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29"/>
  <workbookPr/>
  <mc:AlternateContent xmlns:mc="http://schemas.openxmlformats.org/markup-compatibility/2006">
    <mc:Choice Requires="x15">
      <x15ac:absPath xmlns:x15ac="http://schemas.microsoft.com/office/spreadsheetml/2010/11/ac" url="G:\Információk\Honlapok\REACH\"/>
    </mc:Choice>
  </mc:AlternateContent>
  <xr:revisionPtr revIDLastSave="0" documentId="13_ncr:1_{07C1971F-27E9-4245-8438-8B60913F416F}" xr6:coauthVersionLast="43" xr6:coauthVersionMax="43" xr10:uidLastSave="{00000000-0000-0000-0000-000000000000}"/>
  <bookViews>
    <workbookView xWindow="-120" yWindow="-120" windowWidth="15600" windowHeight="11160" tabRatio="874" activeTab="3" xr2:uid="{00000000-000D-0000-FFFF-FFFF00000000}"/>
  </bookViews>
  <sheets>
    <sheet name="Útmutató" sheetId="1" r:id="rId1"/>
    <sheet name="Adatbeírás helye" sheetId="2" r:id="rId2"/>
    <sheet name="Eredmény veszélybesorolás" sheetId="3" r:id="rId3"/>
    <sheet name=" Adatbázis új anyagok helye" sheetId="7" r:id="rId4"/>
    <sheet name="H és P mondat" sheetId="4" r:id="rId5"/>
    <sheet name="H_-_mondatok" sheetId="5" r:id="rId6"/>
    <sheet name="P_-_mondatok" sheetId="6" r:id="rId7"/>
    <sheet name="segédtáblázatok" sheetId="8" r:id="rId8"/>
    <sheet name="illék. szénhidr. osztályozása" sheetId="9" r:id="rId9"/>
    <sheet name="25-2000 anyagai" sheetId="10" r:id="rId10"/>
    <sheet name="PIC lista" sheetId="11" r:id="rId11"/>
    <sheet name="jelöltlista" sheetId="12" r:id="rId12"/>
    <sheet name="harmonizált osztályozások" sheetId="13" r:id="rId13"/>
  </sheets>
  <definedNames>
    <definedName name="_xlnm.Print_Area" localSheetId="0">Útmutató!$A$2:$D$31</definedName>
    <definedName name="Print_Area_0" localSheetId="0">Útmutató!$A$2:$D$31</definedName>
    <definedName name="Print_Area_0_0" localSheetId="0">Útmutató!$A$2:$D$31</definedName>
    <definedName name="Print_Area_0_0_0" localSheetId="0">Útmutató!$A$2:$D$31</definedName>
    <definedName name="Print_Area_0_0_0_0" localSheetId="0">Útmutató!$A$2:$D$31</definedName>
    <definedName name="Print_Area_0_0_0_0_0" localSheetId="0">Útmutató!$A$2:$D$31</definedName>
    <definedName name="Print_Area_0_0_0_0_0_0" localSheetId="0">Útmutató!$A$2:$D$31</definedName>
    <definedName name="Print_Area_0_0_0_0_0_0_0" localSheetId="0">Útmutató!$A$2:$D$31</definedName>
    <definedName name="Print_Area_0_0_0_0_0_0_0_0" localSheetId="0">Útmutató!$A$2:$D$31</definedName>
    <definedName name="Print_Area_0_0_0_0_0_0_0_0_0" localSheetId="0">Útmutató!$A$2:$D$31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578" i="7" l="1"/>
  <c r="AF131" i="7" l="1"/>
  <c r="AG131" i="7"/>
  <c r="AH131" i="7"/>
  <c r="AI131" i="7"/>
  <c r="V131" i="7"/>
  <c r="W131" i="7"/>
  <c r="X131" i="7"/>
  <c r="Y131" i="7"/>
  <c r="Z131" i="7"/>
  <c r="AA131" i="7"/>
  <c r="AB131" i="7"/>
  <c r="AC131" i="7"/>
  <c r="V395" i="7" l="1"/>
  <c r="W395" i="7"/>
  <c r="Y395" i="7"/>
  <c r="Z395" i="7"/>
  <c r="AA395" i="7"/>
  <c r="AB395" i="7"/>
  <c r="AC395" i="7"/>
  <c r="AF395" i="7"/>
  <c r="AH395" i="7"/>
  <c r="AG395" i="7"/>
  <c r="AI395" i="7"/>
  <c r="AF582" i="7" l="1"/>
  <c r="AG582" i="7"/>
  <c r="AH582" i="7"/>
  <c r="AI582" i="7"/>
  <c r="AF578" i="7"/>
  <c r="AG578" i="7"/>
  <c r="AH578" i="7"/>
  <c r="AI578" i="7"/>
  <c r="W578" i="7"/>
  <c r="X578" i="7"/>
  <c r="Y578" i="7"/>
  <c r="Z578" i="7"/>
  <c r="AA578" i="7"/>
  <c r="AB578" i="7"/>
  <c r="AC578" i="7"/>
  <c r="V582" i="7"/>
  <c r="W582" i="7"/>
  <c r="X582" i="7"/>
  <c r="Y582" i="7"/>
  <c r="Z582" i="7"/>
  <c r="AA582" i="7"/>
  <c r="AB582" i="7"/>
  <c r="AC582" i="7"/>
  <c r="AF584" i="7" l="1"/>
  <c r="AG584" i="7"/>
  <c r="AH584" i="7"/>
  <c r="AI584" i="7"/>
  <c r="AF585" i="7"/>
  <c r="AG585" i="7"/>
  <c r="AH585" i="7"/>
  <c r="AI585" i="7"/>
  <c r="AF586" i="7"/>
  <c r="AG586" i="7"/>
  <c r="AH586" i="7"/>
  <c r="AI586" i="7"/>
  <c r="AF587" i="7"/>
  <c r="AG587" i="7"/>
  <c r="AH587" i="7"/>
  <c r="AI587" i="7"/>
  <c r="AF588" i="7"/>
  <c r="AG588" i="7"/>
  <c r="AH588" i="7"/>
  <c r="AI588" i="7"/>
  <c r="AF589" i="7"/>
  <c r="AG589" i="7"/>
  <c r="AH589" i="7"/>
  <c r="AI589" i="7"/>
  <c r="V585" i="7"/>
  <c r="W585" i="7"/>
  <c r="X585" i="7"/>
  <c r="Y585" i="7"/>
  <c r="Z585" i="7"/>
  <c r="AA585" i="7"/>
  <c r="AB585" i="7"/>
  <c r="AC585" i="7"/>
  <c r="V586" i="7"/>
  <c r="W586" i="7"/>
  <c r="X586" i="7"/>
  <c r="Y586" i="7"/>
  <c r="Z586" i="7"/>
  <c r="AA586" i="7"/>
  <c r="AB586" i="7"/>
  <c r="AC586" i="7"/>
  <c r="V587" i="7"/>
  <c r="W587" i="7"/>
  <c r="X587" i="7"/>
  <c r="Y587" i="7"/>
  <c r="Z587" i="7"/>
  <c r="AA587" i="7"/>
  <c r="AB587" i="7"/>
  <c r="AC587" i="7"/>
  <c r="V588" i="7"/>
  <c r="W588" i="7"/>
  <c r="X588" i="7"/>
  <c r="Y588" i="7"/>
  <c r="Z588" i="7"/>
  <c r="AA588" i="7"/>
  <c r="AB588" i="7"/>
  <c r="AC588" i="7"/>
  <c r="V589" i="7"/>
  <c r="W589" i="7"/>
  <c r="X589" i="7"/>
  <c r="Y589" i="7"/>
  <c r="Z589" i="7"/>
  <c r="AA589" i="7"/>
  <c r="AB589" i="7"/>
  <c r="AC589" i="7"/>
  <c r="V590" i="7"/>
  <c r="W590" i="7"/>
  <c r="X590" i="7"/>
  <c r="Y590" i="7"/>
  <c r="Z590" i="7"/>
  <c r="AA590" i="7"/>
  <c r="AB590" i="7"/>
  <c r="AC590" i="7"/>
  <c r="V591" i="7"/>
  <c r="W591" i="7"/>
  <c r="X591" i="7"/>
  <c r="Y591" i="7"/>
  <c r="Z591" i="7"/>
  <c r="AA591" i="7"/>
  <c r="AB591" i="7"/>
  <c r="AC591" i="7"/>
  <c r="V592" i="7"/>
  <c r="W592" i="7"/>
  <c r="X592" i="7"/>
  <c r="Y592" i="7"/>
  <c r="Z592" i="7"/>
  <c r="AA592" i="7"/>
  <c r="AB592" i="7"/>
  <c r="AC592" i="7"/>
  <c r="V584" i="7"/>
  <c r="W584" i="7"/>
  <c r="X584" i="7"/>
  <c r="Y584" i="7"/>
  <c r="Z584" i="7"/>
  <c r="AA584" i="7"/>
  <c r="AB584" i="7"/>
  <c r="AC584" i="7"/>
  <c r="X581" i="7" l="1"/>
  <c r="X583" i="7"/>
  <c r="X580" i="7"/>
  <c r="AF577" i="7"/>
  <c r="AG577" i="7"/>
  <c r="AH577" i="7"/>
  <c r="AI577" i="7"/>
  <c r="AF579" i="7"/>
  <c r="AG579" i="7"/>
  <c r="AH579" i="7"/>
  <c r="AI579" i="7"/>
  <c r="AF580" i="7"/>
  <c r="AG580" i="7"/>
  <c r="AH580" i="7"/>
  <c r="AI580" i="7"/>
  <c r="AF581" i="7"/>
  <c r="AG581" i="7"/>
  <c r="AH581" i="7"/>
  <c r="AI581" i="7"/>
  <c r="AF583" i="7"/>
  <c r="AG583" i="7"/>
  <c r="AH583" i="7"/>
  <c r="AI583" i="7"/>
  <c r="V580" i="7"/>
  <c r="W580" i="7"/>
  <c r="Y580" i="7"/>
  <c r="Z580" i="7"/>
  <c r="AA580" i="7"/>
  <c r="AB580" i="7"/>
  <c r="AC580" i="7"/>
  <c r="V581" i="7"/>
  <c r="W581" i="7"/>
  <c r="Y581" i="7"/>
  <c r="Z581" i="7"/>
  <c r="AA581" i="7"/>
  <c r="AB581" i="7"/>
  <c r="AC581" i="7"/>
  <c r="V583" i="7"/>
  <c r="W583" i="7"/>
  <c r="Y583" i="7"/>
  <c r="Z583" i="7"/>
  <c r="AA583" i="7"/>
  <c r="AB583" i="7"/>
  <c r="AC583" i="7"/>
  <c r="V579" i="7"/>
  <c r="W579" i="7"/>
  <c r="Y579" i="7"/>
  <c r="Z579" i="7"/>
  <c r="AA579" i="7"/>
  <c r="AB579" i="7"/>
  <c r="AC579" i="7"/>
  <c r="V577" i="7" l="1"/>
  <c r="W577" i="7"/>
  <c r="X577" i="7"/>
  <c r="Y577" i="7"/>
  <c r="Z577" i="7"/>
  <c r="AA577" i="7"/>
  <c r="AB577" i="7"/>
  <c r="AC577" i="7"/>
  <c r="AF481" i="7"/>
  <c r="AG481" i="7"/>
  <c r="AH481" i="7"/>
  <c r="AI481" i="7"/>
  <c r="V481" i="7"/>
  <c r="W481" i="7"/>
  <c r="X481" i="7"/>
  <c r="Y481" i="7"/>
  <c r="Z481" i="7"/>
  <c r="AA481" i="7"/>
  <c r="AB481" i="7"/>
  <c r="AC481" i="7"/>
  <c r="AF567" i="7"/>
  <c r="AG567" i="7"/>
  <c r="AH567" i="7"/>
  <c r="AI567" i="7"/>
  <c r="Y567" i="7"/>
  <c r="Z567" i="7"/>
  <c r="AA567" i="7"/>
  <c r="AB567" i="7"/>
  <c r="AC567" i="7"/>
  <c r="AI480" i="7"/>
  <c r="AH480" i="7"/>
  <c r="AG480" i="7"/>
  <c r="AF480" i="7"/>
  <c r="V480" i="7"/>
  <c r="W480" i="7"/>
  <c r="X480" i="7"/>
  <c r="Y480" i="7"/>
  <c r="Z480" i="7"/>
  <c r="AA480" i="7"/>
  <c r="AB480" i="7"/>
  <c r="AC480" i="7"/>
  <c r="AF182" i="7"/>
  <c r="AG182" i="7"/>
  <c r="AH182" i="7"/>
  <c r="AI182" i="7"/>
  <c r="V182" i="7"/>
  <c r="W182" i="7"/>
  <c r="X182" i="7"/>
  <c r="Y182" i="7"/>
  <c r="Z182" i="7"/>
  <c r="AA182" i="7"/>
  <c r="AB182" i="7"/>
  <c r="AC182" i="7"/>
  <c r="AF165" i="7"/>
  <c r="AG165" i="7"/>
  <c r="AH165" i="7"/>
  <c r="AI165" i="7"/>
  <c r="V165" i="7"/>
  <c r="W165" i="7"/>
  <c r="X165" i="7"/>
  <c r="Y165" i="7"/>
  <c r="Z165" i="7"/>
  <c r="AA165" i="7"/>
  <c r="AB165" i="7"/>
  <c r="AC165" i="7"/>
  <c r="AF5" i="7" l="1"/>
  <c r="AG5" i="7"/>
  <c r="AH5" i="7"/>
  <c r="AI5" i="7"/>
  <c r="V5" i="7"/>
  <c r="W5" i="7"/>
  <c r="X5" i="7"/>
  <c r="Y5" i="7"/>
  <c r="Z5" i="7"/>
  <c r="AB5" i="7"/>
  <c r="AC5" i="7"/>
  <c r="AF426" i="7" l="1"/>
  <c r="AG426" i="7"/>
  <c r="AH426" i="7"/>
  <c r="AI426" i="7"/>
  <c r="V426" i="7"/>
  <c r="W426" i="7"/>
  <c r="X426" i="7"/>
  <c r="Y426" i="7"/>
  <c r="Z426" i="7"/>
  <c r="AA426" i="7"/>
  <c r="AB426" i="7"/>
  <c r="AC426" i="7"/>
  <c r="AF560" i="7" l="1"/>
  <c r="AG560" i="7"/>
  <c r="AH560" i="7"/>
  <c r="AI560" i="7"/>
  <c r="V560" i="7"/>
  <c r="W560" i="7"/>
  <c r="X560" i="7"/>
  <c r="Y560" i="7"/>
  <c r="Z560" i="7"/>
  <c r="AA560" i="7"/>
  <c r="AB560" i="7"/>
  <c r="AC560" i="7"/>
  <c r="AF18" i="7"/>
  <c r="AG18" i="7"/>
  <c r="AH18" i="7"/>
  <c r="AI18" i="7"/>
  <c r="V18" i="7"/>
  <c r="W18" i="7"/>
  <c r="X18" i="7"/>
  <c r="Y18" i="7"/>
  <c r="Z18" i="7"/>
  <c r="AA18" i="7"/>
  <c r="AB18" i="7"/>
  <c r="AC18" i="7"/>
  <c r="V333" i="7" l="1"/>
  <c r="W333" i="7"/>
  <c r="X333" i="7"/>
  <c r="Y333" i="7"/>
  <c r="Z333" i="7"/>
  <c r="AA333" i="7"/>
  <c r="AB333" i="7"/>
  <c r="AC333" i="7"/>
  <c r="AF333" i="7"/>
  <c r="AH333" i="7"/>
  <c r="AG333" i="7"/>
  <c r="AI333" i="7"/>
  <c r="AF330" i="7"/>
  <c r="AG330" i="7"/>
  <c r="AH330" i="7"/>
  <c r="AI330" i="7"/>
  <c r="V330" i="7"/>
  <c r="W330" i="7"/>
  <c r="X330" i="7"/>
  <c r="Y330" i="7"/>
  <c r="Z330" i="7"/>
  <c r="AA330" i="7"/>
  <c r="AB330" i="7"/>
  <c r="AC330" i="7"/>
  <c r="V329" i="7"/>
  <c r="AF329" i="7"/>
  <c r="AG329" i="7"/>
  <c r="AH329" i="7"/>
  <c r="AI329" i="7"/>
  <c r="W329" i="7"/>
  <c r="X329" i="7"/>
  <c r="Y329" i="7"/>
  <c r="Z329" i="7"/>
  <c r="AA329" i="7"/>
  <c r="AB329" i="7"/>
  <c r="AC329" i="7"/>
  <c r="V406" i="7" l="1"/>
  <c r="W406" i="7"/>
  <c r="X406" i="7"/>
  <c r="Y406" i="7"/>
  <c r="Z406" i="7"/>
  <c r="AA406" i="7"/>
  <c r="AB406" i="7"/>
  <c r="AC406" i="7"/>
  <c r="AF406" i="7"/>
  <c r="AG406" i="7"/>
  <c r="AH406" i="7"/>
  <c r="AI406" i="7"/>
  <c r="AF405" i="7"/>
  <c r="AG405" i="7"/>
  <c r="AH405" i="7"/>
  <c r="AI405" i="7"/>
  <c r="V405" i="7"/>
  <c r="W405" i="7"/>
  <c r="X405" i="7"/>
  <c r="Y405" i="7"/>
  <c r="Z405" i="7"/>
  <c r="AA405" i="7"/>
  <c r="AB405" i="7"/>
  <c r="AC405" i="7"/>
  <c r="AF559" i="7"/>
  <c r="AG559" i="7"/>
  <c r="AH559" i="7"/>
  <c r="AI559" i="7"/>
  <c r="V559" i="7"/>
  <c r="W559" i="7"/>
  <c r="X559" i="7"/>
  <c r="Y559" i="7"/>
  <c r="Z559" i="7"/>
  <c r="AA559" i="7"/>
  <c r="AB559" i="7"/>
  <c r="AC559" i="7"/>
  <c r="V88" i="7" l="1"/>
  <c r="W88" i="7"/>
  <c r="X88" i="7"/>
  <c r="Y88" i="7"/>
  <c r="Z88" i="7"/>
  <c r="AA88" i="7"/>
  <c r="AB88" i="7"/>
  <c r="AC88" i="7"/>
  <c r="AF88" i="7"/>
  <c r="AG88" i="7"/>
  <c r="AH88" i="7"/>
  <c r="AI88" i="7"/>
  <c r="AF316" i="7"/>
  <c r="AG316" i="7"/>
  <c r="AH316" i="7"/>
  <c r="AI316" i="7"/>
  <c r="V316" i="7"/>
  <c r="W316" i="7"/>
  <c r="X316" i="7"/>
  <c r="Y316" i="7"/>
  <c r="Z316" i="7"/>
  <c r="AA316" i="7"/>
  <c r="AB316" i="7"/>
  <c r="AC316" i="7"/>
  <c r="W134" i="7" l="1"/>
  <c r="X134" i="7"/>
  <c r="Y134" i="7"/>
  <c r="Z134" i="7"/>
  <c r="AA134" i="7"/>
  <c r="AB134" i="7"/>
  <c r="AC134" i="7"/>
  <c r="W135" i="7"/>
  <c r="X135" i="7"/>
  <c r="Y135" i="7"/>
  <c r="Z135" i="7"/>
  <c r="AA135" i="7"/>
  <c r="AB135" i="7"/>
  <c r="AC135" i="7"/>
  <c r="AF134" i="7"/>
  <c r="AG134" i="7"/>
  <c r="AH134" i="7"/>
  <c r="AI134" i="7"/>
  <c r="AF135" i="7"/>
  <c r="AG135" i="7"/>
  <c r="AH135" i="7"/>
  <c r="AI135" i="7"/>
  <c r="AF404" i="7" l="1"/>
  <c r="AG404" i="7"/>
  <c r="AH404" i="7"/>
  <c r="AI404" i="7"/>
  <c r="AB400" i="7"/>
  <c r="AC400" i="7"/>
  <c r="AB401" i="7"/>
  <c r="AC401" i="7"/>
  <c r="AB402" i="7"/>
  <c r="AC402" i="7"/>
  <c r="AB403" i="7"/>
  <c r="AC403" i="7"/>
  <c r="AB404" i="7"/>
  <c r="AC404" i="7"/>
  <c r="V401" i="7"/>
  <c r="W401" i="7"/>
  <c r="X401" i="7"/>
  <c r="Y401" i="7"/>
  <c r="Z401" i="7"/>
  <c r="AA401" i="7"/>
  <c r="V402" i="7"/>
  <c r="W402" i="7"/>
  <c r="X402" i="7"/>
  <c r="Y402" i="7"/>
  <c r="Z402" i="7"/>
  <c r="AA402" i="7"/>
  <c r="V403" i="7"/>
  <c r="W403" i="7"/>
  <c r="X403" i="7"/>
  <c r="Y403" i="7"/>
  <c r="Z403" i="7"/>
  <c r="AA403" i="7"/>
  <c r="V404" i="7"/>
  <c r="W404" i="7"/>
  <c r="X404" i="7"/>
  <c r="Y404" i="7"/>
  <c r="Z404" i="7"/>
  <c r="AA404" i="7"/>
  <c r="AA400" i="7"/>
  <c r="Z400" i="7"/>
  <c r="Y400" i="7"/>
  <c r="X400" i="7"/>
  <c r="W400" i="7"/>
  <c r="V400" i="7"/>
  <c r="AF401" i="7"/>
  <c r="AH401" i="7"/>
  <c r="AG401" i="7"/>
  <c r="AI401" i="7"/>
  <c r="V363" i="7" l="1"/>
  <c r="W363" i="7"/>
  <c r="Y363" i="7"/>
  <c r="Z363" i="7"/>
  <c r="AA363" i="7"/>
  <c r="AB363" i="7"/>
  <c r="AC363" i="7"/>
  <c r="AF403" i="7" l="1"/>
  <c r="AH403" i="7"/>
  <c r="AG403" i="7"/>
  <c r="AI403" i="7"/>
  <c r="AF402" i="7"/>
  <c r="AH402" i="7"/>
  <c r="AG402" i="7"/>
  <c r="AI402" i="7"/>
  <c r="AF400" i="7"/>
  <c r="AH400" i="7"/>
  <c r="AG400" i="7"/>
  <c r="AI400" i="7"/>
  <c r="A3" i="3" l="1"/>
  <c r="B3" i="3"/>
  <c r="A4" i="3"/>
  <c r="B4" i="3"/>
  <c r="AZ4" i="3" s="1"/>
  <c r="A5" i="3"/>
  <c r="B5" i="3"/>
  <c r="A6" i="3"/>
  <c r="B6" i="3"/>
  <c r="A7" i="3"/>
  <c r="B7" i="3"/>
  <c r="A8" i="3"/>
  <c r="B8" i="3"/>
  <c r="A9" i="3"/>
  <c r="B9" i="3"/>
  <c r="A10" i="3"/>
  <c r="B10" i="3"/>
  <c r="A11" i="3"/>
  <c r="B11" i="3"/>
  <c r="A12" i="3"/>
  <c r="B12" i="3"/>
  <c r="A13" i="3"/>
  <c r="B13" i="3"/>
  <c r="AU12" i="3" l="1"/>
  <c r="AV12" i="3" s="1"/>
  <c r="S12" i="3"/>
  <c r="AS12" i="3"/>
  <c r="AT12" i="3" s="1"/>
  <c r="R12" i="3"/>
  <c r="AU13" i="3"/>
  <c r="AV13" i="3" s="1"/>
  <c r="AS13" i="3"/>
  <c r="AS10" i="3"/>
  <c r="AT10" i="3" s="1"/>
  <c r="AU10" i="3"/>
  <c r="AV10" i="3" s="1"/>
  <c r="AU6" i="3"/>
  <c r="AV6" i="3" s="1"/>
  <c r="AS6" i="3"/>
  <c r="AT6" i="3" s="1"/>
  <c r="AU7" i="3"/>
  <c r="AS7" i="3"/>
  <c r="AS9" i="3"/>
  <c r="AT9" i="3" s="1"/>
  <c r="AU9" i="3"/>
  <c r="AV9" i="3" s="1"/>
  <c r="AU8" i="3"/>
  <c r="AS8" i="3"/>
  <c r="AU4" i="3"/>
  <c r="AV4" i="3" s="1"/>
  <c r="AS4" i="3"/>
  <c r="AT4" i="3" s="1"/>
  <c r="AS5" i="3"/>
  <c r="AU5" i="3"/>
  <c r="R11" i="3"/>
  <c r="AS11" i="3"/>
  <c r="AT11" i="3" s="1"/>
  <c r="S11" i="3"/>
  <c r="AU11" i="3"/>
  <c r="AV11" i="3" s="1"/>
  <c r="AU3" i="3"/>
  <c r="AV3" i="3" s="1"/>
  <c r="AS3" i="3"/>
  <c r="AF510" i="7"/>
  <c r="AG510" i="7"/>
  <c r="AH510" i="7"/>
  <c r="AI510" i="7"/>
  <c r="V510" i="7"/>
  <c r="W510" i="7"/>
  <c r="X510" i="7"/>
  <c r="Y510" i="7"/>
  <c r="Z510" i="7"/>
  <c r="AA510" i="7"/>
  <c r="AB510" i="7"/>
  <c r="AC510" i="7"/>
  <c r="AF323" i="7"/>
  <c r="AG323" i="7"/>
  <c r="AH323" i="7"/>
  <c r="AI323" i="7"/>
  <c r="AF324" i="7"/>
  <c r="AG324" i="7"/>
  <c r="AH324" i="7"/>
  <c r="AI324" i="7"/>
  <c r="AF325" i="7"/>
  <c r="AG325" i="7"/>
  <c r="AH325" i="7"/>
  <c r="AI325" i="7"/>
  <c r="V323" i="7"/>
  <c r="W323" i="7"/>
  <c r="X323" i="7"/>
  <c r="Y323" i="7"/>
  <c r="Z323" i="7"/>
  <c r="AA323" i="7"/>
  <c r="AB323" i="7"/>
  <c r="AC323" i="7"/>
  <c r="V324" i="7"/>
  <c r="W324" i="7"/>
  <c r="X324" i="7"/>
  <c r="Y324" i="7"/>
  <c r="Z324" i="7"/>
  <c r="AA324" i="7"/>
  <c r="AB324" i="7"/>
  <c r="AC324" i="7"/>
  <c r="V325" i="7"/>
  <c r="W325" i="7"/>
  <c r="X325" i="7"/>
  <c r="Y325" i="7"/>
  <c r="Z325" i="7"/>
  <c r="AA325" i="7"/>
  <c r="AB325" i="7"/>
  <c r="AC325" i="7"/>
  <c r="V106" i="7" l="1"/>
  <c r="W106" i="7"/>
  <c r="X106" i="7"/>
  <c r="Y106" i="7"/>
  <c r="Z106" i="7"/>
  <c r="AA106" i="7"/>
  <c r="AB106" i="7"/>
  <c r="AC106" i="7"/>
  <c r="AF106" i="7"/>
  <c r="AG106" i="7"/>
  <c r="AH106" i="7"/>
  <c r="AI106" i="7"/>
  <c r="AF554" i="7" l="1"/>
  <c r="AG554" i="7"/>
  <c r="AH554" i="7"/>
  <c r="AI554" i="7"/>
  <c r="AF555" i="7"/>
  <c r="AG555" i="7"/>
  <c r="AH555" i="7"/>
  <c r="AI555" i="7"/>
  <c r="AF556" i="7"/>
  <c r="AG556" i="7"/>
  <c r="AH556" i="7"/>
  <c r="AI556" i="7"/>
  <c r="AF557" i="7"/>
  <c r="AG557" i="7"/>
  <c r="AH557" i="7"/>
  <c r="AI557" i="7"/>
  <c r="AF558" i="7"/>
  <c r="AG558" i="7"/>
  <c r="AH558" i="7"/>
  <c r="AI558" i="7"/>
  <c r="V554" i="7"/>
  <c r="W554" i="7"/>
  <c r="X554" i="7"/>
  <c r="Y554" i="7"/>
  <c r="Z554" i="7"/>
  <c r="AA554" i="7"/>
  <c r="AB554" i="7"/>
  <c r="AC554" i="7"/>
  <c r="V555" i="7"/>
  <c r="W555" i="7"/>
  <c r="X555" i="7"/>
  <c r="Y555" i="7"/>
  <c r="Z555" i="7"/>
  <c r="AA555" i="7"/>
  <c r="AB555" i="7"/>
  <c r="AC555" i="7"/>
  <c r="V556" i="7"/>
  <c r="W556" i="7"/>
  <c r="X556" i="7"/>
  <c r="Y556" i="7"/>
  <c r="Z556" i="7"/>
  <c r="AA556" i="7"/>
  <c r="AB556" i="7"/>
  <c r="AC556" i="7"/>
  <c r="V557" i="7"/>
  <c r="W557" i="7"/>
  <c r="X557" i="7"/>
  <c r="Y557" i="7"/>
  <c r="Z557" i="7"/>
  <c r="AA557" i="7"/>
  <c r="AB557" i="7"/>
  <c r="AC557" i="7"/>
  <c r="V558" i="7"/>
  <c r="W558" i="7"/>
  <c r="X558" i="7"/>
  <c r="Y558" i="7"/>
  <c r="Z558" i="7"/>
  <c r="AA558" i="7"/>
  <c r="AB558" i="7"/>
  <c r="AC558" i="7"/>
  <c r="AF494" i="7"/>
  <c r="AG494" i="7"/>
  <c r="AH494" i="7"/>
  <c r="AI494" i="7"/>
  <c r="V494" i="7"/>
  <c r="W494" i="7"/>
  <c r="X494" i="7"/>
  <c r="Y494" i="7"/>
  <c r="Z494" i="7"/>
  <c r="AA494" i="7"/>
  <c r="AB494" i="7"/>
  <c r="AC494" i="7"/>
  <c r="AI576" i="7"/>
  <c r="AH576" i="7"/>
  <c r="AG576" i="7"/>
  <c r="AF576" i="7"/>
  <c r="AC576" i="7"/>
  <c r="AB576" i="7"/>
  <c r="AA576" i="7"/>
  <c r="Z576" i="7"/>
  <c r="Y576" i="7"/>
  <c r="X576" i="7"/>
  <c r="W576" i="7"/>
  <c r="V576" i="7"/>
  <c r="AI575" i="7"/>
  <c r="AH575" i="7"/>
  <c r="AG575" i="7"/>
  <c r="AF575" i="7"/>
  <c r="AC575" i="7"/>
  <c r="AB575" i="7"/>
  <c r="AA575" i="7"/>
  <c r="Z575" i="7"/>
  <c r="Y575" i="7"/>
  <c r="X575" i="7"/>
  <c r="W575" i="7"/>
  <c r="V575" i="7"/>
  <c r="AI574" i="7"/>
  <c r="AH574" i="7"/>
  <c r="AG574" i="7"/>
  <c r="AF574" i="7"/>
  <c r="AC574" i="7"/>
  <c r="AB574" i="7"/>
  <c r="AA574" i="7"/>
  <c r="Z574" i="7"/>
  <c r="Y574" i="7"/>
  <c r="X574" i="7"/>
  <c r="W574" i="7"/>
  <c r="V574" i="7"/>
  <c r="AI573" i="7"/>
  <c r="AH573" i="7"/>
  <c r="AG573" i="7"/>
  <c r="AF573" i="7"/>
  <c r="AC573" i="7"/>
  <c r="AB573" i="7"/>
  <c r="AA573" i="7"/>
  <c r="Z573" i="7"/>
  <c r="Y573" i="7"/>
  <c r="AI572" i="7"/>
  <c r="AH572" i="7"/>
  <c r="AG572" i="7"/>
  <c r="AF572" i="7"/>
  <c r="AC572" i="7"/>
  <c r="AB572" i="7"/>
  <c r="AA572" i="7"/>
  <c r="Z572" i="7"/>
  <c r="Y572" i="7"/>
  <c r="AI571" i="7"/>
  <c r="AH571" i="7"/>
  <c r="AG571" i="7"/>
  <c r="AF571" i="7"/>
  <c r="AC571" i="7"/>
  <c r="AB571" i="7"/>
  <c r="AA571" i="7"/>
  <c r="Z571" i="7"/>
  <c r="Y571" i="7"/>
  <c r="X571" i="7"/>
  <c r="W571" i="7"/>
  <c r="V571" i="7"/>
  <c r="AI570" i="7"/>
  <c r="AH570" i="7"/>
  <c r="AG570" i="7"/>
  <c r="AF570" i="7"/>
  <c r="AC570" i="7"/>
  <c r="AB570" i="7"/>
  <c r="AA570" i="7"/>
  <c r="Z570" i="7"/>
  <c r="Y570" i="7"/>
  <c r="X570" i="7"/>
  <c r="W570" i="7"/>
  <c r="V570" i="7"/>
  <c r="AI569" i="7"/>
  <c r="AH569" i="7"/>
  <c r="AG569" i="7"/>
  <c r="AF569" i="7"/>
  <c r="AC569" i="7"/>
  <c r="AB569" i="7"/>
  <c r="AA569" i="7"/>
  <c r="Z569" i="7"/>
  <c r="Y569" i="7"/>
  <c r="X569" i="7"/>
  <c r="W569" i="7"/>
  <c r="V569" i="7"/>
  <c r="AI568" i="7"/>
  <c r="AH568" i="7"/>
  <c r="AG568" i="7"/>
  <c r="AF568" i="7"/>
  <c r="AC568" i="7"/>
  <c r="AB568" i="7"/>
  <c r="AA568" i="7"/>
  <c r="Z568" i="7"/>
  <c r="Y568" i="7"/>
  <c r="AI566" i="7"/>
  <c r="S13" i="3" s="1"/>
  <c r="AH566" i="7"/>
  <c r="AG566" i="7"/>
  <c r="R13" i="3" s="1"/>
  <c r="AF566" i="7"/>
  <c r="AC566" i="7"/>
  <c r="AB566" i="7"/>
  <c r="AA566" i="7"/>
  <c r="Z566" i="7"/>
  <c r="Y566" i="7"/>
  <c r="AI565" i="7"/>
  <c r="AH565" i="7"/>
  <c r="AG565" i="7"/>
  <c r="AF565" i="7"/>
  <c r="AC565" i="7"/>
  <c r="AB565" i="7"/>
  <c r="AA565" i="7"/>
  <c r="Z565" i="7"/>
  <c r="Y565" i="7"/>
  <c r="AI564" i="7"/>
  <c r="AH564" i="7"/>
  <c r="AG564" i="7"/>
  <c r="AF564" i="7"/>
  <c r="AC564" i="7"/>
  <c r="AB564" i="7"/>
  <c r="AA564" i="7"/>
  <c r="Z564" i="7"/>
  <c r="Y564" i="7"/>
  <c r="AI563" i="7"/>
  <c r="AH563" i="7"/>
  <c r="AG563" i="7"/>
  <c r="AF563" i="7"/>
  <c r="AC563" i="7"/>
  <c r="AB563" i="7"/>
  <c r="AA563" i="7"/>
  <c r="Z563" i="7"/>
  <c r="Y563" i="7"/>
  <c r="AI562" i="7"/>
  <c r="AH562" i="7"/>
  <c r="AG562" i="7"/>
  <c r="AF562" i="7"/>
  <c r="AC562" i="7"/>
  <c r="AB562" i="7"/>
  <c r="AA562" i="7"/>
  <c r="Z562" i="7"/>
  <c r="Y562" i="7"/>
  <c r="X562" i="7"/>
  <c r="W562" i="7"/>
  <c r="V562" i="7"/>
  <c r="AI561" i="7"/>
  <c r="AH561" i="7"/>
  <c r="AC561" i="7"/>
  <c r="AB561" i="7"/>
  <c r="AA561" i="7"/>
  <c r="Z561" i="7"/>
  <c r="Y561" i="7"/>
  <c r="X561" i="7"/>
  <c r="W561" i="7"/>
  <c r="V561" i="7"/>
  <c r="AI553" i="7"/>
  <c r="AH553" i="7"/>
  <c r="AG553" i="7"/>
  <c r="AF553" i="7"/>
  <c r="AC553" i="7"/>
  <c r="AB553" i="7"/>
  <c r="AA553" i="7"/>
  <c r="Z553" i="7"/>
  <c r="Y553" i="7"/>
  <c r="X553" i="7"/>
  <c r="W553" i="7"/>
  <c r="V553" i="7"/>
  <c r="AI552" i="7"/>
  <c r="AH552" i="7"/>
  <c r="AG552" i="7"/>
  <c r="AF552" i="7"/>
  <c r="AC552" i="7"/>
  <c r="AB552" i="7"/>
  <c r="AA552" i="7"/>
  <c r="Z552" i="7"/>
  <c r="Y552" i="7"/>
  <c r="X552" i="7"/>
  <c r="W552" i="7"/>
  <c r="V552" i="7"/>
  <c r="AI551" i="7"/>
  <c r="AH551" i="7"/>
  <c r="AG551" i="7"/>
  <c r="AF551" i="7"/>
  <c r="AC551" i="7"/>
  <c r="AB551" i="7"/>
  <c r="AA551" i="7"/>
  <c r="Z551" i="7"/>
  <c r="Y551" i="7"/>
  <c r="X551" i="7"/>
  <c r="W551" i="7"/>
  <c r="V551" i="7"/>
  <c r="AI550" i="7"/>
  <c r="AH550" i="7"/>
  <c r="AG550" i="7"/>
  <c r="AF550" i="7"/>
  <c r="AC550" i="7"/>
  <c r="AB550" i="7"/>
  <c r="AA550" i="7"/>
  <c r="Z550" i="7"/>
  <c r="Y550" i="7"/>
  <c r="X550" i="7"/>
  <c r="W550" i="7"/>
  <c r="V550" i="7"/>
  <c r="AI549" i="7"/>
  <c r="AH549" i="7"/>
  <c r="AG549" i="7"/>
  <c r="AF549" i="7"/>
  <c r="AC549" i="7"/>
  <c r="AB549" i="7"/>
  <c r="AA549" i="7"/>
  <c r="Z549" i="7"/>
  <c r="Y549" i="7"/>
  <c r="X549" i="7"/>
  <c r="W549" i="7"/>
  <c r="V549" i="7"/>
  <c r="AI548" i="7"/>
  <c r="AH548" i="7"/>
  <c r="AG548" i="7"/>
  <c r="AF548" i="7"/>
  <c r="AC548" i="7"/>
  <c r="AB548" i="7"/>
  <c r="AA548" i="7"/>
  <c r="Z548" i="7"/>
  <c r="Y548" i="7"/>
  <c r="X548" i="7"/>
  <c r="W548" i="7"/>
  <c r="V548" i="7"/>
  <c r="AI547" i="7"/>
  <c r="AH547" i="7"/>
  <c r="AG547" i="7"/>
  <c r="AF547" i="7"/>
  <c r="AC547" i="7"/>
  <c r="AB547" i="7"/>
  <c r="AA547" i="7"/>
  <c r="Z547" i="7"/>
  <c r="Y547" i="7"/>
  <c r="X547" i="7"/>
  <c r="W547" i="7"/>
  <c r="V547" i="7"/>
  <c r="AI546" i="7"/>
  <c r="AH546" i="7"/>
  <c r="AG546" i="7"/>
  <c r="AF546" i="7"/>
  <c r="AC546" i="7"/>
  <c r="AB546" i="7"/>
  <c r="AA546" i="7"/>
  <c r="Z546" i="7"/>
  <c r="Y546" i="7"/>
  <c r="X546" i="7"/>
  <c r="W546" i="7"/>
  <c r="V546" i="7"/>
  <c r="AI545" i="7"/>
  <c r="AH545" i="7"/>
  <c r="AG545" i="7"/>
  <c r="AF545" i="7"/>
  <c r="AC545" i="7"/>
  <c r="AB545" i="7"/>
  <c r="AA545" i="7"/>
  <c r="Z545" i="7"/>
  <c r="Y545" i="7"/>
  <c r="X545" i="7"/>
  <c r="W545" i="7"/>
  <c r="V545" i="7"/>
  <c r="AI544" i="7"/>
  <c r="AH544" i="7"/>
  <c r="AG544" i="7"/>
  <c r="AF544" i="7"/>
  <c r="AC544" i="7"/>
  <c r="AB544" i="7"/>
  <c r="AA544" i="7"/>
  <c r="Z544" i="7"/>
  <c r="Y544" i="7"/>
  <c r="X544" i="7"/>
  <c r="W544" i="7"/>
  <c r="V544" i="7"/>
  <c r="AI543" i="7"/>
  <c r="AH543" i="7"/>
  <c r="AG543" i="7"/>
  <c r="AF543" i="7"/>
  <c r="AC543" i="7"/>
  <c r="AB543" i="7"/>
  <c r="AA543" i="7"/>
  <c r="Z543" i="7"/>
  <c r="Y543" i="7"/>
  <c r="X543" i="7"/>
  <c r="W543" i="7"/>
  <c r="V543" i="7"/>
  <c r="AI542" i="7"/>
  <c r="AH542" i="7"/>
  <c r="AG542" i="7"/>
  <c r="AF542" i="7"/>
  <c r="AC542" i="7"/>
  <c r="AB542" i="7"/>
  <c r="AA542" i="7"/>
  <c r="Z542" i="7"/>
  <c r="Y542" i="7"/>
  <c r="X542" i="7"/>
  <c r="W542" i="7"/>
  <c r="V542" i="7"/>
  <c r="AI541" i="7"/>
  <c r="AH541" i="7"/>
  <c r="AG541" i="7"/>
  <c r="AF541" i="7"/>
  <c r="AC541" i="7"/>
  <c r="AB541" i="7"/>
  <c r="AA541" i="7"/>
  <c r="Z541" i="7"/>
  <c r="Y541" i="7"/>
  <c r="X541" i="7"/>
  <c r="W541" i="7"/>
  <c r="V541" i="7"/>
  <c r="AI540" i="7"/>
  <c r="AH540" i="7"/>
  <c r="AG540" i="7"/>
  <c r="AF540" i="7"/>
  <c r="AC540" i="7"/>
  <c r="AB540" i="7"/>
  <c r="AA540" i="7"/>
  <c r="Z540" i="7"/>
  <c r="Y540" i="7"/>
  <c r="X540" i="7"/>
  <c r="W540" i="7"/>
  <c r="V540" i="7"/>
  <c r="AI539" i="7"/>
  <c r="AH539" i="7"/>
  <c r="AG539" i="7"/>
  <c r="AF539" i="7"/>
  <c r="AC539" i="7"/>
  <c r="AB539" i="7"/>
  <c r="AA539" i="7"/>
  <c r="Z539" i="7"/>
  <c r="Y539" i="7"/>
  <c r="X539" i="7"/>
  <c r="W539" i="7"/>
  <c r="V539" i="7"/>
  <c r="AI538" i="7"/>
  <c r="AH538" i="7"/>
  <c r="AG538" i="7"/>
  <c r="AF538" i="7"/>
  <c r="AC538" i="7"/>
  <c r="AB538" i="7"/>
  <c r="AA538" i="7"/>
  <c r="Z538" i="7"/>
  <c r="Y538" i="7"/>
  <c r="X538" i="7"/>
  <c r="W538" i="7"/>
  <c r="V538" i="7"/>
  <c r="AI537" i="7"/>
  <c r="AH537" i="7"/>
  <c r="AG537" i="7"/>
  <c r="AF537" i="7"/>
  <c r="AC537" i="7"/>
  <c r="AB537" i="7"/>
  <c r="AA537" i="7"/>
  <c r="Z537" i="7"/>
  <c r="Y537" i="7"/>
  <c r="X537" i="7"/>
  <c r="W537" i="7"/>
  <c r="V537" i="7"/>
  <c r="AI536" i="7"/>
  <c r="AH536" i="7"/>
  <c r="AG536" i="7"/>
  <c r="AF536" i="7"/>
  <c r="AC536" i="7"/>
  <c r="AB536" i="7"/>
  <c r="AA536" i="7"/>
  <c r="Z536" i="7"/>
  <c r="Y536" i="7"/>
  <c r="X536" i="7"/>
  <c r="W536" i="7"/>
  <c r="V536" i="7"/>
  <c r="AI535" i="7"/>
  <c r="AH535" i="7"/>
  <c r="AG535" i="7"/>
  <c r="AF535" i="7"/>
  <c r="AC535" i="7"/>
  <c r="AB535" i="7"/>
  <c r="AA535" i="7"/>
  <c r="Z535" i="7"/>
  <c r="Y535" i="7"/>
  <c r="X535" i="7"/>
  <c r="W535" i="7"/>
  <c r="V535" i="7"/>
  <c r="AI534" i="7"/>
  <c r="AH534" i="7"/>
  <c r="AG534" i="7"/>
  <c r="AF534" i="7"/>
  <c r="AC534" i="7"/>
  <c r="AB534" i="7"/>
  <c r="AA534" i="7"/>
  <c r="Z534" i="7"/>
  <c r="Y534" i="7"/>
  <c r="X534" i="7"/>
  <c r="W534" i="7"/>
  <c r="V534" i="7"/>
  <c r="AI533" i="7"/>
  <c r="AH533" i="7"/>
  <c r="AG533" i="7"/>
  <c r="AF533" i="7"/>
  <c r="AC533" i="7"/>
  <c r="AB533" i="7"/>
  <c r="AA533" i="7"/>
  <c r="Z533" i="7"/>
  <c r="Y533" i="7"/>
  <c r="X533" i="7"/>
  <c r="W533" i="7"/>
  <c r="V533" i="7"/>
  <c r="AI532" i="7"/>
  <c r="AH532" i="7"/>
  <c r="AG532" i="7"/>
  <c r="AF532" i="7"/>
  <c r="AC532" i="7"/>
  <c r="AB532" i="7"/>
  <c r="AA532" i="7"/>
  <c r="Z532" i="7"/>
  <c r="Y532" i="7"/>
  <c r="X532" i="7"/>
  <c r="W532" i="7"/>
  <c r="V532" i="7"/>
  <c r="AI531" i="7"/>
  <c r="AH531" i="7"/>
  <c r="AG531" i="7"/>
  <c r="AF531" i="7"/>
  <c r="AC531" i="7"/>
  <c r="AB531" i="7"/>
  <c r="AA531" i="7"/>
  <c r="Z531" i="7"/>
  <c r="Y531" i="7"/>
  <c r="X531" i="7"/>
  <c r="W531" i="7"/>
  <c r="V531" i="7"/>
  <c r="AI530" i="7"/>
  <c r="AH530" i="7"/>
  <c r="AG530" i="7"/>
  <c r="AF530" i="7"/>
  <c r="AC530" i="7"/>
  <c r="AB530" i="7"/>
  <c r="AA530" i="7"/>
  <c r="Z530" i="7"/>
  <c r="Y530" i="7"/>
  <c r="X530" i="7"/>
  <c r="W530" i="7"/>
  <c r="V530" i="7"/>
  <c r="AI529" i="7"/>
  <c r="AH529" i="7"/>
  <c r="AG529" i="7"/>
  <c r="AF529" i="7"/>
  <c r="AC529" i="7"/>
  <c r="AB529" i="7"/>
  <c r="AA529" i="7"/>
  <c r="Z529" i="7"/>
  <c r="Y529" i="7"/>
  <c r="X529" i="7"/>
  <c r="W529" i="7"/>
  <c r="V529" i="7"/>
  <c r="AI528" i="7"/>
  <c r="AH528" i="7"/>
  <c r="AG528" i="7"/>
  <c r="AF528" i="7"/>
  <c r="AC528" i="7"/>
  <c r="AB528" i="7"/>
  <c r="AA528" i="7"/>
  <c r="Z528" i="7"/>
  <c r="Y528" i="7"/>
  <c r="X528" i="7"/>
  <c r="W528" i="7"/>
  <c r="V528" i="7"/>
  <c r="AI527" i="7"/>
  <c r="AH527" i="7"/>
  <c r="AG527" i="7"/>
  <c r="AF527" i="7"/>
  <c r="AC527" i="7"/>
  <c r="AB527" i="7"/>
  <c r="AA527" i="7"/>
  <c r="Z527" i="7"/>
  <c r="Y527" i="7"/>
  <c r="X527" i="7"/>
  <c r="W527" i="7"/>
  <c r="V527" i="7"/>
  <c r="AI526" i="7"/>
  <c r="AH526" i="7"/>
  <c r="AG526" i="7"/>
  <c r="AF526" i="7"/>
  <c r="AC526" i="7"/>
  <c r="AB526" i="7"/>
  <c r="AA526" i="7"/>
  <c r="Z526" i="7"/>
  <c r="Y526" i="7"/>
  <c r="X526" i="7"/>
  <c r="W526" i="7"/>
  <c r="V526" i="7"/>
  <c r="AI525" i="7"/>
  <c r="AH525" i="7"/>
  <c r="AG525" i="7"/>
  <c r="AF525" i="7"/>
  <c r="AC525" i="7"/>
  <c r="AB525" i="7"/>
  <c r="AA525" i="7"/>
  <c r="Z525" i="7"/>
  <c r="Y525" i="7"/>
  <c r="X525" i="7"/>
  <c r="W525" i="7"/>
  <c r="V525" i="7"/>
  <c r="AI524" i="7"/>
  <c r="AH524" i="7"/>
  <c r="AG524" i="7"/>
  <c r="AF524" i="7"/>
  <c r="AC524" i="7"/>
  <c r="AB524" i="7"/>
  <c r="AA524" i="7"/>
  <c r="Z524" i="7"/>
  <c r="Y524" i="7"/>
  <c r="X524" i="7"/>
  <c r="W524" i="7"/>
  <c r="V524" i="7"/>
  <c r="AI523" i="7"/>
  <c r="AH523" i="7"/>
  <c r="AG523" i="7"/>
  <c r="AF523" i="7"/>
  <c r="AC523" i="7"/>
  <c r="AB523" i="7"/>
  <c r="AA523" i="7"/>
  <c r="Z523" i="7"/>
  <c r="Y523" i="7"/>
  <c r="X523" i="7"/>
  <c r="W523" i="7"/>
  <c r="V523" i="7"/>
  <c r="AI522" i="7"/>
  <c r="AH522" i="7"/>
  <c r="AG522" i="7"/>
  <c r="AF522" i="7"/>
  <c r="AC522" i="7"/>
  <c r="AB522" i="7"/>
  <c r="AA522" i="7"/>
  <c r="Z522" i="7"/>
  <c r="Y522" i="7"/>
  <c r="X522" i="7"/>
  <c r="W522" i="7"/>
  <c r="V522" i="7"/>
  <c r="AI521" i="7"/>
  <c r="AH521" i="7"/>
  <c r="AG521" i="7"/>
  <c r="AF521" i="7"/>
  <c r="AC521" i="7"/>
  <c r="AB521" i="7"/>
  <c r="AA521" i="7"/>
  <c r="Z521" i="7"/>
  <c r="Y521" i="7"/>
  <c r="X521" i="7"/>
  <c r="W521" i="7"/>
  <c r="V521" i="7"/>
  <c r="AI520" i="7"/>
  <c r="AH520" i="7"/>
  <c r="AG520" i="7"/>
  <c r="AF520" i="7"/>
  <c r="AC520" i="7"/>
  <c r="AB520" i="7"/>
  <c r="AA520" i="7"/>
  <c r="Z520" i="7"/>
  <c r="Y520" i="7"/>
  <c r="X520" i="7"/>
  <c r="W520" i="7"/>
  <c r="V520" i="7"/>
  <c r="AI519" i="7"/>
  <c r="AH519" i="7"/>
  <c r="AG519" i="7"/>
  <c r="AF519" i="7"/>
  <c r="AC519" i="7"/>
  <c r="AB519" i="7"/>
  <c r="AA519" i="7"/>
  <c r="Z519" i="7"/>
  <c r="Y519" i="7"/>
  <c r="X519" i="7"/>
  <c r="W519" i="7"/>
  <c r="V519" i="7"/>
  <c r="AI518" i="7"/>
  <c r="AH518" i="7"/>
  <c r="AG518" i="7"/>
  <c r="AF518" i="7"/>
  <c r="AC518" i="7"/>
  <c r="AB518" i="7"/>
  <c r="AA518" i="7"/>
  <c r="Z518" i="7"/>
  <c r="Y518" i="7"/>
  <c r="X518" i="7"/>
  <c r="W518" i="7"/>
  <c r="V518" i="7"/>
  <c r="AH517" i="7"/>
  <c r="AG517" i="7"/>
  <c r="AF517" i="7"/>
  <c r="AC517" i="7"/>
  <c r="AB517" i="7"/>
  <c r="AA517" i="7"/>
  <c r="Z517" i="7"/>
  <c r="Y517" i="7"/>
  <c r="X517" i="7"/>
  <c r="W517" i="7"/>
  <c r="V517" i="7"/>
  <c r="AI516" i="7"/>
  <c r="AH516" i="7"/>
  <c r="AG516" i="7"/>
  <c r="AF516" i="7"/>
  <c r="AC516" i="7"/>
  <c r="AB516" i="7"/>
  <c r="AA516" i="7"/>
  <c r="Z516" i="7"/>
  <c r="Y516" i="7"/>
  <c r="X516" i="7"/>
  <c r="W516" i="7"/>
  <c r="V516" i="7"/>
  <c r="AI515" i="7"/>
  <c r="AH515" i="7"/>
  <c r="AG515" i="7"/>
  <c r="AF515" i="7"/>
  <c r="AC515" i="7"/>
  <c r="AB515" i="7"/>
  <c r="AA515" i="7"/>
  <c r="Z515" i="7"/>
  <c r="Y515" i="7"/>
  <c r="X515" i="7"/>
  <c r="W515" i="7"/>
  <c r="V515" i="7"/>
  <c r="AI514" i="7"/>
  <c r="AH514" i="7"/>
  <c r="AG514" i="7"/>
  <c r="AF514" i="7"/>
  <c r="AC514" i="7"/>
  <c r="AB514" i="7"/>
  <c r="AA514" i="7"/>
  <c r="Z514" i="7"/>
  <c r="Y514" i="7"/>
  <c r="X514" i="7"/>
  <c r="W514" i="7"/>
  <c r="V514" i="7"/>
  <c r="AI513" i="7"/>
  <c r="AH513" i="7"/>
  <c r="AG513" i="7"/>
  <c r="AF513" i="7"/>
  <c r="AC513" i="7"/>
  <c r="AB513" i="7"/>
  <c r="AA513" i="7"/>
  <c r="Z513" i="7"/>
  <c r="Y513" i="7"/>
  <c r="X513" i="7"/>
  <c r="W513" i="7"/>
  <c r="V513" i="7"/>
  <c r="AI512" i="7"/>
  <c r="AH512" i="7"/>
  <c r="AG512" i="7"/>
  <c r="AF512" i="7"/>
  <c r="AC512" i="7"/>
  <c r="AB512" i="7"/>
  <c r="AA512" i="7"/>
  <c r="Z512" i="7"/>
  <c r="Y512" i="7"/>
  <c r="X512" i="7"/>
  <c r="W512" i="7"/>
  <c r="V512" i="7"/>
  <c r="AI511" i="7"/>
  <c r="AH511" i="7"/>
  <c r="AG511" i="7"/>
  <c r="AF511" i="7"/>
  <c r="AC511" i="7"/>
  <c r="AB511" i="7"/>
  <c r="AA511" i="7"/>
  <c r="Z511" i="7"/>
  <c r="Y511" i="7"/>
  <c r="X511" i="7"/>
  <c r="W511" i="7"/>
  <c r="V511" i="7"/>
  <c r="AI509" i="7"/>
  <c r="AH509" i="7"/>
  <c r="AG509" i="7"/>
  <c r="AF509" i="7"/>
  <c r="AC509" i="7"/>
  <c r="AB509" i="7"/>
  <c r="AA509" i="7"/>
  <c r="Z509" i="7"/>
  <c r="Y509" i="7"/>
  <c r="X509" i="7"/>
  <c r="W509" i="7"/>
  <c r="V509" i="7"/>
  <c r="AI508" i="7"/>
  <c r="AH508" i="7"/>
  <c r="AG508" i="7"/>
  <c r="AF508" i="7"/>
  <c r="AC508" i="7"/>
  <c r="AB508" i="7"/>
  <c r="AA508" i="7"/>
  <c r="Z508" i="7"/>
  <c r="Y508" i="7"/>
  <c r="X508" i="7"/>
  <c r="W508" i="7"/>
  <c r="V508" i="7"/>
  <c r="AI507" i="7"/>
  <c r="AH507" i="7"/>
  <c r="AG507" i="7"/>
  <c r="AF507" i="7"/>
  <c r="AC507" i="7"/>
  <c r="AB507" i="7"/>
  <c r="AA507" i="7"/>
  <c r="Z507" i="7"/>
  <c r="Y507" i="7"/>
  <c r="X507" i="7"/>
  <c r="W507" i="7"/>
  <c r="V507" i="7"/>
  <c r="AI506" i="7"/>
  <c r="AH506" i="7"/>
  <c r="AG506" i="7"/>
  <c r="AF506" i="7"/>
  <c r="AC506" i="7"/>
  <c r="AB506" i="7"/>
  <c r="AA506" i="7"/>
  <c r="Z506" i="7"/>
  <c r="Y506" i="7"/>
  <c r="W506" i="7"/>
  <c r="V506" i="7"/>
  <c r="AI505" i="7"/>
  <c r="AH505" i="7"/>
  <c r="AG505" i="7"/>
  <c r="AF505" i="7"/>
  <c r="AC505" i="7"/>
  <c r="AB505" i="7"/>
  <c r="AA505" i="7"/>
  <c r="Z505" i="7"/>
  <c r="Y505" i="7"/>
  <c r="X505" i="7"/>
  <c r="W505" i="7"/>
  <c r="V505" i="7"/>
  <c r="AI504" i="7"/>
  <c r="AH504" i="7"/>
  <c r="AG504" i="7"/>
  <c r="AF504" i="7"/>
  <c r="AC504" i="7"/>
  <c r="AB504" i="7"/>
  <c r="AA504" i="7"/>
  <c r="Z504" i="7"/>
  <c r="Y504" i="7"/>
  <c r="X504" i="7"/>
  <c r="W504" i="7"/>
  <c r="V504" i="7"/>
  <c r="AI503" i="7"/>
  <c r="AH503" i="7"/>
  <c r="AG503" i="7"/>
  <c r="AF503" i="7"/>
  <c r="AC503" i="7"/>
  <c r="AB503" i="7"/>
  <c r="AA503" i="7"/>
  <c r="Z503" i="7"/>
  <c r="Y503" i="7"/>
  <c r="X503" i="7"/>
  <c r="W503" i="7"/>
  <c r="V503" i="7"/>
  <c r="AI502" i="7"/>
  <c r="AH502" i="7"/>
  <c r="AG502" i="7"/>
  <c r="AF502" i="7"/>
  <c r="AC502" i="7"/>
  <c r="AB502" i="7"/>
  <c r="AA502" i="7"/>
  <c r="Z502" i="7"/>
  <c r="Y502" i="7"/>
  <c r="X502" i="7"/>
  <c r="W502" i="7"/>
  <c r="V502" i="7"/>
  <c r="AI501" i="7"/>
  <c r="AH501" i="7"/>
  <c r="AG501" i="7"/>
  <c r="AF501" i="7"/>
  <c r="AC501" i="7"/>
  <c r="AB501" i="7"/>
  <c r="AA501" i="7"/>
  <c r="Z501" i="7"/>
  <c r="Y501" i="7"/>
  <c r="X501" i="7"/>
  <c r="W501" i="7"/>
  <c r="V501" i="7"/>
  <c r="AI500" i="7"/>
  <c r="AH500" i="7"/>
  <c r="AG500" i="7"/>
  <c r="AF500" i="7"/>
  <c r="AC500" i="7"/>
  <c r="AB500" i="7"/>
  <c r="AA500" i="7"/>
  <c r="Z500" i="7"/>
  <c r="Y500" i="7"/>
  <c r="X500" i="7"/>
  <c r="W500" i="7"/>
  <c r="V500" i="7"/>
  <c r="AI499" i="7"/>
  <c r="AH499" i="7"/>
  <c r="AG499" i="7"/>
  <c r="AF499" i="7"/>
  <c r="AC499" i="7"/>
  <c r="AB499" i="7"/>
  <c r="AA499" i="7"/>
  <c r="Z499" i="7"/>
  <c r="Y499" i="7"/>
  <c r="X499" i="7"/>
  <c r="W499" i="7"/>
  <c r="V499" i="7"/>
  <c r="AI498" i="7"/>
  <c r="AH498" i="7"/>
  <c r="AG498" i="7"/>
  <c r="AF498" i="7"/>
  <c r="AC498" i="7"/>
  <c r="AB498" i="7"/>
  <c r="AA498" i="7"/>
  <c r="Z498" i="7"/>
  <c r="Y498" i="7"/>
  <c r="W498" i="7"/>
  <c r="V498" i="7"/>
  <c r="AI497" i="7"/>
  <c r="AH497" i="7"/>
  <c r="AG497" i="7"/>
  <c r="AF497" i="7"/>
  <c r="AC497" i="7"/>
  <c r="AB497" i="7"/>
  <c r="AA497" i="7"/>
  <c r="Z497" i="7"/>
  <c r="Y497" i="7"/>
  <c r="X497" i="7"/>
  <c r="W497" i="7"/>
  <c r="V497" i="7"/>
  <c r="AI496" i="7"/>
  <c r="AH496" i="7"/>
  <c r="AG496" i="7"/>
  <c r="AF496" i="7"/>
  <c r="AC496" i="7"/>
  <c r="AB496" i="7"/>
  <c r="AA496" i="7"/>
  <c r="Z496" i="7"/>
  <c r="Y496" i="7"/>
  <c r="X496" i="7"/>
  <c r="W496" i="7"/>
  <c r="V496" i="7"/>
  <c r="AI495" i="7"/>
  <c r="AH495" i="7"/>
  <c r="AG495" i="7"/>
  <c r="AF495" i="7"/>
  <c r="AC495" i="7"/>
  <c r="AB495" i="7"/>
  <c r="AA495" i="7"/>
  <c r="Z495" i="7"/>
  <c r="Y495" i="7"/>
  <c r="X495" i="7"/>
  <c r="W495" i="7"/>
  <c r="V495" i="7"/>
  <c r="AI493" i="7"/>
  <c r="AH493" i="7"/>
  <c r="AG493" i="7"/>
  <c r="AF493" i="7"/>
  <c r="AC493" i="7"/>
  <c r="AB493" i="7"/>
  <c r="AA493" i="7"/>
  <c r="Z493" i="7"/>
  <c r="Y493" i="7"/>
  <c r="X493" i="7"/>
  <c r="W493" i="7"/>
  <c r="V493" i="7"/>
  <c r="AI492" i="7"/>
  <c r="AH492" i="7"/>
  <c r="AG492" i="7"/>
  <c r="AF492" i="7"/>
  <c r="AC492" i="7"/>
  <c r="AB492" i="7"/>
  <c r="AA492" i="7"/>
  <c r="Z492" i="7"/>
  <c r="Y492" i="7"/>
  <c r="X492" i="7"/>
  <c r="W492" i="7"/>
  <c r="V492" i="7"/>
  <c r="AI491" i="7"/>
  <c r="AH491" i="7"/>
  <c r="AG491" i="7"/>
  <c r="AF491" i="7"/>
  <c r="AC491" i="7"/>
  <c r="AB491" i="7"/>
  <c r="AA491" i="7"/>
  <c r="Z491" i="7"/>
  <c r="Y491" i="7"/>
  <c r="X491" i="7"/>
  <c r="W491" i="7"/>
  <c r="V491" i="7"/>
  <c r="AI490" i="7"/>
  <c r="AH490" i="7"/>
  <c r="AG490" i="7"/>
  <c r="AF490" i="7"/>
  <c r="AC490" i="7"/>
  <c r="AB490" i="7"/>
  <c r="AA490" i="7"/>
  <c r="Z490" i="7"/>
  <c r="Y490" i="7"/>
  <c r="X490" i="7"/>
  <c r="W490" i="7"/>
  <c r="V490" i="7"/>
  <c r="AI489" i="7"/>
  <c r="AH489" i="7"/>
  <c r="AG489" i="7"/>
  <c r="AF489" i="7"/>
  <c r="AC489" i="7"/>
  <c r="AB489" i="7"/>
  <c r="AA489" i="7"/>
  <c r="Z489" i="7"/>
  <c r="Y489" i="7"/>
  <c r="X489" i="7"/>
  <c r="W489" i="7"/>
  <c r="V489" i="7"/>
  <c r="AI488" i="7"/>
  <c r="AH488" i="7"/>
  <c r="AG488" i="7"/>
  <c r="AF488" i="7"/>
  <c r="AC488" i="7"/>
  <c r="AB488" i="7"/>
  <c r="AA488" i="7"/>
  <c r="Z488" i="7"/>
  <c r="Y488" i="7"/>
  <c r="X488" i="7"/>
  <c r="W488" i="7"/>
  <c r="V488" i="7"/>
  <c r="AI487" i="7"/>
  <c r="AH487" i="7"/>
  <c r="AG487" i="7"/>
  <c r="AF487" i="7"/>
  <c r="AC487" i="7"/>
  <c r="AB487" i="7"/>
  <c r="AA487" i="7"/>
  <c r="Z487" i="7"/>
  <c r="Y487" i="7"/>
  <c r="X487" i="7"/>
  <c r="W487" i="7"/>
  <c r="V487" i="7"/>
  <c r="AI486" i="7"/>
  <c r="AH486" i="7"/>
  <c r="AG486" i="7"/>
  <c r="AF486" i="7"/>
  <c r="AC486" i="7"/>
  <c r="AB486" i="7"/>
  <c r="AA486" i="7"/>
  <c r="Z486" i="7"/>
  <c r="Y486" i="7"/>
  <c r="X486" i="7"/>
  <c r="W486" i="7"/>
  <c r="V486" i="7"/>
  <c r="AI485" i="7"/>
  <c r="AH485" i="7"/>
  <c r="AG485" i="7"/>
  <c r="AF485" i="7"/>
  <c r="AC485" i="7"/>
  <c r="AB485" i="7"/>
  <c r="AA485" i="7"/>
  <c r="Z485" i="7"/>
  <c r="Y485" i="7"/>
  <c r="X485" i="7"/>
  <c r="W485" i="7"/>
  <c r="V485" i="7"/>
  <c r="AI484" i="7"/>
  <c r="AH484" i="7"/>
  <c r="AG484" i="7"/>
  <c r="AF484" i="7"/>
  <c r="AC484" i="7"/>
  <c r="AB484" i="7"/>
  <c r="AA484" i="7"/>
  <c r="Z484" i="7"/>
  <c r="Y484" i="7"/>
  <c r="X484" i="7"/>
  <c r="W484" i="7"/>
  <c r="V484" i="7"/>
  <c r="AI483" i="7"/>
  <c r="AH483" i="7"/>
  <c r="AG483" i="7"/>
  <c r="AF483" i="7"/>
  <c r="AC483" i="7"/>
  <c r="AB483" i="7"/>
  <c r="AA483" i="7"/>
  <c r="Z483" i="7"/>
  <c r="Y483" i="7"/>
  <c r="X483" i="7"/>
  <c r="W483" i="7"/>
  <c r="V483" i="7"/>
  <c r="AI482" i="7"/>
  <c r="AH482" i="7"/>
  <c r="AG482" i="7"/>
  <c r="AF482" i="7"/>
  <c r="AC482" i="7"/>
  <c r="AB482" i="7"/>
  <c r="AA482" i="7"/>
  <c r="Z482" i="7"/>
  <c r="Y482" i="7"/>
  <c r="X482" i="7"/>
  <c r="W482" i="7"/>
  <c r="V482" i="7"/>
  <c r="AI479" i="7"/>
  <c r="AG479" i="7"/>
  <c r="AC479" i="7"/>
  <c r="AB479" i="7"/>
  <c r="AA479" i="7"/>
  <c r="Z479" i="7"/>
  <c r="Y479" i="7"/>
  <c r="X479" i="7"/>
  <c r="W479" i="7"/>
  <c r="V479" i="7"/>
  <c r="AI478" i="7"/>
  <c r="AH478" i="7"/>
  <c r="AG478" i="7"/>
  <c r="AF478" i="7"/>
  <c r="AC478" i="7"/>
  <c r="AB478" i="7"/>
  <c r="AA478" i="7"/>
  <c r="Z478" i="7"/>
  <c r="Y478" i="7"/>
  <c r="X478" i="7"/>
  <c r="W478" i="7"/>
  <c r="V478" i="7"/>
  <c r="AI477" i="7"/>
  <c r="AH477" i="7"/>
  <c r="AG477" i="7"/>
  <c r="AF477" i="7"/>
  <c r="AC477" i="7"/>
  <c r="AB477" i="7"/>
  <c r="AA477" i="7"/>
  <c r="Z477" i="7"/>
  <c r="Y477" i="7"/>
  <c r="X477" i="7"/>
  <c r="W477" i="7"/>
  <c r="V477" i="7"/>
  <c r="AI476" i="7"/>
  <c r="AH476" i="7"/>
  <c r="AG476" i="7"/>
  <c r="AF476" i="7"/>
  <c r="AC476" i="7"/>
  <c r="AB476" i="7"/>
  <c r="AA476" i="7"/>
  <c r="Z476" i="7"/>
  <c r="Y476" i="7"/>
  <c r="X476" i="7"/>
  <c r="W476" i="7"/>
  <c r="V476" i="7"/>
  <c r="AI475" i="7"/>
  <c r="AH475" i="7"/>
  <c r="AG475" i="7"/>
  <c r="AF475" i="7"/>
  <c r="AC475" i="7"/>
  <c r="AB475" i="7"/>
  <c r="AA475" i="7"/>
  <c r="Z475" i="7"/>
  <c r="Y475" i="7"/>
  <c r="X475" i="7"/>
  <c r="W475" i="7"/>
  <c r="V475" i="7"/>
  <c r="AI474" i="7"/>
  <c r="AH474" i="7"/>
  <c r="AG474" i="7"/>
  <c r="AF474" i="7"/>
  <c r="AC474" i="7"/>
  <c r="AB474" i="7"/>
  <c r="AA474" i="7"/>
  <c r="Z474" i="7"/>
  <c r="Y474" i="7"/>
  <c r="X474" i="7"/>
  <c r="W474" i="7"/>
  <c r="V474" i="7"/>
  <c r="AI473" i="7"/>
  <c r="AH473" i="7"/>
  <c r="AG473" i="7"/>
  <c r="AF473" i="7"/>
  <c r="AC473" i="7"/>
  <c r="AB473" i="7"/>
  <c r="AA473" i="7"/>
  <c r="Z473" i="7"/>
  <c r="Y473" i="7"/>
  <c r="X473" i="7"/>
  <c r="W473" i="7"/>
  <c r="V473" i="7"/>
  <c r="AI472" i="7"/>
  <c r="AH472" i="7"/>
  <c r="AG472" i="7"/>
  <c r="AF472" i="7"/>
  <c r="AC472" i="7"/>
  <c r="AB472" i="7"/>
  <c r="AA472" i="7"/>
  <c r="Z472" i="7"/>
  <c r="Y472" i="7"/>
  <c r="X472" i="7"/>
  <c r="W472" i="7"/>
  <c r="V472" i="7"/>
  <c r="AI471" i="7"/>
  <c r="AH471" i="7"/>
  <c r="AG471" i="7"/>
  <c r="AF471" i="7"/>
  <c r="AC471" i="7"/>
  <c r="AB471" i="7"/>
  <c r="AA471" i="7"/>
  <c r="Z471" i="7"/>
  <c r="Y471" i="7"/>
  <c r="X471" i="7"/>
  <c r="W471" i="7"/>
  <c r="V471" i="7"/>
  <c r="AI470" i="7"/>
  <c r="AH470" i="7"/>
  <c r="AG470" i="7"/>
  <c r="AF470" i="7"/>
  <c r="AC470" i="7"/>
  <c r="AB470" i="7"/>
  <c r="AA470" i="7"/>
  <c r="Z470" i="7"/>
  <c r="Y470" i="7"/>
  <c r="X470" i="7"/>
  <c r="W470" i="7"/>
  <c r="V470" i="7"/>
  <c r="AI469" i="7"/>
  <c r="AH469" i="7"/>
  <c r="AG469" i="7"/>
  <c r="AF469" i="7"/>
  <c r="AC469" i="7"/>
  <c r="AB469" i="7"/>
  <c r="AA469" i="7"/>
  <c r="Z469" i="7"/>
  <c r="Y469" i="7"/>
  <c r="X469" i="7"/>
  <c r="W469" i="7"/>
  <c r="V469" i="7"/>
  <c r="AI468" i="7"/>
  <c r="AH468" i="7"/>
  <c r="AG468" i="7"/>
  <c r="AF468" i="7"/>
  <c r="AC468" i="7"/>
  <c r="AB468" i="7"/>
  <c r="AA468" i="7"/>
  <c r="Z468" i="7"/>
  <c r="Y468" i="7"/>
  <c r="X468" i="7"/>
  <c r="W468" i="7"/>
  <c r="V468" i="7"/>
  <c r="AI467" i="7"/>
  <c r="AH467" i="7"/>
  <c r="AG467" i="7"/>
  <c r="AF467" i="7"/>
  <c r="AC467" i="7"/>
  <c r="AB467" i="7"/>
  <c r="AA467" i="7"/>
  <c r="Z467" i="7"/>
  <c r="Y467" i="7"/>
  <c r="X467" i="7"/>
  <c r="W467" i="7"/>
  <c r="V467" i="7"/>
  <c r="AI466" i="7"/>
  <c r="AH466" i="7"/>
  <c r="AG466" i="7"/>
  <c r="AF466" i="7"/>
  <c r="AC466" i="7"/>
  <c r="AB466" i="7"/>
  <c r="AA466" i="7"/>
  <c r="Z466" i="7"/>
  <c r="Y466" i="7"/>
  <c r="X466" i="7"/>
  <c r="W466" i="7"/>
  <c r="V466" i="7"/>
  <c r="AI465" i="7"/>
  <c r="AH465" i="7"/>
  <c r="AG465" i="7"/>
  <c r="AF465" i="7"/>
  <c r="AC465" i="7"/>
  <c r="AB465" i="7"/>
  <c r="AA465" i="7"/>
  <c r="Z465" i="7"/>
  <c r="Y465" i="7"/>
  <c r="X465" i="7"/>
  <c r="W465" i="7"/>
  <c r="V465" i="7"/>
  <c r="AI464" i="7"/>
  <c r="AH464" i="7"/>
  <c r="AG464" i="7"/>
  <c r="AF464" i="7"/>
  <c r="AC464" i="7"/>
  <c r="AB464" i="7"/>
  <c r="AA464" i="7"/>
  <c r="Z464" i="7"/>
  <c r="Y464" i="7"/>
  <c r="X464" i="7"/>
  <c r="W464" i="7"/>
  <c r="V464" i="7"/>
  <c r="AI463" i="7"/>
  <c r="AH463" i="7"/>
  <c r="AG463" i="7"/>
  <c r="AF463" i="7"/>
  <c r="AC463" i="7"/>
  <c r="AB463" i="7"/>
  <c r="AA463" i="7"/>
  <c r="Z463" i="7"/>
  <c r="Y463" i="7"/>
  <c r="X463" i="7"/>
  <c r="W463" i="7"/>
  <c r="V463" i="7"/>
  <c r="AI462" i="7"/>
  <c r="AH462" i="7"/>
  <c r="AG462" i="7"/>
  <c r="AF462" i="7"/>
  <c r="AC462" i="7"/>
  <c r="AB462" i="7"/>
  <c r="AA462" i="7"/>
  <c r="Z462" i="7"/>
  <c r="Y462" i="7"/>
  <c r="X462" i="7"/>
  <c r="W462" i="7"/>
  <c r="V462" i="7"/>
  <c r="AI461" i="7"/>
  <c r="AH461" i="7"/>
  <c r="AG461" i="7"/>
  <c r="AF461" i="7"/>
  <c r="AC461" i="7"/>
  <c r="AB461" i="7"/>
  <c r="AA461" i="7"/>
  <c r="Z461" i="7"/>
  <c r="Y461" i="7"/>
  <c r="X461" i="7"/>
  <c r="W461" i="7"/>
  <c r="V461" i="7"/>
  <c r="AI460" i="7"/>
  <c r="AH460" i="7"/>
  <c r="AG460" i="7"/>
  <c r="AF460" i="7"/>
  <c r="AC460" i="7"/>
  <c r="AB460" i="7"/>
  <c r="AA460" i="7"/>
  <c r="Z460" i="7"/>
  <c r="Y460" i="7"/>
  <c r="X460" i="7"/>
  <c r="W460" i="7"/>
  <c r="V460" i="7"/>
  <c r="AI459" i="7"/>
  <c r="AH459" i="7"/>
  <c r="AG459" i="7"/>
  <c r="AF459" i="7"/>
  <c r="AC459" i="7"/>
  <c r="AB459" i="7"/>
  <c r="AA459" i="7"/>
  <c r="Z459" i="7"/>
  <c r="Y459" i="7"/>
  <c r="X459" i="7"/>
  <c r="W459" i="7"/>
  <c r="V459" i="7"/>
  <c r="AI458" i="7"/>
  <c r="AH458" i="7"/>
  <c r="AG458" i="7"/>
  <c r="AF458" i="7"/>
  <c r="AC458" i="7"/>
  <c r="AB458" i="7"/>
  <c r="AA458" i="7"/>
  <c r="Z458" i="7"/>
  <c r="Y458" i="7"/>
  <c r="X458" i="7"/>
  <c r="W458" i="7"/>
  <c r="V458" i="7"/>
  <c r="AI457" i="7"/>
  <c r="AH457" i="7"/>
  <c r="AG457" i="7"/>
  <c r="AF457" i="7"/>
  <c r="AC457" i="7"/>
  <c r="AB457" i="7"/>
  <c r="AA457" i="7"/>
  <c r="Z457" i="7"/>
  <c r="Y457" i="7"/>
  <c r="X457" i="7"/>
  <c r="W457" i="7"/>
  <c r="V457" i="7"/>
  <c r="AI456" i="7"/>
  <c r="AH456" i="7"/>
  <c r="AG456" i="7"/>
  <c r="AF456" i="7"/>
  <c r="AC456" i="7"/>
  <c r="AB456" i="7"/>
  <c r="AA456" i="7"/>
  <c r="Z456" i="7"/>
  <c r="Y456" i="7"/>
  <c r="X456" i="7"/>
  <c r="W456" i="7"/>
  <c r="V456" i="7"/>
  <c r="AI455" i="7"/>
  <c r="AH455" i="7"/>
  <c r="AG455" i="7"/>
  <c r="AF455" i="7"/>
  <c r="AC455" i="7"/>
  <c r="AB455" i="7"/>
  <c r="AA455" i="7"/>
  <c r="Z455" i="7"/>
  <c r="Y455" i="7"/>
  <c r="X455" i="7"/>
  <c r="W455" i="7"/>
  <c r="V455" i="7"/>
  <c r="AI454" i="7"/>
  <c r="AH454" i="7"/>
  <c r="AG454" i="7"/>
  <c r="AF454" i="7"/>
  <c r="AC454" i="7"/>
  <c r="AB454" i="7"/>
  <c r="AA454" i="7"/>
  <c r="Z454" i="7"/>
  <c r="Y454" i="7"/>
  <c r="X454" i="7"/>
  <c r="W454" i="7"/>
  <c r="V454" i="7"/>
  <c r="AI453" i="7"/>
  <c r="AH453" i="7"/>
  <c r="AG453" i="7"/>
  <c r="AF453" i="7"/>
  <c r="AC453" i="7"/>
  <c r="AB453" i="7"/>
  <c r="AA453" i="7"/>
  <c r="Z453" i="7"/>
  <c r="Y453" i="7"/>
  <c r="X453" i="7"/>
  <c r="W453" i="7"/>
  <c r="V453" i="7"/>
  <c r="AI452" i="7"/>
  <c r="AH452" i="7"/>
  <c r="AG452" i="7"/>
  <c r="AF452" i="7"/>
  <c r="AC452" i="7"/>
  <c r="AB452" i="7"/>
  <c r="AA452" i="7"/>
  <c r="Z452" i="7"/>
  <c r="Y452" i="7"/>
  <c r="X452" i="7"/>
  <c r="W452" i="7"/>
  <c r="V452" i="7"/>
  <c r="AI451" i="7"/>
  <c r="AH451" i="7"/>
  <c r="AG451" i="7"/>
  <c r="AF451" i="7"/>
  <c r="AC451" i="7"/>
  <c r="AB451" i="7"/>
  <c r="AA451" i="7"/>
  <c r="Z451" i="7"/>
  <c r="Y451" i="7"/>
  <c r="X451" i="7"/>
  <c r="W451" i="7"/>
  <c r="V451" i="7"/>
  <c r="AI450" i="7"/>
  <c r="AH450" i="7"/>
  <c r="AG450" i="7"/>
  <c r="AF450" i="7"/>
  <c r="AC450" i="7"/>
  <c r="AB450" i="7"/>
  <c r="AA450" i="7"/>
  <c r="Z450" i="7"/>
  <c r="Y450" i="7"/>
  <c r="X450" i="7"/>
  <c r="W450" i="7"/>
  <c r="V450" i="7"/>
  <c r="AI449" i="7"/>
  <c r="AH449" i="7"/>
  <c r="AG449" i="7"/>
  <c r="AF449" i="7"/>
  <c r="AC449" i="7"/>
  <c r="AB449" i="7"/>
  <c r="AA449" i="7"/>
  <c r="Z449" i="7"/>
  <c r="Y449" i="7"/>
  <c r="X449" i="7"/>
  <c r="W449" i="7"/>
  <c r="V449" i="7"/>
  <c r="AI448" i="7"/>
  <c r="AH448" i="7"/>
  <c r="AG448" i="7"/>
  <c r="AF448" i="7"/>
  <c r="AC448" i="7"/>
  <c r="AB448" i="7"/>
  <c r="AA448" i="7"/>
  <c r="Z448" i="7"/>
  <c r="Y448" i="7"/>
  <c r="X448" i="7"/>
  <c r="W448" i="7"/>
  <c r="V448" i="7"/>
  <c r="AI447" i="7"/>
  <c r="AH447" i="7"/>
  <c r="AG447" i="7"/>
  <c r="AF447" i="7"/>
  <c r="AC447" i="7"/>
  <c r="AB447" i="7"/>
  <c r="AA447" i="7"/>
  <c r="Z447" i="7"/>
  <c r="Y447" i="7"/>
  <c r="X447" i="7"/>
  <c r="W447" i="7"/>
  <c r="V447" i="7"/>
  <c r="AI446" i="7"/>
  <c r="AH446" i="7"/>
  <c r="AG446" i="7"/>
  <c r="AF446" i="7"/>
  <c r="AC446" i="7"/>
  <c r="AB446" i="7"/>
  <c r="AA446" i="7"/>
  <c r="Z446" i="7"/>
  <c r="Y446" i="7"/>
  <c r="X446" i="7"/>
  <c r="W446" i="7"/>
  <c r="V446" i="7"/>
  <c r="AI445" i="7"/>
  <c r="AH445" i="7"/>
  <c r="AG445" i="7"/>
  <c r="AF445" i="7"/>
  <c r="AC445" i="7"/>
  <c r="AB445" i="7"/>
  <c r="AA445" i="7"/>
  <c r="Z445" i="7"/>
  <c r="Y445" i="7"/>
  <c r="X445" i="7"/>
  <c r="W445" i="7"/>
  <c r="V445" i="7"/>
  <c r="AI444" i="7"/>
  <c r="AH444" i="7"/>
  <c r="AG444" i="7"/>
  <c r="AF444" i="7"/>
  <c r="AC444" i="7"/>
  <c r="AB444" i="7"/>
  <c r="AA444" i="7"/>
  <c r="Z444" i="7"/>
  <c r="Y444" i="7"/>
  <c r="X444" i="7"/>
  <c r="W444" i="7"/>
  <c r="V444" i="7"/>
  <c r="AI443" i="7"/>
  <c r="AH443" i="7"/>
  <c r="AG443" i="7"/>
  <c r="AF443" i="7"/>
  <c r="AC443" i="7"/>
  <c r="AB443" i="7"/>
  <c r="AA443" i="7"/>
  <c r="Z443" i="7"/>
  <c r="Y443" i="7"/>
  <c r="X443" i="7"/>
  <c r="W443" i="7"/>
  <c r="V443" i="7"/>
  <c r="AI442" i="7"/>
  <c r="AH442" i="7"/>
  <c r="AG442" i="7"/>
  <c r="AF442" i="7"/>
  <c r="AC442" i="7"/>
  <c r="AB442" i="7"/>
  <c r="AA442" i="7"/>
  <c r="Z442" i="7"/>
  <c r="Y442" i="7"/>
  <c r="X442" i="7"/>
  <c r="W442" i="7"/>
  <c r="V442" i="7"/>
  <c r="AI441" i="7"/>
  <c r="AH441" i="7"/>
  <c r="AG441" i="7"/>
  <c r="AF441" i="7"/>
  <c r="AC441" i="7"/>
  <c r="AB441" i="7"/>
  <c r="AA441" i="7"/>
  <c r="Z441" i="7"/>
  <c r="Y441" i="7"/>
  <c r="X441" i="7"/>
  <c r="W441" i="7"/>
  <c r="V441" i="7"/>
  <c r="AI440" i="7"/>
  <c r="AH440" i="7"/>
  <c r="AG440" i="7"/>
  <c r="AF440" i="7"/>
  <c r="AC440" i="7"/>
  <c r="AB440" i="7"/>
  <c r="AA440" i="7"/>
  <c r="Z440" i="7"/>
  <c r="Y440" i="7"/>
  <c r="X440" i="7"/>
  <c r="W440" i="7"/>
  <c r="V440" i="7"/>
  <c r="AI439" i="7"/>
  <c r="AH439" i="7"/>
  <c r="AG439" i="7"/>
  <c r="AF439" i="7"/>
  <c r="AC439" i="7"/>
  <c r="AB439" i="7"/>
  <c r="AA439" i="7"/>
  <c r="Z439" i="7"/>
  <c r="Y439" i="7"/>
  <c r="X439" i="7"/>
  <c r="W439" i="7"/>
  <c r="V439" i="7"/>
  <c r="AI438" i="7"/>
  <c r="AH438" i="7"/>
  <c r="AG438" i="7"/>
  <c r="AF438" i="7"/>
  <c r="AC438" i="7"/>
  <c r="AB438" i="7"/>
  <c r="AA438" i="7"/>
  <c r="Z438" i="7"/>
  <c r="Y438" i="7"/>
  <c r="X438" i="7"/>
  <c r="W438" i="7"/>
  <c r="V438" i="7"/>
  <c r="AI437" i="7"/>
  <c r="AH437" i="7"/>
  <c r="AG437" i="7"/>
  <c r="AF437" i="7"/>
  <c r="AC437" i="7"/>
  <c r="AB437" i="7"/>
  <c r="AA437" i="7"/>
  <c r="Z437" i="7"/>
  <c r="Y437" i="7"/>
  <c r="X437" i="7"/>
  <c r="W437" i="7"/>
  <c r="V437" i="7"/>
  <c r="AI436" i="7"/>
  <c r="AH436" i="7"/>
  <c r="AG436" i="7"/>
  <c r="AF436" i="7"/>
  <c r="AC436" i="7"/>
  <c r="AB436" i="7"/>
  <c r="AA436" i="7"/>
  <c r="Z436" i="7"/>
  <c r="Y436" i="7"/>
  <c r="X436" i="7"/>
  <c r="W436" i="7"/>
  <c r="V436" i="7"/>
  <c r="AI435" i="7"/>
  <c r="AH435" i="7"/>
  <c r="AG435" i="7"/>
  <c r="AF435" i="7"/>
  <c r="AC435" i="7"/>
  <c r="AB435" i="7"/>
  <c r="AA435" i="7"/>
  <c r="Z435" i="7"/>
  <c r="Y435" i="7"/>
  <c r="X435" i="7"/>
  <c r="W435" i="7"/>
  <c r="V435" i="7"/>
  <c r="AI434" i="7"/>
  <c r="AH434" i="7"/>
  <c r="AG434" i="7"/>
  <c r="AF434" i="7"/>
  <c r="AC434" i="7"/>
  <c r="AB434" i="7"/>
  <c r="AA434" i="7"/>
  <c r="Z434" i="7"/>
  <c r="Y434" i="7"/>
  <c r="X434" i="7"/>
  <c r="W434" i="7"/>
  <c r="V434" i="7"/>
  <c r="AI433" i="7"/>
  <c r="AH433" i="7"/>
  <c r="AG433" i="7"/>
  <c r="AF433" i="7"/>
  <c r="AC433" i="7"/>
  <c r="AB433" i="7"/>
  <c r="AA433" i="7"/>
  <c r="Z433" i="7"/>
  <c r="Y433" i="7"/>
  <c r="X433" i="7"/>
  <c r="W433" i="7"/>
  <c r="V433" i="7"/>
  <c r="AI432" i="7"/>
  <c r="AH432" i="7"/>
  <c r="AG432" i="7"/>
  <c r="AF432" i="7"/>
  <c r="AC432" i="7"/>
  <c r="AB432" i="7"/>
  <c r="AA432" i="7"/>
  <c r="Z432" i="7"/>
  <c r="Y432" i="7"/>
  <c r="X432" i="7"/>
  <c r="W432" i="7"/>
  <c r="V432" i="7"/>
  <c r="AI431" i="7"/>
  <c r="AH431" i="7"/>
  <c r="AG431" i="7"/>
  <c r="AF431" i="7"/>
  <c r="AC431" i="7"/>
  <c r="AB431" i="7"/>
  <c r="AA431" i="7"/>
  <c r="Z431" i="7"/>
  <c r="Y431" i="7"/>
  <c r="X431" i="7"/>
  <c r="W431" i="7"/>
  <c r="V431" i="7"/>
  <c r="AI430" i="7"/>
  <c r="AH430" i="7"/>
  <c r="AG430" i="7"/>
  <c r="AF430" i="7"/>
  <c r="AC430" i="7"/>
  <c r="AB430" i="7"/>
  <c r="AA430" i="7"/>
  <c r="Z430" i="7"/>
  <c r="Y430" i="7"/>
  <c r="X430" i="7"/>
  <c r="W430" i="7"/>
  <c r="V430" i="7"/>
  <c r="AI429" i="7"/>
  <c r="AH429" i="7"/>
  <c r="AG429" i="7"/>
  <c r="AF429" i="7"/>
  <c r="AC429" i="7"/>
  <c r="AB429" i="7"/>
  <c r="AA429" i="7"/>
  <c r="Z429" i="7"/>
  <c r="Y429" i="7"/>
  <c r="X429" i="7"/>
  <c r="W429" i="7"/>
  <c r="V429" i="7"/>
  <c r="AI428" i="7"/>
  <c r="AH428" i="7"/>
  <c r="AG428" i="7"/>
  <c r="AF428" i="7"/>
  <c r="AC428" i="7"/>
  <c r="AB428" i="7"/>
  <c r="AA428" i="7"/>
  <c r="Z428" i="7"/>
  <c r="Y428" i="7"/>
  <c r="X428" i="7"/>
  <c r="W428" i="7"/>
  <c r="V428" i="7"/>
  <c r="AI427" i="7"/>
  <c r="AH427" i="7"/>
  <c r="AG427" i="7"/>
  <c r="AF427" i="7"/>
  <c r="AC427" i="7"/>
  <c r="AB427" i="7"/>
  <c r="AA427" i="7"/>
  <c r="Z427" i="7"/>
  <c r="Y427" i="7"/>
  <c r="X427" i="7"/>
  <c r="W427" i="7"/>
  <c r="V427" i="7"/>
  <c r="AI425" i="7"/>
  <c r="AH425" i="7"/>
  <c r="AG425" i="7"/>
  <c r="AF425" i="7"/>
  <c r="AC425" i="7"/>
  <c r="AB425" i="7"/>
  <c r="AA425" i="7"/>
  <c r="Z425" i="7"/>
  <c r="Y425" i="7"/>
  <c r="X425" i="7"/>
  <c r="W425" i="7"/>
  <c r="V425" i="7"/>
  <c r="AI424" i="7"/>
  <c r="AH424" i="7"/>
  <c r="AG424" i="7"/>
  <c r="AF424" i="7"/>
  <c r="AC424" i="7"/>
  <c r="AB424" i="7"/>
  <c r="AA424" i="7"/>
  <c r="Z424" i="7"/>
  <c r="Y424" i="7"/>
  <c r="X424" i="7"/>
  <c r="W424" i="7"/>
  <c r="V424" i="7"/>
  <c r="AI423" i="7"/>
  <c r="AH423" i="7"/>
  <c r="AG423" i="7"/>
  <c r="AF423" i="7"/>
  <c r="AC423" i="7"/>
  <c r="AB423" i="7"/>
  <c r="AA423" i="7"/>
  <c r="Z423" i="7"/>
  <c r="Y423" i="7"/>
  <c r="X423" i="7"/>
  <c r="W423" i="7"/>
  <c r="V423" i="7"/>
  <c r="AI422" i="7"/>
  <c r="AH422" i="7"/>
  <c r="AG422" i="7"/>
  <c r="AF422" i="7"/>
  <c r="AC422" i="7"/>
  <c r="AB422" i="7"/>
  <c r="AA422" i="7"/>
  <c r="Z422" i="7"/>
  <c r="Y422" i="7"/>
  <c r="X422" i="7"/>
  <c r="W422" i="7"/>
  <c r="V422" i="7"/>
  <c r="AI421" i="7"/>
  <c r="AH421" i="7"/>
  <c r="AG421" i="7"/>
  <c r="AF421" i="7"/>
  <c r="AC421" i="7"/>
  <c r="AB421" i="7"/>
  <c r="AA421" i="7"/>
  <c r="Z421" i="7"/>
  <c r="Y421" i="7"/>
  <c r="X421" i="7"/>
  <c r="W421" i="7"/>
  <c r="V421" i="7"/>
  <c r="AI420" i="7"/>
  <c r="AH420" i="7"/>
  <c r="AG420" i="7"/>
  <c r="AF420" i="7"/>
  <c r="AC420" i="7"/>
  <c r="AB420" i="7"/>
  <c r="AA420" i="7"/>
  <c r="Z420" i="7"/>
  <c r="Y420" i="7"/>
  <c r="X420" i="7"/>
  <c r="W420" i="7"/>
  <c r="V420" i="7"/>
  <c r="AI419" i="7"/>
  <c r="AH419" i="7"/>
  <c r="AG419" i="7"/>
  <c r="AF419" i="7"/>
  <c r="AC419" i="7"/>
  <c r="AB419" i="7"/>
  <c r="AA419" i="7"/>
  <c r="Z419" i="7"/>
  <c r="Y419" i="7"/>
  <c r="X419" i="7"/>
  <c r="W419" i="7"/>
  <c r="V419" i="7"/>
  <c r="AI418" i="7"/>
  <c r="AH418" i="7"/>
  <c r="AG418" i="7"/>
  <c r="AF418" i="7"/>
  <c r="AC418" i="7"/>
  <c r="AB418" i="7"/>
  <c r="AA418" i="7"/>
  <c r="Z418" i="7"/>
  <c r="Y418" i="7"/>
  <c r="X418" i="7"/>
  <c r="W418" i="7"/>
  <c r="V418" i="7"/>
  <c r="AI417" i="7"/>
  <c r="AH417" i="7"/>
  <c r="AG417" i="7"/>
  <c r="AF417" i="7"/>
  <c r="AC417" i="7"/>
  <c r="AB417" i="7"/>
  <c r="AA417" i="7"/>
  <c r="Z417" i="7"/>
  <c r="Y417" i="7"/>
  <c r="X417" i="7"/>
  <c r="W417" i="7"/>
  <c r="V417" i="7"/>
  <c r="AI416" i="7"/>
  <c r="AH416" i="7"/>
  <c r="AG416" i="7"/>
  <c r="AF416" i="7"/>
  <c r="AC416" i="7"/>
  <c r="AB416" i="7"/>
  <c r="AA416" i="7"/>
  <c r="Z416" i="7"/>
  <c r="Y416" i="7"/>
  <c r="X416" i="7"/>
  <c r="W416" i="7"/>
  <c r="V416" i="7"/>
  <c r="AI415" i="7"/>
  <c r="AH415" i="7"/>
  <c r="AG415" i="7"/>
  <c r="AF415" i="7"/>
  <c r="AC415" i="7"/>
  <c r="AB415" i="7"/>
  <c r="AA415" i="7"/>
  <c r="Z415" i="7"/>
  <c r="Y415" i="7"/>
  <c r="X415" i="7"/>
  <c r="W415" i="7"/>
  <c r="V415" i="7"/>
  <c r="AI414" i="7"/>
  <c r="AH414" i="7"/>
  <c r="AG414" i="7"/>
  <c r="AF414" i="7"/>
  <c r="AC414" i="7"/>
  <c r="AB414" i="7"/>
  <c r="AA414" i="7"/>
  <c r="Z414" i="7"/>
  <c r="Y414" i="7"/>
  <c r="X414" i="7"/>
  <c r="W414" i="7"/>
  <c r="V414" i="7"/>
  <c r="AI413" i="7"/>
  <c r="AH413" i="7"/>
  <c r="AG413" i="7"/>
  <c r="AF413" i="7"/>
  <c r="AC413" i="7"/>
  <c r="AB413" i="7"/>
  <c r="AA413" i="7"/>
  <c r="Z413" i="7"/>
  <c r="Y413" i="7"/>
  <c r="X413" i="7"/>
  <c r="W413" i="7"/>
  <c r="V413" i="7"/>
  <c r="AI412" i="7"/>
  <c r="AH412" i="7"/>
  <c r="AG412" i="7"/>
  <c r="AF412" i="7"/>
  <c r="AC412" i="7"/>
  <c r="AB412" i="7"/>
  <c r="AA412" i="7"/>
  <c r="Z412" i="7"/>
  <c r="Y412" i="7"/>
  <c r="X412" i="7"/>
  <c r="W412" i="7"/>
  <c r="V412" i="7"/>
  <c r="AI411" i="7"/>
  <c r="AH411" i="7"/>
  <c r="AG411" i="7"/>
  <c r="AF411" i="7"/>
  <c r="AC411" i="7"/>
  <c r="AB411" i="7"/>
  <c r="AA411" i="7"/>
  <c r="Z411" i="7"/>
  <c r="Y411" i="7"/>
  <c r="X411" i="7"/>
  <c r="W411" i="7"/>
  <c r="V411" i="7"/>
  <c r="AI410" i="7"/>
  <c r="AH410" i="7"/>
  <c r="AG410" i="7"/>
  <c r="AF410" i="7"/>
  <c r="AC410" i="7"/>
  <c r="AB410" i="7"/>
  <c r="AA410" i="7"/>
  <c r="Z410" i="7"/>
  <c r="Y410" i="7"/>
  <c r="X410" i="7"/>
  <c r="W410" i="7"/>
  <c r="V410" i="7"/>
  <c r="AI409" i="7"/>
  <c r="AH409" i="7"/>
  <c r="AG409" i="7"/>
  <c r="AF409" i="7"/>
  <c r="AC409" i="7"/>
  <c r="AB409" i="7"/>
  <c r="AA409" i="7"/>
  <c r="Z409" i="7"/>
  <c r="Y409" i="7"/>
  <c r="X409" i="7"/>
  <c r="W409" i="7"/>
  <c r="V409" i="7"/>
  <c r="AI408" i="7"/>
  <c r="AH408" i="7"/>
  <c r="AG408" i="7"/>
  <c r="AF408" i="7"/>
  <c r="AC408" i="7"/>
  <c r="AB408" i="7"/>
  <c r="AA408" i="7"/>
  <c r="X408" i="7"/>
  <c r="W408" i="7"/>
  <c r="V408" i="7"/>
  <c r="AI399" i="7"/>
  <c r="AH399" i="7"/>
  <c r="AG399" i="7"/>
  <c r="AF399" i="7"/>
  <c r="AC399" i="7"/>
  <c r="AB399" i="7"/>
  <c r="AA399" i="7"/>
  <c r="Z399" i="7"/>
  <c r="Y399" i="7"/>
  <c r="W399" i="7"/>
  <c r="V399" i="7"/>
  <c r="AI398" i="7"/>
  <c r="AH398" i="7"/>
  <c r="AG398" i="7"/>
  <c r="AF398" i="7"/>
  <c r="AC398" i="7"/>
  <c r="AB398" i="7"/>
  <c r="AA398" i="7"/>
  <c r="Z398" i="7"/>
  <c r="Y398" i="7"/>
  <c r="X398" i="7"/>
  <c r="W398" i="7"/>
  <c r="V398" i="7"/>
  <c r="AI397" i="7"/>
  <c r="AH397" i="7"/>
  <c r="AG397" i="7"/>
  <c r="AF397" i="7"/>
  <c r="AC397" i="7"/>
  <c r="AB397" i="7"/>
  <c r="AA397" i="7"/>
  <c r="Z397" i="7"/>
  <c r="Y397" i="7"/>
  <c r="X397" i="7"/>
  <c r="W397" i="7"/>
  <c r="V397" i="7"/>
  <c r="AI396" i="7"/>
  <c r="AH396" i="7"/>
  <c r="AG396" i="7"/>
  <c r="AF396" i="7"/>
  <c r="AC396" i="7"/>
  <c r="AB396" i="7"/>
  <c r="AA396" i="7"/>
  <c r="Z396" i="7"/>
  <c r="Y396" i="7"/>
  <c r="X396" i="7"/>
  <c r="W396" i="7"/>
  <c r="V396" i="7"/>
  <c r="AI394" i="7"/>
  <c r="AH394" i="7"/>
  <c r="AG394" i="7"/>
  <c r="AF394" i="7"/>
  <c r="AC394" i="7"/>
  <c r="AB394" i="7"/>
  <c r="AA394" i="7"/>
  <c r="Z394" i="7"/>
  <c r="Y394" i="7"/>
  <c r="W394" i="7"/>
  <c r="V394" i="7"/>
  <c r="AI393" i="7"/>
  <c r="AH393" i="7"/>
  <c r="AG393" i="7"/>
  <c r="AF393" i="7"/>
  <c r="AC393" i="7"/>
  <c r="AB393" i="7"/>
  <c r="AA393" i="7"/>
  <c r="Z393" i="7"/>
  <c r="Y393" i="7"/>
  <c r="X393" i="7"/>
  <c r="W393" i="7"/>
  <c r="V393" i="7"/>
  <c r="AI392" i="7"/>
  <c r="AH392" i="7"/>
  <c r="AG392" i="7"/>
  <c r="AF392" i="7"/>
  <c r="AC392" i="7"/>
  <c r="AB392" i="7"/>
  <c r="AA392" i="7"/>
  <c r="Z392" i="7"/>
  <c r="Y392" i="7"/>
  <c r="W392" i="7"/>
  <c r="V392" i="7"/>
  <c r="AI391" i="7"/>
  <c r="AH391" i="7"/>
  <c r="AG391" i="7"/>
  <c r="AF391" i="7"/>
  <c r="AC391" i="7"/>
  <c r="AB391" i="7"/>
  <c r="AA391" i="7"/>
  <c r="Z391" i="7"/>
  <c r="Y391" i="7"/>
  <c r="X391" i="7"/>
  <c r="W391" i="7"/>
  <c r="V391" i="7"/>
  <c r="AI390" i="7"/>
  <c r="AH390" i="7"/>
  <c r="AG390" i="7"/>
  <c r="AF390" i="7"/>
  <c r="AC390" i="7"/>
  <c r="AB390" i="7"/>
  <c r="AA390" i="7"/>
  <c r="Z390" i="7"/>
  <c r="Y390" i="7"/>
  <c r="X390" i="7"/>
  <c r="W390" i="7"/>
  <c r="V390" i="7"/>
  <c r="AI389" i="7"/>
  <c r="AH389" i="7"/>
  <c r="AG389" i="7"/>
  <c r="AF389" i="7"/>
  <c r="AC389" i="7"/>
  <c r="AB389" i="7"/>
  <c r="AA389" i="7"/>
  <c r="Z389" i="7"/>
  <c r="Y389" i="7"/>
  <c r="X389" i="7"/>
  <c r="W389" i="7"/>
  <c r="V389" i="7"/>
  <c r="AI388" i="7"/>
  <c r="AH388" i="7"/>
  <c r="AG388" i="7"/>
  <c r="AF388" i="7"/>
  <c r="AC388" i="7"/>
  <c r="AB388" i="7"/>
  <c r="AA388" i="7"/>
  <c r="Z388" i="7"/>
  <c r="Y388" i="7"/>
  <c r="X388" i="7"/>
  <c r="W388" i="7"/>
  <c r="V388" i="7"/>
  <c r="AI387" i="7"/>
  <c r="AH387" i="7"/>
  <c r="AG387" i="7"/>
  <c r="AF387" i="7"/>
  <c r="AC387" i="7"/>
  <c r="AB387" i="7"/>
  <c r="AA387" i="7"/>
  <c r="Z387" i="7"/>
  <c r="Y387" i="7"/>
  <c r="X387" i="7"/>
  <c r="W387" i="7"/>
  <c r="V387" i="7"/>
  <c r="AI386" i="7"/>
  <c r="AH386" i="7"/>
  <c r="AG386" i="7"/>
  <c r="AF386" i="7"/>
  <c r="AC386" i="7"/>
  <c r="AB386" i="7"/>
  <c r="AA386" i="7"/>
  <c r="Z386" i="7"/>
  <c r="Y386" i="7"/>
  <c r="X386" i="7"/>
  <c r="W386" i="7"/>
  <c r="V386" i="7"/>
  <c r="AI385" i="7"/>
  <c r="AH385" i="7"/>
  <c r="AG385" i="7"/>
  <c r="AF385" i="7"/>
  <c r="AC385" i="7"/>
  <c r="AB385" i="7"/>
  <c r="AA385" i="7"/>
  <c r="Z385" i="7"/>
  <c r="Y385" i="7"/>
  <c r="X385" i="7"/>
  <c r="W385" i="7"/>
  <c r="V385" i="7"/>
  <c r="AI384" i="7"/>
  <c r="AH384" i="7"/>
  <c r="AG384" i="7"/>
  <c r="AF384" i="7"/>
  <c r="AC384" i="7"/>
  <c r="AB384" i="7"/>
  <c r="AA384" i="7"/>
  <c r="Z384" i="7"/>
  <c r="Y384" i="7"/>
  <c r="X384" i="7"/>
  <c r="W384" i="7"/>
  <c r="V384" i="7"/>
  <c r="AI383" i="7"/>
  <c r="AH383" i="7"/>
  <c r="AG383" i="7"/>
  <c r="AF383" i="7"/>
  <c r="AC383" i="7"/>
  <c r="AB383" i="7"/>
  <c r="AA383" i="7"/>
  <c r="Z383" i="7"/>
  <c r="Y383" i="7"/>
  <c r="X383" i="7"/>
  <c r="W383" i="7"/>
  <c r="V383" i="7"/>
  <c r="AI382" i="7"/>
  <c r="AH382" i="7"/>
  <c r="AG382" i="7"/>
  <c r="AF382" i="7"/>
  <c r="AC382" i="7"/>
  <c r="AB382" i="7"/>
  <c r="AA382" i="7"/>
  <c r="Z382" i="7"/>
  <c r="Y382" i="7"/>
  <c r="X382" i="7"/>
  <c r="W382" i="7"/>
  <c r="V382" i="7"/>
  <c r="AI381" i="7"/>
  <c r="AH381" i="7"/>
  <c r="AG381" i="7"/>
  <c r="AF381" i="7"/>
  <c r="AC381" i="7"/>
  <c r="AB381" i="7"/>
  <c r="AA381" i="7"/>
  <c r="Z381" i="7"/>
  <c r="Y381" i="7"/>
  <c r="X381" i="7"/>
  <c r="W381" i="7"/>
  <c r="V381" i="7"/>
  <c r="AI380" i="7"/>
  <c r="AH380" i="7"/>
  <c r="AG380" i="7"/>
  <c r="AF380" i="7"/>
  <c r="AC380" i="7"/>
  <c r="AB380" i="7"/>
  <c r="AA380" i="7"/>
  <c r="Z380" i="7"/>
  <c r="Y380" i="7"/>
  <c r="X380" i="7"/>
  <c r="W380" i="7"/>
  <c r="V380" i="7"/>
  <c r="AI379" i="7"/>
  <c r="AH379" i="7"/>
  <c r="AG379" i="7"/>
  <c r="AF379" i="7"/>
  <c r="AC379" i="7"/>
  <c r="AB379" i="7"/>
  <c r="AA379" i="7"/>
  <c r="Z379" i="7"/>
  <c r="Y379" i="7"/>
  <c r="X379" i="7"/>
  <c r="W379" i="7"/>
  <c r="V379" i="7"/>
  <c r="AI378" i="7"/>
  <c r="AH378" i="7"/>
  <c r="AG378" i="7"/>
  <c r="AF378" i="7"/>
  <c r="AC378" i="7"/>
  <c r="AB378" i="7"/>
  <c r="AA378" i="7"/>
  <c r="Z378" i="7"/>
  <c r="Y378" i="7"/>
  <c r="X378" i="7"/>
  <c r="W378" i="7"/>
  <c r="V378" i="7"/>
  <c r="AI377" i="7"/>
  <c r="AH377" i="7"/>
  <c r="AG377" i="7"/>
  <c r="AF377" i="7"/>
  <c r="AC377" i="7"/>
  <c r="AB377" i="7"/>
  <c r="AA377" i="7"/>
  <c r="Z377" i="7"/>
  <c r="Y377" i="7"/>
  <c r="X377" i="7"/>
  <c r="W377" i="7"/>
  <c r="V377" i="7"/>
  <c r="AI376" i="7"/>
  <c r="AH376" i="7"/>
  <c r="AG376" i="7"/>
  <c r="AF376" i="7"/>
  <c r="AC376" i="7"/>
  <c r="AB376" i="7"/>
  <c r="AA376" i="7"/>
  <c r="Z376" i="7"/>
  <c r="Y376" i="7"/>
  <c r="X376" i="7"/>
  <c r="W376" i="7"/>
  <c r="V376" i="7"/>
  <c r="AI375" i="7"/>
  <c r="AH375" i="7"/>
  <c r="AG375" i="7"/>
  <c r="AF375" i="7"/>
  <c r="AC375" i="7"/>
  <c r="AB375" i="7"/>
  <c r="AA375" i="7"/>
  <c r="Z375" i="7"/>
  <c r="Y375" i="7"/>
  <c r="X375" i="7"/>
  <c r="W375" i="7"/>
  <c r="V375" i="7"/>
  <c r="AI374" i="7"/>
  <c r="AH374" i="7"/>
  <c r="AG374" i="7"/>
  <c r="AF374" i="7"/>
  <c r="AC374" i="7"/>
  <c r="AB374" i="7"/>
  <c r="AA374" i="7"/>
  <c r="Z374" i="7"/>
  <c r="Y374" i="7"/>
  <c r="X374" i="7"/>
  <c r="W374" i="7"/>
  <c r="V374" i="7"/>
  <c r="AI373" i="7"/>
  <c r="AH373" i="7"/>
  <c r="AG373" i="7"/>
  <c r="AF373" i="7"/>
  <c r="AC373" i="7"/>
  <c r="AB373" i="7"/>
  <c r="AA373" i="7"/>
  <c r="Z373" i="7"/>
  <c r="Y373" i="7"/>
  <c r="X373" i="7"/>
  <c r="W373" i="7"/>
  <c r="V373" i="7"/>
  <c r="AI372" i="7"/>
  <c r="AH372" i="7"/>
  <c r="AG372" i="7"/>
  <c r="AF372" i="7"/>
  <c r="AC372" i="7"/>
  <c r="AB372" i="7"/>
  <c r="AA372" i="7"/>
  <c r="Z372" i="7"/>
  <c r="Y372" i="7"/>
  <c r="X372" i="7"/>
  <c r="W372" i="7"/>
  <c r="V372" i="7"/>
  <c r="AI371" i="7"/>
  <c r="AH371" i="7"/>
  <c r="AG371" i="7"/>
  <c r="AF371" i="7"/>
  <c r="AC371" i="7"/>
  <c r="AB371" i="7"/>
  <c r="AA371" i="7"/>
  <c r="Z371" i="7"/>
  <c r="Y371" i="7"/>
  <c r="W371" i="7"/>
  <c r="V371" i="7"/>
  <c r="AI370" i="7"/>
  <c r="AH370" i="7"/>
  <c r="AG370" i="7"/>
  <c r="AF370" i="7"/>
  <c r="AC370" i="7"/>
  <c r="AB370" i="7"/>
  <c r="AA370" i="7"/>
  <c r="Z370" i="7"/>
  <c r="Y370" i="7"/>
  <c r="X370" i="7"/>
  <c r="W370" i="7"/>
  <c r="V370" i="7"/>
  <c r="AI369" i="7"/>
  <c r="AH369" i="7"/>
  <c r="AG369" i="7"/>
  <c r="AF369" i="7"/>
  <c r="AC369" i="7"/>
  <c r="AB369" i="7"/>
  <c r="AA369" i="7"/>
  <c r="Z369" i="7"/>
  <c r="Y369" i="7"/>
  <c r="X369" i="7"/>
  <c r="W369" i="7"/>
  <c r="V369" i="7"/>
  <c r="AI368" i="7"/>
  <c r="AH368" i="7"/>
  <c r="AG368" i="7"/>
  <c r="AF368" i="7"/>
  <c r="AC368" i="7"/>
  <c r="AB368" i="7"/>
  <c r="AA368" i="7"/>
  <c r="Z368" i="7"/>
  <c r="Y368" i="7"/>
  <c r="X368" i="7"/>
  <c r="W368" i="7"/>
  <c r="V368" i="7"/>
  <c r="AI367" i="7"/>
  <c r="AH367" i="7"/>
  <c r="AG367" i="7"/>
  <c r="AF367" i="7"/>
  <c r="AC367" i="7"/>
  <c r="AB367" i="7"/>
  <c r="AA367" i="7"/>
  <c r="Z367" i="7"/>
  <c r="Y367" i="7"/>
  <c r="X367" i="7"/>
  <c r="W367" i="7"/>
  <c r="V367" i="7"/>
  <c r="AI366" i="7"/>
  <c r="AC366" i="7"/>
  <c r="AB366" i="7"/>
  <c r="AA366" i="7"/>
  <c r="Z366" i="7"/>
  <c r="Y366" i="7"/>
  <c r="W366" i="7"/>
  <c r="V366" i="7"/>
  <c r="AI365" i="7"/>
  <c r="AH365" i="7"/>
  <c r="AG365" i="7"/>
  <c r="AF365" i="7"/>
  <c r="AC365" i="7"/>
  <c r="AB365" i="7"/>
  <c r="AA365" i="7"/>
  <c r="Z365" i="7"/>
  <c r="Y365" i="7"/>
  <c r="X365" i="7"/>
  <c r="W365" i="7"/>
  <c r="V365" i="7"/>
  <c r="AI364" i="7"/>
  <c r="AH364" i="7"/>
  <c r="AG364" i="7"/>
  <c r="AF364" i="7"/>
  <c r="AC364" i="7"/>
  <c r="AB364" i="7"/>
  <c r="AA364" i="7"/>
  <c r="Z364" i="7"/>
  <c r="Y364" i="7"/>
  <c r="X364" i="7"/>
  <c r="W364" i="7"/>
  <c r="V364" i="7"/>
  <c r="AI362" i="7"/>
  <c r="AH362" i="7"/>
  <c r="AG362" i="7"/>
  <c r="AF362" i="7"/>
  <c r="AC362" i="7"/>
  <c r="AB362" i="7"/>
  <c r="AA362" i="7"/>
  <c r="Z362" i="7"/>
  <c r="Y362" i="7"/>
  <c r="X362" i="7"/>
  <c r="W362" i="7"/>
  <c r="V362" i="7"/>
  <c r="AI361" i="7"/>
  <c r="AH361" i="7"/>
  <c r="AG361" i="7"/>
  <c r="AF361" i="7"/>
  <c r="AC361" i="7"/>
  <c r="AB361" i="7"/>
  <c r="AA361" i="7"/>
  <c r="Z361" i="7"/>
  <c r="Y361" i="7"/>
  <c r="X361" i="7"/>
  <c r="W361" i="7"/>
  <c r="V361" i="7"/>
  <c r="AI360" i="7"/>
  <c r="AH360" i="7"/>
  <c r="AG360" i="7"/>
  <c r="AF360" i="7"/>
  <c r="AC360" i="7"/>
  <c r="AB360" i="7"/>
  <c r="AA360" i="7"/>
  <c r="Z360" i="7"/>
  <c r="Y360" i="7"/>
  <c r="X360" i="7"/>
  <c r="W360" i="7"/>
  <c r="V360" i="7"/>
  <c r="AI359" i="7"/>
  <c r="AH359" i="7"/>
  <c r="AC359" i="7"/>
  <c r="AB359" i="7"/>
  <c r="AA359" i="7"/>
  <c r="Z359" i="7"/>
  <c r="Y359" i="7"/>
  <c r="X359" i="7"/>
  <c r="W359" i="7"/>
  <c r="V359" i="7"/>
  <c r="AI358" i="7"/>
  <c r="AH358" i="7"/>
  <c r="AC358" i="7"/>
  <c r="AB358" i="7"/>
  <c r="AA358" i="7"/>
  <c r="Z358" i="7"/>
  <c r="Y358" i="7"/>
  <c r="X358" i="7"/>
  <c r="W358" i="7"/>
  <c r="V358" i="7"/>
  <c r="AI357" i="7"/>
  <c r="AH357" i="7"/>
  <c r="AC357" i="7"/>
  <c r="AB357" i="7"/>
  <c r="AA357" i="7"/>
  <c r="Z357" i="7"/>
  <c r="Y357" i="7"/>
  <c r="X357" i="7"/>
  <c r="W357" i="7"/>
  <c r="V357" i="7"/>
  <c r="AI356" i="7"/>
  <c r="AH356" i="7"/>
  <c r="AC356" i="7"/>
  <c r="AB356" i="7"/>
  <c r="AA356" i="7"/>
  <c r="Z356" i="7"/>
  <c r="Y356" i="7"/>
  <c r="X356" i="7"/>
  <c r="W356" i="7"/>
  <c r="V356" i="7"/>
  <c r="AI355" i="7"/>
  <c r="AH355" i="7"/>
  <c r="AC355" i="7"/>
  <c r="AB355" i="7"/>
  <c r="AA355" i="7"/>
  <c r="Z355" i="7"/>
  <c r="Y355" i="7"/>
  <c r="X355" i="7"/>
  <c r="W355" i="7"/>
  <c r="V355" i="7"/>
  <c r="AI354" i="7"/>
  <c r="AH354" i="7"/>
  <c r="AC354" i="7"/>
  <c r="AB354" i="7"/>
  <c r="AA354" i="7"/>
  <c r="Z354" i="7"/>
  <c r="Y354" i="7"/>
  <c r="X354" i="7"/>
  <c r="W354" i="7"/>
  <c r="V354" i="7"/>
  <c r="AI353" i="7"/>
  <c r="AH353" i="7"/>
  <c r="AC353" i="7"/>
  <c r="AB353" i="7"/>
  <c r="AA353" i="7"/>
  <c r="Z353" i="7"/>
  <c r="Y353" i="7"/>
  <c r="X353" i="7"/>
  <c r="W353" i="7"/>
  <c r="V353" i="7"/>
  <c r="AI352" i="7"/>
  <c r="AH352" i="7"/>
  <c r="AC352" i="7"/>
  <c r="AB352" i="7"/>
  <c r="AA352" i="7"/>
  <c r="Z352" i="7"/>
  <c r="Y352" i="7"/>
  <c r="X352" i="7"/>
  <c r="W352" i="7"/>
  <c r="V352" i="7"/>
  <c r="AI351" i="7"/>
  <c r="AH351" i="7"/>
  <c r="AC351" i="7"/>
  <c r="AB351" i="7"/>
  <c r="AA351" i="7"/>
  <c r="Z351" i="7"/>
  <c r="Y351" i="7"/>
  <c r="X351" i="7"/>
  <c r="W351" i="7"/>
  <c r="V351" i="7"/>
  <c r="AI350" i="7"/>
  <c r="AH350" i="7"/>
  <c r="AC350" i="7"/>
  <c r="AB350" i="7"/>
  <c r="AA350" i="7"/>
  <c r="Z350" i="7"/>
  <c r="Y350" i="7"/>
  <c r="X350" i="7"/>
  <c r="W350" i="7"/>
  <c r="V350" i="7"/>
  <c r="AI349" i="7"/>
  <c r="AH349" i="7"/>
  <c r="AC349" i="7"/>
  <c r="AB349" i="7"/>
  <c r="AA349" i="7"/>
  <c r="Z349" i="7"/>
  <c r="Y349" i="7"/>
  <c r="X349" i="7"/>
  <c r="W349" i="7"/>
  <c r="V349" i="7"/>
  <c r="AI348" i="7"/>
  <c r="AH348" i="7"/>
  <c r="AC348" i="7"/>
  <c r="AB348" i="7"/>
  <c r="AA348" i="7"/>
  <c r="Z348" i="7"/>
  <c r="Y348" i="7"/>
  <c r="X348" i="7"/>
  <c r="W348" i="7"/>
  <c r="V348" i="7"/>
  <c r="AI347" i="7"/>
  <c r="AH347" i="7"/>
  <c r="AG347" i="7"/>
  <c r="AF347" i="7"/>
  <c r="AC347" i="7"/>
  <c r="AB347" i="7"/>
  <c r="AA347" i="7"/>
  <c r="Z347" i="7"/>
  <c r="Y347" i="7"/>
  <c r="X347" i="7"/>
  <c r="W347" i="7"/>
  <c r="V347" i="7"/>
  <c r="AI346" i="7"/>
  <c r="AH346" i="7"/>
  <c r="AG346" i="7"/>
  <c r="AF346" i="7"/>
  <c r="AC346" i="7"/>
  <c r="AB346" i="7"/>
  <c r="AA346" i="7"/>
  <c r="Z346" i="7"/>
  <c r="Y346" i="7"/>
  <c r="X346" i="7"/>
  <c r="W346" i="7"/>
  <c r="V346" i="7"/>
  <c r="AI345" i="7"/>
  <c r="AH345" i="7"/>
  <c r="AG345" i="7"/>
  <c r="AF345" i="7"/>
  <c r="AC345" i="7"/>
  <c r="AB345" i="7"/>
  <c r="AA345" i="7"/>
  <c r="Z345" i="7"/>
  <c r="Y345" i="7"/>
  <c r="X345" i="7"/>
  <c r="W345" i="7"/>
  <c r="V345" i="7"/>
  <c r="AI344" i="7"/>
  <c r="AH344" i="7"/>
  <c r="AG344" i="7"/>
  <c r="AF344" i="7"/>
  <c r="AC344" i="7"/>
  <c r="AB344" i="7"/>
  <c r="AA344" i="7"/>
  <c r="Z344" i="7"/>
  <c r="Y344" i="7"/>
  <c r="X344" i="7"/>
  <c r="W344" i="7"/>
  <c r="V344" i="7"/>
  <c r="AI343" i="7"/>
  <c r="AH343" i="7"/>
  <c r="AG343" i="7"/>
  <c r="AF343" i="7"/>
  <c r="AC343" i="7"/>
  <c r="AB343" i="7"/>
  <c r="AA343" i="7"/>
  <c r="Z343" i="7"/>
  <c r="Y343" i="7"/>
  <c r="X343" i="7"/>
  <c r="W343" i="7"/>
  <c r="V343" i="7"/>
  <c r="AI342" i="7"/>
  <c r="AH342" i="7"/>
  <c r="AG342" i="7"/>
  <c r="AF342" i="7"/>
  <c r="AC342" i="7"/>
  <c r="AB342" i="7"/>
  <c r="AA342" i="7"/>
  <c r="Z342" i="7"/>
  <c r="Y342" i="7"/>
  <c r="X342" i="7"/>
  <c r="W342" i="7"/>
  <c r="V342" i="7"/>
  <c r="AI341" i="7"/>
  <c r="AH341" i="7"/>
  <c r="AG341" i="7"/>
  <c r="AF341" i="7"/>
  <c r="AC341" i="7"/>
  <c r="AB341" i="7"/>
  <c r="AA341" i="7"/>
  <c r="Z341" i="7"/>
  <c r="Y341" i="7"/>
  <c r="X341" i="7"/>
  <c r="W341" i="7"/>
  <c r="V341" i="7"/>
  <c r="AI340" i="7"/>
  <c r="AH340" i="7"/>
  <c r="AG340" i="7"/>
  <c r="AF340" i="7"/>
  <c r="AC340" i="7"/>
  <c r="AB340" i="7"/>
  <c r="AA340" i="7"/>
  <c r="Z340" i="7"/>
  <c r="Y340" i="7"/>
  <c r="X340" i="7"/>
  <c r="W340" i="7"/>
  <c r="V340" i="7"/>
  <c r="AI339" i="7"/>
  <c r="AH339" i="7"/>
  <c r="AG339" i="7"/>
  <c r="AF339" i="7"/>
  <c r="AC339" i="7"/>
  <c r="AB339" i="7"/>
  <c r="AA339" i="7"/>
  <c r="Z339" i="7"/>
  <c r="Y339" i="7"/>
  <c r="X339" i="7"/>
  <c r="W339" i="7"/>
  <c r="V339" i="7"/>
  <c r="AI338" i="7"/>
  <c r="AH338" i="7"/>
  <c r="AG338" i="7"/>
  <c r="AF338" i="7"/>
  <c r="AC338" i="7"/>
  <c r="AB338" i="7"/>
  <c r="AA338" i="7"/>
  <c r="Z338" i="7"/>
  <c r="Y338" i="7"/>
  <c r="X338" i="7"/>
  <c r="W338" i="7"/>
  <c r="V338" i="7"/>
  <c r="AI337" i="7"/>
  <c r="AH337" i="7"/>
  <c r="AG337" i="7"/>
  <c r="AF337" i="7"/>
  <c r="AC337" i="7"/>
  <c r="AB337" i="7"/>
  <c r="AA337" i="7"/>
  <c r="Z337" i="7"/>
  <c r="Y337" i="7"/>
  <c r="X337" i="7"/>
  <c r="W337" i="7"/>
  <c r="V337" i="7"/>
  <c r="AI407" i="7"/>
  <c r="AH407" i="7"/>
  <c r="AG407" i="7"/>
  <c r="AF407" i="7"/>
  <c r="AC407" i="7"/>
  <c r="AB407" i="7"/>
  <c r="AA407" i="7"/>
  <c r="Z407" i="7"/>
  <c r="Y407" i="7"/>
  <c r="X407" i="7"/>
  <c r="W407" i="7"/>
  <c r="V407" i="7"/>
  <c r="AI336" i="7"/>
  <c r="AH336" i="7"/>
  <c r="AG336" i="7"/>
  <c r="AF336" i="7"/>
  <c r="AC336" i="7"/>
  <c r="AB336" i="7"/>
  <c r="AA336" i="7"/>
  <c r="Z336" i="7"/>
  <c r="Y336" i="7"/>
  <c r="X336" i="7"/>
  <c r="W336" i="7"/>
  <c r="V336" i="7"/>
  <c r="AI335" i="7"/>
  <c r="AH335" i="7"/>
  <c r="AG335" i="7"/>
  <c r="AF335" i="7"/>
  <c r="AC335" i="7"/>
  <c r="AB335" i="7"/>
  <c r="AA335" i="7"/>
  <c r="Z335" i="7"/>
  <c r="Y335" i="7"/>
  <c r="X335" i="7"/>
  <c r="W335" i="7"/>
  <c r="V335" i="7"/>
  <c r="AI334" i="7"/>
  <c r="AH334" i="7"/>
  <c r="AG334" i="7"/>
  <c r="AF334" i="7"/>
  <c r="AC334" i="7"/>
  <c r="AB334" i="7"/>
  <c r="AA334" i="7"/>
  <c r="Z334" i="7"/>
  <c r="Y334" i="7"/>
  <c r="X334" i="7"/>
  <c r="W334" i="7"/>
  <c r="V334" i="7"/>
  <c r="AI332" i="7"/>
  <c r="AH332" i="7"/>
  <c r="AG332" i="7"/>
  <c r="AF332" i="7"/>
  <c r="AC332" i="7"/>
  <c r="AB332" i="7"/>
  <c r="AA332" i="7"/>
  <c r="Z332" i="7"/>
  <c r="Y332" i="7"/>
  <c r="X332" i="7"/>
  <c r="W332" i="7"/>
  <c r="V332" i="7"/>
  <c r="AC331" i="7"/>
  <c r="AB331" i="7"/>
  <c r="AA331" i="7"/>
  <c r="Z331" i="7"/>
  <c r="Y331" i="7"/>
  <c r="X331" i="7"/>
  <c r="W331" i="7"/>
  <c r="V331" i="7"/>
  <c r="AI328" i="7"/>
  <c r="AH328" i="7"/>
  <c r="AG328" i="7"/>
  <c r="AF328" i="7"/>
  <c r="AC328" i="7"/>
  <c r="AB328" i="7"/>
  <c r="AA328" i="7"/>
  <c r="Z328" i="7"/>
  <c r="Y328" i="7"/>
  <c r="X328" i="7"/>
  <c r="W328" i="7"/>
  <c r="V328" i="7"/>
  <c r="AI327" i="7"/>
  <c r="AH327" i="7"/>
  <c r="AG327" i="7"/>
  <c r="AF327" i="7"/>
  <c r="AC327" i="7"/>
  <c r="AB327" i="7"/>
  <c r="AA327" i="7"/>
  <c r="Z327" i="7"/>
  <c r="Y327" i="7"/>
  <c r="X327" i="7"/>
  <c r="W327" i="7"/>
  <c r="V327" i="7"/>
  <c r="AI326" i="7"/>
  <c r="AH326" i="7"/>
  <c r="AG326" i="7"/>
  <c r="AF326" i="7"/>
  <c r="AC326" i="7"/>
  <c r="AB326" i="7"/>
  <c r="AA326" i="7"/>
  <c r="Z326" i="7"/>
  <c r="Y326" i="7"/>
  <c r="X326" i="7"/>
  <c r="W326" i="7"/>
  <c r="V326" i="7"/>
  <c r="AI322" i="7"/>
  <c r="AH322" i="7"/>
  <c r="AG322" i="7"/>
  <c r="AF322" i="7"/>
  <c r="AC322" i="7"/>
  <c r="AB322" i="7"/>
  <c r="AA322" i="7"/>
  <c r="Z322" i="7"/>
  <c r="Y322" i="7"/>
  <c r="X322" i="7"/>
  <c r="W322" i="7"/>
  <c r="V322" i="7"/>
  <c r="AI321" i="7"/>
  <c r="AH321" i="7"/>
  <c r="AG321" i="7"/>
  <c r="AF321" i="7"/>
  <c r="AC321" i="7"/>
  <c r="AB321" i="7"/>
  <c r="AA321" i="7"/>
  <c r="Z321" i="7"/>
  <c r="Y321" i="7"/>
  <c r="X321" i="7"/>
  <c r="W321" i="7"/>
  <c r="V321" i="7"/>
  <c r="AI320" i="7"/>
  <c r="AH320" i="7"/>
  <c r="AG320" i="7"/>
  <c r="AF320" i="7"/>
  <c r="AC320" i="7"/>
  <c r="AB320" i="7"/>
  <c r="AA320" i="7"/>
  <c r="Z320" i="7"/>
  <c r="Y320" i="7"/>
  <c r="X320" i="7"/>
  <c r="W320" i="7"/>
  <c r="V320" i="7"/>
  <c r="AI319" i="7"/>
  <c r="AH319" i="7"/>
  <c r="AG319" i="7"/>
  <c r="AF319" i="7"/>
  <c r="AC319" i="7"/>
  <c r="AB319" i="7"/>
  <c r="AA319" i="7"/>
  <c r="Z319" i="7"/>
  <c r="Y319" i="7"/>
  <c r="X319" i="7"/>
  <c r="W319" i="7"/>
  <c r="V319" i="7"/>
  <c r="AI318" i="7"/>
  <c r="AH318" i="7"/>
  <c r="AG318" i="7"/>
  <c r="AF318" i="7"/>
  <c r="AC318" i="7"/>
  <c r="AB318" i="7"/>
  <c r="AA318" i="7"/>
  <c r="Z318" i="7"/>
  <c r="Y318" i="7"/>
  <c r="X318" i="7"/>
  <c r="W318" i="7"/>
  <c r="V318" i="7"/>
  <c r="AI317" i="7"/>
  <c r="AH317" i="7"/>
  <c r="AG317" i="7"/>
  <c r="AF317" i="7"/>
  <c r="AC317" i="7"/>
  <c r="AB317" i="7"/>
  <c r="AA317" i="7"/>
  <c r="Z317" i="7"/>
  <c r="Y317" i="7"/>
  <c r="X317" i="7"/>
  <c r="W317" i="7"/>
  <c r="V317" i="7"/>
  <c r="AI315" i="7"/>
  <c r="AH315" i="7"/>
  <c r="AG315" i="7"/>
  <c r="AF315" i="7"/>
  <c r="AC315" i="7"/>
  <c r="AB315" i="7"/>
  <c r="AA315" i="7"/>
  <c r="Z315" i="7"/>
  <c r="Y315" i="7"/>
  <c r="X315" i="7"/>
  <c r="W315" i="7"/>
  <c r="V315" i="7"/>
  <c r="AI314" i="7"/>
  <c r="AH314" i="7"/>
  <c r="AG314" i="7"/>
  <c r="AF314" i="7"/>
  <c r="AB314" i="7"/>
  <c r="AA314" i="7"/>
  <c r="Y314" i="7"/>
  <c r="X314" i="7"/>
  <c r="W314" i="7"/>
  <c r="V314" i="7"/>
  <c r="AI313" i="7"/>
  <c r="AH313" i="7"/>
  <c r="AG313" i="7"/>
  <c r="AF313" i="7"/>
  <c r="AC313" i="7"/>
  <c r="AB313" i="7"/>
  <c r="AA313" i="7"/>
  <c r="Z313" i="7"/>
  <c r="Y313" i="7"/>
  <c r="X313" i="7"/>
  <c r="W313" i="7"/>
  <c r="V313" i="7"/>
  <c r="AI312" i="7"/>
  <c r="AH312" i="7"/>
  <c r="AG312" i="7"/>
  <c r="AF312" i="7"/>
  <c r="AC312" i="7"/>
  <c r="AB312" i="7"/>
  <c r="AA312" i="7"/>
  <c r="Z312" i="7"/>
  <c r="Y312" i="7"/>
  <c r="X312" i="7"/>
  <c r="W312" i="7"/>
  <c r="V312" i="7"/>
  <c r="AI311" i="7"/>
  <c r="AH311" i="7"/>
  <c r="AG311" i="7"/>
  <c r="AF311" i="7"/>
  <c r="AC311" i="7"/>
  <c r="AB311" i="7"/>
  <c r="AA311" i="7"/>
  <c r="Z311" i="7"/>
  <c r="Y311" i="7"/>
  <c r="X311" i="7"/>
  <c r="W311" i="7"/>
  <c r="V311" i="7"/>
  <c r="AI310" i="7"/>
  <c r="AH310" i="7"/>
  <c r="AG310" i="7"/>
  <c r="AF310" i="7"/>
  <c r="AC310" i="7"/>
  <c r="AB310" i="7"/>
  <c r="AA310" i="7"/>
  <c r="Z310" i="7"/>
  <c r="Y310" i="7"/>
  <c r="X310" i="7"/>
  <c r="W310" i="7"/>
  <c r="V310" i="7"/>
  <c r="AI309" i="7"/>
  <c r="AH309" i="7"/>
  <c r="AG309" i="7"/>
  <c r="AF309" i="7"/>
  <c r="AC309" i="7"/>
  <c r="AB309" i="7"/>
  <c r="AA309" i="7"/>
  <c r="Z309" i="7"/>
  <c r="Y309" i="7"/>
  <c r="X309" i="7"/>
  <c r="W309" i="7"/>
  <c r="V309" i="7"/>
  <c r="AI308" i="7"/>
  <c r="AH308" i="7"/>
  <c r="AG308" i="7"/>
  <c r="AF308" i="7"/>
  <c r="AC308" i="7"/>
  <c r="AB308" i="7"/>
  <c r="AA308" i="7"/>
  <c r="Z308" i="7"/>
  <c r="Y308" i="7"/>
  <c r="X308" i="7"/>
  <c r="W308" i="7"/>
  <c r="V308" i="7"/>
  <c r="AI307" i="7"/>
  <c r="AH307" i="7"/>
  <c r="AG307" i="7"/>
  <c r="AF307" i="7"/>
  <c r="AC307" i="7"/>
  <c r="AB307" i="7"/>
  <c r="AA307" i="7"/>
  <c r="Z307" i="7"/>
  <c r="Y307" i="7"/>
  <c r="X307" i="7"/>
  <c r="W307" i="7"/>
  <c r="V307" i="7"/>
  <c r="AI306" i="7"/>
  <c r="AH306" i="7"/>
  <c r="AG306" i="7"/>
  <c r="AF306" i="7"/>
  <c r="AC306" i="7"/>
  <c r="AB306" i="7"/>
  <c r="AA306" i="7"/>
  <c r="Z306" i="7"/>
  <c r="Y306" i="7"/>
  <c r="X306" i="7"/>
  <c r="W306" i="7"/>
  <c r="V306" i="7"/>
  <c r="AI305" i="7"/>
  <c r="AH305" i="7"/>
  <c r="AG305" i="7"/>
  <c r="AF305" i="7"/>
  <c r="AC305" i="7"/>
  <c r="AB305" i="7"/>
  <c r="AA305" i="7"/>
  <c r="Z305" i="7"/>
  <c r="Y305" i="7"/>
  <c r="X305" i="7"/>
  <c r="W305" i="7"/>
  <c r="V305" i="7"/>
  <c r="AI304" i="7"/>
  <c r="AH304" i="7"/>
  <c r="AG304" i="7"/>
  <c r="AF304" i="7"/>
  <c r="AC304" i="7"/>
  <c r="AB304" i="7"/>
  <c r="AA304" i="7"/>
  <c r="Z304" i="7"/>
  <c r="Y304" i="7"/>
  <c r="X304" i="7"/>
  <c r="W304" i="7"/>
  <c r="V304" i="7"/>
  <c r="AI303" i="7"/>
  <c r="AH303" i="7"/>
  <c r="AG303" i="7"/>
  <c r="AF303" i="7"/>
  <c r="AC303" i="7"/>
  <c r="AB303" i="7"/>
  <c r="AA303" i="7"/>
  <c r="Z303" i="7"/>
  <c r="Y303" i="7"/>
  <c r="X303" i="7"/>
  <c r="W303" i="7"/>
  <c r="V303" i="7"/>
  <c r="AI302" i="7"/>
  <c r="AH302" i="7"/>
  <c r="AG302" i="7"/>
  <c r="AF302" i="7"/>
  <c r="AC302" i="7"/>
  <c r="AB302" i="7"/>
  <c r="AA302" i="7"/>
  <c r="Z302" i="7"/>
  <c r="Y302" i="7"/>
  <c r="X302" i="7"/>
  <c r="W302" i="7"/>
  <c r="V302" i="7"/>
  <c r="AI301" i="7"/>
  <c r="AH301" i="7"/>
  <c r="AG301" i="7"/>
  <c r="AF301" i="7"/>
  <c r="AC301" i="7"/>
  <c r="AB301" i="7"/>
  <c r="AA301" i="7"/>
  <c r="Z301" i="7"/>
  <c r="Y301" i="7"/>
  <c r="X301" i="7"/>
  <c r="W301" i="7"/>
  <c r="V301" i="7"/>
  <c r="AI300" i="7"/>
  <c r="AH300" i="7"/>
  <c r="AG300" i="7"/>
  <c r="AF300" i="7"/>
  <c r="AC300" i="7"/>
  <c r="AB300" i="7"/>
  <c r="AA300" i="7"/>
  <c r="Z300" i="7"/>
  <c r="Y300" i="7"/>
  <c r="X300" i="7"/>
  <c r="W300" i="7"/>
  <c r="V300" i="7"/>
  <c r="AI299" i="7"/>
  <c r="AH299" i="7"/>
  <c r="AG299" i="7"/>
  <c r="AF299" i="7"/>
  <c r="AC299" i="7"/>
  <c r="AB299" i="7"/>
  <c r="AA299" i="7"/>
  <c r="Z299" i="7"/>
  <c r="Y299" i="7"/>
  <c r="X299" i="7"/>
  <c r="W299" i="7"/>
  <c r="V299" i="7"/>
  <c r="AI298" i="7"/>
  <c r="AH298" i="7"/>
  <c r="AG298" i="7"/>
  <c r="AF298" i="7"/>
  <c r="AC298" i="7"/>
  <c r="AB298" i="7"/>
  <c r="AA298" i="7"/>
  <c r="Z298" i="7"/>
  <c r="Y298" i="7"/>
  <c r="X298" i="7"/>
  <c r="W298" i="7"/>
  <c r="V298" i="7"/>
  <c r="AI297" i="7"/>
  <c r="AH297" i="7"/>
  <c r="AG297" i="7"/>
  <c r="AF297" i="7"/>
  <c r="AC297" i="7"/>
  <c r="AB297" i="7"/>
  <c r="AA297" i="7"/>
  <c r="Z297" i="7"/>
  <c r="Y297" i="7"/>
  <c r="X297" i="7"/>
  <c r="W297" i="7"/>
  <c r="V297" i="7"/>
  <c r="AI296" i="7"/>
  <c r="AH296" i="7"/>
  <c r="AG296" i="7"/>
  <c r="AF296" i="7"/>
  <c r="AC296" i="7"/>
  <c r="AB296" i="7"/>
  <c r="AA296" i="7"/>
  <c r="Z296" i="7"/>
  <c r="Y296" i="7"/>
  <c r="X296" i="7"/>
  <c r="W296" i="7"/>
  <c r="V296" i="7"/>
  <c r="AI295" i="7"/>
  <c r="AH295" i="7"/>
  <c r="AG295" i="7"/>
  <c r="AF295" i="7"/>
  <c r="AC295" i="7"/>
  <c r="AB295" i="7"/>
  <c r="Z295" i="7"/>
  <c r="Y295" i="7"/>
  <c r="X295" i="7"/>
  <c r="W295" i="7"/>
  <c r="V295" i="7"/>
  <c r="AI294" i="7"/>
  <c r="AH294" i="7"/>
  <c r="AG294" i="7"/>
  <c r="AF294" i="7"/>
  <c r="AC294" i="7"/>
  <c r="AB294" i="7"/>
  <c r="Z294" i="7"/>
  <c r="Y294" i="7"/>
  <c r="X294" i="7"/>
  <c r="W294" i="7"/>
  <c r="V294" i="7"/>
  <c r="AI293" i="7"/>
  <c r="AH293" i="7"/>
  <c r="AG293" i="7"/>
  <c r="AF293" i="7"/>
  <c r="AC293" i="7"/>
  <c r="AB293" i="7"/>
  <c r="AA293" i="7"/>
  <c r="Z293" i="7"/>
  <c r="Y293" i="7"/>
  <c r="X293" i="7"/>
  <c r="W293" i="7"/>
  <c r="V293" i="7"/>
  <c r="AI292" i="7"/>
  <c r="AH292" i="7"/>
  <c r="AG292" i="7"/>
  <c r="AF292" i="7"/>
  <c r="AC292" i="7"/>
  <c r="AB292" i="7"/>
  <c r="AA292" i="7"/>
  <c r="Z292" i="7"/>
  <c r="Y292" i="7"/>
  <c r="X292" i="7"/>
  <c r="W292" i="7"/>
  <c r="V292" i="7"/>
  <c r="AI291" i="7"/>
  <c r="AH291" i="7"/>
  <c r="AG291" i="7"/>
  <c r="AF291" i="7"/>
  <c r="AC291" i="7"/>
  <c r="AB291" i="7"/>
  <c r="AA291" i="7"/>
  <c r="Z291" i="7"/>
  <c r="Y291" i="7"/>
  <c r="X291" i="7"/>
  <c r="W291" i="7"/>
  <c r="V291" i="7"/>
  <c r="AI290" i="7"/>
  <c r="AH290" i="7"/>
  <c r="AG290" i="7"/>
  <c r="AF290" i="7"/>
  <c r="AC290" i="7"/>
  <c r="AB290" i="7"/>
  <c r="AA290" i="7"/>
  <c r="Z290" i="7"/>
  <c r="Y290" i="7"/>
  <c r="X290" i="7"/>
  <c r="W290" i="7"/>
  <c r="V290" i="7"/>
  <c r="AI289" i="7"/>
  <c r="AH289" i="7"/>
  <c r="AG289" i="7"/>
  <c r="AF289" i="7"/>
  <c r="AC289" i="7"/>
  <c r="AB289" i="7"/>
  <c r="AA289" i="7"/>
  <c r="Z289" i="7"/>
  <c r="Y289" i="7"/>
  <c r="X289" i="7"/>
  <c r="W289" i="7"/>
  <c r="V289" i="7"/>
  <c r="AI288" i="7"/>
  <c r="AH288" i="7"/>
  <c r="AG288" i="7"/>
  <c r="AF288" i="7"/>
  <c r="AC288" i="7"/>
  <c r="AB288" i="7"/>
  <c r="AA288" i="7"/>
  <c r="Z288" i="7"/>
  <c r="Y288" i="7"/>
  <c r="X288" i="7"/>
  <c r="W288" i="7"/>
  <c r="V288" i="7"/>
  <c r="AI287" i="7"/>
  <c r="AH287" i="7"/>
  <c r="AG287" i="7"/>
  <c r="AF287" i="7"/>
  <c r="AC287" i="7"/>
  <c r="AB287" i="7"/>
  <c r="AA287" i="7"/>
  <c r="Z287" i="7"/>
  <c r="Y287" i="7"/>
  <c r="X287" i="7"/>
  <c r="W287" i="7"/>
  <c r="V287" i="7"/>
  <c r="AI286" i="7"/>
  <c r="AH286" i="7"/>
  <c r="AG286" i="7"/>
  <c r="AF286" i="7"/>
  <c r="AC286" i="7"/>
  <c r="AB286" i="7"/>
  <c r="AA286" i="7"/>
  <c r="Z286" i="7"/>
  <c r="Y286" i="7"/>
  <c r="X286" i="7"/>
  <c r="W286" i="7"/>
  <c r="V286" i="7"/>
  <c r="AI285" i="7"/>
  <c r="AH285" i="7"/>
  <c r="AG285" i="7"/>
  <c r="AF285" i="7"/>
  <c r="AC285" i="7"/>
  <c r="AB285" i="7"/>
  <c r="AA285" i="7"/>
  <c r="Z285" i="7"/>
  <c r="Y285" i="7"/>
  <c r="X285" i="7"/>
  <c r="W285" i="7"/>
  <c r="V285" i="7"/>
  <c r="AI284" i="7"/>
  <c r="AH284" i="7"/>
  <c r="AG284" i="7"/>
  <c r="AF284" i="7"/>
  <c r="AC284" i="7"/>
  <c r="AB284" i="7"/>
  <c r="AA284" i="7"/>
  <c r="Z284" i="7"/>
  <c r="Y284" i="7"/>
  <c r="X284" i="7"/>
  <c r="W284" i="7"/>
  <c r="V284" i="7"/>
  <c r="AI283" i="7"/>
  <c r="AH283" i="7"/>
  <c r="AG283" i="7"/>
  <c r="AF283" i="7"/>
  <c r="AC283" i="7"/>
  <c r="AB283" i="7"/>
  <c r="AA283" i="7"/>
  <c r="Z283" i="7"/>
  <c r="Y283" i="7"/>
  <c r="X283" i="7"/>
  <c r="W283" i="7"/>
  <c r="V283" i="7"/>
  <c r="AI282" i="7"/>
  <c r="AH282" i="7"/>
  <c r="AG282" i="7"/>
  <c r="AF282" i="7"/>
  <c r="AC282" i="7"/>
  <c r="AB282" i="7"/>
  <c r="AA282" i="7"/>
  <c r="Z282" i="7"/>
  <c r="Y282" i="7"/>
  <c r="X282" i="7"/>
  <c r="W282" i="7"/>
  <c r="V282" i="7"/>
  <c r="AI281" i="7"/>
  <c r="AH281" i="7"/>
  <c r="AG281" i="7"/>
  <c r="AF281" i="7"/>
  <c r="AC281" i="7"/>
  <c r="AB281" i="7"/>
  <c r="AA281" i="7"/>
  <c r="Z281" i="7"/>
  <c r="Y281" i="7"/>
  <c r="X281" i="7"/>
  <c r="W281" i="7"/>
  <c r="V281" i="7"/>
  <c r="AI280" i="7"/>
  <c r="AH280" i="7"/>
  <c r="AG280" i="7"/>
  <c r="AF280" i="7"/>
  <c r="AC280" i="7"/>
  <c r="AB280" i="7"/>
  <c r="AA280" i="7"/>
  <c r="Z280" i="7"/>
  <c r="Y280" i="7"/>
  <c r="X280" i="7"/>
  <c r="W280" i="7"/>
  <c r="V280" i="7"/>
  <c r="AI279" i="7"/>
  <c r="AH279" i="7"/>
  <c r="AG279" i="7"/>
  <c r="AF279" i="7"/>
  <c r="AC279" i="7"/>
  <c r="AB279" i="7"/>
  <c r="AA279" i="7"/>
  <c r="Z279" i="7"/>
  <c r="Y279" i="7"/>
  <c r="X279" i="7"/>
  <c r="W279" i="7"/>
  <c r="V279" i="7"/>
  <c r="AI278" i="7"/>
  <c r="AH278" i="7"/>
  <c r="AG278" i="7"/>
  <c r="AF278" i="7"/>
  <c r="AC278" i="7"/>
  <c r="AB278" i="7"/>
  <c r="AA278" i="7"/>
  <c r="Z278" i="7"/>
  <c r="Y278" i="7"/>
  <c r="X278" i="7"/>
  <c r="W278" i="7"/>
  <c r="V278" i="7"/>
  <c r="AI277" i="7"/>
  <c r="AH277" i="7"/>
  <c r="AG277" i="7"/>
  <c r="AF277" i="7"/>
  <c r="AC277" i="7"/>
  <c r="AB277" i="7"/>
  <c r="AA277" i="7"/>
  <c r="Z277" i="7"/>
  <c r="Y277" i="7"/>
  <c r="X277" i="7"/>
  <c r="W277" i="7"/>
  <c r="V277" i="7"/>
  <c r="AI276" i="7"/>
  <c r="AH276" i="7"/>
  <c r="AG276" i="7"/>
  <c r="AF276" i="7"/>
  <c r="AC276" i="7"/>
  <c r="AB276" i="7"/>
  <c r="AA276" i="7"/>
  <c r="Z276" i="7"/>
  <c r="Y276" i="7"/>
  <c r="X276" i="7"/>
  <c r="W276" i="7"/>
  <c r="V276" i="7"/>
  <c r="AI275" i="7"/>
  <c r="AH275" i="7"/>
  <c r="AG275" i="7"/>
  <c r="AF275" i="7"/>
  <c r="AC275" i="7"/>
  <c r="AB275" i="7"/>
  <c r="AA275" i="7"/>
  <c r="Z275" i="7"/>
  <c r="Y275" i="7"/>
  <c r="X275" i="7"/>
  <c r="W275" i="7"/>
  <c r="V275" i="7"/>
  <c r="AI274" i="7"/>
  <c r="AH274" i="7"/>
  <c r="AG274" i="7"/>
  <c r="AF274" i="7"/>
  <c r="AC274" i="7"/>
  <c r="AB274" i="7"/>
  <c r="AA274" i="7"/>
  <c r="Z274" i="7"/>
  <c r="Y274" i="7"/>
  <c r="X274" i="7"/>
  <c r="W274" i="7"/>
  <c r="V274" i="7"/>
  <c r="AI273" i="7"/>
  <c r="AH273" i="7"/>
  <c r="AG273" i="7"/>
  <c r="AF273" i="7"/>
  <c r="AC273" i="7"/>
  <c r="AB273" i="7"/>
  <c r="AA273" i="7"/>
  <c r="Z273" i="7"/>
  <c r="Y273" i="7"/>
  <c r="X273" i="7"/>
  <c r="W273" i="7"/>
  <c r="V273" i="7"/>
  <c r="AI272" i="7"/>
  <c r="AH272" i="7"/>
  <c r="AG272" i="7"/>
  <c r="AF272" i="7"/>
  <c r="AC272" i="7"/>
  <c r="AB272" i="7"/>
  <c r="AA272" i="7"/>
  <c r="Z272" i="7"/>
  <c r="Y272" i="7"/>
  <c r="X272" i="7"/>
  <c r="W272" i="7"/>
  <c r="V272" i="7"/>
  <c r="AI271" i="7"/>
  <c r="AH271" i="7"/>
  <c r="AG271" i="7"/>
  <c r="AF271" i="7"/>
  <c r="AC271" i="7"/>
  <c r="AB271" i="7"/>
  <c r="AA271" i="7"/>
  <c r="Z271" i="7"/>
  <c r="Y271" i="7"/>
  <c r="X271" i="7"/>
  <c r="W271" i="7"/>
  <c r="V271" i="7"/>
  <c r="AI270" i="7"/>
  <c r="AH270" i="7"/>
  <c r="AG270" i="7"/>
  <c r="AF270" i="7"/>
  <c r="AC270" i="7"/>
  <c r="AB270" i="7"/>
  <c r="AA270" i="7"/>
  <c r="Z270" i="7"/>
  <c r="Y270" i="7"/>
  <c r="X270" i="7"/>
  <c r="W270" i="7"/>
  <c r="V270" i="7"/>
  <c r="AI269" i="7"/>
  <c r="AH269" i="7"/>
  <c r="AG269" i="7"/>
  <c r="AF269" i="7"/>
  <c r="AC269" i="7"/>
  <c r="AB269" i="7"/>
  <c r="AA269" i="7"/>
  <c r="Z269" i="7"/>
  <c r="Y269" i="7"/>
  <c r="X269" i="7"/>
  <c r="W269" i="7"/>
  <c r="V269" i="7"/>
  <c r="AI268" i="7"/>
  <c r="AH268" i="7"/>
  <c r="AG268" i="7"/>
  <c r="AF268" i="7"/>
  <c r="AC268" i="7"/>
  <c r="AB268" i="7"/>
  <c r="AA268" i="7"/>
  <c r="Z268" i="7"/>
  <c r="Y268" i="7"/>
  <c r="X268" i="7"/>
  <c r="W268" i="7"/>
  <c r="V268" i="7"/>
  <c r="AI267" i="7"/>
  <c r="AH267" i="7"/>
  <c r="AG267" i="7"/>
  <c r="AF267" i="7"/>
  <c r="AC267" i="7"/>
  <c r="AB267" i="7"/>
  <c r="AA267" i="7"/>
  <c r="Z267" i="7"/>
  <c r="Y267" i="7"/>
  <c r="X267" i="7"/>
  <c r="W267" i="7"/>
  <c r="V267" i="7"/>
  <c r="AI266" i="7"/>
  <c r="AH266" i="7"/>
  <c r="AG266" i="7"/>
  <c r="AF266" i="7"/>
  <c r="AC266" i="7"/>
  <c r="AB266" i="7"/>
  <c r="AA266" i="7"/>
  <c r="Z266" i="7"/>
  <c r="Y266" i="7"/>
  <c r="X266" i="7"/>
  <c r="W266" i="7"/>
  <c r="V266" i="7"/>
  <c r="AI265" i="7"/>
  <c r="AH265" i="7"/>
  <c r="AG265" i="7"/>
  <c r="AF265" i="7"/>
  <c r="AC265" i="7"/>
  <c r="AB265" i="7"/>
  <c r="AA265" i="7"/>
  <c r="Z265" i="7"/>
  <c r="Y265" i="7"/>
  <c r="X265" i="7"/>
  <c r="W265" i="7"/>
  <c r="V265" i="7"/>
  <c r="AI264" i="7"/>
  <c r="AH264" i="7"/>
  <c r="AG264" i="7"/>
  <c r="AF264" i="7"/>
  <c r="AC264" i="7"/>
  <c r="AB264" i="7"/>
  <c r="AA264" i="7"/>
  <c r="Z264" i="7"/>
  <c r="Y264" i="7"/>
  <c r="X264" i="7"/>
  <c r="W264" i="7"/>
  <c r="V264" i="7"/>
  <c r="AI263" i="7"/>
  <c r="AH263" i="7"/>
  <c r="AG263" i="7"/>
  <c r="AF263" i="7"/>
  <c r="AC263" i="7"/>
  <c r="AB263" i="7"/>
  <c r="AA263" i="7"/>
  <c r="Z263" i="7"/>
  <c r="Y263" i="7"/>
  <c r="X263" i="7"/>
  <c r="W263" i="7"/>
  <c r="V263" i="7"/>
  <c r="AI262" i="7"/>
  <c r="AH262" i="7"/>
  <c r="AG262" i="7"/>
  <c r="AF262" i="7"/>
  <c r="AC262" i="7"/>
  <c r="AB262" i="7"/>
  <c r="AA262" i="7"/>
  <c r="Z262" i="7"/>
  <c r="Y262" i="7"/>
  <c r="X262" i="7"/>
  <c r="W262" i="7"/>
  <c r="V262" i="7"/>
  <c r="AI261" i="7"/>
  <c r="AH261" i="7"/>
  <c r="AG261" i="7"/>
  <c r="AF261" i="7"/>
  <c r="AC261" i="7"/>
  <c r="AB261" i="7"/>
  <c r="AA261" i="7"/>
  <c r="Z261" i="7"/>
  <c r="Y261" i="7"/>
  <c r="X261" i="7"/>
  <c r="W261" i="7"/>
  <c r="V261" i="7"/>
  <c r="AI260" i="7"/>
  <c r="AH260" i="7"/>
  <c r="AG260" i="7"/>
  <c r="AF260" i="7"/>
  <c r="AC260" i="7"/>
  <c r="AB260" i="7"/>
  <c r="AA260" i="7"/>
  <c r="Z260" i="7"/>
  <c r="Y260" i="7"/>
  <c r="X260" i="7"/>
  <c r="W260" i="7"/>
  <c r="V260" i="7"/>
  <c r="AI259" i="7"/>
  <c r="AH259" i="7"/>
  <c r="AG259" i="7"/>
  <c r="AF259" i="7"/>
  <c r="AC259" i="7"/>
  <c r="AB259" i="7"/>
  <c r="AA259" i="7"/>
  <c r="Z259" i="7"/>
  <c r="Y259" i="7"/>
  <c r="X259" i="7"/>
  <c r="W259" i="7"/>
  <c r="V259" i="7"/>
  <c r="AI258" i="7"/>
  <c r="AH258" i="7"/>
  <c r="AG258" i="7"/>
  <c r="AF258" i="7"/>
  <c r="AC258" i="7"/>
  <c r="AB258" i="7"/>
  <c r="AA258" i="7"/>
  <c r="Z258" i="7"/>
  <c r="Y258" i="7"/>
  <c r="X258" i="7"/>
  <c r="W258" i="7"/>
  <c r="V258" i="7"/>
  <c r="AI257" i="7"/>
  <c r="AH257" i="7"/>
  <c r="AG257" i="7"/>
  <c r="AF257" i="7"/>
  <c r="AC257" i="7"/>
  <c r="AB257" i="7"/>
  <c r="AA257" i="7"/>
  <c r="Z257" i="7"/>
  <c r="Y257" i="7"/>
  <c r="X257" i="7"/>
  <c r="W257" i="7"/>
  <c r="V257" i="7"/>
  <c r="AI256" i="7"/>
  <c r="AH256" i="7"/>
  <c r="AG256" i="7"/>
  <c r="AF256" i="7"/>
  <c r="AC256" i="7"/>
  <c r="AB256" i="7"/>
  <c r="AA256" i="7"/>
  <c r="Z256" i="7"/>
  <c r="Y256" i="7"/>
  <c r="X256" i="7"/>
  <c r="W256" i="7"/>
  <c r="V256" i="7"/>
  <c r="AI255" i="7"/>
  <c r="AH255" i="7"/>
  <c r="AG255" i="7"/>
  <c r="AF255" i="7"/>
  <c r="AC255" i="7"/>
  <c r="AB255" i="7"/>
  <c r="AA255" i="7"/>
  <c r="Z255" i="7"/>
  <c r="Y255" i="7"/>
  <c r="X255" i="7"/>
  <c r="W255" i="7"/>
  <c r="V255" i="7"/>
  <c r="AI254" i="7"/>
  <c r="AH254" i="7"/>
  <c r="AG254" i="7"/>
  <c r="AF254" i="7"/>
  <c r="AC254" i="7"/>
  <c r="AB254" i="7"/>
  <c r="AA254" i="7"/>
  <c r="Z254" i="7"/>
  <c r="Y254" i="7"/>
  <c r="X254" i="7"/>
  <c r="W254" i="7"/>
  <c r="V254" i="7"/>
  <c r="AI253" i="7"/>
  <c r="AH253" i="7"/>
  <c r="AG253" i="7"/>
  <c r="AF253" i="7"/>
  <c r="AC253" i="7"/>
  <c r="AB253" i="7"/>
  <c r="AA253" i="7"/>
  <c r="Z253" i="7"/>
  <c r="Y253" i="7"/>
  <c r="X253" i="7"/>
  <c r="W253" i="7"/>
  <c r="V253" i="7"/>
  <c r="AI252" i="7"/>
  <c r="AH252" i="7"/>
  <c r="AG252" i="7"/>
  <c r="AF252" i="7"/>
  <c r="AC252" i="7"/>
  <c r="AB252" i="7"/>
  <c r="AA252" i="7"/>
  <c r="Z252" i="7"/>
  <c r="Y252" i="7"/>
  <c r="X252" i="7"/>
  <c r="W252" i="7"/>
  <c r="V252" i="7"/>
  <c r="AI251" i="7"/>
  <c r="AH251" i="7"/>
  <c r="AG251" i="7"/>
  <c r="AF251" i="7"/>
  <c r="AC251" i="7"/>
  <c r="AB251" i="7"/>
  <c r="AA251" i="7"/>
  <c r="Z251" i="7"/>
  <c r="Y251" i="7"/>
  <c r="X251" i="7"/>
  <c r="W251" i="7"/>
  <c r="V251" i="7"/>
  <c r="AI250" i="7"/>
  <c r="AH250" i="7"/>
  <c r="AG250" i="7"/>
  <c r="AF250" i="7"/>
  <c r="AC250" i="7"/>
  <c r="AB250" i="7"/>
  <c r="AA250" i="7"/>
  <c r="Z250" i="7"/>
  <c r="Y250" i="7"/>
  <c r="X250" i="7"/>
  <c r="W250" i="7"/>
  <c r="V250" i="7"/>
  <c r="AI249" i="7"/>
  <c r="AH249" i="7"/>
  <c r="AG249" i="7"/>
  <c r="AF249" i="7"/>
  <c r="AC249" i="7"/>
  <c r="AB249" i="7"/>
  <c r="AA249" i="7"/>
  <c r="Z249" i="7"/>
  <c r="Y249" i="7"/>
  <c r="X249" i="7"/>
  <c r="W249" i="7"/>
  <c r="V249" i="7"/>
  <c r="AI248" i="7"/>
  <c r="AH248" i="7"/>
  <c r="AG248" i="7"/>
  <c r="AF248" i="7"/>
  <c r="AC248" i="7"/>
  <c r="AB248" i="7"/>
  <c r="AA248" i="7"/>
  <c r="Z248" i="7"/>
  <c r="Y248" i="7"/>
  <c r="X248" i="7"/>
  <c r="W248" i="7"/>
  <c r="V248" i="7"/>
  <c r="AI247" i="7"/>
  <c r="AH247" i="7"/>
  <c r="AG247" i="7"/>
  <c r="AF247" i="7"/>
  <c r="AC247" i="7"/>
  <c r="AB247" i="7"/>
  <c r="AA247" i="7"/>
  <c r="Z247" i="7"/>
  <c r="Y247" i="7"/>
  <c r="X247" i="7"/>
  <c r="W247" i="7"/>
  <c r="V247" i="7"/>
  <c r="AI246" i="7"/>
  <c r="AH246" i="7"/>
  <c r="AG246" i="7"/>
  <c r="AF246" i="7"/>
  <c r="AC246" i="7"/>
  <c r="AB246" i="7"/>
  <c r="AA246" i="7"/>
  <c r="Z246" i="7"/>
  <c r="Y246" i="7"/>
  <c r="X246" i="7"/>
  <c r="W246" i="7"/>
  <c r="V246" i="7"/>
  <c r="AI245" i="7"/>
  <c r="AH245" i="7"/>
  <c r="AG245" i="7"/>
  <c r="AF245" i="7"/>
  <c r="AC245" i="7"/>
  <c r="AB245" i="7"/>
  <c r="AA245" i="7"/>
  <c r="Z245" i="7"/>
  <c r="Y245" i="7"/>
  <c r="X245" i="7"/>
  <c r="W245" i="7"/>
  <c r="V245" i="7"/>
  <c r="AI244" i="7"/>
  <c r="AH244" i="7"/>
  <c r="AG244" i="7"/>
  <c r="AF244" i="7"/>
  <c r="AC244" i="7"/>
  <c r="AB244" i="7"/>
  <c r="AA244" i="7"/>
  <c r="Z244" i="7"/>
  <c r="Y244" i="7"/>
  <c r="X244" i="7"/>
  <c r="W244" i="7"/>
  <c r="V244" i="7"/>
  <c r="AI243" i="7"/>
  <c r="AH243" i="7"/>
  <c r="AG243" i="7"/>
  <c r="AF243" i="7"/>
  <c r="AC243" i="7"/>
  <c r="AB243" i="7"/>
  <c r="AA243" i="7"/>
  <c r="Z243" i="7"/>
  <c r="Y243" i="7"/>
  <c r="X243" i="7"/>
  <c r="W243" i="7"/>
  <c r="V243" i="7"/>
  <c r="AI242" i="7"/>
  <c r="AH242" i="7"/>
  <c r="AG242" i="7"/>
  <c r="AF242" i="7"/>
  <c r="AC242" i="7"/>
  <c r="AB242" i="7"/>
  <c r="AA242" i="7"/>
  <c r="Z242" i="7"/>
  <c r="Y242" i="7"/>
  <c r="X242" i="7"/>
  <c r="W242" i="7"/>
  <c r="V242" i="7"/>
  <c r="AI241" i="7"/>
  <c r="AH241" i="7"/>
  <c r="AG241" i="7"/>
  <c r="AF241" i="7"/>
  <c r="AC241" i="7"/>
  <c r="AB241" i="7"/>
  <c r="AA241" i="7"/>
  <c r="Z241" i="7"/>
  <c r="Y241" i="7"/>
  <c r="X241" i="7"/>
  <c r="W241" i="7"/>
  <c r="V241" i="7"/>
  <c r="AI240" i="7"/>
  <c r="AH240" i="7"/>
  <c r="AG240" i="7"/>
  <c r="AF240" i="7"/>
  <c r="AC240" i="7"/>
  <c r="AB240" i="7"/>
  <c r="AA240" i="7"/>
  <c r="Z240" i="7"/>
  <c r="Y240" i="7"/>
  <c r="X240" i="7"/>
  <c r="W240" i="7"/>
  <c r="V240" i="7"/>
  <c r="AI239" i="7"/>
  <c r="AH239" i="7"/>
  <c r="AG239" i="7"/>
  <c r="AF239" i="7"/>
  <c r="AC239" i="7"/>
  <c r="AB239" i="7"/>
  <c r="AA239" i="7"/>
  <c r="Z239" i="7"/>
  <c r="Y239" i="7"/>
  <c r="X239" i="7"/>
  <c r="W239" i="7"/>
  <c r="V239" i="7"/>
  <c r="AI238" i="7"/>
  <c r="AH238" i="7"/>
  <c r="AG238" i="7"/>
  <c r="AF238" i="7"/>
  <c r="AC238" i="7"/>
  <c r="AB238" i="7"/>
  <c r="AA238" i="7"/>
  <c r="Z238" i="7"/>
  <c r="Y238" i="7"/>
  <c r="X238" i="7"/>
  <c r="W238" i="7"/>
  <c r="V238" i="7"/>
  <c r="AI237" i="7"/>
  <c r="AH237" i="7"/>
  <c r="AG237" i="7"/>
  <c r="AF237" i="7"/>
  <c r="AC237" i="7"/>
  <c r="AB237" i="7"/>
  <c r="AA237" i="7"/>
  <c r="Z237" i="7"/>
  <c r="Y237" i="7"/>
  <c r="X237" i="7"/>
  <c r="W237" i="7"/>
  <c r="V237" i="7"/>
  <c r="AI236" i="7"/>
  <c r="AH236" i="7"/>
  <c r="AG236" i="7"/>
  <c r="AF236" i="7"/>
  <c r="AC236" i="7"/>
  <c r="AB236" i="7"/>
  <c r="AA236" i="7"/>
  <c r="Z236" i="7"/>
  <c r="Y236" i="7"/>
  <c r="X236" i="7"/>
  <c r="W236" i="7"/>
  <c r="V236" i="7"/>
  <c r="AI235" i="7"/>
  <c r="AH235" i="7"/>
  <c r="AG235" i="7"/>
  <c r="AF235" i="7"/>
  <c r="AC235" i="7"/>
  <c r="AB235" i="7"/>
  <c r="AA235" i="7"/>
  <c r="Z235" i="7"/>
  <c r="Y235" i="7"/>
  <c r="X235" i="7"/>
  <c r="W235" i="7"/>
  <c r="V235" i="7"/>
  <c r="AI234" i="7"/>
  <c r="AH234" i="7"/>
  <c r="AG234" i="7"/>
  <c r="AF234" i="7"/>
  <c r="AC234" i="7"/>
  <c r="AB234" i="7"/>
  <c r="AA234" i="7"/>
  <c r="Z234" i="7"/>
  <c r="Y234" i="7"/>
  <c r="X234" i="7"/>
  <c r="W234" i="7"/>
  <c r="V234" i="7"/>
  <c r="AI233" i="7"/>
  <c r="AH233" i="7"/>
  <c r="AG233" i="7"/>
  <c r="AF233" i="7"/>
  <c r="AC233" i="7"/>
  <c r="AB233" i="7"/>
  <c r="AA233" i="7"/>
  <c r="Z233" i="7"/>
  <c r="Y233" i="7"/>
  <c r="X233" i="7"/>
  <c r="W233" i="7"/>
  <c r="V233" i="7"/>
  <c r="AI232" i="7"/>
  <c r="AH232" i="7"/>
  <c r="AG232" i="7"/>
  <c r="AF232" i="7"/>
  <c r="AC232" i="7"/>
  <c r="AB232" i="7"/>
  <c r="AA232" i="7"/>
  <c r="Z232" i="7"/>
  <c r="Y232" i="7"/>
  <c r="X232" i="7"/>
  <c r="W232" i="7"/>
  <c r="V232" i="7"/>
  <c r="AI231" i="7"/>
  <c r="AH231" i="7"/>
  <c r="AG231" i="7"/>
  <c r="AF231" i="7"/>
  <c r="AC231" i="7"/>
  <c r="AB231" i="7"/>
  <c r="AA231" i="7"/>
  <c r="Z231" i="7"/>
  <c r="Y231" i="7"/>
  <c r="X231" i="7"/>
  <c r="W231" i="7"/>
  <c r="V231" i="7"/>
  <c r="AI230" i="7"/>
  <c r="AH230" i="7"/>
  <c r="AG230" i="7"/>
  <c r="AF230" i="7"/>
  <c r="AC230" i="7"/>
  <c r="AB230" i="7"/>
  <c r="AA230" i="7"/>
  <c r="Z230" i="7"/>
  <c r="Y230" i="7"/>
  <c r="X230" i="7"/>
  <c r="W230" i="7"/>
  <c r="V230" i="7"/>
  <c r="AI229" i="7"/>
  <c r="AH229" i="7"/>
  <c r="AG229" i="7"/>
  <c r="AF229" i="7"/>
  <c r="AC229" i="7"/>
  <c r="AB229" i="7"/>
  <c r="AA229" i="7"/>
  <c r="Z229" i="7"/>
  <c r="Y229" i="7"/>
  <c r="X229" i="7"/>
  <c r="W229" i="7"/>
  <c r="V229" i="7"/>
  <c r="AI228" i="7"/>
  <c r="AH228" i="7"/>
  <c r="AG228" i="7"/>
  <c r="AF228" i="7"/>
  <c r="AC228" i="7"/>
  <c r="AB228" i="7"/>
  <c r="AA228" i="7"/>
  <c r="Z228" i="7"/>
  <c r="Y228" i="7"/>
  <c r="X228" i="7"/>
  <c r="W228" i="7"/>
  <c r="V228" i="7"/>
  <c r="AI227" i="7"/>
  <c r="AH227" i="7"/>
  <c r="AG227" i="7"/>
  <c r="AF227" i="7"/>
  <c r="AC227" i="7"/>
  <c r="AB227" i="7"/>
  <c r="AA227" i="7"/>
  <c r="Z227" i="7"/>
  <c r="Y227" i="7"/>
  <c r="X227" i="7"/>
  <c r="W227" i="7"/>
  <c r="V227" i="7"/>
  <c r="AI226" i="7"/>
  <c r="AH226" i="7"/>
  <c r="AG226" i="7"/>
  <c r="AF226" i="7"/>
  <c r="AC226" i="7"/>
  <c r="AB226" i="7"/>
  <c r="AA226" i="7"/>
  <c r="Z226" i="7"/>
  <c r="Y226" i="7"/>
  <c r="X226" i="7"/>
  <c r="W226" i="7"/>
  <c r="V226" i="7"/>
  <c r="AI225" i="7"/>
  <c r="AH225" i="7"/>
  <c r="AG225" i="7"/>
  <c r="AF225" i="7"/>
  <c r="AC225" i="7"/>
  <c r="AB225" i="7"/>
  <c r="AA225" i="7"/>
  <c r="Z225" i="7"/>
  <c r="Y225" i="7"/>
  <c r="X225" i="7"/>
  <c r="W225" i="7"/>
  <c r="V225" i="7"/>
  <c r="AI224" i="7"/>
  <c r="AH224" i="7"/>
  <c r="AG224" i="7"/>
  <c r="AF224" i="7"/>
  <c r="AC224" i="7"/>
  <c r="AB224" i="7"/>
  <c r="AA224" i="7"/>
  <c r="Z224" i="7"/>
  <c r="Y224" i="7"/>
  <c r="X224" i="7"/>
  <c r="W224" i="7"/>
  <c r="V224" i="7"/>
  <c r="AI223" i="7"/>
  <c r="AH223" i="7"/>
  <c r="AG223" i="7"/>
  <c r="AF223" i="7"/>
  <c r="AC223" i="7"/>
  <c r="AB223" i="7"/>
  <c r="AA223" i="7"/>
  <c r="Z223" i="7"/>
  <c r="Y223" i="7"/>
  <c r="X223" i="7"/>
  <c r="W223" i="7"/>
  <c r="V223" i="7"/>
  <c r="AI222" i="7"/>
  <c r="AH222" i="7"/>
  <c r="AG222" i="7"/>
  <c r="AF222" i="7"/>
  <c r="AC222" i="7"/>
  <c r="AB222" i="7"/>
  <c r="AA222" i="7"/>
  <c r="Z222" i="7"/>
  <c r="Y222" i="7"/>
  <c r="X222" i="7"/>
  <c r="W222" i="7"/>
  <c r="V222" i="7"/>
  <c r="AI221" i="7"/>
  <c r="AH221" i="7"/>
  <c r="AG221" i="7"/>
  <c r="AF221" i="7"/>
  <c r="AC221" i="7"/>
  <c r="AB221" i="7"/>
  <c r="AA221" i="7"/>
  <c r="Z221" i="7"/>
  <c r="Y221" i="7"/>
  <c r="X221" i="7"/>
  <c r="W221" i="7"/>
  <c r="V221" i="7"/>
  <c r="AI220" i="7"/>
  <c r="AH220" i="7"/>
  <c r="AG220" i="7"/>
  <c r="AF220" i="7"/>
  <c r="AC220" i="7"/>
  <c r="AB220" i="7"/>
  <c r="AA220" i="7"/>
  <c r="Z220" i="7"/>
  <c r="Y220" i="7"/>
  <c r="X220" i="7"/>
  <c r="W220" i="7"/>
  <c r="V220" i="7"/>
  <c r="AI219" i="7"/>
  <c r="AH219" i="7"/>
  <c r="AG219" i="7"/>
  <c r="AF219" i="7"/>
  <c r="AC219" i="7"/>
  <c r="AB219" i="7"/>
  <c r="AA219" i="7"/>
  <c r="Z219" i="7"/>
  <c r="Y219" i="7"/>
  <c r="X219" i="7"/>
  <c r="W219" i="7"/>
  <c r="V219" i="7"/>
  <c r="AI218" i="7"/>
  <c r="AH218" i="7"/>
  <c r="AG218" i="7"/>
  <c r="AF218" i="7"/>
  <c r="AC218" i="7"/>
  <c r="AB218" i="7"/>
  <c r="AA218" i="7"/>
  <c r="Z218" i="7"/>
  <c r="Y218" i="7"/>
  <c r="X218" i="7"/>
  <c r="W218" i="7"/>
  <c r="V218" i="7"/>
  <c r="AI217" i="7"/>
  <c r="AH217" i="7"/>
  <c r="AG217" i="7"/>
  <c r="AF217" i="7"/>
  <c r="AC217" i="7"/>
  <c r="AB217" i="7"/>
  <c r="AA217" i="7"/>
  <c r="Z217" i="7"/>
  <c r="Y217" i="7"/>
  <c r="X217" i="7"/>
  <c r="W217" i="7"/>
  <c r="V217" i="7"/>
  <c r="AI216" i="7"/>
  <c r="AH216" i="7"/>
  <c r="AG216" i="7"/>
  <c r="AF216" i="7"/>
  <c r="AC216" i="7"/>
  <c r="AB216" i="7"/>
  <c r="AA216" i="7"/>
  <c r="Z216" i="7"/>
  <c r="Y216" i="7"/>
  <c r="X216" i="7"/>
  <c r="W216" i="7"/>
  <c r="V216" i="7"/>
  <c r="AI215" i="7"/>
  <c r="AH215" i="7"/>
  <c r="AG215" i="7"/>
  <c r="AF215" i="7"/>
  <c r="AC215" i="7"/>
  <c r="AB215" i="7"/>
  <c r="AA215" i="7"/>
  <c r="Z215" i="7"/>
  <c r="Y215" i="7"/>
  <c r="X215" i="7"/>
  <c r="W215" i="7"/>
  <c r="V215" i="7"/>
  <c r="AI214" i="7"/>
  <c r="AH214" i="7"/>
  <c r="AG214" i="7"/>
  <c r="AF214" i="7"/>
  <c r="AC214" i="7"/>
  <c r="AB214" i="7"/>
  <c r="AA214" i="7"/>
  <c r="Z214" i="7"/>
  <c r="Y214" i="7"/>
  <c r="X214" i="7"/>
  <c r="W214" i="7"/>
  <c r="V214" i="7"/>
  <c r="AI213" i="7"/>
  <c r="AH213" i="7"/>
  <c r="AG213" i="7"/>
  <c r="AF213" i="7"/>
  <c r="AC213" i="7"/>
  <c r="AB213" i="7"/>
  <c r="AA213" i="7"/>
  <c r="Z213" i="7"/>
  <c r="Y213" i="7"/>
  <c r="X213" i="7"/>
  <c r="W213" i="7"/>
  <c r="V213" i="7"/>
  <c r="AI212" i="7"/>
  <c r="AH212" i="7"/>
  <c r="AG212" i="7"/>
  <c r="AF212" i="7"/>
  <c r="AC212" i="7"/>
  <c r="AB212" i="7"/>
  <c r="AA212" i="7"/>
  <c r="Z212" i="7"/>
  <c r="Y212" i="7"/>
  <c r="X212" i="7"/>
  <c r="W212" i="7"/>
  <c r="V212" i="7"/>
  <c r="AI211" i="7"/>
  <c r="AH211" i="7"/>
  <c r="AG211" i="7"/>
  <c r="AF211" i="7"/>
  <c r="AC211" i="7"/>
  <c r="AB211" i="7"/>
  <c r="AA211" i="7"/>
  <c r="Z211" i="7"/>
  <c r="Y211" i="7"/>
  <c r="X211" i="7"/>
  <c r="W211" i="7"/>
  <c r="V211" i="7"/>
  <c r="AI210" i="7"/>
  <c r="AH210" i="7"/>
  <c r="AG210" i="7"/>
  <c r="AF210" i="7"/>
  <c r="AC210" i="7"/>
  <c r="AB210" i="7"/>
  <c r="AA210" i="7"/>
  <c r="Z210" i="7"/>
  <c r="Y210" i="7"/>
  <c r="X210" i="7"/>
  <c r="W210" i="7"/>
  <c r="V210" i="7"/>
  <c r="AI209" i="7"/>
  <c r="AH209" i="7"/>
  <c r="AG209" i="7"/>
  <c r="AF209" i="7"/>
  <c r="AC209" i="7"/>
  <c r="AB209" i="7"/>
  <c r="AA209" i="7"/>
  <c r="Z209" i="7"/>
  <c r="Y209" i="7"/>
  <c r="X209" i="7"/>
  <c r="W209" i="7"/>
  <c r="V209" i="7"/>
  <c r="AI208" i="7"/>
  <c r="AH208" i="7"/>
  <c r="AG208" i="7"/>
  <c r="AF208" i="7"/>
  <c r="AC208" i="7"/>
  <c r="AB208" i="7"/>
  <c r="AA208" i="7"/>
  <c r="Z208" i="7"/>
  <c r="Y208" i="7"/>
  <c r="X208" i="7"/>
  <c r="W208" i="7"/>
  <c r="V208" i="7"/>
  <c r="AI207" i="7"/>
  <c r="AH207" i="7"/>
  <c r="AG207" i="7"/>
  <c r="AF207" i="7"/>
  <c r="AC207" i="7"/>
  <c r="AB207" i="7"/>
  <c r="AA207" i="7"/>
  <c r="Z207" i="7"/>
  <c r="Y207" i="7"/>
  <c r="X207" i="7"/>
  <c r="W207" i="7"/>
  <c r="V207" i="7"/>
  <c r="AI206" i="7"/>
  <c r="AH206" i="7"/>
  <c r="AG206" i="7"/>
  <c r="AF206" i="7"/>
  <c r="AC206" i="7"/>
  <c r="AB206" i="7"/>
  <c r="AA206" i="7"/>
  <c r="Z206" i="7"/>
  <c r="Y206" i="7"/>
  <c r="X206" i="7"/>
  <c r="W206" i="7"/>
  <c r="V206" i="7"/>
  <c r="AI205" i="7"/>
  <c r="AH205" i="7"/>
  <c r="AG205" i="7"/>
  <c r="AF205" i="7"/>
  <c r="AC205" i="7"/>
  <c r="AB205" i="7"/>
  <c r="AA205" i="7"/>
  <c r="Z205" i="7"/>
  <c r="Y205" i="7"/>
  <c r="X205" i="7"/>
  <c r="W205" i="7"/>
  <c r="V205" i="7"/>
  <c r="AI204" i="7"/>
  <c r="AH204" i="7"/>
  <c r="AG204" i="7"/>
  <c r="AF204" i="7"/>
  <c r="AC204" i="7"/>
  <c r="AB204" i="7"/>
  <c r="AA204" i="7"/>
  <c r="Z204" i="7"/>
  <c r="Y204" i="7"/>
  <c r="X204" i="7"/>
  <c r="W204" i="7"/>
  <c r="V204" i="7"/>
  <c r="AI203" i="7"/>
  <c r="AH203" i="7"/>
  <c r="AG203" i="7"/>
  <c r="AF203" i="7"/>
  <c r="AC203" i="7"/>
  <c r="AB203" i="7"/>
  <c r="AA203" i="7"/>
  <c r="Z203" i="7"/>
  <c r="Y203" i="7"/>
  <c r="X203" i="7"/>
  <c r="W203" i="7"/>
  <c r="V203" i="7"/>
  <c r="AI202" i="7"/>
  <c r="AH202" i="7"/>
  <c r="AG202" i="7"/>
  <c r="AF202" i="7"/>
  <c r="AC202" i="7"/>
  <c r="AB202" i="7"/>
  <c r="AA202" i="7"/>
  <c r="Z202" i="7"/>
  <c r="Y202" i="7"/>
  <c r="X202" i="7"/>
  <c r="W202" i="7"/>
  <c r="V202" i="7"/>
  <c r="AI201" i="7"/>
  <c r="AH201" i="7"/>
  <c r="AG201" i="7"/>
  <c r="AF201" i="7"/>
  <c r="AC201" i="7"/>
  <c r="AB201" i="7"/>
  <c r="AA201" i="7"/>
  <c r="Z201" i="7"/>
  <c r="Y201" i="7"/>
  <c r="X201" i="7"/>
  <c r="W201" i="7"/>
  <c r="V201" i="7"/>
  <c r="AI200" i="7"/>
  <c r="AH200" i="7"/>
  <c r="AG200" i="7"/>
  <c r="AF200" i="7"/>
  <c r="AC200" i="7"/>
  <c r="AB200" i="7"/>
  <c r="AA200" i="7"/>
  <c r="Z200" i="7"/>
  <c r="Y200" i="7"/>
  <c r="X200" i="7"/>
  <c r="W200" i="7"/>
  <c r="V200" i="7"/>
  <c r="AI199" i="7"/>
  <c r="AH199" i="7"/>
  <c r="AG199" i="7"/>
  <c r="AF199" i="7"/>
  <c r="AC199" i="7"/>
  <c r="AB199" i="7"/>
  <c r="AA199" i="7"/>
  <c r="Z199" i="7"/>
  <c r="Y199" i="7"/>
  <c r="X199" i="7"/>
  <c r="W199" i="7"/>
  <c r="V199" i="7"/>
  <c r="AI198" i="7"/>
  <c r="AH198" i="7"/>
  <c r="AG198" i="7"/>
  <c r="AF198" i="7"/>
  <c r="AC198" i="7"/>
  <c r="AB198" i="7"/>
  <c r="AA198" i="7"/>
  <c r="Z198" i="7"/>
  <c r="Y198" i="7"/>
  <c r="X198" i="7"/>
  <c r="W198" i="7"/>
  <c r="V198" i="7"/>
  <c r="AI197" i="7"/>
  <c r="AH197" i="7"/>
  <c r="AG197" i="7"/>
  <c r="AF197" i="7"/>
  <c r="AC197" i="7"/>
  <c r="AB197" i="7"/>
  <c r="AA197" i="7"/>
  <c r="Z197" i="7"/>
  <c r="Y197" i="7"/>
  <c r="X197" i="7"/>
  <c r="W197" i="7"/>
  <c r="V197" i="7"/>
  <c r="AI196" i="7"/>
  <c r="AH196" i="7"/>
  <c r="AG196" i="7"/>
  <c r="AF196" i="7"/>
  <c r="AC196" i="7"/>
  <c r="AB196" i="7"/>
  <c r="AA196" i="7"/>
  <c r="Z196" i="7"/>
  <c r="Y196" i="7"/>
  <c r="X196" i="7"/>
  <c r="W196" i="7"/>
  <c r="V196" i="7"/>
  <c r="AI195" i="7"/>
  <c r="AH195" i="7"/>
  <c r="AG195" i="7"/>
  <c r="AF195" i="7"/>
  <c r="AC195" i="7"/>
  <c r="AB195" i="7"/>
  <c r="AA195" i="7"/>
  <c r="Z195" i="7"/>
  <c r="Y195" i="7"/>
  <c r="X195" i="7"/>
  <c r="W195" i="7"/>
  <c r="V195" i="7"/>
  <c r="AI194" i="7"/>
  <c r="AH194" i="7"/>
  <c r="AG194" i="7"/>
  <c r="AF194" i="7"/>
  <c r="AC194" i="7"/>
  <c r="AB194" i="7"/>
  <c r="AA194" i="7"/>
  <c r="Z194" i="7"/>
  <c r="Y194" i="7"/>
  <c r="X194" i="7"/>
  <c r="W194" i="7"/>
  <c r="V194" i="7"/>
  <c r="AI193" i="7"/>
  <c r="AH193" i="7"/>
  <c r="AG193" i="7"/>
  <c r="AF193" i="7"/>
  <c r="AC193" i="7"/>
  <c r="AB193" i="7"/>
  <c r="AA193" i="7"/>
  <c r="Z193" i="7"/>
  <c r="Y193" i="7"/>
  <c r="X193" i="7"/>
  <c r="W193" i="7"/>
  <c r="V193" i="7"/>
  <c r="AI192" i="7"/>
  <c r="AH192" i="7"/>
  <c r="AG192" i="7"/>
  <c r="AF192" i="7"/>
  <c r="AC192" i="7"/>
  <c r="AB192" i="7"/>
  <c r="AA192" i="7"/>
  <c r="Z192" i="7"/>
  <c r="Y192" i="7"/>
  <c r="X192" i="7"/>
  <c r="W192" i="7"/>
  <c r="V192" i="7"/>
  <c r="AI191" i="7"/>
  <c r="AH191" i="7"/>
  <c r="AG191" i="7"/>
  <c r="AF191" i="7"/>
  <c r="AC191" i="7"/>
  <c r="AB191" i="7"/>
  <c r="AA191" i="7"/>
  <c r="Z191" i="7"/>
  <c r="Y191" i="7"/>
  <c r="X191" i="7"/>
  <c r="W191" i="7"/>
  <c r="V191" i="7"/>
  <c r="AI190" i="7"/>
  <c r="AH190" i="7"/>
  <c r="AG190" i="7"/>
  <c r="AF190" i="7"/>
  <c r="AC190" i="7"/>
  <c r="AB190" i="7"/>
  <c r="AA190" i="7"/>
  <c r="Z190" i="7"/>
  <c r="Y190" i="7"/>
  <c r="X190" i="7"/>
  <c r="W190" i="7"/>
  <c r="V190" i="7"/>
  <c r="AI189" i="7"/>
  <c r="AH189" i="7"/>
  <c r="AG189" i="7"/>
  <c r="AF189" i="7"/>
  <c r="AC189" i="7"/>
  <c r="AB189" i="7"/>
  <c r="AA189" i="7"/>
  <c r="Z189" i="7"/>
  <c r="Y189" i="7"/>
  <c r="X189" i="7"/>
  <c r="W189" i="7"/>
  <c r="V189" i="7"/>
  <c r="AI188" i="7"/>
  <c r="AH188" i="7"/>
  <c r="AG188" i="7"/>
  <c r="AF188" i="7"/>
  <c r="AC188" i="7"/>
  <c r="AB188" i="7"/>
  <c r="AA188" i="7"/>
  <c r="Z188" i="7"/>
  <c r="Y188" i="7"/>
  <c r="X188" i="7"/>
  <c r="W188" i="7"/>
  <c r="V188" i="7"/>
  <c r="AI187" i="7"/>
  <c r="AH187" i="7"/>
  <c r="AG187" i="7"/>
  <c r="AF187" i="7"/>
  <c r="AC187" i="7"/>
  <c r="AB187" i="7"/>
  <c r="AA187" i="7"/>
  <c r="Z187" i="7"/>
  <c r="Y187" i="7"/>
  <c r="X187" i="7"/>
  <c r="W187" i="7"/>
  <c r="V187" i="7"/>
  <c r="AI186" i="7"/>
  <c r="AH186" i="7"/>
  <c r="AG186" i="7"/>
  <c r="AF186" i="7"/>
  <c r="AC186" i="7"/>
  <c r="AB186" i="7"/>
  <c r="AA186" i="7"/>
  <c r="Z186" i="7"/>
  <c r="Y186" i="7"/>
  <c r="X186" i="7"/>
  <c r="W186" i="7"/>
  <c r="V186" i="7"/>
  <c r="AI185" i="7"/>
  <c r="AH185" i="7"/>
  <c r="AG185" i="7"/>
  <c r="AF185" i="7"/>
  <c r="AC185" i="7"/>
  <c r="AB185" i="7"/>
  <c r="AA185" i="7"/>
  <c r="Z185" i="7"/>
  <c r="Y185" i="7"/>
  <c r="X185" i="7"/>
  <c r="W185" i="7"/>
  <c r="V185" i="7"/>
  <c r="AC184" i="7"/>
  <c r="AB184" i="7"/>
  <c r="AA184" i="7"/>
  <c r="Z184" i="7"/>
  <c r="Y184" i="7"/>
  <c r="X184" i="7"/>
  <c r="W184" i="7"/>
  <c r="V184" i="7"/>
  <c r="AC183" i="7"/>
  <c r="AB183" i="7"/>
  <c r="AA183" i="7"/>
  <c r="Z183" i="7"/>
  <c r="Y183" i="7"/>
  <c r="X183" i="7"/>
  <c r="W183" i="7"/>
  <c r="V183" i="7"/>
  <c r="AI181" i="7"/>
  <c r="AH181" i="7"/>
  <c r="AG181" i="7"/>
  <c r="AF181" i="7"/>
  <c r="AC181" i="7"/>
  <c r="AB181" i="7"/>
  <c r="AA181" i="7"/>
  <c r="Z181" i="7"/>
  <c r="Y181" i="7"/>
  <c r="X181" i="7"/>
  <c r="W181" i="7"/>
  <c r="V181" i="7"/>
  <c r="AI180" i="7"/>
  <c r="AH180" i="7"/>
  <c r="AG180" i="7"/>
  <c r="AF180" i="7"/>
  <c r="AC180" i="7"/>
  <c r="AB180" i="7"/>
  <c r="AA180" i="7"/>
  <c r="Z180" i="7"/>
  <c r="Y180" i="7"/>
  <c r="X180" i="7"/>
  <c r="W180" i="7"/>
  <c r="V180" i="7"/>
  <c r="AI179" i="7"/>
  <c r="AH179" i="7"/>
  <c r="AG179" i="7"/>
  <c r="AF179" i="7"/>
  <c r="AC179" i="7"/>
  <c r="AB179" i="7"/>
  <c r="AA179" i="7"/>
  <c r="Z179" i="7"/>
  <c r="Y179" i="7"/>
  <c r="X179" i="7"/>
  <c r="W179" i="7"/>
  <c r="V179" i="7"/>
  <c r="AI178" i="7"/>
  <c r="AH178" i="7"/>
  <c r="AG178" i="7"/>
  <c r="AF178" i="7"/>
  <c r="AC178" i="7"/>
  <c r="AB178" i="7"/>
  <c r="AA178" i="7"/>
  <c r="Z178" i="7"/>
  <c r="Y178" i="7"/>
  <c r="X178" i="7"/>
  <c r="W178" i="7"/>
  <c r="V178" i="7"/>
  <c r="AI177" i="7"/>
  <c r="AH177" i="7"/>
  <c r="AG177" i="7"/>
  <c r="AF177" i="7"/>
  <c r="AC177" i="7"/>
  <c r="AB177" i="7"/>
  <c r="AA177" i="7"/>
  <c r="Z177" i="7"/>
  <c r="Y177" i="7"/>
  <c r="X177" i="7"/>
  <c r="W177" i="7"/>
  <c r="V177" i="7"/>
  <c r="AC176" i="7"/>
  <c r="AB176" i="7"/>
  <c r="AA176" i="7"/>
  <c r="Z176" i="7"/>
  <c r="Y176" i="7"/>
  <c r="W176" i="7"/>
  <c r="V176" i="7"/>
  <c r="AI175" i="7"/>
  <c r="AH175" i="7"/>
  <c r="AG175" i="7"/>
  <c r="AF175" i="7"/>
  <c r="AC175" i="7"/>
  <c r="AB175" i="7"/>
  <c r="AA175" i="7"/>
  <c r="Z175" i="7"/>
  <c r="Y175" i="7"/>
  <c r="X175" i="7"/>
  <c r="W175" i="7"/>
  <c r="V175" i="7"/>
  <c r="AI174" i="7"/>
  <c r="AH174" i="7"/>
  <c r="AG174" i="7"/>
  <c r="AF174" i="7"/>
  <c r="AC174" i="7"/>
  <c r="AB174" i="7"/>
  <c r="AA174" i="7"/>
  <c r="Z174" i="7"/>
  <c r="Y174" i="7"/>
  <c r="X174" i="7"/>
  <c r="W174" i="7"/>
  <c r="V174" i="7"/>
  <c r="AI173" i="7"/>
  <c r="AH173" i="7"/>
  <c r="AG173" i="7"/>
  <c r="AF173" i="7"/>
  <c r="AC173" i="7"/>
  <c r="AB173" i="7"/>
  <c r="AA173" i="7"/>
  <c r="Z173" i="7"/>
  <c r="Y173" i="7"/>
  <c r="X173" i="7"/>
  <c r="W173" i="7"/>
  <c r="V173" i="7"/>
  <c r="AI172" i="7"/>
  <c r="AH172" i="7"/>
  <c r="AG172" i="7"/>
  <c r="AF172" i="7"/>
  <c r="AC172" i="7"/>
  <c r="AB172" i="7"/>
  <c r="AA172" i="7"/>
  <c r="Z172" i="7"/>
  <c r="Y172" i="7"/>
  <c r="X172" i="7"/>
  <c r="W172" i="7"/>
  <c r="V172" i="7"/>
  <c r="AI171" i="7"/>
  <c r="AH171" i="7"/>
  <c r="AG171" i="7"/>
  <c r="AF171" i="7"/>
  <c r="AC171" i="7"/>
  <c r="AB171" i="7"/>
  <c r="AA171" i="7"/>
  <c r="Z171" i="7"/>
  <c r="Y171" i="7"/>
  <c r="X171" i="7"/>
  <c r="W171" i="7"/>
  <c r="V171" i="7"/>
  <c r="AI170" i="7"/>
  <c r="AG170" i="7"/>
  <c r="AC170" i="7"/>
  <c r="AB170" i="7"/>
  <c r="AA170" i="7"/>
  <c r="Z170" i="7"/>
  <c r="Y170" i="7"/>
  <c r="X170" i="7"/>
  <c r="W170" i="7"/>
  <c r="V170" i="7"/>
  <c r="AI169" i="7"/>
  <c r="AH169" i="7"/>
  <c r="AG169" i="7"/>
  <c r="AF169" i="7"/>
  <c r="AC169" i="7"/>
  <c r="AB169" i="7"/>
  <c r="AA169" i="7"/>
  <c r="Z169" i="7"/>
  <c r="Y169" i="7"/>
  <c r="X169" i="7"/>
  <c r="W169" i="7"/>
  <c r="V169" i="7"/>
  <c r="AI168" i="7"/>
  <c r="AH168" i="7"/>
  <c r="AG168" i="7"/>
  <c r="AF168" i="7"/>
  <c r="AC168" i="7"/>
  <c r="AB168" i="7"/>
  <c r="AA168" i="7"/>
  <c r="Z168" i="7"/>
  <c r="Y168" i="7"/>
  <c r="X168" i="7"/>
  <c r="W168" i="7"/>
  <c r="V168" i="7"/>
  <c r="AI167" i="7"/>
  <c r="AH167" i="7"/>
  <c r="AG167" i="7"/>
  <c r="AF167" i="7"/>
  <c r="AC167" i="7"/>
  <c r="AB167" i="7"/>
  <c r="AA167" i="7"/>
  <c r="Z167" i="7"/>
  <c r="Y167" i="7"/>
  <c r="X167" i="7"/>
  <c r="W167" i="7"/>
  <c r="V167" i="7"/>
  <c r="AI166" i="7"/>
  <c r="AH166" i="7"/>
  <c r="AG166" i="7"/>
  <c r="AF166" i="7"/>
  <c r="AC166" i="7"/>
  <c r="AB166" i="7"/>
  <c r="AA166" i="7"/>
  <c r="Z166" i="7"/>
  <c r="Y166" i="7"/>
  <c r="X166" i="7"/>
  <c r="W166" i="7"/>
  <c r="V166" i="7"/>
  <c r="AI164" i="7"/>
  <c r="AH164" i="7"/>
  <c r="AG164" i="7"/>
  <c r="AF164" i="7"/>
  <c r="AC164" i="7"/>
  <c r="AB164" i="7"/>
  <c r="AA164" i="7"/>
  <c r="Z164" i="7"/>
  <c r="Y164" i="7"/>
  <c r="X164" i="7"/>
  <c r="W164" i="7"/>
  <c r="V164" i="7"/>
  <c r="AI163" i="7"/>
  <c r="AH163" i="7"/>
  <c r="AG163" i="7"/>
  <c r="AF163" i="7"/>
  <c r="AC163" i="7"/>
  <c r="AB163" i="7"/>
  <c r="AA163" i="7"/>
  <c r="Z163" i="7"/>
  <c r="Y163" i="7"/>
  <c r="X163" i="7"/>
  <c r="W163" i="7"/>
  <c r="V163" i="7"/>
  <c r="AI162" i="7"/>
  <c r="AH162" i="7"/>
  <c r="AG162" i="7"/>
  <c r="AF162" i="7"/>
  <c r="AC162" i="7"/>
  <c r="AB162" i="7"/>
  <c r="AA162" i="7"/>
  <c r="Z162" i="7"/>
  <c r="Y162" i="7"/>
  <c r="X162" i="7"/>
  <c r="W162" i="7"/>
  <c r="V162" i="7"/>
  <c r="AI161" i="7"/>
  <c r="AH161" i="7"/>
  <c r="AG161" i="7"/>
  <c r="AF161" i="7"/>
  <c r="AC161" i="7"/>
  <c r="AB161" i="7"/>
  <c r="AA161" i="7"/>
  <c r="Z161" i="7"/>
  <c r="Y161" i="7"/>
  <c r="X161" i="7"/>
  <c r="W161" i="7"/>
  <c r="V161" i="7"/>
  <c r="AI160" i="7"/>
  <c r="AH160" i="7"/>
  <c r="AG160" i="7"/>
  <c r="AF160" i="7"/>
  <c r="AC160" i="7"/>
  <c r="AB160" i="7"/>
  <c r="AA160" i="7"/>
  <c r="Z160" i="7"/>
  <c r="Y160" i="7"/>
  <c r="X160" i="7"/>
  <c r="W160" i="7"/>
  <c r="V160" i="7"/>
  <c r="AI159" i="7"/>
  <c r="AH159" i="7"/>
  <c r="AG159" i="7"/>
  <c r="AF159" i="7"/>
  <c r="AC159" i="7"/>
  <c r="AB159" i="7"/>
  <c r="AA159" i="7"/>
  <c r="Z159" i="7"/>
  <c r="Y159" i="7"/>
  <c r="X159" i="7"/>
  <c r="W159" i="7"/>
  <c r="V159" i="7"/>
  <c r="AI158" i="7"/>
  <c r="AH158" i="7"/>
  <c r="AG158" i="7"/>
  <c r="AF158" i="7"/>
  <c r="AC158" i="7"/>
  <c r="AB158" i="7"/>
  <c r="AA158" i="7"/>
  <c r="Z158" i="7"/>
  <c r="Y158" i="7"/>
  <c r="X158" i="7"/>
  <c r="W158" i="7"/>
  <c r="V158" i="7"/>
  <c r="AI157" i="7"/>
  <c r="AH157" i="7"/>
  <c r="AG157" i="7"/>
  <c r="AF157" i="7"/>
  <c r="AC157" i="7"/>
  <c r="AB157" i="7"/>
  <c r="AA157" i="7"/>
  <c r="Z157" i="7"/>
  <c r="Y157" i="7"/>
  <c r="X157" i="7"/>
  <c r="W157" i="7"/>
  <c r="V157" i="7"/>
  <c r="AI156" i="7"/>
  <c r="AH156" i="7"/>
  <c r="AG156" i="7"/>
  <c r="AF156" i="7"/>
  <c r="AC156" i="7"/>
  <c r="AB156" i="7"/>
  <c r="AA156" i="7"/>
  <c r="Z156" i="7"/>
  <c r="Y156" i="7"/>
  <c r="X156" i="7"/>
  <c r="W156" i="7"/>
  <c r="V156" i="7"/>
  <c r="AI155" i="7"/>
  <c r="AH155" i="7"/>
  <c r="AG155" i="7"/>
  <c r="AF155" i="7"/>
  <c r="AC155" i="7"/>
  <c r="AB155" i="7"/>
  <c r="AA155" i="7"/>
  <c r="Z155" i="7"/>
  <c r="Y155" i="7"/>
  <c r="X155" i="7"/>
  <c r="W155" i="7"/>
  <c r="V155" i="7"/>
  <c r="AI154" i="7"/>
  <c r="AH154" i="7"/>
  <c r="AG154" i="7"/>
  <c r="AF154" i="7"/>
  <c r="AC154" i="7"/>
  <c r="AB154" i="7"/>
  <c r="AA154" i="7"/>
  <c r="Z154" i="7"/>
  <c r="Y154" i="7"/>
  <c r="X154" i="7"/>
  <c r="W154" i="7"/>
  <c r="V154" i="7"/>
  <c r="AI153" i="7"/>
  <c r="AH153" i="7"/>
  <c r="AG153" i="7"/>
  <c r="AF153" i="7"/>
  <c r="AC153" i="7"/>
  <c r="AB153" i="7"/>
  <c r="AA153" i="7"/>
  <c r="Z153" i="7"/>
  <c r="Y153" i="7"/>
  <c r="X153" i="7"/>
  <c r="W153" i="7"/>
  <c r="V153" i="7"/>
  <c r="AI152" i="7"/>
  <c r="AH152" i="7"/>
  <c r="AG152" i="7"/>
  <c r="AF152" i="7"/>
  <c r="AC152" i="7"/>
  <c r="AB152" i="7"/>
  <c r="AA152" i="7"/>
  <c r="Z152" i="7"/>
  <c r="Y152" i="7"/>
  <c r="X152" i="7"/>
  <c r="W152" i="7"/>
  <c r="V152" i="7"/>
  <c r="AI151" i="7"/>
  <c r="AH151" i="7"/>
  <c r="AG151" i="7"/>
  <c r="AF151" i="7"/>
  <c r="AC151" i="7"/>
  <c r="AB151" i="7"/>
  <c r="AA151" i="7"/>
  <c r="Z151" i="7"/>
  <c r="Y151" i="7"/>
  <c r="X151" i="7"/>
  <c r="W151" i="7"/>
  <c r="V151" i="7"/>
  <c r="AI150" i="7"/>
  <c r="AH150" i="7"/>
  <c r="AG150" i="7"/>
  <c r="AF150" i="7"/>
  <c r="AC150" i="7"/>
  <c r="AB150" i="7"/>
  <c r="AA150" i="7"/>
  <c r="Z150" i="7"/>
  <c r="Y150" i="7"/>
  <c r="X150" i="7"/>
  <c r="W150" i="7"/>
  <c r="V150" i="7"/>
  <c r="AI149" i="7"/>
  <c r="AH149" i="7"/>
  <c r="AG149" i="7"/>
  <c r="AF149" i="7"/>
  <c r="AC149" i="7"/>
  <c r="AB149" i="7"/>
  <c r="AA149" i="7"/>
  <c r="Z149" i="7"/>
  <c r="Y149" i="7"/>
  <c r="X149" i="7"/>
  <c r="W149" i="7"/>
  <c r="V149" i="7"/>
  <c r="AI148" i="7"/>
  <c r="AH148" i="7"/>
  <c r="AG148" i="7"/>
  <c r="AF148" i="7"/>
  <c r="AC148" i="7"/>
  <c r="AB148" i="7"/>
  <c r="AA148" i="7"/>
  <c r="Z148" i="7"/>
  <c r="Y148" i="7"/>
  <c r="X148" i="7"/>
  <c r="W148" i="7"/>
  <c r="V148" i="7"/>
  <c r="AI147" i="7"/>
  <c r="AH147" i="7"/>
  <c r="AG147" i="7"/>
  <c r="AF147" i="7"/>
  <c r="AC147" i="7"/>
  <c r="AB147" i="7"/>
  <c r="AA147" i="7"/>
  <c r="Z147" i="7"/>
  <c r="Y147" i="7"/>
  <c r="X147" i="7"/>
  <c r="W147" i="7"/>
  <c r="V147" i="7"/>
  <c r="AI146" i="7"/>
  <c r="AH146" i="7"/>
  <c r="AG146" i="7"/>
  <c r="AF146" i="7"/>
  <c r="AC146" i="7"/>
  <c r="AB146" i="7"/>
  <c r="AA146" i="7"/>
  <c r="Z146" i="7"/>
  <c r="Y146" i="7"/>
  <c r="X146" i="7"/>
  <c r="W146" i="7"/>
  <c r="V146" i="7"/>
  <c r="AI145" i="7"/>
  <c r="AH145" i="7"/>
  <c r="AG145" i="7"/>
  <c r="AF145" i="7"/>
  <c r="AC145" i="7"/>
  <c r="AB145" i="7"/>
  <c r="AA145" i="7"/>
  <c r="Z145" i="7"/>
  <c r="Y145" i="7"/>
  <c r="X145" i="7"/>
  <c r="W145" i="7"/>
  <c r="V145" i="7"/>
  <c r="AI144" i="7"/>
  <c r="AH144" i="7"/>
  <c r="AG144" i="7"/>
  <c r="AF144" i="7"/>
  <c r="AC144" i="7"/>
  <c r="AB144" i="7"/>
  <c r="AA144" i="7"/>
  <c r="Z144" i="7"/>
  <c r="Y144" i="7"/>
  <c r="X144" i="7"/>
  <c r="W144" i="7"/>
  <c r="V144" i="7"/>
  <c r="AI143" i="7"/>
  <c r="AH143" i="7"/>
  <c r="AG143" i="7"/>
  <c r="AF143" i="7"/>
  <c r="AC143" i="7"/>
  <c r="AB143" i="7"/>
  <c r="AA143" i="7"/>
  <c r="Z143" i="7"/>
  <c r="Y143" i="7"/>
  <c r="X143" i="7"/>
  <c r="W143" i="7"/>
  <c r="V143" i="7"/>
  <c r="AI142" i="7"/>
  <c r="AH142" i="7"/>
  <c r="AG142" i="7"/>
  <c r="AF142" i="7"/>
  <c r="AC142" i="7"/>
  <c r="AB142" i="7"/>
  <c r="AA142" i="7"/>
  <c r="Z142" i="7"/>
  <c r="Y142" i="7"/>
  <c r="X142" i="7"/>
  <c r="W142" i="7"/>
  <c r="V142" i="7"/>
  <c r="AI141" i="7"/>
  <c r="AH141" i="7"/>
  <c r="AG141" i="7"/>
  <c r="AF141" i="7"/>
  <c r="AC141" i="7"/>
  <c r="AB141" i="7"/>
  <c r="AA141" i="7"/>
  <c r="Z141" i="7"/>
  <c r="Y141" i="7"/>
  <c r="X141" i="7"/>
  <c r="W141" i="7"/>
  <c r="V141" i="7"/>
  <c r="AI140" i="7"/>
  <c r="AH140" i="7"/>
  <c r="AG140" i="7"/>
  <c r="AF140" i="7"/>
  <c r="AC140" i="7"/>
  <c r="AB140" i="7"/>
  <c r="AA140" i="7"/>
  <c r="Z140" i="7"/>
  <c r="Y140" i="7"/>
  <c r="X140" i="7"/>
  <c r="W140" i="7"/>
  <c r="V140" i="7"/>
  <c r="AI139" i="7"/>
  <c r="AH139" i="7"/>
  <c r="AG139" i="7"/>
  <c r="AF139" i="7"/>
  <c r="AC139" i="7"/>
  <c r="AB139" i="7"/>
  <c r="AA139" i="7"/>
  <c r="Z139" i="7"/>
  <c r="Y139" i="7"/>
  <c r="X139" i="7"/>
  <c r="W139" i="7"/>
  <c r="V139" i="7"/>
  <c r="AI138" i="7"/>
  <c r="AH138" i="7"/>
  <c r="AG138" i="7"/>
  <c r="AF138" i="7"/>
  <c r="AC138" i="7"/>
  <c r="AB138" i="7"/>
  <c r="AA138" i="7"/>
  <c r="Z138" i="7"/>
  <c r="Y138" i="7"/>
  <c r="X138" i="7"/>
  <c r="W138" i="7"/>
  <c r="V138" i="7"/>
  <c r="AI137" i="7"/>
  <c r="AH137" i="7"/>
  <c r="AG137" i="7"/>
  <c r="AF137" i="7"/>
  <c r="AC137" i="7"/>
  <c r="AB137" i="7"/>
  <c r="AA137" i="7"/>
  <c r="Z137" i="7"/>
  <c r="Y137" i="7"/>
  <c r="X137" i="7"/>
  <c r="W137" i="7"/>
  <c r="V137" i="7"/>
  <c r="AI136" i="7"/>
  <c r="AH136" i="7"/>
  <c r="AG136" i="7"/>
  <c r="AF136" i="7"/>
  <c r="AC136" i="7"/>
  <c r="AB136" i="7"/>
  <c r="AA136" i="7"/>
  <c r="Z136" i="7"/>
  <c r="Y136" i="7"/>
  <c r="X136" i="7"/>
  <c r="W136" i="7"/>
  <c r="V136" i="7"/>
  <c r="AI133" i="7"/>
  <c r="AH133" i="7"/>
  <c r="AG133" i="7"/>
  <c r="AF133" i="7"/>
  <c r="AC133" i="7"/>
  <c r="AB133" i="7"/>
  <c r="AA133" i="7"/>
  <c r="Z133" i="7"/>
  <c r="Y133" i="7"/>
  <c r="X133" i="7"/>
  <c r="W133" i="7"/>
  <c r="V133" i="7"/>
  <c r="AI132" i="7"/>
  <c r="AH132" i="7"/>
  <c r="AG132" i="7"/>
  <c r="AF132" i="7"/>
  <c r="AC132" i="7"/>
  <c r="AB132" i="7"/>
  <c r="AA132" i="7"/>
  <c r="Z132" i="7"/>
  <c r="Y132" i="7"/>
  <c r="X132" i="7"/>
  <c r="W132" i="7"/>
  <c r="V132" i="7"/>
  <c r="AI130" i="7"/>
  <c r="AH130" i="7"/>
  <c r="AG130" i="7"/>
  <c r="AF130" i="7"/>
  <c r="AC130" i="7"/>
  <c r="AB130" i="7"/>
  <c r="AA130" i="7"/>
  <c r="Z130" i="7"/>
  <c r="Y130" i="7"/>
  <c r="X130" i="7"/>
  <c r="W130" i="7"/>
  <c r="V130" i="7"/>
  <c r="AI129" i="7"/>
  <c r="AH129" i="7"/>
  <c r="AG129" i="7"/>
  <c r="AF129" i="7"/>
  <c r="AC129" i="7"/>
  <c r="AB129" i="7"/>
  <c r="AA129" i="7"/>
  <c r="Z129" i="7"/>
  <c r="Y129" i="7"/>
  <c r="X129" i="7"/>
  <c r="W129" i="7"/>
  <c r="V129" i="7"/>
  <c r="AI128" i="7"/>
  <c r="AH128" i="7"/>
  <c r="AG128" i="7"/>
  <c r="AF128" i="7"/>
  <c r="AC128" i="7"/>
  <c r="AB128" i="7"/>
  <c r="AA128" i="7"/>
  <c r="Z128" i="7"/>
  <c r="Y128" i="7"/>
  <c r="X128" i="7"/>
  <c r="W128" i="7"/>
  <c r="V128" i="7"/>
  <c r="AI127" i="7"/>
  <c r="AH127" i="7"/>
  <c r="AG127" i="7"/>
  <c r="AF127" i="7"/>
  <c r="AC127" i="7"/>
  <c r="AB127" i="7"/>
  <c r="AA127" i="7"/>
  <c r="Z127" i="7"/>
  <c r="Y127" i="7"/>
  <c r="X127" i="7"/>
  <c r="W127" i="7"/>
  <c r="V127" i="7"/>
  <c r="AI126" i="7"/>
  <c r="AH126" i="7"/>
  <c r="AG126" i="7"/>
  <c r="AF126" i="7"/>
  <c r="AC126" i="7"/>
  <c r="AB126" i="7"/>
  <c r="AA126" i="7"/>
  <c r="Z126" i="7"/>
  <c r="Y126" i="7"/>
  <c r="X126" i="7"/>
  <c r="W126" i="7"/>
  <c r="V126" i="7"/>
  <c r="AI125" i="7"/>
  <c r="AH125" i="7"/>
  <c r="AG125" i="7"/>
  <c r="AF125" i="7"/>
  <c r="AC125" i="7"/>
  <c r="AB125" i="7"/>
  <c r="AA125" i="7"/>
  <c r="Z125" i="7"/>
  <c r="Y125" i="7"/>
  <c r="X125" i="7"/>
  <c r="W125" i="7"/>
  <c r="V125" i="7"/>
  <c r="AI124" i="7"/>
  <c r="AH124" i="7"/>
  <c r="AG124" i="7"/>
  <c r="AF124" i="7"/>
  <c r="AC124" i="7"/>
  <c r="AB124" i="7"/>
  <c r="AA124" i="7"/>
  <c r="Z124" i="7"/>
  <c r="Y124" i="7"/>
  <c r="X124" i="7"/>
  <c r="W124" i="7"/>
  <c r="V124" i="7"/>
  <c r="AI123" i="7"/>
  <c r="AH123" i="7"/>
  <c r="AG123" i="7"/>
  <c r="AF123" i="7"/>
  <c r="AC123" i="7"/>
  <c r="AB123" i="7"/>
  <c r="AA123" i="7"/>
  <c r="Z123" i="7"/>
  <c r="Y123" i="7"/>
  <c r="X123" i="7"/>
  <c r="W123" i="7"/>
  <c r="V123" i="7"/>
  <c r="AI122" i="7"/>
  <c r="AH122" i="7"/>
  <c r="AG122" i="7"/>
  <c r="AF122" i="7"/>
  <c r="AC122" i="7"/>
  <c r="AB122" i="7"/>
  <c r="AA122" i="7"/>
  <c r="Z122" i="7"/>
  <c r="Y122" i="7"/>
  <c r="X122" i="7"/>
  <c r="W122" i="7"/>
  <c r="V122" i="7"/>
  <c r="AI121" i="7"/>
  <c r="AH121" i="7"/>
  <c r="AG121" i="7"/>
  <c r="AF121" i="7"/>
  <c r="AC121" i="7"/>
  <c r="AB121" i="7"/>
  <c r="AA121" i="7"/>
  <c r="Z121" i="7"/>
  <c r="Y121" i="7"/>
  <c r="X121" i="7"/>
  <c r="W121" i="7"/>
  <c r="V121" i="7"/>
  <c r="AI120" i="7"/>
  <c r="AH120" i="7"/>
  <c r="AG120" i="7"/>
  <c r="R4" i="3" s="1"/>
  <c r="AF120" i="7"/>
  <c r="AC120" i="7"/>
  <c r="AB120" i="7"/>
  <c r="AA120" i="7"/>
  <c r="Z120" i="7"/>
  <c r="Y120" i="7"/>
  <c r="X120" i="7"/>
  <c r="W120" i="7"/>
  <c r="V120" i="7"/>
  <c r="AI119" i="7"/>
  <c r="AH119" i="7"/>
  <c r="AG119" i="7"/>
  <c r="AC119" i="7"/>
  <c r="AB119" i="7"/>
  <c r="AA119" i="7"/>
  <c r="Z119" i="7"/>
  <c r="Y119" i="7"/>
  <c r="X119" i="7"/>
  <c r="W119" i="7"/>
  <c r="V119" i="7"/>
  <c r="AI118" i="7"/>
  <c r="S9" i="3" s="1"/>
  <c r="AH118" i="7"/>
  <c r="AG118" i="7"/>
  <c r="R9" i="3" s="1"/>
  <c r="AF118" i="7"/>
  <c r="AC118" i="7"/>
  <c r="AB118" i="7"/>
  <c r="AA118" i="7"/>
  <c r="Z118" i="7"/>
  <c r="Y118" i="7"/>
  <c r="X118" i="7"/>
  <c r="V118" i="7"/>
  <c r="AI117" i="7"/>
  <c r="AH117" i="7"/>
  <c r="AG117" i="7"/>
  <c r="AF117" i="7"/>
  <c r="AC117" i="7"/>
  <c r="AB117" i="7"/>
  <c r="AA117" i="7"/>
  <c r="Z117" i="7"/>
  <c r="Y117" i="7"/>
  <c r="X117" i="7"/>
  <c r="W117" i="7"/>
  <c r="V117" i="7"/>
  <c r="AI116" i="7"/>
  <c r="AH116" i="7"/>
  <c r="AG116" i="7"/>
  <c r="AF116" i="7"/>
  <c r="AC116" i="7"/>
  <c r="AB116" i="7"/>
  <c r="AA116" i="7"/>
  <c r="Z116" i="7"/>
  <c r="Y116" i="7"/>
  <c r="X116" i="7"/>
  <c r="W116" i="7"/>
  <c r="V116" i="7"/>
  <c r="AI115" i="7"/>
  <c r="AH115" i="7"/>
  <c r="AG115" i="7"/>
  <c r="AF115" i="7"/>
  <c r="AC115" i="7"/>
  <c r="AB115" i="7"/>
  <c r="AA115" i="7"/>
  <c r="Z115" i="7"/>
  <c r="Y115" i="7"/>
  <c r="X115" i="7"/>
  <c r="W115" i="7"/>
  <c r="V115" i="7"/>
  <c r="AI114" i="7"/>
  <c r="AH114" i="7"/>
  <c r="AG114" i="7"/>
  <c r="AF114" i="7"/>
  <c r="AC114" i="7"/>
  <c r="AB114" i="7"/>
  <c r="AA114" i="7"/>
  <c r="Z114" i="7"/>
  <c r="Y114" i="7"/>
  <c r="X114" i="7"/>
  <c r="W114" i="7"/>
  <c r="V114" i="7"/>
  <c r="AI113" i="7"/>
  <c r="AH113" i="7"/>
  <c r="AG113" i="7"/>
  <c r="AF113" i="7"/>
  <c r="AC113" i="7"/>
  <c r="AB113" i="7"/>
  <c r="AA113" i="7"/>
  <c r="Z113" i="7"/>
  <c r="Y113" i="7"/>
  <c r="X113" i="7"/>
  <c r="W113" i="7"/>
  <c r="V113" i="7"/>
  <c r="AI112" i="7"/>
  <c r="AH112" i="7"/>
  <c r="AG112" i="7"/>
  <c r="AF112" i="7"/>
  <c r="AC112" i="7"/>
  <c r="AB112" i="7"/>
  <c r="AA112" i="7"/>
  <c r="Z112" i="7"/>
  <c r="Y112" i="7"/>
  <c r="X112" i="7"/>
  <c r="W112" i="7"/>
  <c r="V112" i="7"/>
  <c r="AI111" i="7"/>
  <c r="AH111" i="7"/>
  <c r="AG111" i="7"/>
  <c r="AF111" i="7"/>
  <c r="AC111" i="7"/>
  <c r="AB111" i="7"/>
  <c r="AA111" i="7"/>
  <c r="Z111" i="7"/>
  <c r="Y111" i="7"/>
  <c r="X111" i="7"/>
  <c r="W111" i="7"/>
  <c r="V111" i="7"/>
  <c r="AI110" i="7"/>
  <c r="AH110" i="7"/>
  <c r="AG110" i="7"/>
  <c r="AF110" i="7"/>
  <c r="AC110" i="7"/>
  <c r="AB110" i="7"/>
  <c r="AA110" i="7"/>
  <c r="Z110" i="7"/>
  <c r="Y110" i="7"/>
  <c r="X110" i="7"/>
  <c r="W110" i="7"/>
  <c r="V110" i="7"/>
  <c r="AI109" i="7"/>
  <c r="AH109" i="7"/>
  <c r="AG109" i="7"/>
  <c r="AF109" i="7"/>
  <c r="AC109" i="7"/>
  <c r="AB109" i="7"/>
  <c r="AA109" i="7"/>
  <c r="Z109" i="7"/>
  <c r="Y109" i="7"/>
  <c r="X109" i="7"/>
  <c r="W109" i="7"/>
  <c r="V109" i="7"/>
  <c r="AI108" i="7"/>
  <c r="AH108" i="7"/>
  <c r="AG108" i="7"/>
  <c r="AF108" i="7"/>
  <c r="AC108" i="7"/>
  <c r="AB108" i="7"/>
  <c r="AA108" i="7"/>
  <c r="Z108" i="7"/>
  <c r="Y108" i="7"/>
  <c r="X108" i="7"/>
  <c r="W108" i="7"/>
  <c r="V108" i="7"/>
  <c r="AI107" i="7"/>
  <c r="AH107" i="7"/>
  <c r="AG107" i="7"/>
  <c r="AF107" i="7"/>
  <c r="AC107" i="7"/>
  <c r="AB107" i="7"/>
  <c r="AA107" i="7"/>
  <c r="Z107" i="7"/>
  <c r="Y107" i="7"/>
  <c r="X107" i="7"/>
  <c r="W107" i="7"/>
  <c r="V107" i="7"/>
  <c r="AI105" i="7"/>
  <c r="AH105" i="7"/>
  <c r="AG105" i="7"/>
  <c r="AF105" i="7"/>
  <c r="AC105" i="7"/>
  <c r="AB105" i="7"/>
  <c r="AA105" i="7"/>
  <c r="Z105" i="7"/>
  <c r="Y105" i="7"/>
  <c r="X105" i="7"/>
  <c r="W105" i="7"/>
  <c r="V105" i="7"/>
  <c r="AI104" i="7"/>
  <c r="AH104" i="7"/>
  <c r="AG104" i="7"/>
  <c r="R7" i="3" s="1"/>
  <c r="AF104" i="7"/>
  <c r="AC104" i="7"/>
  <c r="AB104" i="7"/>
  <c r="AA104" i="7"/>
  <c r="Z104" i="7"/>
  <c r="Y104" i="7"/>
  <c r="X104" i="7"/>
  <c r="W104" i="7"/>
  <c r="V104" i="7"/>
  <c r="AI103" i="7"/>
  <c r="AH103" i="7"/>
  <c r="AG103" i="7"/>
  <c r="AF103" i="7"/>
  <c r="AC103" i="7"/>
  <c r="AB103" i="7"/>
  <c r="AA103" i="7"/>
  <c r="Z103" i="7"/>
  <c r="Y103" i="7"/>
  <c r="X103" i="7"/>
  <c r="W103" i="7"/>
  <c r="V103" i="7"/>
  <c r="AI102" i="7"/>
  <c r="AH102" i="7"/>
  <c r="AG102" i="7"/>
  <c r="AF102" i="7"/>
  <c r="AC102" i="7"/>
  <c r="AB102" i="7"/>
  <c r="AA102" i="7"/>
  <c r="Z102" i="7"/>
  <c r="Y102" i="7"/>
  <c r="X102" i="7"/>
  <c r="W102" i="7"/>
  <c r="V102" i="7"/>
  <c r="AI101" i="7"/>
  <c r="AH101" i="7"/>
  <c r="AG101" i="7"/>
  <c r="AF101" i="7"/>
  <c r="AC101" i="7"/>
  <c r="AB101" i="7"/>
  <c r="AA101" i="7"/>
  <c r="Z101" i="7"/>
  <c r="Y101" i="7"/>
  <c r="X101" i="7"/>
  <c r="W101" i="7"/>
  <c r="V101" i="7"/>
  <c r="AI100" i="7"/>
  <c r="AH100" i="7"/>
  <c r="AG100" i="7"/>
  <c r="AF100" i="7"/>
  <c r="AC100" i="7"/>
  <c r="AB100" i="7"/>
  <c r="AA100" i="7"/>
  <c r="Z100" i="7"/>
  <c r="Y100" i="7"/>
  <c r="X100" i="7"/>
  <c r="W100" i="7"/>
  <c r="V100" i="7"/>
  <c r="AI99" i="7"/>
  <c r="AH99" i="7"/>
  <c r="AG99" i="7"/>
  <c r="AF99" i="7"/>
  <c r="AC99" i="7"/>
  <c r="AB99" i="7"/>
  <c r="AA99" i="7"/>
  <c r="Z99" i="7"/>
  <c r="Y99" i="7"/>
  <c r="X99" i="7"/>
  <c r="W99" i="7"/>
  <c r="V99" i="7"/>
  <c r="AI97" i="7"/>
  <c r="AH97" i="7"/>
  <c r="AG97" i="7"/>
  <c r="AF97" i="7"/>
  <c r="AC97" i="7"/>
  <c r="AB97" i="7"/>
  <c r="AA97" i="7"/>
  <c r="Z97" i="7"/>
  <c r="Y97" i="7"/>
  <c r="X97" i="7"/>
  <c r="W97" i="7"/>
  <c r="V97" i="7"/>
  <c r="AI96" i="7"/>
  <c r="AH96" i="7"/>
  <c r="AG96" i="7"/>
  <c r="AF96" i="7"/>
  <c r="AC96" i="7"/>
  <c r="AB96" i="7"/>
  <c r="AA96" i="7"/>
  <c r="Z96" i="7"/>
  <c r="Y96" i="7"/>
  <c r="X96" i="7"/>
  <c r="W96" i="7"/>
  <c r="V96" i="7"/>
  <c r="AI95" i="7"/>
  <c r="AH95" i="7"/>
  <c r="AG95" i="7"/>
  <c r="AF95" i="7"/>
  <c r="AC95" i="7"/>
  <c r="AB95" i="7"/>
  <c r="AA95" i="7"/>
  <c r="Z95" i="7"/>
  <c r="Y95" i="7"/>
  <c r="X95" i="7"/>
  <c r="W95" i="7"/>
  <c r="V95" i="7"/>
  <c r="AI94" i="7"/>
  <c r="AH94" i="7"/>
  <c r="AG94" i="7"/>
  <c r="AF94" i="7"/>
  <c r="AC94" i="7"/>
  <c r="AB94" i="7"/>
  <c r="AA94" i="7"/>
  <c r="Z94" i="7"/>
  <c r="Y94" i="7"/>
  <c r="X94" i="7"/>
  <c r="W94" i="7"/>
  <c r="V94" i="7"/>
  <c r="AI93" i="7"/>
  <c r="AH93" i="7"/>
  <c r="AG93" i="7"/>
  <c r="AF93" i="7"/>
  <c r="AC93" i="7"/>
  <c r="AB93" i="7"/>
  <c r="AA93" i="7"/>
  <c r="Z93" i="7"/>
  <c r="Y93" i="7"/>
  <c r="X93" i="7"/>
  <c r="W93" i="7"/>
  <c r="V93" i="7"/>
  <c r="AI92" i="7"/>
  <c r="AH92" i="7"/>
  <c r="AG92" i="7"/>
  <c r="AF92" i="7"/>
  <c r="AC92" i="7"/>
  <c r="AB92" i="7"/>
  <c r="AA92" i="7"/>
  <c r="Z92" i="7"/>
  <c r="Y92" i="7"/>
  <c r="X92" i="7"/>
  <c r="W92" i="7"/>
  <c r="V92" i="7"/>
  <c r="AI91" i="7"/>
  <c r="AH91" i="7"/>
  <c r="AG91" i="7"/>
  <c r="AF91" i="7"/>
  <c r="AC91" i="7"/>
  <c r="AB91" i="7"/>
  <c r="AA91" i="7"/>
  <c r="Z91" i="7"/>
  <c r="Y91" i="7"/>
  <c r="X91" i="7"/>
  <c r="W91" i="7"/>
  <c r="V91" i="7"/>
  <c r="AI90" i="7"/>
  <c r="AH90" i="7"/>
  <c r="AG90" i="7"/>
  <c r="AF90" i="7"/>
  <c r="AC90" i="7"/>
  <c r="AB90" i="7"/>
  <c r="AA90" i="7"/>
  <c r="Z90" i="7"/>
  <c r="Y90" i="7"/>
  <c r="X90" i="7"/>
  <c r="W90" i="7"/>
  <c r="V90" i="7"/>
  <c r="AI89" i="7"/>
  <c r="AH89" i="7"/>
  <c r="AG89" i="7"/>
  <c r="AF89" i="7"/>
  <c r="AC89" i="7"/>
  <c r="AB89" i="7"/>
  <c r="AA89" i="7"/>
  <c r="Z89" i="7"/>
  <c r="Y89" i="7"/>
  <c r="X89" i="7"/>
  <c r="W89" i="7"/>
  <c r="V89" i="7"/>
  <c r="AI87" i="7"/>
  <c r="AH87" i="7"/>
  <c r="AG87" i="7"/>
  <c r="AF87" i="7"/>
  <c r="AC87" i="7"/>
  <c r="AB87" i="7"/>
  <c r="AA87" i="7"/>
  <c r="Z87" i="7"/>
  <c r="Y87" i="7"/>
  <c r="X87" i="7"/>
  <c r="W87" i="7"/>
  <c r="V87" i="7"/>
  <c r="AI81" i="7"/>
  <c r="AH81" i="7"/>
  <c r="AG81" i="7"/>
  <c r="AF81" i="7"/>
  <c r="AC81" i="7"/>
  <c r="AB81" i="7"/>
  <c r="AA81" i="7"/>
  <c r="Z81" i="7"/>
  <c r="Y81" i="7"/>
  <c r="X81" i="7"/>
  <c r="W81" i="7"/>
  <c r="V81" i="7"/>
  <c r="AI80" i="7"/>
  <c r="AH80" i="7"/>
  <c r="AG80" i="7"/>
  <c r="AF80" i="7"/>
  <c r="AC80" i="7"/>
  <c r="AB80" i="7"/>
  <c r="AA80" i="7"/>
  <c r="Z80" i="7"/>
  <c r="Y80" i="7"/>
  <c r="X80" i="7"/>
  <c r="W80" i="7"/>
  <c r="V80" i="7"/>
  <c r="AI79" i="7"/>
  <c r="AH79" i="7"/>
  <c r="AG79" i="7"/>
  <c r="AF79" i="7"/>
  <c r="AC79" i="7"/>
  <c r="AB79" i="7"/>
  <c r="AA79" i="7"/>
  <c r="Z79" i="7"/>
  <c r="Y79" i="7"/>
  <c r="X79" i="7"/>
  <c r="W79" i="7"/>
  <c r="V79" i="7"/>
  <c r="AI78" i="7"/>
  <c r="AH78" i="7"/>
  <c r="AG78" i="7"/>
  <c r="AF78" i="7"/>
  <c r="AC78" i="7"/>
  <c r="AB78" i="7"/>
  <c r="AA78" i="7"/>
  <c r="Z78" i="7"/>
  <c r="Y78" i="7"/>
  <c r="X78" i="7"/>
  <c r="W78" i="7"/>
  <c r="V78" i="7"/>
  <c r="AI77" i="7"/>
  <c r="AH77" i="7"/>
  <c r="AG77" i="7"/>
  <c r="AF77" i="7"/>
  <c r="AC77" i="7"/>
  <c r="AB77" i="7"/>
  <c r="AA77" i="7"/>
  <c r="Z77" i="7"/>
  <c r="Y77" i="7"/>
  <c r="X77" i="7"/>
  <c r="W77" i="7"/>
  <c r="V77" i="7"/>
  <c r="AI76" i="7"/>
  <c r="AH76" i="7"/>
  <c r="AG76" i="7"/>
  <c r="AF76" i="7"/>
  <c r="AC76" i="7"/>
  <c r="AB76" i="7"/>
  <c r="AA76" i="7"/>
  <c r="Z76" i="7"/>
  <c r="Y76" i="7"/>
  <c r="X76" i="7"/>
  <c r="W76" i="7"/>
  <c r="V76" i="7"/>
  <c r="AI75" i="7"/>
  <c r="AH75" i="7"/>
  <c r="AG75" i="7"/>
  <c r="AF75" i="7"/>
  <c r="AC75" i="7"/>
  <c r="AB75" i="7"/>
  <c r="AA75" i="7"/>
  <c r="Z75" i="7"/>
  <c r="Y75" i="7"/>
  <c r="X75" i="7"/>
  <c r="W75" i="7"/>
  <c r="V75" i="7"/>
  <c r="AI74" i="7"/>
  <c r="AH74" i="7"/>
  <c r="AG74" i="7"/>
  <c r="AF74" i="7"/>
  <c r="AC74" i="7"/>
  <c r="AB74" i="7"/>
  <c r="AA74" i="7"/>
  <c r="Z74" i="7"/>
  <c r="Y74" i="7"/>
  <c r="X74" i="7"/>
  <c r="W74" i="7"/>
  <c r="V74" i="7"/>
  <c r="AI73" i="7"/>
  <c r="AH73" i="7"/>
  <c r="AG73" i="7"/>
  <c r="AF73" i="7"/>
  <c r="AC73" i="7"/>
  <c r="AB73" i="7"/>
  <c r="AA73" i="7"/>
  <c r="Z73" i="7"/>
  <c r="Y73" i="7"/>
  <c r="X73" i="7"/>
  <c r="W73" i="7"/>
  <c r="V73" i="7"/>
  <c r="AI72" i="7"/>
  <c r="AH72" i="7"/>
  <c r="AG72" i="7"/>
  <c r="AF72" i="7"/>
  <c r="AC72" i="7"/>
  <c r="AB72" i="7"/>
  <c r="AA72" i="7"/>
  <c r="Z72" i="7"/>
  <c r="Y72" i="7"/>
  <c r="X72" i="7"/>
  <c r="W72" i="7"/>
  <c r="V72" i="7"/>
  <c r="AI71" i="7"/>
  <c r="AH71" i="7"/>
  <c r="AG71" i="7"/>
  <c r="AF71" i="7"/>
  <c r="AC71" i="7"/>
  <c r="AB71" i="7"/>
  <c r="AA71" i="7"/>
  <c r="Z71" i="7"/>
  <c r="Y71" i="7"/>
  <c r="X71" i="7"/>
  <c r="W71" i="7"/>
  <c r="V71" i="7"/>
  <c r="AI70" i="7"/>
  <c r="AH70" i="7"/>
  <c r="AG70" i="7"/>
  <c r="AF70" i="7"/>
  <c r="AC70" i="7"/>
  <c r="AB70" i="7"/>
  <c r="AA70" i="7"/>
  <c r="Z70" i="7"/>
  <c r="Y70" i="7"/>
  <c r="X70" i="7"/>
  <c r="W70" i="7"/>
  <c r="V70" i="7"/>
  <c r="AI69" i="7"/>
  <c r="AH69" i="7"/>
  <c r="AG69" i="7"/>
  <c r="AF69" i="7"/>
  <c r="AC69" i="7"/>
  <c r="AB69" i="7"/>
  <c r="AA69" i="7"/>
  <c r="Z69" i="7"/>
  <c r="Y69" i="7"/>
  <c r="X69" i="7"/>
  <c r="W69" i="7"/>
  <c r="V69" i="7"/>
  <c r="AI68" i="7"/>
  <c r="AH68" i="7"/>
  <c r="AG68" i="7"/>
  <c r="AF68" i="7"/>
  <c r="AC68" i="7"/>
  <c r="AB68" i="7"/>
  <c r="AA68" i="7"/>
  <c r="Z68" i="7"/>
  <c r="Y68" i="7"/>
  <c r="X68" i="7"/>
  <c r="W68" i="7"/>
  <c r="V68" i="7"/>
  <c r="AI67" i="7"/>
  <c r="AH67" i="7"/>
  <c r="AG67" i="7"/>
  <c r="AF67" i="7"/>
  <c r="AC67" i="7"/>
  <c r="AB67" i="7"/>
  <c r="AA67" i="7"/>
  <c r="Z67" i="7"/>
  <c r="Y67" i="7"/>
  <c r="X67" i="7"/>
  <c r="W67" i="7"/>
  <c r="V67" i="7"/>
  <c r="AI66" i="7"/>
  <c r="AH66" i="7"/>
  <c r="AG66" i="7"/>
  <c r="AF66" i="7"/>
  <c r="AC66" i="7"/>
  <c r="AB66" i="7"/>
  <c r="AA66" i="7"/>
  <c r="Z66" i="7"/>
  <c r="Y66" i="7"/>
  <c r="X66" i="7"/>
  <c r="W66" i="7"/>
  <c r="V66" i="7"/>
  <c r="AC65" i="7"/>
  <c r="AB65" i="7"/>
  <c r="AA65" i="7"/>
  <c r="Z65" i="7"/>
  <c r="Y65" i="7"/>
  <c r="W65" i="7"/>
  <c r="V65" i="7"/>
  <c r="AC64" i="7"/>
  <c r="AB64" i="7"/>
  <c r="AA64" i="7"/>
  <c r="Z64" i="7"/>
  <c r="Y64" i="7"/>
  <c r="W64" i="7"/>
  <c r="V64" i="7"/>
  <c r="AC63" i="7"/>
  <c r="AB63" i="7"/>
  <c r="AA63" i="7"/>
  <c r="Z63" i="7"/>
  <c r="Y63" i="7"/>
  <c r="W63" i="7"/>
  <c r="V63" i="7"/>
  <c r="AI62" i="7"/>
  <c r="AH62" i="7"/>
  <c r="AG62" i="7"/>
  <c r="AF62" i="7"/>
  <c r="AC62" i="7"/>
  <c r="AB62" i="7"/>
  <c r="AA62" i="7"/>
  <c r="Z62" i="7"/>
  <c r="Y62" i="7"/>
  <c r="X62" i="7"/>
  <c r="W62" i="7"/>
  <c r="V62" i="7"/>
  <c r="AI61" i="7"/>
  <c r="AG61" i="7"/>
  <c r="AC61" i="7"/>
  <c r="AB61" i="7"/>
  <c r="AA61" i="7"/>
  <c r="Z61" i="7"/>
  <c r="Y61" i="7"/>
  <c r="X61" i="7"/>
  <c r="W61" i="7"/>
  <c r="V61" i="7"/>
  <c r="AI60" i="7"/>
  <c r="AH60" i="7"/>
  <c r="AG60" i="7"/>
  <c r="AF60" i="7"/>
  <c r="AC60" i="7"/>
  <c r="AB60" i="7"/>
  <c r="AA60" i="7"/>
  <c r="Z60" i="7"/>
  <c r="Y60" i="7"/>
  <c r="X60" i="7"/>
  <c r="W60" i="7"/>
  <c r="V60" i="7"/>
  <c r="AI59" i="7"/>
  <c r="AH59" i="7"/>
  <c r="AG59" i="7"/>
  <c r="AF59" i="7"/>
  <c r="AC59" i="7"/>
  <c r="AB59" i="7"/>
  <c r="AA59" i="7"/>
  <c r="Z59" i="7"/>
  <c r="Y59" i="7"/>
  <c r="X59" i="7"/>
  <c r="W59" i="7"/>
  <c r="V59" i="7"/>
  <c r="AI58" i="7"/>
  <c r="AH58" i="7"/>
  <c r="AG58" i="7"/>
  <c r="AF58" i="7"/>
  <c r="AC58" i="7"/>
  <c r="AB58" i="7"/>
  <c r="AA58" i="7"/>
  <c r="Z58" i="7"/>
  <c r="Y58" i="7"/>
  <c r="X58" i="7"/>
  <c r="W58" i="7"/>
  <c r="V58" i="7"/>
  <c r="AI57" i="7"/>
  <c r="S10" i="3" s="1"/>
  <c r="AH57" i="7"/>
  <c r="AG57" i="7"/>
  <c r="R10" i="3" s="1"/>
  <c r="AF57" i="7"/>
  <c r="AB57" i="7"/>
  <c r="AA57" i="7"/>
  <c r="Z57" i="7"/>
  <c r="Y57" i="7"/>
  <c r="X57" i="7"/>
  <c r="W57" i="7"/>
  <c r="V57" i="7"/>
  <c r="AG56" i="7"/>
  <c r="AF56" i="7"/>
  <c r="AC56" i="7"/>
  <c r="AB56" i="7"/>
  <c r="AA56" i="7"/>
  <c r="Z56" i="7"/>
  <c r="Y56" i="7"/>
  <c r="X56" i="7"/>
  <c r="W56" i="7"/>
  <c r="V56" i="7"/>
  <c r="AC55" i="7"/>
  <c r="AB55" i="7"/>
  <c r="AA55" i="7"/>
  <c r="Z55" i="7"/>
  <c r="Y55" i="7"/>
  <c r="X55" i="7"/>
  <c r="W55" i="7"/>
  <c r="V55" i="7"/>
  <c r="AC54" i="7"/>
  <c r="AB54" i="7"/>
  <c r="AA54" i="7"/>
  <c r="Z54" i="7"/>
  <c r="Y54" i="7"/>
  <c r="X54" i="7"/>
  <c r="W54" i="7"/>
  <c r="V54" i="7"/>
  <c r="AI53" i="7"/>
  <c r="AH53" i="7"/>
  <c r="AG53" i="7"/>
  <c r="AF53" i="7"/>
  <c r="AC53" i="7"/>
  <c r="AB53" i="7"/>
  <c r="AA53" i="7"/>
  <c r="Z53" i="7"/>
  <c r="Y53" i="7"/>
  <c r="X53" i="7"/>
  <c r="W53" i="7"/>
  <c r="V53" i="7"/>
  <c r="AC52" i="7"/>
  <c r="AB52" i="7"/>
  <c r="AA52" i="7"/>
  <c r="Z52" i="7"/>
  <c r="Y52" i="7"/>
  <c r="W52" i="7"/>
  <c r="V52" i="7"/>
  <c r="AG51" i="7"/>
  <c r="AC51" i="7"/>
  <c r="AB51" i="7"/>
  <c r="AA51" i="7"/>
  <c r="Z51" i="7"/>
  <c r="Y51" i="7"/>
  <c r="X51" i="7"/>
  <c r="W51" i="7"/>
  <c r="V51" i="7"/>
  <c r="AI50" i="7"/>
  <c r="AH50" i="7"/>
  <c r="AG50" i="7"/>
  <c r="AF50" i="7"/>
  <c r="AC50" i="7"/>
  <c r="AB50" i="7"/>
  <c r="AA50" i="7"/>
  <c r="Z50" i="7"/>
  <c r="Y50" i="7"/>
  <c r="W50" i="7"/>
  <c r="V50" i="7"/>
  <c r="AC49" i="7"/>
  <c r="AB49" i="7"/>
  <c r="AA49" i="7"/>
  <c r="Z49" i="7"/>
  <c r="Y49" i="7"/>
  <c r="W49" i="7"/>
  <c r="V49" i="7"/>
  <c r="AI48" i="7"/>
  <c r="AH48" i="7"/>
  <c r="AG48" i="7"/>
  <c r="AF48" i="7"/>
  <c r="AC48" i="7"/>
  <c r="AB48" i="7"/>
  <c r="AA48" i="7"/>
  <c r="Z48" i="7"/>
  <c r="Y48" i="7"/>
  <c r="X48" i="7"/>
  <c r="W48" i="7"/>
  <c r="V48" i="7"/>
  <c r="AI47" i="7"/>
  <c r="AH47" i="7"/>
  <c r="AG47" i="7"/>
  <c r="AF47" i="7"/>
  <c r="AC47" i="7"/>
  <c r="AB47" i="7"/>
  <c r="AA47" i="7"/>
  <c r="Z47" i="7"/>
  <c r="Y47" i="7"/>
  <c r="W47" i="7"/>
  <c r="V47" i="7"/>
  <c r="AI46" i="7"/>
  <c r="AH46" i="7"/>
  <c r="AG46" i="7"/>
  <c r="AF46" i="7"/>
  <c r="AC46" i="7"/>
  <c r="AB46" i="7"/>
  <c r="AA46" i="7"/>
  <c r="Z46" i="7"/>
  <c r="Y46" i="7"/>
  <c r="X46" i="7"/>
  <c r="W46" i="7"/>
  <c r="V46" i="7"/>
  <c r="AI45" i="7"/>
  <c r="AH45" i="7"/>
  <c r="AG45" i="7"/>
  <c r="AF45" i="7"/>
  <c r="AC45" i="7"/>
  <c r="AB45" i="7"/>
  <c r="AA45" i="7"/>
  <c r="Z45" i="7"/>
  <c r="Y45" i="7"/>
  <c r="X45" i="7"/>
  <c r="W45" i="7"/>
  <c r="V45" i="7"/>
  <c r="AI44" i="7"/>
  <c r="AH44" i="7"/>
  <c r="AG44" i="7"/>
  <c r="AF44" i="7"/>
  <c r="AC44" i="7"/>
  <c r="AB44" i="7"/>
  <c r="AA44" i="7"/>
  <c r="Z44" i="7"/>
  <c r="Y44" i="7"/>
  <c r="X44" i="7"/>
  <c r="W44" i="7"/>
  <c r="V44" i="7"/>
  <c r="AI43" i="7"/>
  <c r="AH43" i="7"/>
  <c r="AG43" i="7"/>
  <c r="AF43" i="7"/>
  <c r="AC43" i="7"/>
  <c r="AB43" i="7"/>
  <c r="AA43" i="7"/>
  <c r="Z43" i="7"/>
  <c r="Y43" i="7"/>
  <c r="X43" i="7"/>
  <c r="W43" i="7"/>
  <c r="V43" i="7"/>
  <c r="AI42" i="7"/>
  <c r="AH42" i="7"/>
  <c r="AG42" i="7"/>
  <c r="AF42" i="7"/>
  <c r="AC42" i="7"/>
  <c r="AB42" i="7"/>
  <c r="AA42" i="7"/>
  <c r="Z42" i="7"/>
  <c r="Y42" i="7"/>
  <c r="X42" i="7"/>
  <c r="W42" i="7"/>
  <c r="V42" i="7"/>
  <c r="AI41" i="7"/>
  <c r="AH41" i="7"/>
  <c r="AF41" i="7"/>
  <c r="AC41" i="7"/>
  <c r="AB41" i="7"/>
  <c r="AA41" i="7"/>
  <c r="X41" i="7"/>
  <c r="W41" i="7"/>
  <c r="V41" i="7"/>
  <c r="AI40" i="7"/>
  <c r="AH40" i="7"/>
  <c r="AG40" i="7"/>
  <c r="AF40" i="7"/>
  <c r="AC40" i="7"/>
  <c r="AB40" i="7"/>
  <c r="AA40" i="7"/>
  <c r="Z40" i="7"/>
  <c r="Y40" i="7"/>
  <c r="X40" i="7"/>
  <c r="W40" i="7"/>
  <c r="V40" i="7"/>
  <c r="AI39" i="7"/>
  <c r="AH39" i="7"/>
  <c r="AG39" i="7"/>
  <c r="AF39" i="7"/>
  <c r="AC39" i="7"/>
  <c r="AB39" i="7"/>
  <c r="AA39" i="7"/>
  <c r="Z39" i="7"/>
  <c r="Y39" i="7"/>
  <c r="X39" i="7"/>
  <c r="W39" i="7"/>
  <c r="V39" i="7"/>
  <c r="AI38" i="7"/>
  <c r="AH38" i="7"/>
  <c r="AG38" i="7"/>
  <c r="AF38" i="7"/>
  <c r="AC38" i="7"/>
  <c r="AB38" i="7"/>
  <c r="AA38" i="7"/>
  <c r="Z38" i="7"/>
  <c r="Y38" i="7"/>
  <c r="X38" i="7"/>
  <c r="W38" i="7"/>
  <c r="V38" i="7"/>
  <c r="AI37" i="7"/>
  <c r="AH37" i="7"/>
  <c r="AG37" i="7"/>
  <c r="AF37" i="7"/>
  <c r="AC37" i="7"/>
  <c r="AB37" i="7"/>
  <c r="AA37" i="7"/>
  <c r="Z37" i="7"/>
  <c r="Y37" i="7"/>
  <c r="X37" i="7"/>
  <c r="W37" i="7"/>
  <c r="V37" i="7"/>
  <c r="AC36" i="7"/>
  <c r="AB36" i="7"/>
  <c r="AA36" i="7"/>
  <c r="Z36" i="7"/>
  <c r="Y36" i="7"/>
  <c r="X36" i="7"/>
  <c r="W36" i="7"/>
  <c r="V36" i="7"/>
  <c r="AC35" i="7"/>
  <c r="AB35" i="7"/>
  <c r="AA35" i="7"/>
  <c r="Z35" i="7"/>
  <c r="Y35" i="7"/>
  <c r="X35" i="7"/>
  <c r="W35" i="7"/>
  <c r="V35" i="7"/>
  <c r="AH34" i="7"/>
  <c r="AC34" i="7"/>
  <c r="AB34" i="7"/>
  <c r="AA34" i="7"/>
  <c r="Z34" i="7"/>
  <c r="Y34" i="7"/>
  <c r="W34" i="7"/>
  <c r="V34" i="7"/>
  <c r="AI33" i="7"/>
  <c r="AH33" i="7"/>
  <c r="AG33" i="7"/>
  <c r="AF33" i="7"/>
  <c r="AC33" i="7"/>
  <c r="AB33" i="7"/>
  <c r="AA33" i="7"/>
  <c r="Z33" i="7"/>
  <c r="Y33" i="7"/>
  <c r="X33" i="7"/>
  <c r="W33" i="7"/>
  <c r="V33" i="7"/>
  <c r="AI32" i="7"/>
  <c r="AH32" i="7"/>
  <c r="AG32" i="7"/>
  <c r="AF32" i="7"/>
  <c r="AC32" i="7"/>
  <c r="AB32" i="7"/>
  <c r="AA32" i="7"/>
  <c r="Z32" i="7"/>
  <c r="Y32" i="7"/>
  <c r="X32" i="7"/>
  <c r="W32" i="7"/>
  <c r="V32" i="7"/>
  <c r="AI31" i="7"/>
  <c r="AH31" i="7"/>
  <c r="AG31" i="7"/>
  <c r="AF31" i="7"/>
  <c r="AC31" i="7"/>
  <c r="AB31" i="7"/>
  <c r="AA31" i="7"/>
  <c r="Z31" i="7"/>
  <c r="Y31" i="7"/>
  <c r="X31" i="7"/>
  <c r="W31" i="7"/>
  <c r="V31" i="7"/>
  <c r="AI30" i="7"/>
  <c r="AH30" i="7"/>
  <c r="AG30" i="7"/>
  <c r="AF30" i="7"/>
  <c r="AC30" i="7"/>
  <c r="AB30" i="7"/>
  <c r="AA30" i="7"/>
  <c r="Z30" i="7"/>
  <c r="Y30" i="7"/>
  <c r="X30" i="7"/>
  <c r="W30" i="7"/>
  <c r="V30" i="7"/>
  <c r="AI29" i="7"/>
  <c r="AH29" i="7"/>
  <c r="AG29" i="7"/>
  <c r="AF29" i="7"/>
  <c r="AC29" i="7"/>
  <c r="AB29" i="7"/>
  <c r="AA29" i="7"/>
  <c r="Z29" i="7"/>
  <c r="Y29" i="7"/>
  <c r="X29" i="7"/>
  <c r="W29" i="7"/>
  <c r="V29" i="7"/>
  <c r="AI28" i="7"/>
  <c r="AH28" i="7"/>
  <c r="AG28" i="7"/>
  <c r="AF28" i="7"/>
  <c r="AC28" i="7"/>
  <c r="AB28" i="7"/>
  <c r="AA28" i="7"/>
  <c r="Z28" i="7"/>
  <c r="Y28" i="7"/>
  <c r="X28" i="7"/>
  <c r="W28" i="7"/>
  <c r="V28" i="7"/>
  <c r="AG27" i="7"/>
  <c r="AF27" i="7"/>
  <c r="AC27" i="7"/>
  <c r="AB27" i="7"/>
  <c r="AA27" i="7"/>
  <c r="Z27" i="7"/>
  <c r="Y27" i="7"/>
  <c r="X27" i="7"/>
  <c r="W27" i="7"/>
  <c r="V27" i="7"/>
  <c r="AI26" i="7"/>
  <c r="AH26" i="7"/>
  <c r="AG26" i="7"/>
  <c r="AF26" i="7"/>
  <c r="AC26" i="7"/>
  <c r="AB26" i="7"/>
  <c r="AA26" i="7"/>
  <c r="Z26" i="7"/>
  <c r="Y26" i="7"/>
  <c r="X26" i="7"/>
  <c r="W26" i="7"/>
  <c r="V26" i="7"/>
  <c r="AI25" i="7"/>
  <c r="AH25" i="7"/>
  <c r="AG25" i="7"/>
  <c r="AF25" i="7"/>
  <c r="AC25" i="7"/>
  <c r="AB25" i="7"/>
  <c r="AA25" i="7"/>
  <c r="Z25" i="7"/>
  <c r="Y25" i="7"/>
  <c r="X25" i="7"/>
  <c r="W25" i="7"/>
  <c r="V25" i="7"/>
  <c r="AC24" i="7"/>
  <c r="AB24" i="7"/>
  <c r="AA24" i="7"/>
  <c r="Z24" i="7"/>
  <c r="Y24" i="7"/>
  <c r="X24" i="7"/>
  <c r="W24" i="7"/>
  <c r="V24" i="7"/>
  <c r="AI23" i="7"/>
  <c r="AH23" i="7"/>
  <c r="AG23" i="7"/>
  <c r="AF23" i="7"/>
  <c r="AC23" i="7"/>
  <c r="AB23" i="7"/>
  <c r="AA23" i="7"/>
  <c r="Z23" i="7"/>
  <c r="Y23" i="7"/>
  <c r="X23" i="7"/>
  <c r="W23" i="7"/>
  <c r="V23" i="7"/>
  <c r="AC22" i="7"/>
  <c r="AB22" i="7"/>
  <c r="AA22" i="7"/>
  <c r="Z22" i="7"/>
  <c r="Y22" i="7"/>
  <c r="X22" i="7"/>
  <c r="W22" i="7"/>
  <c r="V22" i="7"/>
  <c r="AI21" i="7"/>
  <c r="AH21" i="7"/>
  <c r="AG21" i="7"/>
  <c r="AF21" i="7"/>
  <c r="AC21" i="7"/>
  <c r="AB21" i="7"/>
  <c r="AA21" i="7"/>
  <c r="Z21" i="7"/>
  <c r="Y21" i="7"/>
  <c r="X21" i="7"/>
  <c r="AI20" i="7"/>
  <c r="AH20" i="7"/>
  <c r="AG20" i="7"/>
  <c r="AF20" i="7"/>
  <c r="AC20" i="7"/>
  <c r="AB20" i="7"/>
  <c r="AA20" i="7"/>
  <c r="Z20" i="7"/>
  <c r="Y20" i="7"/>
  <c r="X20" i="7"/>
  <c r="W20" i="7"/>
  <c r="V20" i="7"/>
  <c r="AI19" i="7"/>
  <c r="AH19" i="7"/>
  <c r="AG19" i="7"/>
  <c r="AF19" i="7"/>
  <c r="AC19" i="7"/>
  <c r="AB19" i="7"/>
  <c r="AA19" i="7"/>
  <c r="Z19" i="7"/>
  <c r="Y19" i="7"/>
  <c r="X19" i="7"/>
  <c r="W19" i="7"/>
  <c r="V19" i="7"/>
  <c r="AI17" i="7"/>
  <c r="AH17" i="7"/>
  <c r="AG17" i="7"/>
  <c r="AF17" i="7"/>
  <c r="AC17" i="7"/>
  <c r="AB17" i="7"/>
  <c r="AA17" i="7"/>
  <c r="Z17" i="7"/>
  <c r="Y17" i="7"/>
  <c r="X17" i="7"/>
  <c r="W17" i="7"/>
  <c r="V17" i="7"/>
  <c r="AI16" i="7"/>
  <c r="AH16" i="7"/>
  <c r="AG16" i="7"/>
  <c r="AF16" i="7"/>
  <c r="AC16" i="7"/>
  <c r="AB16" i="7"/>
  <c r="AA16" i="7"/>
  <c r="Z16" i="7"/>
  <c r="Y16" i="7"/>
  <c r="X16" i="7"/>
  <c r="W16" i="7"/>
  <c r="V16" i="7"/>
  <c r="AI15" i="7"/>
  <c r="AH15" i="7"/>
  <c r="AG15" i="7"/>
  <c r="AF15" i="7"/>
  <c r="AC15" i="7"/>
  <c r="AB15" i="7"/>
  <c r="AA15" i="7"/>
  <c r="Z15" i="7"/>
  <c r="Y15" i="7"/>
  <c r="X15" i="7"/>
  <c r="W15" i="7"/>
  <c r="V15" i="7"/>
  <c r="AI14" i="7"/>
  <c r="AH14" i="7"/>
  <c r="AG14" i="7"/>
  <c r="AF14" i="7"/>
  <c r="AC14" i="7"/>
  <c r="AB14" i="7"/>
  <c r="AA14" i="7"/>
  <c r="Z14" i="7"/>
  <c r="Y14" i="7"/>
  <c r="X14" i="7"/>
  <c r="W14" i="7"/>
  <c r="V14" i="7"/>
  <c r="AI13" i="7"/>
  <c r="AH13" i="7"/>
  <c r="AG13" i="7"/>
  <c r="AF13" i="7"/>
  <c r="AC13" i="7"/>
  <c r="AB13" i="7"/>
  <c r="AA13" i="7"/>
  <c r="Z13" i="7"/>
  <c r="Y13" i="7"/>
  <c r="X13" i="7"/>
  <c r="W13" i="7"/>
  <c r="V13" i="7"/>
  <c r="AI12" i="7"/>
  <c r="AH12" i="7"/>
  <c r="AG12" i="7"/>
  <c r="AF12" i="7"/>
  <c r="AC12" i="7"/>
  <c r="AB12" i="7"/>
  <c r="AA12" i="7"/>
  <c r="Z12" i="7"/>
  <c r="Y12" i="7"/>
  <c r="X12" i="7"/>
  <c r="W12" i="7"/>
  <c r="V12" i="7"/>
  <c r="AI11" i="7"/>
  <c r="AH11" i="7"/>
  <c r="AG11" i="7"/>
  <c r="AF11" i="7"/>
  <c r="AC11" i="7"/>
  <c r="AB11" i="7"/>
  <c r="AA11" i="7"/>
  <c r="Z11" i="7"/>
  <c r="Y11" i="7"/>
  <c r="X11" i="7"/>
  <c r="W11" i="7"/>
  <c r="V11" i="7"/>
  <c r="AI10" i="7"/>
  <c r="AH10" i="7"/>
  <c r="AG10" i="7"/>
  <c r="AF10" i="7"/>
  <c r="AC10" i="7"/>
  <c r="AB10" i="7"/>
  <c r="AA10" i="7"/>
  <c r="Z10" i="7"/>
  <c r="Y10" i="7"/>
  <c r="X10" i="7"/>
  <c r="W10" i="7"/>
  <c r="V10" i="7"/>
  <c r="AI9" i="7"/>
  <c r="AH9" i="7"/>
  <c r="AG9" i="7"/>
  <c r="AF9" i="7"/>
  <c r="AC9" i="7"/>
  <c r="AB9" i="7"/>
  <c r="AA9" i="7"/>
  <c r="Z9" i="7"/>
  <c r="Y9" i="7"/>
  <c r="X9" i="7"/>
  <c r="W9" i="7"/>
  <c r="V9" i="7"/>
  <c r="AI8" i="7"/>
  <c r="AH8" i="7"/>
  <c r="AG8" i="7"/>
  <c r="AF8" i="7"/>
  <c r="AC8" i="7"/>
  <c r="AB8" i="7"/>
  <c r="AA8" i="7"/>
  <c r="Z8" i="7"/>
  <c r="Y8" i="7"/>
  <c r="X8" i="7"/>
  <c r="W8" i="7"/>
  <c r="V8" i="7"/>
  <c r="AI7" i="7"/>
  <c r="AH7" i="7"/>
  <c r="AG7" i="7"/>
  <c r="AF7" i="7"/>
  <c r="AC7" i="7"/>
  <c r="AB7" i="7"/>
  <c r="AA7" i="7"/>
  <c r="Z7" i="7"/>
  <c r="Y7" i="7"/>
  <c r="X7" i="7"/>
  <c r="W7" i="7"/>
  <c r="V7" i="7"/>
  <c r="AI6" i="7"/>
  <c r="AH6" i="7"/>
  <c r="AG6" i="7"/>
  <c r="AF6" i="7"/>
  <c r="AC6" i="7"/>
  <c r="AB6" i="7"/>
  <c r="AA6" i="7"/>
  <c r="Z6" i="7"/>
  <c r="Y6" i="7"/>
  <c r="X6" i="7"/>
  <c r="W6" i="7"/>
  <c r="V6" i="7"/>
  <c r="AI4" i="7"/>
  <c r="AH4" i="7"/>
  <c r="AG4" i="7"/>
  <c r="AF4" i="7"/>
  <c r="AC4" i="7"/>
  <c r="AB4" i="7"/>
  <c r="AA4" i="7"/>
  <c r="Z4" i="7"/>
  <c r="Y4" i="7"/>
  <c r="X4" i="7"/>
  <c r="W4" i="7"/>
  <c r="V4" i="7"/>
  <c r="AI3" i="7"/>
  <c r="AH3" i="7"/>
  <c r="AG3" i="7"/>
  <c r="AF3" i="7"/>
  <c r="AC3" i="7"/>
  <c r="AB3" i="7"/>
  <c r="AA3" i="7"/>
  <c r="Z3" i="7"/>
  <c r="Y3" i="7"/>
  <c r="X3" i="7"/>
  <c r="W3" i="7"/>
  <c r="V3" i="7"/>
  <c r="S3" i="3" l="1"/>
  <c r="S5" i="3"/>
  <c r="R3" i="3"/>
  <c r="S7" i="3"/>
  <c r="R6" i="3"/>
  <c r="R8" i="3"/>
  <c r="S6" i="3"/>
  <c r="S8" i="3"/>
  <c r="R5" i="3"/>
  <c r="S4" i="3"/>
  <c r="E23" i="2"/>
  <c r="F23" i="2"/>
  <c r="B22" i="3" l="1"/>
  <c r="B21" i="3"/>
  <c r="B20" i="3"/>
  <c r="B19" i="3"/>
  <c r="B18" i="3"/>
  <c r="B17" i="3"/>
  <c r="A22" i="3"/>
  <c r="A21" i="3"/>
  <c r="A20" i="3"/>
  <c r="A19" i="3"/>
  <c r="T23" i="2"/>
  <c r="C19" i="3" s="1"/>
  <c r="U23" i="2"/>
  <c r="C20" i="3" s="1"/>
  <c r="V23" i="2"/>
  <c r="C21" i="3" s="1"/>
  <c r="W23" i="2"/>
  <c r="C22" i="3" s="1"/>
  <c r="X23" i="2"/>
  <c r="C23" i="3" s="1"/>
  <c r="BC18" i="3" l="1"/>
  <c r="S18" i="3"/>
  <c r="AS18" i="3"/>
  <c r="AT18" i="3" s="1"/>
  <c r="Z18" i="3"/>
  <c r="R18" i="3"/>
  <c r="AU18" i="3"/>
  <c r="AV18" i="3" s="1"/>
  <c r="AA18" i="3"/>
  <c r="BC17" i="3"/>
  <c r="AU17" i="3"/>
  <c r="AV17" i="3" s="1"/>
  <c r="AS17" i="3"/>
  <c r="AT17" i="3" s="1"/>
  <c r="Z17" i="3"/>
  <c r="R17" i="3"/>
  <c r="AA17" i="3"/>
  <c r="S17" i="3"/>
  <c r="BC20" i="3"/>
  <c r="AU20" i="3"/>
  <c r="AV20" i="3" s="1"/>
  <c r="AA20" i="3"/>
  <c r="S20" i="3"/>
  <c r="R20" i="3"/>
  <c r="Z20" i="3"/>
  <c r="AS20" i="3"/>
  <c r="AT20" i="3" s="1"/>
  <c r="BC21" i="3"/>
  <c r="AS21" i="3"/>
  <c r="AT21" i="3" s="1"/>
  <c r="AU21" i="3"/>
  <c r="AV21" i="3" s="1"/>
  <c r="AA21" i="3"/>
  <c r="S21" i="3"/>
  <c r="Z21" i="3"/>
  <c r="R21" i="3"/>
  <c r="BC19" i="3"/>
  <c r="AU19" i="3"/>
  <c r="AV19" i="3" s="1"/>
  <c r="AA19" i="3"/>
  <c r="S19" i="3"/>
  <c r="AS19" i="3"/>
  <c r="AT19" i="3" s="1"/>
  <c r="Z19" i="3"/>
  <c r="R19" i="3"/>
  <c r="BC22" i="3"/>
  <c r="AU22" i="3"/>
  <c r="AV22" i="3" s="1"/>
  <c r="AA22" i="3"/>
  <c r="S22" i="3"/>
  <c r="Z22" i="3"/>
  <c r="R22" i="3"/>
  <c r="AS22" i="3"/>
  <c r="AT22" i="3" s="1"/>
  <c r="AL18" i="3"/>
  <c r="AM18" i="3" s="1"/>
  <c r="AF18" i="3"/>
  <c r="AG18" i="3" s="1"/>
  <c r="AI18" i="3"/>
  <c r="AJ18" i="3" s="1"/>
  <c r="X18" i="3"/>
  <c r="P18" i="3"/>
  <c r="AQ18" i="3"/>
  <c r="AR18" i="3" s="1"/>
  <c r="AO18" i="3"/>
  <c r="AP18" i="3" s="1"/>
  <c r="Y18" i="3"/>
  <c r="Q18" i="3"/>
  <c r="N18" i="3"/>
  <c r="D18" i="3"/>
  <c r="G18" i="3"/>
  <c r="F18" i="3"/>
  <c r="E18" i="3"/>
  <c r="AF19" i="3"/>
  <c r="AL19" i="3"/>
  <c r="AI19" i="3"/>
  <c r="AO19" i="3"/>
  <c r="AP19" i="3" s="1"/>
  <c r="X19" i="3"/>
  <c r="P19" i="3"/>
  <c r="Q19" i="3"/>
  <c r="AQ19" i="3"/>
  <c r="AR19" i="3" s="1"/>
  <c r="Y19" i="3"/>
  <c r="G19" i="3"/>
  <c r="J19" i="3" s="1"/>
  <c r="M19" i="3" s="1"/>
  <c r="E19" i="3"/>
  <c r="H19" i="3" s="1"/>
  <c r="K19" i="3" s="1"/>
  <c r="N19" i="3"/>
  <c r="O19" i="3" s="1"/>
  <c r="F19" i="3"/>
  <c r="I19" i="3" s="1"/>
  <c r="L19" i="3" s="1"/>
  <c r="D19" i="3"/>
  <c r="AO20" i="3"/>
  <c r="AP20" i="3" s="1"/>
  <c r="Y20" i="3"/>
  <c r="Q20" i="3"/>
  <c r="AF20" i="3"/>
  <c r="AL20" i="3"/>
  <c r="AI20" i="3"/>
  <c r="X20" i="3"/>
  <c r="P20" i="3"/>
  <c r="AQ20" i="3"/>
  <c r="AR20" i="3" s="1"/>
  <c r="G20" i="3"/>
  <c r="J20" i="3" s="1"/>
  <c r="M20" i="3" s="1"/>
  <c r="E20" i="3"/>
  <c r="H20" i="3" s="1"/>
  <c r="K20" i="3" s="1"/>
  <c r="N20" i="3"/>
  <c r="O20" i="3" s="1"/>
  <c r="F20" i="3"/>
  <c r="I20" i="3" s="1"/>
  <c r="L20" i="3" s="1"/>
  <c r="D20" i="3"/>
  <c r="AI17" i="3"/>
  <c r="AJ17" i="3" s="1"/>
  <c r="X17" i="3"/>
  <c r="P17" i="3"/>
  <c r="AQ17" i="3"/>
  <c r="AR17" i="3" s="1"/>
  <c r="AL17" i="3"/>
  <c r="AM17" i="3" s="1"/>
  <c r="AO17" i="3"/>
  <c r="AP17" i="3" s="1"/>
  <c r="Y17" i="3"/>
  <c r="Q17" i="3"/>
  <c r="AF17" i="3"/>
  <c r="AG17" i="3" s="1"/>
  <c r="N17" i="3"/>
  <c r="F17" i="3"/>
  <c r="D17" i="3"/>
  <c r="G17" i="3"/>
  <c r="E17" i="3"/>
  <c r="AO21" i="3"/>
  <c r="AP21" i="3" s="1"/>
  <c r="Y21" i="3"/>
  <c r="Q21" i="3"/>
  <c r="AQ21" i="3"/>
  <c r="AR21" i="3" s="1"/>
  <c r="AF21" i="3"/>
  <c r="AL21" i="3"/>
  <c r="AI21" i="3"/>
  <c r="X21" i="3"/>
  <c r="P21" i="3"/>
  <c r="G21" i="3"/>
  <c r="J21" i="3" s="1"/>
  <c r="M21" i="3" s="1"/>
  <c r="E21" i="3"/>
  <c r="H21" i="3" s="1"/>
  <c r="K21" i="3" s="1"/>
  <c r="N21" i="3"/>
  <c r="O21" i="3" s="1"/>
  <c r="F21" i="3"/>
  <c r="I21" i="3" s="1"/>
  <c r="L21" i="3" s="1"/>
  <c r="D21" i="3"/>
  <c r="AQ22" i="3"/>
  <c r="AR22" i="3" s="1"/>
  <c r="X22" i="3"/>
  <c r="AO22" i="3"/>
  <c r="AP22" i="3" s="1"/>
  <c r="Y22" i="3"/>
  <c r="Q22" i="3"/>
  <c r="AF22" i="3"/>
  <c r="AL22" i="3"/>
  <c r="P22" i="3"/>
  <c r="AI22" i="3"/>
  <c r="N22" i="3"/>
  <c r="O22" i="3" s="1"/>
  <c r="E22" i="3"/>
  <c r="H22" i="3" s="1"/>
  <c r="K22" i="3" s="1"/>
  <c r="F22" i="3"/>
  <c r="I22" i="3" s="1"/>
  <c r="L22" i="3" s="1"/>
  <c r="G22" i="3"/>
  <c r="J22" i="3" s="1"/>
  <c r="M22" i="3" s="1"/>
  <c r="D22" i="3"/>
  <c r="BA17" i="3"/>
  <c r="BB17" i="3"/>
  <c r="AZ17" i="3"/>
  <c r="BB20" i="3"/>
  <c r="AZ20" i="3"/>
  <c r="BA20" i="3"/>
  <c r="BA18" i="3"/>
  <c r="BB18" i="3"/>
  <c r="AZ18" i="3"/>
  <c r="BB21" i="3"/>
  <c r="AZ21" i="3"/>
  <c r="BA21" i="3"/>
  <c r="BA19" i="3"/>
  <c r="BB19" i="3"/>
  <c r="AZ19" i="3"/>
  <c r="AZ22" i="3"/>
  <c r="BB22" i="3"/>
  <c r="BA22" i="3"/>
  <c r="BC11" i="3"/>
  <c r="AM19" i="3" l="1"/>
  <c r="AN19" i="3" s="1"/>
  <c r="AJ22" i="3"/>
  <c r="AK22" i="3" s="1"/>
  <c r="AJ21" i="3"/>
  <c r="AK21" i="3" s="1"/>
  <c r="AM21" i="3"/>
  <c r="AN21" i="3" s="1"/>
  <c r="AM22" i="3"/>
  <c r="AN22" i="3" s="1"/>
  <c r="AJ20" i="3"/>
  <c r="AK20" i="3" s="1"/>
  <c r="AM20" i="3"/>
  <c r="AN20" i="3" s="1"/>
  <c r="AJ19" i="3"/>
  <c r="AK19" i="3" s="1"/>
  <c r="AG22" i="3"/>
  <c r="AH22" i="3" s="1"/>
  <c r="W22" i="3"/>
  <c r="V22" i="3"/>
  <c r="AG21" i="3"/>
  <c r="AH21" i="3" s="1"/>
  <c r="AG20" i="3"/>
  <c r="AH20" i="3" s="1"/>
  <c r="W21" i="3"/>
  <c r="V21" i="3"/>
  <c r="W20" i="3"/>
  <c r="V20" i="3"/>
  <c r="V19" i="3"/>
  <c r="W19" i="3"/>
  <c r="AG19" i="3"/>
  <c r="AH19" i="3" s="1"/>
  <c r="U19" i="3"/>
  <c r="U22" i="3"/>
  <c r="U21" i="3"/>
  <c r="U20" i="3"/>
  <c r="AC22" i="3"/>
  <c r="AB19" i="3"/>
  <c r="AF11" i="3"/>
  <c r="AG11" i="3" s="1"/>
  <c r="AO11" i="3"/>
  <c r="AP11" i="3" s="1"/>
  <c r="AL11" i="3"/>
  <c r="AM11" i="3" s="1"/>
  <c r="Q11" i="3"/>
  <c r="AI11" i="3"/>
  <c r="AJ11" i="3" s="1"/>
  <c r="Y11" i="3"/>
  <c r="AA11" i="3" s="1"/>
  <c r="X11" i="3"/>
  <c r="Z11" i="3" s="1"/>
  <c r="P11" i="3"/>
  <c r="AQ11" i="3"/>
  <c r="AR11" i="3" s="1"/>
  <c r="G11" i="3"/>
  <c r="E11" i="3"/>
  <c r="N11" i="3"/>
  <c r="F11" i="3"/>
  <c r="D11" i="3"/>
  <c r="AC21" i="3"/>
  <c r="T22" i="3"/>
  <c r="AE20" i="3"/>
  <c r="AE19" i="3"/>
  <c r="AD22" i="3"/>
  <c r="AD20" i="3"/>
  <c r="T21" i="3"/>
  <c r="AD19" i="3"/>
  <c r="T19" i="3"/>
  <c r="AC19" i="3"/>
  <c r="AB21" i="3"/>
  <c r="AB20" i="3"/>
  <c r="T20" i="3"/>
  <c r="AD21" i="3"/>
  <c r="AE21" i="3"/>
  <c r="AC20" i="3"/>
  <c r="AE22" i="3"/>
  <c r="AB22" i="3"/>
  <c r="BA11" i="3"/>
  <c r="AZ11" i="3"/>
  <c r="BB11" i="3"/>
  <c r="B23" i="3" l="1"/>
  <c r="A23" i="3"/>
  <c r="A18" i="3"/>
  <c r="A17" i="3"/>
  <c r="B16" i="3"/>
  <c r="A16" i="3"/>
  <c r="B15" i="3"/>
  <c r="A15" i="3"/>
  <c r="B14" i="3"/>
  <c r="A14" i="3"/>
  <c r="BC13" i="3"/>
  <c r="BC12" i="3"/>
  <c r="AN11" i="3"/>
  <c r="AK11" i="3"/>
  <c r="AH11" i="3"/>
  <c r="J11" i="3"/>
  <c r="I11" i="3"/>
  <c r="H11" i="3"/>
  <c r="BC10" i="3"/>
  <c r="BC8" i="3"/>
  <c r="BC7" i="3"/>
  <c r="BC6" i="3"/>
  <c r="BC5" i="3"/>
  <c r="BC4" i="3"/>
  <c r="BC3" i="3"/>
  <c r="S23" i="2"/>
  <c r="C18" i="3" s="1"/>
  <c r="R23" i="2"/>
  <c r="C17" i="3" s="1"/>
  <c r="Q23" i="2"/>
  <c r="C16" i="3" s="1"/>
  <c r="P23" i="2"/>
  <c r="C15" i="3" s="1"/>
  <c r="O23" i="2"/>
  <c r="C14" i="3" s="1"/>
  <c r="N23" i="2"/>
  <c r="C13" i="3" s="1"/>
  <c r="AT13" i="3" s="1"/>
  <c r="M23" i="2"/>
  <c r="C12" i="3" s="1"/>
  <c r="L23" i="2"/>
  <c r="C11" i="3" s="1"/>
  <c r="V11" i="3" s="1"/>
  <c r="K23" i="2"/>
  <c r="C10" i="3" s="1"/>
  <c r="J23" i="2"/>
  <c r="C9" i="3" s="1"/>
  <c r="I23" i="2"/>
  <c r="C8" i="3" s="1"/>
  <c r="H23" i="2"/>
  <c r="C7" i="3" s="1"/>
  <c r="G23" i="2"/>
  <c r="C6" i="3" s="1"/>
  <c r="C5" i="3"/>
  <c r="C4" i="3"/>
  <c r="D23" i="2"/>
  <c r="C3" i="3" s="1"/>
  <c r="AT3" i="3" s="1"/>
  <c r="B23" i="2"/>
  <c r="AV7" i="3" l="1"/>
  <c r="AT7" i="3"/>
  <c r="BC16" i="3"/>
  <c r="AS16" i="3"/>
  <c r="AT16" i="3" s="1"/>
  <c r="Z16" i="3"/>
  <c r="R16" i="3"/>
  <c r="S16" i="3"/>
  <c r="AU16" i="3"/>
  <c r="AV16" i="3" s="1"/>
  <c r="AA16" i="3"/>
  <c r="BC15" i="3"/>
  <c r="R15" i="3"/>
  <c r="AS15" i="3"/>
  <c r="AT15" i="3" s="1"/>
  <c r="Z15" i="3"/>
  <c r="AU15" i="3"/>
  <c r="AV15" i="3" s="1"/>
  <c r="AA15" i="3"/>
  <c r="S15" i="3"/>
  <c r="AT8" i="3"/>
  <c r="AV8" i="3"/>
  <c r="BC14" i="3"/>
  <c r="R14" i="3"/>
  <c r="AU14" i="3"/>
  <c r="AV14" i="3" s="1"/>
  <c r="AA14" i="3"/>
  <c r="S14" i="3"/>
  <c r="Z14" i="3"/>
  <c r="AS14" i="3"/>
  <c r="AT14" i="3" s="1"/>
  <c r="BC23" i="3"/>
  <c r="AS23" i="3"/>
  <c r="AT23" i="3" s="1"/>
  <c r="Z23" i="3"/>
  <c r="R23" i="3"/>
  <c r="AU23" i="3"/>
  <c r="AV23" i="3" s="1"/>
  <c r="AA23" i="3"/>
  <c r="S23" i="3"/>
  <c r="AT5" i="3"/>
  <c r="AV5" i="3"/>
  <c r="U17" i="3"/>
  <c r="W17" i="3"/>
  <c r="V17" i="3"/>
  <c r="U18" i="3"/>
  <c r="V18" i="3"/>
  <c r="W18" i="3"/>
  <c r="U11" i="3"/>
  <c r="W11" i="3"/>
  <c r="BC9" i="3"/>
  <c r="Y9" i="3"/>
  <c r="AA9" i="3" s="1"/>
  <c r="AI16" i="3"/>
  <c r="X16" i="3"/>
  <c r="P16" i="3"/>
  <c r="AQ16" i="3"/>
  <c r="AR16" i="3" s="1"/>
  <c r="AO16" i="3"/>
  <c r="AP16" i="3" s="1"/>
  <c r="Y16" i="3"/>
  <c r="Q16" i="3"/>
  <c r="AF16" i="3"/>
  <c r="AL16" i="3"/>
  <c r="N16" i="3"/>
  <c r="O16" i="3" s="1"/>
  <c r="F16" i="3"/>
  <c r="I16" i="3" s="1"/>
  <c r="L16" i="3" s="1"/>
  <c r="D16" i="3"/>
  <c r="G16" i="3"/>
  <c r="J16" i="3" s="1"/>
  <c r="M16" i="3" s="1"/>
  <c r="E16" i="3"/>
  <c r="H16" i="3" s="1"/>
  <c r="K16" i="3" s="1"/>
  <c r="AI3" i="3"/>
  <c r="AJ3" i="3" s="1"/>
  <c r="X3" i="3"/>
  <c r="P3" i="3"/>
  <c r="T3" i="3" s="1"/>
  <c r="AQ3" i="3"/>
  <c r="AR3" i="3" s="1"/>
  <c r="AO3" i="3"/>
  <c r="AP3" i="3" s="1"/>
  <c r="Y3" i="3"/>
  <c r="AA3" i="3" s="1"/>
  <c r="Q3" i="3"/>
  <c r="AF3" i="3"/>
  <c r="AG3" i="3" s="1"/>
  <c r="AH3" i="3" s="1"/>
  <c r="D3" i="3"/>
  <c r="AL3" i="3"/>
  <c r="AM3" i="3" s="1"/>
  <c r="G3" i="3"/>
  <c r="J3" i="3" s="1"/>
  <c r="M3" i="3" s="1"/>
  <c r="N3" i="3"/>
  <c r="O3" i="3" s="1"/>
  <c r="F3" i="3"/>
  <c r="I3" i="3" s="1"/>
  <c r="L3" i="3" s="1"/>
  <c r="E3" i="3"/>
  <c r="H3" i="3" s="1"/>
  <c r="K3" i="3" s="1"/>
  <c r="X7" i="3"/>
  <c r="P7" i="3"/>
  <c r="AI7" i="3"/>
  <c r="AQ7" i="3"/>
  <c r="AR7" i="3" s="1"/>
  <c r="AO7" i="3"/>
  <c r="AP7" i="3" s="1"/>
  <c r="Y7" i="3"/>
  <c r="Q7" i="3"/>
  <c r="AF7" i="3"/>
  <c r="AL7" i="3"/>
  <c r="N7" i="3"/>
  <c r="O7" i="3" s="1"/>
  <c r="F7" i="3"/>
  <c r="I7" i="3" s="1"/>
  <c r="L7" i="3" s="1"/>
  <c r="D7" i="3"/>
  <c r="G7" i="3"/>
  <c r="J7" i="3" s="1"/>
  <c r="M7" i="3" s="1"/>
  <c r="E7" i="3"/>
  <c r="H7" i="3" s="1"/>
  <c r="K7" i="3" s="1"/>
  <c r="AO13" i="3"/>
  <c r="AP13" i="3" s="1"/>
  <c r="Y13" i="3"/>
  <c r="AA13" i="3" s="1"/>
  <c r="Q13" i="3"/>
  <c r="AF13" i="3"/>
  <c r="AL13" i="3"/>
  <c r="AQ13" i="3"/>
  <c r="AR13" i="3" s="1"/>
  <c r="AI13" i="3"/>
  <c r="X13" i="3"/>
  <c r="Z13" i="3" s="1"/>
  <c r="P13" i="3"/>
  <c r="I12" i="8" s="1"/>
  <c r="G13" i="3"/>
  <c r="J13" i="3" s="1"/>
  <c r="M13" i="3" s="1"/>
  <c r="E13" i="3"/>
  <c r="H13" i="3" s="1"/>
  <c r="K13" i="3" s="1"/>
  <c r="N13" i="3"/>
  <c r="O13" i="3" s="1"/>
  <c r="F13" i="3"/>
  <c r="I13" i="3" s="1"/>
  <c r="L13" i="3" s="1"/>
  <c r="D13" i="3"/>
  <c r="AL10" i="3"/>
  <c r="AM10" i="3" s="1"/>
  <c r="AI10" i="3"/>
  <c r="X10" i="3"/>
  <c r="P10" i="3"/>
  <c r="AF10" i="3"/>
  <c r="AQ10" i="3"/>
  <c r="AR10" i="3" s="1"/>
  <c r="AO10" i="3"/>
  <c r="AP10" i="3" s="1"/>
  <c r="Y10" i="3"/>
  <c r="AA10" i="3" s="1"/>
  <c r="Q10" i="3"/>
  <c r="F10" i="3"/>
  <c r="I10" i="3" s="1"/>
  <c r="L10" i="3" s="1"/>
  <c r="N10" i="3"/>
  <c r="O10" i="3" s="1"/>
  <c r="D10" i="3"/>
  <c r="G10" i="3"/>
  <c r="J10" i="3" s="1"/>
  <c r="M10" i="3" s="1"/>
  <c r="E10" i="3"/>
  <c r="H10" i="3" s="1"/>
  <c r="K10" i="3" s="1"/>
  <c r="AO4" i="3"/>
  <c r="AP4" i="3" s="1"/>
  <c r="Y4" i="3"/>
  <c r="AA4" i="3" s="1"/>
  <c r="Q4" i="3"/>
  <c r="AF4" i="3"/>
  <c r="AL4" i="3"/>
  <c r="AI4" i="3"/>
  <c r="X4" i="3"/>
  <c r="Z4" i="3" s="1"/>
  <c r="P4" i="3"/>
  <c r="AQ4" i="3"/>
  <c r="AR4" i="3" s="1"/>
  <c r="G4" i="3"/>
  <c r="J4" i="3" s="1"/>
  <c r="M4" i="3" s="1"/>
  <c r="E4" i="3"/>
  <c r="H4" i="3" s="1"/>
  <c r="K4" i="3" s="1"/>
  <c r="N4" i="3"/>
  <c r="O4" i="3" s="1"/>
  <c r="F4" i="3"/>
  <c r="I4" i="3" s="1"/>
  <c r="L4" i="3" s="1"/>
  <c r="D4" i="3"/>
  <c r="AI8" i="3"/>
  <c r="X8" i="3"/>
  <c r="Z8" i="3" s="1"/>
  <c r="P8" i="3"/>
  <c r="J7" i="8" s="1"/>
  <c r="AQ8" i="3"/>
  <c r="AR8" i="3" s="1"/>
  <c r="AO8" i="3"/>
  <c r="AP8" i="3" s="1"/>
  <c r="Y8" i="3"/>
  <c r="AA8" i="3" s="1"/>
  <c r="Q8" i="3"/>
  <c r="AF8" i="3"/>
  <c r="AL8" i="3"/>
  <c r="N8" i="3"/>
  <c r="O8" i="3" s="1"/>
  <c r="F8" i="3"/>
  <c r="I8" i="3" s="1"/>
  <c r="L8" i="3" s="1"/>
  <c r="D8" i="3"/>
  <c r="G8" i="3"/>
  <c r="J8" i="3" s="1"/>
  <c r="M8" i="3" s="1"/>
  <c r="E8" i="3"/>
  <c r="H8" i="3" s="1"/>
  <c r="K8" i="3" s="1"/>
  <c r="AQ14" i="3"/>
  <c r="AR14" i="3" s="1"/>
  <c r="AO14" i="3"/>
  <c r="AP14" i="3" s="1"/>
  <c r="Y14" i="3"/>
  <c r="Q14" i="3"/>
  <c r="AF14" i="3"/>
  <c r="P14" i="3"/>
  <c r="H13" i="8" s="1"/>
  <c r="AL14" i="3"/>
  <c r="X14" i="3"/>
  <c r="AI14" i="3"/>
  <c r="D14" i="3"/>
  <c r="G14" i="3"/>
  <c r="J14" i="3" s="1"/>
  <c r="M14" i="3" s="1"/>
  <c r="E14" i="3"/>
  <c r="H14" i="3" s="1"/>
  <c r="K14" i="3" s="1"/>
  <c r="N14" i="3"/>
  <c r="O14" i="3" s="1"/>
  <c r="F14" i="3"/>
  <c r="I14" i="3" s="1"/>
  <c r="L14" i="3" s="1"/>
  <c r="X23" i="3"/>
  <c r="P23" i="3"/>
  <c r="AQ23" i="3"/>
  <c r="AR23" i="3" s="1"/>
  <c r="AO23" i="3"/>
  <c r="AP23" i="3" s="1"/>
  <c r="Y23" i="3"/>
  <c r="Q23" i="3"/>
  <c r="AF23" i="3"/>
  <c r="AL23" i="3"/>
  <c r="AM23" i="3" s="1"/>
  <c r="AN23" i="3" s="1"/>
  <c r="AI23" i="3"/>
  <c r="N23" i="3"/>
  <c r="O23" i="3" s="1"/>
  <c r="F23" i="3"/>
  <c r="I23" i="3" s="1"/>
  <c r="L23" i="3" s="1"/>
  <c r="D23" i="3"/>
  <c r="G23" i="3"/>
  <c r="J23" i="3" s="1"/>
  <c r="M23" i="3" s="1"/>
  <c r="E23" i="3"/>
  <c r="H23" i="3" s="1"/>
  <c r="K23" i="3" s="1"/>
  <c r="AQ6" i="3"/>
  <c r="AR6" i="3" s="1"/>
  <c r="P6" i="3"/>
  <c r="AO6" i="3"/>
  <c r="AP6" i="3" s="1"/>
  <c r="Y6" i="3"/>
  <c r="AA6" i="3" s="1"/>
  <c r="Q6" i="3"/>
  <c r="X6" i="3"/>
  <c r="Z6" i="3" s="1"/>
  <c r="AF6" i="3"/>
  <c r="AL6" i="3"/>
  <c r="AI6" i="3"/>
  <c r="F6" i="3"/>
  <c r="I6" i="3" s="1"/>
  <c r="L6" i="3" s="1"/>
  <c r="D6" i="3"/>
  <c r="E6" i="3"/>
  <c r="H6" i="3" s="1"/>
  <c r="K6" i="3" s="1"/>
  <c r="G6" i="3"/>
  <c r="J6" i="3" s="1"/>
  <c r="M6" i="3" s="1"/>
  <c r="N6" i="3"/>
  <c r="O6" i="3" s="1"/>
  <c r="AO5" i="3"/>
  <c r="AP5" i="3" s="1"/>
  <c r="Y5" i="3"/>
  <c r="AA5" i="3" s="1"/>
  <c r="Q5" i="3"/>
  <c r="AF5" i="3"/>
  <c r="AL5" i="3"/>
  <c r="AI5" i="3"/>
  <c r="X5" i="3"/>
  <c r="Z5" i="3" s="1"/>
  <c r="P5" i="3"/>
  <c r="AQ5" i="3"/>
  <c r="AR5" i="3" s="1"/>
  <c r="G5" i="3"/>
  <c r="J5" i="3" s="1"/>
  <c r="M5" i="3" s="1"/>
  <c r="E5" i="3"/>
  <c r="H5" i="3" s="1"/>
  <c r="K5" i="3" s="1"/>
  <c r="N5" i="3"/>
  <c r="O5" i="3" s="1"/>
  <c r="F5" i="3"/>
  <c r="I5" i="3" s="1"/>
  <c r="L5" i="3" s="1"/>
  <c r="D5" i="3"/>
  <c r="AI9" i="3"/>
  <c r="X9" i="3"/>
  <c r="Z9" i="3" s="1"/>
  <c r="P9" i="3"/>
  <c r="AQ9" i="3"/>
  <c r="AR9" i="3" s="1"/>
  <c r="AO9" i="3"/>
  <c r="AP9" i="3" s="1"/>
  <c r="Q9" i="3"/>
  <c r="AL9" i="3"/>
  <c r="AF9" i="3"/>
  <c r="N9" i="3"/>
  <c r="O9" i="3" s="1"/>
  <c r="F9" i="3"/>
  <c r="I9" i="3" s="1"/>
  <c r="L9" i="3" s="1"/>
  <c r="D9" i="3"/>
  <c r="G9" i="3"/>
  <c r="J9" i="3" s="1"/>
  <c r="M9" i="3" s="1"/>
  <c r="E9" i="3"/>
  <c r="H9" i="3" s="1"/>
  <c r="K9" i="3" s="1"/>
  <c r="X15" i="3"/>
  <c r="P15" i="3"/>
  <c r="AQ15" i="3"/>
  <c r="AR15" i="3" s="1"/>
  <c r="AI15" i="3"/>
  <c r="AO15" i="3"/>
  <c r="AP15" i="3" s="1"/>
  <c r="Y15" i="3"/>
  <c r="Q15" i="3"/>
  <c r="AF15" i="3"/>
  <c r="AL15" i="3"/>
  <c r="N15" i="3"/>
  <c r="O15" i="3" s="1"/>
  <c r="F15" i="3"/>
  <c r="I15" i="3" s="1"/>
  <c r="L15" i="3" s="1"/>
  <c r="D15" i="3"/>
  <c r="G15" i="3"/>
  <c r="J15" i="3" s="1"/>
  <c r="M15" i="3" s="1"/>
  <c r="E15" i="3"/>
  <c r="H15" i="3" s="1"/>
  <c r="K15" i="3" s="1"/>
  <c r="AO12" i="3"/>
  <c r="AP12" i="3" s="1"/>
  <c r="Y12" i="3"/>
  <c r="AA12" i="3" s="1"/>
  <c r="Q12" i="3"/>
  <c r="AF12" i="3"/>
  <c r="AL12" i="3"/>
  <c r="AI12" i="3"/>
  <c r="X12" i="3"/>
  <c r="Z12" i="3" s="1"/>
  <c r="P12" i="3"/>
  <c r="AQ12" i="3"/>
  <c r="AR12" i="3" s="1"/>
  <c r="G12" i="3"/>
  <c r="J12" i="3" s="1"/>
  <c r="M12" i="3" s="1"/>
  <c r="E12" i="3"/>
  <c r="H12" i="3" s="1"/>
  <c r="K12" i="3" s="1"/>
  <c r="N12" i="3"/>
  <c r="O12" i="3" s="1"/>
  <c r="F12" i="3"/>
  <c r="I12" i="3" s="1"/>
  <c r="L12" i="3" s="1"/>
  <c r="D12" i="3"/>
  <c r="BA16" i="3"/>
  <c r="BB16" i="3"/>
  <c r="AZ16" i="3"/>
  <c r="BB23" i="3"/>
  <c r="AZ23" i="3"/>
  <c r="BA23" i="3"/>
  <c r="BB15" i="3"/>
  <c r="AZ15" i="3"/>
  <c r="BA15" i="3"/>
  <c r="BB12" i="3"/>
  <c r="AZ12" i="3"/>
  <c r="BA12" i="3"/>
  <c r="BB13" i="3"/>
  <c r="AZ13" i="3"/>
  <c r="BA13" i="3"/>
  <c r="AZ14" i="3"/>
  <c r="BB14" i="3"/>
  <c r="BA14" i="3"/>
  <c r="BB5" i="3"/>
  <c r="AZ5" i="3"/>
  <c r="BA5" i="3"/>
  <c r="BA9" i="3"/>
  <c r="AZ9" i="3"/>
  <c r="BB9" i="3"/>
  <c r="BB6" i="3"/>
  <c r="BA6" i="3"/>
  <c r="AZ6" i="3"/>
  <c r="BA10" i="3"/>
  <c r="BB10" i="3"/>
  <c r="AZ10" i="3"/>
  <c r="AZ7" i="3"/>
  <c r="BA7" i="3"/>
  <c r="BB7" i="3"/>
  <c r="AZ8" i="3"/>
  <c r="BA8" i="3"/>
  <c r="BB8" i="3"/>
  <c r="BB4" i="3"/>
  <c r="BA4" i="3"/>
  <c r="BB3" i="3"/>
  <c r="BA3" i="3"/>
  <c r="O11" i="3"/>
  <c r="J18" i="3"/>
  <c r="M18" i="3" s="1"/>
  <c r="I18" i="3"/>
  <c r="L18" i="3" s="1"/>
  <c r="AN18" i="3"/>
  <c r="AZ3" i="3"/>
  <c r="O17" i="3"/>
  <c r="AK17" i="3"/>
  <c r="AN17" i="3"/>
  <c r="AK18" i="3"/>
  <c r="L11" i="3"/>
  <c r="K11" i="3"/>
  <c r="M11" i="3"/>
  <c r="AC11" i="3"/>
  <c r="AE11" i="3"/>
  <c r="AD11" i="3"/>
  <c r="J10" i="8"/>
  <c r="H10" i="8"/>
  <c r="T11" i="3"/>
  <c r="I10" i="8"/>
  <c r="H17" i="3"/>
  <c r="K17" i="3" s="1"/>
  <c r="AH17" i="3"/>
  <c r="J17" i="3"/>
  <c r="M17" i="3" s="1"/>
  <c r="I17" i="3"/>
  <c r="L17" i="3" s="1"/>
  <c r="AB11" i="3"/>
  <c r="AH18" i="3"/>
  <c r="H18" i="3"/>
  <c r="K18" i="3" s="1"/>
  <c r="O18" i="3"/>
  <c r="Z10" i="3" l="1"/>
  <c r="AB10" i="3" s="1"/>
  <c r="Z3" i="3"/>
  <c r="AD3" i="3" s="1"/>
  <c r="Z7" i="3"/>
  <c r="AD7" i="3" s="1"/>
  <c r="AA7" i="3"/>
  <c r="AC7" i="3" s="1"/>
  <c r="AM9" i="3"/>
  <c r="AN9" i="3" s="1"/>
  <c r="AM8" i="3"/>
  <c r="AN8" i="3" s="1"/>
  <c r="AJ8" i="3"/>
  <c r="AK8" i="3" s="1"/>
  <c r="AM7" i="3"/>
  <c r="AN7" i="3" s="1"/>
  <c r="AJ12" i="3"/>
  <c r="AK12" i="3" s="1"/>
  <c r="AJ15" i="3"/>
  <c r="AK15" i="3" s="1"/>
  <c r="AJ9" i="3"/>
  <c r="AK9" i="3" s="1"/>
  <c r="AJ4" i="3"/>
  <c r="AK4" i="3" s="1"/>
  <c r="AM12" i="3"/>
  <c r="AN12" i="3" s="1"/>
  <c r="AJ5" i="3"/>
  <c r="AK5" i="3" s="1"/>
  <c r="AJ14" i="3"/>
  <c r="AK14" i="3" s="1"/>
  <c r="AM4" i="3"/>
  <c r="AN4" i="3" s="1"/>
  <c r="AJ23" i="3"/>
  <c r="AK23" i="3" s="1"/>
  <c r="AJ10" i="3"/>
  <c r="AK10" i="3" s="1"/>
  <c r="AM5" i="3"/>
  <c r="AN5" i="3" s="1"/>
  <c r="AM15" i="3"/>
  <c r="AN15" i="3" s="1"/>
  <c r="AM14" i="3"/>
  <c r="AN14" i="3" s="1"/>
  <c r="AJ13" i="3"/>
  <c r="AK13" i="3" s="1"/>
  <c r="AM16" i="3"/>
  <c r="AN16" i="3" s="1"/>
  <c r="AJ16" i="3"/>
  <c r="AK16" i="3" s="1"/>
  <c r="AJ6" i="3"/>
  <c r="AK6" i="3" s="1"/>
  <c r="AM6" i="3"/>
  <c r="AN6" i="3" s="1"/>
  <c r="AM13" i="3"/>
  <c r="AN13" i="3" s="1"/>
  <c r="AJ7" i="3"/>
  <c r="AK7" i="3" s="1"/>
  <c r="U12" i="3"/>
  <c r="W12" i="3"/>
  <c r="V12" i="3"/>
  <c r="AG5" i="3"/>
  <c r="AH5" i="3" s="1"/>
  <c r="W14" i="3"/>
  <c r="V14" i="3"/>
  <c r="AG4" i="3"/>
  <c r="AH4" i="3" s="1"/>
  <c r="AG13" i="3"/>
  <c r="AH13" i="3" s="1"/>
  <c r="U5" i="3"/>
  <c r="J4" i="8" s="1"/>
  <c r="W5" i="3"/>
  <c r="V5" i="3"/>
  <c r="W4" i="3"/>
  <c r="V4" i="3"/>
  <c r="V10" i="3"/>
  <c r="W10" i="3"/>
  <c r="W13" i="3"/>
  <c r="V13" i="3"/>
  <c r="AG12" i="3"/>
  <c r="AH12" i="3" s="1"/>
  <c r="AG9" i="3"/>
  <c r="AH9" i="3" s="1"/>
  <c r="AG8" i="3"/>
  <c r="AH8" i="3" s="1"/>
  <c r="AG7" i="3"/>
  <c r="AH7" i="3" s="1"/>
  <c r="AG16" i="3"/>
  <c r="AH16" i="3" s="1"/>
  <c r="V9" i="3"/>
  <c r="W9" i="3"/>
  <c r="V8" i="3"/>
  <c r="W8" i="3"/>
  <c r="U7" i="3"/>
  <c r="V7" i="3"/>
  <c r="W7" i="3"/>
  <c r="V3" i="3"/>
  <c r="W3" i="3"/>
  <c r="U16" i="3"/>
  <c r="V16" i="3"/>
  <c r="W16" i="3"/>
  <c r="AG15" i="3"/>
  <c r="AH15" i="3" s="1"/>
  <c r="AG6" i="3"/>
  <c r="AG23" i="3"/>
  <c r="AH23" i="3" s="1"/>
  <c r="AG10" i="3"/>
  <c r="AH10" i="3" s="1"/>
  <c r="V15" i="3"/>
  <c r="W15" i="3"/>
  <c r="V23" i="3"/>
  <c r="W23" i="3"/>
  <c r="W6" i="3"/>
  <c r="V6" i="3"/>
  <c r="AG14" i="3"/>
  <c r="AH14" i="3" s="1"/>
  <c r="U6" i="3"/>
  <c r="J5" i="8" s="1"/>
  <c r="U14" i="3"/>
  <c r="U10" i="3"/>
  <c r="U23" i="3"/>
  <c r="U3" i="3"/>
  <c r="U15" i="3"/>
  <c r="U9" i="3"/>
  <c r="U8" i="3"/>
  <c r="I7" i="8" s="1"/>
  <c r="U4" i="3"/>
  <c r="H3" i="8" s="1"/>
  <c r="U13" i="3"/>
  <c r="O24" i="3"/>
  <c r="N25" i="3" s="1"/>
  <c r="AE4" i="3"/>
  <c r="AD8" i="3"/>
  <c r="K24" i="3"/>
  <c r="E25" i="3" s="1"/>
  <c r="AN10" i="3"/>
  <c r="AC13" i="3"/>
  <c r="AD18" i="3"/>
  <c r="H7" i="8"/>
  <c r="AB18" i="3"/>
  <c r="T8" i="3"/>
  <c r="T13" i="3"/>
  <c r="J12" i="8"/>
  <c r="H12" i="8"/>
  <c r="I13" i="8"/>
  <c r="J13" i="8"/>
  <c r="AE15" i="3"/>
  <c r="AB14" i="3"/>
  <c r="AD17" i="3"/>
  <c r="T14" i="3"/>
  <c r="AD14" i="3"/>
  <c r="AD23" i="3"/>
  <c r="AB23" i="3"/>
  <c r="AQ25" i="3"/>
  <c r="AB13" i="3"/>
  <c r="AD13" i="3"/>
  <c r="AT24" i="3"/>
  <c r="AT25" i="3" s="1"/>
  <c r="AC14" i="3"/>
  <c r="AE14" i="3"/>
  <c r="AB5" i="3"/>
  <c r="AK3" i="3"/>
  <c r="AB12" i="3"/>
  <c r="AD12" i="3"/>
  <c r="L24" i="3"/>
  <c r="I25" i="3" s="1"/>
  <c r="J17" i="8"/>
  <c r="I17" i="8"/>
  <c r="H17" i="8"/>
  <c r="T18" i="3"/>
  <c r="AE13" i="3"/>
  <c r="AE3" i="3"/>
  <c r="AC23" i="3"/>
  <c r="AE23" i="3"/>
  <c r="AE8" i="3"/>
  <c r="J9" i="8"/>
  <c r="I9" i="8"/>
  <c r="H9" i="8"/>
  <c r="T10" i="3"/>
  <c r="AD15" i="3"/>
  <c r="AB15" i="3"/>
  <c r="AC15" i="3"/>
  <c r="AC5" i="3"/>
  <c r="I8" i="8"/>
  <c r="H8" i="8"/>
  <c r="T9" i="3"/>
  <c r="J8" i="8"/>
  <c r="J2" i="8"/>
  <c r="H2" i="8"/>
  <c r="AN3" i="3"/>
  <c r="AR25" i="3"/>
  <c r="AD4" i="3"/>
  <c r="AC17" i="3"/>
  <c r="AE17" i="3"/>
  <c r="AC6" i="3"/>
  <c r="AE6" i="3"/>
  <c r="I4" i="8"/>
  <c r="H4" i="8"/>
  <c r="T5" i="3"/>
  <c r="M24" i="3"/>
  <c r="L25" i="3" s="1"/>
  <c r="I16" i="8"/>
  <c r="H16" i="8"/>
  <c r="T17" i="3"/>
  <c r="J16" i="8"/>
  <c r="AB9" i="3"/>
  <c r="AD9" i="3"/>
  <c r="AC9" i="3"/>
  <c r="AE9" i="3"/>
  <c r="AC12" i="3"/>
  <c r="AE12" i="3"/>
  <c r="AB16" i="3"/>
  <c r="AD16" i="3"/>
  <c r="AB17" i="3"/>
  <c r="AC18" i="3"/>
  <c r="AE18" i="3"/>
  <c r="AC10" i="3"/>
  <c r="AE10" i="3"/>
  <c r="H5" i="8"/>
  <c r="T6" i="3"/>
  <c r="J6" i="8"/>
  <c r="I6" i="8"/>
  <c r="H6" i="8"/>
  <c r="T7" i="3"/>
  <c r="AC16" i="3"/>
  <c r="AE16" i="3"/>
  <c r="AO25" i="3"/>
  <c r="AP25" i="3"/>
  <c r="AP24" i="3"/>
  <c r="AP26" i="3" s="1"/>
  <c r="J14" i="8"/>
  <c r="I14" i="8"/>
  <c r="H14" i="8"/>
  <c r="T15" i="3"/>
  <c r="J3" i="8"/>
  <c r="I3" i="8"/>
  <c r="T4" i="3"/>
  <c r="AD6" i="3"/>
  <c r="AV24" i="3"/>
  <c r="J11" i="8"/>
  <c r="H11" i="8"/>
  <c r="I11" i="8"/>
  <c r="T12" i="3"/>
  <c r="J18" i="8"/>
  <c r="I18" i="8"/>
  <c r="H18" i="8"/>
  <c r="T23" i="3"/>
  <c r="H15" i="8"/>
  <c r="J15" i="8"/>
  <c r="I15" i="8"/>
  <c r="T16" i="3"/>
  <c r="I5" i="8" l="1"/>
  <c r="AD10" i="3"/>
  <c r="AB3" i="3"/>
  <c r="AE7" i="3"/>
  <c r="AB7" i="3"/>
  <c r="AJ25" i="3"/>
  <c r="AW7" i="3"/>
  <c r="AW15" i="3"/>
  <c r="AW23" i="3"/>
  <c r="AW8" i="3"/>
  <c r="AW16" i="3"/>
  <c r="AW3" i="3"/>
  <c r="AW9" i="3"/>
  <c r="AW17" i="3"/>
  <c r="AW10" i="3"/>
  <c r="AW18" i="3"/>
  <c r="AW11" i="3"/>
  <c r="AW19" i="3"/>
  <c r="AW4" i="3"/>
  <c r="AW12" i="3"/>
  <c r="AW20" i="3"/>
  <c r="AW5" i="3"/>
  <c r="AW13" i="3"/>
  <c r="AW21" i="3"/>
  <c r="AW6" i="3"/>
  <c r="AW14" i="3"/>
  <c r="AW22" i="3"/>
  <c r="AK24" i="3"/>
  <c r="AK25" i="3" s="1"/>
  <c r="AG25" i="3"/>
  <c r="AH6" i="3"/>
  <c r="AH24" i="3" s="1"/>
  <c r="AH25" i="3" s="1"/>
  <c r="AC4" i="3"/>
  <c r="AB8" i="3"/>
  <c r="AM25" i="3"/>
  <c r="AN24" i="3"/>
  <c r="AN25" i="3" s="1"/>
  <c r="AC8" i="3"/>
  <c r="AB6" i="3"/>
  <c r="W24" i="3"/>
  <c r="V24" i="3"/>
  <c r="AD5" i="3"/>
  <c r="AV25" i="3"/>
  <c r="J19" i="8"/>
  <c r="AE5" i="3"/>
  <c r="AC3" i="3"/>
  <c r="AB4" i="3"/>
  <c r="T24" i="3"/>
  <c r="U24" i="3"/>
  <c r="H19" i="8"/>
  <c r="I2" i="8"/>
  <c r="I19" i="8" l="1"/>
  <c r="I20" i="8" s="1"/>
  <c r="J20" i="8" s="1"/>
  <c r="V25" i="3"/>
  <c r="R25" i="3"/>
  <c r="AC25" i="3"/>
  <c r="AB25" i="3"/>
  <c r="AW24" i="3"/>
  <c r="AX4" i="3" l="1"/>
  <c r="AX21" i="3"/>
  <c r="AX12" i="3"/>
  <c r="AX7" i="3"/>
  <c r="AX18" i="3"/>
  <c r="AX20" i="3"/>
  <c r="AX15" i="3"/>
  <c r="AX23" i="3"/>
  <c r="AX9" i="3"/>
  <c r="AX6" i="3"/>
  <c r="AX17" i="3"/>
  <c r="AX14" i="3"/>
  <c r="AX11" i="3"/>
  <c r="AX3" i="3"/>
  <c r="AX10" i="3"/>
  <c r="AX5" i="3"/>
  <c r="AX22" i="3"/>
  <c r="AX8" i="3"/>
  <c r="AX19" i="3"/>
  <c r="AX13" i="3"/>
  <c r="AX16" i="3"/>
  <c r="U25" i="3"/>
  <c r="AW25" i="3"/>
  <c r="AX24" i="3" l="1"/>
  <c r="AY5" i="3" l="1"/>
  <c r="AY13" i="3"/>
  <c r="AY19" i="3"/>
  <c r="AY6" i="3"/>
  <c r="AY22" i="3"/>
  <c r="AY14" i="3"/>
  <c r="AY17" i="3"/>
  <c r="AY7" i="3"/>
  <c r="AY11" i="3"/>
  <c r="AY21" i="3"/>
  <c r="AY12" i="3"/>
  <c r="AY15" i="3"/>
  <c r="AY16" i="3"/>
  <c r="AY10" i="3"/>
  <c r="AY4" i="3"/>
  <c r="AY20" i="3"/>
  <c r="AY23" i="3"/>
  <c r="AY18" i="3"/>
  <c r="AY8" i="3"/>
  <c r="AY9" i="3"/>
  <c r="AX25" i="3"/>
  <c r="AY3" i="3"/>
  <c r="AY24" i="3" l="1"/>
  <c r="AY25"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Körtvélyessy Gyula</author>
  </authors>
  <commentList>
    <comment ref="AQ192" authorId="0" shapeId="0" xr:uid="{00000000-0006-0000-0300-000001000000}">
      <text>
        <r>
          <rPr>
            <b/>
            <sz val="9"/>
            <color indexed="81"/>
            <rFont val="Tahoma"/>
            <family val="2"/>
            <charset val="238"/>
          </rPr>
          <t xml:space="preserve">Körtvélyessy </t>
        </r>
      </text>
    </comment>
  </commentList>
</comments>
</file>

<file path=xl/sharedStrings.xml><?xml version="1.0" encoding="utf-8"?>
<sst xmlns="http://schemas.openxmlformats.org/spreadsheetml/2006/main" count="61201" uniqueCount="26966">
  <si>
    <t>Alapelv</t>
  </si>
  <si>
    <t>Nekünk kell bevinnünk, hogy milyen komponensekből hoztuk létre a keverékünket ("Adatbeírás helye" tábla). Ha keverékből kevertünk, annak a komponenseit is be kell vinnünk. Amennyiben ezek az anyagkomponensek már szerepelnek az Adatbázis táblában, akkor az Excel minden osztályozást (leszámítva a fiz-kémeket) magától kiszámol. Ha az adott anyag nincs még meg az Adatbázis táblában, nekünk kell bevinnünk oda a még nem szereplő anyagokra az osztályozási, specifikus határérték és M tényező adatokat, praktikusan a regisztrációból. Mindkét esetben ellenőriznünk-összevetünk kell az adatokat, a végső döntés a mienk és meghatározza az eredményt.</t>
  </si>
  <si>
    <t>Adatgyűjtés tábla</t>
  </si>
  <si>
    <t>Adatbeírás helye tábla</t>
  </si>
  <si>
    <t>Célja:</t>
  </si>
  <si>
    <r>
      <t xml:space="preserve">Ide kell bevinni a keverékünk összetételét, mindig a sárga helyekre, átírva a meglévőket, melyek csak például szolgálnak (és tovább, ha túl sok van </t>
    </r>
    <r>
      <rPr>
        <sz val="11"/>
        <color rgb="FF000000"/>
        <rFont val="Wingdings"/>
        <charset val="2"/>
      </rPr>
      <t>J</t>
    </r>
    <r>
      <rPr>
        <sz val="11"/>
        <color rgb="FF000000"/>
        <rFont val="Calibri"/>
        <family val="2"/>
        <charset val="238"/>
      </rPr>
      <t xml:space="preserve"> )</t>
    </r>
  </si>
  <si>
    <t>Kitöltés:</t>
  </si>
  <si>
    <t>Első oszlop</t>
  </si>
  <si>
    <t>A keverékünkbe kerülő termékek=összekevert komponensek neve. Csak annyira kell pontosan, hogy azonosítani tudjuk, a program nem használja.</t>
  </si>
  <si>
    <t>Második oszlop</t>
  </si>
  <si>
    <r>
      <t xml:space="preserve">Az általunk bekevert termékek pontos százalékos mennyisége. Nagyon lényeges adat. Vigyük be a nem veszélyes komponenseket is (ha van elég hely </t>
    </r>
    <r>
      <rPr>
        <sz val="11"/>
        <color rgb="FF000000"/>
        <rFont val="Wingdings"/>
        <charset val="2"/>
      </rPr>
      <t>J</t>
    </r>
    <r>
      <rPr>
        <sz val="11"/>
        <color rgb="FF000000"/>
        <rFont val="Calibri"/>
        <family val="2"/>
        <charset val="238"/>
      </rPr>
      <t>). Alul az Excel összegzi, ott 100 kell legyen, ha nem hagytunk ki semmit</t>
    </r>
  </si>
  <si>
    <t>Második sor</t>
  </si>
  <si>
    <r>
      <t xml:space="preserve">Az D oszloptól kezdve ide vigyük be a keverékünk "anyagkomponenseit", átírva a sárga mezőket. Ezek vagy eleve tiszta anyagként kerültek a keverékünkbe, akkor írjuk ide át újra a kémiai nevüket (nem kell, hogy pontos legyen), és írjunk a két beírt név találkozási pontjába, a halványabb sárga mezőkbe,  100-at (ezek tiszta anyagok). Ha az általunk bemért termékkomponensek is keverékek, akkor a biztonsági adatlapjaikból vegyük ki, hogy milyen anyagkomponenesekből állnak és ezeket soroljuk fel itt a második sorban és írjuk be a terméknév (első oszlop) és a benne lévő anyagnév (második sor) találkozási pontjába, a halványabb sárga mezőkbe, hogy az adatlapban milyen százalékkal szerepelnek. Várhatóan nem tudjuk a pontos százalékot, ekkor vegyük az adatlapból a felső határt. Ha pl. &gt;80% van írva, akkor vegyünk 100-at. Ezáltal az Excel a legalsó 18. sorban automatikusan kiszámolja, hogy a mi keverékünkben az egyes </t>
    </r>
    <r>
      <rPr>
        <i/>
        <sz val="11"/>
        <color rgb="FF000000"/>
        <rFont val="Calibri"/>
        <family val="2"/>
        <charset val="238"/>
      </rPr>
      <t xml:space="preserve">anyagokból </t>
    </r>
    <r>
      <rPr>
        <sz val="11"/>
        <color rgb="FF000000"/>
        <rFont val="Calibri"/>
        <family val="2"/>
        <charset val="238"/>
      </rPr>
      <t xml:space="preserve">mennyi van. Éppen ezért egy anyagot csak egyszer írjunk be ebbe a második sorba. Ha már szerepelt, használjuk a százalék beírására ezt az oszlopot, de a megfelelő bekevert termékkomponenssel mindig egy sorban. Így az Excel alul összegzi, hogy az egyes bekevert termékkomponenseinkben lévő </t>
    </r>
    <r>
      <rPr>
        <i/>
        <sz val="11"/>
        <color rgb="FF000000"/>
        <rFont val="Calibri"/>
        <family val="2"/>
        <charset val="238"/>
      </rPr>
      <t>azonos</t>
    </r>
    <r>
      <rPr>
        <sz val="11"/>
        <color rgb="FF000000"/>
        <rFont val="Calibri"/>
        <family val="2"/>
        <charset val="238"/>
      </rPr>
      <t>anyagok mennyiségét. Ez fogja megszabni, hogy elérjük-e a küszöbértéket erre az anyagra, vagy akár az osztályozási koncentrációs limitet, vagy nem.</t>
    </r>
  </si>
  <si>
    <t>Harmadik sor</t>
  </si>
  <si>
    <t>Eredmény veszélybesorolás tábla</t>
  </si>
  <si>
    <r>
      <t xml:space="preserve">Ebben a táblában végzi az Excel a számolást a bevitt képletek (logikai és számítási) alapján. NE ÍRJUNK EBBE A TÁBLÁBA SOHA SEMMIT! Itt nézhetjük meg az eredményt </t>
    </r>
    <r>
      <rPr>
        <sz val="11"/>
        <color rgb="FF000000"/>
        <rFont val="Wingdings"/>
        <charset val="2"/>
      </rPr>
      <t>J</t>
    </r>
    <r>
      <rPr>
        <sz val="11"/>
        <color rgb="FF000000"/>
        <rFont val="Calibri"/>
        <family val="2"/>
        <charset val="238"/>
      </rPr>
      <t xml:space="preserve">. </t>
    </r>
  </si>
  <si>
    <t>Az eredmény:</t>
  </si>
  <si>
    <t>Értékelés</t>
  </si>
  <si>
    <t>Fizikai kémiai osztálybasorolások</t>
  </si>
  <si>
    <t>Ezeket magunknak kell értékelni, műszaki becsléssel vagy a keverékre vonatkozó méréssel</t>
  </si>
  <si>
    <t>Egyéb végpontok</t>
  </si>
  <si>
    <t>Aspiráció</t>
  </si>
  <si>
    <t>Adatbázis tábla</t>
  </si>
  <si>
    <t>Az adatok forrása:</t>
  </si>
  <si>
    <t>Lehetőség szerint - ha elérhető - a regisztrációban megadott adatokat használjuk. Ezek tartalmazzák a CLP rendelet VI. mellékletének adatait, és azokat kiegészítik a hiányzó végpontokra, pl. fiz-kém, környezeti, STOT, Asp. vonatkozó adatokkal. A regisztráció mellett minden anyagra megnéztem az osztályozásbejelentéseket is, ahol megadják, ha létezik, az anyag harmonizált osztályba sorolását (a legfrisebb ATP-t is figyelembe véve). Ha nincs regisztráció, akkor innen vettem az osztályozást, a legtöbb bejelentő által megadottat választva. A döntést a táblázat utolsóelőtti oszlopában megadom a linkkel együtt. Hasonlóan az utolsó oszlopok egyikében szerepel, ha az adott anyagra korlátozás van.</t>
  </si>
  <si>
    <t>Új adatok bevitele</t>
  </si>
  <si>
    <t>Indulás</t>
  </si>
  <si>
    <t>Elvek</t>
  </si>
  <si>
    <t>A fiz-kém osztályozást teljességükben kell bevinni, egyetlen cellába. Ezekkel az Excel nem számol, a keverékünk fiz-kém osztályozásáról szakértői értékeléssel nekünk kell döntenünk. De, hogy a komponenseknek van-e ilyen, az Eredmény veszélybesorolás tábla mutatja.</t>
  </si>
  <si>
    <t>Toxikológiai osztályozás</t>
  </si>
  <si>
    <t>Csak a számot, 1-4, vigyük be, figyelve, hogy orális-száj, bőr, vagy inhalációs-e, a megfelelelő oszlopot használva</t>
  </si>
  <si>
    <t>Occupational limit</t>
  </si>
  <si>
    <t>Itt néhány anyagra a megfelelő DNEL érték található. Nem teljes az adatbázis. Nem kötelező bevinni, de mindenki örül majd neki.</t>
  </si>
  <si>
    <t>Bőr és szemosztályozás</t>
  </si>
  <si>
    <t>Figyeljünk nagyon arra, hogy írjunk be 1A, 1B, 1C-t a bőrmaráskor. Az Irritative-re pedig 2-t. Tehát ide két szám jöhet: 1 vagy 2, illetve a bőrre még 1A, 1B vagy 1C, illetve üresen hagyjuk, ha nincs erre a két végpontra osztályozva az anyag.</t>
  </si>
  <si>
    <t>Érzékenyítés</t>
  </si>
  <si>
    <t>Itt is nagyon fontos, hogy megkülönböztessük és beírjuk, hogy 1A, 1B, vagy 1 az osztályozás</t>
  </si>
  <si>
    <t>Aspiration</t>
  </si>
  <si>
    <t>STOT</t>
  </si>
  <si>
    <t>A megfelelelő számokat írjuk be, figyelve arra, hogy SE vagy RE oszlop. Ha a szervek miatt kétszer szerepel valamelyik, nem tudunk vele mit kezdeni, csak egyszer írjuk be. Ha ráadásul a kétféle szervre eltérő a kategória, akkor erre már nem működik az Excel, írjuk be a szigorúbbat és manuálisan végezzük el a keverékünk osztályozását.</t>
  </si>
  <si>
    <t>Carc. Mut. Repr. Lact.</t>
  </si>
  <si>
    <t>1A, 1B és 2-t írjunk. A "Lact." új oszlop, nem nagyon találtam még ilyet. 16 anyagnak van ilyen, harmonizált osztályozása, a HBCD és a perfluorooktánsav származékok a legismertebbek.</t>
  </si>
  <si>
    <t>A környezeti besorolás</t>
  </si>
  <si>
    <t>Ide is csak a számot vigyük be, 1-4, figyelve,  hogy acute vagy chronic. Ezuán jön még a PBT besorolás oszlopa (sötét, nem kötelező kitölteni), majd pedig a két 1-s kategóriára az M tényező,ha van. Erre nagyon figyeljünk mert döntően befolyásolhatja a keverékünk osztályozását: vagy a regisztrációban, de néha az osztályozás-bejelentésben találjuk meg.</t>
  </si>
  <si>
    <t>Speciális probémák, "szennyezett" komponensek</t>
  </si>
  <si>
    <t>Nagyon gyakori, hogy egy-egy anyag osztályba sorolása attól függ, hogy - születésétől fogva - milyen szennyezéseket tartalmaz. Tipikus példák erre a benzin típusú (és más szénhidrogének). Ha ezekben a benzoltartalom 0,1% alatti, nem kell rákkeltő és mutagénként besorolni őket. Hasonló a helyzet - 3%-os limittel - a toluol- és a n-hexán-tartalom tekintetében: ha ennél nagyobb akár a toluol, akár a n-hexán százaléka, az anyag reprotoxikus 2 besorolású. Ezeket benzinxxx néven vittem be az adatbázisba. De ilyen szénhidrogéntartalmú keveréknél akkor járunk el helyesen, ha - tudva, mert a szállító rendes volt és megadta - hogy ezekből mennyit tartalmaz a szénhidrogén komponensünk, akkor ezeket mint külön szennyező komponenseket az adatgyűjtés tábla felső sorába visszük be. Ekkor az Excel figyelembe tudja venni, hogy hiába volt a vásárolt anyagunk 3% toluoltartalma miatt reprotoxikus, ez a toluol-százalék a többi hozzáadott komponens miatt behígul és a keverékünk már nem lesz reprotoxikus. Ilyen a helyzet a nehéz olajszármazékok PAH és kinolin-tartalmával és sok más esetben is. Hasonlóan kell eljárnunk,  ha kaptunk információt a szállítótól más  hasonló komponensekre (sajnos az esetek zömében nem, akkor célszerű rákérdezni).</t>
  </si>
  <si>
    <t>Amikor készen vagyunk az "új", az adatbázisban nem szereplő anyagaink osztályozási és specifikus adatainak bevitelével</t>
  </si>
  <si>
    <t>mindjárt eltűnik a #HIÁNYZIK, és ez az anyag is figyelembe lesz véve a keverékünk osztályozásában.</t>
  </si>
  <si>
    <t>25/2000 tábla</t>
  </si>
  <si>
    <t>A rendeletből kigyűjtött anyagokra az Excel rákeres, és megadja az ÁK értékét a "veszélyességi besorolások" tábla utolsó oszlopában</t>
  </si>
  <si>
    <t>Problémák</t>
  </si>
  <si>
    <t>PIC tábla</t>
  </si>
  <si>
    <t>A PIC lista a megfelelő rendelettel - nem sokat törődtünk eddig vele - azt jelenti, hogy az itt szereplő anyagokat vagy egyáltalán nem szabad a Közösségen belül vagy kívül szállítani, vagy pedig be kell jelenteni ezt az Ügynökségnek. Fontos további követelmény, hogy a Közösségen kívülre szállított ilyen anyagokat tartalmazó termék mellé - ha veszélyes - biztonsági adatlapot kell adni, vagy a fogadó ország hivatalos nyelvén, vagy egy un principális nyelven, leginkább angolul.</t>
  </si>
  <si>
    <t>Működése</t>
  </si>
  <si>
    <t>Itt is az a helyzet - ahogy a lista alja mutatja - hogy sok csoportnévvel megjelölt anyag is van. Ezeknek nincs CAS száma, tehát a keresőmotor nem találja meg őket. Ezeket manuálisan kell megnézni: a lista alján vannak, mindössze 39 tétel az ezer mellé :)</t>
  </si>
  <si>
    <t>Komponensek a keverékemben</t>
  </si>
  <si>
    <t>Százalék</t>
  </si>
  <si>
    <t>Anyag neve:</t>
  </si>
  <si>
    <t>CAS száma:</t>
  </si>
  <si>
    <t>7664-41-7</t>
  </si>
  <si>
    <t>121-44-8</t>
  </si>
  <si>
    <t>7722-64-7</t>
  </si>
  <si>
    <t>71-43-2</t>
  </si>
  <si>
    <t>108-88-3</t>
  </si>
  <si>
    <t>141-78-6</t>
  </si>
  <si>
    <t>67-56-1</t>
  </si>
  <si>
    <t>Anyag-komponens név</t>
  </si>
  <si>
    <t>CAS szám</t>
  </si>
  <si>
    <t>Fizikai-kémiai</t>
  </si>
  <si>
    <t>Toxicitás osztályozás</t>
  </si>
  <si>
    <t>Toxicitás ATE értékek</t>
  </si>
  <si>
    <t>Számítás toxicitás
százalék/ATE</t>
  </si>
  <si>
    <t>Aspiráció osztályzás</t>
  </si>
  <si>
    <t>Bőr-szemirritáció osztályozás</t>
  </si>
  <si>
    <t>limit százalék (általános vagy specifkus) BŐR</t>
  </si>
  <si>
    <t>Tényleges százalék/limit % BŐR</t>
  </si>
  <si>
    <t>Tényleges százalék/limit % SZEM</t>
  </si>
  <si>
    <t>Érzékenyítés osztályozás</t>
  </si>
  <si>
    <t>Koncentrációs limit érzékenyítés, általános/specifikus</t>
  </si>
  <si>
    <t>Osztályozás számítás bőr és belégzéses érzékenyítésre</t>
  </si>
  <si>
    <t>Rákkeltő osoztályozás</t>
  </si>
  <si>
    <t>Osztályozás számítás Carc.</t>
  </si>
  <si>
    <t>Mutagén osztályozás</t>
  </si>
  <si>
    <t>Osztályozás-számítás mutagén</t>
  </si>
  <si>
    <t>Reprotoxikus osztályozás</t>
  </si>
  <si>
    <t>Osztályozás-számítás reprotoxikus</t>
  </si>
  <si>
    <t>STOT SE osztályozás</t>
  </si>
  <si>
    <t>Osztályozás számítás STOT SE</t>
  </si>
  <si>
    <t>STOT RE osztályozás</t>
  </si>
  <si>
    <t>Osztályozás számítás STOT RE</t>
  </si>
  <si>
    <t>Aquatic Acute</t>
  </si>
  <si>
    <t>Osztályozás számítás Acute</t>
  </si>
  <si>
    <t>Aquatic Chronic</t>
  </si>
  <si>
    <t>Osztályozás számítás Chronic 1</t>
  </si>
  <si>
    <t>Osztályozás számítás Chronic 2</t>
  </si>
  <si>
    <t>Osztályozás számítás Chronic 3</t>
  </si>
  <si>
    <t>Osztályozás számítás Chronic 4</t>
  </si>
  <si>
    <t>Szerepel-e az anyag a PIC listán</t>
  </si>
  <si>
    <t>végpontok</t>
  </si>
  <si>
    <t>szájon</t>
  </si>
  <si>
    <t>bőrön</t>
  </si>
  <si>
    <t>belégzéssel</t>
  </si>
  <si>
    <t>száj</t>
  </si>
  <si>
    <t>bőr</t>
  </si>
  <si>
    <t>belég</t>
  </si>
  <si>
    <t>Skin</t>
  </si>
  <si>
    <t>Eye</t>
  </si>
  <si>
    <t>Skin Irrit</t>
  </si>
  <si>
    <t>Skin Corr.</t>
  </si>
  <si>
    <t>Eye Irrit</t>
  </si>
  <si>
    <t>Eye Dam.</t>
  </si>
  <si>
    <t>Inhalation</t>
  </si>
  <si>
    <t>inhalation</t>
  </si>
  <si>
    <t>címkére írandó bőr</t>
  </si>
  <si>
    <t>címkére írandó belégzés miatt</t>
  </si>
  <si>
    <t>kategória</t>
  </si>
  <si>
    <t>mg/m3</t>
  </si>
  <si>
    <t>Külön vizsgálni, ha valamelyik komponens osztályozott!</t>
  </si>
  <si>
    <t>Az oszlop mutatja, melyik komponens kerül címkére érzékenyítés miatt</t>
  </si>
  <si>
    <t>Ha itt Asp. Tox. 1 van, akkor meg kell vizsgálni a keverék viszkozitását is a döntéshez!</t>
  </si>
  <si>
    <t>De meg kell nézni, hogy azonos-e a hatás!!</t>
  </si>
  <si>
    <t>Piktogram</t>
  </si>
  <si>
    <t>Figyelmeztetés</t>
  </si>
  <si>
    <t>Veszélyességi osztály és kategória kódja</t>
  </si>
  <si>
    <t>H-mondat</t>
  </si>
  <si>
    <t>Kapcsolódó P-mondat</t>
  </si>
  <si>
    <t>GHS01</t>
  </si>
  <si>
    <t>Veszély</t>
  </si>
  <si>
    <t>Unst. Expl.</t>
  </si>
  <si>
    <t>H200</t>
  </si>
  <si>
    <t>P201 P202 P280 P372 P373 P380 P401 P501</t>
  </si>
  <si>
    <t>Expl. 1.1</t>
  </si>
  <si>
    <t>H201</t>
  </si>
  <si>
    <t>P210 P230 P240 P250 P280 P370+380 P372 P373 P401 P501</t>
  </si>
  <si>
    <t>Expl. 1.2</t>
  </si>
  <si>
    <t>H202</t>
  </si>
  <si>
    <t>Expl. 1.3</t>
  </si>
  <si>
    <t>H203</t>
  </si>
  <si>
    <t>Figyelem</t>
  </si>
  <si>
    <t>Expl. 1.4</t>
  </si>
  <si>
    <t>H204</t>
  </si>
  <si>
    <t>P210 P240 P250 P280 P370+380 P372 P373 P401 P501</t>
  </si>
  <si>
    <t>Self-react. A</t>
  </si>
  <si>
    <t>H240</t>
  </si>
  <si>
    <t>P210 P220 P234 P280 P370+378 P370+380+375 P403+235 P411 P420 P501(Self-react. B esetén a GHS02 piktogramját is fel kell tüntetni!)</t>
  </si>
  <si>
    <t>Self-react. B</t>
  </si>
  <si>
    <t>H241</t>
  </si>
  <si>
    <t>Org. Perox. A</t>
  </si>
  <si>
    <t>P210 P220 P234 P280 P411+235 P410 P420 P501 (Org. Perox. B esetén a GHS02 piktogramját is fel kell tüntetni!)</t>
  </si>
  <si>
    <t>Org. Perox. B</t>
  </si>
  <si>
    <t>GHS02</t>
  </si>
  <si>
    <t>Flam. Gas 1</t>
  </si>
  <si>
    <t>H220</t>
  </si>
  <si>
    <t>P210 P377 P381 P403</t>
  </si>
  <si>
    <t>Chem. Unst. Gas A</t>
  </si>
  <si>
    <t>H230</t>
  </si>
  <si>
    <t>P202</t>
  </si>
  <si>
    <t>Aerosol 1</t>
  </si>
  <si>
    <t>H222 H229</t>
  </si>
  <si>
    <t>P210 P211 P251 P410+412</t>
  </si>
  <si>
    <t>Aerosol 2</t>
  </si>
  <si>
    <t>H223 H229</t>
  </si>
  <si>
    <t>Flam Liq. 1</t>
  </si>
  <si>
    <t>H224</t>
  </si>
  <si>
    <t>P210 P233 P240 P241 P242 P243 P280 P303+361+353 P370+378  P403+235 P501</t>
  </si>
  <si>
    <t>Flam Liq. 2</t>
  </si>
  <si>
    <t>H225</t>
  </si>
  <si>
    <t>Flam Liq. 3</t>
  </si>
  <si>
    <t>H226</t>
  </si>
  <si>
    <t>Flam. Sol. 1</t>
  </si>
  <si>
    <t>H228</t>
  </si>
  <si>
    <t>P210 P240 P241 P280 P370+378</t>
  </si>
  <si>
    <t>Flam. Sol. 2</t>
  </si>
  <si>
    <t>P210 P220 P234 P280 P370+378 P370+380+375 P403+235 P411 P420 P501 (Self-react. B esetén a GHS01 piktogramját is fel kell tüntetni!)</t>
  </si>
  <si>
    <t>Self-react. CD</t>
  </si>
  <si>
    <t>H242</t>
  </si>
  <si>
    <t>P210 P220 P234 P280 P370+378 P403+235 P411 P420 P501</t>
  </si>
  <si>
    <t>Self-react. EF</t>
  </si>
  <si>
    <t>Pyr. Liq. 1</t>
  </si>
  <si>
    <t>H250</t>
  </si>
  <si>
    <t>P210 P222 P280 P302+334 P370+378 P422</t>
  </si>
  <si>
    <t>Pyr. Sol. 1</t>
  </si>
  <si>
    <t>P210 P222 P280 P335+334 P370+378 P422</t>
  </si>
  <si>
    <t>Self-heat. 1</t>
  </si>
  <si>
    <t>H251</t>
  </si>
  <si>
    <t>P235+410 P280 P407 P413 P420</t>
  </si>
  <si>
    <t>Self-heat. 2</t>
  </si>
  <si>
    <t>H252</t>
  </si>
  <si>
    <t>P210 P220 P234 P280 P411+235 P410 P420 P501 (Org. Perox. B esetén a GHS01 piktogramját is fel kell tüntetni!)</t>
  </si>
  <si>
    <t>Org. Perox. CD</t>
  </si>
  <si>
    <t>Org. Perox. EF</t>
  </si>
  <si>
    <t>Water-react. 1</t>
  </si>
  <si>
    <t>H260</t>
  </si>
  <si>
    <t>P223 P231+232 P280 P335+334 P370+378 P402+404 P501</t>
  </si>
  <si>
    <t>Water-react. 2</t>
  </si>
  <si>
    <t>H261</t>
  </si>
  <si>
    <t>Water-react. 3</t>
  </si>
  <si>
    <t>P231+232 P280 P370+378 P402+404 P501</t>
  </si>
  <si>
    <t>GHS03</t>
  </si>
  <si>
    <t>Ox. Gas 1</t>
  </si>
  <si>
    <t>H270</t>
  </si>
  <si>
    <t>P220 P244 P370+376 P403</t>
  </si>
  <si>
    <t>Ox. Liq. 1</t>
  </si>
  <si>
    <t>H271</t>
  </si>
  <si>
    <t>P210 P220 P221 P280 P283 P306+360 P371+380+375 P370+378 P501</t>
  </si>
  <si>
    <t>Ox. Liq. 2</t>
  </si>
  <si>
    <t>H272</t>
  </si>
  <si>
    <t>P210 P220 P221 P280 P370+378 P501</t>
  </si>
  <si>
    <t>Ox. Liq. 3</t>
  </si>
  <si>
    <t>Ox. Sol. 1</t>
  </si>
  <si>
    <t>Ox. Sol. 2</t>
  </si>
  <si>
    <t>Ox. Sol. 3</t>
  </si>
  <si>
    <t>GHS04</t>
  </si>
  <si>
    <t>Press. Gas compressed</t>
  </si>
  <si>
    <t>H280</t>
  </si>
  <si>
    <t>P410+403</t>
  </si>
  <si>
    <t>Press. Gas liquefied</t>
  </si>
  <si>
    <t>Press. Gas dissolved</t>
  </si>
  <si>
    <t>Press. Gas refrigerated</t>
  </si>
  <si>
    <t>H281</t>
  </si>
  <si>
    <t>P282 P336 P315 P403</t>
  </si>
  <si>
    <t>GHS05</t>
  </si>
  <si>
    <t>Met. Corr. 1</t>
  </si>
  <si>
    <t>H290</t>
  </si>
  <si>
    <t>P234 P390 P406 (a GHS05 piktogramja esetenként elhagyható. Lásd alant!)</t>
  </si>
  <si>
    <t>Skin Corr. 1A</t>
  </si>
  <si>
    <t>H314</t>
  </si>
  <si>
    <t>P260 P264 P280 P301+330+331 P303+361+353 P363 P304+340 P310 P321 P305+351+338 P405 P501</t>
  </si>
  <si>
    <t>Skin Corr. 1B</t>
  </si>
  <si>
    <t>Skin Corr. 1C</t>
  </si>
  <si>
    <t>Eye Dam. 1</t>
  </si>
  <si>
    <t>H318</t>
  </si>
  <si>
    <t>P280 P305+351+338 P310</t>
  </si>
  <si>
    <t>GHS06</t>
  </si>
  <si>
    <t>oral Acute Tox. 1</t>
  </si>
  <si>
    <t>H300</t>
  </si>
  <si>
    <t>P264 P270 P301+310 P321 P330 P405 P501</t>
  </si>
  <si>
    <t>oral Acute Tox. 2</t>
  </si>
  <si>
    <t>oral Acute Tox. 3</t>
  </si>
  <si>
    <t>H301</t>
  </si>
  <si>
    <t>dermal Acute Tox. 1</t>
  </si>
  <si>
    <t>h310</t>
  </si>
  <si>
    <t>P262 P264 P270 P280 P302+352 P310 P321 P361+264 P405 P501</t>
  </si>
  <si>
    <t>dermal Acute Tox. 2</t>
  </si>
  <si>
    <t>H310</t>
  </si>
  <si>
    <t>dermal Acute Tox. 3</t>
  </si>
  <si>
    <t>H311</t>
  </si>
  <si>
    <t>P280 P302+352 P312 P321 P362+364 P405 P501</t>
  </si>
  <si>
    <t>inhalation Acute Tox. 1</t>
  </si>
  <si>
    <t>H330</t>
  </si>
  <si>
    <t>P260 P271 P284 P304+340 P310 P320 P403+233 P405 P501</t>
  </si>
  <si>
    <t>inhalation Acute Tox. 2</t>
  </si>
  <si>
    <t>inhalation Acute Tox. 3</t>
  </si>
  <si>
    <t>H331</t>
  </si>
  <si>
    <t>P261 P271 P304+340 P311 P321 P403+233 P405 P501</t>
  </si>
  <si>
    <t>GHS07</t>
  </si>
  <si>
    <t>oral Acute Tox. 4</t>
  </si>
  <si>
    <t>H302</t>
  </si>
  <si>
    <t>P264 P270 P301+312 P330 P501</t>
  </si>
  <si>
    <t>dermal Acute Tox. 4</t>
  </si>
  <si>
    <t>H312</t>
  </si>
  <si>
    <t>P280 P302+352 P312 P321 P362+364 P501</t>
  </si>
  <si>
    <t>inhalation Acute Tox. 4</t>
  </si>
  <si>
    <t>H332</t>
  </si>
  <si>
    <t>P261 P271 P304+340 P312</t>
  </si>
  <si>
    <t>Skin Irrit. 2</t>
  </si>
  <si>
    <t>H315</t>
  </si>
  <si>
    <t>P264 P280 P302+352+321 P332+313 P362+364</t>
  </si>
  <si>
    <t>Eye Irrit. 2</t>
  </si>
  <si>
    <t>H319</t>
  </si>
  <si>
    <t>P264 P280 P305+351+338 P337+313</t>
  </si>
  <si>
    <t>Skin Sens. 1</t>
  </si>
  <si>
    <t>H317</t>
  </si>
  <si>
    <t>P261 P272 P280 P302+352 P333+313 P321 P362+364 P501</t>
  </si>
  <si>
    <t>general STOT SE 3</t>
  </si>
  <si>
    <t>H335</t>
  </si>
  <si>
    <t>P261 P271 P304+340 P312 P403+233 P405 P501</t>
  </si>
  <si>
    <t>resp. irrit. STOT SE 3</t>
  </si>
  <si>
    <t>drowsiness STOT SE 3</t>
  </si>
  <si>
    <t>H336</t>
  </si>
  <si>
    <t>Ozone</t>
  </si>
  <si>
    <t>H420</t>
  </si>
  <si>
    <t>P502</t>
  </si>
  <si>
    <t>GHS08</t>
  </si>
  <si>
    <t>Resp. Sens. 1</t>
  </si>
  <si>
    <t>H334</t>
  </si>
  <si>
    <t>P261 P284 P304+340 P342+311 P501</t>
  </si>
  <si>
    <t>Muta. 1A /1B</t>
  </si>
  <si>
    <t>H340</t>
  </si>
  <si>
    <t>P201 P202 P281 P308+313 P405 P501</t>
  </si>
  <si>
    <t>Muta. 2</t>
  </si>
  <si>
    <t>H341</t>
  </si>
  <si>
    <t>Carc. 1A / 1B</t>
  </si>
  <si>
    <t>H350</t>
  </si>
  <si>
    <t>Carc. 2</t>
  </si>
  <si>
    <t>H351</t>
  </si>
  <si>
    <t>Repr. 1A / 1B</t>
  </si>
  <si>
    <t>H360</t>
  </si>
  <si>
    <t>Repr. 2</t>
  </si>
  <si>
    <t>H361</t>
  </si>
  <si>
    <t>Asp. Tox. 1</t>
  </si>
  <si>
    <t>H304</t>
  </si>
  <si>
    <t>P301+310 P331 P405 P501</t>
  </si>
  <si>
    <t>STOT SE 1</t>
  </si>
  <si>
    <t>H370</t>
  </si>
  <si>
    <t>P260 P264 P270 P308+311 P321 P405 P501</t>
  </si>
  <si>
    <t>STOT SE 2</t>
  </si>
  <si>
    <t>H371</t>
  </si>
  <si>
    <t>P260 P264 P270 P308+311 P405 P501</t>
  </si>
  <si>
    <t>STOT RE 1</t>
  </si>
  <si>
    <t>H372</t>
  </si>
  <si>
    <t>P260 P264 P270 P314 P501</t>
  </si>
  <si>
    <t>STOT RE 2</t>
  </si>
  <si>
    <t>H373</t>
  </si>
  <si>
    <t>P260 P314 P501</t>
  </si>
  <si>
    <t>GHS09</t>
  </si>
  <si>
    <t>Aquatic Acute 1</t>
  </si>
  <si>
    <t>H400</t>
  </si>
  <si>
    <t>P273 P391 P501</t>
  </si>
  <si>
    <t>Aquatic Chronic 1</t>
  </si>
  <si>
    <t>H410</t>
  </si>
  <si>
    <t>----</t>
  </si>
  <si>
    <t>Aquatic Chronic 2</t>
  </si>
  <si>
    <t>H411</t>
  </si>
  <si>
    <t>nincs</t>
  </si>
  <si>
    <t>Expl. 1.5</t>
  </si>
  <si>
    <t>H205</t>
  </si>
  <si>
    <t>Expl. 1.6</t>
  </si>
  <si>
    <t>Flam. Gas 2</t>
  </si>
  <si>
    <t>H221</t>
  </si>
  <si>
    <t>Chem. Unst. Gas B</t>
  </si>
  <si>
    <t>H231</t>
  </si>
  <si>
    <t>Aerosol 3</t>
  </si>
  <si>
    <t>H229</t>
  </si>
  <si>
    <t>P210 P251 P410+214</t>
  </si>
  <si>
    <t>Org. Peroxide G</t>
  </si>
  <si>
    <t>Lact.</t>
  </si>
  <si>
    <t>H362</t>
  </si>
  <si>
    <t>P201 P260 P263 P264 P270 P308+313</t>
  </si>
  <si>
    <t>Aquatic Chronic 3</t>
  </si>
  <si>
    <t>H412</t>
  </si>
  <si>
    <t>P273 P501</t>
  </si>
  <si>
    <t>Aquatic Chronic 4</t>
  </si>
  <si>
    <t>H413</t>
  </si>
  <si>
    <t>A fémekre korrozív hatású anyagok és keverékek, amelyeknek nincs a bőrre és/vagy a szemre maró hatása, és amelyek már késztermékként fogyasztó általi felhasználásra vannak csomagolva.</t>
  </si>
  <si>
    <t>Ha ez kötelező</t>
  </si>
  <si>
    <t>akkor ez elhagyható:</t>
  </si>
  <si>
    <t>ez viszont szükséges:</t>
  </si>
  <si>
    <t>GHS02 kivéve ha H241</t>
  </si>
  <si>
    <t>GHS02 ha H241</t>
  </si>
  <si>
    <t>GHS07 a H315 vagy H319 esetén</t>
  </si>
  <si>
    <t>GHS08 és H334 (Resp. Sens. 1)</t>
  </si>
  <si>
    <t>GHS07 a H315 vagy H317 vagy H319 esetén</t>
  </si>
  <si>
    <t>Instabil robbanóanyagok.</t>
  </si>
  <si>
    <t>Robbanóanyag; teljes tömeg felrobbanásának veszélye.</t>
  </si>
  <si>
    <t>Robbanóanyag; kivetés súlyos veszélye.</t>
  </si>
  <si>
    <t>Robbanóanyag; tűz, robbanás vagy kivetés veszélye.</t>
  </si>
  <si>
    <t>Tűz vagy kivetés veszélye.</t>
  </si>
  <si>
    <t>Tűz hatására a teljes tömeg felrobbanhat.</t>
  </si>
  <si>
    <t>Rendkívül tűzveszélyes gáz.</t>
  </si>
  <si>
    <t>Tűzveszélyes gáz.</t>
  </si>
  <si>
    <t>H222</t>
  </si>
  <si>
    <t>Rendkívül tűzveszélyes aeroszol.</t>
  </si>
  <si>
    <t>H223</t>
  </si>
  <si>
    <t>Tűzveszélyes aeroszol.</t>
  </si>
  <si>
    <t>Rendkívül tűzveszélyes folyadék és gőz.</t>
  </si>
  <si>
    <t>Fokozottan tűzveszélyes folyadék és gőz.</t>
  </si>
  <si>
    <t>Tűzveszélyes folyadék és gőz.</t>
  </si>
  <si>
    <t>Tűzveszélyes szilárd anyag.</t>
  </si>
  <si>
    <t>Az edényben túlnyomás uralkodik: hő hatására megrepedhet.</t>
  </si>
  <si>
    <t>Még levegő hiányában is robbanásszerű reakcióba léphet.</t>
  </si>
  <si>
    <t>Magas nyomáson és/vagy hőmérsékleten még levegő hiányában is robbanásszerű reak­cióba léphet.</t>
  </si>
  <si>
    <t>Hő hatására robbanhat.</t>
  </si>
  <si>
    <t>Hő hatására meggyulladhat vagy robbanhat.</t>
  </si>
  <si>
    <t>Hő hatására meggyulladhat.</t>
  </si>
  <si>
    <t>Levegővel érintkezve önmagától meggyullad.</t>
  </si>
  <si>
    <t>Önmelegedő: meggyulladhat.</t>
  </si>
  <si>
    <t>Nagy mennyiségben önmelegedő; meggyulladhat.</t>
  </si>
  <si>
    <t>Vízzel érintkezve öngyulladásra hajlamos tűzveszélyes gázokat bocsát ki.</t>
  </si>
  <si>
    <t>Vízzel érintkezve tűzveszélyes gázokat bocsát ki.</t>
  </si>
  <si>
    <t>Tüzet okozhat vagy fokozhatja a tűz intenzitását, oxidáló hatású.</t>
  </si>
  <si>
    <t>Tüzet vagy robbanást okozhat; erősen oxidáló hatású.</t>
  </si>
  <si>
    <t>Fokozhatja a tűz intenzitását; oxidáló hatású.</t>
  </si>
  <si>
    <t>Nyomás alatt lévő gázt tartalmaz; hő hatására robbanhat.</t>
  </si>
  <si>
    <t>Mélyhűtött gázt tartalmaz; fagymarást vagy sérülést okozhat.</t>
  </si>
  <si>
    <t>Fémekre korrozív hatású lehet.</t>
  </si>
  <si>
    <t>Lenyelve halálos.</t>
  </si>
  <si>
    <t>Lenyelve mérgező.</t>
  </si>
  <si>
    <t>Lenyelve ártalmas.</t>
  </si>
  <si>
    <t>Lenyelve és a légutakba kerülve halálos lehet.</t>
  </si>
  <si>
    <t>Bőrrel érintkezve halálos.</t>
  </si>
  <si>
    <t>Bőrrel érintkezve mérgező.</t>
  </si>
  <si>
    <t>Bőrrel érintkezve ártalmas.</t>
  </si>
  <si>
    <t>Súlyos égési sérülést és szemkárosodást okoz.</t>
  </si>
  <si>
    <t>Bőrirritáló hatású.</t>
  </si>
  <si>
    <t>Allergiás bőrreakciót válthat ki.</t>
  </si>
  <si>
    <t>Súlyos szemkárosodást okoz.</t>
  </si>
  <si>
    <t>Súlyos szemirritációt okoz.</t>
  </si>
  <si>
    <t>Belélegezve halálos.</t>
  </si>
  <si>
    <t>Belélegezve mérgező.</t>
  </si>
  <si>
    <t>Belélegezve ártalmas.</t>
  </si>
  <si>
    <t>Belélegezve allergiás és asztmás tüneteket, és nehéz légzést okozhat.</t>
  </si>
  <si>
    <t>Légúti irritációt okozhat.</t>
  </si>
  <si>
    <t>Álmosságot vagy szédülést okozhat.</t>
  </si>
  <si>
    <t>Genetikai károsodást okozhat &lt; meg kell adni az expozíciós útvonalat, ha meggyőzően bizonyított, hogy más expozíciós útvonal nem okozza a veszélyt &gt;.</t>
  </si>
  <si>
    <t>Feltehetően genetikai károsodást okoz &lt; meg kell adni az expozíciós útvonalat, ha meggyőzően bizonyított, hogy más expozíciós útvonal nem okozza a veszélyt &gt;.</t>
  </si>
  <si>
    <t>Rákot okozhat &lt; meg kell adni az expozíciós útvonalat, ha meggyőzően bizonyított, hogy más expozíciós útvonal nem okozza a veszélyt &gt;.</t>
  </si>
  <si>
    <t>Feltehetően rákot okoz &lt; meg kell adni az expozíciós útvonalat, ha meggyőzően bizonyított, hogy más expozíciós útvonal nem okozza a veszélyt &gt;.</t>
  </si>
  <si>
    <t>Károsíthatja a termékenységet vagy a születendő gyermeket &lt; ha ismert, meg kell adni a konkrét hatást &gt; &lt; meg kell adni az expozíciós útvonalat, ha meggyőzően bizonyított, hogy más expozíciós útvonal nem okozza a veszélyt &gt;.</t>
  </si>
  <si>
    <t>Feltehetően károsítja a termékenységet vagy a születendő gyermeket &lt; ha ismert, meg kell adni a konkrét hatást &gt;&lt; meg kell adni az expozíciós útvonalat, ha meggyőzően bizonyított, hogy más expozíciós útvonal nem okozza a veszélyt &gt;</t>
  </si>
  <si>
    <t>A szoptatott gyermeket károsíthatja.</t>
  </si>
  <si>
    <t>Károsítja a szerveket &lt; vagy meg kell adni az összes érintett szervet, ha ismertek &gt;&lt; meg kell adni az expozíciós útvonalat, ha meggyőzően bizonyított, hogy más expozíciós útvonal nem okozza a veszélyt &gt;.</t>
  </si>
  <si>
    <t>Károsíthatja a szerveket &lt; vagy meg kell adni az összes érintett szervet, ha ismertek &gt; &lt; meg kell adni az expozíciós útvonalat, ha meggyőzően bizonyított, hogy más expozíciós útvonal nem okozza a veszélyt &gt;.</t>
  </si>
  <si>
    <t>Ismétlődő vagy hosszabb expozíció esetén &lt; meg kell adni az expozíciós útvonalat, ha meggyőzően bizonyított, hogy más expozíciós útvonal nem okozza a veszélyt &gt; károsítja a szerveket &lt; vagy meg kell adni az összes érintett szervet, ha ismertek &gt;.</t>
  </si>
  <si>
    <t>Ismétlődő vagy hosszabb expozíció esetén &lt; meg kell adni az expozíciós útvonalat, ha meggyőzően bizonyított, hogy más expozíciós útvonal nem okozza a veszélyt &gt; károsíthatja a szerveket &gt; vagy meg kell adni az összes érintett szervet, ha ismertek &gt;.</t>
  </si>
  <si>
    <t>Nagyon mérgező a vízi élővilágra.</t>
  </si>
  <si>
    <t>Nagyon mérgező a vízi élővilágra, hosszan tartó károsodást okoz.</t>
  </si>
  <si>
    <t>Mérgező a vízi élővilágra, hosszan tartó károsodást okoz.</t>
  </si>
  <si>
    <t>Ártalmas a vízi élővilágra, hosszan tartó károsodást okoz.</t>
  </si>
  <si>
    <t>Hosszan tartó ártalmas hatást gyakorolhat a vízi élővilágra.</t>
  </si>
  <si>
    <t>EUH 001</t>
  </si>
  <si>
    <t>Száraz állapotban robbanásveszélyes.</t>
  </si>
  <si>
    <t>EUH 014</t>
  </si>
  <si>
    <t>Vízzel hevesen reagál.</t>
  </si>
  <si>
    <t>EUH 018</t>
  </si>
  <si>
    <t>A használat során tűzveszélyes/robbanásveszélyes gőz/levegő elegy keletkezhet.</t>
  </si>
  <si>
    <t>EUH 019</t>
  </si>
  <si>
    <t>Robbanásveszélyes peroxidokat képezhet.</t>
  </si>
  <si>
    <t>EUH 044</t>
  </si>
  <si>
    <t>Zárt térben hő hatására robbanhat.</t>
  </si>
  <si>
    <t>EUH 029</t>
  </si>
  <si>
    <t>Vízzel érintkezve mérgező gázok képződnek.</t>
  </si>
  <si>
    <t>EUH 031</t>
  </si>
  <si>
    <t>Savval érintkezve mérgező gázok képződnek.</t>
  </si>
  <si>
    <t>EUH 032</t>
  </si>
  <si>
    <t>Savval érintkezve nagyon mérgező gázok képződnek.</t>
  </si>
  <si>
    <t>EUH 066</t>
  </si>
  <si>
    <t>Ismétlődő expozíció a bőr kiszáradását vagy megrepedezését okozhatja.</t>
  </si>
  <si>
    <t>EUH 070</t>
  </si>
  <si>
    <t>Szembe kerülve mérgező.</t>
  </si>
  <si>
    <t>EUH 071</t>
  </si>
  <si>
    <t>Maró hatású a légutakra.</t>
  </si>
  <si>
    <t>EUH 059</t>
  </si>
  <si>
    <t>Veszélyes az ózonrétegre.</t>
  </si>
  <si>
    <t>EUH 201</t>
  </si>
  <si>
    <t>Ólmot tartalmaz. Tilos olyan felületeken használni, amelyeket gyermekek szájukba vehetnek.</t>
  </si>
  <si>
    <t>EUH 201A</t>
  </si>
  <si>
    <t>Figyelem! Ólmot tartalmaz.</t>
  </si>
  <si>
    <t>EUH 202</t>
  </si>
  <si>
    <t>Cianoakrilát. Veszély! Néhány másodperc alatt a bőrre és a szembe ragad. Gyermekektől elzárva tartandó.</t>
  </si>
  <si>
    <t>EUH 203</t>
  </si>
  <si>
    <t>Krómot (VI) tartalmaz. Allergiás reakciót válthat ki.</t>
  </si>
  <si>
    <t>EUH 204</t>
  </si>
  <si>
    <t>Izocianátokat tartalmaz. Allergiás reakciót válthat ki.</t>
  </si>
  <si>
    <t>EUH 205</t>
  </si>
  <si>
    <t>Epoxid tartalmú vegyületeket tartalmaz. Allergiás reakciót válthat ki.</t>
  </si>
  <si>
    <t>EUH 206</t>
  </si>
  <si>
    <t>Figyelem! Tilos más termékekkel együtt használni. Veszélyes gázok (klór) szabadulhatnak fel.</t>
  </si>
  <si>
    <t>EUH 207</t>
  </si>
  <si>
    <t>Figyelem! Kadmiumot tartalmaz! A használat során veszélyes füstök képződnek. Lásd a gyártó által közölt információt. Be kell tartani a biztonsági előírásokat.</t>
  </si>
  <si>
    <t>EUH 208</t>
  </si>
  <si>
    <t>&lt;Allergén anyag neve&gt;-t tartalmaz. Allergiás reakciót válthat ki.</t>
  </si>
  <si>
    <t>EUH 209</t>
  </si>
  <si>
    <t>A használat során fokozottan tűzveszélyessé válhat.</t>
  </si>
  <si>
    <t>EUH 209A</t>
  </si>
  <si>
    <t>A használat során tűzveszélyessé válhat.</t>
  </si>
  <si>
    <t>EUH 210</t>
  </si>
  <si>
    <t>Kérésre biztonsági adatlap kapható.</t>
  </si>
  <si>
    <t>EUH 401</t>
  </si>
  <si>
    <t>Az emberi egészség és a környezet veszélyeztetésének elkerülése érdekében be kell tartani a használati utasítás előírásait.</t>
  </si>
  <si>
    <t>P101</t>
  </si>
  <si>
    <t>Orvosi tanácsadás esetén tartsa kéznél a termék edényét vagy címkéjét.</t>
  </si>
  <si>
    <t>P102</t>
  </si>
  <si>
    <t>Gyermekektől elzárva tartandó.</t>
  </si>
  <si>
    <t>P103</t>
  </si>
  <si>
    <t>Használat előtt olvassa el a címkén közölt információkat.</t>
  </si>
  <si>
    <t>P201</t>
  </si>
  <si>
    <t>Használat előtt ismerje meg az anyagra vonatkozó különleges utasításokat.</t>
  </si>
  <si>
    <t>Ne használja addig, amíg az összes biztonsági óvintézke­dést el nem olvasta és meg nem értette.</t>
  </si>
  <si>
    <t>P210</t>
  </si>
  <si>
    <t>Hőtől, forró felületektől, szikrától, nyílt lángtól és más gyújtóforrástól távol tartandó. Tilos a dohányzás.</t>
  </si>
  <si>
    <t>P211</t>
  </si>
  <si>
    <t>Tilos nyílt lángra vagy más gyújtóforrásra permetezni.</t>
  </si>
  <si>
    <t>P220</t>
  </si>
  <si>
    <t>Ruhától/…/éghető anyagtól távol tartandó/tárolandó.</t>
  </si>
  <si>
    <t>P221</t>
  </si>
  <si>
    <t>Minden óvintézkedést meg kell tenni, hogy ne keveredjen éghető anyagokkal.</t>
  </si>
  <si>
    <t>P222</t>
  </si>
  <si>
    <t>Nem érintkezhet levegővel.</t>
  </si>
  <si>
    <t>P223</t>
  </si>
  <si>
    <t>Nem érintkezhet vízzel.</t>
  </si>
  <si>
    <t>P230</t>
  </si>
  <si>
    <t>…-val/-vel nedvesítve tartandó.</t>
  </si>
  <si>
    <t>P231</t>
  </si>
  <si>
    <t>inert gázban használandó.</t>
  </si>
  <si>
    <t>P232</t>
  </si>
  <si>
    <t>Nedvességtől védendő.</t>
  </si>
  <si>
    <t>P233</t>
  </si>
  <si>
    <t>Az edény szorosan lezárva tartandó.</t>
  </si>
  <si>
    <t>P234</t>
  </si>
  <si>
    <t>Az eredeti edényben tartandó.</t>
  </si>
  <si>
    <t>P235</t>
  </si>
  <si>
    <t>Hűvös helyen tartandó.</t>
  </si>
  <si>
    <t>P240</t>
  </si>
  <si>
    <t>A tárolóedényt és a fogadóedényt le kell földelni/át kell kötni.</t>
  </si>
  <si>
    <t>P241</t>
  </si>
  <si>
    <t>Robbanásbiztos elektromos/szellőztető/világító/…/berendezés használandó.</t>
  </si>
  <si>
    <t>P242</t>
  </si>
  <si>
    <t>Szikramentes eszközök használandók.</t>
  </si>
  <si>
    <t>P243</t>
  </si>
  <si>
    <t>Az elektrosztatikus kisülés megakadályozására óvintézkedéseket kell tenni.</t>
  </si>
  <si>
    <t>P244</t>
  </si>
  <si>
    <t>P250</t>
  </si>
  <si>
    <t>Tilos csiszolásnak/ütésnek/…/súrlódásnak kitenni.</t>
  </si>
  <si>
    <t>P251</t>
  </si>
  <si>
    <t>Ne lyukassza ki vagy égesse el, még használat után sem.</t>
  </si>
  <si>
    <t>P260</t>
  </si>
  <si>
    <t>A por/füst/gáz/köd/gőzök/permet belélegzése tilos.</t>
  </si>
  <si>
    <t>P261</t>
  </si>
  <si>
    <t>Kerülje a por/füst/gáz/köd/ gőzök/permet belélegzését.</t>
  </si>
  <si>
    <t>P262</t>
  </si>
  <si>
    <t>Szembe, bőrre vagy ruhára nem kerülhet.</t>
  </si>
  <si>
    <t>P263</t>
  </si>
  <si>
    <t>A terhesség/szoptatás alatt kerülni kell az anyaggal való érintkezést.</t>
  </si>
  <si>
    <t>P264</t>
  </si>
  <si>
    <t>A használatot követően a(z) … -t alaposan meg kell mosni.</t>
  </si>
  <si>
    <t>P270</t>
  </si>
  <si>
    <t>A termék használata közben tilos enni, inni vagy dohányozni.</t>
  </si>
  <si>
    <t>P271</t>
  </si>
  <si>
    <t>Kizárólag szabadban vagy jól szellőző helyiségben használható.</t>
  </si>
  <si>
    <t>P272</t>
  </si>
  <si>
    <t>Szennyezett munkaruhát tilos kivinni a munkahely területéről.</t>
  </si>
  <si>
    <t>P273</t>
  </si>
  <si>
    <t>Kerülni kell az anyagnak a környezetbe való kijutását.</t>
  </si>
  <si>
    <t>P280</t>
  </si>
  <si>
    <t>P282</t>
  </si>
  <si>
    <t>Hidegszigetelő kesztyű/arcvédő/szemvédő használata kötelező.</t>
  </si>
  <si>
    <t>P283</t>
  </si>
  <si>
    <t>Tűz-/lángálló/-késleltető ruházat viselése kötelező.</t>
  </si>
  <si>
    <t>P284</t>
  </si>
  <si>
    <t>P231 + P232</t>
  </si>
  <si>
    <t>Inert gázban használandó. Nedvességtől védendő.</t>
  </si>
  <si>
    <t>P235 + P410</t>
  </si>
  <si>
    <t>Hűvös helyen tartandó. Napfénytől védendő.</t>
  </si>
  <si>
    <t>P301</t>
  </si>
  <si>
    <t>LENYELÉS ESETÉN:</t>
  </si>
  <si>
    <t>P302</t>
  </si>
  <si>
    <t>HA BŐRRE KERÜL:</t>
  </si>
  <si>
    <t>P303</t>
  </si>
  <si>
    <t>HA BŐRRE (vagy hajra) KERÜL:</t>
  </si>
  <si>
    <t>P304</t>
  </si>
  <si>
    <t>BELÉLEGZÉS ESETÉN:</t>
  </si>
  <si>
    <t>P305</t>
  </si>
  <si>
    <t>SZEMBE KERÜLÉS ESETÉN:</t>
  </si>
  <si>
    <t>P306</t>
  </si>
  <si>
    <t>HA RUHÁRA KERÜL:</t>
  </si>
  <si>
    <t>P308</t>
  </si>
  <si>
    <t>Expozíció vagy annak gyanúja esetén:</t>
  </si>
  <si>
    <t>P310</t>
  </si>
  <si>
    <t>P311</t>
  </si>
  <si>
    <t>Forduljon TOXIKOLÓGIAI KÖZPONTHOZ/orvos­hoz/....</t>
  </si>
  <si>
    <t>P312</t>
  </si>
  <si>
    <t>Rosszullét esetén forduljon TOXIKOLÓGIAI KÖZPONTHOZ/orvos­hoz/....</t>
  </si>
  <si>
    <t>P313</t>
  </si>
  <si>
    <t>Orvosi ellátást kell kérni.</t>
  </si>
  <si>
    <t>P314</t>
  </si>
  <si>
    <t>Rosszullét esetén orvosi ellátást kell kérni.</t>
  </si>
  <si>
    <t>P315</t>
  </si>
  <si>
    <t>Azonnal orvosi ellátást kell kérni.</t>
  </si>
  <si>
    <t>P320</t>
  </si>
  <si>
    <t>Sürgős szakellátás szükséges (lásd … a címkén).</t>
  </si>
  <si>
    <t>P321</t>
  </si>
  <si>
    <t>Szakellátás (lásd … a címkén).</t>
  </si>
  <si>
    <t>P330</t>
  </si>
  <si>
    <t>A szájat ki kell öblíteni.</t>
  </si>
  <si>
    <t>P331</t>
  </si>
  <si>
    <t>TILOS hánytatni.</t>
  </si>
  <si>
    <t>P332</t>
  </si>
  <si>
    <t>Bőrirritáció esetén:</t>
  </si>
  <si>
    <t>P333</t>
  </si>
  <si>
    <t>Bőrirritáció vagy kiütések megjelenése esetén:</t>
  </si>
  <si>
    <t>P334</t>
  </si>
  <si>
    <t>Hideg vízzel/nedves kötéssel kell hűteni.</t>
  </si>
  <si>
    <t>P335</t>
  </si>
  <si>
    <t>A bőrre lazán tapadó szemcséket óvatosan le kell kefélni.</t>
  </si>
  <si>
    <t>P336</t>
  </si>
  <si>
    <t>A fagyott részeket langyos vízzel fel kell melegíteni. Tilos az érintett terület dörzsölése.</t>
  </si>
  <si>
    <t>P337</t>
  </si>
  <si>
    <t>Ha a szemirritáció nem múlik el:</t>
  </si>
  <si>
    <t>P338</t>
  </si>
  <si>
    <t>Adott esetben kontaktlencsék eltávolítása, ha könnyen megoldható. Az öblítés folytatása.</t>
  </si>
  <si>
    <t>P340</t>
  </si>
  <si>
    <t>Az érintett személyt friss levegőre kell vinni, és olyan nyugalmi testhely­zetbe kell helyezni, hogy könnyen tudjon lélegezni.</t>
  </si>
  <si>
    <t>P342</t>
  </si>
  <si>
    <t>Légzési problémák esetén:</t>
  </si>
  <si>
    <t>P351</t>
  </si>
  <si>
    <t>Óvatos öblítés vízzel több percen keresztül.</t>
  </si>
  <si>
    <t>P352</t>
  </si>
  <si>
    <t>Lemosás bő vízzel/...</t>
  </si>
  <si>
    <t>P353</t>
  </si>
  <si>
    <t>A bőrt le kell öblíteni vízzel/zuhanyozás.</t>
  </si>
  <si>
    <t>P360</t>
  </si>
  <si>
    <t>A ruhák levetése előtt a szennyezett ruházatot és a bőrt bő vízzel azonnal le kell öblíteni.</t>
  </si>
  <si>
    <t>P361</t>
  </si>
  <si>
    <t>Az összes szennyezett ruhadarabot azonnal le kell vetni.</t>
  </si>
  <si>
    <t>P362</t>
  </si>
  <si>
    <t>A szennyezett ruhadarabot le kell vetni.</t>
  </si>
  <si>
    <t>P363</t>
  </si>
  <si>
    <t>A szennyezett ruhát újbóli használat előtt ki kell mosni.</t>
  </si>
  <si>
    <t>P364</t>
  </si>
  <si>
    <t>És újbóli használat előtt ki kell mosni.</t>
  </si>
  <si>
    <t>P370</t>
  </si>
  <si>
    <t>Tűz esetén:</t>
  </si>
  <si>
    <t>P371</t>
  </si>
  <si>
    <t>Nagyobb tűz és nagy mennyiség esetén:</t>
  </si>
  <si>
    <t>P372</t>
  </si>
  <si>
    <t>Tűz esetén robbanásveszély.</t>
  </si>
  <si>
    <t>P373</t>
  </si>
  <si>
    <t>TILOS a tűz oltása, ha az robbanóanyagra átterjedt.</t>
  </si>
  <si>
    <t>P374</t>
  </si>
  <si>
    <t>Tűzoltás megfelelő távolságból a szokásos óvintézkedések betartásával.</t>
  </si>
  <si>
    <t>P375</t>
  </si>
  <si>
    <t>A tűz oltását robbanásveszély miatt távolból kell végezni.</t>
  </si>
  <si>
    <t>P376</t>
  </si>
  <si>
    <t>Meg kell szüntetni a szivárgást, ha ez biztonságosan megtehető.</t>
  </si>
  <si>
    <t>P377</t>
  </si>
  <si>
    <t>Égő szivárgó gáz: Csak akkor szabad a tüzet oltani, ha a szivárgás biztonságosan megszüntethető.</t>
  </si>
  <si>
    <t>P378</t>
  </si>
  <si>
    <t>Az oltásra … használandó.</t>
  </si>
  <si>
    <t>P380</t>
  </si>
  <si>
    <t>A területet ki kell üríteni.</t>
  </si>
  <si>
    <t>P381</t>
  </si>
  <si>
    <t>Meg kell szüntetni az összes gyújtóforrást, ha ez biztonságosan megtehető.</t>
  </si>
  <si>
    <t>P390</t>
  </si>
  <si>
    <t>A kiömlött anyagot fel kell itatni a körülvevő anyagok károsodásának megelőzése érdekében.</t>
  </si>
  <si>
    <t>P391</t>
  </si>
  <si>
    <t>A kiömlött anyagot össze kell gyűjteni.</t>
  </si>
  <si>
    <t>P301 + P310</t>
  </si>
  <si>
    <t>P301 + P312</t>
  </si>
  <si>
    <t>LENYELÉS ESETÉN: Rosszullét esetén forduljon TOXIKOLÓGIAI KÖZPONTHOZ/orvos­ hoz/....</t>
  </si>
  <si>
    <t>P301 + P330 + P331</t>
  </si>
  <si>
    <t>LENYELÉS ESETÉN: a szájat ki kell öblíteni. TILOS hánytatni.</t>
  </si>
  <si>
    <t>P302 + P334</t>
  </si>
  <si>
    <t>HA BŐRRE KERÜL: Hideg vízzel/nedves kötéssel kell hűteni.</t>
  </si>
  <si>
    <t>P302 + P352</t>
  </si>
  <si>
    <t>HA BŐRRE KERÜL: Lemosás bő vízzel/...</t>
  </si>
  <si>
    <t>P303 + P361 + P353</t>
  </si>
  <si>
    <t>P304 + P340</t>
  </si>
  <si>
    <t>BELÉLEGZÉS ESETÉN: Az érintett személyt friss leve­gőre kell vinni, és olyan nyugalmi testhelyzetbe kell helyezni, hogy könnyen tudjon lélegezni.</t>
  </si>
  <si>
    <t>P305 + P351 + P338</t>
  </si>
  <si>
    <t>SZEMBE KERÜLÉS esetén: Több percig tartó óvatos öblítés vízzel. Adott esetben a kontaktlencsék eltávolítása, ha könnyen megoldható. Az öblítés folytatása.</t>
  </si>
  <si>
    <t>P306 + P360</t>
  </si>
  <si>
    <t>HA RUHÁRA KERÜL: A ruhák levetése előtt a szennyezett ruházatot és a bőrt bő vízzel azonnal le kell öblíteni.</t>
  </si>
  <si>
    <t>P308 + P311</t>
  </si>
  <si>
    <t>Expozíció vagy annak gyanúja esetén: Forduljon TOXIKOLÓGIAI KÖZPONTHOZ/orvos­ hoz/....</t>
  </si>
  <si>
    <t>P308 + P313</t>
  </si>
  <si>
    <t>Expozíció vagy annak gyanúja esetén: orvosi ellátást kell kérni.</t>
  </si>
  <si>
    <t>P332 + P313</t>
  </si>
  <si>
    <t>Bőrirritáció esetén: orvosi ellátást kell kérni.</t>
  </si>
  <si>
    <t>P333 + P313</t>
  </si>
  <si>
    <t>Bőrirritáció vagy kiütések megjelenése esetén: orvosi ellátást kell kérni.</t>
  </si>
  <si>
    <t>P335 + P334</t>
  </si>
  <si>
    <t>A bőrre tapadó szemcséket óvatosan le kell kefélni. Hideg vízzel/nedves kötéssel kell hűteni.</t>
  </si>
  <si>
    <t>P337 + P313</t>
  </si>
  <si>
    <t>Ha a szemirritáció nem múlik el: orvosi ellátást kell kérni.</t>
  </si>
  <si>
    <t>P342 + P311</t>
  </si>
  <si>
    <t>Légzési problémák esetén: forduljon TOXIKOLÓGIAI KÖZPONTHOZ vagy orvoshoz.</t>
  </si>
  <si>
    <t>P361 + P364</t>
  </si>
  <si>
    <t>Az összes szennyezett ruhadarabot azonnal le kell vetni és újbóli hasz­nálat előtt ki kell mosni.</t>
  </si>
  <si>
    <t>P362 + P364</t>
  </si>
  <si>
    <t>A szennyezett ruhadarabot le kell vetni és újbóli hasz­nálat előtt ki kell mosni.</t>
  </si>
  <si>
    <t>P370 + P376</t>
  </si>
  <si>
    <t>Tűz esetén: Meg kell szüntetni a szivárgást, ha ez biztonságosan megtehető.</t>
  </si>
  <si>
    <t>P370 + P378</t>
  </si>
  <si>
    <t>Tűz esetén: az oltásra …használandó.</t>
  </si>
  <si>
    <t>P370 + P380</t>
  </si>
  <si>
    <t>Tűz esetén: Ki kell üríteni a területet.</t>
  </si>
  <si>
    <t>P370 + P380 + P375</t>
  </si>
  <si>
    <t>Tűz esetén: Ki kell üríteni a területet. A tűz oltását robbanásveszély miatt távolból kell végezni.</t>
  </si>
  <si>
    <t>P371 + P380 + P375</t>
  </si>
  <si>
    <t>Nagyobb tűz és nagy mennyiség esetén: Ki kell üríteni a területet. A tűz oltását robbanásveszély miatt távolból kell végezni.</t>
  </si>
  <si>
    <t>P401</t>
  </si>
  <si>
    <t>Tárolás: … .</t>
  </si>
  <si>
    <t>P402</t>
  </si>
  <si>
    <t>Száraz helyen tárolandó.</t>
  </si>
  <si>
    <t>P403</t>
  </si>
  <si>
    <t>Jól szellőző helyen tárolandó.</t>
  </si>
  <si>
    <t>P404</t>
  </si>
  <si>
    <t>Zárt edényben tárolandó.</t>
  </si>
  <si>
    <t>P405</t>
  </si>
  <si>
    <t>Elzárva tárolandó.</t>
  </si>
  <si>
    <t>P406</t>
  </si>
  <si>
    <t>Saválló/saválló bélésű … edényben tárolandó.</t>
  </si>
  <si>
    <t>P407</t>
  </si>
  <si>
    <t>A rakatok/raklapok között térközt kell hagyni.</t>
  </si>
  <si>
    <t>P410</t>
  </si>
  <si>
    <t>Napfénytől védendő.</t>
  </si>
  <si>
    <t>P411</t>
  </si>
  <si>
    <t>A tárolási hőmérséklet leg- feljebb ... °C/... °F lehet.</t>
  </si>
  <si>
    <t>P412</t>
  </si>
  <si>
    <t>Nem érheti 50 °C/122 °F hőmérsékletet meghaladó hő.</t>
  </si>
  <si>
    <t>P413</t>
  </si>
  <si>
    <t>A … kg/… lb tömeget meghaladó ömlesztett anyag tárolási hőmérséklete legfeljebb … °C/... °F lehet.</t>
  </si>
  <si>
    <t>P420</t>
  </si>
  <si>
    <t>Más anyagoktól távol tárolandó.</t>
  </si>
  <si>
    <t>P422</t>
  </si>
  <si>
    <t>Tartalma … -ban/-ben tárolandó.</t>
  </si>
  <si>
    <t>P402 + P404</t>
  </si>
  <si>
    <t>Száraz helyen tárolandó. Zárt edényben tárolandó.</t>
  </si>
  <si>
    <t>P403 + P233</t>
  </si>
  <si>
    <t>Jól szellőző helyen tárolandó. Az edény szorosan lezárva tartandó.</t>
  </si>
  <si>
    <t>P403 + P235</t>
  </si>
  <si>
    <t>Jól szellőző helyen tárolandó. Hűvös helyen tartandó.</t>
  </si>
  <si>
    <t>P410 + P403</t>
  </si>
  <si>
    <t>Napfénytől védendő. Jól szel­lőző helyen tárolandó.</t>
  </si>
  <si>
    <t>P410 + P412</t>
  </si>
  <si>
    <t>Napfénytől védendő. Nem érheti 50 °C/122 °F hőmér­sékletet meghaladó hő.</t>
  </si>
  <si>
    <t>P411 + P235</t>
  </si>
  <si>
    <t>A tárolási hőmérséklet legfeljebb … °C/... °F lehet. Hűvös helyen tartandó.</t>
  </si>
  <si>
    <t>P501</t>
  </si>
  <si>
    <t>A tartalom/edény elhelyezése hulladékként: …</t>
  </si>
  <si>
    <t>Név</t>
  </si>
  <si>
    <t>Physico-chemical classification</t>
  </si>
  <si>
    <t>Occupational limit long term exposure mg/m3</t>
  </si>
  <si>
    <t>Skin classification: 
1A, 1B, 1C =Corrosive
2=Irritative</t>
  </si>
  <si>
    <t>Eye classification:
1=Damage
2=Irritative</t>
  </si>
  <si>
    <t>Sensitisation Classification 
Skin</t>
  </si>
  <si>
    <t>Sensitisation Classification
Resp</t>
  </si>
  <si>
    <t>Aspiration toxicity</t>
  </si>
  <si>
    <t>STOT SE</t>
  </si>
  <si>
    <t>STOT RE</t>
  </si>
  <si>
    <t>Carcinogen</t>
  </si>
  <si>
    <t>Mutagene</t>
  </si>
  <si>
    <t>Reprotoxic</t>
  </si>
  <si>
    <t>Lactation</t>
  </si>
  <si>
    <t>Limit dilution to aspiration toxicity</t>
  </si>
  <si>
    <t>Limit dilution to STOT SE 1</t>
  </si>
  <si>
    <t>Limit dilution to STOT SE 2</t>
  </si>
  <si>
    <t>Limit dilution to STOT SE 3</t>
  </si>
  <si>
    <t>Limit dilution to STOT RE 1</t>
  </si>
  <si>
    <t>Limit dilution to STOT RE 2</t>
  </si>
  <si>
    <t>Limit dilution to carcinogenity</t>
  </si>
  <si>
    <t>Limit dilution to mutagenicity</t>
  </si>
  <si>
    <t>Limit dilution to reprotoxicity</t>
  </si>
  <si>
    <t>Limit dilution to sensitization, skin</t>
  </si>
  <si>
    <t>Limit dilution to sensitization inhalation</t>
  </si>
  <si>
    <t>Limit dilution to no hazard on eye %</t>
  </si>
  <si>
    <t>limit dilution to no hazard on skin %</t>
  </si>
  <si>
    <t>Limit dilution to Eye Irrit 2 hazard only</t>
  </si>
  <si>
    <t>Limit dilution to Skin Irrit 2 hazard only</t>
  </si>
  <si>
    <t>Environmental limit mg/l
PNEC</t>
  </si>
  <si>
    <t>Environmental classification
Acute</t>
  </si>
  <si>
    <t>Environmental classification
Chronic</t>
  </si>
  <si>
    <t>PBT or vPvB
biodegradation percentage/days</t>
  </si>
  <si>
    <t>112-34-5</t>
  </si>
  <si>
    <t>2-(2-butoxyethoxy)ethanol</t>
  </si>
  <si>
    <t>203-961-6</t>
  </si>
  <si>
    <t>1</t>
  </si>
  <si>
    <t>85/28days</t>
  </si>
  <si>
    <t>XVII. Melléklet 55.</t>
  </si>
  <si>
    <t>111-42-2</t>
  </si>
  <si>
    <t>2,2'-Iminodiethanol</t>
  </si>
  <si>
    <t>CLP 0,  harmoniziált + környezeti a regisztráló által</t>
  </si>
  <si>
    <t>120-93-4</t>
  </si>
  <si>
    <t>2-imidazolidone</t>
  </si>
  <si>
    <t>100/28days</t>
  </si>
  <si>
    <t>regisztráló</t>
  </si>
  <si>
    <t>2682-20-4</t>
  </si>
  <si>
    <t>220-239-6</t>
  </si>
  <si>
    <t>no limit</t>
  </si>
  <si>
    <t>1B</t>
  </si>
  <si>
    <t>1A</t>
  </si>
  <si>
    <t>no data</t>
  </si>
  <si>
    <t>2015 januári módosítási javaslat</t>
  </si>
  <si>
    <t>107-41-5</t>
  </si>
  <si>
    <t>2-methylpentane-2,4-diol</t>
  </si>
  <si>
    <t>203-489-0</t>
  </si>
  <si>
    <t>0,429</t>
  </si>
  <si>
    <t>81/28days</t>
  </si>
  <si>
    <t>regisztráció</t>
  </si>
  <si>
    <t>122-99-6</t>
  </si>
  <si>
    <t>2-Phenoxyethanol</t>
  </si>
  <si>
    <t>8,07</t>
  </si>
  <si>
    <t>&gt;90/15days</t>
  </si>
  <si>
    <t>CLP 0 harmonizált</t>
  </si>
  <si>
    <t>866889-72-7</t>
  </si>
  <si>
    <t>3-C12-14-(even num-bered)-alkylamido-N,N-dimethylpropan-1-amino oxide</t>
  </si>
  <si>
    <t>0,352</t>
  </si>
  <si>
    <t>64-19-7</t>
  </si>
  <si>
    <t>Flam. Liq. 3</t>
  </si>
  <si>
    <t>78330-21-9</t>
  </si>
  <si>
    <t>294</t>
  </si>
  <si>
    <t>95/28days</t>
  </si>
  <si>
    <t>102782-92-3</t>
  </si>
  <si>
    <t>bejelentés, legszigorúbb</t>
  </si>
  <si>
    <t>9000-90-2</t>
  </si>
  <si>
    <t>0,06</t>
  </si>
  <si>
    <t>regisztráció és CLP 0.</t>
  </si>
  <si>
    <t>2634-33-5</t>
  </si>
  <si>
    <t>bejelentés és CLP0</t>
  </si>
  <si>
    <t>139-07-1</t>
  </si>
  <si>
    <t>Benzododecinium chloride</t>
  </si>
  <si>
    <t>90%/28days</t>
  </si>
  <si>
    <t>bejelentés</t>
  </si>
  <si>
    <t>10039-54-0</t>
  </si>
  <si>
    <t>0.008</t>
  </si>
  <si>
    <t>CLP 1 és regisztráció kiegészítése Aqu. Chron. 3</t>
  </si>
  <si>
    <t>141-32-2</t>
  </si>
  <si>
    <t>Butyl acrylate</t>
  </si>
  <si>
    <t>80-90/28days</t>
  </si>
  <si>
    <t>CLP 0 regisztráció az Aqu Chron. 3 és STOT</t>
  </si>
  <si>
    <t>68187-77-9</t>
  </si>
  <si>
    <t>Castor oil Sulphate amonium salt</t>
  </si>
  <si>
    <t>93685-51-9</t>
  </si>
  <si>
    <t>Castor oil. Acetylated, sulfated, sodium salt</t>
  </si>
  <si>
    <t>62/28days</t>
  </si>
  <si>
    <t>9012-54-8</t>
  </si>
  <si>
    <t>Cellulase</t>
  </si>
  <si>
    <t>232-734-4</t>
  </si>
  <si>
    <t>CLP0</t>
  </si>
  <si>
    <t>55965-84-9</t>
  </si>
  <si>
    <t>CIT/MIT</t>
  </si>
  <si>
    <t>60%/28days</t>
  </si>
  <si>
    <t>harmonizált a CLP bejelentésekben, a specifikus limitekkel</t>
  </si>
  <si>
    <t>77-92-9</t>
  </si>
  <si>
    <t>97%/28days</t>
  </si>
  <si>
    <t>111-46-6</t>
  </si>
  <si>
    <t>10</t>
  </si>
  <si>
    <t>70-80/28days</t>
  </si>
  <si>
    <t>7775-27-1</t>
  </si>
  <si>
    <t>3586-55-8</t>
  </si>
  <si>
    <t>50-00-0</t>
  </si>
  <si>
    <t>formaldehyde</t>
  </si>
  <si>
    <t>7722-84-1</t>
  </si>
  <si>
    <t>not relevant</t>
  </si>
  <si>
    <t>ATP00</t>
  </si>
  <si>
    <t>69011-36-5</t>
  </si>
  <si>
    <t>Isotridecanol ethoxylated</t>
  </si>
  <si>
    <t>75-82/28days</t>
  </si>
  <si>
    <t>80498-15-3</t>
  </si>
  <si>
    <t>Laccase</t>
  </si>
  <si>
    <t>ATP01 a bejelentésekben</t>
  </si>
  <si>
    <t>80-62-6</t>
  </si>
  <si>
    <t>Methyl metacrylate</t>
  </si>
  <si>
    <t>Flam. Liq. 2</t>
  </si>
  <si>
    <t>94/14days</t>
  </si>
  <si>
    <t>68082-29-1</t>
  </si>
  <si>
    <t>7664-38-2</t>
  </si>
  <si>
    <t>231-633-2</t>
  </si>
  <si>
    <t>231-760-3</t>
  </si>
  <si>
    <t>0.0389</t>
  </si>
  <si>
    <t>1C</t>
  </si>
  <si>
    <t>7631-86-9</t>
  </si>
  <si>
    <t>231-545-4</t>
  </si>
  <si>
    <t>75718-16-0</t>
  </si>
  <si>
    <t>497-19-8</t>
  </si>
  <si>
    <t>207-838-8</t>
  </si>
  <si>
    <t>CLP00</t>
  </si>
  <si>
    <t>7647-14-5</t>
  </si>
  <si>
    <t>1310-73-2</t>
  </si>
  <si>
    <t>CLP regisztrációval egyező 5%-nál vált a Skin Corr. 1A 1B-re</t>
  </si>
  <si>
    <t>7681-52-9</t>
  </si>
  <si>
    <t>31-668-3</t>
  </si>
  <si>
    <t>EUH031</t>
  </si>
  <si>
    <t>15630-89-4</t>
  </si>
  <si>
    <t>7757-82-6</t>
  </si>
  <si>
    <t>7664-93-9</t>
  </si>
  <si>
    <t>0,05</t>
  </si>
  <si>
    <t>CLP00 Érdekes, hogy a regisztráció sem adja hozzáa a fémkorróziót</t>
  </si>
  <si>
    <t>13463-67-7</t>
  </si>
  <si>
    <t>Titanium dioxide</t>
  </si>
  <si>
    <t>110-64-5</t>
  </si>
  <si>
    <t>203-787-0</t>
  </si>
  <si>
    <t>868-77-9</t>
  </si>
  <si>
    <t>2-Hydroxyethyl methacrylate</t>
  </si>
  <si>
    <t>212-782-2</t>
  </si>
  <si>
    <t>CLP00 a regisztrációban elhagyják a Skin Irrit. 2-t, de én beírtam</t>
  </si>
  <si>
    <t>27813-02-1</t>
  </si>
  <si>
    <t>248-666-3</t>
  </si>
  <si>
    <t>39670-09-2</t>
  </si>
  <si>
    <t>254-588-0</t>
  </si>
  <si>
    <t>a regisztrációban nem veszélyesnek osztályozták, én is. De a bejelentésekben sok van a szokásos Skin Irrit, Skin Sens. Osztályozásokból, melyek valószínűbbek</t>
  </si>
  <si>
    <t>7328-22-5</t>
  </si>
  <si>
    <t>230-813-8</t>
  </si>
  <si>
    <t>a regisztrációban nem veszélyesnek osztályozták, én is. De a bejelentésekben sok van Skin Irrit, Eye Irrit Osztályozásokból, melyek valószínűbbek</t>
  </si>
  <si>
    <t>2495-37-6</t>
  </si>
  <si>
    <t>Benzyl methacrylate</t>
  </si>
  <si>
    <t>219-674-4</t>
  </si>
  <si>
    <t>van harmonizált osztályozása, az szigorúbb, de a regisztrló a tényadatok alapján enyhítette. Ami a vicces, hogy az anyag nem szerepel a CLP rendelet VI. mellékletében??? Mindenesetre a szigorúbbat írtam be.</t>
  </si>
  <si>
    <t>101-43-9</t>
  </si>
  <si>
    <t>Cyclohexyl methacrylate</t>
  </si>
  <si>
    <t>202-943-5</t>
  </si>
  <si>
    <t>a regisztráció alapján. A bejelentésekben bejönnek a Skin és Eye Irrit is és STOT SE3</t>
  </si>
  <si>
    <t>688-84-6</t>
  </si>
  <si>
    <t>2-Ethylhexyl methacrylate</t>
  </si>
  <si>
    <t>211-708-6</t>
  </si>
  <si>
    <t>A regisztrációban azt írják, hogy van harmonizált, de nem találtam (a bejelentésekben sem!). A megadott a regisztrációban a nemzeti hatóságnak átadott - legjobb - osztályozás</t>
  </si>
  <si>
    <t>106-91-2</t>
  </si>
  <si>
    <t>2,3-Epoxypropyl methacrylate 
(Glycidyl methacrylate)</t>
  </si>
  <si>
    <t>7534-94-3</t>
  </si>
  <si>
    <t>231-403-1</t>
  </si>
  <si>
    <t>90551-76-1</t>
  </si>
  <si>
    <t>Methacrylic ester 13.0 C12-16</t>
  </si>
  <si>
    <t>292-094-7</t>
  </si>
  <si>
    <t>2495-25-2</t>
  </si>
  <si>
    <t>Tridecyl methacrylate</t>
  </si>
  <si>
    <t>219-671-8</t>
  </si>
  <si>
    <t>1189-08-8</t>
  </si>
  <si>
    <t>214-711-0</t>
  </si>
  <si>
    <t>regisztráció alapján sok Skin és Eye Irrit. A bejelentésekben</t>
  </si>
  <si>
    <t>72869-86-4</t>
  </si>
  <si>
    <t>276-957-5</t>
  </si>
  <si>
    <t>25852-47-5</t>
  </si>
  <si>
    <t>nincs regisztráció, az egyik csapat nem veszélyesnek adta meg a bejelentésben, a másik a megadottat preferálta.</t>
  </si>
  <si>
    <t>109-16-0</t>
  </si>
  <si>
    <t>203-652-6</t>
  </si>
  <si>
    <t>3290-92-4</t>
  </si>
  <si>
    <t>221-950-4</t>
  </si>
  <si>
    <t>regisztráció alapján. Megy az ECHA által kért további vizsgálatsor. Sok Skin és Eye Irrit és Sens. A bejelentésekben</t>
  </si>
  <si>
    <t>17832-28-9</t>
  </si>
  <si>
    <t>241-793-5</t>
  </si>
  <si>
    <t>regisztráció. Van Eye Irrit sok a bejelentésekben</t>
  </si>
  <si>
    <t>15484-80-7</t>
  </si>
  <si>
    <t>239-510-5</t>
  </si>
  <si>
    <t>Itaconic anhydride</t>
  </si>
  <si>
    <t>218-518-2</t>
  </si>
  <si>
    <t>108-31-6</t>
  </si>
  <si>
    <t>203-571-6</t>
  </si>
  <si>
    <t>EUH071</t>
  </si>
  <si>
    <t>regisztráció CLP02, és még 2014 végén beadtak egy harmonizált változtatást. Figyelem STOT RE kétféle végpont, kétféle osztályozás, amit nem tudok jelezni</t>
  </si>
  <si>
    <t>39420-45-6</t>
  </si>
  <si>
    <t>131-11-3</t>
  </si>
  <si>
    <t>205-011-6</t>
  </si>
  <si>
    <t>84-66-2</t>
  </si>
  <si>
    <t>201-550-6</t>
  </si>
  <si>
    <t>regisztráció, de az ECHA további vizsgálatokat kért</t>
  </si>
  <si>
    <t>605-45-8</t>
  </si>
  <si>
    <t>210-086-3</t>
  </si>
  <si>
    <t>131-16-8</t>
  </si>
  <si>
    <t>205-015-8</t>
  </si>
  <si>
    <t>84-69-5</t>
  </si>
  <si>
    <t>201-553-2</t>
  </si>
  <si>
    <t>regisztráció. A reprotoxikus hatás specifikus limitjét a CLP01-ből javasolja az ECHA eltávolítani. A regisztráló már megtette.</t>
  </si>
  <si>
    <t>84-74-2</t>
  </si>
  <si>
    <t>201-557-4</t>
  </si>
  <si>
    <t>CLP01 de a regisztráicó hozzáadta a Chronic 2-t</t>
  </si>
  <si>
    <t>egy új rendelet törölte a lágyító korlátozásokat</t>
  </si>
  <si>
    <t>85-68-7</t>
  </si>
  <si>
    <t>201-622-7</t>
  </si>
  <si>
    <t>a regisztrációban elhagyták a CLP00-ból az Aquatic Acute 1-et. Visszatettem.</t>
  </si>
  <si>
    <t>605-50-5</t>
  </si>
  <si>
    <t>210-088-4</t>
  </si>
  <si>
    <t>a regisztrációban hozzáadáták a Skin Sens. 1-et és a Aquatic Acute 1-et, de a Reepr. 2-1B-ből 1-t csináltak</t>
  </si>
  <si>
    <t>776297-69-9</t>
  </si>
  <si>
    <t>131-18-0</t>
  </si>
  <si>
    <t>84777-06-0</t>
  </si>
  <si>
    <t>84-75-3</t>
  </si>
  <si>
    <t>201-559-5</t>
  </si>
  <si>
    <t>ATP05</t>
  </si>
  <si>
    <t>68515-50-4</t>
  </si>
  <si>
    <t>271-093-5</t>
  </si>
  <si>
    <t>bejelentés ECHA vélemény</t>
  </si>
  <si>
    <t>71888-89-6</t>
  </si>
  <si>
    <t>117-81-7</t>
  </si>
  <si>
    <t>117-84-0</t>
  </si>
  <si>
    <t>28553-12-0</t>
  </si>
  <si>
    <t>68515-42-4</t>
  </si>
  <si>
    <t>53306-54-0</t>
  </si>
  <si>
    <t>26761-40-0</t>
  </si>
  <si>
    <t>68515-49-1</t>
  </si>
  <si>
    <t>85507-79-5</t>
  </si>
  <si>
    <t>3648-20-2</t>
  </si>
  <si>
    <t>27253-26-5</t>
  </si>
  <si>
    <t>68515-47-9</t>
  </si>
  <si>
    <t>512-56-1</t>
  </si>
  <si>
    <t>trimethyl phosphate</t>
  </si>
  <si>
    <t>208-144-8</t>
  </si>
  <si>
    <t>78-40-0</t>
  </si>
  <si>
    <t>triethyl phosphate</t>
  </si>
  <si>
    <t>201-114-5</t>
  </si>
  <si>
    <t>513-02-0</t>
  </si>
  <si>
    <t>triisopropyl phosphate</t>
  </si>
  <si>
    <t>208-150-0</t>
  </si>
  <si>
    <t>513-08-6</t>
  </si>
  <si>
    <t>tripropyl phosphate</t>
  </si>
  <si>
    <t>208-151-6</t>
  </si>
  <si>
    <t>126-71-6</t>
  </si>
  <si>
    <t>Triisobutyl phosphate</t>
  </si>
  <si>
    <t>204-798-3</t>
  </si>
  <si>
    <t>126-73-8</t>
  </si>
  <si>
    <t>tributyl phosphate</t>
  </si>
  <si>
    <t>204-800-2</t>
  </si>
  <si>
    <t>2528-38-3</t>
  </si>
  <si>
    <t>219-773-2</t>
  </si>
  <si>
    <t>2528-39-4</t>
  </si>
  <si>
    <t>Trihexyl phosphate</t>
  </si>
  <si>
    <t>219-774-8</t>
  </si>
  <si>
    <t>78-42-2</t>
  </si>
  <si>
    <t>tris(2-ethylhexyl) phosphate</t>
  </si>
  <si>
    <t>201-116-6</t>
  </si>
  <si>
    <t>4200-55-9</t>
  </si>
  <si>
    <t>tridecyl phosphate</t>
  </si>
  <si>
    <t>224-099-7</t>
  </si>
  <si>
    <t>51363-64-5</t>
  </si>
  <si>
    <t>diisodecyl phenyl phosphate</t>
  </si>
  <si>
    <t>257-153-3</t>
  </si>
  <si>
    <t>16368-97-1</t>
  </si>
  <si>
    <t>bis(2-ethylhexyl) phenyl phosphate</t>
  </si>
  <si>
    <t>240-424-5</t>
  </si>
  <si>
    <t>27460-02-2</t>
  </si>
  <si>
    <t>dodecyldiphenyl phosphate</t>
  </si>
  <si>
    <t>431-760-5</t>
  </si>
  <si>
    <t>Isodecyl diphenyl phosphate</t>
  </si>
  <si>
    <t>249-828-6</t>
  </si>
  <si>
    <t>1241-94-7</t>
  </si>
  <si>
    <t>2-ethylhexyl diphenyl phosphate</t>
  </si>
  <si>
    <t>214-987-2</t>
  </si>
  <si>
    <t>bejelentés, nyilvánvalóan a trifenil-foszfát tartalom miatt (is) van - szemben a regisztrációval, Acute 1 és Chronic 1-nek osztályozva</t>
  </si>
  <si>
    <t>60763-39-5</t>
  </si>
  <si>
    <t>isopropyl diphenyl phosphate</t>
  </si>
  <si>
    <t>262-411-3</t>
  </si>
  <si>
    <t>26569-53-9</t>
  </si>
  <si>
    <t>tris(nonylphenyl) phosphate</t>
  </si>
  <si>
    <t>247-812-3</t>
  </si>
  <si>
    <t>56803-37-3</t>
  </si>
  <si>
    <t>260-391-0</t>
  </si>
  <si>
    <t>65652-41-7</t>
  </si>
  <si>
    <t>265-859-8</t>
  </si>
  <si>
    <t>68937-40-6</t>
  </si>
  <si>
    <t>Phenol, isobutylenated, phosphate (3:1)</t>
  </si>
  <si>
    <t>273-065-8</t>
  </si>
  <si>
    <t>regisztráció. A trifenil-foszfát tartalmat a keverékben figyelembe kell venni: ha 25% felett van, Acute 1 és Chronic 1 az osztályozás</t>
  </si>
  <si>
    <t>68937-41-7</t>
  </si>
  <si>
    <t>Phenol, isopropylated, phosphate (3:1)</t>
  </si>
  <si>
    <t>273-066-3</t>
  </si>
  <si>
    <t>regisztráció. Ha a trifenil-foszfát tartalom az anyagba, vagy az ebből származókeverékben 5% felett van, Chronic 2-be osztályozandó!!</t>
  </si>
  <si>
    <t>28108-99-8</t>
  </si>
  <si>
    <t>248-848-2</t>
  </si>
  <si>
    <t>5945-33-5</t>
  </si>
  <si>
    <t>425-220-8</t>
  </si>
  <si>
    <t>25155-23-1</t>
  </si>
  <si>
    <t>trixylyl phosphate</t>
  </si>
  <si>
    <t>246-677-8</t>
  </si>
  <si>
    <t>78-32-0</t>
  </si>
  <si>
    <t>201-105-6</t>
  </si>
  <si>
    <t>78-30-8</t>
  </si>
  <si>
    <t>201-103-5</t>
  </si>
  <si>
    <t>1330-78-5</t>
  </si>
  <si>
    <t>tris(methylphenyl) phosphate</t>
  </si>
  <si>
    <t>215-548-8</t>
  </si>
  <si>
    <t>563-04-2</t>
  </si>
  <si>
    <t>209-241-8</t>
  </si>
  <si>
    <t>26444-49-5</t>
  </si>
  <si>
    <t>247-693-8</t>
  </si>
  <si>
    <t>57583-54-7</t>
  </si>
  <si>
    <t>tetraphenyl m-phenylene bis(phosphate)</t>
  </si>
  <si>
    <t>260-830-6</t>
  </si>
  <si>
    <t>115-86-6</t>
  </si>
  <si>
    <t>triphenyl phosphate</t>
  </si>
  <si>
    <t>204-112-2</t>
  </si>
  <si>
    <t>regisztrációban csak Chronic 2, de a bejelentésekben szinte csak Chronic 1 van, nagyon sok, ezt választottam</t>
  </si>
  <si>
    <t>700-393-5</t>
  </si>
  <si>
    <t>115-96-8</t>
  </si>
  <si>
    <t>tris(2-chloroethyl) phosphate</t>
  </si>
  <si>
    <t>204-118-5</t>
  </si>
  <si>
    <t>13674-84-5</t>
  </si>
  <si>
    <t>tris(2-chloro-1-methylethyl) phosphate</t>
  </si>
  <si>
    <t>237-158-7</t>
  </si>
  <si>
    <t>13674-87-8</t>
  </si>
  <si>
    <t>tris[2-chloro-1-(chloromethyl)ethyl] phosphate</t>
  </si>
  <si>
    <t>237-159-2</t>
  </si>
  <si>
    <t>38051-10-4</t>
  </si>
  <si>
    <t>2,2-bis(chloromethyl)trimethylene bis(bis(2-chloroethyl)phosphate)</t>
  </si>
  <si>
    <t>253-760-2</t>
  </si>
  <si>
    <t>2781-11-5</t>
  </si>
  <si>
    <t>220-482-8</t>
  </si>
  <si>
    <t>Phosphoric acid, triethyl ester, polymer with oxirane and phosphorus oxide (P2O5)</t>
  </si>
  <si>
    <t>606-033-2</t>
  </si>
  <si>
    <t>78-51-3</t>
  </si>
  <si>
    <t>Tris/2-butoxyethyl)phophate</t>
  </si>
  <si>
    <t>201-122-9</t>
  </si>
  <si>
    <t>71-48-7</t>
  </si>
  <si>
    <t>1560-69-6</t>
  </si>
  <si>
    <t>-</t>
  </si>
  <si>
    <t>Cobalt C3-10-salt</t>
  </si>
  <si>
    <t>136-52-7</t>
  </si>
  <si>
    <t>205-250-6</t>
  </si>
  <si>
    <t>27253-31-2</t>
  </si>
  <si>
    <t>13586-84-0</t>
  </si>
  <si>
    <t>61789-51-3</t>
  </si>
  <si>
    <t>68956-82-1</t>
  </si>
  <si>
    <t>68409-81-4</t>
  </si>
  <si>
    <t>1336-21-6</t>
  </si>
  <si>
    <t>1330-20-7</t>
  </si>
  <si>
    <t>215-535-7</t>
  </si>
  <si>
    <t>0,327</t>
  </si>
  <si>
    <t>111-76-2</t>
  </si>
  <si>
    <t>96-29-7</t>
  </si>
  <si>
    <t>100-41-4</t>
  </si>
  <si>
    <t>22464-99-9</t>
  </si>
  <si>
    <t>7758-09-0</t>
  </si>
  <si>
    <t>231-832-4</t>
  </si>
  <si>
    <t>7632-00-0</t>
  </si>
  <si>
    <t>231-555-9</t>
  </si>
  <si>
    <t>Toluol</t>
  </si>
  <si>
    <t>203-625-9</t>
  </si>
  <si>
    <t>110-54-3</t>
  </si>
  <si>
    <t>203-777-6</t>
  </si>
  <si>
    <t>204-469-4</t>
  </si>
  <si>
    <t>55406-53-6</t>
  </si>
  <si>
    <t>259-627-5</t>
  </si>
  <si>
    <t>ATP 6</t>
  </si>
  <si>
    <t>5395-50-6</t>
  </si>
  <si>
    <t>226-408-0</t>
  </si>
  <si>
    <t>Biotech adatlapja</t>
  </si>
  <si>
    <t>107-21-1</t>
  </si>
  <si>
    <t>Ethane-1,2-diol</t>
  </si>
  <si>
    <t>203-473-3</t>
  </si>
  <si>
    <t>109-86-4</t>
  </si>
  <si>
    <t>2-Methoxyethanol</t>
  </si>
  <si>
    <t>203-713-7</t>
  </si>
  <si>
    <t>110-80-5</t>
  </si>
  <si>
    <t>2-Ethoxyethanol</t>
  </si>
  <si>
    <t>203-804-1</t>
  </si>
  <si>
    <t>2-Butoxyethanol</t>
  </si>
  <si>
    <t>203-905-0</t>
  </si>
  <si>
    <t>4439-24-1</t>
  </si>
  <si>
    <t>224-658-5</t>
  </si>
  <si>
    <t>203-872-2</t>
  </si>
  <si>
    <t>111-77-3</t>
  </si>
  <si>
    <t>2-(2-methoxyethoxy)ethanol</t>
  </si>
  <si>
    <t>203-906-6</t>
  </si>
  <si>
    <t>111-90-0</t>
  </si>
  <si>
    <t>2-(2-ethoxyethoxy)ethanol</t>
  </si>
  <si>
    <t>203-919-7</t>
  </si>
  <si>
    <t>110-71-4</t>
  </si>
  <si>
    <t>1,2-Dimethoxyethane</t>
  </si>
  <si>
    <t>203-794-9</t>
  </si>
  <si>
    <t>629-14-1</t>
  </si>
  <si>
    <t>1,2-diethoxyethane</t>
  </si>
  <si>
    <t>211-076-1</t>
  </si>
  <si>
    <t>112-48-1</t>
  </si>
  <si>
    <t>1,2-Dibutoxyethane</t>
  </si>
  <si>
    <t>203-976-8</t>
  </si>
  <si>
    <t>112-36-7</t>
  </si>
  <si>
    <t>bis(2-ethoxyethyl) ether</t>
  </si>
  <si>
    <t>203-963-7</t>
  </si>
  <si>
    <t>112-73-2</t>
  </si>
  <si>
    <t>bis(2-butoxyethyl) ether</t>
  </si>
  <si>
    <t>204-001-9</t>
  </si>
  <si>
    <t>57-55-6</t>
  </si>
  <si>
    <t>Propane-1,2-diol</t>
  </si>
  <si>
    <t>107-98-2</t>
  </si>
  <si>
    <t>203-539-1</t>
  </si>
  <si>
    <t>CLP01</t>
  </si>
  <si>
    <t>1589-47-5</t>
  </si>
  <si>
    <t>216-455-5</t>
  </si>
  <si>
    <t>5131-66-8</t>
  </si>
  <si>
    <t>1-butoxypropan-2-ol</t>
  </si>
  <si>
    <t>225-878-4</t>
  </si>
  <si>
    <t>1426148-68-6</t>
  </si>
  <si>
    <t>800-182-9</t>
  </si>
  <si>
    <t>160901-19-9</t>
  </si>
  <si>
    <t>500-457-0</t>
  </si>
  <si>
    <t>68439-50-9</t>
  </si>
  <si>
    <t>500-213-3</t>
  </si>
  <si>
    <t>500-236-9</t>
  </si>
  <si>
    <t>9002-92-0</t>
  </si>
  <si>
    <t>500-002-6</t>
  </si>
  <si>
    <t>27306-79-2</t>
  </si>
  <si>
    <t>500-059-7</t>
  </si>
  <si>
    <t>500-241-6</t>
  </si>
  <si>
    <t>52609-19-5</t>
  </si>
  <si>
    <t>500-116-6</t>
  </si>
  <si>
    <t>9016-87-9</t>
  </si>
  <si>
    <t>200-659-6</t>
  </si>
  <si>
    <t>20,9</t>
  </si>
  <si>
    <t>64-17-5</t>
  </si>
  <si>
    <t>200-578-6</t>
  </si>
  <si>
    <t>0,96</t>
  </si>
  <si>
    <t>67-63-0</t>
  </si>
  <si>
    <t>propan-2-ol</t>
  </si>
  <si>
    <t>200-661-7</t>
  </si>
  <si>
    <t>140,9</t>
  </si>
  <si>
    <t>CLP00 a regisiztrációval egyező</t>
  </si>
  <si>
    <t>71-23-8</t>
  </si>
  <si>
    <t>propan-1-ol</t>
  </si>
  <si>
    <t>200-746-9</t>
  </si>
  <si>
    <t>75-65-0</t>
  </si>
  <si>
    <t>200-889-7</t>
  </si>
  <si>
    <t>201-148-0</t>
  </si>
  <si>
    <t>0,4</t>
  </si>
  <si>
    <t>bután-2-ol</t>
  </si>
  <si>
    <t>201-158-5</t>
  </si>
  <si>
    <t>47,1</t>
  </si>
  <si>
    <t>71-36-3</t>
  </si>
  <si>
    <t>bután-1-ol</t>
  </si>
  <si>
    <t>200-751-6</t>
  </si>
  <si>
    <t>0,082</t>
  </si>
  <si>
    <t>71-41-0</t>
  </si>
  <si>
    <t>pentan-1-ol</t>
  </si>
  <si>
    <t>200-752-1</t>
  </si>
  <si>
    <t>0,26</t>
  </si>
  <si>
    <t>94624-12-1</t>
  </si>
  <si>
    <t>Pentanol, branched and linear</t>
  </si>
  <si>
    <t>305-536-1</t>
  </si>
  <si>
    <t>0,12</t>
  </si>
  <si>
    <t>137-32-6</t>
  </si>
  <si>
    <t>205-289-9</t>
  </si>
  <si>
    <t>123-51-3</t>
  </si>
  <si>
    <t>204-633-5</t>
  </si>
  <si>
    <t>200-753-7</t>
  </si>
  <si>
    <t>1,9</t>
  </si>
  <si>
    <t>CLP00és Chronic a regisztrációból</t>
  </si>
  <si>
    <t>95-47-6</t>
  </si>
  <si>
    <t>202-422-2</t>
  </si>
  <si>
    <t>0,25</t>
  </si>
  <si>
    <t>106-42-3</t>
  </si>
  <si>
    <t>203-396-5</t>
  </si>
  <si>
    <t>793-24-8</t>
  </si>
  <si>
    <t>212-344-0</t>
  </si>
  <si>
    <t>0,00037</t>
  </si>
  <si>
    <t>95-33-0</t>
  </si>
  <si>
    <t>202-411-2</t>
  </si>
  <si>
    <t>61790-51-0</t>
  </si>
  <si>
    <t>263-144-5</t>
  </si>
  <si>
    <t>120-78-5</t>
  </si>
  <si>
    <t>204-424-9</t>
  </si>
  <si>
    <t>1314-13-2</t>
  </si>
  <si>
    <t>215-222-5</t>
  </si>
  <si>
    <t>0,000206</t>
  </si>
  <si>
    <t>7704-34-9</t>
  </si>
  <si>
    <t>231-722-6</t>
  </si>
  <si>
    <t>100-42-5</t>
  </si>
  <si>
    <t>202-851-5</t>
  </si>
  <si>
    <t>71010-88-3</t>
  </si>
  <si>
    <t>232-475-7</t>
  </si>
  <si>
    <t>1309-48-4</t>
  </si>
  <si>
    <t>215-171-9</t>
  </si>
  <si>
    <t>101-72-4</t>
  </si>
  <si>
    <t>202-969-7</t>
  </si>
  <si>
    <t>96-45-7</t>
  </si>
  <si>
    <t>202-506-9</t>
  </si>
  <si>
    <t>53988-10-6</t>
  </si>
  <si>
    <t>258-904-8</t>
  </si>
  <si>
    <t>137-26-8</t>
  </si>
  <si>
    <t>111-57-9</t>
  </si>
  <si>
    <t>110-82-7</t>
  </si>
  <si>
    <t>203-806-2</t>
  </si>
  <si>
    <t>CLP00 képest - amit megadatam, a regisztrációban elhagyták az Aquatic Chronic 1-et</t>
  </si>
  <si>
    <t>205-500-4</t>
  </si>
  <si>
    <t>CLP00 de a regisztrációban az adatok alapján elhagyják az Eye Irrit. 2-t</t>
  </si>
  <si>
    <t>1025-15-6</t>
  </si>
  <si>
    <t>213-834-7</t>
  </si>
  <si>
    <t>7575-23-7</t>
  </si>
  <si>
    <t>231-472-8</t>
  </si>
  <si>
    <t>121-69-7</t>
  </si>
  <si>
    <t>204-493-5</t>
  </si>
  <si>
    <t>CLP00 a regisztrációval megegyezően.</t>
  </si>
  <si>
    <t>64742-48-9</t>
  </si>
  <si>
    <t>265-150-3</t>
  </si>
  <si>
    <t>regisztráció Figyelem: a benzol, toluol, hexántartalomtól függően további végpontokon lehet veszélyes, lásd a külön táblázat a táblázatok végén: "illék.szénhidr. Osztályzása"</t>
  </si>
  <si>
    <t>27668-52-6</t>
  </si>
  <si>
    <t>248-595-8</t>
  </si>
  <si>
    <t>bejelentés, szigorúbb</t>
  </si>
  <si>
    <t>http://www.cdpr.ca.gov/docs/risk/toxsums/pdfs/6006.pdf</t>
  </si>
  <si>
    <t>7761-88-8</t>
  </si>
  <si>
    <t>231-853-9</t>
  </si>
  <si>
    <t>Ox. Sol. 2 Met. Corr. 1.</t>
  </si>
  <si>
    <t>CLP00, plusz a regisztrációból a Met. Corr. És az M faktorok</t>
  </si>
  <si>
    <t>7783-90-6</t>
  </si>
  <si>
    <t>232-033-3</t>
  </si>
  <si>
    <t>104-54-1 </t>
  </si>
  <si>
    <t>203-212-3</t>
  </si>
  <si>
    <t>140-10-3</t>
  </si>
  <si>
    <t>205-398-1</t>
  </si>
  <si>
    <t>50984-52-6</t>
  </si>
  <si>
    <t>256-891-3</t>
  </si>
  <si>
    <t>sem a regisztrációban, sem a bejelenetések többségében nem tartják veszélyesnek</t>
  </si>
  <si>
    <t>104-55-2</t>
  </si>
  <si>
    <t>203-213-9</t>
  </si>
  <si>
    <t>regisztráció és bejelentés</t>
  </si>
  <si>
    <t>105-13-5</t>
  </si>
  <si>
    <t>203-273-6</t>
  </si>
  <si>
    <t>regisztráció, de a bejelentésben rengeteg Skin Sens. 1 is van</t>
  </si>
  <si>
    <t>1335-08-6</t>
  </si>
  <si>
    <t>215-618-8</t>
  </si>
  <si>
    <t>10043-35-3</t>
  </si>
  <si>
    <t>233-139-2</t>
  </si>
  <si>
    <t>123-86-4</t>
  </si>
  <si>
    <t>204-658-1</t>
  </si>
  <si>
    <t>CLP00 a regisztrációval egyező</t>
  </si>
  <si>
    <t>110-19-0</t>
  </si>
  <si>
    <t>203-745-1</t>
  </si>
  <si>
    <t>EUH066</t>
  </si>
  <si>
    <t>CLP00 a regisztráció a STOT SE 3-at teszi hozzá</t>
  </si>
  <si>
    <t>540-88-5</t>
  </si>
  <si>
    <t>208-760-7</t>
  </si>
  <si>
    <t>618-498-9</t>
  </si>
  <si>
    <t>EUH203</t>
  </si>
  <si>
    <t>tiltott a lakossági felhasználás</t>
  </si>
  <si>
    <t>101-68-8</t>
  </si>
  <si>
    <t>4,4'-methylenediphenyl diisocyanate</t>
  </si>
  <si>
    <t>202-966-0</t>
  </si>
  <si>
    <t>2536-05-2</t>
  </si>
  <si>
    <t>2,2'-methylenediphenyl diisocyanate</t>
  </si>
  <si>
    <t>219-799-4</t>
  </si>
  <si>
    <t>5873-54-1</t>
  </si>
  <si>
    <t>227-534-9</t>
  </si>
  <si>
    <t>21132-81-0</t>
  </si>
  <si>
    <t>2,6-bis(o-isocyanatobenzyl)phenyl isocyanate</t>
  </si>
  <si>
    <t>244-233-8</t>
  </si>
  <si>
    <t>26447-40-5</t>
  </si>
  <si>
    <t>methylenediphenyl diisocyanate</t>
  </si>
  <si>
    <t>247-714-0</t>
  </si>
  <si>
    <t>85392-14-9</t>
  </si>
  <si>
    <t>2,2'-methylenebis[6-(o-isocyanatobenzyl)phenyl] diisocyanate</t>
  </si>
  <si>
    <t>286-872-5</t>
  </si>
  <si>
    <t>85423-11-6</t>
  </si>
  <si>
    <t>2,6-bis[2-isocyanato-3-[(2-isocyanatophenyl)methyl]benzyl]phenyl isocyanate</t>
  </si>
  <si>
    <t>287-215-5</t>
  </si>
  <si>
    <t>25686-28-6</t>
  </si>
  <si>
    <t>4,4'-Methylenediphenyl diisocyanate, oligomers</t>
  </si>
  <si>
    <t>500-040-3</t>
  </si>
  <si>
    <t>32055-14-4</t>
  </si>
  <si>
    <t>500-079-6</t>
  </si>
  <si>
    <t>109331-54-6</t>
  </si>
  <si>
    <t>500-297-1</t>
  </si>
  <si>
    <t>39310-05-9</t>
  </si>
  <si>
    <t>Benzene, 1,1'-methylenebis[isocyanato-, homopolymer</t>
  </si>
  <si>
    <t>609-645-8</t>
  </si>
  <si>
    <t>4,4'-Methylenediphenyl diisocyanate, oligomeric reaction products with 2,4'-diisocyanato-diphenylmethane, 2,2'-methylenediphenyl diisocyanate and α-hydro-ω-hydroxypoly [oxy(methyl-1,2-ethanediyl)]</t>
  </si>
  <si>
    <t>500-410-4</t>
  </si>
  <si>
    <t>tiltott a lakossági felhasználás és sok más a REACH-ben</t>
  </si>
  <si>
    <t>7439-97-6</t>
  </si>
  <si>
    <t>231-106-7</t>
  </si>
  <si>
    <t>0.0000574</t>
  </si>
  <si>
    <t>74-82-8</t>
  </si>
  <si>
    <t>200-812-7</t>
  </si>
  <si>
    <t>Flam. Gas. 1, Liqu. Gas</t>
  </si>
  <si>
    <t>CLP0 a regisztrációval egyező</t>
  </si>
  <si>
    <t>74-84-0</t>
  </si>
  <si>
    <t>200-814-8</t>
  </si>
  <si>
    <t>74-98-6</t>
  </si>
  <si>
    <t>200-827-9</t>
  </si>
  <si>
    <t>106-97-8</t>
  </si>
  <si>
    <t>203-448-7</t>
  </si>
  <si>
    <t>CLP00 a regisiztrációval egyező FIgyelem: butadién kisebb, mint 0,1%</t>
  </si>
  <si>
    <t>75-28-5</t>
  </si>
  <si>
    <t>200-857-2</t>
  </si>
  <si>
    <t>CLP00 a regisiztrációval egyező Figyelem, butadién kisebb, mint 0,1%</t>
  </si>
  <si>
    <t>,</t>
  </si>
  <si>
    <t>200-662-2</t>
  </si>
  <si>
    <t>78-93-3</t>
  </si>
  <si>
    <t>201-159-0</t>
  </si>
  <si>
    <t>108-94-1</t>
  </si>
  <si>
    <t>203-631-1</t>
  </si>
  <si>
    <t>CLP00 a regisztráció a másik két Acute végpontot, bőrirritációt és szemkárosítást adja hozzá</t>
  </si>
  <si>
    <t>91-22-5</t>
  </si>
  <si>
    <t>202-051-6</t>
  </si>
  <si>
    <t>7758-99-8</t>
  </si>
  <si>
    <t>231-847-6</t>
  </si>
  <si>
    <t>7705-08-0</t>
  </si>
  <si>
    <t>231-729-4</t>
  </si>
  <si>
    <t>7720-78-7</t>
  </si>
  <si>
    <t>231-753-5</t>
  </si>
  <si>
    <t>7758-94-3</t>
  </si>
  <si>
    <t>231-843-4</t>
  </si>
  <si>
    <t>7733-02-0</t>
  </si>
  <si>
    <t>231-793-3</t>
  </si>
  <si>
    <t>CLP00 regisztrációval egyező</t>
  </si>
  <si>
    <t>7785-87-7</t>
  </si>
  <si>
    <t>232-089-9</t>
  </si>
  <si>
    <t>7647-01-0</t>
  </si>
  <si>
    <t>231-595-7</t>
  </si>
  <si>
    <t>CLP00-hoz Met. Corr. 1 és SCL-ek</t>
  </si>
  <si>
    <t>7786-81-4</t>
  </si>
  <si>
    <t>232-104-9</t>
  </si>
  <si>
    <t>78-63-7</t>
  </si>
  <si>
    <t>201-128-1</t>
  </si>
  <si>
    <t>Org. Perox.</t>
  </si>
  <si>
    <t>regisztráció de az Ügynökség további vizsgálatokat kért</t>
  </si>
  <si>
    <t>556-67-2</t>
  </si>
  <si>
    <t>209-136-7</t>
  </si>
  <si>
    <t>regisztráció, mely azonos a CLP00-val, kivéve, hogy Chronic 1 a 4 helyett!</t>
  </si>
  <si>
    <t>javaslat van benn</t>
  </si>
  <si>
    <t>133-14-2</t>
  </si>
  <si>
    <t>205-094-9</t>
  </si>
  <si>
    <t>5593-70-4</t>
  </si>
  <si>
    <t>227-006-8</t>
  </si>
  <si>
    <t>68308-20-3</t>
  </si>
  <si>
    <t>269-635-0</t>
  </si>
  <si>
    <t>osztályozás-bejelentés</t>
  </si>
  <si>
    <t>106-99-0</t>
  </si>
  <si>
    <t>203-450-8</t>
  </si>
  <si>
    <t>Flam. Gas 1 Liqu. Gas</t>
  </si>
  <si>
    <t>91-20-3</t>
  </si>
  <si>
    <t>202-049-5</t>
  </si>
  <si>
    <t>Flam. Solid 2</t>
  </si>
  <si>
    <t>231-588-9</t>
  </si>
  <si>
    <t>231-908-7</t>
  </si>
  <si>
    <t>CÉŐ01 regisztrációval egyező</t>
  </si>
  <si>
    <t>144-62-7</t>
  </si>
  <si>
    <t>205-634-3</t>
  </si>
  <si>
    <t>regisztráció kiegészíti Eye Dam. 1-gyel a CLP00-t</t>
  </si>
  <si>
    <t>1305-62-0</t>
  </si>
  <si>
    <t>215-137-3</t>
  </si>
  <si>
    <t>8011-63-0</t>
  </si>
  <si>
    <t>910-853-9</t>
  </si>
  <si>
    <t>regisztráció, CLP00 módosítva a Bizottság véleményével</t>
  </si>
  <si>
    <t>3734-33-6</t>
  </si>
  <si>
    <t>223-095-2</t>
  </si>
  <si>
    <t>bejelentés, vannak akik még szemkárosító hatást is írnak</t>
  </si>
  <si>
    <t>6990-43-8</t>
  </si>
  <si>
    <t>230-257-6</t>
  </si>
  <si>
    <t>16219-75-3</t>
  </si>
  <si>
    <t>240-347-7</t>
  </si>
  <si>
    <t>149-30-4</t>
  </si>
  <si>
    <t>205-736-8</t>
  </si>
  <si>
    <t>CLP00-val egyező regisztráció és Mfektarok 1</t>
  </si>
  <si>
    <t>67701-03-5</t>
  </si>
  <si>
    <t>266-928-5</t>
  </si>
  <si>
    <t>regisztráció, ha laurinsav 60%, akkor Eye Dam. 1</t>
  </si>
  <si>
    <t>101-67-7</t>
  </si>
  <si>
    <t>202-965-5</t>
  </si>
  <si>
    <t>26780-96-1</t>
  </si>
  <si>
    <t>500-051-3</t>
  </si>
  <si>
    <t>23847-08-7</t>
  </si>
  <si>
    <t>245-910-0</t>
  </si>
  <si>
    <t>102-06-7</t>
  </si>
  <si>
    <t>203-002-1</t>
  </si>
  <si>
    <t>CLP00 kiegészítve Eye Dam. 1-gyel a regisztrációból, de megtartva a Skin Irrit. 1-t és a Repr. 2-t, bár ezek nincsenek a regisztrációban</t>
  </si>
  <si>
    <t>14726-36-4</t>
  </si>
  <si>
    <t>238-778-0</t>
  </si>
  <si>
    <t>7697-37-2</t>
  </si>
  <si>
    <t>231-714-2</t>
  </si>
  <si>
    <t>Ox. Liq. 3 Met. Corr. 1</t>
  </si>
  <si>
    <t>CLP00 a regisztráció hozzáadja a fizikaiakat. Figyelem: Skin Corr. 1B 5-20%</t>
  </si>
  <si>
    <t>302-01-2</t>
  </si>
  <si>
    <t>206-114-9</t>
  </si>
  <si>
    <t>CLP  regisztrációval egyező</t>
  </si>
  <si>
    <t>7646-85-7</t>
  </si>
  <si>
    <t>231-592-0</t>
  </si>
  <si>
    <t>7664-39-3</t>
  </si>
  <si>
    <t>231-634-8</t>
  </si>
  <si>
    <t>CLP  regisztrációval egyező 7%-nál vált az 1A 1B-re!!</t>
  </si>
  <si>
    <t>7601-90-3</t>
  </si>
  <si>
    <t>231-512-4</t>
  </si>
  <si>
    <t>Ox. Liq. 1 Met. Corr. 1</t>
  </si>
  <si>
    <t>CLP Ox. Liq és Skin Corr. -je kiegészítve sok új végponttal a regisztrációban</t>
  </si>
  <si>
    <t>10035-10-6</t>
  </si>
  <si>
    <t>233-113-0</t>
  </si>
  <si>
    <t>CLP-hez fémkorrózió, a viizes oldatban csak Skin Corr. 1B plusz sok egyedi limit a regisztrációban. Ott is az intermedier-ben!!</t>
  </si>
  <si>
    <t>64-18-6</t>
  </si>
  <si>
    <t>200-579-1</t>
  </si>
  <si>
    <t>CLP és sok plusz a regisztrációban és egyedi limitek 1A-1B váltás 90%-nál</t>
  </si>
  <si>
    <t>109-89-7</t>
  </si>
  <si>
    <t>203-716-3</t>
  </si>
  <si>
    <t>CLP regisztrációval egyező</t>
  </si>
  <si>
    <t>109-73-9</t>
  </si>
  <si>
    <t>203-699-2</t>
  </si>
  <si>
    <t>CLP de a regisztráció szigorítja a toxicitást</t>
  </si>
  <si>
    <t>142-84-7</t>
  </si>
  <si>
    <t>205-565-9</t>
  </si>
  <si>
    <t>78-90-0</t>
  </si>
  <si>
    <t>201-155-9</t>
  </si>
  <si>
    <t>CLP de a regisztráció hozzáadja az érzékenyítést</t>
  </si>
  <si>
    <t>107-15-3</t>
  </si>
  <si>
    <t>203-468-6</t>
  </si>
  <si>
    <t>ATP002-t figyelembe veszi a regisztráció a sens. 1B váltasztásával és új Tox is.</t>
  </si>
  <si>
    <t>124-09-4</t>
  </si>
  <si>
    <t>204-679-6</t>
  </si>
  <si>
    <t>Kategória</t>
  </si>
  <si>
    <t>Becsült ATE értékek</t>
  </si>
  <si>
    <t>Skin 1A</t>
  </si>
  <si>
    <t>Skin 1B</t>
  </si>
  <si>
    <t>Skin 1C</t>
  </si>
  <si>
    <t>Illékony szénhidrogének osztályozása, szennyezettségüktől függően: ezeket az Adatgyűjtés táblába a koncentrációjukkal kell beírni, hogy az ilyen szénhidrogént tartalmazó keveréket az Excel jól számolja</t>
  </si>
  <si>
    <t>Osztályozás bőr-szemirritáció</t>
  </si>
  <si>
    <t>Carc.</t>
  </si>
  <si>
    <t>Mut.</t>
  </si>
  <si>
    <t>Repr.</t>
  </si>
  <si>
    <t>Benzol</t>
  </si>
  <si>
    <t>n Hexán</t>
  </si>
  <si>
    <t>Asp. 1</t>
  </si>
  <si>
    <t>VI. melléklet</t>
  </si>
  <si>
    <t>≥0,1</t>
  </si>
  <si>
    <t>≥3</t>
  </si>
  <si>
    <t>&lt;0,1</t>
  </si>
  <si>
    <t>&lt;3</t>
  </si>
  <si>
    <t>100-00-5</t>
  </si>
  <si>
    <t>253.</t>
  </si>
  <si>
    <t>4-NITROKLÓRBENZOL</t>
  </si>
  <si>
    <t>ClC6H4NO2</t>
  </si>
  <si>
    <t>b</t>
  </si>
  <si>
    <t>100-01-6</t>
  </si>
  <si>
    <t>249.</t>
  </si>
  <si>
    <t>4-NITROANILIN</t>
  </si>
  <si>
    <t>O2NC6H4NH2</t>
  </si>
  <si>
    <t>b, i</t>
  </si>
  <si>
    <t>10024-97-2</t>
  </si>
  <si>
    <t>105.</t>
  </si>
  <si>
    <t>DINITROGÉN-OXID</t>
  </si>
  <si>
    <t>N2O</t>
  </si>
  <si>
    <t>10025-67-9</t>
  </si>
  <si>
    <t>81.</t>
  </si>
  <si>
    <t>DIKÉN-DIKLORID</t>
  </si>
  <si>
    <t>S2Cl2</t>
  </si>
  <si>
    <t>m</t>
  </si>
  <si>
    <t>I.</t>
  </si>
  <si>
    <t>10026-13-8</t>
  </si>
  <si>
    <t>138.</t>
  </si>
  <si>
    <t>FOSZFOR-PENTAKLORID</t>
  </si>
  <si>
    <t>PCl5</t>
  </si>
  <si>
    <t>EU2</t>
  </si>
  <si>
    <t>10028-15-6</t>
  </si>
  <si>
    <t>267.</t>
  </si>
  <si>
    <t>ÓZON</t>
  </si>
  <si>
    <t>O3</t>
  </si>
  <si>
    <t>i</t>
  </si>
  <si>
    <t>163.</t>
  </si>
  <si>
    <t>HIDROGÉN-BROMID</t>
  </si>
  <si>
    <t>HBr</t>
  </si>
  <si>
    <t>I. EU1</t>
  </si>
  <si>
    <t>117.</t>
  </si>
  <si>
    <t>ETILBENZOL</t>
  </si>
  <si>
    <t>C6H5CH2CH3</t>
  </si>
  <si>
    <t>I.  BEM EU1</t>
  </si>
  <si>
    <t>300.</t>
  </si>
  <si>
    <t>SZTIROL</t>
  </si>
  <si>
    <t>C6H5CH=CH2</t>
  </si>
  <si>
    <t>VI. BEM</t>
  </si>
  <si>
    <t>100-44-7</t>
  </si>
  <si>
    <t>27.</t>
  </si>
  <si>
    <t>BENZIL-KLORID</t>
  </si>
  <si>
    <t>C6H5CH2Cl</t>
  </si>
  <si>
    <t>b, i, m</t>
  </si>
  <si>
    <t>100-52-7</t>
  </si>
  <si>
    <t>25.</t>
  </si>
  <si>
    <t>BENZALDEHID</t>
  </si>
  <si>
    <t>C6H5CHO</t>
  </si>
  <si>
    <t>10102-43-9</t>
  </si>
  <si>
    <t>252.</t>
  </si>
  <si>
    <t>NITROGÉN-MONOXID</t>
  </si>
  <si>
    <t>NO</t>
  </si>
  <si>
    <t>EU91</t>
  </si>
  <si>
    <t>10102-44-0</t>
  </si>
  <si>
    <t>251.</t>
  </si>
  <si>
    <t>NITROGÉN-DIOXID</t>
  </si>
  <si>
    <t>NO2</t>
  </si>
  <si>
    <t>10108-64-2</t>
  </si>
  <si>
    <t>175.</t>
  </si>
  <si>
    <t>KADMIUM-KLORID (Cd-ra számítva)</t>
  </si>
  <si>
    <t>CdCl2</t>
  </si>
  <si>
    <t>k</t>
  </si>
  <si>
    <t>BEM</t>
  </si>
  <si>
    <t>difenilmetán-4,4’-diizocianát (MDI)</t>
  </si>
  <si>
    <t>CH2(C6H4NCO)2</t>
  </si>
  <si>
    <t>i, sz</t>
  </si>
  <si>
    <t>101-77-9</t>
  </si>
  <si>
    <t>59.</t>
  </si>
  <si>
    <t>4,4’-DIAMINODIFENILMETÁN</t>
  </si>
  <si>
    <t>C13H14N2</t>
  </si>
  <si>
    <t>10265-92-6</t>
  </si>
  <si>
    <t>210.</t>
  </si>
  <si>
    <t>METAMIDOFOSZ</t>
  </si>
  <si>
    <t>C2H8NO2PS</t>
  </si>
  <si>
    <t>105-60-2</t>
  </si>
  <si>
    <t>184.</t>
  </si>
  <si>
    <t>є-KAPROLAKTÁM</t>
  </si>
  <si>
    <t>HN(CH2)5CO</t>
  </si>
  <si>
    <t>EU1</t>
  </si>
  <si>
    <t>106-35-4</t>
  </si>
  <si>
    <t>158.</t>
  </si>
  <si>
    <t>HEPTÁN-3-ON</t>
  </si>
  <si>
    <t>CH3(CH2)4CH3</t>
  </si>
  <si>
    <t>338.</t>
  </si>
  <si>
    <t>p-XILOL</t>
  </si>
  <si>
    <t>C6H4(CH3)2</t>
  </si>
  <si>
    <t>106-46-7</t>
  </si>
  <si>
    <t>85.</t>
  </si>
  <si>
    <t>1,4-DIKLÓRBENZOL</t>
  </si>
  <si>
    <t>C6H4Cl2</t>
  </si>
  <si>
    <t>106-47-8</t>
  </si>
  <si>
    <t>191.</t>
  </si>
  <si>
    <t>4-KLÓRANILIN</t>
  </si>
  <si>
    <t>ClC6H4NH2</t>
  </si>
  <si>
    <t>k, sz, b</t>
  </si>
  <si>
    <t>106-49-0</t>
  </si>
  <si>
    <t>310.</t>
  </si>
  <si>
    <t>4-TOLUIDIN</t>
  </si>
  <si>
    <t>CH3C6H4NH2</t>
  </si>
  <si>
    <t>106-89-8</t>
  </si>
  <si>
    <t>196.</t>
  </si>
  <si>
    <t>1-KLÓR-2,3-EPOXIPROPÁN</t>
  </si>
  <si>
    <t>ClCH2C2H3O</t>
  </si>
  <si>
    <t>k, b, m, sz</t>
  </si>
  <si>
    <t>106-93-4</t>
  </si>
  <si>
    <t>68.</t>
  </si>
  <si>
    <t>1,2-DIBRÓMETÁN</t>
  </si>
  <si>
    <t>C2H4Br2</t>
  </si>
  <si>
    <t>k, b, m</t>
  </si>
  <si>
    <t>37.</t>
  </si>
  <si>
    <t>n-BUTÁN</t>
  </si>
  <si>
    <t>CH3(CH2)2CH3</t>
  </si>
  <si>
    <t>IV.</t>
  </si>
  <si>
    <t>36.</t>
  </si>
  <si>
    <t>1,3-BUTADIÉN</t>
  </si>
  <si>
    <t>CH2=CHCH=CH2</t>
  </si>
  <si>
    <t>k, i</t>
  </si>
  <si>
    <t>107-02-8</t>
  </si>
  <si>
    <t>8.</t>
  </si>
  <si>
    <t>AKROLEIN</t>
  </si>
  <si>
    <t>CH2=CHCHO</t>
  </si>
  <si>
    <t>107-05-1</t>
  </si>
  <si>
    <t>11.</t>
  </si>
  <si>
    <t>ALLIL-KLORID</t>
  </si>
  <si>
    <t>CH2=CHCH2Cl</t>
  </si>
  <si>
    <t>107-06-2</t>
  </si>
  <si>
    <t>87.</t>
  </si>
  <si>
    <t>1,2-DIKLÓRETÁN</t>
  </si>
  <si>
    <t>ClCH2CH2Cl</t>
  </si>
  <si>
    <t>107-13-1</t>
  </si>
  <si>
    <t>7.</t>
  </si>
  <si>
    <t>AKRILNITRIL</t>
  </si>
  <si>
    <t>CH2=CHCN</t>
  </si>
  <si>
    <t>107-18-6</t>
  </si>
  <si>
    <t>10.</t>
  </si>
  <si>
    <t>ALLIL-ALKOHOL</t>
  </si>
  <si>
    <t>CH2=CHCH2OH</t>
  </si>
  <si>
    <t>II.1. EU1</t>
  </si>
  <si>
    <t>119.</t>
  </si>
  <si>
    <t>ETILÉNGLIKOL</t>
  </si>
  <si>
    <t>HOCH2CH2OH</t>
  </si>
  <si>
    <t>230.</t>
  </si>
  <si>
    <t>1-METOXIPROPÁN-2-OL</t>
  </si>
  <si>
    <t>CH3OCH2CHOHCH3</t>
  </si>
  <si>
    <t>108-03-2</t>
  </si>
  <si>
    <t>255.</t>
  </si>
  <si>
    <t>1-NITROPROPÁN</t>
  </si>
  <si>
    <t>CH3(CH2)2NO2</t>
  </si>
  <si>
    <t>i, b</t>
  </si>
  <si>
    <t>108-05-4</t>
  </si>
  <si>
    <t>332.</t>
  </si>
  <si>
    <t>VINIL-ACETÁT</t>
  </si>
  <si>
    <t>CH2=CHOOCCH3</t>
  </si>
  <si>
    <t>EU4</t>
  </si>
  <si>
    <t>108-10-1</t>
  </si>
  <si>
    <t>226.</t>
  </si>
  <si>
    <t>4-METILPENTÁN-2-ON (Izobutil-metil-keton)</t>
  </si>
  <si>
    <t>C6H12O</t>
  </si>
  <si>
    <t>108-21-4</t>
  </si>
  <si>
    <t>170.</t>
  </si>
  <si>
    <t>IZOPROPIL-ACETÁT</t>
  </si>
  <si>
    <t>(CH3)2HCOOCH3</t>
  </si>
  <si>
    <t>108-24-7</t>
  </si>
  <si>
    <t>111.</t>
  </si>
  <si>
    <t>ECETSAV-ANHIDRID</t>
  </si>
  <si>
    <t>(CH3CO)2O</t>
  </si>
  <si>
    <t>208.</t>
  </si>
  <si>
    <t>MALEINSAV-ANHIDRID</t>
  </si>
  <si>
    <t>CH=CH(CO)2O</t>
  </si>
  <si>
    <t>m, sz</t>
  </si>
  <si>
    <t>108-38-3</t>
  </si>
  <si>
    <t>336.</t>
  </si>
  <si>
    <t>m-XILOL</t>
  </si>
  <si>
    <t>108-44-1</t>
  </si>
  <si>
    <t>309.</t>
  </si>
  <si>
    <t>3-TOLUIDIN</t>
  </si>
  <si>
    <t>108-46-3</t>
  </si>
  <si>
    <t>291.</t>
  </si>
  <si>
    <t>REZORCIN</t>
  </si>
  <si>
    <t>C6H4(OH)2</t>
  </si>
  <si>
    <t>108-65-6</t>
  </si>
  <si>
    <t>231.</t>
  </si>
  <si>
    <t>1-METOXI-2-PROPIL-ACETÁT</t>
  </si>
  <si>
    <t>CH3COOCH(CH3)CH2OCH3</t>
  </si>
  <si>
    <t>108-67-8</t>
  </si>
  <si>
    <t>232.</t>
  </si>
  <si>
    <t>MEZITILÉN (1,3,5-trimetilbenzol)</t>
  </si>
  <si>
    <t>C6H3(CH3)3</t>
  </si>
  <si>
    <t>311.</t>
  </si>
  <si>
    <t>TOLUOL</t>
  </si>
  <si>
    <t>C6H5CH3</t>
  </si>
  <si>
    <t>II.2. BEM EU"</t>
  </si>
  <si>
    <t>108-90-7</t>
  </si>
  <si>
    <t>193.</t>
  </si>
  <si>
    <t>KLÓRBENZOL</t>
  </si>
  <si>
    <t>C6H5Cl</t>
  </si>
  <si>
    <t>II.1. EU2</t>
  </si>
  <si>
    <t>108-91-8</t>
  </si>
  <si>
    <t>51.</t>
  </si>
  <si>
    <t>CIKLOHEXIL-AMIN</t>
  </si>
  <si>
    <t>C6H11NH2</t>
  </si>
  <si>
    <t>V.</t>
  </si>
  <si>
    <t>108-93-0</t>
  </si>
  <si>
    <t>49.</t>
  </si>
  <si>
    <t>CIKLOHEXANOL</t>
  </si>
  <si>
    <t>C6H11OH</t>
  </si>
  <si>
    <t>b, i, sz</t>
  </si>
  <si>
    <t>II.1.</t>
  </si>
  <si>
    <t>50.</t>
  </si>
  <si>
    <t>CIKLOHEXANON</t>
  </si>
  <si>
    <t>C6H10O</t>
  </si>
  <si>
    <t>108-95-2</t>
  </si>
  <si>
    <t>130.</t>
  </si>
  <si>
    <t>FENOL</t>
  </si>
  <si>
    <t>C6H5OH</t>
  </si>
  <si>
    <t>b, m</t>
  </si>
  <si>
    <t>I.  BEM EU4</t>
  </si>
  <si>
    <t>109-60-4</t>
  </si>
  <si>
    <t>285.</t>
  </si>
  <si>
    <t>PROPIL-ACETÁT</t>
  </si>
  <si>
    <t>CH3(CH2) 2COOCH3</t>
  </si>
  <si>
    <t>109-66-0</t>
  </si>
  <si>
    <t>274.</t>
  </si>
  <si>
    <t>n-PENTÁN</t>
  </si>
  <si>
    <t>CH3(CH2)3CH3</t>
  </si>
  <si>
    <t>IV. EU2</t>
  </si>
  <si>
    <t>122.</t>
  </si>
  <si>
    <t>ETILÉNGLIKOL-MONOMETIL-ÉTER</t>
  </si>
  <si>
    <t>CH3O(CH2)2OH</t>
  </si>
  <si>
    <t>II.1. EU4</t>
  </si>
  <si>
    <t>71.</t>
  </si>
  <si>
    <t>DIETIL-AMIN</t>
  </si>
  <si>
    <t>NH(C2H5)2</t>
  </si>
  <si>
    <t>V. EU2</t>
  </si>
  <si>
    <t>109-99-9</t>
  </si>
  <si>
    <t>304.</t>
  </si>
  <si>
    <t>TETRAHIDROFURÁN</t>
  </si>
  <si>
    <t>(CH2)4O</t>
  </si>
  <si>
    <t>II.2. EU1</t>
  </si>
  <si>
    <t>110-12-3</t>
  </si>
  <si>
    <t>220.</t>
  </si>
  <si>
    <t>5-METILHEXÁN-2-ON</t>
  </si>
  <si>
    <t>C7H14O</t>
  </si>
  <si>
    <t>110-43-0</t>
  </si>
  <si>
    <t>157.</t>
  </si>
  <si>
    <t>2-HEPTANON</t>
  </si>
  <si>
    <t>CH3(CH2)4COCH</t>
  </si>
  <si>
    <t>110-49-6</t>
  </si>
  <si>
    <t>123.</t>
  </si>
  <si>
    <t>ETILÉNGLIKOL-MONOMETIL-ÉTER-ACETÁT</t>
  </si>
  <si>
    <t>CH3O(CH2)2COOCH3</t>
  </si>
  <si>
    <t>161.</t>
  </si>
  <si>
    <t>n-HEXÁN</t>
  </si>
  <si>
    <t>II.1. BEM EU2</t>
  </si>
  <si>
    <t>120.</t>
  </si>
  <si>
    <t>ETILÉNGLIKOL-MONOETIL-ÉTER</t>
  </si>
  <si>
    <t>C2H5O(CH2)2OH</t>
  </si>
  <si>
    <t>48.</t>
  </si>
  <si>
    <t>CIKLOHEXÁN</t>
  </si>
  <si>
    <t>C6H12</t>
  </si>
  <si>
    <t>110-85-0</t>
  </si>
  <si>
    <t>278.</t>
  </si>
  <si>
    <t>PIPERAZIN</t>
  </si>
  <si>
    <t>C4H10N2</t>
  </si>
  <si>
    <t>110-86-1</t>
  </si>
  <si>
    <t>280.</t>
  </si>
  <si>
    <t>PIRIDIN</t>
  </si>
  <si>
    <t>C5H5N</t>
  </si>
  <si>
    <t>110-91-8</t>
  </si>
  <si>
    <t>237.</t>
  </si>
  <si>
    <t>MORFOLIN</t>
  </si>
  <si>
    <t>O(CH2)4NH</t>
  </si>
  <si>
    <t>I. EU2</t>
  </si>
  <si>
    <t>11097-69-1</t>
  </si>
  <si>
    <t>271.</t>
  </si>
  <si>
    <t>PCB-k POLIKLÓROZOTT BIFENILEK</t>
  </si>
  <si>
    <t>111-15-9</t>
  </si>
  <si>
    <t>121.</t>
  </si>
  <si>
    <t>ETILÉNGLIKOL-MONOETIL-ÉTER-ACETÁT</t>
  </si>
  <si>
    <t>C2H5O(CH2)2COOCH3</t>
  </si>
  <si>
    <t>111-40-0</t>
  </si>
  <si>
    <t>72.</t>
  </si>
  <si>
    <t>DIETILÉN-TRIAMIN</t>
  </si>
  <si>
    <t>NH(CH2CH2NH2)2</t>
  </si>
  <si>
    <t>b, m, sz</t>
  </si>
  <si>
    <t>111-65-9</t>
  </si>
  <si>
    <t>257.</t>
  </si>
  <si>
    <t>OKTÁN (összes izomer)</t>
  </si>
  <si>
    <t>C8H18</t>
  </si>
  <si>
    <t>42.</t>
  </si>
  <si>
    <t>2-BUTOXIETANOL</t>
  </si>
  <si>
    <t>C4H9OCH2CH2OH</t>
  </si>
  <si>
    <t>228.</t>
  </si>
  <si>
    <t>2-(2-METOXIETOXI)ETANOL</t>
  </si>
  <si>
    <t>CH3O(CH2)2O(CH2)2OH</t>
  </si>
  <si>
    <t>112-07-2</t>
  </si>
  <si>
    <t>43.</t>
  </si>
  <si>
    <t>2-BUTOXIETIL-ACETÁT</t>
  </si>
  <si>
    <t>CH3(CH2)3O(CH2)2COOCH3</t>
  </si>
  <si>
    <t>44.</t>
  </si>
  <si>
    <t>2-(2-BUTOXIETOXI)ETANOL</t>
  </si>
  <si>
    <t>CH3(CH2) 3O(CH2)2O(CH2)2OH</t>
  </si>
  <si>
    <t>115-10-6</t>
  </si>
  <si>
    <t>97.</t>
  </si>
  <si>
    <t>DIMETIL-ÉTER</t>
  </si>
  <si>
    <t>(CH3)2O</t>
  </si>
  <si>
    <t>7680*</t>
  </si>
  <si>
    <t>74.</t>
  </si>
  <si>
    <t>DI(2-ETILHEXIL)-FTALÁT</t>
  </si>
  <si>
    <t>C6H4(COO)2(C8H17)2</t>
  </si>
  <si>
    <t>III.</t>
  </si>
  <si>
    <t>118-74-1</t>
  </si>
  <si>
    <t>159.</t>
  </si>
  <si>
    <t>HEXAKLÓRBENZOL</t>
  </si>
  <si>
    <t>C6Cl6</t>
  </si>
  <si>
    <t>118-96-7</t>
  </si>
  <si>
    <t>328.</t>
  </si>
  <si>
    <t>2,4,6- TRINITROTOLUOL</t>
  </si>
  <si>
    <t>CH3C6H2(NO2)3</t>
  </si>
  <si>
    <t>12002-48-1</t>
  </si>
  <si>
    <t>316.</t>
  </si>
  <si>
    <t>TRIKLÓRBENZOLOK (1,2,4-TRIKLÓRBENZOL kivételével)</t>
  </si>
  <si>
    <t>C6H3Cl3</t>
  </si>
  <si>
    <t>12035-72-2</t>
  </si>
  <si>
    <t>327.</t>
  </si>
  <si>
    <t>TRINIKKEL-DISZULFID (Ni-re számítva)</t>
  </si>
  <si>
    <t>Ni3S2</t>
  </si>
  <si>
    <t>k, sz</t>
  </si>
  <si>
    <t>120-82-1</t>
  </si>
  <si>
    <t>317.</t>
  </si>
  <si>
    <t>1,2,4-TRIKLÓRBENZOL</t>
  </si>
  <si>
    <t>315.</t>
  </si>
  <si>
    <t>TRIETIL-AMIN</t>
  </si>
  <si>
    <t>N(C2H5)3</t>
  </si>
  <si>
    <t>V. EU1</t>
  </si>
  <si>
    <t>96.</t>
  </si>
  <si>
    <t>N,N-DIMETILANILIN</t>
  </si>
  <si>
    <t>C6H5N(CH3)2</t>
  </si>
  <si>
    <t>167.</t>
  </si>
  <si>
    <t>IZOAMIL-ALKOHOL</t>
  </si>
  <si>
    <t>CH3(CH2)4OH</t>
  </si>
  <si>
    <t>38.</t>
  </si>
  <si>
    <t>n-BUTIL-ACETÁT</t>
  </si>
  <si>
    <t>CH3COOC4H9</t>
  </si>
  <si>
    <t>123-91-1</t>
  </si>
  <si>
    <t>107.</t>
  </si>
  <si>
    <t>1,4-DIOXÁN</t>
  </si>
  <si>
    <t>O(CH2CH2)2O</t>
  </si>
  <si>
    <t>VI. EU3</t>
  </si>
  <si>
    <t>123-92-2</t>
  </si>
  <si>
    <t>169.</t>
  </si>
  <si>
    <t>IZOPENTIL-ACETÁT</t>
  </si>
  <si>
    <t>CH3COO(CH2)2CH(CH3)2</t>
  </si>
  <si>
    <t>160.</t>
  </si>
  <si>
    <t>HEXAMETILÉN-DIAMIN</t>
  </si>
  <si>
    <t>H2N(CH2)6NH2</t>
  </si>
  <si>
    <t>m, b</t>
  </si>
  <si>
    <t>124-38-9</t>
  </si>
  <si>
    <t>296.</t>
  </si>
  <si>
    <t>SZÉN-DIOXID</t>
  </si>
  <si>
    <t>CO2</t>
  </si>
  <si>
    <t>124-40-3</t>
  </si>
  <si>
    <t>95.</t>
  </si>
  <si>
    <t>DIMETIL-AMIN</t>
  </si>
  <si>
    <t>(CH3)2NH</t>
  </si>
  <si>
    <t>126-72-7</t>
  </si>
  <si>
    <t>329.</t>
  </si>
  <si>
    <t>TRISZ(2,3-DIBRÓMPROPIL)-FOSZFÁT***</t>
  </si>
  <si>
    <t>C9H15Br6O4P</t>
  </si>
  <si>
    <t>126-99-8</t>
  </si>
  <si>
    <t>194.</t>
  </si>
  <si>
    <t>2-KLÓR-1,3-BUTADIÉN</t>
  </si>
  <si>
    <t>CH2=C(Cl)CH=CH2</t>
  </si>
  <si>
    <t>127-18-4</t>
  </si>
  <si>
    <t>306.</t>
  </si>
  <si>
    <t>TETRAKLÓRETILÉN</t>
  </si>
  <si>
    <t>Cl2C=CCl2</t>
  </si>
  <si>
    <t>VI.</t>
  </si>
  <si>
    <t>127-19-5</t>
  </si>
  <si>
    <t>94.</t>
  </si>
  <si>
    <t>N,N-DIMETILACETAMID</t>
  </si>
  <si>
    <t>CH3CON(CH3) 2</t>
  </si>
  <si>
    <t>1300-73-8</t>
  </si>
  <si>
    <t>339.</t>
  </si>
  <si>
    <t>XILIDIN(ek)</t>
  </si>
  <si>
    <t>(CH3)2C6H3NH2</t>
  </si>
  <si>
    <t>1303-28-2</t>
  </si>
  <si>
    <t>61.</t>
  </si>
  <si>
    <t>DIARZÉN-PENTOXID (As-ra számítva)</t>
  </si>
  <si>
    <t>As2O5</t>
  </si>
  <si>
    <t>178.</t>
  </si>
  <si>
    <t>KALCIUM-HIDROXID</t>
  </si>
  <si>
    <t>Ca(OH)2</t>
  </si>
  <si>
    <t>1305-78-8</t>
  </si>
  <si>
    <t>181.</t>
  </si>
  <si>
    <t>KALCIUM-OXID</t>
  </si>
  <si>
    <t>CaO</t>
  </si>
  <si>
    <t>10 5</t>
  </si>
  <si>
    <t>1306-19-0</t>
  </si>
  <si>
    <t>176.</t>
  </si>
  <si>
    <t>KADMIUM-OXID (Cd-ra számítva)</t>
  </si>
  <si>
    <t>CdO</t>
  </si>
  <si>
    <t>1309-37-1</t>
  </si>
  <si>
    <t>331.</t>
  </si>
  <si>
    <t>VAS(III)-OXID (Fe-ra számítva)</t>
  </si>
  <si>
    <t>Fe2O3</t>
  </si>
  <si>
    <t>6 resp</t>
  </si>
  <si>
    <t>207.</t>
  </si>
  <si>
    <t>MAGNÉZIUM-OXID (Mg-ra számítva)</t>
  </si>
  <si>
    <t>MgO</t>
  </si>
  <si>
    <t>24resp</t>
  </si>
  <si>
    <t>1309-64-4</t>
  </si>
  <si>
    <t>60.</t>
  </si>
  <si>
    <t>DIANTIMON-TRIOXID (Sb-ra számítva)</t>
  </si>
  <si>
    <t>Sb2O3</t>
  </si>
  <si>
    <t>1310-58-3</t>
  </si>
  <si>
    <t>183.</t>
  </si>
  <si>
    <t>KÁLIUM-HIDROXID</t>
  </si>
  <si>
    <t>KOH</t>
  </si>
  <si>
    <t>241.</t>
  </si>
  <si>
    <t>NÁTRIUM-HIDROXID</t>
  </si>
  <si>
    <t>NaOH</t>
  </si>
  <si>
    <t>1313-99-1</t>
  </si>
  <si>
    <t>nikkel-oxid, lásd nikkel és szervetlen vegyületei</t>
  </si>
  <si>
    <t>NiO</t>
  </si>
  <si>
    <t>1314-06-3</t>
  </si>
  <si>
    <t>dinikkel-trioxid lásd nikkel és szervetlen vegyületei</t>
  </si>
  <si>
    <t>Ni2O3</t>
  </si>
  <si>
    <t>54.</t>
  </si>
  <si>
    <t>CINK-OXID</t>
  </si>
  <si>
    <t>ZnO</t>
  </si>
  <si>
    <t>5 resp</t>
  </si>
  <si>
    <t>20 resp</t>
  </si>
  <si>
    <t>1314-56-3</t>
  </si>
  <si>
    <t>78.</t>
  </si>
  <si>
    <t>DIFOSZFOR-PENTOXID</t>
  </si>
  <si>
    <t>P2O5</t>
  </si>
  <si>
    <t>1314-62-1</t>
  </si>
  <si>
    <t>109.</t>
  </si>
  <si>
    <t>DIVANÁDIUM-PENTOXID (V-ra számítva)</t>
  </si>
  <si>
    <t>V2O5</t>
  </si>
  <si>
    <t>0,05resp</t>
  </si>
  <si>
    <t>0,2 resp</t>
  </si>
  <si>
    <t>II.2.</t>
  </si>
  <si>
    <t>1314-80-3</t>
  </si>
  <si>
    <t>77.</t>
  </si>
  <si>
    <t>DIFOSZFOR-PENTASZULFID</t>
  </si>
  <si>
    <t>P2S5</t>
  </si>
  <si>
    <t>13171-21-6</t>
  </si>
  <si>
    <t>135.</t>
  </si>
  <si>
    <t>FOSZFAMIDON (izomerek keveréke), cisz-izomer, transz-izomer</t>
  </si>
  <si>
    <t>C10H19ClNO5P</t>
  </si>
  <si>
    <t>1317-65-3</t>
  </si>
  <si>
    <t>179.</t>
  </si>
  <si>
    <t>KALCIUM-KARBONÁT</t>
  </si>
  <si>
    <t>CaCO3</t>
  </si>
  <si>
    <t>1319-77-3</t>
  </si>
  <si>
    <t>199.</t>
  </si>
  <si>
    <t>KREZOL (izomerek keveréke)</t>
  </si>
  <si>
    <t>CH3C6H4OH</t>
  </si>
  <si>
    <t>I. EU91</t>
  </si>
  <si>
    <t>1321-64-8</t>
  </si>
  <si>
    <t>273.</t>
  </si>
  <si>
    <t>PENTAKLÓRNAFTALINOK</t>
  </si>
  <si>
    <t>C10H3Cl5</t>
  </si>
  <si>
    <t>1321-65-9</t>
  </si>
  <si>
    <t>322.</t>
  </si>
  <si>
    <t>TRIKLÓRNAFTALINOK</t>
  </si>
  <si>
    <t>C10H5Cl3</t>
  </si>
  <si>
    <t>1327-53-3</t>
  </si>
  <si>
    <t>62.</t>
  </si>
  <si>
    <t>DIARZÉN-TRIOXID (As-ra számítva)</t>
  </si>
  <si>
    <t>As2O3</t>
  </si>
  <si>
    <t>335.</t>
  </si>
  <si>
    <t>XILOL(ok)</t>
  </si>
  <si>
    <t>1333-82-0</t>
  </si>
  <si>
    <t>203.</t>
  </si>
  <si>
    <t>KRÓM-TRIOXID (Cr VI-ra számítva)</t>
  </si>
  <si>
    <t>CrO3</t>
  </si>
  <si>
    <t>1344-28-1</t>
  </si>
  <si>
    <t>58.</t>
  </si>
  <si>
    <t>DIALUMÍNIUM-TRIOXID (Al-ra számítva)</t>
  </si>
  <si>
    <t>Al2O3</t>
  </si>
  <si>
    <t>1345-25-1</t>
  </si>
  <si>
    <t>330.</t>
  </si>
  <si>
    <t>VAS(II)-OXID (Fe-ra számítva)</t>
  </si>
  <si>
    <t>FeO</t>
  </si>
  <si>
    <t>13463-39-3</t>
  </si>
  <si>
    <t>247.</t>
  </si>
  <si>
    <t>NIKKEL-TETRAKARBONIL</t>
  </si>
  <si>
    <t>Ni(CO)4</t>
  </si>
  <si>
    <t>13765-19-0</t>
  </si>
  <si>
    <t>kalcium-kromát lásd: króm (VI) szervetlen vegyületek</t>
  </si>
  <si>
    <t>CaCrO4</t>
  </si>
  <si>
    <t>140-88-5</t>
  </si>
  <si>
    <t>114.</t>
  </si>
  <si>
    <t>ETIL-AKRILÁT</t>
  </si>
  <si>
    <t>CH2=CHCOOC2H5</t>
  </si>
  <si>
    <t>I. EU4</t>
  </si>
  <si>
    <t>39.</t>
  </si>
  <si>
    <t>n-BUTIL-AKRILÁT</t>
  </si>
  <si>
    <t>CH2=CHCOOC4H9</t>
  </si>
  <si>
    <t>141-43-5</t>
  </si>
  <si>
    <t>15.</t>
  </si>
  <si>
    <t>2-AMINOETANOL</t>
  </si>
  <si>
    <t>NH2(CH2) 2OH</t>
  </si>
  <si>
    <t>113.</t>
  </si>
  <si>
    <t>ETIL-ACETÁT</t>
  </si>
  <si>
    <t>CH3COOC2H5</t>
  </si>
  <si>
    <t>142-82-5</t>
  </si>
  <si>
    <t>156.</t>
  </si>
  <si>
    <t>n-HEPTÁN</t>
  </si>
  <si>
    <t>CH3(CH2)5CH3</t>
  </si>
  <si>
    <t>8000*</t>
  </si>
  <si>
    <t>265.</t>
  </si>
  <si>
    <t>OXÁLSAV</t>
  </si>
  <si>
    <t>HOOCCOOH</t>
  </si>
  <si>
    <t>14808-60-7</t>
  </si>
  <si>
    <t>kvarc, lásd: 1.2.1.</t>
  </si>
  <si>
    <t>SiO2</t>
  </si>
  <si>
    <t>151-56-4</t>
  </si>
  <si>
    <t>23.</t>
  </si>
  <si>
    <t>AZIRIDIN</t>
  </si>
  <si>
    <t>(CH2)2NH</t>
  </si>
  <si>
    <t>151-67-7</t>
  </si>
  <si>
    <t>152.</t>
  </si>
  <si>
    <t>HALOTÁN</t>
  </si>
  <si>
    <t>CHClBrCF3</t>
  </si>
  <si>
    <t>156-62-7</t>
  </si>
  <si>
    <t>177.</t>
  </si>
  <si>
    <t>KALCIUM-CIÁNAMID</t>
  </si>
  <si>
    <t>CaNCN</t>
  </si>
  <si>
    <t>1634-04-4</t>
  </si>
  <si>
    <t>41.</t>
  </si>
  <si>
    <t>terc-BUTIL-METIL-ÉTER</t>
  </si>
  <si>
    <t>C(CH3)3OCH3</t>
  </si>
  <si>
    <t>16812-54-7</t>
  </si>
  <si>
    <t>nikkel-szulfid, lásd nikkel és szervetlen vegyületei</t>
  </si>
  <si>
    <t>NiS</t>
  </si>
  <si>
    <t>1746-01-6</t>
  </si>
  <si>
    <t>65.</t>
  </si>
  <si>
    <t>DIBENZO-p-DIOXIN-2,3,7,8-TETRAKLÓR</t>
  </si>
  <si>
    <t>C12H4Cl4O2</t>
  </si>
  <si>
    <t>17702-41-9</t>
  </si>
  <si>
    <t>57.</t>
  </si>
  <si>
    <t>DEKABORÁN</t>
  </si>
  <si>
    <t>B10H14</t>
  </si>
  <si>
    <t>1910-42-5</t>
  </si>
  <si>
    <t>268.</t>
  </si>
  <si>
    <t>PARAKVÁT-DIKLORID</t>
  </si>
  <si>
    <t>C12H14Cl2N2</t>
  </si>
  <si>
    <t>20816-12-0</t>
  </si>
  <si>
    <t>266.</t>
  </si>
  <si>
    <t>OZMIUM-TETRAOXID (Os-ra számítva)</t>
  </si>
  <si>
    <t>OsO4</t>
  </si>
  <si>
    <t>2385-85-5</t>
  </si>
  <si>
    <t>233.</t>
  </si>
  <si>
    <t>MIREX</t>
  </si>
  <si>
    <t>C10Cl12</t>
  </si>
  <si>
    <t>2425-06-1</t>
  </si>
  <si>
    <t>185.</t>
  </si>
  <si>
    <t>KAPTAFOL</t>
  </si>
  <si>
    <t>C10H9Cl4NO2S</t>
  </si>
  <si>
    <t>24613-89-6</t>
  </si>
  <si>
    <t>202.</t>
  </si>
  <si>
    <t>KRÓM(III)-KROMÁT (Cr-ra számítva)</t>
  </si>
  <si>
    <t>Cr2(CrO4)3</t>
  </si>
  <si>
    <t>26628-22-8</t>
  </si>
  <si>
    <t>240.</t>
  </si>
  <si>
    <t>NÁTRIUM-AZID</t>
  </si>
  <si>
    <t>NaN3</t>
  </si>
  <si>
    <t>298-00-0</t>
  </si>
  <si>
    <t>225.</t>
  </si>
  <si>
    <t>METIL-PARATION</t>
  </si>
  <si>
    <t>NO2C6H4OPS(CH3O)2</t>
  </si>
  <si>
    <t>b, sz</t>
  </si>
  <si>
    <t>162.</t>
  </si>
  <si>
    <t>HIDRAZIN</t>
  </si>
  <si>
    <t>H2NNH2</t>
  </si>
  <si>
    <t>309-00-2</t>
  </si>
  <si>
    <t>9.</t>
  </si>
  <si>
    <t>ALDRIN</t>
  </si>
  <si>
    <t>C12H8Cl6</t>
  </si>
  <si>
    <t>3173-72-6</t>
  </si>
  <si>
    <t>1,5-naftilén-diizocianát (NDI)</t>
  </si>
  <si>
    <t>C10H6(NCO)2</t>
  </si>
  <si>
    <t>333-41-5</t>
  </si>
  <si>
    <t>63.</t>
  </si>
  <si>
    <t>DIAZINON</t>
  </si>
  <si>
    <t>C12H21N2O3PS</t>
  </si>
  <si>
    <t>334-88-3</t>
  </si>
  <si>
    <t>64.</t>
  </si>
  <si>
    <t>DIAZOMETÁN</t>
  </si>
  <si>
    <t>CH2N2</t>
  </si>
  <si>
    <t>34590-94-8</t>
  </si>
  <si>
    <t>229.</t>
  </si>
  <si>
    <t>(2-METOXIMETILETOXI)-PROPANOL (Dipropilénglikol-monometil-éter)</t>
  </si>
  <si>
    <t>C7H16O3</t>
  </si>
  <si>
    <t>308*</t>
  </si>
  <si>
    <t>36355-01-8</t>
  </si>
  <si>
    <t>270.</t>
  </si>
  <si>
    <t>PBB-k Hexabróm-1,1’-bifenil; Oktabróm-1,1’-bifenil; Dekabróm-1,1’-bifenil</t>
  </si>
  <si>
    <t>C12H4Br6; C12H2Br8; C12Br10</t>
  </si>
  <si>
    <t>3689-24-5</t>
  </si>
  <si>
    <t>301.</t>
  </si>
  <si>
    <t>SZULFOTEP</t>
  </si>
  <si>
    <t>(C2H5) 4P2S2O5</t>
  </si>
  <si>
    <t>0,I</t>
  </si>
  <si>
    <t>0,4*</t>
  </si>
  <si>
    <t>420-04-2</t>
  </si>
  <si>
    <t>45.</t>
  </si>
  <si>
    <t>CIÁNAMID</t>
  </si>
  <si>
    <t>NCNH2</t>
  </si>
  <si>
    <t>463-82-1</t>
  </si>
  <si>
    <t>242.</t>
  </si>
  <si>
    <t>NEOPENTÁN</t>
  </si>
  <si>
    <t>(CH3)4C</t>
  </si>
  <si>
    <t>134.</t>
  </si>
  <si>
    <t>FORMALDEHID</t>
  </si>
  <si>
    <t>HCHO</t>
  </si>
  <si>
    <t>50-29-3</t>
  </si>
  <si>
    <t>56.</t>
  </si>
  <si>
    <t>DDT</t>
  </si>
  <si>
    <t>C14H9Cl5</t>
  </si>
  <si>
    <t>1 resp</t>
  </si>
  <si>
    <t>50-32-8</t>
  </si>
  <si>
    <t>30.</t>
  </si>
  <si>
    <t>BENZO[a]PIRÉN</t>
  </si>
  <si>
    <t>C20H12</t>
  </si>
  <si>
    <t>510-15-6</t>
  </si>
  <si>
    <t>192.</t>
  </si>
  <si>
    <t>KLÓRBENZILÁT</t>
  </si>
  <si>
    <t>C16H14Cl2O3</t>
  </si>
  <si>
    <t>526-73-8</t>
  </si>
  <si>
    <t>325.</t>
  </si>
  <si>
    <t>1,2,3-TRIMETILBENZOL</t>
  </si>
  <si>
    <t>534-52-1</t>
  </si>
  <si>
    <t>103.</t>
  </si>
  <si>
    <t>4,6-DINITRO-o-KREZOL</t>
  </si>
  <si>
    <t>CH3C6H2(NO2)2OH</t>
  </si>
  <si>
    <t>540-59-0</t>
  </si>
  <si>
    <t>89.</t>
  </si>
  <si>
    <t>1,2-DIKLÓRETILÉN</t>
  </si>
  <si>
    <t>ClHC=CHCl</t>
  </si>
  <si>
    <t>540-73-8</t>
  </si>
  <si>
    <t>99.</t>
  </si>
  <si>
    <t>1,2-DIMETILHIDRAZIN</t>
  </si>
  <si>
    <t>CH3NHNHCH3</t>
  </si>
  <si>
    <t>54-11-5</t>
  </si>
  <si>
    <t>248.</t>
  </si>
  <si>
    <t>NIKOTIN</t>
  </si>
  <si>
    <t>C10H14N2</t>
  </si>
  <si>
    <t>541-73-1</t>
  </si>
  <si>
    <t>84.</t>
  </si>
  <si>
    <t>1,3-DIKLÓRBENZOL</t>
  </si>
  <si>
    <t>541-85-5</t>
  </si>
  <si>
    <t>219.</t>
  </si>
  <si>
    <t>5-METILHEPTÁN-3-ON</t>
  </si>
  <si>
    <t>CH3CH2COCH2CH3CHC2H5</t>
  </si>
  <si>
    <t>542-88-1</t>
  </si>
  <si>
    <t>33.</t>
  </si>
  <si>
    <t>BISZ (KLÓRMETIL)-ÉTER</t>
  </si>
  <si>
    <t>ClCH2OCH2Cl</t>
  </si>
  <si>
    <t>542-92-7</t>
  </si>
  <si>
    <t>52.</t>
  </si>
  <si>
    <t>1,3-CIKLOPENTADIÉN</t>
  </si>
  <si>
    <t>C5H6</t>
  </si>
  <si>
    <t>55-63-0</t>
  </si>
  <si>
    <t>151.</t>
  </si>
  <si>
    <t>GLICERIN-TRINITRÁT</t>
  </si>
  <si>
    <t>C3H5(ONO2)3</t>
  </si>
  <si>
    <t>56-23-5</t>
  </si>
  <si>
    <t>299.</t>
  </si>
  <si>
    <t>SZÉN-TETRAKLORID***</t>
  </si>
  <si>
    <t>CCl4</t>
  </si>
  <si>
    <t>Magyarországon betiltott</t>
  </si>
  <si>
    <t>56-38-2</t>
  </si>
  <si>
    <t>269.</t>
  </si>
  <si>
    <t>PARATION</t>
  </si>
  <si>
    <t>C10H14O5NSP</t>
  </si>
  <si>
    <t>57-14-7</t>
  </si>
  <si>
    <t>100.</t>
  </si>
  <si>
    <t>N,N-DIMETILHIDRAZIN</t>
  </si>
  <si>
    <t>(CH3)2NNH2</t>
  </si>
  <si>
    <t>57-57-8</t>
  </si>
  <si>
    <t>287.</t>
  </si>
  <si>
    <t>1,3-PROPIOLAKTON</t>
  </si>
  <si>
    <t>C3H4O2</t>
  </si>
  <si>
    <t>57-74-9</t>
  </si>
  <si>
    <t>195.</t>
  </si>
  <si>
    <t>KLÓRDÁN</t>
  </si>
  <si>
    <t>C10H6Cl8</t>
  </si>
  <si>
    <t>581-89-5</t>
  </si>
  <si>
    <t>254.</t>
  </si>
  <si>
    <t>2-NITRONAFTALIN</t>
  </si>
  <si>
    <t>C10H7NO2</t>
  </si>
  <si>
    <t>584-84-9</t>
  </si>
  <si>
    <t>312.</t>
  </si>
  <si>
    <t>TOLUOL-2,4-DIIZOCIANÁT</t>
  </si>
  <si>
    <t>CH3C6H3(NCO)2</t>
  </si>
  <si>
    <t>k, i, sz</t>
  </si>
  <si>
    <t>58-89-9</t>
  </si>
  <si>
    <t>205.</t>
  </si>
  <si>
    <t>LINDÁN (γ-HCH) (γ-1,2,3,4,5,6-Hexaklórciklohexán)</t>
  </si>
  <si>
    <t>C6H6Cl6</t>
  </si>
  <si>
    <t>591-78-6</t>
  </si>
  <si>
    <t>217.</t>
  </si>
  <si>
    <t>METIL-BUTIL-KETON</t>
  </si>
  <si>
    <t>CH3CO(CH2)3CH3</t>
  </si>
  <si>
    <t>593-60-2</t>
  </si>
  <si>
    <t>333.</t>
  </si>
  <si>
    <t>VINIL-BROMID</t>
  </si>
  <si>
    <t>CH2=CHBr</t>
  </si>
  <si>
    <t>60-29-7</t>
  </si>
  <si>
    <t>73.</t>
  </si>
  <si>
    <t>DIETIL-ÉTER</t>
  </si>
  <si>
    <t>(CH3CH2)O2</t>
  </si>
  <si>
    <t>60-57-1</t>
  </si>
  <si>
    <t>70.</t>
  </si>
  <si>
    <t>DIELDRIN</t>
  </si>
  <si>
    <t>C12H8Cl6O</t>
  </si>
  <si>
    <t>0,25 resp</t>
  </si>
  <si>
    <t>608-73-1</t>
  </si>
  <si>
    <t>154.</t>
  </si>
  <si>
    <t>HCH (I,2,3,4,5,6-HEXAKLÓRCIKLOHEXÁN) (izomerek keveréke)</t>
  </si>
  <si>
    <t>61788-33-8</t>
  </si>
  <si>
    <t>283.</t>
  </si>
  <si>
    <t>POLIKLÓROZOTT TERFENILEK</t>
  </si>
  <si>
    <t>620-11-1</t>
  </si>
  <si>
    <t>276.</t>
  </si>
  <si>
    <t>3-PENTIL-ACETÁT</t>
  </si>
  <si>
    <t>CH3COOCH(C2H5)C2H5</t>
  </si>
  <si>
    <t>624-83-9</t>
  </si>
  <si>
    <t>221.</t>
  </si>
  <si>
    <t>METIL-IZOCIANÁT</t>
  </si>
  <si>
    <t>CH3NCO</t>
  </si>
  <si>
    <t>625-16-1</t>
  </si>
  <si>
    <t>13.</t>
  </si>
  <si>
    <t>terc-AMIL-ACETÁT</t>
  </si>
  <si>
    <t>H3COOC(CH3)2C2H5</t>
  </si>
  <si>
    <t>62-53-3</t>
  </si>
  <si>
    <t>17.</t>
  </si>
  <si>
    <t>ANILIN</t>
  </si>
  <si>
    <t>C6H5NH2</t>
  </si>
  <si>
    <t>II.2., BHM</t>
  </si>
  <si>
    <t>626-38-0</t>
  </si>
  <si>
    <t>216.</t>
  </si>
  <si>
    <t>1-METILBUTIL-ACETÁT</t>
  </si>
  <si>
    <t>CH3COOCH(CH3)(CH2)2CH3</t>
  </si>
  <si>
    <t>62-73-7</t>
  </si>
  <si>
    <t>91.</t>
  </si>
  <si>
    <t>DIKLÓRFOSZ (DDVP)</t>
  </si>
  <si>
    <t>C4H7Cl2O4P</t>
  </si>
  <si>
    <t>628-63-7</t>
  </si>
  <si>
    <t>275.</t>
  </si>
  <si>
    <t>PENTIL-ACETÁT</t>
  </si>
  <si>
    <t>CH3COO(CH2)4CH3</t>
  </si>
  <si>
    <t>630-08-0</t>
  </si>
  <si>
    <t>298.</t>
  </si>
  <si>
    <t>SZÉN-MONOXID</t>
  </si>
  <si>
    <t>CO</t>
  </si>
  <si>
    <t>II.1. BHM</t>
  </si>
  <si>
    <t>63-25-2</t>
  </si>
  <si>
    <t>186.</t>
  </si>
  <si>
    <t>KARBARIL</t>
  </si>
  <si>
    <t>C12H11NO2</t>
  </si>
  <si>
    <t>640-19-7</t>
  </si>
  <si>
    <t>132.</t>
  </si>
  <si>
    <t>FLUORACETAMID</t>
  </si>
  <si>
    <t>FCH2CONH2</t>
  </si>
  <si>
    <t>115.</t>
  </si>
  <si>
    <t>ETIL-ALKOHOL</t>
  </si>
  <si>
    <t>CH3CH2OH</t>
  </si>
  <si>
    <t>153.</t>
  </si>
  <si>
    <t>HANGYASAV</t>
  </si>
  <si>
    <t>HCOOH</t>
  </si>
  <si>
    <t>110.</t>
  </si>
  <si>
    <t>ECETSAV</t>
  </si>
  <si>
    <t>CH3COOH</t>
  </si>
  <si>
    <t>646-06-0</t>
  </si>
  <si>
    <t>108.</t>
  </si>
  <si>
    <t>1,3-DIOXOLÁN</t>
  </si>
  <si>
    <t>C3H6O2</t>
  </si>
  <si>
    <t>64-67-5</t>
  </si>
  <si>
    <t>75.</t>
  </si>
  <si>
    <t>DIETIL-SZULFÁT</t>
  </si>
  <si>
    <t>(C2H5O)2SO2</t>
  </si>
  <si>
    <t>65997-15-1</t>
  </si>
  <si>
    <t>284.</t>
  </si>
  <si>
    <t>PORTLAND CEMENT</t>
  </si>
  <si>
    <t>213.</t>
  </si>
  <si>
    <t>METIL-ALKOHOL</t>
  </si>
  <si>
    <t>CH3OH</t>
  </si>
  <si>
    <t>171.</t>
  </si>
  <si>
    <t>IZOPROPIL-ALKOHOL</t>
  </si>
  <si>
    <t>CH3CH(OH)CH3</t>
  </si>
  <si>
    <t>67-64-1</t>
  </si>
  <si>
    <t>3.</t>
  </si>
  <si>
    <t>ACETON</t>
  </si>
  <si>
    <t>CH3COCH3</t>
  </si>
  <si>
    <t>2420*</t>
  </si>
  <si>
    <t>67-66-3</t>
  </si>
  <si>
    <t>197.</t>
  </si>
  <si>
    <t>KLOROFORM</t>
  </si>
  <si>
    <t>CHCl3</t>
  </si>
  <si>
    <t>68-11-1</t>
  </si>
  <si>
    <t>307.</t>
  </si>
  <si>
    <t>TIOGLIKOLSAV</t>
  </si>
  <si>
    <t>HSCH2COOH</t>
  </si>
  <si>
    <t>68-12-2</t>
  </si>
  <si>
    <t>98.</t>
  </si>
  <si>
    <t>N,N-DIMETILFORMAMID</t>
  </si>
  <si>
    <t>HCON(CH3)2</t>
  </si>
  <si>
    <t>II.1. BEM, EU4</t>
  </si>
  <si>
    <t>6923-22-4</t>
  </si>
  <si>
    <t>236.</t>
  </si>
  <si>
    <t>MONOKROTOFOSZ</t>
  </si>
  <si>
    <t>C7H14NO5P</t>
  </si>
  <si>
    <t>40.</t>
  </si>
  <si>
    <t>n-BUTIL-ALKOHOL</t>
  </si>
  <si>
    <t>CH3(CH2)3OH</t>
  </si>
  <si>
    <t>29.</t>
  </si>
  <si>
    <t>BENZOL</t>
  </si>
  <si>
    <t>C6H6</t>
  </si>
  <si>
    <t>k, b, i</t>
  </si>
  <si>
    <t>71-55-6</t>
  </si>
  <si>
    <t>318.</t>
  </si>
  <si>
    <t>1,1,1-TRIKLÓRETÁN***</t>
  </si>
  <si>
    <t>CH3CCl3</t>
  </si>
  <si>
    <t>72-20-8</t>
  </si>
  <si>
    <t>112.</t>
  </si>
  <si>
    <t>ENDRIN</t>
  </si>
  <si>
    <t>7429-90-5</t>
  </si>
  <si>
    <t>12.</t>
  </si>
  <si>
    <t>ALUMÍNIUM, FÉM</t>
  </si>
  <si>
    <t>Al</t>
  </si>
  <si>
    <t>7439-92-1</t>
  </si>
  <si>
    <t>259.</t>
  </si>
  <si>
    <t>ÓLOM és SZERVETLEN VEGYÜLETEI (Pb-ra számítva)</t>
  </si>
  <si>
    <t>Pb</t>
  </si>
  <si>
    <t>III. BEM BHM EUO</t>
  </si>
  <si>
    <t>7439-96-5</t>
  </si>
  <si>
    <t>209.</t>
  </si>
  <si>
    <t>MANGÁN ÉS SZERVETLEN SÓI (mangán-tetraoxid kivételével, Mn-ra számítva)</t>
  </si>
  <si>
    <t>Mn</t>
  </si>
  <si>
    <t>165.</t>
  </si>
  <si>
    <t>HIGANY ÉS SZERVETLEN VEGYÜLETEI*** (Hg-ra számítva)</t>
  </si>
  <si>
    <t>Hg</t>
  </si>
  <si>
    <t>sz, b</t>
  </si>
  <si>
    <t>III. BEM EU4</t>
  </si>
  <si>
    <t>7440-02-0</t>
  </si>
  <si>
    <t>243.</t>
  </si>
  <si>
    <t>NIKKEL (fém) és SZERVETLEN VEGYÜLETEI, ....(NiO, NiCO3, NiS, Ni2O3) (Ni-re számítva)</t>
  </si>
  <si>
    <t>244.</t>
  </si>
  <si>
    <t>NIKKEL (fém) és SZERVETLEN VEGYÜLETEI , könnyen oldható (NiCl2 , NiOH, NiSO4,..) (Ni-re számítva)</t>
  </si>
  <si>
    <t>7440-06-4</t>
  </si>
  <si>
    <t>281.</t>
  </si>
  <si>
    <t>PLATINA FÉM</t>
  </si>
  <si>
    <t>Pt</t>
  </si>
  <si>
    <t>7440-22-4</t>
  </si>
  <si>
    <t>127.</t>
  </si>
  <si>
    <t>EZÜST, fém</t>
  </si>
  <si>
    <t>Ag</t>
  </si>
  <si>
    <t>7440-36-0</t>
  </si>
  <si>
    <t>19.</t>
  </si>
  <si>
    <t>ANTIMON ÉS SZERVETLEN VEGYÜLETEI (Sb-ra számítva)</t>
  </si>
  <si>
    <t>Sb</t>
  </si>
  <si>
    <t>7440-38-2</t>
  </si>
  <si>
    <t>21.</t>
  </si>
  <si>
    <t>ARZÉN ÉS SZERVETLEN VEGYÜLETEI***</t>
  </si>
  <si>
    <t>As</t>
  </si>
  <si>
    <t>7440-41-7</t>
  </si>
  <si>
    <t>31.</t>
  </si>
  <si>
    <t>BERILLIUM ÉS VEGYÜLETEI (Be-ra számítva)</t>
  </si>
  <si>
    <t>Be</t>
  </si>
  <si>
    <t>7440-43-9</t>
  </si>
  <si>
    <t>173.</t>
  </si>
  <si>
    <t>KADMIUM ÉS SZERVETLEN VEGYÜLETEI - CdF2, CdCl2, CdO kivételével (Cd-ra számítva)</t>
  </si>
  <si>
    <t>Cd</t>
  </si>
  <si>
    <t>7440-47-3</t>
  </si>
  <si>
    <t>200.</t>
  </si>
  <si>
    <t>KRÓM (fém), SZERVETLEN KRÓM(II) és KRÓM(III) VEGYÜLETEK (nem oldható)</t>
  </si>
  <si>
    <t>Cr</t>
  </si>
  <si>
    <t>BEM EU2</t>
  </si>
  <si>
    <t>7440-48-4</t>
  </si>
  <si>
    <t>198.</t>
  </si>
  <si>
    <t>KOBALT ÉS SZERVETLEN VEGYÜLETEI (Co-ra számítva)</t>
  </si>
  <si>
    <t>Co</t>
  </si>
  <si>
    <t>7440-50-8</t>
  </si>
  <si>
    <t>289.</t>
  </si>
  <si>
    <t>RÉZ és vegyületei (Cu-re számítva)</t>
  </si>
  <si>
    <t>Cu</t>
  </si>
  <si>
    <t>290.</t>
  </si>
  <si>
    <t>RÉZ, FÜST</t>
  </si>
  <si>
    <t>7446-09-5</t>
  </si>
  <si>
    <t>187.</t>
  </si>
  <si>
    <t>KÉN-DIOXID</t>
  </si>
  <si>
    <t>SO2</t>
  </si>
  <si>
    <t>74-83-9</t>
  </si>
  <si>
    <t>215.</t>
  </si>
  <si>
    <t>METIL-BROMID</t>
  </si>
  <si>
    <t>CH3Br</t>
  </si>
  <si>
    <t>74-87-3</t>
  </si>
  <si>
    <t>222.</t>
  </si>
  <si>
    <t>METIL-KLORID</t>
  </si>
  <si>
    <t>CH3Cl</t>
  </si>
  <si>
    <t>74-90-8</t>
  </si>
  <si>
    <t>46.</t>
  </si>
  <si>
    <t>CIÁN-HIDROGÉN</t>
  </si>
  <si>
    <t>HCN</t>
  </si>
  <si>
    <t>74-93-1</t>
  </si>
  <si>
    <t>223.</t>
  </si>
  <si>
    <t>METIL-MERKAPTÁN</t>
  </si>
  <si>
    <t>CH3SH</t>
  </si>
  <si>
    <t>74-96-4</t>
  </si>
  <si>
    <t>118.</t>
  </si>
  <si>
    <t>ETIL-BROMID</t>
  </si>
  <si>
    <t>CH3CH2Br</t>
  </si>
  <si>
    <t>75-00-3</t>
  </si>
  <si>
    <t>125.</t>
  </si>
  <si>
    <t>ETIL-KLORID</t>
  </si>
  <si>
    <t>C2H5Cl</t>
  </si>
  <si>
    <t>75-01-4</t>
  </si>
  <si>
    <t>334.</t>
  </si>
  <si>
    <t>VINIL-KLORID</t>
  </si>
  <si>
    <t>CH2=CHCl</t>
  </si>
  <si>
    <t>75-04-7</t>
  </si>
  <si>
    <t>116.</t>
  </si>
  <si>
    <t>ETIL-AMIN</t>
  </si>
  <si>
    <t>CH3CH2NH2</t>
  </si>
  <si>
    <t>9,4*</t>
  </si>
  <si>
    <t>75-05-8</t>
  </si>
  <si>
    <t>5.</t>
  </si>
  <si>
    <t>ACETONITRIL</t>
  </si>
  <si>
    <t>CH3CN</t>
  </si>
  <si>
    <t>75-07-0</t>
  </si>
  <si>
    <t>1.</t>
  </si>
  <si>
    <t>ACETALDEHID</t>
  </si>
  <si>
    <t>CH3CHO</t>
  </si>
  <si>
    <t>75-08-1</t>
  </si>
  <si>
    <t>126.</t>
  </si>
  <si>
    <t>ETIL-MERKAPTÁN</t>
  </si>
  <si>
    <t>CH3CH2SH</t>
  </si>
  <si>
    <t>75-09-2</t>
  </si>
  <si>
    <t>92.</t>
  </si>
  <si>
    <t>DIKLÓRMETÁN</t>
  </si>
  <si>
    <t>CH2Cl2</t>
  </si>
  <si>
    <t>75-15-0</t>
  </si>
  <si>
    <t>297.</t>
  </si>
  <si>
    <t>SZÉN-DISZULFID</t>
  </si>
  <si>
    <t>CS2</t>
  </si>
  <si>
    <t>75-21-8</t>
  </si>
  <si>
    <t>124.</t>
  </si>
  <si>
    <t>ETILÉN-OXID</t>
  </si>
  <si>
    <t>C2H4O</t>
  </si>
  <si>
    <t>75-34-3</t>
  </si>
  <si>
    <t>86.</t>
  </si>
  <si>
    <t>1,1-DIKLÓRETÁN</t>
  </si>
  <si>
    <t>Cl2CH2CH2</t>
  </si>
  <si>
    <t>824*</t>
  </si>
  <si>
    <t>75-35-4</t>
  </si>
  <si>
    <t>88.</t>
  </si>
  <si>
    <t>1,1-DIKLÓRETILÉN***</t>
  </si>
  <si>
    <t>Cl2HC=CH</t>
  </si>
  <si>
    <t>75-43-4</t>
  </si>
  <si>
    <t>143.</t>
  </si>
  <si>
    <t>F 21, diklórfluormetán</t>
  </si>
  <si>
    <t>CHCl2F</t>
  </si>
  <si>
    <t>II.1</t>
  </si>
  <si>
    <t>75-44-5</t>
  </si>
  <si>
    <t>140.</t>
  </si>
  <si>
    <t>FOSZGÉN</t>
  </si>
  <si>
    <t>COCl2</t>
  </si>
  <si>
    <t>75-45-6</t>
  </si>
  <si>
    <t>144.</t>
  </si>
  <si>
    <t>F 22, klórdifluormetán</t>
  </si>
  <si>
    <t>CHClF2</t>
  </si>
  <si>
    <t>14 400*</t>
  </si>
  <si>
    <t>75-50-3</t>
  </si>
  <si>
    <t>324.</t>
  </si>
  <si>
    <t>TRIMETIL-AMIN</t>
  </si>
  <si>
    <t>N(CH3)3</t>
  </si>
  <si>
    <t>7553-56-2</t>
  </si>
  <si>
    <t>172.</t>
  </si>
  <si>
    <t>JÓD</t>
  </si>
  <si>
    <t>I2</t>
  </si>
  <si>
    <t>i, sz, b</t>
  </si>
  <si>
    <t>75-55-8</t>
  </si>
  <si>
    <t>214.</t>
  </si>
  <si>
    <t>2-METILAZIRIDIN</t>
  </si>
  <si>
    <t>C3H7N</t>
  </si>
  <si>
    <t>75-56-9</t>
  </si>
  <si>
    <t>286.</t>
  </si>
  <si>
    <t>PROPILÉN-OXID</t>
  </si>
  <si>
    <t>CH3C2H3O</t>
  </si>
  <si>
    <t>75-68-3</t>
  </si>
  <si>
    <t>147.</t>
  </si>
  <si>
    <t>F142b, 1-klór-1,1-difluoretán</t>
  </si>
  <si>
    <t>C2H3ClF2</t>
  </si>
  <si>
    <t>75-69-4</t>
  </si>
  <si>
    <t>141.</t>
  </si>
  <si>
    <t>F 11, triklórfluormetán</t>
  </si>
  <si>
    <t>CCl3F</t>
  </si>
  <si>
    <t>75-71-8</t>
  </si>
  <si>
    <t>142.</t>
  </si>
  <si>
    <t>F 12, diklórdifluormetán</t>
  </si>
  <si>
    <t>CCl2F2</t>
  </si>
  <si>
    <t>75-74-I</t>
  </si>
  <si>
    <t>261.</t>
  </si>
  <si>
    <t>ÓLOM-TETRAMETIL</t>
  </si>
  <si>
    <t>Pb(CH3)4</t>
  </si>
  <si>
    <t>7580-67-8</t>
  </si>
  <si>
    <t>206.</t>
  </si>
  <si>
    <t>LÍTIUM-HIDRID</t>
  </si>
  <si>
    <t>LiH</t>
  </si>
  <si>
    <t>75-86-5</t>
  </si>
  <si>
    <t>4.</t>
  </si>
  <si>
    <t>ACETON-CIÁNHIDRIN</t>
  </si>
  <si>
    <t>(CH3)2C(OH)CN</t>
  </si>
  <si>
    <t>76-13-1</t>
  </si>
  <si>
    <t>145.</t>
  </si>
  <si>
    <t>F113, 1,1,2-triklór-1,2,2-trifluoretán</t>
  </si>
  <si>
    <t>C2Cl3F3</t>
  </si>
  <si>
    <t>76-14-2</t>
  </si>
  <si>
    <t>146.</t>
  </si>
  <si>
    <t>F114, 1,2-diklór-1,1,2,2-tetrafluoretán</t>
  </si>
  <si>
    <t>ClF2CCF2Cl</t>
  </si>
  <si>
    <t>76-44-8</t>
  </si>
  <si>
    <t>155.</t>
  </si>
  <si>
    <t>HEPTAKLÓR</t>
  </si>
  <si>
    <t>C10H5Cl7</t>
  </si>
  <si>
    <t>293.</t>
  </si>
  <si>
    <t>SÓSAV</t>
  </si>
  <si>
    <t>HCl</t>
  </si>
  <si>
    <t>i, m</t>
  </si>
  <si>
    <t>264.</t>
  </si>
  <si>
    <t>ORTOFOSZFORSAV</t>
  </si>
  <si>
    <t>H3PO4</t>
  </si>
  <si>
    <t>164.</t>
  </si>
  <si>
    <t>HIDROGÉN-FLUORID</t>
  </si>
  <si>
    <t>HF</t>
  </si>
  <si>
    <t>1. BEM EU1</t>
  </si>
  <si>
    <t>16.</t>
  </si>
  <si>
    <t>AMMÓNIA</t>
  </si>
  <si>
    <t>NH3</t>
  </si>
  <si>
    <t>189.</t>
  </si>
  <si>
    <t>KÉNSAV</t>
  </si>
  <si>
    <t>H2SO4</t>
  </si>
  <si>
    <t>0,05 torak</t>
  </si>
  <si>
    <t>292.</t>
  </si>
  <si>
    <t>SALÉTROMSAV</t>
  </si>
  <si>
    <t>HNO3</t>
  </si>
  <si>
    <t>7719-12-2</t>
  </si>
  <si>
    <t>139.</t>
  </si>
  <si>
    <t>FOSZFOR-TRIKLORID</t>
  </si>
  <si>
    <t>PCl3</t>
  </si>
  <si>
    <t>7723-14-0</t>
  </si>
  <si>
    <t>137.</t>
  </si>
  <si>
    <t>FOSZFOR</t>
  </si>
  <si>
    <t>P</t>
  </si>
  <si>
    <t>7726-95-6</t>
  </si>
  <si>
    <t>34.</t>
  </si>
  <si>
    <t>BRÓM</t>
  </si>
  <si>
    <t>Br2</t>
  </si>
  <si>
    <t>77-78-1</t>
  </si>
  <si>
    <t>101.</t>
  </si>
  <si>
    <t>DIMETIL-SZULFÁT</t>
  </si>
  <si>
    <t>C2H6O4S</t>
  </si>
  <si>
    <t>7778-18-9</t>
  </si>
  <si>
    <t>182.</t>
  </si>
  <si>
    <t>KALCIUM-SZULFÁT</t>
  </si>
  <si>
    <t>CaSO4</t>
  </si>
  <si>
    <t>7782-41-4</t>
  </si>
  <si>
    <t>131.</t>
  </si>
  <si>
    <t>FLUOR</t>
  </si>
  <si>
    <t>F2</t>
  </si>
  <si>
    <t>7782-50-5</t>
  </si>
  <si>
    <t>190.</t>
  </si>
  <si>
    <t>KLÓR</t>
  </si>
  <si>
    <t>Cl2</t>
  </si>
  <si>
    <t>7783-06-4</t>
  </si>
  <si>
    <t>188.</t>
  </si>
  <si>
    <t>KÉN-HIDROGÉN</t>
  </si>
  <si>
    <t>H2S</t>
  </si>
  <si>
    <t>V. EU4</t>
  </si>
  <si>
    <t>7783-07-5</t>
  </si>
  <si>
    <t>79.</t>
  </si>
  <si>
    <t>DIHIDROGÉN-SZELENID</t>
  </si>
  <si>
    <t>H2Se</t>
  </si>
  <si>
    <t>7784-42-1</t>
  </si>
  <si>
    <t>22.</t>
  </si>
  <si>
    <t>ARZIN</t>
  </si>
  <si>
    <t>AsH3</t>
  </si>
  <si>
    <t>7789-06-2</t>
  </si>
  <si>
    <t>294.</t>
  </si>
  <si>
    <t>STRONCIUM-KROMÁT (Cr VI-ra számítva)</t>
  </si>
  <si>
    <t>SrCrO4</t>
  </si>
  <si>
    <t>7790-79-6</t>
  </si>
  <si>
    <t>174.</t>
  </si>
  <si>
    <t>KADMIUM-FLUORID (Cd-ra számítva)</t>
  </si>
  <si>
    <t>CdF2</t>
  </si>
  <si>
    <t>78-00-2</t>
  </si>
  <si>
    <t>260.</t>
  </si>
  <si>
    <t>ÓLOM-TETRAETIL</t>
  </si>
  <si>
    <t>Pb(C2H5)4</t>
  </si>
  <si>
    <t>7803-51-2</t>
  </si>
  <si>
    <t>136.</t>
  </si>
  <si>
    <t>FOSZFIN</t>
  </si>
  <si>
    <t>PH3</t>
  </si>
  <si>
    <t>7803-52-3</t>
  </si>
  <si>
    <t>20.</t>
  </si>
  <si>
    <t>ANTIMON-HIDROGÉN</t>
  </si>
  <si>
    <t>SbH3</t>
  </si>
  <si>
    <t>323.</t>
  </si>
  <si>
    <t>TRI-o-KREZIL-FOSZFÁT</t>
  </si>
  <si>
    <t>(CH3C6H4)3PO4</t>
  </si>
  <si>
    <t>78-78-4</t>
  </si>
  <si>
    <t>168.</t>
  </si>
  <si>
    <t>IZOPENTÁN</t>
  </si>
  <si>
    <t>(CH3)2CHCH2CH3</t>
  </si>
  <si>
    <t>78-87-5</t>
  </si>
  <si>
    <t>93.</t>
  </si>
  <si>
    <t>1,2-DIKLÓRPROPÁN</t>
  </si>
  <si>
    <t>ClCH2CH(Cl)CH3</t>
  </si>
  <si>
    <t>218.</t>
  </si>
  <si>
    <t>METIL-ETIL-KETON</t>
  </si>
  <si>
    <t>CH3COCH2CH3</t>
  </si>
  <si>
    <t>79-00-5</t>
  </si>
  <si>
    <t>319.</t>
  </si>
  <si>
    <t>1,1,2-TRIKLÓRETÁN***</t>
  </si>
  <si>
    <t>ClCH2CHCl2</t>
  </si>
  <si>
    <t>79-01-6</t>
  </si>
  <si>
    <t>320.</t>
  </si>
  <si>
    <t>TRIKLÓRETILÉN</t>
  </si>
  <si>
    <t>Cl2C=CHCl</t>
  </si>
  <si>
    <t>sz</t>
  </si>
  <si>
    <t>79-06-1</t>
  </si>
  <si>
    <t>6.</t>
  </si>
  <si>
    <t>AKRILAMID</t>
  </si>
  <si>
    <t>CH2=CHCONH2</t>
  </si>
  <si>
    <t>79-09-4</t>
  </si>
  <si>
    <t>288.</t>
  </si>
  <si>
    <t>PROPIONSAV</t>
  </si>
  <si>
    <t>CH3CH2COOH</t>
  </si>
  <si>
    <t>79-20-9</t>
  </si>
  <si>
    <t>211.</t>
  </si>
  <si>
    <t>METIL-ACETÁT</t>
  </si>
  <si>
    <t>CH3COOCH3</t>
  </si>
  <si>
    <t>b, sz, i</t>
  </si>
  <si>
    <t>79-34-5</t>
  </si>
  <si>
    <t>305.</t>
  </si>
  <si>
    <t>1,1,2,2-TETRAKLÓRETÁN</t>
  </si>
  <si>
    <t>Cl2CHCHCl2</t>
  </si>
  <si>
    <t>79-46-9</t>
  </si>
  <si>
    <t>256.</t>
  </si>
  <si>
    <t>2-NITROPROPÁN</t>
  </si>
  <si>
    <t>CH3CH(NO2)CH3</t>
  </si>
  <si>
    <t>8001-35-2</t>
  </si>
  <si>
    <t>314.</t>
  </si>
  <si>
    <t>TOXAFÉN</t>
  </si>
  <si>
    <t>8003-34-7</t>
  </si>
  <si>
    <t>279.</t>
  </si>
  <si>
    <t>PIRETRUM</t>
  </si>
  <si>
    <t>80-05-7</t>
  </si>
  <si>
    <t>32.</t>
  </si>
  <si>
    <t>BISZFENOL A</t>
  </si>
  <si>
    <t>(HOC6H4)2C(CH3)2</t>
  </si>
  <si>
    <t>8006-64-2</t>
  </si>
  <si>
    <t>303.</t>
  </si>
  <si>
    <t>TERPENTIN</t>
  </si>
  <si>
    <t>224.</t>
  </si>
  <si>
    <t>METIL-METAKRILÁT</t>
  </si>
  <si>
    <t>CH2=C(CH3)COOCH3</t>
  </si>
  <si>
    <t>822-06-0</t>
  </si>
  <si>
    <t>hexametilén-diizocianát (HDI)</t>
  </si>
  <si>
    <t>(CH2)6(NCO)2</t>
  </si>
  <si>
    <t>85-44-9</t>
  </si>
  <si>
    <t>148.</t>
  </si>
  <si>
    <t>FTÁLSAV-ANHIDRID</t>
  </si>
  <si>
    <t>C6H4(CO)2O</t>
  </si>
  <si>
    <t>872-50-4</t>
  </si>
  <si>
    <t>227.</t>
  </si>
  <si>
    <t>N-METIL-2-PIRROLIDON</t>
  </si>
  <si>
    <t>C5H9NO</t>
  </si>
  <si>
    <t>87-86-5</t>
  </si>
  <si>
    <t>272.</t>
  </si>
  <si>
    <t>PENTAKLÓRFENOL ÉS SÓI</t>
  </si>
  <si>
    <t>C6Cl5OH</t>
  </si>
  <si>
    <t>88-85-7</t>
  </si>
  <si>
    <t>106.</t>
  </si>
  <si>
    <t>DINOSZEB ÉS SÓI</t>
  </si>
  <si>
    <t>C10H12N2O5</t>
  </si>
  <si>
    <t>88-89-1</t>
  </si>
  <si>
    <t>277.</t>
  </si>
  <si>
    <t>PIKRINSAV</t>
  </si>
  <si>
    <t>C6H2CH3(NO2)3</t>
  </si>
  <si>
    <t>90-04-0</t>
  </si>
  <si>
    <t>18.</t>
  </si>
  <si>
    <t>o-ANIZIDIN</t>
  </si>
  <si>
    <t>CH3OC6H4NH2</t>
  </si>
  <si>
    <t>91-08-7</t>
  </si>
  <si>
    <t>313.</t>
  </si>
  <si>
    <t>TOLUOL-2,6-DIIZOCIANÁT</t>
  </si>
  <si>
    <t>238.</t>
  </si>
  <si>
    <t>NAFTALIN</t>
  </si>
  <si>
    <t>C10H8</t>
  </si>
  <si>
    <t>91-59-8</t>
  </si>
  <si>
    <t>239.</t>
  </si>
  <si>
    <t>2-NAFTIL-AMIN</t>
  </si>
  <si>
    <t>C10H9N</t>
  </si>
  <si>
    <t>91-94-1</t>
  </si>
  <si>
    <t>82.</t>
  </si>
  <si>
    <t>3,3’-DIKLÓRBENZIDIN</t>
  </si>
  <si>
    <t>C12H10N2Cl2</t>
  </si>
  <si>
    <t>92-52-4</t>
  </si>
  <si>
    <t>76.</t>
  </si>
  <si>
    <t>DIFENIL</t>
  </si>
  <si>
    <t>(C6H5)2</t>
  </si>
  <si>
    <t>92-67-1</t>
  </si>
  <si>
    <t>14.</t>
  </si>
  <si>
    <t>4-AMINOBIFENIL</t>
  </si>
  <si>
    <t>C6H5C6H4 NH2</t>
  </si>
  <si>
    <t>92-87-5</t>
  </si>
  <si>
    <t>26.</t>
  </si>
  <si>
    <t>BENZIDIN</t>
  </si>
  <si>
    <t>(C6H4)2(NH2)2</t>
  </si>
  <si>
    <t>93-76-5</t>
  </si>
  <si>
    <t>321.</t>
  </si>
  <si>
    <t>2,4,5-TRIKLÓRFENOXIECETSAV; (2,4,5-T)</t>
  </si>
  <si>
    <t>Cl3C6H2OCH2COOH</t>
  </si>
  <si>
    <t>94-36-0</t>
  </si>
  <si>
    <t>67.</t>
  </si>
  <si>
    <t>DIBENZOIL-PEROXID</t>
  </si>
  <si>
    <t>(C6H5CO)2O2</t>
  </si>
  <si>
    <t>94-75-7</t>
  </si>
  <si>
    <t>90.</t>
  </si>
  <si>
    <t>2,4-DIKLÓRFENOXIECETSAV</t>
  </si>
  <si>
    <t>Cl2C6H3OCH2COOH</t>
  </si>
  <si>
    <t>337.</t>
  </si>
  <si>
    <t>o-XILOL</t>
  </si>
  <si>
    <t>95-50-1</t>
  </si>
  <si>
    <t>83.</t>
  </si>
  <si>
    <t>1,2-DIKLÓRBENZOL</t>
  </si>
  <si>
    <t>95-53-4</t>
  </si>
  <si>
    <t>308..</t>
  </si>
  <si>
    <t>2-TOLUIDIN</t>
  </si>
  <si>
    <t>k, i, b</t>
  </si>
  <si>
    <t>95-63-6</t>
  </si>
  <si>
    <t>326.</t>
  </si>
  <si>
    <t>1,2,4-TRIMETILBENZOL</t>
  </si>
  <si>
    <t>96-12-8</t>
  </si>
  <si>
    <t>69.</t>
  </si>
  <si>
    <t>1,2-DIBRÓM-3-KLÓRPROPÁN</t>
  </si>
  <si>
    <t>C3H5Br2Cl</t>
  </si>
  <si>
    <t>96-33-3</t>
  </si>
  <si>
    <t>212.</t>
  </si>
  <si>
    <t>METIL-AKRILÁT</t>
  </si>
  <si>
    <t>CH2=CHCOOCH3</t>
  </si>
  <si>
    <t>98-00-0</t>
  </si>
  <si>
    <t>149.</t>
  </si>
  <si>
    <t>FURFURIL-ALKOHOL</t>
  </si>
  <si>
    <t>C4H3OCH2OH</t>
  </si>
  <si>
    <t>98-01-1</t>
  </si>
  <si>
    <t>150.</t>
  </si>
  <si>
    <t>FURFUROL</t>
  </si>
  <si>
    <t>C4H3OCHO</t>
  </si>
  <si>
    <t>98-82-8</t>
  </si>
  <si>
    <t>204.</t>
  </si>
  <si>
    <t>KUMOL</t>
  </si>
  <si>
    <t>C6H5CH(CH3)2</t>
  </si>
  <si>
    <t>98-83-9</t>
  </si>
  <si>
    <t>129.</t>
  </si>
  <si>
    <t>2-FENILPROPÉN</t>
  </si>
  <si>
    <t>C6H5C(CH3)=CH2</t>
  </si>
  <si>
    <t>98-86-2</t>
  </si>
  <si>
    <t>2.</t>
  </si>
  <si>
    <t>ACETOFENON</t>
  </si>
  <si>
    <t>CH3COC6H5</t>
  </si>
  <si>
    <t>98-88-4</t>
  </si>
  <si>
    <t>28.</t>
  </si>
  <si>
    <t>BENZOIL-KLORID</t>
  </si>
  <si>
    <t>C6H5COCl</t>
  </si>
  <si>
    <t>98-95-3</t>
  </si>
  <si>
    <t>250.</t>
  </si>
  <si>
    <t>NITROBENZOL</t>
  </si>
  <si>
    <t>C6H5NO2</t>
  </si>
  <si>
    <t>II.1 EU2.</t>
  </si>
  <si>
    <t>104.</t>
  </si>
  <si>
    <t>DINITROBENZOL minden izomer</t>
  </si>
  <si>
    <t>C6H4(NO2)2</t>
  </si>
  <si>
    <t>128.</t>
  </si>
  <si>
    <t>EZÜST OLDHATÓ VEGYÜLETEI (Ag-re számítva)</t>
  </si>
  <si>
    <t>133.</t>
  </si>
  <si>
    <t>FLUORIDOK (F-ra számítva)</t>
  </si>
  <si>
    <t>F</t>
  </si>
  <si>
    <t>10*</t>
  </si>
  <si>
    <t>II.2. BEM, EU1</t>
  </si>
  <si>
    <t>166.</t>
  </si>
  <si>
    <t>HIGANY SZERVES VEGYÜLETEI*** (Hg-ra számítva)</t>
  </si>
  <si>
    <t>201.</t>
  </si>
  <si>
    <t>Egyéb szervetlen krómvegyületek [a króm VI vegyületek kivételével] (Cr-ra számítva)</t>
  </si>
  <si>
    <t>234.</t>
  </si>
  <si>
    <t>MOLIBDÉN OLDHATATLAN VEGYÜLETEI (Mo-ra számítva)</t>
  </si>
  <si>
    <t>235.</t>
  </si>
  <si>
    <t>MOLIBDÉN OLDHATÓ VEGYÜLETEI (Mo-ra számítva)</t>
  </si>
  <si>
    <t>24.</t>
  </si>
  <si>
    <t>BÁRIUM OLDHATÓ VEGYÜLETEI(Ba-ra számítva)</t>
  </si>
  <si>
    <t>II.1 EU2</t>
  </si>
  <si>
    <t>258.</t>
  </si>
  <si>
    <t>OLAJ (ásványi) KÖD</t>
  </si>
  <si>
    <t>262.</t>
  </si>
  <si>
    <t>ÓN SZERVES VEGYÜLETEI (Sn-ra számítva)</t>
  </si>
  <si>
    <t>263.</t>
  </si>
  <si>
    <t>ÓN SZERVETLEN VEGYÜLETEI (Sn-ra számítva)</t>
  </si>
  <si>
    <t>II.1. EU91</t>
  </si>
  <si>
    <t>282.</t>
  </si>
  <si>
    <t>PLATINA OLDHATÓ VEGYÜLETEI (Pt-ra számítva)</t>
  </si>
  <si>
    <t>295.</t>
  </si>
  <si>
    <t>SZELÉNVEGYÜLETEK (Se-re számítva)</t>
  </si>
  <si>
    <t>III. BEM</t>
  </si>
  <si>
    <t>302.</t>
  </si>
  <si>
    <t>TALLIUM OLDHATÓ VEGYÜLETEI (Tl-ra számítva)</t>
  </si>
  <si>
    <t>35.</t>
  </si>
  <si>
    <t>BROMIDOK</t>
  </si>
  <si>
    <t>Br</t>
  </si>
  <si>
    <t>47.</t>
  </si>
  <si>
    <t>CIÁNSÓK (cianidok) (CN-re számítva)</t>
  </si>
  <si>
    <t>CN</t>
  </si>
  <si>
    <t>55.</t>
  </si>
  <si>
    <t>CIRKÓNIUM VEGYÜLETEI (Zr-ra számítva)</t>
  </si>
  <si>
    <t>66.</t>
  </si>
  <si>
    <t>DIBENZO-p-DIOXIN ÉS DIBENZO-FURÁN, POLIBRÓMOZOTT</t>
  </si>
  <si>
    <t>80.</t>
  </si>
  <si>
    <t>DIIZOCIANÁTOK</t>
  </si>
  <si>
    <t>1,2,3,6-tetrahidro-N-(1,1,2,2-tetraklór etiltio)ftálimid, lásd: kaptafol</t>
  </si>
  <si>
    <t>1-butanol, lásd: butil-alkohol</t>
  </si>
  <si>
    <t>2-butanon, lásd: metil-etil-keton</t>
  </si>
  <si>
    <t>2-etoxietanol, lásd: etilénglikol-monoetil-éter</t>
  </si>
  <si>
    <t>2-hexanon, lásd: metil-butil-keton</t>
  </si>
  <si>
    <t>2-metoxianilin, lásd: o-anizidin</t>
  </si>
  <si>
    <t>2-metoxietanol, lásd: etilén-glikol-monometil-éter</t>
  </si>
  <si>
    <t>4,4’-diaminobifenil, lásd: benzidin</t>
  </si>
  <si>
    <t>4,4’-metiléndianilin, lásd: 4,4’-diaminodifenilmetán</t>
  </si>
  <si>
    <t>acetilén-diklorid, lásd: 1,2-diklóretilén</t>
  </si>
  <si>
    <t>Akril-aldehid, lásd: akrolein</t>
  </si>
  <si>
    <t>akrilsav-metilészter, lásd: metil-akrilát</t>
  </si>
  <si>
    <t>alumínium-oxid, lásd: dialumínium-trioxid</t>
  </si>
  <si>
    <t>aminobenzol, lásd: anilin</t>
  </si>
  <si>
    <t>antimon-trioxid, lásd: diantimon-trioxid</t>
  </si>
  <si>
    <t>arzén-hidrogén, lásd: arzin</t>
  </si>
  <si>
    <t>arzén-pentoxid, lásd: diarzén-pentoxid</t>
  </si>
  <si>
    <t>arzén-trioxid, lásd: diarzén-trioxid</t>
  </si>
  <si>
    <t>Azbeszt lásd: 1.2.2.</t>
  </si>
  <si>
    <t>EUA</t>
  </si>
  <si>
    <t>benzoil-szuperoxid, lásd: dibenzoil-peroxid</t>
  </si>
  <si>
    <t>bifenil, lásd: difenil</t>
  </si>
  <si>
    <t>butil-celloszolv, lásd: 2-butoxietanol</t>
  </si>
  <si>
    <t>butil-glikol, lásd: 2-butoxietanol</t>
  </si>
  <si>
    <t>carbaryl, lásd: karbaril</t>
  </si>
  <si>
    <t>celloszolv, lásd: etilén-glikol-monoetil-éter</t>
  </si>
  <si>
    <t>celloszolv-acetát, lásd: etilén-glikol-monoetil-éter-acetát</t>
  </si>
  <si>
    <t>cink-kromátok, köztük kálium-cink-kromát lásd: króm (VI) szervetlen vegyületek, kevéssé oldható (Cr (VI)-ra számítva)</t>
  </si>
  <si>
    <t>dietilénoximid, lásd: morfolin</t>
  </si>
  <si>
    <t>difenilmetán-4,4’-diizocianát (MDI), lásd: diizocianátok</t>
  </si>
  <si>
    <t>diklórdifluormetán F12, lásd: freonok</t>
  </si>
  <si>
    <t>diklórfluormetán F21, lásd: freonok</t>
  </si>
  <si>
    <t>diklórtetrafluoretán F114, lásd: freonok</t>
  </si>
  <si>
    <t>dimetilanilin, lásd: xilidin</t>
  </si>
  <si>
    <t>dimetil-keton, lásd: aceton</t>
  </si>
  <si>
    <t>epiklórhidrin, lásd: 1-klór-2,3-epoxipropán</t>
  </si>
  <si>
    <t>etántiol, lásd: etil-merkaptán</t>
  </si>
  <si>
    <t>etilén-alkohol, lásd: etilénglikol</t>
  </si>
  <si>
    <t>etilénglikol-monobutil-éter, lásd: 2-butoxietanol</t>
  </si>
  <si>
    <t>etilén-imin, lásd: aziridin</t>
  </si>
  <si>
    <t>etil-glikol, lásd: etilén-glikol-monoetil-éter</t>
  </si>
  <si>
    <t>etil-glikol-acetát, lásd: etilénglikol-monoetil-éter-acetát</t>
  </si>
  <si>
    <t>etil-hidroszulfid, lásd: etil-merkaptán</t>
  </si>
  <si>
    <t>etil-szulfhidrát, lásd: etil-merkaptán</t>
  </si>
  <si>
    <t>etil-tioalkohol, lásd: etil-merkaptán</t>
  </si>
  <si>
    <t>Fapor, lásd: 1.2.1.</t>
  </si>
  <si>
    <t>fenilbenzol, lásd: difenil</t>
  </si>
  <si>
    <t>fluor-hidrogén, lásd: hidrogén-fluorid</t>
  </si>
  <si>
    <t>fluotan, lásd: halotán</t>
  </si>
  <si>
    <t>foszfor-hidrogén, lásd: foszfin</t>
  </si>
  <si>
    <t>foszfor-pentoxid, lásd: difoszfor-pentoxid</t>
  </si>
  <si>
    <t>foszforsav lásd: ortofoszforsav</t>
  </si>
  <si>
    <t>foszfor-trihidrid, lásd: foszfin</t>
  </si>
  <si>
    <t>FREONOK (KLÓRFLUORKARBONOK)</t>
  </si>
  <si>
    <t>furál, lásd: furfurol</t>
  </si>
  <si>
    <t>furfurilaldehid, lásd: furfurol</t>
  </si>
  <si>
    <t>gamma HCH, lásd: lindán</t>
  </si>
  <si>
    <t>glikol, lásd: etilénglikol</t>
  </si>
  <si>
    <t>halán, lásd: halotán</t>
  </si>
  <si>
    <t>hexametilén-diizocianát, lásd: diizocianátok</t>
  </si>
  <si>
    <t>hidrogén-cianid, lásd: cián-hidrogén</t>
  </si>
  <si>
    <t>hidrogén-foszfid, lásd: foszfin</t>
  </si>
  <si>
    <t>izociánsav-metil-észter, lásd: metil-izocianát</t>
  </si>
  <si>
    <t>izopropilbenzol, lásd: kumol</t>
  </si>
  <si>
    <t>karbolsav, lásd: fenol</t>
  </si>
  <si>
    <t>klórdifluoretán F142B, lásd: freonok</t>
  </si>
  <si>
    <t>klórdifluormetán F22, lásd: freonok</t>
  </si>
  <si>
    <t>kloroprén, lásd: 2-klór-1,3-butadién</t>
  </si>
  <si>
    <t>KRÓM (VI) SZERVETLEN VEGYÜLETEK (nátrium-kromát, kálium-kromát és egyéb oldható) (Cr VI-ra számítva)</t>
  </si>
  <si>
    <t>KRÓM (VI) SZERVETLEN VEGYÜLETEK, kevéssé oldható (Cr VI-ra számítva)</t>
  </si>
  <si>
    <t>m-dihidroxibenzol, lásd: rezorcin</t>
  </si>
  <si>
    <t>metil-celloszolv, lásd: etilén-glikol- monometil-éter</t>
  </si>
  <si>
    <t>metil-celloszolv-acetát, lásd: etilén-glikol-monometil-éter-acetát</t>
  </si>
  <si>
    <t>metil-cianid, lásd: acetonitril</t>
  </si>
  <si>
    <t>metilén-klorid, lásd: diklórmetán</t>
  </si>
  <si>
    <t>metil-glikol, lásd: etilén-glikol-monometil-éter</t>
  </si>
  <si>
    <t>metil-glikol-acetát, lásd: etilén-glikol-monometil-éter-acetát</t>
  </si>
  <si>
    <t>metil-karbamid, lásd: metil-izocianát</t>
  </si>
  <si>
    <t>metil-karbonimid, lásd: metil-izocianát</t>
  </si>
  <si>
    <t>metilkloroform, lásd: 1,1,1-triklóretán</t>
  </si>
  <si>
    <t>naftilén-diizocianát, lásd: diizocianátok</t>
  </si>
  <si>
    <t>narkotán, lásd: halotán</t>
  </si>
  <si>
    <t>nikkel-trioxid, lásd: dinikkel-trioxid</t>
  </si>
  <si>
    <t>p,p’-diklórdifeniltriklóretán, lásd: DDT</t>
  </si>
  <si>
    <t>paraquat-diklorid, lásd: parakvát-diklorid</t>
  </si>
  <si>
    <t>p-nitroanilin, lásd: 4-nitroanilin</t>
  </si>
  <si>
    <t>porok (szálló porok) egyéb porok, lásd: 1.2.1.</t>
  </si>
  <si>
    <t>propilén-imin, lásd: metilaziridin</t>
  </si>
  <si>
    <t>rezorcinol, lásd: rezorcin</t>
  </si>
  <si>
    <t>Rostszerkezetű porok, lásd: 1.2.2.</t>
  </si>
  <si>
    <t>Szelén-hidrogén, lásd: dihidrogén-szelenid</t>
  </si>
  <si>
    <t>szén-oxiklorid, lásd: foszgén</t>
  </si>
  <si>
    <t>sztibin, lásd: antimon-hidrogén</t>
  </si>
  <si>
    <t>talkum, lásd: 1.2.1. és 1.2.2.</t>
  </si>
  <si>
    <t>tetraklórmetán, lásd: szén-tetraklorid</t>
  </si>
  <si>
    <t>timföld, lásd: dialumínium-trioxid</t>
  </si>
  <si>
    <t>triklórfluormetán F11, lásd: freonok</t>
  </si>
  <si>
    <t>triklórtrifluoretán F113, lásd: freonok</t>
  </si>
  <si>
    <t>vanádium-pentoxid, lásd: divanádium- pentoxid</t>
  </si>
  <si>
    <t>EK szám</t>
  </si>
  <si>
    <t>2191-10-8</t>
  </si>
  <si>
    <t>cadmium di(octanoate),</t>
  </si>
  <si>
    <t>218-585-8</t>
  </si>
  <si>
    <t>Captafol,</t>
  </si>
  <si>
    <t>219-363-3</t>
  </si>
  <si>
    <t>2439-01-2</t>
  </si>
  <si>
    <t>Chinomethionat,</t>
  </si>
  <si>
    <t>219-455-3</t>
  </si>
  <si>
    <t>2949-11-3</t>
  </si>
  <si>
    <t>dimercury(I) oxalate,</t>
  </si>
  <si>
    <t>220-966-9</t>
  </si>
  <si>
    <t>3141-12-6</t>
  </si>
  <si>
    <t>triethyl arsenite,</t>
  </si>
  <si>
    <t>221-543-1</t>
  </si>
  <si>
    <t>3198-04-07</t>
  </si>
  <si>
    <t>sodium 4-chloromercuriobenzoate,</t>
  </si>
  <si>
    <t>221-700-4</t>
  </si>
  <si>
    <t>Nicotine,</t>
  </si>
  <si>
    <t>200-193-3</t>
  </si>
  <si>
    <t>76-06-2</t>
  </si>
  <si>
    <t>Chloropicrin,</t>
  </si>
  <si>
    <t>200-930-9</t>
  </si>
  <si>
    <t>8003-05-2</t>
  </si>
  <si>
    <t>basic phenylmercury nitrate,</t>
  </si>
  <si>
    <t>8048-07-5</t>
  </si>
  <si>
    <t>cadmium zinc sulfide yellow,</t>
  </si>
  <si>
    <t>232-466-8</t>
  </si>
  <si>
    <t>83-10-4</t>
  </si>
  <si>
    <t>Tributyltin fluoride,</t>
  </si>
  <si>
    <t>217-847-9</t>
  </si>
  <si>
    <t>90-03-9</t>
  </si>
  <si>
    <t>2-chloromercuriophenol,</t>
  </si>
  <si>
    <t>201-962-6</t>
  </si>
  <si>
    <t>10022-68-1</t>
  </si>
  <si>
    <t>Cadmium nitrate tetrahydrate,</t>
  </si>
  <si>
    <t>233-710-6</t>
  </si>
  <si>
    <t>100258-44-4</t>
  </si>
  <si>
    <t>Strychnidin-10-one, arsenite (1:1),</t>
  </si>
  <si>
    <t>309-388-9</t>
  </si>
  <si>
    <t>10031-13-7</t>
  </si>
  <si>
    <t>lead arsenite,</t>
  </si>
  <si>
    <t>233-083-9</t>
  </si>
  <si>
    <t>100402-53-7</t>
  </si>
  <si>
    <t>Cadmium chloride phosphate (Cd5Cl(PO4)3), manganese-doped,</t>
  </si>
  <si>
    <t>309-489-8</t>
  </si>
  <si>
    <t>100403-63-2</t>
  </si>
  <si>
    <t>Residues, zinc refining flue dust wastewater, mercury-selenium,</t>
  </si>
  <si>
    <t>309-609-9</t>
  </si>
  <si>
    <t>10045-94-0</t>
  </si>
  <si>
    <t>mercury dinitrate,</t>
  </si>
  <si>
    <t>233-152-3</t>
  </si>
  <si>
    <t>10048-95-0</t>
  </si>
  <si>
    <t>Sodium arsenate dibasic heptahydrate,</t>
  </si>
  <si>
    <t>10048-99-4</t>
  </si>
  <si>
    <t>barium tetraiodomercurate,</t>
  </si>
  <si>
    <t>233-160-7</t>
  </si>
  <si>
    <t>100-56-1</t>
  </si>
  <si>
    <t>phenylmercury chloride,</t>
  </si>
  <si>
    <t>202-865-1</t>
  </si>
  <si>
    <t>100-57-2</t>
  </si>
  <si>
    <t>phenylmercury hydroxide,</t>
  </si>
  <si>
    <t>202-866-7</t>
  </si>
  <si>
    <t>10061-01-5</t>
  </si>
  <si>
    <t>1,3-dichloropropene (CIS) (1Z)-1,3-dichloroprop-1-ene,</t>
  </si>
  <si>
    <t>233-195-8</t>
  </si>
  <si>
    <t>100656-55-1</t>
  </si>
  <si>
    <t>Flue dust, copper-lead blast furnace, cadmium-indium-enriched,</t>
  </si>
  <si>
    <t>309-645-5</t>
  </si>
  <si>
    <t>100995-81-1</t>
  </si>
  <si>
    <t>Slimes and Sludges, copper electrolytic refining, decopperized, arsenic-rich,</t>
  </si>
  <si>
    <t>309-772-6</t>
  </si>
  <si>
    <t>101012-89-9</t>
  </si>
  <si>
    <t>Dodecanoic acid, cadmium salt, basic,</t>
  </si>
  <si>
    <t>309-789-9</t>
  </si>
  <si>
    <t>101012-93-5</t>
  </si>
  <si>
    <t>Octadecanoic acid, cadmium salt, basic,</t>
  </si>
  <si>
    <t>309-794-6</t>
  </si>
  <si>
    <t>101012-94-6</t>
  </si>
  <si>
    <t>Octadecanoic acid, 12-hydroxy-, cadmium salt, basic,</t>
  </si>
  <si>
    <t>309-795-1</t>
  </si>
  <si>
    <t>10102-49-5</t>
  </si>
  <si>
    <t>iron arsenate,</t>
  </si>
  <si>
    <t>233-274-7</t>
  </si>
  <si>
    <t>10102-50-8</t>
  </si>
  <si>
    <t>iron bis(arsenate),</t>
  </si>
  <si>
    <t>233-275-2</t>
  </si>
  <si>
    <t>10103-50-1</t>
  </si>
  <si>
    <t>arsenic acid, magnesium salt,</t>
  </si>
  <si>
    <t>233-285-7</t>
  </si>
  <si>
    <t>10103-61-4</t>
  </si>
  <si>
    <t>arsenic acid, copper salt,</t>
  </si>
  <si>
    <t>233-286-2</t>
  </si>
  <si>
    <t>10103-62-5</t>
  </si>
  <si>
    <t>arsenic acid, calcium salt,</t>
  </si>
  <si>
    <t>233-287-8</t>
  </si>
  <si>
    <t>cadmium chloride,</t>
  </si>
  <si>
    <t>233-296-7</t>
  </si>
  <si>
    <t>10112-91-1</t>
  </si>
  <si>
    <t>dimercury dichloride,</t>
  </si>
  <si>
    <t>233-307-5</t>
  </si>
  <si>
    <t>10124-36-4</t>
  </si>
  <si>
    <t>cadmium sulphate,</t>
  </si>
  <si>
    <t>233-331-6</t>
  </si>
  <si>
    <t>10124-48-8</t>
  </si>
  <si>
    <t>aminomercury chloride,</t>
  </si>
  <si>
    <t>233-335-8</t>
  </si>
  <si>
    <t>101356-99-4</t>
  </si>
  <si>
    <t>Cadmium oxide (CdO), solid soln. with calcium oxide and titanium oxide (TiO2), praseodymium-doped,</t>
  </si>
  <si>
    <t>309-896-0</t>
  </si>
  <si>
    <t>101357-00-0</t>
  </si>
  <si>
    <t>Cadmium selenide (CdSe), solid soln. with cadmium sulfide, zinc selenide and zinc sulfide, aluminum and copper-doped,</t>
  </si>
  <si>
    <t>309-897-6</t>
  </si>
  <si>
    <t>101357-01-1</t>
  </si>
  <si>
    <t>Cadmium selenide (CdSe), solid soln. with cadmium sulfide, zinc selenide and zinc sulfide, copper and manganese-doped,</t>
  </si>
  <si>
    <t>309-898-1</t>
  </si>
  <si>
    <t>101357-02-2</t>
  </si>
  <si>
    <t>Cadmium selenide (CdSe), solid soln. with cadmium sulfide, zinc selenide and zinc sulfide, europium-doped,</t>
  </si>
  <si>
    <t>309-899-7</t>
  </si>
  <si>
    <t>101357-03-3</t>
  </si>
  <si>
    <t>Cadmium selenide (CdSe), solid soln. with cadmium sulfide, zinc selenide and zinc sulfide, gold and manganese-doped,</t>
  </si>
  <si>
    <t>309-900-0</t>
  </si>
  <si>
    <t>101357-04-4</t>
  </si>
  <si>
    <t>Cadmium selenide (CdSe), solid soln. with cadmium sulfide, zinc selenide and zinc sulfide, manganese and silver-doped,</t>
  </si>
  <si>
    <t>309-901-6</t>
  </si>
  <si>
    <t>10137-74-3</t>
  </si>
  <si>
    <t>Calcium chlorate,</t>
  </si>
  <si>
    <t>233-378-2</t>
  </si>
  <si>
    <t>101463-69-8</t>
  </si>
  <si>
    <t>Flufenoxuron,</t>
  </si>
  <si>
    <t>417-680-3</t>
  </si>
  <si>
    <t>10192-29-7</t>
  </si>
  <si>
    <t>Ammonium chlorate,</t>
  </si>
  <si>
    <t>233-468-1</t>
  </si>
  <si>
    <t>10196-67-5</t>
  </si>
  <si>
    <t>cadmium myristate,</t>
  </si>
  <si>
    <t>233-489-6</t>
  </si>
  <si>
    <t>102110-21-4</t>
  </si>
  <si>
    <t>Arsenic acid (H3AsO4), magnesium salt, manganese-doped,</t>
  </si>
  <si>
    <t>310-019-9</t>
  </si>
  <si>
    <t>102110-30-5</t>
  </si>
  <si>
    <t>Cadmium oxide (CdO), solid soln. with magnesium oxide, tungsten oxide (WO3) and zinc oxide,</t>
  </si>
  <si>
    <t>310-029-3</t>
  </si>
  <si>
    <t>102110-62-3</t>
  </si>
  <si>
    <t>Slimes and Sludges, copper-lead ore roasting off gas scrubbing, arsenic-contg.,</t>
  </si>
  <si>
    <t>310-063-9</t>
  </si>
  <si>
    <t>102184-95-2</t>
  </si>
  <si>
    <t>Silicic acid, zirconium salt, cadmium pigment-encapsulated,</t>
  </si>
  <si>
    <t>310-077-5</t>
  </si>
  <si>
    <t>Methamidophos (Soluble liquid formulations of the substance that exceed 600 g active ingredient / l),</t>
  </si>
  <si>
    <t>233-606-0</t>
  </si>
  <si>
    <t>Methamidophos,</t>
  </si>
  <si>
    <t>10294-38-9</t>
  </si>
  <si>
    <t>Barium chlorate, monohydrate,</t>
  </si>
  <si>
    <t>102-98-7</t>
  </si>
  <si>
    <t>dihydrogen [orthoborato(3-)-O]phenylmercurate(2-),</t>
  </si>
  <si>
    <t>203-068-1</t>
  </si>
  <si>
    <t>10325-94-7</t>
  </si>
  <si>
    <t>cadmium nitrate,</t>
  </si>
  <si>
    <t>10326-21-3</t>
  </si>
  <si>
    <t>Magnesium chlorate,</t>
  </si>
  <si>
    <t>233-711-1</t>
  </si>
  <si>
    <t>10326-28-0</t>
  </si>
  <si>
    <t>Cadmium perchlorate hexahydrate,</t>
  </si>
  <si>
    <t>103-27-5</t>
  </si>
  <si>
    <t>phenylmercury propionate,</t>
  </si>
  <si>
    <t>203-094-3</t>
  </si>
  <si>
    <t>10361-95-2</t>
  </si>
  <si>
    <t>Zinc chlorate,</t>
  </si>
  <si>
    <t>233-804-7</t>
  </si>
  <si>
    <t>10415-75-5</t>
  </si>
  <si>
    <t>dimercury dinitrate,</t>
  </si>
  <si>
    <t>233-886-4</t>
  </si>
  <si>
    <t>104-40-5</t>
  </si>
  <si>
    <t>p-nonylphenol,</t>
  </si>
  <si>
    <t>203-199-4</t>
  </si>
  <si>
    <t>10451-12-4</t>
  </si>
  <si>
    <t>phosphoric acid, mercury salt,</t>
  </si>
  <si>
    <t>233-939-1</t>
  </si>
  <si>
    <t>104-59-6</t>
  </si>
  <si>
    <t>phenylmercury stearate,</t>
  </si>
  <si>
    <t>203-217-0</t>
  </si>
  <si>
    <t>104-60-9</t>
  </si>
  <si>
    <t>(oleato)phenylmercury,</t>
  </si>
  <si>
    <t>203-218-6</t>
  </si>
  <si>
    <t>10468-30-1</t>
  </si>
  <si>
    <t>cadmium dioleate,</t>
  </si>
  <si>
    <t>233-954-3</t>
  </si>
  <si>
    <t>104-68-9</t>
  </si>
  <si>
    <t>phenylmercuric oleate,</t>
  </si>
  <si>
    <t>10476-82-1</t>
  </si>
  <si>
    <t>strychnine arsenate,</t>
  </si>
  <si>
    <t>233-970-0</t>
  </si>
  <si>
    <t>105494-65-3</t>
  </si>
  <si>
    <t>Tri-n-butyl(1-propenyl)tin, cis + trans,</t>
  </si>
  <si>
    <t>105494-69-7</t>
  </si>
  <si>
    <t>1-Methyl-2-(tri-n-butylstannyl)imidazole,</t>
  </si>
  <si>
    <t>10603-63-1</t>
  </si>
  <si>
    <t>tributyl(octanoyloxy)stannane,</t>
  </si>
  <si>
    <t>234-226-8</t>
  </si>
  <si>
    <t>1066-44-0</t>
  </si>
  <si>
    <t>bromotrimethylstannane,</t>
  </si>
  <si>
    <t>213-916-2</t>
  </si>
  <si>
    <t>1066-45-1</t>
  </si>
  <si>
    <t>Trimethyltin chloride,</t>
  </si>
  <si>
    <t>213-917-8</t>
  </si>
  <si>
    <t>1067-52-3</t>
  </si>
  <si>
    <t>tri-n-butyltin methanolate,</t>
  </si>
  <si>
    <t>213-933-5</t>
  </si>
  <si>
    <t>1067-97-6</t>
  </si>
  <si>
    <t>tributyltin hydroxide,</t>
  </si>
  <si>
    <t>213-939-8</t>
  </si>
  <si>
    <t>1,2-dibromoethane (EDB),</t>
  </si>
  <si>
    <t>203-444-5</t>
  </si>
  <si>
    <t>Ethylene dichloride (1,2-dichloroethane),</t>
  </si>
  <si>
    <t>203-458-1</t>
  </si>
  <si>
    <t>107-26-6</t>
  </si>
  <si>
    <t>bromoethylmercury,</t>
  </si>
  <si>
    <t>203-477-5</t>
  </si>
  <si>
    <t>107-27-7</t>
  </si>
  <si>
    <t>ethylmercury chloride,</t>
  </si>
  <si>
    <t>203-478-0</t>
  </si>
  <si>
    <t>108-07-6</t>
  </si>
  <si>
    <t>(acetato-O)methylmercury,</t>
  </si>
  <si>
    <t>203-547-5</t>
  </si>
  <si>
    <t>108173-90-6</t>
  </si>
  <si>
    <t>Guazatine,</t>
  </si>
  <si>
    <t>109-62-6</t>
  </si>
  <si>
    <t>(acetato-O)ethylmercury,</t>
  </si>
  <si>
    <t>203-688-2</t>
  </si>
  <si>
    <t>11066-49-2</t>
  </si>
  <si>
    <t>isononylphenol,</t>
  </si>
  <si>
    <t>234-284-4</t>
  </si>
  <si>
    <t>11083-41-3</t>
  </si>
  <si>
    <t>mercury, compound with titanium (1:3),</t>
  </si>
  <si>
    <t>234-306-2</t>
  </si>
  <si>
    <t>11110-52-4</t>
  </si>
  <si>
    <t>sodium mercury amalgam,</t>
  </si>
  <si>
    <t>11112-63-3</t>
  </si>
  <si>
    <t>cadmium selenide sulphide,</t>
  </si>
  <si>
    <t>234-342-9</t>
  </si>
  <si>
    <t>1113-02-6</t>
  </si>
  <si>
    <t>Omethoate,</t>
  </si>
  <si>
    <t>214-197-8</t>
  </si>
  <si>
    <t>1114-71-2</t>
  </si>
  <si>
    <t>Pebulate,</t>
  </si>
  <si>
    <t>214-215-4</t>
  </si>
  <si>
    <t>113136-77-9</t>
  </si>
  <si>
    <t>Cyclanilide,</t>
  </si>
  <si>
    <t>419-150-7</t>
  </si>
  <si>
    <t>115044-19-4</t>
  </si>
  <si>
    <t>Guazatine acetate,</t>
  </si>
  <si>
    <t>115-09-3</t>
  </si>
  <si>
    <t>chloromethylmercury,</t>
  </si>
  <si>
    <t>204-064-2</t>
  </si>
  <si>
    <t>115-29-7</t>
  </si>
  <si>
    <t>Endosulfan,</t>
  </si>
  <si>
    <t>204-079-4</t>
  </si>
  <si>
    <t>115-32-2</t>
  </si>
  <si>
    <t>Dicofol containing &lt;78% p,p`-dicofol or &gt;1g/kg of DDT and DDT related compounds,</t>
  </si>
  <si>
    <t>204-082-0</t>
  </si>
  <si>
    <t>Dicofol,</t>
  </si>
  <si>
    <t>116-06-3</t>
  </si>
  <si>
    <t>Aldicarb,</t>
  </si>
  <si>
    <t>204-123-2</t>
  </si>
  <si>
    <t>117-18-0</t>
  </si>
  <si>
    <t>Technazene,</t>
  </si>
  <si>
    <t>204-178-2</t>
  </si>
  <si>
    <t>117-52-2</t>
  </si>
  <si>
    <t>Coumafuryl,</t>
  </si>
  <si>
    <t>204-195-5</t>
  </si>
  <si>
    <t>1184-57-2</t>
  </si>
  <si>
    <t>methylmercury hydroxide,</t>
  </si>
  <si>
    <t>214-667-2</t>
  </si>
  <si>
    <t>Hexachlorobenzene,</t>
  </si>
  <si>
    <t>204-273-9</t>
  </si>
  <si>
    <t>1191-79-3</t>
  </si>
  <si>
    <t>barium cadmium tetrastearate,</t>
  </si>
  <si>
    <t>214-740-9</t>
  </si>
  <si>
    <t>1191-80-6</t>
  </si>
  <si>
    <t>mercury dioleate,</t>
  </si>
  <si>
    <t>214-741-4</t>
  </si>
  <si>
    <t>1192-89-8</t>
  </si>
  <si>
    <t>bromophenylmercury,</t>
  </si>
  <si>
    <t>214-760-8</t>
  </si>
  <si>
    <t>1194-65-6</t>
  </si>
  <si>
    <t>Dichlobenil,</t>
  </si>
  <si>
    <t>214-787-5</t>
  </si>
  <si>
    <t>119-90-4</t>
  </si>
  <si>
    <t>3,3'-dimethoxybenzidine,</t>
  </si>
  <si>
    <t>204-355-4</t>
  </si>
  <si>
    <t>119-93-7</t>
  </si>
  <si>
    <t>4,4'-bi-o-toluidine,</t>
  </si>
  <si>
    <t>12001-28-4</t>
  </si>
  <si>
    <t>Crocidolite,</t>
  </si>
  <si>
    <t>12001-29-5</t>
  </si>
  <si>
    <t>Chrysotile,</t>
  </si>
  <si>
    <t>12005-75-3</t>
  </si>
  <si>
    <t>tricopper arsenide,</t>
  </si>
  <si>
    <t>234-472-6</t>
  </si>
  <si>
    <t>12005-81-1</t>
  </si>
  <si>
    <t>dysprosium arsenide,</t>
  </si>
  <si>
    <t>234-473-1</t>
  </si>
  <si>
    <t>12005-86-6</t>
  </si>
  <si>
    <t>Sodium hexafluoroarsenate(V),</t>
  </si>
  <si>
    <t>12005-88-8</t>
  </si>
  <si>
    <t>diiron arsenide,</t>
  </si>
  <si>
    <t>234-474-7</t>
  </si>
  <si>
    <t>12005-89-9</t>
  </si>
  <si>
    <t>gadolinium arsenide,</t>
  </si>
  <si>
    <t>234-475-2</t>
  </si>
  <si>
    <t>12005-92-4</t>
  </si>
  <si>
    <t>holmium arsenide,</t>
  </si>
  <si>
    <t>234-476-8</t>
  </si>
  <si>
    <t>12005-94-6</t>
  </si>
  <si>
    <t>lutetium arsenide,</t>
  </si>
  <si>
    <t>234-477-3</t>
  </si>
  <si>
    <t>12005-95-7</t>
  </si>
  <si>
    <t>manganese arsenide,</t>
  </si>
  <si>
    <t>234-478-9</t>
  </si>
  <si>
    <t>12006-08-5</t>
  </si>
  <si>
    <t>terbium arsenide,</t>
  </si>
  <si>
    <t>234-479-4</t>
  </si>
  <si>
    <t>12006-09-6</t>
  </si>
  <si>
    <t>thallium arsenide,</t>
  </si>
  <si>
    <t>234-481-5</t>
  </si>
  <si>
    <t>12006-10-9</t>
  </si>
  <si>
    <t>thulium arsenide,</t>
  </si>
  <si>
    <t>234-482-0</t>
  </si>
  <si>
    <t>12006-12-1</t>
  </si>
  <si>
    <t>ytterbium arsenide,</t>
  </si>
  <si>
    <t>234-483-6</t>
  </si>
  <si>
    <t>12006-21-2</t>
  </si>
  <si>
    <t>iron diarsenide,</t>
  </si>
  <si>
    <t>234-485-7</t>
  </si>
  <si>
    <t>12006-40-5</t>
  </si>
  <si>
    <t>trizinc diarsenide,</t>
  </si>
  <si>
    <t>234-486-2</t>
  </si>
  <si>
    <t>12014-14-1</t>
  </si>
  <si>
    <t>cadmium titanium trioxide,</t>
  </si>
  <si>
    <t>234-593-4</t>
  </si>
  <si>
    <t>12014-28-7</t>
  </si>
  <si>
    <t>tricadmium diphosphide,</t>
  </si>
  <si>
    <t>234-595-5</t>
  </si>
  <si>
    <t>12014-29-8</t>
  </si>
  <si>
    <t>antimony, compound with cadmium (2:3),</t>
  </si>
  <si>
    <t>234-596-0</t>
  </si>
  <si>
    <t>120-23-0</t>
  </si>
  <si>
    <t>2-Naphthyloxyacetic acid,</t>
  </si>
  <si>
    <t>204-380-0</t>
  </si>
  <si>
    <t>120-39-8</t>
  </si>
  <si>
    <t>pentyl (2,4,5-trichlorophenoxy)acetate,</t>
  </si>
  <si>
    <t>204-392-6</t>
  </si>
  <si>
    <t>12044-16-5</t>
  </si>
  <si>
    <t>iron arsenide,</t>
  </si>
  <si>
    <t>234-947-8</t>
  </si>
  <si>
    <t>12044-20-1</t>
  </si>
  <si>
    <t>digallium arsenide phosphide,</t>
  </si>
  <si>
    <t>234-948-3</t>
  </si>
  <si>
    <t>12044-21-2</t>
  </si>
  <si>
    <t>tripotassium arsenide,</t>
  </si>
  <si>
    <t>234-949-9</t>
  </si>
  <si>
    <t>12044-22-3</t>
  </si>
  <si>
    <t>trilithium arsenide,</t>
  </si>
  <si>
    <t>234-950-4</t>
  </si>
  <si>
    <t>12044-25-6</t>
  </si>
  <si>
    <t>trisodium arsenide,</t>
  </si>
  <si>
    <t>234-952-5</t>
  </si>
  <si>
    <t>12044-28-9</t>
  </si>
  <si>
    <t>praseodymium arsenide,</t>
  </si>
  <si>
    <t>234-953-0</t>
  </si>
  <si>
    <t>12044-49-4</t>
  </si>
  <si>
    <t>trimagnesium diarsenide,</t>
  </si>
  <si>
    <t>234-954-6</t>
  </si>
  <si>
    <t>12044-54-1</t>
  </si>
  <si>
    <t>diarsenic tritelluride,</t>
  </si>
  <si>
    <t>234-955-1</t>
  </si>
  <si>
    <t>12044-55-2</t>
  </si>
  <si>
    <t>zinc diarsenide,</t>
  </si>
  <si>
    <t>234-956-7</t>
  </si>
  <si>
    <t>12068-61-0</t>
  </si>
  <si>
    <t>nickel diarsenide,</t>
  </si>
  <si>
    <t>235-103-1</t>
  </si>
  <si>
    <t>12068-90-5</t>
  </si>
  <si>
    <t>mercury telluride,</t>
  </si>
  <si>
    <t>235-108-9</t>
  </si>
  <si>
    <t>121-19-7</t>
  </si>
  <si>
    <t>4-Hydroxy-3-nitrobenzenearsonic,</t>
  </si>
  <si>
    <t>12122-67-7</t>
  </si>
  <si>
    <t>Zineb,</t>
  </si>
  <si>
    <t>235-180-1</t>
  </si>
  <si>
    <t>12139-23-0</t>
  </si>
  <si>
    <t>cadmium zirconium trioxide,</t>
  </si>
  <si>
    <t>235-251-7</t>
  </si>
  <si>
    <t>12172-73-5</t>
  </si>
  <si>
    <t>Amosite,</t>
  </si>
  <si>
    <t>121-75-5</t>
  </si>
  <si>
    <t>Malathion,</t>
  </si>
  <si>
    <t>204-497-7</t>
  </si>
  <si>
    <t>12185-64-7</t>
  </si>
  <si>
    <t>pentacadmium chloridetriphosphate,</t>
  </si>
  <si>
    <t>235-353-1</t>
  </si>
  <si>
    <t>12187-14-3</t>
  </si>
  <si>
    <t>dicadmium niobate,</t>
  </si>
  <si>
    <t>235-357-3</t>
  </si>
  <si>
    <t>12214-12-9</t>
  </si>
  <si>
    <t>dicadmium selenide sulphide,</t>
  </si>
  <si>
    <t>235-392-4</t>
  </si>
  <si>
    <t>122-14-5</t>
  </si>
  <si>
    <t>Fenitrothion,</t>
  </si>
  <si>
    <t>204-524-2</t>
  </si>
  <si>
    <t>122-34-9</t>
  </si>
  <si>
    <t>Simazine,</t>
  </si>
  <si>
    <t>204-535-2</t>
  </si>
  <si>
    <t>122384-78-5</t>
  </si>
  <si>
    <t>Extract residues (coal), low temp. coal atar alk.,</t>
  </si>
  <si>
    <t>310-191-5</t>
  </si>
  <si>
    <t>122-39-4</t>
  </si>
  <si>
    <t>Diphenylamine,</t>
  </si>
  <si>
    <t>204-539-4</t>
  </si>
  <si>
    <t>122-42-9</t>
  </si>
  <si>
    <t>Propham,</t>
  </si>
  <si>
    <t>204-542-0</t>
  </si>
  <si>
    <t>122453-73-0</t>
  </si>
  <si>
    <t>Chlorfenapyr,</t>
  </si>
  <si>
    <t>12254-85-2</t>
  </si>
  <si>
    <t>dichromium arsenide,</t>
  </si>
  <si>
    <t>235-499-6</t>
  </si>
  <si>
    <t>12254-88-5</t>
  </si>
  <si>
    <t>erbium arsenide,</t>
  </si>
  <si>
    <t>235-501-5</t>
  </si>
  <si>
    <t>12255-04-8</t>
  </si>
  <si>
    <t>lanthanum arsenide,</t>
  </si>
  <si>
    <t>235-502-0</t>
  </si>
  <si>
    <t>12255-08-2</t>
  </si>
  <si>
    <t>niobium arsenide,</t>
  </si>
  <si>
    <t>235-503-6</t>
  </si>
  <si>
    <t>12255-09-3</t>
  </si>
  <si>
    <t>neodymium arsenide,</t>
  </si>
  <si>
    <t>235-504-1</t>
  </si>
  <si>
    <t>12255-36-6</t>
  </si>
  <si>
    <t>triantimony arsenide,</t>
  </si>
  <si>
    <t>235-505-7</t>
  </si>
  <si>
    <t>12255-39-9</t>
  </si>
  <si>
    <t>samarium arsenide,</t>
  </si>
  <si>
    <t>235-506-2</t>
  </si>
  <si>
    <t>12255-48-0</t>
  </si>
  <si>
    <t>yttrium arsenide,</t>
  </si>
  <si>
    <t>235-507-8</t>
  </si>
  <si>
    <t>12255-50-4</t>
  </si>
  <si>
    <t>tribarium diarsenide,</t>
  </si>
  <si>
    <t>235-508-3</t>
  </si>
  <si>
    <t>12255-53-7</t>
  </si>
  <si>
    <t>tricalcium diarsenide,</t>
  </si>
  <si>
    <t>235-509-9</t>
  </si>
  <si>
    <t>122-64-5</t>
  </si>
  <si>
    <t>lactatophenylmercury,</t>
  </si>
  <si>
    <t>204-560-9</t>
  </si>
  <si>
    <t>12271-72-6</t>
  </si>
  <si>
    <t>germanium arsenide,</t>
  </si>
  <si>
    <t>235-547-6</t>
  </si>
  <si>
    <t>12292-07-8</t>
  </si>
  <si>
    <t>cadmium ditantalum hexaoxide,</t>
  </si>
  <si>
    <t>235-561-2</t>
  </si>
  <si>
    <t>123-33-1</t>
  </si>
  <si>
    <t>pyridazine-3,6-diol,</t>
  </si>
  <si>
    <t>204-619-9</t>
  </si>
  <si>
    <t>12344-40-0</t>
  </si>
  <si>
    <t>mercury silver iodide,</t>
  </si>
  <si>
    <t>235-601-9</t>
  </si>
  <si>
    <t>123-88-6</t>
  </si>
  <si>
    <t>2-methoxyethylmercury chloride,</t>
  </si>
  <si>
    <t>204-659-7</t>
  </si>
  <si>
    <t>124-01-6</t>
  </si>
  <si>
    <t>2-ethoxyethylmercury chloride,</t>
  </si>
  <si>
    <t>204-670-7</t>
  </si>
  <si>
    <t>124-08-3</t>
  </si>
  <si>
    <t>2-ethoxyethylmercury acetate,</t>
  </si>
  <si>
    <t>204-678-0</t>
  </si>
  <si>
    <t>12417-99-1</t>
  </si>
  <si>
    <t>trisilver arsenide,</t>
  </si>
  <si>
    <t>235-652-7</t>
  </si>
  <si>
    <t>124252-41-1</t>
  </si>
  <si>
    <t>4-(Tri-n-butylstannyl)pyridine,</t>
  </si>
  <si>
    <t>12442-27-2</t>
  </si>
  <si>
    <t>cadmium zinc sulphide,</t>
  </si>
  <si>
    <t>235-672-6</t>
  </si>
  <si>
    <t>1245816-05-0</t>
  </si>
  <si>
    <t>2,3-difluoro-4-(tributylstannyl)pyridine,</t>
  </si>
  <si>
    <t>124-65-2</t>
  </si>
  <si>
    <t>Sodium Dimethylarsinate,</t>
  </si>
  <si>
    <t>204-708-2</t>
  </si>
  <si>
    <t>12612-21-4</t>
  </si>
  <si>
    <t>Arsenic sulfide,</t>
  </si>
  <si>
    <t>235-720-6</t>
  </si>
  <si>
    <t>12626-36-7</t>
  </si>
  <si>
    <t>Cadmium selenide sulfide,</t>
  </si>
  <si>
    <t>235-724-8</t>
  </si>
  <si>
    <t>12656-57-4</t>
  </si>
  <si>
    <t>cadmium sulfoselenide orange,</t>
  </si>
  <si>
    <t>235-758-3</t>
  </si>
  <si>
    <t>Tris (2,3-dibromopropyl) phosphate,</t>
  </si>
  <si>
    <t>204-799-9</t>
  </si>
  <si>
    <t>126801-58-9</t>
  </si>
  <si>
    <t>Ethoxysulfuron,</t>
  </si>
  <si>
    <t>127087-87-0</t>
  </si>
  <si>
    <t>4-Nonylphenol, branched, ethoxylated,</t>
  </si>
  <si>
    <t>500-315-8</t>
  </si>
  <si>
    <t>129034-70-4</t>
  </si>
  <si>
    <t>3-Isopropoxy-4-(tri-n-butylstannyl)-3-cyclobutene-1,2-dione,</t>
  </si>
  <si>
    <t>129-16-8</t>
  </si>
  <si>
    <t>merbromin,</t>
  </si>
  <si>
    <t>204-933-6</t>
  </si>
  <si>
    <t>1303-00-0</t>
  </si>
  <si>
    <t>gallium arsenide,</t>
  </si>
  <si>
    <t>215-114-8</t>
  </si>
  <si>
    <t>1303-11-3</t>
  </si>
  <si>
    <t>indium arsenide,</t>
  </si>
  <si>
    <t>215-115-3</t>
  </si>
  <si>
    <t>diarsenic pentaoxide,</t>
  </si>
  <si>
    <t>215-116-9</t>
  </si>
  <si>
    <t>1303-33-9</t>
  </si>
  <si>
    <t>arsenic sulfide,</t>
  </si>
  <si>
    <t>215-117-4</t>
  </si>
  <si>
    <t>1303-36-2</t>
  </si>
  <si>
    <t>diarsenic triselenide,</t>
  </si>
  <si>
    <t>215-119-5</t>
  </si>
  <si>
    <t>cadmium oxide (non-pyrophoric),</t>
  </si>
  <si>
    <t>215-146-2</t>
  </si>
  <si>
    <t>1306-23-6</t>
  </si>
  <si>
    <t>cadmium sulphide,</t>
  </si>
  <si>
    <t>215-147-8</t>
  </si>
  <si>
    <t>1306-24-7</t>
  </si>
  <si>
    <t>Cadmium selenide,</t>
  </si>
  <si>
    <t>1306-25-8</t>
  </si>
  <si>
    <t>cadmium telluride,</t>
  </si>
  <si>
    <t>215-149-9</t>
  </si>
  <si>
    <t>13071-79-9</t>
  </si>
  <si>
    <t>Terbufos,</t>
  </si>
  <si>
    <t>235-963-8</t>
  </si>
  <si>
    <t>1310-88-9</t>
  </si>
  <si>
    <t>dimercury amidatenitrate,</t>
  </si>
  <si>
    <t>215-187-6</t>
  </si>
  <si>
    <t>1312-03-4</t>
  </si>
  <si>
    <t>trimercury dioxide sulphate,</t>
  </si>
  <si>
    <t>215-191-8</t>
  </si>
  <si>
    <t>13121-70-5</t>
  </si>
  <si>
    <t>cyhexatin (ISO),</t>
  </si>
  <si>
    <t>236-049-1</t>
  </si>
  <si>
    <t>Cyhexatin,</t>
  </si>
  <si>
    <t>131-52-2</t>
  </si>
  <si>
    <t>sodium pentachlorophenolate,</t>
  </si>
  <si>
    <t>205-025-2</t>
  </si>
  <si>
    <t>13170-76-8</t>
  </si>
  <si>
    <t>mercury bis(2-ethylhexanoate),</t>
  </si>
  <si>
    <t>236-113-9</t>
  </si>
  <si>
    <t>Mixture (E) &amp; (Z) isomers,</t>
  </si>
  <si>
    <t>236-116-5</t>
  </si>
  <si>
    <t>1320-80-5</t>
  </si>
  <si>
    <t>chloro(hydroxyphenyl)mercury,</t>
  </si>
  <si>
    <t>215-308-2</t>
  </si>
  <si>
    <t>132207-32-0</t>
  </si>
  <si>
    <t>Chrysotile asbestos,</t>
  </si>
  <si>
    <t>13257-51-7</t>
  </si>
  <si>
    <t>mercury bis(trifluoroacetate),</t>
  </si>
  <si>
    <t>236-250-4</t>
  </si>
  <si>
    <t>1326-43-8</t>
  </si>
  <si>
    <t>[1,1'-biphenyl]-4,4'-diamine, reaction products with 1-methyl-2,4-dinitrobenzene and sodium sulfide (Na2(Sx)),</t>
  </si>
  <si>
    <t>215-424-3</t>
  </si>
  <si>
    <t>1326-63-2</t>
  </si>
  <si>
    <t>[1,1'-biphenyl]-4,4'-diamine, reaction products with 4-methyl-1,3-benzenediamine and sulfur,</t>
  </si>
  <si>
    <t>215-436-9</t>
  </si>
  <si>
    <t>1326-73-4</t>
  </si>
  <si>
    <t>acetamide, N-(2-methylphenyl)-, reaction products with [1,1'-biphenyl]-4,4'-diamine and sulfur, leuco derivatives,</t>
  </si>
  <si>
    <t>215-439-5</t>
  </si>
  <si>
    <t>1326-75-6</t>
  </si>
  <si>
    <t>[1,1'-biphenyl]-4,4'-diamine, reaction products with 4-(6-methyl-2-benzothiazolyl)benzenamine and sulfur,</t>
  </si>
  <si>
    <t>215-440-0</t>
  </si>
  <si>
    <t>diarsenic trioxide,</t>
  </si>
  <si>
    <t>215-481-4</t>
  </si>
  <si>
    <t>13294-23-0</t>
  </si>
  <si>
    <t>bis[(trimethylsilyl)methyl]mercury,</t>
  </si>
  <si>
    <t>236-315-7</t>
  </si>
  <si>
    <t>13302-00-6</t>
  </si>
  <si>
    <t>(2-ethylhexanoato)phenylmercury,</t>
  </si>
  <si>
    <t>236-326-7</t>
  </si>
  <si>
    <t>13331-52-7</t>
  </si>
  <si>
    <t>(acryloyloxy)tributylstannane,</t>
  </si>
  <si>
    <t>236-381-7</t>
  </si>
  <si>
    <t>1335-31-5</t>
  </si>
  <si>
    <t>dimercury dicyanide oxide,</t>
  </si>
  <si>
    <t>215-629-8</t>
  </si>
  <si>
    <t>13356-08-6</t>
  </si>
  <si>
    <t>fenbutatin oxide (ISO),</t>
  </si>
  <si>
    <t>236-407-7</t>
  </si>
  <si>
    <t>133-58-4</t>
  </si>
  <si>
    <t>6-methyl-3-nitrobenzoxamercurete,</t>
  </si>
  <si>
    <t>205-112-5</t>
  </si>
  <si>
    <t>1336-36-3</t>
  </si>
  <si>
    <t>polychlorobiphenyls,</t>
  </si>
  <si>
    <t>215-648-1</t>
  </si>
  <si>
    <t>1336-96-5</t>
  </si>
  <si>
    <t>Naphthenic acids, mercury salts,</t>
  </si>
  <si>
    <t>215-651-8</t>
  </si>
  <si>
    <t>13435-05-7</t>
  </si>
  <si>
    <t>5,5,9,9-tetrabutyl-7-[(tributylstannyl)oxy]-6,8-dioxa-7-phospha-5,9-distannatridecane 7-oxide,</t>
  </si>
  <si>
    <t>236-563-6</t>
  </si>
  <si>
    <t>1344-48-5</t>
  </si>
  <si>
    <t>mercury(II) sulfide,</t>
  </si>
  <si>
    <t>215-696-3</t>
  </si>
  <si>
    <t>13453-71-9</t>
  </si>
  <si>
    <t>Lithium chlorate,</t>
  </si>
  <si>
    <t>236-632-0</t>
  </si>
  <si>
    <t>13457-18-6</t>
  </si>
  <si>
    <t>Pyrazophos,</t>
  </si>
  <si>
    <t>236-656-1</t>
  </si>
  <si>
    <t>13462-93-6</t>
  </si>
  <si>
    <t>ammonium dihydrogenarsenate,</t>
  </si>
  <si>
    <t>236-667-1</t>
  </si>
  <si>
    <t>13464-35-2</t>
  </si>
  <si>
    <t>potassium arsenite,</t>
  </si>
  <si>
    <t>236-680-2</t>
  </si>
  <si>
    <t>13464-37-4</t>
  </si>
  <si>
    <t>trisodium arsenite,</t>
  </si>
  <si>
    <t>236-681-8</t>
  </si>
  <si>
    <t>13464-38-5</t>
  </si>
  <si>
    <t>trisodium arsenate,</t>
  </si>
  <si>
    <t>236-682-3</t>
  </si>
  <si>
    <t>13464-44-3</t>
  </si>
  <si>
    <t>zinc arsenate,</t>
  </si>
  <si>
    <t>236-683-9</t>
  </si>
  <si>
    <t>13464-68-1</t>
  </si>
  <si>
    <t>tristrontium diarsenate,</t>
  </si>
  <si>
    <t>236-684-4</t>
  </si>
  <si>
    <t>13465-33-3</t>
  </si>
  <si>
    <t>mercury(1+) bromate,</t>
  </si>
  <si>
    <t>236-694-9</t>
  </si>
  <si>
    <t>13477-00-4</t>
  </si>
  <si>
    <t>Barium chlorate,</t>
  </si>
  <si>
    <t>236-760-7</t>
  </si>
  <si>
    <t>13477-04-8</t>
  </si>
  <si>
    <t>tribarium diarsenate,</t>
  </si>
  <si>
    <t>236-762-8</t>
  </si>
  <si>
    <t>13477-17-3</t>
  </si>
  <si>
    <t>tricadmium bis(phosphate),</t>
  </si>
  <si>
    <t>236-764-9</t>
  </si>
  <si>
    <t>13477-19-5</t>
  </si>
  <si>
    <t>cadmium silicate,</t>
  </si>
  <si>
    <t>236-765-4</t>
  </si>
  <si>
    <t>13477-23-1</t>
  </si>
  <si>
    <t>cadmium sulphite,</t>
  </si>
  <si>
    <t>236-767-5</t>
  </si>
  <si>
    <t>13477-70-8</t>
  </si>
  <si>
    <t>trinickel bis(arsenate),</t>
  </si>
  <si>
    <t>236-771-7</t>
  </si>
  <si>
    <t>13478-14-3</t>
  </si>
  <si>
    <t>trilithium arsenate,</t>
  </si>
  <si>
    <t>236-773-8</t>
  </si>
  <si>
    <t>13510-44-6</t>
  </si>
  <si>
    <t>trisilver arsenate,</t>
  </si>
  <si>
    <t>236-841-7</t>
  </si>
  <si>
    <t>13516-27-3</t>
  </si>
  <si>
    <t>Iminoctadine,</t>
  </si>
  <si>
    <t>236-855-3</t>
  </si>
  <si>
    <t>13560-99-1</t>
  </si>
  <si>
    <t>sodium 2,4,5-trichlorophenoxyacetate,</t>
  </si>
  <si>
    <t>236-949-4</t>
  </si>
  <si>
    <t>13654-09-6</t>
  </si>
  <si>
    <t>decabromo-1,1'-biphenyl,</t>
  </si>
  <si>
    <t>237-137-2</t>
  </si>
  <si>
    <t>13673-51-3</t>
  </si>
  <si>
    <t>N2-benzyl pentachlorophenyl N2-carboxy-L-(2-aminoglutaramate),</t>
  </si>
  <si>
    <t>237-155-0</t>
  </si>
  <si>
    <t>13673-53-5</t>
  </si>
  <si>
    <t>perchlorophenyl N-(benzyloxycarbonyl)-L-isoleucinate,</t>
  </si>
  <si>
    <t>237-156-6</t>
  </si>
  <si>
    <t>13673-54-6</t>
  </si>
  <si>
    <t>perchlorophenyl S-benzyl-N-(benzyloxycarbonyl)-L-cysteinate,</t>
  </si>
  <si>
    <t>237-157-1</t>
  </si>
  <si>
    <t>13701-66-1</t>
  </si>
  <si>
    <t>diboron tricadmium hexaoxide,</t>
  </si>
  <si>
    <t>237-225-0</t>
  </si>
  <si>
    <t>13755-33-4</t>
  </si>
  <si>
    <t>dicadmium hexakis(cyano-C)ferrate(4-),</t>
  </si>
  <si>
    <t>237-341-1</t>
  </si>
  <si>
    <t>13814-59-0</t>
  </si>
  <si>
    <t>cadmium selenite,</t>
  </si>
  <si>
    <t>237-480-8</t>
  </si>
  <si>
    <t>13814-62-5</t>
  </si>
  <si>
    <t>cadmium selenate,</t>
  </si>
  <si>
    <t>237-481-3</t>
  </si>
  <si>
    <t>13832-25-2</t>
  </si>
  <si>
    <t>cadmium diricinoleate,</t>
  </si>
  <si>
    <t>237-544-5</t>
  </si>
  <si>
    <t>13847-17-1</t>
  </si>
  <si>
    <t>cadmium orthophosphate,</t>
  </si>
  <si>
    <t>237-581-7</t>
  </si>
  <si>
    <t>13876-85-2</t>
  </si>
  <si>
    <t>dicopper tetraiodomercurate,</t>
  </si>
  <si>
    <t>237-634-4</t>
  </si>
  <si>
    <t>138-85-2</t>
  </si>
  <si>
    <t>sodium 4-hydroxymercuriobenzoate,</t>
  </si>
  <si>
    <t>205-340-5</t>
  </si>
  <si>
    <t>13952-84-6</t>
  </si>
  <si>
    <t>2-aminobutane,</t>
  </si>
  <si>
    <t>237-732-7</t>
  </si>
  <si>
    <t>13967-25-4</t>
  </si>
  <si>
    <t>dimercury difluoride,</t>
  </si>
  <si>
    <t>237-747-9</t>
  </si>
  <si>
    <t>13972-68-4</t>
  </si>
  <si>
    <t>cadmium molybdenum tetroxide,</t>
  </si>
  <si>
    <t>237-752-6</t>
  </si>
  <si>
    <t>139-93-5</t>
  </si>
  <si>
    <t>6,6'-dihydroxy-3,3'-diarsene-1,2-diyldianilinium dichloride,</t>
  </si>
  <si>
    <t>205-386-6</t>
  </si>
  <si>
    <t>14013-71-9</t>
  </si>
  <si>
    <t>Iron trichlorate,</t>
  </si>
  <si>
    <t>237-824-7</t>
  </si>
  <si>
    <t>14017-36-8</t>
  </si>
  <si>
    <t>cadmium disulphamate,</t>
  </si>
  <si>
    <t>237-832-0</t>
  </si>
  <si>
    <t>14024-55-6</t>
  </si>
  <si>
    <t>mercury pentanedione,</t>
  </si>
  <si>
    <t>14066-61-6</t>
  </si>
  <si>
    <t>(2-carboxyphenyl)hydroxymercury,</t>
  </si>
  <si>
    <t>237-918-8</t>
  </si>
  <si>
    <t>14067-62-0</t>
  </si>
  <si>
    <t>cadmium hydrogen phosphate,</t>
  </si>
  <si>
    <t>237-920-9</t>
  </si>
  <si>
    <t>14099-12-8</t>
  </si>
  <si>
    <t>mercury dipotassium tetrathiocyanate,</t>
  </si>
  <si>
    <t>237-949-7</t>
  </si>
  <si>
    <t>141-00-4</t>
  </si>
  <si>
    <t>cadmium succinate,</t>
  </si>
  <si>
    <t>205-446-1</t>
  </si>
  <si>
    <t>141-51-5</t>
  </si>
  <si>
    <t>iodo(iodomethyl)mercury,</t>
  </si>
  <si>
    <t>205-485-4</t>
  </si>
  <si>
    <t>1420-07-1</t>
  </si>
  <si>
    <t>Dinoterb,</t>
  </si>
  <si>
    <t>215-813-8</t>
  </si>
  <si>
    <t>14235-86-0</t>
  </si>
  <si>
    <t>hydrargaphen,</t>
  </si>
  <si>
    <t>238-107-1</t>
  </si>
  <si>
    <t>14239-68-0</t>
  </si>
  <si>
    <t>cadmium bis(diethyldithiocarbamate),</t>
  </si>
  <si>
    <t>238-113-4</t>
  </si>
  <si>
    <t>14254-22-9</t>
  </si>
  <si>
    <t>Butoxydibutylchlorostannane,</t>
  </si>
  <si>
    <t>238-131-2</t>
  </si>
  <si>
    <t>142891-20-1</t>
  </si>
  <si>
    <t>Cinidon-ethyl,</t>
  </si>
  <si>
    <t>14312-00-6</t>
  </si>
  <si>
    <t>cadmium chromate,</t>
  </si>
  <si>
    <t>238-252-0</t>
  </si>
  <si>
    <t>143-36-2</t>
  </si>
  <si>
    <t>iodomethylmercury,</t>
  </si>
  <si>
    <t>205-600-8</t>
  </si>
  <si>
    <t>143-50-0</t>
  </si>
  <si>
    <t>Chlordecone,</t>
  </si>
  <si>
    <t>205-601-3</t>
  </si>
  <si>
    <t>14354-56-4</t>
  </si>
  <si>
    <t>phenyl(quinolin-8-olato-N1,O8)mercury,</t>
  </si>
  <si>
    <t>238-316-8</t>
  </si>
  <si>
    <t>14402-75-6</t>
  </si>
  <si>
    <t>cadmium dipotassium tetracyanide,</t>
  </si>
  <si>
    <t>238-371-8</t>
  </si>
  <si>
    <t>14484-64-1</t>
  </si>
  <si>
    <t>Ferbam,</t>
  </si>
  <si>
    <t>238-484-2</t>
  </si>
  <si>
    <t>14486-19-2</t>
  </si>
  <si>
    <t>cadmium tetrafluoroborate,</t>
  </si>
  <si>
    <t>238-490-5</t>
  </si>
  <si>
    <t>145214-05-7</t>
  </si>
  <si>
    <t>2-(Tri-n-butylstannyl)oxazole,</t>
  </si>
  <si>
    <t>14566-86-0</t>
  </si>
  <si>
    <t>bis(dibutyldithiocarbamato-S,S')cadmium,</t>
  </si>
  <si>
    <t>238-609-0</t>
  </si>
  <si>
    <t>1461-22-9</t>
  </si>
  <si>
    <t>Tributyltin chloride,</t>
  </si>
  <si>
    <t>215-958-7</t>
  </si>
  <si>
    <t>1461-23-0</t>
  </si>
  <si>
    <t>tributyltin bromide,</t>
  </si>
  <si>
    <t>215-959-2</t>
  </si>
  <si>
    <t>14689-45-3</t>
  </si>
  <si>
    <t>bis(pentane-2,4-dionato-O,O')cadmium,</t>
  </si>
  <si>
    <t>238-730-9</t>
  </si>
  <si>
    <t>14721-21-2</t>
  </si>
  <si>
    <t>Copper dichlorate,</t>
  </si>
  <si>
    <t>238-767-0</t>
  </si>
  <si>
    <t>147716-03-8</t>
  </si>
  <si>
    <t>1-Methyl-5-(tri-n-butylstannyl)imidazole,</t>
  </si>
  <si>
    <t>14836-60-3</t>
  </si>
  <si>
    <t>mercury (I) nitrate dihydrate,</t>
  </si>
  <si>
    <t>148-61-8</t>
  </si>
  <si>
    <t>2-(ethylmercuriothio)benzoic acid,</t>
  </si>
  <si>
    <t>205-719-5</t>
  </si>
  <si>
    <t>14874-24-9</t>
  </si>
  <si>
    <t>tris(ethylenediamine)cadmium dihydroxide,</t>
  </si>
  <si>
    <t>238-945-8</t>
  </si>
  <si>
    <t>14923-81-0</t>
  </si>
  <si>
    <t>cadmium diicosanoate,</t>
  </si>
  <si>
    <t>238-994-5</t>
  </si>
  <si>
    <t>14949-59-8</t>
  </si>
  <si>
    <t>cadmium bis(piperidine-1-carbodithioate),</t>
  </si>
  <si>
    <t>239-025-9</t>
  </si>
  <si>
    <t>14949-60-1</t>
  </si>
  <si>
    <t>bis(dimethyldithiocarbamato-S,S')cadmium,</t>
  </si>
  <si>
    <t>239-026-4</t>
  </si>
  <si>
    <t>150-68-5</t>
  </si>
  <si>
    <t>Monuron,</t>
  </si>
  <si>
    <t>205-766-1</t>
  </si>
  <si>
    <t>15120-17-9</t>
  </si>
  <si>
    <t>sodium metaarsenate,</t>
  </si>
  <si>
    <t>239-171-3</t>
  </si>
  <si>
    <t>151-38-2</t>
  </si>
  <si>
    <t>2-methoxyethylmercury acetate,</t>
  </si>
  <si>
    <t>205-790-2</t>
  </si>
  <si>
    <t>15263-53-3</t>
  </si>
  <si>
    <t>Cartap,</t>
  </si>
  <si>
    <t>1528-01-4</t>
  </si>
  <si>
    <t>tributylmethylstannane,</t>
  </si>
  <si>
    <t>216-202-9</t>
  </si>
  <si>
    <t>15337-60-7</t>
  </si>
  <si>
    <t>lauric acid, barium cadmium salt,</t>
  </si>
  <si>
    <t>239-371-0</t>
  </si>
  <si>
    <t>15385-57-6</t>
  </si>
  <si>
    <t>dimercury diiodide,</t>
  </si>
  <si>
    <t>239-409-6</t>
  </si>
  <si>
    <t>15477-33-5</t>
  </si>
  <si>
    <t>Aluminium chlorate,</t>
  </si>
  <si>
    <t>239-499-7</t>
  </si>
  <si>
    <t>15516-76-4</t>
  </si>
  <si>
    <t>mercury bis(4-chlorobenzoate),</t>
  </si>
  <si>
    <t>239-548-2</t>
  </si>
  <si>
    <t>15546-43-7</t>
  </si>
  <si>
    <t>N,N,N',N'-Tetraphenylbenzidine,</t>
  </si>
  <si>
    <t>1563-66-2</t>
  </si>
  <si>
    <t>Carbofuran,</t>
  </si>
  <si>
    <t>216-353-0</t>
  </si>
  <si>
    <t>15682-87-8</t>
  </si>
  <si>
    <t>disodium tetrakis(cyano-C)cadmate(2-),</t>
  </si>
  <si>
    <t>239-765-2</t>
  </si>
  <si>
    <t>15682-88-9</t>
  </si>
  <si>
    <t>disodium tetra(cyano-C)mercurate(2-),</t>
  </si>
  <si>
    <t>239-766-8</t>
  </si>
  <si>
    <t>15708-29-9</t>
  </si>
  <si>
    <t>dipotassium [[N,N'-ethylenebis[N-(carboxymethyl)glycinato]](4-)-N,N',O,O',ON,ON']cadmate(2-),</t>
  </si>
  <si>
    <t>239-801-7</t>
  </si>
  <si>
    <t>15743-19-8</t>
  </si>
  <si>
    <t>cadmium acrylate,</t>
  </si>
  <si>
    <t>239-835-2</t>
  </si>
  <si>
    <t>1582-09-8</t>
  </si>
  <si>
    <t>Trifluralin,</t>
  </si>
  <si>
    <t>216-428-8</t>
  </si>
  <si>
    <t>15829-53-5</t>
  </si>
  <si>
    <t>mercurous oxide,</t>
  </si>
  <si>
    <t>239-934-0</t>
  </si>
  <si>
    <t>15851-44-2</t>
  </si>
  <si>
    <t>cadmium tellurium trioxide,</t>
  </si>
  <si>
    <t>239-963-9</t>
  </si>
  <si>
    <t>15852-14-9</t>
  </si>
  <si>
    <t>cadmium tellurium tetraoxide,</t>
  </si>
  <si>
    <t>239-973-3</t>
  </si>
  <si>
    <t>15972-60-8</t>
  </si>
  <si>
    <t>Alachlor,</t>
  </si>
  <si>
    <t>240-110-8</t>
  </si>
  <si>
    <t>1600-27-7</t>
  </si>
  <si>
    <t>mercury di(acetate),</t>
  </si>
  <si>
    <t>216-491-1</t>
  </si>
  <si>
    <t>16039-55-7</t>
  </si>
  <si>
    <t>cadmium dilactate,</t>
  </si>
  <si>
    <t>240-181-5</t>
  </si>
  <si>
    <t>16056-72-7</t>
  </si>
  <si>
    <t>cadmium divanadium hexoxide,</t>
  </si>
  <si>
    <t>240-203-3</t>
  </si>
  <si>
    <t>16105-06-9</t>
  </si>
  <si>
    <t>5-oxo-L-proline, cadmium salt,</t>
  </si>
  <si>
    <t>240-269-3</t>
  </si>
  <si>
    <t>16509-11-8</t>
  </si>
  <si>
    <t>otimerate sodium,</t>
  </si>
  <si>
    <t>240-572-0</t>
  </si>
  <si>
    <t>16509-22-1</t>
  </si>
  <si>
    <t>copper diarsenite,</t>
  </si>
  <si>
    <t>240-574-1</t>
  </si>
  <si>
    <t>16751-55-6</t>
  </si>
  <si>
    <t>phenylmercuric thiocyanate,</t>
  </si>
  <si>
    <t>16752-77-5</t>
  </si>
  <si>
    <t>Methomyl,</t>
  </si>
  <si>
    <t>240-815-0</t>
  </si>
  <si>
    <t>1691-99-2</t>
  </si>
  <si>
    <t>N-ethylheptadecafluoro-N-(2-hydroxyethyl)octanesulphonamide,</t>
  </si>
  <si>
    <t>216-887-4</t>
  </si>
  <si>
    <t>16986-83-7</t>
  </si>
  <si>
    <t>cadmium propionate,</t>
  </si>
  <si>
    <t>241-066-2</t>
  </si>
  <si>
    <t>17010-21-8</t>
  </si>
  <si>
    <t>cadmiumhexafluorosilicate(2-),</t>
  </si>
  <si>
    <t>241-084-0</t>
  </si>
  <si>
    <t>17029-22-0</t>
  </si>
  <si>
    <t>potassium hexafluoroarsenate,</t>
  </si>
  <si>
    <t>241-102-7</t>
  </si>
  <si>
    <t>17068-85-8</t>
  </si>
  <si>
    <t>hydrogen hexafluoroarsenate,</t>
  </si>
  <si>
    <t>241-128-9</t>
  </si>
  <si>
    <t>17140-73-7</t>
  </si>
  <si>
    <t>hydroxymercuri-o-nitrophenol,</t>
  </si>
  <si>
    <t>173979-01-6</t>
  </si>
  <si>
    <t>4-(Tri-n-butylstannyl)thiazole,</t>
  </si>
  <si>
    <t>1746-81-2</t>
  </si>
  <si>
    <t>Monolinuron,</t>
  </si>
  <si>
    <t>217-129-5</t>
  </si>
  <si>
    <t>17606-31-4</t>
  </si>
  <si>
    <t>Bensultap,</t>
  </si>
  <si>
    <t>1763-23-1</t>
  </si>
  <si>
    <t>heptadecafluorooctane-1-sulphonic acid,</t>
  </si>
  <si>
    <t>217-179-8</t>
  </si>
  <si>
    <t>17846-68-3</t>
  </si>
  <si>
    <t>Azidotri-n-butyltin(IV),</t>
  </si>
  <si>
    <t>17997-47-6</t>
  </si>
  <si>
    <t>2-(Tributylstannyl)pyridine,</t>
  </si>
  <si>
    <t>18211-85-3</t>
  </si>
  <si>
    <t>trimercury biscitrate,</t>
  </si>
  <si>
    <t>242-096-9</t>
  </si>
  <si>
    <t>1836-75-5</t>
  </si>
  <si>
    <t>Nitrofen,</t>
  </si>
  <si>
    <t>217-406-0</t>
  </si>
  <si>
    <t>1861-32-1</t>
  </si>
  <si>
    <t>Chlorthal-dimethyl,</t>
  </si>
  <si>
    <t>217-464-7</t>
  </si>
  <si>
    <t>18832-83-2</t>
  </si>
  <si>
    <t>bromo(2-hydroxypropyl)mercury,</t>
  </si>
  <si>
    <t>242-613-8</t>
  </si>
  <si>
    <t>18854-01-8</t>
  </si>
  <si>
    <t>Isoxathion,</t>
  </si>
  <si>
    <t>242-624-8</t>
  </si>
  <si>
    <t>18917-83-4</t>
  </si>
  <si>
    <t>bis(lactato-O1,O2)mercury,</t>
  </si>
  <si>
    <t>242-667-2</t>
  </si>
  <si>
    <t>18918-06-4</t>
  </si>
  <si>
    <t>(lactato-O1,O2)mercury,</t>
  </si>
  <si>
    <t>242-673-5</t>
  </si>
  <si>
    <t>189195-41-3</t>
  </si>
  <si>
    <t>5-Methyl-2-(tri-n-butylstannyl)pyridine,</t>
  </si>
  <si>
    <t>18974-20-4</t>
  </si>
  <si>
    <t>bis(ethylenediamine)cadmium(2+) bis[dicyanoaurate(1-)],</t>
  </si>
  <si>
    <t>242-708-4</t>
  </si>
  <si>
    <t>18991-05-4</t>
  </si>
  <si>
    <t>cadmium diphenolate,</t>
  </si>
  <si>
    <t>242-727-8</t>
  </si>
  <si>
    <t>19010-65-2</t>
  </si>
  <si>
    <t>cadmium bis(dipentyldithiocarbamate),</t>
  </si>
  <si>
    <t>242-747-7</t>
  </si>
  <si>
    <t>19010-79-8</t>
  </si>
  <si>
    <t>cadmium disalicylate,</t>
  </si>
  <si>
    <t>242-749-8</t>
  </si>
  <si>
    <t>Paraquat dichloride,</t>
  </si>
  <si>
    <t>217-615-7</t>
  </si>
  <si>
    <t>1912-24-9</t>
  </si>
  <si>
    <t>Atrazine,</t>
  </si>
  <si>
    <t>217-617-8</t>
  </si>
  <si>
    <t>19122-73-3</t>
  </si>
  <si>
    <t>Cinnabar ore,</t>
  </si>
  <si>
    <t>1918-16-7</t>
  </si>
  <si>
    <t>Propachlor,</t>
  </si>
  <si>
    <t>217-638-2</t>
  </si>
  <si>
    <t>1928-37-6</t>
  </si>
  <si>
    <t>methyl 2,4,5-trichlorophenoxyacetate,</t>
  </si>
  <si>
    <t>217-669-1</t>
  </si>
  <si>
    <t>1928-39-8</t>
  </si>
  <si>
    <t>ethyl 2,4,5-trichlorophenoxyacetate,</t>
  </si>
  <si>
    <t>217-671-2</t>
  </si>
  <si>
    <t>1928-40-1</t>
  </si>
  <si>
    <t>propyl 2,4,5-trichlorophenoxyacetate,</t>
  </si>
  <si>
    <t>217-672-8</t>
  </si>
  <si>
    <t>1928-47-8</t>
  </si>
  <si>
    <t>2-ethylhexyl 2,4,5-trichlorophenoxyacetate,</t>
  </si>
  <si>
    <t>217-675-4</t>
  </si>
  <si>
    <t>19367-79-4</t>
  </si>
  <si>
    <t>[mu-[metasilicato(2-)-O:O]]bis(2-methoxyethyl)dimercury,</t>
  </si>
  <si>
    <t>242-997-7</t>
  </si>
  <si>
    <t>19937-59-8</t>
  </si>
  <si>
    <t>Metoxuron,</t>
  </si>
  <si>
    <t>243-433-2</t>
  </si>
  <si>
    <t>2008-46-0</t>
  </si>
  <si>
    <t>triethylammonium (2,4,5-trichlorophenoxy)acetate,</t>
  </si>
  <si>
    <t>217-917-9</t>
  </si>
  <si>
    <t>20325-40-0</t>
  </si>
  <si>
    <t>3,3'-dimethoxybiphenyl-4,4'-ylenediammonium dichloride,</t>
  </si>
  <si>
    <t>243-737-5</t>
  </si>
  <si>
    <t>2050-68-2</t>
  </si>
  <si>
    <t>4,4'-dichlorobiphenyl,</t>
  </si>
  <si>
    <t>218-095-4</t>
  </si>
  <si>
    <t>2051-24-3</t>
  </si>
  <si>
    <t>decachloro-1,1'-biphenyl,</t>
  </si>
  <si>
    <t>218-115-1</t>
  </si>
  <si>
    <t>2051-60-7</t>
  </si>
  <si>
    <t>2-chlorobiphenyl,</t>
  </si>
  <si>
    <t>218-125-6</t>
  </si>
  <si>
    <t>2051-61-8</t>
  </si>
  <si>
    <t>3-chlorobiphenyl,</t>
  </si>
  <si>
    <t>218-126-1</t>
  </si>
  <si>
    <t>2051-62-9</t>
  </si>
  <si>
    <t>4-chlorobiphenyl,</t>
  </si>
  <si>
    <t>218-127-7</t>
  </si>
  <si>
    <t>20601-83-6</t>
  </si>
  <si>
    <t>mercury selenide,</t>
  </si>
  <si>
    <t>243-910-5</t>
  </si>
  <si>
    <t>2074-50-2</t>
  </si>
  <si>
    <t>Paraquat-dimethylsulfate,</t>
  </si>
  <si>
    <t>218-196-3</t>
  </si>
  <si>
    <t>207738-08-7</t>
  </si>
  <si>
    <t>3,3′,5,5′-Tetramethylbenzidine dihydrochloride hydrate,</t>
  </si>
  <si>
    <t>21041-95-2</t>
  </si>
  <si>
    <t>cadmium hydroxide,</t>
  </si>
  <si>
    <t>244-168-5</t>
  </si>
  <si>
    <t>2113-57-7</t>
  </si>
  <si>
    <t>3-bromobiphenyl,</t>
  </si>
  <si>
    <t>218-304-9</t>
  </si>
  <si>
    <t>21136-70-9</t>
  </si>
  <si>
    <t>benzidine sulphate,</t>
  </si>
  <si>
    <t>244-236-4</t>
  </si>
  <si>
    <t>21259-76-7</t>
  </si>
  <si>
    <t>mercaptomerin sodium,</t>
  </si>
  <si>
    <t>244-298-2</t>
  </si>
  <si>
    <t>2155-70-6</t>
  </si>
  <si>
    <t>Tributyltin methacrylate,</t>
  </si>
  <si>
    <t>218-452-4</t>
  </si>
  <si>
    <t>21725-46-2</t>
  </si>
  <si>
    <t>Cyanazine,</t>
  </si>
  <si>
    <t>244-544-9</t>
  </si>
  <si>
    <t>21840-08-4</t>
  </si>
  <si>
    <t>N-(p-arsenosophenyl)-1,3,5-triazine-2,4,6-triamine,</t>
  </si>
  <si>
    <t>244-612-8</t>
  </si>
  <si>
    <t>21908-53-2</t>
  </si>
  <si>
    <t>mercury monoxide,</t>
  </si>
  <si>
    <t>244-654-7</t>
  </si>
  <si>
    <t>2223-93-0</t>
  </si>
  <si>
    <t>cadmium distearate,</t>
  </si>
  <si>
    <t>218-743-6</t>
  </si>
  <si>
    <t>22330-18-3</t>
  </si>
  <si>
    <t>potassium triiodomercurate(1-),</t>
  </si>
  <si>
    <t>244-913-4</t>
  </si>
  <si>
    <t>22450-90-4</t>
  </si>
  <si>
    <t>amminephenylmercury(1+) acetate,</t>
  </si>
  <si>
    <t>245-006-6</t>
  </si>
  <si>
    <t>22750-54-5</t>
  </si>
  <si>
    <t>Cadmium chlorate,</t>
  </si>
  <si>
    <t>2275-23-2</t>
  </si>
  <si>
    <t>Vamidothion,</t>
  </si>
  <si>
    <t>218-894-8</t>
  </si>
  <si>
    <t>2279-64-3</t>
  </si>
  <si>
    <t>(phenylmercurio)urea,</t>
  </si>
  <si>
    <t>218-909-8</t>
  </si>
  <si>
    <t>22831-42-1</t>
  </si>
  <si>
    <t>aluminium arsenide,</t>
  </si>
  <si>
    <t>245-255-0</t>
  </si>
  <si>
    <t>22894-47-9</t>
  </si>
  <si>
    <t>phenylmercuric formamide,</t>
  </si>
  <si>
    <t>2302-17-2</t>
  </si>
  <si>
    <t>sodium methyl [(4-aminophenyl)sulphonyl]carbamate,</t>
  </si>
  <si>
    <t>218-953-8</t>
  </si>
  <si>
    <t>2302-97-8</t>
  </si>
  <si>
    <t>disodium 8,8'-[[1,1'-biphenyl]-4,4'-diylbis(azo)]bis(7-hydroxynaphthalene-1-sulphonate),</t>
  </si>
  <si>
    <t>218-959-0</t>
  </si>
  <si>
    <t>2310-17-0</t>
  </si>
  <si>
    <t>Phosalone,</t>
  </si>
  <si>
    <t>218-996-2</t>
  </si>
  <si>
    <t>2312-35-8</t>
  </si>
  <si>
    <t>Propargite,</t>
  </si>
  <si>
    <t>219-006-1</t>
  </si>
  <si>
    <t>2312-76-7</t>
  </si>
  <si>
    <t>sodium salt of DNOC,</t>
  </si>
  <si>
    <t>219-007-7</t>
  </si>
  <si>
    <t>23197-61-7</t>
  </si>
  <si>
    <t>3-methylbutyl (2,4,5-trichlorophenoxy)acetate,</t>
  </si>
  <si>
    <t>245-483-0</t>
  </si>
  <si>
    <t>23234-97-1</t>
  </si>
  <si>
    <t>pentachlorophenyl N-[[(4-methoxyphenyl)methoxy]carbonyl]-L-serinate,</t>
  </si>
  <si>
    <t>245-508-5</t>
  </si>
  <si>
    <t>23319-66-6</t>
  </si>
  <si>
    <t>[2,2',2''-nitrilotri(ethanol)-N,O,O',O'']phenylmercury lactate,</t>
  </si>
  <si>
    <t>245-581-3</t>
  </si>
  <si>
    <t>23654-14-0</t>
  </si>
  <si>
    <t>tributylthiocyanatostannane,</t>
  </si>
  <si>
    <t>245-807-0</t>
  </si>
  <si>
    <t>23783-98-4</t>
  </si>
  <si>
    <t>(Z)-isomer,</t>
  </si>
  <si>
    <t>23819-11-6</t>
  </si>
  <si>
    <t>diethylammonium (2,4,5-trichlorophenoxy)acetate,</t>
  </si>
  <si>
    <t>245-897-1</t>
  </si>
  <si>
    <t>Mirex,</t>
  </si>
  <si>
    <t>219-196-6</t>
  </si>
  <si>
    <t>24017-47-8</t>
  </si>
  <si>
    <t>Triazophos,</t>
  </si>
  <si>
    <t>245-986-5</t>
  </si>
  <si>
    <t>24124-25-2</t>
  </si>
  <si>
    <t>Tributyltin linoleate,</t>
  </si>
  <si>
    <t>246-024-7</t>
  </si>
  <si>
    <t>2420-97-5</t>
  </si>
  <si>
    <t>cadmium p-toluate,</t>
  </si>
  <si>
    <t>219-345-5</t>
  </si>
  <si>
    <t>2420-98-6</t>
  </si>
  <si>
    <t>cadmium bis(2-ethylhexanoate),</t>
  </si>
  <si>
    <t>219-346-0</t>
  </si>
  <si>
    <t>24291-51-8</t>
  </si>
  <si>
    <t>[isopropylidenebis(p-phenyleneoxy)]bis[tributylstannane],</t>
  </si>
  <si>
    <t>246-126-1</t>
  </si>
  <si>
    <t>24345-60-6</t>
  </si>
  <si>
    <t>cadmium methacrylate,</t>
  </si>
  <si>
    <t>246-183-2</t>
  </si>
  <si>
    <t>2437-79-8</t>
  </si>
  <si>
    <t>2,2',4,4'-tetrachlorobiphenyl,</t>
  </si>
  <si>
    <t>219-444-3</t>
  </si>
  <si>
    <t>2440-42-8</t>
  </si>
  <si>
    <t>ethyliodomercury,</t>
  </si>
  <si>
    <t>219-471-0</t>
  </si>
  <si>
    <t>24448-09-7</t>
  </si>
  <si>
    <t>heptadecafluoro-N-(2-hydroxyethyl)-N-methyloctanesulphonamide,</t>
  </si>
  <si>
    <t>246-262-1</t>
  </si>
  <si>
    <t>24602-86-6</t>
  </si>
  <si>
    <t>Tridemorph,</t>
  </si>
  <si>
    <t>246-347-3</t>
  </si>
  <si>
    <t>2464-48-4</t>
  </si>
  <si>
    <t>N,N-dimethyltridecylammonium (2,4,5-trichlorophenoxy)acetate,</t>
  </si>
  <si>
    <t>219-566-7</t>
  </si>
  <si>
    <t>24719-13-9</t>
  </si>
  <si>
    <t>triammonium arsenate,</t>
  </si>
  <si>
    <t>246-428-3</t>
  </si>
  <si>
    <t>24719-19-5</t>
  </si>
  <si>
    <t>tricobalt diarsenate,</t>
  </si>
  <si>
    <t>246-429-9</t>
  </si>
  <si>
    <t>24850-33-7</t>
  </si>
  <si>
    <t>allyltributylstannane,</t>
  </si>
  <si>
    <t>246-494-3</t>
  </si>
  <si>
    <t>24934-91-6</t>
  </si>
  <si>
    <t>Chlormephos,</t>
  </si>
  <si>
    <t>246-538-1</t>
  </si>
  <si>
    <t>251099-16-8</t>
  </si>
  <si>
    <t>1-Decanaminium, N-decyl-N,N-dimethyl-, salt with 1,1,2,2,3,3,4,4,5,5,6,6,7,7,8,8,8-heptadecafluoro-1-octanesulfonic acid (1:1,</t>
  </si>
  <si>
    <t>25154-52-3</t>
  </si>
  <si>
    <t>nonylphenol,</t>
  </si>
  <si>
    <t>246-672-0</t>
  </si>
  <si>
    <t>25168-15-4</t>
  </si>
  <si>
    <t>isooctyl (2,4,5-trichlorophenoxy)acetate,</t>
  </si>
  <si>
    <t>246-700-1</t>
  </si>
  <si>
    <t>2533-93-9</t>
  </si>
  <si>
    <t>tris(ethylmercury) phosphate,</t>
  </si>
  <si>
    <t>218-790-2</t>
  </si>
  <si>
    <t>25429-29-2</t>
  </si>
  <si>
    <t>pentachloro[1,1'-biphenyl],</t>
  </si>
  <si>
    <t>246-974-2</t>
  </si>
  <si>
    <t>2545-59-7</t>
  </si>
  <si>
    <t>2-butoxyethyl 2,4,5-trichlorophenoxyacetate,</t>
  </si>
  <si>
    <t>219-828-0</t>
  </si>
  <si>
    <t>25512-42-9</t>
  </si>
  <si>
    <t>dichlorobiphenyl,</t>
  </si>
  <si>
    <t>247-061-1</t>
  </si>
  <si>
    <t>2587-76-0</t>
  </si>
  <si>
    <t>chlorotrioctylstannane,</t>
  </si>
  <si>
    <t>219-969-8</t>
  </si>
  <si>
    <t>2591-97-9</t>
  </si>
  <si>
    <t>methylmercury nitrite,</t>
  </si>
  <si>
    <t>2597-95-7</t>
  </si>
  <si>
    <t>methylmercury 2,3 dihydoxypropyl mercaptide,</t>
  </si>
  <si>
    <t>26027-38-3</t>
  </si>
  <si>
    <t>4-Nonylphenol, ethoxylated,</t>
  </si>
  <si>
    <t>500-045-0</t>
  </si>
  <si>
    <t>2605-44-9</t>
  </si>
  <si>
    <t>cadmium dilaurate,</t>
  </si>
  <si>
    <t>220-017-9</t>
  </si>
  <si>
    <t>26114-17-0</t>
  </si>
  <si>
    <t>phenylmercuric-8-quinolinate,</t>
  </si>
  <si>
    <t>26239-64-5</t>
  </si>
  <si>
    <t>[1R-(1.alpha.,4a.beta.,4b.alpha.,10a.alpha.)]-tributyl[[[1,2,3,4,4a,4b,5,6,10,10a-decahydro-7-isopropyl-1,4a-dimethyl-1-phenanthryl]carbonyl]oxy]stannane,</t>
  </si>
  <si>
    <t>247-531-6</t>
  </si>
  <si>
    <t>26264-48-2</t>
  </si>
  <si>
    <t>cadmium epoxyoctadecanoate,</t>
  </si>
  <si>
    <t>247-560-4</t>
  </si>
  <si>
    <t>2630-13-9</t>
  </si>
  <si>
    <t>hexyl (2,4,5-trichlorophenoxy)acetate,</t>
  </si>
  <si>
    <t>220-108-3</t>
  </si>
  <si>
    <t>2630-15-1</t>
  </si>
  <si>
    <t>octyl (2,4,5-trichlorophenoxy)acetate,</t>
  </si>
  <si>
    <t>220-109-9</t>
  </si>
  <si>
    <t>2630-16-2</t>
  </si>
  <si>
    <t>nonyl (2,4,5-trichlorophenoxy)acetate,</t>
  </si>
  <si>
    <t>220-110-4</t>
  </si>
  <si>
    <t>2642-71-9</t>
  </si>
  <si>
    <t>Azinphos-ethyl,</t>
  </si>
  <si>
    <t>220-147-6</t>
  </si>
  <si>
    <t>26545-49-3</t>
  </si>
  <si>
    <t>(neodecanoato-O)phenylmercury,</t>
  </si>
  <si>
    <t>247-783-7</t>
  </si>
  <si>
    <t>26552-50-1</t>
  </si>
  <si>
    <t>hydrogen [3-[(.alpha.-carboxylato-o-anisoyl)amino]-2-hydroxypropyl]hydroxymercurate(1-),</t>
  </si>
  <si>
    <t>247-796-8</t>
  </si>
  <si>
    <t>26719-07-3</t>
  </si>
  <si>
    <t>mercury(2+) chloroacetate,</t>
  </si>
  <si>
    <t>247-925-8</t>
  </si>
  <si>
    <t>2701-61-3</t>
  </si>
  <si>
    <t>(maleoyldioxy)bis[phenylmercury],</t>
  </si>
  <si>
    <t>220-286-2</t>
  </si>
  <si>
    <t>27016-73-5</t>
  </si>
  <si>
    <t>cobalt arsenide,</t>
  </si>
  <si>
    <t>248-168-6</t>
  </si>
  <si>
    <t>27016-75-7</t>
  </si>
  <si>
    <t>nickel arsenide,</t>
  </si>
  <si>
    <t>248-169-1</t>
  </si>
  <si>
    <t>27152-57-4</t>
  </si>
  <si>
    <t>tricalcium diarsenite,</t>
  </si>
  <si>
    <t>248-266-9</t>
  </si>
  <si>
    <t>27189-59-9</t>
  </si>
  <si>
    <t>tributyl(nicotinoyloxy)stannane,</t>
  </si>
  <si>
    <t>248-309-1</t>
  </si>
  <si>
    <t>27236-65-3</t>
  </si>
  <si>
    <t>diphenyl[mu-[(tetrapropenyl)succinato(2-)-O:O']]dimercury,</t>
  </si>
  <si>
    <t>248-355-2</t>
  </si>
  <si>
    <t>27323-18-8</t>
  </si>
  <si>
    <t>chloro-1,1'-biphenyl,</t>
  </si>
  <si>
    <t>248-405-3</t>
  </si>
  <si>
    <t>27360-58-3</t>
  </si>
  <si>
    <t>(dihydroxyphenyl)phenylmercury,</t>
  </si>
  <si>
    <t>248-426-8</t>
  </si>
  <si>
    <t>27476-27-3</t>
  </si>
  <si>
    <t>cadmium toluate,</t>
  </si>
  <si>
    <t>248-480-2</t>
  </si>
  <si>
    <t>27569-09-1</t>
  </si>
  <si>
    <t>3-methyl-4-(pyrrolidin-1-yl)benzenediazonium hexafluoroarsenate,</t>
  </si>
  <si>
    <t>248-532-4</t>
  </si>
  <si>
    <t>27575-47-9</t>
  </si>
  <si>
    <t>mercury fluoride,</t>
  </si>
  <si>
    <t>248-538-7</t>
  </si>
  <si>
    <t>27605-30-7</t>
  </si>
  <si>
    <t>[2-ethylhexyl hydrogen maleato-O']phenylmercury,</t>
  </si>
  <si>
    <t>248-559-1</t>
  </si>
  <si>
    <t>2767-54-6</t>
  </si>
  <si>
    <t>triethyltin bromide,</t>
  </si>
  <si>
    <t>220-443-5</t>
  </si>
  <si>
    <t>27685-51-4</t>
  </si>
  <si>
    <t>mercury(2+) tetrakis(thiocyanato-N)cobaltate(2-),</t>
  </si>
  <si>
    <t>248-602-4</t>
  </si>
  <si>
    <t>27753-52-2</t>
  </si>
  <si>
    <t>nonabromo-1,1'-biphenyl,</t>
  </si>
  <si>
    <t>248-637-5</t>
  </si>
  <si>
    <t>2777-37-9</t>
  </si>
  <si>
    <t>chloro-o-tolylmercury,</t>
  </si>
  <si>
    <t>220-469-7</t>
  </si>
  <si>
    <t>27858-07-7</t>
  </si>
  <si>
    <t>tetrabromo(tetrabromophenyl)benzene,</t>
  </si>
  <si>
    <t>248-696-7</t>
  </si>
  <si>
    <t>2795-39-3</t>
  </si>
  <si>
    <t>potassium heptadecafluorooctane-1-sulphonate,</t>
  </si>
  <si>
    <t>220-527-1</t>
  </si>
  <si>
    <t>28086-13-7</t>
  </si>
  <si>
    <t>phenylmercury salicylate,</t>
  </si>
  <si>
    <t>248-828-3</t>
  </si>
  <si>
    <t>2813-95-8</t>
  </si>
  <si>
    <t>dinoseb acetate,</t>
  </si>
  <si>
    <t>220-560-1</t>
  </si>
  <si>
    <t>28249-77-6</t>
  </si>
  <si>
    <t>Thiobencarb,</t>
  </si>
  <si>
    <t>248-924-5</t>
  </si>
  <si>
    <t>28330-26-9</t>
  </si>
  <si>
    <t>1,2-dihydropyridazine-3,6-dione, sodium salt,</t>
  </si>
  <si>
    <t>248-972-7</t>
  </si>
  <si>
    <t>28382-15-2</t>
  </si>
  <si>
    <t>1,2-dihydropyridazine-3,6-dione, monopotassium salt,</t>
  </si>
  <si>
    <t>249-000-4</t>
  </si>
  <si>
    <t>2847-16-7</t>
  </si>
  <si>
    <t>cadmium didecanoate,</t>
  </si>
  <si>
    <t>220-650-0</t>
  </si>
  <si>
    <t>28655-71-2</t>
  </si>
  <si>
    <t>heptachloro-1,1'-biphenyl,</t>
  </si>
  <si>
    <t>249-129-6</t>
  </si>
  <si>
    <t>28801-69-6</t>
  </si>
  <si>
    <t>tributyl(neodecanoyloxy)stannane,</t>
  </si>
  <si>
    <t>249-232-6</t>
  </si>
  <si>
    <t>28980-47-4</t>
  </si>
  <si>
    <t>antimony arsenate,</t>
  </si>
  <si>
    <t>249-347-1</t>
  </si>
  <si>
    <t>28990-85-4</t>
  </si>
  <si>
    <t>perchlorophenyl 5-oxo-L-prolinate,</t>
  </si>
  <si>
    <t>249-360-2</t>
  </si>
  <si>
    <t>29081-56-9</t>
  </si>
  <si>
    <t>ammonium heptadecafluorooctanesulphonate,</t>
  </si>
  <si>
    <t>249-415-0</t>
  </si>
  <si>
    <t>2917-32-0</t>
  </si>
  <si>
    <t>zinc bis(pentachlorophenolate),</t>
  </si>
  <si>
    <t>220-847-1</t>
  </si>
  <si>
    <t>2923-15-1</t>
  </si>
  <si>
    <t>mercury(1+) trifluoroacetate,</t>
  </si>
  <si>
    <t>220-875-4</t>
  </si>
  <si>
    <t>29457-48-5</t>
  </si>
  <si>
    <t>tributyl(undec-10-enoyloxy)stannane,</t>
  </si>
  <si>
    <t>249-643-0</t>
  </si>
  <si>
    <t>29457-72-5</t>
  </si>
  <si>
    <t>lithium heptadecafluorooctanesulphonate,</t>
  </si>
  <si>
    <t>249-644-6</t>
  </si>
  <si>
    <t>297-99-4</t>
  </si>
  <si>
    <t>(E)-isomer,</t>
  </si>
  <si>
    <t>Methyl-parathion (emulsifiable concentrates (EC) at or above 19,5 % active ingredient and dusts at or above 1,5 % active ingredient),</t>
  </si>
  <si>
    <t>206-050-1</t>
  </si>
  <si>
    <t>Methyl-parathion,</t>
  </si>
  <si>
    <t>2980-64-5</t>
  </si>
  <si>
    <t>ammonium salt of DNOC,</t>
  </si>
  <si>
    <t>221-037-0</t>
  </si>
  <si>
    <t>29871-13-4</t>
  </si>
  <si>
    <t>arsenic acid, copper(2+) salt,</t>
  </si>
  <si>
    <t>249-916-4</t>
  </si>
  <si>
    <t>29935-35-1</t>
  </si>
  <si>
    <t>lithium hexafluoroarsenate,</t>
  </si>
  <si>
    <t>249-963-0</t>
  </si>
  <si>
    <t>29977-13-7</t>
  </si>
  <si>
    <t>[[N,N'-ethylenebis[glycinato]](2-)-N,N',O,O']cadmium,</t>
  </si>
  <si>
    <t>249-987-1</t>
  </si>
  <si>
    <t>300-76-5</t>
  </si>
  <si>
    <t>Naled,</t>
  </si>
  <si>
    <t>206-098-3</t>
  </si>
  <si>
    <t>301-12-2</t>
  </si>
  <si>
    <t>Oxydemeton-methyl,</t>
  </si>
  <si>
    <t>206-110-7</t>
  </si>
  <si>
    <t>3026-22-0</t>
  </si>
  <si>
    <t>cadmium bis[benzoate],</t>
  </si>
  <si>
    <t>221-187-7</t>
  </si>
  <si>
    <t>30304-32-6</t>
  </si>
  <si>
    <t>cadmium isooctanoate,</t>
  </si>
  <si>
    <t>250-118-3</t>
  </si>
  <si>
    <t>30560-19-1</t>
  </si>
  <si>
    <t>Acephate,</t>
  </si>
  <si>
    <t>250-241-2</t>
  </si>
  <si>
    <t>306-12-7</t>
  </si>
  <si>
    <t>oxophenarsine,</t>
  </si>
  <si>
    <t>206-178-8</t>
  </si>
  <si>
    <t>307-35-7</t>
  </si>
  <si>
    <t>heptadecafluorooctanesulphonyl fluoride,</t>
  </si>
  <si>
    <t>206-200-6</t>
  </si>
  <si>
    <t>3076-91-3</t>
  </si>
  <si>
    <t>chloro[p-[(2-hydroxy-1-naphthyl)azo]phenyl]mercury,</t>
  </si>
  <si>
    <t>221-358-6</t>
  </si>
  <si>
    <t>Aldrin,</t>
  </si>
  <si>
    <t>206-215-8</t>
  </si>
  <si>
    <t>3090-35-5</t>
  </si>
  <si>
    <t>tributyl(oleoyloxy)stannane,</t>
  </si>
  <si>
    <t>221-433-3</t>
  </si>
  <si>
    <t>3090-36-6</t>
  </si>
  <si>
    <t>tributyl(lauroyloxy)stannane,</t>
  </si>
  <si>
    <t>221-434-9</t>
  </si>
  <si>
    <t>31017-44-4</t>
  </si>
  <si>
    <t>cadmium dodecylbenzenesulphonate,</t>
  </si>
  <si>
    <t>250-433-6</t>
  </si>
  <si>
    <t>31215-94-8</t>
  </si>
  <si>
    <t>cadmium (1,1-dimethylethyl)benzoate,</t>
  </si>
  <si>
    <t>250-515-1</t>
  </si>
  <si>
    <t>31224-71-2</t>
  </si>
  <si>
    <t>(metaborato-O)phenylmercury,</t>
  </si>
  <si>
    <t>250-518-8</t>
  </si>
  <si>
    <t>31430-86-1</t>
  </si>
  <si>
    <t>[(tetrachlorophthaloyl)bis(oxy)]bis(tributylstannane),</t>
  </si>
  <si>
    <t>250-627-0</t>
  </si>
  <si>
    <t>31472-83-0</t>
  </si>
  <si>
    <t>tetrachloro(tetrachlorophenyl)benzene,</t>
  </si>
  <si>
    <t>250-646-4</t>
  </si>
  <si>
    <t>31506-32-8</t>
  </si>
  <si>
    <t>heptadecafluoro-N-methyloctanesulphonamide,</t>
  </si>
  <si>
    <t>250-665-8</t>
  </si>
  <si>
    <t>3151-41-5</t>
  </si>
  <si>
    <t>Tribenzyltin chloride,</t>
  </si>
  <si>
    <t>31632-68-5</t>
  </si>
  <si>
    <t>[naphthoato(1-)-O]phenylmercury,</t>
  </si>
  <si>
    <t>250-736-3</t>
  </si>
  <si>
    <t>31895-22-4</t>
  </si>
  <si>
    <t>Thiocyclam,</t>
  </si>
  <si>
    <t>250-859-2</t>
  </si>
  <si>
    <t>319-84-6</t>
  </si>
  <si>
    <t>(1α,2α,3β,4α,5β,6β)-1,2,3,4,5,6-hexachlorocyclohexane,</t>
  </si>
  <si>
    <t>206-270-8</t>
  </si>
  <si>
    <t>319-85-7</t>
  </si>
  <si>
    <t>(1α,2β,3α,4β,5α,6β)-1,2,3,4,5,6-hexachlorocyclohexane,</t>
  </si>
  <si>
    <t>206-271-3</t>
  </si>
  <si>
    <t>32407-99-1</t>
  </si>
  <si>
    <t>phenylmercury dimethyldithiocarbamate,</t>
  </si>
  <si>
    <t>251-026-6</t>
  </si>
  <si>
    <t>32534-81-9</t>
  </si>
  <si>
    <t>Pentabromodiphenyl ether,</t>
  </si>
  <si>
    <t>251-084-2</t>
  </si>
  <si>
    <t>32536-52-0</t>
  </si>
  <si>
    <t>Octabromodiphenyl ether,</t>
  </si>
  <si>
    <t>251-087-9</t>
  </si>
  <si>
    <t>32680-29-8</t>
  </si>
  <si>
    <t>ammonium copper arsenate,</t>
  </si>
  <si>
    <t>251-151-6</t>
  </si>
  <si>
    <t>32775-46-5</t>
  </si>
  <si>
    <t>europium arsenide,</t>
  </si>
  <si>
    <t>251-206-4</t>
  </si>
  <si>
    <t>32809-16-8</t>
  </si>
  <si>
    <t>Procymidone,</t>
  </si>
  <si>
    <t>251-233-1</t>
  </si>
  <si>
    <t>3294-57-3</t>
  </si>
  <si>
    <t>phenyl(trichloromethyl)mercury,</t>
  </si>
  <si>
    <t>221-960-9</t>
  </si>
  <si>
    <t>3294-58-4</t>
  </si>
  <si>
    <t>(bromodichloromethyl)phenylmercury,</t>
  </si>
  <si>
    <t>221-961-4</t>
  </si>
  <si>
    <t>3294-60-8</t>
  </si>
  <si>
    <t>phenyl(tribromomethyl)mercury,</t>
  </si>
  <si>
    <t>221-963-5</t>
  </si>
  <si>
    <t>33089-61-1</t>
  </si>
  <si>
    <t>Amitraz,</t>
  </si>
  <si>
    <t>251-375-4</t>
  </si>
  <si>
    <t>Diazinon,</t>
  </si>
  <si>
    <t>206-373-8</t>
  </si>
  <si>
    <t>3337-71-1</t>
  </si>
  <si>
    <t>methyl [(4-aminophenyl)sulphonyl]carbamate,</t>
  </si>
  <si>
    <t>222-077-1</t>
  </si>
  <si>
    <t>33445-15-7</t>
  </si>
  <si>
    <t>diammonium tetrachloromercurate,</t>
  </si>
  <si>
    <t>251-524-3</t>
  </si>
  <si>
    <t>33629-47-9</t>
  </si>
  <si>
    <t>Butralin,</t>
  </si>
  <si>
    <t>251-607-4</t>
  </si>
  <si>
    <t>33703-04-7</t>
  </si>
  <si>
    <t>triisooctyl 2,2',2''-[(1,1,3-tributyldistannathian-1-yl-3-ylidene)tris(thio)]triacetate,</t>
  </si>
  <si>
    <t>251-645-1</t>
  </si>
  <si>
    <t>33724-17-3</t>
  </si>
  <si>
    <t>bis[(+)-lactato]mercury,</t>
  </si>
  <si>
    <t>251-657-7</t>
  </si>
  <si>
    <t>33770-60-4</t>
  </si>
  <si>
    <t>[2,5-dichloro-3,6-dihydroxy-2,5-cyclohexadiene-1,4-dionato(2-)-O1,O6]mercury,</t>
  </si>
  <si>
    <t>251-672-9</t>
  </si>
  <si>
    <t>33979-03-2</t>
  </si>
  <si>
    <t>2,2',4,4',6,6'-hexachlorobiphenyl,</t>
  </si>
  <si>
    <t>251-773-8</t>
  </si>
  <si>
    <t>34100-40-8</t>
  </si>
  <si>
    <t>cadmium [R-(R*,R*)]-tartrate,</t>
  </si>
  <si>
    <t>251-827-0</t>
  </si>
  <si>
    <t>34256-82-1</t>
  </si>
  <si>
    <t>Acetochlor,</t>
  </si>
  <si>
    <t>251-899-3</t>
  </si>
  <si>
    <t>34303-23-6</t>
  </si>
  <si>
    <t>cadmium didocosanoate,</t>
  </si>
  <si>
    <t>251-927-4</t>
  </si>
  <si>
    <t>3444-13-1</t>
  </si>
  <si>
    <t>mercury(II) oxalate,</t>
  </si>
  <si>
    <t>222-356-8</t>
  </si>
  <si>
    <t>35040-03-0</t>
  </si>
  <si>
    <t>sodium 2-(1-methylpropyl)-4,6-dinitrophenolate,</t>
  </si>
  <si>
    <t>252-331-7</t>
  </si>
  <si>
    <t>35065-27-1</t>
  </si>
  <si>
    <t>2,2',4,4',5,5'-hexachlorobiphenyl (PCB 153),</t>
  </si>
  <si>
    <t>35658-65-2</t>
  </si>
  <si>
    <t>Cadmium (II) chloride monohydrate,</t>
  </si>
  <si>
    <t>3570-80-7</t>
  </si>
  <si>
    <t>bis(acetato-O)[.mu.-(3',6'-dihydroxy-3-oxospiro[isobenzofuran-1(3H),9'-[9H]xanthene]-2',7'-diyl)]dimercury,</t>
  </si>
  <si>
    <t>222-673-1</t>
  </si>
  <si>
    <t>3587-18-6</t>
  </si>
  <si>
    <t>tributylphenoxystannane,</t>
  </si>
  <si>
    <t>222-721-1</t>
  </si>
  <si>
    <t>36211-44-6</t>
  </si>
  <si>
    <t>cadmium 3,5,5-trimethylhexanoate,</t>
  </si>
  <si>
    <t>252-918-8</t>
  </si>
  <si>
    <t>3626-13-9</t>
  </si>
  <si>
    <t>methylmercury benzoate,</t>
  </si>
  <si>
    <t>222-834-6</t>
  </si>
  <si>
    <t>36341-27-2</t>
  </si>
  <si>
    <t>benzidine acetate,</t>
  </si>
  <si>
    <t>252-984-8</t>
  </si>
  <si>
    <t>Hexabromobiphenyl,</t>
  </si>
  <si>
    <t>252-994-2</t>
  </si>
  <si>
    <t>3644-38-0</t>
  </si>
  <si>
    <t>tributyl(pentachlorophenoxy)stannane,</t>
  </si>
  <si>
    <t>222-873-9</t>
  </si>
  <si>
    <t>36483-60-0</t>
  </si>
  <si>
    <t>Hexabromodiphenyl ether,</t>
  </si>
  <si>
    <t>253-058-6</t>
  </si>
  <si>
    <t>3687-31-8</t>
  </si>
  <si>
    <t>trilead diarsenate,</t>
  </si>
  <si>
    <t>222-979-5</t>
  </si>
  <si>
    <t>3688-92-4</t>
  </si>
  <si>
    <t>2,7-Naphthalenedisulfonic acid, 4-[2-(2-arsonophenyl)diazenyl]-3-hydroxy-, sodium salt (1:2),</t>
  </si>
  <si>
    <t>37205-87-1</t>
  </si>
  <si>
    <t>Isononylphenol, ethoxylated,</t>
  </si>
  <si>
    <t>3772-94-9</t>
  </si>
  <si>
    <t>pentachlorophenyl laurate,</t>
  </si>
  <si>
    <t>223-220-0</t>
  </si>
  <si>
    <t>37785-57-2</t>
  </si>
  <si>
    <t>potassium 2,4,5-trichlorophenoxyacetate,</t>
  </si>
  <si>
    <t>253-667-7</t>
  </si>
  <si>
    <t>3810-81-9</t>
  </si>
  <si>
    <t>dimethyl[.mu.-[sulphato(2-)-O:O']]dimercury,</t>
  </si>
  <si>
    <t>223-288-1</t>
  </si>
  <si>
    <t>3811-04-9</t>
  </si>
  <si>
    <t>Potassium chlorate,</t>
  </si>
  <si>
    <t>223-289-7</t>
  </si>
  <si>
    <t>3813-14-7</t>
  </si>
  <si>
    <t>tri(2-hydroxyethyl)ammonium (2,4,5-trichlorophenoxy)acetate,</t>
  </si>
  <si>
    <t>223-300-5</t>
  </si>
  <si>
    <t>38517-19-0</t>
  </si>
  <si>
    <t>cadmium(2+) (R)-12-hydroxyoctadecanoate,</t>
  </si>
  <si>
    <t>253-979-3</t>
  </si>
  <si>
    <t>3912-86-5</t>
  </si>
  <si>
    <t>tributylcyclopenta-2,4-dienylstannane,</t>
  </si>
  <si>
    <t>223-469-5</t>
  </si>
  <si>
    <t>39297-24-0</t>
  </si>
  <si>
    <t>tristrontium diarsenide,</t>
  </si>
  <si>
    <t>254-407-5</t>
  </si>
  <si>
    <t>39515-41-8</t>
  </si>
  <si>
    <t>Fenpropathrin,</t>
  </si>
  <si>
    <t>254-485-0</t>
  </si>
  <si>
    <t>39807-15-3</t>
  </si>
  <si>
    <t>Oxadiargyl,</t>
  </si>
  <si>
    <t>254-637-6</t>
  </si>
  <si>
    <t>40088-47-9</t>
  </si>
  <si>
    <t>Tetrabromodiphenyl ether,</t>
  </si>
  <si>
    <t>254-787-2</t>
  </si>
  <si>
    <t>4027-13-8</t>
  </si>
  <si>
    <t>tributyl(stearoyloxy)stannane,</t>
  </si>
  <si>
    <t>223-699-6</t>
  </si>
  <si>
    <t>40583-17-3</t>
  </si>
  <si>
    <t>4-hydroxybutyl (2,4,5-trichlorophenoxy)acetate,</t>
  </si>
  <si>
    <t>254-982-2</t>
  </si>
  <si>
    <t>41083-11-8</t>
  </si>
  <si>
    <t>Azocyclotin,</t>
  </si>
  <si>
    <t>255-209-1</t>
  </si>
  <si>
    <t>4151-50--2</t>
  </si>
  <si>
    <t>N-ethylheptadecafluorooctanesulphonamide,</t>
  </si>
  <si>
    <t>223-980-3</t>
  </si>
  <si>
    <t>4167-05-9</t>
  </si>
  <si>
    <t>cadmium 4-(1,1-dimethylethyl)benzoate,</t>
  </si>
  <si>
    <t>224-022-7</t>
  </si>
  <si>
    <t>41814-78-2</t>
  </si>
  <si>
    <t>Tricyclazole,</t>
  </si>
  <si>
    <t>255-559-5</t>
  </si>
  <si>
    <t>Cyanamide,</t>
  </si>
  <si>
    <t>206-992-3</t>
  </si>
  <si>
    <t>4342-33-0</t>
  </si>
  <si>
    <t>tributyl(trichloroacetoxy)stannane,</t>
  </si>
  <si>
    <t>224-398-2</t>
  </si>
  <si>
    <t>4342-36-3</t>
  </si>
  <si>
    <t>Tributyltin benzoate,</t>
  </si>
  <si>
    <t>224-399-8</t>
  </si>
  <si>
    <t>437-15-0</t>
  </si>
  <si>
    <t>tritylium hexafluoroarsenate,</t>
  </si>
  <si>
    <t>207-111-5</t>
  </si>
  <si>
    <t>4386-35-0</t>
  </si>
  <si>
    <t>meralein sodium,</t>
  </si>
  <si>
    <t>224-498-6</t>
  </si>
  <si>
    <t>4390-97-0</t>
  </si>
  <si>
    <t>cadmium cinnamate,</t>
  </si>
  <si>
    <t>224-509-4</t>
  </si>
  <si>
    <t>4464-23-7</t>
  </si>
  <si>
    <t>cadmium diformate,</t>
  </si>
  <si>
    <t>224-729-0</t>
  </si>
  <si>
    <t>4476-04-4</t>
  </si>
  <si>
    <t>cadmium sebacate,</t>
  </si>
  <si>
    <t>224-754-7</t>
  </si>
  <si>
    <t>4519-32-8</t>
  </si>
  <si>
    <t>diphenyldiarsenic acid,</t>
  </si>
  <si>
    <t>224-845-1</t>
  </si>
  <si>
    <t>457-60-3</t>
  </si>
  <si>
    <t>neoarsphenamine,</t>
  </si>
  <si>
    <t>207-273-7</t>
  </si>
  <si>
    <t>4665-55-8</t>
  </si>
  <si>
    <t>2-(Acetoxymercuric)ethanol phenylmercuric lactate,</t>
  </si>
  <si>
    <t>467-69-6</t>
  </si>
  <si>
    <t>Flurenol,</t>
  </si>
  <si>
    <t>207-397-1</t>
  </si>
  <si>
    <t>4685-14-7</t>
  </si>
  <si>
    <t>1,1'-dimethyl-4,4'-bipyridinium,</t>
  </si>
  <si>
    <t>225-141-7</t>
  </si>
  <si>
    <t>470-90-6</t>
  </si>
  <si>
    <t>Chlorfenvinphos,</t>
  </si>
  <si>
    <t>207-432-0</t>
  </si>
  <si>
    <t>4756-53-0</t>
  </si>
  <si>
    <t>[(terephthaloylbis(oxy)]bis(tributylstannane),</t>
  </si>
  <si>
    <t>225-291-3</t>
  </si>
  <si>
    <t>4782-29-0</t>
  </si>
  <si>
    <t>[(phthaloylbis(oxy)]bis(tributylstannane),</t>
  </si>
  <si>
    <t>225-327-8</t>
  </si>
  <si>
    <t>485-31-4</t>
  </si>
  <si>
    <t>Binapacryl,</t>
  </si>
  <si>
    <t>207-612-9</t>
  </si>
  <si>
    <t>486-67-9</t>
  </si>
  <si>
    <t>mersalyl acid,</t>
  </si>
  <si>
    <t>207-637-5</t>
  </si>
  <si>
    <t>492-18-2</t>
  </si>
  <si>
    <t>mersalyl,</t>
  </si>
  <si>
    <t>207-748-9</t>
  </si>
  <si>
    <t>4938-72-1</t>
  </si>
  <si>
    <t>isobutyl 2,4,5-trichlorophenoxyacetate,</t>
  </si>
  <si>
    <t>225-580-4</t>
  </si>
  <si>
    <t>49540-00-3</t>
  </si>
  <si>
    <t>Mercury(II) trifluoromethanesulfonate,</t>
  </si>
  <si>
    <t>49784-42-1</t>
  </si>
  <si>
    <t>potassium [N,N-bis(carboxymethyl)glycinato(3-)-N,O,O',O'']cadmate(1-),</t>
  </si>
  <si>
    <t>256-488-2</t>
  </si>
  <si>
    <t>498-73-7</t>
  </si>
  <si>
    <t>mercurobutol,</t>
  </si>
  <si>
    <t>207-869-7</t>
  </si>
  <si>
    <t>50-14-6</t>
  </si>
  <si>
    <t>Calciferol,</t>
  </si>
  <si>
    <t>200-014-9</t>
  </si>
  <si>
    <t>502-39-6</t>
  </si>
  <si>
    <t>1-cyano-3-(methylmercurio)guanidine,</t>
  </si>
  <si>
    <t>207-935-5</t>
  </si>
  <si>
    <t>DDT,</t>
  </si>
  <si>
    <t>200-024-3</t>
  </si>
  <si>
    <t>5035-67-6</t>
  </si>
  <si>
    <t>tributyl[(2-ethylhexanoyl)oxy]stannane,</t>
  </si>
  <si>
    <t>225-726-7</t>
  </si>
  <si>
    <t>5035-68-7</t>
  </si>
  <si>
    <t>tributyl(myristoyloxy)stannane,</t>
  </si>
  <si>
    <t>225-727-2</t>
  </si>
  <si>
    <t>50471-44-8</t>
  </si>
  <si>
    <t>Vinclozolin,</t>
  </si>
  <si>
    <t>256-599-6</t>
  </si>
  <si>
    <t>50594-66-6</t>
  </si>
  <si>
    <t>Acifluorfen,</t>
  </si>
  <si>
    <t>256-634-5</t>
  </si>
  <si>
    <t>50648-02-7</t>
  </si>
  <si>
    <t>bis[N,N-bis(carboxymethyl)glycinato(3-)]tricadmium,</t>
  </si>
  <si>
    <t>256-679-0</t>
  </si>
  <si>
    <t>506-82-1</t>
  </si>
  <si>
    <t>dimethylcadmium,</t>
  </si>
  <si>
    <t>208-055-4</t>
  </si>
  <si>
    <t>506-83-2</t>
  </si>
  <si>
    <t>bromomethylmercury,</t>
  </si>
  <si>
    <t>208-057-5</t>
  </si>
  <si>
    <t>507-60-8</t>
  </si>
  <si>
    <t>Scilliroside,</t>
  </si>
  <si>
    <t>208-077-4</t>
  </si>
  <si>
    <t>Chlorobenzilate,</t>
  </si>
  <si>
    <t>208-110-2</t>
  </si>
  <si>
    <t>5107-58-4</t>
  </si>
  <si>
    <t>[benzene-1,2,4,5-tetrayltetrakis(carbonyloxy)]tetrakis[tributylstannane],</t>
  </si>
  <si>
    <t>225-831-8</t>
  </si>
  <si>
    <t>5112-16-3</t>
  </si>
  <si>
    <t>cadmium nonan-1-oate,</t>
  </si>
  <si>
    <t>225-839-1</t>
  </si>
  <si>
    <t>51222-60-7</t>
  </si>
  <si>
    <t>Boric acid, cadmium salt,</t>
  </si>
  <si>
    <t>257-067-6</t>
  </si>
  <si>
    <t>51235-04-2</t>
  </si>
  <si>
    <t>Hexazinone,</t>
  </si>
  <si>
    <t>257-074-4</t>
  </si>
  <si>
    <t>513-78-0</t>
  </si>
  <si>
    <t>cadmium carbonate,</t>
  </si>
  <si>
    <t>208-168-9</t>
  </si>
  <si>
    <t>51542-52-0</t>
  </si>
  <si>
    <t>1,2-dihydropyridazine-3,6-dione, potassium salt,</t>
  </si>
  <si>
    <t>257-261-0</t>
  </si>
  <si>
    <t>51630-58-1</t>
  </si>
  <si>
    <t>Fenvalerate,</t>
  </si>
  <si>
    <t>257-326-3</t>
  </si>
  <si>
    <t>517-16-8</t>
  </si>
  <si>
    <t>N-(ethylmercurio)toluene-4-sulphonanilide,</t>
  </si>
  <si>
    <t>208-231-0</t>
  </si>
  <si>
    <t>52337-78-7</t>
  </si>
  <si>
    <t>cadmium o-toluate,</t>
  </si>
  <si>
    <t>257-860-7</t>
  </si>
  <si>
    <t>525-30-4</t>
  </si>
  <si>
    <t>mercuderamide,</t>
  </si>
  <si>
    <t>208-371-2</t>
  </si>
  <si>
    <t>52645-53-1</t>
  </si>
  <si>
    <t>Permethrin,</t>
  </si>
  <si>
    <t>258-067-9</t>
  </si>
  <si>
    <t>52-68-6</t>
  </si>
  <si>
    <t>Trichlorfon,</t>
  </si>
  <si>
    <t>200-149-3</t>
  </si>
  <si>
    <t>52795-88-7</t>
  </si>
  <si>
    <t>(2-carboxy-m-tolyl)hydroxymercury, monosodium salt,</t>
  </si>
  <si>
    <t>258-195-5</t>
  </si>
  <si>
    <t>531-85-1</t>
  </si>
  <si>
    <t>benzidine dihydrochloride,</t>
  </si>
  <si>
    <t>208-519-6</t>
  </si>
  <si>
    <t>531-86-2</t>
  </si>
  <si>
    <t>[[1,1'-biphenyl]-4,4'-diyl]diammonium sulphate,</t>
  </si>
  <si>
    <t>208-520-1</t>
  </si>
  <si>
    <t>531-91-9</t>
  </si>
  <si>
    <t>N,N'-Diphenylbenzidine,</t>
  </si>
  <si>
    <t>208-521-7</t>
  </si>
  <si>
    <t>53404-43-6</t>
  </si>
  <si>
    <t>2-sec-butyl-4,6-dinitrophenol, compound with 2,2'-iminodiethanol (1:1),</t>
  </si>
  <si>
    <t>258-532-6</t>
  </si>
  <si>
    <t>53404-67-4</t>
  </si>
  <si>
    <t>phenylmercuric ammonium acetate,</t>
  </si>
  <si>
    <t>53404-68-5</t>
  </si>
  <si>
    <t>phenylmercuric ammonium propionate,</t>
  </si>
  <si>
    <t>53404-69-6</t>
  </si>
  <si>
    <t>phenylmercuric carbonate,</t>
  </si>
  <si>
    <t>53404-70-9</t>
  </si>
  <si>
    <t>phenylmercuric monoethanol ammonium lactate,</t>
  </si>
  <si>
    <t>53404-86-7</t>
  </si>
  <si>
    <t>(2-hydroxyethyl)diethylammonium (2,4,5-trichlorophenoxy)acetate,</t>
  </si>
  <si>
    <t>258-538-9</t>
  </si>
  <si>
    <t>DNOC,</t>
  </si>
  <si>
    <t>208-601-1</t>
  </si>
  <si>
    <t>535-89-7</t>
  </si>
  <si>
    <t>Crimidine,</t>
  </si>
  <si>
    <t>208-622-6</t>
  </si>
  <si>
    <t>53742-07-7</t>
  </si>
  <si>
    <t>nonachloro-1,1'-biphenyl,</t>
  </si>
  <si>
    <t>258-738-6</t>
  </si>
  <si>
    <t>537-64-4</t>
  </si>
  <si>
    <t>di-p-tolylmercury,</t>
  </si>
  <si>
    <t>208-672-9</t>
  </si>
  <si>
    <t>538-03-4</t>
  </si>
  <si>
    <t>oxophenarsine hydrochloride,</t>
  </si>
  <si>
    <t>208-682-3</t>
  </si>
  <si>
    <t>53911-92-5</t>
  </si>
  <si>
    <t>Tributyl(3-methyl-2-butenyl)tin,</t>
  </si>
  <si>
    <t>539-43-5</t>
  </si>
  <si>
    <t>p-tolylmercury chloride,</t>
  </si>
  <si>
    <t>208-716-7</t>
  </si>
  <si>
    <t>542-75-6</t>
  </si>
  <si>
    <t>1,3-dichloropropene,</t>
  </si>
  <si>
    <t>208-826-5</t>
  </si>
  <si>
    <t>542-83-6</t>
  </si>
  <si>
    <t>cadmium cyanide,</t>
  </si>
  <si>
    <t>208-829-1</t>
  </si>
  <si>
    <t>54295-90-8</t>
  </si>
  <si>
    <t>tetrakis(acetato-O)[mu4-(3',6'-dihydroxy-3-oxospiro[isobenzofuran-1(3H),9'-[9H]xanthene]-2',4',5',7'-tetrayl)]tetramercury,</t>
  </si>
  <si>
    <t>259-075-5</t>
  </si>
  <si>
    <t>543-90-8</t>
  </si>
  <si>
    <t>cadmium di(acetate),</t>
  </si>
  <si>
    <t>208-853-2</t>
  </si>
  <si>
    <t>545-55-1</t>
  </si>
  <si>
    <t>Tris-aziridinyl-phosphinoxide,</t>
  </si>
  <si>
    <t>208-892-5</t>
  </si>
  <si>
    <t>54-64-8</t>
  </si>
  <si>
    <t>Thiomersal,</t>
  </si>
  <si>
    <t>200-210-4</t>
  </si>
  <si>
    <t>54663-78-4</t>
  </si>
  <si>
    <t>2-(Tri-n-butylstannyl)thiophene,</t>
  </si>
  <si>
    <t>54827-17-7</t>
  </si>
  <si>
    <t>3,3',5,5'-Tetramethylbenzidine,</t>
  </si>
  <si>
    <t>259-364-6</t>
  </si>
  <si>
    <t>549-59-7</t>
  </si>
  <si>
    <t>tris[(8.alpha.,9R)-6'-methoxycinchonan-9-ol] bis(arsenate),</t>
  </si>
  <si>
    <t>208-971-4</t>
  </si>
  <si>
    <t>55179-31-2</t>
  </si>
  <si>
    <t>Bitertanol,</t>
  </si>
  <si>
    <t>259-513-5</t>
  </si>
  <si>
    <t>55283-68-6</t>
  </si>
  <si>
    <t>Ethalfluralin,</t>
  </si>
  <si>
    <t>259-564-3</t>
  </si>
  <si>
    <t>55285-14-8</t>
  </si>
  <si>
    <t>Carbosulfan,</t>
  </si>
  <si>
    <t>259-565-9</t>
  </si>
  <si>
    <t>553-00-4</t>
  </si>
  <si>
    <t>2-naphthylammonium acetate,</t>
  </si>
  <si>
    <t>209-030-0</t>
  </si>
  <si>
    <t>55-38-9</t>
  </si>
  <si>
    <t>Fenthion,</t>
  </si>
  <si>
    <t>200-231-9</t>
  </si>
  <si>
    <t>55-68-5</t>
  </si>
  <si>
    <t>phenylmercury nitrate,</t>
  </si>
  <si>
    <t>200-242-9</t>
  </si>
  <si>
    <t>55700-14-6</t>
  </si>
  <si>
    <t>cadmium bis(4-cyclohexylbutyrate),</t>
  </si>
  <si>
    <t>259-767-7</t>
  </si>
  <si>
    <t>55728-51-3</t>
  </si>
  <si>
    <t>(2',7'-dibromo-3',6'-dihydroxy-3-oxospiro[isobenzofuran-1(3H),9'-[9H]xanthen]-4'-yl)hydroxymercury,</t>
  </si>
  <si>
    <t>259-779-2</t>
  </si>
  <si>
    <t>Carbon tetrachloride,</t>
  </si>
  <si>
    <t>200-262-8</t>
  </si>
  <si>
    <t>56-24-6</t>
  </si>
  <si>
    <t>Trimethyltin hydroxide,</t>
  </si>
  <si>
    <t>563-12-2</t>
  </si>
  <si>
    <t>Ethion,</t>
  </si>
  <si>
    <t>209-242-3</t>
  </si>
  <si>
    <t>56-35-9</t>
  </si>
  <si>
    <t>Tributyltin oxide,</t>
  </si>
  <si>
    <t>200-268-0</t>
  </si>
  <si>
    <t>56-36-0</t>
  </si>
  <si>
    <t>tributyltin acetate,</t>
  </si>
  <si>
    <t>200-269-6</t>
  </si>
  <si>
    <t>Parathion,</t>
  </si>
  <si>
    <t>200-271-7</t>
  </si>
  <si>
    <t>56425-91-3</t>
  </si>
  <si>
    <t>Flurprimidol,</t>
  </si>
  <si>
    <t>56773-42-3</t>
  </si>
  <si>
    <t>tetraethylammonium heptadecafluorooctanesulphonate,</t>
  </si>
  <si>
    <t>260-375-3</t>
  </si>
  <si>
    <t>56982-42-4</t>
  </si>
  <si>
    <t>cadmium divalerate,</t>
  </si>
  <si>
    <t>260-498-2</t>
  </si>
  <si>
    <t>5722-59-8</t>
  </si>
  <si>
    <t>[benzoato(2-)-C2,O1]mercury,</t>
  </si>
  <si>
    <t>227-228-5</t>
  </si>
  <si>
    <t>57-24-9</t>
  </si>
  <si>
    <t>Strychnine,</t>
  </si>
  <si>
    <t>200-319-7</t>
  </si>
  <si>
    <t>5743-04-4</t>
  </si>
  <si>
    <t>Cadmium di(acetate), dihydrate,</t>
  </si>
  <si>
    <t>57589-85-2</t>
  </si>
  <si>
    <t>potassium 2,3,4,5-tetrachloro-6-[[[3-[[(heptadecafluorooctyl)sulphonyl]oxy]phenyl]amino]carbonyl]benzoate,</t>
  </si>
  <si>
    <t>260-837-4</t>
  </si>
  <si>
    <t>Chlordane,</t>
  </si>
  <si>
    <t>200-349-0</t>
  </si>
  <si>
    <t>5787-96-2</t>
  </si>
  <si>
    <t>potassium salt of DNOC,</t>
  </si>
  <si>
    <t>57900-42-2</t>
  </si>
  <si>
    <t>triphenylsulphonium hexafluoroarsenate(1-),</t>
  </si>
  <si>
    <t>261-009-5</t>
  </si>
  <si>
    <t>5822-97-9</t>
  </si>
  <si>
    <t>phenylmercuric monoethanol ammonium acetate,</t>
  </si>
  <si>
    <t>583-15-3</t>
  </si>
  <si>
    <t>mercury dibenzoate,</t>
  </si>
  <si>
    <t>209-499-1</t>
  </si>
  <si>
    <t>58339-34-7</t>
  </si>
  <si>
    <t>Cadmium sulfoselenide red,</t>
  </si>
  <si>
    <t>261-218-1</t>
  </si>
  <si>
    <t>584-18-9</t>
  </si>
  <si>
    <t>2-hydroxy-5-(1,1,3,3-tetramethylbutyl)phenylmercury acetate,</t>
  </si>
  <si>
    <t>209-534-0</t>
  </si>
  <si>
    <t>584-43-0</t>
  </si>
  <si>
    <t>disuccinimidomercury,</t>
  </si>
  <si>
    <t>209-537-7</t>
  </si>
  <si>
    <t>5847-53-0</t>
  </si>
  <si>
    <t>tributyl[(diethylthiocarbamoyl)thio]stannane,</t>
  </si>
  <si>
    <t>227-437-1</t>
  </si>
  <si>
    <t>5857-39-6</t>
  </si>
  <si>
    <t>chloro-2-thienylmercury,</t>
  </si>
  <si>
    <t>227-481-1</t>
  </si>
  <si>
    <t>587-85-9</t>
  </si>
  <si>
    <t>diphenylmercury,</t>
  </si>
  <si>
    <t>209-606-1</t>
  </si>
  <si>
    <t>588-66-9</t>
  </si>
  <si>
    <t>mercury phenate,</t>
  </si>
  <si>
    <t>Lindane,</t>
  </si>
  <si>
    <t>200-401-2</t>
  </si>
  <si>
    <t>589-65-1</t>
  </si>
  <si>
    <t>mercury succinate,</t>
  </si>
  <si>
    <t>209-656-4</t>
  </si>
  <si>
    <t>5902-76-1</t>
  </si>
  <si>
    <t>methyl(pentachlorophenolato)mercury,</t>
  </si>
  <si>
    <t>227-596-7</t>
  </si>
  <si>
    <t>591-89-9</t>
  </si>
  <si>
    <t>dipotassium tetracyanomercurate,</t>
  </si>
  <si>
    <t>209-735-3</t>
  </si>
  <si>
    <t>592-04-1</t>
  </si>
  <si>
    <t>mercury dicyanide,</t>
  </si>
  <si>
    <t>209-741-6</t>
  </si>
  <si>
    <t>592-63-2</t>
  </si>
  <si>
    <t>mercury acetate,</t>
  </si>
  <si>
    <t>209-766-2</t>
  </si>
  <si>
    <t>592-85-8</t>
  </si>
  <si>
    <t>mercury dithiocyanate,</t>
  </si>
  <si>
    <t>209-773-0</t>
  </si>
  <si>
    <t>593-74-8</t>
  </si>
  <si>
    <t>dimethylmercury,</t>
  </si>
  <si>
    <t>209-805-3</t>
  </si>
  <si>
    <t>5954-14-3</t>
  </si>
  <si>
    <t>(acetato-O)[3-(chloromethoxy)propyl-C,O]mercury,</t>
  </si>
  <si>
    <t>227-719-4</t>
  </si>
  <si>
    <t>5955-19-1</t>
  </si>
  <si>
    <t>chloro-m-tolylmercury,</t>
  </si>
  <si>
    <t>227-722-0</t>
  </si>
  <si>
    <t>5964-24-9</t>
  </si>
  <si>
    <t>sodium timerfonate,</t>
  </si>
  <si>
    <t>227-741-4</t>
  </si>
  <si>
    <t>59669-26-0</t>
  </si>
  <si>
    <t>Thiodicarb,</t>
  </si>
  <si>
    <t>261-848-7</t>
  </si>
  <si>
    <t>5970-32-1</t>
  </si>
  <si>
    <t>[salicylato(2-)-O1,O2]mercury,</t>
  </si>
  <si>
    <t>227-760-8</t>
  </si>
  <si>
    <t>59-85-8</t>
  </si>
  <si>
    <t>4-chloromercuriobenzoic acid,</t>
  </si>
  <si>
    <t>200-442-6</t>
  </si>
  <si>
    <t>60168-88-9</t>
  </si>
  <si>
    <t>Fenarimol,</t>
  </si>
  <si>
    <t>262-095-7</t>
  </si>
  <si>
    <t>Dieldrin,</t>
  </si>
  <si>
    <t>200-484-5</t>
  </si>
  <si>
    <t>HCH (mixed isomers),</t>
  </si>
  <si>
    <t>210-168-9</t>
  </si>
  <si>
    <t>608-93-5</t>
  </si>
  <si>
    <t>Pentachlorobenzene,</t>
  </si>
  <si>
    <t>210-172-0</t>
  </si>
  <si>
    <t>60909-47-9</t>
  </si>
  <si>
    <t>zirconium arsenide,</t>
  </si>
  <si>
    <t>262-524-8</t>
  </si>
  <si>
    <t>61219-26-9</t>
  </si>
  <si>
    <t>trimanganese arsenide,</t>
  </si>
  <si>
    <t>262-667-6</t>
  </si>
  <si>
    <t>612-52-2</t>
  </si>
  <si>
    <t>2-naphthylammonium chloride,</t>
  </si>
  <si>
    <t>210-313-6</t>
  </si>
  <si>
    <t>612-83-9</t>
  </si>
  <si>
    <t>3,3'-dichlorobenzidine dihydrochloride,</t>
  </si>
  <si>
    <t>210-323-0</t>
  </si>
  <si>
    <t>6131-99-3</t>
  </si>
  <si>
    <t>Sodium cacodylate trihydrate,</t>
  </si>
  <si>
    <t>6164-98-3</t>
  </si>
  <si>
    <t>Chlordimeform,</t>
  </si>
  <si>
    <t>228-200-5</t>
  </si>
  <si>
    <t>616-99-9</t>
  </si>
  <si>
    <t>di-o-tolylmercury,</t>
  </si>
  <si>
    <t>210-499-9</t>
  </si>
  <si>
    <t>Terphenyl, chlorinated,</t>
  </si>
  <si>
    <t>262-968-2</t>
  </si>
  <si>
    <t>61789-28-4</t>
  </si>
  <si>
    <t>Creosote oil,</t>
  </si>
  <si>
    <t>263-047-8</t>
  </si>
  <si>
    <t>61789-34-2</t>
  </si>
  <si>
    <t>Naphthenic acids, cadmium salts,</t>
  </si>
  <si>
    <t>263-053-0</t>
  </si>
  <si>
    <t>61792-06-1</t>
  </si>
  <si>
    <t>[(2-hydroxyethyl)amino]phenylmercury acetate,</t>
  </si>
  <si>
    <t>263-211-9</t>
  </si>
  <si>
    <t>618-82-6</t>
  </si>
  <si>
    <t>sulfarsphenamine,</t>
  </si>
  <si>
    <t>210-564-1</t>
  </si>
  <si>
    <t>61951-96-0</t>
  </si>
  <si>
    <t>cadmium neodecanoate,</t>
  </si>
  <si>
    <t>263-352-6</t>
  </si>
  <si>
    <t>62149-56-8</t>
  </si>
  <si>
    <t>cadmium bis(heptadecanoate),</t>
  </si>
  <si>
    <t>263-434-1</t>
  </si>
  <si>
    <t>62337-00-2</t>
  </si>
  <si>
    <t>Arsenazo III disodium salt,</t>
  </si>
  <si>
    <t>263-516-7</t>
  </si>
  <si>
    <t>62-37-3</t>
  </si>
  <si>
    <t>chlormerodrin,</t>
  </si>
  <si>
    <t>200-530-4</t>
  </si>
  <si>
    <t>62-38-4</t>
  </si>
  <si>
    <t>phenylmercury acetate,</t>
  </si>
  <si>
    <t>200-532-5</t>
  </si>
  <si>
    <t>62613-15-4</t>
  </si>
  <si>
    <t>diphenyliodonium hexafluoroarsenate,</t>
  </si>
  <si>
    <t>263-638-0</t>
  </si>
  <si>
    <t>62638-02-2</t>
  </si>
  <si>
    <t>mercury hydrogen cyclohexanebutyrate,</t>
  </si>
  <si>
    <t>263-665-8</t>
  </si>
  <si>
    <t>Dichlorvos,</t>
  </si>
  <si>
    <t>200-547-7</t>
  </si>
  <si>
    <t>6273-99-0</t>
  </si>
  <si>
    <t>[mu-[orthoborato(2-)-O:O']]diphenyldimercury,</t>
  </si>
  <si>
    <t>228-465-7</t>
  </si>
  <si>
    <t>627-44-1</t>
  </si>
  <si>
    <t>diethylmercury,</t>
  </si>
  <si>
    <t>211-000-7</t>
  </si>
  <si>
    <t>6283-24-5</t>
  </si>
  <si>
    <t>4-aminophenylmercury acetate,</t>
  </si>
  <si>
    <t>228-497-1</t>
  </si>
  <si>
    <t>628-86-4</t>
  </si>
  <si>
    <t>mercury difulminate,</t>
  </si>
  <si>
    <t>211-057-8</t>
  </si>
  <si>
    <t>631-60-7</t>
  </si>
  <si>
    <t>dimercury di(acetate),</t>
  </si>
  <si>
    <t>211-161-3</t>
  </si>
  <si>
    <t>63217-32-3</t>
  </si>
  <si>
    <t>4-(ethylamino)-2-methylbenzenediazonium hexafluoroarsenate,</t>
  </si>
  <si>
    <t>264-026-6</t>
  </si>
  <si>
    <t>63217-33-4</t>
  </si>
  <si>
    <t>4-(diethylamino)-2-ethoxybenzenediazonium hexafluoroarsenate,</t>
  </si>
  <si>
    <t>264-027-1</t>
  </si>
  <si>
    <t>Carbaryl,</t>
  </si>
  <si>
    <t>200-555-0</t>
  </si>
  <si>
    <t>63325-16-6</t>
  </si>
  <si>
    <t>diiodobis(5-iodopyridin-2-amine)mercury dihydroiodide,</t>
  </si>
  <si>
    <t>264-100-8</t>
  </si>
  <si>
    <t>63400-09-9</t>
  </si>
  <si>
    <t>cadmium pentadecanoate,</t>
  </si>
  <si>
    <t>264-124-9</t>
  </si>
  <si>
    <t>63549-47-3</t>
  </si>
  <si>
    <t>di(acetato-O)anilinemercury,</t>
  </si>
  <si>
    <t>264-306-8</t>
  </si>
  <si>
    <t>6365-83-9</t>
  </si>
  <si>
    <t>ammonium 2-sec-butyl-4,6-dinitrophenolate,</t>
  </si>
  <si>
    <t>228-858-3</t>
  </si>
  <si>
    <t>6369-97-7</t>
  </si>
  <si>
    <t>dimethylammonium 2,4,5-trichlorophenoxyacetate,</t>
  </si>
  <si>
    <t>228-874-0</t>
  </si>
  <si>
    <t>637-03-6</t>
  </si>
  <si>
    <t>phenylarsine oxide,</t>
  </si>
  <si>
    <t>211-275-3</t>
  </si>
  <si>
    <t>639-58-7</t>
  </si>
  <si>
    <t>triphenyltin chloride,</t>
  </si>
  <si>
    <t>211-358-4</t>
  </si>
  <si>
    <t>Fluoroacetamide,</t>
  </si>
  <si>
    <t>211-363-1</t>
  </si>
  <si>
    <t>6417-43-2</t>
  </si>
  <si>
    <t>bis(2-hydroxyethyl)ammonium 2,4,5-trichlorophenoxyacetate,</t>
  </si>
  <si>
    <t>229-138-1</t>
  </si>
  <si>
    <t>6420-47-9</t>
  </si>
  <si>
    <t>2-sec-butyl-4,6-dinitrophenol, compound with 2,2',2''-nitrilotriethanol (1:1),</t>
  </si>
  <si>
    <t>229-166-4</t>
  </si>
  <si>
    <t>6427-86-7</t>
  </si>
  <si>
    <t>cadmium dipalmitate,</t>
  </si>
  <si>
    <t>229-199-4</t>
  </si>
  <si>
    <t>64285-73-0</t>
  </si>
  <si>
    <t>3,3',5,5'-Tetramethylbenzidine dihydrochloride,</t>
  </si>
  <si>
    <t>264-769-6</t>
  </si>
  <si>
    <t>64475-90-7</t>
  </si>
  <si>
    <t>Antimony arsenic oxide,</t>
  </si>
  <si>
    <t>264-904-9</t>
  </si>
  <si>
    <t>64491-92-5</t>
  </si>
  <si>
    <t>hydrogen [metasilicato(2-)-O](2-methoxyethyl)mercurate(1-),</t>
  </si>
  <si>
    <t>264-920-6</t>
  </si>
  <si>
    <t>645-99-8</t>
  </si>
  <si>
    <t>mercury distearate,</t>
  </si>
  <si>
    <t>211-458-8</t>
  </si>
  <si>
    <t>64681-08-9</t>
  </si>
  <si>
    <t>(S)-dichloro[2-[[(2,3-dihydroxypropoxy)hydroxyphosphinyl]oxy]triethylmethylammoniumato]cadmium,</t>
  </si>
  <si>
    <t>265-010-1</t>
  </si>
  <si>
    <t>64724-29-4</t>
  </si>
  <si>
    <t>cis-1-Ethoxy-2-(tri-n-butylstannyl)ethylene,</t>
  </si>
  <si>
    <t>64969-34-2</t>
  </si>
  <si>
    <t>3,3'-dichlorobenzidine dihydrogen bis(sulphate),</t>
  </si>
  <si>
    <t>265-293-1</t>
  </si>
  <si>
    <t>64973-06-4</t>
  </si>
  <si>
    <t>Arsenic bromide,</t>
  </si>
  <si>
    <t>265-296-8</t>
  </si>
  <si>
    <t>654054-66-7</t>
  </si>
  <si>
    <t>Cadmium chloride hydrate,</t>
  </si>
  <si>
    <t>65453-05-6</t>
  </si>
  <si>
    <t>Cobalt arsenide,</t>
  </si>
  <si>
    <t>265-784-0</t>
  </si>
  <si>
    <t>65907-30-4</t>
  </si>
  <si>
    <t>Furathiocarb,</t>
  </si>
  <si>
    <t>265-974-3</t>
  </si>
  <si>
    <t>65996-85-2</t>
  </si>
  <si>
    <t>Tar acids, coal, crude,</t>
  </si>
  <si>
    <t>266-019-3</t>
  </si>
  <si>
    <t>661-69-8</t>
  </si>
  <si>
    <t>Hexamethylditin,</t>
  </si>
  <si>
    <t>67057-32-3</t>
  </si>
  <si>
    <t>tributyl[(dimethylthiocarbamoyl)thio]stannane,</t>
  </si>
  <si>
    <t>266-560-5</t>
  </si>
  <si>
    <t>67251-38-1</t>
  </si>
  <si>
    <t>tris(pentane-2,4-dionato-O,O')silicon hexafluoroarsenate,</t>
  </si>
  <si>
    <t>266-621-6</t>
  </si>
  <si>
    <t>Chloroform,</t>
  </si>
  <si>
    <t>200-663-8</t>
  </si>
  <si>
    <t>67701-37-5</t>
  </si>
  <si>
    <t>[(octylsuccinyl)bis(oxy)]bis[tributylstannane],</t>
  </si>
  <si>
    <t>266-955-2</t>
  </si>
  <si>
    <t>67712-00-9</t>
  </si>
  <si>
    <t>Slimes and Sludges, copper refining,</t>
  </si>
  <si>
    <t>266-977-2</t>
  </si>
  <si>
    <t>67-72-1</t>
  </si>
  <si>
    <t>Hexachloroethane,</t>
  </si>
  <si>
    <t>200-666-4</t>
  </si>
  <si>
    <t>67906-19-8</t>
  </si>
  <si>
    <t>bis(propane-1,2-diyldiamine-N,N')cadmium(2+) bis[bis(cyano-C)aurate(1-)],</t>
  </si>
  <si>
    <t>267-692-6</t>
  </si>
  <si>
    <t>67939-62-2</t>
  </si>
  <si>
    <t>cadmium dilinoleate,</t>
  </si>
  <si>
    <t>267-845-7</t>
  </si>
  <si>
    <t>67952-43-6</t>
  </si>
  <si>
    <t>Nickel dichlorate,</t>
  </si>
  <si>
    <t>267-897-0</t>
  </si>
  <si>
    <t>6795-81-9</t>
  </si>
  <si>
    <t>bis(trichloromethyl)mercury,</t>
  </si>
  <si>
    <t>229-867-5</t>
  </si>
  <si>
    <t>67-97-0</t>
  </si>
  <si>
    <t>Cholecalciferol,</t>
  </si>
  <si>
    <t>200-673-2</t>
  </si>
  <si>
    <t>67989-93-9</t>
  </si>
  <si>
    <t>tetrapotassium [[[nitrilotris(methylene)]tris[phosphonato]](6-)-N,O,O'',O'''']cadmate(6-),</t>
  </si>
  <si>
    <t>268-020-4</t>
  </si>
  <si>
    <t>68081-83-4</t>
  </si>
  <si>
    <t>Carbamic acid, (4-methyl-1,3-phenylene)bis-, bis[2-[ethyl[(perfluoro-C4-8-alkyl)sulfonyl]amino]ethyl] ester,</t>
  </si>
  <si>
    <t>268-357-7</t>
  </si>
  <si>
    <t>68085-85-8</t>
  </si>
  <si>
    <t>Cyhalothrine,</t>
  </si>
  <si>
    <t>268-450-2</t>
  </si>
  <si>
    <t>68092-45-5</t>
  </si>
  <si>
    <t>cadmium m-toluate,</t>
  </si>
  <si>
    <t>268-458-6</t>
  </si>
  <si>
    <t>68131-58-8</t>
  </si>
  <si>
    <t>Fatty acids, C10-18, cadmium salts,</t>
  </si>
  <si>
    <t>268-620-6</t>
  </si>
  <si>
    <t>68131-59-9</t>
  </si>
  <si>
    <t>Fatty acids, C12-18, cadmium salts,</t>
  </si>
  <si>
    <t>268-621-1</t>
  </si>
  <si>
    <t>68201-97-8</t>
  </si>
  <si>
    <t>(acetato-O)diamminephenylmercury,</t>
  </si>
  <si>
    <t>269-247-1</t>
  </si>
  <si>
    <t>68214-25-5</t>
  </si>
  <si>
    <t>benzyltriphenylphosphonium tetrachlorocadmate,</t>
  </si>
  <si>
    <t>269-289-0</t>
  </si>
  <si>
    <t>68309-98-8</t>
  </si>
  <si>
    <t>pentapotassium hydrogen [[[ethylenebis[nitrilobis(methylene)]]tetrakis[phosphonato]](8-)]cadmate(6-),</t>
  </si>
  <si>
    <t>269-685-3</t>
  </si>
  <si>
    <t>68332-81-0</t>
  </si>
  <si>
    <t>Cadmium sulfide (CdS), solid soln. with zinc sulfide, copper and lead-doped,</t>
  </si>
  <si>
    <t>269-773-1</t>
  </si>
  <si>
    <t>68359-37-5</t>
  </si>
  <si>
    <t>Cyfluthrin,</t>
  </si>
  <si>
    <t>269-855-7</t>
  </si>
  <si>
    <t>68409-82-5</t>
  </si>
  <si>
    <t>Fatty acids, C14-18, cadmium salts,</t>
  </si>
  <si>
    <t>270-067-0</t>
  </si>
  <si>
    <t>68412-53-3</t>
  </si>
  <si>
    <t>Nonylphenol, branched, ethoxylated, phosphated,</t>
  </si>
  <si>
    <t>68412-54-4</t>
  </si>
  <si>
    <t>Nonylphenol, branched, ethoxylated,</t>
  </si>
  <si>
    <t>500-209-1</t>
  </si>
  <si>
    <t>68478-53-5</t>
  </si>
  <si>
    <t>Cadmium, benzoate p-tert-butylbenzoate complexes,</t>
  </si>
  <si>
    <t>270-824-5</t>
  </si>
  <si>
    <t>68479-13-0</t>
  </si>
  <si>
    <t>Pyrochlore, bismuth cadmium ruthenium,</t>
  </si>
  <si>
    <t>270-855-4</t>
  </si>
  <si>
    <t>68611-46-1</t>
  </si>
  <si>
    <t>Silicic acid (H4SiO4), zinc salt (1:2), arsenic and manganese-doped,</t>
  </si>
  <si>
    <t>271-895-5</t>
  </si>
  <si>
    <t>68725-15-5</t>
  </si>
  <si>
    <t>tributyl[(ethylsulphonyl)oxy]stannane,</t>
  </si>
  <si>
    <t>272-108-8</t>
  </si>
  <si>
    <t>68784-10-1</t>
  </si>
  <si>
    <t>Cadmium sulfide (CdS), solid soln. with zinc sulfide, aluminum and cobalt and copper and silver-doped,</t>
  </si>
  <si>
    <t>272-220-7</t>
  </si>
  <si>
    <t>68784-55-4</t>
  </si>
  <si>
    <t>Barium cadmium calcium chloride fluoride phosphate, antimony and manganese-doped,</t>
  </si>
  <si>
    <t>272-257-9</t>
  </si>
  <si>
    <t>68855-80-1</t>
  </si>
  <si>
    <t>Fatty acids, tall-oil, cadmium salts,</t>
  </si>
  <si>
    <t>272-499-5</t>
  </si>
  <si>
    <t>688-73-3</t>
  </si>
  <si>
    <t>tri-n-butyltin hydride,</t>
  </si>
  <si>
    <t>211-704-4</t>
  </si>
  <si>
    <t>68876-84-6</t>
  </si>
  <si>
    <t>Fatty acids, C8-18 and C18-unsatd., cadmium salts,</t>
  </si>
  <si>
    <t>272-529-7</t>
  </si>
  <si>
    <t>68876-98-2</t>
  </si>
  <si>
    <t>Cadmium sulfide (CdS), aluminum and copper-doped,</t>
  </si>
  <si>
    <t>272-539-1</t>
  </si>
  <si>
    <t>68876-99-3</t>
  </si>
  <si>
    <t>Cadmium sulfide (CdS), aluminum and silver-doped,</t>
  </si>
  <si>
    <t>272-540-7</t>
  </si>
  <si>
    <t>68877-00-9</t>
  </si>
  <si>
    <t>Cadmium sulfide (CdS), copper chloride-doped,</t>
  </si>
  <si>
    <t>272-541-2</t>
  </si>
  <si>
    <t>68877-01-0</t>
  </si>
  <si>
    <t>Cadmium sulfide (CdS), silver chloride-doped,</t>
  </si>
  <si>
    <t>272-542-8</t>
  </si>
  <si>
    <t>68891-87-2</t>
  </si>
  <si>
    <t>Cadmium sulfide (CdS), copper and lead-doped,</t>
  </si>
  <si>
    <t>272-581-0</t>
  </si>
  <si>
    <t>68892-01-3</t>
  </si>
  <si>
    <t>bis(pentane-2,4-dionato-O,O')boron(1+) hexafluoroarsenate(1-),</t>
  </si>
  <si>
    <t>272-591-5</t>
  </si>
  <si>
    <t>68928-80-3</t>
  </si>
  <si>
    <t>Heptabromodiphenyl ether,</t>
  </si>
  <si>
    <t>273-031-2</t>
  </si>
  <si>
    <t>68951-38-2</t>
  </si>
  <si>
    <t>Antimony oxide (Sb2O3), mixed with arsenic oxide (As2O3),</t>
  </si>
  <si>
    <t>273-156-2</t>
  </si>
  <si>
    <t>68953-39-9</t>
  </si>
  <si>
    <t>Fatty acids, tallow, hydrogenated, cadmium salts,</t>
  </si>
  <si>
    <t>273-203-7</t>
  </si>
  <si>
    <t>68956-81-0</t>
  </si>
  <si>
    <t>Resin acids and Rosin acids, cadmium salts,</t>
  </si>
  <si>
    <t>273-320-3</t>
  </si>
  <si>
    <t>68966-97-2</t>
  </si>
  <si>
    <t>hydrogen [4-[(5-chloro-4-methyl-2-sulphophenyl)azo]-3-hydroxynaphthalene-2-carboxylato(3-)]cadmate(1-),</t>
  </si>
  <si>
    <t>273-461-0</t>
  </si>
  <si>
    <t>69011-59-2</t>
  </si>
  <si>
    <t>Lead alloy, base, dross,</t>
  </si>
  <si>
    <t>273-700-9</t>
  </si>
  <si>
    <t>69011-69-4</t>
  </si>
  <si>
    <t>Cadmium, dross,</t>
  </si>
  <si>
    <t>273-707-7</t>
  </si>
  <si>
    <t>69012-21-1</t>
  </si>
  <si>
    <t>Wastewater, cadmium sulfate electrolytic, acid,</t>
  </si>
  <si>
    <t>273-721-3</t>
  </si>
  <si>
    <t>69012-57-3</t>
  </si>
  <si>
    <t>Flue dust, cadmium-refining,</t>
  </si>
  <si>
    <t>273-754-3</t>
  </si>
  <si>
    <t>69029-51-2</t>
  </si>
  <si>
    <t>Lead, antimonial, dross,</t>
  </si>
  <si>
    <t>273-795-7</t>
  </si>
  <si>
    <t>69029-63-6</t>
  </si>
  <si>
    <t>Calcines, cadmium residue,</t>
  </si>
  <si>
    <t>273-806-5</t>
  </si>
  <si>
    <t>69029-67-0</t>
  </si>
  <si>
    <t>Flue dust, lead-refining,</t>
  </si>
  <si>
    <t>273-809-1</t>
  </si>
  <si>
    <t>69029-70-5</t>
  </si>
  <si>
    <t>Leach residues, cadmium-refining,</t>
  </si>
  <si>
    <t>273-811-2</t>
  </si>
  <si>
    <t>69029-77-2</t>
  </si>
  <si>
    <t>Residues, cadmium-refining,</t>
  </si>
  <si>
    <t>273-819-6</t>
  </si>
  <si>
    <t>69029-90-9</t>
  </si>
  <si>
    <t>Slimes and Sludges, cadmium-refining, oxidized,</t>
  </si>
  <si>
    <t>273-831-1</t>
  </si>
  <si>
    <t>69029-91-0</t>
  </si>
  <si>
    <t>Slimes and Sludges, cadmium sump tank,</t>
  </si>
  <si>
    <t>273-832-7</t>
  </si>
  <si>
    <t>69121-20-6</t>
  </si>
  <si>
    <t>cadmium(2+) 12-hydroxyoctadecanoate,</t>
  </si>
  <si>
    <t>273-881-4</t>
  </si>
  <si>
    <t>69190-99-4</t>
  </si>
  <si>
    <t>cadmium potassium 1-(hydroxyethylidene)bisphosphonate(1:2:1),</t>
  </si>
  <si>
    <t>273-906-9</t>
  </si>
  <si>
    <t>Monocrotophos,</t>
  </si>
  <si>
    <t>230-042-7</t>
  </si>
  <si>
    <t>69462-12-0</t>
  </si>
  <si>
    <t>2-ethyl-4-methylpentyl (2,4,5-trichlorophenoxy)acetate,</t>
  </si>
  <si>
    <t>274-012-1</t>
  </si>
  <si>
    <t>70084-75-2</t>
  </si>
  <si>
    <t>Fatty acids, C12-18, barium cadmium salts,</t>
  </si>
  <si>
    <t>274-304-9</t>
  </si>
  <si>
    <t>7012-37-5</t>
  </si>
  <si>
    <t>2,4,4'-trichlorobiphenyl,</t>
  </si>
  <si>
    <t>230-293-2</t>
  </si>
  <si>
    <t>70225-14-8</t>
  </si>
  <si>
    <t>heptadecafluorooctanesulphonic acid, compound with 2,2'-iminodiethanol (1:1),</t>
  </si>
  <si>
    <t>274-460-8</t>
  </si>
  <si>
    <t>70321-79-8</t>
  </si>
  <si>
    <t>Creosote oil, high-boiling distillate,</t>
  </si>
  <si>
    <t>274-565-9</t>
  </si>
  <si>
    <t>70333-07-2</t>
  </si>
  <si>
    <t>disilver arsenide,</t>
  </si>
  <si>
    <t>274-573-2</t>
  </si>
  <si>
    <t>7058-55-1</t>
  </si>
  <si>
    <t>cadmium dianthranilate,</t>
  </si>
  <si>
    <t>230-343-3</t>
  </si>
  <si>
    <t>709-98-8</t>
  </si>
  <si>
    <t>Propanil,</t>
  </si>
  <si>
    <t>211-914-6</t>
  </si>
  <si>
    <t>71243-75-9</t>
  </si>
  <si>
    <t>Cadmium selenide (CdSe), solid soln. with cadmium sulfide,</t>
  </si>
  <si>
    <t>275-290-7</t>
  </si>
  <si>
    <t>71411-66-0</t>
  </si>
  <si>
    <t>(R)-12-hydroxyoleic acid, barium cadmium salt,</t>
  </si>
  <si>
    <t>275-370-1</t>
  </si>
  <si>
    <t>Benzene,</t>
  </si>
  <si>
    <t>1,1,1-Trichloroethane,</t>
  </si>
  <si>
    <t>200-756-3</t>
  </si>
  <si>
    <t>71720-55-3</t>
  </si>
  <si>
    <t>mercury(1+) ethyl sulphate,</t>
  </si>
  <si>
    <t>275-904-3</t>
  </si>
  <si>
    <t>7173-51-5</t>
  </si>
  <si>
    <t>Didecyldimethylammonium chloride,</t>
  </si>
  <si>
    <t>230-525-2</t>
  </si>
  <si>
    <t>71735-19-8</t>
  </si>
  <si>
    <t>2-sec-butyl-4,6-dinitrophenol, compound with 1-aminopropan-2-ol (1:1),</t>
  </si>
  <si>
    <t>275-931-0</t>
  </si>
  <si>
    <t>71861-27-3</t>
  </si>
  <si>
    <t>tetra-mu-chlorodichlorobis[2-[[(2,3-dihydroxypropoxy)hydroxyphosphinyl]oxy]triethylmethylammoniumato]tricadmium, stereoisomer,</t>
  </si>
  <si>
    <t>276-100-5</t>
  </si>
  <si>
    <t>Endrin,</t>
  </si>
  <si>
    <t>200-775-7</t>
  </si>
  <si>
    <t>72379-35-2</t>
  </si>
  <si>
    <t>hydrogen triiodomercurate(1-), compound with 3-methyl-3H-benzothiazol-2-imine (1:1),</t>
  </si>
  <si>
    <t>276-613-4</t>
  </si>
  <si>
    <t>72869-63-7</t>
  </si>
  <si>
    <t>Fatty acids, coco, cadmium salts,</t>
  </si>
  <si>
    <t>276-952-8</t>
  </si>
  <si>
    <t>72968-34-4</t>
  </si>
  <si>
    <t>Zircon, cadmium yellow,</t>
  </si>
  <si>
    <t>277-135-9</t>
  </si>
  <si>
    <t>731-27-1</t>
  </si>
  <si>
    <t>Tolylfluanid,</t>
  </si>
  <si>
    <t>211-986-9</t>
  </si>
  <si>
    <t>73491-34-6</t>
  </si>
  <si>
    <t>Mercury(II) perchlorate trihydrate,</t>
  </si>
  <si>
    <t>73927-98-7</t>
  </si>
  <si>
    <t>tributyl(2,4,5-trichlorophenoxy)stannane,</t>
  </si>
  <si>
    <t>277-638-3</t>
  </si>
  <si>
    <t>7411-49-6</t>
  </si>
  <si>
    <t>3,3′-Diaminobenzidine tetrahydrochloride,</t>
  </si>
  <si>
    <t>74332-73-3</t>
  </si>
  <si>
    <t>3,3'-dichlorobenzidine sulphate,</t>
  </si>
  <si>
    <t>277-822-3</t>
  </si>
  <si>
    <t>mercury,</t>
  </si>
  <si>
    <t>Arsenic,</t>
  </si>
  <si>
    <t>231-148-6</t>
  </si>
  <si>
    <t>cadmium (non-pyrophoric),</t>
  </si>
  <si>
    <t>231-152-8</t>
  </si>
  <si>
    <t>cadmium (pyrophoric),</t>
  </si>
  <si>
    <t>7446-18-6</t>
  </si>
  <si>
    <t>Thallium sulphate,</t>
  </si>
  <si>
    <t>231-201-3</t>
  </si>
  <si>
    <t>74592-66-8</t>
  </si>
  <si>
    <t>3,5,5-trimethylhexyl 2,4,5-trichlorophenoxyacetate,</t>
  </si>
  <si>
    <t>277-935-8</t>
  </si>
  <si>
    <t>Methyl bromide,</t>
  </si>
  <si>
    <t>200-813-2</t>
  </si>
  <si>
    <t>7486-35-3</t>
  </si>
  <si>
    <t>tributylvinylstannane,</t>
  </si>
  <si>
    <t>231-291-4</t>
  </si>
  <si>
    <t>7487-94-7</t>
  </si>
  <si>
    <t>Mercury dichloride,</t>
  </si>
  <si>
    <t>231-299-8</t>
  </si>
  <si>
    <t>75113-37-0</t>
  </si>
  <si>
    <t>DBB (Di-µ-oxo-di-n-butylstannio-hydroxyborane),</t>
  </si>
  <si>
    <t>401-040-5</t>
  </si>
  <si>
    <t>Ethylene oxide,</t>
  </si>
  <si>
    <t>200-849-9</t>
  </si>
  <si>
    <t>7546-30-7</t>
  </si>
  <si>
    <t>mercury chloride,</t>
  </si>
  <si>
    <t>231-430-9</t>
  </si>
  <si>
    <t>75-60-5</t>
  </si>
  <si>
    <t>Cacodylic acid,</t>
  </si>
  <si>
    <t>200-883-4</t>
  </si>
  <si>
    <t>75-74-1</t>
  </si>
  <si>
    <t>Tetramethyl lead,</t>
  </si>
  <si>
    <t>200-897-0</t>
  </si>
  <si>
    <t>7616-83-3</t>
  </si>
  <si>
    <t>mercury diperchlorate,</t>
  </si>
  <si>
    <t>231-525-5</t>
  </si>
  <si>
    <t>7620-30-6</t>
  </si>
  <si>
    <t>sodium [3-[[(3-carboxylatopropionamido)carbonyl]amino]-2-methoxypropyl]hydroxymercurate(1-),</t>
  </si>
  <si>
    <t>231-532-3</t>
  </si>
  <si>
    <t>76253-60-6</t>
  </si>
  <si>
    <t>Monomethyl-Tetrachlorodiphenyl methane; Trade name: Ugilec 141,</t>
  </si>
  <si>
    <t>278-404-3</t>
  </si>
  <si>
    <t>7631-89-2</t>
  </si>
  <si>
    <t>arsenic acid, sodium salt,</t>
  </si>
  <si>
    <t>231-547-5</t>
  </si>
  <si>
    <t>Heptachlor,</t>
  </si>
  <si>
    <t>200-962-3</t>
  </si>
  <si>
    <t>7653-28-3</t>
  </si>
  <si>
    <t>tributyl(palmitoyloxy)stannane,</t>
  </si>
  <si>
    <t>231-618-0</t>
  </si>
  <si>
    <t>76-63-1</t>
  </si>
  <si>
    <t>allyltriphenylstannane,</t>
  </si>
  <si>
    <t>200-975-4</t>
  </si>
  <si>
    <t>76-87-9</t>
  </si>
  <si>
    <t>Fentin hydroxide,</t>
  </si>
  <si>
    <t>200-990-6</t>
  </si>
  <si>
    <t>77536-66-4</t>
  </si>
  <si>
    <t>Actinolite,</t>
  </si>
  <si>
    <t>77536-67-5</t>
  </si>
  <si>
    <t>Anthophyllite,</t>
  </si>
  <si>
    <t>77536-68-6</t>
  </si>
  <si>
    <t>Tremolite,</t>
  </si>
  <si>
    <t>7756-49-2</t>
  </si>
  <si>
    <t>mercury(2+) (9Z,12Z)-octadeca-9,12-dienoate,</t>
  </si>
  <si>
    <t>231-814-6</t>
  </si>
  <si>
    <t>7774-29-0</t>
  </si>
  <si>
    <t>mercury diiodide,</t>
  </si>
  <si>
    <t>231-873-8</t>
  </si>
  <si>
    <t>7775-09-9</t>
  </si>
  <si>
    <t>Sodium chlorate,</t>
  </si>
  <si>
    <t>231-887-4</t>
  </si>
  <si>
    <t>7778-39-4</t>
  </si>
  <si>
    <t>arsenic acid,</t>
  </si>
  <si>
    <t>231-901-9</t>
  </si>
  <si>
    <t>7778-43-0</t>
  </si>
  <si>
    <t>disodium hydrogenarsenate,</t>
  </si>
  <si>
    <t>231-902-4</t>
  </si>
  <si>
    <t>7778-44-1</t>
  </si>
  <si>
    <t>calcium arsenate,</t>
  </si>
  <si>
    <t>231-904-5</t>
  </si>
  <si>
    <t>7778-73-6</t>
  </si>
  <si>
    <t>potassium pentachlorophenolate,</t>
  </si>
  <si>
    <t>231-911-3</t>
  </si>
  <si>
    <t>7782-86-7</t>
  </si>
  <si>
    <t>Mercury(I) nitrate, monohydrate,</t>
  </si>
  <si>
    <t>7783-30-4</t>
  </si>
  <si>
    <t>mercury iodide,</t>
  </si>
  <si>
    <t>231-988-3</t>
  </si>
  <si>
    <t>7783-32-6</t>
  </si>
  <si>
    <t>mercury diiodate,</t>
  </si>
  <si>
    <t>231-989-9</t>
  </si>
  <si>
    <t>7783-33-7</t>
  </si>
  <si>
    <t>dipotassium tetraiodomercurate,</t>
  </si>
  <si>
    <t>231-990-4</t>
  </si>
  <si>
    <t>7783-34-8</t>
  </si>
  <si>
    <t>Mercury(II) dinitrate, monohydrate,</t>
  </si>
  <si>
    <t>7783-35-9</t>
  </si>
  <si>
    <t>mercury sulphate,</t>
  </si>
  <si>
    <t>231-992-5</t>
  </si>
  <si>
    <t>7783-36-0</t>
  </si>
  <si>
    <t>dimercury sulphate,</t>
  </si>
  <si>
    <t>231-993-0</t>
  </si>
  <si>
    <t>7783-39-3</t>
  </si>
  <si>
    <t>mercury difluoride,</t>
  </si>
  <si>
    <t>231-994-6</t>
  </si>
  <si>
    <t>7783-92-8</t>
  </si>
  <si>
    <t>Silver chlorate,</t>
  </si>
  <si>
    <t>232-034-9</t>
  </si>
  <si>
    <t>7784-03-4</t>
  </si>
  <si>
    <t>mercury disilver tetraiodide,</t>
  </si>
  <si>
    <t>232-045-9</t>
  </si>
  <si>
    <t>7784-08-9</t>
  </si>
  <si>
    <t>trisilver arsenite,</t>
  </si>
  <si>
    <t>232-048-5</t>
  </si>
  <si>
    <t>7784-33-0</t>
  </si>
  <si>
    <t>arsenic tribromide,</t>
  </si>
  <si>
    <t>232-057-4</t>
  </si>
  <si>
    <t>7784-34-1</t>
  </si>
  <si>
    <t>arsenic trichloride,</t>
  </si>
  <si>
    <t>232-059-5</t>
  </si>
  <si>
    <t>7784-35-2</t>
  </si>
  <si>
    <t>trifluoroarsine,</t>
  </si>
  <si>
    <t>232-060-0</t>
  </si>
  <si>
    <t>7784-36-3</t>
  </si>
  <si>
    <t>pentafluoroarsorane,</t>
  </si>
  <si>
    <t>232-061-6</t>
  </si>
  <si>
    <t>7784-37-4</t>
  </si>
  <si>
    <t>mercury hydrogenarsenate,</t>
  </si>
  <si>
    <t>232-062-1</t>
  </si>
  <si>
    <t>7784-38-5</t>
  </si>
  <si>
    <t>manganese hydrogenarsenate,</t>
  </si>
  <si>
    <t>232-063-7</t>
  </si>
  <si>
    <t>7784-40-9</t>
  </si>
  <si>
    <t>lead hydrogen arsenate,</t>
  </si>
  <si>
    <t>232-064-2</t>
  </si>
  <si>
    <t>7784-41-0</t>
  </si>
  <si>
    <t>potassium dihydrogenarsenate,</t>
  </si>
  <si>
    <t>232-065-8</t>
  </si>
  <si>
    <t>7784-44-3</t>
  </si>
  <si>
    <t>diammonium hydrogenarsenate,</t>
  </si>
  <si>
    <t>232-067-9</t>
  </si>
  <si>
    <t>7784-45-4</t>
  </si>
  <si>
    <t>arsenic triiodide,</t>
  </si>
  <si>
    <t>232-068-4</t>
  </si>
  <si>
    <t>7784-46-5</t>
  </si>
  <si>
    <t>sodium dioxoarsenate,</t>
  </si>
  <si>
    <t>232-070-5</t>
  </si>
  <si>
    <t>7786-36-9</t>
  </si>
  <si>
    <t>pentahydroxyarsorane,</t>
  </si>
  <si>
    <t>232-096-7</t>
  </si>
  <si>
    <t>7789-10-8</t>
  </si>
  <si>
    <t>mercury dichromate,</t>
  </si>
  <si>
    <t>232-144-7</t>
  </si>
  <si>
    <t>7789-42-6</t>
  </si>
  <si>
    <t>cadmium bromide,</t>
  </si>
  <si>
    <t>232-165-1</t>
  </si>
  <si>
    <t>7789-47-1</t>
  </si>
  <si>
    <t>mercury dibromide,</t>
  </si>
  <si>
    <t>232-169-3</t>
  </si>
  <si>
    <t>7790-78-5</t>
  </si>
  <si>
    <t>cadmium chloride, hydrate(2:5),</t>
  </si>
  <si>
    <t>cadmium fluoride,</t>
  </si>
  <si>
    <t>232-222-0</t>
  </si>
  <si>
    <t>7790-80-9</t>
  </si>
  <si>
    <t>cadmium iodide,</t>
  </si>
  <si>
    <t>232-223-6</t>
  </si>
  <si>
    <t>7790-81-0</t>
  </si>
  <si>
    <t>cadmium iodate,</t>
  </si>
  <si>
    <t>232-224-1</t>
  </si>
  <si>
    <t>7790-83-2</t>
  </si>
  <si>
    <t>cadmium dinitrite,</t>
  </si>
  <si>
    <t>232-225-7</t>
  </si>
  <si>
    <t>7790-84-3</t>
  </si>
  <si>
    <t>cadmium sulphate hydrate (3:8),</t>
  </si>
  <si>
    <t>7790-85-4</t>
  </si>
  <si>
    <t>cadmium wolframate,</t>
  </si>
  <si>
    <t>232-226-2</t>
  </si>
  <si>
    <t>7791-10-8</t>
  </si>
  <si>
    <t>Strontium chlorate,</t>
  </si>
  <si>
    <t>232-239-3</t>
  </si>
  <si>
    <t>Tetraethyl lead,</t>
  </si>
  <si>
    <t>201-075-4</t>
  </si>
  <si>
    <t>79403-36-4</t>
  </si>
  <si>
    <t>(E,E)-tributyl(hexa-2,4-dienoyloxy)stannane,</t>
  </si>
  <si>
    <t>279-149-0</t>
  </si>
  <si>
    <t>Toxaphene,</t>
  </si>
  <si>
    <t>232-283-3</t>
  </si>
  <si>
    <t>8001-58-9</t>
  </si>
  <si>
    <t>Creosote,</t>
  </si>
  <si>
    <t>232-287-5</t>
  </si>
  <si>
    <t>8021-39-4</t>
  </si>
  <si>
    <t>Creosote, wood,</t>
  </si>
  <si>
    <t>232-419-1</t>
  </si>
  <si>
    <t>8028-73-7</t>
  </si>
  <si>
    <t>Flue dust, arsenic-contg.,</t>
  </si>
  <si>
    <t>232-434-3</t>
  </si>
  <si>
    <t>813-19-4</t>
  </si>
  <si>
    <t>Hexa-n-butylditin,</t>
  </si>
  <si>
    <t>814-88-0</t>
  </si>
  <si>
    <t>cadmium oxalate,</t>
  </si>
  <si>
    <t>212-408-8</t>
  </si>
  <si>
    <t>81-81-2</t>
  </si>
  <si>
    <t>Warfarin,</t>
  </si>
  <si>
    <t>201-377-6</t>
  </si>
  <si>
    <t>82560-54-1</t>
  </si>
  <si>
    <t>Benfuracarb,</t>
  </si>
  <si>
    <t>82-68-8</t>
  </si>
  <si>
    <t>Quintozene,</t>
  </si>
  <si>
    <t>201-435-0</t>
  </si>
  <si>
    <t>834-12-8</t>
  </si>
  <si>
    <t>Ametryn,</t>
  </si>
  <si>
    <t>212-634-7</t>
  </si>
  <si>
    <t>83657-18-5</t>
  </si>
  <si>
    <t>Diniconazole-M,</t>
  </si>
  <si>
    <t>83-79-4</t>
  </si>
  <si>
    <t>Rotenone,</t>
  </si>
  <si>
    <t>201-501-9</t>
  </si>
  <si>
    <t>84029-43-6</t>
  </si>
  <si>
    <t>bis(acetato-O)[mu-[1,3-dioxane-2,5-diylbis(methylene)-C:C',O,O']]dimercury,</t>
  </si>
  <si>
    <t>281-717-8</t>
  </si>
  <si>
    <t>84057-85-2</t>
  </si>
  <si>
    <t>thallium triarsenide,</t>
  </si>
  <si>
    <t>281-902-3</t>
  </si>
  <si>
    <t>84282-36-0</t>
  </si>
  <si>
    <t>2,6-dimethyl-4-(1-naphthyl)pyrylium hexafluoroarsenate,</t>
  </si>
  <si>
    <t>282-682-1</t>
  </si>
  <si>
    <t>84304-15-4</t>
  </si>
  <si>
    <t>2,6-dimethyl-4-phenylpyrylium hexafluoroarsenate,</t>
  </si>
  <si>
    <t>282-700-8</t>
  </si>
  <si>
    <t>84304-16-5</t>
  </si>
  <si>
    <t>4-cyclohexyl-2,6-dimethylpyrylium hexafluoroarsenate,</t>
  </si>
  <si>
    <t>282-701-3</t>
  </si>
  <si>
    <t>84332-86-5</t>
  </si>
  <si>
    <t>Chlozolinate,</t>
  </si>
  <si>
    <t>282-714-4</t>
  </si>
  <si>
    <t>84650-04-4</t>
  </si>
  <si>
    <t>Distillates (coal tar), naphthalene oils,</t>
  </si>
  <si>
    <t>283-484-8</t>
  </si>
  <si>
    <t>84-65-1</t>
  </si>
  <si>
    <t>Anthraquinone,</t>
  </si>
  <si>
    <t>201-549-0</t>
  </si>
  <si>
    <t>84696-56-0</t>
  </si>
  <si>
    <t>cadmium isononanoate,</t>
  </si>
  <si>
    <t>283-660-4</t>
  </si>
  <si>
    <t>84777-54-8</t>
  </si>
  <si>
    <t>Stannane, tributyl-, mono(tall-oil fatty acyloxy) derivs.,</t>
  </si>
  <si>
    <t>284-083-0</t>
  </si>
  <si>
    <t>84837-25-2</t>
  </si>
  <si>
    <t>tributyl[(2,3-dibromo-2-methylpropionyl)oxy]stannane,</t>
  </si>
  <si>
    <t>284-301-4</t>
  </si>
  <si>
    <t>84852-15-3</t>
  </si>
  <si>
    <t>Phenol, 4-nonyl-, branched,</t>
  </si>
  <si>
    <t>284-325-5</t>
  </si>
  <si>
    <t>84878-36-4</t>
  </si>
  <si>
    <t>cadmium isooctadecanoate,</t>
  </si>
  <si>
    <t>284-428-5</t>
  </si>
  <si>
    <t>84878-37-5</t>
  </si>
  <si>
    <t>cadmium tert-decanoate,</t>
  </si>
  <si>
    <t>284-429-0</t>
  </si>
  <si>
    <t>84878-48-8</t>
  </si>
  <si>
    <t>cadmium bis(nonylphenolate),</t>
  </si>
  <si>
    <t>284-441-6</t>
  </si>
  <si>
    <t>84878-51-3</t>
  </si>
  <si>
    <t>cadmium bis(octylphenolate),</t>
  </si>
  <si>
    <t>284-444-2</t>
  </si>
  <si>
    <t>85117-02-8</t>
  </si>
  <si>
    <t>Flue dust, lead-manufg., cadmium-rich,</t>
  </si>
  <si>
    <t>285-554-3</t>
  </si>
  <si>
    <t>85117-20-0</t>
  </si>
  <si>
    <t>Waste solids, cadmium-electrolysis, thallium-rich,</t>
  </si>
  <si>
    <t>285-572-1</t>
  </si>
  <si>
    <t>85409-17-2</t>
  </si>
  <si>
    <t>Tributyltin naphthenate,</t>
  </si>
  <si>
    <t>287-083-9</t>
  </si>
  <si>
    <t>85586-15-8</t>
  </si>
  <si>
    <t>Fatty acids, C9-11-branched, cadmium salts,</t>
  </si>
  <si>
    <t>287-817-8</t>
  </si>
  <si>
    <t>85938-51-8</t>
  </si>
  <si>
    <t>tributyl[[(p-dodecylphenyl)sulphonyl]oxy]stannane,</t>
  </si>
  <si>
    <t>288-886-7</t>
  </si>
  <si>
    <t>85938-52-9</t>
  </si>
  <si>
    <t>sodium tributylstannolate,</t>
  </si>
  <si>
    <t>288-887-2</t>
  </si>
  <si>
    <t>85958-86-7</t>
  </si>
  <si>
    <t>bis(5-oxo-L-prolinato-N1,O2)cadmium,</t>
  </si>
  <si>
    <t>288-974-5</t>
  </si>
  <si>
    <t>85994-31-6</t>
  </si>
  <si>
    <t>bis(5-oxo-DL-prolinato-N1,O2)cadmium,</t>
  </si>
  <si>
    <t>289-081-3</t>
  </si>
  <si>
    <t>86-50-0</t>
  </si>
  <si>
    <t>Azinphos-methyl,</t>
  </si>
  <si>
    <t>201-676-1</t>
  </si>
  <si>
    <t>865-38-3</t>
  </si>
  <si>
    <t>cadmium dithiocyanate,</t>
  </si>
  <si>
    <t>212-738-2</t>
  </si>
  <si>
    <t>86763-47-5</t>
  </si>
  <si>
    <t>Propisochlor,</t>
  </si>
  <si>
    <t>868272-85-9</t>
  </si>
  <si>
    <t>3,3-Diaminobenzidine tetrahydrochloride,</t>
  </si>
  <si>
    <t>86-85-1</t>
  </si>
  <si>
    <t>methylmercury 8-quinolinolate,</t>
  </si>
  <si>
    <t>87-51-4</t>
  </si>
  <si>
    <t>Indolylacetic Acid,</t>
  </si>
  <si>
    <t>201-748-2</t>
  </si>
  <si>
    <t>87674-68-8</t>
  </si>
  <si>
    <t>Dimethenamid,</t>
  </si>
  <si>
    <t>pentachlorophenol,</t>
  </si>
  <si>
    <t>201-778-6</t>
  </si>
  <si>
    <t>dinoseb,</t>
  </si>
  <si>
    <t>201-861-7</t>
  </si>
  <si>
    <t>892-20-6</t>
  </si>
  <si>
    <t>triphenyltin hydride,</t>
  </si>
  <si>
    <t>212-967-8</t>
  </si>
  <si>
    <t>900-95-8</t>
  </si>
  <si>
    <t>Fentin acetate,</t>
  </si>
  <si>
    <t>212-984-0</t>
  </si>
  <si>
    <t>9016-45-9</t>
  </si>
  <si>
    <t>Nonylphenol, ethoxylated,</t>
  </si>
  <si>
    <t>500-024-6</t>
  </si>
  <si>
    <t>90194-35-7</t>
  </si>
  <si>
    <t>Benzenesulfonic acid, mono-C10-13-alkyl derivs., cadmium salts,</t>
  </si>
  <si>
    <t>290-645-6</t>
  </si>
  <si>
    <t>90218-85-2</t>
  </si>
  <si>
    <t>Benzoic acid, cadmium salt, basic,</t>
  </si>
  <si>
    <t>290-764-3</t>
  </si>
  <si>
    <t>90268-15-8</t>
  </si>
  <si>
    <t>[1,1'-Biphenyl]-4,4'-diamine, reaction products with 4-(6-methyl-2-benzothiazolyl)benzenamine, 4-(6-methyl[2,6'-bibenzothiazol]-2'-yl)benzenamine and sodium sulfide,</t>
  </si>
  <si>
    <t>290-814-4</t>
  </si>
  <si>
    <t>90342-19-1</t>
  </si>
  <si>
    <t>Decanoic acid, branched, cadmium salts,</t>
  </si>
  <si>
    <t>291-155-5</t>
  </si>
  <si>
    <t>90411-62-4</t>
  </si>
  <si>
    <t>Hexanoic acid, 2-ethyl-, cadmium salt, basic,</t>
  </si>
  <si>
    <t>291-438-3</t>
  </si>
  <si>
    <t>90431-98-4</t>
  </si>
  <si>
    <t>2,7-Naphthalenedisulfonic acid, 4-amino-5-hydroxy-, coupled with 4-amino-5-hydroxy-2-naphthalenesulfonic acid, diazotized 4-aminobenzenesulfonic acid and diazotized [1,1'-biphenyl]-4,4'-diamine,</t>
  </si>
  <si>
    <t>291-628-6</t>
  </si>
  <si>
    <t>90481-04-2</t>
  </si>
  <si>
    <t>Phenol, nonyl-, branched,</t>
  </si>
  <si>
    <t>291-844-0</t>
  </si>
  <si>
    <t>90529-64-9</t>
  </si>
  <si>
    <t>1,3-Propanediol, 2-amino-2-ethyl-, reaction products with tributyl(pentyloxy)stannane,</t>
  </si>
  <si>
    <t>291-997-3</t>
  </si>
  <si>
    <t>90529-78-5</t>
  </si>
  <si>
    <t>Propanoic acid, cadmium salt, basic,</t>
  </si>
  <si>
    <t>292-013-5</t>
  </si>
  <si>
    <t>90552-67-3</t>
  </si>
  <si>
    <t>Stannane, tributyl-, mono[(C1-12-alkylsulfonyl)oxy] derivs.,</t>
  </si>
  <si>
    <t>292-191-4</t>
  </si>
  <si>
    <t>90552-68-4</t>
  </si>
  <si>
    <t>Stannane, tributyl-, mono(C3-23-branched acyloxy) derivs.,</t>
  </si>
  <si>
    <t>292-193-5</t>
  </si>
  <si>
    <t>90552-69-5</t>
  </si>
  <si>
    <t>Stannane, triphenyl-, mono(C9-11 neofatty acyloxy) derivs.,</t>
  </si>
  <si>
    <t>292-194-0</t>
  </si>
  <si>
    <t>90604-89-0</t>
  </si>
  <si>
    <t>cadmium zinc lithopone yellow,</t>
  </si>
  <si>
    <t>292-385-9</t>
  </si>
  <si>
    <t>90604-90-3</t>
  </si>
  <si>
    <t>cadmium lithopone yellow,</t>
  </si>
  <si>
    <t>292-386-4</t>
  </si>
  <si>
    <t>90640-80-5</t>
  </si>
  <si>
    <t>Anthracene oil,</t>
  </si>
  <si>
    <t>292-602-7</t>
  </si>
  <si>
    <t>90640-84-9</t>
  </si>
  <si>
    <t>Creosote oil, acenaphthene fraction,</t>
  </si>
  <si>
    <t>292-605-3</t>
  </si>
  <si>
    <t>91053-44-0</t>
  </si>
  <si>
    <t>Leach residues, cadmium cake,</t>
  </si>
  <si>
    <t>293-309-7</t>
  </si>
  <si>
    <t>91053-46-2</t>
  </si>
  <si>
    <t>Leach residues, zinc ore-calcine, cadmium-copper ppt.,</t>
  </si>
  <si>
    <t>293-311-8</t>
  </si>
  <si>
    <t>91082-69-8</t>
  </si>
  <si>
    <t>Turpentine, Venice, sulfurized, reaction products with hydrogen tetrachloroaurate(-1), sulfurized turpentine oil and mercurous nitrate, mixed with mercurous oxide,</t>
  </si>
  <si>
    <t>293-784-0</t>
  </si>
  <si>
    <t>91-53-2</t>
  </si>
  <si>
    <t>Ethoxyquin,</t>
  </si>
  <si>
    <t>202-075-7</t>
  </si>
  <si>
    <t>2-naphthylamine,</t>
  </si>
  <si>
    <t>202-080-4</t>
  </si>
  <si>
    <t>91697-35-7</t>
  </si>
  <si>
    <t>Fatty acids, castor-oil, hydrogenated, cadmium salts,</t>
  </si>
  <si>
    <t>294-296-0</t>
  </si>
  <si>
    <t>3,3'-dichlorobenzidine,</t>
  </si>
  <si>
    <t>202-109-0</t>
  </si>
  <si>
    <t>91-95-2</t>
  </si>
  <si>
    <t>diaminobenzidine,</t>
  </si>
  <si>
    <t>202-110-6</t>
  </si>
  <si>
    <t>92200-97-0</t>
  </si>
  <si>
    <t>Mercury, reaction products with stibnite (Sb2S3),</t>
  </si>
  <si>
    <t>295-924-6</t>
  </si>
  <si>
    <t>92257-06-2</t>
  </si>
  <si>
    <t>Fatty acids, C8-10-branched, cadmium salts,</t>
  </si>
  <si>
    <t>296-092-7</t>
  </si>
  <si>
    <t>92257-11-9</t>
  </si>
  <si>
    <t>Leach residues, zinc refining flue dust, cadmium-thallium ppt.,</t>
  </si>
  <si>
    <t>296-097-4</t>
  </si>
  <si>
    <t>92-66-0</t>
  </si>
  <si>
    <t>4-bromobiphenyl,</t>
  </si>
  <si>
    <t>202-176-6</t>
  </si>
  <si>
    <t>biphenyl-4-ylamine,</t>
  </si>
  <si>
    <t>202-177-1</t>
  </si>
  <si>
    <t>92704-12-6</t>
  </si>
  <si>
    <t>Fatty acids, C9-13-neo-, cadmium salts,</t>
  </si>
  <si>
    <t>296-441-3</t>
  </si>
  <si>
    <t>92704-15-9</t>
  </si>
  <si>
    <t>Fatty acids, olive-oil, cadmium salts,</t>
  </si>
  <si>
    <t>296-445-5</t>
  </si>
  <si>
    <t>92704-19-3</t>
  </si>
  <si>
    <t>Fatty acids, peanut-oil, cadmium salts,</t>
  </si>
  <si>
    <t>296-449-7</t>
  </si>
  <si>
    <t>92704-24-0</t>
  </si>
  <si>
    <t>Fatty acids, rape-oil, cadmium salts,</t>
  </si>
  <si>
    <t>296-454-4</t>
  </si>
  <si>
    <t>92797-28-9</t>
  </si>
  <si>
    <t>Fatty acids, C14-18 and C18-unsatd., branched and linear, hydrogenated, cadmium salts,</t>
  </si>
  <si>
    <t>296-564-2</t>
  </si>
  <si>
    <t>92-86-4</t>
  </si>
  <si>
    <t>4,4'-dibromobiphenyl,</t>
  </si>
  <si>
    <t>202-198-6</t>
  </si>
  <si>
    <t>benzidine,</t>
  </si>
  <si>
    <t>202-199-1</t>
  </si>
  <si>
    <t>92-93-3</t>
  </si>
  <si>
    <t>4-nitrobiphenyl,</t>
  </si>
  <si>
    <t>202-204-7</t>
  </si>
  <si>
    <t>93686-40-9</t>
  </si>
  <si>
    <t>Nonanoic acid, branched, cadmium salt,</t>
  </si>
  <si>
    <t>297-692-1</t>
  </si>
  <si>
    <t>93686-53-4</t>
  </si>
  <si>
    <t>Stannane, tributyl[(1-oxooctyl)oxy]-, branched,</t>
  </si>
  <si>
    <t>297-707-1</t>
  </si>
  <si>
    <t>2,4,5-T,</t>
  </si>
  <si>
    <t>202-273-3</t>
  </si>
  <si>
    <t>93-78-7</t>
  </si>
  <si>
    <t>isopropyl 2,4,5-trichlorophenoxyacetate,</t>
  </si>
  <si>
    <t>202-275-4</t>
  </si>
  <si>
    <t>93-79-8</t>
  </si>
  <si>
    <t>butyl 2,4,5-trichlorophenoxyacetate,</t>
  </si>
  <si>
    <t>202-277-5</t>
  </si>
  <si>
    <t>93805-32-4</t>
  </si>
  <si>
    <t>tributyl(tert-decanoyloxy)stannane,</t>
  </si>
  <si>
    <t>298-515-0</t>
  </si>
  <si>
    <t>93820-02-1</t>
  </si>
  <si>
    <t>carbonic acid, cadmium salt,</t>
  </si>
  <si>
    <t>298-586-8</t>
  </si>
  <si>
    <t>93820-20-3</t>
  </si>
  <si>
    <t>diiodo(5-iodopyridin-2-amine-N1)mercury,</t>
  </si>
  <si>
    <t>298-602-3</t>
  </si>
  <si>
    <t>93858-50-5</t>
  </si>
  <si>
    <t>bis(2-ethylhexyl mercaptoacetato -O',S)cadmium,</t>
  </si>
  <si>
    <t>299-281-2</t>
  </si>
  <si>
    <t>93882-20-3</t>
  </si>
  <si>
    <t>[mu-[[4,4'-(oxydiethylene) bis(dodecenylsuccinato)](2-)]]diphenyldimercury,</t>
  </si>
  <si>
    <t>299-418-6</t>
  </si>
  <si>
    <t>93893-98-2</t>
  </si>
  <si>
    <t>tributyl(isoundecanoyloxy)stannane,</t>
  </si>
  <si>
    <t>299-691-1</t>
  </si>
  <si>
    <t>93894-07-6</t>
  </si>
  <si>
    <t>cadmium bis(o-nonylphenolate),</t>
  </si>
  <si>
    <t>299-701-4</t>
  </si>
  <si>
    <t>93894-08-7</t>
  </si>
  <si>
    <t>cadmium bis(p-nonylphenolate),</t>
  </si>
  <si>
    <t>299-703-5</t>
  </si>
  <si>
    <t>93894-09-8</t>
  </si>
  <si>
    <t>cadmium bis[p-(1,1,3,3-tetramethylbutyl)phenolate],</t>
  </si>
  <si>
    <t>299-704-0</t>
  </si>
  <si>
    <t>93894-10-1</t>
  </si>
  <si>
    <t>cadmium (Z)-hexadec-9-enoate,</t>
  </si>
  <si>
    <t>299-705-6</t>
  </si>
  <si>
    <t>93951-53-2</t>
  </si>
  <si>
    <t>tributyl(nonylphenoxy)stannane,</t>
  </si>
  <si>
    <t>300-673-3</t>
  </si>
  <si>
    <t>93965-22-1</t>
  </si>
  <si>
    <t>tributyl(isononanoyloxy)stannane,</t>
  </si>
  <si>
    <t>300-971-3</t>
  </si>
  <si>
    <t>93965-24-3</t>
  </si>
  <si>
    <t>cadmium isodecanoate,</t>
  </si>
  <si>
    <t>300-973-4</t>
  </si>
  <si>
    <t>93965-27-6</t>
  </si>
  <si>
    <t>tributyl(isodecanoyloxy)stannane,</t>
  </si>
  <si>
    <t>300-977-6</t>
  </si>
  <si>
    <t>93965-30-1</t>
  </si>
  <si>
    <t>cadmium bis(isoundecanoate),</t>
  </si>
  <si>
    <t>300-980-2</t>
  </si>
  <si>
    <t>93983-65-4</t>
  </si>
  <si>
    <t>cadmium dimethylhexanoate,</t>
  </si>
  <si>
    <t>301-320-6</t>
  </si>
  <si>
    <t>94022-47-6</t>
  </si>
  <si>
    <t>mercury thallium dinitrate,</t>
  </si>
  <si>
    <t>301-543-9</t>
  </si>
  <si>
    <t>94042-69-0</t>
  </si>
  <si>
    <t>tributyl[(p-tert-butylbenzoyl)oxy]stannane,</t>
  </si>
  <si>
    <t>301-734-7</t>
  </si>
  <si>
    <t>94070-92-5</t>
  </si>
  <si>
    <t>[mu-[(oxydiethylene but-2-enedioato)(2-)]]diphenyldimercury,</t>
  </si>
  <si>
    <t>301-791-8</t>
  </si>
  <si>
    <t>94070-93-6</t>
  </si>
  <si>
    <t>[mu-[(oxydiethylene phthalato)(2-)]]diphenylmercury,</t>
  </si>
  <si>
    <t>301-792-3</t>
  </si>
  <si>
    <t>94095-56-4</t>
  </si>
  <si>
    <t>Stannane, tributyl-, mono(resin acyloxy) derivs.,</t>
  </si>
  <si>
    <t>302-265-0</t>
  </si>
  <si>
    <t>94138-87-1</t>
  </si>
  <si>
    <t>tris[(8.alpha.)-6'-methoxycinchonan-9(R)-ol] arsenite,</t>
  </si>
  <si>
    <t>303-002-2</t>
  </si>
  <si>
    <t>94199-52-7</t>
  </si>
  <si>
    <t>4,4'-[[1,1'-biphenyl]-4,4'-diyldiazo]bis[4,5-dihydro-5-oxo-1-(4-sulphophenyl)-1H-pyrazole-3-carboxylic] acid, sodium salt,</t>
  </si>
  <si>
    <t>303-425-2</t>
  </si>
  <si>
    <t>94232-49-2</t>
  </si>
  <si>
    <t>cadmium tetrapentyl bis(phosphate),</t>
  </si>
  <si>
    <t>303-977-4</t>
  </si>
  <si>
    <t>94247-16-2</t>
  </si>
  <si>
    <t>cadmium isooctyl phthalate (1:2:2),</t>
  </si>
  <si>
    <t>304-193-5</t>
  </si>
  <si>
    <t>94249-03-3</t>
  </si>
  <si>
    <t>2,2'-[[1,1'-biphenyl]-4,4'-diylbis(azo)]bis[N-(4-chlorophenyl)-3-oxobutyramide],</t>
  </si>
  <si>
    <t>304-380-1</t>
  </si>
  <si>
    <t>94275-93-1</t>
  </si>
  <si>
    <t>cadmium (1-ethylhexyl) phthalate (1:2:2),</t>
  </si>
  <si>
    <t>304-482-6</t>
  </si>
  <si>
    <t>94275-94-2</t>
  </si>
  <si>
    <t>cadmium octyl phthalate (1:2:2),</t>
  </si>
  <si>
    <t>304-483-1</t>
  </si>
  <si>
    <t>94276-38-7</t>
  </si>
  <si>
    <t>bis(5-oxo-DL-prolinato-N1,O2)mercury,</t>
  </si>
  <si>
    <t>304-523-8</t>
  </si>
  <si>
    <t>94276-88-7</t>
  </si>
  <si>
    <t>Mercurate(1-), [dodecenylbutanedioato(2-)-O']phenyl-, hydrogen,</t>
  </si>
  <si>
    <t>304-575-1</t>
  </si>
  <si>
    <t>94277-53-9</t>
  </si>
  <si>
    <t>hydrogen mu-hydroxy[mu-[orthoborato(3-)-O:O']]diphenyldimercurate(1-),</t>
  </si>
  <si>
    <t>304-637-8</t>
  </si>
  <si>
    <t>94-43-9</t>
  </si>
  <si>
    <t>phenylmercury benzoate,</t>
  </si>
  <si>
    <t>202-331-8</t>
  </si>
  <si>
    <t>94481-62-6</t>
  </si>
  <si>
    <t>bis(5-oxo-L-prolinato-N1,O2)mercury,</t>
  </si>
  <si>
    <t>305-388-8</t>
  </si>
  <si>
    <t>94551-70-9</t>
  </si>
  <si>
    <t>Leach residues, cadmium-contg. flue dust,</t>
  </si>
  <si>
    <t>305-417-4</t>
  </si>
  <si>
    <t>950-37-8</t>
  </si>
  <si>
    <t>Methidathion,</t>
  </si>
  <si>
    <t>213-449-4</t>
  </si>
  <si>
    <t>95465-99-9</t>
  </si>
  <si>
    <t>Cadusafos,</t>
  </si>
  <si>
    <t>95892-12-9</t>
  </si>
  <si>
    <t>cadmium isohexadecanoate,</t>
  </si>
  <si>
    <t>306-072-2</t>
  </si>
  <si>
    <t>960-16-7</t>
  </si>
  <si>
    <t>Tributylphenyltin,</t>
  </si>
  <si>
    <t>Tri-n-butylphenyltin,</t>
  </si>
  <si>
    <t>96446-11-6</t>
  </si>
  <si>
    <t>[1R-(1.alpha.,4a.beta.,4b.alpha.,7.beta.,10a.alpha.)]-tributyl[[(-1,2,3,4,4a,4b,5,6,7,9,10,10a-dodecahydro-1,4a,7-trihydroxy-7-vinyl-1-phenanthryl)carbonyl]oxy]stannane,</t>
  </si>
  <si>
    <t>306-138-0</t>
  </si>
  <si>
    <t>97259-82-0</t>
  </si>
  <si>
    <t>cadmium diisobutyl dimaleate,</t>
  </si>
  <si>
    <t>306-446-5</t>
  </si>
  <si>
    <t>973-21-7</t>
  </si>
  <si>
    <t>Dinobuton,</t>
  </si>
  <si>
    <t>213-546-1</t>
  </si>
  <si>
    <t>97635-44-4</t>
  </si>
  <si>
    <t>2-methylbutyl (2,4,5-trichlorophenoxy)acetate,</t>
  </si>
  <si>
    <t>307-404-9</t>
  </si>
  <si>
    <t>98106-56-0</t>
  </si>
  <si>
    <t>gallium zinc triarsenide,</t>
  </si>
  <si>
    <t>308-577-3</t>
  </si>
  <si>
    <t>99035-51-5</t>
  </si>
  <si>
    <t>vanadium(4+) diarsenate (1:1),</t>
  </si>
  <si>
    <t>308-917-0</t>
  </si>
  <si>
    <t>99-30-9</t>
  </si>
  <si>
    <t>Dicloran,</t>
  </si>
  <si>
    <t>202-746-4</t>
  </si>
  <si>
    <t>994-31-0</t>
  </si>
  <si>
    <t>triethyltin chloride,</t>
  </si>
  <si>
    <t>213-616-1</t>
  </si>
  <si>
    <t>994-32-1</t>
  </si>
  <si>
    <t>triethyltin hydroxide,</t>
  </si>
  <si>
    <t>213-617-7</t>
  </si>
  <si>
    <t>994-71-8</t>
  </si>
  <si>
    <t>Bis(tributylstannyl)acetylene,</t>
  </si>
  <si>
    <t>994-89-8</t>
  </si>
  <si>
    <t>Tributylethynylstannane,</t>
  </si>
  <si>
    <t>99688-47-8</t>
  </si>
  <si>
    <t>Monomethyl-dibromo-diphenyl methane; Trade name: DBBT,</t>
  </si>
  <si>
    <t>402-210-1</t>
  </si>
  <si>
    <t>99749-34-5</t>
  </si>
  <si>
    <t>Zircon, cadmium orange,</t>
  </si>
  <si>
    <t>309-029-6</t>
  </si>
  <si>
    <t>2,4,5-T and its salts and esters,</t>
  </si>
  <si>
    <t>2-naphthylamine and its salts,</t>
  </si>
  <si>
    <t>4-aminobiphenyl and its salts,</t>
  </si>
  <si>
    <t>Arsenic compounds,</t>
  </si>
  <si>
    <t>Asbestos fibres,</t>
  </si>
  <si>
    <t>Asbestos fibres: Chrysotile,</t>
  </si>
  <si>
    <t>Asulam,</t>
  </si>
  <si>
    <t>Benzidine, its salts and benzidine derivatives,</t>
  </si>
  <si>
    <t>Cadmium and its compounds,</t>
  </si>
  <si>
    <t>Chlorate,</t>
  </si>
  <si>
    <t>Creosote and Creosote related substances,</t>
  </si>
  <si>
    <t>Dinitro-ortho-cresol (DNOC) and its salts (such as ammonium salt, potassium salt and sodium salt),</t>
  </si>
  <si>
    <t>Dinoseb and its salts and esters,</t>
  </si>
  <si>
    <t>Dustable powder formulations containing a combination of: Benomyl at or above 7 %, Carbofuran at or above 10 % and Thiram at or above 15 %,</t>
  </si>
  <si>
    <t>Guazatine and Guazatine acetate,</t>
  </si>
  <si>
    <t>Maleic hydrazide, and its salts ...,</t>
  </si>
  <si>
    <t>Mercury compounds, including inorganic mercury compounds, alkyl mercury compounds and alkyloxyalkyl and aryl mercury compounds,</t>
  </si>
  <si>
    <t>Monomethyl-Dichloro-Diphenyl methane; Trade name: Ugilec 121 or Ugilec 21,</t>
  </si>
  <si>
    <t>400-140-6</t>
  </si>
  <si>
    <t>Nonylphenol ethoxylates (C2H4O)nC15H24O,</t>
  </si>
  <si>
    <t>Nonylphenols C6H4(OH)C9H19,</t>
  </si>
  <si>
    <t>Paraquat,</t>
  </si>
  <si>
    <t>Pentachlorophenol and its salts and esters,</t>
  </si>
  <si>
    <t>Perfluorooctane sulfonate derivatives (including polymers) not covered by Perfluorooctane sulfonic acid,Perfluorooctane sulfonates, Perfluorooctane sulfonamides, Perfluorooctane sulfonyls,</t>
  </si>
  <si>
    <t>Perfluorooctane sulfonic acid,Perfluorooctane sulfonates, Perfluorooctane sulfonamides, Perfluorooctane sulfonyls,</t>
  </si>
  <si>
    <t>Phosphamidon (soluble liquid formulations of the substance that exceed 1 000 g active ingredient/l),</t>
  </si>
  <si>
    <t>Polybrominated biphenyls(PBB),</t>
  </si>
  <si>
    <t>Polychlorinated biphenyls (PCB),</t>
  </si>
  <si>
    <t>Polychlorinated terphenyls (PCT),</t>
  </si>
  <si>
    <t>salts of biphenyl-4-ylamine,</t>
  </si>
  <si>
    <t>Tributyltin Compounds,</t>
  </si>
  <si>
    <t>Triorganostannic compounds other than tributyltin compounds,</t>
  </si>
  <si>
    <t>tripropyltin compounds, with the exception of those specified elsewhere in this Annex,</t>
  </si>
  <si>
    <t>CLP de az Eye Irrit 2 és a Chronic 3-t hozzáadja</t>
  </si>
  <si>
    <t>202-849-4</t>
  </si>
  <si>
    <t>202-704-5</t>
  </si>
  <si>
    <t>CLP (a regisztrációban Chronic 3-at adnak meg az adatokra hivatkozva, de én 2-t vettem.</t>
  </si>
  <si>
    <t>Benzene, C10-13-alkyl derivs.</t>
  </si>
  <si>
    <t>67774-74-7</t>
  </si>
  <si>
    <t>267-051-0</t>
  </si>
  <si>
    <t>Benzene, C20-24 (even numbered) alkyl derivs.</t>
  </si>
  <si>
    <t>932-219-0</t>
  </si>
  <si>
    <t>103-65-1</t>
  </si>
  <si>
    <t>203-132-9</t>
  </si>
  <si>
    <t>CLP</t>
  </si>
  <si>
    <t>123-01-3</t>
  </si>
  <si>
    <t>204-591-8</t>
  </si>
  <si>
    <t>68855-24-3</t>
  </si>
  <si>
    <t>272-472-8</t>
  </si>
  <si>
    <t>Benzene, C14-30-alkyl derivs.</t>
  </si>
  <si>
    <t>http://echa.europa.eu/hu/information-on-chemicals/cl-inventory-database/-/cl-inventory/view-notification-summary/30380</t>
  </si>
  <si>
    <t>http://apps.echa.europa.eu/registered/data/dossiers/DISS-9d9353e9-67fa-05c7-e044-00144f67d249/AGGR-c17db420-c227-4866-9027-b3dc00cc5e29_DISS-9d9353e9-67fa-05c7-e044-00144f67d249.html#L-5e646179-d04b-4ebd-b10f-f37eba833d3f</t>
  </si>
  <si>
    <t>102-77-2</t>
  </si>
  <si>
    <t xml:space="preserve">2-(morpholinothio)benzothiazole </t>
  </si>
  <si>
    <t>http://apps.echa.europa.eu/registered/data/dossiers/DISS-9d84c4a9-d75d-2df9-e044-00144f67d249/AGGR-78c4a13b-b827-4791-abfe-5b165e881955_DISS-9d84c4a9-d75d-2df9-e044-00144f67d249.html#L-6d7f008a-96c6-359c-87b6-949ea772589a</t>
  </si>
  <si>
    <t>MBS; MBS 80 (VULKACIT MOZ)</t>
  </si>
  <si>
    <t>97-77-8</t>
  </si>
  <si>
    <t>202-607-8</t>
  </si>
  <si>
    <t>http://apps.echa.europa.eu/registered/data/dossiers/DISS-9d91d00b-9e74-1818-e044-00144f67d249/AGGR-d5b28a34-c570-4cdc-b79a-090c61159ba8_DISS-9d91d00b-9e74-1818-e044-00144f67d249.html#L-9bcf8575-ce77-45b0-8d95-382fdc2d25ba</t>
  </si>
  <si>
    <t>TETD</t>
  </si>
  <si>
    <t>205-286-2</t>
  </si>
  <si>
    <t>http://apps.echa.europa.eu/registered/data/dossiers/DISS-9d9cab1b-0819-6a89-e044-00144f67d249/AGGR-89dbb29f-7f32-4874-bb6f-b891d4c96f12_DISS-9d9cab1b-0819-6a89-e044-00144f67d249.html#L-f3ac0dd0-745d-428d-a07b-1e5d5119e18d</t>
  </si>
  <si>
    <t>TMTD</t>
  </si>
  <si>
    <t>97-74-5</t>
  </si>
  <si>
    <t xml:space="preserve">tetramethylthiuram monosulphide </t>
  </si>
  <si>
    <t>202-605-7</t>
  </si>
  <si>
    <t>http://apps.echa.europa.eu/registered/data/dossiers/DISS-e5a0779b-8b27-00b9-e044-00144f67d031/AGGR-2c41682d-9556-4f15-ab03-6f6135f3fa22_DISS-e5a0779b-8b27-00b9-e044-00144f67d031.html#L-7a773967-502c-47a7-a74e-1cbd0eb154d1</t>
  </si>
  <si>
    <t>TMTM</t>
  </si>
  <si>
    <t>14324-55-1</t>
  </si>
  <si>
    <t xml:space="preserve">zinc bis(diethyldithiocarbamate) </t>
  </si>
  <si>
    <t>238-270-9</t>
  </si>
  <si>
    <t>http://apps.echa.europa.eu/registered/data/dossiers/DISS-9eb5028d-d940-487d-e044-00144f67d031/AGGR-0b2ee153-635c-41db-88b5-27bd22a31e24_DISS-9eb5028d-d940-487d-e044-00144f67d031.html#L-75208c90-ca97-490b-ab6c-df38d35448b9</t>
  </si>
  <si>
    <t>ZDEC; DEUVULK EG-28 (308-ik sorhoz)</t>
  </si>
  <si>
    <t>137-30-4</t>
  </si>
  <si>
    <t>205-288-3</t>
  </si>
  <si>
    <t>http://apps.echa.europa.eu/registered/data/dossiers/DISS-9d8addc1-9f42-1b22-e044-00144f67d249/AGGR-171da354-a300-476a-903d-0c1f708513ea_DISS-9d8addc1-9f42-1b22-e044-00144f67d249.html#L-92b210dd-57dc-3af9-9c67-5dfce3c012c0</t>
  </si>
  <si>
    <t>ZDMC</t>
  </si>
  <si>
    <t>78-79-5</t>
  </si>
  <si>
    <t>201-143-3</t>
  </si>
  <si>
    <t>Flam. Liq. 1</t>
  </si>
  <si>
    <t>http://apps.echa.europa.eu/registered/data/dossiers/DISS-9d8a9ea7-c0cf-633b-e044-00144f67d249/AGGR-bfe60b71-d0eb-4503-b222-a3db6d98903a_DISS-9d8a9ea7-c0cf-633b-e044-00144f67d249.html#L-d7e3c5e0-f894-4090-9dd7-acc8ed40f16d</t>
  </si>
  <si>
    <t>Isoprene kaucsukok</t>
  </si>
  <si>
    <t>204-818-0</t>
  </si>
  <si>
    <t>http://apps.echa.europa.eu/registered/data/dossiers/DISS-9d846852-dfce-5fff-e044-00144f67d249/AGGR-8fe004d7-54c4-4074-b96a-5545364541c2_DISS-9d846852-dfce-5fff-e044-00144f67d249.html#L-b761af60-6d49-4c06-825b-9095feebc011</t>
  </si>
  <si>
    <t>Chloroprene kaucsukok</t>
  </si>
  <si>
    <t>Flam. Gas 1
Press. Liq. Gas</t>
  </si>
  <si>
    <t>http://apps.echa.europa.eu/registered/data/dossiers/DISS-9d85a0bc-1b27-5a81-e044-00144f67d249/AGGR-5eb8d0a7-50b6-49c5-8119-8e81fbf08065_DISS-9d85a0bc-1b27-5a81-e044-00144f67d249.html#L-96d47483-f3a0-4ac9-9e05-55441ec8ff64</t>
  </si>
  <si>
    <t>Isobutilene kaucsukok</t>
  </si>
  <si>
    <t>115-07-1</t>
  </si>
  <si>
    <t>204-062-1</t>
  </si>
  <si>
    <t>Flam. Gas 1
Press. Gas</t>
  </si>
  <si>
    <t>http://apps.echa.europa.eu/registered/data/dossiers/DISS-9c7a7763-21fa-60b3-e044-00144f67d249/AGGR-adaf240b-6352-4676-8162-fc39002d23c2_DISS-9c7a7763-21fa-60b3-e044-00144f67d249.html#L-968c994d-e9f7-40a0-b7d7-02eaa47093fb</t>
  </si>
  <si>
    <t>Propylene kaucsukok</t>
  </si>
  <si>
    <t>74-85-1</t>
  </si>
  <si>
    <t>ethylene</t>
  </si>
  <si>
    <t>200-815-3</t>
  </si>
  <si>
    <t>Flam. Gas 1
Press. Compr. Gas</t>
  </si>
  <si>
    <t>http://apps.echa.europa.eu/registered/data/dossiers/DISS-9d9a2ef5-aeb9-15e5-e044-00144f67d249/AGGR-76bd5ded-9a1d-4781-ae48-f9d0d6c6bd49_DISS-9d9a2ef5-aeb9-15e5-e044-00144f67d249.html#L-2f62b693-a91a-414a-8898-3e31a993fbb8</t>
  </si>
  <si>
    <t>bromine</t>
  </si>
  <si>
    <t>231-778-1</t>
  </si>
  <si>
    <t>101316-72-7</t>
  </si>
  <si>
    <t>Lubricating oils (petroleum), C24-50, solvent-extd., dewaxed, hydrogenated</t>
  </si>
  <si>
    <t>309-877-7</t>
  </si>
  <si>
    <t>http://apps.echa.europa.eu/registered/data/dossiers/DISS-a00b6407-d092-1909-e044-00144f67d031/AGGR-c6fccb87-c966-4000-be44-0990a647d58e_DISS-a00b6407-d092-1909-e044-00144f67d031.html#L-d8d5f59a-c92f-43ff-9c7d-8b2a015f251e</t>
  </si>
  <si>
    <t>BT999; DK 350</t>
  </si>
  <si>
    <t>Gyártó adatlap szerint</t>
  </si>
  <si>
    <t>64741-95-3</t>
  </si>
  <si>
    <t>557-05-1</t>
  </si>
  <si>
    <t>64742-93-4</t>
  </si>
  <si>
    <t>Asphalt, oxidized</t>
  </si>
  <si>
    <t>265-196-4</t>
  </si>
  <si>
    <t>http://apps.echa.europa.eu/registered/data/dossiers/DISS-9876459c-e439-077e-e044-00144f67d031/AGGR-2dfd7135-0475-4ba4-9672-c343ee5532e2_DISS-9876459c-e439-077e-e044-00144f67d031.html#L-22b8ffef-fe6d-46f3-b632-4b3cf1dea17c</t>
  </si>
  <si>
    <t>13752-51-7</t>
  </si>
  <si>
    <t>4-[(morpholinothio)thioxomethyl]morpholine</t>
  </si>
  <si>
    <t xml:space="preserve">237-335-9 </t>
  </si>
  <si>
    <t>http://apps.echa.europa.eu/registered/data/dossiers/DISS-9eb1f9f9-f3d6-70fd-e044-00144f67d031/AGGR-753a814c-6c85-4c82-884b-7ce8457c9131_DISS-9eb1f9f9-f3d6-70fd-e044-00144f67d031.html#L-98014310-e04a-49a7-92c0-758f142aeda0</t>
  </si>
  <si>
    <t>DEOVULK OTOS 80; DEUVULK EG-28 (308-ik sorhoz)</t>
  </si>
  <si>
    <t>136-23-2</t>
  </si>
  <si>
    <t xml:space="preserve">zinc bis(dibutyldithiocarbamate) </t>
  </si>
  <si>
    <t xml:space="preserve">205-232-8 </t>
  </si>
  <si>
    <t>http://apps.echa.europa.eu/registered/data/dossiers/DISS-9d8891ba-c858-40db-e044-00144f67d249/AGGR-c7f61358-481c-4049-a9ed-d1a5a9f858b7_DISS-9d8891ba-c858-40db-e044-00144f67d249.html#L-f9a7ce7c-e263-4082-8bfa-ed2cf0b3bb37</t>
  </si>
  <si>
    <t>DEUVULK EG-28; ZDBC-75</t>
  </si>
  <si>
    <t>103-23-1</t>
  </si>
  <si>
    <t>bis(2-ethylhexyl) adipate</t>
  </si>
  <si>
    <t>203-090-1</t>
  </si>
  <si>
    <t>http://apps.echa.europa.eu/registered/data/dossiers/DISS-a134506c-6383-58e2-e044-00144f67d031/AGGR-e53221bb-930e-4a3b-9474-a58aae49fe32_DISS-a134506c-6383-58e2-e044-00144f67d031.html#L-354ba0c2-ce60-456e-a991-1dfcc4d88e2a</t>
  </si>
  <si>
    <t>DOA</t>
  </si>
  <si>
    <t>103-34-4</t>
  </si>
  <si>
    <t>di(morpholin-4-yl) disulphide</t>
  </si>
  <si>
    <t>203-103-0</t>
  </si>
  <si>
    <t>http://apps.echa.europa.eu/registered/data/dossiers/DISS-9877a14e-89ce-6031-e044-00144f67d031/AGGR-a43e753f-a008-4ab4-ba68-89a3b24b7997_DISS-9877a14e-89ce-6031-e044-00144f67d031.html#L-c14bf3a4-81c2-4745-834f-dc2c55ac2f2f</t>
  </si>
  <si>
    <t>DTDM-80</t>
  </si>
  <si>
    <t>67701-06-8</t>
  </si>
  <si>
    <t>Fatty acids, C14-18 and C16-18-unsatd.</t>
  </si>
  <si>
    <t>266-930-6</t>
  </si>
  <si>
    <t>http://apps.echa.europa.eu/registered/data/dossiers/DISS-9ff307be-c4c1-6104-e044-00144f67d031/AGGR-3c30a7b2-7737-4863-9b4d-2ff7effe15b2_DISS-9ff307be-c4c1-6104-e044-00144f67d031.html#L-6a5d850b-11ff-4323-8a86-6deaddb24850</t>
  </si>
  <si>
    <t>HIPREN 1502, kaucsuk</t>
  </si>
  <si>
    <t>215-181-3</t>
  </si>
  <si>
    <t>calcium oxide</t>
  </si>
  <si>
    <t>215-138-9</t>
  </si>
  <si>
    <t>583-39-1</t>
  </si>
  <si>
    <t>benzimidazole-2-thiol</t>
  </si>
  <si>
    <t>209-502-6</t>
  </si>
  <si>
    <t>http://apps.echa.europa.eu/registered/data/dossiers/DISS-d6b23c20-9bc5-29f1-e044-00144f67d031/AGGR-6de52471-cd64-42dd-985b-ff7512680205_DISS-d6b23c20-9bc5-29f1-e044-00144f67d031.html#L-6589b037-0806-43ad-ad90-45c6c1b1bfca</t>
  </si>
  <si>
    <t>MB ÖREGEDÉSÁTLÓ</t>
  </si>
  <si>
    <t xml:space="preserve">135-57-9 </t>
  </si>
  <si>
    <t>N,N'-dithiodi-o-phenylenedibenzamide</t>
  </si>
  <si>
    <t>205-201-9</t>
  </si>
  <si>
    <t>http://apps.echa.europa.eu/registered/data/dossiers/DISS-9d8a92c9-160b-58b4-e044-00144f67d249/AGGR-1e5b291d-f42b-4906-8119-43c49e74e10b_DISS-9d8a92c9-160b-58b4-e044-00144f67d249.html#L-19e19cd0-dd3d-4408-b593-afa8fc474927</t>
  </si>
  <si>
    <t>MEDIAPLAST 60 (/STRUKTOL A86) Keverék</t>
  </si>
  <si>
    <t>1333-86-4</t>
  </si>
  <si>
    <t>Carbon black</t>
  </si>
  <si>
    <t>215-609-9</t>
  </si>
  <si>
    <t>25322-68-3</t>
  </si>
  <si>
    <t>500-038-2</t>
  </si>
  <si>
    <t>http://apps.echa.europa.eu/registered/data/dossiers/DISS-d9781103-f490-4480-e044-00144f67d031/AGGR-245d3f40-67db-4690-978d-aaf79b1d9a1d_DISS-d9781103-f490-4480-e044-00144f67d031.html#L-9198a4fe-93db-4079-b23e-6716b92fbc93</t>
  </si>
  <si>
    <t>PEG 4000 Polyethilene glykol</t>
  </si>
  <si>
    <t>67701-12-6</t>
  </si>
  <si>
    <t>Fatty acids, C14-18 and C16-18-unsatd., zinc salts</t>
  </si>
  <si>
    <t>266-936-9</t>
  </si>
  <si>
    <t>http://apps.echa.europa.eu/registered/data/dossiers/DISS-9fe6bae1-666c-3a5e-e044-00144f67d031/AGGR-299d5c05-c555-47f9-a856-7a0a89a6dd88_DISS-9fe6bae1-666c-3a5e-e044-00144f67d031.html#L-08f12488-ee81-465b-83bc-9b254040662b</t>
  </si>
  <si>
    <t>POLYPLASTOL 6/STRUKTOL A50</t>
  </si>
  <si>
    <t>17796-82-6</t>
  </si>
  <si>
    <t>241-774-1</t>
  </si>
  <si>
    <t>http://apps.echa.europa.eu/registered/data/dossiers/DISS-97d77dfa-31da-12e7-e044-00144f67d031/AGGR-cda90f66-95af-4dc2-8f34-3b9c526b89f1_DISS-97d77dfa-31da-12e7-e044-00144f67d031.html#L-c7799b5a-192d-44c5-a39b-2f6e4539888a</t>
  </si>
  <si>
    <t>PVI 80</t>
  </si>
  <si>
    <t>471-34-1</t>
  </si>
  <si>
    <t>207-439-9</t>
  </si>
  <si>
    <t>stearic acid</t>
  </si>
  <si>
    <t>200-313-4</t>
  </si>
  <si>
    <t>http://apps.echa.europa.eu/registered/data/dossiers/DISS-9d897b7c-2808-010c-e044-00144f67d249/AGGR-c8d6dc9f-66cb-427b-804f-1956390e8e59_DISS-9d897b7c-2808-010c-e044-00144f67d249.html#L-761bbfd0-80e4-4237-b5a2-1f29a0acfe52</t>
  </si>
  <si>
    <t>STEARIN</t>
  </si>
  <si>
    <t>Gyártó adatlapja alapján</t>
  </si>
  <si>
    <t>101316-69-2</t>
  </si>
  <si>
    <t>309-874-0</t>
  </si>
  <si>
    <t>64742-16-1</t>
  </si>
  <si>
    <t>Resina Rom 10/RD</t>
  </si>
  <si>
    <t>265-116-8</t>
  </si>
  <si>
    <t>71302-83-5</t>
  </si>
  <si>
    <t>Resin C9 SG 100</t>
  </si>
  <si>
    <t>107-01-7</t>
  </si>
  <si>
    <t>203-452-9</t>
  </si>
  <si>
    <t>115-11-7</t>
  </si>
  <si>
    <t>2-methylpropene</t>
  </si>
  <si>
    <t>204-066-3</t>
  </si>
  <si>
    <t>590-18-1</t>
  </si>
  <si>
    <t>(Z)-but-2-ene</t>
  </si>
  <si>
    <t>209-673-7</t>
  </si>
  <si>
    <t>106-98-9</t>
  </si>
  <si>
    <t>but-1-ene</t>
  </si>
  <si>
    <t>203-449-2</t>
  </si>
  <si>
    <t>N-(cyclohexylthio)phthalimide</t>
  </si>
  <si>
    <t>57-11-4</t>
  </si>
  <si>
    <t>gyártói adatlap</t>
  </si>
  <si>
    <t>2170-03-8</t>
  </si>
  <si>
    <t>8050-09-7</t>
  </si>
  <si>
    <t>CLP, de hosszan magyarázza az eltéréseket a regisztrációban</t>
  </si>
  <si>
    <t>CLP, a regisztrációban elhagyták a bőr és belégz. Tox. Én nem</t>
  </si>
  <si>
    <t>CLP 0,  harmoniziált, azonos a regi-val</t>
  </si>
  <si>
    <t>10099-74-8</t>
  </si>
  <si>
    <t>101-14-4</t>
  </si>
  <si>
    <t>10124-43-3</t>
  </si>
  <si>
    <t>10141-05-6</t>
  </si>
  <si>
    <t>101-61-1</t>
  </si>
  <si>
    <t>101-80-4</t>
  </si>
  <si>
    <t>10588-01-9</t>
  </si>
  <si>
    <t>106-94-5</t>
  </si>
  <si>
    <t>110-00-9</t>
  </si>
  <si>
    <t>11103-86-9</t>
  </si>
  <si>
    <t>11113-50-1</t>
  </si>
  <si>
    <t>11120-22-2</t>
  </si>
  <si>
    <t>11138-47-9</t>
  </si>
  <si>
    <t>111-96-6</t>
  </si>
  <si>
    <t>112-49-2</t>
  </si>
  <si>
    <t>1163-19-5</t>
  </si>
  <si>
    <t>117-82-8</t>
  </si>
  <si>
    <t>120-12-7</t>
  </si>
  <si>
    <t>12036-76-9</t>
  </si>
  <si>
    <t>12060-00-3</t>
  </si>
  <si>
    <t>12065-90-6</t>
  </si>
  <si>
    <t>120-71-8</t>
  </si>
  <si>
    <t>121-14-2</t>
  </si>
  <si>
    <t>12141-20-7</t>
  </si>
  <si>
    <t>12179-04-3</t>
  </si>
  <si>
    <t>12202-17-4</t>
  </si>
  <si>
    <t>12267-73-1</t>
  </si>
  <si>
    <t>123-77-3</t>
  </si>
  <si>
    <t>12578-12-0</t>
  </si>
  <si>
    <t>12626-81-2</t>
  </si>
  <si>
    <t>12656-85-8</t>
  </si>
  <si>
    <t>1303-86-2</t>
  </si>
  <si>
    <t>1303-96-4</t>
  </si>
  <si>
    <t>1314-41-6</t>
  </si>
  <si>
    <t>13149-00-3</t>
  </si>
  <si>
    <t>1317-36-8</t>
  </si>
  <si>
    <t>1319-46-6</t>
  </si>
  <si>
    <t>134237-50-6</t>
  </si>
  <si>
    <t>134237-51-7</t>
  </si>
  <si>
    <t>134237-52-8</t>
  </si>
  <si>
    <t>13424-46-9</t>
  </si>
  <si>
    <t>1344-37-2</t>
  </si>
  <si>
    <t>13530-68-2</t>
  </si>
  <si>
    <t>13814-96-5</t>
  </si>
  <si>
    <t>140-66-9</t>
  </si>
  <si>
    <t>14166-21-3</t>
  </si>
  <si>
    <t>143860-04-2</t>
  </si>
  <si>
    <t>15120-21-5</t>
  </si>
  <si>
    <t>15245-44-0</t>
  </si>
  <si>
    <t>15571-58-1</t>
  </si>
  <si>
    <t>15606-95-8</t>
  </si>
  <si>
    <t>17570-76-2</t>
  </si>
  <si>
    <t>1937-37-7</t>
  </si>
  <si>
    <t>19438-60-9</t>
  </si>
  <si>
    <t>2058-94-8</t>
  </si>
  <si>
    <t>20837-86-9</t>
  </si>
  <si>
    <t>2451-62-9</t>
  </si>
  <si>
    <t>25214-70-4</t>
  </si>
  <si>
    <t>25550-51-0</t>
  </si>
  <si>
    <t>25637-99-4</t>
  </si>
  <si>
    <t>2580-56-5</t>
  </si>
  <si>
    <t>25973-55-1</t>
  </si>
  <si>
    <t>301-04-2</t>
  </si>
  <si>
    <t>307-55-1</t>
  </si>
  <si>
    <t>3194-55-6</t>
  </si>
  <si>
    <t>335-67-1</t>
  </si>
  <si>
    <t>376-06-7</t>
  </si>
  <si>
    <t>3825-26-1</t>
  </si>
  <si>
    <t>3846-71-7</t>
  </si>
  <si>
    <t>48122-14-1</t>
  </si>
  <si>
    <t>49663-84-5</t>
  </si>
  <si>
    <t>513-79-1</t>
  </si>
  <si>
    <t>51404-69-4</t>
  </si>
  <si>
    <t>548-62-9</t>
  </si>
  <si>
    <t>561-41-1</t>
  </si>
  <si>
    <t>57110-29-9</t>
  </si>
  <si>
    <t>573-58-0</t>
  </si>
  <si>
    <t>59653-74-6</t>
  </si>
  <si>
    <t>60-09-3</t>
  </si>
  <si>
    <t>62229-08-7</t>
  </si>
  <si>
    <t>625-45-6</t>
  </si>
  <si>
    <t>6477-64-1</t>
  </si>
  <si>
    <t>650-017-00-8</t>
  </si>
  <si>
    <t>65996-93-2</t>
  </si>
  <si>
    <t>6786-83-0</t>
  </si>
  <si>
    <t>683-18-1</t>
  </si>
  <si>
    <t>68515-51-5</t>
  </si>
  <si>
    <t>68648-93-1</t>
  </si>
  <si>
    <t>68784-75-8</t>
  </si>
  <si>
    <t>69011-06-9</t>
  </si>
  <si>
    <t>72629-94-8</t>
  </si>
  <si>
    <t>7632-04-4</t>
  </si>
  <si>
    <t>7646-79-9</t>
  </si>
  <si>
    <t>77-09-8</t>
  </si>
  <si>
    <t>7738-94-5</t>
  </si>
  <si>
    <t>7758-97-6</t>
  </si>
  <si>
    <t>7778-50-9</t>
  </si>
  <si>
    <t>7789-00-6</t>
  </si>
  <si>
    <t>7789-09-5</t>
  </si>
  <si>
    <t>7803-57-8</t>
  </si>
  <si>
    <t>79-16-3</t>
  </si>
  <si>
    <t>8012-00-8</t>
  </si>
  <si>
    <t>81-15-2</t>
  </si>
  <si>
    <t>838-88-0</t>
  </si>
  <si>
    <t>85-42-7</t>
  </si>
  <si>
    <t>85535-84-8</t>
  </si>
  <si>
    <t>90640-81-6</t>
  </si>
  <si>
    <t>90640-82-7</t>
  </si>
  <si>
    <t>90-94-8</t>
  </si>
  <si>
    <t>91031-62-8</t>
  </si>
  <si>
    <t>91995-15-2</t>
  </si>
  <si>
    <t>91995-17-4</t>
  </si>
  <si>
    <t>95-80-7</t>
  </si>
  <si>
    <t>96-18-4</t>
  </si>
  <si>
    <t>97-56-3</t>
  </si>
  <si>
    <t>Sodium chromate</t>
  </si>
  <si>
    <t>Boric acid</t>
  </si>
  <si>
    <t>Lead dinitrate</t>
  </si>
  <si>
    <t>Cadmium chloride</t>
  </si>
  <si>
    <t>2,2'-dichloro-4,4'-methylenedianiline</t>
  </si>
  <si>
    <t>Cadmium sulphate</t>
  </si>
  <si>
    <t>Cobalt(II) sulphate</t>
  </si>
  <si>
    <t>Cobalt(II) dinitrate</t>
  </si>
  <si>
    <t>N,N,N',N'-tetramethyl-4,4'-methylenedianiline (Michler’s base)</t>
  </si>
  <si>
    <t>4,4'- Diaminodiphenylmethane (MDA)</t>
  </si>
  <si>
    <t>4,4'-oxydianiline and its salts</t>
  </si>
  <si>
    <t>Sodium dichromate</t>
  </si>
  <si>
    <t>1-bromopropane (n-propyl bromide)</t>
  </si>
  <si>
    <t>Furan</t>
  </si>
  <si>
    <t>Potassium hydroxyoctaoxodizincatedichromate</t>
  </si>
  <si>
    <t>Silicic acid, lead salt</t>
  </si>
  <si>
    <t>Bis(2-methoxyethyl) ether</t>
  </si>
  <si>
    <t>Bis(pentabromophenyl) ether (decabromodiphenyl ether) (DecaBDE)</t>
  </si>
  <si>
    <t>Bis (2-ethylhexyl)phthalate (DEHP)</t>
  </si>
  <si>
    <t>Anthracene</t>
  </si>
  <si>
    <t>Lead oxide sulfate</t>
  </si>
  <si>
    <t>Lead titanium trioxide</t>
  </si>
  <si>
    <t>Pentalead tetraoxide sulphate</t>
  </si>
  <si>
    <t>6-methoxy-m-toluidine (p-cresidine)</t>
  </si>
  <si>
    <t>Trilead dioxide phosphonate</t>
  </si>
  <si>
    <t>Disodium tetraborate, anhydrous</t>
  </si>
  <si>
    <t>Tetralead trioxide sulphate</t>
  </si>
  <si>
    <t>Tetraboron disodium heptaoxide, hydrate</t>
  </si>
  <si>
    <t>Dioxobis(stearato)trilead</t>
  </si>
  <si>
    <t>Lead titanium zirconium oxide</t>
  </si>
  <si>
    <t>Lead chromate molybdate sulphate red (C.I. Pigment Red 104)</t>
  </si>
  <si>
    <t>N,N-dimethylacetamide</t>
  </si>
  <si>
    <t>Diarsenic pentaoxide</t>
  </si>
  <si>
    <t>Diboron trioxide</t>
  </si>
  <si>
    <t>Cadmium oxide</t>
  </si>
  <si>
    <t>Cadmium sulphide</t>
  </si>
  <si>
    <t>Dipentyl phthalate (DPP)</t>
  </si>
  <si>
    <t>Orange lead (lead tetroxide)</t>
  </si>
  <si>
    <t>Lead monoxide (lead oxide)</t>
  </si>
  <si>
    <t>Trilead bis(carbonate) dihydroxide</t>
  </si>
  <si>
    <t>Diarsenic trioxide</t>
  </si>
  <si>
    <t>Chromium trioxide</t>
  </si>
  <si>
    <t>Lead diazide, Lead azide</t>
  </si>
  <si>
    <t>Lead sulfochromate yellow (C.I. Pigment Yellow 34)</t>
  </si>
  <si>
    <t>Lead bis(tetrafluoroborate)</t>
  </si>
  <si>
    <t>4-(1,1,3,3-tetramethylbutyl)phenol</t>
  </si>
  <si>
    <t>3-ethyl-2-methyl-2-(3-methylbutyl)-1,3-oxazolidine</t>
  </si>
  <si>
    <t>Lead styphnate</t>
  </si>
  <si>
    <t>2-ethylhexyl 10-ethyl-4,4-dioctyl-7-oxo-8-oxa-3,5-dithia-4-stannatetradecanoate (DOTE)</t>
  </si>
  <si>
    <t>Triethyl arsenate</t>
  </si>
  <si>
    <t>Lead(II) bis(methanesulfonate)</t>
  </si>
  <si>
    <t>Disodium 4-amino-3-[[4'-[(2,4-diaminophenyl)azo][1,1'-biphenyl]-4-yl]azo] -5-hydroxy-6-(phenylazo)naphthalene-2,7-disulphonate (C.I. Direct Black 38)</t>
  </si>
  <si>
    <t>Henicosafluoroundecanoic acid</t>
  </si>
  <si>
    <t>Lead cyanamidate</t>
  </si>
  <si>
    <t>1,3,5-Tris(oxiran-2-ylmethyl)-1,3,5-triazinane-2,4,6-trione (TGIC)</t>
  </si>
  <si>
    <t>Dichromium tris(chromate)</t>
  </si>
  <si>
    <t>Trixylyl phosphate</t>
  </si>
  <si>
    <t>Formaldehyde, oligomeric reaction products with aniline</t>
  </si>
  <si>
    <t>2-(2H-benzotriazol-2-yl)-4,6-ditertpentylphenol (UV-328)</t>
  </si>
  <si>
    <t>Lead di(acetate)</t>
  </si>
  <si>
    <t>Hydrazine</t>
  </si>
  <si>
    <t>Tricosafluorododecanoic acid</t>
  </si>
  <si>
    <t>Pentadecafluorooctanoic acid (PFOA)</t>
  </si>
  <si>
    <t>Trilead diarsenate</t>
  </si>
  <si>
    <t>Heptacosafluorotetradecanoic acid</t>
  </si>
  <si>
    <t>Ammonium pentadecafluorooctanoate (APFO)</t>
  </si>
  <si>
    <t>2-benzotriazol-2-yl-4,6-di-tert-butylphenol (UV-320)</t>
  </si>
  <si>
    <t>Pentazinc chromate octahydroxide</t>
  </si>
  <si>
    <t>Cobalt(II) carbonate</t>
  </si>
  <si>
    <t>Acetic acid, lead salt, basic</t>
  </si>
  <si>
    <t>Bis(tributyltin) oxide (TBTO)</t>
  </si>
  <si>
    <t>Disodium 3,3'-[[1,1'-biphenyl]-4,4'-diylbis(azo)]bis(4-aminonaphthalene-1-sulphonate) (C.I. Direct Red 28)</t>
  </si>
  <si>
    <t>1,3,5-tris[(2S and 2R)-2,3-epoxypropyl]-1,3,5-triazine-2,4,6-(1H,3H,5H)-trione (β-TGIC)</t>
  </si>
  <si>
    <t>Sulfurous acid, lead salt, dibasic</t>
  </si>
  <si>
    <t>Methoxyacetic acid</t>
  </si>
  <si>
    <t>Diethyl sulphate</t>
  </si>
  <si>
    <t>Lead dipicrate</t>
  </si>
  <si>
    <t>N,N-dimethylformamide</t>
  </si>
  <si>
    <t>Dibutyltin dichloride (DBTC)</t>
  </si>
  <si>
    <t>1,2-Benzenedicarboxylic acid, di-C7-11-branched and linear alkyl esters</t>
  </si>
  <si>
    <t>Silicic acid (H2Si2O5), barium salt (1:1), lead-doped</t>
  </si>
  <si>
    <t>[Phthalato(2-)]dioxotrilead</t>
  </si>
  <si>
    <t>Cobalt(II) diacetate</t>
  </si>
  <si>
    <t>1,2-Benzenedicarboxylic acid, di-C6-8-branched alkyl esters, C7-rich</t>
  </si>
  <si>
    <t>Pentacosafluorotridecanoic acid</t>
  </si>
  <si>
    <t>Cadmium</t>
  </si>
  <si>
    <t>Formamide</t>
  </si>
  <si>
    <t>Methyloxirane (Propylene oxide)</t>
  </si>
  <si>
    <t>Sodium peroxometaborate</t>
  </si>
  <si>
    <t>Cobalt dichloride</t>
  </si>
  <si>
    <t>Phenolphthalein</t>
  </si>
  <si>
    <t>Lead chromate</t>
  </si>
  <si>
    <t>N-pentyl-isopentylphthalate</t>
  </si>
  <si>
    <t>Dimethyl sulphate</t>
  </si>
  <si>
    <t>Arsenic acid</t>
  </si>
  <si>
    <t>Calcium arsenate</t>
  </si>
  <si>
    <t>Potassium dichromate</t>
  </si>
  <si>
    <t>Lead hydrogen arsenate</t>
  </si>
  <si>
    <t>Potassium chromate</t>
  </si>
  <si>
    <t>Strontium chromate</t>
  </si>
  <si>
    <t>Ammonium dichromate</t>
  </si>
  <si>
    <t>Cadmium fluoride</t>
  </si>
  <si>
    <t>Tetraethyllead</t>
  </si>
  <si>
    <t>Trichloroethylene</t>
  </si>
  <si>
    <t>Acrylamide</t>
  </si>
  <si>
    <t>N-methylacetamide</t>
  </si>
  <si>
    <t>Pyrochlore, antimony lead yellow</t>
  </si>
  <si>
    <t>5-tert-butyl-2,4,6-trinitro-m-xylene (Musk xylene)</t>
  </si>
  <si>
    <t>4,4'-methylenedi-o-toluidine</t>
  </si>
  <si>
    <t>Diisobutyl phthalate</t>
  </si>
  <si>
    <t>Dibutyl phthalate (DBP)</t>
  </si>
  <si>
    <t>Dihexyl phthalate</t>
  </si>
  <si>
    <t>Alkanes, C10-13, chloro (Short Chain Chlorinated Paraffins)</t>
  </si>
  <si>
    <t>Benzyl butyl phthalate (BBP)</t>
  </si>
  <si>
    <t>1-Methyl-2-pyrrolidone (NMP)</t>
  </si>
  <si>
    <t>Dinoseb (6-sec-butyl-2,4-dinitrophenol)</t>
  </si>
  <si>
    <t>Anthracene oil</t>
  </si>
  <si>
    <t>Anthracene oil, anthracene paste</t>
  </si>
  <si>
    <t>Anthracene oil, anthracene-low</t>
  </si>
  <si>
    <t>4,4'-bis(dimethylamino)benzophenone (Michler’s ketone)</t>
  </si>
  <si>
    <t>Fatty acids, C16-18, lead salts</t>
  </si>
  <si>
    <t>Anthracene oil, anthracene paste, anthracene fraction</t>
  </si>
  <si>
    <t>Anthracene oil, anthracene paste, distn. lights</t>
  </si>
  <si>
    <t>Biphenyl-4-ylamine</t>
  </si>
  <si>
    <t>4-methyl-m-phenylenediamine (toluene-2,4-diamine)</t>
  </si>
  <si>
    <t>1,2,3-trichloropropane</t>
  </si>
  <si>
    <t>Imidazolidine-2-thione (2-imidazoline-2-thiol)</t>
  </si>
  <si>
    <t>o-aminoazotoluene</t>
  </si>
  <si>
    <t>231-889-5</t>
  </si>
  <si>
    <t>233-245-9</t>
  </si>
  <si>
    <t>202-918-9</t>
  </si>
  <si>
    <t>233-334-2</t>
  </si>
  <si>
    <t>233-402-1</t>
  </si>
  <si>
    <t>202-959-2</t>
  </si>
  <si>
    <t>202-974-4</t>
  </si>
  <si>
    <t>202-977-0</t>
  </si>
  <si>
    <t>203-445-0</t>
  </si>
  <si>
    <t>203-727-3</t>
  </si>
  <si>
    <t>234-329-8</t>
  </si>
  <si>
    <t>234-343-4</t>
  </si>
  <si>
    <t>203-839-2</t>
  </si>
  <si>
    <t>234-363-3</t>
  </si>
  <si>
    <t>234-390-0</t>
  </si>
  <si>
    <t>203-924-4</t>
  </si>
  <si>
    <t>203-977-3</t>
  </si>
  <si>
    <t>214-604-9</t>
  </si>
  <si>
    <t>204-211-0</t>
  </si>
  <si>
    <t>204-212-6</t>
  </si>
  <si>
    <t>204-371-1</t>
  </si>
  <si>
    <t>234-853-7</t>
  </si>
  <si>
    <t>235-038-9</t>
  </si>
  <si>
    <t>235-067-7</t>
  </si>
  <si>
    <t>204-419-1</t>
  </si>
  <si>
    <t>204-450-0</t>
  </si>
  <si>
    <t>235-252-2</t>
  </si>
  <si>
    <t>235-380-9</t>
  </si>
  <si>
    <t>235-541-3</t>
  </si>
  <si>
    <t>204-650-8</t>
  </si>
  <si>
    <t>235-702-8</t>
  </si>
  <si>
    <t>235-727-4</t>
  </si>
  <si>
    <t>235-759-9</t>
  </si>
  <si>
    <t>204-826-4</t>
  </si>
  <si>
    <t>215-125-8</t>
  </si>
  <si>
    <t>215-540-4</t>
  </si>
  <si>
    <t>205-017-9</t>
  </si>
  <si>
    <t>215-235-6</t>
  </si>
  <si>
    <t>236-086-3</t>
  </si>
  <si>
    <t>215-267-0</t>
  </si>
  <si>
    <t>215-290-6</t>
  </si>
  <si>
    <t>215-607-8</t>
  </si>
  <si>
    <t>236-542-1</t>
  </si>
  <si>
    <t>215-693-7</t>
  </si>
  <si>
    <t>236-881-5</t>
  </si>
  <si>
    <t>237-486-0</t>
  </si>
  <si>
    <t>205-426-2</t>
  </si>
  <si>
    <t>238-009-9</t>
  </si>
  <si>
    <t>421-150-7</t>
  </si>
  <si>
    <t>239-172-9</t>
  </si>
  <si>
    <t>239-290-0</t>
  </si>
  <si>
    <t>239-622-4</t>
  </si>
  <si>
    <t>427-700-2</t>
  </si>
  <si>
    <t>401-750-5</t>
  </si>
  <si>
    <t>217-710-3</t>
  </si>
  <si>
    <t>243-072-0</t>
  </si>
  <si>
    <t>218-165-4</t>
  </si>
  <si>
    <t>244-073-9</t>
  </si>
  <si>
    <t>219-514-3</t>
  </si>
  <si>
    <t>246-356-2</t>
  </si>
  <si>
    <t>500-036-1</t>
  </si>
  <si>
    <t>247-094-1</t>
  </si>
  <si>
    <t>247-148-4</t>
  </si>
  <si>
    <t>219-943-6</t>
  </si>
  <si>
    <t>247-384-8</t>
  </si>
  <si>
    <t>206-104-4</t>
  </si>
  <si>
    <t>206-203-2</t>
  </si>
  <si>
    <t>221-695-9</t>
  </si>
  <si>
    <t>206-397-9</t>
  </si>
  <si>
    <t>206-803-4</t>
  </si>
  <si>
    <t>223-320-4</t>
  </si>
  <si>
    <t>223-346-6</t>
  </si>
  <si>
    <t>256-356-4</t>
  </si>
  <si>
    <t>256-418-0</t>
  </si>
  <si>
    <t>208-169-4</t>
  </si>
  <si>
    <t>257-175-3</t>
  </si>
  <si>
    <t>208-953-6</t>
  </si>
  <si>
    <t>209-218-2</t>
  </si>
  <si>
    <t>260-566-1</t>
  </si>
  <si>
    <t>209-358-4</t>
  </si>
  <si>
    <t>423-400-0</t>
  </si>
  <si>
    <t>200-453-6</t>
  </si>
  <si>
    <t>263-467-1</t>
  </si>
  <si>
    <t>210-894-6</t>
  </si>
  <si>
    <t>200-589-6</t>
  </si>
  <si>
    <t>229-335-2</t>
  </si>
  <si>
    <t>266-028-2</t>
  </si>
  <si>
    <t>229-851-8</t>
  </si>
  <si>
    <t>200-679-5</t>
  </si>
  <si>
    <t>211-670-0</t>
  </si>
  <si>
    <t>271-084-6</t>
  </si>
  <si>
    <t>271-094-0</t>
  </si>
  <si>
    <t>272-013-1</t>
  </si>
  <si>
    <t>272-271-5</t>
  </si>
  <si>
    <t>273-688-5</t>
  </si>
  <si>
    <t>200-755-8</t>
  </si>
  <si>
    <t>276-158-1</t>
  </si>
  <si>
    <t>276-745-2</t>
  </si>
  <si>
    <t>200-842-0</t>
  </si>
  <si>
    <t>200-879-2</t>
  </si>
  <si>
    <t>231-556-4</t>
  </si>
  <si>
    <t>231-589-4</t>
  </si>
  <si>
    <t>201-004-7</t>
  </si>
  <si>
    <t>231-801-5</t>
  </si>
  <si>
    <t>231-846-0</t>
  </si>
  <si>
    <t>201-058-1</t>
  </si>
  <si>
    <t>231-906-6</t>
  </si>
  <si>
    <t>232-140-5</t>
  </si>
  <si>
    <t>232-142-6</t>
  </si>
  <si>
    <t>232-143-1</t>
  </si>
  <si>
    <t>234-190-3</t>
  </si>
  <si>
    <t>201-167-4</t>
  </si>
  <si>
    <t>201-173-7</t>
  </si>
  <si>
    <t>201-182-6</t>
  </si>
  <si>
    <t>232-382-1</t>
  </si>
  <si>
    <t>201-329-4</t>
  </si>
  <si>
    <t>212-658-8</t>
  </si>
  <si>
    <t>284-032-2</t>
  </si>
  <si>
    <t>201-604-9</t>
  </si>
  <si>
    <t>287-476-5</t>
  </si>
  <si>
    <t>212-828-1</t>
  </si>
  <si>
    <t>201-963-1</t>
  </si>
  <si>
    <t>292-603-2</t>
  </si>
  <si>
    <t>292-604-8</t>
  </si>
  <si>
    <t>202-027-5</t>
  </si>
  <si>
    <t>292-966-7</t>
  </si>
  <si>
    <t>295-275-9</t>
  </si>
  <si>
    <t>295-278-5</t>
  </si>
  <si>
    <t>202-429-0</t>
  </si>
  <si>
    <t>202-453-1</t>
  </si>
  <si>
    <t>202-486-1</t>
  </si>
  <si>
    <t>202-591-2</t>
  </si>
  <si>
    <t>Carcinogenic (Article 57a)</t>
  </si>
  <si>
    <t>2014/12/17; 2008/10/28</t>
  </si>
  <si>
    <t>vPvB (Article 57e)</t>
  </si>
  <si>
    <t>Mutagenic (Article 57b)</t>
  </si>
  <si>
    <t>2011/06/20 - 2008/10/28</t>
  </si>
  <si>
    <t>Jelöltlista tábla</t>
  </si>
  <si>
    <t>Jelezni, hogy valamely anyagunk felkerült a jelöltlistára. Ezt a biztonsági adatlapban is meg kell adni, azért, hogy akik berakják árucikkbe 0,1% feletti mennyiségben, tudják, hogy jelezniük kell a vevőjüknek (az egyéb, ritkábban előforduló kötelezettségekről nem is beszélve, pl. hogy jó ha elkezdik kiváltani....)</t>
  </si>
  <si>
    <t>Szerepel-e az anyag a jelöltlistán?</t>
  </si>
  <si>
    <t>232-350-7</t>
  </si>
  <si>
    <t>CLP de a regisztrációban azt mondják, hogy a lenyelés és a bőrtoxicitás indokolatlan A tűzveszélyesség meg 2 a regisztrációban a harmonizált 3 helyett</t>
  </si>
  <si>
    <t>Terpenes and terpenoids, turpentine-oil, α-pinene fraction, oligomers</t>
  </si>
  <si>
    <t>500-245-8</t>
  </si>
  <si>
    <t>70750-57-1</t>
  </si>
  <si>
    <t>számolás</t>
  </si>
  <si>
    <t>IGEN/HIÁNYZIK</t>
  </si>
  <si>
    <t>Az Excel automatikosan jelzik az Eredmény veszélybesorolás tábla utolsó oszlopában, hogy az adott anyagkomonens jelöltlistás. Ekkor IGEN jelenik meg a sorában. Igyekeztem a csoportos anyagoknál kigyűjteni az összes lehetséges CAS számot, hogy segítsem az anyagok azonosítását. Ezért van a "hivatalosnál" sokkal nagyobb számú, jelöltlistás anyagom...., mert ezek mind külön sorba kerültek, hogy az Excel megtalálja őket.</t>
  </si>
  <si>
    <t>Ha a keverékünkbe lévő anyag szerepel a listán, IGEN jelenik meg a sorában. Ha nem, akkor  "HIÁNYZIK" a megjelenő szöveg. Hogy mi a követelmény ilyenkor, azt sajnos már meg kell nézni…Ez függ attól, hogy melyik mellékletben van az anyag, amit az Excel már nem jelez, sajnos.</t>
  </si>
  <si>
    <t>A 25/2000-ben gyakran anyagcsoportok vannak, pl. PCB-k, vagy szerves ónvegyületek, stb. Ezeket természetesen az Excel nem fogja megtalálni. Ha esetleg fel volt sorolva több CAS szám, abból csak egyet vettem át, tehát ez is probléma lehet. De persze az ónvegyületekből akár 100 CAS szám is lehet, más és más vegyületeket azonosítva: ezeket nem találhatja meg az Excel. Figyeljünk rájuk!!</t>
  </si>
  <si>
    <t>AK érték a 25/2000 rendelet 1. mellékletéből</t>
  </si>
  <si>
    <t>Ha csak a veszélyesek anyagokat gyűjtjük ki a "adatgyűjtés" táblába - hiszen csak ezek befolyásolják az osztályba sorolást - akkor lehetnek olyan, nem veszélyes komponensek is, melyek szerepelnek a 25/2000 EüM-SzCsM rendeletben és ezeket fel kell sorolni majd az adatlap 3.2 pontjában. Pl. a kalcium-karbonát... A CMR anyagokra nem AK és CK érték van, ezeknél 0,0-t ad ki az Excel, jelezve, hogy szerepelnek a táblázatban, de nem talált értéket. Az egész keresés csak arra szolgál, hogy vegyük észre: az anyagunk megtalálható a 25/2000 rendeletben.</t>
  </si>
  <si>
    <t>Kevés adat van. Csak 1-et írjunk, ha van ilyen besorolás az anyagunkra (általában szénhidrogének). Figyeljünk: gyakran van egyedi koncentrációs hatáérték, azt is be kell írnunk a megfelelő oszlopba.</t>
  </si>
  <si>
    <t>Itt találhatóak az egyes anyagok összegyűjtött CLP osztályozási adatai, a specifikus koncentrációs limitek és az M tényezők (és még más hasznos információk is az anyagokról, melyekről lejjebb adok útmutatást)</t>
  </si>
  <si>
    <t>80-56-8</t>
  </si>
  <si>
    <t>pin-2(3)-ene</t>
  </si>
  <si>
    <t>201-291-9</t>
  </si>
  <si>
    <t>18172-67-3</t>
  </si>
  <si>
    <t>pin-2(10)-ene</t>
  </si>
  <si>
    <t>204-872-5</t>
  </si>
  <si>
    <t>127-91-3</t>
  </si>
  <si>
    <t>7785-26-4</t>
  </si>
  <si>
    <t>232-077-3</t>
  </si>
  <si>
    <t>7785-70-8</t>
  </si>
  <si>
    <t>232-087-8</t>
  </si>
  <si>
    <t>123-35-3</t>
  </si>
  <si>
    <t>204-622-5</t>
  </si>
  <si>
    <t>regisztráció, de van egy második, indoklás nélkül, mely szigorúbb Sens. 1B, Eye Irrt. 2 és Chronic 2 is van benne</t>
  </si>
  <si>
    <t>citronellol</t>
  </si>
  <si>
    <t>106-22-9</t>
  </si>
  <si>
    <t>203-375-0</t>
  </si>
  <si>
    <t>26489-01-0</t>
  </si>
  <si>
    <t>247-737-6</t>
  </si>
  <si>
    <t>a racémre csak bejelentés van, ezért átvettem a királis regisztráicóját</t>
  </si>
  <si>
    <t>geraniol</t>
  </si>
  <si>
    <t>203-377-1</t>
  </si>
  <si>
    <t>106-24-1</t>
  </si>
  <si>
    <t>906-125-5</t>
  </si>
  <si>
    <t>nerol</t>
  </si>
  <si>
    <t>106-25-2</t>
  </si>
  <si>
    <t>203-378-7</t>
  </si>
  <si>
    <t>regisztráció kétféle szemosztályozással. A szigorúbbat vettem be</t>
  </si>
  <si>
    <t>linalool</t>
  </si>
  <si>
    <t>78-70-6</t>
  </si>
  <si>
    <t>201-134-4</t>
  </si>
  <si>
    <t>a regisztrációho képest harmonizált osztályozási kérvény van benn Skin. Sens. 1A-ra, ezt is belevettem</t>
  </si>
  <si>
    <t>citronellál</t>
  </si>
  <si>
    <t>106-23-0</t>
  </si>
  <si>
    <t>203-376-6</t>
  </si>
  <si>
    <t>regisztráció. Az osztályozás-bejelentésekben igen sokan Chronic 2-t is hozzávettek</t>
  </si>
  <si>
    <t>5392-40-5</t>
  </si>
  <si>
    <t>226-394-6</t>
  </si>
  <si>
    <t>CLP00 de a regisztrációban hozzávették az Eye Irrit. 2-t</t>
  </si>
  <si>
    <t>1365-19-1</t>
  </si>
  <si>
    <t>215-723-9</t>
  </si>
  <si>
    <t>(-)-pin-2(10)-ene</t>
  </si>
  <si>
    <t>(-)-pin-2(3)-ene</t>
  </si>
  <si>
    <t>(+)-pin-2(3)-ene</t>
  </si>
  <si>
    <t>19902-08-0</t>
  </si>
  <si>
    <t>bejelentés 23 cég. Nyilván nem jó az osztályzás, nem lóghat ki ennyire a sorból</t>
  </si>
  <si>
    <t>89-79-2</t>
  </si>
  <si>
    <t>201-940-6</t>
  </si>
  <si>
    <t>7786-67-6</t>
  </si>
  <si>
    <t>5-methyl-2-(1-methylvinyl)cyclohexan-1-ol</t>
  </si>
  <si>
    <t>232-102-6</t>
  </si>
  <si>
    <t>78-69-3</t>
  </si>
  <si>
    <t>201-133-9</t>
  </si>
  <si>
    <t>106-21-8</t>
  </si>
  <si>
    <t>203-374-5</t>
  </si>
  <si>
    <t>141-27-5</t>
  </si>
  <si>
    <t>(E)-3,7-dimethylocta-2,6-dienal</t>
  </si>
  <si>
    <t>205-476-5</t>
  </si>
  <si>
    <t>2385-77-5</t>
  </si>
  <si>
    <t>(R)-3,7-dimethyloct-6-enal</t>
  </si>
  <si>
    <t>219-194-5</t>
  </si>
  <si>
    <t>regisztráció csak intermedierként</t>
  </si>
  <si>
    <t>2436-90-0</t>
  </si>
  <si>
    <t>3,7-dimethylocta-1,6-diene</t>
  </si>
  <si>
    <t>219-433-3</t>
  </si>
  <si>
    <t>(E,E,E)-2,7-dimethylocta-2,4,6-trienedial</t>
  </si>
  <si>
    <t>5056-17-7</t>
  </si>
  <si>
    <t>225-756-0</t>
  </si>
  <si>
    <t>regisztráció csak intermedierként és nem veszélyes!??? Egyetlen, meg nem nevezett regisztráló és 70 ehhez csatlakozó CL bejelentő????</t>
  </si>
  <si>
    <t>2,6-dimethyloct-7-en-2-ol</t>
  </si>
  <si>
    <t>18479-58-8</t>
  </si>
  <si>
    <t>242-362-4</t>
  </si>
  <si>
    <t>regisztráció, többen, illatanyag</t>
  </si>
  <si>
    <t>CLP00 de a regisztráció hozzáadta a STOT RE 2-t</t>
  </si>
  <si>
    <t>200-539-3</t>
  </si>
  <si>
    <t xml:space="preserve"> </t>
  </si>
  <si>
    <t>202-870-9</t>
  </si>
  <si>
    <t>100-61-8</t>
  </si>
  <si>
    <t>Flam. Liq. 4</t>
  </si>
  <si>
    <t>CLP00 de a regisztráció Chronic 1-ét is figyelembe vettem</t>
  </si>
  <si>
    <t>CLP, de összesen ötféle osztályozás a három regisztrációban (full + 2 intermedier) Ebből származtattam a megadottat:Figyelem: több végpont a STOT_ban!!</t>
  </si>
  <si>
    <t>61788-45-2</t>
  </si>
  <si>
    <t>90640-32-7</t>
  </si>
  <si>
    <t>292-550-5</t>
  </si>
  <si>
    <t>Amines, C16-18-(even numbered) alkyl</t>
  </si>
  <si>
    <t>CLP05 a regisztrációval megegyezően</t>
  </si>
  <si>
    <t>Amines, hydrogenated tallow alkyl</t>
  </si>
  <si>
    <t>262-976-6</t>
  </si>
  <si>
    <t>61788-46-3</t>
  </si>
  <si>
    <t>Amines, coco alkyl</t>
  </si>
  <si>
    <t>262-977-1</t>
  </si>
  <si>
    <t>(Z)-octadec-9-enylamine</t>
  </si>
  <si>
    <t>112-90-3</t>
  </si>
  <si>
    <t>204-015-5</t>
  </si>
  <si>
    <t>octadecylamine</t>
  </si>
  <si>
    <t>124-30-1</t>
  </si>
  <si>
    <t>204-695-3</t>
  </si>
  <si>
    <t>Amines, tallow alkyl</t>
  </si>
  <si>
    <t>61790-33-8</t>
  </si>
  <si>
    <t>263-125-1</t>
  </si>
  <si>
    <t>CLP05 osztályozásbejelentéssel megegyező</t>
  </si>
  <si>
    <t>CLP05 az osztályozásbejelentéssel megegyezően</t>
  </si>
  <si>
    <t>CLP05 az osztályozsbejelentéssel megegyezően</t>
  </si>
  <si>
    <t>Amines, soya alkyl</t>
  </si>
  <si>
    <t>61790-18-9</t>
  </si>
  <si>
    <t>263-112-0</t>
  </si>
  <si>
    <t>68037-92-3</t>
  </si>
  <si>
    <t>268-215-4</t>
  </si>
  <si>
    <t>Amines, C16-22-alkyl</t>
  </si>
  <si>
    <t>Amines, C16-18 and C18-unsatd. Alkyl</t>
  </si>
  <si>
    <t>268-219-6</t>
  </si>
  <si>
    <t>Amines, C12-18-alkyl</t>
  </si>
  <si>
    <t>68155-27-1</t>
  </si>
  <si>
    <t>268-953-7</t>
  </si>
  <si>
    <t xml:space="preserve">C16-18-(even numbered, saturated and unsaturated)-alkylamines </t>
  </si>
  <si>
    <t>1213789-63-9</t>
  </si>
  <si>
    <t>627-034-4</t>
  </si>
  <si>
    <t>130169-56-1</t>
  </si>
  <si>
    <t xml:space="preserve">c16-18-(even numbered)- alkylamines acetates </t>
  </si>
  <si>
    <t>1273322-45-4</t>
  </si>
  <si>
    <t>800-526-8</t>
  </si>
  <si>
    <t>74-89-5</t>
  </si>
  <si>
    <t>200-820-0</t>
  </si>
  <si>
    <t>200-834-7</t>
  </si>
  <si>
    <t xml:space="preserve">Flam. Liquid 1, </t>
  </si>
  <si>
    <t>Flam. Liquid 2</t>
  </si>
  <si>
    <t>isopropylamine</t>
  </si>
  <si>
    <t>75-31-0</t>
  </si>
  <si>
    <t>200-860-9</t>
  </si>
  <si>
    <t>305-594-6</t>
  </si>
  <si>
    <t>gyártó adatlapja alapján, nem ismeri az ECHA, mert nyilván keverék</t>
  </si>
  <si>
    <t>75-64-9</t>
  </si>
  <si>
    <t>200-888-1</t>
  </si>
  <si>
    <t>2-ethylhexylamine</t>
  </si>
  <si>
    <t>203-233-8</t>
  </si>
  <si>
    <t>propylamine</t>
  </si>
  <si>
    <t>107-10-8</t>
  </si>
  <si>
    <t>203-462-3</t>
  </si>
  <si>
    <t>Flam. Liq. 2 Met. Corr. 1</t>
  </si>
  <si>
    <t>isopentylamine</t>
  </si>
  <si>
    <t>107-85-7</t>
  </si>
  <si>
    <t>203-526-0</t>
  </si>
  <si>
    <t>butylamine</t>
  </si>
  <si>
    <t>Flam. Liq. 2.</t>
  </si>
  <si>
    <t>regisztráció egyedi határértékkel STOT SE 3</t>
  </si>
  <si>
    <t>pentylamine</t>
  </si>
  <si>
    <t>203-780-2</t>
  </si>
  <si>
    <t>hexylamine</t>
  </si>
  <si>
    <t>111-26-2</t>
  </si>
  <si>
    <t>203-851-8</t>
  </si>
  <si>
    <t>octylamine</t>
  </si>
  <si>
    <t>111-86-4</t>
  </si>
  <si>
    <t>203-916-0</t>
  </si>
  <si>
    <t>124-22-1</t>
  </si>
  <si>
    <t>dodecylamine</t>
  </si>
  <si>
    <t>204-690-6</t>
  </si>
  <si>
    <t>tridecylamine branched and linear</t>
  </si>
  <si>
    <t>86089-17-0</t>
  </si>
  <si>
    <t>289-185-9</t>
  </si>
  <si>
    <t>C12-14. (even numbered)-alkylamines</t>
  </si>
  <si>
    <t>8,6/20oC</t>
  </si>
  <si>
    <t>1,44/20oC</t>
  </si>
  <si>
    <t>4/20oC</t>
  </si>
  <si>
    <t>223/985hPa</t>
  </si>
  <si>
    <t>26/25oC</t>
  </si>
  <si>
    <t>13,97/20oC</t>
  </si>
  <si>
    <t>&gt;360</t>
  </si>
  <si>
    <t>Pa</t>
  </si>
  <si>
    <t>oC</t>
  </si>
  <si>
    <t>abietic acid</t>
  </si>
  <si>
    <t>514-10-3</t>
  </si>
  <si>
    <t>208-178-3</t>
  </si>
  <si>
    <t>bejelentés bár vannak, akik nem veszélyesnek tekintik</t>
  </si>
  <si>
    <t>neoabietic acid</t>
  </si>
  <si>
    <t>471-77-2</t>
  </si>
  <si>
    <t>232-476-2</t>
  </si>
  <si>
    <t>8050-25-7</t>
  </si>
  <si>
    <t>232-478-3</t>
  </si>
  <si>
    <t>8050-26-8</t>
  </si>
  <si>
    <t>232-479-9</t>
  </si>
  <si>
    <t>regisztráció nem veszélyes</t>
  </si>
  <si>
    <t>rosin maleated</t>
  </si>
  <si>
    <t>8050-28-0</t>
  </si>
  <si>
    <t>232-480-4</t>
  </si>
  <si>
    <t>8050-31-5</t>
  </si>
  <si>
    <t>232-482-5</t>
  </si>
  <si>
    <t>rosin fumarated</t>
  </si>
  <si>
    <t>65997-04-8</t>
  </si>
  <si>
    <t>266-040-8</t>
  </si>
  <si>
    <t>rosin hydrogenated</t>
  </si>
  <si>
    <t>65997-06-0</t>
  </si>
  <si>
    <t>266-041-3</t>
  </si>
  <si>
    <t>65997-13-9</t>
  </si>
  <si>
    <t>266-042-9</t>
  </si>
  <si>
    <t>91081-22-0</t>
  </si>
  <si>
    <t>293-625-5</t>
  </si>
  <si>
    <t>91081-53-7</t>
  </si>
  <si>
    <t>293-659-0</t>
  </si>
  <si>
    <t>65997-05-9</t>
  </si>
  <si>
    <t>500-163-2</t>
  </si>
  <si>
    <t>CLP1 + regisztrációban akut oral toxicitással kiegészítve. Csak tiszta Co-ra érvényes. Ni szennyezésre %-tól függő más osztályoz</t>
  </si>
  <si>
    <t>216-333-1</t>
  </si>
  <si>
    <t>237-016-4</t>
  </si>
  <si>
    <t>248-373-0</t>
  </si>
  <si>
    <t>273-321-9</t>
  </si>
  <si>
    <t>263-064-0</t>
  </si>
  <si>
    <t>Self Heat 2</t>
  </si>
  <si>
    <t>regisztráció 2015-ből</t>
  </si>
  <si>
    <t>942-548-1</t>
  </si>
  <si>
    <t>97489-15-1</t>
  </si>
  <si>
    <t>Sulfonic acids, C14-17-sec-alkane, sodium salts</t>
  </si>
  <si>
    <t>307-055-2</t>
  </si>
  <si>
    <t>Alcohols, C12-14(even numbered), ethoxylated &lt; 2.5 EO, sulfates, sodium salts</t>
  </si>
  <si>
    <t>68891-38-3</t>
  </si>
  <si>
    <t>500-234-8</t>
  </si>
  <si>
    <t>232-391-0</t>
  </si>
  <si>
    <t>8013-07-8</t>
  </si>
  <si>
    <t>203-628-4</t>
  </si>
  <si>
    <t>CLP+regisztrációban a Skin Irrit.2, folyamatban a harmonizációja</t>
  </si>
  <si>
    <t>202-425-9</t>
  </si>
  <si>
    <t>CLP+regisztrációban a Skin Irrit. Eye Irrit. 2, Skin Sens. 1B és Acute Tox, inhal</t>
  </si>
  <si>
    <t>208-792-1</t>
  </si>
  <si>
    <t>Clp+regisztráció Skin Irrit 2 és Sens. 1</t>
  </si>
  <si>
    <t>203-400-5</t>
  </si>
  <si>
    <t>CLP a regisiztrációval egyezően</t>
  </si>
  <si>
    <t>87-61-6</t>
  </si>
  <si>
    <t>201-757-1</t>
  </si>
  <si>
    <t>204-428-0</t>
  </si>
  <si>
    <t>CLP regisztrációval egyezően</t>
  </si>
  <si>
    <t>108-70-3</t>
  </si>
  <si>
    <t>203-608-6</t>
  </si>
  <si>
    <t>osztályozásbejelentés</t>
  </si>
  <si>
    <t>634-66-2</t>
  </si>
  <si>
    <t>634-90-2</t>
  </si>
  <si>
    <t>211-217-7</t>
  </si>
  <si>
    <t>osztáloyzásbejelentés</t>
  </si>
  <si>
    <t>95-94-3</t>
  </si>
  <si>
    <t>202-466-2</t>
  </si>
  <si>
    <t>CLP a bejelentéssel megegyezően</t>
  </si>
  <si>
    <t>Subtilisin</t>
  </si>
  <si>
    <t>232-752-2</t>
  </si>
  <si>
    <t>t</t>
  </si>
  <si>
    <t>9001-92-7</t>
  </si>
  <si>
    <t>proteinase</t>
  </si>
  <si>
    <t>232-642-4</t>
  </si>
  <si>
    <t>209-151-9</t>
  </si>
  <si>
    <t>91051-01-3</t>
  </si>
  <si>
    <t>Fatty acids, C16-18, zinc salts</t>
  </si>
  <si>
    <t>293-049-4</t>
  </si>
  <si>
    <t>Fatty acids, C16-18, sodium salts</t>
  </si>
  <si>
    <t>68424-38-4</t>
  </si>
  <si>
    <t>270-299-2</t>
  </si>
  <si>
    <t>Fatty acids, C16-18, lithium salts</t>
  </si>
  <si>
    <t>68783-37-9</t>
  </si>
  <si>
    <t>272-195-2</t>
  </si>
  <si>
    <t>Fatty acids, C16-18, barium salts</t>
  </si>
  <si>
    <t>91002-07-2</t>
  </si>
  <si>
    <t>292-883-6</t>
  </si>
  <si>
    <t>CLP0 a regisztráció szerint inhalációban nem toxikus, de azért elfogadják</t>
  </si>
  <si>
    <t>regisztráció, szigorúbb, mint a harmonizált</t>
  </si>
  <si>
    <t>Fatty acids, C16-18, ammonium salts</t>
  </si>
  <si>
    <t>Benzenesulfonic acid, C10-13-alkyl derivs., sodium salts</t>
  </si>
  <si>
    <t>68411-30-3</t>
  </si>
  <si>
    <t>270-115-0</t>
  </si>
  <si>
    <t>regisztráció 65% spec. Limit az Acute Tox-ra!</t>
  </si>
  <si>
    <t>85536-14-7</t>
  </si>
  <si>
    <t>Benzenesulfonic acid, 4-C10-13-sec-alkyl derivs.</t>
  </si>
  <si>
    <t>287-494-3</t>
  </si>
  <si>
    <t>87-90-1</t>
  </si>
  <si>
    <t>201-782-8</t>
  </si>
  <si>
    <t>CLP00 nem regiszitrálták, csak bejelentések vannak, megegyezően</t>
  </si>
  <si>
    <t>dolomite</t>
  </si>
  <si>
    <t>16389-88-1</t>
  </si>
  <si>
    <t>2893-78-9</t>
  </si>
  <si>
    <t>220-767-7</t>
  </si>
  <si>
    <t>CLP01 a regisztrációban Skin Corr. 1A és ezért Eye Dam. 1 van a sima Eye Irrit. 2 helyett. De a regisztráció kiszedi a Aquatic Chronic 1-et, mert a termék gyorsanlebomilik és a STOT SE3-at is a harmonizáltból.</t>
  </si>
  <si>
    <t>69-72-7</t>
  </si>
  <si>
    <t>200-712-3</t>
  </si>
  <si>
    <t>9004-81-3</t>
  </si>
  <si>
    <t>9004-96-0</t>
  </si>
  <si>
    <t>9004-99-3</t>
  </si>
  <si>
    <t>91031-31-1</t>
  </si>
  <si>
    <t>618-396-4</t>
  </si>
  <si>
    <t>csak osztályozásbejelentés EO=8, negyede nem veszélyes, háromnegyede ugyanez, amit beírtam</t>
  </si>
  <si>
    <t>500-015-7</t>
  </si>
  <si>
    <t>csak osztályozásbejelentés, de több mint a fele nem veszélyes. Csak néhánynál Aquatic Chronic 3, de azért bevettem</t>
  </si>
  <si>
    <t>9005-07-6</t>
  </si>
  <si>
    <t>618-407-2</t>
  </si>
  <si>
    <t>csak osztályozásbejelentés, a döntő része nem veszélyesként osztályozza. Néhány Eye Irrit. 2</t>
  </si>
  <si>
    <t>618-405-1</t>
  </si>
  <si>
    <t>csak osztályozásbejelentés, legtöbb nem osztályozza, néhány Skin Irrit. 2, Eye Irrit. 2, STOT SE 3 sőt Chronic 3 és Acute 1 is…</t>
  </si>
  <si>
    <t>292-932-1</t>
  </si>
  <si>
    <t>Mind a regisztrációban, ind a bejelentésekben kizárólag nem veszélyes van</t>
  </si>
  <si>
    <t>104-91-6</t>
  </si>
  <si>
    <t>203-251-6</t>
  </si>
  <si>
    <t>harmonizált, hozzáadva a Self. Heat bejelentők által megadott osztályozást</t>
  </si>
  <si>
    <t>105-11-3</t>
  </si>
  <si>
    <t>203-271-5</t>
  </si>
  <si>
    <t>200-001-8</t>
  </si>
  <si>
    <t>1569-02-4</t>
  </si>
  <si>
    <t>1-ethoxypropan-2-ol</t>
  </si>
  <si>
    <t>216-374-5</t>
  </si>
  <si>
    <t>regisztráció hozzáadja a Skin Irrit 2-t a harmonizálthoz</t>
  </si>
  <si>
    <t>2-ethoxypropanol</t>
  </si>
  <si>
    <t>19089-47-5</t>
  </si>
  <si>
    <t>242-806-7</t>
  </si>
  <si>
    <t>csak bejelentés</t>
  </si>
  <si>
    <t>CLP00 de a regisztráció szemirritációt és STOT-okat is  hozzáad</t>
  </si>
  <si>
    <t>200-835-2</t>
  </si>
  <si>
    <t>203-700-6</t>
  </si>
  <si>
    <t>ez a harmonizált, de a regisztráló a dermálist kihagyja új mérés alapján</t>
  </si>
  <si>
    <t>18936-17-9</t>
  </si>
  <si>
    <t>242-687-1</t>
  </si>
  <si>
    <t>203-466-5</t>
  </si>
  <si>
    <t>harmonizált, a regisiztrációban Carc. 2-t javasolnak és hozzáadják Repr. 2-t</t>
  </si>
  <si>
    <t>201-185-2</t>
  </si>
  <si>
    <t>107-31-3</t>
  </si>
  <si>
    <t>203-484-7</t>
  </si>
  <si>
    <t>regisztrációban a harmonizálthoz hozzáveszik a metanol Acute Tox. 3 és SE1 osztályozásait.</t>
  </si>
  <si>
    <t>203-603-9</t>
  </si>
  <si>
    <t>regisztráció megegyezik a haramonizálttal</t>
  </si>
  <si>
    <t>70657-70-4</t>
  </si>
  <si>
    <t>274-724-2</t>
  </si>
  <si>
    <t>Flam.Liq.3</t>
  </si>
  <si>
    <t>csak bejelentések vannak, ezek megegyeznek a harmonizálttal</t>
  </si>
  <si>
    <t>P281</t>
  </si>
  <si>
    <t>Az előírt egyéni védőfelszerelés használata kötelező</t>
  </si>
  <si>
    <t>205-483-3</t>
  </si>
  <si>
    <t>harmonizált, de a regisztrációban a STOT SE3 és az Aquatic Chronic 3 még hozzájön</t>
  </si>
  <si>
    <t>harmonizált a regisztrációval egyezően</t>
  </si>
  <si>
    <t>10377-81-8</t>
  </si>
  <si>
    <t>233-829-3</t>
  </si>
  <si>
    <t>regisztráció alapján nem veszélyes</t>
  </si>
  <si>
    <t>94095-04-2</t>
  </si>
  <si>
    <t>302-207-4</t>
  </si>
  <si>
    <t>26038-87-9</t>
  </si>
  <si>
    <t>247-421-8</t>
  </si>
  <si>
    <t>regisztráció alapján nem veszélyes: Itt van a legtöbb regisztráló, 20, szemben a 4-5-tel a másik kettőnél, két lengyel is, de a mienk nincs közte</t>
  </si>
  <si>
    <t>24801-88-5</t>
  </si>
  <si>
    <t>246-467-6</t>
  </si>
  <si>
    <t>osztályozás bejelentés</t>
  </si>
  <si>
    <t>18282-10-5</t>
  </si>
  <si>
    <t>242-159-0</t>
  </si>
  <si>
    <t>nem veszélyes a regisztráció szerint</t>
  </si>
  <si>
    <t>1314-23-4</t>
  </si>
  <si>
    <t>215-227-2</t>
  </si>
  <si>
    <t>1314-35-8</t>
  </si>
  <si>
    <t>215-231-4</t>
  </si>
  <si>
    <t>wolfram-trioxid</t>
  </si>
  <si>
    <t>110-96-3</t>
  </si>
  <si>
    <t>203-819-3</t>
  </si>
  <si>
    <t>nagyon sokféle CAS számon ismert. Akkor nem veszélyes, ha amorf</t>
  </si>
  <si>
    <t>203-868-0</t>
  </si>
  <si>
    <t>3</t>
  </si>
  <si>
    <t>64742-95-6</t>
  </si>
  <si>
    <t>61789-52-4</t>
  </si>
  <si>
    <t>263-065-6</t>
  </si>
  <si>
    <t>osztályozás bejelentés, a gyártó nem vette be a Repr. 2-t. némely bejelentők igen</t>
  </si>
  <si>
    <t>regisztrációban Chronic 3, de a gyártónál Chronic 1, ezért ezt vette be</t>
  </si>
  <si>
    <t>245-018-1</t>
  </si>
  <si>
    <t>918-668-5</t>
  </si>
  <si>
    <t>Védőkesztyű/védőruha/szemvédő/arcvédő használata kötelező.</t>
  </si>
  <si>
    <t>A szelepeket és szerelvényeket zsírtól és olajtól mentesen kell tartani.</t>
  </si>
  <si>
    <t>[Nem megfelelő szellőzés esetén] légzésvédelem kötelező.</t>
  </si>
  <si>
    <t>Azonnal forduljon TOXIKOLÓGIAI KÖZPONT­HOZ/orvoshoz/....</t>
  </si>
  <si>
    <t>LENYELÉS ESETÉN: Azonnal forduljon TOXIKOLÓGIAI KÖZPONT­ HOZ/orvoshoz/....</t>
  </si>
  <si>
    <t>HA BŐRRE (vagy hajra) KERÜL: Az összes szennyezett ruhadarabot azonnal le kell vetni. A bőrt le kell öblíteni vízzel/zuhanyozás.</t>
  </si>
  <si>
    <t>9014-01-1</t>
  </si>
  <si>
    <t>203-632-7</t>
  </si>
  <si>
    <t>harmonizált, a reg. A Chronic 2-t adja hozzá</t>
  </si>
  <si>
    <t>cresol</t>
  </si>
  <si>
    <t>215-293-2</t>
  </si>
  <si>
    <t>o-cresol</t>
  </si>
  <si>
    <t>95-48-7</t>
  </si>
  <si>
    <t>202-423-8</t>
  </si>
  <si>
    <t>harminozált, a reg. Hozzáadja a Chronic 3-at</t>
  </si>
  <si>
    <t>p-cresol</t>
  </si>
  <si>
    <t>106-44-5</t>
  </si>
  <si>
    <t>203-398-6</t>
  </si>
  <si>
    <t>harmonizálthoz a reg. Hozzáadja a Chronic 3-at</t>
  </si>
  <si>
    <t>m-cresol</t>
  </si>
  <si>
    <t>108-39-4</t>
  </si>
  <si>
    <t>203-577-9</t>
  </si>
  <si>
    <t>2-ethylphenol</t>
  </si>
  <si>
    <t>90-00-6</t>
  </si>
  <si>
    <t>xylenol</t>
  </si>
  <si>
    <t>1300-71-6</t>
  </si>
  <si>
    <t>215-089-3</t>
  </si>
  <si>
    <t>hamonizált</t>
  </si>
  <si>
    <t>3,5-xylenol</t>
  </si>
  <si>
    <t>108-68-9</t>
  </si>
  <si>
    <t>203-606-5</t>
  </si>
  <si>
    <t>2,5-xylenol</t>
  </si>
  <si>
    <t>95-87-4</t>
  </si>
  <si>
    <t>202-461-5</t>
  </si>
  <si>
    <t>harmonizált</t>
  </si>
  <si>
    <t>2,4-xylenol</t>
  </si>
  <si>
    <t>105-67-9</t>
  </si>
  <si>
    <t>203-321-6</t>
  </si>
  <si>
    <t>harmonizál a reg. Hozzáadja az érzékenyítést</t>
  </si>
  <si>
    <t>2-isopropylphenol</t>
  </si>
  <si>
    <t>201-852-8</t>
  </si>
  <si>
    <t>88-69-7</t>
  </si>
  <si>
    <t>bejelentők többsége szerint nem veszélyes</t>
  </si>
  <si>
    <t>99-89-8</t>
  </si>
  <si>
    <t>202-798-8</t>
  </si>
  <si>
    <t>618-45-1</t>
  </si>
  <si>
    <t>210-551-0</t>
  </si>
  <si>
    <t>bejelentés, nem túl határozott</t>
  </si>
  <si>
    <t>201-658-4</t>
  </si>
  <si>
    <t>bejelentések zöme</t>
  </si>
  <si>
    <t>3-ethylphenol</t>
  </si>
  <si>
    <t>620-17-7</t>
  </si>
  <si>
    <t>210-627-3</t>
  </si>
  <si>
    <t>a bejelentések átlaga</t>
  </si>
  <si>
    <t>4-ethylphenol</t>
  </si>
  <si>
    <t>123-07-9</t>
  </si>
  <si>
    <t>204-598-6</t>
  </si>
  <si>
    <t>carvacrol</t>
  </si>
  <si>
    <t>499-75-2</t>
  </si>
  <si>
    <t>207-889-6</t>
  </si>
  <si>
    <t>2,6-diethylphenol</t>
  </si>
  <si>
    <t>1006-59-3</t>
  </si>
  <si>
    <t>213-744-8</t>
  </si>
  <si>
    <t>egy bejelentésé, szerinte nem veszélyes</t>
  </si>
  <si>
    <t>origanum heracleuricum ext.</t>
  </si>
  <si>
    <t>91721-63-0</t>
  </si>
  <si>
    <t>294-363-4</t>
  </si>
  <si>
    <t>2 bejelentő</t>
  </si>
  <si>
    <t>236-675-5</t>
  </si>
  <si>
    <t xml:space="preserve">  </t>
  </si>
  <si>
    <t>919-446-0</t>
  </si>
  <si>
    <t>Flam. Liquid 3</t>
  </si>
  <si>
    <t>regisztrációban igen sokféle osztályozás a benzol, toluol és hexántartalom függvényében +Lp.</t>
  </si>
  <si>
    <t>regisztráció, a rákkeltő elmarad a CLP00-ból. A Mol-ost adom meg, ahol a STOT RE 1 és a Chronic 2 is hiányzik</t>
  </si>
  <si>
    <t>64742-54-7</t>
  </si>
  <si>
    <t>265-157-1</t>
  </si>
  <si>
    <t>szemben a CLP-vel nem veszélyes, ha az extrakt 3% alatt van és a viszkozitás 20.5 felett</t>
  </si>
  <si>
    <t>72623-87-1</t>
  </si>
  <si>
    <t>Lubricating oils (petroleum), C20-50, hydrotreated neutral oil-based</t>
  </si>
  <si>
    <t>276-738-4</t>
  </si>
  <si>
    <t>CLP00 helyett nem rákkeltő, mert nincs benne DMSO extrakt elég</t>
  </si>
  <si>
    <t>64742-43-4</t>
  </si>
  <si>
    <t>265-145-6</t>
  </si>
  <si>
    <t>64742-42-3</t>
  </si>
  <si>
    <t>265-144-0</t>
  </si>
  <si>
    <t>92045-12-0</t>
  </si>
  <si>
    <t>92045-77-7</t>
  </si>
  <si>
    <t>295-459-9</t>
  </si>
  <si>
    <t>64742-60-5</t>
  </si>
  <si>
    <t>265-163-4</t>
  </si>
  <si>
    <t>regisztrációt</t>
  </si>
  <si>
    <t>918-481-9</t>
  </si>
  <si>
    <t>adatlap</t>
  </si>
  <si>
    <t>104-54-1</t>
  </si>
  <si>
    <t>CLP000</t>
  </si>
  <si>
    <t>2-hexyldecan-1-ol, ethoxylated</t>
  </si>
  <si>
    <t>231-639-5</t>
  </si>
  <si>
    <t>231-820-9</t>
  </si>
  <si>
    <t>231-892-1</t>
  </si>
  <si>
    <t>233-118-8</t>
  </si>
  <si>
    <t>215-647-6</t>
  </si>
  <si>
    <t>Residual oils (petroleum), solvent deasphalted</t>
  </si>
  <si>
    <t>265-096-0</t>
  </si>
  <si>
    <t>regisztráció, de nagyon függ a DMSO tartalomtól és a viszkozitástól</t>
  </si>
  <si>
    <t>regisztráció, de nagyon függ az összetételtől</t>
  </si>
  <si>
    <t>(±)-3,7-dimetil-okt-6-en-1-ol</t>
  </si>
  <si>
    <r>
      <t>200-338-0</t>
    </r>
    <r>
      <rPr>
        <sz val="11"/>
        <color rgb="FF000000"/>
        <rFont val="Times New Roman"/>
        <family val="1"/>
        <charset val="238"/>
      </rPr>
      <t xml:space="preserve"> </t>
    </r>
  </si>
  <si>
    <t>Index No</t>
  </si>
  <si>
    <t>International Chemical Identification</t>
  </si>
  <si>
    <t>EC No</t>
  </si>
  <si>
    <t>CAS No</t>
  </si>
  <si>
    <t>Classification</t>
  </si>
  <si>
    <t>Labelling</t>
  </si>
  <si>
    <t>Specific Conc. Limits, M-factors</t>
  </si>
  <si>
    <t>Notes</t>
  </si>
  <si>
    <t>ATP inserted/ATP Updated</t>
  </si>
  <si>
    <t>Hazard Statement Code(s)</t>
  </si>
  <si>
    <t>Pictogram, Signal Word Code(s)</t>
  </si>
  <si>
    <t>Hazard statement Code(s)</t>
  </si>
  <si>
    <t>Suppl. Hazard statement Code(s)</t>
  </si>
  <si>
    <t>001-001-00-9</t>
  </si>
  <si>
    <t>hydrogen</t>
  </si>
  <si>
    <t>215-605-7</t>
  </si>
  <si>
    <t>1333-74-0</t>
  </si>
  <si>
    <t xml:space="preserve">Flam. Gas 1
Press. Gas
</t>
  </si>
  <si>
    <t xml:space="preserve">H220
</t>
  </si>
  <si>
    <t>GHS02
GHS04
Dgr</t>
  </si>
  <si>
    <t xml:space="preserve">H220
</t>
  </si>
  <si>
    <t xml:space="preserve">EUH001
</t>
  </si>
  <si>
    <t/>
  </si>
  <si>
    <t>U</t>
  </si>
  <si>
    <t>001-002-00-4</t>
  </si>
  <si>
    <t>aluminium lithium hydride</t>
  </si>
  <si>
    <t>240-877-9</t>
  </si>
  <si>
    <t>16853-85-3</t>
  </si>
  <si>
    <t xml:space="preserve">Water-react. 1
Skin Corr. 1A
</t>
  </si>
  <si>
    <t xml:space="preserve">H260
H314
</t>
  </si>
  <si>
    <t>GHS02
GHS05
Dgr</t>
  </si>
  <si>
    <t>CLP00/ATP01</t>
  </si>
  <si>
    <t>001-003-00-X</t>
  </si>
  <si>
    <t>sodium hydride</t>
  </si>
  <si>
    <t>231-587-3</t>
  </si>
  <si>
    <t>7646-69-7</t>
  </si>
  <si>
    <t xml:space="preserve">Water-react. 1
</t>
  </si>
  <si>
    <t xml:space="preserve">H260
</t>
  </si>
  <si>
    <t>GHS02
Dgr</t>
  </si>
  <si>
    <t>001-004-00-5</t>
  </si>
  <si>
    <t>calcium hydride</t>
  </si>
  <si>
    <t>232-189-2</t>
  </si>
  <si>
    <t>7789-78-8</t>
  </si>
  <si>
    <t>003-001-00-4</t>
  </si>
  <si>
    <t>lithium</t>
  </si>
  <si>
    <t>231-102-5</t>
  </si>
  <si>
    <t>7439-93-2</t>
  </si>
  <si>
    <t xml:space="preserve">Water-react. 1
Skin Corr. 1B
</t>
  </si>
  <si>
    <t xml:space="preserve">EUH014
</t>
  </si>
  <si>
    <t>003-002-00-X</t>
  </si>
  <si>
    <t>n-hexyllithium</t>
  </si>
  <si>
    <t>404-950-0</t>
  </si>
  <si>
    <t>21369-64-2</t>
  </si>
  <si>
    <t xml:space="preserve">Pyr. Sol. 1
Water-react. 1
Skin Corr. 1A
</t>
  </si>
  <si>
    <t xml:space="preserve">H250
H260
H314
</t>
  </si>
  <si>
    <t xml:space="preserve">H260
H250
H314
</t>
  </si>
  <si>
    <t>003-003-00-5</t>
  </si>
  <si>
    <t>(2-methylpropyl)lithium; isobutyllithium</t>
  </si>
  <si>
    <t>440-620-2</t>
  </si>
  <si>
    <t>920-36-5</t>
  </si>
  <si>
    <t xml:space="preserve">Pyr. Liq. 1
Water-react. 1
STOT SE 3
Skin Corr. 1A
Aquatic Acute 1
Aquatic Chronic 1
</t>
  </si>
  <si>
    <t xml:space="preserve">H250
H260
H336
H314
H400
H410
</t>
  </si>
  <si>
    <t>GHS02
GHS05
GHS07
GHS09
Dgr</t>
  </si>
  <si>
    <t xml:space="preserve">H260
H250
H314
H336
H410
</t>
  </si>
  <si>
    <t>ATP01</t>
  </si>
  <si>
    <t>004-001-00-7</t>
  </si>
  <si>
    <t>beryllium</t>
  </si>
  <si>
    <t>231-150-7</t>
  </si>
  <si>
    <t xml:space="preserve">Carc. 1B
Acute Tox. 2 *
Acute Tox. 3 *
STOT SE 3
STOT RE 1
Skin Irrit. 2
Eye Irrit. 2
Skin Sens. 1
</t>
  </si>
  <si>
    <t xml:space="preserve">H350i
H330
H301
H335
H372 **
H315
H319
H317
</t>
  </si>
  <si>
    <t>GHS06
GHS08
Dgr</t>
  </si>
  <si>
    <t xml:space="preserve">H350i
H330
H301
H372 **
H319
H335
H315
H317
</t>
  </si>
  <si>
    <t>004-002-00-2</t>
  </si>
  <si>
    <t>beryllium compounds with the exception of aluminium beryllium silicates, and with those specified elsewhere in this Annex</t>
  </si>
  <si>
    <t xml:space="preserve">Carc. 1B
Acute Tox. 2 *
Acute Tox. 3 *
STOT SE 3
STOT RE 1
Skin Irrit. 2
Eye Irrit. 2
Skin Sens. 1
Aquatic Chronic 2
</t>
  </si>
  <si>
    <t xml:space="preserve">H350i
H330
H301
H335
H372 **
H315
H319
H317
H411
</t>
  </si>
  <si>
    <t>GHS06
GHS08
GHS09
Dgr</t>
  </si>
  <si>
    <t xml:space="preserve">H350i
H330
H301
H372 **
H319
H335
H315
H317
H411
</t>
  </si>
  <si>
    <t>A</t>
  </si>
  <si>
    <t>004-003-00-8</t>
  </si>
  <si>
    <t>beryllium oxide</t>
  </si>
  <si>
    <t>215-133-1</t>
  </si>
  <si>
    <t>1304-56-9</t>
  </si>
  <si>
    <t>005-001-00-X</t>
  </si>
  <si>
    <t>boron trifluoride</t>
  </si>
  <si>
    <t>231-569-5</t>
  </si>
  <si>
    <t>7637-07-2</t>
  </si>
  <si>
    <t xml:space="preserve">Press. Gas
Acute Tox. 2 *
Skin Corr. 1A
</t>
  </si>
  <si>
    <t xml:space="preserve">
H330
H314
</t>
  </si>
  <si>
    <t>GHS04
GHS06
GHS05
Dgr</t>
  </si>
  <si>
    <t xml:space="preserve">H330
H314
</t>
  </si>
  <si>
    <t>005-002-00-5</t>
  </si>
  <si>
    <t>boron trichloride</t>
  </si>
  <si>
    <t>233-658-4</t>
  </si>
  <si>
    <t>10294-34-5</t>
  </si>
  <si>
    <t xml:space="preserve">Press. Gas
Acute Tox. 2 *
Acute Tox. 2 *
Skin Corr. 1B
</t>
  </si>
  <si>
    <t xml:space="preserve">
H330
H300
H314
</t>
  </si>
  <si>
    <t xml:space="preserve">H330
H300
H314
</t>
  </si>
  <si>
    <t>005-003-00-0</t>
  </si>
  <si>
    <t>boron tribromide</t>
  </si>
  <si>
    <t>233-657-9</t>
  </si>
  <si>
    <t>10294-33-4</t>
  </si>
  <si>
    <t xml:space="preserve">Acute Tox. 2 *
Acute Tox. 2 *
Skin Corr. 1A
</t>
  </si>
  <si>
    <t>GHS06
GHS05
Dgr</t>
  </si>
  <si>
    <t>005-004-00-6</t>
  </si>
  <si>
    <t>trialkylboranes</t>
  </si>
  <si>
    <t xml:space="preserve">Pyr. Sol. 1
Skin Corr. 1B
</t>
  </si>
  <si>
    <t xml:space="preserve">H250
H314
</t>
  </si>
  <si>
    <t>005-004-01-3</t>
  </si>
  <si>
    <t>trialkylboranes, liquid</t>
  </si>
  <si>
    <t xml:space="preserve">Pyr. Liq. 1
Skin Corr. 1B
</t>
  </si>
  <si>
    <t>005-005-00-1</t>
  </si>
  <si>
    <t>trimethyl borate</t>
  </si>
  <si>
    <t>204-468-9</t>
  </si>
  <si>
    <t>121-43-7</t>
  </si>
  <si>
    <t xml:space="preserve">Flam. Liq. 3
Acute Tox. 4 *
</t>
  </si>
  <si>
    <t xml:space="preserve">H226
H312
</t>
  </si>
  <si>
    <t>GHS02
GHS07
Wng</t>
  </si>
  <si>
    <t>005-006-00-7</t>
  </si>
  <si>
    <t>dibutyltin hydrogen borate</t>
  </si>
  <si>
    <t xml:space="preserve">Muta. 2
Repr. 1B
Acute Tox. 4 *
Acute Tox. 4 *
STOT RE 1
Eye Dam. 1
Skin Sens. 1
Aquatic Acute 1
Aquatic Chronic 1
</t>
  </si>
  <si>
    <t xml:space="preserve">H341
H360FD
H312
H302
H372 **
H318
H317
H400
H410
</t>
  </si>
  <si>
    <t>GHS05
GHS08
GHS07
GHS09
Dgr</t>
  </si>
  <si>
    <t xml:space="preserve">H302
H312
H318
H317
H341
H360FD
H372 **
H410
</t>
  </si>
  <si>
    <t>CLP00/ATP01corr</t>
  </si>
  <si>
    <t>005-007-00-2</t>
  </si>
  <si>
    <t xml:space="preserve">Repr. 1B
</t>
  </si>
  <si>
    <t xml:space="preserve">H360FD
</t>
  </si>
  <si>
    <t>GHS08
Dgr</t>
  </si>
  <si>
    <t xml:space="preserve">H360FD
</t>
  </si>
  <si>
    <t xml:space="preserve">Repr. 1B; H360FD: C = 5,5 %
</t>
  </si>
  <si>
    <t>ATP01/ATP01corr</t>
  </si>
  <si>
    <t>005-008-00-8</t>
  </si>
  <si>
    <t>diboron trioxide; boric oxide</t>
  </si>
  <si>
    <t xml:space="preserve">Repr. 1B; H360FD: C ≥ 3,1 %
</t>
  </si>
  <si>
    <t>005-009-00-3</t>
  </si>
  <si>
    <t>tetrabutylammonium butyltriphenylborate</t>
  </si>
  <si>
    <t>418-080-4</t>
  </si>
  <si>
    <t>120307-06-4</t>
  </si>
  <si>
    <t xml:space="preserve">Skin Sens. 1
Aquatic Acute 1
Aquatic Chronic 1
</t>
  </si>
  <si>
    <t xml:space="preserve">H317
H400
H410
</t>
  </si>
  <si>
    <t>GHS07
GHS09
Wng</t>
  </si>
  <si>
    <t xml:space="preserve">H317
H410
</t>
  </si>
  <si>
    <t>005-010-00-9</t>
  </si>
  <si>
    <t>N,N-dimethylanilinium tetrakis(pentafluorophenyl)borate</t>
  </si>
  <si>
    <t>422-050-6</t>
  </si>
  <si>
    <t>118612-00-3</t>
  </si>
  <si>
    <t xml:space="preserve">Carc. 2
Acute Tox. 4 *
Skin Irrit. 2
Eye Dam. 1
</t>
  </si>
  <si>
    <t xml:space="preserve">H351
H302
H315
H318
</t>
  </si>
  <si>
    <t>GHS08
GHS05
GHS07
Dgr</t>
  </si>
  <si>
    <t>005-011-00-4</t>
  </si>
  <si>
    <t xml:space="preserve">Repr. 1B; H360FD: C ≥ 4,5 %
</t>
  </si>
  <si>
    <t>005-011-01-1</t>
  </si>
  <si>
    <t>disodium tetraborate decahydrate; borax decahydrate</t>
  </si>
  <si>
    <t xml:space="preserve">Repr. 1B; H360FD: C ≥ 8,5 %
</t>
  </si>
  <si>
    <t>005-011-02-9</t>
  </si>
  <si>
    <t>disodium tetraborate pentahydrate; borax pentahydrate</t>
  </si>
  <si>
    <t xml:space="preserve">Repr. 1B; H360FD: C ≥ 6,5 %
</t>
  </si>
  <si>
    <t>005-012-00-X</t>
  </si>
  <si>
    <t>diethyl{}{4-[1,5,5-tris(4-diethylaminophenyl)penta-2,4-dienylidene]cyclohexa-2,5-dienylidene}}ammonium butyltriphenylborate</t>
  </si>
  <si>
    <t>418-070-1</t>
  </si>
  <si>
    <t>141714-54-7</t>
  </si>
  <si>
    <t>005-013-00-5</t>
  </si>
  <si>
    <t>diethylmethoxyborane</t>
  </si>
  <si>
    <t>425-380-9</t>
  </si>
  <si>
    <t>7397-46-8</t>
  </si>
  <si>
    <t xml:space="preserve">Pyr. Liq. 1
Acute Tox. 4 *
Acute Tox. 4 *
Acute Tox. 4 *
STOT RE 2 *
Skin Corr. 1B
Skin Sens. 1
Aquatic Chronic 4
</t>
  </si>
  <si>
    <t xml:space="preserve">H250
H332
H312
H302
H373 **
H314
H317
H413
</t>
  </si>
  <si>
    <t>GHS02
GHS05
GHS08
GHS07
Dgr</t>
  </si>
  <si>
    <t>005-014-00-0</t>
  </si>
  <si>
    <t>4-formylphenylboronic acid</t>
  </si>
  <si>
    <t>438-670-5</t>
  </si>
  <si>
    <t>87199-17-5</t>
  </si>
  <si>
    <t xml:space="preserve">Skin Sens. 1
</t>
  </si>
  <si>
    <t xml:space="preserve">H317
</t>
  </si>
  <si>
    <t>GHS07
Wng</t>
  </si>
  <si>
    <t>005-015-00-6</t>
  </si>
  <si>
    <t>1-chloromethyl-4-fluoro-1,4-diazoniabicyclo[2.2.2]octane bis(tetrafluoroborate)</t>
  </si>
  <si>
    <t>414-380-4</t>
  </si>
  <si>
    <t>140681-55-6</t>
  </si>
  <si>
    <t xml:space="preserve">Acute Tox. 4 *
Eye Dam. 1
Skin Sens. 1
Aquatic Chronic 3
</t>
  </si>
  <si>
    <t xml:space="preserve">H302
H318
H317
H412
</t>
  </si>
  <si>
    <t>GHS05
GHS07
Dgr</t>
  </si>
  <si>
    <t>005-016-00-1</t>
  </si>
  <si>
    <t>tetrabutylammonium butyl tris-(4-tert-butylphenyl)borate</t>
  </si>
  <si>
    <t>431-370-5</t>
  </si>
  <si>
    <t xml:space="preserve">Aquatic Chronic 4
</t>
  </si>
  <si>
    <t xml:space="preserve">H413
</t>
  </si>
  <si>
    <t xml:space="preserve">-
</t>
  </si>
  <si>
    <t>005-017-00-7</t>
  </si>
  <si>
    <t xml:space="preserve">Ox. Sol. 2
Repr. 1B
Acute Tox. 4 *
STOT SE 3
Eye Dam. 1
</t>
  </si>
  <si>
    <t xml:space="preserve">H272
H360Df
H302
H335
H318
</t>
  </si>
  <si>
    <t>GHS03
GHS05
GHS08
GHS07
Dgr</t>
  </si>
  <si>
    <t xml:space="preserve">H272
H302
H318
H360Df
H335
</t>
  </si>
  <si>
    <t xml:space="preserve">Repr. 1B; H360Df: C = 9 %
Repr. 1B; H360D: 6,5 % = C &lt; 9 %
Eye Dam. 1; H318: C = 22 %
Eye Irrit. 2; H319: 14 % = C &lt; 22 %
</t>
  </si>
  <si>
    <t>005-017-01-4</t>
  </si>
  <si>
    <t xml:space="preserve">Ox. Sol. 2
Repr. 1B
Acute Tox. 3 *
Acute Tox. 4 *
STOT SE 3
Eye Dam. 1
</t>
  </si>
  <si>
    <t xml:space="preserve">H272
H360Df
H331
H302
H335
H318
</t>
  </si>
  <si>
    <t>GHS03
GHS06
GHS05
GHS08
Dgr</t>
  </si>
  <si>
    <t xml:space="preserve">H272
H302
H331
H318
H360Df
H335
</t>
  </si>
  <si>
    <t>005-018-00-2</t>
  </si>
  <si>
    <t xml:space="preserve">Repr. 1B
STOT SE 3
Eye Dam. 1
</t>
  </si>
  <si>
    <t xml:space="preserve">H360Df
H335
H318
</t>
  </si>
  <si>
    <t>GHS05
GHS08
GHS07
Dgr</t>
  </si>
  <si>
    <t xml:space="preserve">H318
H360Df
H335
</t>
  </si>
  <si>
    <t xml:space="preserve">Repr. 1B; H360Df: C = 14 %
Repr. 1B; H360D: 10 % = C &lt; 14 %
Eye Dam. 1; H318: C = 36 %
Eye Irrit. 2; H319: 22 % = C &lt; 36 %
</t>
  </si>
  <si>
    <t>005-018-01-X</t>
  </si>
  <si>
    <t xml:space="preserve">Repr. 1B
Acute Tox. 4 *
STOT SE 3
Eye Dam. 1
</t>
  </si>
  <si>
    <t xml:space="preserve">H360Df
H332
H335
H318
</t>
  </si>
  <si>
    <t xml:space="preserve">H360Df
H332
H335
H318
</t>
  </si>
  <si>
    <t xml:space="preserve">Repr. 1B; H360 Df: C ≥ 14 %
Repr. 1B; H360D: 10 % ≤ C &lt; 14 %
Eye Dam. 1; H318: C ≥ 36 %
Eye Irrit. 2; H319: 22 % ≤ C &lt; 36 %
</t>
  </si>
  <si>
    <t>005-019-00-8</t>
  </si>
  <si>
    <t xml:space="preserve">Ox. Sol. 3
Repr. 1B
Acute Tox. 4 *
STOT SE 3
Eye Dam. 1
</t>
  </si>
  <si>
    <t>005-019-01-5</t>
  </si>
  <si>
    <t xml:space="preserve">Ox. Sol. 3
Repr. 1B
Acute Tox. 3 *
Acute Tox. 4 *
STOT SE 3
Eye Dam. 1
</t>
  </si>
  <si>
    <t>006-001-00-2</t>
  </si>
  <si>
    <t>carbon monoxide</t>
  </si>
  <si>
    <t>211-128-3</t>
  </si>
  <si>
    <t xml:space="preserve">Flam. Gas 1
Press. Gas
Repr. 1A
Acute Tox. 3 *
STOT RE 1
</t>
  </si>
  <si>
    <t xml:space="preserve">H220
H360D ***
H331
H372 **
</t>
  </si>
  <si>
    <t>GHS02
GHS04
GHS06
GHS08
Dgr</t>
  </si>
  <si>
    <t xml:space="preserve">H220
H360D ***
H331
H372 **
</t>
  </si>
  <si>
    <t>006-002-00-8</t>
  </si>
  <si>
    <t>phosgene; carbonyl chloride</t>
  </si>
  <si>
    <t>200-870-3</t>
  </si>
  <si>
    <t xml:space="preserve">Press. Gas
Acute Tox. 2 *
Skin Corr. 1B
</t>
  </si>
  <si>
    <t xml:space="preserve">H330
H314
</t>
  </si>
  <si>
    <t>006-003-00-3</t>
  </si>
  <si>
    <t>carbon disulphide</t>
  </si>
  <si>
    <t>200-843-6</t>
  </si>
  <si>
    <t xml:space="preserve">Flam. Liq. 2
Repr. 2
STOT RE 1
Skin Irrit. 2
Eye Irrit. 2
</t>
  </si>
  <si>
    <t xml:space="preserve">H225
H361fd
H372 **
H315
H319
</t>
  </si>
  <si>
    <t>GHS02
GHS08
GHS07
Dgr</t>
  </si>
  <si>
    <t xml:space="preserve">H225
H361fd
H372 **
H319
H315
</t>
  </si>
  <si>
    <t xml:space="preserve">Repr. 2; H361fd: C ≥ 1 %
STOT RE 1; H372: C ≥ 1 %
STOT RE 2; H373: 0,2 % ≤C &lt; 1 %
</t>
  </si>
  <si>
    <t>006-004-00-9</t>
  </si>
  <si>
    <t>calcium carbide</t>
  </si>
  <si>
    <t>200-848-3</t>
  </si>
  <si>
    <t>75-20-7</t>
  </si>
  <si>
    <t>T</t>
  </si>
  <si>
    <t>006-005-00-4</t>
  </si>
  <si>
    <t>thiram (ISO); tetramethylthiuram disulphide</t>
  </si>
  <si>
    <t xml:space="preserve">Acute Tox. 4 *
Acute Tox. 4 *
STOT RE 2 *
Skin Irrit. 2
Eye Irrit. 2
Skin Sens. 1
Aquatic Acute 1
Aquatic Chronic 1
</t>
  </si>
  <si>
    <t xml:space="preserve">H332
H302
H373 **
H315
H319
H317
H400
H410
</t>
  </si>
  <si>
    <t>GHS08
GHS07
GHS09
Wng</t>
  </si>
  <si>
    <t xml:space="preserve">H332
H302
H373 **
H319
H315
H317
H410
</t>
  </si>
  <si>
    <t xml:space="preserve">M=10
</t>
  </si>
  <si>
    <t>006-006-00-X</t>
  </si>
  <si>
    <t>hydrogen cyanide; hydrocyanic acid</t>
  </si>
  <si>
    <t>200-821-6</t>
  </si>
  <si>
    <t xml:space="preserve">Flam. Liq. 1
Acute Tox. 2 *
Aquatic Acute 1
Aquatic Chronic 1
</t>
  </si>
  <si>
    <t xml:space="preserve">H224
H330
H400
H410
</t>
  </si>
  <si>
    <t>GHS02
GHS06
GHS09
Dgr</t>
  </si>
  <si>
    <t xml:space="preserve">H224
H330
H410
</t>
  </si>
  <si>
    <t>006-006-01-7</t>
  </si>
  <si>
    <t>hydrogen cyanide ...%; hydrocyanic acid ...%</t>
  </si>
  <si>
    <t xml:space="preserve">Acute Tox. 1
Acute Tox. 2 *
Acute Tox. 2 *
Aquatic Acute 1
Aquatic Chronic 1
</t>
  </si>
  <si>
    <t xml:space="preserve">H310
H330
H300
H400
H410
</t>
  </si>
  <si>
    <t>GHS06
GHS09
Dgr</t>
  </si>
  <si>
    <t xml:space="preserve">H330
H310
H300
H410
</t>
  </si>
  <si>
    <t>B</t>
  </si>
  <si>
    <t>006-007-00-5</t>
  </si>
  <si>
    <t>salts of hydrogen cyanide with the exception of complex cyanides such as ferrocyanides, ferricyanides and mercuric oxycyanide and those specified elsewhere in this Annex</t>
  </si>
  <si>
    <t xml:space="preserve">EUH032
</t>
  </si>
  <si>
    <t>006-008-00-0</t>
  </si>
  <si>
    <t>antu (ISO); 1-(1-naphthyl)-2-thiourea</t>
  </si>
  <si>
    <t>201-706-3</t>
  </si>
  <si>
    <t>86-88-4</t>
  </si>
  <si>
    <t xml:space="preserve">Carc. 2
Acute Tox. 2 *
</t>
  </si>
  <si>
    <t xml:space="preserve">H351
H300
</t>
  </si>
  <si>
    <t xml:space="preserve">H300
H351
</t>
  </si>
  <si>
    <t>006-009-00-6</t>
  </si>
  <si>
    <t>1-isopropyl-3-methylpyrazol-5-yl dimethylcarbamate; Isolan</t>
  </si>
  <si>
    <t>204-318-2</t>
  </si>
  <si>
    <t>119-38-0</t>
  </si>
  <si>
    <t xml:space="preserve">Acute Tox. 1
Acute Tox. 2 *
</t>
  </si>
  <si>
    <t xml:space="preserve">H310
H300
</t>
  </si>
  <si>
    <t>GHS06
Dgr</t>
  </si>
  <si>
    <t>006-010-00-1</t>
  </si>
  <si>
    <t>5,5-dimethyl-3-oxocyclohex-1-enyl dimethylcarbamate 5,5-dimethyldihydroresorcinol dimethylcarbamate; Dimetan</t>
  </si>
  <si>
    <t>204-525-8</t>
  </si>
  <si>
    <t>122-15-6</t>
  </si>
  <si>
    <t xml:space="preserve">Acute Tox. 3 *
</t>
  </si>
  <si>
    <t xml:space="preserve">H301
</t>
  </si>
  <si>
    <t>006-011-00-7</t>
  </si>
  <si>
    <t>carbaryl (ISO); 1-naphthyl methylcarbamate</t>
  </si>
  <si>
    <t xml:space="preserve">Carc. 2
Acute Tox. 4 *
Acute Tox. 4 *
Aquatic Acute 1
</t>
  </si>
  <si>
    <t xml:space="preserve">H351
H332
H302
H400
</t>
  </si>
  <si>
    <t xml:space="preserve">M=100
</t>
  </si>
  <si>
    <t>006-012-00-2</t>
  </si>
  <si>
    <t>ziram (ISO); zinc bis dimethyldithiocarbamate</t>
  </si>
  <si>
    <t xml:space="preserve">Acute Tox. 2 *
Acute Tox. 4 *
STOT SE 3
STOT RE 2 *
Eye Dam. 1
Skin Sens. 1
Aquatic Acute 1
Aquatic Chronic 1
</t>
  </si>
  <si>
    <t xml:space="preserve">H330
H302
H335
H373 **
H318
H317
H400
H410
</t>
  </si>
  <si>
    <t>GHS06
GHS08
GHS05
GHS09
Dgr</t>
  </si>
  <si>
    <t xml:space="preserve">H330
H302
H373 **
H335
H318
H317
H410
</t>
  </si>
  <si>
    <t>006-013-00-8</t>
  </si>
  <si>
    <t>metam-sodium (ISO); sodium methyldithiocarbamate</t>
  </si>
  <si>
    <t>205-293-0</t>
  </si>
  <si>
    <t>137-42-8</t>
  </si>
  <si>
    <t xml:space="preserve">Acute Tox. 4 *
Skin Corr. 1B
Skin Sens. 1
Aquatic Acute 1
Aquatic Chronic 1
</t>
  </si>
  <si>
    <t xml:space="preserve">H302
H314
H317
H400
H410
</t>
  </si>
  <si>
    <t>GHS05
GHS07
GHS09
Dgr</t>
  </si>
  <si>
    <t xml:space="preserve">H302
H314
H317
H410
</t>
  </si>
  <si>
    <t xml:space="preserve">EUH031
</t>
  </si>
  <si>
    <t>006-014-00-3</t>
  </si>
  <si>
    <t>nabam (ISO); disodium ethylenebis(N,N'-dithiocarbamate)</t>
  </si>
  <si>
    <t>205-547-0</t>
  </si>
  <si>
    <t>142-59-6</t>
  </si>
  <si>
    <t xml:space="preserve">Acute Tox. 4 *
STOT SE 3
Skin Sens. 1
Aquatic Acute 1
Aquatic Chronic 1
</t>
  </si>
  <si>
    <t xml:space="preserve">H302
H335
H317
H400
H410
</t>
  </si>
  <si>
    <t xml:space="preserve">H302
H335
H317
H410
</t>
  </si>
  <si>
    <t>006-015-00-9</t>
  </si>
  <si>
    <t>diuron (ISO); 3-(3,4-dichlorophenyl)-1,1-dimethylurea</t>
  </si>
  <si>
    <t>206-354-4</t>
  </si>
  <si>
    <t>330-54-1</t>
  </si>
  <si>
    <t xml:space="preserve">Carc. 2
Acute Tox. 4 *
STOT RE 2 *
Aquatic Acute 1
Aquatic Chronic 1
</t>
  </si>
  <si>
    <t xml:space="preserve">H351
H302
H373 **
H400
H410
</t>
  </si>
  <si>
    <t xml:space="preserve">H302
H351
H373 **
H410
</t>
  </si>
  <si>
    <t>006-016-00-4</t>
  </si>
  <si>
    <t>propoxur (ISO); 2-isopropyloxyphenyl N-methylcarbamate; 2-isopropoxyphenyl methylcarbamate</t>
  </si>
  <si>
    <t>204-043-8</t>
  </si>
  <si>
    <t>114-26-1</t>
  </si>
  <si>
    <t xml:space="preserve">Acute Tox. 3 *
Aquatic Acute 1
Aquatic Chronic 1
</t>
  </si>
  <si>
    <t xml:space="preserve">H301
H400
H410
</t>
  </si>
  <si>
    <t xml:space="preserve">H301
H410
</t>
  </si>
  <si>
    <t>006-017-00-X</t>
  </si>
  <si>
    <t>aldicarb (ISO); 2-methyl-2-(methylthio)propanal-O-(N-methylcarbamoyl)oxime</t>
  </si>
  <si>
    <t xml:space="preserve">Acute Tox. 2 *
Acute Tox. 2 *
Acute Tox. 3 *
Aquatic Acute 1
Aquatic Chronic 1
</t>
  </si>
  <si>
    <t xml:space="preserve">H330
H300
H311
H400
H410
</t>
  </si>
  <si>
    <t xml:space="preserve">H330
H300
H311
H410
</t>
  </si>
  <si>
    <t>006-018-00-5</t>
  </si>
  <si>
    <t>aminocarb (ISO); 4-dimethylamino-3-tolyl methylcarbamate</t>
  </si>
  <si>
    <t>217-990-7</t>
  </si>
  <si>
    <t>2032-59-9</t>
  </si>
  <si>
    <t xml:space="preserve">Acute Tox. 3 *
Acute Tox. 3 *
Aquatic Acute 1
Aquatic Chronic 1
</t>
  </si>
  <si>
    <t xml:space="preserve">H311
H301
H400
H410
</t>
  </si>
  <si>
    <t xml:space="preserve">H311
H301
H410
</t>
  </si>
  <si>
    <t>006-019-00-0</t>
  </si>
  <si>
    <t>di-allate (ISO); S-(2,3-dichloroallyl)-N,N-diisopropylthiocarbamate</t>
  </si>
  <si>
    <t>218-961-1</t>
  </si>
  <si>
    <t>2303-16-4</t>
  </si>
  <si>
    <t xml:space="preserve">Carc. 2
Acute Tox. 4 *
Aquatic Acute 1
Aquatic Chronic 1
</t>
  </si>
  <si>
    <t xml:space="preserve">H351
H302
H400
H410
</t>
  </si>
  <si>
    <t xml:space="preserve">H351
H302
H410
</t>
  </si>
  <si>
    <t>006-020-00-6</t>
  </si>
  <si>
    <t>barban (ISO); 4-chlorbut-2-ynyl N-(3-chlorophenyl)carbamate</t>
  </si>
  <si>
    <t>202-930-4</t>
  </si>
  <si>
    <t>101-27-9</t>
  </si>
  <si>
    <t xml:space="preserve">Acute Tox. 4 *
Skin Sens. 1
Aquatic Acute 1
Aquatic Chronic 1
</t>
  </si>
  <si>
    <t xml:space="preserve">H302
H317
H400
H410
</t>
  </si>
  <si>
    <t xml:space="preserve">H302
H317
H410
</t>
  </si>
  <si>
    <t>006-021-00-1</t>
  </si>
  <si>
    <t>linuron (ISO); 3-(3,4-dichlorophenyl)-1-methoxy-1-methylurea</t>
  </si>
  <si>
    <t>206-356-5</t>
  </si>
  <si>
    <t>330-55-2</t>
  </si>
  <si>
    <t xml:space="preserve">Carc. 2
Repr. 1B
Acute Tox. 4 *
STOT RE 2 *
Aquatic Acute 1
Aquatic Chronic 1
</t>
  </si>
  <si>
    <t xml:space="preserve">H351
H360Df
H302
H373 **
H400
H410
</t>
  </si>
  <si>
    <t>GHS08
GHS07
GHS09
Dgr</t>
  </si>
  <si>
    <t xml:space="preserve">H360Df
H351
H302
H373 **
H410
</t>
  </si>
  <si>
    <t>006-022-00-7</t>
  </si>
  <si>
    <t>decarbofuran (ISO); 2,3-dihydro-2-methylbenzofuran-7-yl methylcarbamate</t>
  </si>
  <si>
    <t>1563-67-3</t>
  </si>
  <si>
    <t xml:space="preserve">Acute Tox. 3 *
Acute Tox. 3 *
Acute Tox. 3 *
</t>
  </si>
  <si>
    <t xml:space="preserve">H331
H311
H301
</t>
  </si>
  <si>
    <t>006-023-00-2</t>
  </si>
  <si>
    <t>mercaptodimethur (ISO); methiocarb (ISO); 3,5-dimethyl-4-methylthiophenyl N-methylcarbamate</t>
  </si>
  <si>
    <t>217-991-2</t>
  </si>
  <si>
    <t>2032-65-7</t>
  </si>
  <si>
    <t>006-024-00-8</t>
  </si>
  <si>
    <t>proxan-sodium (ISO); sodium O-isopropyldithiocarbonate</t>
  </si>
  <si>
    <t>205-443-5</t>
  </si>
  <si>
    <t>140-93-2</t>
  </si>
  <si>
    <t xml:space="preserve">Acute Tox. 4 *
Skin Irrit. 2
Aquatic Chronic 2
</t>
  </si>
  <si>
    <t xml:space="preserve">H302
H315
H411
</t>
  </si>
  <si>
    <t>006-025-00-3</t>
  </si>
  <si>
    <t xml:space="preserve">Acute Tox. 4 *
Acute Tox. 4 *
Aquatic Acute 1
Aquatic Chronic 1
</t>
  </si>
  <si>
    <t xml:space="preserve">H332
H302
H400
H410
</t>
  </si>
  <si>
    <t xml:space="preserve">H332
H302
H410
</t>
  </si>
  <si>
    <t>C</t>
  </si>
  <si>
    <t>006-026-00-9</t>
  </si>
  <si>
    <t>carbofuran (ISO); 2,3-dihydro-2,2-dimethylbenzofuran-7-yl N-methylcarbamate</t>
  </si>
  <si>
    <t xml:space="preserve">Acute Tox. 2 *
Acute Tox. 2 *
Aquatic Acute 1
Aquatic Chronic 1
</t>
  </si>
  <si>
    <t xml:space="preserve">H330
H300
H400
H410
</t>
  </si>
  <si>
    <t xml:space="preserve">H330
H300
H410
</t>
  </si>
  <si>
    <t>006-028-00-X</t>
  </si>
  <si>
    <t>dinobuton (ISO); 2-(1-methylpropyl)-4,6-dinitrophenyl isopropyl carbonate</t>
  </si>
  <si>
    <t>006-029-00-5</t>
  </si>
  <si>
    <t>dioxacarb (ISO); 2-(1,3-dioxolan-2-yl)phenyl N-methylcarbamate</t>
  </si>
  <si>
    <t>230-253-4</t>
  </si>
  <si>
    <t>6988-21-2</t>
  </si>
  <si>
    <t xml:space="preserve">Acute Tox. 3 *
Aquatic Chronic 2
</t>
  </si>
  <si>
    <t xml:space="preserve">H301
H411
</t>
  </si>
  <si>
    <t>006-030-00-0</t>
  </si>
  <si>
    <t>EPTC (ISO); S-ethyl dipropylthiocarbamate</t>
  </si>
  <si>
    <t>212-073-8</t>
  </si>
  <si>
    <t>759-94-4</t>
  </si>
  <si>
    <t xml:space="preserve">Acute Tox. 4 *
</t>
  </si>
  <si>
    <t xml:space="preserve">H302
</t>
  </si>
  <si>
    <t>006-031-00-6</t>
  </si>
  <si>
    <t>formetanate (ISO); 3-[(EZ)-dimethylaminomethyleneamino]phenyl methylcarbamate</t>
  </si>
  <si>
    <t>244-879-0</t>
  </si>
  <si>
    <t>22259-30-9</t>
  </si>
  <si>
    <t xml:space="preserve">Acute Tox. 2 *
Acute Tox. 2 *
Skin Sens. 1
Aquatic Acute 1
Aquatic Chronic 1
</t>
  </si>
  <si>
    <t xml:space="preserve">H330
H300
H317
H400
H410
</t>
  </si>
  <si>
    <t xml:space="preserve">H330
H300
H317
H410
</t>
  </si>
  <si>
    <t>006-032-00-1</t>
  </si>
  <si>
    <t>monolinuron (ISO); 3-(4-chlorophenyl)-1-methoxy-1-methylurea</t>
  </si>
  <si>
    <t xml:space="preserve">Acute Tox. 4 *
STOT RE 2 *
Aquatic Acute 1
Aquatic Chronic 1
</t>
  </si>
  <si>
    <t xml:space="preserve">H302
H373 **
H400
H410
</t>
  </si>
  <si>
    <t xml:space="preserve">H302
H373 **
H410
</t>
  </si>
  <si>
    <t>006-033-00-7</t>
  </si>
  <si>
    <t>metoxuron (ISO); 3-(3-chloro-4-methoxyphenyl)-1,1-dimethylurea</t>
  </si>
  <si>
    <t xml:space="preserve">Aquatic Acute 1
Aquatic Chronic 1
</t>
  </si>
  <si>
    <t xml:space="preserve">H400
H410
</t>
  </si>
  <si>
    <t>GHS09
Wng</t>
  </si>
  <si>
    <t xml:space="preserve">H410
</t>
  </si>
  <si>
    <t>006-034-00-2</t>
  </si>
  <si>
    <t>pebulate (ISO); N-butyl-N-ethyl-S-propylthiocarbamate</t>
  </si>
  <si>
    <t xml:space="preserve">Acute Tox. 4 *
Aquatic Chronic 2
</t>
  </si>
  <si>
    <t xml:space="preserve">H302
H411
</t>
  </si>
  <si>
    <t>006-035-00-8</t>
  </si>
  <si>
    <t>pirimicarb (ISO); 5,6-dimethyl-2-dimethylamino-pyrimidin-4-yl N,N-dimethylcarbamate</t>
  </si>
  <si>
    <t>245-430-1</t>
  </si>
  <si>
    <t>23103-98-2</t>
  </si>
  <si>
    <t>006-036-00-3</t>
  </si>
  <si>
    <t>benzthiazuron (ISO); 1-benzothiazol-2-yl-3-methylurea</t>
  </si>
  <si>
    <t>217-685-9</t>
  </si>
  <si>
    <t>1929-88-0</t>
  </si>
  <si>
    <t>006-037-00-9</t>
  </si>
  <si>
    <t>promecarb (ISO); 3-isopropyl-5-methylphenyl N-methylcarbamate</t>
  </si>
  <si>
    <t>220-113-0</t>
  </si>
  <si>
    <t>2631-37-0</t>
  </si>
  <si>
    <t>006-038-00-4</t>
  </si>
  <si>
    <t>sulfallate (ISO); 2-chloroallyl N,N-dimethyldithiocarbamate</t>
  </si>
  <si>
    <t>202-388-9</t>
  </si>
  <si>
    <t>95-06-7</t>
  </si>
  <si>
    <t xml:space="preserve">Carc. 1B
Acute Tox. 4 *
Aquatic Acute 1
Aquatic Chronic 1
</t>
  </si>
  <si>
    <t xml:space="preserve">H350
H302
H400
H410
</t>
  </si>
  <si>
    <t xml:space="preserve">H350
H302
H410
</t>
  </si>
  <si>
    <t>006-039-00-X</t>
  </si>
  <si>
    <t>tri-allate (ISO); S-2,3,3-trichloroallyl diisopropylthiocarbamate</t>
  </si>
  <si>
    <t>218-962-7</t>
  </si>
  <si>
    <t>2303-17-5</t>
  </si>
  <si>
    <t xml:space="preserve">Acute Tox. 4 *
STOT RE 2 *
Skin Sens. 1
Aquatic Acute 1
Aquatic Chronic 1
</t>
  </si>
  <si>
    <t xml:space="preserve">H302
H373 **
H317
H400
H410
</t>
  </si>
  <si>
    <t xml:space="preserve">H302
H373 **
H317
H410
</t>
  </si>
  <si>
    <t>006-040-00-5</t>
  </si>
  <si>
    <t>3-methylpyrazol-5-yl-dimethylcarbamate; monometilan</t>
  </si>
  <si>
    <t>2532-43-6</t>
  </si>
  <si>
    <t>006-041-00-0</t>
  </si>
  <si>
    <t>dimethylcarbamoyl chloride</t>
  </si>
  <si>
    <t>201-208-6</t>
  </si>
  <si>
    <t>79-44-7</t>
  </si>
  <si>
    <t xml:space="preserve">Carc. 1B
Acute Tox. 3 *
Acute Tox. 4 *
STOT SE 3
Skin Irrit. 2
Eye Irrit. 2
</t>
  </si>
  <si>
    <t xml:space="preserve">H350
H331
H302
H335
H315
H319
</t>
  </si>
  <si>
    <t xml:space="preserve">H350
H331
H302
H319
H335
H315
</t>
  </si>
  <si>
    <t xml:space="preserve">Carc. 1B; H350: C ≥ 0,001 %
</t>
  </si>
  <si>
    <t>006-042-00-6</t>
  </si>
  <si>
    <t>monuron (ISO); 3-(4-chlorophenyl)-1,1-dimethylurea</t>
  </si>
  <si>
    <t>006-043-00-1</t>
  </si>
  <si>
    <t>3-(4-chlorophenyl)-1,1-dimethyluronium trichloroacetate; monuron-TCA</t>
  </si>
  <si>
    <t>140-41-0</t>
  </si>
  <si>
    <t xml:space="preserve">Carc. 2
Skin Irrit. 2
Eye Irrit. 2
Aquatic Acute 1
Aquatic Chronic 1
</t>
  </si>
  <si>
    <t xml:space="preserve">H351
H315
H319
H400
H410
</t>
  </si>
  <si>
    <t xml:space="preserve">H351
H319
H315
H410
</t>
  </si>
  <si>
    <t>006-044-00-7</t>
  </si>
  <si>
    <t>isoproturon (ISO); 3-(4-isopropylphenyl)-1,1-dimethylurea</t>
  </si>
  <si>
    <t>251-835-4</t>
  </si>
  <si>
    <t>34123-59-6</t>
  </si>
  <si>
    <t xml:space="preserve">Carc. 2
Aquatic Acute 1
Aquatic Chronic 1
</t>
  </si>
  <si>
    <t xml:space="preserve">H351
H400
H410
</t>
  </si>
  <si>
    <t>GHS08
GHS09
Wng</t>
  </si>
  <si>
    <t xml:space="preserve">H351
H410
</t>
  </si>
  <si>
    <t>006-045-00-2</t>
  </si>
  <si>
    <t>methomyl (ISO); 1-(methylthio)ethylideneamino N-methylcarbamate</t>
  </si>
  <si>
    <t xml:space="preserve">Acute Tox. 2 *
Aquatic Acute 1
Aquatic Chronic 1
</t>
  </si>
  <si>
    <t xml:space="preserve">H300
H400
H410
</t>
  </si>
  <si>
    <t xml:space="preserve">H300
H410
</t>
  </si>
  <si>
    <t>006-046-00-8</t>
  </si>
  <si>
    <t>bendiocarb (ISO); 2,2-dimethyl-1,3-benzodioxol-4-yl N-methylcarbamate</t>
  </si>
  <si>
    <t>245-216-8</t>
  </si>
  <si>
    <t>22781-23-3</t>
  </si>
  <si>
    <t xml:space="preserve">Acute Tox. 3 *
Acute Tox. 3 *
Acute Tox. 4 *
Aquatic Acute 1
Aquatic Chronic 1
</t>
  </si>
  <si>
    <t xml:space="preserve">H331
H301
H312
H400
H410
</t>
  </si>
  <si>
    <t xml:space="preserve">H331
H301
H312
H410
</t>
  </si>
  <si>
    <t>006-047-00-3</t>
  </si>
  <si>
    <t>bufencarb (ISO); reaction mass of 3-(1-methylbutyl)phenyl N-methylcarbamate and 3-(1-ethylpropyl)phenyl N-methylcarbamate</t>
  </si>
  <si>
    <t>8065-36-9</t>
  </si>
  <si>
    <t>006-048-00-9</t>
  </si>
  <si>
    <t>ethiofencarb (ISO); 2-(ethylthiomethyl)phenyl N-methylcarbamate</t>
  </si>
  <si>
    <t>249-981-9</t>
  </si>
  <si>
    <t>29973-13-5</t>
  </si>
  <si>
    <t xml:space="preserve">Acute Tox. 4 *
Aquatic Acute 1
Aquatic Chronic 1
</t>
  </si>
  <si>
    <t xml:space="preserve">H302
H400
H410
</t>
  </si>
  <si>
    <t xml:space="preserve">H302
H410
</t>
  </si>
  <si>
    <t>006-049-00-4</t>
  </si>
  <si>
    <t>dixanthogen; O,O-diethyl dithiobis(thioformate)</t>
  </si>
  <si>
    <t>207-944-4</t>
  </si>
  <si>
    <t>502-55-6</t>
  </si>
  <si>
    <t>006-050-00-X</t>
  </si>
  <si>
    <t>1,1-dimethyl-3-phenyluronium trichloroacetate; fenuron-TCA</t>
  </si>
  <si>
    <t>4482-55-7</t>
  </si>
  <si>
    <t xml:space="preserve">Skin Irrit. 2
Aquatic Acute 1
Aquatic Chronic 1
</t>
  </si>
  <si>
    <t xml:space="preserve">H315
H400
H410
</t>
  </si>
  <si>
    <t xml:space="preserve">H315
H410
</t>
  </si>
  <si>
    <t>006-051-00-5</t>
  </si>
  <si>
    <t>ferbam (ISO); iron tris(dimethyldithiocarbamate)</t>
  </si>
  <si>
    <t xml:space="preserve">STOT SE 3
Skin Irrit. 2
Eye Irrit. 2
Aquatic Acute 1
Aquatic Chronic 1
</t>
  </si>
  <si>
    <t xml:space="preserve">H335
H315
H319
H400
H410
</t>
  </si>
  <si>
    <t xml:space="preserve">H319
H335
H315
H410
</t>
  </si>
  <si>
    <t>006-052-00-0</t>
  </si>
  <si>
    <t>formetanate hydrochloride; 3-(N,N-dimethylaminomethyleneamino)phenyl N-methylcarbamate</t>
  </si>
  <si>
    <t>245-656-0</t>
  </si>
  <si>
    <t>23422-53-9</t>
  </si>
  <si>
    <t>006-053-00-6</t>
  </si>
  <si>
    <t>isoprocarb (ISO); 2-isopropylphenyl N-methylcarbamate</t>
  </si>
  <si>
    <t>220-114-6</t>
  </si>
  <si>
    <t>2631-40-5</t>
  </si>
  <si>
    <t>006-054-00-1</t>
  </si>
  <si>
    <t>mexacarbate (ISO); 3,5-dimethyl-4-dimethylaminophenyl N-methylcarbamate</t>
  </si>
  <si>
    <t>206-249-3</t>
  </si>
  <si>
    <t>315-18-4</t>
  </si>
  <si>
    <t xml:space="preserve">Acute Tox. 2 *
Acute Tox. 4 *
Aquatic Acute 1
Aquatic Chronic 1
</t>
  </si>
  <si>
    <t xml:space="preserve">H300
H312
H400
H410
</t>
  </si>
  <si>
    <t xml:space="preserve">H300
H312
H410
</t>
  </si>
  <si>
    <t>006-055-00-7</t>
  </si>
  <si>
    <t>xylylcarb (ISO); 3,4-dimethylphenyl N-methylcarbamate; 3,4-xylyl methylcarbamate; MPMC</t>
  </si>
  <si>
    <t>219-364-9</t>
  </si>
  <si>
    <t>2425-10-7</t>
  </si>
  <si>
    <t>006-056-00-2</t>
  </si>
  <si>
    <t>metolcarb (ISO); m-tolyl methylcarbamate; MTMC</t>
  </si>
  <si>
    <t>214-446-0</t>
  </si>
  <si>
    <t>1129-41-5</t>
  </si>
  <si>
    <t>006-057-00-8</t>
  </si>
  <si>
    <t>nitrapyrin (ISO); 2-chloro-6-trichloromethylpyridine</t>
  </si>
  <si>
    <t>217-682-2</t>
  </si>
  <si>
    <t>1929-82-4</t>
  </si>
  <si>
    <t>006-058-00-3</t>
  </si>
  <si>
    <t>noruron (ISO); 1,1-dimethyl-3-(perhydro-4,7-methanoinden-5-yl)urea</t>
  </si>
  <si>
    <t>2163-79-3</t>
  </si>
  <si>
    <t>006-059-00-9</t>
  </si>
  <si>
    <t>oxamyl (ISO); N',N'-dimethylcarbamoyl(methylthio)methylenamine N-methylcarbamate</t>
  </si>
  <si>
    <t>245-445-3</t>
  </si>
  <si>
    <t>23135-22-0</t>
  </si>
  <si>
    <t xml:space="preserve">Acute Tox. 2 *
Acute Tox. 2 *
Acute Tox. 4 *
Aquatic Chronic 2
</t>
  </si>
  <si>
    <t xml:space="preserve">H330
H300
H312
H411
</t>
  </si>
  <si>
    <t>006-060-00-4</t>
  </si>
  <si>
    <t>oxycarboxin (ISO); 2,3-dihydro-6-methyl-5-(N-phenylcarbamoyl)-1,4-oxothiine 4,4-dioxide</t>
  </si>
  <si>
    <t>226-066-2</t>
  </si>
  <si>
    <t>5259-88-1</t>
  </si>
  <si>
    <t xml:space="preserve">Acute Tox. 4 *
Aquatic Chronic 3
</t>
  </si>
  <si>
    <t xml:space="preserve">H302
H412
</t>
  </si>
  <si>
    <t>006-061-00-X</t>
  </si>
  <si>
    <t>S-ethyl N-(dimethylaminopropyl)thiocarbamatehydrochloride; prothiocarb hydrochloride</t>
  </si>
  <si>
    <t>243-193-9</t>
  </si>
  <si>
    <t>19622-19-6</t>
  </si>
  <si>
    <t>006-062-00-5</t>
  </si>
  <si>
    <t>methyl 3,4-dichlorophenylcarbanilate; SWEP.</t>
  </si>
  <si>
    <t>1918-18-9</t>
  </si>
  <si>
    <t>006-063-00-0</t>
  </si>
  <si>
    <t>thiobencarb (ISO); S-4-chlorobenzyl diethylthiocarbamate</t>
  </si>
  <si>
    <t>006-064-00-6</t>
  </si>
  <si>
    <t>thiofanox (ISO); 3,3-dimethyl-1-(methylthio)butanone-O-(N-methylcarbamoyl)oxime</t>
  </si>
  <si>
    <t>254-346-4</t>
  </si>
  <si>
    <t>39196-18-4</t>
  </si>
  <si>
    <t xml:space="preserve">Acute Tox. 1
Acute Tox. 2 *
Aquatic Acute 1
Aquatic Chronic 1
</t>
  </si>
  <si>
    <t xml:space="preserve">H310
H300
H400
H410
</t>
  </si>
  <si>
    <t xml:space="preserve">H310
H300
H410
</t>
  </si>
  <si>
    <t>006-065-00-1</t>
  </si>
  <si>
    <t>3-chloro-6-cyano-bicyclo(2,2,1)heptan-2-one-O-(N-methylcarbamoyl)oxime; triamid</t>
  </si>
  <si>
    <t>15271-41-7</t>
  </si>
  <si>
    <t xml:space="preserve">Acute Tox. 2 *
Acute Tox. 3 *
Aquatic Chronic 2
</t>
  </si>
  <si>
    <t xml:space="preserve">H300
H311
H411
</t>
  </si>
  <si>
    <t>006-066-00-7</t>
  </si>
  <si>
    <t>vernolate (ISO); S-propyl dipropylthiocarbamate</t>
  </si>
  <si>
    <t>217-681-7</t>
  </si>
  <si>
    <t>1929-77-7</t>
  </si>
  <si>
    <t>006-067-00-2</t>
  </si>
  <si>
    <t>XMC; 3,5-xylyl methylcarbamate</t>
  </si>
  <si>
    <t>2655-14-3</t>
  </si>
  <si>
    <t>006-068-00-8</t>
  </si>
  <si>
    <t>diazomethane</t>
  </si>
  <si>
    <t>206-382-7</t>
  </si>
  <si>
    <t xml:space="preserve">Carc. 1B
</t>
  </si>
  <si>
    <t xml:space="preserve">H350
</t>
  </si>
  <si>
    <t>006-069-00-3</t>
  </si>
  <si>
    <t>thiophanate-methyl (ISO); 1,2-di-(3-methoxycarbonyl-2-thioureido)benzene</t>
  </si>
  <si>
    <t>245-740-7</t>
  </si>
  <si>
    <t>23564-05-8</t>
  </si>
  <si>
    <t xml:space="preserve">Muta. 2
Acute Tox. 4 *
Skin Sens. 1
Aquatic Acute 1
Aquatic Chronic 1
</t>
  </si>
  <si>
    <t xml:space="preserve">H341
H332
H317
H400
H410
</t>
  </si>
  <si>
    <t xml:space="preserve">H341
H332
H317
H410
</t>
  </si>
  <si>
    <t>006-070-00-9</t>
  </si>
  <si>
    <t>furmecyclox (ISO); N-cyclohexyl-N-methoxy-2,5-dimethyl-3-furamide</t>
  </si>
  <si>
    <t>262-302-0</t>
  </si>
  <si>
    <t>60568-05-0</t>
  </si>
  <si>
    <t>006-071-00-4</t>
  </si>
  <si>
    <t>cyclooct-4-en-1-yl methyl carbonate</t>
  </si>
  <si>
    <t>401-620-8</t>
  </si>
  <si>
    <t>87731-18-8</t>
  </si>
  <si>
    <t>006-072-00-X</t>
  </si>
  <si>
    <t>prosulfocarb(ISO); S-benzyl N,N-dipropylthiocarbamate</t>
  </si>
  <si>
    <t>401-730-6</t>
  </si>
  <si>
    <t>52888-80-9</t>
  </si>
  <si>
    <t xml:space="preserve">Acute Tox. 4 *
Skin Sens. 1
Aquatic Chronic 2
</t>
  </si>
  <si>
    <t xml:space="preserve">H302
H317
H411
</t>
  </si>
  <si>
    <t>006-073-00-5</t>
  </si>
  <si>
    <t>3-(dimethylamino)propylurea</t>
  </si>
  <si>
    <t>401-950-2</t>
  </si>
  <si>
    <t>31506-43-1</t>
  </si>
  <si>
    <t xml:space="preserve">Eye Dam. 1
</t>
  </si>
  <si>
    <t xml:space="preserve">H318
</t>
  </si>
  <si>
    <t>GHS05
Dgr</t>
  </si>
  <si>
    <t>006-074-00-0</t>
  </si>
  <si>
    <t>2-(3-(prop-1-en-2-yl)phenyl)prop-2-yl isocyanate</t>
  </si>
  <si>
    <t>402-440-2</t>
  </si>
  <si>
    <t>2094-99-7</t>
  </si>
  <si>
    <t xml:space="preserve">Acute Tox. 2 *
STOT RE 2 *
Skin Corr. 1B
Resp. Sens. 1
Skin Sens. 1
Aquatic Acute 1
Aquatic Chronic 1
</t>
  </si>
  <si>
    <t xml:space="preserve">H330
H373 **
H314
H334
H317
H400
H410
</t>
  </si>
  <si>
    <t xml:space="preserve">H330
H314
H373 **
H334
H317
H410
</t>
  </si>
  <si>
    <t>006-076-00-1</t>
  </si>
  <si>
    <t>mancozeb (ISO); manganese ethylenebis(dithiocarbamate) (polymeric) complex with zinc salt</t>
  </si>
  <si>
    <t>8018-01-7</t>
  </si>
  <si>
    <t xml:space="preserve">Repr. 2
Skin Sens. 1
Aquatic Acute 1
</t>
  </si>
  <si>
    <t xml:space="preserve">H361d ***
H317
H400
</t>
  </si>
  <si>
    <t>006-077-00-7</t>
  </si>
  <si>
    <t>maneb (ISO); manganese ethylenebis(dithiocarbamate) (polymeric)</t>
  </si>
  <si>
    <t>235-654-8</t>
  </si>
  <si>
    <t>12427-38-2</t>
  </si>
  <si>
    <t xml:space="preserve">Repr. 2
Acute Tox. 4 *
Eye Irrit. 2
Skin Sens. 1
Aquatic Acute 1
Aquatic Chronic 1
</t>
  </si>
  <si>
    <t xml:space="preserve">H361d ***
H332
H319
H317
H400
H410
</t>
  </si>
  <si>
    <t xml:space="preserve">H361d ***
H332
H319
H317
H410
</t>
  </si>
  <si>
    <t>006-078-00-2</t>
  </si>
  <si>
    <t>zineb (ISO); zinc ethylenebis(dithiocarbamate) (polymeric)</t>
  </si>
  <si>
    <t xml:space="preserve">STOT SE 3
Skin Sens. 1
</t>
  </si>
  <si>
    <t xml:space="preserve">H335
H317
</t>
  </si>
  <si>
    <t>006-079-00-8</t>
  </si>
  <si>
    <t>disulfiram; tetraethylthiuramdisulfide</t>
  </si>
  <si>
    <t>006-080-00-3</t>
  </si>
  <si>
    <t>tetramethylthiuram monosulphide</t>
  </si>
  <si>
    <t>006-081-00-9</t>
  </si>
  <si>
    <t>zinc bis(dibutyldithiocarbamate)</t>
  </si>
  <si>
    <t>205-232-8</t>
  </si>
  <si>
    <t xml:space="preserve">STOT SE 3
Skin Irrit. 2
Eye Irrit. 2
Skin Sens. 1
Aquatic Acute 1
Aquatic Chronic 1
</t>
  </si>
  <si>
    <t xml:space="preserve">H335
H315
H319
H317
H400
H410
</t>
  </si>
  <si>
    <t xml:space="preserve">H319
H335
H315
H317
H410
</t>
  </si>
  <si>
    <t>006-082-00-4</t>
  </si>
  <si>
    <t>zinc bis(diethyldithiocarbamate)</t>
  </si>
  <si>
    <t xml:space="preserve">Acute Tox. 4 *
STOT SE 3
Skin Irrit. 2
Eye Irrit. 2
Skin Sens. 1
Aquatic Acute 1
Aquatic Chronic 1
</t>
  </si>
  <si>
    <t xml:space="preserve">H302
H335
H315
H319
H317
H400
H410
</t>
  </si>
  <si>
    <t xml:space="preserve">H302
H319
H335
H315
H317
H410
</t>
  </si>
  <si>
    <t>006-083-00-X</t>
  </si>
  <si>
    <t>butocarboxim (ISO); 3-(methylthio)-2-butanone O-[(methylamino)carbonyl]oxime</t>
  </si>
  <si>
    <t>252-139-3</t>
  </si>
  <si>
    <t>34681-10-2</t>
  </si>
  <si>
    <t xml:space="preserve">Flam. Liq. 3
Acute Tox. 3 *
Acute Tox. 3 *
Acute Tox. 3 *
Eye Irrit. 2
Aquatic Acute 1
Aquatic Chronic 1
</t>
  </si>
  <si>
    <t xml:space="preserve">H226
H331
H311
H301
H319
H400
H410
</t>
  </si>
  <si>
    <t xml:space="preserve">H226
H331
H311
H301
H319
H410
</t>
  </si>
  <si>
    <t>006-084-00-5</t>
  </si>
  <si>
    <t>carbosulfan (ISO); 2,3-dihydro-2,2-dimethyl-7-benzofuryl [(dibutylamino)thio]methylcarbamate</t>
  </si>
  <si>
    <t xml:space="preserve">Acute Tox. 2 *
Acute Tox. 3 *
Skin Sens. 1
Aquatic Acute 1
Aquatic Chronic 1
</t>
  </si>
  <si>
    <t xml:space="preserve">H330
H301
H317
H400
H410
</t>
  </si>
  <si>
    <t xml:space="preserve">H330
H301
H317
H410
</t>
  </si>
  <si>
    <t>006-085-00-0</t>
  </si>
  <si>
    <t>fenobucarb (ISO); 2-butylphenyl methylcarbamate</t>
  </si>
  <si>
    <t>223-188-8</t>
  </si>
  <si>
    <t>3766-81-2</t>
  </si>
  <si>
    <t>006-086-00-6</t>
  </si>
  <si>
    <t>fenoxycarb (ISO); ethyl [2-(4-phenoxyphenoxy)ethyl]carbamate</t>
  </si>
  <si>
    <t>276-696-7</t>
  </si>
  <si>
    <t>72490-01-8</t>
  </si>
  <si>
    <t xml:space="preserve">M=1
M=10000
</t>
  </si>
  <si>
    <t>CLP00/ATP06</t>
  </si>
  <si>
    <t>006-087-00-1</t>
  </si>
  <si>
    <t>furathiocarb (ISO); 2,3-dihydro-2,2-dimethyl-7-benzofuryl 2,4-dimethyl-6-oxa-5-oxo-3-thia-2,4-diazadecanoate</t>
  </si>
  <si>
    <t xml:space="preserve">Acute Tox. 2 *
Acute Tox. 3 *
STOT RE 2 *
Skin Irrit. 2
Eye Irrit. 2
Skin Sens. 1
Aquatic Acute 1
Aquatic Chronic 1
</t>
  </si>
  <si>
    <t xml:space="preserve">H330
H301
H373 **
H315
H319
H317
H400
H410
</t>
  </si>
  <si>
    <t xml:space="preserve">H301
H330
H315
H319
H317
H373 **
H410
</t>
  </si>
  <si>
    <t>006-088-00-7</t>
  </si>
  <si>
    <t>benfuracarb (ISO); ethyl N-[2,3-dihydro-2,2-dimethylbenzofuran-7-yloxycarbonyl(methyl)aminothio]-N-isopropyl- β-alaninate</t>
  </si>
  <si>
    <t xml:space="preserve">Repr. 2
Acute Tox. 3 *
Acute Tox. 4 *
Aquatic Acute 1
Aquatic Chronic 1
</t>
  </si>
  <si>
    <t xml:space="preserve">H361f ***
H331
H302
H400
H410
</t>
  </si>
  <si>
    <t xml:space="preserve">H361f ***
H331
H302
H410
</t>
  </si>
  <si>
    <t>006-090-00-8</t>
  </si>
  <si>
    <t>2-(3-iodoprop-2-yn-1-yloxy)ethyl phenylcarbamate</t>
  </si>
  <si>
    <t>408-010-0</t>
  </si>
  <si>
    <t>88558-41-2</t>
  </si>
  <si>
    <t xml:space="preserve">Acute Tox. 4 *
Eye Dam. 1
Aquatic Chronic 3
</t>
  </si>
  <si>
    <t xml:space="preserve">H332
H318
H412
</t>
  </si>
  <si>
    <t>006-091-00-3</t>
  </si>
  <si>
    <t>propineb (ISO); polymeric zinc propylenebis(dithiocarbamate)</t>
  </si>
  <si>
    <t>9016-72-2</t>
  </si>
  <si>
    <t xml:space="preserve">Acute Tox. 4 *
STOT RE 2 *
Skin Sens. 1
Aquatic Acute 1
</t>
  </si>
  <si>
    <t xml:space="preserve">H332
H373 **
H317
H400
</t>
  </si>
  <si>
    <t>006-092-00-9</t>
  </si>
  <si>
    <t>tert-butyl (1S)-N-[1-((2S)-2-oxiranyl)-2-phenylethyl]carbamate</t>
  </si>
  <si>
    <t>425-420-5</t>
  </si>
  <si>
    <t>98737-29-2</t>
  </si>
  <si>
    <t>006-093-00-4</t>
  </si>
  <si>
    <t>2,2'-dithio di(ethylammonium)-bis(dibenzyldithiocarbamate)</t>
  </si>
  <si>
    <t>427-180-7</t>
  </si>
  <si>
    <t>006-094-00-X</t>
  </si>
  <si>
    <t>O-isobutyl-N-ethoxy carbonylthiocarbamate</t>
  </si>
  <si>
    <t>434-350-4</t>
  </si>
  <si>
    <t>103122-66-3</t>
  </si>
  <si>
    <t xml:space="preserve">Flam. Liq. 3
Carc. 1B
Muta. 1B
Acute Tox. 4 *
STOT RE 2 *
Skin Sens. 1
Aquatic Chronic 2
</t>
  </si>
  <si>
    <t xml:space="preserve">H226
H350
H340
H302
H373 **
H317
H411
</t>
  </si>
  <si>
    <t>GHS02
GHS08
GHS07
GHS09
Dgr</t>
  </si>
  <si>
    <t>006-095-00-5</t>
  </si>
  <si>
    <t>fosetyl-aluminium (ISO); aluminium triethyl triphosphonate</t>
  </si>
  <si>
    <t>254-320-2</t>
  </si>
  <si>
    <t>39148-24-8</t>
  </si>
  <si>
    <t>006-096-00-0</t>
  </si>
  <si>
    <t>chlorpropham (ISO); isopropyl 3-chlorocarbanilate</t>
  </si>
  <si>
    <t>202-925-7</t>
  </si>
  <si>
    <t>101-21-3</t>
  </si>
  <si>
    <t xml:space="preserve">Carc. 2
STOT RE 2 *
Aquatic Chronic 2
</t>
  </si>
  <si>
    <t xml:space="preserve">H351
H373 **
H411
</t>
  </si>
  <si>
    <t>006-097-00-6</t>
  </si>
  <si>
    <t>1-phenyl-3-(p-toluenesulfonyl)urea</t>
  </si>
  <si>
    <t>424-620-1</t>
  </si>
  <si>
    <t>13909-63-2</t>
  </si>
  <si>
    <t xml:space="preserve">Acute Tox. 4 *
STOT RE 2 *
Aquatic Chronic 3
</t>
  </si>
  <si>
    <t xml:space="preserve">H302
H373 **
H412
</t>
  </si>
  <si>
    <t>GHS08
GHS07
Wng</t>
  </si>
  <si>
    <t>006-098-00-1</t>
  </si>
  <si>
    <t>tert-butyl (1R,5S)-3-azabicyclo[3.1.0]hex-6-ylcarbamate</t>
  </si>
  <si>
    <t>429-170-8</t>
  </si>
  <si>
    <t>134575-17-0</t>
  </si>
  <si>
    <t xml:space="preserve">Acute Tox. 4 *
STOT RE 2 *
Eye Dam. 1
Skin Sens. 1
</t>
  </si>
  <si>
    <t xml:space="preserve">H302
H373 **
H318
H317
</t>
  </si>
  <si>
    <t xml:space="preserve">H302
H318
H317
H373 **
</t>
  </si>
  <si>
    <t>006-099-00-7</t>
  </si>
  <si>
    <t>N-(p-toluenesulfonyl)-N'-(3-(p-toluenesulfonyloxy)phenyl)urea; 3-({[(4-methylphenyl)sulfonyl]carbamoyl}amino)phenyl 4-methylbenzenesulfonate</t>
  </si>
  <si>
    <t>432-520-2</t>
  </si>
  <si>
    <t>232938-43-1</t>
  </si>
  <si>
    <t xml:space="preserve">Aquatic Chronic 2
</t>
  </si>
  <si>
    <t xml:space="preserve">H411
</t>
  </si>
  <si>
    <t xml:space="preserve">GHS09
</t>
  </si>
  <si>
    <t>006-101-00-6</t>
  </si>
  <si>
    <t>reaction mass of: N,N''-(methylenedi-4,1-phenylene)bis[N'-phenylurea]; N-(4-[[4-[[(phenylamino)carbonyl]amino]phenylmethyl]phenyl]-N'-cyclohexylurea; N,N''-(methylenedi-4,1-phenylene)bis[N'-cyclohexylurea]</t>
  </si>
  <si>
    <t>423-070-8</t>
  </si>
  <si>
    <t>006-102-00-1</t>
  </si>
  <si>
    <t>O-hexyl-N-ethoxycarbonylthiocarbamate</t>
  </si>
  <si>
    <t>432-750-3</t>
  </si>
  <si>
    <t xml:space="preserve">Carc. 1B
Muta. 1B
Acute Tox. 4 *
STOT RE 2 *
Skin Sens. 1
Aquatic Chronic 2
</t>
  </si>
  <si>
    <t xml:space="preserve">H350
H340
H302
H373 **
H317
H411
</t>
  </si>
  <si>
    <t>006-103-00-7</t>
  </si>
  <si>
    <t>N,N''-(methylenedi-4,1-phenylene)bis[N'-octyl]urea</t>
  </si>
  <si>
    <t>445-760-8</t>
  </si>
  <si>
    <t xml:space="preserve">Eye Dam. 1
Resp. Sens. 1
Aquatic Acute 1
Aquatic Chronic 1
</t>
  </si>
  <si>
    <t xml:space="preserve">H318
H334
H400
H410
</t>
  </si>
  <si>
    <t>GHS05
GHS08
GHS09
Dgr</t>
  </si>
  <si>
    <t xml:space="preserve">H318
H334
H410
</t>
  </si>
  <si>
    <t>007-001-00-5</t>
  </si>
  <si>
    <t>ammonia, anhydrous</t>
  </si>
  <si>
    <t>231-635-3</t>
  </si>
  <si>
    <t xml:space="preserve">Flam. Gas 2
Press. Gas
Acute Tox. 3 *
Skin Corr. 1B
Aquatic Acute 1
</t>
  </si>
  <si>
    <t xml:space="preserve">H221
H331
H314
H400
</t>
  </si>
  <si>
    <t>GHS04
GHS06
GHS05
GHS09
Dgr</t>
  </si>
  <si>
    <t xml:space="preserve">H221
H331
H314
H400
</t>
  </si>
  <si>
    <t>007-001-01-2</t>
  </si>
  <si>
    <t>ammonia ....%</t>
  </si>
  <si>
    <t xml:space="preserve">Skin Corr. 1B
Aquatic Acute 1
</t>
  </si>
  <si>
    <t xml:space="preserve">H314
H400
</t>
  </si>
  <si>
    <t>GHS05
GHS09
Dgr</t>
  </si>
  <si>
    <t xml:space="preserve">STOT SE 3; H335: C ≥ 5 %
</t>
  </si>
  <si>
    <t>007-002-00-0</t>
  </si>
  <si>
    <t xml:space="preserve">nitrogen dioxide [1]
dinitrogen tetraoxide  [2]
</t>
  </si>
  <si>
    <t xml:space="preserve">233-272-6 [1]
234-126-4 [2]
</t>
  </si>
  <si>
    <t xml:space="preserve">10102-44-0 [1]
10544-72-6 [2]
</t>
  </si>
  <si>
    <t xml:space="preserve">Ox. Gas 1
Press. Gas
Acute Tox. 2 *
Skin Corr. 1B
</t>
  </si>
  <si>
    <t xml:space="preserve">H270
H330
H314
</t>
  </si>
  <si>
    <t>GHS04
GHS03
GHS06
GHS05
Dgr</t>
  </si>
  <si>
    <t xml:space="preserve">H270
H330
H314
</t>
  </si>
  <si>
    <t xml:space="preserve">*
STOT SE 3; H335: C ≥ 0,5 %
</t>
  </si>
  <si>
    <t xml:space="preserve">5 </t>
  </si>
  <si>
    <t>007-003-00-6</t>
  </si>
  <si>
    <t>chlormequat chloride (ISO); 2-chloroethyltrimethylammonium chloride</t>
  </si>
  <si>
    <t>213-666-4</t>
  </si>
  <si>
    <t>999-81-5</t>
  </si>
  <si>
    <t xml:space="preserve">Acute Tox. 4 *
Acute Tox. 4 *
</t>
  </si>
  <si>
    <t xml:space="preserve">H312
H302
</t>
  </si>
  <si>
    <t>007-004-00-1</t>
  </si>
  <si>
    <t>nitric acid ... %</t>
  </si>
  <si>
    <t xml:space="preserve">Ox. Liq. 2
Skin Corr. 1A
</t>
  </si>
  <si>
    <t xml:space="preserve">H272
H314
</t>
  </si>
  <si>
    <t>GHS03
GHS05
Dgr</t>
  </si>
  <si>
    <t xml:space="preserve">EUH071
</t>
  </si>
  <si>
    <t xml:space="preserve">Ox. Liq. 2; H272: C ≥ 99 %
Ox. Liq. 3; H272: 65 % ≤ C &lt; 99 %
Skin Corr. 1A; H314: C ≥ 20 %
Skin Corr. 1B; H314: 5 % ≤ C &lt; 20 %
</t>
  </si>
  <si>
    <t>CLP00/ATP07</t>
  </si>
  <si>
    <t>007-006-00-2</t>
  </si>
  <si>
    <t>ethyl nitrite</t>
  </si>
  <si>
    <t>203-722-6</t>
  </si>
  <si>
    <t>109-95-5</t>
  </si>
  <si>
    <t xml:space="preserve">Flam. Gas 1
Press. Gas
Acute Tox. 4 *
Acute Tox. 4 *
Acute Tox. 4 *
</t>
  </si>
  <si>
    <t xml:space="preserve">H220
H332
H312
H302
</t>
  </si>
  <si>
    <t>GHS02
GHS04
GHS07
Dgr</t>
  </si>
  <si>
    <t xml:space="preserve">H220
H332
H312
H302
</t>
  </si>
  <si>
    <t>007-007-00-8</t>
  </si>
  <si>
    <t>ethyl nitrate</t>
  </si>
  <si>
    <t>210-903-3</t>
  </si>
  <si>
    <t>625-58-1</t>
  </si>
  <si>
    <t xml:space="preserve">Unst. Expl.
</t>
  </si>
  <si>
    <t xml:space="preserve">H200
</t>
  </si>
  <si>
    <t>GHS01
Dgr</t>
  </si>
  <si>
    <t>007-008-00-3</t>
  </si>
  <si>
    <t>hydrazine</t>
  </si>
  <si>
    <t xml:space="preserve">Flam. Liq. 3
Carc. 1B
Acute Tox. 3 *
Acute Tox. 3 *
Acute Tox. 3 *
Skin Corr. 1B
Skin Sens. 1
Aquatic Acute 1
Aquatic Chronic 1
</t>
  </si>
  <si>
    <t xml:space="preserve">H226
H350
H331
H311
H301
H314
H317
H400
H410
</t>
  </si>
  <si>
    <t>GHS02
GHS06
GHS08
GHS05
GHS09
Dgr</t>
  </si>
  <si>
    <t xml:space="preserve">H226
H350
H331
H311
H301
H314
H317
H410
</t>
  </si>
  <si>
    <t xml:space="preserve">Skin Corr. 1B; H314: C ≥ 10 %
Skin Irrit. 2; H315: 3 % ≤ C &lt; 10 %
Eye Irrit. 2; H319: 3 % ≤ C &lt; 10 %
</t>
  </si>
  <si>
    <t>007-009-00-9</t>
  </si>
  <si>
    <t>dicyclohexylammonium nitrite</t>
  </si>
  <si>
    <t>221-515-9</t>
  </si>
  <si>
    <t>3129-91-7</t>
  </si>
  <si>
    <t xml:space="preserve">H332
H302
</t>
  </si>
  <si>
    <t xml:space="preserve">*
</t>
  </si>
  <si>
    <t>007-010-00-4</t>
  </si>
  <si>
    <t>sodium nitrite</t>
  </si>
  <si>
    <t xml:space="preserve">Ox. Sol. 3
Acute Tox. 3 *
Aquatic Acute 1
</t>
  </si>
  <si>
    <t xml:space="preserve">H272
H301
H400
</t>
  </si>
  <si>
    <t>GHS03
GHS06
GHS09
Dgr</t>
  </si>
  <si>
    <t>007-011-00-X</t>
  </si>
  <si>
    <t>potassium nitrite</t>
  </si>
  <si>
    <t xml:space="preserve">Ox. Sol. 2
Acute Tox. 3 *
Aquatic Acute 1
</t>
  </si>
  <si>
    <t>007-012-00-5</t>
  </si>
  <si>
    <t>N,N-dimethylhydrazine</t>
  </si>
  <si>
    <t>200-316-0</t>
  </si>
  <si>
    <t xml:space="preserve">Flam. Liq. 2
Carc. 1B
Acute Tox. 3 *
Acute Tox. 3 *
Skin Corr. 1B
Aquatic Chronic 2
</t>
  </si>
  <si>
    <t xml:space="preserve">H225
H350
H331
H301
H314
H411
</t>
  </si>
  <si>
    <t>007-013-00-0</t>
  </si>
  <si>
    <t>1,2-dimethylhydrazine</t>
  </si>
  <si>
    <t xml:space="preserve">Carc. 1B
Acute Tox. 3 *
Acute Tox. 3 *
Acute Tox. 3 *
Aquatic Chronic 2
</t>
  </si>
  <si>
    <t xml:space="preserve">H350
H331
H311
H301
H411
</t>
  </si>
  <si>
    <t xml:space="preserve">Carc. 1B; H350: C ≥ 0,01 %
</t>
  </si>
  <si>
    <t>007-014-00-6</t>
  </si>
  <si>
    <t>salts of hydrazine</t>
  </si>
  <si>
    <t xml:space="preserve">Carc. 1B
Acute Tox. 3 *
Acute Tox. 3 *
Acute Tox. 3 *
Skin Sens. 1
Aquatic Acute 1
Aquatic Chronic 1
</t>
  </si>
  <si>
    <t xml:space="preserve">H350
H331
H311
H301
H317
H400
H410
</t>
  </si>
  <si>
    <t xml:space="preserve">H350
H331
H311
H301
H317
H410
</t>
  </si>
  <si>
    <t>007-015-00-1</t>
  </si>
  <si>
    <t>O-ethylhydroxylamine</t>
  </si>
  <si>
    <t>402-030-3</t>
  </si>
  <si>
    <t>624-86-2</t>
  </si>
  <si>
    <t xml:space="preserve">Flam. Liq. 2
Acute Tox. 3 *
Acute Tox. 3 *
Acute Tox. 3 *
STOT RE 1
Eye Irrit. 2
Skin Sens. 1
Aquatic Acute 1
</t>
  </si>
  <si>
    <t xml:space="preserve">H225
H331
H311
H301
H372 **
H319
H317
H400
</t>
  </si>
  <si>
    <t>GHS02
GHS06
GHS08
GHS09
Dgr</t>
  </si>
  <si>
    <t>007-016-00-7</t>
  </si>
  <si>
    <t>butyl nitrite</t>
  </si>
  <si>
    <t>208-862-1</t>
  </si>
  <si>
    <t>544-16-1</t>
  </si>
  <si>
    <t xml:space="preserve">Flam. Liq. 2
Acute Tox. 3 *
Acute Tox. 3 *
</t>
  </si>
  <si>
    <t xml:space="preserve">H225
H331
H301
</t>
  </si>
  <si>
    <t>GHS02
GHS06
Dgr</t>
  </si>
  <si>
    <t>007-017-00-2</t>
  </si>
  <si>
    <t>isobutyl nitrite</t>
  </si>
  <si>
    <t>208-819-7</t>
  </si>
  <si>
    <t>542-56-3</t>
  </si>
  <si>
    <t xml:space="preserve">Flam. Liq. 2
Carc. 1B
Muta. 2
Acute Tox. 4 *
Acute Tox. 4 *
</t>
  </si>
  <si>
    <t xml:space="preserve">H225
H350
H341
H332
H302
</t>
  </si>
  <si>
    <t>007-018-00-8</t>
  </si>
  <si>
    <t>sec-butyl nitrite</t>
  </si>
  <si>
    <t>213-104-8</t>
  </si>
  <si>
    <t>924-43-6</t>
  </si>
  <si>
    <t xml:space="preserve">Flam. Liq. 2
Acute Tox. 4 *
Acute Tox. 4 *
</t>
  </si>
  <si>
    <t xml:space="preserve">H225
H332
H302
</t>
  </si>
  <si>
    <t>GHS02
GHS07
Dgr</t>
  </si>
  <si>
    <t>007-019-00-3</t>
  </si>
  <si>
    <t>tert-butyl nitrite</t>
  </si>
  <si>
    <t>208-757-0</t>
  </si>
  <si>
    <t>540-80-7</t>
  </si>
  <si>
    <t>007-020-00-9</t>
  </si>
  <si>
    <t xml:space="preserve">pentyl nitrite [1]
‘amyl nitrite’, mixed isomers  [2]
</t>
  </si>
  <si>
    <t xml:space="preserve">207-332-7 [1]
203-770-8 [2]
</t>
  </si>
  <si>
    <t xml:space="preserve">463-04-7 [1]
110-46-3 [2]
</t>
  </si>
  <si>
    <t>007-021-00-4</t>
  </si>
  <si>
    <t>hydrazobenzene; 1,2-diphenylhydrazine</t>
  </si>
  <si>
    <t>204-563-5</t>
  </si>
  <si>
    <t>122-66-7</t>
  </si>
  <si>
    <t>007-022-00-X</t>
  </si>
  <si>
    <t>hydrazine bis(3-carboxy-4-hydroxybenzensulfonate)</t>
  </si>
  <si>
    <t>405-030-1</t>
  </si>
  <si>
    <t xml:space="preserve">Carc. 1B
Acute Tox. 4 *
Skin Corr. 1B
Skin Sens. 1
Aquatic Chronic 3
</t>
  </si>
  <si>
    <t xml:space="preserve">H350
H302
H314
H317
H412
</t>
  </si>
  <si>
    <t>007-023-00-5</t>
  </si>
  <si>
    <t>sodium 3,5-bis(3-(2,4-di-tert-pentylphenoxy)propylcarbamoyl)benzenesulfonate</t>
  </si>
  <si>
    <t>405-510-0</t>
  </si>
  <si>
    <t xml:space="preserve">Skin Irrit. 2
Skin Sens. 1
</t>
  </si>
  <si>
    <t xml:space="preserve">H315
H317
</t>
  </si>
  <si>
    <t>007-024-00-0</t>
  </si>
  <si>
    <t>2-(decylthio)ethylammonium chloride</t>
  </si>
  <si>
    <t>405-640-8</t>
  </si>
  <si>
    <t>36362-09-1</t>
  </si>
  <si>
    <t xml:space="preserve">STOT RE 2 *
Skin Irrit. 2
Eye Dam. 1
Aquatic Acute 1
Aquatic Chronic 1
</t>
  </si>
  <si>
    <t xml:space="preserve">H373 **
H315
H318
H400
H410
</t>
  </si>
  <si>
    <t>GHS08
GHS05
GHS09
Dgr</t>
  </si>
  <si>
    <t xml:space="preserve">H373 **
H315
H318
H410
</t>
  </si>
  <si>
    <t>007-025-00-6</t>
  </si>
  <si>
    <t>(4-hydrazinophenyl)-N-methylmethanesulfonamide hydrochloride</t>
  </si>
  <si>
    <t>406-090-1</t>
  </si>
  <si>
    <t>81880-96-8</t>
  </si>
  <si>
    <t xml:space="preserve">Muta. 2
Acute Tox. 3 *
STOT RE 1
Skin Sens. 1
Aquatic Acute 1
Aquatic Chronic 1
</t>
  </si>
  <si>
    <t xml:space="preserve">H341
H301
H372 **
H317
H400
H410
</t>
  </si>
  <si>
    <t xml:space="preserve">H341
H301
H372 **
H317
H410
</t>
  </si>
  <si>
    <t>007-026-00-1</t>
  </si>
  <si>
    <t>oxo-((2,2,6,6-tetramethylpiperidin-4-yl)amino)carbonylacetohydrazide</t>
  </si>
  <si>
    <t>413-230-5</t>
  </si>
  <si>
    <t>122035-71-6</t>
  </si>
  <si>
    <t xml:space="preserve">Eye Dam. 1
Skin Sens. 1
</t>
  </si>
  <si>
    <t xml:space="preserve">H318
H317
</t>
  </si>
  <si>
    <t>007-027-00-7</t>
  </si>
  <si>
    <t>1,6-bis(3,3-bis((1-methylpentylidenimino)propyl)ureido)hexane</t>
  </si>
  <si>
    <t>420-190-2</t>
  </si>
  <si>
    <t>771478-66-1</t>
  </si>
  <si>
    <t xml:space="preserve">Acute Tox. 4 *
Acute Tox. 4 *
STOT RE 2 *
Skin Corr. 1B
Skin Sens. 1
Aquatic Acute 1
Aquatic Chronic 1
</t>
  </si>
  <si>
    <t xml:space="preserve">H312
H302
H373 **
H314
H317
H400
H410
</t>
  </si>
  <si>
    <t>GHS08
GHS05
GHS07
GHS09
Dgr</t>
  </si>
  <si>
    <t xml:space="preserve">H312
H302
H373 **
H314
H317
H410
</t>
  </si>
  <si>
    <t>007-028-00-2</t>
  </si>
  <si>
    <t>hydroxylammonium nitrate</t>
  </si>
  <si>
    <t>236-691-2</t>
  </si>
  <si>
    <t>13465-08-2</t>
  </si>
  <si>
    <t xml:space="preserve">Expl. 1.1 ****
Carc. 2
Acute Tox. 3 *
Acute Tox. 4 *
STOT RE 2 *
Skin Irrit. 2
Eye Irrit. 2
Skin Sens. 1
Aquatic Acute 1
</t>
  </si>
  <si>
    <t xml:space="preserve">H201
H351
H311
H302
H373 **
H315
H319
H317
H400
</t>
  </si>
  <si>
    <t>GHS01
GHS06
GHS08
GHS09
Dgr</t>
  </si>
  <si>
    <t xml:space="preserve">H201
H351
H311
H302
H373 **
H319
H315
H317
H400
</t>
  </si>
  <si>
    <t>007-029-00-8</t>
  </si>
  <si>
    <t>diethyldimethylammonium hydroxide</t>
  </si>
  <si>
    <t>419-400-5</t>
  </si>
  <si>
    <t>95500-19-9</t>
  </si>
  <si>
    <t xml:space="preserve">Acute Tox. 4 *
Acute Tox. 4 *
Skin Corr. 1A
</t>
  </si>
  <si>
    <t xml:space="preserve">H312
H302
H314
</t>
  </si>
  <si>
    <t>008-001-00-8</t>
  </si>
  <si>
    <t>oxygen</t>
  </si>
  <si>
    <t>231-956-9</t>
  </si>
  <si>
    <t>7782-44-7</t>
  </si>
  <si>
    <t xml:space="preserve">Ox. Gas 1
Press. Gas
</t>
  </si>
  <si>
    <t xml:space="preserve">H270
</t>
  </si>
  <si>
    <t>GHS03
GHS04
Dgr</t>
  </si>
  <si>
    <t xml:space="preserve">H270
</t>
  </si>
  <si>
    <t>008-003-00-9</t>
  </si>
  <si>
    <t>hydrogen peroxide solution ...%</t>
  </si>
  <si>
    <t>231-765-0</t>
  </si>
  <si>
    <t xml:space="preserve">Ox. Liq. 1
Acute Tox. 4 *
Acute Tox. 4 *
Skin Corr. 1A
</t>
  </si>
  <si>
    <t xml:space="preserve">H271
H332
H302
H314
</t>
  </si>
  <si>
    <t>GHS03
GHS05
GHS07
Dgr</t>
  </si>
  <si>
    <t xml:space="preserve">Ox. Liq. 1; H271: C ≥ 70 %****
Ox. Liq. 2; H272: 50 % ≤ C &lt; 70 % ****
*
Skin Corr. 1A; H314: C ≥ 70 %
Skin Corr. 1B; H314: 50 % ≤ C &lt; 70 %
Skin Irrit. 2; H315: 35 % ≤ C &lt; 50 %
Eye Dam. 1; H318: 8 % ≤ C &lt; 50 %
Eye Irrit. 2; H319: 5 % ≤ C &lt; 8 %
STOT SE 3; H335; C ≥ 35 %
</t>
  </si>
  <si>
    <t>009-001-00-0</t>
  </si>
  <si>
    <t>fluorine</t>
  </si>
  <si>
    <t>231-954-8</t>
  </si>
  <si>
    <t xml:space="preserve">Ox. Gas 1
Press. Gas
Acute Tox. 2 *
Skin Corr. 1A
</t>
  </si>
  <si>
    <t>009-002-00-6</t>
  </si>
  <si>
    <t>hydrogen fluoride</t>
  </si>
  <si>
    <t xml:space="preserve">Acute Tox. 1
Acute Tox. 2 *
Acute Tox. 2 *
Skin Corr. 1A
</t>
  </si>
  <si>
    <t xml:space="preserve">H310
H330
H300
H314
</t>
  </si>
  <si>
    <t xml:space="preserve">H330
H310
H300
H314
</t>
  </si>
  <si>
    <t>009-003-00-1</t>
  </si>
  <si>
    <t>hydrofluoric acid ... %</t>
  </si>
  <si>
    <t xml:space="preserve">Skin Corr. 1A; H314: C ≥ 7 %
Skin Corr. 1B; H314: 1 % ≤ C &lt; 7 %
Eye Irrit. 2; H319: 0,1 % ≤ C &lt; 1 %
</t>
  </si>
  <si>
    <t>009-004-00-7</t>
  </si>
  <si>
    <t>sodium fluoride</t>
  </si>
  <si>
    <t>231-667-8</t>
  </si>
  <si>
    <t>7681-49-4</t>
  </si>
  <si>
    <t xml:space="preserve">Acute Tox. 3 *
Skin Irrit. 2
Eye Irrit. 2
</t>
  </si>
  <si>
    <t xml:space="preserve">H301
H315
H319
</t>
  </si>
  <si>
    <t xml:space="preserve">H301
H319
H315
</t>
  </si>
  <si>
    <t>009-005-00-2</t>
  </si>
  <si>
    <t>potassium fluoride</t>
  </si>
  <si>
    <t>232-151-5</t>
  </si>
  <si>
    <t>7789-23-3</t>
  </si>
  <si>
    <t>009-006-00-8</t>
  </si>
  <si>
    <t>ammonium fluoride</t>
  </si>
  <si>
    <t>235-185-9</t>
  </si>
  <si>
    <t>12125-01-8</t>
  </si>
  <si>
    <t>009-007-00-3</t>
  </si>
  <si>
    <t>sodium bifluoride; sodium hydrogen difluoride</t>
  </si>
  <si>
    <t>215-608-3</t>
  </si>
  <si>
    <t>1333-83-1</t>
  </si>
  <si>
    <t xml:space="preserve">Acute Tox. 3 *
Skin Corr. 1B
</t>
  </si>
  <si>
    <t xml:space="preserve">H301
H314
</t>
  </si>
  <si>
    <t xml:space="preserve">*
Skin Corr. 1B; H314: C ≥ 1 %
Skin Irrit. 2; H315: 0,1 % ≤ C &lt; 1 %
Eye Irrit. 2; H319: 0,1 % ≤ C &lt; 1 %
</t>
  </si>
  <si>
    <t>009-008-00-9</t>
  </si>
  <si>
    <t>potassium bifluoride; potassium hydrogen difluoride</t>
  </si>
  <si>
    <t>232-156-2</t>
  </si>
  <si>
    <t>7789-29-9</t>
  </si>
  <si>
    <t>009-009-00-4</t>
  </si>
  <si>
    <t>ammonium bifluoride; ammonium hydrogen difluoride</t>
  </si>
  <si>
    <t>215-676-4</t>
  </si>
  <si>
    <t>1341-49-7</t>
  </si>
  <si>
    <t>009-010-00-X</t>
  </si>
  <si>
    <t>fluoroboric acid ... %</t>
  </si>
  <si>
    <t>240-898-3</t>
  </si>
  <si>
    <t>16872-11-0</t>
  </si>
  <si>
    <t xml:space="preserve">Skin Corr. 1B
</t>
  </si>
  <si>
    <t xml:space="preserve">H314
</t>
  </si>
  <si>
    <t xml:space="preserve">Skin Corr. 1B; H314: C ≥ 25 %
Skin Irrit. 2; H315: 10 % ≤ C &lt; 25 %
Eye Irrit. 2; H319: 10 % ≤ C &lt; 25 %
</t>
  </si>
  <si>
    <t>009-011-00-5</t>
  </si>
  <si>
    <t>fluorosilicic acid ... %</t>
  </si>
  <si>
    <t>241-034-8</t>
  </si>
  <si>
    <t>16961-83-4</t>
  </si>
  <si>
    <t>009-012-00-0</t>
  </si>
  <si>
    <t xml:space="preserve">alkali fluorosilicates(Na) [1]
alkali fluorosilicates(K) [2]
alkali fluorosilicates(NH4)  [3]
</t>
  </si>
  <si>
    <t xml:space="preserve">240-934-8 [1]
240-896-2 [2]
240-968-3 [3]
</t>
  </si>
  <si>
    <t xml:space="preserve">16893-85-9 [1]
16871-90-2 [2]
16919-19-0 [3]
</t>
  </si>
  <si>
    <t>009-013-00-6</t>
  </si>
  <si>
    <t>fluorosilicates, with the exception of those specified elsewhere in this annex</t>
  </si>
  <si>
    <t>009-014-00-1</t>
  </si>
  <si>
    <t>lead hexafluorosilicate</t>
  </si>
  <si>
    <t>247-278-1</t>
  </si>
  <si>
    <t>25808-74-6</t>
  </si>
  <si>
    <t xml:space="preserve">Repr. 1A
Acute Tox. 4 *
Acute Tox. 4 *
STOT RE 2 *
Aquatic Acute 1
Aquatic Chronic 1
</t>
  </si>
  <si>
    <t xml:space="preserve">H360Df
H332
H302
H373 **
H400
H410
</t>
  </si>
  <si>
    <t xml:space="preserve">H360Df
H332
H302
H373 **
H410
</t>
  </si>
  <si>
    <t xml:space="preserve">1 </t>
  </si>
  <si>
    <t>009-015-00-7</t>
  </si>
  <si>
    <t>sulphuryl difluoride</t>
  </si>
  <si>
    <t>220-281-5</t>
  </si>
  <si>
    <t>2699-79-8</t>
  </si>
  <si>
    <t xml:space="preserve">Press. Gas
Acute Tox. 3 *
STOT RE 2 *
Aquatic Acute 1
</t>
  </si>
  <si>
    <t xml:space="preserve">
H331
H373 **
H400
</t>
  </si>
  <si>
    <t>GHS04
GHS06
GHS08
GHS09
Dgr</t>
  </si>
  <si>
    <t xml:space="preserve">H331
H373 **
H400
</t>
  </si>
  <si>
    <t>009-016-00-2</t>
  </si>
  <si>
    <t xml:space="preserve">Acute Tox. 4
STOT RE 1
Aquatic Chronic 2
</t>
  </si>
  <si>
    <t xml:space="preserve">H332
H372
H411
</t>
  </si>
  <si>
    <t>GHS07
GHS08
GHS09
Dgr</t>
  </si>
  <si>
    <t xml:space="preserve">H372
H332
H411
</t>
  </si>
  <si>
    <t>CLP00/ATP03</t>
  </si>
  <si>
    <t>009-017-00-8</t>
  </si>
  <si>
    <t>potassium mu-fluoro-bis(triethylaluminium)</t>
  </si>
  <si>
    <t>400-040-2</t>
  </si>
  <si>
    <t>12091-08-6</t>
  </si>
  <si>
    <t xml:space="preserve">Flam. Sol. 1
Water-react. 1
Acute Tox. 4 *
Skin Corr. 1A
</t>
  </si>
  <si>
    <t xml:space="preserve">H228
H260
H332
H314
</t>
  </si>
  <si>
    <t>GHS02
GHS05
GHS07
Dgr</t>
  </si>
  <si>
    <t>009-018-00-3</t>
  </si>
  <si>
    <t>magnesium hexafluorosilicate</t>
  </si>
  <si>
    <t>241-022-2</t>
  </si>
  <si>
    <t>16949-65-8</t>
  </si>
  <si>
    <t>011-001-00-0</t>
  </si>
  <si>
    <t>sodium</t>
  </si>
  <si>
    <t>231-132-9</t>
  </si>
  <si>
    <t>7440-23-5</t>
  </si>
  <si>
    <t>011-002-00-6</t>
  </si>
  <si>
    <t>sodium hydroxide; caustic soda</t>
  </si>
  <si>
    <t>215-185-5</t>
  </si>
  <si>
    <t xml:space="preserve">Skin Corr. 1A
</t>
  </si>
  <si>
    <t xml:space="preserve">Skin Corr. 1A; H314: C ≥ 5 %
Skin Corr. 1B; H314: 2 % ≤ C &lt; 5 %
Skin Irrit. 2; H315: 0,5 % ≤ C &lt; 2 %
Eye Irrit. 2; H319: 0,5 % ≤ C &lt; 2 %
</t>
  </si>
  <si>
    <t>011-003-00-1</t>
  </si>
  <si>
    <t>sodium peroxide</t>
  </si>
  <si>
    <t>215-209-4</t>
  </si>
  <si>
    <t>1313-60-6</t>
  </si>
  <si>
    <t xml:space="preserve">Ox. Sol. 1
Skin Corr. 1A
</t>
  </si>
  <si>
    <t xml:space="preserve">H271
H314
</t>
  </si>
  <si>
    <t>011-004-00-7</t>
  </si>
  <si>
    <t>sodium azide</t>
  </si>
  <si>
    <t>247-852-1</t>
  </si>
  <si>
    <t>011-005-00-2</t>
  </si>
  <si>
    <t>sodium carbonate</t>
  </si>
  <si>
    <t xml:space="preserve">Eye Irrit. 2
</t>
  </si>
  <si>
    <t xml:space="preserve">H319
</t>
  </si>
  <si>
    <t>011-006-00-8</t>
  </si>
  <si>
    <t>sodium cyanate</t>
  </si>
  <si>
    <t>213-030-6</t>
  </si>
  <si>
    <t>917-61-3</t>
  </si>
  <si>
    <t>011-007-00-3</t>
  </si>
  <si>
    <t>propoxycarbazone-sodium</t>
  </si>
  <si>
    <t>181274-15-7</t>
  </si>
  <si>
    <t>012-001-00-3</t>
  </si>
  <si>
    <t>magnesium powder (pyrophoric)</t>
  </si>
  <si>
    <t>231-104-6</t>
  </si>
  <si>
    <t>7439-95-4</t>
  </si>
  <si>
    <t xml:space="preserve">Pyr. Sol. 1
Water-react. 1
</t>
  </si>
  <si>
    <t xml:space="preserve">H250
H260
</t>
  </si>
  <si>
    <t xml:space="preserve">H260
H250
</t>
  </si>
  <si>
    <t>012-002-00-9</t>
  </si>
  <si>
    <t>magnesium, powder or turnings</t>
  </si>
  <si>
    <t xml:space="preserve">Flam. Sol. 1
Self-heat. 1
Water-react. 2
</t>
  </si>
  <si>
    <t xml:space="preserve">H228
H252
H261
</t>
  </si>
  <si>
    <t xml:space="preserve">H228
H261
H252
</t>
  </si>
  <si>
    <t>012-003-00-4</t>
  </si>
  <si>
    <t>magnesium alkyls</t>
  </si>
  <si>
    <t xml:space="preserve">Pyr. Liq. 1
Water-react. 1
Skin Corr. 1B
</t>
  </si>
  <si>
    <t>012-004-00-X</t>
  </si>
  <si>
    <t>aluminium-magnesium-carbonate-hydroxide-perchlorate-hydrate</t>
  </si>
  <si>
    <t>422-150-1</t>
  </si>
  <si>
    <t>013-001-00-6</t>
  </si>
  <si>
    <t>aluminium powder (pyrophoric)</t>
  </si>
  <si>
    <t>231-072-3</t>
  </si>
  <si>
    <t xml:space="preserve">Pyr. Sol. 1
Water-react. 2
</t>
  </si>
  <si>
    <t xml:space="preserve">H250
H261
</t>
  </si>
  <si>
    <t xml:space="preserve">H261
H250
</t>
  </si>
  <si>
    <t>013-002-00-1</t>
  </si>
  <si>
    <t>aluminium powder (stabilised)</t>
  </si>
  <si>
    <t xml:space="preserve">Flam. Sol. 1
Water-react. 2
</t>
  </si>
  <si>
    <t xml:space="preserve">H228
H261
</t>
  </si>
  <si>
    <t xml:space="preserve">H261
H228
</t>
  </si>
  <si>
    <t>013-003-00-7</t>
  </si>
  <si>
    <t>aluminium chloride, anhydrous</t>
  </si>
  <si>
    <t>231-208-1</t>
  </si>
  <si>
    <t>7446-70-0</t>
  </si>
  <si>
    <t>013-004-00-2</t>
  </si>
  <si>
    <t>aluminium alkyls</t>
  </si>
  <si>
    <t>013-005-00-8</t>
  </si>
  <si>
    <t>diethyl(ethyldimethylsilanolato)aluminium</t>
  </si>
  <si>
    <t>401-160-8</t>
  </si>
  <si>
    <t>55426-95-4</t>
  </si>
  <si>
    <t xml:space="preserve">Pyr. Liq. 1
Water-react. 1
Skin Corr. 1A
</t>
  </si>
  <si>
    <t>013-006-00-3</t>
  </si>
  <si>
    <t>(ethyl-3-oxobutanoato-O'1,O'3)(2-dimethylaminoethanolato)(1-methoxypropan-2-olato)aluminium(III), dimerised</t>
  </si>
  <si>
    <t>402-370-2</t>
  </si>
  <si>
    <t xml:space="preserve">Flam. Liq. 3
Eye Dam. 1
</t>
  </si>
  <si>
    <t xml:space="preserve">H226
H318
</t>
  </si>
  <si>
    <t>013-007-00-9</t>
  </si>
  <si>
    <t>poly(oxo(2-butoxyethyl-3-oxobutanoato-O'1,O'3)aluminium)</t>
  </si>
  <si>
    <t>403-430-0</t>
  </si>
  <si>
    <t>013-008-00-4</t>
  </si>
  <si>
    <t>di-n-octylaluminium iodide</t>
  </si>
  <si>
    <t>408-190-0</t>
  </si>
  <si>
    <t>7585-14-0</t>
  </si>
  <si>
    <t xml:space="preserve">Pyr. Liq. 1
Skin Corr. 1B
Aquatic Acute 1
Aquatic Chronic 1
</t>
  </si>
  <si>
    <t xml:space="preserve">H250
H314
H400
H410
</t>
  </si>
  <si>
    <t>GHS02
GHS05
GHS09
Dgr</t>
  </si>
  <si>
    <t xml:space="preserve">H250
H314
H410
</t>
  </si>
  <si>
    <t>013-009-00-X</t>
  </si>
  <si>
    <t>sodium((n-butyl)x(ethyl)y-1,5-dihydro)aluminate) x = 0,5, y = 1,5</t>
  </si>
  <si>
    <t>418-720-2</t>
  </si>
  <si>
    <t xml:space="preserve">Flam. Sol. 1
Pyr. Sol. 1
Water-react. 1
Acute Tox. 4 *
Skin Corr. 1A
</t>
  </si>
  <si>
    <t xml:space="preserve">H228
H250
H260
H332
H314
</t>
  </si>
  <si>
    <t xml:space="preserve">H228
H260
H250
H332
H314
</t>
  </si>
  <si>
    <t>013-010-00-5</t>
  </si>
  <si>
    <t>hydroxy aluminium bis(2,4,8,10-tetra-tert-butyl-6-hydroxy-12H-dibenzo[d,g][1.3.2]dioxaphosphocin-6-oxide)</t>
  </si>
  <si>
    <t>430-650-4</t>
  </si>
  <si>
    <t>151841-65-5</t>
  </si>
  <si>
    <t>014-001-00-9</t>
  </si>
  <si>
    <t>trichlorosilane</t>
  </si>
  <si>
    <t>233-042-5</t>
  </si>
  <si>
    <t>10025-78-2</t>
  </si>
  <si>
    <t xml:space="preserve">Flam. Liq. 1
Pyr. Liq. 1
Acute Tox. 4 *
Acute Tox. 4 *
Skin Corr. 1A
</t>
  </si>
  <si>
    <t xml:space="preserve">H224
H250
H332
H302
H314
</t>
  </si>
  <si>
    <t xml:space="preserve">H224
H250
H332
H302
H314
</t>
  </si>
  <si>
    <t xml:space="preserve">EUH014
EUH029
</t>
  </si>
  <si>
    <t xml:space="preserve">*
STOT SE 3; H335: C ≥ 1 %
</t>
  </si>
  <si>
    <t>014-002-00-4</t>
  </si>
  <si>
    <t>silicon tetrachloride</t>
  </si>
  <si>
    <t>233-054-0</t>
  </si>
  <si>
    <t>10026-04-7</t>
  </si>
  <si>
    <t xml:space="preserve">STOT SE 3
Skin Irrit. 2
Eye Irrit. 2
</t>
  </si>
  <si>
    <t xml:space="preserve">H335
H315
H319
</t>
  </si>
  <si>
    <t xml:space="preserve">H319
H335
H315
</t>
  </si>
  <si>
    <t>014-003-00-X</t>
  </si>
  <si>
    <t>dimethyldichlorosilane</t>
  </si>
  <si>
    <t>200-901-0</t>
  </si>
  <si>
    <t>75-78-5</t>
  </si>
  <si>
    <t xml:space="preserve">Flam. Liq. 2
STOT SE 3
Skin Irrit. 2
Eye Irrit. 2
</t>
  </si>
  <si>
    <t xml:space="preserve">H225
H335
H315
H319
</t>
  </si>
  <si>
    <t xml:space="preserve">H225
H319
H335
H315
</t>
  </si>
  <si>
    <t>014-004-00-5</t>
  </si>
  <si>
    <t>trichloro(methyl)silane; methyltrichlorosilane</t>
  </si>
  <si>
    <t>200-902-6</t>
  </si>
  <si>
    <t>75-79-6</t>
  </si>
  <si>
    <t xml:space="preserve">Skin Irrit. 2; H315: C ≥ 1 %
Eye Irrit. 2; H319: C ≥ 1 %
STOT SE 3; H335: C ≥ 1 %
</t>
  </si>
  <si>
    <t>014-005-00-0</t>
  </si>
  <si>
    <t>tetraethyl silicate; ethyl silicate</t>
  </si>
  <si>
    <t>201-083-8</t>
  </si>
  <si>
    <t>78-10-4</t>
  </si>
  <si>
    <t xml:space="preserve">Flam. Liq. 3
Acute Tox. 4 *
STOT SE 3
Eye Irrit. 2
</t>
  </si>
  <si>
    <t xml:space="preserve">H226
H332
H335
H319
</t>
  </si>
  <si>
    <t xml:space="preserve">H226
H332
H319
H335
</t>
  </si>
  <si>
    <t>014-006-00-6</t>
  </si>
  <si>
    <t>bis(4-fluorophenyl)-methyl-(1,2,4-triazol-4-ylmethyl)silane hydrochloride</t>
  </si>
  <si>
    <t>401-380-4</t>
  </si>
  <si>
    <t xml:space="preserve">Eye Irrit. 2
Aquatic Chronic 2
</t>
  </si>
  <si>
    <t xml:space="preserve">H319
H411
</t>
  </si>
  <si>
    <t>014-007-00-1</t>
  </si>
  <si>
    <t>triethoxyisobutylsilane</t>
  </si>
  <si>
    <t>402-810-3</t>
  </si>
  <si>
    <t>17980-47-1</t>
  </si>
  <si>
    <t xml:space="preserve">Skin Irrit. 2
</t>
  </si>
  <si>
    <t xml:space="preserve">H315
</t>
  </si>
  <si>
    <t>014-008-00-7</t>
  </si>
  <si>
    <t>(chloromethyl)bis(4-fluorophenyl)methylsilane</t>
  </si>
  <si>
    <t>401-200-4</t>
  </si>
  <si>
    <t>85491-26-5</t>
  </si>
  <si>
    <t>014-009-00-2</t>
  </si>
  <si>
    <t>isobutylisopropyldimethoxysilane</t>
  </si>
  <si>
    <t>402-580-4</t>
  </si>
  <si>
    <t>111439-76-0</t>
  </si>
  <si>
    <t xml:space="preserve">Flam. Liq. 3
Acute Tox. 4 *
Skin Irrit. 2
</t>
  </si>
  <si>
    <t xml:space="preserve">H226
H332
H315
</t>
  </si>
  <si>
    <t>014-010-00-8</t>
  </si>
  <si>
    <t>disodium metasilicate</t>
  </si>
  <si>
    <t>229-912-9</t>
  </si>
  <si>
    <t>6834-92-0</t>
  </si>
  <si>
    <t xml:space="preserve">STOT SE 3
Skin Corr. 1B
</t>
  </si>
  <si>
    <t xml:space="preserve">H335
H314
</t>
  </si>
  <si>
    <t xml:space="preserve">H314
H335
</t>
  </si>
  <si>
    <t>014-011-00-3</t>
  </si>
  <si>
    <t>cyclohexyldimethoxymethylsilane</t>
  </si>
  <si>
    <t>402-140-1</t>
  </si>
  <si>
    <t>17865-32-6</t>
  </si>
  <si>
    <t xml:space="preserve">Skin Irrit. 2
Aquatic Chronic 2
</t>
  </si>
  <si>
    <t xml:space="preserve">H315
H411
</t>
  </si>
  <si>
    <t>014-012-00-9</t>
  </si>
  <si>
    <t>bis(3-(trimethoxysilyl)propyl)amine</t>
  </si>
  <si>
    <t>403-480-3</t>
  </si>
  <si>
    <t xml:space="preserve">Eye Dam. 1
Aquatic Chronic 2
</t>
  </si>
  <si>
    <t xml:space="preserve">H318
H411
</t>
  </si>
  <si>
    <t>014-013-00-4</t>
  </si>
  <si>
    <t>α-hydroxypoly(methyl-(3-(2,2,6,6-tetramethylpiperidin-4-yloxy)propyl)siloxane)</t>
  </si>
  <si>
    <t>404-920-7</t>
  </si>
  <si>
    <t xml:space="preserve">Acute Tox. 4 *
Acute Tox. 4 *
Skin Corr. 1B
Aquatic Chronic 2
</t>
  </si>
  <si>
    <t xml:space="preserve">H312
H302
H314
H411
</t>
  </si>
  <si>
    <t>014-014-00-X</t>
  </si>
  <si>
    <t>etacelasil (ISO); 6-(2-chloroethyl)-6-(2-methoxyethoxy)-2,5,7,10-tetraoxa-6-silaundecane</t>
  </si>
  <si>
    <t>253-704-7</t>
  </si>
  <si>
    <t>37894-46-5</t>
  </si>
  <si>
    <t xml:space="preserve">Repr. 1B
Acute Tox. 4 *
STOT RE 2 *
</t>
  </si>
  <si>
    <t xml:space="preserve">H360D ***
H302
H373 **
</t>
  </si>
  <si>
    <t>GHS08
GHS07
Dgr</t>
  </si>
  <si>
    <t>014-015-00-5</t>
  </si>
  <si>
    <t>α-trimethylsilanyl-ω-trimethylsiloxypoly[oxy(methyl-3-(2-(2-methoxypropoxy)propoxy)propylsilanediyl]-co-oxy(dimethylsilane))</t>
  </si>
  <si>
    <t>406-420-4</t>
  </si>
  <si>
    <t>69430-40-6</t>
  </si>
  <si>
    <t>014-016-00-0</t>
  </si>
  <si>
    <t>reaction mass of: 1,3-dihex-5-en-1-yl-1,1,3,3-tetramethyldisiloxane; 1,3-dihex-n-en-1-yl-1,1,3,3-tetramethyldisiloxane</t>
  </si>
  <si>
    <t>406-490-6</t>
  </si>
  <si>
    <t>014-017-00-6</t>
  </si>
  <si>
    <t>flusilazole (ISO); bis(4-fluorophenyl)(methyl)(1H-1,2,4-triazol-1-ylmethyl)silane</t>
  </si>
  <si>
    <t>85509-19-9</t>
  </si>
  <si>
    <t xml:space="preserve">Carc. 2
Repr. 1B
Acute Tox. 4 *
Aquatic Chronic 2
</t>
  </si>
  <si>
    <t xml:space="preserve">H351
H360D ***
H302
H411
</t>
  </si>
  <si>
    <t>014-018-00-1</t>
  </si>
  <si>
    <t>octamethylcyclotetrasiloxane</t>
  </si>
  <si>
    <t xml:space="preserve">Repr. 2
Aquatic Chronic 4
</t>
  </si>
  <si>
    <t xml:space="preserve">H361f ***
H413
</t>
  </si>
  <si>
    <t>GHS08
Wng</t>
  </si>
  <si>
    <t>014-019-00-7</t>
  </si>
  <si>
    <t>reaction mass of: 4-[[bis-(4-fluorophenyl)methylsilyl]methyl]-4H-1,2,4-triazole; 1-[[bis-(4-fluorophenyl)methylsilyl]methyl]-1H-1,2,4-triazole</t>
  </si>
  <si>
    <t>403-250-2</t>
  </si>
  <si>
    <t>014-020-00-2</t>
  </si>
  <si>
    <t>bis(1,1-dimethyl-2-propynyloxy)dimethylsilane</t>
  </si>
  <si>
    <t>414-960-7</t>
  </si>
  <si>
    <t>53863-99-3</t>
  </si>
  <si>
    <t xml:space="preserve">H332
</t>
  </si>
  <si>
    <t>014-021-00-8</t>
  </si>
  <si>
    <t>tris(isopropenyloxy)phenyl silane</t>
  </si>
  <si>
    <t>411-340-8</t>
  </si>
  <si>
    <t>52301-18-5</t>
  </si>
  <si>
    <t>014-022-00-3</t>
  </si>
  <si>
    <t>reaction product of: (2-hydroxy-4-(3-propenoxy)benzophenone and triethoxysilane) with (hydrolysis product of silica and methyltrimethoxysilane)</t>
  </si>
  <si>
    <t>401-530-9</t>
  </si>
  <si>
    <t xml:space="preserve">Flam. Sol. 1
Acute Tox. 4 *
Acute Tox. 4 *
Acute Tox. 4 *
STOT SE 1
</t>
  </si>
  <si>
    <t xml:space="preserve">H228
H332
H312
H302
H370 **
</t>
  </si>
  <si>
    <t xml:space="preserve">H228
H370 **
H332
H312
H302
</t>
  </si>
  <si>
    <t>014-023-00-9</t>
  </si>
  <si>
    <t>α, ω-dihydroxypoly(hex-5-en-1-ylmethylsiloxane)hoxysilane with (hydrolysis product of silica and methyltrimethoxysilane)iazole</t>
  </si>
  <si>
    <t>408-160-7</t>
  </si>
  <si>
    <t>125613-45-8</t>
  </si>
  <si>
    <t>014-024-00-4</t>
  </si>
  <si>
    <t>1-((3-(3-chloro-4-fluorophenyl)propyl)dimethylsilanyl)-4-ethoxybenzene</t>
  </si>
  <si>
    <t>412-620-2</t>
  </si>
  <si>
    <t>121626-74-2</t>
  </si>
  <si>
    <t>014-025-00-X</t>
  </si>
  <si>
    <t>4-[3-(diethoxymethylsilylpropoxy)-2,2,6,6-tetramethyl]piperidine</t>
  </si>
  <si>
    <t>411-400-3</t>
  </si>
  <si>
    <t>102089-33-8</t>
  </si>
  <si>
    <t xml:space="preserve">Acute Tox. 4 *
STOT RE 2 *
Skin Irrit. 2
Eye Dam. 1
Aquatic Chronic 3
</t>
  </si>
  <si>
    <t xml:space="preserve">H302
H373 **
H315
H318
H412
</t>
  </si>
  <si>
    <t>014-026-00-5</t>
  </si>
  <si>
    <t>dichloro-(3-(3-chloro-4-fluorophenyl)propyl)methylsilane</t>
  </si>
  <si>
    <t>407-180-3</t>
  </si>
  <si>
    <t>770722-36-6</t>
  </si>
  <si>
    <t>014-027-00-0</t>
  </si>
  <si>
    <t>chloro(3-(3-chloro-4-fluorophenyl)propyl)dimethylsilane</t>
  </si>
  <si>
    <t>410-270-5</t>
  </si>
  <si>
    <t>770722-46-8</t>
  </si>
  <si>
    <t>014-028-00-6</t>
  </si>
  <si>
    <t>α-[3-(1-oxoprop-2-eny)l-1-oxypropyl]dimethoxysilyloxy-ω-[3(1-oxoprop-2-enyl)-1-oxypropyl]dimethoxysilyl poly(dimethylsiloxane)</t>
  </si>
  <si>
    <t>415-290-8</t>
  </si>
  <si>
    <t>193159-06-7</t>
  </si>
  <si>
    <t>014-029-00-1</t>
  </si>
  <si>
    <t>O,O'-(ethenylmethylsilylene)di[(4-methylpentan-2-one)oxime]</t>
  </si>
  <si>
    <t>421-870-1</t>
  </si>
  <si>
    <t>156145-66-3</t>
  </si>
  <si>
    <t xml:space="preserve">Repr. 2
Acute Tox. 4 *
STOT RE 2 *
</t>
  </si>
  <si>
    <t xml:space="preserve">H361f ***
H302
H373 **
</t>
  </si>
  <si>
    <t>014-030-00-7</t>
  </si>
  <si>
    <t>[(dimethylsilylene)bis((1,2,3,3a,7a-η)-1H-inden-1-ylidene)dimethyl]hafnium</t>
  </si>
  <si>
    <t>422-060-0</t>
  </si>
  <si>
    <t>137390-08-0</t>
  </si>
  <si>
    <t xml:space="preserve">Acute Tox. 2 *
</t>
  </si>
  <si>
    <t xml:space="preserve">H300
</t>
  </si>
  <si>
    <t>014-031-00-2</t>
  </si>
  <si>
    <t>bis(1-methylethyl)-dimethoxysilane</t>
  </si>
  <si>
    <t>421-540-7</t>
  </si>
  <si>
    <t>18230-61-0</t>
  </si>
  <si>
    <t xml:space="preserve">Flam. Liq. 3
Skin Irrit. 2
Skin Sens. 1
Aquatic Chronic 3
</t>
  </si>
  <si>
    <t xml:space="preserve">H226
H315
H317
H412
</t>
  </si>
  <si>
    <t>014-032-00-8</t>
  </si>
  <si>
    <t>dicyclopentyldimethoxysilane</t>
  </si>
  <si>
    <t>404-370-8</t>
  </si>
  <si>
    <t>126990-35-0</t>
  </si>
  <si>
    <t xml:space="preserve">Skin Irrit. 2
Eye Dam. 1
Aquatic Acute 1
Aquatic Chronic 1
</t>
  </si>
  <si>
    <t xml:space="preserve">H315
H318
H400
H410
</t>
  </si>
  <si>
    <t xml:space="preserve">H315
H318
H410
</t>
  </si>
  <si>
    <t>014-033-00-3</t>
  </si>
  <si>
    <t>2-methyl-3-(trimethoxysilyl)propyl-2-propenoate hydrolysis product with silica</t>
  </si>
  <si>
    <t>419-030-4</t>
  </si>
  <si>
    <t>125804-20-8</t>
  </si>
  <si>
    <t xml:space="preserve">Flam. Liq. 2
STOT SE 3
Eye Irrit. 2
</t>
  </si>
  <si>
    <t xml:space="preserve">H225
H336
H319
</t>
  </si>
  <si>
    <t xml:space="preserve">H225
H319
H336
</t>
  </si>
  <si>
    <t>014-034-00-9</t>
  </si>
  <si>
    <t>3-hexylheptamethyltrisiloxane</t>
  </si>
  <si>
    <t>428-700-5</t>
  </si>
  <si>
    <t>1873-90-1</t>
  </si>
  <si>
    <t xml:space="preserve">Acute Tox. 4 *
Aquatic Chronic 4
</t>
  </si>
  <si>
    <t xml:space="preserve">H332
H413
</t>
  </si>
  <si>
    <t>014-035-00-4</t>
  </si>
  <si>
    <t>2-(3,4-epoxycyclohexyl)ethyltriethoxy silane</t>
  </si>
  <si>
    <t>425-050-4</t>
  </si>
  <si>
    <t>10217-34-2</t>
  </si>
  <si>
    <t xml:space="preserve">Skin Sens. 1
Aquatic Chronic 3
</t>
  </si>
  <si>
    <t xml:space="preserve">H317
H412
</t>
  </si>
  <si>
    <t>014-036-00-X</t>
  </si>
  <si>
    <t>(4-ethoxyphenyl)(3-(4-fluoro-3-phenoxyphenyl)propyl)dimethylsilane</t>
  </si>
  <si>
    <t>405-020-7</t>
  </si>
  <si>
    <t>105024-66-6</t>
  </si>
  <si>
    <t xml:space="preserve">Repr. 1B
Aquatic Acute 1
Aquatic Chronic 1
</t>
  </si>
  <si>
    <t xml:space="preserve">H360F ***
H400
H410
</t>
  </si>
  <si>
    <t>GHS08
GHS09
Dgr</t>
  </si>
  <si>
    <t xml:space="preserve">H360F ***
H410
</t>
  </si>
  <si>
    <t xml:space="preserve">M=1000
</t>
  </si>
  <si>
    <t>014-037-00-5</t>
  </si>
  <si>
    <t>2-butanone-O,O',O''-(phenylsilylidyne)trioxime</t>
  </si>
  <si>
    <t>433-360-6</t>
  </si>
  <si>
    <t>34036-80-1</t>
  </si>
  <si>
    <t xml:space="preserve">STOT RE 2 *
Skin Sens. 1
Aquatic Chronic 3
</t>
  </si>
  <si>
    <t xml:space="preserve">H373 **
H317
H412
</t>
  </si>
  <si>
    <t>014-038-00-0</t>
  </si>
  <si>
    <t>S-(3-(triethoxysilyl)propyl)octanethioate</t>
  </si>
  <si>
    <t>436-690-9</t>
  </si>
  <si>
    <t>220727-26-4</t>
  </si>
  <si>
    <t>014-039-00-6</t>
  </si>
  <si>
    <t>(2,3-dimethylbut-2-yl)-trimethoxysilane</t>
  </si>
  <si>
    <t>439-360-2</t>
  </si>
  <si>
    <t>142877-45-0</t>
  </si>
  <si>
    <t xml:space="preserve">Skin Irrit. 2
Eye Dam. 1
Aquatic Chronic 3
</t>
  </si>
  <si>
    <t xml:space="preserve">H315
H318
H412
</t>
  </si>
  <si>
    <t>014-041-00-7</t>
  </si>
  <si>
    <t>N,N-bis(trimethylsilyl)aminopropylmethyldiethoxysilane</t>
  </si>
  <si>
    <t>445-890-5</t>
  </si>
  <si>
    <t>201290-01-9</t>
  </si>
  <si>
    <t xml:space="preserve">Acute Tox. 4 *
Skin Sens. 1
</t>
  </si>
  <si>
    <t xml:space="preserve">H302
H317
</t>
  </si>
  <si>
    <t>014-042-00-2</t>
  </si>
  <si>
    <t>reaction mass of: O,O',O'',O'''-silanetetrayl tetrakis(4-methyl-2-pentanone oxime) (3 stereoisomers)</t>
  </si>
  <si>
    <t>423-010-0</t>
  </si>
  <si>
    <t>014-043-00-8</t>
  </si>
  <si>
    <t>reaction product of amorphous silica (50-85 %), butyl (1-methylpropyl) magnesium (3-15 %), tetraethyl orthosilicate (5-15 %) and titanium tetrachloride (5-20 %)</t>
  </si>
  <si>
    <t>432-200-2</t>
  </si>
  <si>
    <t xml:space="preserve">STOT SE 3
Skin Irrit. 2
Eye Dam. 1
Aquatic Chronic 3
</t>
  </si>
  <si>
    <t xml:space="preserve">H335
H315
H318
H412
</t>
  </si>
  <si>
    <t xml:space="preserve">H315
H318
H335
H412
</t>
  </si>
  <si>
    <t>014-044-00-3</t>
  </si>
  <si>
    <t>3-[(4'-acetoxy-3'-methoxyphenyl) propyl]trimethoxysilane</t>
  </si>
  <si>
    <t>433-050-0</t>
  </si>
  <si>
    <t>014-045-00-9</t>
  </si>
  <si>
    <t>magnesium sodium fluoride silicate</t>
  </si>
  <si>
    <t>442-650-1</t>
  </si>
  <si>
    <t xml:space="preserve">STOT RE 2 *
</t>
  </si>
  <si>
    <t xml:space="preserve">H373 **
</t>
  </si>
  <si>
    <t>015-001-00-1</t>
  </si>
  <si>
    <t>white phosphorus</t>
  </si>
  <si>
    <t>231-768-7</t>
  </si>
  <si>
    <t>12185-10-3</t>
  </si>
  <si>
    <t xml:space="preserve">Pyr. Sol. 1
Acute Tox. 2 *
Acute Tox. 2 *
Skin Corr. 1A
Aquatic Acute 1
</t>
  </si>
  <si>
    <t xml:space="preserve">H250
H330
H300
H314
H400
</t>
  </si>
  <si>
    <t>GHS02
GHS06
GHS05
GHS09
Dgr</t>
  </si>
  <si>
    <t>015-002-00-7</t>
  </si>
  <si>
    <t>red phosphorus</t>
  </si>
  <si>
    <t xml:space="preserve">Flam. Sol. 1
Aquatic Chronic 3
</t>
  </si>
  <si>
    <t xml:space="preserve">H228
H412
</t>
  </si>
  <si>
    <t xml:space="preserve">H228
H412
</t>
  </si>
  <si>
    <t>015-003-00-2</t>
  </si>
  <si>
    <t>calcium phosphide; tricalcium diphosphide</t>
  </si>
  <si>
    <t>215-142-0</t>
  </si>
  <si>
    <t>1305-99-3</t>
  </si>
  <si>
    <t xml:space="preserve">Water-react. 1
Acute Tox. 1
Acute Tox. 2
Acute Tox. 3
Eye Dam. 1
Aquatic Acute 1
</t>
  </si>
  <si>
    <t xml:space="preserve">H260
H330
H300
H311
H318
H400
</t>
  </si>
  <si>
    <t xml:space="preserve">H260
H300
H311
H330
H318
H400
</t>
  </si>
  <si>
    <t xml:space="preserve">EUH029
EUH032
</t>
  </si>
  <si>
    <t>015-004-00-8</t>
  </si>
  <si>
    <t>aluminium phosphide</t>
  </si>
  <si>
    <t>244-088-0</t>
  </si>
  <si>
    <t>20859-73-8</t>
  </si>
  <si>
    <t xml:space="preserve">Water-react. 1
Acute Tox. 1
Acute Tox. 2
Acute Tox. 3
Aquatic Acute 1
</t>
  </si>
  <si>
    <t xml:space="preserve">H260
H330
H300
H311
H400
</t>
  </si>
  <si>
    <t xml:space="preserve">H260
H300
H311
H330
H400
</t>
  </si>
  <si>
    <t>CLP00/ATP05</t>
  </si>
  <si>
    <t>015-005-00-3</t>
  </si>
  <si>
    <t>magnesium phosphide; trimagnesium diphosphide</t>
  </si>
  <si>
    <t>235-023-7</t>
  </si>
  <si>
    <t>12057-74-8</t>
  </si>
  <si>
    <t>015-006-00-9</t>
  </si>
  <si>
    <t>trizinc diphosphide; zinc phosphide</t>
  </si>
  <si>
    <t>215-244-5</t>
  </si>
  <si>
    <t>1314-84-7</t>
  </si>
  <si>
    <t xml:space="preserve">Water-react. 1
Acute Tox. 2 *
Aquatic Acute 1
Aquatic Chronic 1
</t>
  </si>
  <si>
    <t xml:space="preserve">H260
H300
H400
H410
</t>
  </si>
  <si>
    <t xml:space="preserve">H260
H300
H410
</t>
  </si>
  <si>
    <t>015-007-00-4</t>
  </si>
  <si>
    <t>phosphorus trichloride</t>
  </si>
  <si>
    <t>231-749-3</t>
  </si>
  <si>
    <t xml:space="preserve">Acute Tox. 2 *
Acute Tox. 2 *
STOT RE 2 *
Skin Corr. 1A
</t>
  </si>
  <si>
    <t xml:space="preserve">H330
H300
H373 **
H314
</t>
  </si>
  <si>
    <t>GHS06
GHS08
GHS05
Dgr</t>
  </si>
  <si>
    <t>015-008-00-X</t>
  </si>
  <si>
    <t>phosphorus pentachloride</t>
  </si>
  <si>
    <t>233-060-3</t>
  </si>
  <si>
    <t xml:space="preserve">Acute Tox. 2 *
Acute Tox. 4 *
STOT RE 2 *
Skin Corr. 1B
</t>
  </si>
  <si>
    <t xml:space="preserve">H330
H302
H373 **
H314
</t>
  </si>
  <si>
    <t xml:space="preserve">H330
H302
H373 **
H314
</t>
  </si>
  <si>
    <t>015-009-00-5</t>
  </si>
  <si>
    <t>phosphoryl trichloride</t>
  </si>
  <si>
    <t>233-046-7</t>
  </si>
  <si>
    <t>10025-87-3</t>
  </si>
  <si>
    <t xml:space="preserve">Acute Tox. 2 *
Acute Tox. 4 *
STOT RE 1
Skin Corr. 1A
</t>
  </si>
  <si>
    <t xml:space="preserve">H330
H302
H372 **
H314
</t>
  </si>
  <si>
    <t xml:space="preserve">H330
H372 **
H302
H314
</t>
  </si>
  <si>
    <t>015-010-00-0</t>
  </si>
  <si>
    <t>phosphorus pentoxide</t>
  </si>
  <si>
    <t>215-236-1</t>
  </si>
  <si>
    <t>015-011-00-6</t>
  </si>
  <si>
    <t>phosphoric acid ... %, orthophosphoric acid ... %</t>
  </si>
  <si>
    <t>015-012-00-1</t>
  </si>
  <si>
    <t>tetraphosphorus trisulphide; phosphorus sesquisulphid</t>
  </si>
  <si>
    <t>215-245-0</t>
  </si>
  <si>
    <t>1314-85-8</t>
  </si>
  <si>
    <t xml:space="preserve">Flam. Sol. 2
Water-react. 1
Acute Tox. 4 *
Aquatic Acute 1
</t>
  </si>
  <si>
    <t xml:space="preserve">H228
H260
H302
H400
</t>
  </si>
  <si>
    <t>GHS02
GHS07
GHS09
Dgr</t>
  </si>
  <si>
    <t>015-013-00-7</t>
  </si>
  <si>
    <t>015-014-00-2</t>
  </si>
  <si>
    <t xml:space="preserve">Carc. 2
Acute Tox. 4 *
Skin Irrit. 2
</t>
  </si>
  <si>
    <t xml:space="preserve">H351
H302
H315
</t>
  </si>
  <si>
    <t>015-015-00-8</t>
  </si>
  <si>
    <t>tricresyl phosphate (o-o-o-, o-o-m-, o-o-p-, o-m-m-, o-m-p-, o-p-p-); tritolyl phosphate (o-o-o-, o-o-m-, o-o-p-, o-m-m-, o-m-p-, o-p-p-)</t>
  </si>
  <si>
    <t xml:space="preserve">STOT SE 1
Aquatic Chronic 2
</t>
  </si>
  <si>
    <t xml:space="preserve">H370 **
H411
</t>
  </si>
  <si>
    <t xml:space="preserve">STOT SE 1; H370: C ≥ 1 %
STOT SE 2; H371: 0,2 % ≤ C &lt; 1 %
</t>
  </si>
  <si>
    <t>015-016-00-3</t>
  </si>
  <si>
    <t>tricresyl phosphate (m-m-m-, m-m-p-, m-p-p-, p-p-p-); tritolyl phosphate (m-m-m-, m-m-p-, m-p-p-, p-p-p-)</t>
  </si>
  <si>
    <t xml:space="preserve">Acute Tox. 4 *
Acute Tox. 4 *
Aquatic Chronic 2
</t>
  </si>
  <si>
    <t xml:space="preserve">H312
H302
H411
</t>
  </si>
  <si>
    <t>015-019-00-X</t>
  </si>
  <si>
    <t>dichlorvos (ISO); 2,2-dichlorovinyl dimethyl phosphate</t>
  </si>
  <si>
    <t xml:space="preserve">Acute Tox. 2 *
Acute Tox. 3 *
Acute Tox. 3 *
Skin Sens. 1
Aquatic Acute 1
</t>
  </si>
  <si>
    <t xml:space="preserve">H330
H311
H301
H317
H400
</t>
  </si>
  <si>
    <t>015-020-00-5</t>
  </si>
  <si>
    <t>mevinphos (ISO); 2-methoxycarbonyl-1-methylvinyl dimethyl phosphate</t>
  </si>
  <si>
    <t>232-095-1</t>
  </si>
  <si>
    <t>7786-34-7</t>
  </si>
  <si>
    <t xml:space="preserve">M=10000
</t>
  </si>
  <si>
    <t>015-021-00-0</t>
  </si>
  <si>
    <t>trichlorfon (ISO); dimethyl 2,2,2-trichloro-1-hydroxyethylphosphonate</t>
  </si>
  <si>
    <t>015-022-00-6</t>
  </si>
  <si>
    <t>phosphamidon (ISO); 2-chloro-2-diethylcarbamoyl-1-methylvinyl dimethyl phosphate</t>
  </si>
  <si>
    <t xml:space="preserve">Muta. 2
Acute Tox. 2 *
Acute Tox. 3 *
Aquatic Acute 1
Aquatic Chronic 1
</t>
  </si>
  <si>
    <t xml:space="preserve">H341
H300
H311
H400
H410
</t>
  </si>
  <si>
    <t xml:space="preserve">H341
H300
H311
H410
</t>
  </si>
  <si>
    <t>015-023-00-1</t>
  </si>
  <si>
    <t>pyrazoxon; diethyl 3-methylpyrazol-5-yl phosphate</t>
  </si>
  <si>
    <t>108-34-9</t>
  </si>
  <si>
    <t xml:space="preserve">Acute Tox. 1
Acute Tox. 2 *
Acute Tox. 2 *
</t>
  </si>
  <si>
    <t xml:space="preserve">H310
H330
H300
</t>
  </si>
  <si>
    <t xml:space="preserve">H330
H310
H300
</t>
  </si>
  <si>
    <t>015-024-00-7</t>
  </si>
  <si>
    <t>triamiphos (ISO); 5-amino-3-phenyl-1,2,4-triazol-1-yl-N,N,N',N'-tetramethylphosphonic diamide</t>
  </si>
  <si>
    <t>1031-47-6</t>
  </si>
  <si>
    <t>015-025-00-2</t>
  </si>
  <si>
    <t>TEPP (ISO); tetraethyl pyrophosphate</t>
  </si>
  <si>
    <t>203-495-3</t>
  </si>
  <si>
    <t>107-49-3</t>
  </si>
  <si>
    <t xml:space="preserve">Acute Tox. 1
Acute Tox. 2 *
Aquatic Acute 1
</t>
  </si>
  <si>
    <t xml:space="preserve">H310
H300
H400
</t>
  </si>
  <si>
    <t>015-026-00-8</t>
  </si>
  <si>
    <t>schradan (ISO); octamethylpyrophosphoramide</t>
  </si>
  <si>
    <t>205-801-0</t>
  </si>
  <si>
    <t>152-16-9</t>
  </si>
  <si>
    <t>015-027-00-3</t>
  </si>
  <si>
    <t>sulfotep (ISO); O,O,O,O-tetraethyl dithiopyrophosphate</t>
  </si>
  <si>
    <t>222-995-2</t>
  </si>
  <si>
    <t>015-028-00-9</t>
  </si>
  <si>
    <t>demeton-O (ISO); O,O-diethyl-O-2-ethylthioethyl phosphorothioate</t>
  </si>
  <si>
    <t>206-053-8</t>
  </si>
  <si>
    <t>298-03-3</t>
  </si>
  <si>
    <t>015-029-00-4</t>
  </si>
  <si>
    <t>demeton-S (ISO); diethyl-S-2-ethylthioethyl phosphorothioate</t>
  </si>
  <si>
    <t>204-801-8</t>
  </si>
  <si>
    <t>126-75-0</t>
  </si>
  <si>
    <t>015-030-00-X</t>
  </si>
  <si>
    <t>demeton-O-methyl (ISO); O-2-ethylthioethyl O,O-dimethyl phosphorothioate</t>
  </si>
  <si>
    <t>212-758-1</t>
  </si>
  <si>
    <t>867-27-6</t>
  </si>
  <si>
    <t>015-031-00-5</t>
  </si>
  <si>
    <t>demeton-S-methyl (ISO); S-2-ethylthioethyl dimethyl phosphorothioate</t>
  </si>
  <si>
    <t>213-052-6</t>
  </si>
  <si>
    <t>919-86-8</t>
  </si>
  <si>
    <t xml:space="preserve">Acute Tox. 3 *
Acute Tox. 3 *
Aquatic Chronic 2
</t>
  </si>
  <si>
    <t xml:space="preserve">H311
H301
H411
</t>
  </si>
  <si>
    <t>015-032-00-0</t>
  </si>
  <si>
    <t>prothoate (ISO); O,O-diethyl isopropylcarbamoylmethyl phosphorodithioate</t>
  </si>
  <si>
    <t>218-893-2</t>
  </si>
  <si>
    <t>2275-18-5</t>
  </si>
  <si>
    <t xml:space="preserve">Acute Tox. 1
Acute Tox. 2 *
Aquatic Chronic 3
</t>
  </si>
  <si>
    <t xml:space="preserve">H310
H300
H412
</t>
  </si>
  <si>
    <t>015-033-00-6</t>
  </si>
  <si>
    <t>phorate (ISO); O,O-diethyl ethylthiomethyl phosphorodithioate</t>
  </si>
  <si>
    <t>206-052-2</t>
  </si>
  <si>
    <t>298-02-2</t>
  </si>
  <si>
    <t>015-034-00-1</t>
  </si>
  <si>
    <t>parathion (ISO); O,O-diethyl O-4-nitrophenyl phosphorothioate</t>
  </si>
  <si>
    <t xml:space="preserve">Acute Tox. 2 *
Acute Tox. 2 *
Acute Tox. 3 *
STOT RE 1
Aquatic Acute 1
Aquatic Chronic 1
</t>
  </si>
  <si>
    <t xml:space="preserve">H330
H300
H311
H372 **
H400
H410
</t>
  </si>
  <si>
    <t xml:space="preserve">H330
H300
H311
H372 **
H410
</t>
  </si>
  <si>
    <t>015-035-00-7</t>
  </si>
  <si>
    <t>parathion - methyl (ISO); O,O-dimethyl O-4-nitrophenyl phosphorothioate</t>
  </si>
  <si>
    <t xml:space="preserve">Flam. Liq. 3
Acute Tox. 2 *
Acute Tox. 2 *
Acute Tox. 3 *
STOT RE 2 *
Aquatic Acute 1
Aquatic Chronic 1
</t>
  </si>
  <si>
    <t xml:space="preserve">H226
H330
H300
H311
H373 **
H400
H410
</t>
  </si>
  <si>
    <t xml:space="preserve">H226
H330
H300
H311
H373 **
H410
</t>
  </si>
  <si>
    <t>015-036-00-2</t>
  </si>
  <si>
    <t>O-ethyl O-4-nitrophenyl phenylphosphonothioate; EPN</t>
  </si>
  <si>
    <t>218-276-8</t>
  </si>
  <si>
    <t>2104-64-5</t>
  </si>
  <si>
    <t>015-037-00-8</t>
  </si>
  <si>
    <t>phenkapton (ISO); S-(2,5-dichlorophenylthiomethyl) O,O-diethyl phosphorodithioate</t>
  </si>
  <si>
    <t>218-892-7</t>
  </si>
  <si>
    <t>2275-14-1</t>
  </si>
  <si>
    <t xml:space="preserve">Acute Tox. 3 *
Acute Tox. 3 *
Acute Tox. 3 *
Aquatic Acute 1
Aquatic Chronic 1
</t>
  </si>
  <si>
    <t xml:space="preserve">H331
H311
H301
H400
H410
</t>
  </si>
  <si>
    <t xml:space="preserve">H331
H311
H301
H410
</t>
  </si>
  <si>
    <t>015-038-00-3</t>
  </si>
  <si>
    <t>coumaphos (ISO); O-3-chloro-4-methylcoumarin-7-yl O,O-diethyl phosphorothioate</t>
  </si>
  <si>
    <t>200-285-3</t>
  </si>
  <si>
    <t>56-72-4</t>
  </si>
  <si>
    <t>015-039-00-9</t>
  </si>
  <si>
    <t>azinphos-methyl (ISO); O,O-dimethyl-4-oxobenzotriazin-3-ylmethyl phosphorodithioate</t>
  </si>
  <si>
    <t xml:space="preserve">Acute Tox. 2 *
Acute Tox. 2 *
Acute Tox. 3 *
Skin Sens. 1
Aquatic Acute 1
Aquatic Chronic 1
</t>
  </si>
  <si>
    <t xml:space="preserve">H330
H300
H311
H317
H400
H410
</t>
  </si>
  <si>
    <t xml:space="preserve">H330
H300
H311
H317
H410
</t>
  </si>
  <si>
    <t>015-040-00-4</t>
  </si>
  <si>
    <t>diazinon (ISO); O,O-diethyl O-2-isopropyl-6-methylpyrimidin-4-yl phosphorothioate</t>
  </si>
  <si>
    <t>015-041-00-X</t>
  </si>
  <si>
    <t>malathion (ISO); 1,2-bis(ethoxycarbonyl)ethyl O,O-dimethyl phosphorodithioate; [containing ≤ 0.03 % isomalathion]</t>
  </si>
  <si>
    <t>015-042-00-5</t>
  </si>
  <si>
    <t>chlorthion; O-(3-chloro-4-nitrophenyl) O,O-dimethyl phosphorothioate</t>
  </si>
  <si>
    <t>207-902-5</t>
  </si>
  <si>
    <t>500-28-7</t>
  </si>
  <si>
    <t xml:space="preserve">Acute Tox. 4 *
Acute Tox. 4 *
Acute Tox. 4 *
Aquatic Acute 1
Aquatic Chronic 1
</t>
  </si>
  <si>
    <t xml:space="preserve">H332
H312
H302
H400
H410
</t>
  </si>
  <si>
    <t xml:space="preserve">H332
H312
H302
H410
</t>
  </si>
  <si>
    <t>015-043-00-0</t>
  </si>
  <si>
    <t>phosnichlor (ISO); O-4-chloro-3-nitrophenyl O,O-dimethyl phosphorothioate</t>
  </si>
  <si>
    <t>5826-76-6</t>
  </si>
  <si>
    <t xml:space="preserve">Acute Tox. 4 *
Acute Tox. 4 *
Acute Tox. 4 *
</t>
  </si>
  <si>
    <t xml:space="preserve">H332
H312
H302
</t>
  </si>
  <si>
    <t>015-044-00-6</t>
  </si>
  <si>
    <t>carbophenothion (ISO); 4-chlorophenylthiomethyl O,O-diethyl phosphorodithioate</t>
  </si>
  <si>
    <t>212-324-1</t>
  </si>
  <si>
    <t>786-19-6</t>
  </si>
  <si>
    <t>015-045-00-1</t>
  </si>
  <si>
    <t>mecarbam (ISO); N-ethoxycarbonyl-N-methylcarbamoylmethyl O,O-diethyl phosphorodithioate</t>
  </si>
  <si>
    <t>219-993-9</t>
  </si>
  <si>
    <t>2595-54-2</t>
  </si>
  <si>
    <t>015-046-00-7</t>
  </si>
  <si>
    <t>oxydemeton-methyl; S-2-(ethylsulphinyl)ethyl O,O-dimethyl phosphorothioate</t>
  </si>
  <si>
    <t xml:space="preserve">Acute Tox. 3 *
Acute Tox. 3 *
Aquatic Acute 1
</t>
  </si>
  <si>
    <t xml:space="preserve">H311
H301
H400
</t>
  </si>
  <si>
    <t>015-047-00-2</t>
  </si>
  <si>
    <t>ethion (ISO); O,O,O',O'-tetraethyl S,S'-methylenedi (phosphorodithioate); diethion</t>
  </si>
  <si>
    <t xml:space="preserve">Acute Tox. 3 *
Acute Tox. 4 *
Aquatic Acute 1
Aquatic Chronic 1
</t>
  </si>
  <si>
    <t xml:space="preserve">H301
H312
H400
H410
</t>
  </si>
  <si>
    <t xml:space="preserve">H301
H312
H410
</t>
  </si>
  <si>
    <t>015-048-00-8</t>
  </si>
  <si>
    <t>fenthion (ISO); O,O-dimethyl-O-(4-methylthion-m-tolyl) phosphorothioate</t>
  </si>
  <si>
    <t xml:space="preserve">Muta. 2
Acute Tox. 3 *
Acute Tox. 4 *
Acute Tox. 4 *
STOT RE 1
Aquatic Acute 1
Aquatic Chronic 1
</t>
  </si>
  <si>
    <t xml:space="preserve">H341
H331
H312
H302
H372 **
H400
H410
</t>
  </si>
  <si>
    <t xml:space="preserve">H341
H331
H312
H302
H372 **
H410
</t>
  </si>
  <si>
    <t>015-049-00-3</t>
  </si>
  <si>
    <t>endothion (ISO); S-5-methoxy-4-oxopyran-2-ylmethyl dimethyl phosphorothioate</t>
  </si>
  <si>
    <t>220-472-3</t>
  </si>
  <si>
    <t>2778-04-3</t>
  </si>
  <si>
    <t xml:space="preserve">Acute Tox. 3 *
Acute Tox. 3 *
</t>
  </si>
  <si>
    <t xml:space="preserve">H311
H301
</t>
  </si>
  <si>
    <t>015-050-00-9</t>
  </si>
  <si>
    <t>thiometon (ISO); S-2-ethylthioethyl O,O-dimethyl phosphorodithioate</t>
  </si>
  <si>
    <t>211-362-6</t>
  </si>
  <si>
    <t>640-15-3</t>
  </si>
  <si>
    <t xml:space="preserve">Acute Tox. 3 *
Acute Tox. 4 *
</t>
  </si>
  <si>
    <t xml:space="preserve">H301
H312
</t>
  </si>
  <si>
    <t>015-051-00-4</t>
  </si>
  <si>
    <t>dimethoate (ISO); O,O-dimethyl methylcarbamoylmethyl phosphorodithioate</t>
  </si>
  <si>
    <t>200-480-3</t>
  </si>
  <si>
    <t>60-51-5</t>
  </si>
  <si>
    <t>015-052-00-X</t>
  </si>
  <si>
    <t>fenchlorphos (ISO); O,O-dimethyl O-2,4,5-trichlorophenyl phosphorothioate</t>
  </si>
  <si>
    <t>206-082-6</t>
  </si>
  <si>
    <t>299-84-3</t>
  </si>
  <si>
    <t xml:space="preserve">H312
H302
H400
H410
</t>
  </si>
  <si>
    <t xml:space="preserve">H312
H302
H410
</t>
  </si>
  <si>
    <t>015-053-00-5</t>
  </si>
  <si>
    <t>menazon (ISO); S-[(4,6-diamino-1,3,5-triazin-2-yl)methyl] O,O-dimethyl phosphorodithioate</t>
  </si>
  <si>
    <t>201-123-4</t>
  </si>
  <si>
    <t>78-57-9</t>
  </si>
  <si>
    <t>015-054-00-0</t>
  </si>
  <si>
    <t>fenitrothion (ISO); O,O-dimethyl O-4-nitro-m-tolyl phosphorothioate</t>
  </si>
  <si>
    <t>015-055-00-6</t>
  </si>
  <si>
    <t>naled (ISO); 1,2-dibromo-2,2-dichloroethyl dimethyl phosphate</t>
  </si>
  <si>
    <t xml:space="preserve">Acute Tox. 4 *
Acute Tox. 4 *
Skin Irrit. 2
Eye Irrit. 2
Aquatic Acute 1
</t>
  </si>
  <si>
    <t xml:space="preserve">H312
H302
H315
H319
H400
</t>
  </si>
  <si>
    <t xml:space="preserve">H312
H302
H319
H315
H400
</t>
  </si>
  <si>
    <t>015-056-00-1</t>
  </si>
  <si>
    <t>azinphos-ethyl (ISO); O,O-diethyl 4-oxobenzotriazin-3-ylmethyl phosphorodithioate</t>
  </si>
  <si>
    <t xml:space="preserve">Acute Tox. 2 *
Acute Tox. 3 *
Aquatic Acute 1
Aquatic Chronic 1
</t>
  </si>
  <si>
    <t xml:space="preserve">H300
H311
H400
H410
</t>
  </si>
  <si>
    <t xml:space="preserve">H300
H311
H410
</t>
  </si>
  <si>
    <t>015-057-00-7</t>
  </si>
  <si>
    <t>formothion (ISO); N-formyl-N-methylcarbamoylmethyl O,O-dimethyl phosphorodithioate</t>
  </si>
  <si>
    <t>219-818-6</t>
  </si>
  <si>
    <t>2540-82-1</t>
  </si>
  <si>
    <t>015-058-00-2</t>
  </si>
  <si>
    <t>morphothion (ISO); O,O-dimethyl-S-(morpholinocarbonylmethyl) phosphorodithioate</t>
  </si>
  <si>
    <t>205-628-0</t>
  </si>
  <si>
    <t>144-41-2</t>
  </si>
  <si>
    <t>015-059-00-8</t>
  </si>
  <si>
    <t>vamidothion (ISO); O,O-dimethyl S-2-(1-methylcarbamoylethylthio) ethyl phosphorothioate</t>
  </si>
  <si>
    <t xml:space="preserve">Acute Tox. 3 *
Acute Tox. 4 *
Aquatic Acute 1
</t>
  </si>
  <si>
    <t xml:space="preserve">H301
H312
H400
</t>
  </si>
  <si>
    <t>015-060-00-3</t>
  </si>
  <si>
    <t>disulfoton (ISO); O,O-diethyl 2-ethylthioethyl phosphorodithioate</t>
  </si>
  <si>
    <t>206-054-3</t>
  </si>
  <si>
    <t>298-04-4</t>
  </si>
  <si>
    <t>015-061-00-9</t>
  </si>
  <si>
    <t>dimefox (ISO); tetramethylphosphorodiamidic fluoride</t>
  </si>
  <si>
    <t>204-076-8</t>
  </si>
  <si>
    <t>115-26-4</t>
  </si>
  <si>
    <t>015-062-00-4</t>
  </si>
  <si>
    <t>mipafox (ISO); N,N'- di-isopropylphosphorodiamidic fluoride</t>
  </si>
  <si>
    <t>206-742-3</t>
  </si>
  <si>
    <t>371-86-8</t>
  </si>
  <si>
    <t xml:space="preserve">STOT SE 1
</t>
  </si>
  <si>
    <t xml:space="preserve">H370 **
</t>
  </si>
  <si>
    <t>015-063-00-X</t>
  </si>
  <si>
    <t>dioxathion (ISO); 1,4-dioxan-2,3-diyl-O,O,O',O'-tetraethyl di(phosphorodithioate)</t>
  </si>
  <si>
    <t>201-107-7</t>
  </si>
  <si>
    <t>78-34-2</t>
  </si>
  <si>
    <t>015-064-00-5</t>
  </si>
  <si>
    <t>bromophos-ethyl (ISO); O-4-bromo-2,5-dichlorophenyl O,O-diethyl phosphorothioate</t>
  </si>
  <si>
    <t>225-399-0</t>
  </si>
  <si>
    <t>4824-78-6</t>
  </si>
  <si>
    <t>015-065-00-0</t>
  </si>
  <si>
    <t>S-[2-(ethylsulphinyl)ethyl] O,O-dimethyl phosphorodithioate</t>
  </si>
  <si>
    <t>2703-37-9</t>
  </si>
  <si>
    <t xml:space="preserve">Acute Tox. 1
Acute Tox. 2 *
Acute Tox. 2 *
Aquatic Chronic 2
</t>
  </si>
  <si>
    <t xml:space="preserve">H310
H330
H300
H411
</t>
  </si>
  <si>
    <t xml:space="preserve">H330
H310
H300
H411
</t>
  </si>
  <si>
    <t>015-066-00-6</t>
  </si>
  <si>
    <t>omethoate (ISO); O,O-dimethyl S-methylcarbamoylmethyl phosphorothioate</t>
  </si>
  <si>
    <t>015-067-00-1</t>
  </si>
  <si>
    <t>phosalone (ISO); S-(6-chloro-2-oxobenzoxazolin-3-ylmethyl) O,O-diethyl phosphorodithioate</t>
  </si>
  <si>
    <t xml:space="preserve">Acute Tox. 3 *
Acute Tox. 4 *
Acute Tox. 4 *
Skin Sens. 1
Aquatic Acute 1
Aquatic Chronic 1
</t>
  </si>
  <si>
    <t xml:space="preserve">H301
H332
H312
H317
H400
H410
</t>
  </si>
  <si>
    <t xml:space="preserve">H301
H332
H312
H317
H410
</t>
  </si>
  <si>
    <t>015-068-00-7</t>
  </si>
  <si>
    <t>dichlofenthion (ISO); O-,4-dichlorophenyl O,O-diethyl phosphorothioate</t>
  </si>
  <si>
    <t>202-564-5</t>
  </si>
  <si>
    <t>97-17-6</t>
  </si>
  <si>
    <t>015-069-00-2</t>
  </si>
  <si>
    <t>methidathion (ISO); 2,3-dihydro-5-methoxy-2-oxo-1,3,4-thiadiazol-3-ylmethyl-O,O-dimethylphosphorodithioate</t>
  </si>
  <si>
    <t>015-070-00-8</t>
  </si>
  <si>
    <t>cyanthoate (ISO); S-(N-(1-cyano-1-methylethyl)carbamoylmethyl) O,O-diethyl phosphorothioate</t>
  </si>
  <si>
    <t>223-099-4</t>
  </si>
  <si>
    <t>3734-95-0</t>
  </si>
  <si>
    <t xml:space="preserve">Acute Tox. 2 *
Acute Tox. 3 *
</t>
  </si>
  <si>
    <t xml:space="preserve">H300
H311
</t>
  </si>
  <si>
    <t>015-071-00-3</t>
  </si>
  <si>
    <t>chlorfenvinphos (ISO); 2-chloro-1-(2,4 dichlorophenyl) vinyl diethyl phosphate</t>
  </si>
  <si>
    <t>015-072-00-9</t>
  </si>
  <si>
    <t>monocrotophos (ISO); dimethyl-1-methyl-2-(methylcarbamoyl)vinyl phosphate</t>
  </si>
  <si>
    <t xml:space="preserve">Muta. 2
Acute Tox. 2 *
Acute Tox. 2 *
Acute Tox. 3 *
Aquatic Acute 1
Aquatic Chronic 1
</t>
  </si>
  <si>
    <t xml:space="preserve">H341
H330
H300
H311
H400
H410
</t>
  </si>
  <si>
    <t xml:space="preserve">H341
H330
H300
H311
H410
</t>
  </si>
  <si>
    <t>015-073-00-4</t>
  </si>
  <si>
    <t>dicrotophos (ISO); (Z)-2-dimethylcarbamoyl-1-methylvinyl dimethyl phosphate</t>
  </si>
  <si>
    <t>205-494-3</t>
  </si>
  <si>
    <t>141-66-2</t>
  </si>
  <si>
    <t>015-074-00-X</t>
  </si>
  <si>
    <t>crufomate (ISO); 4-tert-butyl-2-chlorophenyl methyl methylphosphoramidate</t>
  </si>
  <si>
    <t>206-083-1</t>
  </si>
  <si>
    <t>299-86-5</t>
  </si>
  <si>
    <t>015-075-00-5</t>
  </si>
  <si>
    <t>S-[2-(isopropylsulphinyl)ethyl] O,O-dimethyl phosphorothioate</t>
  </si>
  <si>
    <t>2635-50-9</t>
  </si>
  <si>
    <t>015-076-00-0</t>
  </si>
  <si>
    <t>potasan; O,O-diethyl O-(4-methylcoumarin-7-yl) phosphorothioate</t>
  </si>
  <si>
    <t>299-45-6</t>
  </si>
  <si>
    <t>015-077-00-6</t>
  </si>
  <si>
    <t>2,2-dichlorovinyl 2-ethylsulphinylethyl methyl phosphate</t>
  </si>
  <si>
    <t>7076-53-1</t>
  </si>
  <si>
    <t>015-078-00-1</t>
  </si>
  <si>
    <t>demeton-S-methylsulphon (ISO); S-2-ethylsulphonylethyl dimethyl phosphorothioate</t>
  </si>
  <si>
    <t>241-109-5</t>
  </si>
  <si>
    <t>17040-19-6</t>
  </si>
  <si>
    <t xml:space="preserve">Acute Tox. 3 *
Acute Tox. 4 *
Aquatic Chronic 2
</t>
  </si>
  <si>
    <t xml:space="preserve">H301
H312
H411
</t>
  </si>
  <si>
    <t>015-079-00-7</t>
  </si>
  <si>
    <t>acephate (ISO); O,S-dimethyl acetylphosphoramidothioate</t>
  </si>
  <si>
    <t>015-080-00-2</t>
  </si>
  <si>
    <t>amidithion (ISO); 2-methoxyethylcarbamoylmethyl O,O-dimethyl phosphorodithioate</t>
  </si>
  <si>
    <t>919-76-6</t>
  </si>
  <si>
    <t>015-081-00-8</t>
  </si>
  <si>
    <t>O,O,O',O'-tetrapropyl dithiopyrophosphate</t>
  </si>
  <si>
    <t>221-817-0</t>
  </si>
  <si>
    <t>3244-90-4</t>
  </si>
  <si>
    <t>015-082-00-3</t>
  </si>
  <si>
    <t>azothoate (ISO); O-4-(4-chlorophenylazo)phenyl O,O-dimethyl phosphorothioate</t>
  </si>
  <si>
    <t>227-419-3</t>
  </si>
  <si>
    <t>5834-96-8</t>
  </si>
  <si>
    <t>015-083-00-9</t>
  </si>
  <si>
    <t>bensulide (ISO); O,O-diisopropyl 2-phenylsulphonylaminoethyl phosphorodithioate</t>
  </si>
  <si>
    <t>212-010-4</t>
  </si>
  <si>
    <t>741-58-2</t>
  </si>
  <si>
    <t>015-084-00-4</t>
  </si>
  <si>
    <t>chlorpyrifos (ISO); O,O-diethyl O-3,5,6-trichloro-2-pyridyl phosphorothioate</t>
  </si>
  <si>
    <t>220-864-4</t>
  </si>
  <si>
    <t>2921-88-2</t>
  </si>
  <si>
    <t>015-085-00-X</t>
  </si>
  <si>
    <t>chlorphonium chloride (ISO); tributyl (2,4-dichlorobenzyl) phosphonium chloride</t>
  </si>
  <si>
    <t>204-105-4</t>
  </si>
  <si>
    <t>115-78-6</t>
  </si>
  <si>
    <t xml:space="preserve">Acute Tox. 3 *
Acute Tox. 4 *
Skin Irrit. 2
Eye Irrit. 2
</t>
  </si>
  <si>
    <t xml:space="preserve">H301
H312
H315
H319
</t>
  </si>
  <si>
    <t xml:space="preserve">H301
H312
H319
H315
</t>
  </si>
  <si>
    <t>015-086-00-5</t>
  </si>
  <si>
    <t>coumithoate (ISO); O,O-diethyl O-,8,9,10-tetrahydro-6-oxo-benzo(c)chromen-3-yl phosphorothioate</t>
  </si>
  <si>
    <t>572-48-5</t>
  </si>
  <si>
    <t>015-087-00-0</t>
  </si>
  <si>
    <t>cyanophos (ISO); O-4-cyanophenyl O,O-dimethyl phosphorothioate</t>
  </si>
  <si>
    <t>220-130-3</t>
  </si>
  <si>
    <t>2636-26-2</t>
  </si>
  <si>
    <t>015-088-00-6</t>
  </si>
  <si>
    <t>dialifos (ISO); 2-chloro-1-phthalimidoethyl O,O-diethyl phosphorodithioate</t>
  </si>
  <si>
    <t>233-689-3</t>
  </si>
  <si>
    <t>10311-84-9</t>
  </si>
  <si>
    <t>015-089-00-1</t>
  </si>
  <si>
    <t>ethoate-methyl (ISO); ethylcarbamoylmethyl O,O-dimethyl phosphorodithioate</t>
  </si>
  <si>
    <t>204-121-1</t>
  </si>
  <si>
    <t>116-01-8</t>
  </si>
  <si>
    <t>015-090-00-7</t>
  </si>
  <si>
    <t>fensulfothion (ISO); O,O-diethyl O-4-methylsulfinylphenyl phosphorothioate</t>
  </si>
  <si>
    <t>204-114-3</t>
  </si>
  <si>
    <t>115-90-2</t>
  </si>
  <si>
    <t>015-091-00-2</t>
  </si>
  <si>
    <t>fonofos (ISO); O-ethyl phenyl ethylphosphonodithioate</t>
  </si>
  <si>
    <t>213-408-0</t>
  </si>
  <si>
    <t>944-22-9</t>
  </si>
  <si>
    <t>015-092-00-8</t>
  </si>
  <si>
    <t>phosacetim (ISO); O,O-bis(4-chlorophenyl) N-acetimidoylphosphoramidothioate</t>
  </si>
  <si>
    <t>223-874-7</t>
  </si>
  <si>
    <t>4104-14-7</t>
  </si>
  <si>
    <t>015-093-00-3</t>
  </si>
  <si>
    <t>leptophos (ISO); O-4-bromo-2,5-dichlorophenyl O-methyl phenylphosphorothioate</t>
  </si>
  <si>
    <t>244-472-8</t>
  </si>
  <si>
    <t>21609-90-5</t>
  </si>
  <si>
    <t xml:space="preserve">Acute Tox. 3 *
Acute Tox. 4 *
STOT SE 1
Aquatic Acute 1
Aquatic Chronic 1
</t>
  </si>
  <si>
    <t xml:space="preserve">H301
H312
H370 **
H400
H410
</t>
  </si>
  <si>
    <t xml:space="preserve">H301
H370 **
H312
H410
</t>
  </si>
  <si>
    <t>015-094-00-9</t>
  </si>
  <si>
    <t>mephosfolan (ISO); diethyl 4-methyl-1,3-dithiolan-2-ylidenephosphoramidate</t>
  </si>
  <si>
    <t>213-447-3</t>
  </si>
  <si>
    <t>950-10-7</t>
  </si>
  <si>
    <t xml:space="preserve">Acute Tox. 1
Acute Tox. 2 *
Aquatic Chronic 2
</t>
  </si>
  <si>
    <t xml:space="preserve">H310
H300
H411
</t>
  </si>
  <si>
    <t>015-095-00-4</t>
  </si>
  <si>
    <t>methamidophos (ISO); O,S-dimethyl phosphoramidothioate</t>
  </si>
  <si>
    <t xml:space="preserve">Acute Tox. 2 *
Acute Tox. 2 *
Acute Tox. 3 *
Aquatic Acute 1
</t>
  </si>
  <si>
    <t xml:space="preserve">H330
H300
H311
H400
</t>
  </si>
  <si>
    <t>015-096-00-X</t>
  </si>
  <si>
    <t>oxydisulfoton (ISO); O, O-diethyl S-2-ethylsulphinylethyl phosphorodithioate</t>
  </si>
  <si>
    <t>219-679-1</t>
  </si>
  <si>
    <t>2497-07-6</t>
  </si>
  <si>
    <t>015-097-00-5</t>
  </si>
  <si>
    <t>phenthoate (ISO); ethyl 2-(dimethoxyphosphinothioylthio)-2-phenylacetate</t>
  </si>
  <si>
    <t>219-997-0</t>
  </si>
  <si>
    <t>2597-03-7</t>
  </si>
  <si>
    <t>015-098-00-0</t>
  </si>
  <si>
    <t>trichloronate (ISO); O-ethyl O-2,4,5-trichlorophenyl ethylphosphonothioate</t>
  </si>
  <si>
    <t>206-326-1</t>
  </si>
  <si>
    <t>327-98-0</t>
  </si>
  <si>
    <t>015-099-00-6</t>
  </si>
  <si>
    <t>pirimiphos-ethyl (ISO); O,O-diethyl O-2-diethylamino-6-methylpyrimidin-4-yl phosphorothioate</t>
  </si>
  <si>
    <t>245-704-0</t>
  </si>
  <si>
    <t>23505-41-1</t>
  </si>
  <si>
    <t>015-100-00-X</t>
  </si>
  <si>
    <t>phoxim (ISO); α-(diethoxyphosphinothioylimino) phenylacetonitrile</t>
  </si>
  <si>
    <t>238-887-3</t>
  </si>
  <si>
    <t>14816-18-3</t>
  </si>
  <si>
    <t xml:space="preserve">Repr. 2
Acute Tox. 4 *
Skin Sens. 1
Aquatic Acute 1
Aquatic Chronic 1
</t>
  </si>
  <si>
    <t xml:space="preserve">H361f ***
H302
H317
H400
H410
</t>
  </si>
  <si>
    <t xml:space="preserve">H361f ***
H302
H317
H410
</t>
  </si>
  <si>
    <t>015-101-00-5</t>
  </si>
  <si>
    <t>phosmet (ISO); O,O-dimethyl phthalimidomethyl S-phosphorodithioate</t>
  </si>
  <si>
    <t>211-987-4</t>
  </si>
  <si>
    <t>732-11-6</t>
  </si>
  <si>
    <t>015-102-00-0</t>
  </si>
  <si>
    <t>tris(2-chloroethyl)phosphate</t>
  </si>
  <si>
    <t xml:space="preserve">H351
H360F ***
H302
H411
</t>
  </si>
  <si>
    <t>015-103-00-6</t>
  </si>
  <si>
    <t>phosphorus tribromide</t>
  </si>
  <si>
    <t>232-178-2</t>
  </si>
  <si>
    <t>7789-60-8</t>
  </si>
  <si>
    <t xml:space="preserve">H314
H335
</t>
  </si>
  <si>
    <t>015-104-00-1</t>
  </si>
  <si>
    <t>diphosphorus pentasulphide; phosphorus pentasulphide</t>
  </si>
  <si>
    <t>215-242-4</t>
  </si>
  <si>
    <t xml:space="preserve">Flam. Sol. 1
Water-react. 1
Acute Tox. 4 *
Acute Tox. 4 *
Aquatic Acute 1
</t>
  </si>
  <si>
    <t xml:space="preserve">H228
H260
H332
H302
H400
</t>
  </si>
  <si>
    <t xml:space="preserve">EUH029
</t>
  </si>
  <si>
    <t>015-105-00-7</t>
  </si>
  <si>
    <t>triphenyl phosphite</t>
  </si>
  <si>
    <t>202-908-4</t>
  </si>
  <si>
    <t>101-02-0</t>
  </si>
  <si>
    <t xml:space="preserve">Skin Irrit. 2
Eye Irrit. 2
Aquatic Acute 1
Aquatic Chronic 1
</t>
  </si>
  <si>
    <t xml:space="preserve">H315
H319
H400
H410
</t>
  </si>
  <si>
    <t xml:space="preserve">H319
H315
H410
</t>
  </si>
  <si>
    <t xml:space="preserve">Skin Irrit. 2; H315: C ≥ 5 %
Eye Irrit. 2; H319: C ≥ 5 %
</t>
  </si>
  <si>
    <t>015-106-00-2</t>
  </si>
  <si>
    <t>hexamethylphosphoric triamide; hexamethylphosphoramide</t>
  </si>
  <si>
    <t>211-653-8</t>
  </si>
  <si>
    <t>680-31-9</t>
  </si>
  <si>
    <t xml:space="preserve">Carc. 1B
Muta. 1B
</t>
  </si>
  <si>
    <t xml:space="preserve">H350
H340
</t>
  </si>
  <si>
    <t>015-107-00-8</t>
  </si>
  <si>
    <t>ethoprophos (ISO); ethyl-S,S-dipropyl phosphorodithioate</t>
  </si>
  <si>
    <t>236-152-1</t>
  </si>
  <si>
    <t>13194-48-4</t>
  </si>
  <si>
    <t xml:space="preserve">Acute Tox. 1
Acute Tox. 2 *
Acute Tox. 3 *
Skin Sens. 1
Aquatic Acute 1
Aquatic Chronic 1
</t>
  </si>
  <si>
    <t xml:space="preserve">H310
H330
H301
H317
H400
H410
</t>
  </si>
  <si>
    <t xml:space="preserve">H330
H310
H301
H317
H410
</t>
  </si>
  <si>
    <t>015-108-00-3</t>
  </si>
  <si>
    <t>bromophos (ISO); O-4-bromo-2,5-dichlorophenyl O,O-dimethyl phosphorothioate</t>
  </si>
  <si>
    <t>218-277-3</t>
  </si>
  <si>
    <t>2104-96-3</t>
  </si>
  <si>
    <t>015-109-00-9</t>
  </si>
  <si>
    <t>crotoxyphos (ISO); 1-phenylethyl 3-(dimethoxyphosphinyloxy) isocrotonate</t>
  </si>
  <si>
    <t>231-720-5</t>
  </si>
  <si>
    <t>7700-17-6</t>
  </si>
  <si>
    <t>015-110-00-4</t>
  </si>
  <si>
    <t>cyanofenphos (ISO); O-4-cyanophenyl O-ethyl phenylphosphonothioate</t>
  </si>
  <si>
    <t>13067-93-1</t>
  </si>
  <si>
    <t xml:space="preserve">Acute Tox. 3 *
Acute Tox. 4 *
STOT SE 1
Eye Irrit. 2
Aquatic Chronic 2
</t>
  </si>
  <si>
    <t xml:space="preserve">H301
H312
H370 **
H319
H411
</t>
  </si>
  <si>
    <t xml:space="preserve">H301
H370 **
H312
H319
H411
</t>
  </si>
  <si>
    <t>015-111-00-X</t>
  </si>
  <si>
    <t>phosfolan (ISO); diethyl 1,3-dithiolan-2-ylidenephosphoramidate</t>
  </si>
  <si>
    <t>213-423-2</t>
  </si>
  <si>
    <t>947-02-4</t>
  </si>
  <si>
    <t>015-112-00-5</t>
  </si>
  <si>
    <t>thionazin (ISO); O,O-diethyl O-pyrazin-2-yl phosphorothioate</t>
  </si>
  <si>
    <t>206-049-6</t>
  </si>
  <si>
    <t>297-97-2</t>
  </si>
  <si>
    <t>015-113-00-0</t>
  </si>
  <si>
    <t>tolclofos-methyl (ISO); O-(2,6-dichloro-p-tolyl)-O,O-dimethyl thiophosphate</t>
  </si>
  <si>
    <t>260-515-3</t>
  </si>
  <si>
    <t>57018-04-9</t>
  </si>
  <si>
    <t>015-114-00-6</t>
  </si>
  <si>
    <t>chlormephos (ISO); S-chloromethyl O,O-diethyl phosphorodithioate</t>
  </si>
  <si>
    <t xml:space="preserve">H300
H310
H410
</t>
  </si>
  <si>
    <t>015-115-00-1</t>
  </si>
  <si>
    <t>chlorthiophos (ISO); [isomeric reaction mass in which O-2,5-dichlorophenyl-4-methylthiophenyl O,O-diethyl phosphorothioate predominates]</t>
  </si>
  <si>
    <t>244-663-6</t>
  </si>
  <si>
    <t>21923-23-9</t>
  </si>
  <si>
    <t>015-116-00-7</t>
  </si>
  <si>
    <t>demephion-O (ISO); O,O-dimethyl O-2-methylthioethyl phosphorothioate</t>
  </si>
  <si>
    <t>211-666-9</t>
  </si>
  <si>
    <t>682-80-4</t>
  </si>
  <si>
    <t>015-117-00-2</t>
  </si>
  <si>
    <t>demephion-S (ISO); O,O-dimethyl S-2-methylthioethyl phosphorothioate</t>
  </si>
  <si>
    <t>219-971-9</t>
  </si>
  <si>
    <t>2587-90-8</t>
  </si>
  <si>
    <t>015-118-00-8</t>
  </si>
  <si>
    <t>demeton</t>
  </si>
  <si>
    <t>8065-48-3</t>
  </si>
  <si>
    <t>015-119-00-3</t>
  </si>
  <si>
    <t>dimethyl 4-(methylthio)phenyl phosphate</t>
  </si>
  <si>
    <t>3254-63-5</t>
  </si>
  <si>
    <t>015-120-00-9</t>
  </si>
  <si>
    <t>ditalimfos (ISO); O,O-diethyl phthalimidophosphonothioate</t>
  </si>
  <si>
    <t>225-875-8</t>
  </si>
  <si>
    <t>5131-24-8</t>
  </si>
  <si>
    <t>015-121-00-4</t>
  </si>
  <si>
    <t>edifenphos (ISO); O-ethyl S,S-diphenyl phosphorodithioate</t>
  </si>
  <si>
    <t>241-178-1</t>
  </si>
  <si>
    <t>17109-49-8</t>
  </si>
  <si>
    <t xml:space="preserve">Acute Tox. 3 *
Acute Tox. 3 *
Acute Tox. 4 *
Skin Sens. 1
Aquatic Acute 1
Aquatic Chronic 1
</t>
  </si>
  <si>
    <t xml:space="preserve">H331
H301
H312
H317
H400
H410
</t>
  </si>
  <si>
    <t xml:space="preserve">H331
H301
H312
H317
H410
</t>
  </si>
  <si>
    <t>015-122-00-X</t>
  </si>
  <si>
    <t>etrimfos (ISO); O-6-ethoxy-2-ethylpyrimidin-4-yl O,O-dimethylphosphorothioate</t>
  </si>
  <si>
    <t>253-855-9</t>
  </si>
  <si>
    <t>38260-54-7</t>
  </si>
  <si>
    <t>015-123-00-5</t>
  </si>
  <si>
    <t>fenamiphos (ISO); ethyl-4-methylthio-m-tolyl isopropyl phosphoramidate</t>
  </si>
  <si>
    <t>244-848-1</t>
  </si>
  <si>
    <t>22224-92-6</t>
  </si>
  <si>
    <t xml:space="preserve">Acute Tox. 2
Acute Tox. 2
Acute Tox. 2
Eye Irrit. 2
Aquatic Acute 1
Aquatic Chronic 1
</t>
  </si>
  <si>
    <t xml:space="preserve">H330
H310
H300
H319
H400
H410
</t>
  </si>
  <si>
    <t xml:space="preserve">H300
H310
H330
H319
H410
</t>
  </si>
  <si>
    <t xml:space="preserve">M=100
M=100
</t>
  </si>
  <si>
    <t>015-124-00-0</t>
  </si>
  <si>
    <t>fosthietan (ISO); diethyl 1,3-dithietan-2-ylidenephosphoramidate</t>
  </si>
  <si>
    <t>244-437-7</t>
  </si>
  <si>
    <t>21548-32-3</t>
  </si>
  <si>
    <t>015-125-00-6</t>
  </si>
  <si>
    <t>glyphosine (ISO); N,N-bis(phosphonomethyl)glycine</t>
  </si>
  <si>
    <t>219-468-4</t>
  </si>
  <si>
    <t>2439-99-8</t>
  </si>
  <si>
    <t>015-126-00-1</t>
  </si>
  <si>
    <t>heptenophos (ISO); 7-chlorobicyclo(3.2.0)hepta-2,6-dien-6-yl dimethyl phosphate</t>
  </si>
  <si>
    <t>245-737-0</t>
  </si>
  <si>
    <t>23560-59-0</t>
  </si>
  <si>
    <t>015-127-00-7</t>
  </si>
  <si>
    <t>iprobenfos (ISO); S-benzyl diisopropyl phosphorothioate</t>
  </si>
  <si>
    <t>247-449-0</t>
  </si>
  <si>
    <t>26087-47-8</t>
  </si>
  <si>
    <t>015-128-00-2</t>
  </si>
  <si>
    <t>IPSP; S-ethylsulphinylmethyl O,O-diisopropylphosphorodithioate</t>
  </si>
  <si>
    <t>5827-05-4</t>
  </si>
  <si>
    <t xml:space="preserve">Acute Tox. 1
Acute Tox. 3 *
Aquatic Acute 1
Aquatic Chronic 1
</t>
  </si>
  <si>
    <t xml:space="preserve">H310
H301
H400
H410
</t>
  </si>
  <si>
    <t xml:space="preserve">H310
H301
H410
</t>
  </si>
  <si>
    <t>015-129-00-8</t>
  </si>
  <si>
    <t>isofenphos (ISO); O-ethyl O-2-isopropoxycarbonylphenyl-isopropylphosphoramidothioate</t>
  </si>
  <si>
    <t>246-814-1</t>
  </si>
  <si>
    <t>25311-71-1</t>
  </si>
  <si>
    <t>015-130-00-3</t>
  </si>
  <si>
    <t>isothioate (ISO); S-2-isopropylthioethyl O,O-dimethyl phosphorodithioate</t>
  </si>
  <si>
    <t>36614-38-7</t>
  </si>
  <si>
    <t>015-131-00-9</t>
  </si>
  <si>
    <t>isoxathion (ISO); O,O-diethyl O-5-phenylisoxazol-3-ylphosphorothioate</t>
  </si>
  <si>
    <t>015-132-00-4</t>
  </si>
  <si>
    <t>S-(chlorophenylthiomethyl) O,O-dimethylphosphorodithioate; methylcarbophenothione</t>
  </si>
  <si>
    <t>953-17-3</t>
  </si>
  <si>
    <t>015-133-00-X</t>
  </si>
  <si>
    <t>piperophos (ISO); S-2-methylpiperidinocarbonylmethyl-O,O-dipropyl phosphorodithioate</t>
  </si>
  <si>
    <t>24151-93-7</t>
  </si>
  <si>
    <t>015-134-00-5</t>
  </si>
  <si>
    <t>pirimiphos-methyl (ISO); O-(2-diethylamino-6-methylpyrimidin-4-yl) O,O-dimethyl phosphorothioate</t>
  </si>
  <si>
    <t>249-528-5</t>
  </si>
  <si>
    <t>29232-93-7</t>
  </si>
  <si>
    <t>015-135-00-0</t>
  </si>
  <si>
    <t>profenofos (ISO); O-(4-bromo-2-chlorophenyl) O-ethyl S-propyl phosphorothioate</t>
  </si>
  <si>
    <t>255-255-2</t>
  </si>
  <si>
    <t>41198-08-7</t>
  </si>
  <si>
    <t>015-136-00-6</t>
  </si>
  <si>
    <t>trans-isopropyl-3-[[(ethylamino)methoxyfosfinothioyl]oxy]crotonate; isopropyl 3-[[(ethylamino)methoxyphosphinothioyl]oxy]isocrotonate; propetamphos (ISO)</t>
  </si>
  <si>
    <t>250-517-2</t>
  </si>
  <si>
    <t>31218-83-4</t>
  </si>
  <si>
    <t>015-137-00-1</t>
  </si>
  <si>
    <t>pyrazophos (ISO); O,O-diethyl O-(6-ethoxycarbonyl-5-methylpyrazolo[2,3-a]pyrimidin-2-yl) phosphorothioate</t>
  </si>
  <si>
    <t>015-138-00-7</t>
  </si>
  <si>
    <t>quinalphos (ISO); O,O-diethyl-O-quinoxalin-2-yl phosphorothioate</t>
  </si>
  <si>
    <t>237-031-6</t>
  </si>
  <si>
    <t>13593-03-8</t>
  </si>
  <si>
    <t>015-139-00-2</t>
  </si>
  <si>
    <t>terbufos (ISO); S-tert-butylthiomethyl O,O-diethylphosphorodithioate</t>
  </si>
  <si>
    <t>015-140-00-8</t>
  </si>
  <si>
    <t>triazophos (ISO); O,O-diethyl-O-1-phenyl-1H-1,2,4-triazol-3-yl phosphorothioate</t>
  </si>
  <si>
    <t>015-141-00-3</t>
  </si>
  <si>
    <t>ethylenediammonium O,O-bis(octyl) phosphorodithioate, mixed isomers</t>
  </si>
  <si>
    <t>400-520-1</t>
  </si>
  <si>
    <t xml:space="preserve">Acute Tox. 4 *
Skin Corr. 1B
Aquatic Acute 1
Aquatic Chronic 1
</t>
  </si>
  <si>
    <t xml:space="preserve">H302
H314
H400
H410
</t>
  </si>
  <si>
    <t xml:space="preserve">H314
H302
H410
</t>
  </si>
  <si>
    <t>015-142-00-9</t>
  </si>
  <si>
    <t>butyl (dialkyloxy(dibutoxyphosphoryloxy))titanium (trialkyloxy)titanium phosphate</t>
  </si>
  <si>
    <t>401-100-0</t>
  </si>
  <si>
    <t xml:space="preserve">Flam. Liq. 2
Eye Irrit. 2
Aquatic Chronic 2
</t>
  </si>
  <si>
    <t xml:space="preserve">H225
H319
H411
</t>
  </si>
  <si>
    <t>015-143-00-4</t>
  </si>
  <si>
    <t>reaction mass of 2-chloroethyl chloropropyl 2-chloroethylphosphonate, mixture reaction mass of isomers and 2-chloroethyl chloropropyl 2-chloropropylphosphonate, reaction mass of isomers</t>
  </si>
  <si>
    <t>401-740-0</t>
  </si>
  <si>
    <t>015-144-00-X</t>
  </si>
  <si>
    <t>reaction mass of pentyl methylphosphinate and 2-methylbutyl methylphosphinate</t>
  </si>
  <si>
    <t>402-090-0</t>
  </si>
  <si>
    <t>87025-52-3</t>
  </si>
  <si>
    <t>015-145-00-5</t>
  </si>
  <si>
    <t>reaction mass of copper(I) O,O-diisopropyl phosphorodithioate and copper(I) O-isopropyl O-(4-methylpent-2-yl) phosphorodithioate and copper(I) O,O-bis(4-methylpent-2-yl) phosphorodithioate</t>
  </si>
  <si>
    <t>401-520-4</t>
  </si>
  <si>
    <t>015-146-00-0</t>
  </si>
  <si>
    <t>S-(tricyclo(5.2.1.02,6)deca-3-en-8(or 9)-yl O-(isopropyl or isobutyl or 2-ethylhexyl) O-(isopropyl or isobutyl or 2-ethylhexyl) phosphorodithioate</t>
  </si>
  <si>
    <t>401-850-9</t>
  </si>
  <si>
    <t>015-147-00-6</t>
  </si>
  <si>
    <t>reaction mass of C12-14-tert-alkylammonium diphenyl phosphorothioate and dinonyl sulphide (or disulphide)</t>
  </si>
  <si>
    <t>400-930-0</t>
  </si>
  <si>
    <t xml:space="preserve">Skin Irrit. 2
Eye Dam. 1
Skin Sens. 1
Aquatic Chronic 2
</t>
  </si>
  <si>
    <t xml:space="preserve">H315
H318
H317
H411
</t>
  </si>
  <si>
    <t>015-148-00-1</t>
  </si>
  <si>
    <t>2-(diphosphonomethyl)succinic acid</t>
  </si>
  <si>
    <t>403-070-4</t>
  </si>
  <si>
    <t>51395-42-7</t>
  </si>
  <si>
    <t xml:space="preserve">Skin Corr. 1B
Skin Sens. 1
</t>
  </si>
  <si>
    <t xml:space="preserve">H314
H317
</t>
  </si>
  <si>
    <t>015-149-00-7</t>
  </si>
  <si>
    <t>reaction mass of: hexyldioctylphosphineoxide; dihexyloctylphosphineoxide; trioctylphosphineoxide</t>
  </si>
  <si>
    <t>403-470-9</t>
  </si>
  <si>
    <t xml:space="preserve">Skin Corr. 1B
Aquatic Acute 1
Aquatic Chronic 1
</t>
  </si>
  <si>
    <t xml:space="preserve">H314
H400
H410
</t>
  </si>
  <si>
    <t xml:space="preserve">H314
H410
</t>
  </si>
  <si>
    <t>015-150-00-2</t>
  </si>
  <si>
    <t>(2-(1,3-dioxolan-2-yl)ethyl)triphenylphosphonium bromide</t>
  </si>
  <si>
    <t>404-940-6</t>
  </si>
  <si>
    <t>86608-70-0</t>
  </si>
  <si>
    <t xml:space="preserve">Acute Tox. 4 *
STOT RE 2 *
Eye Dam. 1
Aquatic Chronic 3
</t>
  </si>
  <si>
    <t xml:space="preserve">H302
H373 **
H318
H412
</t>
  </si>
  <si>
    <t xml:space="preserve">H302
H318
H373 **
H412
</t>
  </si>
  <si>
    <t>015-151-00-8</t>
  </si>
  <si>
    <t>tris(isopropyl/tert-butylphenyl) phosphate</t>
  </si>
  <si>
    <t>405-010-2</t>
  </si>
  <si>
    <t>015-152-00-3</t>
  </si>
  <si>
    <t>dioxabenzofos (ISO); 2-methoxy-4H-1,3,2-benzodioxaphosphorin 2-sulphide</t>
  </si>
  <si>
    <t>223-292-3</t>
  </si>
  <si>
    <t>3811-49-2</t>
  </si>
  <si>
    <t xml:space="preserve">Acute Tox. 3 *
Acute Tox. 3 *
STOT SE 1
Aquatic Chronic 2
</t>
  </si>
  <si>
    <t xml:space="preserve">H311
H301
H370 **
H411
</t>
  </si>
  <si>
    <t>015-153-00-9</t>
  </si>
  <si>
    <t>isazofos (ISO); O-(5-chloro-1-isopropyl-1,2,4-triazol-3-yl) O,O-diethyl phosphorothioate</t>
  </si>
  <si>
    <t>255-863-8</t>
  </si>
  <si>
    <t>42509-80-8</t>
  </si>
  <si>
    <t xml:space="preserve">Acute Tox. 2 *
Acute Tox. 3 *
Acute Tox. 3 *
STOT RE 2 *
Skin Sens. 1
Aquatic Acute 1
Aquatic Chronic 1
</t>
  </si>
  <si>
    <t xml:space="preserve">H330
H311
H301
H373 **
H317
H400
H410
</t>
  </si>
  <si>
    <t xml:space="preserve">H330
H311
H301
H373 **
H317
H410
</t>
  </si>
  <si>
    <t>015-154-00-4</t>
  </si>
  <si>
    <t>ethephon; 2-chloroethylphosphonic acid</t>
  </si>
  <si>
    <t>240-718-3</t>
  </si>
  <si>
    <t>16672-87-0</t>
  </si>
  <si>
    <t xml:space="preserve">Acute Tox. 3
Acute Tox. 4
Acute Tox. 4
Skin Corr. 1C
Aquatic Chronic 2
</t>
  </si>
  <si>
    <t xml:space="preserve">H311
H332
H302
H314
H411
</t>
  </si>
  <si>
    <t>GHS06
GHS05
GHS09
Dgr</t>
  </si>
  <si>
    <t xml:space="preserve">H302
H311
H332
H314
H411
</t>
  </si>
  <si>
    <t>015-155-00-X</t>
  </si>
  <si>
    <t>glufosinate ammonium (ISO); ammonium 2-amino-4-(hydroxymethylphosphinyl)butyrate</t>
  </si>
  <si>
    <t>278-636-5</t>
  </si>
  <si>
    <t>77182-82-2</t>
  </si>
  <si>
    <t xml:space="preserve">Repr. 1B
Acute Tox. 4 *
Acute Tox. 4 *
Acute Tox. 4 *
STOT RE 2 *
</t>
  </si>
  <si>
    <t xml:space="preserve">H360Fd
H332
H312
H302
H373 **
</t>
  </si>
  <si>
    <t>015-156-00-5</t>
  </si>
  <si>
    <t>015-157-00-0</t>
  </si>
  <si>
    <t xml:space="preserve">Acute Tox. 4 *
Skin Corr. 1A
</t>
  </si>
  <si>
    <t xml:space="preserve">H302
H314
</t>
  </si>
  <si>
    <t>015-158-00-6</t>
  </si>
  <si>
    <t>(η-cyclopentadienyl)(η-cumenyl)iron(1+)hexafluorophosphate(1-)</t>
  </si>
  <si>
    <t>402-340-9</t>
  </si>
  <si>
    <t>32760-80-8</t>
  </si>
  <si>
    <t xml:space="preserve">Aquatic Chronic 3
</t>
  </si>
  <si>
    <t xml:space="preserve">H412
</t>
  </si>
  <si>
    <t>015-159-00-1</t>
  </si>
  <si>
    <t>hydroxyphosphonoacetic acid</t>
  </si>
  <si>
    <t>405-710-8</t>
  </si>
  <si>
    <t>23783-26-8</t>
  </si>
  <si>
    <t xml:space="preserve">Acute Tox. 4 *
STOT RE 2 *
Skin Corr. 1B
Skin Sens. 1
</t>
  </si>
  <si>
    <t xml:space="preserve">H302
H373 **
H314
H317
</t>
  </si>
  <si>
    <t>015-160-00-7</t>
  </si>
  <si>
    <t>vanadyl pyrophosphate</t>
  </si>
  <si>
    <t>406-260-5</t>
  </si>
  <si>
    <t>58834-75-6</t>
  </si>
  <si>
    <t xml:space="preserve">Eye Irrit. 2
Skin Sens. 1
Aquatic Chronic 3
</t>
  </si>
  <si>
    <t xml:space="preserve">H319
H317
H412
</t>
  </si>
  <si>
    <t>015-161-00-2</t>
  </si>
  <si>
    <t>divanadyl pyrophosphate</t>
  </si>
  <si>
    <t>407-130-0</t>
  </si>
  <si>
    <t>65232-89-5</t>
  </si>
  <si>
    <t xml:space="preserve">Acute Tox. 4 *
Eye Dam. 1
Skin Sens. 1
Aquatic Chronic 2
</t>
  </si>
  <si>
    <t xml:space="preserve">H302
H318
H317
H411
</t>
  </si>
  <si>
    <t>015-162-00-8</t>
  </si>
  <si>
    <t>vanadium(IV) oxide hydrogen phosphate hemihydrate, lithium, zinc, molybdenum, iron and chlorine-doped</t>
  </si>
  <si>
    <t>407-350-7</t>
  </si>
  <si>
    <t xml:space="preserve">Acute Tox. 4 *
STOT RE 2 *
Eye Dam. 1
Aquatic Chronic 2
</t>
  </si>
  <si>
    <t xml:space="preserve">H332
H373 **
H318
H411
</t>
  </si>
  <si>
    <t>015-163-00-3</t>
  </si>
  <si>
    <t>bis(2,6-dimethoxybenzoyl)-2,4,4-trimethylpentylphosphinoxide</t>
  </si>
  <si>
    <t>412-010-6</t>
  </si>
  <si>
    <t>145052-34-2</t>
  </si>
  <si>
    <t>015-164-00-9</t>
  </si>
  <si>
    <t>calcium P,P'-(1-hydroxyethylene)bis(hydrogen phosphonate)dihydrate</t>
  </si>
  <si>
    <t>400-480-5</t>
  </si>
  <si>
    <t>36669-85-9</t>
  </si>
  <si>
    <t>015-165-00-4</t>
  </si>
  <si>
    <t>reaction mass of: thiobis(4,1-phenylene)-S,S,S',S'-tetraphenyldisulfonium bishexafluorophosphate; diphenyl(4-phenylthiophenyl)sulfonium hexafluorophosphate</t>
  </si>
  <si>
    <t>404-986-7</t>
  </si>
  <si>
    <t xml:space="preserve">Eye Dam. 1
Aquatic Acute 1
Aquatic Chronic 1
</t>
  </si>
  <si>
    <t xml:space="preserve">H318
H400
H410
</t>
  </si>
  <si>
    <t xml:space="preserve">H318
H410
</t>
  </si>
  <si>
    <t>015-166-00-X</t>
  </si>
  <si>
    <t>3,9-bis(2,6-di-tert-butyl-4-methylphenoxy)-2,4,8,10-tetraoxa-3,9-diphosphaspiro[5.5]undecane</t>
  </si>
  <si>
    <t>410-290-4</t>
  </si>
  <si>
    <t>80693-00-1</t>
  </si>
  <si>
    <t>015-167-00-5</t>
  </si>
  <si>
    <t>3-(hydroxyphenylphosphinyl)propanoic acid</t>
  </si>
  <si>
    <t>411-200-6</t>
  </si>
  <si>
    <t>14657-64-8</t>
  </si>
  <si>
    <t>015-168-00-0</t>
  </si>
  <si>
    <t>fosthiazate (ISO); (RS)-S-sec-butyl-O-ethyl-2-oxo-1,3-thiazolidin-3-ylphosphonothioate</t>
  </si>
  <si>
    <t>98886-44-3</t>
  </si>
  <si>
    <t xml:space="preserve">H331
H301
H312
H317
H410
</t>
  </si>
  <si>
    <t xml:space="preserve">EUH070
</t>
  </si>
  <si>
    <t>015-169-00-6</t>
  </si>
  <si>
    <t>tributyltetradecylphosphonium tetrafluoroborate</t>
  </si>
  <si>
    <t>413-520-1</t>
  </si>
  <si>
    <t xml:space="preserve">Acute Tox. 4 *
STOT RE 2 *
Skin Corr. 1B
Skin Sens. 1
Aquatic Acute 1
Aquatic Chronic 1
</t>
  </si>
  <si>
    <t xml:space="preserve">H302
H373 **
H314
H317
H400
H410
</t>
  </si>
  <si>
    <t xml:space="preserve">H302
H373 **
H314
H317
H410
</t>
  </si>
  <si>
    <t>015-170-00-1</t>
  </si>
  <si>
    <t>reaction mass of: di-(1-octane-N,N,N-trimethylammonium) octylphosphate; 1-octane-N,N,N-trimethylammonium di-octylphosphate; 1-octane-N,N,N-trimethylammonium octylphosphate</t>
  </si>
  <si>
    <t>407-490-9</t>
  </si>
  <si>
    <t xml:space="preserve">Acute Tox. 4 *
Acute Tox. 4 *
Skin Corr. 1B
</t>
  </si>
  <si>
    <t>015-171-00-7</t>
  </si>
  <si>
    <t>O,O,O-tris(2(or 4)-C9-10-isoalkylphenyl) phosphorothioate</t>
  </si>
  <si>
    <t>406-940-1</t>
  </si>
  <si>
    <t>015-172-00-2</t>
  </si>
  <si>
    <t>reaction mass of: bis(isotridecylammonium)mono(di-(4-methylpent-2-yloxy)thiophosphorothionylisopropyl)phosphate; isotridecylammonium bis(di-(4-methylpent-2-yloxy)thiophosphorothionylisopropyl)phosphate</t>
  </si>
  <si>
    <t>406-240-6</t>
  </si>
  <si>
    <t xml:space="preserve">Flam. Liq. 3
Skin Corr. 1B
Aquatic Chronic 2
</t>
  </si>
  <si>
    <t xml:space="preserve">H226
H314
H411
</t>
  </si>
  <si>
    <t>015-173-00-8</t>
  </si>
  <si>
    <t>methyl [2-(1,1-dimethylethyl)-6-methoxypyrimidin-4-yl]ethylphosphonothioate</t>
  </si>
  <si>
    <t>414-080-3</t>
  </si>
  <si>
    <t>117291-73-3</t>
  </si>
  <si>
    <t>015-174-00-3</t>
  </si>
  <si>
    <t>1-chloro-N,N-diethyl-1,1-diphenyl-1-(phenylmethyl)phosphoramine</t>
  </si>
  <si>
    <t>411-370-1</t>
  </si>
  <si>
    <t>82857-68-9</t>
  </si>
  <si>
    <t xml:space="preserve">Acute Tox. 3 *
Eye Dam. 1
Aquatic Chronic 2
</t>
  </si>
  <si>
    <t xml:space="preserve">H301
H318
H411
</t>
  </si>
  <si>
    <t>015-175-00-9</t>
  </si>
  <si>
    <t>tert-butyl (triphenylphosphoranylidene) acetate</t>
  </si>
  <si>
    <t>412-880-7</t>
  </si>
  <si>
    <t>35000-38-5</t>
  </si>
  <si>
    <t xml:space="preserve">Acute Tox. 3 *
STOT RE 2 *
Eye Irrit. 2
Skin Sens. 1
Aquatic Chronic 2
</t>
  </si>
  <si>
    <t xml:space="preserve">H301
H373 **
H319
H317
H411
</t>
  </si>
  <si>
    <t>015-176-00-4</t>
  </si>
  <si>
    <t>P,P,P',P'-tetrakis-(o-methoxyphenyl)propane-1,3-diphosphine</t>
  </si>
  <si>
    <t>413-430-2</t>
  </si>
  <si>
    <t>116163-96-3</t>
  </si>
  <si>
    <t>015-177-00-X</t>
  </si>
  <si>
    <t>((4-phenylbutyl)hydroxyphosphoryl)acetic acid</t>
  </si>
  <si>
    <t>412-170-7</t>
  </si>
  <si>
    <t>83623-61-4</t>
  </si>
  <si>
    <t xml:space="preserve">STOT RE 2 *
Eye Dam. 1
Skin Sens. 1
</t>
  </si>
  <si>
    <t xml:space="preserve">H373 **
H318
H317
</t>
  </si>
  <si>
    <t>GHS08
GHS05
Dgr</t>
  </si>
  <si>
    <t>015-178-00-5</t>
  </si>
  <si>
    <t>(R)-α-phenylethylammonium (-)-(1R, 2S)-(1,2-epoxypropyl)phosphonate monohydrate</t>
  </si>
  <si>
    <t>418-570-8</t>
  </si>
  <si>
    <t>25383-07-7</t>
  </si>
  <si>
    <t xml:space="preserve">Repr. 2
Aquatic Chronic 2
</t>
  </si>
  <si>
    <t xml:space="preserve">H361f ***
H411
</t>
  </si>
  <si>
    <t>015-179-00-0</t>
  </si>
  <si>
    <t>UVCB condensation product of: tetrakis-hydroxymethylphosphonium chloride, urea and distilled hydrogenated C16-18 tallow alkylamine</t>
  </si>
  <si>
    <t>422-720-8</t>
  </si>
  <si>
    <t>166242-53-1</t>
  </si>
  <si>
    <t xml:space="preserve">Carc. 2
Acute Tox. 4 *
STOT RE 2 *
Skin Corr. 1B
Skin Sens. 1
Aquatic Acute 1
Aquatic Chronic 1
</t>
  </si>
  <si>
    <t xml:space="preserve">H351
H302
H373 **
H314
H317
H400
H410
</t>
  </si>
  <si>
    <t xml:space="preserve">H351
H302
H373 **
H314
H317
H410
</t>
  </si>
  <si>
    <t>015-180-00-6</t>
  </si>
  <si>
    <t>[R-(R*,S*)]-[[2-methyl-1-(1-oxopropoxy)propoxy]-(4-phenylbutyl)phosphinyl] acetic acid, (-)-cinchonidine (1:1) salt</t>
  </si>
  <si>
    <t>415-820-8</t>
  </si>
  <si>
    <t>137590-32-0</t>
  </si>
  <si>
    <t xml:space="preserve">Eye Dam. 1
Skin Sens. 1
Aquatic Chronic 3
</t>
  </si>
  <si>
    <t xml:space="preserve">H318
H317
H412
</t>
  </si>
  <si>
    <t>015-181-00-1</t>
  </si>
  <si>
    <t>phosphine</t>
  </si>
  <si>
    <t>232-260-8</t>
  </si>
  <si>
    <t xml:space="preserve">Flam. Gas 1
Press. Gas
Acute Tox. 2 *
Skin Corr. 1B
Aquatic Acute 1
</t>
  </si>
  <si>
    <t xml:space="preserve">H220
H330
H314
H400
</t>
  </si>
  <si>
    <t>GHS02
GHS04
GHS06
GHS05
GHS09
Dgr</t>
  </si>
  <si>
    <t xml:space="preserve">H220
H330
H314
H400
</t>
  </si>
  <si>
    <t>015-182-00-7</t>
  </si>
  <si>
    <t>tetrapropan-2-yl (dichloromethanediyl)bis(phosphonate)</t>
  </si>
  <si>
    <t>430-630-5</t>
  </si>
  <si>
    <t>10596-22-2</t>
  </si>
  <si>
    <t xml:space="preserve">Acute Tox. 4 *
Eye Irrit. 2
Skin Sens. 1
</t>
  </si>
  <si>
    <t xml:space="preserve">H302
H319
H317
</t>
  </si>
  <si>
    <t>015-183-00-2</t>
  </si>
  <si>
    <t>(1-hydroxydodecylidene)diphosphonic acid</t>
  </si>
  <si>
    <t>425-230-2</t>
  </si>
  <si>
    <t>16610-63-2</t>
  </si>
  <si>
    <t>015-184-00-8</t>
  </si>
  <si>
    <t>Salts of glyphosate, with the exception of those specified elsewhere in this Annex</t>
  </si>
  <si>
    <t>015-186-00-9</t>
  </si>
  <si>
    <t>chlorpyrifos-methyl (ISO),; O, O-dimethyl O-3,5,6-trichloro-2-pyridyl phosphorothioate</t>
  </si>
  <si>
    <t>227-011-5</t>
  </si>
  <si>
    <t>5598-13-0</t>
  </si>
  <si>
    <t>015-187-00-4</t>
  </si>
  <si>
    <t>reaction mass of: tetrasodium(((2-hydroxyethyl)imino)bis(methylene))bisphosphonate, N-oxide; trisodium ((tetrahydro-2-hydroxy-4H-1,4,2-oxazaphosphorin-4-yl)-methyl)phosphonate, N-oxide, P-oxide</t>
  </si>
  <si>
    <t>417-540-1</t>
  </si>
  <si>
    <t>015-189-00-5</t>
  </si>
  <si>
    <t>phenyl bis(2,4,6-trimethylbenzoyl)-phosphine oxide</t>
  </si>
  <si>
    <t>423-340-5</t>
  </si>
  <si>
    <t>162881-26-7</t>
  </si>
  <si>
    <t xml:space="preserve">Skin Sens. 1
Aquatic Chronic 4
</t>
  </si>
  <si>
    <t xml:space="preserve">H317
H413
</t>
  </si>
  <si>
    <t>015-190-00-0</t>
  </si>
  <si>
    <t>bis(2,4-dicumylphenyl) neopentyl diphosphite; 3,9-bis[2,4-bis(1-methyl-1-phenylethyl)phenoxy]-2,4,8,10-tetraoxa-3,9-diphosphaspiro[5.5]undecane</t>
  </si>
  <si>
    <t>421-920-2</t>
  </si>
  <si>
    <t>154862-43-8</t>
  </si>
  <si>
    <t>015-191-00-6</t>
  </si>
  <si>
    <t xml:space="preserve">Skin Irrit. 2
Aquatic Chronic 3
</t>
  </si>
  <si>
    <t xml:space="preserve">H315
H412
</t>
  </si>
  <si>
    <t>015-192-00-1</t>
  </si>
  <si>
    <t>tetrakis(2,6-dimethylphenyl)-m-phenylene biphosphate</t>
  </si>
  <si>
    <t>432-770-2</t>
  </si>
  <si>
    <t>139189-30-3</t>
  </si>
  <si>
    <t>ATP01/ATP06</t>
  </si>
  <si>
    <t>015-193-00-7</t>
  </si>
  <si>
    <t>triphenyl(phenylmethyl)phosphonium 1,1,2,2,3,3,4,4,4-nonafluoro-N-methyl-1-butanesulfonamide (1:1)</t>
  </si>
  <si>
    <t>442-960-7</t>
  </si>
  <si>
    <t>332350-93-3</t>
  </si>
  <si>
    <t xml:space="preserve">Acute Tox. 3 *
Eye Dam. 1
Aquatic Acute 1
Aquatic Chronic 1
</t>
  </si>
  <si>
    <t xml:space="preserve">H301
H318
H400
H410
</t>
  </si>
  <si>
    <t>GHS05
GHS06
GHS09
Dgr</t>
  </si>
  <si>
    <t xml:space="preserve">H301
H318
H410
</t>
  </si>
  <si>
    <t>015-194-00-2</t>
  </si>
  <si>
    <t>tetrabutyl-phosphonium nonafluoro-butane-1-sulfonate</t>
  </si>
  <si>
    <t>444-440-5</t>
  </si>
  <si>
    <t>220689-12-3</t>
  </si>
  <si>
    <t>015-195-00-8</t>
  </si>
  <si>
    <t>reaction mass of: potassium o-toluenephosphonate; potassium m-toluenephosphonate; potassium p-toluenephosphonate</t>
  </si>
  <si>
    <t>433-860-4</t>
  </si>
  <si>
    <t>015-196-00-3</t>
  </si>
  <si>
    <t>reaction mass of: dimethyl (2-(hydroxymethylcarbamoyl)ethyl)phosphonate; diethyl (2-(hydroxymethylcarbamoyl)ethyl)phosphonate; methyl ethyl (2-(hydroxymethylcarbamoyl)ethyl)phosphonate</t>
  </si>
  <si>
    <t>435-960-3</t>
  </si>
  <si>
    <t xml:space="preserve">Carc. 1B
Muta. 1B
Skin Sens. 1
</t>
  </si>
  <si>
    <t xml:space="preserve">H350
H340
H317
</t>
  </si>
  <si>
    <t>015-197-00-9</t>
  </si>
  <si>
    <t>bis(2,4,4-trimethylpentyl)dithiophosphonic acid</t>
  </si>
  <si>
    <t>420-160-9</t>
  </si>
  <si>
    <t>107667-02-7</t>
  </si>
  <si>
    <t xml:space="preserve">Flam. Liq. 3
Acute Tox. 3 *
Acute Tox. 4 *
Skin Corr. 1B
Aquatic Chronic 2
</t>
  </si>
  <si>
    <t xml:space="preserve">H226
H331
H302
H314
H411
</t>
  </si>
  <si>
    <t>015-198-00-4</t>
  </si>
  <si>
    <t>(4-phenylbutyl)phosphinic acid</t>
  </si>
  <si>
    <t>420-450-5</t>
  </si>
  <si>
    <t>86552-32-1</t>
  </si>
  <si>
    <t xml:space="preserve">Carc. 2
Eye Dam. 1
</t>
  </si>
  <si>
    <t xml:space="preserve">H351
H318
</t>
  </si>
  <si>
    <t>GHS05
GHS08
Dgr</t>
  </si>
  <si>
    <t>015-199-00-X</t>
  </si>
  <si>
    <t xml:space="preserve">Carc. 2
</t>
  </si>
  <si>
    <t xml:space="preserve">H351
</t>
  </si>
  <si>
    <t>GSH08
Wng</t>
  </si>
  <si>
    <t>ATP03</t>
  </si>
  <si>
    <t>015-200-00-3</t>
  </si>
  <si>
    <t>indium phosphide</t>
  </si>
  <si>
    <t>244-959-5</t>
  </si>
  <si>
    <t>22398-80-7</t>
  </si>
  <si>
    <t xml:space="preserve">Carc. 1B
Repr. 2
STOT RE 1
</t>
  </si>
  <si>
    <t xml:space="preserve">H350
H361f
H372 (lungs)
</t>
  </si>
  <si>
    <t xml:space="preserve">STOT RE 1; H372:  C ≥0,1 %
Carc 1B; H350:  C ≥0,01 %
STOT RE 2; H373:  0,01 % ≤ C &lt; 0,1 %
</t>
  </si>
  <si>
    <t>015-201-00-9</t>
  </si>
  <si>
    <t xml:space="preserve">H360F
</t>
  </si>
  <si>
    <t>015-202-00-4</t>
  </si>
  <si>
    <t>tris(nonylphenyl) phosphite</t>
  </si>
  <si>
    <t>247-759-6</t>
  </si>
  <si>
    <t>26523-78-4</t>
  </si>
  <si>
    <t>015-203-00-X</t>
  </si>
  <si>
    <t>diphenyl(2,4,6-trimethylbenzoyl)phosphine oxide</t>
  </si>
  <si>
    <t>278-355-8</t>
  </si>
  <si>
    <t>75980-60-8</t>
  </si>
  <si>
    <t xml:space="preserve">Repr. 2
</t>
  </si>
  <si>
    <t xml:space="preserve">H361f (causing atrophy of the testes)
</t>
  </si>
  <si>
    <t>016-001-00-4</t>
  </si>
  <si>
    <t>hydrogen sulphide</t>
  </si>
  <si>
    <t>231-977-3</t>
  </si>
  <si>
    <t xml:space="preserve">Flam. Gas 1
Press. Gas
Acute Tox. 2 *
Aquatic Acute 1
</t>
  </si>
  <si>
    <t xml:space="preserve">H220
H330
H400
</t>
  </si>
  <si>
    <t>GHS02
GHS04
GHS06
GHS09
Dgr</t>
  </si>
  <si>
    <t xml:space="preserve">H220
H330
H400
</t>
  </si>
  <si>
    <t>016-002-00-X</t>
  </si>
  <si>
    <t>barium sulphide</t>
  </si>
  <si>
    <t>244-214-4</t>
  </si>
  <si>
    <t>21109-95-5</t>
  </si>
  <si>
    <t xml:space="preserve">Acute Tox. 4 *
Acute Tox. 4 *
Aquatic Acute 1
</t>
  </si>
  <si>
    <t xml:space="preserve">H332
H302
H400
</t>
  </si>
  <si>
    <t>016-003-00-5</t>
  </si>
  <si>
    <t>barium polysulphides</t>
  </si>
  <si>
    <t>256-814-3</t>
  </si>
  <si>
    <t>50864-67-0</t>
  </si>
  <si>
    <t xml:space="preserve">STOT SE 3
Skin Irrit. 2
Eye Irrit. 2
Aquatic Acute 1
</t>
  </si>
  <si>
    <t xml:space="preserve">H335
H315
H319
H400
</t>
  </si>
  <si>
    <t xml:space="preserve">H319
H335
H315
H400
</t>
  </si>
  <si>
    <t>016-004-00-0</t>
  </si>
  <si>
    <t>calcium sulphide</t>
  </si>
  <si>
    <t>243-873-5</t>
  </si>
  <si>
    <t>20548-54-3</t>
  </si>
  <si>
    <t>016-005-00-6</t>
  </si>
  <si>
    <t>calcium polysulphides</t>
  </si>
  <si>
    <t>215-709-2</t>
  </si>
  <si>
    <t>1344-81-6</t>
  </si>
  <si>
    <t>016-006-00-1</t>
  </si>
  <si>
    <t>dipotassium sulphide; potassium sulphide</t>
  </si>
  <si>
    <t>215-197-0</t>
  </si>
  <si>
    <t>1312-73-8</t>
  </si>
  <si>
    <t xml:space="preserve">H314
H400
</t>
  </si>
  <si>
    <t>016-007-00-7</t>
  </si>
  <si>
    <t>potassium polysulphides</t>
  </si>
  <si>
    <t>253-390-1</t>
  </si>
  <si>
    <t>37199-66-9</t>
  </si>
  <si>
    <t>016-008-00-2</t>
  </si>
  <si>
    <t>ammonium polysulphides</t>
  </si>
  <si>
    <t>232-989-1</t>
  </si>
  <si>
    <t>9080-17-5</t>
  </si>
  <si>
    <t xml:space="preserve">EUH031: C ≥ 1 %
</t>
  </si>
  <si>
    <t>016-009-00-8</t>
  </si>
  <si>
    <t>disodium sulfide; sodium sulfide</t>
  </si>
  <si>
    <t>215-211-5</t>
  </si>
  <si>
    <t>1313-82-2</t>
  </si>
  <si>
    <t xml:space="preserve">Acute Tox. 3 *
Acute Tox. 4 *
Skin Corr. 1B
Aquatic Acute 1
</t>
  </si>
  <si>
    <t xml:space="preserve">H311
H302
H314
H400
</t>
  </si>
  <si>
    <t xml:space="preserve">H311
H302
H314
H400
</t>
  </si>
  <si>
    <t>016-010-00-3</t>
  </si>
  <si>
    <t>sodium polysulphides</t>
  </si>
  <si>
    <t>215-686-9</t>
  </si>
  <si>
    <t>1344-08-7</t>
  </si>
  <si>
    <t xml:space="preserve">Acute Tox. 3 *
Skin Corr. 1B
Aquatic Acute 1
</t>
  </si>
  <si>
    <t xml:space="preserve">H301
H314
H400
</t>
  </si>
  <si>
    <t xml:space="preserve">H301
H314
H400
</t>
  </si>
  <si>
    <t>016-011-00-9</t>
  </si>
  <si>
    <t>sulphur dioxide</t>
  </si>
  <si>
    <t>231-195-2</t>
  </si>
  <si>
    <t xml:space="preserve">Press. Gas
Acute Tox. 3 *
Skin Corr. 1B
</t>
  </si>
  <si>
    <t xml:space="preserve">
H331
H314
</t>
  </si>
  <si>
    <t xml:space="preserve">H331
H314
</t>
  </si>
  <si>
    <t>5 U</t>
  </si>
  <si>
    <t>016-012-00-4</t>
  </si>
  <si>
    <t>disulphur dichloride; sulfur monochloride</t>
  </si>
  <si>
    <t>233-036-2</t>
  </si>
  <si>
    <t xml:space="preserve">Acute Tox. 3 *
Acute Tox. 4 *
Skin Corr. 1A
Aquatic Acute 1
</t>
  </si>
  <si>
    <t xml:space="preserve">H301
H332
H314
H400
</t>
  </si>
  <si>
    <t xml:space="preserve">H301
H332
H314
H400
</t>
  </si>
  <si>
    <t xml:space="preserve">STOT SE 3; H335: C ≥ 1 %
</t>
  </si>
  <si>
    <t>016-013-00-X</t>
  </si>
  <si>
    <t>sulphur dichloride</t>
  </si>
  <si>
    <t>234-129-0</t>
  </si>
  <si>
    <t>10545-99-0</t>
  </si>
  <si>
    <t xml:space="preserve">STOT SE 3
Skin Corr. 1B
Aquatic Acute 1
</t>
  </si>
  <si>
    <t xml:space="preserve">H335
H314
H400
</t>
  </si>
  <si>
    <t xml:space="preserve">H314
H335
H400
</t>
  </si>
  <si>
    <t>016-014-00-5</t>
  </si>
  <si>
    <t>sulphur tetrachloride</t>
  </si>
  <si>
    <t>13451-08-6</t>
  </si>
  <si>
    <t>016-015-00-0</t>
  </si>
  <si>
    <t>thionyl dichloride; thionyl chloride</t>
  </si>
  <si>
    <t>231-748-8</t>
  </si>
  <si>
    <t>7719-09-7</t>
  </si>
  <si>
    <t xml:space="preserve">H332
H302
H314
</t>
  </si>
  <si>
    <t xml:space="preserve">H332
H302
H314
</t>
  </si>
  <si>
    <t>016-016-00-6</t>
  </si>
  <si>
    <t>sulphuryl chloride</t>
  </si>
  <si>
    <t>232-245-6</t>
  </si>
  <si>
    <t>7791-25-5</t>
  </si>
  <si>
    <t>016-017-00-1</t>
  </si>
  <si>
    <t>chlorosulphonic acid</t>
  </si>
  <si>
    <t>232-234-6</t>
  </si>
  <si>
    <t>7790-94-5</t>
  </si>
  <si>
    <t xml:space="preserve">STOT SE 3
Skin Corr. 1A
</t>
  </si>
  <si>
    <t>016-018-00-7</t>
  </si>
  <si>
    <t>fluorosulphonic acid</t>
  </si>
  <si>
    <t>232-149-4</t>
  </si>
  <si>
    <t>7789-21-1</t>
  </si>
  <si>
    <t xml:space="preserve">H332
H314
</t>
  </si>
  <si>
    <t>016-019-00-2</t>
  </si>
  <si>
    <t>oleum ... % SO3</t>
  </si>
  <si>
    <t>016-020-00-8</t>
  </si>
  <si>
    <t>sulphuric acid ... %</t>
  </si>
  <si>
    <t xml:space="preserve">Skin Corr. 1A; H314: C ≥ 15 %
Skin Irrit. 2; H315: 5 % ≤ C &lt; 15 %
Eye Irrit. 2; H319: 5 % ≤ C &lt; 15 %
</t>
  </si>
  <si>
    <t>016-021-00-3</t>
  </si>
  <si>
    <t>methanethiol; methyl mercaptan</t>
  </si>
  <si>
    <t>200-822-1</t>
  </si>
  <si>
    <t xml:space="preserve">Flam. Gas 1
Press. Gas
Acute Tox. 3 *
Aquatic Acute 1
Aquatic Chronic 1
</t>
  </si>
  <si>
    <t xml:space="preserve">H220
H331
H400
H410
</t>
  </si>
  <si>
    <t xml:space="preserve">H220
H331
H410
</t>
  </si>
  <si>
    <t>016-022-00-9</t>
  </si>
  <si>
    <t>ethanethiol; ethyl mercaptan</t>
  </si>
  <si>
    <t>200-837-3</t>
  </si>
  <si>
    <t xml:space="preserve">Flam. Liq. 2
Acute Tox. 4 *
Aquatic Acute 1
Aquatic Chronic 1
</t>
  </si>
  <si>
    <t xml:space="preserve">H225
H332
H400
H410
</t>
  </si>
  <si>
    <t xml:space="preserve">H225
H332
H410
</t>
  </si>
  <si>
    <t>016-023-00-4</t>
  </si>
  <si>
    <t>dimethyl sulphate</t>
  </si>
  <si>
    <t xml:space="preserve">Carc. 1B
Muta. 2
Acute Tox. 2 *
Acute Tox. 3 *
Skin Corr. 1B
Skin Sens. 1
</t>
  </si>
  <si>
    <t xml:space="preserve">H350
H341
H330
H301
H314
H317
</t>
  </si>
  <si>
    <t xml:space="preserve">Carc. 1B; H350: C ≥ 0,01 %
Muta. 2; H341: C ≥ 0,01 %
STOT SE 3; H335: C ≥ 5 %
</t>
  </si>
  <si>
    <t>016-024-00-X</t>
  </si>
  <si>
    <t>dimexano (ISO); bis(methoxythiocarbonyl) disulphide</t>
  </si>
  <si>
    <t>215-993-8</t>
  </si>
  <si>
    <t>1468-37-7</t>
  </si>
  <si>
    <t>016-025-00-5</t>
  </si>
  <si>
    <t>disul (ISO); 2-(2,4-dichlorophenoxy)ethyl hydrogensulphate; 2,4-DES</t>
  </si>
  <si>
    <t>205-259-5</t>
  </si>
  <si>
    <t>149-26-8</t>
  </si>
  <si>
    <t xml:space="preserve">Acute Tox. 4 *
Skin Irrit. 2
Eye Dam. 1
</t>
  </si>
  <si>
    <t xml:space="preserve">H302
H315
H318
</t>
  </si>
  <si>
    <t>016-026-00-0</t>
  </si>
  <si>
    <t>sulphamidic acid; sulphamic acid; sulfamic acid</t>
  </si>
  <si>
    <t>226-218-8</t>
  </si>
  <si>
    <t>5329-14-6</t>
  </si>
  <si>
    <t xml:space="preserve">Skin Irrit. 2
Eye Irrit. 2
Aquatic Chronic 3
</t>
  </si>
  <si>
    <t xml:space="preserve">H315
H319
H412
</t>
  </si>
  <si>
    <t xml:space="preserve">H319
H315
H412
</t>
  </si>
  <si>
    <t>016-027-00-6</t>
  </si>
  <si>
    <t>diethyl sulphate</t>
  </si>
  <si>
    <t xml:space="preserve">Carc. 1B
Muta. 1B
Acute Tox. 4 *
Acute Tox. 4 *
Acute Tox. 4 *
Skin Corr. 1B
</t>
  </si>
  <si>
    <t xml:space="preserve">H350
H340
H332
H312
H302
H314
</t>
  </si>
  <si>
    <t>016-028-00-1</t>
  </si>
  <si>
    <t>sodium dithionite; sodium hydrosulphite</t>
  </si>
  <si>
    <t>231-890-0</t>
  </si>
  <si>
    <t>7775-14-6</t>
  </si>
  <si>
    <t xml:space="preserve">Self-heat. 1
Acute Tox. 4 *
</t>
  </si>
  <si>
    <t xml:space="preserve">H251
H302
</t>
  </si>
  <si>
    <t xml:space="preserve">H251
H302
</t>
  </si>
  <si>
    <t>016-029-00-7</t>
  </si>
  <si>
    <t>p-toluenesulphonic acid, containing more than 5 % H2SO4</t>
  </si>
  <si>
    <t>016-030-00-2</t>
  </si>
  <si>
    <t>p-toluenesulphonic acid (containing a maximum of 5 % H2SO4)</t>
  </si>
  <si>
    <t>203-180-0</t>
  </si>
  <si>
    <t>104-15-4</t>
  </si>
  <si>
    <t xml:space="preserve">STOT SE 3; H335: C ≥ 20 %
</t>
  </si>
  <si>
    <t>016-031-00-8</t>
  </si>
  <si>
    <t>tetrahydrothiophene-1,1-dioxide; sulpholane</t>
  </si>
  <si>
    <t>204-783-1</t>
  </si>
  <si>
    <t>126-33-0</t>
  </si>
  <si>
    <t>016-032-00-3</t>
  </si>
  <si>
    <t>1,3-propanesultone; 1,2-oxathiolane 2,2-dioxide</t>
  </si>
  <si>
    <t>214-317-9</t>
  </si>
  <si>
    <t>1120-71-4</t>
  </si>
  <si>
    <t xml:space="preserve">Carc. 1B
Acute Tox. 4 *
Acute Tox. 4 *
</t>
  </si>
  <si>
    <t xml:space="preserve">H350
H312
H302
</t>
  </si>
  <si>
    <t>016-033-00-9</t>
  </si>
  <si>
    <t>dimethylsulfamoylchloride</t>
  </si>
  <si>
    <t>236-412-4</t>
  </si>
  <si>
    <t>13360-57-1</t>
  </si>
  <si>
    <t xml:space="preserve">Carc. 1B
Acute Tox. 2 *
Acute Tox. 4 *
Acute Tox. 4 *
Skin Corr. 1B
</t>
  </si>
  <si>
    <t xml:space="preserve">H350
H330
H312
H302
H314
</t>
  </si>
  <si>
    <t>GHS06
GHS05
GHS08
Dgr</t>
  </si>
  <si>
    <t>016-034-00-4</t>
  </si>
  <si>
    <t>tetrasodium 3,3'-(piperazine-1,4-diylbis((6-chloro-1,3,5-triazine-2,4-diyl)imino(2-acetamido)-4,1-phenyleneazo))bis(naphthalene-1,5-disulphonate)</t>
  </si>
  <si>
    <t>400-010-9</t>
  </si>
  <si>
    <t>81898-60-4</t>
  </si>
  <si>
    <t>016-035-00-X</t>
  </si>
  <si>
    <t>pentasodium 5-anilino-3-(4-(4-(6-chloro-4-(3-sulphonatoanilino)-1,3,5-triazin-2-ylamino)-2,5-dimethylphenylazo)-2,5-disulphonatophenylazo)-4-hydroxynaphthalene-2,7-disulphonate</t>
  </si>
  <si>
    <t>400-120-7</t>
  </si>
  <si>
    <t>016-036-00-5</t>
  </si>
  <si>
    <t>tetrasodium 5-(4,6-dichloro-5-cyanopyrimidin-2-ylamino)-4-hydroxy-2,3-azodinaphthalene-1,2,5,7-disulphonate</t>
  </si>
  <si>
    <t>400-130-1</t>
  </si>
  <si>
    <t xml:space="preserve">Resp. Sens. 1
Aquatic Chronic 2
</t>
  </si>
  <si>
    <t xml:space="preserve">H334
H411
</t>
  </si>
  <si>
    <t>016-037-00-0</t>
  </si>
  <si>
    <t>disodium 1-amino-4-(4-benzenesulphonamido-3-sulphonatoanilino)anthraquinone-2-sulphonate</t>
  </si>
  <si>
    <t>400-350-8</t>
  </si>
  <si>
    <t>85153-93-1</t>
  </si>
  <si>
    <t xml:space="preserve">Eye Dam. 1
Aquatic Chronic 3
</t>
  </si>
  <si>
    <t xml:space="preserve">H318
H412
</t>
  </si>
  <si>
    <t>016-038-00-6</t>
  </si>
  <si>
    <t>disodium 6-((4-chloro-6-(N-methyl)-2-toluidino)-1,3,5-triazin-2-ylamino)-1-hydroxy-2-(4-methoxy-2-sulphonatophenylazo)naphthalene-3-sulphonate</t>
  </si>
  <si>
    <t>400-380-1</t>
  </si>
  <si>
    <t>86393-35-3</t>
  </si>
  <si>
    <t>016-039-00-1</t>
  </si>
  <si>
    <t>tetrasodium 2-(6-chloro-4-(4-(2,5-dimethyl-4-(2,5-disulphonatophenylazo)phenylazo)-3-ureidoanilino)-1,3,5-triazin-2-ylamino)benzene-1,4-disulphonate</t>
  </si>
  <si>
    <t>400-430-2</t>
  </si>
  <si>
    <t>016-040-00-7</t>
  </si>
  <si>
    <t>reaction mass of disodium 6-(2,4-dihydroxyphenylazo)-3-(4-(4-(2,4-dihydroxyphenylazo)anilino)-3-sulphonatophenylazo)-4-hydroxynaphthalene-2-sulphonate and disodium 6-(2,4-diaminophenylazo)-3-(4-(4-(2,4-diaminophenylazo)anilino)-3-sulphonatophenylazo)-4-hydroxynaphthalene-2-sulphonate and trisodium 6-(2,4-dihydroxyphenylazo)-3-(4-(4-(7-(2,4-dihydroxyphenylazo)-1-hydroxy-3-sulphonato-2-naphthylazo)anilino)-3-sulphonatophenylazo)-4-hydroxynaphthalene-2-sulphonate</t>
  </si>
  <si>
    <t>400-570-4</t>
  </si>
  <si>
    <t>016-041-00-2</t>
  </si>
  <si>
    <t>calcium 2,5-dichloro-4-(4-((5-chloro-4-methyl-2-sulphonatophenyl)azo)-5-hydroxy-3-methylpyrazol-1-yl)benzenesulphonate</t>
  </si>
  <si>
    <t>400-710-4</t>
  </si>
  <si>
    <t>016-042-00-8</t>
  </si>
  <si>
    <t>tetrasodium 5-benzamido-3-(5-(4-fluoro-6-(1-sulphonato-2-naphthylamino)-1,3,5-triazin-2-ylamino)-2-sulphonatophenylazo)-4-hydroxynaphthalene-2,7- disulphonate</t>
  </si>
  <si>
    <t>400-790-0</t>
  </si>
  <si>
    <t>85665-97-0</t>
  </si>
  <si>
    <t xml:space="preserve">Skin Irrit. 2
Eye Irrit. 2
Skin Sens. 1
</t>
  </si>
  <si>
    <t xml:space="preserve">H315
H319
H317
</t>
  </si>
  <si>
    <t xml:space="preserve">H319
H315
H317
</t>
  </si>
  <si>
    <t>016-043-00-3</t>
  </si>
  <si>
    <t>dilithium 6-acetamido-4-hydroxy-3-(4-((2-sulphonatooxy)ethylsulphonyl)phenylazo)naphthalene-2-sulphonate</t>
  </si>
  <si>
    <t>401-010-1</t>
  </si>
  <si>
    <t>016-044-00-9</t>
  </si>
  <si>
    <t>disodium S,S-hexane-1,6-diyldi(thiosulphate) dihydrate</t>
  </si>
  <si>
    <t>401-320-7</t>
  </si>
  <si>
    <t>016-045-00-4</t>
  </si>
  <si>
    <t>lithium sodium hydrogen 4-amino-6-(5-(5-chloro-2,6-difluoropyrimidin-4-ylamino)-2-sulphonatophenylazo)-5-hydroxy-3-(4-(2-(sulphonatooxy)ethylsulphonyl)phenylazo)naphthalene-2,7-disulphonate</t>
  </si>
  <si>
    <t>401-560-2</t>
  </si>
  <si>
    <t>108624-00-6</t>
  </si>
  <si>
    <t>016-046-00-X</t>
  </si>
  <si>
    <t>sodium hydrogensulphate</t>
  </si>
  <si>
    <t>231-665-7</t>
  </si>
  <si>
    <t>7681-38-1</t>
  </si>
  <si>
    <t>016-047-00-5</t>
  </si>
  <si>
    <t>hexasodium 7-(4-(4-(4-(2,5-disulphonatoanilino)-6-fluoro-1,3,5-triazin-2-ylamino)-2-methylphenylazo)-7-sulphonatonaphthylazo)naphthalene-1,3,5- trisulphonate</t>
  </si>
  <si>
    <t>401-650-1</t>
  </si>
  <si>
    <t>85665-96-9</t>
  </si>
  <si>
    <t>016-048-00-0</t>
  </si>
  <si>
    <t>sodium 3,5-dichloro-2-(5-cyano-2,6-bis(3-hydroxypropylamino)-4-methylpyridin-3-ylazo)benzenesulphonate</t>
  </si>
  <si>
    <t>401-870-8</t>
  </si>
  <si>
    <t>016-049-00-6</t>
  </si>
  <si>
    <t>calcium octadecylxylenesulphonate</t>
  </si>
  <si>
    <t>402-040-8</t>
  </si>
  <si>
    <t xml:space="preserve">Skin Corr. 1B
Aquatic Chronic 2
</t>
  </si>
  <si>
    <t xml:space="preserve">H314
H411
</t>
  </si>
  <si>
    <t>016-050-00-1</t>
  </si>
  <si>
    <t>potassium sodium 5-(4-chloro-6-(N-(4-(4-chloro-6-(5-hydroxy-2,7-disulphonato-6-(2-sulphonatophenylazo)-4-naphthylamino)-1,3,5-triazin-2-ylamino) phenyl-N-methyl)amino)-1,3,5-triazin-2-ylamino)-4-hydroxy-3-(2-sulphonatophenylazo)naphthalene-2,7-disulphonat</t>
  </si>
  <si>
    <t>402-150-6</t>
  </si>
  <si>
    <t xml:space="preserve">Eye Irrit. 2
Skin Sens. 1
</t>
  </si>
  <si>
    <t xml:space="preserve">H319
H317
</t>
  </si>
  <si>
    <t>016-051-00-7</t>
  </si>
  <si>
    <t>trisodium 7-(4-(6-fluoro-4-(2-(2-vinylsulphonylethoxy)ethylamino)-1,3,5-triazin-2-ylamino)-2-ureidophenylazo)naphthalene-1,3,6- trisulphonate</t>
  </si>
  <si>
    <t>402-170-5</t>
  </si>
  <si>
    <t>106359-91-5</t>
  </si>
  <si>
    <t>016-052-00-2</t>
  </si>
  <si>
    <t>benzyltributylammonium 4-hydroxynaphthalene-1-sulphonate</t>
  </si>
  <si>
    <t>402-240-5</t>
  </si>
  <si>
    <t>102561-46-6</t>
  </si>
  <si>
    <t xml:space="preserve">H332
H411
</t>
  </si>
  <si>
    <t>016-053-00-8</t>
  </si>
  <si>
    <t>(C16 or C18-n-alkyl)(C16 or C18-n-alkyl)ammonium 2-((C16 or C18-n-alkyl)(C16 or C18-n-alkyl)carbamoyl)benzenesulphonate</t>
  </si>
  <si>
    <t>402-460-1</t>
  </si>
  <si>
    <t xml:space="preserve">Skin Irrit. 2
Skin Sens. 1
Aquatic Chronic 4
</t>
  </si>
  <si>
    <t xml:space="preserve">H315
H317
H413
</t>
  </si>
  <si>
    <t>016-054-00-3</t>
  </si>
  <si>
    <t>sodium 4-(2,4,4-trimethylpentylcarbonyloxy)benzenesulfonate</t>
  </si>
  <si>
    <t>400-030-8</t>
  </si>
  <si>
    <t xml:space="preserve">Acute Tox. 3 *
Acute Tox. 4 *
STOT SE 3
STOT RE 1
Eye Irrit. 2
Skin Sens. 1
</t>
  </si>
  <si>
    <t xml:space="preserve">H331
H302
H335
H372 **
H319
H317
</t>
  </si>
  <si>
    <t xml:space="preserve">H331
H372 **
H302
H319
H335
H317
</t>
  </si>
  <si>
    <t>016-055-00-9</t>
  </si>
  <si>
    <t>tetrasodium 4-amino-3,6-bis(5-(6-chloro-4-(2-hydroxyethylamino)-1,3,5-triazin-2-ylamino)-2-sulfonatophenylazo)-5-hydroxynaphthalene-2,7-sulfonate (containing &gt; 35 % sodium chloride and sodium acetate)</t>
  </si>
  <si>
    <t>400-510-7</t>
  </si>
  <si>
    <t>016-056-00-4</t>
  </si>
  <si>
    <t>potassium hydrogensulphate</t>
  </si>
  <si>
    <t>231-594-1</t>
  </si>
  <si>
    <t>7646-93-7</t>
  </si>
  <si>
    <t>016-057-00-X</t>
  </si>
  <si>
    <t>styrene-4-sulfonyl chloride</t>
  </si>
  <si>
    <t>404-770-2</t>
  </si>
  <si>
    <t>2633-67-2</t>
  </si>
  <si>
    <t xml:space="preserve">Skin Irrit. 2
Eye Dam. 1
Skin Sens. 1
</t>
  </si>
  <si>
    <t xml:space="preserve">H315
H318
H317
</t>
  </si>
  <si>
    <t>016-058-00-5</t>
  </si>
  <si>
    <t>thionyl chloride, reaction products with 1,3,4-thiadiazol-2,5-dithiol, tert-nonanethiol and C12-14-tert-alkylamine</t>
  </si>
  <si>
    <t>404-820-3</t>
  </si>
  <si>
    <t xml:space="preserve">Skin Irrit. 2
Skin Sens. 1
Aquatic Chronic 3
</t>
  </si>
  <si>
    <t xml:space="preserve">H315
H317
H412
</t>
  </si>
  <si>
    <t>016-059-00-0</t>
  </si>
  <si>
    <t>N,N,N',N'-tetramethyldithiobis(ethylene)diamine dihydrochloride</t>
  </si>
  <si>
    <t>405-300-9</t>
  </si>
  <si>
    <t>17339-60-5</t>
  </si>
  <si>
    <t xml:space="preserve">Acute Tox. 4 *
Eye Irrit. 2
Skin Sens. 1
Aquatic Acute 1
Aquatic Chronic 1
</t>
  </si>
  <si>
    <t xml:space="preserve">H302
H319
H317
H400
H410
</t>
  </si>
  <si>
    <t xml:space="preserve">H302
H319
H317
H410
</t>
  </si>
  <si>
    <t>016-060-00-6</t>
  </si>
  <si>
    <t>diammonium peroxodisulphate; ammonium persulphate</t>
  </si>
  <si>
    <t>231-786-5</t>
  </si>
  <si>
    <t>7727-54-0</t>
  </si>
  <si>
    <t xml:space="preserve">Ox. Sol. 3
Acute Tox. 4 *
STOT SE 3
Skin Irrit. 2
Eye Irrit. 2
Resp. Sens. 1
Skin Sens. 1
</t>
  </si>
  <si>
    <t xml:space="preserve">H272
H302
H335
H315
H319
H334
H317
</t>
  </si>
  <si>
    <t>GHS03
GHS08
GHS07
Dgr</t>
  </si>
  <si>
    <t xml:space="preserve">H272
H302
H319
H335
H315
H334
H317
</t>
  </si>
  <si>
    <t>016-061-00-1</t>
  </si>
  <si>
    <t>dipotassium peroxodisulphate; potassium persulphate</t>
  </si>
  <si>
    <t>231-781-8</t>
  </si>
  <si>
    <t>7727-21-1</t>
  </si>
  <si>
    <t>016-062-00-7</t>
  </si>
  <si>
    <t>bensultap (ISO); 1,3-bis(phenylsulfonylthio)-2-(N,N-dimethylamino)propane</t>
  </si>
  <si>
    <t>016-063-00-2</t>
  </si>
  <si>
    <t>sodium metabisulphite</t>
  </si>
  <si>
    <t>231-673-0</t>
  </si>
  <si>
    <t>7681-57-4</t>
  </si>
  <si>
    <t xml:space="preserve">Acute Tox. 4 *
Eye Dam. 1
</t>
  </si>
  <si>
    <t xml:space="preserve">H302
H318
</t>
  </si>
  <si>
    <t xml:space="preserve">H302
H318
</t>
  </si>
  <si>
    <t>016-064-00-8</t>
  </si>
  <si>
    <t>sodium hydrogensulphite … %; sodium bisulphite … %</t>
  </si>
  <si>
    <t>231-548-0</t>
  </si>
  <si>
    <t>7631-90-5</t>
  </si>
  <si>
    <t xml:space="preserve">H302
</t>
  </si>
  <si>
    <t>016-065-00-3</t>
  </si>
  <si>
    <t>sodium 1-amino-4-[2-methyl-5-(4-methylphenylsulfonylamino)phenylamino]anthraquinone-2-sulfonate</t>
  </si>
  <si>
    <t>400-100-8</t>
  </si>
  <si>
    <t>84057-97-6</t>
  </si>
  <si>
    <t>016-066-00-9</t>
  </si>
  <si>
    <t>tetrasodium [5-((4-amino-6-chloro-1,3,5-triazin-2-yl)amino)-2-((2-hydroxy-3,5-disulfonatophenylazo)-2- sulfonatobenzylidenehydrazino)benzoate]copper(II)</t>
  </si>
  <si>
    <t>404-070-7</t>
  </si>
  <si>
    <t>116912-62-0</t>
  </si>
  <si>
    <t>016-067-00-4</t>
  </si>
  <si>
    <t>(4-methylphenyl)mesitylene sulfonate</t>
  </si>
  <si>
    <t>407-530-5</t>
  </si>
  <si>
    <t>67811-06-7</t>
  </si>
  <si>
    <t>016-068-00-X</t>
  </si>
  <si>
    <t>sodium 3,5-bis(tetradecyloxycarbonyl)benzenesulfinate</t>
  </si>
  <si>
    <t>407-720-8</t>
  </si>
  <si>
    <t>155160-86-4</t>
  </si>
  <si>
    <t xml:space="preserve">Skin Sens. 1
Aquatic Chronic 2
</t>
  </si>
  <si>
    <t xml:space="preserve">H317
H411
</t>
  </si>
  <si>
    <t>016-069-00-5</t>
  </si>
  <si>
    <t>3,5-bis-(tetradecyloxycarbonyl)benzenesulfinic acid</t>
  </si>
  <si>
    <t>407-990-7</t>
  </si>
  <si>
    <t>141915-64-2</t>
  </si>
  <si>
    <t>016-070-00-0</t>
  </si>
  <si>
    <t>4-benzyloxy-4'-(2,3-epoxy-2-methylprop-1-yloxy)diphenylsulfone</t>
  </si>
  <si>
    <t>408-220-2</t>
  </si>
  <si>
    <t>016-071-00-6</t>
  </si>
  <si>
    <t>trisodium 3-amino-6,13-dichloro-10-((3-((4-chloro-6-(2-sulfophenylamino)-1,3,5-triazin-2-yl)amino)propyl) amino)-4,11-triphenoxydioxazinedisulfonate</t>
  </si>
  <si>
    <t>410-130-3</t>
  </si>
  <si>
    <t>136248-03-8</t>
  </si>
  <si>
    <t>016-072-00-1</t>
  </si>
  <si>
    <t>3-amino-4-hydroxy-N-(2-methoxyethyl)-benzenesulfonamide</t>
  </si>
  <si>
    <t>411-520-6</t>
  </si>
  <si>
    <t>112195-27-4</t>
  </si>
  <si>
    <t xml:space="preserve">Eye Dam. 1
Skin Sens. 1
Aquatic Chronic 2
</t>
  </si>
  <si>
    <t xml:space="preserve">H318
H317
H411
</t>
  </si>
  <si>
    <t>016-073-00-7</t>
  </si>
  <si>
    <t>tetrakis(phenylmethyl)thioperoxydi(carbothioamide)</t>
  </si>
  <si>
    <t>404-310-0</t>
  </si>
  <si>
    <t>10591-85-2</t>
  </si>
  <si>
    <t>016-074-00-2</t>
  </si>
  <si>
    <t>6-fluoro-2-methyl-3-(4-methylthiobenzyl)indene</t>
  </si>
  <si>
    <t>405-410-7</t>
  </si>
  <si>
    <t>016-075-00-8</t>
  </si>
  <si>
    <t>2,2'-diallyl-4,4'-sulfonyldiphenol</t>
  </si>
  <si>
    <t>411-570-9</t>
  </si>
  <si>
    <t>41481-66-7</t>
  </si>
  <si>
    <t>016-076-00-3</t>
  </si>
  <si>
    <t>2,3-bis((2-mercaptoethyl)thio)-1-propanethiol</t>
  </si>
  <si>
    <t>411-290-7</t>
  </si>
  <si>
    <t>131538-00-6</t>
  </si>
  <si>
    <t>016-077-00-9</t>
  </si>
  <si>
    <t>2-chloro-p-toluenesulfochloride</t>
  </si>
  <si>
    <t>412-890-1</t>
  </si>
  <si>
    <t>42413-03-6</t>
  </si>
  <si>
    <t xml:space="preserve">Skin Corr. 1B
Skin Sens. 1
Aquatic Chronic 3
</t>
  </si>
  <si>
    <t xml:space="preserve">H314
H317
H412
</t>
  </si>
  <si>
    <t>016-078-00-4</t>
  </si>
  <si>
    <t>4-methyl-N,N-bis(2-(((4-methylphenyl)sulfonyl)amino)ethyl)benzenesulfonamide</t>
  </si>
  <si>
    <t>413-300-5</t>
  </si>
  <si>
    <t>56187-04-3</t>
  </si>
  <si>
    <t>016-079-00-X</t>
  </si>
  <si>
    <t>N,N-bis(2-(p-toluenesulfonyloxy)ethyl)-p-toluenesulfonamide</t>
  </si>
  <si>
    <t>412-920-3</t>
  </si>
  <si>
    <t>16695-22-0</t>
  </si>
  <si>
    <t>016-080-00-5</t>
  </si>
  <si>
    <t>sodium 2-anilino-5-(2-nitro-4-(N-phenylsulfamoyl))anilinobenzenesulfonate</t>
  </si>
  <si>
    <t>412-320-1</t>
  </si>
  <si>
    <t>31361-99-6</t>
  </si>
  <si>
    <t>016-081-00-0</t>
  </si>
  <si>
    <t>hexahydrocyclopenta[c]pyrrole-1-(1H)-ammonium N-ethoxycarbonyl-N-(p-tolylsulfonyl)azanide</t>
  </si>
  <si>
    <t>418-350-1</t>
  </si>
  <si>
    <t xml:space="preserve">Muta. 2
Acute Tox. 4 *
Eye Irrit. 2
Skin Sens. 1
Aquatic Chronic 2
</t>
  </si>
  <si>
    <t xml:space="preserve">H341
H302
H319
H317
H411
</t>
  </si>
  <si>
    <t>016-082-00-6</t>
  </si>
  <si>
    <t>ethoxysulfuron (ISO); 1-(4,6-dimethoxypyrimidin-2-yl)-3-(2-ethoxyphenoxysulfonyl)urea</t>
  </si>
  <si>
    <t>016-083-00-1</t>
  </si>
  <si>
    <t>acibenzolar-S-methyl; benzo[1,2,3]thiadiazole-7-carbothioic acid S-methyl ester</t>
  </si>
  <si>
    <t>420-050-0</t>
  </si>
  <si>
    <t>135158-54-2</t>
  </si>
  <si>
    <t>016-084-00-7</t>
  </si>
  <si>
    <t>prosulfuron (ISO); 1-(4-methoxy-6-methyl-1,3,5-triazin-2-yl)-3-[2-(3,3,3-trifluoropropyl)phenylsulfonyl]urea</t>
  </si>
  <si>
    <t>94125-34-5</t>
  </si>
  <si>
    <t>016-085-00-2</t>
  </si>
  <si>
    <t>flazasulfuron (ISO); 1-(4,6-dimethoxypyrimidin-2-yl)-3-(3-trifluoromethyl-2-pyridylsulfonyl)urea</t>
  </si>
  <si>
    <t>104040-78-0</t>
  </si>
  <si>
    <t>016-086-00-8</t>
  </si>
  <si>
    <t>tetrasodium 10-amino-6,13-dichloro-3-(3-(4-(2,5-disulfonatoanilino)-6-fluoro-1,3,5-triazin-2-ylamino)prop-3-ylamino)-5,12-dioxa-7,14-diazapentacene-4,11-disulfonate</t>
  </si>
  <si>
    <t>402-590-9</t>
  </si>
  <si>
    <t>109125-56-6</t>
  </si>
  <si>
    <t>016-087-00-3</t>
  </si>
  <si>
    <t>reaction mass of: thiobis(4,1-phenylene)-S,S,S',S'-tetraphenyldisulfonium bishexafluorophosphate; diphenyl(4-phenylthiophenyl)sulfonium hexafluorophosphate; propylene carbonate</t>
  </si>
  <si>
    <t>403-490-8</t>
  </si>
  <si>
    <t>104558-95-4</t>
  </si>
  <si>
    <t xml:space="preserve">Eye Irrit. 2
Skin Sens. 1
Aquatic Acute 1
Aquatic Chronic 1
</t>
  </si>
  <si>
    <t xml:space="preserve">H319
H317
H400
H410
</t>
  </si>
  <si>
    <t xml:space="preserve">H319
H317
H410
</t>
  </si>
  <si>
    <t>016-088-00-9</t>
  </si>
  <si>
    <t>4-(bis(4-(diethylamino)phenyl)methyl)benzene-1,2-dimethanesulfonic acid</t>
  </si>
  <si>
    <t>407-280-7</t>
  </si>
  <si>
    <t>71297-11-5</t>
  </si>
  <si>
    <t>016-089-00-4</t>
  </si>
  <si>
    <t>reaction mass of esters of 5,5',6,6',7,7'-hexahydroxy-3,3,3',3'-tetramethyl-1,1'-spirobiindan and 2-diazo-1,2-dihydro-1-oxo-5-sulfonaphthalene</t>
  </si>
  <si>
    <t>413-840-1</t>
  </si>
  <si>
    <t xml:space="preserve">Self-react. C ****
Aquatic Chronic 4
</t>
  </si>
  <si>
    <t xml:space="preserve">H242
H413
</t>
  </si>
  <si>
    <t xml:space="preserve">H242
H413
</t>
  </si>
  <si>
    <t>016-090-00-X</t>
  </si>
  <si>
    <t>4-methyl-N-(methylsulfonyl)benzenesulfonamide</t>
  </si>
  <si>
    <t>415-040-8</t>
  </si>
  <si>
    <t>14653-91-9</t>
  </si>
  <si>
    <t xml:space="preserve">Acute Tox. 4 *
STOT SE 3
Eye Dam. 1
</t>
  </si>
  <si>
    <t xml:space="preserve">H302
H335
H318
</t>
  </si>
  <si>
    <t>016-091-00-5</t>
  </si>
  <si>
    <t>C12-14-tert-alkyl ammonium 1-amino-9,10-dihydro-9,10-dioxo-4-(2,4,6-trimethylanilino)-anthracen-2-sulfonate</t>
  </si>
  <si>
    <t>414-110-5</t>
  </si>
  <si>
    <t>016-092-00-0</t>
  </si>
  <si>
    <t>reaction mass of: 4,7-bis(mercaptomethyl)-3,6,9-trithia-1,11-undecanedithiol; 4,8-bis(mercaptomethyl)-3,6,9-trithia-1,11-undecanedithiol; 5,7-bis(mercaptomethyl)-3,6,9-trithia-1,11-undecanedithiol</t>
  </si>
  <si>
    <t>427-050-1</t>
  </si>
  <si>
    <t xml:space="preserve">Repr. 2
Skin Irrit. 2
Skin Sens. 1
Aquatic Acute 1
Aquatic Chronic 1
</t>
  </si>
  <si>
    <t xml:space="preserve">H361f
H315
H317
H400
H410
</t>
  </si>
  <si>
    <t xml:space="preserve">H315
H317
H361f
H410
</t>
  </si>
  <si>
    <t>016-093-00-6</t>
  </si>
  <si>
    <t>reaction mass of: 4-(7-hydroxy-2,4,4-trimethyl-2-chromanyl)resorcinol-4-yl-tris(6-diazo-5,6-dihydro-5-oxonaphthalen-1-sulfonate); 4-(7-hydroxy-2,4,4-trimethyl-2-chromanyl)resorcinolbis(6-diazo-5,6-dihydro-5-oxonaphthalen-1-sulfonate) (2:1)</t>
  </si>
  <si>
    <t>414-770-4</t>
  </si>
  <si>
    <t>140698-96-0</t>
  </si>
  <si>
    <t xml:space="preserve">Self-react. C ****
Carc. 2
</t>
  </si>
  <si>
    <t xml:space="preserve">H242
H351
</t>
  </si>
  <si>
    <t>GHS02
GHS08
Dgr</t>
  </si>
  <si>
    <t>016-094-00-1</t>
  </si>
  <si>
    <t>sulfur</t>
  </si>
  <si>
    <t>016-095-00-7</t>
  </si>
  <si>
    <t>reaction mass of: reaction product of 4,4'-methylenebis[2-(4-hydroxybenzyl)-3,6-dimethylphenol] and 6-diazo-5,6-dihydro-5-oxo-naphthalenesulfonate (1:2); Reaction product of 4,4'-methylenebis[2-(4-hydroxybenzyl)-3,6-dimethylphenol] and 6-diazo-5,6-dihydro-5-oxo-naphthalenesulfonate (1:3)</t>
  </si>
  <si>
    <t>417-980-4</t>
  </si>
  <si>
    <t>016-096-00-2</t>
  </si>
  <si>
    <t>thifensulfuron-methyl (ISO); methyl 3-(4-methoxy-6-methyl-1,3,5-triazin-2-ylcarbamoylsulfamoyl)thiophene-2-carboxylate</t>
  </si>
  <si>
    <t>79277-27-3</t>
  </si>
  <si>
    <t>016-097-00-8</t>
  </si>
  <si>
    <t>1-amino-2-methyl-2-propanethiol hydrochloride</t>
  </si>
  <si>
    <t>434-480-1</t>
  </si>
  <si>
    <t>32047-53-3</t>
  </si>
  <si>
    <t xml:space="preserve">Acute Tox. 4 *
Skin Corr. 1B
Skin Sens. 1
Aquatic Chronic 3
</t>
  </si>
  <si>
    <t xml:space="preserve">H302
H314
H317
H412
</t>
  </si>
  <si>
    <t>017-001-00-7</t>
  </si>
  <si>
    <t>chlorine</t>
  </si>
  <si>
    <t>231-959-5</t>
  </si>
  <si>
    <t xml:space="preserve">Ox. Gas 1
Press. Gas
Acute Tox. 3 *
STOT SE 3
Skin Irrit. 2
Eye Irrit. 2
Aquatic Acute 1
</t>
  </si>
  <si>
    <t xml:space="preserve">H270
H331
H335
H315
H319
H400
</t>
  </si>
  <si>
    <t>GHS03
GHS04
GHS06
GHS09
Dgr</t>
  </si>
  <si>
    <t xml:space="preserve">H270
H331
H315
H319
H335
H400
</t>
  </si>
  <si>
    <t>017-002-00-2</t>
  </si>
  <si>
    <t>hydrogen chloride</t>
  </si>
  <si>
    <t xml:space="preserve">Press. Gas
Acute Tox. 3 *
Skin Corr. 1A
</t>
  </si>
  <si>
    <t>017-002-01-X</t>
  </si>
  <si>
    <t>hydrochloric acid ... %</t>
  </si>
  <si>
    <t xml:space="preserve">Skin Corr. 1B; H314: C ≥ 25 %
Skin Irrit. 2; H315: 10 % ≤ C &lt; 25 %
Eye Irrit. 2; H319: 10 % ≤ C &lt; 25 %
STOT SE 3; H335: C ≥ 10 %
</t>
  </si>
  <si>
    <t>017-003-00-8</t>
  </si>
  <si>
    <t>barium chlorate</t>
  </si>
  <si>
    <t xml:space="preserve">Ox. Sol. 1
Acute Tox. 4 *
Acute Tox. 4 *
Aquatic Chronic 2
</t>
  </si>
  <si>
    <t xml:space="preserve">H271
H332
H302
H411
</t>
  </si>
  <si>
    <t>GHS03
GHS07
GHS09
Dgr</t>
  </si>
  <si>
    <t>017-004-00-3</t>
  </si>
  <si>
    <t>potassium chlorate</t>
  </si>
  <si>
    <t>017-005-00-9</t>
  </si>
  <si>
    <t>sodium chlorate</t>
  </si>
  <si>
    <t xml:space="preserve">Ox. Sol. 1
Acute Tox. 4 *
Aquatic Chronic 2
</t>
  </si>
  <si>
    <t xml:space="preserve">H271
H302
H411
</t>
  </si>
  <si>
    <t>017-006-00-4</t>
  </si>
  <si>
    <t>perchloric acid ... %</t>
  </si>
  <si>
    <t xml:space="preserve">Ox. Liq. 1
Skin Corr. 1A
</t>
  </si>
  <si>
    <t xml:space="preserve">H271
H314
</t>
  </si>
  <si>
    <t xml:space="preserve">Skin Corr. 1A; H314: C ≥ 50 %
Skin Corr. 1B; H314: 10 % ≤ C &lt; 50 %
Skin Irrit. 2; H315: 1 % ≤ C &lt; 10 %
Eye Irrit. 2; H319: 1 % ≤ C &lt; 10 %
Ox. Liq. 1; H271: C &gt; 50 %
Ox. Liq. 2; H272: C ≤ 50 %
</t>
  </si>
  <si>
    <t>017-007-00-X</t>
  </si>
  <si>
    <t>barium perchlorate</t>
  </si>
  <si>
    <t>236-710-4</t>
  </si>
  <si>
    <t>13465-95-7</t>
  </si>
  <si>
    <t xml:space="preserve">Ox. Sol. 1
Acute Tox. 4 *
Acute Tox. 4 *
</t>
  </si>
  <si>
    <t xml:space="preserve">H271
H332
H302
</t>
  </si>
  <si>
    <t>GHS03
GHS07
Dgr</t>
  </si>
  <si>
    <t>017-008-00-5</t>
  </si>
  <si>
    <t>potassium perchlorate</t>
  </si>
  <si>
    <t>231-912-9</t>
  </si>
  <si>
    <t>7778-74-7</t>
  </si>
  <si>
    <t xml:space="preserve">Ox. Sol. 1
Acute Tox. 4 *
</t>
  </si>
  <si>
    <t xml:space="preserve">H271
H302
</t>
  </si>
  <si>
    <t>017-009-00-0</t>
  </si>
  <si>
    <t>ammonium perchlorate; [containing ≥ 80 % of 0-30 µm particles]</t>
  </si>
  <si>
    <t>232-235-1</t>
  </si>
  <si>
    <t>7790-98-9</t>
  </si>
  <si>
    <t xml:space="preserve">Expl. 1.1
Ox. Sol. 1
</t>
  </si>
  <si>
    <t xml:space="preserve">H201
H271
</t>
  </si>
  <si>
    <t>017-010-00-6</t>
  </si>
  <si>
    <t>sodium perchlorate</t>
  </si>
  <si>
    <t>231-511-9</t>
  </si>
  <si>
    <t>7601-89-0</t>
  </si>
  <si>
    <t>017-011-00-1</t>
  </si>
  <si>
    <t>sodium hypochlorite, solution ... % Cl active</t>
  </si>
  <si>
    <t>231-668-3</t>
  </si>
  <si>
    <t xml:space="preserve">EUH031: C ≥ 5 %
</t>
  </si>
  <si>
    <t>017-012-00-7</t>
  </si>
  <si>
    <t>calcium hypochlorite</t>
  </si>
  <si>
    <t>7778-54-3</t>
  </si>
  <si>
    <t xml:space="preserve">Ox. Sol. 2
Acute Tox. 4 *
Skin Corr. 1B
Aquatic Acute 1
</t>
  </si>
  <si>
    <t xml:space="preserve">H272
H302
H314
H400
</t>
  </si>
  <si>
    <t>GHS03
GHS05
GHS07
GHS09
Dgr</t>
  </si>
  <si>
    <t xml:space="preserve">Skin Corr. 1B; H314: C = 5 %
Skin Irrit. 2; H315: 1 % = C &lt; 5 %
Eye Dam. 1; H318: 3 % = C &lt; 5 %
Eye Irrit. 2; H319: 0,5 % = C &lt; 3 %
M=10
</t>
  </si>
  <si>
    <t>017-013-00-2</t>
  </si>
  <si>
    <t>calcium chloride</t>
  </si>
  <si>
    <t>233-140-8</t>
  </si>
  <si>
    <t>10043-52-4</t>
  </si>
  <si>
    <t>017-014-00-8</t>
  </si>
  <si>
    <t>ammonium chloride</t>
  </si>
  <si>
    <t>235-186-4</t>
  </si>
  <si>
    <t>12125-02-9</t>
  </si>
  <si>
    <t xml:space="preserve">Acute Tox. 4 *
Eye Irrit. 2
</t>
  </si>
  <si>
    <t xml:space="preserve">H302
H319
</t>
  </si>
  <si>
    <t>017-015-00-3</t>
  </si>
  <si>
    <t>(2-(aminomethyl)phenyl)acetylchloride hydrochloride</t>
  </si>
  <si>
    <t>417-410-4</t>
  </si>
  <si>
    <t>61807-67-8</t>
  </si>
  <si>
    <t xml:space="preserve">Acute Tox. 4 *
Skin Corr. 1A
Skin Sens. 1
</t>
  </si>
  <si>
    <t xml:space="preserve">H302
H314
H317
</t>
  </si>
  <si>
    <t>017-016-00-9</t>
  </si>
  <si>
    <t>methyltriphenylphosphonium chloride</t>
  </si>
  <si>
    <t>418-400-2</t>
  </si>
  <si>
    <t>1031-15-8</t>
  </si>
  <si>
    <t xml:space="preserve">Acute Tox. 4 *
Acute Tox. 4 *
Skin Irrit. 2
Eye Dam. 1
Aquatic Chronic 2
</t>
  </si>
  <si>
    <t xml:space="preserve">H312
H302
H315
H318
H411
</t>
  </si>
  <si>
    <t>017-017-00-4</t>
  </si>
  <si>
    <t>(Z)-13-docosenyl-N,N-bis(2-hydroxyethyl)-N-methyl-ammonium-chloride</t>
  </si>
  <si>
    <t>426-210-6</t>
  </si>
  <si>
    <t>120086-58-0</t>
  </si>
  <si>
    <t>017-018-00-X</t>
  </si>
  <si>
    <t>N,N,N-trimethyl-2,3-bis(stearoyloxy)propylammonium chloride</t>
  </si>
  <si>
    <t>405-660-7</t>
  </si>
  <si>
    <t>017-019-00-5</t>
  </si>
  <si>
    <t>(R)-1,2,3,4-tetrahydro-6,7-dimethoxy-1-veratrylisoquinoline hydrochloride</t>
  </si>
  <si>
    <t>415-110-8</t>
  </si>
  <si>
    <t>54417-53-7</t>
  </si>
  <si>
    <t>017-020-00-0</t>
  </si>
  <si>
    <t>ethyl propoxy aluminium chloride</t>
  </si>
  <si>
    <t>421-790-7</t>
  </si>
  <si>
    <t>13014-29-4</t>
  </si>
  <si>
    <t>017-021-00-6</t>
  </si>
  <si>
    <t>behenamidopropyl-dimethyl-(dihydroxypropyl) ammonium chloride</t>
  </si>
  <si>
    <t>423-420-1</t>
  </si>
  <si>
    <t>136920-10-0</t>
  </si>
  <si>
    <t xml:space="preserve">Eye Dam. 1
Skin Sens. 1
Aquatic Acute 1
Aquatic Chronic 1
</t>
  </si>
  <si>
    <t xml:space="preserve">H318
H317
H400
H410
</t>
  </si>
  <si>
    <t xml:space="preserve">H318
H317
H410
</t>
  </si>
  <si>
    <t>017-023-00-7</t>
  </si>
  <si>
    <t>[phosphinyldynetris(oxy)] tris[3-aminopropyl-2-hydroxy-N,N-dimethyl-N-(C6-18)-alkyl] trichlorides</t>
  </si>
  <si>
    <t>425-520-9</t>
  </si>
  <si>
    <t>197179-61-6</t>
  </si>
  <si>
    <t>017-026-00-3</t>
  </si>
  <si>
    <t>chlorine dioxide</t>
  </si>
  <si>
    <t>233-162-8</t>
  </si>
  <si>
    <t>10049-04-4</t>
  </si>
  <si>
    <t xml:space="preserve">Ox. Gas 1
Press. Gas
Acute Tox. 2 *
Skin Corr. 1B
Aquatic Acute 1
</t>
  </si>
  <si>
    <t xml:space="preserve">H270
H330
H314
H400
</t>
  </si>
  <si>
    <t>GHS04
GHS03
GHS06
GHS05
GHS09
Dgr</t>
  </si>
  <si>
    <t xml:space="preserve">H270
H330
H314
H400
</t>
  </si>
  <si>
    <t xml:space="preserve">EUH006
</t>
  </si>
  <si>
    <t>5</t>
  </si>
  <si>
    <t>017-026-01-0</t>
  </si>
  <si>
    <t>chlorine dioxide … %</t>
  </si>
  <si>
    <t xml:space="preserve">Skin Corr. 1B; H314: C = 5 %
Skin Irrit. 2; H315: 1 % = C &lt; 5 %
Eye Dam. 1; H318: 3 % = C &lt; 5 %
Eye Irrit. 2; H319: 0,3 % = C &lt; 3 %
STOT SE 3; H335: C = 3 %
M=10
</t>
  </si>
  <si>
    <t>019-001-00-2</t>
  </si>
  <si>
    <t>potassium</t>
  </si>
  <si>
    <t>231-119-8</t>
  </si>
  <si>
    <t>7440-09-7</t>
  </si>
  <si>
    <t>019-002-00-8</t>
  </si>
  <si>
    <t>potassium hydroxide; caustic potash</t>
  </si>
  <si>
    <t>019-003-00-3</t>
  </si>
  <si>
    <t>potassium (E,E)-hexa-2,4-dienoate</t>
  </si>
  <si>
    <t>246-376-1</t>
  </si>
  <si>
    <t>24634-61-5</t>
  </si>
  <si>
    <t>ATP07</t>
  </si>
  <si>
    <t>020-001-00-X</t>
  </si>
  <si>
    <t>calcium</t>
  </si>
  <si>
    <t>231-179-5</t>
  </si>
  <si>
    <t>7440-70-2</t>
  </si>
  <si>
    <t xml:space="preserve">Water-react. 2
</t>
  </si>
  <si>
    <t xml:space="preserve">H261
</t>
  </si>
  <si>
    <t>020-002-00-5</t>
  </si>
  <si>
    <t>calcium cyanide</t>
  </si>
  <si>
    <t>209-740-0</t>
  </si>
  <si>
    <t>592-01-8</t>
  </si>
  <si>
    <t xml:space="preserve">H300
H410
</t>
  </si>
  <si>
    <t>020-003-00-0</t>
  </si>
  <si>
    <t>reaction mass of: dicalcium (bis(2-hydroxy-5-tetra-propenylphenylmethyl)methylamine)dihydroxide; tri-calcium (tris(2-hydroxy-5-tetra-propenylphenylmethyl)methylamine)tri-hydroxide; poly[calcium ((2-hydroxy-5-tetra-propenyl-phenylmethyl)methylamine)hydroxide]</t>
  </si>
  <si>
    <t>420-470-4</t>
  </si>
  <si>
    <t>022-001-00-5</t>
  </si>
  <si>
    <t>titanium tetrachloride</t>
  </si>
  <si>
    <t>231-441-9</t>
  </si>
  <si>
    <t>7550-45-0</t>
  </si>
  <si>
    <t xml:space="preserve">H314
</t>
  </si>
  <si>
    <t>022-002-00-0</t>
  </si>
  <si>
    <t>titanium(4+) oxalate</t>
  </si>
  <si>
    <t>403-260-7</t>
  </si>
  <si>
    <t>022-003-00-6</t>
  </si>
  <si>
    <t>bis(η5-cyclopentadienyl)-bis(2,6-difluoro-3-[pyrrol-1-yl]-phenyl)titanium</t>
  </si>
  <si>
    <t>412-000-1</t>
  </si>
  <si>
    <t>125051-32-3</t>
  </si>
  <si>
    <t xml:space="preserve">Flam. Sol. 1
Repr. 2
STOT RE 2 *
Aquatic Chronic 2
</t>
  </si>
  <si>
    <t xml:space="preserve">H228
H361f ***
H373 **
H411
</t>
  </si>
  <si>
    <t>GHS02
GHS08
GHS09
Dgr</t>
  </si>
  <si>
    <t>022-004-00-1</t>
  </si>
  <si>
    <t>potassium titanium oxide (K2Ti6O13)</t>
  </si>
  <si>
    <t>432-240-0</t>
  </si>
  <si>
    <t>12056-51-8</t>
  </si>
  <si>
    <t>022-005-00-7</t>
  </si>
  <si>
    <t>[N-(1,1-dimethylethyl)-1,1-dimethyl-1-[(1,2,3,4,5-η)-2,3,4,5-tetramethyl-2,4-cyclopentadien-1-yl]silanaminato(2-)-κN][(1,2,3,4-η)-1,3-pentadiene]-titanium</t>
  </si>
  <si>
    <t>419-840-8</t>
  </si>
  <si>
    <t>169104-71-6</t>
  </si>
  <si>
    <t xml:space="preserve">Flam. Sol. 1 ****
Skin Corr. 1B
Skin Sens. 1
Aquatic Chronic 4
</t>
  </si>
  <si>
    <t xml:space="preserve">H228
H314
H317
H413
</t>
  </si>
  <si>
    <t>023-001-00-8</t>
  </si>
  <si>
    <t>divanadium pentaoxide; vanadium pentoxide</t>
  </si>
  <si>
    <t>215-239-8</t>
  </si>
  <si>
    <t xml:space="preserve">Muta. 2
Repr. 2
Acute Tox. 4 *
Acute Tox. 4 *
STOT SE 3
STOT RE 1
Aquatic Chronic 2
</t>
  </si>
  <si>
    <t xml:space="preserve">H341
H361d ***
H332
H302
H335
H372 **
H411
</t>
  </si>
  <si>
    <t xml:space="preserve">H341
H361d ***
H372 **
H332
H302
H335
H411
</t>
  </si>
  <si>
    <t>024-001-00-0</t>
  </si>
  <si>
    <t>chromium (VI) trioxide</t>
  </si>
  <si>
    <t xml:space="preserve">Ox. Sol. 1
Carc. 1A
Muta. 1B
Repr. 2
Acute Tox. 2 *
Acute Tox. 3 *
Acute Tox. 3 *
STOT RE 1
Skin Corr. 1A
Resp. Sens. 1
Skin Sens. 1
Aquatic Acute 1
Aquatic Chronic 1
</t>
  </si>
  <si>
    <t xml:space="preserve">H271
H350
H340
H361f ***
H330
H311
H301
H372 **
H314
H334
H317
H400
H410
</t>
  </si>
  <si>
    <t>GHS03
GHS06
GHS08
GHS05
GHS09
Dgr</t>
  </si>
  <si>
    <t xml:space="preserve">H271
H350
H340
H361f ***
H330
H311
H301
H372 **
H314
H334
H317
H410
</t>
  </si>
  <si>
    <t>024-002-00-6</t>
  </si>
  <si>
    <t>potassium dichromate</t>
  </si>
  <si>
    <t xml:space="preserve">Ox. Sol. 2
Carc. 1B
Muta. 1B
Repr. 1B
Acute Tox. 2 *
Acute Tox. 3 *
Acute Tox. 4 *
STOT RE 1
Skin Corr. 1B
Resp. Sens. 1
Skin Sens. 1
Aquatic Acute 1
Aquatic Chronic 1
</t>
  </si>
  <si>
    <t xml:space="preserve">H272
H350
H340
H360FD
H330
H301
H312
H372 **
H314
H334
H317
H400
H410
</t>
  </si>
  <si>
    <t xml:space="preserve">H272
H350
H340
H360FD
H330
H301
H372 **
H312
H314
H334
H317
H410
</t>
  </si>
  <si>
    <t xml:space="preserve">3 </t>
  </si>
  <si>
    <t>024-003-00-1</t>
  </si>
  <si>
    <t>ammonium dichromate</t>
  </si>
  <si>
    <t xml:space="preserve">Ox. Sol. 2 ****
Carc. 1B
Muta. 1B
Repr. 1B
Acute Tox. 2 *
Acute Tox. 3 *
Acute Tox. 4 *
STOT RE 1
Skin Corr. 1B
Resp. Sens. 1
Skin Sens. 1
Aquatic Acute 1
Aquatic Chronic 1
</t>
  </si>
  <si>
    <t xml:space="preserve">H272
H350
H340
H360FD
H330
H301
H372 **
H312
H314
H334
H317
H410
</t>
  </si>
  <si>
    <t xml:space="preserve">STOT SE 3; H335: C ≥ 5 %
Resp. Sens.; H334: C ≥ 0,2 %
Skin Sens.; H317: C ≥ 0,2 %
</t>
  </si>
  <si>
    <t>3 G</t>
  </si>
  <si>
    <t>024-004-00-7</t>
  </si>
  <si>
    <t>sodium dichromate</t>
  </si>
  <si>
    <t>GHS03
GHS06
GHS05
GHS08
GHS09
Dgr</t>
  </si>
  <si>
    <t xml:space="preserve">H272
H301
H312
H330
H314
H334
H317
H340
H350
H360FD
H372 **
H410
</t>
  </si>
  <si>
    <t xml:space="preserve">Resp. Sens. 1; H334: C = 0,2 %
Skin Sens. 1; H317: C = 0,2 %
STOT SE 3; H335: C = 5 %
</t>
  </si>
  <si>
    <t>024-005-00-2</t>
  </si>
  <si>
    <t>chromyl dichloride; chromic oxychloride</t>
  </si>
  <si>
    <t>239-056-8</t>
  </si>
  <si>
    <t>14977-61-8</t>
  </si>
  <si>
    <t xml:space="preserve">Ox. Liq. 1
Carc. 1B
Muta. 1B
Skin Corr. 1A
Skin Sens. 1
Aquatic Acute 1
Aquatic Chronic 1
</t>
  </si>
  <si>
    <t xml:space="preserve">H271
H350i
H340
H314
H317
H400
H410
</t>
  </si>
  <si>
    <t>GHS03
GHS08
GHS05
GHS07
GHS09
Dgr</t>
  </si>
  <si>
    <t xml:space="preserve">H271
H350i
H340
H314
H317
H410
</t>
  </si>
  <si>
    <t xml:space="preserve">Skin Corr. 1A; H314: C ≥ 10 %
Skin Corr. 1B; H314: 5 % ≤ C &lt; 10 %
Skin Irrit. 2; H315: 0,5 % ≤ C &lt; 5 %
Eye Irrit. 2; H319: 0,5 % ≤ C &lt; 5 %
STOT SE 3; H335: 0,5 % ≤ C &lt; 5 %
Skin Sens. 1; H317: C ≥ 0,5 %
</t>
  </si>
  <si>
    <t>3 T</t>
  </si>
  <si>
    <t>024-006-00-8</t>
  </si>
  <si>
    <t>potassium chromate</t>
  </si>
  <si>
    <t xml:space="preserve">Carc. 1B
Muta. 1B
STOT SE 3
Skin Irrit. 2
Eye Irrit. 2
Skin Sens. 1
Aquatic Acute 1
Aquatic Chronic 1
</t>
  </si>
  <si>
    <t xml:space="preserve">H350i
H340
H335
H315
H319
H317
H400
H410
</t>
  </si>
  <si>
    <t xml:space="preserve">H350i
H340
H319
H335
H315
H317
H410
</t>
  </si>
  <si>
    <t xml:space="preserve">Skin Sens. 1; H317: C ≥ 0,5 %
</t>
  </si>
  <si>
    <t>024-007-00-3</t>
  </si>
  <si>
    <t>zinc chromates including zinc potassium chromate</t>
  </si>
  <si>
    <t xml:space="preserve">Carc. 1A
Acute Tox. 4 *
Skin Sens. 1
Aquatic Acute 1
Aquatic Chronic 1
</t>
  </si>
  <si>
    <t xml:space="preserve">H350
H302
H317
H400
H410
</t>
  </si>
  <si>
    <t xml:space="preserve">H350
H302
H317
H410
</t>
  </si>
  <si>
    <t>024-008-00-9</t>
  </si>
  <si>
    <t>calcium chromate</t>
  </si>
  <si>
    <t>237-366-8</t>
  </si>
  <si>
    <t>024-009-00-4</t>
  </si>
  <si>
    <t>strontium chromate</t>
  </si>
  <si>
    <t>024-010-00-X</t>
  </si>
  <si>
    <t>dichromium tris(chromate); chromium III chromate; chromic chromate</t>
  </si>
  <si>
    <t xml:space="preserve">Ox. Sol. 1
Carc. 1B
Skin Corr. 1A
Skin Sens. 1
Aquatic Acute 1
Aquatic Chronic 1
</t>
  </si>
  <si>
    <t xml:space="preserve">H271
H350
H314
H317
H400
H410
</t>
  </si>
  <si>
    <t xml:space="preserve">H271
H350
H314
H317
H410
</t>
  </si>
  <si>
    <t>024-011-00-5</t>
  </si>
  <si>
    <t>ammonium bis(1-(3,5-dinitro-2-oxidophenylazo)-3-(N-phenylcarbamoyl)-2-naphtholato)chromate(1-)</t>
  </si>
  <si>
    <t>400-110-2</t>
  </si>
  <si>
    <t>109125-51-1</t>
  </si>
  <si>
    <t xml:space="preserve">Self-react. C ****
Aquatic Acute 1
Aquatic Chronic 1
</t>
  </si>
  <si>
    <t xml:space="preserve">H242
H400
H410
</t>
  </si>
  <si>
    <t>GHS02
GHS09
Dgr</t>
  </si>
  <si>
    <t xml:space="preserve">H242
H410
</t>
  </si>
  <si>
    <t>024-012-00-0</t>
  </si>
  <si>
    <t>trisodium bis(7-acetamido-2-(4-nitro-2-oxidophenylazo)-3-sulphonato-1-naphtholato)chromate(1-)</t>
  </si>
  <si>
    <t>400-810-8</t>
  </si>
  <si>
    <t xml:space="preserve">Muta. 2
</t>
  </si>
  <si>
    <t xml:space="preserve">H341
</t>
  </si>
  <si>
    <t>024-013-00-6</t>
  </si>
  <si>
    <t>trisodium (6-anilino-2-(5-nitro-2-oxidophenylazo)-3-sulphonato-1-naphtholato)(4-sulphonato-1,1'-azodi-2,2'naphtholato)chromate(1-)</t>
  </si>
  <si>
    <t>402-500-8</t>
  </si>
  <si>
    <t>024-014-00-1</t>
  </si>
  <si>
    <t>trisodium bis(2-(5-chloro-4-nitro-2-oxidophenylazo)-5-sulphonato-1-naphtholato)chromate(1-)</t>
  </si>
  <si>
    <t>402-870-0</t>
  </si>
  <si>
    <t>93952-24-0</t>
  </si>
  <si>
    <t>024-015-00-7</t>
  </si>
  <si>
    <t>disodium (3-methyl-4-(5-nitro-2-oxidophenylazo)-1-phenylpyrazololato)(1-(3-nitro-2-oxido-5-sulfonatophenylazo)-2-naphtholato)chromate(1-)</t>
  </si>
  <si>
    <t>404-930-1</t>
  </si>
  <si>
    <t xml:space="preserve">Acute Tox. 4 *
Eye Dam. 1
Aquatic Chronic 2
</t>
  </si>
  <si>
    <t xml:space="preserve">H332
H318
H411
</t>
  </si>
  <si>
    <t>024-016-00-2</t>
  </si>
  <si>
    <t>tetradecylammonium bis(1-(5-chloro-2-oxidophenylazo)-2-naphtholato)chromate(1-)</t>
  </si>
  <si>
    <t>405-110-6</t>
  </si>
  <si>
    <t>88377-66-6</t>
  </si>
  <si>
    <t xml:space="preserve">STOT RE 2 *
Aquatic Chronic 4
</t>
  </si>
  <si>
    <t xml:space="preserve">H373 **
H413
</t>
  </si>
  <si>
    <t>024-017-00-8</t>
  </si>
  <si>
    <t>Chromium (VI) compounds, with the exception of barium chromate and of compounds specified elsewhere in this Annex</t>
  </si>
  <si>
    <t xml:space="preserve">Carc. 1B
Skin Sens. 1
Aquatic Acute 1
Aquatic Chronic 1
</t>
  </si>
  <si>
    <t xml:space="preserve">H350i
H317
H400
H410
</t>
  </si>
  <si>
    <t xml:space="preserve">H350i
H317
H410
</t>
  </si>
  <si>
    <t>024-018-00-3</t>
  </si>
  <si>
    <t>sodium chromate</t>
  </si>
  <si>
    <t>7775-11-3</t>
  </si>
  <si>
    <t xml:space="preserve">Carc. 1B
Muta. 1B
Repr. 1B
Acute Tox. 2 *
Acute Tox. 3 *
Acute Tox. 4 *
STOT RE 1
Skin Corr. 1B
Resp. Sens. 1
Skin Sens. 1
Aquatic Acute 1
Aquatic Chronic 1
</t>
  </si>
  <si>
    <t xml:space="preserve">H350
H340
H360FD
H330
H301
H312
H372 **
H314
H334
H317
H400
H410
</t>
  </si>
  <si>
    <t xml:space="preserve">H350
H340
H360FD
H330
H301
H372 **
H312
H314
H334
H317
H410
</t>
  </si>
  <si>
    <t xml:space="preserve">Resp. Sens.; H334: C ≥ 0,2 %
Skin Sens.; H317: C ≥ 0,2 %
</t>
  </si>
  <si>
    <t>024-019-00-9</t>
  </si>
  <si>
    <t>Main component: acetoacetic acid anilide/3-amino-1-hydroxybenzene (ATAN-MAP): trisodium {}{6-[(2 or 3 or 4)-amino-(4 or 5 or 6)-hydroxyphenylazo]-5'-(phenylsulfamoyl)-3-sulfonatonaphthalene-2-azobenzene-1,2'-diolato}}-{}{6''-[1-(phenylcarbamoyl)ethylazo]-5'''-(phenylsulfamoyl)-3''-sulfonatonaphthalene-2''-azobenzene-1'',2'''-diolato}}chromate (III); by-product 1: acetoacetic acid anilide/acetoacetic acid anilide (ATAN-ATAN): trisodium bis{}{6-[1-(phenylcarbamoyl)ethylazo]-5'-(phenylsulfonyl)-3-sulfonatonaphthalene-2-azobenzene-1,2'-diolato}}chromate (III); by-product 2: 3-amino-1-hydroxybenzene/3-amino-1-hydroxybenzene (MAP-MAP): trisodium bis{}{6-[(2 or 3 or 4)-amino-(4 or 5 or 6)-hydroxyphenylazo]-5'-(phenylsulfamoyl)-3-sulfonatonaphthalene-2-azobenzene-1,2'-diolato}} chromate (III)</t>
  </si>
  <si>
    <t>419-230-1</t>
  </si>
  <si>
    <t>024-020-00-4</t>
  </si>
  <si>
    <t>trisodium bis[(3'-nitro-5'-sulfonato(6-amino-2-[4-(2-hydroxy-1-naphtylazo)phenylsulfonylamino]pyrimidin-5-azo)benzene-2',4-diolato)]chromate (III)</t>
  </si>
  <si>
    <t>418-220-4</t>
  </si>
  <si>
    <t>024-021-00-X</t>
  </si>
  <si>
    <t>potassium tetrasodium bis[(N,N'-n)-1'-(phenylcarbamoyl)-3,5-disulfonatobenzeneazo-1'-prop-1'-ene-2,2'-diolato]chromate(III)</t>
  </si>
  <si>
    <t>425-830-4</t>
  </si>
  <si>
    <t>025-001-00-3</t>
  </si>
  <si>
    <t>manganese dioxide</t>
  </si>
  <si>
    <t>215-202-6</t>
  </si>
  <si>
    <t>1313-13-9</t>
  </si>
  <si>
    <t>025-002-00-9</t>
  </si>
  <si>
    <t>potassium permanganate</t>
  </si>
  <si>
    <t xml:space="preserve">Ox. Sol. 2
Acute Tox. 4 *
Aquatic Acute 1
Aquatic Chronic 1
</t>
  </si>
  <si>
    <t xml:space="preserve">H272
H302
H400
H410
</t>
  </si>
  <si>
    <t xml:space="preserve">H272
H302
H410
</t>
  </si>
  <si>
    <t>025-003-00-4</t>
  </si>
  <si>
    <t>manganese sulphate</t>
  </si>
  <si>
    <t xml:space="preserve">STOT RE 2 *
Aquatic Chronic 2
</t>
  </si>
  <si>
    <t xml:space="preserve">H373 **
H411
</t>
  </si>
  <si>
    <t>025-004-00-X</t>
  </si>
  <si>
    <t>bis(N,N',N''-trimethyl-1,4,7-triazacyclononane)-trioxo-dimanganese (IV) di(hexafluorophosphate) monohydrate</t>
  </si>
  <si>
    <t>411-760-1</t>
  </si>
  <si>
    <t>116633-53-5</t>
  </si>
  <si>
    <t>025-005-00-5</t>
  </si>
  <si>
    <t>reaction mass of: tri-sodium [29H, 31H-phthalocyanine-C,C,C-trisulfonato (6-)-N29,N30,N31,N32] manganate (3-); tetrasodium [29H,31H-phthalocyanine-C,C,C,C-tetrasulfonato (6-)-N29,N30,N31,N32], manganate (3-); pentasodium [29H,31H-phthalocyanine-C,C,C,C,C-pentasulfonato (6-)-N29,N30,N31,N32] manganate (3-)</t>
  </si>
  <si>
    <t>417-660-4</t>
  </si>
  <si>
    <t>026-001-00-6</t>
  </si>
  <si>
    <t>(η-cumene)-(η-cyclopentadienyl)iron(II) hexafluoroantimonate</t>
  </si>
  <si>
    <t>407-840-0</t>
  </si>
  <si>
    <t>100011-37-8</t>
  </si>
  <si>
    <t xml:space="preserve">H302
H318
H412
</t>
  </si>
  <si>
    <t>026-002-00-1</t>
  </si>
  <si>
    <t>(η-cumene)-(η-cyclopentadienyl)iron(II) trifluoromethane-sulfonate</t>
  </si>
  <si>
    <t>407-880-9</t>
  </si>
  <si>
    <t>117549-13-0</t>
  </si>
  <si>
    <t>026-003-00-7</t>
  </si>
  <si>
    <t>iron (II) sulfate</t>
  </si>
  <si>
    <t xml:space="preserve">Acute Tox. 4 *
Skin Irrit. 2
Eye Irrit. 2
</t>
  </si>
  <si>
    <t xml:space="preserve">H302
H315
H319
</t>
  </si>
  <si>
    <t xml:space="preserve">H302
H319
H315
</t>
  </si>
  <si>
    <t>026-003-01-4</t>
  </si>
  <si>
    <t>iron (II) sulfate (1:1) heptahydrate; sulfuric acid, iron(II) salt (1:1), heptahydrate; ferrous sulfate heptahydrate</t>
  </si>
  <si>
    <t>7782-63-0</t>
  </si>
  <si>
    <t xml:space="preserve">Skin Irrit. 2; H315: C ≥ 25 %
</t>
  </si>
  <si>
    <t>026-004-00-2</t>
  </si>
  <si>
    <t>potassium ferrite</t>
  </si>
  <si>
    <t>430-010-4</t>
  </si>
  <si>
    <t>12160-44-0</t>
  </si>
  <si>
    <t>027-001-00-9</t>
  </si>
  <si>
    <t>cobalt</t>
  </si>
  <si>
    <t>231-158-0</t>
  </si>
  <si>
    <t xml:space="preserve">Resp. Sens. 1
Skin Sens. 1
Aquatic Chronic 4
</t>
  </si>
  <si>
    <t xml:space="preserve">H334
H317
H413
</t>
  </si>
  <si>
    <t>027-002-00-4</t>
  </si>
  <si>
    <t>cobalt oxide</t>
  </si>
  <si>
    <t>215-154-6</t>
  </si>
  <si>
    <t>1307-96-6</t>
  </si>
  <si>
    <t>027-003-00-X</t>
  </si>
  <si>
    <t>cobalt sulfide</t>
  </si>
  <si>
    <t>215-273-3</t>
  </si>
  <si>
    <t>1317-42-6</t>
  </si>
  <si>
    <t>027-004-00-5</t>
  </si>
  <si>
    <t>cobalt dichloride</t>
  </si>
  <si>
    <t xml:space="preserve">Carc. 1B
Muta. 2
Repr. 1B
Acute Tox. 4 *
Resp. Sens. 1
Skin Sens. 1
Aquatic Acute 1
Aquatic Chronic 1
</t>
  </si>
  <si>
    <t xml:space="preserve">H350i
H341
H360F ***
H302
H334
H317
H400
H410
</t>
  </si>
  <si>
    <t xml:space="preserve">H350i
H341
H360F ***
H302
H334
H317
H410
</t>
  </si>
  <si>
    <t xml:space="preserve">Carc. 1B; H350i: C ≥ 0,01 %
M=10
</t>
  </si>
  <si>
    <t>027-005-00-0</t>
  </si>
  <si>
    <t>cobalt sulfate</t>
  </si>
  <si>
    <t>027-006-00-6</t>
  </si>
  <si>
    <t>cobalt di(acetate)</t>
  </si>
  <si>
    <t xml:space="preserve">Carc. 1B
Muta. 2
Repr. 1B
Resp. Sens. 1
Skin Sens. 1
Aquatic Acute 1
Aquatic Chronic 1
</t>
  </si>
  <si>
    <t xml:space="preserve">H350i
H341
H360F ***
H334
H317
H400
H410
</t>
  </si>
  <si>
    <t xml:space="preserve">H334
H317
H341
H350i
H360F ***
H410
</t>
  </si>
  <si>
    <t xml:space="preserve">Carc. 1B; H350i: C = 0,01 %
M=10
</t>
  </si>
  <si>
    <t>027-007-00-1</t>
  </si>
  <si>
    <t>zinc hexacyanocobaltate(III), tertiary butyl alcohol/polypropylene glycol complex</t>
  </si>
  <si>
    <t>425-240-7</t>
  </si>
  <si>
    <t>027-008-00-7</t>
  </si>
  <si>
    <t>complex of cobalt(III)-bis(N-phenyl-4-(5-ethylsulfonyl-2-hydroxyphenylazo)-3-hydroxynaphthylamide), hydrated (n H2O, 2</t>
  </si>
  <si>
    <t>427-390-9</t>
  </si>
  <si>
    <t>027-009-00-2</t>
  </si>
  <si>
    <t>cobalt dinitrate</t>
  </si>
  <si>
    <t>027-010-00-8</t>
  </si>
  <si>
    <t>cobalt carbonate</t>
  </si>
  <si>
    <t xml:space="preserve">H350i
H341
H360F ***
H334
H317
H410
</t>
  </si>
  <si>
    <t>028-001-00-1</t>
  </si>
  <si>
    <t>tetracarbonylnickel; nickel tetracarbonyl</t>
  </si>
  <si>
    <t>236-669-2</t>
  </si>
  <si>
    <t xml:space="preserve">Flam. Liq. 2
Carc. 2
Repr. 1B
Acute Tox. 2 *
Aquatic Acute 1
Aquatic Chronic 1
</t>
  </si>
  <si>
    <t xml:space="preserve">H225
H351
H360D ***
H330
H400
H410
</t>
  </si>
  <si>
    <t xml:space="preserve">H225
H351
H360D ***
H330
H410
</t>
  </si>
  <si>
    <t>028-002-00-7</t>
  </si>
  <si>
    <t>nickel</t>
  </si>
  <si>
    <t>231-111-4</t>
  </si>
  <si>
    <t xml:space="preserve">Carc. 2
STOT RE 1
Skin Sens. 1
</t>
  </si>
  <si>
    <t xml:space="preserve">H351
H372 **
H317
</t>
  </si>
  <si>
    <t>7 S</t>
  </si>
  <si>
    <t>028-002-01-4</t>
  </si>
  <si>
    <t>nickel powder; [particle diameter &lt; 1 mm]</t>
  </si>
  <si>
    <t xml:space="preserve">Carc. 2
STOT RE 1
Skin Sens. 1
Aquatic Chronic 3
</t>
  </si>
  <si>
    <t xml:space="preserve">H351
H372 **
H317
H412
</t>
  </si>
  <si>
    <t>028-003-00-2</t>
  </si>
  <si>
    <t xml:space="preserve">nickel monoxide [1]
nickel oxide [2]
bunsenite  [3]
</t>
  </si>
  <si>
    <t xml:space="preserve">215-215-7 [1]
234-323-5 [2]
</t>
  </si>
  <si>
    <t xml:space="preserve">Carc. 1A
STOT RE 1
Skin Sens. 1
Aquatic Chronic 4
</t>
  </si>
  <si>
    <t xml:space="preserve">H350i
H372 **
H317
H413
</t>
  </si>
  <si>
    <t>028-004-00-8</t>
  </si>
  <si>
    <t>nickel dioxide</t>
  </si>
  <si>
    <t>234-823-3</t>
  </si>
  <si>
    <t>12035-36-8</t>
  </si>
  <si>
    <t>028-005-00-3</t>
  </si>
  <si>
    <t>dinickel trioxide</t>
  </si>
  <si>
    <t>215-217-8</t>
  </si>
  <si>
    <t>028-006-00-9</t>
  </si>
  <si>
    <t xml:space="preserve">nickel (II) sulfide [1]
nickel sulfide [2]
millerite  [3]
</t>
  </si>
  <si>
    <t xml:space="preserve">240-841-2 [1]
234-349-7 [2]
</t>
  </si>
  <si>
    <t xml:space="preserve">16812-54-7 [1]
11113-75-0 [2]
1314-04-1 [3]
</t>
  </si>
  <si>
    <t xml:space="preserve">Carc. 1A
Muta. 2
STOT RE 1
Skin Sens. 1
Aquatic Acute 1
Aquatic Chronic 1
</t>
  </si>
  <si>
    <t xml:space="preserve">H350i
H341
H372 **
H317
H400
H410
</t>
  </si>
  <si>
    <t xml:space="preserve">H350i
H341
H372 **
H317
H410
</t>
  </si>
  <si>
    <t>028-007-00-4</t>
  </si>
  <si>
    <t xml:space="preserve">trinickel disulfide; nickel subsulfide [1]
heazlewoodite  [2]
</t>
  </si>
  <si>
    <t xml:space="preserve">234-829-6 [1]
</t>
  </si>
  <si>
    <t xml:space="preserve">12035-72-2 [1]
12035-71-1 [2]
</t>
  </si>
  <si>
    <t>028-008-00-X</t>
  </si>
  <si>
    <t xml:space="preserve">nickel dihydroxide [1]
nickel hydroxide  [2]
</t>
  </si>
  <si>
    <t xml:space="preserve">235-008-5 [1]
234-348-1 [2]
</t>
  </si>
  <si>
    <t xml:space="preserve">12054-48-7 [1]
11113-74-9 [2]
</t>
  </si>
  <si>
    <t xml:space="preserve">Carc. 1A
Muta. 2
Repr. 1B
Acute Tox. 4 *
Acute Tox. 4 *
STOT RE 1
Skin Irrit. 2
Resp. Sens. 1
Skin Sens. 1
Aquatic Acute 1
Aquatic Chronic 1
</t>
  </si>
  <si>
    <t xml:space="preserve">H350i
H341
H360D ***
H332
H302
H372 **
H315
H334
H317
H400
H410
</t>
  </si>
  <si>
    <t xml:space="preserve">H350i
H360D ***
H341
H372 **
H332
H302
H315
H334
H317
H410
</t>
  </si>
  <si>
    <t>028-009-00-5</t>
  </si>
  <si>
    <t>nickel sulfate</t>
  </si>
  <si>
    <t xml:space="preserve">H302
H332
H315
H334
H317
H341
H350i
H360D ***
H372 **
H410
</t>
  </si>
  <si>
    <t xml:space="preserve">STOT RE 1; H372: C = 1 %
STOT RE 2; H373: 0,1 % = C &lt; 1 %
Skin Irrit. 2; H315: C = 20 %
Skin Sens. 1; H317: C = 0,01 %
M=1
</t>
  </si>
  <si>
    <t>028-010-00-0</t>
  </si>
  <si>
    <t xml:space="preserve">nickel carbonate; basic nickel carbonate; carbonic acid, nickel (2+) salt [1]
carbonic acid, nickel salt [2]
[µ-[carbonato(2-)-O:O’]] dihydroxy trinickel [3]
[carbonato(2-)] tetrahydroxytrinickel  [4]
</t>
  </si>
  <si>
    <t xml:space="preserve">222-068-2 [1]
240-408-8 [2]
265-748-4 [3]
235-715-9 [4]
</t>
  </si>
  <si>
    <t xml:space="preserve">3333-67-3 [1]
16337-84-1 [2]
65405-96-1 [3]
12607-70-4 [4]
</t>
  </si>
  <si>
    <t xml:space="preserve">H350i
H341
H360D ***
H372 **
H332
H302
H315
H334
H317
H410
</t>
  </si>
  <si>
    <t>028-011-00-6</t>
  </si>
  <si>
    <t>nickel dichloride</t>
  </si>
  <si>
    <t>231-743-0</t>
  </si>
  <si>
    <t>7718-54-9</t>
  </si>
  <si>
    <t xml:space="preserve">Carc. 1A
Muta. 2
Repr. 1B
Acute Tox. 3 *
Acute Tox. 3 *
STOT RE 1
Skin Irrit. 2
Resp. Sens. 1
Skin Sens. 1
Aquatic Acute 1
Aquatic Chronic 1
</t>
  </si>
  <si>
    <t xml:space="preserve">H350i
H341
H360D ***
H331
H301
H372 **
H315
H334
H317
H400
H410
</t>
  </si>
  <si>
    <t xml:space="preserve">H301
H331
H315
H334
H317
H341
H350i
H360D ***
H372 **
H410
</t>
  </si>
  <si>
    <t xml:space="preserve">STOT RE 1; H372: C = 1 %
STOT RE 2; H373: 0,1 % &lt; C &lt; 1 %
Skin Irrit. 2; H315: C = 20 %
Skin Sens. 1; H317: C = 0,01 %
M=1
</t>
  </si>
  <si>
    <t>028-012-00-1</t>
  </si>
  <si>
    <t xml:space="preserve">nickel dinitrate [1]
nitric acid, nickel salt [2]
</t>
  </si>
  <si>
    <t xml:space="preserve">236-068-5 [1]
238-076-4 [2]
</t>
  </si>
  <si>
    <t xml:space="preserve">13138-45-9 [1]
14216-75-2 [2]
</t>
  </si>
  <si>
    <t xml:space="preserve">Ox. Sol. 2
Carc. 1A
Muta. 2
Repr. 1B
Acute Tox. 4 *
Acute Tox. 4 *
STOT RE 1
Skin Irrit. 2
Eye Dam. 1
Resp. Sens. 1
Skin Sens. 1
Aquatic Acute 1
Aquatic Chronic 1
</t>
  </si>
  <si>
    <t xml:space="preserve">H272
H350i
H341
H360D ***
H332
H302
H372 **
H315
H318
H334
H317
H400
H410
</t>
  </si>
  <si>
    <t>GHS03
GHS05
GHS08
GHS07
GHS09
Dgr</t>
  </si>
  <si>
    <t xml:space="preserve">H272
H302
H332
H315
H318
H334
H317
H341
H350i
H360D ***
H372 **
H410
</t>
  </si>
  <si>
    <t>028-013-00-7</t>
  </si>
  <si>
    <t>nickel matte</t>
  </si>
  <si>
    <t>273-749-6</t>
  </si>
  <si>
    <t>69012-50-6</t>
  </si>
  <si>
    <t xml:space="preserve">Carc. 1A
STOT RE 1
Skin Sens. 1
Aquatic Acute 1
Aquatic Chronic 1
</t>
  </si>
  <si>
    <t xml:space="preserve">H350i
H372 **
H317
H400
H410
</t>
  </si>
  <si>
    <t xml:space="preserve">H350i
H372 **
H317
H410
</t>
  </si>
  <si>
    <t>028-014-00-2</t>
  </si>
  <si>
    <t>slimes and sludges, copper electrolytic refining, decopperised, nickel sulfate</t>
  </si>
  <si>
    <t>295-859-3</t>
  </si>
  <si>
    <t>92129-57-2</t>
  </si>
  <si>
    <t xml:space="preserve">STOT RE 1; H372: C ≥ 1 %
STOT RE 2; H373: 0,1 % ≤ C &lt; 1 %
Skin Sens. 1; H317: C ≥ 0,01 %
M=1
</t>
  </si>
  <si>
    <t>028-015-00-8</t>
  </si>
  <si>
    <t>slimes and sludges, copper electrolyte refining, decopperised</t>
  </si>
  <si>
    <t>305-433-1</t>
  </si>
  <si>
    <t>94551-87-8</t>
  </si>
  <si>
    <t xml:space="preserve">Carc. 1A
Muta. 2
Repr. 1A
STOT RE 1
Resp. Sens. 1
Skin Sens. 1
Aquatic Acute 1
Aquatic Chronic 1
</t>
  </si>
  <si>
    <t xml:space="preserve">H350i
H341
H360D ***
H372 **
H334
H317
H400
H410
</t>
  </si>
  <si>
    <t xml:space="preserve">H350i
H341
H360D ***
H372 **
H334
H317
H410
</t>
  </si>
  <si>
    <t>028-016-00-3</t>
  </si>
  <si>
    <t>nickel diperchlorate; perchloric acid, nickel(II) salt</t>
  </si>
  <si>
    <t>237-124-1</t>
  </si>
  <si>
    <t>13637-71-3</t>
  </si>
  <si>
    <t xml:space="preserve">Carc. 1A
Muta. 2
Repr. 1B
STOT RE 1
Skin Corr. 1B
Resp. Sens. 1
Skin Sens. 1
Aquatic Acute 1
Aquatic Chronic 1
</t>
  </si>
  <si>
    <t xml:space="preserve">H350i
H341
H360D ***
H372 **
H314
H334
H317
H400
H410
</t>
  </si>
  <si>
    <t xml:space="preserve">H350i
H341
H360D ***
H372 **
H314
H334
H317
H410
</t>
  </si>
  <si>
    <t>028-017-00-9</t>
  </si>
  <si>
    <t xml:space="preserve">nickel dipotassium bis(sulfate) [1]
diammonium nickel bis(sulfate)  [2]
</t>
  </si>
  <si>
    <t xml:space="preserve">237-563-9 [1]
239-793-2 [2]
</t>
  </si>
  <si>
    <t xml:space="preserve">13842-46-1 [1]
15699-18-0 [2]
</t>
  </si>
  <si>
    <t xml:space="preserve">Carc. 1A
Muta. 2
Repr. 1B
Acute Tox. 4 *
Acute Tox. 4 *
STOT RE 1
Resp. Sens. 1
Skin Sens. 1
Aquatic Acute 1
Aquatic Chronic 1
</t>
  </si>
  <si>
    <t xml:space="preserve">H350i
H341
H360D ***
H332
H302
H372 **
H334
H317
H400
H410
</t>
  </si>
  <si>
    <t xml:space="preserve">H350i
H341
H360D ***
H372 **
H332
H302
H334
H317
H410
</t>
  </si>
  <si>
    <t>028-018-00-4</t>
  </si>
  <si>
    <t>nickel bis(sulfamidate); nickel sulfamate</t>
  </si>
  <si>
    <t>237-396-1</t>
  </si>
  <si>
    <t>13770-89-3</t>
  </si>
  <si>
    <t xml:space="preserve">Carc. 1A
Muta. 2
Repr. 1B
STOT RE 1
Resp. Sens. 1
Skin Sens. 1
Aquatic Acute 1
Aquatic Chronic 1
</t>
  </si>
  <si>
    <t>028-019-00-X</t>
  </si>
  <si>
    <t>nickel bis(tetrafluoroborate)</t>
  </si>
  <si>
    <t>238-753-4</t>
  </si>
  <si>
    <t>14708-14-6</t>
  </si>
  <si>
    <t>028-021-00-0</t>
  </si>
  <si>
    <t xml:space="preserve">nickel diformate [1]
formic acid, nickel salt [2]
formic acid, copper nickel salt  [3]
</t>
  </si>
  <si>
    <t xml:space="preserve">222-101-0 [1]
239-946-6 [2]
268-755-0 [3]
</t>
  </si>
  <si>
    <t xml:space="preserve">3349-06-2 [1]
15843-02-4 [2]
68134-59-8 [3]
</t>
  </si>
  <si>
    <t>028-022-00-6</t>
  </si>
  <si>
    <t xml:space="preserve">nickel di(acetate) [1]
nickel acetate [2]
</t>
  </si>
  <si>
    <t xml:space="preserve">206-761-7 [1]
239-086-1 [2]
</t>
  </si>
  <si>
    <t xml:space="preserve">373-02-4 [1]
14998-37-9 [2]
</t>
  </si>
  <si>
    <t xml:space="preserve">H302
H332
H334
H317
H341
H350i
H360D ***
H372 **
H410
</t>
  </si>
  <si>
    <t xml:space="preserve">STOT RE 1; H372: C = 1 %
STOT RE 2; H373: 0,1 % = C &lt; 1 %
Skin Sens. 1; H317: C = 0,01 %
M=1
</t>
  </si>
  <si>
    <t>028-024-00-7</t>
  </si>
  <si>
    <t>nickel dibenzoate</t>
  </si>
  <si>
    <t>209-046-8</t>
  </si>
  <si>
    <t>553-71-9</t>
  </si>
  <si>
    <t>028-025-00-2</t>
  </si>
  <si>
    <t>nickel bis(4-cyclohexylbutyrate)</t>
  </si>
  <si>
    <t>223-463-2</t>
  </si>
  <si>
    <t>3906-55-6</t>
  </si>
  <si>
    <t>028-026-00-8</t>
  </si>
  <si>
    <t>nickel(II) stearate; nickel(II) octadecanoate</t>
  </si>
  <si>
    <t>218-744-1</t>
  </si>
  <si>
    <t>2223-95-2</t>
  </si>
  <si>
    <t>028-027-00-3</t>
  </si>
  <si>
    <t>nickel dilactate</t>
  </si>
  <si>
    <t>16039-61-5</t>
  </si>
  <si>
    <t>028-028-00-9</t>
  </si>
  <si>
    <t>nickel(II) octanoate</t>
  </si>
  <si>
    <t>225-656-7</t>
  </si>
  <si>
    <t>4995-91-9</t>
  </si>
  <si>
    <t xml:space="preserve">Carc. 1A
Muta. 2
Repr. 1B
STOT RE 1
Skin Corr. 1A
Resp. Sens. 1
Skin Sens. 1
Aquatic Acute 1
Aquatic Chronic 1
</t>
  </si>
  <si>
    <t>028-029-00-4</t>
  </si>
  <si>
    <t xml:space="preserve">nickel difluoride [1]
nickel dibromide [2]
nickel diiodide [3]
nickel potassium fluoride  [4]
</t>
  </si>
  <si>
    <t xml:space="preserve">233-071-3 [1]
236-665-0 [2]
236-666-6 [3]
</t>
  </si>
  <si>
    <t xml:space="preserve">10028-18-9 [1]
13462-88-9 [2]
13462-90-3 [3]
11132-10-8 [4]
</t>
  </si>
  <si>
    <t>028-030-00-X</t>
  </si>
  <si>
    <t>nickel hexafluorosilicate</t>
  </si>
  <si>
    <t>247-430-7</t>
  </si>
  <si>
    <t>26043-11-8</t>
  </si>
  <si>
    <t>028-031-00-5</t>
  </si>
  <si>
    <t>nickel selenate</t>
  </si>
  <si>
    <t>239-125-2</t>
  </si>
  <si>
    <t>15060-62-5</t>
  </si>
  <si>
    <t>028-032-00-0</t>
  </si>
  <si>
    <t xml:space="preserve">nickel hydrogen phosphate [1]
nickel bis(dihydrogen phosphate) [2]
trinickel bis(orthophosphate) [3]
dinickel diphosphate [4]
nickel bis(phosphinate) [5]
nickel phosphinate [6]
phosphoric acid, calcium nickel salt [7]
diphosphoric acid, nickel(II) salt  [8]
</t>
  </si>
  <si>
    <t xml:space="preserve">238-278-2 [1]
242-522-3 [2]
233-844-5 [3]
238-426-6 [4]
238-511-8 [5]
252-840-4 [6]
</t>
  </si>
  <si>
    <t xml:space="preserve">14332-34-4 [1]
18718-11-1 [2]
10381-36-9 [3]
14448-18-1 [4]
14507-36-9 [5]
36026-88-7 [6]
17169-61-8 [7]
19372-20-4 [8]
</t>
  </si>
  <si>
    <t xml:space="preserve">Carc. 1A
STOT RE 1
Resp. Sens. 1
Skin Sens. 1
Aquatic Acute 1
Aquatic Chronic 1
</t>
  </si>
  <si>
    <t xml:space="preserve">H350i
H372 **
H334
H317
H400
H410
</t>
  </si>
  <si>
    <t xml:space="preserve">H350i
H372 **
H334
H317
H410
</t>
  </si>
  <si>
    <t>028-033-00-6</t>
  </si>
  <si>
    <t>diammonium nickel hexacyanoferrate</t>
  </si>
  <si>
    <t>74195-78-1</t>
  </si>
  <si>
    <t>028-034-00-1</t>
  </si>
  <si>
    <t>nickel dicyanide</t>
  </si>
  <si>
    <t>209-160-8</t>
  </si>
  <si>
    <t>557-19-7</t>
  </si>
  <si>
    <t>028-035-00-7</t>
  </si>
  <si>
    <t>nickel chromate</t>
  </si>
  <si>
    <t>238-766-5</t>
  </si>
  <si>
    <t>14721-18-7</t>
  </si>
  <si>
    <t>028-036-00-2</t>
  </si>
  <si>
    <t xml:space="preserve">nickel(II) silicate [1]
dinickel orthosilicate [2]
nickel silicate (3:4) [3]
silicic acid, nickel salt [4]
trihydrogen hydroxybis[orthosilicato(4-)]trinickelate(3-)  [5]
</t>
  </si>
  <si>
    <t xml:space="preserve">244-578-4 [1]
237-411-1 [2]
250-788-7 [3]
253-461-7 [4]
235-688-3 [5]
</t>
  </si>
  <si>
    <t xml:space="preserve">21784-78-1 [1]
13775-54-7 [2]
31748-25-1 [3]
37321-15-6 [4]
12519-85-6 [5]
</t>
  </si>
  <si>
    <t>028-037-00-8</t>
  </si>
  <si>
    <t>dinickel hexacyanoferrate</t>
  </si>
  <si>
    <t>238-946-3</t>
  </si>
  <si>
    <t>14874-78-3</t>
  </si>
  <si>
    <t>028-038-00-3</t>
  </si>
  <si>
    <t>trinickel bis(arsenate); nickel(II) arsenate</t>
  </si>
  <si>
    <t xml:space="preserve">H350
H372 **
H317
H400
H410
</t>
  </si>
  <si>
    <t xml:space="preserve">H350
H372 **
H317
H410
</t>
  </si>
  <si>
    <t>028-039-00-9</t>
  </si>
  <si>
    <t xml:space="preserve">nickel oxalate [1]
oxalic acid, nickel salt  [2]
</t>
  </si>
  <si>
    <t xml:space="preserve">208-933-7 [1]
243-867-2 [2]
</t>
  </si>
  <si>
    <t xml:space="preserve">547-67-1 [1]
20543-06-0 [2]
</t>
  </si>
  <si>
    <t>028-040-00-4</t>
  </si>
  <si>
    <t>nickel telluride</t>
  </si>
  <si>
    <t>235-260-6</t>
  </si>
  <si>
    <t>12142-88-0</t>
  </si>
  <si>
    <t>028-041-00-X</t>
  </si>
  <si>
    <t>trinickel tetrasulfide</t>
  </si>
  <si>
    <t>12137-12-1</t>
  </si>
  <si>
    <t>028-042-00-5</t>
  </si>
  <si>
    <t>trinickel bis(arsenite)</t>
  </si>
  <si>
    <t>74646-29-0</t>
  </si>
  <si>
    <t>028-043-00-0</t>
  </si>
  <si>
    <t xml:space="preserve">cobalt nickel gray periclase; C.I. Pigment Black 25; C.I. 77332 [1]
cobalt nickel dioxide [2]
cobalt nickel oxide  [3]
</t>
  </si>
  <si>
    <t xml:space="preserve">269-051-6 [1]
261-346-8 [2]
</t>
  </si>
  <si>
    <t xml:space="preserve">68186-89-0 [1]
58591-45-0 [2]
12737-30-3 [3]
</t>
  </si>
  <si>
    <t xml:space="preserve">Carc. 1A
STOT RE 1
Skin Sens. 1
</t>
  </si>
  <si>
    <t xml:space="preserve">H350i
H372 **
H317
</t>
  </si>
  <si>
    <t>028-044-00-6</t>
  </si>
  <si>
    <t>nickel tin trioxide; nickel stannate</t>
  </si>
  <si>
    <t>234-824-9</t>
  </si>
  <si>
    <t>12035-38-0</t>
  </si>
  <si>
    <t>028-045-00-1</t>
  </si>
  <si>
    <t>nickel triuranium decaoxide</t>
  </si>
  <si>
    <t>239-876-6</t>
  </si>
  <si>
    <t>15780-33-3</t>
  </si>
  <si>
    <t>028-046-00-7</t>
  </si>
  <si>
    <t>nickel dithiocyanate</t>
  </si>
  <si>
    <t>237-205-1</t>
  </si>
  <si>
    <t>13689-92-4</t>
  </si>
  <si>
    <t>028-047-00-2</t>
  </si>
  <si>
    <t>nickel dichromate</t>
  </si>
  <si>
    <t>239-646-5</t>
  </si>
  <si>
    <t>15586-38-6</t>
  </si>
  <si>
    <t>028-048-00-8</t>
  </si>
  <si>
    <t>nickel(II) selenite</t>
  </si>
  <si>
    <t>233-263-7</t>
  </si>
  <si>
    <t>10101-96-9</t>
  </si>
  <si>
    <t>028-049-00-3</t>
  </si>
  <si>
    <t>nickel selenide</t>
  </si>
  <si>
    <t>215-216-2</t>
  </si>
  <si>
    <t>1314-05-2</t>
  </si>
  <si>
    <t>028-050-00-9</t>
  </si>
  <si>
    <t>silicic acid, lead nickel salt</t>
  </si>
  <si>
    <t>68130-19-8</t>
  </si>
  <si>
    <t xml:space="preserve">Carc. 1A
Repr. 1A
STOT RE 1
Skin Sens. 1
Aquatic Acute 1
Aquatic Chronic 1
</t>
  </si>
  <si>
    <t xml:space="preserve">H350i
H360Df
H372 **
H317
H400
H410
</t>
  </si>
  <si>
    <t xml:space="preserve">H350i
H360Df
H372 **
H317
H410
</t>
  </si>
  <si>
    <t>028-051-00-4</t>
  </si>
  <si>
    <t xml:space="preserve">nickel diarsenide [1]
nickel arsenide  [2]
</t>
  </si>
  <si>
    <t xml:space="preserve">235-103-1 [1]
248-169-1 [2]
</t>
  </si>
  <si>
    <t xml:space="preserve">12068-61-0 [1]
27016-75-7 [2]
</t>
  </si>
  <si>
    <t>028-052-00-X</t>
  </si>
  <si>
    <t>nickel barium titanium primrose priderite; C.I. Pigment Yellow 157; C.I. 77900</t>
  </si>
  <si>
    <t>271-853-6</t>
  </si>
  <si>
    <t>68610-24-2</t>
  </si>
  <si>
    <t xml:space="preserve">H317
H350i
H372 **
</t>
  </si>
  <si>
    <t>028-053-00-5</t>
  </si>
  <si>
    <t xml:space="preserve">nickel dichlorate [1]
nickel dibromate [2]
ethyl hydrogen sulfate, nickel(II) salt  [3]
</t>
  </si>
  <si>
    <t xml:space="preserve">267-897-0 [1]
238-596-1 [2]
275-897-7 [3]
</t>
  </si>
  <si>
    <t xml:space="preserve">67952-43-6 [1]
14550-87-9 [2]
71720-48-4 [3]
</t>
  </si>
  <si>
    <t xml:space="preserve">STOT RE 1; H372: C ≥ 1 %
STOT RE 2; H373: 0,1 % ≤ C &lt; 1 %
Skin Sens. 1; H317: C ≥ 0,01 %1
M=1
</t>
  </si>
  <si>
    <t>028-054-00-0</t>
  </si>
  <si>
    <t xml:space="preserve">nickel(II) trifluoroacetate [1]
nickel(II) propionate [2]
nickel bis(benzenesulfonate) [3]
nickel(II) hydrogen citrate [4]
citric acid, ammonium nickel salt [5]
citric acid, nickel salt [6]
nickel bis(2-ethylhexanoate) [7]
2-ethylhexanoic acid, nickel salt [8]
dimethylhexanoic acid nickel salt [9]
nickel(II) isooctanoate [10]
nickel isooctanoate [11]
nickel bis(isononanoate) [12]
nickel(II) neononanoate [13]
nickel(II) isodecanoate [14]
nickel(II) neodecanoate [15]
neodecanoic acid, nickel salt [16]
nickel(II) neoundecanoate [17]
bis(.sc.d.sc.-gluconato-O1,O2)nickel [18]
nickel 3,5-bis(tert-butyl)-4-hydroxybenzoate (1:2) [19]
nickel(II) palmitate [20]
(2-ethylhexanoato-O)(isononanoato-O)nickel [21]
(isononanoato-O)(isooctanoato-O)nickel [22]
(isooctanoato-O)(neodecanoato-O)nickel [23]
(2-ethylhexanoato-O)(isodecanoato-O)nickel [24]
(2-ethylhexanoato-O)(neodecanoato-O)nickel [25]
(isodecanoato-O)(isooctanoato-O)nickel [26]
(isodecanoato-O)(isononanoato-O)nickel [27]
(isononanoato-O)(neodecanoato-O)nickel [28]
fatty acids, C6-19-branched, nickel salts [29]
fatty acids, C8-18 and C18-unsaturated, nickel salts [30]
2,7-naphthalenedisulfonic acid, nickel(II) salt [31]
</t>
  </si>
  <si>
    <t xml:space="preserve">240-235-8 [1]
222-102-6 [2]
254-642-3 [3]
242-533-3 [4]
242-161-1 [5]
245-119-0 [6]
224-699-9 [7]
231-480-1 [8]
301-323-2 [9]
249-555-2 [10]
248-585-3 [11]
284-349-6 [12]
300-094-6 [13]
287-468-1 [14]
287-469-7 [15]
257-447-1 [16]
300-093-0 [17]
276-205-6 [18]
258-051-1 [19]
237-138-8 [20]
287-470-2 [21]
287-471-8 [22]
284-347-5 [23]
284-351-7 [24]
285-698-7 [25]
285-909-2 [26]
284-348-0 [27]
287-592-6 [28]
294-302-1 [29]
283-972-0 [30]
</t>
  </si>
  <si>
    <t xml:space="preserve">16083-14-0 [1]
3349-08-4 [2]
39819-65-3 [3]
18721-51-2 [4]
18283-82-4 [5]
22605-92-1 [6]
4454-16-4 [7]
7580-31-6 [8]
93983-68-7 [9]
29317-63-3 [10]
27637-46-3 [11]
84852-37-9 [12]
93920-10-6 [13]
85508-43-6 [14]
85508-44-7 [15]
51818-56-5 [16]
93920-09-3 [17]
71957-07-8 [18]
52625-25-9 [19]
13654-40-5 [20]
85508-45-8 [21]
85508-46-9 [22]
84852-35-7 [23]
84852-39-1 [24]
85135-77-9 [25]
85166-19-4 [26]
84852-36-8 [27]
85551-28-6 [28]
91697-41-5 [29]
84776-45-4 [30]
72319-19-8 [31]
</t>
  </si>
  <si>
    <t>028-055-00-6</t>
  </si>
  <si>
    <t xml:space="preserve">nickel(II) sulfite [1]
nickel tellurium trioxide [2]
nickel tellurium tetraoxide [3]
molybdenum nickel hydroxide oxide phosphate  [4]
</t>
  </si>
  <si>
    <t xml:space="preserve">231-827-7 [1]
239-967-0 [2]
239-974-9 [3]
268-585-7 [4]
</t>
  </si>
  <si>
    <t xml:space="preserve">7757-95-1 [1]
15851-52-2 [2]
15852-21-8 [3]
68130-36-9 [4]
</t>
  </si>
  <si>
    <t>028-056-00-1</t>
  </si>
  <si>
    <t xml:space="preserve">nickel boride (NiB) [1]
dinickel boride [2]
trinickel boride [3]
nickel boride [4]
dinickel silicide [5]
nickel disilicide [6]
dinickel phosphide [7]
nickel boron phosphide  [8]
</t>
  </si>
  <si>
    <t xml:space="preserve">234-493-0 [1]
234-494-6 [2]
234-495-1 [3]
235-723-2 [4]
235-033-1 [5]
235-379-3 [6]
234-828-0 [7]
</t>
  </si>
  <si>
    <t xml:space="preserve">12007-00-0 [1]
12007-01-1 [2]
12007-02-2 [3]
12619-90-8 [4]
12059-14-2 [5]
12201-89-7 [6]
12035-64-2 [7]
65229-23-4 [8]
</t>
  </si>
  <si>
    <t>028-057-00-7</t>
  </si>
  <si>
    <t xml:space="preserve">dialuminium nickel tetraoxide [1]
nickel titanium trioxide [2]
nickel titanium oxide [3]
nickel divanadium hexaoxide [4]
cobalt dimolybdenum nickel octaoxide [5]
nickel zirkonium trioxide [6]
molybdenum nickel tetraoxide [7]
nickel tungsten tetraoxide [8]
olivine, nickel green [9]
lithium nickel dioxide [10]
molybdenum nickel oxide [11]
</t>
  </si>
  <si>
    <t xml:space="preserve">234-454-8 [1]
234-825-4 [2]
235-752-0 [3]
257-970-5 [4]
268-169-5 [5]
274-755-1 [6]
238-034-5 [7]
238-032-4 [8]
271-112-7 [9]
</t>
  </si>
  <si>
    <t xml:space="preserve">12004-35-2 [1]
12035-39-1 [2]
12653-76-8 [3]
52502-12-2 [4]
68016-03-5 [5]
70692-93-2 [6]
14177-55-0 [7]
14177-51-6 [8]
68515-84-4 [9]
12031-65-1 [10]
12673-58-4 [11]
</t>
  </si>
  <si>
    <t>028-058-00-2</t>
  </si>
  <si>
    <t>cobalt lithium nickel oxide</t>
  </si>
  <si>
    <t>442-750-5</t>
  </si>
  <si>
    <t xml:space="preserve">Carc. 1A
Acute Tox. 2 *
STOT RE 1
Skin Sens. 1
Aquatic Acute 1
Aquatic Chronic 1
</t>
  </si>
  <si>
    <t xml:space="preserve">H350i
H330
H372 **
H317
H400
H410
</t>
  </si>
  <si>
    <t xml:space="preserve">H350i
H330
H372 **
H317
H410
</t>
  </si>
  <si>
    <t>029-001-00-4</t>
  </si>
  <si>
    <t>copper chloride; copper (I) chloride; cuprous chloride</t>
  </si>
  <si>
    <t>231-842-9</t>
  </si>
  <si>
    <t>7758-89-6</t>
  </si>
  <si>
    <t>029-002-00-X</t>
  </si>
  <si>
    <t>dicopper oxide; copper (I) oxide</t>
  </si>
  <si>
    <t>215-270-7</t>
  </si>
  <si>
    <t>1317-39-1</t>
  </si>
  <si>
    <t>029-003-00-5</t>
  </si>
  <si>
    <t>Naphthenic acids, copper salts; copper naphthenate</t>
  </si>
  <si>
    <t>215-657-0</t>
  </si>
  <si>
    <t>1338-02-9</t>
  </si>
  <si>
    <t xml:space="preserve">Flam. Liq. 3
Acute Tox. 4 *
Aquatic Acute 1
Aquatic Chronic 1
</t>
  </si>
  <si>
    <t xml:space="preserve">H226
H302
H400
H410
</t>
  </si>
  <si>
    <t>GHS02
GHS07
GHS09
Wng</t>
  </si>
  <si>
    <t xml:space="preserve">H226
H302
H410
</t>
  </si>
  <si>
    <t>029-004-00-0</t>
  </si>
  <si>
    <t>copper sulphate</t>
  </si>
  <si>
    <t>7758-98-7</t>
  </si>
  <si>
    <t xml:space="preserve">Acute Tox. 4 *
Skin Irrit. 2
Eye Irrit. 2
Aquatic Acute 1
Aquatic Chronic 1
</t>
  </si>
  <si>
    <t xml:space="preserve">H302
H315
H319
H400
H410
</t>
  </si>
  <si>
    <t xml:space="preserve">H302
H319
H315
H410
</t>
  </si>
  <si>
    <t>029-005-00-6</t>
  </si>
  <si>
    <t>(tris(chloromethyl)phthalocyaninato)copper(II), reaction products with N-methylpiperazine and methoxyacetic acid</t>
  </si>
  <si>
    <t>401-260-1</t>
  </si>
  <si>
    <t>029-006-00-1</t>
  </si>
  <si>
    <t>tris(octadec-9-enylammonium) (trisulfonatophthalocyaninato)copper(II)</t>
  </si>
  <si>
    <t>403-210-4</t>
  </si>
  <si>
    <t>029-007-00-7</t>
  </si>
  <si>
    <t>(trisodium (2-((3-(6-(2-chloro-5-sulfonato)anilino)-4-(3-carboxypyridinio)-1,3,5-triazin-2-ylamino)-2-oxido-5-sulfonatophenylazo)phenylmethylazo)-4-sulfonatobenzoato)copper(3-)) hydroxide</t>
  </si>
  <si>
    <t>404-670-9</t>
  </si>
  <si>
    <t>89797-01-3</t>
  </si>
  <si>
    <t xml:space="preserve">H317
</t>
  </si>
  <si>
    <t>G</t>
  </si>
  <si>
    <t>029-008-00-2</t>
  </si>
  <si>
    <t>copper(II) methanesulfonate</t>
  </si>
  <si>
    <t>405-400-2</t>
  </si>
  <si>
    <t>54253-62-2</t>
  </si>
  <si>
    <t xml:space="preserve">Acute Tox. 4 *
Eye Dam. 1
Aquatic Acute 1
Aquatic Chronic 1
</t>
  </si>
  <si>
    <t xml:space="preserve">H302
H318
H400
H410
</t>
  </si>
  <si>
    <t xml:space="preserve">H302
H318
H410
</t>
  </si>
  <si>
    <t>029-009-00-8</t>
  </si>
  <si>
    <t>phthalocyanine-N-[3-(diethylamino)propyl]sulfonamide copper complex</t>
  </si>
  <si>
    <t>413-650-9</t>
  </si>
  <si>
    <t>93971-95-0</t>
  </si>
  <si>
    <t>029-010-00-3</t>
  </si>
  <si>
    <t>reaction mass of compounds from (dodecakis(p-tolylthio)phthalocyaninato)copper(II) to (hexadecakis(p-tolylthio)phthalocyaninato)copper(II)</t>
  </si>
  <si>
    <t>407-700-9</t>
  </si>
  <si>
    <t>101408-30-4</t>
  </si>
  <si>
    <t>029-011-00-9</t>
  </si>
  <si>
    <t>sodium [29H,31H-phthalocyaninato-(2-)-N29,N30,N31,N32]-((3-(N-methyl-N-(2-hydroxyethyl)amino)propyl)amino)sulfonyl-sulfonato, copper complex</t>
  </si>
  <si>
    <t>412-730-0</t>
  </si>
  <si>
    <t>150522-10-4</t>
  </si>
  <si>
    <t>029-012-00-4</t>
  </si>
  <si>
    <t>sodium ((N-(3-trimethylammoniopropyl)sulfamoyl)methylsulfonatophthalocyaninato)copper(II)</t>
  </si>
  <si>
    <t>407-340-2</t>
  </si>
  <si>
    <t>124719-24-0</t>
  </si>
  <si>
    <t>029-013-00-X</t>
  </si>
  <si>
    <t>trisodium(2-(α-(3-(4-chloro-6-(2-(2-(vinylsulfonyl)ethoxy)ethylamino)-1,3,5-triazin-2-ylamino)-2-oxido-5-sulfonatophenylazo)benzylidenehydrazino)-4-sulfonatobenzoato)copper(II)</t>
  </si>
  <si>
    <t>407-580-8</t>
  </si>
  <si>
    <t>130201-51-3</t>
  </si>
  <si>
    <t>029-014-00-5</t>
  </si>
  <si>
    <t>reaction mass of:  2,2'-[[cis-1,2-cyclohexanediylbis(nitrilomethylidene)]bis[phenolate]](2-)N,N',O,O'-copper complex; 2,2'-[[trans-1,2-cyclohexanediylbis(nitrilomethylidyne)]bis[phenolate]](2-)N,N',O,O'-copper complex</t>
  </si>
  <si>
    <t>419-610-7</t>
  </si>
  <si>
    <t>171866-24-3</t>
  </si>
  <si>
    <t>030-001-00-1</t>
  </si>
  <si>
    <t>zinc powder - zinc dust (pyrophoric)</t>
  </si>
  <si>
    <t>231-175-3</t>
  </si>
  <si>
    <t>7440-66-6</t>
  </si>
  <si>
    <t xml:space="preserve">Pyr. Sol. 1
Water-react. 1
Aquatic Acute 1
Aquatic Chronic 1
</t>
  </si>
  <si>
    <t xml:space="preserve">H250
H260
H400
H410
</t>
  </si>
  <si>
    <t xml:space="preserve">H260
H250
H410
</t>
  </si>
  <si>
    <t>030-001-01-9</t>
  </si>
  <si>
    <t>zinc powder - zinc dust (stabilised)</t>
  </si>
  <si>
    <t>030-003-00-2</t>
  </si>
  <si>
    <t>zinc chloride</t>
  </si>
  <si>
    <t xml:space="preserve">H302
H314
H410
</t>
  </si>
  <si>
    <t>030-004-00-8</t>
  </si>
  <si>
    <t xml:space="preserve">dimethylzinc [1]
diethylzinc  [2]
</t>
  </si>
  <si>
    <t xml:space="preserve">208-884-1 [1]
209-161-3 [2]
</t>
  </si>
  <si>
    <t xml:space="preserve">544-97-8 [1]
557-20-0 [2]
</t>
  </si>
  <si>
    <t xml:space="preserve">Pyr. Liq. 1
Water-react. 1
Skin Corr. 1B
Aquatic Acute 1
Aquatic Chronic 1
</t>
  </si>
  <si>
    <t xml:space="preserve">H250
H260
H314
H400
H410
</t>
  </si>
  <si>
    <t xml:space="preserve">H250
H260
H314
H410
</t>
  </si>
  <si>
    <t>030-005-00-3</t>
  </si>
  <si>
    <t>diamminediisocyanatozinc</t>
  </si>
  <si>
    <t>401-610-3</t>
  </si>
  <si>
    <t xml:space="preserve">Acute Tox. 4 *
Eye Dam. 1
Resp. Sens. 1
Skin Sens. 1
Aquatic Acute 1
</t>
  </si>
  <si>
    <t xml:space="preserve">H302
H318
H334
H317
H400
</t>
  </si>
  <si>
    <t>030-006-00-9</t>
  </si>
  <si>
    <t xml:space="preserve">zinc sulphate (hydrous) (mono-, hexa- and hepta hydrate) [1]
zinc sulphate (anhydrous)  [2]
</t>
  </si>
  <si>
    <t xml:space="preserve">231-793-3 [1]
231-793-3 [2]
</t>
  </si>
  <si>
    <t xml:space="preserve">7446-19-7 [1]
7733-02-0 [2]
</t>
  </si>
  <si>
    <t>030-007-00-4</t>
  </si>
  <si>
    <t>bis(3,5-di-tert-butylsalicylato-O1,O2)zinc</t>
  </si>
  <si>
    <t>403-360-0</t>
  </si>
  <si>
    <t>42405-40-3</t>
  </si>
  <si>
    <t xml:space="preserve">Flam. Sol. 1
Acute Tox. 4 *
Aquatic Acute 1
Aquatic Chronic 1
</t>
  </si>
  <si>
    <t xml:space="preserve">H228
H302
H400
H410
</t>
  </si>
  <si>
    <t xml:space="preserve">H228
H302
H410
</t>
  </si>
  <si>
    <t>030-008-00-X</t>
  </si>
  <si>
    <t>hydroxo(2-(benzenesulfonamido)benzoato)zinc(II)</t>
  </si>
  <si>
    <t>403-750-0</t>
  </si>
  <si>
    <t>113036-91-2</t>
  </si>
  <si>
    <t>030-009-00-5</t>
  </si>
  <si>
    <t>zinc-bis(4-(n-octyloxycarbonylamino)salicylate) dihydrate</t>
  </si>
  <si>
    <t>417-130-2</t>
  </si>
  <si>
    <t>030-010-00-0</t>
  </si>
  <si>
    <t>2-dodec-1-enylbutanedioic acid, 4-methyl ester zinc salt</t>
  </si>
  <si>
    <t>430-740-3</t>
  </si>
  <si>
    <t>030-011-00-6</t>
  </si>
  <si>
    <t>trizinc bis(orthophosphate)</t>
  </si>
  <si>
    <t>231-944-3</t>
  </si>
  <si>
    <t>7779-90-0</t>
  </si>
  <si>
    <t>030-012-00-1</t>
  </si>
  <si>
    <t>aluminium-magnesium-zinc-carbonate-hydroxide</t>
  </si>
  <si>
    <t>423-570-6</t>
  </si>
  <si>
    <t>169314-88-9</t>
  </si>
  <si>
    <t>ATP01/ATP05</t>
  </si>
  <si>
    <t>030-013-00-7</t>
  </si>
  <si>
    <t>zinc oxide</t>
  </si>
  <si>
    <t>030-015-00-8</t>
  </si>
  <si>
    <t>tetrazinc(2+)bis(hexacyanocobalt(3+))diacetate</t>
  </si>
  <si>
    <t>440-060-9</t>
  </si>
  <si>
    <t>031-001-00-4</t>
  </si>
  <si>
    <t>gallium arsenide</t>
  </si>
  <si>
    <t xml:space="preserve">Carc. 1B
Repr. 1B
STOT RE 1
</t>
  </si>
  <si>
    <t xml:space="preserve">H350
H360F
H372 (respiratory and haematopoietic systems)
</t>
  </si>
  <si>
    <t>ATP05/ATP07</t>
  </si>
  <si>
    <t>033-001-00-X</t>
  </si>
  <si>
    <t>arsenic</t>
  </si>
  <si>
    <t xml:space="preserve">H331
H301
H400
H410
</t>
  </si>
  <si>
    <t xml:space="preserve">H331
H301
H410
</t>
  </si>
  <si>
    <t>033-002-00-5</t>
  </si>
  <si>
    <t>arsenic compounds, with the exception of those specified elsewhere in this Annex</t>
  </si>
  <si>
    <t>1 A</t>
  </si>
  <si>
    <t>033-003-00-0</t>
  </si>
  <si>
    <t>diarsenic trioxide; arsenic trioxide</t>
  </si>
  <si>
    <t xml:space="preserve">Carc. 1A
Acute Tox. 2 *
Skin Corr. 1B
Aquatic Acute 1
Aquatic Chronic 1
</t>
  </si>
  <si>
    <t xml:space="preserve">H350
H300
H314
H400
H410
</t>
  </si>
  <si>
    <t xml:space="preserve">H350
H300
H314
H410
</t>
  </si>
  <si>
    <t>033-004-00-6</t>
  </si>
  <si>
    <t>diarsenic pentaoxide; arsenic pentoxide; arsenic oxide</t>
  </si>
  <si>
    <t xml:space="preserve">Carc. 1A
Acute Tox. 3 *
Acute Tox. 3 *
Aquatic Acute 1
Aquatic Chronic 1
</t>
  </si>
  <si>
    <t xml:space="preserve">H350
H331
H301
H400
H410
</t>
  </si>
  <si>
    <t xml:space="preserve">H350
H331
H301
H410
</t>
  </si>
  <si>
    <t>033-005-00-1</t>
  </si>
  <si>
    <t>arsenic acid and its salts with the exception of those specified elsewhere in this Annex</t>
  </si>
  <si>
    <t>033-006-00-7</t>
  </si>
  <si>
    <t>arsine</t>
  </si>
  <si>
    <t>232-066-3</t>
  </si>
  <si>
    <t xml:space="preserve">Flam. Gas 1
Press. Gas
Acute Tox. 2 *
STOT RE 2 *
Aquatic Acute 1
Aquatic Chronic 1
</t>
  </si>
  <si>
    <t xml:space="preserve">H220
H330
H373 **
H400
H410
</t>
  </si>
  <si>
    <t>GHS02
GHS04
GHS06
GHS08
GHS09
Dgr</t>
  </si>
  <si>
    <t xml:space="preserve">H220
H330
H373 **
H410
</t>
  </si>
  <si>
    <t>033-007-00-2</t>
  </si>
  <si>
    <t>tert-butylarsine</t>
  </si>
  <si>
    <t>423-320-6</t>
  </si>
  <si>
    <t>4262-43-5</t>
  </si>
  <si>
    <t xml:space="preserve">Pyr. Liq. 1
Acute Tox. 2 *
</t>
  </si>
  <si>
    <t xml:space="preserve">H250
H330
</t>
  </si>
  <si>
    <t>034-001-00-2</t>
  </si>
  <si>
    <t>selenium</t>
  </si>
  <si>
    <t>231-957-4</t>
  </si>
  <si>
    <t>7782-49-2</t>
  </si>
  <si>
    <t xml:space="preserve">Acute Tox. 3 *
Acute Tox. 3 *
STOT RE 2 *
Aquatic Chronic 4
</t>
  </si>
  <si>
    <t xml:space="preserve">H331
H301
H373 **
H413
</t>
  </si>
  <si>
    <t>034-002-00-8</t>
  </si>
  <si>
    <t>selenium compounds with the exception of cadmium sulphoselenide and those specified elsewhere in this Annex</t>
  </si>
  <si>
    <t xml:space="preserve">Acute Tox. 3 *
Acute Tox. 3 *
STOT RE 2
Aquatic Acute 1
Aquatic Chronic 1
</t>
  </si>
  <si>
    <t xml:space="preserve">H331
H301
H373 **
H400
H410
</t>
  </si>
  <si>
    <t xml:space="preserve">H331
H301
H373 **
H410
</t>
  </si>
  <si>
    <t>034-003-00-3</t>
  </si>
  <si>
    <t>sodium selenite</t>
  </si>
  <si>
    <t>233-267-9</t>
  </si>
  <si>
    <t>10102-18-8</t>
  </si>
  <si>
    <t xml:space="preserve">Acute Tox. 2 *
Acute Tox. 3 *
Skin Sens. 1
Aquatic Chronic 2
</t>
  </si>
  <si>
    <t xml:space="preserve">H300
H331
H317
H411
</t>
  </si>
  <si>
    <t xml:space="preserve">H300
H331
H317
H411
</t>
  </si>
  <si>
    <t>035-001-00-5</t>
  </si>
  <si>
    <t xml:space="preserve">Acute Tox. 2 *
Skin Corr. 1A
Aquatic Acute 1
</t>
  </si>
  <si>
    <t xml:space="preserve">H330
H314
H400
</t>
  </si>
  <si>
    <t>035-002-00-0</t>
  </si>
  <si>
    <t>hydrogen bromide</t>
  </si>
  <si>
    <t xml:space="preserve">Press. Gas
STOT SE 3
Skin Corr. 1A
</t>
  </si>
  <si>
    <t xml:space="preserve">
H335
H314
</t>
  </si>
  <si>
    <t>GHS04
GHS05
GHS07
Dgr</t>
  </si>
  <si>
    <t>035-002-01-8</t>
  </si>
  <si>
    <t>hydrobromic acid ... %</t>
  </si>
  <si>
    <t xml:space="preserve">Skin Corr. 1B; H314: C ≥ 40 %
Skin Irrit. 2; H315: 10 % ≤ C &lt; 40 %
Eye Irrit. 2; H319: 10 % ≤ C &lt; 40 %
STOT SE 3; H335: C ≥ 10 %
</t>
  </si>
  <si>
    <t>035-003-00-6</t>
  </si>
  <si>
    <t>potassium bromate</t>
  </si>
  <si>
    <t>231-829-8</t>
  </si>
  <si>
    <t>7758-01-2</t>
  </si>
  <si>
    <t xml:space="preserve">Ox. Sol. 1
Carc. 1B
Acute Tox. 3 *
</t>
  </si>
  <si>
    <t xml:space="preserve">H271
H350
H301
</t>
  </si>
  <si>
    <t>GHS03
GHS06
GHS08
Dgr</t>
  </si>
  <si>
    <t>035-004-00-1</t>
  </si>
  <si>
    <t>2-hydroxyethylammonium perbromide</t>
  </si>
  <si>
    <t>407-440-6</t>
  </si>
  <si>
    <t xml:space="preserve">Ox. Sol. 2 ****
Acute Tox. 4 *
Skin Corr. 1A
Skin Sens. 1
Aquatic Acute 1
</t>
  </si>
  <si>
    <t xml:space="preserve">H272
H302
H314
H317
H400
</t>
  </si>
  <si>
    <t>040-001-00-3</t>
  </si>
  <si>
    <t>zirconium powder (pyrophoric)</t>
  </si>
  <si>
    <t>231-176-9</t>
  </si>
  <si>
    <t>7440-67-7</t>
  </si>
  <si>
    <t>040-002-00-9</t>
  </si>
  <si>
    <t>zirconium powder (non pyrophoric)</t>
  </si>
  <si>
    <t xml:space="preserve">Self-heat. 1
</t>
  </si>
  <si>
    <t xml:space="preserve">H251
</t>
  </si>
  <si>
    <t>040-003-00-4</t>
  </si>
  <si>
    <t>reaction product of 3,5-di-tert-butylsalicylic acid and zirconium oxychloride, dehydrated, basic Zr : DTBS = 1.0 : 1.0 to 1.0 : 1.5</t>
  </si>
  <si>
    <t>430-610-6</t>
  </si>
  <si>
    <t>226996-19-6</t>
  </si>
  <si>
    <t>042-001-00-9</t>
  </si>
  <si>
    <t>molybdenum trioxide</t>
  </si>
  <si>
    <t>215-204-7</t>
  </si>
  <si>
    <t>1313-27-5</t>
  </si>
  <si>
    <t xml:space="preserve">Carc. 2
STOT SE 3
Eye Irrit. 2
</t>
  </si>
  <si>
    <t xml:space="preserve">H351
H335
H319
</t>
  </si>
  <si>
    <t xml:space="preserve">H351
H319
H335
</t>
  </si>
  <si>
    <t>042-002-00-4</t>
  </si>
  <si>
    <t>tetrakis(dimethylditetradecylammonium) hexa-μ-oxotetra-μ3-oxodi-μ5-oxotetradecaoxooctamolybdate(4-)</t>
  </si>
  <si>
    <t>404-760-8</t>
  </si>
  <si>
    <t>117342-25-3</t>
  </si>
  <si>
    <t xml:space="preserve">Acute Tox. 3 *
Eye Dam. 1
</t>
  </si>
  <si>
    <t xml:space="preserve">H331
H318
</t>
  </si>
  <si>
    <t>042-003-00-X</t>
  </si>
  <si>
    <t>tetrakis(trimethylhexadecylammonium) hexa-mu-oxotetra-mu3-oxodi-mu5-oxotetradecaoxooctamolybdate(4-)</t>
  </si>
  <si>
    <t>404-860-1</t>
  </si>
  <si>
    <t>116810-46-9</t>
  </si>
  <si>
    <t xml:space="preserve">Flam. Sol. 1
Eye Dam. 1
Aquatic Acute 1
Aquatic Chronic 1
</t>
  </si>
  <si>
    <t xml:space="preserve">H228
H318
H400
H410
</t>
  </si>
  <si>
    <t xml:space="preserve">H228
H318
H410
</t>
  </si>
  <si>
    <t>042-004-00-5</t>
  </si>
  <si>
    <t>Reaction product of ammonium molybdate and C12-C24-diethoxylated alkylamine (1:5-1:3)</t>
  </si>
  <si>
    <t>412-780-3</t>
  </si>
  <si>
    <t xml:space="preserve">Skin Irrit. 2
Skin Sens. 1
Aquatic Chronic 2
</t>
  </si>
  <si>
    <t xml:space="preserve">H315
H317
H411
</t>
  </si>
  <si>
    <t>042-005-00-0</t>
  </si>
  <si>
    <t>reaction mass of: mono- and di-glycerols of canola oil; canola oil acid amide of branched 1,3-propanediamine,N-[3-(tridecyloxy)-propyl]; N,N-diorgano dithiocarbamate molybdenum complex</t>
  </si>
  <si>
    <t>434-240-6</t>
  </si>
  <si>
    <t>046-001-00-X</t>
  </si>
  <si>
    <t>tetraammine palladium (II) hydrogen carbonate</t>
  </si>
  <si>
    <t>425-270-0</t>
  </si>
  <si>
    <t>134620-00-1</t>
  </si>
  <si>
    <t xml:space="preserve">Acute Tox. 4 *
STOT RE 2 *
Eye Dam. 1
Skin Sens. 1
Aquatic Acute 1
Aquatic Chronic 1
</t>
  </si>
  <si>
    <t xml:space="preserve">H302
H373 **
H318
H317
H400
H410
</t>
  </si>
  <si>
    <t xml:space="preserve">H302
H373 **
H318
H317
H410
</t>
  </si>
  <si>
    <t>047-001-00-2</t>
  </si>
  <si>
    <t>silver nitrate</t>
  </si>
  <si>
    <t xml:space="preserve">Ox. Sol. 2
Skin Corr. 1B
Aquatic Acute 1
Aquatic Chronic 1
</t>
  </si>
  <si>
    <t xml:space="preserve">H272
H314
H400
H410
</t>
  </si>
  <si>
    <t>GHS03
GHS05
GHS09
Dgr</t>
  </si>
  <si>
    <t xml:space="preserve">H272
H314
H410
</t>
  </si>
  <si>
    <t>047-002-00-8</t>
  </si>
  <si>
    <t>polyphosphoric acid, copper, sodium, magnesium, calcium, silver and zinc salt</t>
  </si>
  <si>
    <t>416-850-4</t>
  </si>
  <si>
    <t>048-001-00-5</t>
  </si>
  <si>
    <t>cadmium compounds, with the exception of cadmium sulphoselenide (xCdS.yCdSe), reaction mass of cadmium sulphide with zinc sulphide (xCdS.yZnS), reaction mass of cadmium sulphide with mercury sulphide (xCdS.yHgS), and those specified elsewhere in this Annex</t>
  </si>
  <si>
    <t>048-002-00-0</t>
  </si>
  <si>
    <t xml:space="preserve">cadmium (non-pyrophoric) [1]
cadmium oxide (non-pyrophoric)  [2]
</t>
  </si>
  <si>
    <t xml:space="preserve">231-152-8 [1]
215-146-2 [2]
</t>
  </si>
  <si>
    <t xml:space="preserve">7440-43-9 [1]
1306-19-0 [2]
</t>
  </si>
  <si>
    <t xml:space="preserve">Carc. 1B
Muta. 2
Repr. 2
Acute Tox. 2 *
STOT RE 1
Aquatic Acute 1
Aquatic Chronic 1
</t>
  </si>
  <si>
    <t xml:space="preserve">H350
H341
H361fd
H330
H372 **
H400
H410
</t>
  </si>
  <si>
    <t xml:space="preserve">H350
H341
H361fd
H330
H372 **
H410
</t>
  </si>
  <si>
    <t>048-003-00-6</t>
  </si>
  <si>
    <t>cadmium diformate; cadmiumformate</t>
  </si>
  <si>
    <t xml:space="preserve">Carc. 2
Acute Tox. 3 *
Acute Tox. 3 *
STOT RE 2 *
Aquatic Acute 1
Aquatic Chronic 1
</t>
  </si>
  <si>
    <t xml:space="preserve">H351
H331
H301
H373 **
H400
H410
</t>
  </si>
  <si>
    <t xml:space="preserve">H331
H301
H351
H373 **
H410
</t>
  </si>
  <si>
    <t xml:space="preserve">*
STOT RE 2; H373: C ≥ 0,25 %
</t>
  </si>
  <si>
    <t>048-004-00-1</t>
  </si>
  <si>
    <t>cadmium cyanide</t>
  </si>
  <si>
    <t xml:space="preserve">Carc. 2
Acute Tox. 1
Acute Tox. 2 *
Acute Tox. 2 *
STOT RE 2 *
Aquatic Acute 1
Aquatic Chronic 1
</t>
  </si>
  <si>
    <t xml:space="preserve">H351
H310
H330
H300
H373 **
H400
H410
</t>
  </si>
  <si>
    <t xml:space="preserve">H330
H310
H300
H351
H373 **
H410
</t>
  </si>
  <si>
    <t xml:space="preserve">STOT RE 2; H373: C ≥ 0,1 %
EUH032: C ≥ 1 %
</t>
  </si>
  <si>
    <t>048-005-00-7</t>
  </si>
  <si>
    <t>cadmiumhexafluorosilicate(2-); cadmium fluorosilica</t>
  </si>
  <si>
    <t xml:space="preserve">*
STOT RE 2; H373: C ≥ 0,1 %
</t>
  </si>
  <si>
    <t>048-006-00-2</t>
  </si>
  <si>
    <t>cadmium fluoride</t>
  </si>
  <si>
    <t xml:space="preserve">Carc. 1B
Muta. 1B
Repr. 1B
Acute Tox. 2 *
Acute Tox. 3 *
STOT RE 1
Aquatic Acute 1
Aquatic Chronic 1
</t>
  </si>
  <si>
    <t xml:space="preserve">H350
H340
H360FD
H330
H301
H372 **
H400
H410
</t>
  </si>
  <si>
    <t xml:space="preserve">H350
H340
H360FD
H330
H301
H372 **
H410
</t>
  </si>
  <si>
    <t xml:space="preserve">Carc. 1B; H350: C ≥ 0,01 %
* oral
STOT RE 1; H372: C ≥ 7 %
STOT RE 2: 0,1 % ≤ C &lt; 7 %
</t>
  </si>
  <si>
    <t>048-007-00-8</t>
  </si>
  <si>
    <t>cadmium iodide</t>
  </si>
  <si>
    <t>048-008-00-3</t>
  </si>
  <si>
    <t>cadmium chloride</t>
  </si>
  <si>
    <t xml:space="preserve">Carc. 1B; H350: C ≥ 0,01 %
* oral
STOT RE 1; H372: C ≥ 7 %
STOT RE 2; H373: 0,1 % ≤ C &lt; 7 %
</t>
  </si>
  <si>
    <t>048-009-00-9</t>
  </si>
  <si>
    <t>cadmium sulphate</t>
  </si>
  <si>
    <t>048-010-00-4</t>
  </si>
  <si>
    <t>cadmium sulphide</t>
  </si>
  <si>
    <t xml:space="preserve">Carc. 1B
Muta. 2
Repr. 2
Acute Tox. 4 *
STOT RE 1
Aquatic Chronic 4
</t>
  </si>
  <si>
    <t xml:space="preserve">H350
H341
H361fd
H302
H372 **
H413
</t>
  </si>
  <si>
    <t xml:space="preserve">H350
H341
H361fd
H372 **
H302
H413
</t>
  </si>
  <si>
    <t xml:space="preserve">*
STOT RE 1; H372: C ≥ 10 %
STOT RE 2; H373: 0,1 % ≤ C &lt; 10 %
</t>
  </si>
  <si>
    <t>048-011-00-X</t>
  </si>
  <si>
    <t>cadmium (pyrophoric)</t>
  </si>
  <si>
    <t xml:space="preserve">Pyr. Sol. 1
Carc. 1B
Muta. 2
Repr. 2
Acute Tox. 2 *
STOT RE 1
Aquatic Acute 1
Aquatic Chronic 1
</t>
  </si>
  <si>
    <t xml:space="preserve">H250
H350
H341
H361fd
H330
H372 **
H400
H410
</t>
  </si>
  <si>
    <t xml:space="preserve">H250
H350
H341
H361fd
H330
H372 **
H410
</t>
  </si>
  <si>
    <t>050-001-00-5</t>
  </si>
  <si>
    <t>tin tetrachloride; stannic chloride</t>
  </si>
  <si>
    <t>7646-78-8</t>
  </si>
  <si>
    <t xml:space="preserve">Skin Corr. 1B
Aquatic Chronic 3
</t>
  </si>
  <si>
    <t xml:space="preserve">H314
H412
</t>
  </si>
  <si>
    <t>050-002-00-0</t>
  </si>
  <si>
    <t>cyhexatin (ISO); hydroxytricyclohexylstannane; tri(cyclohexyl)tin hydroxide</t>
  </si>
  <si>
    <t>050-003-00-6</t>
  </si>
  <si>
    <t>fentin acetate (ISO); triphenyltin acetate</t>
  </si>
  <si>
    <t xml:space="preserve">Carc. 2
Repr. 2
Acute Tox. 2 *
Acute Tox. 3 *
Acute Tox. 3 *
STOT SE 3
STOT RE 1
Skin Irrit. 2
Eye Dam. 1
Aquatic Acute 1
Aquatic Chronic 1
</t>
  </si>
  <si>
    <t xml:space="preserve">H351
H361d ***
H330
H311
H301
H335
H372 **
H315
H318
H400
H410
</t>
  </si>
  <si>
    <t>GHS06
GHS05
GHS08
GHS09
Dgr</t>
  </si>
  <si>
    <t xml:space="preserve">H351
H361d ***
H330
H311
H301
H372 **
H335
H315
H318
H410
</t>
  </si>
  <si>
    <t>050-004-00-1</t>
  </si>
  <si>
    <t>fentin hydroxide (ISO); triphenyltin hydroxide</t>
  </si>
  <si>
    <t>050-005-00-7</t>
  </si>
  <si>
    <t>trimethyltin compounds, with the exception of those specified elsewhere in this Annex</t>
  </si>
  <si>
    <t>050-006-00-2</t>
  </si>
  <si>
    <t>triethyltin compounds, with the exception of those specified elsewhere in this Annex</t>
  </si>
  <si>
    <t>050-007-00-8</t>
  </si>
  <si>
    <t>tripropyltin compounds, with the exception of those specified elsewhere in this Annex</t>
  </si>
  <si>
    <t>050-008-00-3</t>
  </si>
  <si>
    <t>tributyltin compounds, with the exception of those specified elsewhere in this Annex</t>
  </si>
  <si>
    <t xml:space="preserve">Repr. 1B
Acute Tox. 3
Acute Tox. 4 *
STOT RE 1
Skin Irrit. 2
Eye Irrit. 2
Aquatic Acute 1
Aquatic Chronic 1
</t>
  </si>
  <si>
    <t xml:space="preserve">H360FD
H301
H312
H372 **
H315
H319
H400
H410
</t>
  </si>
  <si>
    <t xml:space="preserve">H312
H301
H315
H319
H360FD
H372 **
H410
</t>
  </si>
  <si>
    <t xml:space="preserve">*
STOT RE 1; H372: C ≥ 1 %
STOT RE 2; H373: 0,25 % ≤ C &lt; 1 %
Skin Irrit. 2; H315: C ≥ 1 %
Eye Irrit. 2; H319: C ≥ 1 %
M=10
</t>
  </si>
  <si>
    <t>050-009-00-9</t>
  </si>
  <si>
    <t xml:space="preserve">fluorotripentylstannane [1]
hexapentyldistannoxane  [2]
</t>
  </si>
  <si>
    <t xml:space="preserve">243-546-7 [1]
247-143-7 [2]
</t>
  </si>
  <si>
    <t xml:space="preserve">20153-49-5 [1]
25637-27-8 [2]
</t>
  </si>
  <si>
    <t>050-010-00-4</t>
  </si>
  <si>
    <t>fluorotrihexylstannane</t>
  </si>
  <si>
    <t>243-547-2</t>
  </si>
  <si>
    <t>20153-50-8</t>
  </si>
  <si>
    <t>050-011-00-X</t>
  </si>
  <si>
    <t>triphenyltin compounds, with the exception of those specified elsewhere in this Annex</t>
  </si>
  <si>
    <t xml:space="preserve">*
M=100
</t>
  </si>
  <si>
    <t>050-012-00-5</t>
  </si>
  <si>
    <t xml:space="preserve">tetracyclohexylstannane [1]
chlorotricyclohexylstannane [2]
butyltricyclohexylstannane  [3]
</t>
  </si>
  <si>
    <t xml:space="preserve">215-910-5 [1]
221-437-5 [2]
230-358-5 [3]
</t>
  </si>
  <si>
    <t xml:space="preserve">1449-55-4 [1]
3091-32-5 [2]
7067-44-9 [3]
</t>
  </si>
  <si>
    <t>050-013-00-0</t>
  </si>
  <si>
    <t>trioctyltin compounds, with the exception of those specified elsewhere in this Annex</t>
  </si>
  <si>
    <t xml:space="preserve">STOT SE 3
Skin Irrit. 2
Eye Irrit. 2
Aquatic Chronic 4
</t>
  </si>
  <si>
    <t xml:space="preserve">H335
H315
H319
H413
</t>
  </si>
  <si>
    <t xml:space="preserve">H319
H335
H315
H413
</t>
  </si>
  <si>
    <t>050-017-00-2</t>
  </si>
  <si>
    <t>fenbutatin oxide (ISO); bis(tris(2-methyl-2-phenylpropyl)tin)oxide</t>
  </si>
  <si>
    <t xml:space="preserve">Acute Tox. 2 *
Skin Irrit. 2
Eye Irrit. 2
Aquatic Acute 1
Aquatic Chronic 1
</t>
  </si>
  <si>
    <t xml:space="preserve">H330
H315
H319
H400
H410
</t>
  </si>
  <si>
    <t xml:space="preserve">H330
H319
H315
H410
</t>
  </si>
  <si>
    <t>050-018-00-8</t>
  </si>
  <si>
    <t>tin(II) methanesulphonate</t>
  </si>
  <si>
    <t>401-640-7</t>
  </si>
  <si>
    <t>53408-94-9</t>
  </si>
  <si>
    <t xml:space="preserve">Acute Tox. 4 *
Skin Corr. 1B
Skin Sens. 1
Aquatic Chronic 2
</t>
  </si>
  <si>
    <t xml:space="preserve">H302
H314
H317
H411
</t>
  </si>
  <si>
    <t xml:space="preserve">H314
H302
H317
H411
</t>
  </si>
  <si>
    <t>050-019-00-3</t>
  </si>
  <si>
    <t>azocyclotin (ISO); 1-(tricyclohexylstannyl)-1H-1,2,4-triazole</t>
  </si>
  <si>
    <t xml:space="preserve">Acute Tox. 2 *
Acute Tox. 3 *
STOT SE 3
Skin Irrit. 2
Eye Dam. 1
Aquatic Acute 1
Aquatic Chronic 1
</t>
  </si>
  <si>
    <t xml:space="preserve">H330
H301
H335
H315
H318
H400
H410
</t>
  </si>
  <si>
    <t xml:space="preserve">H330
H301
H335
H315
H318
H410
</t>
  </si>
  <si>
    <t>050-020-00-9</t>
  </si>
  <si>
    <t>trioctylstannane</t>
  </si>
  <si>
    <t>413-320-4</t>
  </si>
  <si>
    <t>869-59-0</t>
  </si>
  <si>
    <t xml:space="preserve">STOT RE 1
Skin Irrit. 2
Aquatic Chronic 4
</t>
  </si>
  <si>
    <t xml:space="preserve">H372 **
H315
H413
</t>
  </si>
  <si>
    <t>050-021-00-4</t>
  </si>
  <si>
    <t>dichlorodioctyl stannane</t>
  </si>
  <si>
    <t>222-583-2</t>
  </si>
  <si>
    <t>3542-36-7</t>
  </si>
  <si>
    <t xml:space="preserve">Acute Tox. 3 *
STOT RE 1
Aquatic Chronic 3
</t>
  </si>
  <si>
    <t xml:space="preserve">H331
H372 **
H412
</t>
  </si>
  <si>
    <t>050-022-00-X</t>
  </si>
  <si>
    <t>dibutyltin dichloride; (DBTC)</t>
  </si>
  <si>
    <t xml:space="preserve">Muta. 2
Repr. 1B
Acute Tox. 2 *
Acute Tox. 3 *
Acute Tox. 4 *
STOT RE 1
Skin Corr. 1B
Aquatic Acute 1
Aquatic Chronic 1
</t>
  </si>
  <si>
    <t xml:space="preserve">H341
H360FD
H330
H301
H312
H372 **
H314
H400
H410
</t>
  </si>
  <si>
    <t xml:space="preserve">H341
H360FD
H330
H301
H312
H372 **
H314
H410
</t>
  </si>
  <si>
    <t xml:space="preserve">Skin Corr. 1B; H314: C ≥ 5 %
Skin Irrit. 2; H315: 0,01 % ≤ C &lt; 5 %
Eye Dam. 1; H318: 3 % ≤ C &lt; 5 %
Eye Irrit. 2; H319: 0,01 % ≤ C &lt; 3 %
M=10
</t>
  </si>
  <si>
    <t>050-023-00-5</t>
  </si>
  <si>
    <t>reaction mass of: bis[(2-ethyl-1-oxohexyl)oxy]dioctyl stannane; bis[((2-ethyl-1-oxohexyl)oxy)dioctylstannyl]oxide; bis(1-phenyl-1,3-decanedionyl)dioctyl stannane; ((2-ethyl-1-oxohexyl)oxy)-(1-phenyl-1,3-decanedionyl)dioctyl stannane</t>
  </si>
  <si>
    <t>422-920-5</t>
  </si>
  <si>
    <t xml:space="preserve">STOT RE 2 *
Aquatic Acute 1
Aquatic Chronic 1
</t>
  </si>
  <si>
    <t xml:space="preserve">H373 **
H400
H410
</t>
  </si>
  <si>
    <t xml:space="preserve">H373 **
H410
</t>
  </si>
  <si>
    <t>050-024-00-0</t>
  </si>
  <si>
    <t>reaction mass of: tri-p-tolyltin hydroxide; hexa-p-tolyl-distannoxane</t>
  </si>
  <si>
    <t>432-230-6</t>
  </si>
  <si>
    <t xml:space="preserve">Acute Tox. 4 *
STOT RE 1
Skin Irrit. 2
Eye Dam. 1
Skin Sens. 1
Aquatic Acute 1
Aquatic Chronic 1
</t>
  </si>
  <si>
    <t xml:space="preserve">H302
H372 **
H315
H318
H317
H400
H410
</t>
  </si>
  <si>
    <t xml:space="preserve">H372 **
H302
H315
H318
H317
H410
</t>
  </si>
  <si>
    <t>050-025-00-6</t>
  </si>
  <si>
    <t>trichloromethylstannane</t>
  </si>
  <si>
    <t>213-608-8</t>
  </si>
  <si>
    <t>993-16-8</t>
  </si>
  <si>
    <t xml:space="preserve">H361d
</t>
  </si>
  <si>
    <t>050-026-00-1</t>
  </si>
  <si>
    <t>2-ethylhexyl 10-ethyl-4-[[2-[(2-ethylhexyl)oxy]-2-oxoethyl]thio]-4-methyl-7-oxo-8-oxa-3,5-dithia-4-stannatetradecanoate</t>
  </si>
  <si>
    <t>260-828-5</t>
  </si>
  <si>
    <t>57583-34-3</t>
  </si>
  <si>
    <t>050-027-00-7</t>
  </si>
  <si>
    <t>2-ethylhexyl 10-ethyl-4,4-dioctyl-7-oxo-8-oxa-3,5-dithia-4-stannatetradecanoate</t>
  </si>
  <si>
    <t xml:space="preserve">H360D
</t>
  </si>
  <si>
    <t>050-028-00-2</t>
  </si>
  <si>
    <t>2-ethylhexyl 10-ethyl-4,4-dimethyl-7-oxo-8-oxa-3,5-dithia-4-stannatetradecanoate</t>
  </si>
  <si>
    <t>260-829-0</t>
  </si>
  <si>
    <t>57583-35-4</t>
  </si>
  <si>
    <t xml:space="preserve">Repr. 2
Acute Tox. 4
STOT RE 1
Skin Sens. 1A
</t>
  </si>
  <si>
    <t xml:space="preserve">H361d
H302
H372 (nervous system, immune system)
H317
</t>
  </si>
  <si>
    <t xml:space="preserve">H302
H317
H361d
H372 (nervous system, immune system)
</t>
  </si>
  <si>
    <t>ATP06</t>
  </si>
  <si>
    <t>050-029-00-8</t>
  </si>
  <si>
    <t>dimethyltin dichloride</t>
  </si>
  <si>
    <t>212-039-2</t>
  </si>
  <si>
    <t>753-73-1</t>
  </si>
  <si>
    <t xml:space="preserve">Repr. 2
Acute Tox. 2
Acute Tox. 3
Acute Tox. 3
STOT RE 1
Skin Corr. 1B
</t>
  </si>
  <si>
    <t xml:space="preserve">H361d
H330
H311
H301
H372 (nervous system, immune system)
H314
</t>
  </si>
  <si>
    <t>GHS08
GHS06
GHS05
Dgr</t>
  </si>
  <si>
    <t xml:space="preserve">H301
H311
H330
H314
H361d
H372 (nervous system, immune system)
</t>
  </si>
  <si>
    <t>051-001-00-8</t>
  </si>
  <si>
    <t>antimony trichloride</t>
  </si>
  <si>
    <t>233-047-2</t>
  </si>
  <si>
    <t>10025-91-9</t>
  </si>
  <si>
    <t>051-002-00-3</t>
  </si>
  <si>
    <t>antimony pentachloride</t>
  </si>
  <si>
    <t>231-601-8</t>
  </si>
  <si>
    <t>7647-18-9</t>
  </si>
  <si>
    <t>051-003-00-9</t>
  </si>
  <si>
    <t>antimony compounds, with the exception of the tetroxide (Sb2O4), pentoxide (Sb2O5), trisulphide (Sb2S3), pentasulphide (Sb2S5) and those specified elsewhere in this Annex</t>
  </si>
  <si>
    <t xml:space="preserve">H332
H302
H411
</t>
  </si>
  <si>
    <t>051-004-00-4</t>
  </si>
  <si>
    <t>antimony trifluoride</t>
  </si>
  <si>
    <t>232-009-2</t>
  </si>
  <si>
    <t>7783-56-4</t>
  </si>
  <si>
    <t xml:space="preserve">Acute Tox. 3 *
Acute Tox. 3 *
Acute Tox. 3 *
Aquatic Chronic 2
</t>
  </si>
  <si>
    <t xml:space="preserve">H331
H311
H301
H411
</t>
  </si>
  <si>
    <t>051-005-00-X</t>
  </si>
  <si>
    <t>antimony trioxide</t>
  </si>
  <si>
    <t>215-175-0</t>
  </si>
  <si>
    <t>051-006-00-5</t>
  </si>
  <si>
    <t>diphenyl(4-phenylthiophenyl)sulfonium hexafluoroantimonate</t>
  </si>
  <si>
    <t>403-500-0</t>
  </si>
  <si>
    <t>051-007-00-0</t>
  </si>
  <si>
    <t>bis(4-dodecylphenyl)iodonium hexafluoroantimonate</t>
  </si>
  <si>
    <t>404-420-9</t>
  </si>
  <si>
    <t>71786-70-4</t>
  </si>
  <si>
    <t>053-001-00-3</t>
  </si>
  <si>
    <t>iodine</t>
  </si>
  <si>
    <t>231-442-4</t>
  </si>
  <si>
    <t xml:space="preserve">H332
H312
H400
</t>
  </si>
  <si>
    <t>053-002-00-9</t>
  </si>
  <si>
    <t>hydrogen iodide</t>
  </si>
  <si>
    <t>233-109-9</t>
  </si>
  <si>
    <t>10034-85-2</t>
  </si>
  <si>
    <t xml:space="preserve">Press. Gas
Skin Corr. 1A
</t>
  </si>
  <si>
    <t xml:space="preserve">
H314
</t>
  </si>
  <si>
    <t>GHS04
GHS05
Dgr</t>
  </si>
  <si>
    <t xml:space="preserve">Skin Corr. 1A; H314: C ≥ 10 %
Skin Corr. 1B; H314: 0,2 % ≤ C &lt; 10 %
Skin Irrit. 2; H315: 0,02 % ≤ C &lt; 0,2 %
Eye Irrit. 2; H319: 0,02 % ≤ C &lt; 0,2 %
STOT SE 3; H335: C ≥ 0,02 %
</t>
  </si>
  <si>
    <t>053-002-01-6</t>
  </si>
  <si>
    <t>hydriodic acid ... %</t>
  </si>
  <si>
    <t xml:space="preserve">Skin Corr. 1B; H314: C ≥ 25 %
Skin Irrit. 2; H315: 10 % ≤ C &lt; 25 %
Eye Irrit. 2; H319: 10 % ≤ C &lt; 25 %
</t>
  </si>
  <si>
    <t>053-003-00-4</t>
  </si>
  <si>
    <t>iodoxybenzene</t>
  </si>
  <si>
    <t>696-33-3</t>
  </si>
  <si>
    <t xml:space="preserve">Expl. 1.1 ****
</t>
  </si>
  <si>
    <t xml:space="preserve">****
</t>
  </si>
  <si>
    <t>053-004-00-X</t>
  </si>
  <si>
    <t>calcium iodoxybenzoate</t>
  </si>
  <si>
    <t>053-005-00-5</t>
  </si>
  <si>
    <t>(4-(1-methylethyl)phenyl)-(4-methylphenyl)iodonium tetrakis(pentafluorophenyl)borate (1-)</t>
  </si>
  <si>
    <t>422-960-3</t>
  </si>
  <si>
    <t>178233-72-2</t>
  </si>
  <si>
    <t xml:space="preserve">Acute Tox. 4 *
Acute Tox. 4 *
STOT RE 2 *
Aquatic Acute 1
Aquatic Chronic 1
</t>
  </si>
  <si>
    <t xml:space="preserve">H312
H302
H373 **
H400
H410
</t>
  </si>
  <si>
    <t xml:space="preserve">H312
H302
H373 **
H410
</t>
  </si>
  <si>
    <t>056-001-00-1</t>
  </si>
  <si>
    <t>barium peroxide</t>
  </si>
  <si>
    <t>215-128-4</t>
  </si>
  <si>
    <t>1304-29-6</t>
  </si>
  <si>
    <t xml:space="preserve">Ox. Sol. 2
Acute Tox. 4 *
Acute Tox. 4 *
</t>
  </si>
  <si>
    <t xml:space="preserve">H272
H332
H302
</t>
  </si>
  <si>
    <t>056-002-00-7</t>
  </si>
  <si>
    <t>barium salts, with the exception of barium sulphate, salts of 1-azo-2-hydroxynaphthalenyl aryl sulphonic acid, and of salts specified elsewhere in this Annex</t>
  </si>
  <si>
    <t>056-003-00-2</t>
  </si>
  <si>
    <t>barium carbonate</t>
  </si>
  <si>
    <t>208-167-3</t>
  </si>
  <si>
    <t>513-77-9</t>
  </si>
  <si>
    <t>056-004-00-8</t>
  </si>
  <si>
    <t>barium chloride</t>
  </si>
  <si>
    <t>233-788-1</t>
  </si>
  <si>
    <t>10361-37-2</t>
  </si>
  <si>
    <t xml:space="preserve">H301
H332
</t>
  </si>
  <si>
    <t>064-001-00-8</t>
  </si>
  <si>
    <t>gadolinium(III)sulfite trihydrate</t>
  </si>
  <si>
    <t>456-900-2</t>
  </si>
  <si>
    <t>51285-81-5</t>
  </si>
  <si>
    <t>072-001-00-4</t>
  </si>
  <si>
    <t>hafnium tetra-n-butoxide</t>
  </si>
  <si>
    <t>411-740-2</t>
  </si>
  <si>
    <t>22411-22-9</t>
  </si>
  <si>
    <t>074-001-00-X</t>
  </si>
  <si>
    <t>hexasodium tungstate hydrate</t>
  </si>
  <si>
    <t>412-770-9</t>
  </si>
  <si>
    <t>12141-67-2</t>
  </si>
  <si>
    <t>074-002-00-5</t>
  </si>
  <si>
    <t>Reaction products of tungsten hexachloride with 2-methylpropan-2-ol, nonylphenol and pentane-2,4-dione</t>
  </si>
  <si>
    <t>408-250-6</t>
  </si>
  <si>
    <t xml:space="preserve">Flam. Liq. 2
Acute Tox. 4 *
Skin Corr. 1B
Skin Sens. 1
Aquatic Acute 1
Aquatic Chronic 1
</t>
  </si>
  <si>
    <t xml:space="preserve">H225
H332
H314
H317
H400
H410
</t>
  </si>
  <si>
    <t xml:space="preserve">H225
H332
H314
H317
H410
</t>
  </si>
  <si>
    <t>076-001-00-5</t>
  </si>
  <si>
    <t>osmium tetraoxide; osmic acid</t>
  </si>
  <si>
    <t>244-058-7</t>
  </si>
  <si>
    <t xml:space="preserve">Acute Tox. 1
Acute Tox. 2 *
Acute Tox. 2 *
Skin Corr. 1B
</t>
  </si>
  <si>
    <t>078-001-00-0</t>
  </si>
  <si>
    <t>tetrachloroplatinates with the exception of those specified elsewhere in this Annex</t>
  </si>
  <si>
    <t xml:space="preserve">Acute Tox. 3 *
Eye Dam. 1
Resp. Sens. 1
Skin Sens. 1
</t>
  </si>
  <si>
    <t xml:space="preserve">H301
H318
H334
H317
</t>
  </si>
  <si>
    <t>078-002-00-6</t>
  </si>
  <si>
    <t>diammonium tetrachloroplatinate</t>
  </si>
  <si>
    <t>237-499-1</t>
  </si>
  <si>
    <t>13820-41-2</t>
  </si>
  <si>
    <t xml:space="preserve">Acute Tox. 3 *
Skin Irrit. 2
Eye Dam. 1
Resp. Sens. 1
Skin Sens. 1
</t>
  </si>
  <si>
    <t xml:space="preserve">H301
H315
H318
H334
H317
</t>
  </si>
  <si>
    <t>078-003-00-1</t>
  </si>
  <si>
    <t>disodium tetrachloroplatinate</t>
  </si>
  <si>
    <t>233-051-4</t>
  </si>
  <si>
    <t>10026-00-3</t>
  </si>
  <si>
    <t>078-004-00-7</t>
  </si>
  <si>
    <t>dipotassium tetrachloroplatinate</t>
  </si>
  <si>
    <t>233-050-9</t>
  </si>
  <si>
    <t>10025-99-7</t>
  </si>
  <si>
    <t>078-005-00-2</t>
  </si>
  <si>
    <t>hexachloroplatinates with the exception of those specified elsewhere in this Annex</t>
  </si>
  <si>
    <t>078-006-00-8</t>
  </si>
  <si>
    <t>disodium hexachloroplatinate</t>
  </si>
  <si>
    <t>240-983-5</t>
  </si>
  <si>
    <t>16923-58-3</t>
  </si>
  <si>
    <t>078-007-00-3</t>
  </si>
  <si>
    <t>dipotassium hexachloroplatinate</t>
  </si>
  <si>
    <t>240-979-3</t>
  </si>
  <si>
    <t>16921-30-5</t>
  </si>
  <si>
    <t>078-008-00-9</t>
  </si>
  <si>
    <t>diammonium hexachloroplatinate</t>
  </si>
  <si>
    <t>240-973-0</t>
  </si>
  <si>
    <t>16919-58-7</t>
  </si>
  <si>
    <t>078-009-00-4</t>
  </si>
  <si>
    <t>hexachloroplatinic acid</t>
  </si>
  <si>
    <t>241-010-7</t>
  </si>
  <si>
    <t>16941-12-1</t>
  </si>
  <si>
    <t xml:space="preserve">Acute Tox. 3 *
Skin Corr. 1B
Resp. Sens. 1
Skin Sens. 1
</t>
  </si>
  <si>
    <t xml:space="preserve">H301
H314
H334
H317
</t>
  </si>
  <si>
    <t>078-010-00-X</t>
  </si>
  <si>
    <t>tetraammine platinum (II) hydrogen carbonate</t>
  </si>
  <si>
    <t>426-730-3</t>
  </si>
  <si>
    <t>123439-82-7</t>
  </si>
  <si>
    <t>078-011-00-5</t>
  </si>
  <si>
    <t>hydroxydisulfito platinum(II) acid</t>
  </si>
  <si>
    <t>423-310-1</t>
  </si>
  <si>
    <t>61420-92-6</t>
  </si>
  <si>
    <t xml:space="preserve">Acute Tox. 4 *
STOT RE 2 *
Skin Corr. 1A
Resp. Sens. 1
Skin Sens. 1
Aquatic Chronic 3
</t>
  </si>
  <si>
    <t xml:space="preserve">H302
H373
H314
H334
H317
H412
</t>
  </si>
  <si>
    <t>078-012-00-0</t>
  </si>
  <si>
    <t>platinum(IV) nitrate/nitric acid solution</t>
  </si>
  <si>
    <t>432-400-1</t>
  </si>
  <si>
    <t xml:space="preserve">Skin Corr. 1A
Aquatic Acute 1
Aquatic Chronic 1
</t>
  </si>
  <si>
    <t>080-001-00-0</t>
  </si>
  <si>
    <t>mercury</t>
  </si>
  <si>
    <t xml:space="preserve">Repr. 1B
Acute Tox. 2 *
STOT RE 1
Aquatic Acute 1
Aquatic Chronic 1
</t>
  </si>
  <si>
    <t xml:space="preserve">H360D ***
H330
H372 **
H400
H410
</t>
  </si>
  <si>
    <t xml:space="preserve">H360D ***
H330
H372 **
H410
</t>
  </si>
  <si>
    <t>080-002-00-6</t>
  </si>
  <si>
    <t>inorganic compounds of mercury with the exception of mercuric sulphide and those specified elsewhere in this Annex</t>
  </si>
  <si>
    <t xml:space="preserve">Acute Tox. 1
Acute Tox. 2 *
Acute Tox. 2 *
STOT RE 2 *
Aquatic Acute 1
Aquatic Chronic 1
</t>
  </si>
  <si>
    <t xml:space="preserve">H310
H330
H300
H373 **
H400
H410
</t>
  </si>
  <si>
    <t xml:space="preserve">H330
H310
H300
H373 **
H410
</t>
  </si>
  <si>
    <t>080-003-00-1</t>
  </si>
  <si>
    <t>dimercury dichloride; mercurous chloride; calomel</t>
  </si>
  <si>
    <t xml:space="preserve">Acute Tox. 4 *
STOT SE 3
Skin Irrit. 2
Eye Irrit. 2
Aquatic Acute 1
Aquatic Chronic 1
</t>
  </si>
  <si>
    <t xml:space="preserve">H302
H335
H315
H319
H400
H410
</t>
  </si>
  <si>
    <t xml:space="preserve">H302
H319
H335
H315
H410
</t>
  </si>
  <si>
    <t>080-004-00-7</t>
  </si>
  <si>
    <t>organic compounds of mercury with the exception of those specified elsewhere in this Annex</t>
  </si>
  <si>
    <t>080-005-00-2</t>
  </si>
  <si>
    <t>mercury difulminate; mercuric fulminate; fulminate of mercury</t>
  </si>
  <si>
    <t xml:space="preserve">Unst. Expl.
Acute Tox. 3 *
Acute Tox. 3 *
Acute Tox. 3 *
STOT RE 2 *
Aquatic Acute 1
Aquatic Chronic 1
</t>
  </si>
  <si>
    <t xml:space="preserve">H200
H331
H311
H301
H373 **
H400
H410
</t>
  </si>
  <si>
    <t>080-005-01-X</t>
  </si>
  <si>
    <t>mercury difulminate; mercuric fulminate; fulminate of mercury [≥ 20 % phlegmatiser]</t>
  </si>
  <si>
    <t xml:space="preserve">Expl. 1.1
Acute Tox. 3 *
Acute Tox. 3 *
Acute Tox. 3 *
STOT RE 2 *
Aquatic Acute 1
Aquatic Chronic 1
</t>
  </si>
  <si>
    <t xml:space="preserve">H201
H331
H311
H301
H373 **
H400
H410
</t>
  </si>
  <si>
    <t>080-006-00-8</t>
  </si>
  <si>
    <t>dimercury dicyanide oxide; mercuric oxycyanide</t>
  </si>
  <si>
    <t xml:space="preserve">Expl. 1.1
Acute Tox. 3 *
Acute Tox. 3 *
Acute Tox. 3 *
STOT RE 2
Aquatic Acute 1
Aquatic Chronic 1
</t>
  </si>
  <si>
    <t xml:space="preserve">H201
H331
H311
H301
H373 **
H410
</t>
  </si>
  <si>
    <t>080-007-00-3</t>
  </si>
  <si>
    <t xml:space="preserve">dimethylmercury [1]
diethylmercury  [2]
</t>
  </si>
  <si>
    <t xml:space="preserve">209-805-3 [1]
211-000-7 [2]
</t>
  </si>
  <si>
    <t xml:space="preserve">593-74-8 [1]
627-44-1 [2]
</t>
  </si>
  <si>
    <t xml:space="preserve">*
STOT RE 2; H373: C ≥ 0,05 %
</t>
  </si>
  <si>
    <t>080-008-00-9</t>
  </si>
  <si>
    <t xml:space="preserve">phenylmercury nitrate [1]
phenylmercury hydroxide [2]
basic phenylmercury nitrate  [3]
</t>
  </si>
  <si>
    <t xml:space="preserve">200-242-9 [1]
202-866-7 [2]
</t>
  </si>
  <si>
    <t xml:space="preserve">55-68-5 [1]
100-57-2 [2]
8003-05-2 [3]
</t>
  </si>
  <si>
    <t xml:space="preserve">Acute Tox. 3 *
STOT RE 1
Skin Corr. 1B
Aquatic Acute 1
Aquatic Chronic 1
</t>
  </si>
  <si>
    <t xml:space="preserve">H301
H372 **
H314
H400
H410
</t>
  </si>
  <si>
    <t xml:space="preserve">H301
H372 **
H314
H410
</t>
  </si>
  <si>
    <t>080-009-00-4</t>
  </si>
  <si>
    <t>2-methoxyethylmercury chloride</t>
  </si>
  <si>
    <t>080-010-00-X</t>
  </si>
  <si>
    <t>mercury dichloride; mercuric chloride</t>
  </si>
  <si>
    <t xml:space="preserve">Muta. 2
Repr. 2
Acute Tox. 2 *
STOT RE 1
Skin Corr. 1B
Aquatic Acute 1
Aquatic Chronic 1
</t>
  </si>
  <si>
    <t xml:space="preserve">H341
H361f ***
H300
H372 **
H314
H400
H410
</t>
  </si>
  <si>
    <t xml:space="preserve">H341
H361f ***
H300
H372 **
H314
H410
</t>
  </si>
  <si>
    <t>080-011-00-5</t>
  </si>
  <si>
    <t>phenylmercury acetate</t>
  </si>
  <si>
    <t>081-001-00-3</t>
  </si>
  <si>
    <t>thallium</t>
  </si>
  <si>
    <t>231-138-1</t>
  </si>
  <si>
    <t>7440-28-0</t>
  </si>
  <si>
    <t xml:space="preserve">Acute Tox. 2 *
Acute Tox. 2 *
STOT RE 2 *
Aquatic Chronic 4
</t>
  </si>
  <si>
    <t xml:space="preserve">H330
H300
H373 **
H413
</t>
  </si>
  <si>
    <t>081-002-00-9</t>
  </si>
  <si>
    <t>thallium compounds, with the exception of those specified elsewhere in this Annex</t>
  </si>
  <si>
    <t xml:space="preserve">Acute Tox. 2 *
Acute Tox. 2 *
STOT RE 2 *
Aquatic Chronic 2
</t>
  </si>
  <si>
    <t xml:space="preserve">H330
H300
H373 **
H411
</t>
  </si>
  <si>
    <t>081-003-00-4</t>
  </si>
  <si>
    <t>dithallium sulphate; thallic sulphate</t>
  </si>
  <si>
    <t xml:space="preserve">Acute Tox. 2 *
STOT RE 1
Skin Irrit. 2
Aquatic Chronic 2
</t>
  </si>
  <si>
    <t xml:space="preserve">H300
H372 **
H315
H411
</t>
  </si>
  <si>
    <t>082-001-00-6</t>
  </si>
  <si>
    <t>lead compounds with the exception of those specified elsewhere in this Annex</t>
  </si>
  <si>
    <t xml:space="preserve">Repr. 2; H361f: C ≥ 2,5 %
*
STOT RE 2; H373: C ≥ 0,5 %
</t>
  </si>
  <si>
    <t>082-002-00-1</t>
  </si>
  <si>
    <t>lead alkyls</t>
  </si>
  <si>
    <t xml:space="preserve">Repr. 1A
Acute Tox. 1
Acute Tox. 2 *
Acute Tox. 2 *
STOT RE 2 *
Aquatic Acute 1
Aquatic Chronic 1
</t>
  </si>
  <si>
    <t xml:space="preserve">H360Df
H310
H330
H300
H373 **
H400
H410
</t>
  </si>
  <si>
    <t xml:space="preserve">H360Df
H330
H310
H300
H373 **
H410
</t>
  </si>
  <si>
    <t xml:space="preserve">Repr. 1A; H360D: C ≥ 0,1 %
*
STOT RE 2; H373: C ≥ 0,05 %
</t>
  </si>
  <si>
    <t>082-003-00-7</t>
  </si>
  <si>
    <t>lead diazide; lead azide</t>
  </si>
  <si>
    <t xml:space="preserve">Unst. Expl.
Repr. 1A
Acute Tox. 4 *
Acute Tox. 4 *
STOT RE 2 *
Aquatic Acute 1
Aquatic Chronic 1
</t>
  </si>
  <si>
    <t xml:space="preserve">H200
H360Df
H332
H302
H373 **
H400
H410
</t>
  </si>
  <si>
    <t>GHS01
GHS08
GHS07
GHS09
Dgr</t>
  </si>
  <si>
    <t xml:space="preserve">H200
H360Df
H332
H302
H373 **
H410
</t>
  </si>
  <si>
    <t>082-003-01-4</t>
  </si>
  <si>
    <t>lead diazide; lead azide [≥ 20 % phlegmatiser]</t>
  </si>
  <si>
    <t xml:space="preserve">Expl. 1.1
Repr. 1A
Acute Tox. 4 *
Acute Tox. 4 *
STOT RE 2 *
Aquatic Acute 1
Aquatic Chronic 1
</t>
  </si>
  <si>
    <t xml:space="preserve">H201
H360Df
H332
H302
H373 **
H400
H410
</t>
  </si>
  <si>
    <t xml:space="preserve">H201
H360Df
H332
H302
H373 **
H410
</t>
  </si>
  <si>
    <t>082-004-00-2</t>
  </si>
  <si>
    <t>lead chromate</t>
  </si>
  <si>
    <t xml:space="preserve">Carc. 1B
Repr. 1A
STOT RE 2
Aquatic Acute 1
Aquatic Chronic 1
</t>
  </si>
  <si>
    <t xml:space="preserve">H350
H360Df
H373 **
H400
H410
</t>
  </si>
  <si>
    <t xml:space="preserve">H350
H360Df
H373 **
H410
</t>
  </si>
  <si>
    <t>082-005-00-8</t>
  </si>
  <si>
    <t>lead di(acetate)</t>
  </si>
  <si>
    <t xml:space="preserve">Repr. 1A
STOT RE 2 *
Aquatic Acute 1
Aquatic Chronic 1
</t>
  </si>
  <si>
    <t xml:space="preserve">H360Df
H373 **
H400
H410
</t>
  </si>
  <si>
    <t xml:space="preserve">H360Df
H373 **
H410
</t>
  </si>
  <si>
    <t>082-006-00-3</t>
  </si>
  <si>
    <t>trilead bis(orthophosphate)</t>
  </si>
  <si>
    <t>231-205-5</t>
  </si>
  <si>
    <t>7446-27-7</t>
  </si>
  <si>
    <t>082-007-00-9</t>
  </si>
  <si>
    <t>lead acetate, basic</t>
  </si>
  <si>
    <t>215-630-3</t>
  </si>
  <si>
    <t>1335-32-6</t>
  </si>
  <si>
    <t xml:space="preserve">Carc. 2
Repr. 1A
STOT RE 2 *
Aquatic Acute 1
Aquatic Chronic 1
</t>
  </si>
  <si>
    <t xml:space="preserve">H351
H360Df
H373 **
H400
H410
</t>
  </si>
  <si>
    <t xml:space="preserve">H351
H360Df
H373 **
H410
</t>
  </si>
  <si>
    <t>082-008-00-4</t>
  </si>
  <si>
    <t>lead(II) methanesulphonate</t>
  </si>
  <si>
    <t xml:space="preserve">Repr. 1A
Acute Tox. 4 *
Acute Tox. 4 *
STOT RE 2 *
Skin Irrit. 2
Eye Dam. 1
</t>
  </si>
  <si>
    <t xml:space="preserve">H360Df
H332
H302
H373 **
H315
H318
</t>
  </si>
  <si>
    <t xml:space="preserve">H360Df
H332
H302
H373 **
H315
H318
</t>
  </si>
  <si>
    <t>082-009-00-X</t>
  </si>
  <si>
    <t>lead sulfochromate yellow; C.I. Pigment Yellow 34; [This substance is identified in the Colour Index by Colour Index Constitution Number, C.I. 77603.]</t>
  </si>
  <si>
    <t>082-010-00-5</t>
  </si>
  <si>
    <t>lead chromate molybdate sulfate red; C.I. Pigment Red 104; [This substance is identified in the Colour Index by Colour Index Constitution Number, C.I. 77605.]</t>
  </si>
  <si>
    <t>082-011-00-0</t>
  </si>
  <si>
    <t>lead hydrogen arsenate</t>
  </si>
  <si>
    <t xml:space="preserve">Carc. 1A
Repr. 1A
Acute Tox. 3 *
Acute Tox. 3 *
STOT RE 2 *
Aquatic Acute 1
Aquatic Chronic 1
</t>
  </si>
  <si>
    <t xml:space="preserve">H350
H360Df
H331
H301
H373 **
H400
H410
</t>
  </si>
  <si>
    <t xml:space="preserve">H350
H360Df
H331
H301
H373 **
H410
</t>
  </si>
  <si>
    <t>082-012-00-6</t>
  </si>
  <si>
    <t>barium calcium cesium lead samarium strontium bromide chloride fluoride iodide europium doped</t>
  </si>
  <si>
    <t>431-780-4</t>
  </si>
  <si>
    <t>199876-46-5</t>
  </si>
  <si>
    <t xml:space="preserve">Acute Tox. 4 *
STOT RE 2 *
Aquatic Chronic 2
</t>
  </si>
  <si>
    <t xml:space="preserve">H302
H373 **
H411
</t>
  </si>
  <si>
    <t>092-001-00-8</t>
  </si>
  <si>
    <t>uranium</t>
  </si>
  <si>
    <t>231-170-6</t>
  </si>
  <si>
    <t>7440-61-1</t>
  </si>
  <si>
    <t>092-002-00-3</t>
  </si>
  <si>
    <t>uranium compounds with the exception of those specified elsewhere in this Annex</t>
  </si>
  <si>
    <t xml:space="preserve">Acute Tox. 2 *
Acute Tox. 2 *
STOT RE 2
Aquatic Chronic 2
</t>
  </si>
  <si>
    <t>601-001-00-4</t>
  </si>
  <si>
    <t>methane</t>
  </si>
  <si>
    <t>601-002-00-X</t>
  </si>
  <si>
    <t>ethane</t>
  </si>
  <si>
    <t>601-003-00-5</t>
  </si>
  <si>
    <t>propane</t>
  </si>
  <si>
    <t>601-004-00-0</t>
  </si>
  <si>
    <t xml:space="preserve">butane [1]
and isobutane  [2]
</t>
  </si>
  <si>
    <t xml:space="preserve">203-448-7 [1]
200-857-2 [2]
</t>
  </si>
  <si>
    <t xml:space="preserve">106-97-8 [1]
75-28-5 [2]
</t>
  </si>
  <si>
    <t>C U</t>
  </si>
  <si>
    <t>601-004-01-8</t>
  </si>
  <si>
    <t xml:space="preserve">butane (containing ≥ 0,1 % butadiene (203-450-8)) [1]
isobutane (containing ≥ 0,1 % butadiene (203-450-8))  [2]
</t>
  </si>
  <si>
    <t xml:space="preserve">Flam. Gas 1
Press. Gas
Carc. 1A
Muta. 1B
</t>
  </si>
  <si>
    <t xml:space="preserve">H220
H350
H340
</t>
  </si>
  <si>
    <t>GHS02
GHS04
GHS08
Dgr</t>
  </si>
  <si>
    <t xml:space="preserve">H220
H350
H340
</t>
  </si>
  <si>
    <t>C S U</t>
  </si>
  <si>
    <t>601-005-00-6</t>
  </si>
  <si>
    <t>2,2-dimethylpropane; neopentane</t>
  </si>
  <si>
    <t>207-343-7</t>
  </si>
  <si>
    <t xml:space="preserve">Flam. Gas 1
Press. Gas
Aquatic Chronic 2
</t>
  </si>
  <si>
    <t xml:space="preserve">H220
H411
</t>
  </si>
  <si>
    <t>GHS02
GHS04
GHS09
Dgr</t>
  </si>
  <si>
    <t xml:space="preserve">H220
H411
</t>
  </si>
  <si>
    <t>601-006-00-1</t>
  </si>
  <si>
    <t>pentane</t>
  </si>
  <si>
    <t>203-692-4</t>
  </si>
  <si>
    <t xml:space="preserve">Flam. Liq. 2
Asp. Tox. 1
STOT SE 3
Aquatic Chronic 2
</t>
  </si>
  <si>
    <t xml:space="preserve">H225
H304
H336
H411
</t>
  </si>
  <si>
    <t xml:space="preserve">H225
H304
H336
H411
</t>
  </si>
  <si>
    <t xml:space="preserve">EUH066
</t>
  </si>
  <si>
    <t>601-007-00-7</t>
  </si>
  <si>
    <t xml:space="preserve">hexane (containing &lt; 5 % n-hexane (203-777-6)); 2-methylpentane [1]
3-methylpentane [2]
2,2-dimethylbutane [3]
2,3-dimethylbutane  [4]
</t>
  </si>
  <si>
    <t xml:space="preserve">203-523-4 [1]
202-481-4 [2]
200-906-8 [3]
201-193-6 [4]
</t>
  </si>
  <si>
    <t xml:space="preserve">107-83-5 [1]
96-14-0 [2]
75-83-2 [3]
79-29-8 [4]
</t>
  </si>
  <si>
    <t xml:space="preserve">Flam. Liq. 2
Asp. Tox. 1
STOT SE 3
Skin Irrit. 2
Aquatic Chronic 2
</t>
  </si>
  <si>
    <t xml:space="preserve">H225
H304
H336
H315
H411
</t>
  </si>
  <si>
    <t xml:space="preserve">H225
H304
H315
H336
H411
</t>
  </si>
  <si>
    <t>601-008-00-2</t>
  </si>
  <si>
    <t xml:space="preserve">heptane; n-heptane [1]
2,4-dimethylpentane [2]
2,2,3-trimethylbutane [3]
3,3-dimethylpentane [4]
2,3-dimethylpentane [5]
3-methylhexane [6]
2,2-dimethylpentane [7]
2-methylhexane [8]
3-ethylpentane [9]
isoheptane [10]
</t>
  </si>
  <si>
    <t xml:space="preserve">205-563-8 [1]
203-548-0 [2]
207-346-3 [3]
209-230-8 [4]
209-280-0 [5]
209-643-3 [6]
209-680-5 [7]
209-730-6 [8]
210-529-0 [9]
250-610-8 [10]
</t>
  </si>
  <si>
    <t xml:space="preserve">142-82-5 [1]
108-08-7 [2]
464-06-2 [3]
562-49-2 [4]
565-59-3 [5]
589-34-4 [6]
590-35-2 [7]
591-76-4 [8]
617-78-7 [9]
31394-54-4 [10]
</t>
  </si>
  <si>
    <t xml:space="preserve">Flam. Liq. 2
Asp. Tox. 1
STOT SE 3
Skin Irrit. 2
Aquatic Acute 1
Aquatic Chronic 1
</t>
  </si>
  <si>
    <t xml:space="preserve">H225
H304
H336
H315
H400
H410
</t>
  </si>
  <si>
    <t xml:space="preserve">H225
H304
H315
H336
H410
</t>
  </si>
  <si>
    <t>601-009-00-8</t>
  </si>
  <si>
    <t xml:space="preserve">octane; n-octane [1]
2,2,4-trimethylpentane [2]
2,3,3-trimethylpentane [3]
3,3-dimethylhexane [4]
2,2,3-trimethylpentane [5]
2,3,4-trimethylpentane [6]
3,4-dimethylhexane [7]
2,3-dimethylhexane [8]
2,4-dimethylhexane [9]
4-methylheptane [10]
3-methylheptane [11]
2,2-dimethylhexane [12]
2,5-dimethylhexane [13]
2-methylheptane [14]
2,2,3,3-tetramethylbutane [15]
3-ethyl-2-methylpentane [16]
3-ethylhexane [17]
3-ethyl-3-methylpentane [18]
isooctane [19]
</t>
  </si>
  <si>
    <t xml:space="preserve">203-892-1 [1]
208-759-1 [2]
209-207-2 [3]
209-243-9 [4]
209-266-4 [5]
209-292-6 [6]
209-504-7 [7]
209-547-1 [8]
209-649-6 [9]
209-650-1 [10]
209-660-6 [11]
209-689-4 [12]
209-745-8 [13]
209-747-9 [14]
209-855-6 [15]
210-187-2 [16]
210-621-0 [17]
213-923-0 [18]
247-861-0 [19]
</t>
  </si>
  <si>
    <t xml:space="preserve">111-65-9 [1]
540-84-1 [2]
560-21-4 [3]
563-16-6 [4]
564-02-3 [5]
565-75-3 [6]
583-48-2 [7]
584-94-1 [8]
589-43-5 [9]
589-53-7 [10]
589-81-1 [11]
590-73-8 [12]
592-13-2 [13]
592-27-8 [14]
594-82-1 [15]
609-26-7 [16]
619-99-8 [17]
1067-08-9 [18]
26635-64-3 [19]
</t>
  </si>
  <si>
    <t>601-010-00-3</t>
  </si>
  <si>
    <t xml:space="preserve">Flam. Gas 1
Press. Gas
STOT SE 3
</t>
  </si>
  <si>
    <t xml:space="preserve">H220
H336
</t>
  </si>
  <si>
    <t xml:space="preserve">H220
H336
</t>
  </si>
  <si>
    <t>601-011-00-9</t>
  </si>
  <si>
    <t>propene; propylene</t>
  </si>
  <si>
    <t>601-012-00-4</t>
  </si>
  <si>
    <t xml:space="preserve">but-1-ene [1]
butene, mixed-1-and-2-isomers [2]
2-methylpropene [3]
(Z)-but-2-ene [4]
(E)-but-2-ene  [5]
</t>
  </si>
  <si>
    <t xml:space="preserve">203-449-2 [1]
203-452-9 [2]
204-066-3 [3]
209-673-7 [4]
210-855-3 [5]
</t>
  </si>
  <si>
    <t xml:space="preserve">106-98-9 [1]
107-01-7 [2]
115-11-7 [3]
590-18-1 [4]
624-64-6 [5]
</t>
  </si>
  <si>
    <t>601-013-00-X</t>
  </si>
  <si>
    <t>1,3-butadiene; buta-1,3-diene</t>
  </si>
  <si>
    <t>D U</t>
  </si>
  <si>
    <t>601-014-00-5</t>
  </si>
  <si>
    <t>isoprene (stabilised); 2-methyl-1,3-butadiene</t>
  </si>
  <si>
    <t xml:space="preserve">Flam. Liq. 1
Carc. 1B
Muta. 2
Aquatic Chronic 3
</t>
  </si>
  <si>
    <t xml:space="preserve">H224
H350
H341
H412
</t>
  </si>
  <si>
    <t>D</t>
  </si>
  <si>
    <t>601-015-00-0</t>
  </si>
  <si>
    <t>acetylene; ethyne</t>
  </si>
  <si>
    <t>200-816-9</t>
  </si>
  <si>
    <t>74-86-2</t>
  </si>
  <si>
    <t xml:space="preserve">H220
</t>
  </si>
  <si>
    <t>601-016-00-6</t>
  </si>
  <si>
    <t>cyclopropane</t>
  </si>
  <si>
    <t>200-847-8</t>
  </si>
  <si>
    <t>75-19-4</t>
  </si>
  <si>
    <t>601-017-00-1</t>
  </si>
  <si>
    <t>cyclohexane</t>
  </si>
  <si>
    <t>601-018-00-7</t>
  </si>
  <si>
    <t>methylcyclohexane</t>
  </si>
  <si>
    <t>203-624-3</t>
  </si>
  <si>
    <t>108-87-2</t>
  </si>
  <si>
    <t>601-019-00-2</t>
  </si>
  <si>
    <t>1,4-dimethylcyclohexane</t>
  </si>
  <si>
    <t>209-663-2</t>
  </si>
  <si>
    <t>589-90-2</t>
  </si>
  <si>
    <t>601-020-00-8</t>
  </si>
  <si>
    <t>benzene</t>
  </si>
  <si>
    <t xml:space="preserve">Flam. Liq. 2
Carc. 1A
Muta. 1B
Asp. Tox. 1
STOT RE 1
Skin Irrit. 2
Eye Irrit. 2
</t>
  </si>
  <si>
    <t xml:space="preserve">H225
H350
H340
H304
H372 **
H315
H319
</t>
  </si>
  <si>
    <t xml:space="preserve">H225
H350
H340
H372 **
H304
H319
H315
</t>
  </si>
  <si>
    <t>E</t>
  </si>
  <si>
    <t>601-021-00-3</t>
  </si>
  <si>
    <t>toluene</t>
  </si>
  <si>
    <t xml:space="preserve">Flam. Liq. 2
Repr. 2
Asp. Tox. 1
STOT SE 3
STOT RE 2 *
Skin Irrit. 2
</t>
  </si>
  <si>
    <t xml:space="preserve">H225
H361d ***
H304
H336
H373 **
H315
</t>
  </si>
  <si>
    <t xml:space="preserve">H225
H361d ***
H304
H373 **
H315
H336
</t>
  </si>
  <si>
    <t>601-022-00-9</t>
  </si>
  <si>
    <t xml:space="preserve">o-xylene [1]
p-xylene [2]
m-xylene [3]
xylene  [4]
</t>
  </si>
  <si>
    <t xml:space="preserve">202-422-2 [1]
203-396-5 [2]
203-576-3 [3]
215-535-7 [4]
</t>
  </si>
  <si>
    <t xml:space="preserve">95-47-6 [1]
106-42-3 [2]
108-38-3 [3]
1330-20-7 [4]
</t>
  </si>
  <si>
    <t xml:space="preserve">Flam. Liq. 3
Acute Tox. 4 *
Acute Tox. 4 *
Skin Irrit. 2
</t>
  </si>
  <si>
    <t xml:space="preserve">H226
H332
H312
H315
</t>
  </si>
  <si>
    <t>601-023-00-4</t>
  </si>
  <si>
    <t>ethylbenzene</t>
  </si>
  <si>
    <t xml:space="preserve">Flam. Liq. 2
Acute Tox. 4 *
Asp. Tox. 1
STOT RE 2
</t>
  </si>
  <si>
    <t xml:space="preserve">H225
H332
H304
H373 (hearing organs)
</t>
  </si>
  <si>
    <t>GHS02
GHS07
GHS08
Dgr</t>
  </si>
  <si>
    <t xml:space="preserve">H225
H332
H373 (hearing organs)
H304
</t>
  </si>
  <si>
    <t>601-024-00-X</t>
  </si>
  <si>
    <t xml:space="preserve">cumene [1]
propylbenzene  [2]
</t>
  </si>
  <si>
    <t xml:space="preserve">202-704-5 [1]
203-132-9 [2]
</t>
  </si>
  <si>
    <t xml:space="preserve">98-82-8 [1]
103-65-1 [2]
</t>
  </si>
  <si>
    <t xml:space="preserve">Flam. Liq. 3
Asp. Tox. 1
STOT SE 3
Aquatic Chronic 2
</t>
  </si>
  <si>
    <t xml:space="preserve">H226
H304
H335
H411
</t>
  </si>
  <si>
    <t>601-025-00-5</t>
  </si>
  <si>
    <t>mesitylene; 1,3,5-trimethylbenzene</t>
  </si>
  <si>
    <t>203-604-4</t>
  </si>
  <si>
    <t xml:space="preserve">Flam. Liq. 3
STOT SE 3
Aquatic Chronic 2
</t>
  </si>
  <si>
    <t xml:space="preserve">H226
H335
H411
</t>
  </si>
  <si>
    <t xml:space="preserve">STOT SE 3; H335: C ≥ 25 %
</t>
  </si>
  <si>
    <t>601-026-00-0</t>
  </si>
  <si>
    <t>styrene</t>
  </si>
  <si>
    <t xml:space="preserve">Flam. Liq. 3
Repr. 2
Acute Tox. 4 *
STOT RE 1
Skin Irrit. 2
Eye Irrit. 2
</t>
  </si>
  <si>
    <t xml:space="preserve">H226
H361d
H332
H372 (hearing organs)
H315
H319
</t>
  </si>
  <si>
    <t xml:space="preserve">H226
H332
H315
H319
H361d
H372 (hearing organs)
</t>
  </si>
  <si>
    <t>601-027-00-6</t>
  </si>
  <si>
    <t>2-phenylpropene; α-methylstyrene</t>
  </si>
  <si>
    <t>202-705-0</t>
  </si>
  <si>
    <t xml:space="preserve">Flam. Liq. 3
STOT SE 3
Eye Irrit. 2
Aquatic Chronic 2
</t>
  </si>
  <si>
    <t xml:space="preserve">H226
H335
H319
H411
</t>
  </si>
  <si>
    <t xml:space="preserve">H226
H319
H335
H411
</t>
  </si>
  <si>
    <t>601-028-00-1</t>
  </si>
  <si>
    <t>2-methylstyrene; 2-vinyltoluene</t>
  </si>
  <si>
    <t>210-256-7</t>
  </si>
  <si>
    <t>611-15-4</t>
  </si>
  <si>
    <t>601-029-00-7</t>
  </si>
  <si>
    <t xml:space="preserve">dipentene; limonene [1]
(R)-p-mentha-1,8-diene; d-limonene [2]
(S)-p-mentha-1,8-diene; l-limonene [3]
trans-1-methyl-4-(1-methylvinyl)cyclohexene [4]
(±)-1-methyl-4-(1-methylvinyl)cyclohexene  [5]
</t>
  </si>
  <si>
    <t xml:space="preserve">205-341-0 [1]
227-813-5 [2]
227-815-6 [3]
229-977-3 [4]
231-732-0 [5]
</t>
  </si>
  <si>
    <t xml:space="preserve">138-86-3 [1]
5989-27-5 [2]
5989-54-8 [3]
6876-12-6 [4]
7705-14-8 [5]
</t>
  </si>
  <si>
    <t xml:space="preserve">Flam. Liq. 3
Skin Irrit. 2
Skin Sens. 1
Aquatic Acute 1
Aquatic Chronic 1
</t>
  </si>
  <si>
    <t xml:space="preserve">H226
H315
H317
H400
H410
</t>
  </si>
  <si>
    <t xml:space="preserve">H226
H315
H317
H410
</t>
  </si>
  <si>
    <t>601-030-00-2</t>
  </si>
  <si>
    <t>cyclopentane</t>
  </si>
  <si>
    <t>206-016-6</t>
  </si>
  <si>
    <t>287-92-3</t>
  </si>
  <si>
    <t xml:space="preserve">Flam. Liq. 2
Aquatic Chronic 3
</t>
  </si>
  <si>
    <t xml:space="preserve">H225
H412
</t>
  </si>
  <si>
    <t>601-031-00-8</t>
  </si>
  <si>
    <t>2,4,4-trimethylpent-1-ene</t>
  </si>
  <si>
    <t>203-486-4</t>
  </si>
  <si>
    <t>107-39-1</t>
  </si>
  <si>
    <t xml:space="preserve">Flam. Liq. 2
Aquatic Chronic 2
</t>
  </si>
  <si>
    <t xml:space="preserve">H225
H411
</t>
  </si>
  <si>
    <t>601-032-00-3</t>
  </si>
  <si>
    <t>benzo[a]pyrene; benzo[def]chrysene</t>
  </si>
  <si>
    <t>200-028-5</t>
  </si>
  <si>
    <t xml:space="preserve">Carc. 1B
Muta. 1B
Repr. 1B
Skin Sens. 1
Aquatic Acute 1
Aquatic Chronic 1
</t>
  </si>
  <si>
    <t xml:space="preserve">H350
H340
H360FD
H317
H400
H410
</t>
  </si>
  <si>
    <t xml:space="preserve">H350
H340
H360FD
H317
H410
</t>
  </si>
  <si>
    <t>601-033-00-9</t>
  </si>
  <si>
    <t>benz[a]anthracene</t>
  </si>
  <si>
    <t>200-280-6</t>
  </si>
  <si>
    <t>56-55-3</t>
  </si>
  <si>
    <t xml:space="preserve">Carc. 1B
Aquatic Acute 1
Aquatic Chronic 1
</t>
  </si>
  <si>
    <t xml:space="preserve">H350
H400
H410
</t>
  </si>
  <si>
    <t xml:space="preserve">H350
H410
</t>
  </si>
  <si>
    <t>601-034-00-4</t>
  </si>
  <si>
    <t>benz[e]acephenanthrylene</t>
  </si>
  <si>
    <t>205-911-9</t>
  </si>
  <si>
    <t>205-99-2</t>
  </si>
  <si>
    <t>601-035-00-X</t>
  </si>
  <si>
    <t>benzo[j]fluoranthene</t>
  </si>
  <si>
    <t>205-910-3</t>
  </si>
  <si>
    <t>205-82-3</t>
  </si>
  <si>
    <t>601-036-00-5</t>
  </si>
  <si>
    <t>benzo[k]fluoranthene</t>
  </si>
  <si>
    <t>205-916-6</t>
  </si>
  <si>
    <t>207-08-9</t>
  </si>
  <si>
    <t>601-037-00-0</t>
  </si>
  <si>
    <t>n-hexane</t>
  </si>
  <si>
    <t xml:space="preserve">Flam. Liq. 2
Repr. 2
Asp. Tox. 1
STOT SE 3
STOT RE 2 *
Skin Irrit. 2
Aquatic Chronic 2
</t>
  </si>
  <si>
    <t xml:space="preserve">H225
H361f ***
H304
H336
H373 **
H315
H411
</t>
  </si>
  <si>
    <t xml:space="preserve">H225
H361f ***
H304
H373 **
H315
H336
H411
</t>
  </si>
  <si>
    <t xml:space="preserve">STOT RE 2; H373: C ≥ 5 %
</t>
  </si>
  <si>
    <t>601-041-00-2</t>
  </si>
  <si>
    <t>dibenz[a,h]anthracene</t>
  </si>
  <si>
    <t>200-181-8</t>
  </si>
  <si>
    <t>53-70-3</t>
  </si>
  <si>
    <t xml:space="preserve">Carc. 1B; H350: C ≥ 0,01 %
M=100
</t>
  </si>
  <si>
    <t>601-042-00-8</t>
  </si>
  <si>
    <t>biphenyl; diphenyl</t>
  </si>
  <si>
    <t>202-163-5</t>
  </si>
  <si>
    <t>601-043-00-3</t>
  </si>
  <si>
    <t>1,2,4-trimethylbenzene</t>
  </si>
  <si>
    <t>202-436-9</t>
  </si>
  <si>
    <t xml:space="preserve">Flam. Liq. 3
Acute Tox. 4 *
STOT SE 3
Skin Irrit. 2
Eye Irrit. 2
Aquatic Chronic 2
</t>
  </si>
  <si>
    <t xml:space="preserve">H226
H332
H335
H315
H319
H411
</t>
  </si>
  <si>
    <t xml:space="preserve">H226
H332
H319
H335
H315
H411
</t>
  </si>
  <si>
    <t>601-044-00-9</t>
  </si>
  <si>
    <t>3a,4,7,7a-tetrahydro-4,7-methanoindene</t>
  </si>
  <si>
    <t>201-052-9</t>
  </si>
  <si>
    <t>77-73-6</t>
  </si>
  <si>
    <t xml:space="preserve">Flam. Liq. 2
Acute Tox. 4 *
Acute Tox. 4 *
STOT SE 3
Skin Irrit. 2
Eye Irrit. 2
Aquatic Chronic 2
</t>
  </si>
  <si>
    <t xml:space="preserve">H225
H332
H302
H335
H315
H319
H411
</t>
  </si>
  <si>
    <t xml:space="preserve">H225
H332
H302
H319
H335
H315
H411
</t>
  </si>
  <si>
    <t>601-045-00-4</t>
  </si>
  <si>
    <t>1,2,3,4-tetrahydronaphthalene</t>
  </si>
  <si>
    <t>204-340-2</t>
  </si>
  <si>
    <t>119-64-2</t>
  </si>
  <si>
    <t xml:space="preserve">Skin Irrit. 2
Eye Irrit. 2
Aquatic Chronic 2
</t>
  </si>
  <si>
    <t xml:space="preserve">H315
H319
H411
</t>
  </si>
  <si>
    <t xml:space="preserve">H319
H315
H411
</t>
  </si>
  <si>
    <t xml:space="preserve">EUH019
</t>
  </si>
  <si>
    <t>601-046-00-X</t>
  </si>
  <si>
    <t>7-methylocta-1,6-diene</t>
  </si>
  <si>
    <t>404-210-7</t>
  </si>
  <si>
    <t>42152-47-6</t>
  </si>
  <si>
    <t xml:space="preserve">Flam. Liq. 3
Aquatic Acute 1
Aquatic Chronic 1
</t>
  </si>
  <si>
    <t xml:space="preserve">H226
H400
H410
</t>
  </si>
  <si>
    <t>GHS02
GHS09
Wng</t>
  </si>
  <si>
    <t xml:space="preserve">H226
H410
</t>
  </si>
  <si>
    <t>601-047-00-5</t>
  </si>
  <si>
    <t>m-mentha-1,3(8)-diene</t>
  </si>
  <si>
    <t>404-150-1</t>
  </si>
  <si>
    <t>17092-80-7</t>
  </si>
  <si>
    <t>601-048-00-0</t>
  </si>
  <si>
    <t>chrysene</t>
  </si>
  <si>
    <t>205-923-4</t>
  </si>
  <si>
    <t>218-01-9</t>
  </si>
  <si>
    <t xml:space="preserve">Carc. 1B
Muta. 2
Aquatic Acute 1
Aquatic Chronic 1
</t>
  </si>
  <si>
    <t xml:space="preserve">H350
H341
H400
H410
</t>
  </si>
  <si>
    <t xml:space="preserve">H350
H341
H410
</t>
  </si>
  <si>
    <t>601-049-00-6</t>
  </si>
  <si>
    <t>benzo[e]pyrene</t>
  </si>
  <si>
    <t>205-892-7</t>
  </si>
  <si>
    <t>192-97-2</t>
  </si>
  <si>
    <t>601-051-00-7</t>
  </si>
  <si>
    <t>4-phenylbut-1-ene</t>
  </si>
  <si>
    <t>405-980-7</t>
  </si>
  <si>
    <t>768-56-9</t>
  </si>
  <si>
    <t>601-052-00-2</t>
  </si>
  <si>
    <t>naphthalene</t>
  </si>
  <si>
    <t>GHS07
GHS08
GHS09
Wng</t>
  </si>
  <si>
    <t>601-053-00-8</t>
  </si>
  <si>
    <t xml:space="preserve">nonylphenol [1]
4-nonylphenol, branched  [2]
</t>
  </si>
  <si>
    <t xml:space="preserve">246-672-0 [1]
284-325-5 [2]
</t>
  </si>
  <si>
    <t xml:space="preserve">25154-52-3 [1]
84852-15-3 [2]
</t>
  </si>
  <si>
    <t xml:space="preserve">Repr. 2
Acute Tox. 4 *
Skin Corr. 1B
Aquatic Acute 1
Aquatic Chronic 1
</t>
  </si>
  <si>
    <t xml:space="preserve">H361fd
H302
H314
H400
H410
</t>
  </si>
  <si>
    <t xml:space="preserve">H361fd
H302
H314
H410
</t>
  </si>
  <si>
    <t>601-054-00-3</t>
  </si>
  <si>
    <t>reaction mass of isomers of: dibenzylbenzene; dibenzyl(methyl)benzene; dibenzyl(dimethyl)benzene; dibenzyl(trimethyl)benzene</t>
  </si>
  <si>
    <t>405-570-8</t>
  </si>
  <si>
    <t>601-055-00-9</t>
  </si>
  <si>
    <t>reaction mass of isomers of: mono-(2-tetradecyl)naphthalenes; di-(2-tetradecyl)naphthalenes; tri-(2-tetradecyl)naphthalenes</t>
  </si>
  <si>
    <t>410-190-0</t>
  </si>
  <si>
    <t>132983-41-6</t>
  </si>
  <si>
    <t xml:space="preserve">Eye Irrit. 2
Aquatic Chronic 4
</t>
  </si>
  <si>
    <t xml:space="preserve">H319
H413
</t>
  </si>
  <si>
    <t>601-056-00-4</t>
  </si>
  <si>
    <t>reaction mass of isomers of: methyldiphenylmethane; dimethyldiphenylmethane</t>
  </si>
  <si>
    <t>405-470-4</t>
  </si>
  <si>
    <t>73807-39-3</t>
  </si>
  <si>
    <t>601-057-00-X</t>
  </si>
  <si>
    <t>N-dodecyl-[3-(4-(dimethylamino)benzamido)-propyl]dimethylammonium tosylate</t>
  </si>
  <si>
    <t>421-130-8</t>
  </si>
  <si>
    <t>156679-41-3</t>
  </si>
  <si>
    <t>601-058-00-5</t>
  </si>
  <si>
    <t>di-L-para-menthene</t>
  </si>
  <si>
    <t>417-870-6</t>
  </si>
  <si>
    <t>83648-84-4</t>
  </si>
  <si>
    <t xml:space="preserve">Skin Irrit. 2
Skin Sens. 1
Aquatic Acute 1
Aquatic Chronic 1
</t>
  </si>
  <si>
    <t xml:space="preserve">H315
H317
H400
H410
</t>
  </si>
  <si>
    <t xml:space="preserve">H315
H317
H410
</t>
  </si>
  <si>
    <t>601-059-00-0</t>
  </si>
  <si>
    <t>methyl 2-benzylidene-3-oxobutyrate</t>
  </si>
  <si>
    <t>420-940-9</t>
  </si>
  <si>
    <t>15768-07-7</t>
  </si>
  <si>
    <t>601-060-00-6</t>
  </si>
  <si>
    <t>1,2-bis[4-fluoro-6-{}{4-sulfo-5-(2-(4-sulfonaphtalene-3-ylazo)-1-hydroxy-3,6-disulfo-8-aminonaphthalene-7-ylazo)phenylamino}}-1,3,5-triazin-2ylamino]ethane; x-sodium, y-potassium salts x = 7,755 y = 0,245</t>
  </si>
  <si>
    <t>417-610-1</t>
  </si>
  <si>
    <t>155522-09-1</t>
  </si>
  <si>
    <t>601-061-00-1</t>
  </si>
  <si>
    <t>(ethyl-1,2-ethanediyl)[-2-[[[(2-hydroxyethyl)methylamino]acetyl]-propyl]ω-(nonylphenoxy)poly]oxy-(methyl-1,2-ethanediyl)</t>
  </si>
  <si>
    <t>418-960-8</t>
  </si>
  <si>
    <t xml:space="preserve">Skin Corr. 1B
Skin Sens. 1
Aquatic Chronic 2
</t>
  </si>
  <si>
    <t xml:space="preserve">H314
H317
H411
</t>
  </si>
  <si>
    <t>601-062-00-7</t>
  </si>
  <si>
    <t>reaction mass of: branched triacontane; branched dotriacontane; branched tetratriacontane; branched hexatriacontane</t>
  </si>
  <si>
    <t>417-030-9</t>
  </si>
  <si>
    <t>151006-59-6</t>
  </si>
  <si>
    <t>601-063-00-2</t>
  </si>
  <si>
    <t>reaction mass of isomers of branched tetracosane</t>
  </si>
  <si>
    <t>417-060-2</t>
  </si>
  <si>
    <t>151006-61-0</t>
  </si>
  <si>
    <t>601-064-00-8</t>
  </si>
  <si>
    <t>branched hexatriacontane</t>
  </si>
  <si>
    <t>417-070-7</t>
  </si>
  <si>
    <t>151006-62-1</t>
  </si>
  <si>
    <t>601-065-00-3</t>
  </si>
  <si>
    <t>reaction mass of: (1'α,3'α,6'α)-2,2,3',7',7'-pentamethylspiro(1,3-dioxane-5,2'-norcarane); (1'α,3'β,6'α)-2,2,3',7',7'-pentamethylspiro(1,3-dioxane-5,2'-norcarane)</t>
  </si>
  <si>
    <t>416-930-9</t>
  </si>
  <si>
    <t>601-066-00-9</t>
  </si>
  <si>
    <t>1-(4-(trans-4-heptylcyclohexyl)phenyl)ethanone</t>
  </si>
  <si>
    <t>426-820-2</t>
  </si>
  <si>
    <t>78531-60-9</t>
  </si>
  <si>
    <t>601-067-00-4</t>
  </si>
  <si>
    <t>triethyl arsenate</t>
  </si>
  <si>
    <t>601-068-00-X</t>
  </si>
  <si>
    <t>1,2-diacetoxybut-3-ene</t>
  </si>
  <si>
    <t>421-720-5</t>
  </si>
  <si>
    <t>18085-02-4</t>
  </si>
  <si>
    <t>601-069-00-5</t>
  </si>
  <si>
    <t>2-ethyl-1-(2-(1,3-dioxanyl)ethyl)-pyridinium bromide</t>
  </si>
  <si>
    <t>422-680-1</t>
  </si>
  <si>
    <t>287933-44-2</t>
  </si>
  <si>
    <t>601-070-00-0</t>
  </si>
  <si>
    <t>reaction mass of: branched icosane; branched docosane; branched tetracosane</t>
  </si>
  <si>
    <t>417-050-8</t>
  </si>
  <si>
    <t>151006-58-5</t>
  </si>
  <si>
    <t>601-071-00-6</t>
  </si>
  <si>
    <t>1-dimethoxymethyl-2-nitro-benzene</t>
  </si>
  <si>
    <t>423-830-9</t>
  </si>
  <si>
    <t>20627-73-0</t>
  </si>
  <si>
    <t>601-072-00-1</t>
  </si>
  <si>
    <t>reaction mass of: 1-(4-isopropylphenyl)-1-phenylethane; 1-(3-isopropylphenyl)-1-phenylethane; 1-(2-isopropylphenyl)-1-phenylethane</t>
  </si>
  <si>
    <t>430-690-2</t>
  </si>
  <si>
    <t>52783-21-8</t>
  </si>
  <si>
    <t>601-073-00-7</t>
  </si>
  <si>
    <t>1-bromo-3,5-difluorobenzene</t>
  </si>
  <si>
    <t>416-710-2</t>
  </si>
  <si>
    <t>461-96-1</t>
  </si>
  <si>
    <t xml:space="preserve">Flam. Liq. 3
Acute Tox. 4 *
STOT RE 2 *
Skin Irrit. 2
Skin Sens. 1
Aquatic Acute 1
Aquatic Chronic 1
</t>
  </si>
  <si>
    <t xml:space="preserve">H226
H302
H373 **
H315
H317
H400
H410
</t>
  </si>
  <si>
    <t>GHS02
GHS08
GHS07
GHS09
Wng</t>
  </si>
  <si>
    <t xml:space="preserve">H226
H302
H373 **
H315
H317
H410
</t>
  </si>
  <si>
    <t>601-074-00-2</t>
  </si>
  <si>
    <t>reaction mass of: 4-(2,2,3-trimethylcyclopent-3-en-1-yl)-1-methyl-2-oxabicyclo[2.2.2]octane; 1-(2,2,3-trimethylcyclopent-3-en-1-yl)-5-methyl-6-oxabicyclo[3.2.1]octane; spiro[cyclohex-3-en-1-yl-[(4,5,6,6a-tetrahydro-3,6',6',6'a-tetramethyl)-1,3'(3'aH)-[2H]cyclopenta[b]furan]; spiro[cyclohex-3-en-1-yl-[4,5,6,6a-tetrahydro-4,6',6',6'a-tetramethyl)-1,3'(3'aH)-[2H]cyclopenta[b]]furan]</t>
  </si>
  <si>
    <t>422-040-1</t>
  </si>
  <si>
    <t>601-075-00-8</t>
  </si>
  <si>
    <t>4,4'-bis(N-carbamoyl-4-methylbenzenesulfonamide)diphenylmethane</t>
  </si>
  <si>
    <t>418-770-5</t>
  </si>
  <si>
    <t>151882-81-4</t>
  </si>
  <si>
    <t>601-076-00-3</t>
  </si>
  <si>
    <t>ethynyl cyclopropane</t>
  </si>
  <si>
    <t>425-430-1</t>
  </si>
  <si>
    <t>6746-94-7</t>
  </si>
  <si>
    <t xml:space="preserve">Flam. Liq. 2
Skin Irrit. 2
Eye Dam. 1
Aquatic Chronic 3
</t>
  </si>
  <si>
    <t xml:space="preserve">H225
H315
H318
H412
</t>
  </si>
  <si>
    <t xml:space="preserve">H225
H315
H318
H412
</t>
  </si>
  <si>
    <t>601-077-00-9</t>
  </si>
  <si>
    <t>reaction mass of: 1-heptyl-4-ethyl-2,6,7-trioxabicyclo[2.2.2]octane; 1-nonyl-4-ethyl-2,6,7-trioxabicyclo[2.2.2]octane</t>
  </si>
  <si>
    <t>426-510-7</t>
  </si>
  <si>
    <t>196965-91-0</t>
  </si>
  <si>
    <t>601-078-00-4</t>
  </si>
  <si>
    <t>reaction mass of: 1,7-dimethyl-2-[(3-methylbicyclo[2.2.1]hept-2-yl)methyl]bicyclo[2.2.1]heptane; 2,3-dimethyl-2-[(3-methylbicyclo[2.2.1]hept-2-yl)methyl]bicyclo[2.2.1]heptane</t>
  </si>
  <si>
    <t>427-040-5</t>
  </si>
  <si>
    <t>601-079-00-X</t>
  </si>
  <si>
    <t>reaction mass of: trans-trans-cyclohexadeca-1,9-diene; cis-trans-cyclohexadeca-1,9-diene</t>
  </si>
  <si>
    <t>429-620-3</t>
  </si>
  <si>
    <t>601-080-00-5</t>
  </si>
  <si>
    <t>reaction mass of: sec-butylphenyl(phenyl)methane, mixed isomers; 1-(sec-butylphenyl(phenyl)-2-phenylethane, mixed isomers; 1-(sec-butylphenyl-1-phenylethane, mixed isomers</t>
  </si>
  <si>
    <t>431-100-6</t>
  </si>
  <si>
    <t>601-081-00-0</t>
  </si>
  <si>
    <t>cyclohexadeca-1,9-diene</t>
  </si>
  <si>
    <t>431-730-1</t>
  </si>
  <si>
    <t>4277-06-9</t>
  </si>
  <si>
    <t>601-082-00-6</t>
  </si>
  <si>
    <t>reaction mass of: endo-2-methyl-exo-3-methyl-exo-2-[(exo-3-methylbicyclo[2.2.1]hept-exo-2-yl)methyl]bicyclo[2.2.1]heptane; exo-2-methyl-exo-3-methyl-endo-2-[(endo-3-methylbicyclo[2.2.1]hept-exo-2-yl)methyl]bicyclo[2.2.1]heptane</t>
  </si>
  <si>
    <t>434-420-4</t>
  </si>
  <si>
    <t>601-083-00-1</t>
  </si>
  <si>
    <t>5-endo-hexyl-bicyclo[2.2.1]hept-2-ene</t>
  </si>
  <si>
    <t>435-000-3</t>
  </si>
  <si>
    <t>22094-83-3</t>
  </si>
  <si>
    <t xml:space="preserve">Asp. Tox. 1
Skin Irrit. 2
Aquatic Chronic 4
</t>
  </si>
  <si>
    <t xml:space="preserve">H304
H315
H413
</t>
  </si>
  <si>
    <t>601-084-00-7</t>
  </si>
  <si>
    <t>reaction mass of: 5-endo-butyl-bicyclo[2.2.1]hept-2-ene; 5-exo-butyl-bicyclo[2.2.1]hept-2-ene (80:20)</t>
  </si>
  <si>
    <t>435-180-3</t>
  </si>
  <si>
    <t xml:space="preserve">Asp. Tox. 1
Skin Irrit. 2
Aquatic Acute 1
Aquatic Chronic 1
</t>
  </si>
  <si>
    <t xml:space="preserve">H304
H315
H400
H410
</t>
  </si>
  <si>
    <t xml:space="preserve">H304
H315
H410
</t>
  </si>
  <si>
    <t>601-085-00-2</t>
  </si>
  <si>
    <t>isopentane; 2-methylbutane</t>
  </si>
  <si>
    <t>201-142-8</t>
  </si>
  <si>
    <t xml:space="preserve">Flam. Liq. 1
Asp. Tox. 1
STOT SE 3
Aquatic Chronic 2
</t>
  </si>
  <si>
    <t xml:space="preserve">H224
H304
H336
H411
</t>
  </si>
  <si>
    <t>601-087-00-3</t>
  </si>
  <si>
    <t>2,4,4-trimethylpentene</t>
  </si>
  <si>
    <t>246-690-9</t>
  </si>
  <si>
    <t>25167-70-8</t>
  </si>
  <si>
    <t xml:space="preserve">Flam. Liq. 2
Asp. Tox. 1
STOT SE 3
</t>
  </si>
  <si>
    <t xml:space="preserve">H225
H304
H336
</t>
  </si>
  <si>
    <t xml:space="preserve">H225
H336
H304
</t>
  </si>
  <si>
    <t>601-088-00-9</t>
  </si>
  <si>
    <t>4-vinylcyclohexene</t>
  </si>
  <si>
    <t>202-848-9</t>
  </si>
  <si>
    <t>100-40-3</t>
  </si>
  <si>
    <t>601-089-00-4</t>
  </si>
  <si>
    <t>muscalure; cis-tricos-9-ene</t>
  </si>
  <si>
    <t>248-505-7</t>
  </si>
  <si>
    <t>27519-02-4</t>
  </si>
  <si>
    <t xml:space="preserve">Skin Sens. 1B
</t>
  </si>
  <si>
    <t>602-001-00-7</t>
  </si>
  <si>
    <t>chloromethane; methyl chloride</t>
  </si>
  <si>
    <t>200-817-4</t>
  </si>
  <si>
    <t xml:space="preserve">Flam. Gas 1
Press. Gas
Carc. 2
STOT RE 2 *
</t>
  </si>
  <si>
    <t xml:space="preserve">H220
H351
H373 **
</t>
  </si>
  <si>
    <t xml:space="preserve">H220
H351
H373 **
</t>
  </si>
  <si>
    <t>602-002-00-2</t>
  </si>
  <si>
    <t>bromomethane; methylbromide</t>
  </si>
  <si>
    <t xml:space="preserve">Press. Gas
Muta. 2
Acute Tox. 3 *
Acute Tox. 3 *
STOT SE 3
STOT RE 2 *
Skin Irrit. 2
Eye Irrit. 2
Aquatic Acute 1
Ozone 1
</t>
  </si>
  <si>
    <t xml:space="preserve">
H341
H331
H301
H335
H373
H315
H319
H400
H420
</t>
  </si>
  <si>
    <t xml:space="preserve">H341
H331
H301
H373 **
H319
H335
H315
H400
H420
</t>
  </si>
  <si>
    <t>CLP00/ATP02</t>
  </si>
  <si>
    <t>602-003-00-8</t>
  </si>
  <si>
    <t>dibromomethane</t>
  </si>
  <si>
    <t>200-824-2</t>
  </si>
  <si>
    <t>74-95-3</t>
  </si>
  <si>
    <t xml:space="preserve">H332
H412
</t>
  </si>
  <si>
    <t>602-004-00-3</t>
  </si>
  <si>
    <t>dichloromethane; methylene chloride</t>
  </si>
  <si>
    <t>200-838-9</t>
  </si>
  <si>
    <t>602-005-00-9</t>
  </si>
  <si>
    <t>methyl iodide; iodomethane</t>
  </si>
  <si>
    <t>200-819-5</t>
  </si>
  <si>
    <t>74-88-4</t>
  </si>
  <si>
    <t xml:space="preserve">Carc. 2
Acute Tox. 3 *
Acute Tox. 3 *
Acute Tox. 4 *
STOT SE 3
Skin Irrit. 2
</t>
  </si>
  <si>
    <t xml:space="preserve">H351
H331
H301
H312
H335
H315
</t>
  </si>
  <si>
    <t xml:space="preserve">H351
H312
H331
H301
H335
H315
</t>
  </si>
  <si>
    <t>602-006-00-4</t>
  </si>
  <si>
    <t>chloroform; trichloromethane</t>
  </si>
  <si>
    <t xml:space="preserve">Carc. 2
Repr. 2
Acute Tox. 3
Acute Tox. 4
STOT RE 1
Skin Irrit. 2
Eye Irrit. 2
</t>
  </si>
  <si>
    <t xml:space="preserve">H351
H361d
H331
H302
H372
H315
H319
</t>
  </si>
  <si>
    <t xml:space="preserve">H302
H331
H315
H319
H351
H361d
H372
</t>
  </si>
  <si>
    <t xml:space="preserve">*
STOT RE 2; H373: C ≥ 5 %
</t>
  </si>
  <si>
    <t>602-007-00-X</t>
  </si>
  <si>
    <t>bromoform; tribromomethane</t>
  </si>
  <si>
    <t>200-854-6</t>
  </si>
  <si>
    <t>75-25-2</t>
  </si>
  <si>
    <t xml:space="preserve">Acute Tox. 3 *
Acute Tox. 4 *
Skin Irrit. 2
Eye Irrit. 2
Aquatic Chronic 2
</t>
  </si>
  <si>
    <t xml:space="preserve">H331
H302
H315
H319
H411
</t>
  </si>
  <si>
    <t xml:space="preserve">H331
H302
H319
H315
H411
</t>
  </si>
  <si>
    <t>602-008-00-5</t>
  </si>
  <si>
    <t>carbon tetrachloride; tetrachloromethane</t>
  </si>
  <si>
    <t xml:space="preserve">Carc. 2
Acute Tox. 3 *
Acute Tox. 3 *
Acute Tox. 3 *
STOT RE 1
Aquatic Chronic 3
Ozone 1
</t>
  </si>
  <si>
    <t xml:space="preserve">H351
H331
H311
H301
H372 **
H412
H420
</t>
  </si>
  <si>
    <t xml:space="preserve">*
STOT RE 1; H372: C ≥ 1 %
STOT RE 2; H373: 0,2 % ≤ C &lt; 1 %
</t>
  </si>
  <si>
    <t>602-009-00-0</t>
  </si>
  <si>
    <t>chloroethane</t>
  </si>
  <si>
    <t>200-830-5</t>
  </si>
  <si>
    <t xml:space="preserve">Flam. Gas 1
Press. Gas
Carc. 2
Aquatic Chronic 3
</t>
  </si>
  <si>
    <t xml:space="preserve">H220
H351
H412
</t>
  </si>
  <si>
    <t xml:space="preserve">H220
H351
H412
</t>
  </si>
  <si>
    <t>602-010-00-6</t>
  </si>
  <si>
    <t>1,2-dibromoethane</t>
  </si>
  <si>
    <t xml:space="preserve">Carc. 1B
Acute Tox. 3 *
Acute Tox. 3 *
Acute Tox. 3 *
STOT SE 3
Skin Irrit. 2
Eye Irrit. 2
Aquatic Chronic 2
</t>
  </si>
  <si>
    <t xml:space="preserve">H350
H331
H311
H301
H335
H315
H319
H411
</t>
  </si>
  <si>
    <t xml:space="preserve">H350
H331
H311
H301
H319
H335
H315
H411
</t>
  </si>
  <si>
    <t>602-011-00-1</t>
  </si>
  <si>
    <t>1,1-dichloroethane</t>
  </si>
  <si>
    <t>200-863-5</t>
  </si>
  <si>
    <t xml:space="preserve">Flam. Liq. 2
Acute Tox. 4 *
STOT SE 3
Eye Irrit. 2
Aquatic Chronic 3
</t>
  </si>
  <si>
    <t xml:space="preserve">H225
H302
H335
H319
H412
</t>
  </si>
  <si>
    <t xml:space="preserve">H225
H302
H319
H335
H412
</t>
  </si>
  <si>
    <t>602-012-00-7</t>
  </si>
  <si>
    <t>1,2-dichloroethane; ethylene dichloride</t>
  </si>
  <si>
    <t xml:space="preserve">Flam. Liq. 2
Carc. 1B
Acute Tox. 4 *
STOT SE 3
Skin Irrit. 2
Eye Irrit. 2
</t>
  </si>
  <si>
    <t xml:space="preserve">H225
H350
H302
H335
H315
H319
</t>
  </si>
  <si>
    <t xml:space="preserve">H225
H350
H302
H319
H335
H315
</t>
  </si>
  <si>
    <t>602-013-00-2</t>
  </si>
  <si>
    <t>1,1,1-trichloroethane; methyl chloroform</t>
  </si>
  <si>
    <t xml:space="preserve">Acute Tox. 4 *
Ozone 1
</t>
  </si>
  <si>
    <t xml:space="preserve">H332
H420
</t>
  </si>
  <si>
    <t>602-014-00-8</t>
  </si>
  <si>
    <t>1,1,2-trichloroethane</t>
  </si>
  <si>
    <t>201-166-9</t>
  </si>
  <si>
    <t xml:space="preserve">Carc. 2
Acute Tox. 4 *
Acute Tox. 4 *
Acute Tox. 4 *
</t>
  </si>
  <si>
    <t xml:space="preserve">H351
H332
H312
H302
</t>
  </si>
  <si>
    <t>602-015-00-3</t>
  </si>
  <si>
    <t>1,1,2,2-tetrachloroethane</t>
  </si>
  <si>
    <t>201-197-8</t>
  </si>
  <si>
    <t xml:space="preserve">H310
H330
H411
</t>
  </si>
  <si>
    <t xml:space="preserve">H330
H310
H411
</t>
  </si>
  <si>
    <t>602-016-00-9</t>
  </si>
  <si>
    <t>1,1,2,2-tetrabromoethane</t>
  </si>
  <si>
    <t>201-191-5</t>
  </si>
  <si>
    <t>79-27-6</t>
  </si>
  <si>
    <t xml:space="preserve">Acute Tox. 2 *
Eye Irrit. 2
Aquatic Chronic 3
</t>
  </si>
  <si>
    <t xml:space="preserve">H330
H319
H412
</t>
  </si>
  <si>
    <t>602-017-00-4</t>
  </si>
  <si>
    <t>pentachloroethane</t>
  </si>
  <si>
    <t>200-925-1</t>
  </si>
  <si>
    <t>76-01-7</t>
  </si>
  <si>
    <t xml:space="preserve">Carc. 2
STOT RE 1
Aquatic Chronic 2
</t>
  </si>
  <si>
    <t xml:space="preserve">H351
H372 **
H411
</t>
  </si>
  <si>
    <t xml:space="preserve">STOT RE 1; H372: C ≥ 1 %
STOT RE 2; H373: 0,2 % ≤ C &lt; 1 %
</t>
  </si>
  <si>
    <t>602-018-00-X</t>
  </si>
  <si>
    <t xml:space="preserve">1-chloropropane [1]
2-chloropropane  [2]
</t>
  </si>
  <si>
    <t xml:space="preserve">208-749-7 [1]
200-858-8 [2]
</t>
  </si>
  <si>
    <t xml:space="preserve">540-54-5 [1]
75-29-6 [2]
</t>
  </si>
  <si>
    <t xml:space="preserve">Flam. Liq. 2
Acute Tox. 4 *
Acute Tox. 4 *
Acute Tox. 4 *
</t>
  </si>
  <si>
    <t xml:space="preserve">H225
H332
H312
H302
</t>
  </si>
  <si>
    <t>602-019-00-5</t>
  </si>
  <si>
    <t>1-bromopropane; n-propyl bromide</t>
  </si>
  <si>
    <t xml:space="preserve">Flam. Liq. 2
Repr. 1B
STOT SE 3
STOT SE 3
STOT RE 2 *
Skin Irrit. 2
Eye Irrit. 2
</t>
  </si>
  <si>
    <t xml:space="preserve">H225
H360FD
H335
H336
H373 **
H315
H319
</t>
  </si>
  <si>
    <t xml:space="preserve">H225
H360FD
H373 **
H319
H335
H315
H336
</t>
  </si>
  <si>
    <t>602-020-00-0</t>
  </si>
  <si>
    <t>1,2-dichloropropane; propylene dichloride</t>
  </si>
  <si>
    <t>201-152-2</t>
  </si>
  <si>
    <t>602-021-00-6</t>
  </si>
  <si>
    <t>1,2-dibromo-3-chloropropane</t>
  </si>
  <si>
    <t>202-479-3</t>
  </si>
  <si>
    <t xml:space="preserve">Carc. 1B
Muta. 1B
Repr. 1A
Acute Tox. 3 *
STOT RE 2 *
Aquatic Chronic 3
</t>
  </si>
  <si>
    <t xml:space="preserve">H350
H340
H360F ***
H301
H373 **
H412
</t>
  </si>
  <si>
    <t>602-022-00-1</t>
  </si>
  <si>
    <t xml:space="preserve">1-chloropentane [1]
2-chloropentane [2]
3-chloropentane  [3]
</t>
  </si>
  <si>
    <t xml:space="preserve">208-846-4 [1]
210-885-7 [2]
210-467-4 [3]
</t>
  </si>
  <si>
    <t xml:space="preserve">543-59-9 [1]
625-29-6 [2]
616-20-6 [3]
</t>
  </si>
  <si>
    <t>602-023-00-7</t>
  </si>
  <si>
    <t>vinyl chloride; chloroethylene</t>
  </si>
  <si>
    <t>200-831-0</t>
  </si>
  <si>
    <t xml:space="preserve">Flam. Gas 1
Press. Gas
Carc. 1A
</t>
  </si>
  <si>
    <t xml:space="preserve">H220
H350
</t>
  </si>
  <si>
    <t xml:space="preserve">H220
H350
</t>
  </si>
  <si>
    <t>602-024-00-2</t>
  </si>
  <si>
    <t>bromoethylene</t>
  </si>
  <si>
    <t>209-800-6</t>
  </si>
  <si>
    <t xml:space="preserve">Flam. Gas 1
Press. Gas
Carc. 1B
</t>
  </si>
  <si>
    <t>602-025-00-8</t>
  </si>
  <si>
    <t>1,1-dichloroethylene; vinylidene chloride</t>
  </si>
  <si>
    <t>200-864-0</t>
  </si>
  <si>
    <t xml:space="preserve">Flam. Liq. 1
Carc. 2
Acute Tox. 4 *
</t>
  </si>
  <si>
    <t xml:space="preserve">H224
H351
H332
</t>
  </si>
  <si>
    <t>602-026-00-3</t>
  </si>
  <si>
    <t xml:space="preserve">1,2-dichloroethylene [1]
cis-dichloroethylene [2]
trans-dichloroethylene  [3]
</t>
  </si>
  <si>
    <t xml:space="preserve">208-750-2 [1]
205-859-7 [2]
205-860-2 [3]
</t>
  </si>
  <si>
    <t xml:space="preserve">540-59-0 [1]
156-59-2 [2]
156-60-5 [3]
</t>
  </si>
  <si>
    <t xml:space="preserve">Flam. Liq. 2
Acute Tox. 4 *
Aquatic Chronic 3
</t>
  </si>
  <si>
    <t xml:space="preserve">H225
H332
H412
</t>
  </si>
  <si>
    <t>602-027-00-9</t>
  </si>
  <si>
    <t>trichloroethylene; trichloroethene</t>
  </si>
  <si>
    <t xml:space="preserve">Carc. 1B
Muta. 2
STOT SE 3
Skin Irrit. 2
Eye Irrit. 2
Aquatic Chronic 3
</t>
  </si>
  <si>
    <t xml:space="preserve">H350
H341
H336
H315
H319
H412
</t>
  </si>
  <si>
    <t xml:space="preserve">H350
H341
H319
H315
H336
H412
</t>
  </si>
  <si>
    <t>602-028-00-4</t>
  </si>
  <si>
    <t>tetrachloroethylene</t>
  </si>
  <si>
    <t>204-825-9</t>
  </si>
  <si>
    <t xml:space="preserve">Carc. 2
Aquatic Chronic 2
</t>
  </si>
  <si>
    <t xml:space="preserve">H351
H411
</t>
  </si>
  <si>
    <t>602-029-00-X</t>
  </si>
  <si>
    <t>3-chloropropene; allyl chloride</t>
  </si>
  <si>
    <t>203-457-6</t>
  </si>
  <si>
    <t xml:space="preserve">Flam. Liq. 2
Carc. 2
Muta. 2
Acute Tox. 4 *
Acute Tox. 4 *
Acute Tox. 4 *
STOT SE 3
STOT RE 2 *
Skin Irrit. 2
Eye Irrit. 2
Aquatic Acute 1
</t>
  </si>
  <si>
    <t xml:space="preserve">H225
H351
H341
H332
H312
H302
H335
H373 **
H315
H319
H400
</t>
  </si>
  <si>
    <t xml:space="preserve">H225
H351
H341
H332
H312
H302
H373 **
H319
H335
H315
H400
</t>
  </si>
  <si>
    <t>602-030-00-5</t>
  </si>
  <si>
    <t xml:space="preserve">1,3-dichloropropene [1]
(Z)-1,3-dichloropropene  [2]
</t>
  </si>
  <si>
    <t xml:space="preserve">208-826-5 [1]
233-195-8 [2]
</t>
  </si>
  <si>
    <t xml:space="preserve">542-75-6 [1]
10061-01-5 [2]
</t>
  </si>
  <si>
    <t xml:space="preserve">Flam. Liq. 3
Acute Tox. 3 *
Acute Tox. 3 *
Acute Tox. 4 *
Asp. Tox. 1
STOT SE 3
Skin Irrit. 2
Eye Irrit. 2
Skin Sens. 1
Aquatic Acute 1
Aquatic Chronic 1
</t>
  </si>
  <si>
    <t xml:space="preserve">H226
H311
H301
H332
H304
H335
H315
H319
H317
H400
H410
</t>
  </si>
  <si>
    <t xml:space="preserve">H226
H311
H301
H332
H304
H319
H335
H315
H317
H410
</t>
  </si>
  <si>
    <t>C D</t>
  </si>
  <si>
    <t>602-031-00-0</t>
  </si>
  <si>
    <t>1,1-dichloropropene</t>
  </si>
  <si>
    <t>209-253-3</t>
  </si>
  <si>
    <t>563-58-6</t>
  </si>
  <si>
    <t xml:space="preserve">Flam. Liq. 2
Acute Tox. 3 *
Aquatic Chronic 3
</t>
  </si>
  <si>
    <t xml:space="preserve">H225
H301
H412
</t>
  </si>
  <si>
    <t>602-032-00-6</t>
  </si>
  <si>
    <t>3-chloro-2-methylpropene</t>
  </si>
  <si>
    <t>209-251-2</t>
  </si>
  <si>
    <t>563-47-3</t>
  </si>
  <si>
    <t xml:space="preserve">Flam. Liq. 2
Acute Tox. 4 *
Acute Tox. 4 *
Skin Corr. 1B
Skin Sens. 1
Aquatic Chronic 2
</t>
  </si>
  <si>
    <t xml:space="preserve">H225
H332
H302
H314
H317
H411
</t>
  </si>
  <si>
    <t>602-033-00-1</t>
  </si>
  <si>
    <t>chlorobenzene</t>
  </si>
  <si>
    <t>203-628-5</t>
  </si>
  <si>
    <t xml:space="preserve">Flam. Liq. 3
Acute Tox. 4 *
Aquatic Chronic 2
</t>
  </si>
  <si>
    <t xml:space="preserve">H226
H332
H411
</t>
  </si>
  <si>
    <t>602-034-00-7</t>
  </si>
  <si>
    <t>1,2-dichlorobenzene; o-dichlorobenzene</t>
  </si>
  <si>
    <t>602-035-00-2</t>
  </si>
  <si>
    <t>1,4-dichlorobenzene; p-dichlorobenzene</t>
  </si>
  <si>
    <t xml:space="preserve">Carc. 2
Eye Irrit. 2
Aquatic Acute 1
Aquatic Chronic 1
</t>
  </si>
  <si>
    <t xml:space="preserve">H351
H319
H400
H410
</t>
  </si>
  <si>
    <t xml:space="preserve">H351
H319
H410
</t>
  </si>
  <si>
    <t>602-036-00-8</t>
  </si>
  <si>
    <t>chloroprene (stabilised); 2-chlorobuta-1,3-diene (stabilised)</t>
  </si>
  <si>
    <t xml:space="preserve">Flam. Liq. 2
Carc. 1B
Acute Tox. 4 *
Acute Tox. 4 *
STOT SE 3
STOT RE 2 *
Skin Irrit. 2
Eye Irrit. 2
</t>
  </si>
  <si>
    <t xml:space="preserve">H225
H350
H332
H302
H335
H373 **
H315
H319
</t>
  </si>
  <si>
    <t xml:space="preserve">H225
H350
H332
H302
H373 **
H319
H335
H315
</t>
  </si>
  <si>
    <t>602-037-00-3</t>
  </si>
  <si>
    <t>α-chlorotoluene; benzyl chloride</t>
  </si>
  <si>
    <t>202-853-6</t>
  </si>
  <si>
    <t xml:space="preserve">Carc. 1B
Acute Tox. 3 *
Acute Tox. 4 *
STOT SE 3
STOT RE 2 *
Skin Irrit. 2
Eye Dam. 1
</t>
  </si>
  <si>
    <t xml:space="preserve">H350
H331
H302
H335
H373 **
H315
H318
</t>
  </si>
  <si>
    <t xml:space="preserve">H350
H331
H302
H373 **
H335
H315
H318
</t>
  </si>
  <si>
    <t>602-038-00-9</t>
  </si>
  <si>
    <t>α,α,α-trichlorotoluene; benzotrichloride</t>
  </si>
  <si>
    <t>202-634-5</t>
  </si>
  <si>
    <t>98-07-7</t>
  </si>
  <si>
    <t xml:space="preserve">Carc. 1B
Acute Tox. 3 *
Acute Tox. 4 *
STOT SE 3
Skin Irrit. 2
Eye Dam. 1
</t>
  </si>
  <si>
    <t xml:space="preserve">H350
H331
H302
H335
H315
H318
</t>
  </si>
  <si>
    <t>602-039-00-4</t>
  </si>
  <si>
    <t>polychlorobiphenyls; PCB</t>
  </si>
  <si>
    <t xml:space="preserve">STOT RE 2; H373: C ≥ 0,005 %
</t>
  </si>
  <si>
    <t>602-040-00-X</t>
  </si>
  <si>
    <t xml:space="preserve">2-chlorotoluene [1]
3-chlorotoluene [2]
4-chlorotoluene [3]
chlorotoluene  [4]
</t>
  </si>
  <si>
    <t xml:space="preserve">202-424-3 [1]
203-580-5 [2]
203-397-0 [3]
246-698-2 [4]
</t>
  </si>
  <si>
    <t xml:space="preserve">95-49-8 [1]
108-41-8 [2]
106-43-4 [3]
25168-05-2 [4]
</t>
  </si>
  <si>
    <t>602-041-00-5</t>
  </si>
  <si>
    <t>penthachloronaphthalene</t>
  </si>
  <si>
    <t>215-320-8</t>
  </si>
  <si>
    <t xml:space="preserve">Acute Tox. 4 *
Acute Tox. 4 *
Skin Irrit. 2
Eye Irrit. 2
Aquatic Acute 1
Aquatic Chronic 1
</t>
  </si>
  <si>
    <t xml:space="preserve">H312
H302
H315
H319
H400
H410
</t>
  </si>
  <si>
    <t xml:space="preserve">H312
H302
H319
H315
H410
</t>
  </si>
  <si>
    <t>602-042-00-0</t>
  </si>
  <si>
    <t>1,2,3,4,5,6-hexachlorcyclohexanes with the exception of those specified elsewhere in this Annex</t>
  </si>
  <si>
    <t xml:space="preserve">Carc. 2
Acute Tox. 3 *
Acute Tox. 4 *
Aquatic Acute 1
Aquatic Chronic 1
</t>
  </si>
  <si>
    <t xml:space="preserve">H351
H301
H312
H400
H410
</t>
  </si>
  <si>
    <t xml:space="preserve">H351
H301
H312
H410
</t>
  </si>
  <si>
    <t>A C</t>
  </si>
  <si>
    <t>602-043-00-6</t>
  </si>
  <si>
    <t>lindane (ISO); γ-HCH or γ-BHC; γ-1,2,3,4,5,6-hexachlorocyclohexane</t>
  </si>
  <si>
    <t xml:space="preserve">Lact.
Acute Tox. 3 *
Acute Tox. 4 *
Acute Tox. 4 *
STOT RE 2 *
Aquatic Acute 1
Aquatic Chronic 1
</t>
  </si>
  <si>
    <t xml:space="preserve">H362
H301
H332
H312
H373 **
H400
H410
</t>
  </si>
  <si>
    <t xml:space="preserve">H301
H332
H312
H373 **
H362
H410
</t>
  </si>
  <si>
    <t>602-044-00-1</t>
  </si>
  <si>
    <t>camphechlor (ISO); toxaphene</t>
  </si>
  <si>
    <t xml:space="preserve">Carc. 2
Acute Tox. 3 *
Acute Tox. 4 *
STOT SE 3
Skin Irrit. 2
Aquatic Acute 1
Aquatic Chronic 1
</t>
  </si>
  <si>
    <t xml:space="preserve">H351
H301
H312
H335
H315
H400
H410
</t>
  </si>
  <si>
    <t xml:space="preserve">H351
H301
H312
H335
H315
H410
</t>
  </si>
  <si>
    <t>602-045-00-7</t>
  </si>
  <si>
    <t>DDT (ISO); clofenotane (INN); dicophane; 1,1,1-trichloro-2,2-bis(4-chlorophenyl)ethane; dichlorodiphenyltrichloroethane</t>
  </si>
  <si>
    <t xml:space="preserve">Carc. 2
Acute Tox. 3 *
STOT RE 1
Aquatic Acute 1
Aquatic Chronic 1
</t>
  </si>
  <si>
    <t xml:space="preserve">H351
H301
H372 **
H400
H410
</t>
  </si>
  <si>
    <t xml:space="preserve">H351
H301
H372 **
H410
</t>
  </si>
  <si>
    <t>602-046-00-2</t>
  </si>
  <si>
    <t>heptachlor (ISO); 1,4,5,6,7,8,8-heptachloro-3a,4,7,7a-tetrahydro-4,7-methanoindene</t>
  </si>
  <si>
    <t xml:space="preserve">H351
H311
H301
H373 **
H400
H410
</t>
  </si>
  <si>
    <t xml:space="preserve">H351
H311
H301
H373 **
H410
</t>
  </si>
  <si>
    <t>602-047-00-8</t>
  </si>
  <si>
    <t>chlordane (ISO); 1,2,4,5,6,7,8,8-octachloro-3a,4,7,7a-tetrahydro-4,7-methanoindan</t>
  </si>
  <si>
    <t xml:space="preserve">Carc. 2
Acute Tox. 4 *
Acute Tox. 4 *
Aquatic Acute 1
Aquatic Chronic 1
</t>
  </si>
  <si>
    <t xml:space="preserve">H351
H312
H302
H400
H410
</t>
  </si>
  <si>
    <t xml:space="preserve">H351
H312
H302
H410
</t>
  </si>
  <si>
    <t>602-048-00-3</t>
  </si>
  <si>
    <t>aldrin (ISO)</t>
  </si>
  <si>
    <t xml:space="preserve">Carc. 2
Acute Tox. 3 *
Acute Tox. 3 *
STOT RE 1
Aquatic Acute 1
Aquatic Chronic 1
</t>
  </si>
  <si>
    <t xml:space="preserve">H351
H311
H301
H372 **
H400
H410
</t>
  </si>
  <si>
    <t xml:space="preserve">H351
H311
H301
H372 **
H410
</t>
  </si>
  <si>
    <t>602-049-00-9</t>
  </si>
  <si>
    <t>dieldrin (ISO)</t>
  </si>
  <si>
    <t xml:space="preserve">Carc. 2
Acute Tox. 1
Acute Tox. 3 *
STOT RE 1
Aquatic Acute 1
Aquatic Chronic 1
</t>
  </si>
  <si>
    <t xml:space="preserve">H351
H310
H301
H372 **
H400
H410
</t>
  </si>
  <si>
    <t xml:space="preserve">H351
H310
H301
H372 **
H410
</t>
  </si>
  <si>
    <t>602-050-00-4</t>
  </si>
  <si>
    <t>isodrin; (1α,4α,4aβ,5β,8β,8aβ)-1,2,3,4,10,10-hexachloro-1,4,4a,5,8,8a-hexahydro-1,4:5,8-dimethanonaphthalene</t>
  </si>
  <si>
    <t>207-366-2</t>
  </si>
  <si>
    <t>465-73-6</t>
  </si>
  <si>
    <t>602-051-00-X</t>
  </si>
  <si>
    <t>endrin (ISO); 1,2,3,4,10,10-hexachloro-6,7-epoxy-1,4,4a,5,6,7,8,8a-octahydro-1,4:5,8-dimethanonaphthalene</t>
  </si>
  <si>
    <t>602-052-00-5</t>
  </si>
  <si>
    <t>endosulfan (ISO); 1,2,3,4,7,7-hexachloro-8,9,10-trinorborn-2-en-5,6-ylenedimethylene sulfite; 1,4,5,6,7,7-hexachloro-8,9,10-trinorborn-5-en-2,3-ylenedimethylene sulfite</t>
  </si>
  <si>
    <t xml:space="preserve">Acute Tox. 2 *
Acute Tox. 2 *
Acute Tox. 4 *
Aquatic Acute 1
Aquatic Chronic 1
</t>
  </si>
  <si>
    <t xml:space="preserve">H330
H300
H312
H400
H410
</t>
  </si>
  <si>
    <t xml:space="preserve">H330
H300
H312
H410
</t>
  </si>
  <si>
    <t>602-053-00-0</t>
  </si>
  <si>
    <t>isobenzan (ISO); 1,3,4,5,6,7,8,8-octachloro-1,3,3a,4,7,7a-hexahydro-4,7-methanoisobenzofuran</t>
  </si>
  <si>
    <t>206-045-4</t>
  </si>
  <si>
    <t>297-78-9</t>
  </si>
  <si>
    <t>602-054-00-6</t>
  </si>
  <si>
    <t>3-iodpropene; allyl iodide</t>
  </si>
  <si>
    <t>209-130-4</t>
  </si>
  <si>
    <t>556-56-9</t>
  </si>
  <si>
    <t xml:space="preserve">Flam. Liq. 2
Skin Corr. 1B
</t>
  </si>
  <si>
    <t xml:space="preserve">H225
H314
</t>
  </si>
  <si>
    <t>602-055-00-1</t>
  </si>
  <si>
    <t>bromoethane; ethyl bromide</t>
  </si>
  <si>
    <t>200-825-8</t>
  </si>
  <si>
    <t xml:space="preserve">Flam. Liq. 2
Carc. 2
Acute Tox. 4 *
Acute Tox. 4 *
</t>
  </si>
  <si>
    <t xml:space="preserve">H225
H351
H332
H302
</t>
  </si>
  <si>
    <t>602-056-00-7</t>
  </si>
  <si>
    <t>α,α,α-trifluorotoluene; benzotrifluoride</t>
  </si>
  <si>
    <t>202-635-0</t>
  </si>
  <si>
    <t>98-08-8</t>
  </si>
  <si>
    <t>602-057-00-2</t>
  </si>
  <si>
    <t>α-bromotoluene; benzyl bromide</t>
  </si>
  <si>
    <t>202-847-3</t>
  </si>
  <si>
    <t>100-39-0</t>
  </si>
  <si>
    <t>602-058-00-8</t>
  </si>
  <si>
    <t>α,α-dichlorotoluene; benzylidene chloride; benzal chloride</t>
  </si>
  <si>
    <t>202-709-2</t>
  </si>
  <si>
    <t>98-87-3</t>
  </si>
  <si>
    <t xml:space="preserve">Carc. 2
Acute Tox. 3 *
Acute Tox. 4 *
STOT SE 3
Skin Irrit. 2
Eye Dam. 1
</t>
  </si>
  <si>
    <t xml:space="preserve">H351
H331
H302
H335
H315
H318
</t>
  </si>
  <si>
    <t>602-059-00-3</t>
  </si>
  <si>
    <t>1-chlorobutane; butyl chloride</t>
  </si>
  <si>
    <t>203-696-6</t>
  </si>
  <si>
    <t>109-69-3</t>
  </si>
  <si>
    <t xml:space="preserve">Flam. Liq. 2
</t>
  </si>
  <si>
    <t xml:space="preserve">H225
</t>
  </si>
  <si>
    <t>602-060-00-9</t>
  </si>
  <si>
    <t>bromobenzene</t>
  </si>
  <si>
    <t>203-623-8</t>
  </si>
  <si>
    <t>108-86-1</t>
  </si>
  <si>
    <t xml:space="preserve">Flam. Liq. 3
Skin Irrit. 2
Aquatic Chronic 2
</t>
  </si>
  <si>
    <t xml:space="preserve">H226
H315
H411
</t>
  </si>
  <si>
    <t>602-061-00-4</t>
  </si>
  <si>
    <t>hexafluoropropene; hexafluoropropylene</t>
  </si>
  <si>
    <t>204-127-4</t>
  </si>
  <si>
    <t>116-15-4</t>
  </si>
  <si>
    <t xml:space="preserve">Press. Gas
Acute Tox. 4 *
STOT SE 3
</t>
  </si>
  <si>
    <t xml:space="preserve">
H332
H335
</t>
  </si>
  <si>
    <t xml:space="preserve">H332
H335
</t>
  </si>
  <si>
    <t>602-062-00-X</t>
  </si>
  <si>
    <t xml:space="preserve">Carc. 1B
Repr. 1B
Acute Tox. 4 *
Acute Tox. 4 *
Acute Tox. 4 *
</t>
  </si>
  <si>
    <t xml:space="preserve">H350
H360F ***
H332
H312
H302
</t>
  </si>
  <si>
    <t>602-063-00-5</t>
  </si>
  <si>
    <t>heptachlor epoxide; 2,3-epoxy-1,4,5,6,7,8,8-heptachloro-3a,4,7,7a-tetrahydro-4,7-methanoindane</t>
  </si>
  <si>
    <t>213-831-0</t>
  </si>
  <si>
    <t>1024-57-3</t>
  </si>
  <si>
    <t xml:space="preserve">Carc. 2
Acute Tox. 3 *
STOT RE 2 *
Aquatic Acute 1
Aquatic Chronic 1
</t>
  </si>
  <si>
    <t xml:space="preserve">H351
H301
H373 **
H400
H410
</t>
  </si>
  <si>
    <t xml:space="preserve">H351
H301
H373 **
H410
</t>
  </si>
  <si>
    <t>602-064-00-0</t>
  </si>
  <si>
    <t>1,3-dichloro-2-propanol</t>
  </si>
  <si>
    <t>202-491-9</t>
  </si>
  <si>
    <t>96-23-1</t>
  </si>
  <si>
    <t xml:space="preserve">Carc. 1B
Acute Tox. 3 *
Acute Tox. 4 *
</t>
  </si>
  <si>
    <t xml:space="preserve">H350
H301
H312
</t>
  </si>
  <si>
    <t>602-065-00-6</t>
  </si>
  <si>
    <t>hexachlorobenzene</t>
  </si>
  <si>
    <t xml:space="preserve">Carc. 1B
STOT RE 1
Aquatic Acute 1
Aquatic Chronic 1
</t>
  </si>
  <si>
    <t xml:space="preserve">H350
H372 **
H400
H410
</t>
  </si>
  <si>
    <t xml:space="preserve">H350
H372 **
H410
</t>
  </si>
  <si>
    <t>602-066-00-1</t>
  </si>
  <si>
    <t>tetrachloro-p-benzoquinone</t>
  </si>
  <si>
    <t>204-274-4</t>
  </si>
  <si>
    <t>118-75-2</t>
  </si>
  <si>
    <t>602-067-00-7</t>
  </si>
  <si>
    <t>1,3-dichlorbenzene</t>
  </si>
  <si>
    <t>602-068-00-2</t>
  </si>
  <si>
    <t>ethylene bis(trichloroacetate)</t>
  </si>
  <si>
    <t>219-732-9</t>
  </si>
  <si>
    <t>2514-53-6</t>
  </si>
  <si>
    <t>602-069-00-8</t>
  </si>
  <si>
    <t>dichloroacetylene</t>
  </si>
  <si>
    <t>7572-29-4</t>
  </si>
  <si>
    <t xml:space="preserve">Unst. Expl.
Carc. 2
STOT RE 2 *
</t>
  </si>
  <si>
    <t xml:space="preserve">H200
H351
H373 **
</t>
  </si>
  <si>
    <t>GHS01
GHS08
Wng</t>
  </si>
  <si>
    <t>602-070-00-3</t>
  </si>
  <si>
    <t>3-chloro-4,5,α, α,α-pentafluorotoluene</t>
  </si>
  <si>
    <t>401-930-3</t>
  </si>
  <si>
    <t>77227-99-7</t>
  </si>
  <si>
    <t xml:space="preserve">Flam. Liq. 3
Acute Tox. 4 *
Acute Tox. 4 *
Aquatic Acute 1
</t>
  </si>
  <si>
    <t xml:space="preserve">H226
H332
H302
H400
</t>
  </si>
  <si>
    <t>602-071-00-9</t>
  </si>
  <si>
    <t>bromobenzylbromotoluene, reaction mass of isomers</t>
  </si>
  <si>
    <t xml:space="preserve">STOT RE 2 *
Skin Sens. 1
Aquatic Acute 1
Aquatic Chronic 1
</t>
  </si>
  <si>
    <t xml:space="preserve">H373 **
H317
H400
H410
</t>
  </si>
  <si>
    <t xml:space="preserve">H373 **
H317
H410
</t>
  </si>
  <si>
    <t>602-072-00-4</t>
  </si>
  <si>
    <t>dichloro [(dichlorophenyl)methyl]methylbenzene, reaction mass of isomers; (dichlorophenyl)(dichlorotolyl)methane, reaction mass of isomers (IUPAC)</t>
  </si>
  <si>
    <t>602-073-00-X</t>
  </si>
  <si>
    <t>1,4-dichlorobut-2-ene</t>
  </si>
  <si>
    <t>212-121-8</t>
  </si>
  <si>
    <t>764-41-0</t>
  </si>
  <si>
    <t xml:space="preserve">Carc. 1B
Acute Tox. 2 *
Acute Tox. 3 *
Acute Tox. 3 *
Skin Corr. 1B
Aquatic Acute 1
Aquatic Chronic 1
</t>
  </si>
  <si>
    <t xml:space="preserve">H350
H330
H311
H301
H314
H400
H410
</t>
  </si>
  <si>
    <t xml:space="preserve">H350
H330
H311
H301
H314
H410
</t>
  </si>
  <si>
    <t xml:space="preserve">Carc. 1B; H350: C ≥ 0,01 %
STOT SE 3; H335: C ≥ 5 %
</t>
  </si>
  <si>
    <t>602-074-00-5</t>
  </si>
  <si>
    <t>pentachlorobenzene</t>
  </si>
  <si>
    <t>602-075-00-0</t>
  </si>
  <si>
    <t>4,4,5,5-tetrachloro-1,3-dioxolan-2-one</t>
  </si>
  <si>
    <t>404-060-2</t>
  </si>
  <si>
    <t>22432-68-4</t>
  </si>
  <si>
    <t xml:space="preserve">Acute Tox. 2 *
Acute Tox. 4 *
Skin Corr. 1B
</t>
  </si>
  <si>
    <t xml:space="preserve">H330
H302
H314
</t>
  </si>
  <si>
    <t>602-076-00-6</t>
  </si>
  <si>
    <t>2,3,4-trichlorobut-1-ene</t>
  </si>
  <si>
    <t>219-397-9</t>
  </si>
  <si>
    <t>2431-50-7</t>
  </si>
  <si>
    <t xml:space="preserve">Carc. 2
Acute Tox. 3 *
Acute Tox. 4 *
STOT SE 3
Skin Irrit. 2
Eye Irrit. 2
Aquatic Acute 1
Aquatic Chronic 1
</t>
  </si>
  <si>
    <t xml:space="preserve">H351
H331
H302
H335
H315
H319
H400
H410
</t>
  </si>
  <si>
    <t xml:space="preserve">H351
H331
H302
H319
H335
H315
H410
</t>
  </si>
  <si>
    <t xml:space="preserve">Carc. 2; H351: C ≥ 0,1 %
</t>
  </si>
  <si>
    <t>602-077-00-1</t>
  </si>
  <si>
    <t>dodecachloropentacyclo[5.2.1.02,6.03,9.05,8]decane; mirex</t>
  </si>
  <si>
    <t xml:space="preserve">Carc. 2
Repr. 2
Lact.
Acute Tox. 4 *
Acute Tox. 4 *
Aquatic Acute 1
Aquatic Chronic 1
</t>
  </si>
  <si>
    <t xml:space="preserve">H351
H361fd
H362
H312
H302
H400
H410
</t>
  </si>
  <si>
    <t xml:space="preserve">H351
H361fd
H362
H312
H302
H410
</t>
  </si>
  <si>
    <t>602-078-00-7</t>
  </si>
  <si>
    <t>hexachlorocyclopentadiene</t>
  </si>
  <si>
    <t>201-029-3</t>
  </si>
  <si>
    <t>77-47-4</t>
  </si>
  <si>
    <t xml:space="preserve">Acute Tox. 2 *
Acute Tox. 3 *
Acute Tox. 4 *
Skin Corr. 1B
Aquatic Acute 1
Aquatic Chronic 1
</t>
  </si>
  <si>
    <t xml:space="preserve">H330
H311
H302
H314
H400
H410
</t>
  </si>
  <si>
    <t xml:space="preserve">H330
H311
H302
H314
H410
</t>
  </si>
  <si>
    <t>602-079-00-2</t>
  </si>
  <si>
    <t>2,3-dichloropropene; 2,3-dichloropropylene</t>
  </si>
  <si>
    <t>201-153-8</t>
  </si>
  <si>
    <t>78-88-6</t>
  </si>
  <si>
    <t xml:space="preserve">Flam. Liq. 2
Muta. 2
Acute Tox. 4 *
Acute Tox. 4 *
Acute Tox. 4 *
STOT SE 3
Skin Irrit. 2
Eye Dam. 1
Aquatic Chronic 3
</t>
  </si>
  <si>
    <t xml:space="preserve">H225
H341
H332
H312
H302
H335
H315
H318
H412
</t>
  </si>
  <si>
    <t>GHS02
GHS08
GHS05
GHS07
Dgr</t>
  </si>
  <si>
    <t>602-080-00-8</t>
  </si>
  <si>
    <t>alkanes, C10-13, chloro; chlorinated paraffins, C10-13</t>
  </si>
  <si>
    <t xml:space="preserve">H351
H410
</t>
  </si>
  <si>
    <t>602-081-00-3</t>
  </si>
  <si>
    <t>2-chloro-4,5-difluorobenzoic acid</t>
  </si>
  <si>
    <t>405-380-5</t>
  </si>
  <si>
    <t xml:space="preserve">Acute Tox. 4 *
Acute Tox. 4 *
Eye Dam. 1
Skin Sens. 1
</t>
  </si>
  <si>
    <t xml:space="preserve">H312
H302
H318
H317
</t>
  </si>
  <si>
    <t>602-082-00-9</t>
  </si>
  <si>
    <t>2,2,6,6-tetrakis(bromomethyl)-4-oxaheptane-1,7-diol</t>
  </si>
  <si>
    <t>408-020-5</t>
  </si>
  <si>
    <t>109678-33-3</t>
  </si>
  <si>
    <t>602-083-00-4</t>
  </si>
  <si>
    <t>diphenyl ether, pentabromo derivative pentabromodiphenyl ether</t>
  </si>
  <si>
    <t xml:space="preserve">Lact.
STOT RE 2 *
Aquatic Acute 1
Aquatic Chronic 1
</t>
  </si>
  <si>
    <t xml:space="preserve">H362
H373 **
H400
H410
</t>
  </si>
  <si>
    <t xml:space="preserve">H373 **
H362
H410
</t>
  </si>
  <si>
    <t>602-084-00-X</t>
  </si>
  <si>
    <t>1,1-dichloro-1-fluoroethane</t>
  </si>
  <si>
    <t>404-080-1</t>
  </si>
  <si>
    <t>1717-00-6</t>
  </si>
  <si>
    <t xml:space="preserve">Aquatic Chronic 3
Ozone 1
</t>
  </si>
  <si>
    <t xml:space="preserve">H412
H420
</t>
  </si>
  <si>
    <t>602-085-00-5</t>
  </si>
  <si>
    <t>2-bromopropane</t>
  </si>
  <si>
    <t>200-855-1</t>
  </si>
  <si>
    <t>75-26-3</t>
  </si>
  <si>
    <t xml:space="preserve">Flam. Liq. 2
Repr. 1A
STOT RE 2 *
</t>
  </si>
  <si>
    <t xml:space="preserve">H225
H360F ***
H373 **
</t>
  </si>
  <si>
    <t xml:space="preserve">H225
H360F ***
H373 **
</t>
  </si>
  <si>
    <t>602-086-00-0</t>
  </si>
  <si>
    <t>trifluoroiodomethane; trifluoromethyl iodide</t>
  </si>
  <si>
    <t>219-014-5</t>
  </si>
  <si>
    <t>2314-97-8</t>
  </si>
  <si>
    <t>602-087-00-6</t>
  </si>
  <si>
    <t>1,2,4-trichlorobenzene</t>
  </si>
  <si>
    <t xml:space="preserve">Acute Tox. 4 *
Skin Irrit. 2
Aquatic Acute 1
Aquatic Chronic 1
</t>
  </si>
  <si>
    <t xml:space="preserve">H302
H315
H400
H410
</t>
  </si>
  <si>
    <t xml:space="preserve">H302
H315
H410
</t>
  </si>
  <si>
    <t>602-088-00-1</t>
  </si>
  <si>
    <t>2,3-dibromopropan-1-ol; 2,3-dibromo-1-propanol</t>
  </si>
  <si>
    <t>202-480-9</t>
  </si>
  <si>
    <t>96-13-9</t>
  </si>
  <si>
    <t xml:space="preserve">Carc. 1B
Repr. 2
Acute Tox. 3 *
Acute Tox. 4 *
Acute Tox. 4 *
Aquatic Chronic 3
</t>
  </si>
  <si>
    <t xml:space="preserve">H350
H361f ***
H311
H332
H302
H412
</t>
  </si>
  <si>
    <t>602-089-00-7</t>
  </si>
  <si>
    <t>4-bromo-2-chlorofluorobenzene</t>
  </si>
  <si>
    <t>405-580-2</t>
  </si>
  <si>
    <t>60811-21-4</t>
  </si>
  <si>
    <t>602-090-00-2</t>
  </si>
  <si>
    <t>1-allyl-3-chloro-4-fluorobenzene</t>
  </si>
  <si>
    <t>406-630-6</t>
  </si>
  <si>
    <t>121626-73-1</t>
  </si>
  <si>
    <t>602-091-00-8</t>
  </si>
  <si>
    <t>1,3-dichloro-4-fluorobenzene</t>
  </si>
  <si>
    <t>406-160-1</t>
  </si>
  <si>
    <t>1435-48-9</t>
  </si>
  <si>
    <t xml:space="preserve">Acute Tox. 4 *
STOT RE 2 *
Skin Irrit. 2
Aquatic Chronic 2
</t>
  </si>
  <si>
    <t xml:space="preserve">H302
H373 **
H315
H411
</t>
  </si>
  <si>
    <t>602-092-00-3</t>
  </si>
  <si>
    <t>1-bromo-3,4,5-trifluorobenzene</t>
  </si>
  <si>
    <t>418-480-9</t>
  </si>
  <si>
    <t>138526-69-9</t>
  </si>
  <si>
    <t xml:space="preserve">Flam. Liq. 3
Carc. 2
Skin Irrit. 2
Eye Dam. 1
Aquatic Chronic 2
</t>
  </si>
  <si>
    <t xml:space="preserve">H226
H351
H315
H318
H411
</t>
  </si>
  <si>
    <t>GHS02
GHS08
GHS05
GHS09
Dgr</t>
  </si>
  <si>
    <t>602-093-00-9</t>
  </si>
  <si>
    <t>α, α,α,4-tetrachlorotoluene; p-chlorobenzotrichloride</t>
  </si>
  <si>
    <t>226-009-1</t>
  </si>
  <si>
    <t>5216-25-1</t>
  </si>
  <si>
    <t xml:space="preserve">Carc. 1B
Repr. 2
Acute Tox. 4 *
Acute Tox. 4 *
STOT SE 3
STOT RE 1
Skin Irrit. 2
</t>
  </si>
  <si>
    <t xml:space="preserve">H350
H361f ***
H312
H302
H335
H372 **
H315
</t>
  </si>
  <si>
    <t xml:space="preserve">H350
H361f ***
H372 **
H312
H302
H335
H315
</t>
  </si>
  <si>
    <t>602-094-00-4</t>
  </si>
  <si>
    <t>diphenylether; octabromo derivate</t>
  </si>
  <si>
    <t xml:space="preserve">H360Df
</t>
  </si>
  <si>
    <t xml:space="preserve">H360Df
</t>
  </si>
  <si>
    <t>602-095-00-X</t>
  </si>
  <si>
    <t>alkanes, C14-17, chloro; chlorinated paraffins, C14-17</t>
  </si>
  <si>
    <t>287-477-0</t>
  </si>
  <si>
    <t>85535-85-9</t>
  </si>
  <si>
    <t xml:space="preserve">Lact.
Aquatic Acute 1
Aquatic Chronic 1
</t>
  </si>
  <si>
    <t xml:space="preserve">H362
H400
H410
</t>
  </si>
  <si>
    <t xml:space="preserve">H362
H410
</t>
  </si>
  <si>
    <t>602-096-00-5</t>
  </si>
  <si>
    <t xml:space="preserve">malachite green hydrochloride [1]
malachite green oxalate  [2]
</t>
  </si>
  <si>
    <t xml:space="preserve">209-322-8 [1]
219-441-7 [2]
</t>
  </si>
  <si>
    <t xml:space="preserve">569-64-2 [1]
2437-29-8 [2]
</t>
  </si>
  <si>
    <t xml:space="preserve">Repr. 2
Acute Tox. 4 *
Eye Dam. 1
Aquatic Acute 1
Aquatic Chronic 1
</t>
  </si>
  <si>
    <t xml:space="preserve">H361d ***
H302
H318
H400
H410
</t>
  </si>
  <si>
    <t xml:space="preserve">H361d ***
H302
H318
H410
</t>
  </si>
  <si>
    <t>602-097-00-0</t>
  </si>
  <si>
    <t>1-bromo-9-(4,4,5,5,5-pentafluoropentylthio)nonane</t>
  </si>
  <si>
    <t>422-850-5</t>
  </si>
  <si>
    <t>148757-89-5</t>
  </si>
  <si>
    <t>602-098-00-6</t>
  </si>
  <si>
    <t>2-(3-bromophenoxy)tetrahydro-2H-pyran</t>
  </si>
  <si>
    <t>429-030-6</t>
  </si>
  <si>
    <t>57999-49-2</t>
  </si>
  <si>
    <t>602-099-00-1</t>
  </si>
  <si>
    <t>3-(4-fluorophenyl)-2-methylpropionylchloride</t>
  </si>
  <si>
    <t>426-370-7</t>
  </si>
  <si>
    <t xml:space="preserve">Acute Tox. 4 *
Skin Corr. 1A
Aquatic Chronic 3
</t>
  </si>
  <si>
    <t xml:space="preserve">H302
H314
H412
</t>
  </si>
  <si>
    <t xml:space="preserve">H314
H302
H412
</t>
  </si>
  <si>
    <t>602-100-00-5</t>
  </si>
  <si>
    <t>reaction mass of: (R,R)-1,1,1,2,2,3,4,5,5,5-decafluoropentane; (S,S)-1,1,1,2,2,3,4,5,5,5-decafluoropentane</t>
  </si>
  <si>
    <t>420-640-8</t>
  </si>
  <si>
    <t>602-101-00-0</t>
  </si>
  <si>
    <t>2-chloro-4-fluoro-5-nitrophenyl (isobutyl)carbonate</t>
  </si>
  <si>
    <t>427-020-6</t>
  </si>
  <si>
    <t>141772-37-4</t>
  </si>
  <si>
    <t>602-102-00-6</t>
  </si>
  <si>
    <t>1,1,1,3,3-pentafluorobutane</t>
  </si>
  <si>
    <t>430-250-1</t>
  </si>
  <si>
    <t>406-58-6</t>
  </si>
  <si>
    <t>602-103-00-1</t>
  </si>
  <si>
    <t>1-(chlorophenylmethyl)-2-methylbenzene</t>
  </si>
  <si>
    <t>431-450-1</t>
  </si>
  <si>
    <t>41870-52-4</t>
  </si>
  <si>
    <t>602-104-00-7</t>
  </si>
  <si>
    <t>1,1,2,2,3,3,4-heptafluorocyclopentane</t>
  </si>
  <si>
    <t>430-710-1</t>
  </si>
  <si>
    <t>15290-77-4</t>
  </si>
  <si>
    <t>602-105-00-2</t>
  </si>
  <si>
    <t>sodium 1,1,2,2,3,3,4,4,4-nonafluoro-1-butanesulfinate</t>
  </si>
  <si>
    <t>422-100-7</t>
  </si>
  <si>
    <t>102061-82-5</t>
  </si>
  <si>
    <t>602-106-00-8</t>
  </si>
  <si>
    <t>2-bromo-4,6-difluoroaniline</t>
  </si>
  <si>
    <t>429-430-0</t>
  </si>
  <si>
    <t>444-14-4</t>
  </si>
  <si>
    <t>602-107-00-3</t>
  </si>
  <si>
    <t>3,3,4,4-tetrafluoro-4-iodo-1-butene</t>
  </si>
  <si>
    <t>439-500-2</t>
  </si>
  <si>
    <t>33831-83-3</t>
  </si>
  <si>
    <t>602-108-00-9</t>
  </si>
  <si>
    <t>(2,3,5,6-tetrafluorophenyl)methanol</t>
  </si>
  <si>
    <t>443-840-7</t>
  </si>
  <si>
    <t>4084-38-2</t>
  </si>
  <si>
    <t>602-109-00-4</t>
  </si>
  <si>
    <t xml:space="preserve">Hexabromocyclododecane [1]
1,2,5,6,9,10-hexabromocyclododecane [2]
</t>
  </si>
  <si>
    <t xml:space="preserve">247-148-4 [1]
221-695-9 [2]
</t>
  </si>
  <si>
    <t xml:space="preserve">25637-99-4 [1]
3194-55-6 [2]
</t>
  </si>
  <si>
    <t xml:space="preserve">Repr. 2
Lact.
</t>
  </si>
  <si>
    <t xml:space="preserve">H361
H362
</t>
  </si>
  <si>
    <t>603-001-00-X</t>
  </si>
  <si>
    <t>methanol</t>
  </si>
  <si>
    <t xml:space="preserve">Flam. Liq. 2
Acute Tox. 3 *
Acute Tox. 3 *
Acute Tox. 3 *
STOT SE 1
</t>
  </si>
  <si>
    <t xml:space="preserve">H225
H331
H311
H301
H370 **
</t>
  </si>
  <si>
    <t>GHS02
GHS06
GHS08
Dgr</t>
  </si>
  <si>
    <t xml:space="preserve">*
STOT SE 1; H370: C ≥ 10 %
STOT SE 2; H371: 3 % ≤ C &lt; 10 %
</t>
  </si>
  <si>
    <t>603-002-00-5</t>
  </si>
  <si>
    <t>ethanol; ethyl alcohol</t>
  </si>
  <si>
    <t>603-003-00-0</t>
  </si>
  <si>
    <t>propan-1-ol; n-propanol</t>
  </si>
  <si>
    <t xml:space="preserve">Flam. Liq. 2
STOT SE 3
Eye Dam. 1
</t>
  </si>
  <si>
    <t xml:space="preserve">H225
H336
H318
</t>
  </si>
  <si>
    <t xml:space="preserve">H225
H318
H336
</t>
  </si>
  <si>
    <t>603-004-00-6</t>
  </si>
  <si>
    <t>butan-1-ol; n-butanol</t>
  </si>
  <si>
    <t xml:space="preserve">Flam. Liq. 3
Acute Tox. 4 *
STOT SE 3
STOT SE 3
Skin Irrit. 2
Eye Dam. 1
</t>
  </si>
  <si>
    <t xml:space="preserve">H226
H302
H335
H336
H315
H318
</t>
  </si>
  <si>
    <t xml:space="preserve">H226
H302
H335
H315
H318
H336
</t>
  </si>
  <si>
    <t>603-005-00-1</t>
  </si>
  <si>
    <t>2-methylpropan-2-ol; tert-butyl alcohol</t>
  </si>
  <si>
    <t xml:space="preserve">Flam. Liq. 2
Acute Tox. 4 *
STOT SE 3
Eye Irrit. 2
</t>
  </si>
  <si>
    <t xml:space="preserve">H225
H332
H335
H319
</t>
  </si>
  <si>
    <t xml:space="preserve">H225
H332
H319
H335
</t>
  </si>
  <si>
    <t>603-006-00-7</t>
  </si>
  <si>
    <t>pentanol isomers, with the exception fo those specified elsewhere in this Annex</t>
  </si>
  <si>
    <t>250-378-8</t>
  </si>
  <si>
    <t xml:space="preserve">Flam. Liq. 3
Acute Tox. 4 *
STOT SE 3
</t>
  </si>
  <si>
    <t xml:space="preserve">H226
H332
H335
</t>
  </si>
  <si>
    <t xml:space="preserve">H226
H332
H335
</t>
  </si>
  <si>
    <t>603-007-00-2</t>
  </si>
  <si>
    <t>2-methylbutan-2-ol; tert-pentanol</t>
  </si>
  <si>
    <t>200-908-9</t>
  </si>
  <si>
    <t>75-85-4</t>
  </si>
  <si>
    <t xml:space="preserve">Flam. Liq. 2
Acute Tox. 4 *
STOT SE 3
Skin Irrit. 2
</t>
  </si>
  <si>
    <t xml:space="preserve">H225
H332
H335
H315
</t>
  </si>
  <si>
    <t>603-008-00-8</t>
  </si>
  <si>
    <t>4-methylpentan-2-ol; methyl isobutyl carbinol</t>
  </si>
  <si>
    <t>203-551-7</t>
  </si>
  <si>
    <t>108-11-2</t>
  </si>
  <si>
    <t xml:space="preserve">Flam. Liq. 3
STOT SE 3
</t>
  </si>
  <si>
    <t xml:space="preserve">H226
H335
</t>
  </si>
  <si>
    <t>603-009-00-3</t>
  </si>
  <si>
    <t>cyclohexanol</t>
  </si>
  <si>
    <t>203-630-6</t>
  </si>
  <si>
    <t xml:space="preserve">Acute Tox. 4 *
Acute Tox. 4 *
STOT SE 3
Skin Irrit. 2
</t>
  </si>
  <si>
    <t xml:space="preserve">H332
H302
H335
H315
</t>
  </si>
  <si>
    <t>603-010-00-9</t>
  </si>
  <si>
    <t xml:space="preserve">2-methylcyclohexanol, mixed isomers [1]
cis-2-methylcyclohexanol [2]
trans-2-methylcyclohexanol  [3]
</t>
  </si>
  <si>
    <t xml:space="preserve">209-512-0 [1]
231-187-9 [2]
231-186-3 [3]
</t>
  </si>
  <si>
    <t xml:space="preserve">583-59-5 [1]
7443-70-1 [2]
7443-52-9 [3]
</t>
  </si>
  <si>
    <t>603-011-00-4</t>
  </si>
  <si>
    <t>2-methoxyethanol; ethylene glycol monomethyl ether</t>
  </si>
  <si>
    <t xml:space="preserve">Flam. Liq. 3
Repr. 1B
Acute Tox. 4 *
Acute Tox. 4 *
Acute Tox. 4 *
</t>
  </si>
  <si>
    <t xml:space="preserve">H226
H360FD
H332
H312
H302
</t>
  </si>
  <si>
    <t>603-012-00-X</t>
  </si>
  <si>
    <t>2-ethoxyethanol; ethylene glycol monoethyl ether</t>
  </si>
  <si>
    <t xml:space="preserve">Flam. Liq. 3
Repr. 1B
Acute Tox. 3
Acute Tox. 4
</t>
  </si>
  <si>
    <t xml:space="preserve">H226
H360FD
H331
H302
</t>
  </si>
  <si>
    <t>GHS02
GHS08
GHS06
Dgr</t>
  </si>
  <si>
    <t>603-013-00-5</t>
  </si>
  <si>
    <t>2-isopropoxyethanol; ethylene glycol monoisopropyl ether</t>
  </si>
  <si>
    <t>203-685-6</t>
  </si>
  <si>
    <t>109-59-1</t>
  </si>
  <si>
    <t xml:space="preserve">Acute Tox. 4 *
Acute Tox. 4 *
Eye Irrit. 2
</t>
  </si>
  <si>
    <t xml:space="preserve">H332
H312
H319
</t>
  </si>
  <si>
    <t>603-014-00-0</t>
  </si>
  <si>
    <t>2-butoxyethanol; ethylene glycol monobutyl ether; butyl cellosolve</t>
  </si>
  <si>
    <t xml:space="preserve">Acute Tox. 4 *
Acute Tox. 4 *
Acute Tox. 4 *
Skin Irrit. 2
Eye Irrit. 2
</t>
  </si>
  <si>
    <t xml:space="preserve">H332
H312
H302
H315
H319
</t>
  </si>
  <si>
    <t xml:space="preserve">H332
H312
H302
H319
H315
</t>
  </si>
  <si>
    <t>603-015-00-6</t>
  </si>
  <si>
    <t>allyl alcohol</t>
  </si>
  <si>
    <t>203-470-7</t>
  </si>
  <si>
    <t xml:space="preserve">Flam. Liq. 2
Acute Tox. 3 *
Acute Tox. 3 *
Acute Tox. 3 *
STOT SE 3
Skin Irrit. 2
Eye Irrit. 2
Aquatic Acute 1
</t>
  </si>
  <si>
    <t xml:space="preserve">H225
H331
H311
H301
H335
H315
H319
H400
</t>
  </si>
  <si>
    <t xml:space="preserve">H225
H331
H311
H301
H319
H335
H315
H400
</t>
  </si>
  <si>
    <t>603-016-00-1</t>
  </si>
  <si>
    <t>4-hydroxy-4-methylpentan-2-one; diacetone alcohol</t>
  </si>
  <si>
    <t>204-626-7</t>
  </si>
  <si>
    <t>123-42-2</t>
  </si>
  <si>
    <t xml:space="preserve">Eye Irrit. 2; H319: C ≥ 10 %
</t>
  </si>
  <si>
    <t>603-018-00-2</t>
  </si>
  <si>
    <t>furfuryl alcohol</t>
  </si>
  <si>
    <t>202-626-1</t>
  </si>
  <si>
    <t xml:space="preserve">Carc. 2
Acute Tox. 3 *
Acute Tox. 4 *
Acute Tox. 4 *
STOT SE 3
STOT RE 2 *
Eye Irrit. 2
</t>
  </si>
  <si>
    <t xml:space="preserve">H351
H331
H312
H302
H335
H373 **
H319
</t>
  </si>
  <si>
    <t xml:space="preserve">H351
H331
H312
H302
H373 **
H319
H335
</t>
  </si>
  <si>
    <t>603-019-00-8</t>
  </si>
  <si>
    <t>dimethyl ether</t>
  </si>
  <si>
    <t>204-065-8</t>
  </si>
  <si>
    <t>603-020-00-3</t>
  </si>
  <si>
    <t>ethyl methyl ether</t>
  </si>
  <si>
    <t>540-67-0</t>
  </si>
  <si>
    <t>603-021-00-9</t>
  </si>
  <si>
    <t>methyl vinyl ether</t>
  </si>
  <si>
    <t>203-475-4</t>
  </si>
  <si>
    <t>107-25-5</t>
  </si>
  <si>
    <t>603-022-00-4</t>
  </si>
  <si>
    <t>diethyl ether; ether</t>
  </si>
  <si>
    <t>200-467-2</t>
  </si>
  <si>
    <t xml:space="preserve">Flam. Liq. 1
Acute Tox. 4 *
STOT SE 3
</t>
  </si>
  <si>
    <t xml:space="preserve">H224
H302
H336
</t>
  </si>
  <si>
    <t xml:space="preserve">H224
H302
H336
</t>
  </si>
  <si>
    <t xml:space="preserve">EUH019
EUH066
</t>
  </si>
  <si>
    <t>603-023-00-X</t>
  </si>
  <si>
    <t>ethylene oxide; oxirane</t>
  </si>
  <si>
    <t xml:space="preserve">Flam. Gas 1
Press. Gas
Carc. 1B
Muta. 1B
Acute Tox. 3 *
STOT SE 3
Skin Irrit. 2
Eye Irrit. 2
</t>
  </si>
  <si>
    <t xml:space="preserve">H220
H350
H340
H331
H335
H315
H319
</t>
  </si>
  <si>
    <t xml:space="preserve">H220
H331
H315
H319
H340
H350
H335
</t>
  </si>
  <si>
    <t>603-024-00-5</t>
  </si>
  <si>
    <t>1,4-dioxane</t>
  </si>
  <si>
    <t>204-661-8</t>
  </si>
  <si>
    <t xml:space="preserve">Flam. Liq. 2
Carc. 2
STOT SE 3
Eye Irrit. 2
</t>
  </si>
  <si>
    <t xml:space="preserve">H225
H351
H335
H319
</t>
  </si>
  <si>
    <t xml:space="preserve">H225
H351
H319
H335
</t>
  </si>
  <si>
    <t>603-025-00-0</t>
  </si>
  <si>
    <t>tetrahydrofuran</t>
  </si>
  <si>
    <t>203-726-8</t>
  </si>
  <si>
    <t xml:space="preserve">H225
H351
H319
H335
</t>
  </si>
  <si>
    <t xml:space="preserve">STOT SE 3; H335:  C ≥ 25 %
Eye Irrit.2; H319:  C ≥ 25 %
</t>
  </si>
  <si>
    <t>603-026-00-6</t>
  </si>
  <si>
    <t>1-chloro-2,3-epoxypropane; epichlorhydrin</t>
  </si>
  <si>
    <t>203-439-8</t>
  </si>
  <si>
    <t xml:space="preserve">Flam. Liq. 3
Carc. 1B
Acute Tox. 3 *
Acute Tox. 3 *
Acute Tox. 3 *
Skin Corr. 1B
Skin Sens. 1
</t>
  </si>
  <si>
    <t xml:space="preserve">H226
H350
H331
H311
H301
H314
H317
</t>
  </si>
  <si>
    <t>GHS02
GHS06
GHS08
GHS05
Dgr</t>
  </si>
  <si>
    <t>603-027-00-1</t>
  </si>
  <si>
    <t>ethanediol; ethylene glycol</t>
  </si>
  <si>
    <t>603-028-00-7</t>
  </si>
  <si>
    <t>2-chloroethanol; ethylene chlorohydrin</t>
  </si>
  <si>
    <t>203-459-7</t>
  </si>
  <si>
    <t>107-07-3</t>
  </si>
  <si>
    <t>603-029-00-2</t>
  </si>
  <si>
    <t>bis(2-chloroethyl) ether</t>
  </si>
  <si>
    <t>203-870-1</t>
  </si>
  <si>
    <t>111-44-4</t>
  </si>
  <si>
    <t xml:space="preserve">Carc. 2
Acute Tox. 1
Acute Tox. 2 *
Acute Tox. 2 *
</t>
  </si>
  <si>
    <t xml:space="preserve">H351
H310
H330
H300
</t>
  </si>
  <si>
    <t xml:space="preserve">H351
H330
H310
H300
</t>
  </si>
  <si>
    <t>603-030-00-8</t>
  </si>
  <si>
    <t>2-aminoethanol; ethanolamine</t>
  </si>
  <si>
    <t xml:space="preserve">Acute Tox. 4 *
Acute Tox. 4 *
Acute Tox. 4 *
Skin Corr. 1B
</t>
  </si>
  <si>
    <t xml:space="preserve">H332
H312
H302
H314
</t>
  </si>
  <si>
    <t>603-031-00-3</t>
  </si>
  <si>
    <t>1,2-dimethoxyethane; ethylene glycol dimethyl ether; EGDME</t>
  </si>
  <si>
    <t xml:space="preserve">Flam. Liq. 2
Repr. 1B
Acute Tox. 4 *
</t>
  </si>
  <si>
    <t xml:space="preserve">H225
H360FD
H332
</t>
  </si>
  <si>
    <t xml:space="preserve">H225
H360FD
H332
</t>
  </si>
  <si>
    <t>603-032-00-9</t>
  </si>
  <si>
    <t>ethylene dinitrate; ethylene glycol dinitrate</t>
  </si>
  <si>
    <t>211-063-0</t>
  </si>
  <si>
    <t>628-96-6</t>
  </si>
  <si>
    <t xml:space="preserve">Unst. Expl.
Acute Tox. 1
Acute Tox. 2 *
Acute Tox. 2 *
STOT RE 2
</t>
  </si>
  <si>
    <t xml:space="preserve">H200
H310
H330
H300
H373 **
</t>
  </si>
  <si>
    <t>GHS01
GHS06
GHS08
Dgr</t>
  </si>
  <si>
    <t xml:space="preserve">H200
H330
H310
H300
H373 **
</t>
  </si>
  <si>
    <t>603-033-00-4</t>
  </si>
  <si>
    <t>oxydiethylene dinitrate; diethylene glycol dinitrate; digol dinitrate</t>
  </si>
  <si>
    <t>211-745-8</t>
  </si>
  <si>
    <t>693-21-0</t>
  </si>
  <si>
    <t xml:space="preserve">Acute Tox. 1
Acute Tox. 2 *
Acute Tox. 2 *
STOT RE 2 *
Aquatic Chronic 3
Unst. Expl
</t>
  </si>
  <si>
    <t xml:space="preserve">H310
H330
H300
H373 **
H412
H200
</t>
  </si>
  <si>
    <t xml:space="preserve">H200
H330
H310
H300
H373 **
H412
</t>
  </si>
  <si>
    <t>603-033-01-1</t>
  </si>
  <si>
    <t>oxydiethylene dinitrate; diethylene glycol dinitrate; digol dinitrate; [&gt;25 % phlegmatiser]</t>
  </si>
  <si>
    <t xml:space="preserve">Expl. 1.1
Acute Tox. 1
Acute Tox. 2 *
Acute Tox. 2 *
STOT RE 2 *
Aquatic Chronic 3
</t>
  </si>
  <si>
    <t xml:space="preserve">H201
H310
H330
H300
H373 **
H412
</t>
  </si>
  <si>
    <t xml:space="preserve">H201
H330
H310
H300
H373 **
H412
</t>
  </si>
  <si>
    <t>603-034-00-X</t>
  </si>
  <si>
    <t>glycerol trinitrate; nitroglycerine</t>
  </si>
  <si>
    <t>200-240-8</t>
  </si>
  <si>
    <t xml:space="preserve">Unst. Expl.
Acute Tox. 1
Acute Tox. 2 *
Acute Tox. 2 *
STOT RE 2 *
Aquatic Chronic 2
</t>
  </si>
  <si>
    <t xml:space="preserve">H200
H310
H330
H300
H373 **
H411
</t>
  </si>
  <si>
    <t xml:space="preserve">H200
H330
H310
H300
H373 **
H411
</t>
  </si>
  <si>
    <t>603-034-01-7</t>
  </si>
  <si>
    <t>glycerol trinitrate; nitroglycerine; [&gt;40 % phlegmatiser]</t>
  </si>
  <si>
    <t xml:space="preserve">Expl. 1.1
Acute Tox. 1
Acute Tox. 2 *
Acute Tox. 2 *
STOT RE 2 *
Aquatic Chronic 2
</t>
  </si>
  <si>
    <t xml:space="preserve">H201
H310
H330
H300
H373 **
H411
</t>
  </si>
  <si>
    <t xml:space="preserve">H201
H330
H310
H300
H373 **
H411
</t>
  </si>
  <si>
    <t>603-035-00-5</t>
  </si>
  <si>
    <t>pentaerythritol tetranitrate; P.E.T.N.</t>
  </si>
  <si>
    <t>201-084-3</t>
  </si>
  <si>
    <t>78-11-5</t>
  </si>
  <si>
    <t>603-035-01-2</t>
  </si>
  <si>
    <t>pentaerythritol tetranitrate; pentaerythrite tetranitrate; P.E.T.N.; [&gt;20 % phlegmatiser]</t>
  </si>
  <si>
    <t xml:space="preserve">Expl. 1.1
</t>
  </si>
  <si>
    <t xml:space="preserve">H201
</t>
  </si>
  <si>
    <t>603-036-00-0</t>
  </si>
  <si>
    <t>mannitol hexanitrate; nitromannite</t>
  </si>
  <si>
    <t>239-924-6</t>
  </si>
  <si>
    <t>15825-70-4</t>
  </si>
  <si>
    <t>603-036-01-8</t>
  </si>
  <si>
    <t>mannitol hexanitrate; nitromannite; [&gt;40 % phlegmatiser]</t>
  </si>
  <si>
    <t>603-037-00-6</t>
  </si>
  <si>
    <t>cellulose nitrate; nitrocellulose</t>
  </si>
  <si>
    <t>603-038-00-1</t>
  </si>
  <si>
    <t>allyl glycidyl ether; allyl 2,3-epoxypropyl ether; prop-2-en-1-yl 2,3-epoxypropyl ether</t>
  </si>
  <si>
    <t>203-442-4</t>
  </si>
  <si>
    <t>106-92-3</t>
  </si>
  <si>
    <t xml:space="preserve">Flam. Liq. 3
Carc. 2
Muta. 2
Repr. 2
Acute Tox. 4 *
Acute Tox. 4 *
STOT SE 3
Skin Irrit. 2
Eye Dam. 1
Skin Sens. 1
Aquatic Chronic 3
</t>
  </si>
  <si>
    <t xml:space="preserve">H226
H351
H341
H361f ***
H332
H302
H335
H315
H318
H317
H412
</t>
  </si>
  <si>
    <t>603-039-00-7</t>
  </si>
  <si>
    <t>butyl glycidyl ether; butyl 2,3-epoxypropyl ether</t>
  </si>
  <si>
    <t>219-376-4</t>
  </si>
  <si>
    <t>2426-08-6</t>
  </si>
  <si>
    <t xml:space="preserve">Flam. Liq. 3
Carc. 2
Muta. 2
Acute Tox. 4 *
Acute Tox. 4 *
STOT SE 3
Skin Sens. 1
Aquatic Chronic 3
</t>
  </si>
  <si>
    <t xml:space="preserve">H226
H351
H341
H332
H302
H335
H317
H412
</t>
  </si>
  <si>
    <t>GHS02
GHS08
GHS07
Wng</t>
  </si>
  <si>
    <t>603-040-00-2</t>
  </si>
  <si>
    <t xml:space="preserve">sodium methanolate; sodium methoxide [1]
potassium methanolate; potassium methoxide [2]
lithium methanolate; lithium methoxide  [3]
</t>
  </si>
  <si>
    <t xml:space="preserve">204-699-5 [1]
212-736-1 [2]
212-737-7 [3]
</t>
  </si>
  <si>
    <t xml:space="preserve">124-41-4 [1]
865-33-8 [2]
865-34-9 [3]
</t>
  </si>
  <si>
    <t xml:space="preserve">Skin Corr. 1B
Self-heat 1
</t>
  </si>
  <si>
    <t xml:space="preserve">H314
H251
</t>
  </si>
  <si>
    <t xml:space="preserve">H251
H314
</t>
  </si>
  <si>
    <t>603-041-00-8</t>
  </si>
  <si>
    <t xml:space="preserve">potassium ethanolate; potassium ethoxide [1]
sodium ethanolate; sodium ethoxide  [2]
</t>
  </si>
  <si>
    <t xml:space="preserve">213-029-0 [1]
205-487-5 [2]
</t>
  </si>
  <si>
    <t xml:space="preserve">917-58-8 [1]
141-52-6 [2]
</t>
  </si>
  <si>
    <t>603-042-00-3</t>
  </si>
  <si>
    <t>aluminium-tri-isopropoxide</t>
  </si>
  <si>
    <t>209-090-8</t>
  </si>
  <si>
    <t>555-31-7</t>
  </si>
  <si>
    <t xml:space="preserve">Flam. Sol. 1
</t>
  </si>
  <si>
    <t xml:space="preserve">H228
</t>
  </si>
  <si>
    <t>603-043-00-9</t>
  </si>
  <si>
    <t>triarimol (ISO); 2,4-dichloro-α-(pyrimidin-5-yl) benzhydryl alcohol</t>
  </si>
  <si>
    <t>26766-27-8</t>
  </si>
  <si>
    <t>603-044-00-4</t>
  </si>
  <si>
    <t>dicofol (ISO); 2,2,2-trichloro-1,1-bis(4-chlorophenyl)ethanol</t>
  </si>
  <si>
    <t xml:space="preserve">Acute Tox. 4 *
Acute Tox. 4 *
Skin Irrit. 2
Skin Sens. 1
Aquatic Acute 1
Aquatic Chronic 1
</t>
  </si>
  <si>
    <t xml:space="preserve">H312
H302
H315
H317
H400
H410
</t>
  </si>
  <si>
    <t xml:space="preserve">H312
H302
H315
H317
H410
</t>
  </si>
  <si>
    <t>603-045-00-X</t>
  </si>
  <si>
    <t xml:space="preserve">diisopropyl ether [1]
dipropyl ether  [2]
</t>
  </si>
  <si>
    <t xml:space="preserve">203-560-6 [1]
203-869-6 [2]
</t>
  </si>
  <si>
    <t xml:space="preserve">108-20-3 [1]
111-43-3 [2]
</t>
  </si>
  <si>
    <t xml:space="preserve">Flam. Liq. 2
STOT SE 3
</t>
  </si>
  <si>
    <t xml:space="preserve">H225
H336
</t>
  </si>
  <si>
    <t xml:space="preserve">H225
H336
</t>
  </si>
  <si>
    <t>603-046-00-5</t>
  </si>
  <si>
    <t>bis(chloromethyl) ether; oxybis(chloromethane)</t>
  </si>
  <si>
    <t>208-832-8</t>
  </si>
  <si>
    <t xml:space="preserve">Flam. Liq. 2
Carc. 1A
Acute Tox. 2 *
Acute Tox. 3 *
Acute Tox. 4 *
</t>
  </si>
  <si>
    <t xml:space="preserve">H225
H350
H330
H311
H302
</t>
  </si>
  <si>
    <t xml:space="preserve">Carc. 1A; H350: C ≥ 0,001 %
</t>
  </si>
  <si>
    <t>603-047-00-0</t>
  </si>
  <si>
    <t>2-dimethylaminoethanol; N,N-dimethylethanolamine</t>
  </si>
  <si>
    <t>203-542-8</t>
  </si>
  <si>
    <t>108-01-0</t>
  </si>
  <si>
    <t xml:space="preserve">Flam. Liq. 3
Acute Tox. 4 *
Acute Tox. 4 *
Acute Tox. 4 *
Skin Corr. 1B
</t>
  </si>
  <si>
    <t xml:space="preserve">H226
H332
H312
H302
H314
</t>
  </si>
  <si>
    <t>603-048-00-6</t>
  </si>
  <si>
    <t>2-diethylaminoethanol; N,N-diethylethanolamine</t>
  </si>
  <si>
    <t>202-845-2</t>
  </si>
  <si>
    <t>100-37-8</t>
  </si>
  <si>
    <t>603-049-00-1</t>
  </si>
  <si>
    <t>chlorfenethol (ISO); 1,1-bis (4-chlorophenyl) ethanol</t>
  </si>
  <si>
    <t>201-246-3</t>
  </si>
  <si>
    <t>80-06-8</t>
  </si>
  <si>
    <t>603-050-00-7</t>
  </si>
  <si>
    <t>1-(2-Butoxypropoxy)propan-2-ol</t>
  </si>
  <si>
    <t>246-011-6</t>
  </si>
  <si>
    <t>24083-03-2</t>
  </si>
  <si>
    <t>603-051-00-2</t>
  </si>
  <si>
    <t>2-ethylbutan-1-ol</t>
  </si>
  <si>
    <t>202-621-4</t>
  </si>
  <si>
    <t>97-95-0</t>
  </si>
  <si>
    <t>603-052-00-8</t>
  </si>
  <si>
    <t>3-butoxypropan-2-ol; propylene glycol monobutyl ether</t>
  </si>
  <si>
    <t xml:space="preserve">Skin Irrit. 2
Eye Irrit. 2
</t>
  </si>
  <si>
    <t xml:space="preserve">H315
H319
</t>
  </si>
  <si>
    <t xml:space="preserve">H319
H315
</t>
  </si>
  <si>
    <t>603-053-00-3</t>
  </si>
  <si>
    <t>603-054-00-9</t>
  </si>
  <si>
    <t>di-n-butyl ether; dibutyl ether</t>
  </si>
  <si>
    <t>205-575-3</t>
  </si>
  <si>
    <t>142-96-1</t>
  </si>
  <si>
    <t xml:space="preserve">Flam. Liq. 3
STOT SE 3
Skin Irrit. 2
Eye Irrit. 2
Aquatic Chronic 3
</t>
  </si>
  <si>
    <t xml:space="preserve">H226
H335
H315
H319
H412
</t>
  </si>
  <si>
    <t xml:space="preserve">H226
H319
H335
H315
H412
</t>
  </si>
  <si>
    <t xml:space="preserve">STOT SE 3; H335: C ≥ 10 %
</t>
  </si>
  <si>
    <t>603-055-00-4</t>
  </si>
  <si>
    <t>propylene oxide; 1,2-epoxypropane; methyloxirane</t>
  </si>
  <si>
    <t xml:space="preserve">Flam. Liq. 1
Carc. 1B
Muta. 1B
Acute Tox. 4 *
Acute Tox. 4 *
Acute Tox. 4 *
STOT SE 3
Skin Irrit. 2
Eye Irrit. 2
</t>
  </si>
  <si>
    <t xml:space="preserve">H224
H350
H340
H332
H312
H302
H335
H315
H319
</t>
  </si>
  <si>
    <t xml:space="preserve">H224
H350
H340
H332
H312
H302
H319
H335
H315
</t>
  </si>
  <si>
    <t>603-056-00-X</t>
  </si>
  <si>
    <t xml:space="preserve">[(p-tolyloxy)methyl]oxirane [1]
[(m-tolyloxy)methyl]oxirane [2]
2,3-epoxypropyl o-tolyl ether [3]
[(tolyloxy)methyl]oxirane; cresyl glycidyl ether  [4]
</t>
  </si>
  <si>
    <t xml:space="preserve">218-574-8 [1]
218-575-3 [2]
218-645-3 [3]
247-711-4 [4]
</t>
  </si>
  <si>
    <t xml:space="preserve">2186-24-5 [1]
2186-25-6 [2]
2210-79-9 [3]
26447-14-3 [4]
</t>
  </si>
  <si>
    <t xml:space="preserve">Muta. 2
Skin Irrit. 2
Skin Sens. 1
Aquatic Chronic 2
</t>
  </si>
  <si>
    <t xml:space="preserve">H341
H315
H317
H411
</t>
  </si>
  <si>
    <t>603-057-00-5</t>
  </si>
  <si>
    <t>benzyl alcohol</t>
  </si>
  <si>
    <t>202-859-9</t>
  </si>
  <si>
    <t>100-51-6</t>
  </si>
  <si>
    <t>603-058-00-0</t>
  </si>
  <si>
    <t>1,3-propylene oxide</t>
  </si>
  <si>
    <t>207-964-3</t>
  </si>
  <si>
    <t>503-30-0</t>
  </si>
  <si>
    <t>603-059-00-6</t>
  </si>
  <si>
    <t>hexan-1-ol</t>
  </si>
  <si>
    <t>203-852-3</t>
  </si>
  <si>
    <t>111-27-3</t>
  </si>
  <si>
    <t>603-060-00-1</t>
  </si>
  <si>
    <t>2,2'-bioxirane; 1,2:3,4-diepoxybutane</t>
  </si>
  <si>
    <t>215-979-1</t>
  </si>
  <si>
    <t>1464-53-5</t>
  </si>
  <si>
    <t xml:space="preserve">Carc. 1B
Muta. 1B
Acute Tox. 2 *
Acute Tox. 3 *
Acute Tox. 3 *
Skin Corr. 1B
</t>
  </si>
  <si>
    <t xml:space="preserve">H350
H340
H330
H311
H301
H314
</t>
  </si>
  <si>
    <t>603-061-00-7</t>
  </si>
  <si>
    <t>tetrahydro-2-furylmethanol; tetrahydrofurfuryl alcohol</t>
  </si>
  <si>
    <t>202-625-6</t>
  </si>
  <si>
    <t>97-99-4</t>
  </si>
  <si>
    <t xml:space="preserve">Repr. 1B
Eye Irrit. 2
</t>
  </si>
  <si>
    <t xml:space="preserve">H360Df
H319
</t>
  </si>
  <si>
    <t>GHS08 GHS07
Dgr</t>
  </si>
  <si>
    <t xml:space="preserve">H319
H360Df
</t>
  </si>
  <si>
    <t>603-062-00-2</t>
  </si>
  <si>
    <t>tetrahydrofuran-2,5-diyldimethanol</t>
  </si>
  <si>
    <t>203-239-0</t>
  </si>
  <si>
    <t>104-80-3</t>
  </si>
  <si>
    <t>603-063-00-8</t>
  </si>
  <si>
    <t>2,3-epoxypropan-1-ol; glycidol; oxiranemethanol</t>
  </si>
  <si>
    <t>209-128-3</t>
  </si>
  <si>
    <t>556-52-5</t>
  </si>
  <si>
    <t xml:space="preserve">Carc. 1B
Muta. 2
Repr. 1B
Acute Tox. 3 *
Acute Tox. 4 *
Acute Tox. 4 *
STOT SE 3
Skin Irrit. 2
Eye Irrit. 2
</t>
  </si>
  <si>
    <t xml:space="preserve">H350
H341
H360F ***
H331
H312
H302
H335
H315
H319
</t>
  </si>
  <si>
    <t xml:space="preserve">H350
H341
H360F ***
H331
H312
H302
H319
H335
H315
</t>
  </si>
  <si>
    <t>603-064-00-3</t>
  </si>
  <si>
    <t>1-methoxy-2-propanol; monopropylene glycol methyl ether</t>
  </si>
  <si>
    <t xml:space="preserve">H226
H336
</t>
  </si>
  <si>
    <t>603-065-00-9</t>
  </si>
  <si>
    <t>resorcinol diglycidyl ether; 1,3-bis(2,3-epoxypropoxy)benzene</t>
  </si>
  <si>
    <t>202-987-5</t>
  </si>
  <si>
    <t>101-90-6</t>
  </si>
  <si>
    <t xml:space="preserve">Carc. 2
Muta. 2
Acute Tox. 4 *
Acute Tox. 4 *
Skin Irrit. 2
Eye Irrit. 2
Skin Sens. 1
Aquatic Chronic 3
</t>
  </si>
  <si>
    <t xml:space="preserve">H351
H341
H312
H302
H315
H319
H317
H412
</t>
  </si>
  <si>
    <t xml:space="preserve">H351
H341
H312
H302
H319
H315
H317
H412
</t>
  </si>
  <si>
    <t>603-066-00-4</t>
  </si>
  <si>
    <t>1,2-epoxy-4-epoxyethylcyclohexane; 4-vinylcyclohexene diepoxide</t>
  </si>
  <si>
    <t>203-437-7</t>
  </si>
  <si>
    <t>106-87-6</t>
  </si>
  <si>
    <t xml:space="preserve">Carc. 2
Acute Tox. 3 *
Acute Tox. 3 *
Acute Tox. 3 *
</t>
  </si>
  <si>
    <t xml:space="preserve">H351
H331
H311
H301
</t>
  </si>
  <si>
    <t>603-067-00-X</t>
  </si>
  <si>
    <t>phenyl glycidyl ether; 2,3-epoxypropyl phenyl ether; 1,2-epoxy-3-phenoxypropane</t>
  </si>
  <si>
    <t>204-557-2</t>
  </si>
  <si>
    <t>122-60-1</t>
  </si>
  <si>
    <t xml:space="preserve">Carc. 1B
Muta. 2
Acute Tox. 4 *
STOT SE 3
Skin Irrit. 2
Skin Sens. 1
Aquatic Chronic 3
</t>
  </si>
  <si>
    <t xml:space="preserve">H350
H341
H332
H335
H315
H317
H412
</t>
  </si>
  <si>
    <t>603-068-00-5</t>
  </si>
  <si>
    <t>2,3-epoxypropyl-2-ethylcyclohexyl ether; ethylcyclohexylglycidyl ether</t>
  </si>
  <si>
    <t>130014-35-6</t>
  </si>
  <si>
    <t>603-069-00-0</t>
  </si>
  <si>
    <t>2,4,6-tris(dimethylaminomethyl)phenol</t>
  </si>
  <si>
    <t>202-013-9</t>
  </si>
  <si>
    <t>90-72-2</t>
  </si>
  <si>
    <t>603-070-00-6</t>
  </si>
  <si>
    <t>2-amino-2-methylpropanol</t>
  </si>
  <si>
    <t>204-709-8</t>
  </si>
  <si>
    <t>124-68-5</t>
  </si>
  <si>
    <t>603-071-00-1</t>
  </si>
  <si>
    <t>2,2'-iminodiethanol; diethanolamine</t>
  </si>
  <si>
    <t xml:space="preserve">Acute Tox. 4 *
STOT RE 2 *
Skin Irrit. 2
Eye Dam. 1
</t>
  </si>
  <si>
    <t xml:space="preserve">H302
H373 **
H315
H318
</t>
  </si>
  <si>
    <t>603-072-00-7</t>
  </si>
  <si>
    <t>1,4-bis(2,3 epoxypropoxy)butane; butanedioldiglycidyl ether</t>
  </si>
  <si>
    <t>219-371-7</t>
  </si>
  <si>
    <t>2425-79-8</t>
  </si>
  <si>
    <t xml:space="preserve">Acute Tox. 4 *
Acute Tox. 4 *
Skin Irrit. 2
Eye Irrit. 2
Skin Sens. 1
</t>
  </si>
  <si>
    <t xml:space="preserve">H332
H312
H315
H319
H317
</t>
  </si>
  <si>
    <t xml:space="preserve">H332
H312
H319
H315
H317
</t>
  </si>
  <si>
    <t>603-073-00-2</t>
  </si>
  <si>
    <t>bis-[4-(2,3-epoxipropoxi)phenyl]propane</t>
  </si>
  <si>
    <t>216-823-5</t>
  </si>
  <si>
    <t>1675-54-3</t>
  </si>
  <si>
    <t xml:space="preserve">Eye Irrit. 2; H319: C ≥ 5 %
Skin Irrit. 2; H315: C ≥ 5 %
</t>
  </si>
  <si>
    <t>603-074-00-8</t>
  </si>
  <si>
    <t>reaction product: bisphenol-A-(epichlorhydrin); epoxy resin (number average molecular weight ≤ 700)</t>
  </si>
  <si>
    <t>500-033-5</t>
  </si>
  <si>
    <t>25068-38-6</t>
  </si>
  <si>
    <t xml:space="preserve">Skin Irrit. 2
Eye Irrit. 2
Skin Sens. 1
Aquatic Chronic 2
</t>
  </si>
  <si>
    <t xml:space="preserve">H315
H319
H317
H411
</t>
  </si>
  <si>
    <t xml:space="preserve">H319
H315
H317
H411
</t>
  </si>
  <si>
    <t>603-075-00-3</t>
  </si>
  <si>
    <t>chlormethyl methyl ether; chlorodimethyl ether</t>
  </si>
  <si>
    <t>203-480-1</t>
  </si>
  <si>
    <t>107-30-2</t>
  </si>
  <si>
    <t xml:space="preserve">Flam. Liq. 2
Carc. 1A
Acute Tox. 4 *
Acute Tox. 4 *
Acute Tox. 4 *
</t>
  </si>
  <si>
    <t xml:space="preserve">H225
H350
H332
H312
H302
</t>
  </si>
  <si>
    <t>603-076-00-9</t>
  </si>
  <si>
    <t>but-2-yne-1,4-diol; 2-butyne-1,4-diol</t>
  </si>
  <si>
    <t>203-788-6</t>
  </si>
  <si>
    <t>110-65-6</t>
  </si>
  <si>
    <t xml:space="preserve">Acute Tox. 3 *
Acute Tox. 3 *
Acute Tox. 4 *
STOT RE 2 *
Skin Corr. 1B
Skin Sens. 1
</t>
  </si>
  <si>
    <t xml:space="preserve">H331
H301
H312
H373 **
H314
H317
</t>
  </si>
  <si>
    <t xml:space="preserve">H314
H331
H301
H312
H373 **
H317
</t>
  </si>
  <si>
    <t xml:space="preserve">Skin Corr. 1B; H314: C ≥ 50 %
Skin Irrit. 2; H315: 25 % ≤ C &lt; 50 %
Eye Irrit. 2; H319: 25 % ≤ C &lt; 50 %
</t>
  </si>
  <si>
    <t>603-077-00-4</t>
  </si>
  <si>
    <t>1-dimethylaminopropan-2-ol; dimepranol (INN)</t>
  </si>
  <si>
    <t>203-556-4</t>
  </si>
  <si>
    <t>108-16-7</t>
  </si>
  <si>
    <t xml:space="preserve">Flam. Liq. 3
Acute Tox. 4 *
Skin Corr. 1B
</t>
  </si>
  <si>
    <t xml:space="preserve">H226
H302
H314
</t>
  </si>
  <si>
    <t>603-078-00-X</t>
  </si>
  <si>
    <t>prop-2-yn-1-ol; propargyl alcohol</t>
  </si>
  <si>
    <t>203-471-2</t>
  </si>
  <si>
    <t>107-19-7</t>
  </si>
  <si>
    <t xml:space="preserve">Flam. Liq. 3
Acute Tox. 3 *
Acute Tox. 3 *
Acute Tox. 3 *
Skin Corr. 1B
Aquatic Chronic 2
</t>
  </si>
  <si>
    <t xml:space="preserve">H226
H331
H311
H301
H314
H411
</t>
  </si>
  <si>
    <t>603-079-00-5</t>
  </si>
  <si>
    <t>2,2'-(methylimino)diethanol; N-methyldiethanolamine</t>
  </si>
  <si>
    <t>203-312-7</t>
  </si>
  <si>
    <t>105-59-9</t>
  </si>
  <si>
    <t>603-080-00-0</t>
  </si>
  <si>
    <t>2-methylaminoethanol; N-methylethanolamine; N-methyl-2-ethanolamine; N-methyl-2-amino ethanol; 2-(methylamino)ethanol</t>
  </si>
  <si>
    <t>203-710-0</t>
  </si>
  <si>
    <t>109-83-1</t>
  </si>
  <si>
    <t>603-081-00-6</t>
  </si>
  <si>
    <t>2,2'-thiodiethanol; thiodiglycol</t>
  </si>
  <si>
    <t>203-874-3</t>
  </si>
  <si>
    <t>111-48-8</t>
  </si>
  <si>
    <t>603-082-00-1</t>
  </si>
  <si>
    <t>1-aminopropan-2-ol; isopropanolamine</t>
  </si>
  <si>
    <t>201-162-7</t>
  </si>
  <si>
    <t>78-96-6</t>
  </si>
  <si>
    <t>603-083-00-7</t>
  </si>
  <si>
    <t>1,1'-iminodipropan-2-ol; di-isopropanolamine</t>
  </si>
  <si>
    <t>203-820-9</t>
  </si>
  <si>
    <t>110-97-4</t>
  </si>
  <si>
    <t>603-084-00-2</t>
  </si>
  <si>
    <t>styrene oxide; (epoxyethyl)benzene; phenyloxirane</t>
  </si>
  <si>
    <t>202-476-7</t>
  </si>
  <si>
    <t>96-09-3</t>
  </si>
  <si>
    <t xml:space="preserve">Carc. 1B
Acute Tox. 4 *
Eye Irrit. 2
</t>
  </si>
  <si>
    <t xml:space="preserve">H350
H312
H319
</t>
  </si>
  <si>
    <t>603-085-00-8</t>
  </si>
  <si>
    <t>bronopol (INN); 2-bromo-2-nitropropane-1,3-diol</t>
  </si>
  <si>
    <t>200-143-0</t>
  </si>
  <si>
    <t>52-51-7</t>
  </si>
  <si>
    <t xml:space="preserve">Acute Tox. 4 *
Acute Tox. 4 *
STOT SE 3
Skin Irrit. 2
Eye Dam. 1
Aquatic Acute 1
</t>
  </si>
  <si>
    <t xml:space="preserve">H312
H302
H335
H315
H318
H400
</t>
  </si>
  <si>
    <t>603-086-00-3</t>
  </si>
  <si>
    <t>ethirimol (ISO); 5-butyl-2-ethylamino-6-methylpyrimidin-4-ol</t>
  </si>
  <si>
    <t>245-949-3</t>
  </si>
  <si>
    <t>23947-60-6</t>
  </si>
  <si>
    <t xml:space="preserve">H312
</t>
  </si>
  <si>
    <t>603-087-00-9</t>
  </si>
  <si>
    <t>2-ethylhexane-1,3-diol; octylene glycol; ethoexadiol</t>
  </si>
  <si>
    <t>202-377-9</t>
  </si>
  <si>
    <t>94-96-2</t>
  </si>
  <si>
    <t>603-088-00-4</t>
  </si>
  <si>
    <t>2-(octylthio)ethanol; 2-hydroxyethyl octyl sulphide</t>
  </si>
  <si>
    <t>222-598-4</t>
  </si>
  <si>
    <t>3547-33-9</t>
  </si>
  <si>
    <t>603-089-00-X</t>
  </si>
  <si>
    <t>7,7-dimethyl-3-oxa-6-azaoctan-1-ol</t>
  </si>
  <si>
    <t>400-390-6</t>
  </si>
  <si>
    <t xml:space="preserve">H314
H302
</t>
  </si>
  <si>
    <t>603-090-00-5</t>
  </si>
  <si>
    <t>2-(2-bromoethoxy)anisole</t>
  </si>
  <si>
    <t>402-010-4</t>
  </si>
  <si>
    <t>4463-59-6</t>
  </si>
  <si>
    <t>603-091-00-0</t>
  </si>
  <si>
    <t>exo-1-methyl-4-(1-methylethyl)-7-oxabicyclo[2.2.1]heptan-2-ol</t>
  </si>
  <si>
    <t>402-470-6</t>
  </si>
  <si>
    <t>87172-89-2</t>
  </si>
  <si>
    <t>603-092-00-6</t>
  </si>
  <si>
    <t>2-methyl-4-phenylpentanol</t>
  </si>
  <si>
    <t>402-770-7</t>
  </si>
  <si>
    <t>92585-24-5</t>
  </si>
  <si>
    <t>603-093-00-1</t>
  </si>
  <si>
    <t>cinmethylin (ISO); exo-(±)-1-methyl-2-(2-methylbenzyloxy)-4-isopropyl-7-oxabicyclo(2.2.1)heptane</t>
  </si>
  <si>
    <t>402-410-9</t>
  </si>
  <si>
    <t>87818-31-3</t>
  </si>
  <si>
    <t>GHS07
GHS09
Dgr</t>
  </si>
  <si>
    <t>603-094-00-7</t>
  </si>
  <si>
    <t>1,3-bis(2,3-epoxypropoxy)-2,2-dimethylpropane</t>
  </si>
  <si>
    <t>241-536-7</t>
  </si>
  <si>
    <t>17557-23-2</t>
  </si>
  <si>
    <t>603-095-00-2</t>
  </si>
  <si>
    <t>2-(propyloxy)ethanol; EGPE</t>
  </si>
  <si>
    <t>220-548-6</t>
  </si>
  <si>
    <t>2807-30-9</t>
  </si>
  <si>
    <t xml:space="preserve">H312
H319
</t>
  </si>
  <si>
    <t>603-096-00-8</t>
  </si>
  <si>
    <t>2-(2-butoxyethoxy)ethanol; diethylene glycol monobutyl ether</t>
  </si>
  <si>
    <t>603-097-00-3</t>
  </si>
  <si>
    <t>1,1',1'-nitrilotripropan-2-ol; triisopropanolamine</t>
  </si>
  <si>
    <t>204-528-4</t>
  </si>
  <si>
    <t>122-20-3</t>
  </si>
  <si>
    <t>603-098-00-9</t>
  </si>
  <si>
    <t>2-phenoxyethanol</t>
  </si>
  <si>
    <t>204-589-7</t>
  </si>
  <si>
    <t>603-099-00-4</t>
  </si>
  <si>
    <t>3-(N-methyl-N-(4-methylamino-3-nitrophenyl)amino)propane-1,2-diol hydrochloride</t>
  </si>
  <si>
    <t>403-440-5</t>
  </si>
  <si>
    <t>93633-79-5</t>
  </si>
  <si>
    <t>603-100-00-8</t>
  </si>
  <si>
    <t>1,2-dimethoxypropane</t>
  </si>
  <si>
    <t>404-630-0</t>
  </si>
  <si>
    <t>7778-85-0</t>
  </si>
  <si>
    <t xml:space="preserve">H225
</t>
  </si>
  <si>
    <t>603-101-00-3</t>
  </si>
  <si>
    <t>tetrahydro-2-isobutyl-4-methylpyran-4-ol, mixed isomers (cis and trans)</t>
  </si>
  <si>
    <t>405-040-6</t>
  </si>
  <si>
    <t>603-102-00-9</t>
  </si>
  <si>
    <t>1,2-epoxybutane</t>
  </si>
  <si>
    <t>203-438-2</t>
  </si>
  <si>
    <t>106-88-7</t>
  </si>
  <si>
    <t xml:space="preserve">Flam. Liq. 2
Carc. 2
Acute Tox. 4 *
Acute Tox. 4 *
Acute Tox. 4 *
STOT SE 3
Skin Irrit. 2
Eye Irrit. 2
</t>
  </si>
  <si>
    <t xml:space="preserve">H225
H351
H332
H312
H302
H335
H315
H319
</t>
  </si>
  <si>
    <t xml:space="preserve">H225
H302
H312
H332
H315
H319
H351
H335
</t>
  </si>
  <si>
    <t>603-103-00-4</t>
  </si>
  <si>
    <t>oxirane, mono[(C12-14-alkyloxy)methyl] derivs.</t>
  </si>
  <si>
    <t>271-846-8</t>
  </si>
  <si>
    <t>68609-97-2</t>
  </si>
  <si>
    <t>603-104-00-X</t>
  </si>
  <si>
    <t>fenarimol (ISO); 2,4'-dichloro-α-(pyrimidin-5-yl)benzhydryl alcohol</t>
  </si>
  <si>
    <t xml:space="preserve">Repr. 2
Lact.
Aquatic Chronic 2
</t>
  </si>
  <si>
    <t xml:space="preserve">H361fd
H362
H411
</t>
  </si>
  <si>
    <t xml:space="preserve">H361fd
H362
H411
</t>
  </si>
  <si>
    <t>603-105-00-5</t>
  </si>
  <si>
    <t>furan</t>
  </si>
  <si>
    <t xml:space="preserve">Flam. Liq. 1
Carc. 1B
Muta. 2
Acute Tox. 4 *
Acute Tox. 4 *
STOT RE 2 *
Skin Irrit. 2
Aquatic Chronic 3
</t>
  </si>
  <si>
    <t xml:space="preserve">H224
H350
H341
H332
H302
H373 **
H315
H412
</t>
  </si>
  <si>
    <t>603-106-00-0</t>
  </si>
  <si>
    <t>2-methoxypropanol</t>
  </si>
  <si>
    <t xml:space="preserve">Flam. Liq. 3
Repr. 1B
STOT SE 3
Skin Irrit. 2
Eye Dam. 1
</t>
  </si>
  <si>
    <t xml:space="preserve">H226
H360D ***
H335
H315
H318
</t>
  </si>
  <si>
    <t>603-107-00-6</t>
  </si>
  <si>
    <t>2-(2-methoxyethoxy)ethanol; diethylene glycol monomethyl ether</t>
  </si>
  <si>
    <t xml:space="preserve">H361d ***
</t>
  </si>
  <si>
    <t>603-108-00-1</t>
  </si>
  <si>
    <t>2-methylpropan-1-ol; iso-butanol</t>
  </si>
  <si>
    <t>78-83-1</t>
  </si>
  <si>
    <t xml:space="preserve">Flam. Liq. 3
STOT SE 3
STOT SE 3
Skin Irrit. 2
Eye Dam. 1
</t>
  </si>
  <si>
    <t xml:space="preserve">H226
H335
H336
H315
H318
</t>
  </si>
  <si>
    <t xml:space="preserve">H226
H335
H315
H318
H336
</t>
  </si>
  <si>
    <t>603-109-00-7</t>
  </si>
  <si>
    <t>reaction mass of: 1-ethoxy-1,1,2,3,3,3-hexafluoro-2-(trifluoromethyl)propane; 1-ethoxy-1,1,2,2,3,3,4,4,4-nonafluorobutane</t>
  </si>
  <si>
    <t>425-340-0</t>
  </si>
  <si>
    <t>603-110-00-2</t>
  </si>
  <si>
    <t>reaction mass of: cis-2-isobutyl-5-methyl 1,3-dioxane; trans-2-isobutyl-5-methyl 1,3-dioxane</t>
  </si>
  <si>
    <t>426-130-1</t>
  </si>
  <si>
    <t>166301-21-9</t>
  </si>
  <si>
    <t>603-111-00-8</t>
  </si>
  <si>
    <t>reaction mass of: 1-(1,1-dimethylpropyl)-4-ethoxy-cis-cyclohexane; 1-(1,1-dimethylpropyl)-4-ethoxy-trans-cyclohexane</t>
  </si>
  <si>
    <t>426-530-6</t>
  </si>
  <si>
    <t>603-112-00-3</t>
  </si>
  <si>
    <t>cyclopentyl 2-phenylethyl ether</t>
  </si>
  <si>
    <t>428-340-9</t>
  </si>
  <si>
    <t>603-113-00-9</t>
  </si>
  <si>
    <t>6-glycidyloxynapht-1-yl oxymethyloxirane</t>
  </si>
  <si>
    <t>429-960-2</t>
  </si>
  <si>
    <t>27610-48-6</t>
  </si>
  <si>
    <t xml:space="preserve">Muta. 2
Acute Tox. 4 *
Skin Irrit. 2
Skin Sens. 1
Aquatic Chronic 3
</t>
  </si>
  <si>
    <t xml:space="preserve">H341
H312
H315
H317
H412
</t>
  </si>
  <si>
    <t>603-114-00-4</t>
  </si>
  <si>
    <t>9-(2-propenyloxy)tricyclo[5.2.1.0(2,6)]dec-3(or-4-)-ene</t>
  </si>
  <si>
    <t>430-830-2</t>
  </si>
  <si>
    <t>26912-64-1</t>
  </si>
  <si>
    <t>603-115-00-X</t>
  </si>
  <si>
    <t>reaction mass of: O,O',O''-(methylsilanetriyl)tris(4-methyl-2-pentanone oxime) (3 stereoisomers)</t>
  </si>
  <si>
    <t>423-580-0</t>
  </si>
  <si>
    <t>603-116-00-5</t>
  </si>
  <si>
    <t>(Z)-(2,4-difluorophenyl)piperidin-4-ylmethanone oxime monohydrochloride</t>
  </si>
  <si>
    <t>424-740-2</t>
  </si>
  <si>
    <t>138271-16-6</t>
  </si>
  <si>
    <t>603-117-00-0</t>
  </si>
  <si>
    <t>propan-2-ol; isopropyl alcohol; isopropanol</t>
  </si>
  <si>
    <t>603-118-00-6</t>
  </si>
  <si>
    <t>6-dimethylaminohexan-1-ol</t>
  </si>
  <si>
    <t>404-680-3</t>
  </si>
  <si>
    <t>1862-07-3</t>
  </si>
  <si>
    <t xml:space="preserve">Acute Tox. 4 *
Skin Corr. 1B
Aquatic Chronic 3
</t>
  </si>
  <si>
    <t>603-119-00-1</t>
  </si>
  <si>
    <t>1,1'-(1,3-phenylenedioxy)bis(3-(2-(prop-2-enyl)phenoxy)propan-2-ol)</t>
  </si>
  <si>
    <t>405-840-5</t>
  </si>
  <si>
    <t>603-120-00-7</t>
  </si>
  <si>
    <t>2-methyl-5-phenylpentanol</t>
  </si>
  <si>
    <t>405-890-8</t>
  </si>
  <si>
    <t>25634-93-9</t>
  </si>
  <si>
    <t>603-121-00-2</t>
  </si>
  <si>
    <t>4-[4-(1,3-dihydroxyprop-2-yl)phenylamino]-1,8-dihydroxy-5-nitroanthraquinone</t>
  </si>
  <si>
    <t>406-057-1</t>
  </si>
  <si>
    <t>114565-66-1</t>
  </si>
  <si>
    <t xml:space="preserve">Carc. 2
Skin Sens. 1
Aquatic Chronic 4
</t>
  </si>
  <si>
    <t xml:space="preserve">H351
H317
H413
</t>
  </si>
  <si>
    <t>603-122-00-8</t>
  </si>
  <si>
    <t>sodium 2-ethylhexanolate</t>
  </si>
  <si>
    <t>406-150-7</t>
  </si>
  <si>
    <t>38411-13-1</t>
  </si>
  <si>
    <t xml:space="preserve">Flam. Sol. 1
Skin Corr. 1B
Aquatic Chronic 3
</t>
  </si>
  <si>
    <t xml:space="preserve">H228
H314
H412
</t>
  </si>
  <si>
    <t>603-123-00-3</t>
  </si>
  <si>
    <t>4-methyl-8-methylenetricyclo[3.3.1.13,7]decan-2-ol</t>
  </si>
  <si>
    <t>406-330-5</t>
  </si>
  <si>
    <t>122760-84-3</t>
  </si>
  <si>
    <t>603-124-00-9</t>
  </si>
  <si>
    <t>1,4-bis[2-(vinyloxy)ethoxy]benzene</t>
  </si>
  <si>
    <t>406-900-3</t>
  </si>
  <si>
    <t>84563-49-5</t>
  </si>
  <si>
    <t>603-125-00-4</t>
  </si>
  <si>
    <t>2-(2,4-dichlorophenyl)-1-(1H-1,2,4-triazol-1-yl)pent-4-en-2-ol</t>
  </si>
  <si>
    <t>407-850-5</t>
  </si>
  <si>
    <t>89544-40-1</t>
  </si>
  <si>
    <t xml:space="preserve">H302
H318
H411
</t>
  </si>
  <si>
    <t>603-126-00-X</t>
  </si>
  <si>
    <t>2-((4-methyl-2-nitrophenyl)amino)ethanol</t>
  </si>
  <si>
    <t>408-090-7</t>
  </si>
  <si>
    <t>100418-33-5</t>
  </si>
  <si>
    <t xml:space="preserve">Acute Tox. 4 *
Skin Sens. 1
Aquatic Chronic 3
</t>
  </si>
  <si>
    <t xml:space="preserve">H302
H317
H412
</t>
  </si>
  <si>
    <t>603-127-00-5</t>
  </si>
  <si>
    <t xml:space="preserve">butan-2-ol [1]
(S)-butan-2-ol [2]
(R)-butan-2-ol [3]
(±)-butan-2-ol  [4]
</t>
  </si>
  <si>
    <t xml:space="preserve">201-158-5 [1]
224-168-1 [2]
238-967-8 [3]
240-029-8 [4]
</t>
  </si>
  <si>
    <t xml:space="preserve">78-92-2 [1]
4221-99-2 [2]
14898-79-4 [3]
15892-23-6 [4]
</t>
  </si>
  <si>
    <t xml:space="preserve">Flam. Liq. 3
STOT SE 3
STOT SE 3
Eye Irrit. 2
</t>
  </si>
  <si>
    <t xml:space="preserve">H226
H335
H336
H319
</t>
  </si>
  <si>
    <t xml:space="preserve">H226
H319
H335
H336
</t>
  </si>
  <si>
    <t>603-128-00-0</t>
  </si>
  <si>
    <t>2-(phenylmethoxy)naphthalene</t>
  </si>
  <si>
    <t>405-490-3</t>
  </si>
  <si>
    <t>613-62-7</t>
  </si>
  <si>
    <t>603-129-00-6</t>
  </si>
  <si>
    <t>1-tert-butoxypropan-2-ol</t>
  </si>
  <si>
    <t>406-180-0</t>
  </si>
  <si>
    <t>57018-52-7</t>
  </si>
  <si>
    <t>603-130-00-1</t>
  </si>
  <si>
    <t>reaction mass of isomers of: α-((dimethyl)biphenyl)-ω-hydroxypoly(oxyethylene)</t>
  </si>
  <si>
    <t>406-325-8</t>
  </si>
  <si>
    <t>603-131-00-7</t>
  </si>
  <si>
    <t>reaction mass of: 1-deoxy-1-[methyl-(1-oxododecyl)amino]-D-glucitol; 1-deoxy-1-[methyl-(1-oxotetradecyl)amino]-D-glucitol (3:1)</t>
  </si>
  <si>
    <t>407-290-1</t>
  </si>
  <si>
    <t>603-132-00-2</t>
  </si>
  <si>
    <t>2-hydroxymethyl-9-methyl-6-(1-methylethyl)-1,4-dioxaspiro[4.5]decane</t>
  </si>
  <si>
    <t>408-200-3</t>
  </si>
  <si>
    <t>63187-91-7</t>
  </si>
  <si>
    <t>603-133-00-8</t>
  </si>
  <si>
    <t>reaction mass of: 3-[(4-amino-2-chloro-5-nitrophenyl)amino]-propane-1,2-diol; 3,3'-(2-chloro-5-nitro-1,4-phenylenediimino)bis(propan-1,2-diol)</t>
  </si>
  <si>
    <t>408-240-1</t>
  </si>
  <si>
    <t>603-134-00-3</t>
  </si>
  <si>
    <t>reaction mass of substituted dodecyl and/or tetradecyl, diphenyl ethers. The substance is produced by the Friedel Crafts reaction. The catalyst is removed from the reaction product. Diphenyl ether is substituted by C1-C10 alkyl groups. The alkyl groups are bonded randomly between C1 and C6. Linear C12 and C14, 50/50 used.</t>
  </si>
  <si>
    <t>410-450-3</t>
  </si>
  <si>
    <t>603-135-00-9</t>
  </si>
  <si>
    <t>bis[[2,2',2''-nitrilotris-[ethanolato]]-1-N,O]-bis[2-(2-methoxyethoxy)ethoxy]-titanium</t>
  </si>
  <si>
    <t>410-500-4</t>
  </si>
  <si>
    <t>603-136-00-4</t>
  </si>
  <si>
    <t>3-((4-(bis(2-hydroxyethyl)amino)-2-nitrophenyl)amino)-1-propanol</t>
  </si>
  <si>
    <t>410-910-3</t>
  </si>
  <si>
    <t>104226-19-9</t>
  </si>
  <si>
    <t>603-137-00-X</t>
  </si>
  <si>
    <t>reaction mass of: 1-deoxy-1-[methyl-(1-oxohexadecyl)amino]-D-glucitol; 1-deoxy-1-[methyl-(1-oxooctadecyl)amino]-D-glucitol</t>
  </si>
  <si>
    <t>411-130-6</t>
  </si>
  <si>
    <t>603-138-00-5</t>
  </si>
  <si>
    <t>3-(2,2-dimethyl-3-hydroxypropyl)toluene; (alt.): 2,2-dimethyl-3-(3-methylphenyl)propanol</t>
  </si>
  <si>
    <t>403-140-4</t>
  </si>
  <si>
    <t>103694-68-4</t>
  </si>
  <si>
    <t>603-139-00-0</t>
  </si>
  <si>
    <t>bis(2-methoxyethyl) ether</t>
  </si>
  <si>
    <t xml:space="preserve">Flam. Liq. 3
Repr. 1B
</t>
  </si>
  <si>
    <t xml:space="preserve">H226
H360FD
</t>
  </si>
  <si>
    <t xml:space="preserve">H226
H360FD
</t>
  </si>
  <si>
    <t>603-140-00-6</t>
  </si>
  <si>
    <t>2,2' -oxybisethanol; diethylene glycol</t>
  </si>
  <si>
    <t>603-141-00-1</t>
  </si>
  <si>
    <t>reaction mass of: dodecyloxy-1-methyl-1-[oxy-poly-(2-hydroxymethylethanoxy)]pentadecane; dodecyloxy-1-methyl-1-[oxy-poly-(2-hydroxymethylethanoxy)]heptadecane</t>
  </si>
  <si>
    <t>413-780-6</t>
  </si>
  <si>
    <t>603-142-00-7</t>
  </si>
  <si>
    <t>2-(2-(2-hydroxyethoxy)ethyl)-2-aza-bicyclo[2.2.1]heptane</t>
  </si>
  <si>
    <t>407-360-1</t>
  </si>
  <si>
    <t>116230-20-7</t>
  </si>
  <si>
    <t xml:space="preserve">Acute Tox. 4 *
Acute Tox. 4 *
STOT RE 2 *
Skin Irrit. 2
Eye Dam. 1
</t>
  </si>
  <si>
    <t xml:space="preserve">H312
H302
H373 **
H315
H318
</t>
  </si>
  <si>
    <t>603-143-00-2</t>
  </si>
  <si>
    <t>R-2,3-epoxy-1-propanol</t>
  </si>
  <si>
    <t>404-660-4</t>
  </si>
  <si>
    <t>57044-25-4</t>
  </si>
  <si>
    <t xml:space="preserve">Self-react. C ****
Carc. 1B
Muta. 2
Repr. 1B
Acute Tox. 3 *
Acute Tox. 4 *
Acute Tox. 4 *
Skin Corr. 1B
</t>
  </si>
  <si>
    <t xml:space="preserve">H242
H350
H341
H360F ***
H331
H312
H302
H314
</t>
  </si>
  <si>
    <t>603-144-00-8</t>
  </si>
  <si>
    <t>reaction mass of: 2,6,9-trimethyl-2,5,9-cyclododecatrien-1-ol; 6,9-dimethyl-2-methylen-5,9-cyclododecadien-1-ol</t>
  </si>
  <si>
    <t>413-530-6</t>
  </si>
  <si>
    <t>111850-00-1</t>
  </si>
  <si>
    <t>603-145-00-3</t>
  </si>
  <si>
    <t>2-isopropyl-2-(1-methylbutyl)-1,3-dimethoxypropane</t>
  </si>
  <si>
    <t>406-970-5</t>
  </si>
  <si>
    <t>129228-11-1</t>
  </si>
  <si>
    <t>603-146-00-9</t>
  </si>
  <si>
    <t>2-[(2-[2-(dimethylamino)ethoxy]ethyl)methylamino]ethanol</t>
  </si>
  <si>
    <t>406-080-7</t>
  </si>
  <si>
    <t>83016-70-0</t>
  </si>
  <si>
    <t>603-147-00-4</t>
  </si>
  <si>
    <t>(-)-trans-4-(4'-fluorophenyl)-3-hydroxymethyl-N-methylpiperidine</t>
  </si>
  <si>
    <t>406-030-4</t>
  </si>
  <si>
    <t>105812-81-5</t>
  </si>
  <si>
    <t>603-148-00-X</t>
  </si>
  <si>
    <t>1,4-bis[(vinyloxy)methyl]cyclohexane</t>
  </si>
  <si>
    <t>413-370-7</t>
  </si>
  <si>
    <t>17351-75-6</t>
  </si>
  <si>
    <t>603-149-00-5</t>
  </si>
  <si>
    <t>reaction mass of diastereoisomers of 1-(1-hydroxyethyl)-4-(1-methylethyl)cyclohexane</t>
  </si>
  <si>
    <t>407-640-3</t>
  </si>
  <si>
    <t>63767-86-2</t>
  </si>
  <si>
    <t>603-150-00-0</t>
  </si>
  <si>
    <t>(±) trans-3,3-dimethyl-5-(2,2,3-trimethyl-cyclopent-3-en-1-yl)-pent-4-en-2-ol</t>
  </si>
  <si>
    <t>411-580-3</t>
  </si>
  <si>
    <t>107898-54-4</t>
  </si>
  <si>
    <t>603-151-00-6</t>
  </si>
  <si>
    <t>(±)-2-(2,4-dichlorophenyl)-3-(1H-1,2,4-triazol-1-yl)propan-1-ol</t>
  </si>
  <si>
    <t>413-570-4</t>
  </si>
  <si>
    <t>603-152-00-1</t>
  </si>
  <si>
    <t>2-(4-tert-butylphenyl)ethanol</t>
  </si>
  <si>
    <t>410-020-5</t>
  </si>
  <si>
    <t>5406-86-0</t>
  </si>
  <si>
    <t xml:space="preserve">Repr. 2
STOT RE 2 *
Eye Dam. 1
Aquatic Chronic 2
</t>
  </si>
  <si>
    <t xml:space="preserve">H361f ***
H373 **
H318
H411
</t>
  </si>
  <si>
    <t>603-153-00-7</t>
  </si>
  <si>
    <t>3-((2-nitro-4-(trifluoromethyl)phenyl)amino)propane-1,2-diol</t>
  </si>
  <si>
    <t>410-010-0</t>
  </si>
  <si>
    <t>104333-00-8</t>
  </si>
  <si>
    <t>603-154-00-2</t>
  </si>
  <si>
    <t>1-[(2-tert-butyl)cyclohexyloxy]-2-butanol</t>
  </si>
  <si>
    <t>412-300-2</t>
  </si>
  <si>
    <t>139504-68-0</t>
  </si>
  <si>
    <t>603-156-00-3</t>
  </si>
  <si>
    <t>2-(2,4-dichlorophenyl)-2-(2-propenyl)oxirane</t>
  </si>
  <si>
    <t>411-210-0</t>
  </si>
  <si>
    <t>89544-48-9</t>
  </si>
  <si>
    <t>603-157-00-9</t>
  </si>
  <si>
    <t>6,9-bis(hexadecyloxymethyl)-4,7-dioxanonane-1,2,9-triol</t>
  </si>
  <si>
    <t>411-450-6</t>
  </si>
  <si>
    <t>143747-72-2</t>
  </si>
  <si>
    <t>603-158-00-4</t>
  </si>
  <si>
    <t>reaction mass of 4 diastereoisomers of 2,7-dimethyl-10-(1-methylethyl)-1-oxaspiro[4.5]deca-3,6-diene</t>
  </si>
  <si>
    <t>412-460-3</t>
  </si>
  <si>
    <t>603-159-00-X</t>
  </si>
  <si>
    <t>2-cyclododecylpropan-1-ol</t>
  </si>
  <si>
    <t>411-410-8</t>
  </si>
  <si>
    <t>118562-73-5</t>
  </si>
  <si>
    <t>603-160-00-5</t>
  </si>
  <si>
    <t>1,2-diethoxypropane</t>
  </si>
  <si>
    <t>412-180-1</t>
  </si>
  <si>
    <t>10221-57-5</t>
  </si>
  <si>
    <t>603-161-00-0</t>
  </si>
  <si>
    <t>1,3-diethoxypropane</t>
  </si>
  <si>
    <t>413-140-6</t>
  </si>
  <si>
    <t>3459-83-4</t>
  </si>
  <si>
    <t xml:space="preserve">Flam. Liq. 3
</t>
  </si>
  <si>
    <t xml:space="preserve">H226
</t>
  </si>
  <si>
    <t>GHS02
Wng</t>
  </si>
  <si>
    <t>603-162-00-6</t>
  </si>
  <si>
    <t>α[2-[[[(2-hydroxyethyl)methylamino]acetyl]amino]propyl]-ω-(nonylphenoxy)poly[oxo(methyl-1,2-ethanediyl)]</t>
  </si>
  <si>
    <t>413-420-8</t>
  </si>
  <si>
    <t>144736-29-8</t>
  </si>
  <si>
    <t>603-163-00-1</t>
  </si>
  <si>
    <t>2-phenyl-1,3-propanediol</t>
  </si>
  <si>
    <t>411-810-2</t>
  </si>
  <si>
    <t>1570-95-2</t>
  </si>
  <si>
    <t>603-164-00-7</t>
  </si>
  <si>
    <t>2-butyl-4-chloro-4,5-dihydro-5-hydroxymethyl-1-[2'-(2-triphenylmethyl-1,2,3,4-2H-tetrazol-5-yl)-1,1'-biphenyl-4-methyl]-1H-imidazole</t>
  </si>
  <si>
    <t>412-420-5</t>
  </si>
  <si>
    <t>133909-99-6</t>
  </si>
  <si>
    <t>603-165-00-2</t>
  </si>
  <si>
    <t>reaction mass of: 4-allyl-2,6-bis(2,3-epoxypropyl)phenol; 4-allyl-6-[3-[6-[3-[6-[3-(4-allyl-2,6-bis(2,3-epoxypropyl)phenoxy)-2-hydroxypropyl]-4-allyl-2-(2,3-epoxypropyl)phenoxy]-2-hydroxypropyl]-4-allyl-2-(2,3-epoxypropyl)phenoxy]-2-hydroxypropyl]-2-(2,3-epoxypropyl)phenol; 4-allyl-6-[3-(4-allyl-2,6-bis(2,3-epoxypropyl)phenoxy)-2-hydroxypropyl]-2-(2,3-epoxypropyl)phenol; 4-allyl-6-[3-[6-[3-(4-allyl-2,6-bis(2,3-epoxypropyl)phenoxy)-2-hydroxypropyl]-4-allyl-2-(2,3-epoxypropyl)phenoxy]-2-hydroxypropyl]-2-(2,3-epoxypropyl)phenol</t>
  </si>
  <si>
    <t>417-470-1</t>
  </si>
  <si>
    <t xml:space="preserve">Muta. 2
Skin Sens. 1
</t>
  </si>
  <si>
    <t xml:space="preserve">H341
H317
</t>
  </si>
  <si>
    <t>603-166-00-8</t>
  </si>
  <si>
    <t>R-1-chloro-2,3-epoxypropane</t>
  </si>
  <si>
    <t>424-280-2</t>
  </si>
  <si>
    <t>51594-55-9</t>
  </si>
  <si>
    <t>603-167-00-3</t>
  </si>
  <si>
    <t>3,3',5,5'-tetra-tert-butylbiphenyl-2,2'-diol</t>
  </si>
  <si>
    <t>407-920-5</t>
  </si>
  <si>
    <t>6390-69-8</t>
  </si>
  <si>
    <t>603-168-00-9</t>
  </si>
  <si>
    <t>3-(2-ethylhexyloxy)propane-1,2-diol</t>
  </si>
  <si>
    <t>408-080-2</t>
  </si>
  <si>
    <t>70445-33-9</t>
  </si>
  <si>
    <t>603-169-00-4</t>
  </si>
  <si>
    <t>(±)-trans-4-(4-fluorophenyl)-3-hydroxymethyl-N-methylpiperidine</t>
  </si>
  <si>
    <t>415-550-0</t>
  </si>
  <si>
    <t>109887-53-8</t>
  </si>
  <si>
    <t>603-170-00-X</t>
  </si>
  <si>
    <t>reaction mass of: 2-methyl-1-(6-methylbicyclo[2.2.1]hept-5-en-2-yl)pent-1-en-3-ol; 2-methyl-1-(1-methylbicyclo[2.2.1]hept-5-en-2-yl)-pent-1-en-3-ol; 2-methyl-1-(5-methylbicyclo[2.2.1]hept-5-en-2-yl)pent-1-en-3-ol</t>
  </si>
  <si>
    <t>415-990-3</t>
  </si>
  <si>
    <t>67739-11-1</t>
  </si>
  <si>
    <t>603-171-00-5</t>
  </si>
  <si>
    <t>5-thiazolylmethanol</t>
  </si>
  <si>
    <t>414-780-9</t>
  </si>
  <si>
    <t>38585-74-9</t>
  </si>
  <si>
    <t>603-172-00-0</t>
  </si>
  <si>
    <t>mono-2-[2-(4-dibenzo[b,f][1,4]thiazepin-11-yl)piperazinium-1-yl]ethoxy)ethanol trans-butenedioate</t>
  </si>
  <si>
    <t>415-180-1</t>
  </si>
  <si>
    <t>773058-82-5</t>
  </si>
  <si>
    <t>603-173-00-6</t>
  </si>
  <si>
    <t>4,4-dimethyl-3,5,8-trioxabicyclo[5.1.0]octane</t>
  </si>
  <si>
    <t>421-750-9</t>
  </si>
  <si>
    <t>57280-22-5</t>
  </si>
  <si>
    <t>603-174-00-1</t>
  </si>
  <si>
    <t>4-cyclohexyl-2-methyl-2-butanol</t>
  </si>
  <si>
    <t>420-630-3</t>
  </si>
  <si>
    <t>83926-73-2</t>
  </si>
  <si>
    <t>603-175-00-7</t>
  </si>
  <si>
    <t>2-(2-hexyloxyethoxy)ethanol; DEGHE; diethylene glycol monohexyl ether; 3,6-dioxa-1-dodecanol; hexyl carbitol; 3,6-dioxadodecan-1-ol</t>
  </si>
  <si>
    <t>203-988-3</t>
  </si>
  <si>
    <t>112-59-4</t>
  </si>
  <si>
    <t xml:space="preserve">H312
H318
</t>
  </si>
  <si>
    <t>603-176-00-2</t>
  </si>
  <si>
    <t>1,2-bis(2-methoxyethoxy)ethane; TEGDME; triethylene glycol dimethyl ether; triglyme</t>
  </si>
  <si>
    <t xml:space="preserve">H360Df
</t>
  </si>
  <si>
    <t>603-177-00-8</t>
  </si>
  <si>
    <t xml:space="preserve">1-ethoxypropan-2-ol; 2PG1EE; 1-ethoxy-2-propanol; propylene glycol monoethyl ether [1]
2-ethoxy-1-methylethyl acetate; 2PG1EEA  [2]
</t>
  </si>
  <si>
    <t xml:space="preserve">216-374-5 [1]
259-370-9 [2]
</t>
  </si>
  <si>
    <t xml:space="preserve">1569-02-4 [1]
54839-24-6 [2]
</t>
  </si>
  <si>
    <t>603-178-00-3</t>
  </si>
  <si>
    <t>2-hexyloxyethanol; ethylene glycol monohexyl ether; n-hexylglycol</t>
  </si>
  <si>
    <t>203-951-1</t>
  </si>
  <si>
    <t>112-25-4</t>
  </si>
  <si>
    <t>603-179-00-9</t>
  </si>
  <si>
    <t>ergocalciferol (ISO); Vitamin D2</t>
  </si>
  <si>
    <t xml:space="preserve">Acute Tox. 2 *
Acute Tox. 3 *
Acute Tox. 3 *
STOT RE 1
</t>
  </si>
  <si>
    <t xml:space="preserve">H330
H311
H301
H372 **
</t>
  </si>
  <si>
    <t>603-180-00-4</t>
  </si>
  <si>
    <t>colecalciferol; Vitamin D3</t>
  </si>
  <si>
    <t>603-181-00-X</t>
  </si>
  <si>
    <t>tert-butyl methyl ether; MTBE; 2-methoxy-2-methylpropane</t>
  </si>
  <si>
    <t>216-653-1</t>
  </si>
  <si>
    <t xml:space="preserve">Flam. Liq. 2
Skin Irrit. 2
</t>
  </si>
  <si>
    <t xml:space="preserve">H225
H315
</t>
  </si>
  <si>
    <t>603-182-00-5</t>
  </si>
  <si>
    <t>reaction product of: saturated, monounsaturated and multiple unsaturated long-chained partly estrified alcohols of vegetable origin (Brassica napus L., Brassica rapa L., Helianthus annuus L., Glycine hispida, Gossypium hirsutum L., Cocos nucifera L., Elaeis guineensis) with O,O-diisobutyldithiophosphate and 2-ethylhexylamine and hydrogen peroxide</t>
  </si>
  <si>
    <t>428-630-5</t>
  </si>
  <si>
    <t>603-183-00-0</t>
  </si>
  <si>
    <t>2-[2-(2-butoxyethoxy)ethoxy]ethanol; TEGBE; triethylene glycol monobutyl ether; butoxytriethylene glycol</t>
  </si>
  <si>
    <t>205-592-6</t>
  </si>
  <si>
    <t>143-22-6</t>
  </si>
  <si>
    <t xml:space="preserve">Eye Dam. 1; H318: C ≥ 30 %
Eye Irrit. 2; H319: 20 % ≤ C &lt; 30 %
</t>
  </si>
  <si>
    <t>603-184-00-6</t>
  </si>
  <si>
    <t>2-(hydroxymethyl)-2-[[2-hydroxy-3-(isooctadecyloxy)propoxy]methyl]-1,3-propanediol</t>
  </si>
  <si>
    <t>416-380-1</t>
  </si>
  <si>
    <t>146925-83-9</t>
  </si>
  <si>
    <t>603-185-00-1</t>
  </si>
  <si>
    <t>2,4-dichloro-3-ethyl-6-nitrophenol</t>
  </si>
  <si>
    <t>420-740-1</t>
  </si>
  <si>
    <t>99817-36-4</t>
  </si>
  <si>
    <t xml:space="preserve">Acute Tox. 3 *
Eye Dam. 1
Skin Sens. 1
Aquatic Acute 1
Aquatic Chronic 1
</t>
  </si>
  <si>
    <t xml:space="preserve">H301
H318
H317
H400
H410
</t>
  </si>
  <si>
    <t xml:space="preserve">H301
H318
H317
H410
</t>
  </si>
  <si>
    <t>603-186-00-7</t>
  </si>
  <si>
    <t>trans-(5RS,6SR)-6-amino-2,2-dimethyl-1,3-dioxepan-5-ol</t>
  </si>
  <si>
    <t>419-050-3</t>
  </si>
  <si>
    <t>79944-37-9</t>
  </si>
  <si>
    <t>603-187-00-2</t>
  </si>
  <si>
    <t>2-((4,6-bis(4-(2-(1-methylpyridinium-4-yl)vinyl)phenylamino)-1,3,5-triazin-2-yl)(2-hydroxyethyl)amino)ethanol dichloride</t>
  </si>
  <si>
    <t>419-360-9</t>
  </si>
  <si>
    <t>163661-77-6</t>
  </si>
  <si>
    <t>603-188-00-8</t>
  </si>
  <si>
    <t>reaction mass of: 6,7-epoxy-1,2,3,4,5,6,7,8-octahydro-1,1,2,4,4,7-hexamethylnaphthalene; 7,8-epoxy-1,2,3,4,6,7,8,8a-octahydro-1,1,2,4,4,7-hexamethylnaphthalene</t>
  </si>
  <si>
    <t>426-970-9</t>
  </si>
  <si>
    <t>603-189-00-3</t>
  </si>
  <si>
    <t>reaction mass of complexes of: titanium, 2,2'-oxydiethanol, ammonium lactate, nitrilotris(2-propanol) and ethylene glycol</t>
  </si>
  <si>
    <t>405-250-8</t>
  </si>
  <si>
    <t>603-190-00-9</t>
  </si>
  <si>
    <t>8,8-dimethyl-7-isopropyl-6,10-dioxaspiro[4.5]decane</t>
  </si>
  <si>
    <t>424-030-2</t>
  </si>
  <si>
    <t>62406-73-9</t>
  </si>
  <si>
    <t>603-191-00-4</t>
  </si>
  <si>
    <t>2-(4,6-bis(2,4-dimethylphenyl)-1,3,5-triazin-2-yl)-5-(3-((2-ethylhexyl)oxy)-2-hydroxypropoxy)phenol</t>
  </si>
  <si>
    <t>419-740-4</t>
  </si>
  <si>
    <t>137658-79-8</t>
  </si>
  <si>
    <t>603-192-00-X</t>
  </si>
  <si>
    <t>(E,E)-3,7,11-trimethyldodeca-1,4,6,10-tetraen-3-ol</t>
  </si>
  <si>
    <t>423-240-1</t>
  </si>
  <si>
    <t>125474-34-2</t>
  </si>
  <si>
    <t xml:space="preserve">Skin Irrit. 2
Eye Dam. 1
Skin Sens. 1
Aquatic Acute 1
Aquatic Chronic 1
</t>
  </si>
  <si>
    <t xml:space="preserve">H315
H318
H317
H400
H410
</t>
  </si>
  <si>
    <t xml:space="preserve">H315
H318
H317
H410
</t>
  </si>
  <si>
    <t>603-193-00-5</t>
  </si>
  <si>
    <t>disodium 9,10-anthracenedioxide</t>
  </si>
  <si>
    <t>426-030-8</t>
  </si>
  <si>
    <t>46492-07-3</t>
  </si>
  <si>
    <t>603-194-00-0</t>
  </si>
  <si>
    <t>2-(2-aminoethylamino)ethanol; (AEEA)</t>
  </si>
  <si>
    <t>203-867-5</t>
  </si>
  <si>
    <t>111-41-1</t>
  </si>
  <si>
    <t xml:space="preserve">Repr. 1B
Skin Corr. 1B
Skin Sens. 1
</t>
  </si>
  <si>
    <t xml:space="preserve">H360Df
H314
H317
</t>
  </si>
  <si>
    <t xml:space="preserve">H314
H317
H360Df
</t>
  </si>
  <si>
    <t xml:space="preserve">STOT SE 3; H335: C = 5 %
</t>
  </si>
  <si>
    <t>603-195-00-6</t>
  </si>
  <si>
    <t>2-[4-(4-methoxyphenyl)-6-phenyl-1,3,5-triazin-2-yl]-phenol</t>
  </si>
  <si>
    <t>430-810-3</t>
  </si>
  <si>
    <t>154825-62-4</t>
  </si>
  <si>
    <t>603-196-00-1</t>
  </si>
  <si>
    <t>2-(7-ethyl-1H-indol-3-yl)ethanol</t>
  </si>
  <si>
    <t>431-020-1</t>
  </si>
  <si>
    <t>41340-36-7</t>
  </si>
  <si>
    <t>603-197-00-7</t>
  </si>
  <si>
    <t>tebuconazole (ISO); 1-(4-chlorophenyl)-4,4-dimethyl-3-(1,2,4-triazol-1-ylmethyl)pentan-3-ol</t>
  </si>
  <si>
    <t>403-640-2</t>
  </si>
  <si>
    <t>107534-96-3</t>
  </si>
  <si>
    <t xml:space="preserve">Repr. 2
Acute Tox. 4 *
Aquatic Acute 1
Aquatic Chronic 1
</t>
  </si>
  <si>
    <t xml:space="preserve">H361d ***
H302
H400
H410
</t>
  </si>
  <si>
    <t xml:space="preserve">H302
H361d ***
H410
</t>
  </si>
  <si>
    <t xml:space="preserve">M=1
M=10
</t>
  </si>
  <si>
    <t>603-199-00-8</t>
  </si>
  <si>
    <t>etoxazol (ISO); (RS)-5-tert-butyl-2-[2-(2,6-difluorophenyl)-4,5-dihydro-1,3-oxazol-4-yl]phenetole</t>
  </si>
  <si>
    <t>153233-91-1</t>
  </si>
  <si>
    <t>603-200-00-1</t>
  </si>
  <si>
    <t xml:space="preserve">1-pentanol [1]
3-pentanol  [2]
</t>
  </si>
  <si>
    <t xml:space="preserve">200-752-1 [1]
209-526-7 [2]
</t>
  </si>
  <si>
    <t xml:space="preserve">71-41-0 [1]
584-02-1 [2]
</t>
  </si>
  <si>
    <t xml:space="preserve">Flam. Liq. 3
Acute Tox. 4 *
STOT SE 3
Skin Irrit. 2
</t>
  </si>
  <si>
    <t xml:space="preserve">H226
H332
H335
H315
</t>
  </si>
  <si>
    <t>603-201-00-7</t>
  </si>
  <si>
    <t>(E)-(7R,11R)-3,7,11,15-tetramethylhexadec-2-ene-1-ol</t>
  </si>
  <si>
    <t>416-120-5</t>
  </si>
  <si>
    <t xml:space="preserve">Skin Irrit. 2
Aquatic Chronic 4
</t>
  </si>
  <si>
    <t xml:space="preserve">H315
H413
</t>
  </si>
  <si>
    <t>603-202-00-2</t>
  </si>
  <si>
    <t>4,4,5,5,5-pentafluoropentan-1-ol</t>
  </si>
  <si>
    <t>421-360-9</t>
  </si>
  <si>
    <t>148043-73-6</t>
  </si>
  <si>
    <t>603-203-00-8</t>
  </si>
  <si>
    <t>(1R,3S,7R,8R,10R,13R)-5,5,7,9,9,13-hexamethyl-4,6-dioxatetracyclo[6.5.1.01,10.03,7]tetradecane</t>
  </si>
  <si>
    <t>427-580-1</t>
  </si>
  <si>
    <t>603-204-00-3</t>
  </si>
  <si>
    <t>reaction mass of: 2,2'-(heptane-1,7-diyl)bis-1,3-dioxolane; 2,2'-(heptane-1,6-diyl)bis-1,3-dioxolane</t>
  </si>
  <si>
    <t>428-110-8</t>
  </si>
  <si>
    <t>603-205-00-9</t>
  </si>
  <si>
    <t>(1S-cis)-4-(2-amino-6-chloro-9H-purin-9-yl)-2-cyclopentene-1-methanol hydrochloride</t>
  </si>
  <si>
    <t>426-200-1</t>
  </si>
  <si>
    <t>172015-79-1</t>
  </si>
  <si>
    <t xml:space="preserve">Acute Tox. 4 *
STOT RE 1
Eye Dam. 1
Skin Sens. 1
Aquatic Chronic 3
</t>
  </si>
  <si>
    <t xml:space="preserve">H302
H372 **
H318
H317
H412
</t>
  </si>
  <si>
    <t xml:space="preserve">H372 **
H302
H318
H317
H412
</t>
  </si>
  <si>
    <t>603-206-00-4</t>
  </si>
  <si>
    <t>2,2-dichloro-1,3-benzodioxol</t>
  </si>
  <si>
    <t>426-850-6</t>
  </si>
  <si>
    <t>2032-75-9</t>
  </si>
  <si>
    <t xml:space="preserve">Flam. Liq. 3
Acute Tox. 4 *
Skin Corr. 1A
Skin Sens. 1
</t>
  </si>
  <si>
    <t xml:space="preserve">H226
H302
H314
H317
</t>
  </si>
  <si>
    <t xml:space="preserve">H226
H314
H302
H317
</t>
  </si>
  <si>
    <t>603-207-00-X</t>
  </si>
  <si>
    <t>2-isobutyl-2-isopropyl-1,3-dimethoxypropane</t>
  </si>
  <si>
    <t>430-800-9</t>
  </si>
  <si>
    <t>129228-21-3</t>
  </si>
  <si>
    <t>603-208-00-5</t>
  </si>
  <si>
    <t xml:space="preserve">Flam. Liq. 2
Repr. 1A
Eye Irrit. 2
</t>
  </si>
  <si>
    <t xml:space="preserve">H225
H360Df
H319
</t>
  </si>
  <si>
    <t xml:space="preserve">H225
H360Df
H319
</t>
  </si>
  <si>
    <t>603-209-00-0</t>
  </si>
  <si>
    <t xml:space="preserve">spinosad (ISO) (reaction mass of spinosyn A and spinosyn D in ratios between 95:5 to 50:50); reaction mass of 50-95% of (2R,3aS,5aR,5bS,9S,13S,14R,16aS,16bR)-2-(6-deoxy-2,3,4-tri-O-methyl-α-.sc.l.sc.-mannopyranosyloxy)-13-(4-dimethylamino-2,3,4,6-tetradeoxy-β-.sc.d.sc.-erythropyranosyloxy)-9-ethyl-2,3,3a,5a,5b,6,7,9,10,11,12,13,14,15,16a,16b-hexadecahydro-14-methyl-1H-8-oxacyclododeca[b]as-indacene-7,15-dione and 50-5% (2S,3aR,5aS,5bS,9S,13S,14R,16aS,16bS)-2-(6-deoxy-2,3,4-tri-O-methyl-α-.sc.l.sc.-mannopyranosyloxy)-13-(4-dimethylamino-2,3,4,6-tetradeoxy-β-.sc.d.sc.-erythropyranosyloxy)-9-ethyl-2,3,3a,5a,5b,6,7,9,10,11,12,13,14,15,16a,16b-hexadecahydro-4,14-dimethyl-1H-8-oxacyclododeca[b]as-indacene-7,15-dione [1]
spinosyn A [2]
spinosyn D  [3]
</t>
  </si>
  <si>
    <t xml:space="preserve">131929-60-7 [2]
131929-63-0 [3]
</t>
  </si>
  <si>
    <t>603-210-00-6</t>
  </si>
  <si>
    <t>2,4-diethyl-1,5-pentanediol</t>
  </si>
  <si>
    <t>429-310-8</t>
  </si>
  <si>
    <t>57987-55-0</t>
  </si>
  <si>
    <t>603-211-00-1</t>
  </si>
  <si>
    <t>2,3-epoxypropyltrimethylammonium chloride ...%; glycidyl trimethylammonium chloride ...%</t>
  </si>
  <si>
    <t>221-221-0</t>
  </si>
  <si>
    <t>3033-77-0</t>
  </si>
  <si>
    <t xml:space="preserve">Carc. 1B
Muta. 2
Repr. 2
Acute Tox. 4 *
Acute Tox. 4 *
STOT RE 2 *
Eye Dam. 1
Skin Sens. 1
Aquatic Chronic 3
</t>
  </si>
  <si>
    <t xml:space="preserve">H350
H341
H361f ***
H312
H302
H373 **
H318
H317
H412
</t>
  </si>
  <si>
    <t>603-212-00-7</t>
  </si>
  <si>
    <t>1,3,4,6,7,8-hexahydro-4,6,6,7,8,8-hexamethylindeno[5,6-c]pyran; galaxolide; (HHCB)</t>
  </si>
  <si>
    <t>214-946-9</t>
  </si>
  <si>
    <t>1222-05-5</t>
  </si>
  <si>
    <t>603-213-00-2</t>
  </si>
  <si>
    <t>2-methoxy-2-methylbutane; tert-amyl methyl ether</t>
  </si>
  <si>
    <t>213-611-4</t>
  </si>
  <si>
    <t>994-05-8</t>
  </si>
  <si>
    <t xml:space="preserve">Flam. Liq. 2
Acute Tox. 4 *
STOT SE 3
</t>
  </si>
  <si>
    <t xml:space="preserve">H225
H302
H336
</t>
  </si>
  <si>
    <t>603-214-00-8</t>
  </si>
  <si>
    <t>1,1-diisopropoxycyclohexane</t>
  </si>
  <si>
    <t>413-740-8</t>
  </si>
  <si>
    <t>1132-95-2</t>
  </si>
  <si>
    <t>603-215-00-3</t>
  </si>
  <si>
    <t>1-hydroxy-4-fluoro-1,4-diazoniabicyclo[2.2.2]octane bis(tetrafluoroborate)</t>
  </si>
  <si>
    <t>418-330-2</t>
  </si>
  <si>
    <t>162241-33-0</t>
  </si>
  <si>
    <t xml:space="preserve">Expl. 1.1 ****
Acute Tox. 4 *
STOT RE 2 *
Eye Dam. 1
Skin Sens. 1
Aquatic Acute 1
Aquatic Chronic 1
</t>
  </si>
  <si>
    <t xml:space="preserve">H201
H302
H373 **
H318
H317
H400
H410
</t>
  </si>
  <si>
    <t>GHS01
GHS05
GHS08
GHS07
GHS09
Dgr</t>
  </si>
  <si>
    <t xml:space="preserve">H201
H302
H373 **
H318
H317
H410
</t>
  </si>
  <si>
    <t>603-216-00-9</t>
  </si>
  <si>
    <t>cis-1-amino-2,3-dihydro-1H-inden-2-ol</t>
  </si>
  <si>
    <t>422-660-2</t>
  </si>
  <si>
    <t>7480-35-5</t>
  </si>
  <si>
    <t>603-217-00-4</t>
  </si>
  <si>
    <t>2,4,6-tri-tert-butylphenyl 2-butyl-2-ethyl-1,3-propanediolphosphite</t>
  </si>
  <si>
    <t>423-560-1</t>
  </si>
  <si>
    <t>161717-32-4</t>
  </si>
  <si>
    <t>603-220-00-0</t>
  </si>
  <si>
    <t>1-{benzyl[2-(2-methoxyphenoxy)ethyl]amino}-3-(9H-carbazol-4-yloxy)propan-2-ol</t>
  </si>
  <si>
    <t>432-890-5</t>
  </si>
  <si>
    <t>72955-94-3</t>
  </si>
  <si>
    <t>603-221-00-6</t>
  </si>
  <si>
    <t>1-(2-amino-5-chlorophenyl)-2,2,2-trifluoro-1,1-ethanediol, hydrochloride; [containing &lt; 0.1 % 4-chloroaniline (EC No 203-401-0)]</t>
  </si>
  <si>
    <t>433-580-2</t>
  </si>
  <si>
    <t>214353-17-0</t>
  </si>
  <si>
    <t xml:space="preserve">Acute Tox. 4 *
Skin Corr. 1B
Aquatic Chronic 2
</t>
  </si>
  <si>
    <t xml:space="preserve">H302
H314
H411
</t>
  </si>
  <si>
    <t>603-221-01-3</t>
  </si>
  <si>
    <t>1-(2-amino-5-chlorophenyl)-2,2,2-trifluoro-1,1-ethanediol, hydrochloride; [containing ≥ 0.1 % 4-chloroaniline (EC No 203-401-0)]</t>
  </si>
  <si>
    <t xml:space="preserve">Carc. 1B
Acute Tox. 4 *
Skin Corr. 1B
Aquatic Chronic 2
</t>
  </si>
  <si>
    <t xml:space="preserve">H350
H302
H314
H411
</t>
  </si>
  <si>
    <t>603-222-00-1</t>
  </si>
  <si>
    <t>(2R,3S,4R,5R,7R,9R,10R,11S,12S,13R)-10-[(4-dimethylamino-3-hydroxy-6-methyltetrahydropyran-2-yl)oxy]-2-ethyl-3,4,12-trihydroxy-9-methoxy-3,5,7,9,11,13-hexamethyl-6,14-dioxo-1-oxacyclotetradecane</t>
  </si>
  <si>
    <t>433-820-6</t>
  </si>
  <si>
    <t>118058-74-5</t>
  </si>
  <si>
    <t>603-223-00-7</t>
  </si>
  <si>
    <t>2-cyclopentylidene cyclopentanol; 1,1'-bi(cyclopentyliden)-2-ol</t>
  </si>
  <si>
    <t>434-270-1</t>
  </si>
  <si>
    <t>6261-30-9</t>
  </si>
  <si>
    <t>603-224-00-2</t>
  </si>
  <si>
    <t>3-ethoxy-1,1,1,2,3,4,4,5,5,6,6,6-dodecafluoro-2-(trifluoromethyl)-hexane</t>
  </si>
  <si>
    <t>435-790-1</t>
  </si>
  <si>
    <t>297730-93-9</t>
  </si>
  <si>
    <t>603-225-00-8</t>
  </si>
  <si>
    <t>erythromycin A9-oxime (E); (3R,4S,5S,6R,7R,9R,11R,12R,13S,14R)-4-((2,6-didesoxy-3-C-methyl-3-O-methyl-α-L-ribo-hexopiranosyl)oxy)-14-ethyl-7,12,13-trihydroxy-3,5,7,9,11,13-hexamethyl-6-((3,4,6-tridesoxy-3-dimethylamino-β-.sc.d.sc.-xylohexapiranosyl)oxy)oxacyclotetradecan-2-ona-10-oxime (E)</t>
  </si>
  <si>
    <t>437-070-0</t>
  </si>
  <si>
    <t>13127-18-9</t>
  </si>
  <si>
    <t>603-226-00-3</t>
  </si>
  <si>
    <t>4,4'(4-(4-methoxyphenyl)-1,3,5-triazin-2,4-diyl)bisbenzene-1,3-diol</t>
  </si>
  <si>
    <t>444-500-0</t>
  </si>
  <si>
    <t>1440-00-2</t>
  </si>
  <si>
    <t>603-227-00-9</t>
  </si>
  <si>
    <t>α-hydro-ω-[[[(1,1-dimethylethyl)dioxy]carbonyl]oxy]-poly[oxy(methyl-1,2-ethanediyl)] ether with 2,2-bis(hydroxymethyl)-1,3-propanediol (4:1); reaction product of: α-hydro-ω-((chlorocarbonyl)oxy)-poly(oxy(methyl-1,2-ethanediyl)) ether with 2,2-bis(hydroxymethyl)-1,3-propanediol with potassium 1,1-dimethylethylperoxalate</t>
  </si>
  <si>
    <t>445-060-2</t>
  </si>
  <si>
    <t>203574-04-3</t>
  </si>
  <si>
    <t xml:space="preserve">****
Aquatic Acute 1
Aquatic Chronic 1
</t>
  </si>
  <si>
    <t xml:space="preserve">****
H400
H410
</t>
  </si>
  <si>
    <t>****
GHS09
Wng</t>
  </si>
  <si>
    <t xml:space="preserve">****
H410
</t>
  </si>
  <si>
    <t>603-228-00-4</t>
  </si>
  <si>
    <t>(+/-)-(R*,R*)-6-fluoro-3,4-dihydro-2-oxiranyl-2H-1-benzopyran; 6-fluoro-2-(2-oxiranyl)chromane</t>
  </si>
  <si>
    <t>419-620-1</t>
  </si>
  <si>
    <t>603-229-00-X</t>
  </si>
  <si>
    <t>sodium (Z)-3-chloro-3-(4-chlorophenyl)-1-hydroxy-2-propene-1-sulfonate</t>
  </si>
  <si>
    <t>420-800-7</t>
  </si>
  <si>
    <t>603-230-00-5</t>
  </si>
  <si>
    <t>2,6,6,7,8,8-hexamethyldecahydro-2H-indeno[4,5-b]furan</t>
  </si>
  <si>
    <t>440-030-5</t>
  </si>
  <si>
    <t xml:space="preserve">Skin Irrit. 2
Eye Dam. 1
Aquatic Chronic 4
</t>
  </si>
  <si>
    <t xml:space="preserve">H315
H318
H413
</t>
  </si>
  <si>
    <t>603-231-00-0</t>
  </si>
  <si>
    <t>(S)-1,1-diphenyl-1,2-propanediol</t>
  </si>
  <si>
    <t>443-220-6</t>
  </si>
  <si>
    <t>603-232-00-6</t>
  </si>
  <si>
    <t>3,3,8,8,10,10-hexamethyl-9-[1-(4-oxiranylmethoxy-phenyl)-ethoxy]-1,5-dioxa-9-aza-spiro[5.5]undecane</t>
  </si>
  <si>
    <t>444-420-6</t>
  </si>
  <si>
    <t>603-233-00-1</t>
  </si>
  <si>
    <t>reaction mass of: 4-(1,3a,4,6,7,7a-hexahydro-4,7-methanoinden-5-ylidene)-3-methylbutan-2-ol; 4-(3,3a,4,6,7,7a-hexahydro-4,7-methanoinden-5-ylidene)-3-methylbutan-2-ol; 1-(1,3a,4,6,7,7a-hexahydro-4,7-methanoinden-5-ylidene)pentan-3-ol; 1-(3,3a,4,6,7,7a-hexahydro-4,7-methanoinden-5-ylidene)pentan-3-ol; (E)-4-(3a,4,5,6,7,7a-hexahydro-1H-4,7-methanoinden-5-yl)-3-methylbut-3-en-2-ol; (E)-4-(3a,4,5,6,7,7a-hexahydro-3H-4,7-methanoinden-5-yl)-3-methylbut-3-en-2-ol</t>
  </si>
  <si>
    <t>444-430-0</t>
  </si>
  <si>
    <t>603-234-00-7</t>
  </si>
  <si>
    <t>(1R,4R)-4-methoxy-2,2,7,7-tetramethyltricyclo(6.2.1.0(1,6))undec-5-ene</t>
  </si>
  <si>
    <t>444-480-3</t>
  </si>
  <si>
    <t>604-001-00-2</t>
  </si>
  <si>
    <t>phenol; carbolic acid; monohydroxybenzene; phenylalcohol</t>
  </si>
  <si>
    <t xml:space="preserve">Muta. 2
Acute Tox. 3 *
Acute Tox. 3 *
Acute Tox. 3 *
STOT RE 2 *
Skin Corr. 1B
</t>
  </si>
  <si>
    <t xml:space="preserve">H341
H331
H311
H301
H373 **
H314
</t>
  </si>
  <si>
    <t xml:space="preserve">*
Skin Corr. 1B; H314: C ≥ 3 %
Skin Irrit. 2; H315: 1 % ≤ C &lt; 3 %
Eye Irrit. 2; H319: 1 % ≤ C &lt; 3 %
</t>
  </si>
  <si>
    <t>604-002-00-8</t>
  </si>
  <si>
    <t>pentachlorophenol</t>
  </si>
  <si>
    <t xml:space="preserve">Carc. 2
Acute Tox. 2 *
Acute Tox. 3 *
Acute Tox. 3 *
STOT SE 3
Skin Irrit. 2
Eye Irrit. 2
Aquatic Acute 1
Aquatic Chronic 1
</t>
  </si>
  <si>
    <t xml:space="preserve">H351
H330
H311
H301
H335
H315
H319
H400
H410
</t>
  </si>
  <si>
    <t xml:space="preserve">H351
H330
H311
H301
H319
H335
H315
H410
</t>
  </si>
  <si>
    <t>604-003-00-3</t>
  </si>
  <si>
    <t xml:space="preserve">sodium pentachlorophenolate [1]
potassium pentachlorophenolate  [2]
</t>
  </si>
  <si>
    <t xml:space="preserve">205-025-2 [1]
231-911-3 [2]
</t>
  </si>
  <si>
    <t xml:space="preserve">131-52-2 [1]
7778-73-6 [2]
</t>
  </si>
  <si>
    <t>604-004-00-9</t>
  </si>
  <si>
    <t xml:space="preserve">m-cresol [1]
o-cresol [2]
p-cresol [3]
mix-cresol  [4]
</t>
  </si>
  <si>
    <t xml:space="preserve">203-577-9 [1]
202-423-8 [2]
203-398-6 [3]
215-293-2 [4]
</t>
  </si>
  <si>
    <t xml:space="preserve">108-39-4 [1]
95-48-7 [2]
106-44-5 [3]
1319-77-3 [4]
</t>
  </si>
  <si>
    <t xml:space="preserve">Acute Tox. 3 *
Acute Tox. 3 *
Skin Corr. 1B
</t>
  </si>
  <si>
    <t xml:space="preserve">H311
H301
H314
</t>
  </si>
  <si>
    <t>604-005-00-4</t>
  </si>
  <si>
    <t>1,4-dihydroxybenzene; hydroquinone; quinol</t>
  </si>
  <si>
    <t>204-617-8</t>
  </si>
  <si>
    <t>123-31-9</t>
  </si>
  <si>
    <t xml:space="preserve">Carc. 2
Muta. 2
Acute Tox. 4 *
Eye Dam. 1
Skin Sens. 1
Aquatic Acute 1
</t>
  </si>
  <si>
    <t xml:space="preserve">H351
H341
H302
H318
H317
H400
</t>
  </si>
  <si>
    <t>604-006-00-X</t>
  </si>
  <si>
    <t xml:space="preserve">3,4-xylenol [1]
2,5-xylenol [2]
2,4-xylenol [3]
2,3-xylenol [4]
2,6-xylenol [5]
xylenol [6]
2,4(or 2,5)-xylenol  [7]
</t>
  </si>
  <si>
    <t xml:space="preserve">202-439-5 [1]
202-461-5 [2]
203-321-6 [3]
208-395-3 [4]
209-400-1 [5]
215-089-3 [6]
276-245-4 [7]
</t>
  </si>
  <si>
    <t xml:space="preserve">95-65-8 [1]
95-87-4 [2]
105-67-9 [3]
526-75-0 [4]
576-26-1 [5]
1300-71-6 [6]
71975-58-1 [7]
</t>
  </si>
  <si>
    <t xml:space="preserve">Acute Tox. 3 *
Acute Tox. 3 *
Skin Corr. 1B
Aquatic Chronic 2
</t>
  </si>
  <si>
    <t xml:space="preserve">H311
H301
H314
H411
</t>
  </si>
  <si>
    <t>604-007-00-5</t>
  </si>
  <si>
    <t>2-naphthol</t>
  </si>
  <si>
    <t>205-182-7</t>
  </si>
  <si>
    <t>135-19-3</t>
  </si>
  <si>
    <t>604-008-00-0</t>
  </si>
  <si>
    <t xml:space="preserve">2-chlorophenol [1]
4-chlorophenol [2]
3-chlorophenol [3]
chlorophenol  [4]
</t>
  </si>
  <si>
    <t xml:space="preserve">202-433-2 [1]
203-402-6 [2]
203-582-6 [3]
246-691-4 [4]
</t>
  </si>
  <si>
    <t xml:space="preserve">95-57-8 [1]
106-48-9 [2]
108-43-0 [3]
25167-80-0 [4]
</t>
  </si>
  <si>
    <t xml:space="preserve">Acute Tox. 4 *
Acute Tox. 4 *
Acute Tox. 4 *
Aquatic Chronic 2
</t>
  </si>
  <si>
    <t xml:space="preserve">H332
H312
H302
H411
</t>
  </si>
  <si>
    <t>604-009-00-6</t>
  </si>
  <si>
    <t>pyrogallol; 1,2,3-trihydroxybenzene</t>
  </si>
  <si>
    <t>201-762-9</t>
  </si>
  <si>
    <t>87-66-1</t>
  </si>
  <si>
    <t xml:space="preserve">Muta. 2
Acute Tox. 4 *
Acute Tox. 4 *
Acute Tox. 4 *
Aquatic Chronic 3
</t>
  </si>
  <si>
    <t xml:space="preserve">H341
H332
H312
H302
H412
</t>
  </si>
  <si>
    <t>604-010-00-1</t>
  </si>
  <si>
    <t>resorcinol; 1,3-benzenediol</t>
  </si>
  <si>
    <t>203-585-2</t>
  </si>
  <si>
    <t xml:space="preserve">Acute Tox. 4 *
Skin Irrit. 2
Eye Irrit. 2
Aquatic Acute 1
</t>
  </si>
  <si>
    <t xml:space="preserve">H302
H315
H319
H400
</t>
  </si>
  <si>
    <t xml:space="preserve">H302
H319
H315
H400
</t>
  </si>
  <si>
    <t>604-011-00-7</t>
  </si>
  <si>
    <t>2,4-dichlorophenol</t>
  </si>
  <si>
    <t>204-429-6</t>
  </si>
  <si>
    <t>120-83-2</t>
  </si>
  <si>
    <t xml:space="preserve">Acute Tox. 3 *
Acute Tox. 4 *
Skin Corr. 1B
Aquatic Chronic 2
</t>
  </si>
  <si>
    <t xml:space="preserve">H311
H302
H314
H411
</t>
  </si>
  <si>
    <t>604-012-00-2</t>
  </si>
  <si>
    <t>4-chloro-o-cresol; 4-chloro-2-methyl phenol</t>
  </si>
  <si>
    <t>216-381-3</t>
  </si>
  <si>
    <t>1570-64-5</t>
  </si>
  <si>
    <t xml:space="preserve">Acute Tox. 3 *
Skin Corr. 1A
Aquatic Acute 1
</t>
  </si>
  <si>
    <t xml:space="preserve">H331
H314
H400
</t>
  </si>
  <si>
    <t>604-013-00-8</t>
  </si>
  <si>
    <t>2,3,4,6-tetrachlorophenol</t>
  </si>
  <si>
    <t>200-402-8</t>
  </si>
  <si>
    <t>58-90-2</t>
  </si>
  <si>
    <t xml:space="preserve">Acute Tox. 3 *
Skin Irrit. 2
Eye Irrit. 2
Aquatic Acute 1
Aquatic Chronic 1
</t>
  </si>
  <si>
    <t xml:space="preserve">H301
H315
H319
H400
H410
</t>
  </si>
  <si>
    <t xml:space="preserve">H301
H319
H315
H410
</t>
  </si>
  <si>
    <t xml:space="preserve">*
Eye Irrit. 2; H319: C ≥ 5 %
Skin Irrit. 2; H315: C ≥ 5 %
</t>
  </si>
  <si>
    <t>604-014-00-3</t>
  </si>
  <si>
    <t>chlorocresol; 4-chloro-m-cresol; 4-chloro-3-methylphenol</t>
  </si>
  <si>
    <t>200-431-6</t>
  </si>
  <si>
    <t>59-50-7</t>
  </si>
  <si>
    <t xml:space="preserve">Acute Tox. 4 *
Acute Tox. 4 *
Eye Dam. 1
Skin Sens. 1
Aquatic Acute 1
</t>
  </si>
  <si>
    <t xml:space="preserve">H312
H302
H318
H317
H400
</t>
  </si>
  <si>
    <t>604-015-00-9</t>
  </si>
  <si>
    <t>2,2'-methylenebis-(3,4,6-trichlorophenol); hexachlorophene</t>
  </si>
  <si>
    <t>200-733-8</t>
  </si>
  <si>
    <t>70-30-4</t>
  </si>
  <si>
    <t>604-016-00-4</t>
  </si>
  <si>
    <t>1,2-dihydroxybenzene; pyrocatechol</t>
  </si>
  <si>
    <t>204-427-5</t>
  </si>
  <si>
    <t>120-80-9</t>
  </si>
  <si>
    <t xml:space="preserve">Acute Tox. 4 *
Acute Tox. 4 *
Skin Irrit. 2
Eye Irrit. 2
</t>
  </si>
  <si>
    <t xml:space="preserve">H312
H302
H315
H319
</t>
  </si>
  <si>
    <t xml:space="preserve">H312
H302
H319
H315
</t>
  </si>
  <si>
    <t>604-017-00-X</t>
  </si>
  <si>
    <t>2,4,5-trichlorophenol</t>
  </si>
  <si>
    <t>202-467-8</t>
  </si>
  <si>
    <t>95-95-4</t>
  </si>
  <si>
    <t>604-018-00-5</t>
  </si>
  <si>
    <t>2,4,6-trichlorophenol</t>
  </si>
  <si>
    <t>201-795-9</t>
  </si>
  <si>
    <t>88-06-2</t>
  </si>
  <si>
    <t xml:space="preserve">Carc. 2
Acute Tox. 4 *
Skin Irrit. 2
Eye Irrit. 2
Aquatic Acute 1
Aquatic Chronic 1
</t>
  </si>
  <si>
    <t xml:space="preserve">H351
H302
H315
H319
H400
H410
</t>
  </si>
  <si>
    <t xml:space="preserve">H351
H302
H319
H315
H410
</t>
  </si>
  <si>
    <t>604-019-00-0</t>
  </si>
  <si>
    <t>dichlorophen (ISO)</t>
  </si>
  <si>
    <t>202-567-1</t>
  </si>
  <si>
    <t>97-23-4</t>
  </si>
  <si>
    <t xml:space="preserve">Acute Tox. 4 *
Eye Irrit. 2
Aquatic Acute 1
Aquatic Chronic 1
</t>
  </si>
  <si>
    <t xml:space="preserve">H302
H319
H400
H410
</t>
  </si>
  <si>
    <t xml:space="preserve">H302
H319
H410
</t>
  </si>
  <si>
    <t>604-020-00-6</t>
  </si>
  <si>
    <t>2-phenylphenol (ISO); biphenyl-2-ol; 2-hydroxybiphenyl</t>
  </si>
  <si>
    <t>201-993-5</t>
  </si>
  <si>
    <t>90-43-7</t>
  </si>
  <si>
    <t>604-021-00-1</t>
  </si>
  <si>
    <t>sodium 2-biphenylate; 2-phenylphenol, sodium salt</t>
  </si>
  <si>
    <t>205-055-6</t>
  </si>
  <si>
    <t>132-27-4</t>
  </si>
  <si>
    <t xml:space="preserve">Acute Tox. 4 *
STOT SE 3
Skin Irrit. 2
Eye Dam. 1
Aquatic Acute 1
</t>
  </si>
  <si>
    <t xml:space="preserve">H302
H335
H315
H318
H400
</t>
  </si>
  <si>
    <t>GHS05
GHS07
GHS09
Wng</t>
  </si>
  <si>
    <t>604-022-00-7</t>
  </si>
  <si>
    <t>2,2-dimethyl-1,3-benzodioxol-4-ol</t>
  </si>
  <si>
    <t>400-900-7</t>
  </si>
  <si>
    <t>22961-82-6</t>
  </si>
  <si>
    <t>604-023-00-2</t>
  </si>
  <si>
    <t>2,4-dichloro-3-ethylphenol</t>
  </si>
  <si>
    <t>401-060-4</t>
  </si>
  <si>
    <t>604-024-00-8</t>
  </si>
  <si>
    <t>4,4-isobutylethylidenediphenol</t>
  </si>
  <si>
    <t>401-720-1</t>
  </si>
  <si>
    <t>6807-17-6</t>
  </si>
  <si>
    <t xml:space="preserve">Repr. 1B
Eye Irrit. 2
Aquatic Acute 1
Aquatic Chronic 1
</t>
  </si>
  <si>
    <t xml:space="preserve">H360F ***
H319
H400
H410
</t>
  </si>
  <si>
    <t xml:space="preserve">H360F ***
H319
H410
</t>
  </si>
  <si>
    <t>604-025-00-3</t>
  </si>
  <si>
    <t>2,5-bis(1,1-dimethylbutyl)hydroquinone</t>
  </si>
  <si>
    <t>400-220-0</t>
  </si>
  <si>
    <t>604-026-00-9</t>
  </si>
  <si>
    <t>2,2-spirobi(6-hydroxy-4,4,7-trimethylchromane)</t>
  </si>
  <si>
    <t>400-270-3</t>
  </si>
  <si>
    <t>604-027-00-4</t>
  </si>
  <si>
    <t>2-methyl-5-(1,1,3,3-tetramethylbutyl)hydroquinone</t>
  </si>
  <si>
    <t>400-530-6</t>
  </si>
  <si>
    <t>604-028-00-X</t>
  </si>
  <si>
    <t>4-amino-3-fluorophenol</t>
  </si>
  <si>
    <t>402-230-0</t>
  </si>
  <si>
    <t>399-95-1</t>
  </si>
  <si>
    <t xml:space="preserve">Carc. 1B
Acute Tox. 4 *
Skin Sens. 1
Aquatic Chronic 2
</t>
  </si>
  <si>
    <t xml:space="preserve">H350
H302
H317
H411
</t>
  </si>
  <si>
    <t>604-029-00-5</t>
  </si>
  <si>
    <t>1-naphtol</t>
  </si>
  <si>
    <t>201-969-4</t>
  </si>
  <si>
    <t>90-15-3</t>
  </si>
  <si>
    <t xml:space="preserve">Acute Tox. 4 *
Acute Tox. 4 *
STOT SE 3
Skin Irrit. 2
Eye Dam. 1
</t>
  </si>
  <si>
    <t xml:space="preserve">H312
H302
H335
H315
H318
</t>
  </si>
  <si>
    <t>604-030-00-0</t>
  </si>
  <si>
    <t>bisphenol A; 4,4’-isopropylidenediphenol</t>
  </si>
  <si>
    <t>201-245-8</t>
  </si>
  <si>
    <t xml:space="preserve">Repr. 2
STOT SE 3
Eye Dam. 1
Skin Sens. 1
</t>
  </si>
  <si>
    <t xml:space="preserve">H361f ***
H335
H318
H317
</t>
  </si>
  <si>
    <t xml:space="preserve">H318
H317
H361f ***
H335
</t>
  </si>
  <si>
    <t>604-031-00-6</t>
  </si>
  <si>
    <t>guaiacol</t>
  </si>
  <si>
    <t>201-964-7</t>
  </si>
  <si>
    <t>90-05-1</t>
  </si>
  <si>
    <t>604-032-00-1</t>
  </si>
  <si>
    <t>thymol</t>
  </si>
  <si>
    <t>201-944-8</t>
  </si>
  <si>
    <t>89-83-8</t>
  </si>
  <si>
    <t>604-033-00-7</t>
  </si>
  <si>
    <t>isobutyl but-3-enoate</t>
  </si>
  <si>
    <t>401-170-2</t>
  </si>
  <si>
    <t>24342-03-8</t>
  </si>
  <si>
    <t>604-034-00-2</t>
  </si>
  <si>
    <t>4,4'-thiodi-o-cresol</t>
  </si>
  <si>
    <t>403-330-7</t>
  </si>
  <si>
    <t>24197-34-0</t>
  </si>
  <si>
    <t>604-035-00-8</t>
  </si>
  <si>
    <t>4-nonylphenol, reaction products with formaldehyde and dodecane-1-thiol</t>
  </si>
  <si>
    <t>404-160-6</t>
  </si>
  <si>
    <t>604-036-00-3</t>
  </si>
  <si>
    <t>4,4'-oxybis(ethylenethio)diphenol</t>
  </si>
  <si>
    <t>404-590-4</t>
  </si>
  <si>
    <t>90884-29-0</t>
  </si>
  <si>
    <t>604-037-00-9</t>
  </si>
  <si>
    <t>3,5-xylenol; 3,5-dimethylphenol</t>
  </si>
  <si>
    <t>604-038-00-4</t>
  </si>
  <si>
    <t xml:space="preserve">4-chloro-3,5-dimethylphenol [1]
chloroxylenol  [2]
</t>
  </si>
  <si>
    <t xml:space="preserve">201-793-8 [1]
215-316-6 [2]
</t>
  </si>
  <si>
    <t xml:space="preserve">88-04-0 [1]
1321-23-9 [2]
</t>
  </si>
  <si>
    <t xml:space="preserve">Acute Tox. 4 *
Skin Irrit. 2
Eye Irrit. 2
Skin Sens. 1
</t>
  </si>
  <si>
    <t xml:space="preserve">H302
H315
H319
H317
</t>
  </si>
  <si>
    <t xml:space="preserve">H302
H319
H315
H317
</t>
  </si>
  <si>
    <t>604-039-00-X</t>
  </si>
  <si>
    <t>ethyl 2-[4-[(6-chlorobenzoxazol-2-yl)oxy]phenoxy]propionate; fenoxaprop-ethyl</t>
  </si>
  <si>
    <t>266-362-9</t>
  </si>
  <si>
    <t>66441-23-4</t>
  </si>
  <si>
    <t>604-040-00-5</t>
  </si>
  <si>
    <t>fomesafen (ISO); 5-[2-chloro-4-(trifluoromethyl)phenoxy]-N-(methylsulphonyl)-2-nitrobenzamide</t>
  </si>
  <si>
    <t>276-439-9</t>
  </si>
  <si>
    <t>72178-02-0</t>
  </si>
  <si>
    <t>604-041-00-0</t>
  </si>
  <si>
    <t xml:space="preserve">acifluorfen (ISO); 5-[2-chloro-4-(trifluoromethyl)phenoxy]-2-nitrobenzoic acid  [1]
sodium 5-[2-chloro-4-(trifluoromethyl) phenoxy]-2-nitrobenzoate; acifluorfen-sodium  [2]
</t>
  </si>
  <si>
    <t xml:space="preserve">256-634-5 [1]
263-560-7 [2]
</t>
  </si>
  <si>
    <t xml:space="preserve">50594-66-6 [1]
62476-59-9 [2]
</t>
  </si>
  <si>
    <t xml:space="preserve">Acute Tox. 4 *
Skin Irrit. 2
Eye Dam. 1
Aquatic Acute 1
Aquatic Chronic 1
</t>
  </si>
  <si>
    <t xml:space="preserve">H302
H315
H318
H400
H410
</t>
  </si>
  <si>
    <t xml:space="preserve">H302
H315
H318
H410
</t>
  </si>
  <si>
    <t>604-042-00-6</t>
  </si>
  <si>
    <t>4-nitrosophenol</t>
  </si>
  <si>
    <t xml:space="preserve">Muta. 2
Acute Tox. 4 *
Eye Dam. 1
Aquatic Chronic 2
</t>
  </si>
  <si>
    <t xml:space="preserve">H341
H302
H318
H411
</t>
  </si>
  <si>
    <t>604-043-00-1</t>
  </si>
  <si>
    <t>monobenzone; 4-hydroxyphenyl benzyl ether; hydroquinone monobenzyl ether</t>
  </si>
  <si>
    <t>203-083-3</t>
  </si>
  <si>
    <t>103-16-2</t>
  </si>
  <si>
    <t>604-044-00-7</t>
  </si>
  <si>
    <t>mequinol; 4-methoxyphenol; hydroquinone monomethyl ether</t>
  </si>
  <si>
    <t>205-769-8</t>
  </si>
  <si>
    <t>150-76-5</t>
  </si>
  <si>
    <t>604-045-00-2</t>
  </si>
  <si>
    <t>2,3,5-trimethylhydroquinone</t>
  </si>
  <si>
    <t>211-838-3</t>
  </si>
  <si>
    <t>700-13-0</t>
  </si>
  <si>
    <t xml:space="preserve">Acute Tox. 4 *
STOT SE 3
Skin Irrit. 2
Eye Dam. 1
Skin Sens. 1
Aquatic Acute 1
Aquatic Chronic 1
</t>
  </si>
  <si>
    <t xml:space="preserve">H332
H335
H315
H318
H317
H400
H410
</t>
  </si>
  <si>
    <t xml:space="preserve">H332
H335
H315
H318
H317
H410
</t>
  </si>
  <si>
    <t>604-046-00-8</t>
  </si>
  <si>
    <t>4-(4-isopropoxyphenylsulfonyl)phenol</t>
  </si>
  <si>
    <t>405-520-5</t>
  </si>
  <si>
    <t>95235-30-6</t>
  </si>
  <si>
    <t>604-047-00-3</t>
  </si>
  <si>
    <t>4-(4-tolyloxy)biphenyl</t>
  </si>
  <si>
    <t>405-730-7</t>
  </si>
  <si>
    <t>51601-57-1</t>
  </si>
  <si>
    <t>604-048-00-9</t>
  </si>
  <si>
    <t>4,4',4''-(ethan-1,1,1-triyl)triphenol</t>
  </si>
  <si>
    <t>405-800-7</t>
  </si>
  <si>
    <t>27955-94-8</t>
  </si>
  <si>
    <t>604-049-00-4</t>
  </si>
  <si>
    <t>4-4'-methylenebis(oxyethylenethio)diphenol</t>
  </si>
  <si>
    <t>407-480-4</t>
  </si>
  <si>
    <t>93589-69-6</t>
  </si>
  <si>
    <t>604-051-00-5</t>
  </si>
  <si>
    <t>3,5-bis((3,5-di-tert-butyl-4-hydroxy)benzyl)-2,4,6-trimethylphenol</t>
  </si>
  <si>
    <t>401-110-5</t>
  </si>
  <si>
    <t>87113-78-8</t>
  </si>
  <si>
    <t>604-052-00-0</t>
  </si>
  <si>
    <t>2,2'-methylenebis(6-(2H-benzotriazol-2-yl)-4-(1,1,3,3-tetramethylbutyl)phenol)</t>
  </si>
  <si>
    <t>403-800-1</t>
  </si>
  <si>
    <t>103597-45-1</t>
  </si>
  <si>
    <t>604-053-00-6</t>
  </si>
  <si>
    <t>2-methyl-4-(1,1-dimethylethyl)-6-(1-methyl-pentadecyl)-phenol</t>
  </si>
  <si>
    <t>410-760-9</t>
  </si>
  <si>
    <t>157661-93-3</t>
  </si>
  <si>
    <t>604-054-00-1</t>
  </si>
  <si>
    <t>reaction mass of: 2-methoxy-4-(tetrahydro-4-methylene-2H-pyran-2-yl)-phenol; 4-(3,6-dihydro-4-methyl-2H-pyran-2-yl)-2-methoxyphenol</t>
  </si>
  <si>
    <t>412-020-0</t>
  </si>
  <si>
    <t>604-055-00-7</t>
  </si>
  <si>
    <t>2,2'-((3,3',5,5'-tetramethyl-(1,1'-biphenyl)-4,4'-diyl)-bis(oxymethylene))-bis-oxirane</t>
  </si>
  <si>
    <t>413-900-7</t>
  </si>
  <si>
    <t>85954-11-6</t>
  </si>
  <si>
    <t xml:space="preserve">Carc. 2
Skin Sens. 1
</t>
  </si>
  <si>
    <t xml:space="preserve">H351
H317
</t>
  </si>
  <si>
    <t>604-056-00-2</t>
  </si>
  <si>
    <t>2-(2-hydroxy-3,5-dinitroanilino)ethanol</t>
  </si>
  <si>
    <t>412-520-9</t>
  </si>
  <si>
    <t>99610-72-7</t>
  </si>
  <si>
    <t xml:space="preserve">Flam. Sol. 2
Repr. 2
Acute Tox. 4 *
</t>
  </si>
  <si>
    <t xml:space="preserve">H228
H361f ***
H302
</t>
  </si>
  <si>
    <t>604-057-00-8</t>
  </si>
  <si>
    <t>reaction mass of: isomers of 2-(2H-benzotriazol-2-yl)-4-methyl-(n)-dodecylphenol; isomers of 2-(2H-benzotriazol-2-yl)-4-methyl-(n)-tetracosylphenol; isomers of 2-(2H-benzotriazol-2-yl)-4-methyl-5,6-didodecyl-phenol. n = 5 or 6</t>
  </si>
  <si>
    <t>401-680-5</t>
  </si>
  <si>
    <t>604-058-00-3</t>
  </si>
  <si>
    <t>1,2-bis(3-methylphenoxy)ethane</t>
  </si>
  <si>
    <t>402-730-9</t>
  </si>
  <si>
    <t>54914-85-1</t>
  </si>
  <si>
    <t>604-059-00-9</t>
  </si>
  <si>
    <t>2-n-hexadecylhydroquinone</t>
  </si>
  <si>
    <t>406-400-5</t>
  </si>
  <si>
    <t xml:space="preserve">STOT RE 2 *
Skin Irrit. 2
Skin Sens. 1
Aquatic Chronic 4
</t>
  </si>
  <si>
    <t xml:space="preserve">H373 **
H315
H317
H413
</t>
  </si>
  <si>
    <t>604-060-00-4</t>
  </si>
  <si>
    <t>9,9-bis(4-hydroxyphenyl)fluorene</t>
  </si>
  <si>
    <t>406-950-6</t>
  </si>
  <si>
    <t>3236-71-3</t>
  </si>
  <si>
    <t>604-061-00-X</t>
  </si>
  <si>
    <t>reaction mass of: 2-chloro-5-sec-tetradecylhydroquinones where sec-tetradecyl = 1-methyltridecyl; 1-ethyldodecyl; 1-propylundecyl; 1-butyldecyl; 1-pentylnonyl; 1-hexyloctyl</t>
  </si>
  <si>
    <t>407-740-7</t>
  </si>
  <si>
    <t>604-062-00-5</t>
  </si>
  <si>
    <t>2,4-dimethyl-6-(1-methyl-pentadecyl)phenol</t>
  </si>
  <si>
    <t>411-220-5</t>
  </si>
  <si>
    <t>604-063-00-0</t>
  </si>
  <si>
    <t>5,6-dihydroxyindole</t>
  </si>
  <si>
    <t>412-130-9</t>
  </si>
  <si>
    <t>3131-52-0</t>
  </si>
  <si>
    <t>604-064-00-6</t>
  </si>
  <si>
    <t>2-(4,6-diphenyl-1,3,5-triazin-2-yl)-5-((hexyl)oxy)-phenol</t>
  </si>
  <si>
    <t>411-380-6</t>
  </si>
  <si>
    <t>147315-50-2</t>
  </si>
  <si>
    <t>604-065-00-1</t>
  </si>
  <si>
    <t>4,4',4''-(1-methylpropan-1-yl-3-ylidene)tris(2-cyclohexyl-5-methylphenol)</t>
  </si>
  <si>
    <t>407-460-5</t>
  </si>
  <si>
    <t>111850-25-0</t>
  </si>
  <si>
    <t>604-066-00-7</t>
  </si>
  <si>
    <t>reaction mass of: phenol, 6-(1,1-dimethylethyl)-4-tetrapropyl-2-[(2-hydroxy-5-tetra-propylphenyl)methyl (C41-compound) and methane, 2,2'-bis[6-(1,1-dimethyl-ethyl)-1-hydroxy-4-tetrapropyl-phenyl)]- (C45-compound); 2,6-bis(1,1-dimethylethyl)-4-tetra-propyl-phenol and 2-(1,1-dimethylethyl)-4-tetrapropyl-phenol; 2,6-bis[(6-(1,1-dimethylethyl)-1-hydroxy-4-tetrapropylphenyl)methyl]-4-(tetrapropyl)phenol and 2-[(6-(1,1-dimethylethyl)-1-hydroxy-4-tetrapropylphenylmethyl]-6-[1-hydroxy-4-tetrapropylphenyl)methyl]-4-(tetrapropyl)phenol</t>
  </si>
  <si>
    <t>414-550-8</t>
  </si>
  <si>
    <t>604-067-00-2</t>
  </si>
  <si>
    <t>reaction mass of: 2,2'-[[(2-hydroxyethyl)imino]bis(methylene)bis[4-dodecylphenol]; formaldehyde, oligomer with 4-dodecyl phenol and 2-aminoethanol(n = 2); formaldehyde, oligomer with 4-dodecyl phenol and 2-aminoethanol(n = 3, 4 and higher)</t>
  </si>
  <si>
    <t>414-520-4</t>
  </si>
  <si>
    <t>604-068-00-8</t>
  </si>
  <si>
    <t>(±)-4-[2-[[3-(4-hydroxyphenyl)-1-methylpropyl]amino]-1-hydroxyethyl]phenol hydrochloride</t>
  </si>
  <si>
    <t>415-170-5</t>
  </si>
  <si>
    <t>90274-24-1</t>
  </si>
  <si>
    <t xml:space="preserve">Acute Tox. 4 *
Acute Tox. 4 *
Skin Sens. 1
</t>
  </si>
  <si>
    <t xml:space="preserve">H332
H302
H317
</t>
  </si>
  <si>
    <t>604-069-00-3</t>
  </si>
  <si>
    <t>2-(1-methylpropyl)-4-tert-butylphenol</t>
  </si>
  <si>
    <t>421-740-4</t>
  </si>
  <si>
    <t>51390-14-8</t>
  </si>
  <si>
    <t>604-070-00-9</t>
  </si>
  <si>
    <t>triclosan; 2,4,4'-trichloro-2'-hydroxy-diphenyl-ether; 5-chloro-2-(2,4-dichlorophenoxy)phenol</t>
  </si>
  <si>
    <t>222-182-2</t>
  </si>
  <si>
    <t>3380-34-5</t>
  </si>
  <si>
    <t>604-071-00-4</t>
  </si>
  <si>
    <t>4,4'-(1-{4-[1-(4-hydroxyphenyl)-1-methylethyl]phenyl}ethylidene)diphenol</t>
  </si>
  <si>
    <t>425-600-3</t>
  </si>
  <si>
    <t>110726-28-8</t>
  </si>
  <si>
    <t>604-072-00-X</t>
  </si>
  <si>
    <t>1,2-bis(phenoxymethyl)benzene</t>
  </si>
  <si>
    <t>428-620-0</t>
  </si>
  <si>
    <t>10403-74-4</t>
  </si>
  <si>
    <t>604-073-00-5</t>
  </si>
  <si>
    <t>(E)-3-[1-[4-[2-(dimethylamino)ethoxy]phenyl]-2-phenylbut-1-enyl]phenol</t>
  </si>
  <si>
    <t>428-010-4</t>
  </si>
  <si>
    <t>82413-20-5</t>
  </si>
  <si>
    <t xml:space="preserve">Carc. 2
Repr. 1B
Skin Sens. 1
Aquatic Acute 1
Aquatic Chronic 1
</t>
  </si>
  <si>
    <t xml:space="preserve">H351
H360F ***
H317
H400
H410
</t>
  </si>
  <si>
    <t xml:space="preserve">H351
H360F ***
H317
H410
</t>
  </si>
  <si>
    <t>604-074-00-0</t>
  </si>
  <si>
    <t>tetrabromobisphenol-A; 2,2',6,6'-tetrabromo-4,4'-isopropylidenediphenol</t>
  </si>
  <si>
    <t>201-236-9</t>
  </si>
  <si>
    <t>79-94-7</t>
  </si>
  <si>
    <t>604-075-00-6</t>
  </si>
  <si>
    <t>4-(1,1,3,3-tetramethylbutyl)phenol; 4-tert-octylphenol</t>
  </si>
  <si>
    <t>604-076-00-1</t>
  </si>
  <si>
    <t>phenolphthalein</t>
  </si>
  <si>
    <t xml:space="preserve">Carc. 1B
Muta. 2
Repr. 2
</t>
  </si>
  <si>
    <t xml:space="preserve">H350
H341
H361f ***
</t>
  </si>
  <si>
    <t xml:space="preserve">H341
H350
H361f ***
</t>
  </si>
  <si>
    <t xml:space="preserve">Carc. 1B; H350: C = 1 %
</t>
  </si>
  <si>
    <t>604-077-00-7</t>
  </si>
  <si>
    <t>2-benzotriazol-2-yl-4-methyl-6-(2-methylallyl)phenol</t>
  </si>
  <si>
    <t>419-750-9</t>
  </si>
  <si>
    <t>98809-58-6</t>
  </si>
  <si>
    <t>604-079-00-8</t>
  </si>
  <si>
    <t>4,4'-(1,3-phenylene-bis(1-methylethylidene))bis-phenol</t>
  </si>
  <si>
    <t>428-970-4</t>
  </si>
  <si>
    <t>13595-25-0</t>
  </si>
  <si>
    <t xml:space="preserve">Repr. 2
Skin Sens. 1
Aquatic Chronic 2
</t>
  </si>
  <si>
    <t xml:space="preserve">H361f ***
H317
H411
</t>
  </si>
  <si>
    <t xml:space="preserve">H317
H361f ***
H411
</t>
  </si>
  <si>
    <t>604-080-00-3</t>
  </si>
  <si>
    <t>4-fluoro-3-trifluoromethylphenol</t>
  </si>
  <si>
    <t>432-560-0</t>
  </si>
  <si>
    <t>61721-07-1</t>
  </si>
  <si>
    <t xml:space="preserve">Acute Tox. 4 *
Skin Corr. 1A
Skin Sens. 1
Aquatic Chronic 2
</t>
  </si>
  <si>
    <t xml:space="preserve">H332
H314
H317
H411
</t>
  </si>
  <si>
    <t>604-081-00-9</t>
  </si>
  <si>
    <t>1,1-bis(4-hydroxyphenyl)-1-phenylethane</t>
  </si>
  <si>
    <t>433-130-5</t>
  </si>
  <si>
    <t>1571-75-1</t>
  </si>
  <si>
    <t>604-082-00-4</t>
  </si>
  <si>
    <t>2-chloro-6-fluoro-phenol</t>
  </si>
  <si>
    <t>433-890-8</t>
  </si>
  <si>
    <t>2040-90-6</t>
  </si>
  <si>
    <t xml:space="preserve">Muta. 1B
Repr. 2
Acute Tox. 4 *
Skin Corr. 1B
Skin Sens. 1
Aquatic Chronic 2
</t>
  </si>
  <si>
    <t xml:space="preserve">H340
H361f ***
H302
H314
H317
H411
</t>
  </si>
  <si>
    <t>604-083-00-X</t>
  </si>
  <si>
    <t>4,4'-sulfonylbisphenol, polymer with ammonium chloride(NH4Cl), pentachlorophosphorane and phenol</t>
  </si>
  <si>
    <t>439-270-3</t>
  </si>
  <si>
    <t>260408-02-4</t>
  </si>
  <si>
    <t>604-084-00-5</t>
  </si>
  <si>
    <t>1-ethoxy-2,3-difluorobenzene</t>
  </si>
  <si>
    <t>441-000-4</t>
  </si>
  <si>
    <t>121219-07-6</t>
  </si>
  <si>
    <t>604-087-00-1</t>
  </si>
  <si>
    <t>reaction mass of: 1,2-naphthoquinonediazide-5-sulfonylchloride (or sulfonic acid)monoester with 4,4'-(1-(4-(1-(4-hydroxyphenyl)-1-methylethyl)phenyl)ethylidene)bisphenol; 1,2-naphthoquinonediazide-5-sulfonylchloride (or sulfonic acid)diester with 4,4'-(1-(4-(1-(4-hydroxyphenyl)-1-methylethyl)phenyl)ethylidene)bisphenol; 1,2-naphthoquinonediazide-5-sulfonylchloride (or sulfonic acid)triester with 4,4'-(1-(4-(1-(4-hydroxyphenyl)-1-methylethyl)phenyl)ethylidene)bisphenol</t>
  </si>
  <si>
    <t>433-640-8</t>
  </si>
  <si>
    <t xml:space="preserve">Pyr. Sol. 1
Aquatic Chronic 4
</t>
  </si>
  <si>
    <t xml:space="preserve">H250
H413
</t>
  </si>
  <si>
    <t xml:space="preserve">H250
H413
</t>
  </si>
  <si>
    <t xml:space="preserve">EUH044
</t>
  </si>
  <si>
    <t>604-089-00-2</t>
  </si>
  <si>
    <t>2-methyl-5-tert-butylthiophenol</t>
  </si>
  <si>
    <t>444-970-7</t>
  </si>
  <si>
    <t xml:space="preserve">Flam. Liq. 3
Repr. 2
Asp. Tox. 1
STOT SE 3
STOT RE 2 *
Skin Irrit. 2
Eye Irrit. 2
Skin Sens. 1
Aquatic Acute 1
Aquatic Chronic 1
</t>
  </si>
  <si>
    <t xml:space="preserve">H226
H361d ***
H304
H336
H373 **
H315
H319
H317
H400
H410
</t>
  </si>
  <si>
    <t xml:space="preserve">H226
H361d ***
H373 **
H304
H319
H315
H317
H336
H410
</t>
  </si>
  <si>
    <t>604-090-00-8</t>
  </si>
  <si>
    <t>4-tert-butylphenol</t>
  </si>
  <si>
    <t>202-679-0</t>
  </si>
  <si>
    <t>98-54-4</t>
  </si>
  <si>
    <t xml:space="preserve">Repr. 2
Skin Irrit. 2
Eye Dam. 1
</t>
  </si>
  <si>
    <t xml:space="preserve">H361f
H315
H318
</t>
  </si>
  <si>
    <t xml:space="preserve">H315
H318
H361f
</t>
  </si>
  <si>
    <t>604-091-00-3</t>
  </si>
  <si>
    <t>etofenprox (ISO); 2-(4-ethoxyphenyl)-2-methylpropyl 3-phenoxybenzyl ether</t>
  </si>
  <si>
    <t>407-980-2</t>
  </si>
  <si>
    <t>80844-07-1</t>
  </si>
  <si>
    <t xml:space="preserve">H362
H410
</t>
  </si>
  <si>
    <t xml:space="preserve">M=100
M=1000
</t>
  </si>
  <si>
    <t>604-092-00-9</t>
  </si>
  <si>
    <t xml:space="preserve">phenol, dodecyl-, branched [1]
phenol, 2-dodecyl-, branched; phenol, 3-dodecyl-, branched; phenol, 4-dodecyl-, branched; phenol, (tetrapropenyl) derivatives [2]
</t>
  </si>
  <si>
    <t xml:space="preserve">310-154-3 [1]
</t>
  </si>
  <si>
    <t xml:space="preserve">121158-58-5 [1]
74499-35-7 [2]
</t>
  </si>
  <si>
    <t xml:space="preserve">Skin Corr. 1C
Aquatic Acute 1
Aquatic Chronic 1
</t>
  </si>
  <si>
    <t xml:space="preserve">M=10
M=10
</t>
  </si>
  <si>
    <t>605-001-00-5</t>
  </si>
  <si>
    <t>formaldehyde …%</t>
  </si>
  <si>
    <t xml:space="preserve">Carc. 1B
Muta. 2
Acute Tox. 3 *
Acute Tox. 3 *
Acute Tox. 3 *
Skin Corr. 1B
Skin Sens. 1
</t>
  </si>
  <si>
    <t xml:space="preserve">H350
H341
H331
H311
H301
H314
H317
</t>
  </si>
  <si>
    <t xml:space="preserve">H301
H311
H331
H314
H317
H341
H350
</t>
  </si>
  <si>
    <t xml:space="preserve">Skin Corr. 1B; H314: C = 25 %
Skin Irrit. 2; H315: 5 % = C &lt; 25 %
Eye Irrit. 2; H319: 5 % = C &lt; 25 %
STOT SE 3; H335: C = 5 %
Skin Sens. 1; H317: C = 0,2 %
</t>
  </si>
  <si>
    <t>B D</t>
  </si>
  <si>
    <t>605-002-00-0</t>
  </si>
  <si>
    <t>1,3,5-trioxan; trioxymethylene</t>
  </si>
  <si>
    <t>203-812-5</t>
  </si>
  <si>
    <t>110-88-3</t>
  </si>
  <si>
    <t xml:space="preserve">Flam. Sol. 1
Repr. 2
STOT SE 3
</t>
  </si>
  <si>
    <t xml:space="preserve">H228
H361d ***
H335
</t>
  </si>
  <si>
    <t>605-003-00-6</t>
  </si>
  <si>
    <t>acetaldehyde; ethanal</t>
  </si>
  <si>
    <t>200-836-8</t>
  </si>
  <si>
    <t xml:space="preserve">Flam. Liq. 1
Carc. 2
STOT SE 3
Eye Irrit. 2
</t>
  </si>
  <si>
    <t xml:space="preserve">H224
H351
H335
H319
</t>
  </si>
  <si>
    <t xml:space="preserve">H224
H351
H319
H335
</t>
  </si>
  <si>
    <t>605-004-00-1</t>
  </si>
  <si>
    <t>2,4,6-trimethyl-1,3,5-trioxane; paraldehyde</t>
  </si>
  <si>
    <t>204-639-8</t>
  </si>
  <si>
    <t>123-63-7</t>
  </si>
  <si>
    <t>605-005-00-7</t>
  </si>
  <si>
    <t>2,4,6,8-tetramethyl-1,3,5,7-tetraoxacyclooctane; metaldehyde</t>
  </si>
  <si>
    <t>203-600-2</t>
  </si>
  <si>
    <t>108-62-3</t>
  </si>
  <si>
    <t xml:space="preserve">Flam. Sol. 2
Acute Tox. 4 *
</t>
  </si>
  <si>
    <t xml:space="preserve">H228
H302
</t>
  </si>
  <si>
    <t>605-006-00-2</t>
  </si>
  <si>
    <t>butyraldehyde</t>
  </si>
  <si>
    <t>204-646-6</t>
  </si>
  <si>
    <t>123-72-8</t>
  </si>
  <si>
    <t>605-007-00-8</t>
  </si>
  <si>
    <t>1,1-dimethoxyethane; dimethyl acetal</t>
  </si>
  <si>
    <t>208-589-8</t>
  </si>
  <si>
    <t>534-15-6</t>
  </si>
  <si>
    <t>605-008-00-3</t>
  </si>
  <si>
    <t>acrolein; prop-2-enal; acrylaldehyde</t>
  </si>
  <si>
    <t>203-453-4</t>
  </si>
  <si>
    <t xml:space="preserve">Flam. Liq. 2
Acute Tox. 1
Acute Tox. 2
Acute Tox. 3
Skin Corr. 1B
Aquatic Acute 1
Aquatic Chronic 1
</t>
  </si>
  <si>
    <t xml:space="preserve">H225
H330
H300
H311
H314
H400
H410
</t>
  </si>
  <si>
    <t xml:space="preserve">H225
H300
H311
H330
H314
H410
</t>
  </si>
  <si>
    <t xml:space="preserve">M=100
M=1
</t>
  </si>
  <si>
    <t>605-009-00-9</t>
  </si>
  <si>
    <t xml:space="preserve">crotonaldehyde; 2-butenal [1]
(E)-2-butenal; (E)-crotonaldehyde  [2]
</t>
  </si>
  <si>
    <t xml:space="preserve">224-030-0 [1]
204-647-1 [2]
</t>
  </si>
  <si>
    <t xml:space="preserve">4170-30-3 [1]
123-73-9 [2]
</t>
  </si>
  <si>
    <t xml:space="preserve">Flam. Liq. 2
Muta. 2
Acute Tox. 2 *
Acute Tox. 3 *
Acute Tox. 3 *
STOT SE 3
STOT RE 2 *
Skin Irrit. 2
Eye Dam. 1
Aquatic Acute 1
</t>
  </si>
  <si>
    <t xml:space="preserve">H225
H341
H330
H311
H301
H335
H373 **
H315
H318
H400
</t>
  </si>
  <si>
    <t xml:space="preserve">H225
H341
H330
H311
H301
H373 **
H335
H315
H318
H400
</t>
  </si>
  <si>
    <t>605-010-00-4</t>
  </si>
  <si>
    <t>2-furaldehyde</t>
  </si>
  <si>
    <t>202-627-7</t>
  </si>
  <si>
    <t xml:space="preserve">Carc. 2
Acute Tox. 3 *
Acute Tox. 3 *
Acute Tox. 4 *
STOT SE 3
Skin Irrit. 2
Eye Irrit. 2
</t>
  </si>
  <si>
    <t xml:space="preserve">H351
H331
H301
H312
H335
H315
H319
</t>
  </si>
  <si>
    <t xml:space="preserve">H351
H331
H301
H312
H319
H335
H315
</t>
  </si>
  <si>
    <t>605-011-00-X</t>
  </si>
  <si>
    <t>2-chlorobenzaldehyde; o-chlorobenzaldehyde</t>
  </si>
  <si>
    <t>201-956-3</t>
  </si>
  <si>
    <t>89-98-5</t>
  </si>
  <si>
    <t>605-012-00-5</t>
  </si>
  <si>
    <t>benzaldehyde</t>
  </si>
  <si>
    <t>202-860-4</t>
  </si>
  <si>
    <t>605-013-00-0</t>
  </si>
  <si>
    <t>chloralose (INN); (R)-1,2-O-(2,2,2-trichloroethylidene)-α-D-glucofuranose; glucochloralose; anhydroglucochloral</t>
  </si>
  <si>
    <t>240-016-7</t>
  </si>
  <si>
    <t>15879-93-3</t>
  </si>
  <si>
    <t>605-014-00-6</t>
  </si>
  <si>
    <t>chloral hydrate; 2,2,2-trichloroethane-1,1-diol</t>
  </si>
  <si>
    <t>206-117-5</t>
  </si>
  <si>
    <t>302-17-0</t>
  </si>
  <si>
    <t>605-015-00-1</t>
  </si>
  <si>
    <t>1,1-diethoxyethane; acetal</t>
  </si>
  <si>
    <t>203-310-6</t>
  </si>
  <si>
    <t>105-57-7</t>
  </si>
  <si>
    <t xml:space="preserve">Flam. Liq. 2
Skin Irrit. 2
Eye Irrit. 2
</t>
  </si>
  <si>
    <t xml:space="preserve">H225
H315
H319
</t>
  </si>
  <si>
    <t xml:space="preserve">H225
H319
H315
</t>
  </si>
  <si>
    <t>605-016-00-7</t>
  </si>
  <si>
    <t>glyoxal … %; ethandial … %</t>
  </si>
  <si>
    <t>203-474-9</t>
  </si>
  <si>
    <t>107-22-2</t>
  </si>
  <si>
    <t xml:space="preserve">Muta. 2
Acute Tox. 4 *
Skin Irrit. 2
Eye Irrit. 2
Skin Sens. 1
</t>
  </si>
  <si>
    <t xml:space="preserve">H341
H332
H315
H319
H317
</t>
  </si>
  <si>
    <t>GHS07
GHS08
Wng</t>
  </si>
  <si>
    <t xml:space="preserve">H341
H332
H319
H315
H317
</t>
  </si>
  <si>
    <t>605-017-00-2</t>
  </si>
  <si>
    <t>1,3-dioxolane</t>
  </si>
  <si>
    <t>211-463-5</t>
  </si>
  <si>
    <t>605-018-00-8</t>
  </si>
  <si>
    <t>propanal; propionaldehyde</t>
  </si>
  <si>
    <t>204-623-0</t>
  </si>
  <si>
    <t>123-38-6</t>
  </si>
  <si>
    <t>605-019-00-3</t>
  </si>
  <si>
    <t>citral</t>
  </si>
  <si>
    <t>605-020-00-9</t>
  </si>
  <si>
    <t>safrole; 5-allyl-1,3-benzodioxole</t>
  </si>
  <si>
    <t>202-345-4</t>
  </si>
  <si>
    <t>94-59-7</t>
  </si>
  <si>
    <t xml:space="preserve">Carc. 1B
Muta. 2
Acute Tox. 4 *
</t>
  </si>
  <si>
    <t xml:space="preserve">H350
H341
H302
</t>
  </si>
  <si>
    <t>605-021-00-4</t>
  </si>
  <si>
    <t>formaldehyde, reaction products with butylphenol</t>
  </si>
  <si>
    <t>294-145-9</t>
  </si>
  <si>
    <t>91673-30-2</t>
  </si>
  <si>
    <t>605-022-00-X</t>
  </si>
  <si>
    <t>glutaral; glutaraldehyde; 1,5-pentanedial</t>
  </si>
  <si>
    <t>203-856-5</t>
  </si>
  <si>
    <t>111-30-8</t>
  </si>
  <si>
    <t xml:space="preserve">Acute Tox. 3 *
Acute Tox. 3 *
Skin Corr. 1B
Resp. Sens. 1
Skin Sens. 1
Aquatic Acute 1
</t>
  </si>
  <si>
    <t xml:space="preserve">H331
H301
H314
H334
H317
H400
</t>
  </si>
  <si>
    <t xml:space="preserve">*
Skin Corr. 1B; H314: C ≥ 10 %
Skin Irrit. 2; H315: 0,5 % ≤ C &lt; 10 %
Eye Dam.; H318: 2 % ≤ C &lt; 10 %
Eye Irrit. 2; H319: 0,5 % ≤ C &lt; 2 %
STOT SE; H335: C ≥ 0,5 %
Skin Sens. 1; H317: C ≥ 0,5 %
</t>
  </si>
  <si>
    <t>605-023-00-5</t>
  </si>
  <si>
    <t>5-chloro-2-(4-chlorophenoxy)phenol</t>
  </si>
  <si>
    <t>429-290-0</t>
  </si>
  <si>
    <t>3380-30-1</t>
  </si>
  <si>
    <t>605-024-00-0</t>
  </si>
  <si>
    <t>2-bromo-5-hydroxy-4-methoxybenzaldehyde</t>
  </si>
  <si>
    <t>426-540-0</t>
  </si>
  <si>
    <t>2973-59-3</t>
  </si>
  <si>
    <t>605-025-00-6</t>
  </si>
  <si>
    <t>chloroacetaldehyde</t>
  </si>
  <si>
    <t>203-472-8</t>
  </si>
  <si>
    <t>107-20-0</t>
  </si>
  <si>
    <t xml:space="preserve">Carc. 2
Acute Tox. 2 *
Acute Tox. 3 *
Acute Tox. 3 *
Skin Corr. 1B
Aquatic Acute 1
</t>
  </si>
  <si>
    <t xml:space="preserve">H351
H330
H311
H301
H314
H400
</t>
  </si>
  <si>
    <t>605-026-00-1</t>
  </si>
  <si>
    <t>2,5,7,7-tetramethyloctanal</t>
  </si>
  <si>
    <t>405-690-0</t>
  </si>
  <si>
    <t>114119-97-0</t>
  </si>
  <si>
    <t>605-027-00-7</t>
  </si>
  <si>
    <t>reaction mass of: 3a,4,5,6,7,7a-hexahydro-4,7-methano-1H-indene-6-carboxaldehyde; 3a,4,5,6,7,7a-hexahydro-4,7-methano-1H-indene-5-carboxaldehyde</t>
  </si>
  <si>
    <t>410-480-7</t>
  </si>
  <si>
    <t>605-028-00-2</t>
  </si>
  <si>
    <t>β-methyl-3-(1-methylethyl)-benzenepropanal</t>
  </si>
  <si>
    <t>412-050-4</t>
  </si>
  <si>
    <t>125109-85-5</t>
  </si>
  <si>
    <t>605-029-00-8</t>
  </si>
  <si>
    <t>2-cyclohexylpropanal</t>
  </si>
  <si>
    <t>412-270-0</t>
  </si>
  <si>
    <t>2109-22-0</t>
  </si>
  <si>
    <t>605-030-00-3</t>
  </si>
  <si>
    <t>1-(p-methoxyphenyl)acetaldehyde oxime</t>
  </si>
  <si>
    <t>411-510-1</t>
  </si>
  <si>
    <t>3353-51-3</t>
  </si>
  <si>
    <t>605-031-00-9</t>
  </si>
  <si>
    <t>reaction mass of: 2,2-dimethoxyethanal [(this component is considered to be anhydrous in terms of identity, structure and composition. However, 2,2-dimethoxyethanal will exist in a hydrated form. 60 % anhydrous is equivalent to 70.4 % hydrate; water(Including free water and water in hydrated 2,2-dimethoxyethanal)]</t>
  </si>
  <si>
    <t>421-890-0</t>
  </si>
  <si>
    <t>605-032-00-4</t>
  </si>
  <si>
    <t>3-[3-(4-fluorophenyl)-1-(1-methylethyl)-1H-indol-2-yl]-(E)-2-propenal</t>
  </si>
  <si>
    <t>425-370-4</t>
  </si>
  <si>
    <t>93957-50-7</t>
  </si>
  <si>
    <t>605-033-00-X</t>
  </si>
  <si>
    <t>reaction mass of: 3,7,11-trimethyl-cis-6,10-dodecadienal; 3,7,11-trimethyl-trans-6,10-dodecadienal</t>
  </si>
  <si>
    <t>425-910-9</t>
  </si>
  <si>
    <t>32480-08-3</t>
  </si>
  <si>
    <t>605-034-00-5</t>
  </si>
  <si>
    <t>reaction mass of: (1RS,2RS,3SR,6RS,9SR)-9-methoxytricyclo[5.2.1.0(2,6)]decane-3-carbaldehyde; (1RS,2RS,3RS,6RS,8SR)-8-methoxytricyclo[5.2.1.0(2,6)]decane-3-carbaldehyde; (1RS,2RS,4SR,6RS,8SR)-8-methoxytricyclo[5.2.1.0(2,6)]decane-4-carbaldehyde</t>
  </si>
  <si>
    <t>429-860-9</t>
  </si>
  <si>
    <t>605-035-00-0</t>
  </si>
  <si>
    <t>(E)-3-(4-(4-fluorophenyl)-5-methoxymethyl-2,6-bis(1-methoxymethyl)pyridin-3-yl)prop-2-enal</t>
  </si>
  <si>
    <t>426-330-9</t>
  </si>
  <si>
    <t>177964-68-0</t>
  </si>
  <si>
    <t xml:space="preserve">Eye Irrit. 2
Skin Sens. 1
Aquatic Chronic 4
</t>
  </si>
  <si>
    <t xml:space="preserve">H319
H317
H413
</t>
  </si>
  <si>
    <t>605-036-00-6</t>
  </si>
  <si>
    <t>2-bromomalonaldehyde</t>
  </si>
  <si>
    <t>430-470-6</t>
  </si>
  <si>
    <t>2065-75-0</t>
  </si>
  <si>
    <t>605-037-00-1</t>
  </si>
  <si>
    <t>trans-3-[2-(7-chloro-2-quinolinyl)vinyl]benzaldehyde; 3-[(E)-2-(7-chloro-2-quinolinyl)vinyl]benzaldehyde</t>
  </si>
  <si>
    <t>421-800-1</t>
  </si>
  <si>
    <t>120578-03-2</t>
  </si>
  <si>
    <t>605-038-00-7</t>
  </si>
  <si>
    <t>3-methyl-5-phenylpentan-1-al</t>
  </si>
  <si>
    <t>433-900-0</t>
  </si>
  <si>
    <t>55066-49-4</t>
  </si>
  <si>
    <t xml:space="preserve">Acute Tox. 4 *
Skin Irrit. 2
Skin Sens. 1
Aquatic Chronic 2
</t>
  </si>
  <si>
    <t xml:space="preserve">H302
H315
H317
H411
</t>
  </si>
  <si>
    <t>605-039-00-2</t>
  </si>
  <si>
    <t>3,4-dihydroxy-5-nitrobenzaldehyde</t>
  </si>
  <si>
    <t>441-810-8</t>
  </si>
  <si>
    <t>116313-85-0</t>
  </si>
  <si>
    <t xml:space="preserve">Acute Tox. 4 *
Eye Dam. 1
Skin Sens. 1
</t>
  </si>
  <si>
    <t xml:space="preserve">H302
H318
H317
</t>
  </si>
  <si>
    <t>606-001-00-8</t>
  </si>
  <si>
    <t>acetone; propan-2-one; propanone</t>
  </si>
  <si>
    <t xml:space="preserve">H225
H319
H336
</t>
  </si>
  <si>
    <t>606-002-00-3</t>
  </si>
  <si>
    <t>butanone; ethyl methyl ketone</t>
  </si>
  <si>
    <t>606-003-00-9</t>
  </si>
  <si>
    <t>heptan-3-one; butyl ethyl ketone</t>
  </si>
  <si>
    <t>203-388-1</t>
  </si>
  <si>
    <t xml:space="preserve">Flam. Liq. 3
Acute Tox. 4 *
Eye Irrit. 2
</t>
  </si>
  <si>
    <t xml:space="preserve">H226
H332
H319
</t>
  </si>
  <si>
    <t>606-004-00-4</t>
  </si>
  <si>
    <t>4-methylpentan-2-one; isobutyl methyl ketone</t>
  </si>
  <si>
    <t>203-550-1</t>
  </si>
  <si>
    <t>606-005-00-X</t>
  </si>
  <si>
    <t>2,6-dimethylheptan-4-one; di-isobutyl ketone</t>
  </si>
  <si>
    <t>203-620-1</t>
  </si>
  <si>
    <t>108-83-8</t>
  </si>
  <si>
    <t>606-006-00-5</t>
  </si>
  <si>
    <t>pentan-3-one; diethyl ketone</t>
  </si>
  <si>
    <t>202-490-3</t>
  </si>
  <si>
    <t>96-22-0</t>
  </si>
  <si>
    <t xml:space="preserve">Flam. Liq. 2
STOT SE 3
STOT SE 3
</t>
  </si>
  <si>
    <t xml:space="preserve">H225
H335
H336
</t>
  </si>
  <si>
    <t xml:space="preserve">H225
H335
H336
</t>
  </si>
  <si>
    <t>606-007-00-0</t>
  </si>
  <si>
    <t>3-methylbutan-2-one; methyl isopropyl ketone</t>
  </si>
  <si>
    <t>209-264-3</t>
  </si>
  <si>
    <t>563-80-4</t>
  </si>
  <si>
    <t>606-009-00-1</t>
  </si>
  <si>
    <t>4-methylpent-3-en-2-one; mesityl oxide</t>
  </si>
  <si>
    <t>205-502-5</t>
  </si>
  <si>
    <t>141-79-7</t>
  </si>
  <si>
    <t xml:space="preserve">Flam. Liq. 3
Acute Tox. 4 *
Acute Tox. 4 *
Acute Tox. 4 *
</t>
  </si>
  <si>
    <t xml:space="preserve">H226
H332
H312
H302
</t>
  </si>
  <si>
    <t>606-010-00-7</t>
  </si>
  <si>
    <t>cyclohexanone</t>
  </si>
  <si>
    <t xml:space="preserve">H226
H332
</t>
  </si>
  <si>
    <t>606-011-00-2</t>
  </si>
  <si>
    <t>2-methylcyclohexanone</t>
  </si>
  <si>
    <t>209-513-6</t>
  </si>
  <si>
    <t>583-60-8</t>
  </si>
  <si>
    <t>606-012-00-8</t>
  </si>
  <si>
    <t>3,5,5-trimethylcyclohex-2-enone; isophorone</t>
  </si>
  <si>
    <t>201-126-0</t>
  </si>
  <si>
    <t>78-59-1</t>
  </si>
  <si>
    <t xml:space="preserve">Carc. 2
Acute Tox. 4 *
Acute Tox. 4 *
STOT SE 3
Eye Irrit. 2
</t>
  </si>
  <si>
    <t xml:space="preserve">H351
H312
H302
H335
H319
</t>
  </si>
  <si>
    <t xml:space="preserve">H351
H312
H302
H319
H335
</t>
  </si>
  <si>
    <t>606-013-00-3</t>
  </si>
  <si>
    <t>p-benzoquinone; quinone</t>
  </si>
  <si>
    <t>203-405-2</t>
  </si>
  <si>
    <t>106-51-4</t>
  </si>
  <si>
    <t xml:space="preserve">Acute Tox. 3 *
Acute Tox. 3 *
STOT SE 3
Skin Irrit. 2
Eye Irrit. 2
Aquatic Acute 1
</t>
  </si>
  <si>
    <t xml:space="preserve">H331
H301
H335
H315
H319
H400
</t>
  </si>
  <si>
    <t xml:space="preserve">H331
H301
H319
H335
H315
H400
</t>
  </si>
  <si>
    <t>606-014-00-9</t>
  </si>
  <si>
    <t>chlorophacinone (ISO); 2-(2-(4-chlorophenyl)phenylacetyl)indan-1,3-dione</t>
  </si>
  <si>
    <t>223-003-0</t>
  </si>
  <si>
    <t>3691-35-8</t>
  </si>
  <si>
    <t xml:space="preserve">Acute Tox. 1
Acute Tox. 2 *
Acute Tox. 3 *
STOT RE 1
Aquatic Acute 1
Aquatic Chronic 1
</t>
  </si>
  <si>
    <t xml:space="preserve">H310
H300
H331
H372 **
H400
H410
</t>
  </si>
  <si>
    <t xml:space="preserve">H310
H300
H331
H372 **
H410
</t>
  </si>
  <si>
    <t>606-016-00-X</t>
  </si>
  <si>
    <t>pindone (ISO); 2-pivaloylindan-1,3-dione</t>
  </si>
  <si>
    <t>201-462-8</t>
  </si>
  <si>
    <t>83-26-1</t>
  </si>
  <si>
    <t xml:space="preserve">Acute Tox. 3 *
STOT RE 1
Aquatic Acute 1
Aquatic Chronic 1
</t>
  </si>
  <si>
    <t xml:space="preserve">H301
H372 **
H400
H410
</t>
  </si>
  <si>
    <t xml:space="preserve">H301
H372 **
H410
</t>
  </si>
  <si>
    <t>606-017-00-5</t>
  </si>
  <si>
    <t>diketene; diketen</t>
  </si>
  <si>
    <t>211-617-1</t>
  </si>
  <si>
    <t>674-82-8</t>
  </si>
  <si>
    <t>606-018-00-0</t>
  </si>
  <si>
    <t>dichlone (ISO); 2,3-dichloro-1,4-naphthoquinone</t>
  </si>
  <si>
    <t>204-210-5</t>
  </si>
  <si>
    <t>117-80-6</t>
  </si>
  <si>
    <t>606-019-00-6</t>
  </si>
  <si>
    <t>chlordecone (ISO); perchloropentacyclo[5,3,0,02,6,03,9,04,8]decan-5-one; decachloropentacyclo[5,2,1,02,6,03,9,05,8]decan-4-one</t>
  </si>
  <si>
    <t xml:space="preserve">Carc. 2
Acute Tox. 3 *
Acute Tox. 3 *
Aquatic Acute 1
Aquatic Chronic 1
</t>
  </si>
  <si>
    <t xml:space="preserve">H351
H311
H301
H400
H410
</t>
  </si>
  <si>
    <t xml:space="preserve">H351
H311
H301
H410
</t>
  </si>
  <si>
    <t>606-020-00-1</t>
  </si>
  <si>
    <t>5-methylheptan-3-one</t>
  </si>
  <si>
    <t>208-793-7</t>
  </si>
  <si>
    <t xml:space="preserve">Flam. Liq. 3
STOT SE 3
Eye Irrit. 2
</t>
  </si>
  <si>
    <t xml:space="preserve">H226
H335
H319
</t>
  </si>
  <si>
    <t xml:space="preserve">H226
H319
H335
</t>
  </si>
  <si>
    <t>606-021-00-7</t>
  </si>
  <si>
    <t>N-methyl-2-pyrrolidone; 1-methyl-2-pyrrolidone</t>
  </si>
  <si>
    <t xml:space="preserve">Repr. 1B
STOT SE 3
Skin Irrit. 2
Eye Irrit. 2
</t>
  </si>
  <si>
    <t xml:space="preserve">H360D ***
H335
H315
H319
</t>
  </si>
  <si>
    <t xml:space="preserve">H360D ***
H319
H335
H315
</t>
  </si>
  <si>
    <t xml:space="preserve">Repr. 1B; H360D: C ≥ 5 %
STOT SE 3; H335: C ≥ 10 %
</t>
  </si>
  <si>
    <t>606-022-00-2</t>
  </si>
  <si>
    <t>1-phenyl-3-pyrazolidone</t>
  </si>
  <si>
    <t>202-155-1</t>
  </si>
  <si>
    <t>92-43-3</t>
  </si>
  <si>
    <t>606-023-00-8</t>
  </si>
  <si>
    <t>4-methoxy-4-methylpentan-2-one</t>
  </si>
  <si>
    <t>203-512-4</t>
  </si>
  <si>
    <t>107-70-0</t>
  </si>
  <si>
    <t>606-024-00-3</t>
  </si>
  <si>
    <t>heptan-2-one; methyl amyl ketone</t>
  </si>
  <si>
    <t>203-767-1</t>
  </si>
  <si>
    <t xml:space="preserve">Flam. Liq. 3
Acute Tox. 4 *
Acute Tox. 4 *
</t>
  </si>
  <si>
    <t xml:space="preserve">H226
H332
H302
</t>
  </si>
  <si>
    <t>606-025-00-9</t>
  </si>
  <si>
    <t>cyclopentanone</t>
  </si>
  <si>
    <t>204-435-9</t>
  </si>
  <si>
    <t>120-92-3</t>
  </si>
  <si>
    <t xml:space="preserve">Flam. Liq. 3
Skin Irrit. 2
Eye Irrit. 2
</t>
  </si>
  <si>
    <t xml:space="preserve">H226
H315
H319
</t>
  </si>
  <si>
    <t xml:space="preserve">H226
H319
H315
</t>
  </si>
  <si>
    <t>606-026-00-4</t>
  </si>
  <si>
    <t>5-methylhexan-2-one; isoamyl methyl ketone</t>
  </si>
  <si>
    <t>203-737-8</t>
  </si>
  <si>
    <t>606-027-00-X</t>
  </si>
  <si>
    <t>heptan-4-one; di-n-propyl ketone</t>
  </si>
  <si>
    <t>204-608-9</t>
  </si>
  <si>
    <t>123-19-3</t>
  </si>
  <si>
    <t>606-028-00-5</t>
  </si>
  <si>
    <t>2,4-dimethylpentan-3-one; di-isopropyl ketone</t>
  </si>
  <si>
    <t>209-294-7</t>
  </si>
  <si>
    <t>565-80-0</t>
  </si>
  <si>
    <t xml:space="preserve">Flam. Liq. 2
Acute Tox. 4 *
</t>
  </si>
  <si>
    <t xml:space="preserve">H225
H332
</t>
  </si>
  <si>
    <t>606-029-00-0</t>
  </si>
  <si>
    <t>pentane-2,4-dione; acetylacetone</t>
  </si>
  <si>
    <t>204-634-0</t>
  </si>
  <si>
    <t>123-54-6</t>
  </si>
  <si>
    <t xml:space="preserve">H226
H302
</t>
  </si>
  <si>
    <t>606-030-00-6</t>
  </si>
  <si>
    <t>hexan-2-one; methyl butyl ketone; butyl methyl ketone; methyl-n-butyl ketone</t>
  </si>
  <si>
    <t>209-731-1</t>
  </si>
  <si>
    <t xml:space="preserve">Flam. Liq. 3
Repr. 2
STOT SE 3
STOT RE 1
</t>
  </si>
  <si>
    <t xml:space="preserve">H226
H361f ***
H336
H372 **
</t>
  </si>
  <si>
    <t xml:space="preserve">H226
H361f ***
H372 **
H336
</t>
  </si>
  <si>
    <t>606-031-00-1</t>
  </si>
  <si>
    <t>3-propanolide; 1,3-propiolactone</t>
  </si>
  <si>
    <t>200-340-1</t>
  </si>
  <si>
    <t xml:space="preserve">Carc. 1B
Acute Tox. 2 *
Skin Irrit. 2
Eye Irrit. 2
</t>
  </si>
  <si>
    <t xml:space="preserve">H350
H330
H315
H319
</t>
  </si>
  <si>
    <t xml:space="preserve">H350
H330
H319
H315
</t>
  </si>
  <si>
    <t>606-032-00-7</t>
  </si>
  <si>
    <t>hexachloroacetone</t>
  </si>
  <si>
    <t>204-129-5</t>
  </si>
  <si>
    <t>116-16-5</t>
  </si>
  <si>
    <t>606-033-00-2</t>
  </si>
  <si>
    <t>2-(3,4-dichlorophenyl)-4-methyl-1,2,4-oxadiazolidinedione; methazole</t>
  </si>
  <si>
    <t>243-761-6</t>
  </si>
  <si>
    <t>20354-26-1</t>
  </si>
  <si>
    <t xml:space="preserve">Acute Tox. 4 *
Acute Tox. 4 *
Skin Irrit. 2
Eye Irrit. 2
Aquatic Chronic 2
</t>
  </si>
  <si>
    <t xml:space="preserve">H312
H302
H315
H319
H411
</t>
  </si>
  <si>
    <t xml:space="preserve">H312
H302
H319
H315
H411
</t>
  </si>
  <si>
    <t>606-034-00-8</t>
  </si>
  <si>
    <t>metribuzin (ISO); 4-amino-6-tert-butyl-3-methylthio-1,2,4-triazin-5(4H)-one; 4-amino-4,5-dihydro-6-(1,1-dimethylethyl)-3-methylthio-1,2,4-triazin-5-one</t>
  </si>
  <si>
    <t>244-209-7</t>
  </si>
  <si>
    <t>21087-64-9</t>
  </si>
  <si>
    <t>606-035-00-3</t>
  </si>
  <si>
    <t>chloridazon (ISO); 5-amino-4-chloro-2-phenylpyridazine-3-(2H)-one; pyrazon</t>
  </si>
  <si>
    <t>216-920-2</t>
  </si>
  <si>
    <t>1698-60-8</t>
  </si>
  <si>
    <t>606-036-00-9</t>
  </si>
  <si>
    <t>quinomethionate; chinomethionat (ISO); 6-methyl-1,3-dithiolo(4,5-b)quinoxalin-2-one</t>
  </si>
  <si>
    <t xml:space="preserve">Repr. 2
Acute Tox. 4 *
Acute Tox. 4 *
Acute Tox. 4 *
STOT RE 2 *
Eye Irrit. 2
Skin Sens. 1
Aquatic Acute 1
Aquatic Chronic 1
</t>
  </si>
  <si>
    <t xml:space="preserve">H361f ***
H332
H312
H302
H373 **
H319
H317
H400
H410
</t>
  </si>
  <si>
    <t xml:space="preserve">H361f ***
H332
H312
H302
H373 **
H319
H317
H410
</t>
  </si>
  <si>
    <t>606-037-00-4</t>
  </si>
  <si>
    <t>triadimefon (ISO); 1-(4-chlorophenoxy)-3,3-dimethyl-1-(1,2,4-triazol-1-yl)butanone</t>
  </si>
  <si>
    <t>256-103-8</t>
  </si>
  <si>
    <t>43121-43-3</t>
  </si>
  <si>
    <t>606-038-00-X</t>
  </si>
  <si>
    <t>diphacinone (ISO); 2-diphenylacetylindan-1,3-dione</t>
  </si>
  <si>
    <t>201-434-5</t>
  </si>
  <si>
    <t>82-66-6</t>
  </si>
  <si>
    <t xml:space="preserve">Acute Tox. 2 *
STOT RE 1
</t>
  </si>
  <si>
    <t xml:space="preserve">H300
H372 **
</t>
  </si>
  <si>
    <t>606-039-00-5</t>
  </si>
  <si>
    <t>5(or 6)-tert-butyl-2'-chloro-6'-ethylamino-3',7'-dimethylspiro(isobenzofuran-1(1H),9'-xanthene)-3-one</t>
  </si>
  <si>
    <t>400-680-2</t>
  </si>
  <si>
    <t xml:space="preserve">H332
H400
H410
</t>
  </si>
  <si>
    <t xml:space="preserve">H332
H410
</t>
  </si>
  <si>
    <t>606-040-00-0</t>
  </si>
  <si>
    <t>(N-benzyl-N-ethyl)amino-3-hydroxyacetophenone hydrochloride</t>
  </si>
  <si>
    <t>401-840-4</t>
  </si>
  <si>
    <t>55845-90-4</t>
  </si>
  <si>
    <t>606-041-00-6</t>
  </si>
  <si>
    <t>2-methyl-1-(4-methylthiophenyl)-2-morpholinopropan-1-one</t>
  </si>
  <si>
    <t>400-600-6</t>
  </si>
  <si>
    <t>71868-10-5</t>
  </si>
  <si>
    <t>606-042-00-1</t>
  </si>
  <si>
    <t>acetophenone</t>
  </si>
  <si>
    <t>202-708-7</t>
  </si>
  <si>
    <t>606-043-00-7</t>
  </si>
  <si>
    <t>2,4-di-tert-butylcyclohexanone</t>
  </si>
  <si>
    <t>405-340-7</t>
  </si>
  <si>
    <t>13019-04-0</t>
  </si>
  <si>
    <t>606-044-00-2</t>
  </si>
  <si>
    <t>2,4,6-trimethylbenzophenone</t>
  </si>
  <si>
    <t>403-150-9</t>
  </si>
  <si>
    <t>954-16-5</t>
  </si>
  <si>
    <t>606-045-00-8</t>
  </si>
  <si>
    <t>oxadiazon (ISO); 3-[2,4-dichloro-5-(1-methylethoxy)phenyl]-5-(1,1-dimethylethyl)-1,3,4-oxadiazol-2(3H)-one</t>
  </si>
  <si>
    <t>243-215-7</t>
  </si>
  <si>
    <t>19666-30-9</t>
  </si>
  <si>
    <t>606-046-00-3</t>
  </si>
  <si>
    <t>reaction mass of cis- and trans-cyclohexadec-8-en-1-one</t>
  </si>
  <si>
    <t>401-700-2</t>
  </si>
  <si>
    <t>3100-36-5</t>
  </si>
  <si>
    <t>606-047-00-9</t>
  </si>
  <si>
    <t>2-benzyl-2-dimethylamino-4-morpholinobutyrophenone</t>
  </si>
  <si>
    <t>404-360-3</t>
  </si>
  <si>
    <t>119313-12-1</t>
  </si>
  <si>
    <t>606-048-00-4</t>
  </si>
  <si>
    <t>2'-anilino-3'-methyl-6'-dipentylaminospiro(isobenzofuran-1(1H),9'-xanthen)-3-one</t>
  </si>
  <si>
    <t>406-480-1</t>
  </si>
  <si>
    <t>606-049-00-X</t>
  </si>
  <si>
    <t>4-(trans-4-propylcyclohexyl)acetophenone</t>
  </si>
  <si>
    <t>406-700-6</t>
  </si>
  <si>
    <t>78531-61-0</t>
  </si>
  <si>
    <t>606-050-00-5</t>
  </si>
  <si>
    <t>6-anilino-1-benzoyl-4-(4-tert-pentylphenoxy)naphto[1,2,3-de]quinoline-2,7-(3H)-dione</t>
  </si>
  <si>
    <t>412-480-2</t>
  </si>
  <si>
    <t>72453-58-8</t>
  </si>
  <si>
    <t>606-051-00-0</t>
  </si>
  <si>
    <t>4-pentylcyclohexanone</t>
  </si>
  <si>
    <t>406-670-4</t>
  </si>
  <si>
    <t>61203-83-6</t>
  </si>
  <si>
    <t>606-052-00-6</t>
  </si>
  <si>
    <t>4-(N,N-dibutylamino)-2-hydroxy-2'-carboxybenzophenone</t>
  </si>
  <si>
    <t>410-410-5</t>
  </si>
  <si>
    <t>54574-82-2</t>
  </si>
  <si>
    <t>606-053-00-1</t>
  </si>
  <si>
    <t>flurtamone (ISO); (RS)-5-methylamino-2-phenyl-4-(α, α,α-trifluoro-m-tolyl)furan-3(2H)-one</t>
  </si>
  <si>
    <t>96525-23-4</t>
  </si>
  <si>
    <t>606-054-00-7</t>
  </si>
  <si>
    <t>isoxaflutole (ISO); 5-cyclopropyl-1,2-oxazol-4-yl α, α,α-trifluoro-2-mesyl-p-tolyl ketone</t>
  </si>
  <si>
    <t>141112-29-0</t>
  </si>
  <si>
    <t xml:space="preserve">Repr. 2
Aquatic Acute 1
Aquatic Chronic 1
</t>
  </si>
  <si>
    <t xml:space="preserve">H361d ***
H400
H410
</t>
  </si>
  <si>
    <t xml:space="preserve">H361d ***
H410
</t>
  </si>
  <si>
    <t xml:space="preserve">M=10
M=100
</t>
  </si>
  <si>
    <t>606-055-00-2</t>
  </si>
  <si>
    <t>1-(2,3-dihydro-1,3,3,6-tetramethyl-1-(1-methylethyl)-1H-inden-5-yl)ethanone</t>
  </si>
  <si>
    <t>411-180-9</t>
  </si>
  <si>
    <t>92836-10-7</t>
  </si>
  <si>
    <t>606-056-00-8</t>
  </si>
  <si>
    <t>4-chloro-3',4'-dimethoxybenzophenone</t>
  </si>
  <si>
    <t>404-610-1</t>
  </si>
  <si>
    <t>116412-83-0</t>
  </si>
  <si>
    <t>606-057-00-3</t>
  </si>
  <si>
    <t>4-propylcyclohexanone</t>
  </si>
  <si>
    <t>406-810-4</t>
  </si>
  <si>
    <t>40649-36-3</t>
  </si>
  <si>
    <t>606-058-00-9</t>
  </si>
  <si>
    <t>4'-fluoro-2,2-dimethoxyacetophenone</t>
  </si>
  <si>
    <t>407-500-1</t>
  </si>
  <si>
    <t>21983-80-2</t>
  </si>
  <si>
    <t>606-059-00-4</t>
  </si>
  <si>
    <t>2,4-difluoro-α-(1H-1,2,4-triazol-1-yl)acetophenone hydrochloride</t>
  </si>
  <si>
    <t>412-390-3</t>
  </si>
  <si>
    <t>86386-75-6</t>
  </si>
  <si>
    <t>606-060-00-X</t>
  </si>
  <si>
    <t>reaction mass of: trans-2,4-dimethyl-2-(5,6,7,8-tetrahydro-5,5,8,8-tetramethyl-naphthalene-2-yl)-1,3-dioxolane; cis-2,4-dimethyl-2-(5,6,7,8-tetrahydro-5,5,8,8-tetramethyl-naphthalene-2-yl)-1,3-dioxolane</t>
  </si>
  <si>
    <t>412-950-7</t>
  </si>
  <si>
    <t>606-061-00-5</t>
  </si>
  <si>
    <t>(3-chlorophenyl)-(4-methoxy-3-nitrophenyl)methanone</t>
  </si>
  <si>
    <t>423-290-4</t>
  </si>
  <si>
    <t>66938-41-8</t>
  </si>
  <si>
    <t xml:space="preserve">Muta. 2
Aquatic Acute 1
Aquatic Chronic 1
</t>
  </si>
  <si>
    <t xml:space="preserve">H341
H400
H410
</t>
  </si>
  <si>
    <t xml:space="preserve">H341
H410
</t>
  </si>
  <si>
    <t>606-062-00-0</t>
  </si>
  <si>
    <t>tetrahydrothiopyran-3-carboxaldehyde</t>
  </si>
  <si>
    <t>407-330-8</t>
  </si>
  <si>
    <t>61571-06-0</t>
  </si>
  <si>
    <t xml:space="preserve">Repr. 1B
Eye Dam. 1
Aquatic Chronic 3
</t>
  </si>
  <si>
    <t xml:space="preserve">H360D ***
H318
H412
</t>
  </si>
  <si>
    <t>606-063-00-6</t>
  </si>
  <si>
    <t>(E)-3-(2-chlorophenyl)-2-(4-fluorophenyl)propenal</t>
  </si>
  <si>
    <t>410-980-5</t>
  </si>
  <si>
    <t>112704-51-5</t>
  </si>
  <si>
    <t>606-064-00-1</t>
  </si>
  <si>
    <t>pregn-5-ene-3,20-dione bis(ethylene ketal)</t>
  </si>
  <si>
    <t>407-450-0</t>
  </si>
  <si>
    <t>7093-55-2</t>
  </si>
  <si>
    <t>606-065-00-7</t>
  </si>
  <si>
    <t>1-(4-morpholinophenyl)butan-1-one</t>
  </si>
  <si>
    <t>413-790-0</t>
  </si>
  <si>
    <t>606-066-00-2</t>
  </si>
  <si>
    <t>(E)-5[(4-chlorophenyl)methylene]-2,2-dimethylcyclopentanone</t>
  </si>
  <si>
    <t>410-440-9</t>
  </si>
  <si>
    <t>164058-20-2</t>
  </si>
  <si>
    <t>606-067-00-8</t>
  </si>
  <si>
    <t>reaction mass of: 1-(2,3,6,7,8,9-hexahydro-1,1-dimethyl-1H-benz(g)inden-4-yl)ethanone; 1-(2,3,5,6,7,8-hexahydro-1,1-dimethyl-1H-benz(f)inden-4-yl)ethanone; 1-(2,3,6,7,8,9-hexahydro-1,1-dimethyl-1H-benz(g)inden-5-yl)ethanone; 1-(2,3,6,7,8,9-hexahydro-3,3-dimethyl-1H-benz(g)inden-5-yl)ethanone</t>
  </si>
  <si>
    <t>414-870-8</t>
  </si>
  <si>
    <t>96792-67-5</t>
  </si>
  <si>
    <t>606-068-00-3</t>
  </si>
  <si>
    <t>2,7,11-trimethyl-13-(2,6,6-trimethylcyclohex-1-en-1-yl)tridecahexaen-2,4,6,8,10,12-al</t>
  </si>
  <si>
    <t>415-770-7</t>
  </si>
  <si>
    <t>1638-05-7</t>
  </si>
  <si>
    <t>606-069-00-9</t>
  </si>
  <si>
    <t>spiro[1,3-dioxolane-2,5'-(4',4',8',8'-tetramethyl-hexahydro-3',9'-methanonaphthalene)]</t>
  </si>
  <si>
    <t>415-460-1</t>
  </si>
  <si>
    <t>154171-76-3</t>
  </si>
  <si>
    <t>606-070-00-4</t>
  </si>
  <si>
    <t>butroxydim (ISO); 5-(3-butyryl-2,4,6-trimethylphenyl)-2-[1-(ethoxyimino)propyl]-3-hydroxycyclohex-2-en-1-one</t>
  </si>
  <si>
    <t>414-790-3</t>
  </si>
  <si>
    <t>138164-12-2</t>
  </si>
  <si>
    <t xml:space="preserve">Repr. 2
Acute Tox. 4 *
Skin Irrit. 2
Aquatic Acute 1
Aquatic Chronic 1
</t>
  </si>
  <si>
    <t xml:space="preserve">H361fd
H302
H315
H400
H410
</t>
  </si>
  <si>
    <t xml:space="preserve">H361fd
H302
H315
H410
</t>
  </si>
  <si>
    <t>606-071-00-X</t>
  </si>
  <si>
    <t>17-spiro(5,5-dimethyl-1,3-dioxan-2-yl)androsta-1,4-diene-3-one</t>
  </si>
  <si>
    <t>421-050-3</t>
  </si>
  <si>
    <t>13258-43-0</t>
  </si>
  <si>
    <t>606-072-00-5</t>
  </si>
  <si>
    <t>3-acetyl-1-phenyl-pyrrolidine-2,4-dione</t>
  </si>
  <si>
    <t>421-600-2</t>
  </si>
  <si>
    <t>719-86-8</t>
  </si>
  <si>
    <t>606-073-00-0</t>
  </si>
  <si>
    <t>4,4'-bis(dimethylamino)benzophenone; Michler's ketone</t>
  </si>
  <si>
    <t xml:space="preserve">Carc. 1B
Muta. 2
Eye Dam. 1
</t>
  </si>
  <si>
    <t xml:space="preserve">H350
H341
H318
</t>
  </si>
  <si>
    <t>606-074-00-6</t>
  </si>
  <si>
    <t>reaction mass of: (1R*,2S*)-2-acetyl-1,2,3,4,5,6,7,8-octahydro-1,2,8,8-tetramethylnaphthalene; (2R*,3S*)-2-acetyl-1,2,3,4,5,6,7,8-octahydro-2,3,8,8-tetramethylnaphthalene</t>
  </si>
  <si>
    <t>425-570-1</t>
  </si>
  <si>
    <t>606-075-00-1</t>
  </si>
  <si>
    <t>1-benzyl-5-ethoxyimidazolidine-2,4-dione</t>
  </si>
  <si>
    <t>417-340-4</t>
  </si>
  <si>
    <t>65855-02-9</t>
  </si>
  <si>
    <t>606-076-00-7</t>
  </si>
  <si>
    <t>1-((2-quinolinyl-carbonyl)oxy)-2,5-pyrrolidinedione</t>
  </si>
  <si>
    <t>418-630-3</t>
  </si>
  <si>
    <t>136465-99-1</t>
  </si>
  <si>
    <t>606-077-00-2</t>
  </si>
  <si>
    <t>(3S,4S)-3-hexyl-4-[(R)-2-hydroxytridecyl]-2-oxetanone</t>
  </si>
  <si>
    <t>418-650-2</t>
  </si>
  <si>
    <t>104872-06-2</t>
  </si>
  <si>
    <t>606-078-00-8</t>
  </si>
  <si>
    <t>1-octylazepin-2-one</t>
  </si>
  <si>
    <t>420-040-6</t>
  </si>
  <si>
    <t>59227-88-2</t>
  </si>
  <si>
    <t>606-079-00-3</t>
  </si>
  <si>
    <t>2-n-butyl-benzo[d]isothiazol-3-one</t>
  </si>
  <si>
    <t>420-590-7</t>
  </si>
  <si>
    <t>4299-07-4</t>
  </si>
  <si>
    <t xml:space="preserve">Skin Corr. 1B
Skin Sens. 1
Aquatic Acute 1
Aquatic Chronic 1
</t>
  </si>
  <si>
    <t xml:space="preserve">H314
H317
H400
H410
</t>
  </si>
  <si>
    <t xml:space="preserve">H314
H317
H410
</t>
  </si>
  <si>
    <t>606-081-00-4</t>
  </si>
  <si>
    <t>(3β, 5α, 6β)-3-(acetyloxy)-5-bromo-6-hydroxy-androstan-17-one</t>
  </si>
  <si>
    <t>419-790-7</t>
  </si>
  <si>
    <t>4229-69-0</t>
  </si>
  <si>
    <t>606-082-00-X</t>
  </si>
  <si>
    <t>reaction mass of: butan-2-one oxime; syn-O,O'-di(butan-2-one oxime)diethoxysilane</t>
  </si>
  <si>
    <t>406-930-7</t>
  </si>
  <si>
    <t xml:space="preserve">STOT RE 1
Skin Sens. 1
Aquatic Chronic 3
</t>
  </si>
  <si>
    <t xml:space="preserve">H372 **
H317
H412
</t>
  </si>
  <si>
    <t>606-083-00-5</t>
  </si>
  <si>
    <t>2-chloro-5-sec-hexadecylhydroquinone</t>
  </si>
  <si>
    <t>407-750-1</t>
  </si>
  <si>
    <t>137193-60-3</t>
  </si>
  <si>
    <t xml:space="preserve">Skin Irrit. 2
Eye Irrit. 2
Skin Sens. 1
Aquatic Chronic 3
</t>
  </si>
  <si>
    <t xml:space="preserve">H315
H319
H317
H412
</t>
  </si>
  <si>
    <t xml:space="preserve">H319
H315
H317
H412
</t>
  </si>
  <si>
    <t>606-084-00-0</t>
  </si>
  <si>
    <t>1-(4-methoxy-5-benzofuranyl)-3-phenyl-1,3-propanedione</t>
  </si>
  <si>
    <t>414-540-3</t>
  </si>
  <si>
    <t>484-33-3</t>
  </si>
  <si>
    <t>606-085-00-6</t>
  </si>
  <si>
    <t>(1R,4S)-2-azabicyclo[2.2.1]hept-5-en-3-one</t>
  </si>
  <si>
    <t>418-530-1</t>
  </si>
  <si>
    <t>79200-56-9</t>
  </si>
  <si>
    <t>606-086-00-1</t>
  </si>
  <si>
    <t>1-(3,3-dimethylcyclohexyl)pent-4-en-1-one</t>
  </si>
  <si>
    <t>422-330-8</t>
  </si>
  <si>
    <t>56973-87-6</t>
  </si>
  <si>
    <t>606-087-00-7</t>
  </si>
  <si>
    <t>6-ethyl-5-fluoro-4(3H)-pyrimidone</t>
  </si>
  <si>
    <t>422-460-5</t>
  </si>
  <si>
    <t>137234-87-8</t>
  </si>
  <si>
    <t>606-088-00-2</t>
  </si>
  <si>
    <t>2,4,4,7-tetramethyl-6-octen-3-one</t>
  </si>
  <si>
    <t>422-520-0</t>
  </si>
  <si>
    <t>74338-72-0</t>
  </si>
  <si>
    <t>606-089-00-8</t>
  </si>
  <si>
    <t>reaction mass of: 1,4-diamino-2-chloro-3-phenoxyanthraquinone; 1,4-diamino-2,3-bis-phenoxyanthraquinone</t>
  </si>
  <si>
    <t>423-220-2</t>
  </si>
  <si>
    <t>12223-77-7</t>
  </si>
  <si>
    <t>606-090-00-3</t>
  </si>
  <si>
    <t>1-[3-[(dimethylamino)methyl]-4-hydroxyphenyl]ethanone</t>
  </si>
  <si>
    <t>430-920-1</t>
  </si>
  <si>
    <t>73096-98-7</t>
  </si>
  <si>
    <t>606-091-00-9</t>
  </si>
  <si>
    <t>6-chloro-5-(2-chloroethyl)-1,3-dihydroindol-2-one</t>
  </si>
  <si>
    <t>421-320-0</t>
  </si>
  <si>
    <t>118289-55-7</t>
  </si>
  <si>
    <t>606-092-00-4</t>
  </si>
  <si>
    <t>reaction mass of: (E)-oxacyclohexadec-12-en-2-one; (E)-oxacyclohexadec-13-en-2-one; a) (Z)-oxacyclohexadec-(12)-en-2-one and b) (Z)-oxacyclohexadec-(13)-en-2-one</t>
  </si>
  <si>
    <t>422-320-3</t>
  </si>
  <si>
    <t>606-093-00-X</t>
  </si>
  <si>
    <t>5-ethyl-2,4-dihydro-4-(2-phenoxyethyl)-3H-1,2,4-triazol-3-one</t>
  </si>
  <si>
    <t>414-470-3</t>
  </si>
  <si>
    <t>95885-13-5</t>
  </si>
  <si>
    <t>606-094-00-5</t>
  </si>
  <si>
    <t>N-[ethyl(3-methylbutyl)amino]-3-methyl-1-phenyl-spiro[[1]benzo-pyrano[2,3-c]pyrazole-4(1H),1'(3'H)-isobenzofuran]-3'-one</t>
  </si>
  <si>
    <t>417-460-7</t>
  </si>
  <si>
    <t>606-095-00-0</t>
  </si>
  <si>
    <t>(R,S)-2-azabicyclo[2.2.1]hept-5-en-3-one</t>
  </si>
  <si>
    <t>421-830-3</t>
  </si>
  <si>
    <t>49805-30-3</t>
  </si>
  <si>
    <t>606-096-00-6</t>
  </si>
  <si>
    <t>3-(6-O-(6-desoxy-α-.sc.l.sc.-mannopyranosyl-O-(α-.sc.d.sc.-glucopyranosyl)-(β-.sc.d.sc.-glucopyranosyl)oxy)-2-(3,4-dihydroxyphenyl)-5,7-dihydroxy-4H-1-benzopyran-4-one</t>
  </si>
  <si>
    <t>424-170-4</t>
  </si>
  <si>
    <t>130603-71-3</t>
  </si>
  <si>
    <t>606-097-00-1</t>
  </si>
  <si>
    <t>2,2''-dihydroxy-4,4''-(2-hydroxy-propane-1,3-diyldioxy)dibenzophenone</t>
  </si>
  <si>
    <t>424-210-0</t>
  </si>
  <si>
    <t>23911-85-5</t>
  </si>
  <si>
    <t>606-098-00-7</t>
  </si>
  <si>
    <t>1-benzyl-5-(hexadecyloxy)-2,4-imidazolidinedione</t>
  </si>
  <si>
    <t>431-220-9</t>
  </si>
  <si>
    <t>158574-65-3</t>
  </si>
  <si>
    <t>606-099-00-2</t>
  </si>
  <si>
    <t>5-methoxy-4'-(trifluoromethyl)valerophenone</t>
  </si>
  <si>
    <t>425-000-1</t>
  </si>
  <si>
    <t>61718-80-7</t>
  </si>
  <si>
    <t>606-100-00-6</t>
  </si>
  <si>
    <t>2-butyryl-3-hydroxy-5-thiocyclohexan-3-yl-cyclohex-2-en-1-one</t>
  </si>
  <si>
    <t>425-150-8</t>
  </si>
  <si>
    <t>94723-86-1</t>
  </si>
  <si>
    <t xml:space="preserve">Repr. 1B
Acute Tox. 4 *
Skin Sens. 1
Aquatic Chronic 3
</t>
  </si>
  <si>
    <t xml:space="preserve">H360F ***
H302
H317
H412
</t>
  </si>
  <si>
    <t>606-101-00-1</t>
  </si>
  <si>
    <t>reaction mass of: 1,5-bis[(2-ethylhexyl)amino]-9,10-anthracenedione; 1-[(2-ethylhexyl)amino]-5-[3-[(2-ethylhexyl)oxy]propyl]amino-9,10-anthracenedione; 1,5-bis[3-[(2-ethylhexyl)oxy]propyl]amino-9,10-anthracenedione; 1-[(2-ethylhexyl)amino]-5-[(3-methoxypropyl)amino]-9,10-anthracene dione; 1-[3-[(2-ethylhexyl)oxy]propyl]amino-5-[(3-methoxypropyl)amino]-9,10-anthracenedione; 1,5-bis[(3-methyloxypropyl)amino]-9,10-anthracenedione</t>
  </si>
  <si>
    <t>426-050-7</t>
  </si>
  <si>
    <t>165038-51-7</t>
  </si>
  <si>
    <t>606-102-00-7</t>
  </si>
  <si>
    <t>4-(3-triethoxysilylpropoxy)-2-hydroxybenzophenone</t>
  </si>
  <si>
    <t>431-490-8</t>
  </si>
  <si>
    <t>79876-59-8</t>
  </si>
  <si>
    <t>606-103-00-2</t>
  </si>
  <si>
    <t>1-(4-(trans-4-ethylcyclohexyl)phenyl)ethanone</t>
  </si>
  <si>
    <t>426-460-6</t>
  </si>
  <si>
    <t>606-104-00-8</t>
  </si>
  <si>
    <t>1-(4-(trans-4-pentylcyclohexyl)phenyl)ethanone</t>
  </si>
  <si>
    <t>426-830-7</t>
  </si>
  <si>
    <t>78531-59-6</t>
  </si>
  <si>
    <t>606-105-00-3</t>
  </si>
  <si>
    <t>3,4,3',4'-tetraphenyl-1,1'-ethandiylbispyrol-2,5-dione</t>
  </si>
  <si>
    <t>431-500-0</t>
  </si>
  <si>
    <t>226065-73-2</t>
  </si>
  <si>
    <t>606-106-00-9</t>
  </si>
  <si>
    <t>1-(4-(trans-4-butylcyclohexyl)phenyl)ethanone</t>
  </si>
  <si>
    <t>427-320-7</t>
  </si>
  <si>
    <t>83626-30-6</t>
  </si>
  <si>
    <t>606-107-00-4</t>
  </si>
  <si>
    <t>8-azaspiro[4.5]decane-7,9-dione</t>
  </si>
  <si>
    <t>427-770-4</t>
  </si>
  <si>
    <t>1075-89-4</t>
  </si>
  <si>
    <t>606-108-00-X</t>
  </si>
  <si>
    <t>1,1,1,2,2,4,5,5,5-nonafluoro-4-(trifluoromethyl )-3-pentanone</t>
  </si>
  <si>
    <t>436-710-6</t>
  </si>
  <si>
    <t>756-13-8</t>
  </si>
  <si>
    <t>606-109-00-5</t>
  </si>
  <si>
    <t>2-(4-methyl-3-pentenyl)anthraquinone</t>
  </si>
  <si>
    <t>428-320-1</t>
  </si>
  <si>
    <t>71308-16-2</t>
  </si>
  <si>
    <t xml:space="preserve">Acute Tox. 4 *
Skin Sens. 1
Aquatic Chronic 4
</t>
  </si>
  <si>
    <t xml:space="preserve">H302
H317
H413
</t>
  </si>
  <si>
    <t>606-110-00-0</t>
  </si>
  <si>
    <t>5-ethoxy-5H-furan-2-one</t>
  </si>
  <si>
    <t>428-330-4</t>
  </si>
  <si>
    <t>2833-30-9</t>
  </si>
  <si>
    <t xml:space="preserve">Acute Tox. 4 *
Acute Tox. 4 *
STOT RE 2 *
Skin Corr. 1B
Skin Sens. 1
</t>
  </si>
  <si>
    <t xml:space="preserve">H312
H302
H373 **
H314
H317
</t>
  </si>
  <si>
    <t xml:space="preserve">H314
H312
H302
H373 **
H317
</t>
  </si>
  <si>
    <t>606-111-00-6</t>
  </si>
  <si>
    <t>5-amino-6-methyl-1,3-dihydrobenzoimidazol-2-one</t>
  </si>
  <si>
    <t>428-410-9</t>
  </si>
  <si>
    <t>67014-36-2</t>
  </si>
  <si>
    <t>606-112-00-1</t>
  </si>
  <si>
    <t>(4aR*,8aR*)-4a,5,9,10,11,12-hexahydro-3-methoxy-11-methyl-6H-benzofuro[3a,3,2-ef][2]benzazepin-6-one</t>
  </si>
  <si>
    <t>428-690-2</t>
  </si>
  <si>
    <t>1668-86-6</t>
  </si>
  <si>
    <t xml:space="preserve">Acute Tox. 4 *
Eye Irrit. 2
Aquatic Chronic 3
</t>
  </si>
  <si>
    <t xml:space="preserve">H302
H319
H412
</t>
  </si>
  <si>
    <t>606-113-00-7</t>
  </si>
  <si>
    <t>1-[4-(4-benzoylphenylsulfanyl)phenyl]-2-methyl-2-(4-methylphenylsulfonyl)propan-1-one</t>
  </si>
  <si>
    <t>429-040-0</t>
  </si>
  <si>
    <t>272460-97-6</t>
  </si>
  <si>
    <t xml:space="preserve">Eye Dam. 1
Aquatic Chronic 4
</t>
  </si>
  <si>
    <t xml:space="preserve">H318
H413
</t>
  </si>
  <si>
    <t>606-114-00-2</t>
  </si>
  <si>
    <t>4,4',5,5',6,6',7,7'-octachloro-(2,2')biisoindolyl-1,1',3,3'-tetraone</t>
  </si>
  <si>
    <t>429-150-9</t>
  </si>
  <si>
    <t>67887-47-2</t>
  </si>
  <si>
    <t>606-115-00-8</t>
  </si>
  <si>
    <t>profoxydim (ISO); 2-{(EZ)-1-[(2RS)-2-(4-chlorophenoxy)propoxyimino]butyl}-3-hydroxy-5-(thian-3-yl)cyclohex-2-en-1-one</t>
  </si>
  <si>
    <t>139001-49-3</t>
  </si>
  <si>
    <t xml:space="preserve">Carc. 2
Repr. 2
Skin Sens. 1
</t>
  </si>
  <si>
    <t xml:space="preserve">H351
H361d
H317
</t>
  </si>
  <si>
    <t>606-116-00-3</t>
  </si>
  <si>
    <t>tepraloxydim (ISO); (RS)-(EZ)-2-{1-[(2E)-3-chloroallyloxyimino]propyl}-3-hydroxy-5-perhydropyran-4-ylcyclohex-2-en-1-one</t>
  </si>
  <si>
    <t>149979-41-9</t>
  </si>
  <si>
    <t xml:space="preserve">Carc. 2
Repr. 2
</t>
  </si>
  <si>
    <t xml:space="preserve">H351
H361fd
</t>
  </si>
  <si>
    <t xml:space="preserve">H351
H361fd
</t>
  </si>
  <si>
    <t>606-117-00-9</t>
  </si>
  <si>
    <t>2,6-bis(1,1-dimethylethyl)-4-(phenylenemethylene)cyclohexa-2,5-dien-1-one</t>
  </si>
  <si>
    <t>429-460-4</t>
  </si>
  <si>
    <t>7078-98-0</t>
  </si>
  <si>
    <t>606-118-00-4</t>
  </si>
  <si>
    <t>N-(1,3-dimethylbutyl)-N'-(phenyl)-1,4-benzoquinonediimine</t>
  </si>
  <si>
    <t>429-640-2</t>
  </si>
  <si>
    <t>52870-46-9</t>
  </si>
  <si>
    <t xml:space="preserve">Eye Irrit. 2
Aquatic Acute 1
Aquatic Chronic 1
</t>
  </si>
  <si>
    <t xml:space="preserve">H319
H400
H410
</t>
  </si>
  <si>
    <t xml:space="preserve">H319
H410
</t>
  </si>
  <si>
    <t>606-119-00-X</t>
  </si>
  <si>
    <t>(E)-3-methyl-5-cyclopentadecen-1-one</t>
  </si>
  <si>
    <t>429-900-5</t>
  </si>
  <si>
    <t>606-120-00-5</t>
  </si>
  <si>
    <t>2,5-dihydroxy-5-methyl-3-(morpholin-4-yl)-2-cyclopenten-1-one</t>
  </si>
  <si>
    <t>430-170-5</t>
  </si>
  <si>
    <t>114625-74-0</t>
  </si>
  <si>
    <t>606-121-00-0</t>
  </si>
  <si>
    <t>(+)-(1S,2S,3S,5R)-2,6,6-trimethylbicyclo[3.1.1]heptane-3-spiro-1'-(cyclohex-2'-en-4'-one)</t>
  </si>
  <si>
    <t>430-460-1</t>
  </si>
  <si>
    <t>133636-82-5</t>
  </si>
  <si>
    <t>606-122-00-6</t>
  </si>
  <si>
    <t>3-(2-bromopropionoyl)-4,4-dimethyl-1,3-oxazolan-2-one</t>
  </si>
  <si>
    <t>430-820-8</t>
  </si>
  <si>
    <t>114341-88-7</t>
  </si>
  <si>
    <t xml:space="preserve">Acute Tox. 4 *
STOT RE 2 *
Skin Irrit. 2
Eye Dam. 1
Skin Sens. 1
Aquatic Acute 1
Aquatic Chronic 1
</t>
  </si>
  <si>
    <t xml:space="preserve">H302
H373 **
H315
H318
H317
H400
H410
</t>
  </si>
  <si>
    <t xml:space="preserve">H302
H373 **
H315
H318
H317
H410
</t>
  </si>
  <si>
    <t>606-123-00-1</t>
  </si>
  <si>
    <t>4-hexadecyl-1-phenylpyrazolidin-3-one</t>
  </si>
  <si>
    <t>430-840-7</t>
  </si>
  <si>
    <t>606-124-00-7</t>
  </si>
  <si>
    <t>1-cyclopropyl-3-(2-methylthio-4-trifluoromethylphenyl)-1,3-propanedione</t>
  </si>
  <si>
    <t>421-080-7</t>
  </si>
  <si>
    <t>161462-35-7</t>
  </si>
  <si>
    <t>606-125-00-2</t>
  </si>
  <si>
    <t>1-benzylimidazolidine-2,4-dione</t>
  </si>
  <si>
    <t>421-340-1</t>
  </si>
  <si>
    <t>6777-05-5</t>
  </si>
  <si>
    <t>606-126-00-8</t>
  </si>
  <si>
    <t>1,4-bis(2,3-dihydroxypropylamino)anthraquinone</t>
  </si>
  <si>
    <t>421-470-7</t>
  </si>
  <si>
    <t>99788-75-7</t>
  </si>
  <si>
    <t>606-128-00-9</t>
  </si>
  <si>
    <t>2,2'-(1,3-phenylene)bis[5-chloro-1H-isoindole]-1,3(2H)-dione</t>
  </si>
  <si>
    <t>422-650-8</t>
  </si>
  <si>
    <t>148935-94-8</t>
  </si>
  <si>
    <t>606-129-00-4</t>
  </si>
  <si>
    <t>5-amino-[2S-di(methylphenyl)amino]-1,6-diphenyl-4Z-hexen-3-one; (2S,4Z)-5-amino-2-(dibenzylamino)-1,6-diphenylhex-4-en-3-one</t>
  </si>
  <si>
    <t>423-090-7</t>
  </si>
  <si>
    <t>156732-13-7</t>
  </si>
  <si>
    <t>606-130-00-X</t>
  </si>
  <si>
    <t>4-(1,4-dioxa-spiro[4.5]dec-8-yl)-cyclohexanone</t>
  </si>
  <si>
    <t>423-860-2</t>
  </si>
  <si>
    <t>56309-94-5</t>
  </si>
  <si>
    <t>606-131-00-5</t>
  </si>
  <si>
    <t>cyclic 3-(1,2-ethanediylacetale)-estra-5(10),9(11)-diene-3,17-dione</t>
  </si>
  <si>
    <t>427-230-8</t>
  </si>
  <si>
    <t>5571-36-8</t>
  </si>
  <si>
    <t xml:space="preserve">Repr. 1B
STOT RE 2 *
Aquatic Chronic 2
</t>
  </si>
  <si>
    <t xml:space="preserve">H360F ***
H373 **
H411
</t>
  </si>
  <si>
    <t>606-132-00-0</t>
  </si>
  <si>
    <t>(6β)-6,19-epoxyandrost-4-ene-3,17-dione</t>
  </si>
  <si>
    <t>433-490-3</t>
  </si>
  <si>
    <t>6563-83-3</t>
  </si>
  <si>
    <t>606-134-00-1</t>
  </si>
  <si>
    <t>androsta-1,4,9(11)-triene-3,17-dione</t>
  </si>
  <si>
    <t>433-560-3</t>
  </si>
  <si>
    <t>15375-21-0</t>
  </si>
  <si>
    <t xml:space="preserve">H361f ***
</t>
  </si>
  <si>
    <t>606-135-00-7</t>
  </si>
  <si>
    <t>cyclohexadecanone</t>
  </si>
  <si>
    <t>438-930-8</t>
  </si>
  <si>
    <t>2550-52-9</t>
  </si>
  <si>
    <t>606-136-00-2</t>
  </si>
  <si>
    <t>(3S,6R,9S,12R,15S,18R,21S,24R)-6,18-dibenzyl-3,9,15,21-tetraisobutyl-4,10,12,16,22,24-hexamethyl-1,7,13,19-tetraoxa-4,10,16,22-tetraazacyclo-tetracosane-2,5,8,11,14,17,20,23-octaone</t>
  </si>
  <si>
    <t>444-350-6</t>
  </si>
  <si>
    <t>133413-70-4</t>
  </si>
  <si>
    <t>606-137-00-8</t>
  </si>
  <si>
    <t>trans-7,7'-dimethyl-(4H,4H')-(2,2')bi[benzo[1,4]thiazinylidene]-3,3'-dione</t>
  </si>
  <si>
    <t>444-750-0</t>
  </si>
  <si>
    <t>211387-26-7</t>
  </si>
  <si>
    <t>606-138-00-3</t>
  </si>
  <si>
    <t>(2-butyl-5-nitrobenzofuran-3-yl)[4-(3-dibutylaminopropoxy)phenyl]methanone</t>
  </si>
  <si>
    <t>444-800-1</t>
  </si>
  <si>
    <t>141645-23-0</t>
  </si>
  <si>
    <t xml:space="preserve">Flam. Liq. 3
Acute Tox. 4 *
STOT RE 2 *
Skin Irrit. 2
Eye Dam. 1
Skin Sens. 1
Aquatic Acute 1
Aquatic Chronic 1
</t>
  </si>
  <si>
    <t xml:space="preserve">H226
H302
H373 **
H315
H318
H317
H400
H410
</t>
  </si>
  <si>
    <t>GHS02
GHS05
GHS08
GHS07
GHS09
Dgr</t>
  </si>
  <si>
    <t xml:space="preserve">H226
H302
H373 **
H315
H318
H317
H410
</t>
  </si>
  <si>
    <t>606-139-00-9</t>
  </si>
  <si>
    <t>(S)-4-(3,4-dichlorophenyl)-3,4-dihydro-2H-naphthalen-1-one</t>
  </si>
  <si>
    <t>444-830-5</t>
  </si>
  <si>
    <t>124379-29-9</t>
  </si>
  <si>
    <t>606-140-00-4</t>
  </si>
  <si>
    <t>2-hydroxy-1-(4-(4-(2-hydroxy-2-methylpropionyl)benzyl)phenyl)-2-methylpropan-1-one</t>
  </si>
  <si>
    <t>444-860-9</t>
  </si>
  <si>
    <t>474510-57-1</t>
  </si>
  <si>
    <t>606-141-00-X</t>
  </si>
  <si>
    <t>sodium 3-(methoxycarbonyl)-4-oxo-3,4,5,6-tetrahydro-2-pyridinolate</t>
  </si>
  <si>
    <t>418-410-7</t>
  </si>
  <si>
    <t>606-142-00-5</t>
  </si>
  <si>
    <t>reaction mass of: (1RS,2SR,7SR,8SR,E) 9 and 10-ethylidene-3-oxatricyclo[6.2.1.0(2,7)]undecan-4-one; (1RS,2SR,7SR,8SR,Z)-10-ethylidene-3-oxatricyclo[6.2.1.0(2,7)]undecan-4-one; (1RS,2SR,7SR,8SR,Z)-9-ethylidene-3-oxatricyclo[6.2.1.0(2,7)]undecan-4-one</t>
  </si>
  <si>
    <t>434-290-9</t>
  </si>
  <si>
    <t>606-143-00-0</t>
  </si>
  <si>
    <t xml:space="preserve">abamectin (combination of avermectin B1a and avermectin B1b) (ISO) [1]
avermectin B1a (purity ≥80 %) [2]
</t>
  </si>
  <si>
    <t xml:space="preserve">_ [1]
265-610-3 [2]
</t>
  </si>
  <si>
    <t xml:space="preserve">71751-41-2 [1]
65195-55-3 [2]
</t>
  </si>
  <si>
    <t xml:space="preserve">Repr. 2
Acute Tox. 1
Acute Tox. 2
STOT RE 1
Aquatic Acute 1
Aquatic Chronic 1
</t>
  </si>
  <si>
    <t xml:space="preserve">H361d
H330
H300
H372 (nervous system)
H400
H410
</t>
  </si>
  <si>
    <t xml:space="preserve">H361d
H300
H330
H372 (nervous system)
H410
</t>
  </si>
  <si>
    <t xml:space="preserve">STOT RE 1; H372:  C ≥ 5 %
STOT RE 2; H373:  0,5 % ≤C&lt;5 %
M=10000
</t>
  </si>
  <si>
    <t>606-144-00-6</t>
  </si>
  <si>
    <t>acequinocyl (ISO); 3-dodecyl-1,4-dioxo-1,4-dihydronaphthalen-2-yl acetate</t>
  </si>
  <si>
    <t>—</t>
  </si>
  <si>
    <t>57960-19-7</t>
  </si>
  <si>
    <t xml:space="preserve">STOT SE 1
STOT RE 2
Skin Sens. 1
Aquatic Acute 1
Aquatic Chronic 1
</t>
  </si>
  <si>
    <t xml:space="preserve">H370 (lung) (inhalation)
H373 (blood system)
H317
H400
H410
</t>
  </si>
  <si>
    <t xml:space="preserve">H317
H370 (lung) (inhalation)
H373 (blood system)
H410
</t>
  </si>
  <si>
    <t>606-145-00-1</t>
  </si>
  <si>
    <t>sulcotrione (ISO); 2-[2-chloro-4-(methylsulfonyl)benzoyl]cyclohexane-1,3-dione</t>
  </si>
  <si>
    <t>99105-77-8</t>
  </si>
  <si>
    <t xml:space="preserve">Repr. 2
STOT RE 2
Skin Sens. 1A
Aquatic Acute 1
Aquatic Chronic 1
</t>
  </si>
  <si>
    <t xml:space="preserve">H361d
H373 (kidneys)
H317
H400
H410
</t>
  </si>
  <si>
    <t xml:space="preserve">H317
H361d
H373 (kidneys)
H410
</t>
  </si>
  <si>
    <t>606-146-00-7</t>
  </si>
  <si>
    <t>tralkoxydim (ISO); 2-(N-ethoxypropanimidoyl)-3-hydroxy-5-mesitylcyclohex-2-en-1-one</t>
  </si>
  <si>
    <t>87820-88-0</t>
  </si>
  <si>
    <t xml:space="preserve">Carc. 2
Acute Tox. 4
Aquatic Chronic 2
</t>
  </si>
  <si>
    <t xml:space="preserve">H351
H302
H411
</t>
  </si>
  <si>
    <t xml:space="preserve">H302
H351
H411
</t>
  </si>
  <si>
    <t>606-147-00-2</t>
  </si>
  <si>
    <t>cycloxydim (ISO); 2-(N-ethoxybutanimidoyl)-3-hydroxy-5-(tetrahydro-2H-thiopyran-3-yl)cyclohex-2-en-1-one</t>
  </si>
  <si>
    <t>405-230-9</t>
  </si>
  <si>
    <t>101205-02-1</t>
  </si>
  <si>
    <t>606-148-00-8</t>
  </si>
  <si>
    <t xml:space="preserve">carvone (ISO); 2-methyl-5-(prop-1-en-2-yl)cyclohex-2-en-1-one [1]
d-carvone; (5S)-2-methyl-5-(prop-1-en-2-yl)cyclohex-2-en-1-one [2]
l-carvone; (5R)-2-methyl-5-(prop-1-en-2-yl)cyclohex-2-en-1-one [3]
</t>
  </si>
  <si>
    <t xml:space="preserve">202-759-5 [1]
218-827-2 [2]
229-352-5 [3]
</t>
  </si>
  <si>
    <t xml:space="preserve">99-49-0 [1]
2244-16-8 [2]
6485-40-1 [3]
</t>
  </si>
  <si>
    <t>606-149-00-3</t>
  </si>
  <si>
    <t>tembotrione (ISO); 2-{2-chloro-4-(methylsulfonyl)-3-[(2,2,2-trifluoroethoxy)methyl]benzoyl}cyclohexane-1,3-dione</t>
  </si>
  <si>
    <t>335104-84-2</t>
  </si>
  <si>
    <t xml:space="preserve">Repr. 2
STOT RE 2
Skin Sens. 1
Aquatic Acute 1
Aquatic Chronic 1
</t>
  </si>
  <si>
    <t xml:space="preserve">H361d
H373 (eyes, kidneys, liver)
H317
H400
H410
</t>
  </si>
  <si>
    <t xml:space="preserve">H317
H361d
H373 (eyes, kidneys, liver)
H410
</t>
  </si>
  <si>
    <t xml:space="preserve">M=100
M=10
</t>
  </si>
  <si>
    <t>607-001-00-0</t>
  </si>
  <si>
    <t>formic acid … %</t>
  </si>
  <si>
    <t xml:space="preserve">Skin Corr. 1A; H314: C ≥ 90 %
Skin Corr. 1B; H314: 10 % ≤ C &lt; 90 %
Skin Irrit. 2; H315: 2 % ≤ C &lt; 10 %
Eye Irrit. 2; H319: 2 % ≤ C &lt; 10 %
</t>
  </si>
  <si>
    <t>607-002-00-6</t>
  </si>
  <si>
    <t>acetic acid … %</t>
  </si>
  <si>
    <t>200-580-7</t>
  </si>
  <si>
    <t xml:space="preserve">Flam. Liq. 3
Skin Corr. 1A
</t>
  </si>
  <si>
    <t xml:space="preserve">H226
H314
</t>
  </si>
  <si>
    <t xml:space="preserve">Skin Corr. 1A; H314: C ≥ 90 %
Skin Corr. 1B; H314: 25 % ≤ C &lt; 90 %
Skin Irrit. 2; H315: 10 % ≤ C &lt; 25 %
Eye Irrit. 2; H319: 10 % ≤ C &lt; 25 %
</t>
  </si>
  <si>
    <t>607-003-00-1</t>
  </si>
  <si>
    <t>chloroacetic acid</t>
  </si>
  <si>
    <t>201-178-4</t>
  </si>
  <si>
    <t>79-11-8</t>
  </si>
  <si>
    <t xml:space="preserve">Acute Tox. 3 *
Acute Tox. 3 *
Acute Tox. 3 *
Skin Corr. 1B
Aquatic Acute 1
</t>
  </si>
  <si>
    <t xml:space="preserve">H331
H311
H301
H314
H400
</t>
  </si>
  <si>
    <t xml:space="preserve">STOT SE 3; H335: C ≥ 5 %
</t>
  </si>
  <si>
    <t>607-004-00-7</t>
  </si>
  <si>
    <t>TCA (ISO); trichloroacetic acid</t>
  </si>
  <si>
    <t>200-927-2</t>
  </si>
  <si>
    <t>76-03-9</t>
  </si>
  <si>
    <t>607-005-00-2</t>
  </si>
  <si>
    <t>TCA-sodium (ISO); sodium trichloroacetate</t>
  </si>
  <si>
    <t>211-479-2</t>
  </si>
  <si>
    <t>650-51-1</t>
  </si>
  <si>
    <t xml:space="preserve">STOT SE 3
Aquatic Acute 1
Aquatic Chronic 1
</t>
  </si>
  <si>
    <t xml:space="preserve">H335
H400
H410
</t>
  </si>
  <si>
    <t xml:space="preserve">H335
H410
</t>
  </si>
  <si>
    <t>607-006-00-8</t>
  </si>
  <si>
    <t>oxalic acid</t>
  </si>
  <si>
    <t>607-007-00-3</t>
  </si>
  <si>
    <t>salts of oxalic acid with the exception of those specified elsewhere in this Annex</t>
  </si>
  <si>
    <t>607-008-00-9</t>
  </si>
  <si>
    <t>acetic anhydride</t>
  </si>
  <si>
    <t>203-564-8</t>
  </si>
  <si>
    <t xml:space="preserve">Flam. Liq. 3
Acute Tox. 4 *
Acute Tox. 4 *
Skin Corr. 1B
</t>
  </si>
  <si>
    <t xml:space="preserve">H226
H332
H302
H314
</t>
  </si>
  <si>
    <t xml:space="preserve">Skin Corr. 1B; H314: C ≥ 25 %
Skin Irrit. 2; H315: 5 % ≤ C &lt; 25 %
Eye Dam. 1; H318: 5 % ≤ C &lt; 25 %
Eye Irrit. 2; H319: 1 % ≤ C &lt; 5 %
STOT SE 3; H335: C ≥ 5 %
</t>
  </si>
  <si>
    <t>607-009-00-4</t>
  </si>
  <si>
    <t>phthalic anhydride</t>
  </si>
  <si>
    <t>201-607-5</t>
  </si>
  <si>
    <t xml:space="preserve">Acute Tox. 4 *
STOT SE 3
Skin Irrit. 2
Eye Dam. 1
Resp. Sens. 1
Skin Sens. 1
</t>
  </si>
  <si>
    <t xml:space="preserve">H302
H335
H315
H318
H334
H317
</t>
  </si>
  <si>
    <t>607-010-00-X</t>
  </si>
  <si>
    <t>propionic anhydride</t>
  </si>
  <si>
    <t>204-638-2</t>
  </si>
  <si>
    <t>123-62-6</t>
  </si>
  <si>
    <t>607-011-00-5</t>
  </si>
  <si>
    <t>acetyl chloride</t>
  </si>
  <si>
    <t>200-865-6</t>
  </si>
  <si>
    <t>75-36-5</t>
  </si>
  <si>
    <t xml:space="preserve">H225
H314
</t>
  </si>
  <si>
    <t>607-012-00-0</t>
  </si>
  <si>
    <t>benzoyl chloride</t>
  </si>
  <si>
    <t>202-710-8</t>
  </si>
  <si>
    <t xml:space="preserve">Acute Tox. 4 *
Acute Tox. 4 *
Acute Tox. 4 *
Skin Corr. 1B
Skin Sens. 1
</t>
  </si>
  <si>
    <t xml:space="preserve">H332
H312
H302
H314
H317
</t>
  </si>
  <si>
    <t>607-013-00-6</t>
  </si>
  <si>
    <t>dimethyl carbonate</t>
  </si>
  <si>
    <t>210-478-4</t>
  </si>
  <si>
    <t>616-38-6</t>
  </si>
  <si>
    <t>607-014-00-1</t>
  </si>
  <si>
    <t>methyl formate</t>
  </si>
  <si>
    <t>203-481-7</t>
  </si>
  <si>
    <t xml:space="preserve">Flam. Liq. 1
Acute Tox. 4 *
Acute Tox. 4 *
STOT SE 3
Eye Irrit. 2
</t>
  </si>
  <si>
    <t xml:space="preserve">H224
H332
H302
H335
H319
</t>
  </si>
  <si>
    <t xml:space="preserve">H224
H332
H302
H319
H335
</t>
  </si>
  <si>
    <t>607-015-00-7</t>
  </si>
  <si>
    <t>ethyl formate</t>
  </si>
  <si>
    <t>203-721-0</t>
  </si>
  <si>
    <t>109-94-4</t>
  </si>
  <si>
    <t xml:space="preserve">Flam. Liq. 2
Acute Tox. 4 *
Acute Tox. 4 *
STOT SE 3
Eye Irrit. 2
</t>
  </si>
  <si>
    <t xml:space="preserve">H225
H332
H302
H335
H319
</t>
  </si>
  <si>
    <t xml:space="preserve">H225
H332
H302
H319
H335
</t>
  </si>
  <si>
    <t>607-016-00-2</t>
  </si>
  <si>
    <t xml:space="preserve">propyl formate [1]
isopropyl formate  [2]
</t>
  </si>
  <si>
    <t xml:space="preserve">203-798-0 [1]
210-901-2 [2]
</t>
  </si>
  <si>
    <t xml:space="preserve">110-74-7 [1]
625-55-8 [2]
</t>
  </si>
  <si>
    <t xml:space="preserve">Flam. Liq. 2
STOT SE 3
STOT SE 3
Eye Irrit. 2
</t>
  </si>
  <si>
    <t xml:space="preserve">H225
H335
H336
H319
</t>
  </si>
  <si>
    <t xml:space="preserve">H225
H319
H335
H336
</t>
  </si>
  <si>
    <t>607-017-00-8</t>
  </si>
  <si>
    <t xml:space="preserve">butyl formate [1]
tert-butyl formate [2]
isobutyl formate  [3]
</t>
  </si>
  <si>
    <t xml:space="preserve">209-772-5 [1]
212-105-0 [2]
208-818-1 [3]
</t>
  </si>
  <si>
    <t xml:space="preserve">592-84-7 [1]
762-75-4 [2]
542-55-2 [3]
</t>
  </si>
  <si>
    <t xml:space="preserve">H225
H335
H319
</t>
  </si>
  <si>
    <t xml:space="preserve">H225
H319
H335
</t>
  </si>
  <si>
    <t>607-018-00-3</t>
  </si>
  <si>
    <t xml:space="preserve">isopentyl formate [1]
pentyl formate [2]
</t>
  </si>
  <si>
    <t xml:space="preserve">203-769-2 [1]
252-343-2 [2]
</t>
  </si>
  <si>
    <t xml:space="preserve">110-45-2 [1]
35073-27-9 [2]
</t>
  </si>
  <si>
    <t>607-019-00-9</t>
  </si>
  <si>
    <t>methyl chloroformate</t>
  </si>
  <si>
    <t>201-187-3</t>
  </si>
  <si>
    <t>79-22-1</t>
  </si>
  <si>
    <t xml:space="preserve">Flam. Liq. 2
Acute Tox. 2 *
Acute Tox. 4 *
Acute Tox. 4 *
Skin Corr. 1B
</t>
  </si>
  <si>
    <t xml:space="preserve">H225
H330
H312
H302
H314
</t>
  </si>
  <si>
    <t>GHS02
GHS06
GHS05
Dgr</t>
  </si>
  <si>
    <t>607-020-00-4</t>
  </si>
  <si>
    <t>ethyl chloroformate</t>
  </si>
  <si>
    <t>208-778-5</t>
  </si>
  <si>
    <t>541-41-3</t>
  </si>
  <si>
    <t xml:space="preserve">Flam. Liq. 2
Acute Tox. 2 *
Acute Tox. 4 *
Skin Corr. 1B
</t>
  </si>
  <si>
    <t xml:space="preserve">H225
H330
H302
H314
</t>
  </si>
  <si>
    <t>607-021-00-X</t>
  </si>
  <si>
    <t>methyl acetate</t>
  </si>
  <si>
    <t>607-022-00-5</t>
  </si>
  <si>
    <t>ethyl acetate</t>
  </si>
  <si>
    <t>607-023-00-0</t>
  </si>
  <si>
    <t>vinyl acetate</t>
  </si>
  <si>
    <t>203-545-4</t>
  </si>
  <si>
    <t xml:space="preserve">Flam. Liq. 2
Carc. 2
Acute Tox. 4
STOT SE 3
</t>
  </si>
  <si>
    <t xml:space="preserve">H225
H351
H332
H335
</t>
  </si>
  <si>
    <t xml:space="preserve">H225
H332
H351
H335
</t>
  </si>
  <si>
    <t>607-024-00-6</t>
  </si>
  <si>
    <t xml:space="preserve">propyl acetate [1]
isopropyl acetate  [2]
</t>
  </si>
  <si>
    <t xml:space="preserve">203-686-1 [1]
203-561-1 [2]
</t>
  </si>
  <si>
    <t xml:space="preserve">109-60-4 [1]
108-21-4 [2]
</t>
  </si>
  <si>
    <t>607-025-00-1</t>
  </si>
  <si>
    <t>n-butyl acetate</t>
  </si>
  <si>
    <t xml:space="preserve">H226
H336
</t>
  </si>
  <si>
    <t>607-026-00-7</t>
  </si>
  <si>
    <t xml:space="preserve">sec-butyl acetate [1]
isobutyl acetate [2]
tert-butyl acetate  [3]
</t>
  </si>
  <si>
    <t xml:space="preserve">203-300-1 [1]
203-745-1 [2]
208-760-7 [3]
</t>
  </si>
  <si>
    <t xml:space="preserve">105-46-4 [1]
110-19-0 [2]
540-88-5 [3]
</t>
  </si>
  <si>
    <t>607-027-00-2</t>
  </si>
  <si>
    <t>methyl propionate</t>
  </si>
  <si>
    <t>209-060-4</t>
  </si>
  <si>
    <t>554-12-1</t>
  </si>
  <si>
    <t>607-028-00-8</t>
  </si>
  <si>
    <t>ethyl propionate</t>
  </si>
  <si>
    <t>203-291-4</t>
  </si>
  <si>
    <t>105-37-3</t>
  </si>
  <si>
    <t>607-029-00-3</t>
  </si>
  <si>
    <t xml:space="preserve">n-butyl propionate [1]
sec-butyl propionate [2]
tert-butyl propionate [3]
</t>
  </si>
  <si>
    <t xml:space="preserve">209-669-5 [1]
208-746-0 [3]
</t>
  </si>
  <si>
    <t xml:space="preserve">590-01-2 [1]
591-34-4 [2]
540-42-1 [3]
</t>
  </si>
  <si>
    <t>607-030-00-9</t>
  </si>
  <si>
    <t>propyl propionate</t>
  </si>
  <si>
    <t>203-389-7</t>
  </si>
  <si>
    <t>106-36-5</t>
  </si>
  <si>
    <t>607-031-00-4</t>
  </si>
  <si>
    <t>butyl butyrate</t>
  </si>
  <si>
    <t>203-656-8</t>
  </si>
  <si>
    <t>109-21-7</t>
  </si>
  <si>
    <t>607-032-00-X</t>
  </si>
  <si>
    <t>ethyl acrylate</t>
  </si>
  <si>
    <t>205-438-8</t>
  </si>
  <si>
    <t xml:space="preserve">Flam. Liq. 2
Acute Tox. 4 *
Acute Tox. 4 *
Acute Tox. 4 *
STOT SE 3
Skin Irrit. 2
Eye Irrit. 2
Skin Sens. 1
</t>
  </si>
  <si>
    <t xml:space="preserve">H225
H332
H312
H302
H335
H315
H319
H317
</t>
  </si>
  <si>
    <t xml:space="preserve">H225
H332
H312
H302
H319
H335
H315
H317
</t>
  </si>
  <si>
    <t xml:space="preserve">Skin Irrit. 2; H315: C ≥ 5 %
Eye Irrit. 2; H319: C ≥ 5 %
STOT SE 3; H335: C ≥ 5 %
</t>
  </si>
  <si>
    <t>607-033-00-5</t>
  </si>
  <si>
    <t>n-butyl methacrylate</t>
  </si>
  <si>
    <t>202-615-1</t>
  </si>
  <si>
    <t>97-88-1</t>
  </si>
  <si>
    <t xml:space="preserve">Flam. Liq. 3
STOT SE 3
Skin Irrit. 2
Eye Irrit. 2
Skin Sens. 1
</t>
  </si>
  <si>
    <t xml:space="preserve">H226
H335
H315
H319
H317
</t>
  </si>
  <si>
    <t xml:space="preserve">H226
H319
H335
H315
H317
</t>
  </si>
  <si>
    <t>607-034-00-0</t>
  </si>
  <si>
    <t>methyl acrylate; methyl propenoate</t>
  </si>
  <si>
    <t>202-500-6</t>
  </si>
  <si>
    <t>607-035-00-6</t>
  </si>
  <si>
    <t>methyl methacrylate; methyl 2-methylprop-2-enoate; methyl 2-methylpropenoate</t>
  </si>
  <si>
    <t>201-297-1</t>
  </si>
  <si>
    <t xml:space="preserve">Flam. Liq. 2
STOT SE 3
Skin Irrit. 2
Skin Sens. 1
</t>
  </si>
  <si>
    <t xml:space="preserve">H225
H335
H315
H317
</t>
  </si>
  <si>
    <t>607-036-00-1</t>
  </si>
  <si>
    <t>2-methoxyethyl acetate; methylglycol acetate</t>
  </si>
  <si>
    <t>203-772-9</t>
  </si>
  <si>
    <t xml:space="preserve">Repr. 1B
Acute Tox. 4 *
Acute Tox. 4 *
Acute Tox. 4 *
</t>
  </si>
  <si>
    <t xml:space="preserve">H360FD
H332
H312
H302
</t>
  </si>
  <si>
    <t>607-037-00-7</t>
  </si>
  <si>
    <t>2-ethoxyethyl acetate; ethylglycol acetate</t>
  </si>
  <si>
    <t>607-038-00-2</t>
  </si>
  <si>
    <t>2-butoxyethyl acetate; butylglycol acetate</t>
  </si>
  <si>
    <t>203-933-3</t>
  </si>
  <si>
    <t xml:space="preserve">H332
H312
</t>
  </si>
  <si>
    <t>607-039-00-8</t>
  </si>
  <si>
    <t>2,4-D (ISO); 2,4-dichlorophenoxyacetic acid</t>
  </si>
  <si>
    <t>202-361-1</t>
  </si>
  <si>
    <t xml:space="preserve">Acute Tox. 4 *
STOT SE 3
Eye Dam. 1
Skin Sens. 1
Aquatic Chronic 3
</t>
  </si>
  <si>
    <t xml:space="preserve">H302
H335
H318
H317
H412
</t>
  </si>
  <si>
    <t>607-040-00-3</t>
  </si>
  <si>
    <t>salts of 2,4-D</t>
  </si>
  <si>
    <t>607-041-00-9</t>
  </si>
  <si>
    <t>2,4,5-T (ISO); 2,4,5-trichlorophenoxy acetic acid</t>
  </si>
  <si>
    <t>607-042-00-4</t>
  </si>
  <si>
    <t>salts and esters of 2,4,5-T; salts and esters of 2,4,5-trichlorophenoxy acetic acid</t>
  </si>
  <si>
    <t>607-043-00-X</t>
  </si>
  <si>
    <t>dicamba (ISO); 2,5-dichloro-6-methoxybenzoic acid; 3,6-dichloro-2-methoxybenzoic acid</t>
  </si>
  <si>
    <t>217-635-6</t>
  </si>
  <si>
    <t>1918-00-9</t>
  </si>
  <si>
    <t>607-044-00-5</t>
  </si>
  <si>
    <t xml:space="preserve">3,6-dichloro-o-anisic acid, compound with dimethylamine (1:1) [1]
potassium 3,6-dichloro-o-anisate  [2]
</t>
  </si>
  <si>
    <t xml:space="preserve">218-951-7 [1]
233-002-7 [2]
</t>
  </si>
  <si>
    <t xml:space="preserve">2300-66-5 [1]
10007-85-9 [2]
</t>
  </si>
  <si>
    <t xml:space="preserve">Eye Irrit. 2
Aquatic Chronic 3
</t>
  </si>
  <si>
    <t xml:space="preserve">H319
H412
</t>
  </si>
  <si>
    <t>607-045-00-0</t>
  </si>
  <si>
    <t>dichlorprop (ISO); 2-(2,4-dichlorophenoxy) propionic acid</t>
  </si>
  <si>
    <t>204-390-5</t>
  </si>
  <si>
    <t>120-36-5</t>
  </si>
  <si>
    <t xml:space="preserve">Acute Tox. 4 *
Acute Tox. 4 *
Skin Irrit. 2
Eye Dam. 1
</t>
  </si>
  <si>
    <t xml:space="preserve">H312
H302
H315
H318
</t>
  </si>
  <si>
    <t>607-046-00-6</t>
  </si>
  <si>
    <t>salts of dichlorprop</t>
  </si>
  <si>
    <t>607-047-00-1</t>
  </si>
  <si>
    <t>fenoprop (ISO); 2-(2,4,5-trichlorophenoxy)propionic acid</t>
  </si>
  <si>
    <t>202-271-2</t>
  </si>
  <si>
    <t>93-72-1</t>
  </si>
  <si>
    <t>607-048-00-7</t>
  </si>
  <si>
    <t>salts of fenoprop; salts of 2-(2,4,5-trichlorophenoxy)propionic acid</t>
  </si>
  <si>
    <t>607-049-00-2</t>
  </si>
  <si>
    <t xml:space="preserve">mecoprop (ISO); 2-(4-chloro-o-tolyloxy) propionic acid; (RS)-2-(4-chloro-o-tolyloxy)propionic acid [1]
2-(4-chloro-2-methylphenoxy)propionic acid  [2]
</t>
  </si>
  <si>
    <t xml:space="preserve">230-386-8 [1]
202-264-4 [2]
</t>
  </si>
  <si>
    <t xml:space="preserve">7085-19-0 [1]
</t>
  </si>
  <si>
    <t>607-050-00-8</t>
  </si>
  <si>
    <t>salts of mecoprop</t>
  </si>
  <si>
    <t>607-051-00-3</t>
  </si>
  <si>
    <t>MCPA (ISO); 4-chloro-o-tolyloxyacetic acid</t>
  </si>
  <si>
    <t>202-360-6</t>
  </si>
  <si>
    <t>94-74-6</t>
  </si>
  <si>
    <t>607-052-00-9</t>
  </si>
  <si>
    <t>salts and esters of MCPA</t>
  </si>
  <si>
    <t>607-053-00-4</t>
  </si>
  <si>
    <t>MCPB (ISO); 4-(4-chloro-o-tolyloxy) butyric acid</t>
  </si>
  <si>
    <t>202-365-3</t>
  </si>
  <si>
    <t>94-81-5</t>
  </si>
  <si>
    <t>607-054-00-X</t>
  </si>
  <si>
    <t>salts and esters of MCPB</t>
  </si>
  <si>
    <t>607-055-00-5</t>
  </si>
  <si>
    <t>endothal-sodium (ISO); disodium 7-oxabicyclo(2,2,1)heptane-2,3-dicarboxylate</t>
  </si>
  <si>
    <t>204-959-8</t>
  </si>
  <si>
    <t>129-67-9</t>
  </si>
  <si>
    <t xml:space="preserve">Acute Tox. 3 *
Acute Tox. 4 *
STOT SE 3
Skin Irrit. 2
Eye Irrit. 2
</t>
  </si>
  <si>
    <t xml:space="preserve">H301
H312
H335
H315
H319
</t>
  </si>
  <si>
    <t xml:space="preserve">H301
H312
H319
H335
H315
</t>
  </si>
  <si>
    <t>607-056-00-0</t>
  </si>
  <si>
    <t xml:space="preserve">warfarin (ISO) [1]
(S)-4-hydroxy-3-(3-oxo-1-phenylbutyl)-2-benzopyrone [2]
(R)-4-hydroxy-3-(3-oxo-1-phenylbutyl)-2-benzopyrone  [3]
</t>
  </si>
  <si>
    <t xml:space="preserve">201-377-6 [1]
226-907-3 [2]
226-908-9 [3]
</t>
  </si>
  <si>
    <t xml:space="preserve">81-81-2 [1]
5543-57-7 [2]
5543-58-8 [3]
</t>
  </si>
  <si>
    <t xml:space="preserve">Repr. 1A
STOT RE 1
Aquatic Chronic 3
</t>
  </si>
  <si>
    <t xml:space="preserve">H360D ***
H372 **
H412
</t>
  </si>
  <si>
    <t>607-057-00-6</t>
  </si>
  <si>
    <t>coumachlor (ISO); 3-[1-(4-chlorophenyl)-3-oxobutyl]-4-hydroxycoumarin</t>
  </si>
  <si>
    <t>201-378-1</t>
  </si>
  <si>
    <t>81-82-3</t>
  </si>
  <si>
    <t xml:space="preserve">STOT RE 2 *
Aquatic Chronic 3
</t>
  </si>
  <si>
    <t xml:space="preserve">H373 **
H412
</t>
  </si>
  <si>
    <t>607-058-00-1</t>
  </si>
  <si>
    <t>coumafuryl (ISO); fumarin; (RS)-3-(1-(2-furyl)-3-oxobutyl)4-hydroxycoumarin; 4-hydroxy-3-[3-oxo-1-(2-furyl) butyl]coumarin</t>
  </si>
  <si>
    <t xml:space="preserve">H301
H372 **
H412
</t>
  </si>
  <si>
    <t>607-059-00-7</t>
  </si>
  <si>
    <t>coumatetralyl; 4-hydroxy-3-(1,2,3,4-tetrahydro-1-naphthyl)coumarin</t>
  </si>
  <si>
    <t>227-424-0</t>
  </si>
  <si>
    <t>5836-29-3</t>
  </si>
  <si>
    <t xml:space="preserve">Acute Tox. 1
Acute Tox. 2 *
STOT RE 1
Aquatic Chronic 3
</t>
  </si>
  <si>
    <t xml:space="preserve">H310
H300
H372 **
H412
</t>
  </si>
  <si>
    <t>607-060-00-2</t>
  </si>
  <si>
    <t>dicoumarol; 4,4'-dihydroxy-3,3'-methylenebis(2H-chromen-2-one)</t>
  </si>
  <si>
    <t>200-632-9</t>
  </si>
  <si>
    <t>66-76-2</t>
  </si>
  <si>
    <t xml:space="preserve">Acute Tox. 4 *
STOT RE 1
Aquatic Chronic 2
</t>
  </si>
  <si>
    <t xml:space="preserve">H302
H372 **
H411
</t>
  </si>
  <si>
    <t xml:space="preserve">H372 **
H302
H411
</t>
  </si>
  <si>
    <t>607-061-00-8</t>
  </si>
  <si>
    <t>acrylic acid; prop-2-enoic acid</t>
  </si>
  <si>
    <t>201-177-9</t>
  </si>
  <si>
    <t>79-10-7</t>
  </si>
  <si>
    <t xml:space="preserve">Flam. Liq. 3
Acute Tox. 4 *
Acute Tox. 4 *
Acute Tox. 4 *
Skin Corr. 1A
Aquatic Acute 1
</t>
  </si>
  <si>
    <t xml:space="preserve">H226
H332
H312
H302
H314
H400
</t>
  </si>
  <si>
    <t>607-062-00-3</t>
  </si>
  <si>
    <t>n-butyl acrylate</t>
  </si>
  <si>
    <t>205-480-7</t>
  </si>
  <si>
    <t>607-063-00-9</t>
  </si>
  <si>
    <t>isobutyric acid</t>
  </si>
  <si>
    <t>201-195-7</t>
  </si>
  <si>
    <t>79-31-2</t>
  </si>
  <si>
    <t>607-064-00-4</t>
  </si>
  <si>
    <t>benzyl chloroformate</t>
  </si>
  <si>
    <t>207-925-0</t>
  </si>
  <si>
    <t>501-53-1</t>
  </si>
  <si>
    <t>607-065-00-X</t>
  </si>
  <si>
    <t>bromoacetic acid</t>
  </si>
  <si>
    <t>201-175-8</t>
  </si>
  <si>
    <t>79-08-3</t>
  </si>
  <si>
    <t xml:space="preserve">Acute Tox. 3 *
Acute Tox. 3 *
Acute Tox. 3 *
Skin Corr. 1A
Skin Sens. 1
Aquatic Acute 1
</t>
  </si>
  <si>
    <t xml:space="preserve">H331
H311
H301
H314
H317
H400
</t>
  </si>
  <si>
    <t>607-066-00-5</t>
  </si>
  <si>
    <t>dichloroacetic acid</t>
  </si>
  <si>
    <t>201-207-0</t>
  </si>
  <si>
    <t>79-43-6</t>
  </si>
  <si>
    <t xml:space="preserve">Skin Corr. 1A
Aquatic Acute 1
</t>
  </si>
  <si>
    <t>607-067-00-0</t>
  </si>
  <si>
    <t>dichloroacetyl chloride</t>
  </si>
  <si>
    <t>201-199-9</t>
  </si>
  <si>
    <t>79-36-7</t>
  </si>
  <si>
    <t>607-068-00-6</t>
  </si>
  <si>
    <t>iodoacetic acid</t>
  </si>
  <si>
    <t>200-590-1</t>
  </si>
  <si>
    <t>64-69-7</t>
  </si>
  <si>
    <t xml:space="preserve">Acute Tox. 3 *
Skin Corr. 1A
</t>
  </si>
  <si>
    <t>607-069-00-1</t>
  </si>
  <si>
    <t>ethyl bromoacetate</t>
  </si>
  <si>
    <t>203-290-9</t>
  </si>
  <si>
    <t>105-36-2</t>
  </si>
  <si>
    <t>607-070-00-7</t>
  </si>
  <si>
    <t>ethyl chloroacetate</t>
  </si>
  <si>
    <t>203-294-0</t>
  </si>
  <si>
    <t>105-39-5</t>
  </si>
  <si>
    <t xml:space="preserve">Acute Tox. 3 *
Acute Tox. 3 *
Acute Tox. 3 *
Aquatic Acute 1
</t>
  </si>
  <si>
    <t xml:space="preserve">H331
H311
H301
H400
</t>
  </si>
  <si>
    <t>607-071-00-2</t>
  </si>
  <si>
    <t>ethyl methacrylate</t>
  </si>
  <si>
    <t>202-597-5</t>
  </si>
  <si>
    <t>97-63-2</t>
  </si>
  <si>
    <t xml:space="preserve">Flam. Liq. 2
STOT SE 3
Skin Irrit. 2
Eye Irrit. 2
Skin Sens. 1
</t>
  </si>
  <si>
    <t xml:space="preserve">H225
H335
H315
H319
H317
</t>
  </si>
  <si>
    <t xml:space="preserve">H225
H319
H335
H315
H317
</t>
  </si>
  <si>
    <t>607-072-00-8</t>
  </si>
  <si>
    <t>2-hydroxyethyl acrylate</t>
  </si>
  <si>
    <t>212-454-9</t>
  </si>
  <si>
    <t>818-61-1</t>
  </si>
  <si>
    <t xml:space="preserve">Acute Tox. 3 *
Skin Corr. 1B
Skin Sens. 1
Aquatic Acute 1
</t>
  </si>
  <si>
    <t xml:space="preserve">H311
H314
H317
H400
</t>
  </si>
  <si>
    <t xml:space="preserve">*
Skin Sens. 1; H317: C ≥ 0,2 %
</t>
  </si>
  <si>
    <t>607-073-00-3</t>
  </si>
  <si>
    <t>4-CPA (ISO); 4-chlorophenoxyacetic acid</t>
  </si>
  <si>
    <t>204-581-3</t>
  </si>
  <si>
    <t>122-88-3</t>
  </si>
  <si>
    <t>607-074-00-9</t>
  </si>
  <si>
    <t>chlorfenac (ISO); 2,3,6-trichlorophenylacetic acid</t>
  </si>
  <si>
    <t>201-599-3</t>
  </si>
  <si>
    <t>85-34-7</t>
  </si>
  <si>
    <t>607-075-00-4</t>
  </si>
  <si>
    <t>chlorfenprop-methyl; methyl 2-chloro-3-(4-chlorophenyl)propionate</t>
  </si>
  <si>
    <t>238-413-5</t>
  </si>
  <si>
    <t>14437-17-3</t>
  </si>
  <si>
    <t>607-076-00-X</t>
  </si>
  <si>
    <t>dodine (ISO); dodecylguanidinium acetate</t>
  </si>
  <si>
    <t>219-459-5</t>
  </si>
  <si>
    <t>2439-10-3</t>
  </si>
  <si>
    <t>607-077-00-5</t>
  </si>
  <si>
    <t>erbon (ISO); 2-(2,4,5-trichlorophenoxy)ethyl 2,2-dichloropropionate</t>
  </si>
  <si>
    <t>136-25-4</t>
  </si>
  <si>
    <t>607-078-00-0</t>
  </si>
  <si>
    <t>fluenetil (ISO); 2-fluoroethyl biphenyl-4-ylacetate</t>
  </si>
  <si>
    <t>4301-50-2</t>
  </si>
  <si>
    <t>607-079-00-6</t>
  </si>
  <si>
    <t>kelevan (ISO); ethyl 5-(perchloro-5-hydroxypentacyclo[5,3,0,02,6,03,9,04,8]decan-5-yl)-4-oxopentanoate; ethyl 5-(1,2,3,5,6,7,8,9,10,10-decachloro-4-hydroxypentacyclo(5,2,1,02,6,03,9,05,8)dec-4-yl)-4-oxovalerate</t>
  </si>
  <si>
    <t>4234-79-1</t>
  </si>
  <si>
    <t xml:space="preserve">H311
H302
H411
</t>
  </si>
  <si>
    <t>607-080-00-1</t>
  </si>
  <si>
    <t>chloroacetyl chloride</t>
  </si>
  <si>
    <t>201-171-6</t>
  </si>
  <si>
    <t>79-04-9</t>
  </si>
  <si>
    <t xml:space="preserve">Acute Tox. 3 *
Acute Tox. 3 *
Acute Tox. 3 *
STOT RE 1
Skin Corr. 1A
Aquatic Acute 1
</t>
  </si>
  <si>
    <t xml:space="preserve">H331
H311
H301
H372 **
H314
H400
</t>
  </si>
  <si>
    <t>607-081-00-7</t>
  </si>
  <si>
    <t>fluoroacetic acid</t>
  </si>
  <si>
    <t>205-631-7</t>
  </si>
  <si>
    <t>144-49-0</t>
  </si>
  <si>
    <t xml:space="preserve">Acute Tox. 2 *
Aquatic Acute 1
</t>
  </si>
  <si>
    <t xml:space="preserve">H300
H400
</t>
  </si>
  <si>
    <t>607-082-00-2</t>
  </si>
  <si>
    <t>fluoroacetates, soluble</t>
  </si>
  <si>
    <t>607-083-00-8</t>
  </si>
  <si>
    <t>2,4-DB (ISO); 4-(2,4-dichlorophenoxy)butyric acid</t>
  </si>
  <si>
    <t>202-366-9</t>
  </si>
  <si>
    <t>94-82-6</t>
  </si>
  <si>
    <t>607-084-00-3</t>
  </si>
  <si>
    <t>salts of 2,4-DB</t>
  </si>
  <si>
    <t>607-085-00-9</t>
  </si>
  <si>
    <t>benzyl benzoate</t>
  </si>
  <si>
    <t>204-402-9</t>
  </si>
  <si>
    <t>120-51-4</t>
  </si>
  <si>
    <t>607-086-00-4</t>
  </si>
  <si>
    <t>diallyl phthalate</t>
  </si>
  <si>
    <t>205-016-3</t>
  </si>
  <si>
    <t>131-17-9</t>
  </si>
  <si>
    <t>607-088-00-5</t>
  </si>
  <si>
    <t>methacrylic acid; 2-methylpropenoic acid</t>
  </si>
  <si>
    <t>201-204-4</t>
  </si>
  <si>
    <t>79-41-4</t>
  </si>
  <si>
    <t>607-089-00-0</t>
  </si>
  <si>
    <t>propionic acid … %</t>
  </si>
  <si>
    <t>201-176-3</t>
  </si>
  <si>
    <t xml:space="preserve">Skin Corr. 1B; H314: C ≥ 25 %
Skin Irrit. 2; H319: 10 % ≤ C &lt; 25 %
Eye Irrit. 2; H319: 10 % ≤ C &lt; 25 %
STOT SE 3; H335: C ≥ 10 %
</t>
  </si>
  <si>
    <t>607-090-00-6</t>
  </si>
  <si>
    <t>thioglycolic acid</t>
  </si>
  <si>
    <t>200-677-4</t>
  </si>
  <si>
    <t xml:space="preserve">Acute Tox. 3 *
Acute Tox. 3 *
Acute Tox. 3 *
Skin Corr. 1B
</t>
  </si>
  <si>
    <t xml:space="preserve">H331
H311
H301
H314
</t>
  </si>
  <si>
    <t>607-091-00-1</t>
  </si>
  <si>
    <t>trifluoroacetic acid . . . %</t>
  </si>
  <si>
    <t>200-929-3</t>
  </si>
  <si>
    <t>76-05-1</t>
  </si>
  <si>
    <t xml:space="preserve">H332
H314
H412
</t>
  </si>
  <si>
    <t>607-092-00-7</t>
  </si>
  <si>
    <t xml:space="preserve">methyl lactate [1]
methyl (±)-lactate [2]
methyl (R)-lactate [3]
methyl (S)-(-)-lactate  [4]
</t>
  </si>
  <si>
    <t xml:space="preserve">208-930-0 [1]
218-449-8 [2]
241-420-6 [3]
248-704-9 [4]
</t>
  </si>
  <si>
    <t xml:space="preserve">547-64-8 [1]
2155-30-8 [2]
17392-83-5 [3]
27871-49-4 [4]
</t>
  </si>
  <si>
    <t>607-093-00-2</t>
  </si>
  <si>
    <t>propionyl chloride</t>
  </si>
  <si>
    <t>201-170-0</t>
  </si>
  <si>
    <t>79-03-8</t>
  </si>
  <si>
    <t>607-094-00-8</t>
  </si>
  <si>
    <t>peracetic acid . . . %</t>
  </si>
  <si>
    <t>201-186-8</t>
  </si>
  <si>
    <t>79-21-0</t>
  </si>
  <si>
    <t xml:space="preserve">Flam. Liq. 3
Org. Perox. D ****
Acute Tox. 4 *
Acute Tox. 4 *
Acute Tox. 4 *
Skin Corr. 1A
Aquatic Acute 1
</t>
  </si>
  <si>
    <t xml:space="preserve">H226
H242
H332
H312
H302
H314
H400
</t>
  </si>
  <si>
    <t>607-095-00-3</t>
  </si>
  <si>
    <t>maleic acid</t>
  </si>
  <si>
    <t>203-742-5</t>
  </si>
  <si>
    <t>110-16-7</t>
  </si>
  <si>
    <t xml:space="preserve">Acute Tox. 4 *
STOT SE 3
Skin Irrit. 2
Eye Irrit. 2
Skin Sens. 1
</t>
  </si>
  <si>
    <t xml:space="preserve">H302
H335
H315
H319
H317
</t>
  </si>
  <si>
    <t xml:space="preserve">H302
H319
H335
H315
H317
</t>
  </si>
  <si>
    <t xml:space="preserve">Skin Sens. 1; H317: C ≥ 0,1 %
</t>
  </si>
  <si>
    <t>607-096-00-9</t>
  </si>
  <si>
    <t>maleic anhydride</t>
  </si>
  <si>
    <t xml:space="preserve">Acute Tox. 4 *
Skin Corr. 1B
Resp. Sens. 1
Skin Sens. 1
</t>
  </si>
  <si>
    <t xml:space="preserve">H302
H314
H334
H317
</t>
  </si>
  <si>
    <t>607-097-00-4</t>
  </si>
  <si>
    <t>benzene-1,2,4-tricarboxylic acid 1,2-anhydride; trimellitic anhydride</t>
  </si>
  <si>
    <t>209-008-0</t>
  </si>
  <si>
    <t>552-30-7</t>
  </si>
  <si>
    <t xml:space="preserve">STOT SE 3
Eye Dam. 1
Resp. Sens. 1
Skin Sens. 1
</t>
  </si>
  <si>
    <t xml:space="preserve">H335
H318
H334
H317
</t>
  </si>
  <si>
    <t>607-098-00-X</t>
  </si>
  <si>
    <t>benzene-1,2:4,5-tetracarboxylic dianhydride; benzene-1,2:4,5-tetracarboxylic dianhydride; pyromellitic dianhydride</t>
  </si>
  <si>
    <t>201-898-9</t>
  </si>
  <si>
    <t>89-32-7</t>
  </si>
  <si>
    <t xml:space="preserve">Eye Dam. 1
Resp. Sens. 1
Skin Sens. 1
</t>
  </si>
  <si>
    <t xml:space="preserve">H318
H334
H317
</t>
  </si>
  <si>
    <t>607-099-00-5</t>
  </si>
  <si>
    <t xml:space="preserve">1,2,3,6-tetrahydrophthalic anhydride [1]
cis-1,2,3,6-tetrahydrophthalic anhydride [2]
3,4,5,6-tetrahydrophthalic anhydride [3]
tetrahydrophthalic anhydride  [4]
</t>
  </si>
  <si>
    <t xml:space="preserve">201-605-4 [1]
213-308-7 [2]
219-374-3 [3]
247-570-9 [4]
</t>
  </si>
  <si>
    <t xml:space="preserve">85-43-8 [1]
935-79-5 [2]
2426-02-0 [3]
26266-63-7 [4]
</t>
  </si>
  <si>
    <t xml:space="preserve">Eye Dam. 1
Resp. Sens. 1
Skin Sens. 1
Aquatic Chronic 3
</t>
  </si>
  <si>
    <t xml:space="preserve">H318
H334
H317
H412
</t>
  </si>
  <si>
    <t>607-100-00-9</t>
  </si>
  <si>
    <t>benzophenone-3,3',4,4'-tetracarboxylic dianhydride; 4,4'-carbonyldi(phthalic anhydride)</t>
  </si>
  <si>
    <t>219-348-1</t>
  </si>
  <si>
    <t>2421-28-5</t>
  </si>
  <si>
    <t xml:space="preserve">STOT SE 3
Eye Irrit. 2
</t>
  </si>
  <si>
    <t xml:space="preserve">H335
H319
</t>
  </si>
  <si>
    <t xml:space="preserve">H319
H335
</t>
  </si>
  <si>
    <t xml:space="preserve">Eye Irrit. 2; H319: C ≥ 1 %
STOT SE 3; H335: C ≥ 1 %
</t>
  </si>
  <si>
    <t>607-101-00-4</t>
  </si>
  <si>
    <t>1,4,5,6,7,7-hexachlorobicyclo [2,2,1]hept-5-ene-2,3-dicarboxylic anhydride chlorendic anhydride</t>
  </si>
  <si>
    <t>204-077-3</t>
  </si>
  <si>
    <t>115-27-5</t>
  </si>
  <si>
    <t>607-102-00-X</t>
  </si>
  <si>
    <t xml:space="preserve">cyclohexane-1,2-dicarboxylic anhydride [1]
cis-cyclohexane-1,2-dicarboxylic anhydride [2]
trans-cyclohexane-1,2-dicarboxylic anhydride  [3]
</t>
  </si>
  <si>
    <t xml:space="preserve">201-604-9 [1]
236-086-3 [2]
238-009-9 [3]
</t>
  </si>
  <si>
    <t xml:space="preserve">85-42-7 [1]
13149-00-3 [2]
14166-21-3 [3]
</t>
  </si>
  <si>
    <t>607-103-00-5</t>
  </si>
  <si>
    <t>succinic anhydride</t>
  </si>
  <si>
    <t>203-570-0</t>
  </si>
  <si>
    <t>108-30-5</t>
  </si>
  <si>
    <t xml:space="preserve">Acute Tox. 4 *
STOT SE 3
Eye Irrit. 2
</t>
  </si>
  <si>
    <t xml:space="preserve">H302
H335
H319
</t>
  </si>
  <si>
    <t xml:space="preserve">H302
H319
H335
</t>
  </si>
  <si>
    <t xml:space="preserve">*
Eye Irrit. 2; H319: C ≥ 1 %
STOT SE 3; H335: C ≥ 1 %
</t>
  </si>
  <si>
    <t>607-104-00-0</t>
  </si>
  <si>
    <t>cyclopentane-1,2,3,4-tetracarboxylic dianhydride</t>
  </si>
  <si>
    <t>227-964-7</t>
  </si>
  <si>
    <t>6053-68-5</t>
  </si>
  <si>
    <t>607-105-00-6</t>
  </si>
  <si>
    <t xml:space="preserve">8,9,10-trinorborn-5-ene-2,3-dicarboxylic anhydride [1]
1,2,3,6-tetrahydro-3,6-methanophthalic anhydride [2]
(1α,2α,3β,6β)-1,2,3,6-tetrahydro-3,6-methanophthalic anhydride  [3]
</t>
  </si>
  <si>
    <t xml:space="preserve">204-957-7 [1]
212-557-9 [2]
220-384-5 [3]
</t>
  </si>
  <si>
    <t xml:space="preserve">129-64-6 [1]
826-62-0 [2]
2746-19-2 [3]
</t>
  </si>
  <si>
    <t>607-106-00-1</t>
  </si>
  <si>
    <t>8,9-dinorborn-5-ene-2,3-dicarboxylic anhydride</t>
  </si>
  <si>
    <t>123748-85-6</t>
  </si>
  <si>
    <t xml:space="preserve">Acute Tox. 4 *
STOT SE 3
Skin Irrit. 2
Eye Irrit. 2
Resp. Sens. 1
</t>
  </si>
  <si>
    <t xml:space="preserve">H302
H335
H315
H319
H334
</t>
  </si>
  <si>
    <t xml:space="preserve">H302
H319
H335
H315
H334
</t>
  </si>
  <si>
    <t>607-107-00-7</t>
  </si>
  <si>
    <t>2-ethylhexyl acrylate</t>
  </si>
  <si>
    <t>203-080-7</t>
  </si>
  <si>
    <t>103-11-7</t>
  </si>
  <si>
    <t xml:space="preserve">STOT SE 3
Skin Irrit. 2
Skin Sens. 1
</t>
  </si>
  <si>
    <t xml:space="preserve">H335
H315
H317
</t>
  </si>
  <si>
    <t>607-108-00-2</t>
  </si>
  <si>
    <t xml:space="preserve">2-hydroxy-1-methylethylacrylate [1]
2-hydroxypropylacrylate [2]
acrylic acid, monoester with propane-1,2-diol  [3]
</t>
  </si>
  <si>
    <t xml:space="preserve">220-852-9 [1]
213-663-8 [2]
247-118-0 [3]
</t>
  </si>
  <si>
    <t xml:space="preserve">2918-23-2 [1]
999-61-1 [2]
25584-83-2 [3]
</t>
  </si>
  <si>
    <t xml:space="preserve">Acute Tox. 3 *
Acute Tox. 3 *
Acute Tox. 3 *
Skin Corr. 1B
Skin Sens. 1
</t>
  </si>
  <si>
    <t xml:space="preserve">H331
H311
H301
H314
H317
</t>
  </si>
  <si>
    <t>607-109-00-8</t>
  </si>
  <si>
    <t>hexamethylene diacrylate; hexane-1,6-diol diacrylate</t>
  </si>
  <si>
    <t>235-921-9</t>
  </si>
  <si>
    <t>13048-33-4</t>
  </si>
  <si>
    <t>607-110-00-3</t>
  </si>
  <si>
    <t>pentaerythritol triacrylate</t>
  </si>
  <si>
    <t>222-540-8</t>
  </si>
  <si>
    <t>3524-68-3</t>
  </si>
  <si>
    <t>607-111-00-9</t>
  </si>
  <si>
    <t>2,2-bis(acryloyloxymethyl)butyl acrylate; trimethylolpropane triacrylate</t>
  </si>
  <si>
    <t>239-701-3</t>
  </si>
  <si>
    <t>15625-89-5</t>
  </si>
  <si>
    <t>607-112-00-4</t>
  </si>
  <si>
    <t>2,2-dimethyltrimethylene diacrylate; neopentyl glycol diacrylate</t>
  </si>
  <si>
    <t>218-741-5</t>
  </si>
  <si>
    <t>2223-82-7</t>
  </si>
  <si>
    <t xml:space="preserve">Acute Tox. 3 *
Skin Irrit. 2
Eye Irrit. 2
Skin Sens. 1
</t>
  </si>
  <si>
    <t xml:space="preserve">H311
H315
H319
H317
</t>
  </si>
  <si>
    <t xml:space="preserve">H311
H319
H315
H317
</t>
  </si>
  <si>
    <t>607-113-00-X</t>
  </si>
  <si>
    <t>isobutyl methacrylate</t>
  </si>
  <si>
    <t>202-613-0</t>
  </si>
  <si>
    <t>97-86-9</t>
  </si>
  <si>
    <t xml:space="preserve">Flam. Liq. 3
STOT SE 3
Skin Irrit. 2
Eye Irrit. 2
Skin Sens. 1
Aquatic Acute 1
</t>
  </si>
  <si>
    <t xml:space="preserve">H226
H335
H315
H319
H317
H400
</t>
  </si>
  <si>
    <t xml:space="preserve">H226
H319
H335
H315
H317
H400
</t>
  </si>
  <si>
    <t>607-114-00-5</t>
  </si>
  <si>
    <t>ethylene dimethacrylate</t>
  </si>
  <si>
    <t>202-617-2</t>
  </si>
  <si>
    <t>97-90-5</t>
  </si>
  <si>
    <t>607-115-00-0</t>
  </si>
  <si>
    <t>isobutyl acrylate</t>
  </si>
  <si>
    <t>203-417-8</t>
  </si>
  <si>
    <t>106-63-8</t>
  </si>
  <si>
    <t xml:space="preserve">Flam. Liq. 3
Acute Tox. 4 *
Acute Tox. 4 *
Skin Irrit. 2
Skin Sens. 1
</t>
  </si>
  <si>
    <t xml:space="preserve">H226
H332
H312
H315
H317
</t>
  </si>
  <si>
    <t>607-116-00-6</t>
  </si>
  <si>
    <t>cyclohexyl acrylate</t>
  </si>
  <si>
    <t>221-319-3</t>
  </si>
  <si>
    <t>3066-71-5</t>
  </si>
  <si>
    <t xml:space="preserve">STOT SE 3
Skin Irrit. 2
Aquatic Chronic 2
</t>
  </si>
  <si>
    <t xml:space="preserve">H335
H315
H411
</t>
  </si>
  <si>
    <t>607-117-00-1</t>
  </si>
  <si>
    <t>2,3-epoxypropyl acrylate; glycidyl acrylate</t>
  </si>
  <si>
    <t>203-440-3</t>
  </si>
  <si>
    <t>106-90-1</t>
  </si>
  <si>
    <t>607-118-00-7</t>
  </si>
  <si>
    <t>1-methyltrimethylene diacrylate; 1,3-butylene glycol diacrylate</t>
  </si>
  <si>
    <t>243-105-9</t>
  </si>
  <si>
    <t>19485-03-1</t>
  </si>
  <si>
    <t xml:space="preserve">Acute Tox. 4 *
Skin Corr. 1B
Skin Sens. 1
</t>
  </si>
  <si>
    <t xml:space="preserve">H312
H314
H317
</t>
  </si>
  <si>
    <t>607-119-00-2</t>
  </si>
  <si>
    <t>tetramethylene diacrylate; 1,4-butyleneglycol diacrylate</t>
  </si>
  <si>
    <t>213-979-6</t>
  </si>
  <si>
    <t>1070-70-8</t>
  </si>
  <si>
    <t>607-120-00-8</t>
  </si>
  <si>
    <t>2,2'-oxydiethyl diacrylate; diethylene glycol diacrylate</t>
  </si>
  <si>
    <t>223-791-6</t>
  </si>
  <si>
    <t>4074-88-8</t>
  </si>
  <si>
    <t>607-121-00-3</t>
  </si>
  <si>
    <t>8,9,10-trinorborn-2-yl acrylate</t>
  </si>
  <si>
    <t>10027-06-2</t>
  </si>
  <si>
    <t xml:space="preserve">Acute Tox. 4 *
Skin Irrit. 2
Skin Sens. 1
</t>
  </si>
  <si>
    <t xml:space="preserve">H312
H315
H317
</t>
  </si>
  <si>
    <t>607-122-00-9</t>
  </si>
  <si>
    <t>pentaerythritol tetraacrylate</t>
  </si>
  <si>
    <t>225-644-1</t>
  </si>
  <si>
    <t>4986-89-4</t>
  </si>
  <si>
    <t>607-123-00-4</t>
  </si>
  <si>
    <t>2,3-epoxypropyl methacrylate; glycidyl methacrylate</t>
  </si>
  <si>
    <t>203-441-9</t>
  </si>
  <si>
    <t xml:space="preserve">Acute Tox. 4 *
Acute Tox. 4 *
Acute Tox. 4 *
Skin Irrit. 2
Eye Irrit. 2
Skin Sens. 1
</t>
  </si>
  <si>
    <t xml:space="preserve">H332
H312
H302
H315
H319
H317
</t>
  </si>
  <si>
    <t xml:space="preserve">H332
H312
H302
H319
H315
H317
</t>
  </si>
  <si>
    <t>607-124-00-X</t>
  </si>
  <si>
    <t>2-hydroxyethyl methacrylate</t>
  </si>
  <si>
    <t>607-125-00-5</t>
  </si>
  <si>
    <t xml:space="preserve">2-hydroxypropyl methacrylate [1]
3-hydroxypropyl methacrylate  [2]
</t>
  </si>
  <si>
    <t xml:space="preserve">213-090-3 [1]
220-426-2 [2]
</t>
  </si>
  <si>
    <t xml:space="preserve">923-26-2 [1]
2761-09-3 [2]
</t>
  </si>
  <si>
    <t>607-126-00-0</t>
  </si>
  <si>
    <t>2,2'-(ethylenedioxy)diethyl diacrylate; triethylene glycol diacrylate</t>
  </si>
  <si>
    <t>216-853-9</t>
  </si>
  <si>
    <t>1680-21-3</t>
  </si>
  <si>
    <t>607-127-00-6</t>
  </si>
  <si>
    <t>2-diethylaminoethyl methacrylate</t>
  </si>
  <si>
    <t>203-275-7</t>
  </si>
  <si>
    <t>105-16-8</t>
  </si>
  <si>
    <t xml:space="preserve">H332
H315
H319
H317
</t>
  </si>
  <si>
    <t xml:space="preserve">H332
H319
H315
H317
</t>
  </si>
  <si>
    <t>607-128-00-1</t>
  </si>
  <si>
    <t>2-tert-butylaminoethyl methacrylate</t>
  </si>
  <si>
    <t>223-228-4</t>
  </si>
  <si>
    <t>3775-90-4</t>
  </si>
  <si>
    <t>607-129-00-7</t>
  </si>
  <si>
    <t xml:space="preserve">ethyl lactate; ethyl DL-lactate [1]
ethyl (S)-2-hydroxypropionate; ethyl L-lactate; ethyl-(S)-lactate  [2]
</t>
  </si>
  <si>
    <t xml:space="preserve">202-598-0 [1]
211-694-1 [2]
</t>
  </si>
  <si>
    <t xml:space="preserve">97-64-3 [1]
687-47-8 [2]
</t>
  </si>
  <si>
    <t xml:space="preserve">Flam. Liq. 3
STOT SE 3
Eye Dam. 1
</t>
  </si>
  <si>
    <t xml:space="preserve">H226
H335
H318
</t>
  </si>
  <si>
    <t>607-130-00-2</t>
  </si>
  <si>
    <t xml:space="preserve">pentyl acetate [1]
isopentyl acetate [2]
1-methylbutyl acetate [3]
2-methylbutyl acetat [4]
2(or 3)-methylbutyl acetate  [5]
</t>
  </si>
  <si>
    <t xml:space="preserve">211-047-3 [1]
204-662-3 [2]
210-946-8 [3]
210-843-8 [4]
282-263-3 [5]
</t>
  </si>
  <si>
    <t xml:space="preserve">628-63-7 [1]
123-92-2 [2]
626-38-0 [3]
624-41-9 [4]
84145-37-9 [5]
</t>
  </si>
  <si>
    <t xml:space="preserve">H226
</t>
  </si>
  <si>
    <t>607-131-00-8</t>
  </si>
  <si>
    <t xml:space="preserve">isopentyl propionate [1]
pentyl propionate [2]
2-methylbutyl propionate  [3]
</t>
  </si>
  <si>
    <t xml:space="preserve">203-322-1 [1]
210-852-7 [2]
219-449-0 [3]
</t>
  </si>
  <si>
    <t xml:space="preserve">105-68-0 [1]
624-54-4 [2]
2438-20-2 [3]
</t>
  </si>
  <si>
    <t>607-132-00-3</t>
  </si>
  <si>
    <t>2-dimethylaminoethyl methacrylate</t>
  </si>
  <si>
    <t>220-688-8</t>
  </si>
  <si>
    <t>2867-47-2</t>
  </si>
  <si>
    <t xml:space="preserve">H312
H302
H315
H319
H317
</t>
  </si>
  <si>
    <t xml:space="preserve">H312
H302
H319
H315
H317
</t>
  </si>
  <si>
    <t>607-133-00-9</t>
  </si>
  <si>
    <t>monoalkyl or monoaryl or monoalkylaryl esters of acrylic acid with the exception of those specified elsewhere in this Annex</t>
  </si>
  <si>
    <t xml:space="preserve">STOT SE 3
Skin Irrit. 2
Eye Irrit. 2
Aquatic Chronic 2
</t>
  </si>
  <si>
    <t xml:space="preserve">H335
H315
H319
H411
</t>
  </si>
  <si>
    <t xml:space="preserve">H319
H335
H315
H411
</t>
  </si>
  <si>
    <t>607-134-00-4</t>
  </si>
  <si>
    <t>monoalkyl or monoaryl or monoalkyaryl esters of methacrylic acid with the exception of those specified elsewhere in this Annex</t>
  </si>
  <si>
    <t>607-135-00-X</t>
  </si>
  <si>
    <t>butyric acid</t>
  </si>
  <si>
    <t>203-532-3</t>
  </si>
  <si>
    <t>107-92-6</t>
  </si>
  <si>
    <t>607-136-00-5</t>
  </si>
  <si>
    <t>butyryl chloride</t>
  </si>
  <si>
    <t>205-498-5</t>
  </si>
  <si>
    <t>141-75-3</t>
  </si>
  <si>
    <t>607-137-00-0</t>
  </si>
  <si>
    <t>methyl acetoacetate</t>
  </si>
  <si>
    <t>203-299-8</t>
  </si>
  <si>
    <t>105-45-3</t>
  </si>
  <si>
    <t>607-138-00-6</t>
  </si>
  <si>
    <t>butyl chloroformate; chloroformic acid butyl ester</t>
  </si>
  <si>
    <t>209-750-5</t>
  </si>
  <si>
    <t>592-34-7</t>
  </si>
  <si>
    <t xml:space="preserve">Flam. Liq. 3
Acute Tox. 3 *
Skin Corr. 1B
</t>
  </si>
  <si>
    <t xml:space="preserve">H226
H331
H314
</t>
  </si>
  <si>
    <t>607-139-00-1</t>
  </si>
  <si>
    <t>2-chloropropionic acid</t>
  </si>
  <si>
    <t>209-952-3</t>
  </si>
  <si>
    <t>598-78-7</t>
  </si>
  <si>
    <t>607-140-00-7</t>
  </si>
  <si>
    <t>isobutyryl chloride</t>
  </si>
  <si>
    <t>201-194-1</t>
  </si>
  <si>
    <t>79-30-1</t>
  </si>
  <si>
    <t xml:space="preserve">Flam. Liq. 2
Skin Corr. 1A
</t>
  </si>
  <si>
    <t>607-141-00-2</t>
  </si>
  <si>
    <t>oxydiethylene bis(chloroformate)</t>
  </si>
  <si>
    <t>203-430-9</t>
  </si>
  <si>
    <t>106-75-2</t>
  </si>
  <si>
    <t xml:space="preserve">Acute Tox. 4 *
Skin Irrit. 2
Eye Dam. 1
Aquatic Chronic 2
</t>
  </si>
  <si>
    <t xml:space="preserve">H302
H315
H318
H411
</t>
  </si>
  <si>
    <t>607-142-00-8</t>
  </si>
  <si>
    <t>propyl chloroformate; chloroformic acid propylester; n-propyl chloroformate</t>
  </si>
  <si>
    <t>203-687-7</t>
  </si>
  <si>
    <t>109-61-5</t>
  </si>
  <si>
    <t xml:space="preserve">Flam. Liq. 2
Acute Tox. 3 *
Skin Corr. 1B
</t>
  </si>
  <si>
    <t xml:space="preserve">H225
H331
H314
</t>
  </si>
  <si>
    <t>607-143-00-3</t>
  </si>
  <si>
    <t>valeric acid</t>
  </si>
  <si>
    <t>203-677-2</t>
  </si>
  <si>
    <t>109-52-4</t>
  </si>
  <si>
    <t>607-144-00-9</t>
  </si>
  <si>
    <t>adipic acid</t>
  </si>
  <si>
    <t>204-673-3</t>
  </si>
  <si>
    <t>124-04-9</t>
  </si>
  <si>
    <t>607-145-00-4</t>
  </si>
  <si>
    <t>methanesulphonic acid</t>
  </si>
  <si>
    <t>200-898-6</t>
  </si>
  <si>
    <t>75-75-2</t>
  </si>
  <si>
    <t>607-146-00-X</t>
  </si>
  <si>
    <t>fumaric acid</t>
  </si>
  <si>
    <t>203-743-0</t>
  </si>
  <si>
    <t>110-17-8</t>
  </si>
  <si>
    <t>607-147-00-5</t>
  </si>
  <si>
    <t>oxalic acid diethylester; diethyl oxalate</t>
  </si>
  <si>
    <t>202-464-1</t>
  </si>
  <si>
    <t>95-92-1</t>
  </si>
  <si>
    <t>607-148-00-0</t>
  </si>
  <si>
    <t>guanidinium chloride; guanadine hydrochloride</t>
  </si>
  <si>
    <t>200-002-3</t>
  </si>
  <si>
    <t>50-01-1</t>
  </si>
  <si>
    <t>607-149-00-6</t>
  </si>
  <si>
    <t>urethane (INN); ethyl carbamate</t>
  </si>
  <si>
    <t>200-123-1</t>
  </si>
  <si>
    <t>51-79-6</t>
  </si>
  <si>
    <t>607-150-00-1</t>
  </si>
  <si>
    <t>endothal (ISO); 7-oxabicyclo(2,2,1)heptane-2,3-dicarboxylic acid</t>
  </si>
  <si>
    <t>205-660-5</t>
  </si>
  <si>
    <t>145-73-3</t>
  </si>
  <si>
    <t>607-151-00-7</t>
  </si>
  <si>
    <t>propargite (ISO); 2-(4-tert-butylphenoxy) cyclohexyl prop-2-ynyl sulphite</t>
  </si>
  <si>
    <t xml:space="preserve">Carc. 2
Acute Tox. 3 *
Skin Irrit. 2
Eye Dam. 1
Aquatic Acute 1
Aquatic Chronic 1
</t>
  </si>
  <si>
    <t xml:space="preserve">H351
H331
H315
H318
H400
H410
</t>
  </si>
  <si>
    <t xml:space="preserve">H351
H331
H315
H318
H410
</t>
  </si>
  <si>
    <t>607-152-00-2</t>
  </si>
  <si>
    <t>2,3,6-TBA (ISO); 2,3,6-trichlorobenzoic acid</t>
  </si>
  <si>
    <t>200-026-4</t>
  </si>
  <si>
    <t>50-31-7</t>
  </si>
  <si>
    <t>607-153-00-8</t>
  </si>
  <si>
    <t>benazolin (ISO); 4-chloro-2,3-dihydro-2-oxo-1,3-benzothiazol-3-ylacetic acid</t>
  </si>
  <si>
    <t>223-297-0</t>
  </si>
  <si>
    <t>3813-05-6</t>
  </si>
  <si>
    <t>607-154-00-3</t>
  </si>
  <si>
    <t>ethyl N-benzoyl-N-(3,4-dichlorophenyl)-DL-alaninate; benzoylprop-ethyl (ISO)</t>
  </si>
  <si>
    <t>244-845-5</t>
  </si>
  <si>
    <t>22212-55-1</t>
  </si>
  <si>
    <t>607-155-00-9</t>
  </si>
  <si>
    <t>3-(3-amino-5-(1-methylguanidino)-1-oxopentylamino-6-(4-amino-2-oxo-2,3-dihydro-pyrimidin-1-yl)-2,3-dihydro-(6H)-pyran-2-carboxylic acid; blasticidin-s</t>
  </si>
  <si>
    <t>2079-00-7</t>
  </si>
  <si>
    <t>607-156-00-4</t>
  </si>
  <si>
    <t>chlorfenson (ISO); 4-chlorophenyl 4-chlorobenzenesulfonate</t>
  </si>
  <si>
    <t>201-270-4</t>
  </si>
  <si>
    <t>80-33-1</t>
  </si>
  <si>
    <t>607-157-00-X</t>
  </si>
  <si>
    <t>3-(3-biphenyl-4-yl-1,2,3,4-tetrahydro-1-naphthyl)-4-hydroxycoumarin; difenacoum</t>
  </si>
  <si>
    <t>259-978-4</t>
  </si>
  <si>
    <t>56073-07-5</t>
  </si>
  <si>
    <t xml:space="preserve">Acute Tox. 2 *
STOT RE 1
Aquatic Acute 1
Aquatic Chronic 1
</t>
  </si>
  <si>
    <t xml:space="preserve">H300
H372 **
H400
H410
</t>
  </si>
  <si>
    <t xml:space="preserve">H300
H372 **
H410
</t>
  </si>
  <si>
    <t>607-158-00-5</t>
  </si>
  <si>
    <t>sodium salt of chloroacetic acid; sodium chloroacetate</t>
  </si>
  <si>
    <t>223-498-3</t>
  </si>
  <si>
    <t>3926-62-3</t>
  </si>
  <si>
    <t xml:space="preserve">Acute Tox. 3 *
Skin Irrit. 2
Aquatic Acute 1
</t>
  </si>
  <si>
    <t xml:space="preserve">H301
H315
H400
</t>
  </si>
  <si>
    <t>607-159-00-0</t>
  </si>
  <si>
    <t>chlorobenzilate (ISO); ethyl 2,2-di(4-chlorophenyl)-2-hydroxyacetate; ethyl 4,4'-dichlorobenzilate</t>
  </si>
  <si>
    <t>607-160-00-6</t>
  </si>
  <si>
    <t>isobutyl 2-(4-(4-chlorophenoxy)phenoxy)propionate; clofop-isobutyl (ISO)</t>
  </si>
  <si>
    <t>51337-71-4</t>
  </si>
  <si>
    <t>607-161-00-1</t>
  </si>
  <si>
    <t>diethanolamine salt of 4-CPA</t>
  </si>
  <si>
    <t>607-162-00-7</t>
  </si>
  <si>
    <t xml:space="preserve">dalapon; 2,2-dichloropropionic acid [1]
dalapon-sodium; sodium 2,2-dichloropropionate  [2]
</t>
  </si>
  <si>
    <t xml:space="preserve">200-923-0 [1]
204-828-5 [2]
</t>
  </si>
  <si>
    <t xml:space="preserve">75-99-0 [1]
127-20-8 [2]
</t>
  </si>
  <si>
    <t>607-163-00-2</t>
  </si>
  <si>
    <t>3-acetyl-6-methyl-2H-pyran-2,4(3H)-dione; dehydracetic acid</t>
  </si>
  <si>
    <t>208-293-9</t>
  </si>
  <si>
    <t>520-45-6</t>
  </si>
  <si>
    <t>607-164-00-8</t>
  </si>
  <si>
    <t>sodium 1-(3,4-dihydro-6-methyl-2,4-dioxo-2H-pyran-3-ylidene)ethonolate; sodium dehydracetate</t>
  </si>
  <si>
    <t>224-580-1</t>
  </si>
  <si>
    <t>4418-26-2</t>
  </si>
  <si>
    <t>607-165-00-3</t>
  </si>
  <si>
    <t>diclofop-methyl (ISO); methyl 2-(4-(2,4-dichlorophenoxy)phenoxy)propionate; methyl (RS)-2-[4-(2,4-dichlorophenoxy)phenoxy]propionate</t>
  </si>
  <si>
    <t>257-141-8</t>
  </si>
  <si>
    <t>51338-27-3</t>
  </si>
  <si>
    <t>607-166-00-9</t>
  </si>
  <si>
    <t>medinoterb acetate (ISO); 6-tert-butyl-3-methyl-2,4-dinitrophenyl acetate</t>
  </si>
  <si>
    <t>219-634-6</t>
  </si>
  <si>
    <t>2487-01-6</t>
  </si>
  <si>
    <t>607-167-00-4</t>
  </si>
  <si>
    <t>sodium 3-chloroacrylate</t>
  </si>
  <si>
    <t>4312-97-4</t>
  </si>
  <si>
    <t>607-168-00-X</t>
  </si>
  <si>
    <t>dipropyl 6,7-methylenedioxy-1,2,3,4-tetrahydro-3-methylnaphthalene-1,2-dicarboxylate; propylisome</t>
  </si>
  <si>
    <t>83-59-0</t>
  </si>
  <si>
    <t xml:space="preserve">H311
H302
H400
H410
</t>
  </si>
  <si>
    <t xml:space="preserve">H311
H302
H410
</t>
  </si>
  <si>
    <t>607-169-00-5</t>
  </si>
  <si>
    <t>sodium fluoroacetate</t>
  </si>
  <si>
    <t>200-548-2</t>
  </si>
  <si>
    <t>62-74-8</t>
  </si>
  <si>
    <t xml:space="preserve">Acute Tox. 1
Acute Tox. 2 *
Acute Tox. 2 *
Aquatic Acute 1
</t>
  </si>
  <si>
    <t xml:space="preserve">H310
H330
H300
H400
</t>
  </si>
  <si>
    <t xml:space="preserve">H330
H310
H300
H400
</t>
  </si>
  <si>
    <t>607-170-00-0</t>
  </si>
  <si>
    <t>bis(1,2,3-trithiacyclohexyldimethylammonium) oxalate; thiocyclam-oxalate</t>
  </si>
  <si>
    <t>607-172-00-1</t>
  </si>
  <si>
    <t>4-hydroxy-3-(3-(4'-bromo-4-biphenylyl)-1,2,3,4-tetrahydro-1-naphthyl)coumarin; brodifacoum</t>
  </si>
  <si>
    <t>259-980-5</t>
  </si>
  <si>
    <t>56073-10-0</t>
  </si>
  <si>
    <t xml:space="preserve">Acute Tox. 1
Acute Tox. 2 *
STOT RE 1
Aquatic Acute 1
Aquatic Chronic 1
</t>
  </si>
  <si>
    <t xml:space="preserve">H310
H300
H372 **
H400
H410
</t>
  </si>
  <si>
    <t xml:space="preserve">H310
H300
H372 **
H410
</t>
  </si>
  <si>
    <t>607-173-00-7</t>
  </si>
  <si>
    <t>dimethyl (3-methyl-4-(5-nitro-3-ethoxycarbonyl-2-thienyl)azo)phenylnitrilodipropionate</t>
  </si>
  <si>
    <t>400-460-6</t>
  </si>
  <si>
    <t>607-174-00-2</t>
  </si>
  <si>
    <t>reaction mass of dodecyl 3-(2,2,4,4-tetramethyl-21-oxo-7-oxa-3,20-diazadispiro(5,1,11,2)henicosan-20-yl)propionate and tetradecyl 3-(2,2,4,4-tetramethyl-21-oxo-7-oxa-3,20-diazadispiro(5,1,11,2)henicosan-20-yl)propionate</t>
  </si>
  <si>
    <t>400-580-9</t>
  </si>
  <si>
    <t>607-175-00-8</t>
  </si>
  <si>
    <t>methyl 2-(2-nitrobenzylidene)acetoacetate</t>
  </si>
  <si>
    <t>400-650-9</t>
  </si>
  <si>
    <t>39562-27-1</t>
  </si>
  <si>
    <t>607-176-00-3</t>
  </si>
  <si>
    <t>reaction mass of α-3-(3-(2H-benzotriazol-2-yl)-5-tert-butyl-4-hydroxyphenyl)propionyl-ω-hydroxypoly(oxyethylene) and α-3-(3-(2H-benzotriazol-2-yl)-5-tert-butyl-4-hydroxyphenyl)propionyl-ω-3-(3-(2H-benzotriazol-2-yl)-5-tert-butyl-4-hydroxyphenyl)propionyloxypoly(oxyethylene)</t>
  </si>
  <si>
    <t>400-830-7</t>
  </si>
  <si>
    <t>607-177-00-9</t>
  </si>
  <si>
    <t>tribenuron-methyl (ISO); methyl 2-[N-(4-methoxy-6-methyl-1,3,5-triazin-2-yl)-N-methylcarbamoylsulfamoyl]benzoate</t>
  </si>
  <si>
    <t>401-190-1</t>
  </si>
  <si>
    <t>101200-48-0</t>
  </si>
  <si>
    <t>607-178-00-4</t>
  </si>
  <si>
    <t>methyl α-((4,6-dimethoxypyrimidin-2-yl)ureidosulphonyl)-o-toluate</t>
  </si>
  <si>
    <t>401-340-6</t>
  </si>
  <si>
    <t>83055-99-6</t>
  </si>
  <si>
    <t>607-179-00-X</t>
  </si>
  <si>
    <t>(benzothiazol-2-ylthio)succinic acid</t>
  </si>
  <si>
    <t>401-450-4</t>
  </si>
  <si>
    <t>95154-01-1</t>
  </si>
  <si>
    <t>607-180-00-5</t>
  </si>
  <si>
    <t>potassium 2-hydroxycarbazole-1-carboxylate</t>
  </si>
  <si>
    <t>401-630-2</t>
  </si>
  <si>
    <t>96566-70-0</t>
  </si>
  <si>
    <t xml:space="preserve">Acute Tox. 4 *
STOT SE 3
Eye Irrit. 2
Aquatic Chronic 3
</t>
  </si>
  <si>
    <t xml:space="preserve">H302
H335
H319
H412
</t>
  </si>
  <si>
    <t xml:space="preserve">H302
H319
H335
H412
</t>
  </si>
  <si>
    <t>607-181-00-0</t>
  </si>
  <si>
    <t>3,5-dichloro-2,4-difluorobenzoyl fluoride</t>
  </si>
  <si>
    <t>401-800-6</t>
  </si>
  <si>
    <t>101513-70-6</t>
  </si>
  <si>
    <t xml:space="preserve">Acute Tox. 3 *
Acute Tox. 4 *
Skin Corr. 1B
Skin Sens. 1
Aquatic Chronic 3
</t>
  </si>
  <si>
    <t xml:space="preserve">H331
H302
H314
H317
H412
</t>
  </si>
  <si>
    <t xml:space="preserve">H331
H314
H302
H317
H412
</t>
  </si>
  <si>
    <t>607-182-00-6</t>
  </si>
  <si>
    <t>methyl 3-sulphamoyl-2-thenoate</t>
  </si>
  <si>
    <t>402-050-2</t>
  </si>
  <si>
    <t>607-183-00-1</t>
  </si>
  <si>
    <t>zinc 2-hydroxy-5-C13-18alkylbenzoate</t>
  </si>
  <si>
    <t>402-280-3</t>
  </si>
  <si>
    <t>607-184-00-7</t>
  </si>
  <si>
    <t>S-(3-trimethoxysilyl)propyl 19-isocyanato-11-(6-isocyanatohexyl)-10,12-dioxo-2,9,11,13-tetraazanonadecanethioate</t>
  </si>
  <si>
    <t>402-290-8</t>
  </si>
  <si>
    <t>85702-90-5</t>
  </si>
  <si>
    <t xml:space="preserve">Flam. Liq. 3
Resp. Sens. 1
Skin Sens. 1
</t>
  </si>
  <si>
    <t xml:space="preserve">H226
H334
H317
</t>
  </si>
  <si>
    <t>607-185-00-2</t>
  </si>
  <si>
    <t>ethyl trans-3-dimethylaminoacrylate</t>
  </si>
  <si>
    <t>402-650-4</t>
  </si>
  <si>
    <t>1117-37-9</t>
  </si>
  <si>
    <t>607-186-00-8</t>
  </si>
  <si>
    <t>quinclorac (ISO); 3,7-dichloroquinoline-8-carboxylic acid</t>
  </si>
  <si>
    <t>402-780-1</t>
  </si>
  <si>
    <t>84087-01-4</t>
  </si>
  <si>
    <t>607-187-00-3</t>
  </si>
  <si>
    <t>bis(2,2,6,6-tetramethyl-4-piperidyl) succinate</t>
  </si>
  <si>
    <t>402-940-0</t>
  </si>
  <si>
    <t>62782-03-0</t>
  </si>
  <si>
    <t>607-188-00-9</t>
  </si>
  <si>
    <t>hydrogen sodium N-carboxylatoethyl-N-octadec-9-enylmaleamate</t>
  </si>
  <si>
    <t>402-970-4</t>
  </si>
  <si>
    <t>607-189-00-4</t>
  </si>
  <si>
    <t>trimethylenediaminetetraacetic acid</t>
  </si>
  <si>
    <t>400-400-9</t>
  </si>
  <si>
    <t>1939-36-2</t>
  </si>
  <si>
    <t>607-190-00-X</t>
  </si>
  <si>
    <t>methyl acrylamidomethoxyacetate (containing ≥ 0,1 % acrylamid)</t>
  </si>
  <si>
    <t>401-890-7</t>
  </si>
  <si>
    <t>77402-03-0</t>
  </si>
  <si>
    <t xml:space="preserve">Carc. 1B
Muta. 1B
Acute Tox. 4 *
Eye Irrit. 2
</t>
  </si>
  <si>
    <t xml:space="preserve">H350
H340
H302
H319
</t>
  </si>
  <si>
    <t>607-191-00-5</t>
  </si>
  <si>
    <t>isobutyl 3,4-epoxybutyrate</t>
  </si>
  <si>
    <t>401-920-9</t>
  </si>
  <si>
    <t>100181-71-3</t>
  </si>
  <si>
    <t>607-192-00-0</t>
  </si>
  <si>
    <t>disodium N-carboxymethyl-N-(2-(2-hydroxyethoxy)ethyl)glycinate</t>
  </si>
  <si>
    <t>402-360-8</t>
  </si>
  <si>
    <t>92511-22-3</t>
  </si>
  <si>
    <t>607-194-00-1</t>
  </si>
  <si>
    <t>propylene carbonate</t>
  </si>
  <si>
    <t>203-572-1</t>
  </si>
  <si>
    <t>108-32-7</t>
  </si>
  <si>
    <t>607-195-00-7</t>
  </si>
  <si>
    <t>2-methoxy-1-methylethyl acetate</t>
  </si>
  <si>
    <t>607-196-00-2</t>
  </si>
  <si>
    <t>heptanoic acid</t>
  </si>
  <si>
    <t>203-838-7</t>
  </si>
  <si>
    <t>111-14-8</t>
  </si>
  <si>
    <t>607-197-00-8</t>
  </si>
  <si>
    <t>nonanoic acid</t>
  </si>
  <si>
    <t>203-931-2</t>
  </si>
  <si>
    <t>112-05-0</t>
  </si>
  <si>
    <t>607-198-00-3</t>
  </si>
  <si>
    <t>propyl 3,4,5-trihydroxybenzoate</t>
  </si>
  <si>
    <t>204-498-2</t>
  </si>
  <si>
    <t>121-79-9</t>
  </si>
  <si>
    <t>607-199-00-9</t>
  </si>
  <si>
    <t>octyl 3,4,5-trihydroxybenzoate</t>
  </si>
  <si>
    <t>213-853-0</t>
  </si>
  <si>
    <t>1034-01-1</t>
  </si>
  <si>
    <t>607-200-00-2</t>
  </si>
  <si>
    <t>dodecyl 3,4,5-trihydroxybenzoate</t>
  </si>
  <si>
    <t>214-620-6</t>
  </si>
  <si>
    <t>1166-52-5</t>
  </si>
  <si>
    <t>607-201-00-8</t>
  </si>
  <si>
    <t>thiocarbonyl chloride</t>
  </si>
  <si>
    <t>207-341-6</t>
  </si>
  <si>
    <t>463-71-8</t>
  </si>
  <si>
    <t xml:space="preserve">H331
H302
H335
H315
H319
</t>
  </si>
  <si>
    <t xml:space="preserve">H331
H302
H319
H335
H315
</t>
  </si>
  <si>
    <t>607-203-00-9</t>
  </si>
  <si>
    <t>2-ethylhexyl[[[3,5-bis(1,1-dimethylethyl)-4-hydroxyphenyl]methyl]thio]acetate</t>
  </si>
  <si>
    <t>279-452-8</t>
  </si>
  <si>
    <t>80387-97-9</t>
  </si>
  <si>
    <t xml:space="preserve">Repr. 1B
Skin Sens. 1
Aquatic Chronic 3
</t>
  </si>
  <si>
    <t xml:space="preserve">H360D ***
H317
H412
</t>
  </si>
  <si>
    <t>607-204-00-4</t>
  </si>
  <si>
    <t>(chlorophenyl)(chlorotolyl)methane, mixed isomers</t>
  </si>
  <si>
    <t>607-205-00-X</t>
  </si>
  <si>
    <t>methyl chloroacetate</t>
  </si>
  <si>
    <t>202-501-1</t>
  </si>
  <si>
    <t>96-34-4</t>
  </si>
  <si>
    <t xml:space="preserve">Flam. Liq. 3
Acute Tox. 3 *
Acute Tox. 3 *
STOT SE 3
Skin Irrit. 2
Eye Dam. 1
</t>
  </si>
  <si>
    <t xml:space="preserve">H226
H331
H301
H335
H315
H318
</t>
  </si>
  <si>
    <t>607-206-00-5</t>
  </si>
  <si>
    <t>isopropyl chloroacetate</t>
  </si>
  <si>
    <t>203-301-7</t>
  </si>
  <si>
    <t>105-48-6</t>
  </si>
  <si>
    <t xml:space="preserve">Flam. Liq. 3
Acute Tox. 3 *
STOT SE 3
Skin Irrit. 2
Eye Irrit. 2
</t>
  </si>
  <si>
    <t xml:space="preserve">H226
H301
H335
H315
H319
</t>
  </si>
  <si>
    <t xml:space="preserve">H226
H301
H319
H335
H315
</t>
  </si>
  <si>
    <t>607-207-00-0</t>
  </si>
  <si>
    <t>haloxyfop-etotyl (ISO); 2-ethoxyethyl 2-(4-(3-chloro-5-trifluoromethyl-2-pyridyloxy)phenoxy)propionate; haloxyfop-(2-ethoxyethyl)</t>
  </si>
  <si>
    <t>402-560-5</t>
  </si>
  <si>
    <t>87237-48-7</t>
  </si>
  <si>
    <t>607-208-00-6</t>
  </si>
  <si>
    <t>4,8,12-trimethyltrideca-3,7,11-trienoic acid, mixed isomers</t>
  </si>
  <si>
    <t>403-000-2</t>
  </si>
  <si>
    <t>91853-67-7</t>
  </si>
  <si>
    <t>607-209-00-1</t>
  </si>
  <si>
    <t>reaction mass of O,O'-diisopropyl (pentathio)dithioformate and O,O'-diisopropyl (trithio)dithioformate and O,O'-diisopropyl (tetrathio)dithioformate</t>
  </si>
  <si>
    <t>403-030-6</t>
  </si>
  <si>
    <t>607-210-00-7</t>
  </si>
  <si>
    <t>methyl acrylamidoglycolate (containing ≥ 0,1 % acrylamide)</t>
  </si>
  <si>
    <t>403-230-3</t>
  </si>
  <si>
    <t>77402-05-2</t>
  </si>
  <si>
    <t xml:space="preserve">Carc. 1B
Muta. 1B
Skin Corr. 1B
Skin Sens. 1
</t>
  </si>
  <si>
    <t xml:space="preserve">H350
H340
H314
H317
</t>
  </si>
  <si>
    <t>607-211-00-2</t>
  </si>
  <si>
    <t>methyl 3-(3-tert-butyl-4-hydroxy-5-methylphenyl)propionate</t>
  </si>
  <si>
    <t>403-270-1</t>
  </si>
  <si>
    <t>6386-39-6</t>
  </si>
  <si>
    <t>607-212-00-8</t>
  </si>
  <si>
    <t>poly(oxypropylenecarbonyl-co-oxy(ethylethylene)carbonyl), containing 27 % hydroxyvalerate</t>
  </si>
  <si>
    <t>403-300-3</t>
  </si>
  <si>
    <t>607-213-00-3</t>
  </si>
  <si>
    <t>ethyl 3,3-bis(tert-pentylperoxy)butyrate</t>
  </si>
  <si>
    <t>403-320-2</t>
  </si>
  <si>
    <t>67567-23-1</t>
  </si>
  <si>
    <t xml:space="preserve">Flam. Liq. 3
Org. Perox. D ****
Aquatic Chronic 2
</t>
  </si>
  <si>
    <t xml:space="preserve">H226
H242
H411
</t>
  </si>
  <si>
    <t xml:space="preserve">H242
H226
H411
</t>
  </si>
  <si>
    <t>607-214-00-9</t>
  </si>
  <si>
    <t>N,N-hydrazinodiacetic acid</t>
  </si>
  <si>
    <t>403-510-5</t>
  </si>
  <si>
    <t>19247-05-3</t>
  </si>
  <si>
    <t xml:space="preserve">Acute Tox. 3 *
STOT RE 2 *
Skin Sens. 1
Aquatic Chronic 3
</t>
  </si>
  <si>
    <t xml:space="preserve">H301
H373 **
H317
H412
</t>
  </si>
  <si>
    <t>607-215-00-4</t>
  </si>
  <si>
    <t>3-(3-tert-butyl-4-hydroxyphenyl)propionic acid</t>
  </si>
  <si>
    <t>403-920-4</t>
  </si>
  <si>
    <t>107551-67-7</t>
  </si>
  <si>
    <t>607-216-00-X</t>
  </si>
  <si>
    <t>glutamic acid, reaction products with N-(C12-14-alkyl)propylenediamine</t>
  </si>
  <si>
    <t>403-950-8</t>
  </si>
  <si>
    <t xml:space="preserve">Acute Tox. 2 *
Acute Tox. 4 *
Skin Corr. 1B
Aquatic Acute 1
</t>
  </si>
  <si>
    <t xml:space="preserve">H330
H302
H314
H400
</t>
  </si>
  <si>
    <t>607-217-00-5</t>
  </si>
  <si>
    <t>2-ethoxyethyl 2-(4-(2,6-dihydro-2,6-dioxo-7-phenyl-1,5-dioxaindacen-3-yl)phenoxy)acetate</t>
  </si>
  <si>
    <t>403-960-2</t>
  </si>
  <si>
    <t>607-218-00-0</t>
  </si>
  <si>
    <t>dichlorprop-P (ISO); (+)-R-2-(2,4-dichlorophenoxy)propionic acid</t>
  </si>
  <si>
    <t>403-980-1</t>
  </si>
  <si>
    <t>15165-67-0</t>
  </si>
  <si>
    <t xml:space="preserve">Acute Tox. 4 *
Skin Irrit. 2
Eye Dam. 1
Skin Sens. 1
</t>
  </si>
  <si>
    <t xml:space="preserve">H302
H315
H318
H317
</t>
  </si>
  <si>
    <t>607-219-00-6</t>
  </si>
  <si>
    <t>bis(2-ethylhexyl) dithiodiacetate</t>
  </si>
  <si>
    <t>404-510-8</t>
  </si>
  <si>
    <t>62268-47-7</t>
  </si>
  <si>
    <t>607-221-00-7</t>
  </si>
  <si>
    <t>6-docosyloxy-1-hydroxy-4-(1-(4-hydroxy-3-methylphenanthren-1-yl)-3-oxo-2-oxaphenalen-1-yl)naphthalene-2-carboxylic acid</t>
  </si>
  <si>
    <t>404-550-6</t>
  </si>
  <si>
    <t>607-222-00-2</t>
  </si>
  <si>
    <t>6-(2,3-dimethylmaleimido)hexyl methacrylate</t>
  </si>
  <si>
    <t>404-870-6</t>
  </si>
  <si>
    <t>63740-41-0</t>
  </si>
  <si>
    <t>607-223-00-8</t>
  </si>
  <si>
    <t>transfluthrin (ISO); 2,3,5,6-tetrafluorobenzyl trans-2-(2,2-dichlorovinyl)-3,3-dimethylcyclopropanecarboxylate</t>
  </si>
  <si>
    <t>405-060-5</t>
  </si>
  <si>
    <t>118712-89-3</t>
  </si>
  <si>
    <t>607-224-00-3</t>
  </si>
  <si>
    <t>methyl 2-(3-nitrobenzylidene)acetoacetate</t>
  </si>
  <si>
    <t>405-270-7</t>
  </si>
  <si>
    <t>39562-17-9</t>
  </si>
  <si>
    <t>607-225-00-9</t>
  </si>
  <si>
    <t>3-azidosulfonylbenzoic acid</t>
  </si>
  <si>
    <t>405-310-3</t>
  </si>
  <si>
    <t>15980-11-7</t>
  </si>
  <si>
    <t xml:space="preserve">STOT RE 2 *
Eye Dam. 1
Skin Sens. 1
Self-React. C ****
</t>
  </si>
  <si>
    <t xml:space="preserve">H373 **
H318
H317
H241
</t>
  </si>
  <si>
    <t xml:space="preserve">H241
H373 **
H318
H317
</t>
  </si>
  <si>
    <t>607-226-00-4</t>
  </si>
  <si>
    <t>reaction mass of 2-acryloyloxyethyl hydrogen cyclohexane-1,2-dicarboxylate and 2-methacryloyloxyethyl hydrogen cyclohexane-1,2-dicarboxylate</t>
  </si>
  <si>
    <t>405-360-6</t>
  </si>
  <si>
    <t xml:space="preserve">Skin Irrit. 2
Eye Dam. 1
Skin Sens. 1
Aquatic Chronic 3
</t>
  </si>
  <si>
    <t xml:space="preserve">H315
H318
H317
H412
</t>
  </si>
  <si>
    <t>607-227-00-X</t>
  </si>
  <si>
    <t>potassium 2-amino-2-methylpropionate octahydrate</t>
  </si>
  <si>
    <t>405-560-3</t>
  </si>
  <si>
    <t>120447-91-8</t>
  </si>
  <si>
    <t>607-228-00-5</t>
  </si>
  <si>
    <t>bis(2-methoxyethyl) phthalate</t>
  </si>
  <si>
    <t>607-229-00-0</t>
  </si>
  <si>
    <t>diethylcarbamoyl chloride</t>
  </si>
  <si>
    <t>201-798-5</t>
  </si>
  <si>
    <t>88-10-8</t>
  </si>
  <si>
    <t xml:space="preserve">Carc. 2
Acute Tox. 4 *
Acute Tox. 4 *
STOT SE 3
Skin Irrit. 2
Eye Irrit. 2
</t>
  </si>
  <si>
    <t xml:space="preserve">H351
H332
H302
H335
H315
H319
</t>
  </si>
  <si>
    <t xml:space="preserve">H351
H332
H302
H319
H335
H315
</t>
  </si>
  <si>
    <t>607-230-00-6</t>
  </si>
  <si>
    <t>2-ethylhexanoic acid</t>
  </si>
  <si>
    <t>205-743-6</t>
  </si>
  <si>
    <t>149-57-5</t>
  </si>
  <si>
    <t>607-231-00-1</t>
  </si>
  <si>
    <t>clopyralid (ISO); 3,6-dichloropyridine-2-carboxylic acid</t>
  </si>
  <si>
    <t>216-935-4</t>
  </si>
  <si>
    <t>1702-17-6</t>
  </si>
  <si>
    <t>607-232-00-7</t>
  </si>
  <si>
    <t>pyridate (ISO); O-(6-chloro-3-phenylpyridazin-4-yl) S-octyl thiocarbonate</t>
  </si>
  <si>
    <t>259-686-7</t>
  </si>
  <si>
    <t>55512-33-9</t>
  </si>
  <si>
    <t>607-233-00-2</t>
  </si>
  <si>
    <t>hexyl acrylate</t>
  </si>
  <si>
    <t>219-698-5</t>
  </si>
  <si>
    <t>2499-95-8</t>
  </si>
  <si>
    <t xml:space="preserve">STOT SE 3
Skin Irrit. 2
Eye Irrit. 2
Skin Sens. 1
Aquatic Chronic 2
</t>
  </si>
  <si>
    <t xml:space="preserve">H335
H315
H319
H317
H411
</t>
  </si>
  <si>
    <t xml:space="preserve">H319
H335
H315
H317
H411
</t>
  </si>
  <si>
    <t>607-234-00-8</t>
  </si>
  <si>
    <t>flurenol (ISO); 9-hydroxy-9H-fluorene-9-carboxylic acid</t>
  </si>
  <si>
    <t>607-235-00-3</t>
  </si>
  <si>
    <t>mecrilate; methyl 2-cyanoacrylate</t>
  </si>
  <si>
    <t>205-275-2</t>
  </si>
  <si>
    <t>137-05-3</t>
  </si>
  <si>
    <t>607-236-00-9</t>
  </si>
  <si>
    <t>ethyl 2-cyanoacrylate</t>
  </si>
  <si>
    <t>230-391-5</t>
  </si>
  <si>
    <t>7085-85-0</t>
  </si>
  <si>
    <t>607-237-00-4</t>
  </si>
  <si>
    <t>benzyl 2-chloro-4-(trifluoromethyl)thiazole-5-carboxylate; flurazole</t>
  </si>
  <si>
    <t>276-942-3</t>
  </si>
  <si>
    <t>72850-64-7</t>
  </si>
  <si>
    <t>607-238-00-X</t>
  </si>
  <si>
    <t>tau-fluvalinate (ISO); cyano-(3-phenoxyphenyl)methyl N-[2-chloro-4-(trifluoromethyl)phenyl]-D-valinate</t>
  </si>
  <si>
    <t>102851-06-9</t>
  </si>
  <si>
    <t>607-239-00-5</t>
  </si>
  <si>
    <t>fenpropathrin (ISO); α-cyano-3-phenoxybenzyl 2,2,3,3-tetramethylcyclopropanecarboxylate</t>
  </si>
  <si>
    <t xml:space="preserve">Acute Tox. 2 *
Acute Tox. 3 *
Acute Tox. 4 *
Aquatic Acute 1
Aquatic Chronic 1
</t>
  </si>
  <si>
    <t xml:space="preserve">H330
H301
H312
H400
H410
</t>
  </si>
  <si>
    <t xml:space="preserve">H330
H301
H312
H410
</t>
  </si>
  <si>
    <t>607-240-00-0</t>
  </si>
  <si>
    <t xml:space="preserve">cis-1,2,3,6-tetrahydro-4-methylphthalic anhydride [1]
1,2,3,6-tetrahydro-4-methylphthalic anhydride [2]
1,2,3,6-tetrahydro-3-methylphthalic anhydride [3]
tetrahydromethylphthalic anhydride [4]
1,2,3,6-tetrahydromethylphthalic anhydride [5]
tetrahydro-4-methylphthalic anhydride [6]
2,3,5,6-tetrahydro-2-methylphthalic anhydride  [7]
</t>
  </si>
  <si>
    <t xml:space="preserve">216-906-6 [1]
222-323-8 [2]
226-247-6 [3]
234-290-7 [4]
247-830-1 [5]
251-823-9 [6]
255-853-3 [7]
</t>
  </si>
  <si>
    <t xml:space="preserve">1694-82-2 [1]
3425-89-6 [2]
5333-84-6 [3]
11070-44-3 [4]
26590-20-5 [5]
34090-76-1 [6]
42498-58-8 [7]
</t>
  </si>
  <si>
    <t>607-241-00-6</t>
  </si>
  <si>
    <t xml:space="preserve">hexahydro-4-methylphthalic anhydride [1]
hexahydromethylphthalic anhydride [2]
hexahydro-1-methylphthalic anhydride [3]
hexahydro-3-methylphthalic anhydride  [4]
</t>
  </si>
  <si>
    <t xml:space="preserve">243-072-0 [1]
247-094-1 [2]
256-356-4 [3]
260-566-1 [4]
</t>
  </si>
  <si>
    <t xml:space="preserve">19438-60-9 [1]
25550-51-0 [2]
48122-14-1 [3]
57110-29-9 [4]
</t>
  </si>
  <si>
    <t>607-242-00-1</t>
  </si>
  <si>
    <t>tetrachlorophthalic anhydride</t>
  </si>
  <si>
    <t>204-171-4</t>
  </si>
  <si>
    <t>117-08-8</t>
  </si>
  <si>
    <t xml:space="preserve">Eye Dam. 1
Resp. Sens. 1
Skin Sens. 1
Aquatic Acute 1
Aquatic Chronic 1
</t>
  </si>
  <si>
    <t xml:space="preserve">H318
H334
H317
H400
H410
</t>
  </si>
  <si>
    <t xml:space="preserve">H318
H334
H317
H410
</t>
  </si>
  <si>
    <t>607-243-00-7</t>
  </si>
  <si>
    <t xml:space="preserve">sodium 3,6-dichloro-o-anisate [1]
3,6-dichloro-o-anisic acid, compound with 2,2'-iminodiethanol (1:1) [2]
3,6-dichloro-o-anisic acid, compound with 2-aminoethanol (1:1)  [3]
</t>
  </si>
  <si>
    <t xml:space="preserve">217-846-3 [1]
246-590-5 [2]
258-527-9 [3]
</t>
  </si>
  <si>
    <t xml:space="preserve">1982-69-0 [1]
25059-78-3 [2]
53404-28-7 [3]
</t>
  </si>
  <si>
    <t>607-244-00-2</t>
  </si>
  <si>
    <t>isooctyl acrylate</t>
  </si>
  <si>
    <t>249-707-8</t>
  </si>
  <si>
    <t>29590-42-9</t>
  </si>
  <si>
    <t>607-245-00-8</t>
  </si>
  <si>
    <t>tert-butyl acrylate</t>
  </si>
  <si>
    <t>216-768-7</t>
  </si>
  <si>
    <t>1663-39-4</t>
  </si>
  <si>
    <t xml:space="preserve">Flam. Liq. 2
Acute Tox. 4 *
Acute Tox. 4 *
Acute Tox. 4 *
STOT SE 3
Skin Irrit. 2
Skin Sens. 1
Aquatic Chronic 2
</t>
  </si>
  <si>
    <t xml:space="preserve">H225
H332
H312
H302
H335
H315
H317
H411
</t>
  </si>
  <si>
    <t xml:space="preserve">H225
H302
H312
H332
H315
H317
H335
H411
</t>
  </si>
  <si>
    <t>607-246-00-3</t>
  </si>
  <si>
    <t>allyl methacrylate; 2-methyl-2-propenoic acid 2-propenyl ester</t>
  </si>
  <si>
    <t>202-473-0</t>
  </si>
  <si>
    <t>96-05-9</t>
  </si>
  <si>
    <t xml:space="preserve">Flam. Liq. 3
Acute Tox. 3 *
Acute Tox. 4 *
Acute Tox. 4 *
Aquatic Acute 1
</t>
  </si>
  <si>
    <t xml:space="preserve">H226
H331
H312
H302
H400
</t>
  </si>
  <si>
    <t>607-247-00-9</t>
  </si>
  <si>
    <t>dodecyl methacrylate</t>
  </si>
  <si>
    <t>205-570-6</t>
  </si>
  <si>
    <t>142-90-5</t>
  </si>
  <si>
    <t>607-248-00-4</t>
  </si>
  <si>
    <t>naptalam-sodium (ISO); sodium N-naphth-1-ylphthalamate</t>
  </si>
  <si>
    <t>205-073-4</t>
  </si>
  <si>
    <t>132-67-2</t>
  </si>
  <si>
    <t>607-249-00-X</t>
  </si>
  <si>
    <t>(1-methyl-1,2-ethanediyl)bis[oxy(methyl-2,1-ethanediyl)] diacrylate</t>
  </si>
  <si>
    <t>256-032-2</t>
  </si>
  <si>
    <t>42978-66-5</t>
  </si>
  <si>
    <t>607-250-00-5</t>
  </si>
  <si>
    <t>4H-3,1-benzoxazine-2,4(1H)-dione</t>
  </si>
  <si>
    <t>204-255-0</t>
  </si>
  <si>
    <t>118-48-9</t>
  </si>
  <si>
    <t>607-251-00-0</t>
  </si>
  <si>
    <t>2-methoxypropyl acetate</t>
  </si>
  <si>
    <t xml:space="preserve">Flam. Liq. 3
Repr. 1B
STOT SE 3
</t>
  </si>
  <si>
    <t xml:space="preserve">H226
H360D ***
H335
</t>
  </si>
  <si>
    <t>607-252-00-6</t>
  </si>
  <si>
    <t>lambda-cyhalothrin (ISO); reaction mass of (S)-α-cyano-3-phenoxybenzyl(Z)-(1R)-cis-3-(2-chloro-3,3,3-trifluoropropenyl)-2,2-dimethylcyclopropanecarboxylate and (R)-α-cyano-3-phenoxybenzyl (Z)-(1S)-cis-3-(2-chloro-3,3,3-trifluoropropenyl)-2,2-dimethylcyclopropanecarboxylate (1:1)</t>
  </si>
  <si>
    <t>415-130-7</t>
  </si>
  <si>
    <t>91465-08-6</t>
  </si>
  <si>
    <t>607-253-00-1</t>
  </si>
  <si>
    <t>cyfluthrin (ISO); α-cyano-4-fluoro-3-phenoxybenzyl-3-(2,2-dichlorovinyl)-2,2-dimethylcyclopropanecarboxylate</t>
  </si>
  <si>
    <t xml:space="preserve">H300
H331
H400
H410
</t>
  </si>
  <si>
    <t xml:space="preserve">H300
H331
H410
</t>
  </si>
  <si>
    <t>607-254-00-7</t>
  </si>
  <si>
    <t>α-cyano-4-fluoro-3-phenoxybenzyl-3-(2,2-dichlorovinyl)-2,2-dimethylcyclopropanecarboxylate; beta-cyfluthrin</t>
  </si>
  <si>
    <t>607-255-00-2</t>
  </si>
  <si>
    <t>fluroxypyr (ISO); 4-amino-3,5-dichloro-6-fluoro-2-pyridyloxyacetic acid</t>
  </si>
  <si>
    <t>69377-81-7</t>
  </si>
  <si>
    <t>607-256-00-8</t>
  </si>
  <si>
    <t>azoxystrobin (ISO); methyl (E)-2-{}{2-[6-(2-cyanophenoxy)pyrimidin-4-yloxy]phenyl}}-3-methoxyacrylate</t>
  </si>
  <si>
    <t>131860-33-8</t>
  </si>
  <si>
    <t xml:space="preserve">H331
H400
H410
</t>
  </si>
  <si>
    <t xml:space="preserve">H331
H410
</t>
  </si>
  <si>
    <t>607-257-00-3</t>
  </si>
  <si>
    <t>isopropyl propionate</t>
  </si>
  <si>
    <t>211-300-8</t>
  </si>
  <si>
    <t>637-78-5</t>
  </si>
  <si>
    <t>607-258-00-9</t>
  </si>
  <si>
    <t>dodecyl 3-(2-(3-benzyl-4-ethoxy-2,5-dioxoimidazolidin-1-yl)-3-(4-methoxybenzoyl)acetamido)-4-chlorobenzoate</t>
  </si>
  <si>
    <t>403-990-6</t>
  </si>
  <si>
    <t>70950-45-7</t>
  </si>
  <si>
    <t>607-259-00-4</t>
  </si>
  <si>
    <t>methyl 2R,3S-(-)-3-(4-methoxyphenyl)oxiranecarboxylate</t>
  </si>
  <si>
    <t>404-130-2</t>
  </si>
  <si>
    <t>105560-93-8</t>
  </si>
  <si>
    <t>607-260-00-X</t>
  </si>
  <si>
    <t>ethyl 2-(3-nitrobenzylidene)acetoacetate</t>
  </si>
  <si>
    <t>404-490-0</t>
  </si>
  <si>
    <t>39562-16-8</t>
  </si>
  <si>
    <t>607-261-00-5</t>
  </si>
  <si>
    <t>iso(C10-C14)alkyl (3,5-di-tert-butyl-4-hydroxyphenyl)methylthioacetate</t>
  </si>
  <si>
    <t>404-800-4</t>
  </si>
  <si>
    <t>118832-72-7</t>
  </si>
  <si>
    <t>607-262-00-0</t>
  </si>
  <si>
    <t>7-chloro-1-cyclopropyl-6-fluoro-1,4-dihydro-4-oxoquinoline-3-carboxylic acid</t>
  </si>
  <si>
    <t>405-050-0</t>
  </si>
  <si>
    <t>86393-33-1</t>
  </si>
  <si>
    <t>607-263-00-6</t>
  </si>
  <si>
    <t>potassium iron(III) 1,3-propanediamine-N,N,N',N'-tetraacetate hemihydrate</t>
  </si>
  <si>
    <t>405-680-6</t>
  </si>
  <si>
    <t xml:space="preserve">Self-heat. 2 ****
Aquatic Chronic 2
</t>
  </si>
  <si>
    <t xml:space="preserve">H252
H411
</t>
  </si>
  <si>
    <t>607-264-00-1</t>
  </si>
  <si>
    <t>2-chloro-4-(methylsulfonyl)benzoic acid</t>
  </si>
  <si>
    <t>406-520-8</t>
  </si>
  <si>
    <t>53250-83-2</t>
  </si>
  <si>
    <t>607-265-00-7</t>
  </si>
  <si>
    <t>ethyl-2-chloro-2,2-diphenylacetate</t>
  </si>
  <si>
    <t>406-580-5</t>
  </si>
  <si>
    <t>52460-86-3</t>
  </si>
  <si>
    <t>607-266-00-2</t>
  </si>
  <si>
    <t>reaction mass of: hydroxyaluminium bis[2-hydroxy-3,5-di-tert-butylbenzoate]; 3,5-di-tert-butyl-salicylic acid</t>
  </si>
  <si>
    <t>406-890-0</t>
  </si>
  <si>
    <t>130296-87-6</t>
  </si>
  <si>
    <t>607-267-00-8</t>
  </si>
  <si>
    <t>tert-butyl (5S,6R,7R)-3-bromomethyl-5,8-dioxo-7-(2-(2-phenylacetamido)-5-thia-1-azabicyclo[4.2.0] oct-2-ene-2-carboxylate</t>
  </si>
  <si>
    <t>407-620-4</t>
  </si>
  <si>
    <t>33610-13-8</t>
  </si>
  <si>
    <t xml:space="preserve">Resp. Sens. 1
Skin Sens. 1
Aquatic Chronic 3
</t>
  </si>
  <si>
    <t xml:space="preserve">H334
H317
H412
</t>
  </si>
  <si>
    <t>607-268-00-3</t>
  </si>
  <si>
    <t>2-methylpropyl (R)-2-hydroxypropanoate</t>
  </si>
  <si>
    <t>407-770-0</t>
  </si>
  <si>
    <t>61597-96-4</t>
  </si>
  <si>
    <t>607-269-00-9</t>
  </si>
  <si>
    <t>(R)-2-(4-hydroxyphenoxy)propanoic acid</t>
  </si>
  <si>
    <t>407-960-3</t>
  </si>
  <si>
    <t>94050-90-5</t>
  </si>
  <si>
    <t>607-270-00-4</t>
  </si>
  <si>
    <t>3,9-bis(2-(3-(3-tert-butyl-4-hydroxy-5-methylphenyl)propionyloxy-1,1-dimethylethyl)-2,4,8,10- tetraoxaspiro[5.5]undecane</t>
  </si>
  <si>
    <t>410-730-5</t>
  </si>
  <si>
    <t>90498-90-1</t>
  </si>
  <si>
    <t>607-271-00-X</t>
  </si>
  <si>
    <t>2-isopropyl-5-methylcyclohexyloxycarbonyloxy-2-hydroxypropane</t>
  </si>
  <si>
    <t>417-420-9</t>
  </si>
  <si>
    <t>156324-82-2</t>
  </si>
  <si>
    <t>607-272-00-5</t>
  </si>
  <si>
    <t xml:space="preserve">fluroxypyr-meptyl (ISO); methylheptyl, O-(4-amino-3,5-dichloro-6-fluoro-2-pyridyloxy) acetate [1]
fluroxypyr-butometyl (ISO); 2-butoxy-1-methylethyl, O-(4-amino-3,5-dichloro-6-fluoro-2-pyridyloxy) acetate  [2]
</t>
  </si>
  <si>
    <t xml:space="preserve">279-752-9 [1]
</t>
  </si>
  <si>
    <t xml:space="preserve">81406-37-3 [1]
154486-27-8 [2]
</t>
  </si>
  <si>
    <t>607-273-00-0</t>
  </si>
  <si>
    <t>ammonium 7-(2,6-dimethyl-8-(2,2-dimethylbutyryloxy)-1,2,6,7,8,8a-hexahydro-1-naphthyl)-3,5-dihydroxyheptanoate</t>
  </si>
  <si>
    <t>404-520-2</t>
  </si>
  <si>
    <t>607-274-00-6</t>
  </si>
  <si>
    <t>2-(N-benzyl-N-methylamino)ethyl 3-amino-2-butenoate</t>
  </si>
  <si>
    <t>405-350-1</t>
  </si>
  <si>
    <t>54527-73-0</t>
  </si>
  <si>
    <t>607-275-00-1</t>
  </si>
  <si>
    <t>sodium benzoyloxybenzene-4-sulfonate</t>
  </si>
  <si>
    <t>405-450-5</t>
  </si>
  <si>
    <t>66531-87-1</t>
  </si>
  <si>
    <t>607-276-00-7</t>
  </si>
  <si>
    <t>bis[(1-methylimidazol)-(2-ethyl-hexanoate)], zinc complex</t>
  </si>
  <si>
    <t>405-635-0</t>
  </si>
  <si>
    <t>607-277-00-2</t>
  </si>
  <si>
    <t>reaction mass of: 2-(hexylthio)ethylamine hydrochloride; sodium propionate</t>
  </si>
  <si>
    <t>405-720-2</t>
  </si>
  <si>
    <t>607-278-00-8</t>
  </si>
  <si>
    <t>reaction mass of isomers of: sodium phenethylnaphthalenesulfonate; sodium naphthylethylbenzenesulfonate</t>
  </si>
  <si>
    <t>405-760-0</t>
  </si>
  <si>
    <t>607-279-00-3</t>
  </si>
  <si>
    <t>reaction mass of n-octadecylaminodiethyl bis(hydrogen maleate); n-octadecylaminodiethyl hydrogen maleate hydrogenphthalate</t>
  </si>
  <si>
    <t>405-960-8</t>
  </si>
  <si>
    <t>607-280-00-9</t>
  </si>
  <si>
    <t>sodium 4-chloro-1-hydroxybutane-1-sulfonate</t>
  </si>
  <si>
    <t>406-190-5</t>
  </si>
  <si>
    <t>54322-20-2</t>
  </si>
  <si>
    <t>607-281-00-4</t>
  </si>
  <si>
    <t>reaction mass of branched and linear C7-C9 alkyl 3-[3-(2H-benzotriazol-2-yl)-5-(1,1-dimethylethyl)-4-hydroxyphenyl]propionates</t>
  </si>
  <si>
    <t>407-000-3</t>
  </si>
  <si>
    <t>127519-17-9</t>
  </si>
  <si>
    <t>607-282-00-X</t>
  </si>
  <si>
    <t>2-acetoxymethyl-4-benzyloxybut-1-yl acetate</t>
  </si>
  <si>
    <t>407-140-5</t>
  </si>
  <si>
    <t>131266-10-9</t>
  </si>
  <si>
    <t>607-283-00-5</t>
  </si>
  <si>
    <t>E-ethyl-4-oxo-4-phenylcrotonate</t>
  </si>
  <si>
    <t>408-040-4</t>
  </si>
  <si>
    <t>15121-89-8</t>
  </si>
  <si>
    <t xml:space="preserve">Acute Tox. 4 *
Acute Tox. 4 *
Skin Irrit. 2
Eye Dam. 1
Skin Sens. 1
Aquatic Acute 1
Aquatic Chronic 1
</t>
  </si>
  <si>
    <t xml:space="preserve">H312
H302
H315
H318
H317
H400
H410
</t>
  </si>
  <si>
    <t xml:space="preserve">H312
H302
H315
H318
H317
H410
</t>
  </si>
  <si>
    <t>607-284-00-0</t>
  </si>
  <si>
    <t>reaction mass of: sodium 3,3'-(1,4-phenylenebis(carbonylimino-3,1-propanediylimino))bis(10-amino-6,13-dichloro-4,11-triphenodioxazinedisulfonate); lithium 3,3'-(1,4-phenylenebis-(carbonylimino-3,1-propanediyl-imino))bis(10-amino-6,13-dichloro)-4,11-triphenodioxazinedisulfonate (9:1)</t>
  </si>
  <si>
    <t>410-040-4</t>
  </si>
  <si>
    <t>136213-76-8</t>
  </si>
  <si>
    <t>607-285-00-6</t>
  </si>
  <si>
    <t>reaction mass of: 7-(((3-aminophenyl)sulfonyl)amino)-naphthalene-1,3-disulfonic acid; sodium 7-(((3-aminophenyl)sulfonyl)amino)-naphthalene-1,3-disulfonate; potassium 7-(((3-aminophenyl)sulfonyl)amino)-naphthalene-1,3-disulfonate</t>
  </si>
  <si>
    <t>410-065-0</t>
  </si>
  <si>
    <t>607-286-00-1</t>
  </si>
  <si>
    <t>reaction mass of: sodium/potassium 7-[[[3-[[4-((2-hydroxy-naphthyl)azo)phenyl]azo]phenyl]sulfonyl]amino]-naphthalene-1,3-disulfonate</t>
  </si>
  <si>
    <t>410-070-8</t>
  </si>
  <si>
    <t>141880-36-6</t>
  </si>
  <si>
    <t>607-287-00-7</t>
  </si>
  <si>
    <t>O'-methyl O-(1-methyl-2-methacryloyloxy-ethyl)-1,2,3,6-tetrahydrophthalate</t>
  </si>
  <si>
    <t>410-140-8</t>
  </si>
  <si>
    <t>607-288-00-2</t>
  </si>
  <si>
    <t>Tetrasodium (c-(3-(1-(3-(e-6-dichloro-5-cyanopyrimidin-f-yl(methyl)amino)propyl)-1,6-dihydro-2-hydroxy-4-methyl-6-oxo-3-pyridylazo)-4-sulfonatophenylsulfamoyl)phthalocyanine-a,b,d-trisulfonato(6-))nickelato II, where a is 1 or 2 or 3 or 4,b is 8 or 9 or 10 or 11,c is 15 or 16 or 17 or 18, d is 22 or 23 or 24 or 25 and where e and f together are 2 and 4 or 4 and 2 respectively</t>
  </si>
  <si>
    <t>410-160-7</t>
  </si>
  <si>
    <t>148732-74-5</t>
  </si>
  <si>
    <t>607-289-00-8</t>
  </si>
  <si>
    <t>3-(3-(4-(2,4-bis(1,1-dimethylpropyl)phenoxy)butylaminocarbonyl-4-hydroxy-1-naphthalenyl)thio)propanoic acid</t>
  </si>
  <si>
    <t>410-370-9</t>
  </si>
  <si>
    <t>105488-33-3</t>
  </si>
  <si>
    <t>607-290-00-3</t>
  </si>
  <si>
    <t>reaction mass (ratio not known) of: ammonium 1-C14-C18-alkyloxycarbonyl-2-(3-allyloxy-2-hydroxypropoxycarbonyl)ethane-1-sulfonate; ammonium 2-C14-C18-alkyloxycarbonyl-1-(3-allyloxy-2-hydroxypropoxycarbonyl)ethane-1-sulfonate</t>
  </si>
  <si>
    <t>410-540-2</t>
  </si>
  <si>
    <t>607-291-00-9</t>
  </si>
  <si>
    <t>dodecyl-ω-(C5/C6-cycloalkyl)alkyl carboxylate</t>
  </si>
  <si>
    <t>410-630-1</t>
  </si>
  <si>
    <t>104051-92-5</t>
  </si>
  <si>
    <t>607-292-00-4</t>
  </si>
  <si>
    <t>reaction mass of: [1-(methoxymethyl)-2-(C12-alkoxy)-ethoxy]acetic acid; [1-(methoxymethyl)-2-(C14-alkoxy)-ethoxy]acetic acid</t>
  </si>
  <si>
    <t>410-640-6</t>
  </si>
  <si>
    <t>607-293-00-X</t>
  </si>
  <si>
    <t>reaction mass of: N-aminoethylpiperazonium mono-2,4,6-trimethylnonyldiphenyl ether di-sulfonate; N-aminoethylpiperazonium di-2,4,6-trimethylnonyldiphenyl ether di-sulfonate</t>
  </si>
  <si>
    <t>410-650-0</t>
  </si>
  <si>
    <t>607-294-00-5</t>
  </si>
  <si>
    <t>sodium 2-benzoyloxy-1-hydroxyethane-sulfonate</t>
  </si>
  <si>
    <t>410-680-4</t>
  </si>
  <si>
    <t>607-295-00-0</t>
  </si>
  <si>
    <t>reaction mass of: tetrasodium phosphonoethane-1,2-dicarboxylate; hexasodium phosphonobutane-1,2,3,4-tetracarboxylate</t>
  </si>
  <si>
    <t>410-800-5</t>
  </si>
  <si>
    <t>607-296-00-6</t>
  </si>
  <si>
    <t>reaction mass of: pentaerythriol tetraesters with heptanoic acid and 2-ethylhexanoic acid</t>
  </si>
  <si>
    <t>410-830-9</t>
  </si>
  <si>
    <t>607-297-00-1</t>
  </si>
  <si>
    <t>(E-E)-3,3'-(1,4-phenylenedimethylidene)bis(2-oxobornane-10-sulfonic acid)</t>
  </si>
  <si>
    <t>410-960-6</t>
  </si>
  <si>
    <t>92761-26-7</t>
  </si>
  <si>
    <t>607-298-00-7</t>
  </si>
  <si>
    <t>2-(trimethylammonium)ethoxycarboxybenzene-4-sulfonate</t>
  </si>
  <si>
    <t>411-010-3</t>
  </si>
  <si>
    <t>607-299-00-2</t>
  </si>
  <si>
    <t>methyl 3-(acetylthio)-2-methyl-propanoate</t>
  </si>
  <si>
    <t>411-040-7</t>
  </si>
  <si>
    <t>97101-46-7</t>
  </si>
  <si>
    <t>607-300-00-6</t>
  </si>
  <si>
    <t>trisodium [2-(5-chloro-2,6-difluoropyrimidin-4-ylamino)-5-(b-sulfamoyl-c, d-sulfonatophthalocyanin-a-yl-K4,N29,N30,N31,N32-sulfonylamino)benzoato(5-)]cuprate(II) where a = 1,2,3,4 b = 8,9,10,11 c = 15,16,17,18 d = 22,23,24,25</t>
  </si>
  <si>
    <t>411-430-7</t>
  </si>
  <si>
    <t>607-301-00-1</t>
  </si>
  <si>
    <t>reaction mass of: dodecanoic acid; poly(1-7)lactate esters of dodecanoic acid</t>
  </si>
  <si>
    <t>411-860-5</t>
  </si>
  <si>
    <t xml:space="preserve">H317
H411
</t>
  </si>
  <si>
    <t>607-302-00-7</t>
  </si>
  <si>
    <t>reaction mass of: tetradecanoic acid; poly(1-7)lactate esters of tetradecanoic acid</t>
  </si>
  <si>
    <t>411-910-6</t>
  </si>
  <si>
    <t>607-303-00-2</t>
  </si>
  <si>
    <t>1-cyclopropyl-6,7-difluoro-1,4-dihydro-4-oxoquinoline-3-carboxylic acid</t>
  </si>
  <si>
    <t>413-760-7</t>
  </si>
  <si>
    <t>93107-30-3</t>
  </si>
  <si>
    <t xml:space="preserve">Repr. 2
Aquatic Chronic 3
</t>
  </si>
  <si>
    <t xml:space="preserve">H361f ***
H412
</t>
  </si>
  <si>
    <t>607-304-00-8</t>
  </si>
  <si>
    <t>fluazifop-butyl (ISO); butyl (RS)-2-[4-(5-trifluoromethyl-2-pyridyloxy)phenoxy]propionate</t>
  </si>
  <si>
    <t>274-125-6</t>
  </si>
  <si>
    <t>69806-50-4</t>
  </si>
  <si>
    <t xml:space="preserve">H360D ***
H400
H410
</t>
  </si>
  <si>
    <t xml:space="preserve">H360D ***
H410
</t>
  </si>
  <si>
    <t>607-305-00-3</t>
  </si>
  <si>
    <t>fluazifop-P-butyl (ISO); butyl (R)-2-[4-(5-trifluoromethyl-2-pyridyloxy)phenoxy]propionate</t>
  </si>
  <si>
    <t>79241-46-6</t>
  </si>
  <si>
    <t>607-306-00-9</t>
  </si>
  <si>
    <t>chlozolinate (ISO); ethyl (RS)-3-(3,5-dichlorophenyl)-5-methyl-2,4-dioxo-oxazolidine-5-carboxylate</t>
  </si>
  <si>
    <t>607-307-00-4</t>
  </si>
  <si>
    <t>vinclozolin (ISO); N-3,5-dichlorophenyl-5-methyl-5-vinyl-1,3-oxazolidine-2,4-dione</t>
  </si>
  <si>
    <t xml:space="preserve">Carc. 2
Repr. 1B
Skin Sens. 1
Aquatic Chronic 2
</t>
  </si>
  <si>
    <t xml:space="preserve">H351
H360FD
H317
H411
</t>
  </si>
  <si>
    <t xml:space="preserve">H351
H360FD
H317
H411
</t>
  </si>
  <si>
    <t>607-308-00-X</t>
  </si>
  <si>
    <t>esters of 2,4-D</t>
  </si>
  <si>
    <t>607-309-00-5</t>
  </si>
  <si>
    <t>carfentrazone-ethyl (ISO); ethyl (RS)-2-chloro-3-[2-chloro-4-fluoro-5-[4-difluoromethyl-4,5-dihydro-3-methyl-5-oxo-1H-1,2,4-triazol-1-yl]phenyl]propionate</t>
  </si>
  <si>
    <t>128639-02-1</t>
  </si>
  <si>
    <t>607-310-00-0</t>
  </si>
  <si>
    <t>kresoxim-methyl (ISO); methyl (E)-2-methoxyimino-[2-(o-tolyloxymethyl)phenyl]acetate</t>
  </si>
  <si>
    <t>143390-89-0</t>
  </si>
  <si>
    <t>607-311-00-6</t>
  </si>
  <si>
    <t>benazolin-ethyl; ethyl 4-chloro-2-oxo-2H-benzothiazole-3-acetate</t>
  </si>
  <si>
    <t>246-591-0</t>
  </si>
  <si>
    <t>25059-80-7</t>
  </si>
  <si>
    <t>607-312-00-1</t>
  </si>
  <si>
    <t>methoxyacetic acid</t>
  </si>
  <si>
    <t xml:space="preserve">Repr. 1B
Acute Tox. 4 *
Skin Corr. 1B
</t>
  </si>
  <si>
    <t xml:space="preserve">H360FD
H302
H314
</t>
  </si>
  <si>
    <t xml:space="preserve">H360FD
H302
H314
</t>
  </si>
  <si>
    <t>607-313-00-7</t>
  </si>
  <si>
    <t>neodecanoyl chloride</t>
  </si>
  <si>
    <t>254-875-0</t>
  </si>
  <si>
    <t>40292-82-8</t>
  </si>
  <si>
    <t>GHS06
GHS06
Dgr</t>
  </si>
  <si>
    <t>607-314-00-2</t>
  </si>
  <si>
    <t>ethofumesate (ISO); (±)-2-ethoxy-2,3-dihydro-3,3-dimethylbenzofuran-5-yl methanesulfonate</t>
  </si>
  <si>
    <t>247-525-3</t>
  </si>
  <si>
    <t>26225-79-6</t>
  </si>
  <si>
    <t>607-315-00-8</t>
  </si>
  <si>
    <t>glyphosate (ISO); N-(phosphonomethyl)glycine</t>
  </si>
  <si>
    <t>213-997-4</t>
  </si>
  <si>
    <t>1071-83-6</t>
  </si>
  <si>
    <t>607-316-00-3</t>
  </si>
  <si>
    <t>glyphosate-trimesium; glyphosate-trimethylsulfonium</t>
  </si>
  <si>
    <t>81591-81-3</t>
  </si>
  <si>
    <t>607-317-00-9</t>
  </si>
  <si>
    <t>bis(2-ethylhexyl) phthalate; di-(2-ethylhexyl) phthalate; DEHP</t>
  </si>
  <si>
    <t>607-318-00-4</t>
  </si>
  <si>
    <t>dibutyl phthalate; DBP</t>
  </si>
  <si>
    <t xml:space="preserve">Repr. 1B
Aquatic Acute 1
</t>
  </si>
  <si>
    <t xml:space="preserve">H360Df
H400
</t>
  </si>
  <si>
    <t xml:space="preserve">H360Df
H400
</t>
  </si>
  <si>
    <t>607-319-00-X</t>
  </si>
  <si>
    <t>deltamethrin (ISO); (S)-α-cyano-3-phenoxybenzyl (1R, 3R)-3-(2,2-dibromovinyl)-2,2-dimethylcyclopropanecarboxylate</t>
  </si>
  <si>
    <t>258-256-6</t>
  </si>
  <si>
    <t>52918-63-5</t>
  </si>
  <si>
    <t xml:space="preserve">M=1000000
</t>
  </si>
  <si>
    <t>607-320-00-5</t>
  </si>
  <si>
    <t>bis[4-(ethenyloxy)butyl] 1,3-benzenedicarboxylate</t>
  </si>
  <si>
    <t>413-930-0</t>
  </si>
  <si>
    <t>130066-57-8</t>
  </si>
  <si>
    <t>607-321-00-0</t>
  </si>
  <si>
    <t>(S)-methyl-2-chloropropionate</t>
  </si>
  <si>
    <t>412-470-8</t>
  </si>
  <si>
    <t>73246-45-4</t>
  </si>
  <si>
    <t xml:space="preserve">Flam. Liq. 3
STOT RE 2 *
Eye Irrit. 2
</t>
  </si>
  <si>
    <t xml:space="preserve">H226
H373 **
H319
</t>
  </si>
  <si>
    <t>GHS02
GHS08
Wng</t>
  </si>
  <si>
    <t>607-322-00-6</t>
  </si>
  <si>
    <t>4-(4,4-dimethyl-3-oxo-pyrazolidin-1-yl)-benzoic acid</t>
  </si>
  <si>
    <t>413-120-7</t>
  </si>
  <si>
    <t>107144-30-9</t>
  </si>
  <si>
    <t>607-323-00-1</t>
  </si>
  <si>
    <t>2-(1-(2-hydroxy-3,5-di-tert-pentyl-phenyl)ethyl)-4,6-di-tert-pentylphenyl acrylate</t>
  </si>
  <si>
    <t>413-850-6</t>
  </si>
  <si>
    <t>123968-25-2</t>
  </si>
  <si>
    <t>607-324-00-7</t>
  </si>
  <si>
    <t>reaction mass of: N,N-di(hydrogenated alkyl C14-C18)phtalamic acid; dihydrogenated alkyl (C14-C18)amine</t>
  </si>
  <si>
    <t>413-800-3</t>
  </si>
  <si>
    <t>607-325-00-2</t>
  </si>
  <si>
    <t>(S)-2-chloropropionic acid</t>
  </si>
  <si>
    <t>411-150-5</t>
  </si>
  <si>
    <t>29617-66-1</t>
  </si>
  <si>
    <t>607-326-00-8</t>
  </si>
  <si>
    <t>reaction mass of: isobutyl hydrogen 2-(α-2,4,6-trimethylnon-2-enyl)succinate; isobutyl hydrogen 2-(ß-2,4,6-trimetyhylnon-2-enyl)succinate</t>
  </si>
  <si>
    <t>410-720-0</t>
  </si>
  <si>
    <t>141847-13-4</t>
  </si>
  <si>
    <t>607-327-00-3</t>
  </si>
  <si>
    <t>2-(2-iodoethyl)-1,3-propanediol diacetate</t>
  </si>
  <si>
    <t>411-780-0</t>
  </si>
  <si>
    <t>127047-77-2</t>
  </si>
  <si>
    <t>607-328-00-9</t>
  </si>
  <si>
    <t>methyl 4-bromomethyl-3-methoxybenzoate</t>
  </si>
  <si>
    <t>410-310-1</t>
  </si>
  <si>
    <t>70264-94-7</t>
  </si>
  <si>
    <t>607-329-00-4</t>
  </si>
  <si>
    <t>reaction mass of: sodium 2-(C12-18-n-alkyl)amino-1,4-butandioate; sodium 2-octadecenyl-amino-1,4-butandioate</t>
  </si>
  <si>
    <t>411-250-9</t>
  </si>
  <si>
    <t>607-330-00-X</t>
  </si>
  <si>
    <t>(S)-2,3-dihydro-1H-indole-2-carboxylic acid</t>
  </si>
  <si>
    <t>410-860-2</t>
  </si>
  <si>
    <t>79815-20-6</t>
  </si>
  <si>
    <t xml:space="preserve">Repr. 2
STOT RE 2 *
Skin Sens. 1
</t>
  </si>
  <si>
    <t xml:space="preserve">H361f ***
H373 **
H317
</t>
  </si>
  <si>
    <t>607-331-00-5</t>
  </si>
  <si>
    <t>reaction mass of: bis(2,2,6,6-tetramethyl-1-octyloxypiperidin-4-yl)-1,10-decanedioate; 1,8-bis[(2,2,6,6-tetramethyl-4-((2,2,6,6-tetramethyl-1-octyloxypiperidin-4-yl)-decan-1,10-dioyl)piperidin-1-yl)oxy]octane</t>
  </si>
  <si>
    <t>406-750-9</t>
  </si>
  <si>
    <t>607-332-00-0</t>
  </si>
  <si>
    <t>cyclopentyl chloroformate</t>
  </si>
  <si>
    <t>411-460-0</t>
  </si>
  <si>
    <t>50715-28-1</t>
  </si>
  <si>
    <t xml:space="preserve">Flam. Liq. 3
Acute Tox. 3 *
Acute Tox. 4 *
STOT RE 2 *
Eye Dam. 1
Skin Sens. 1
</t>
  </si>
  <si>
    <t xml:space="preserve">H226
H331
H302
H373 **
H318
H317
</t>
  </si>
  <si>
    <t>607-333-00-6</t>
  </si>
  <si>
    <t>reaction mass of: dodecyl N-(2,2,6,6-tetramethylpiperidin-4-yl)-β-alaninate; tetradecyl N-(2,2,6,6-tetramethylpiperidin-4-yl)-β-alaninate</t>
  </si>
  <si>
    <t>405-670-1</t>
  </si>
  <si>
    <t xml:space="preserve">Acute Tox. 4 *
STOT RE 2 *
Skin Corr. 1B
Aquatic Acute 1
Aquatic Chronic 1
</t>
  </si>
  <si>
    <t xml:space="preserve">H302
H373 **
H314
H400
H410
</t>
  </si>
  <si>
    <t xml:space="preserve">H302
H373 **
H314
H410
</t>
  </si>
  <si>
    <t>607-334-00-1</t>
  </si>
  <si>
    <t>ethyl 1-ethyl-6,7,8-trifluoro-1,4-dihydro-4-oxoquinoline-3-carboxylate</t>
  </si>
  <si>
    <t>405-880-3</t>
  </si>
  <si>
    <t>100501-62-0</t>
  </si>
  <si>
    <t>607-335-00-7</t>
  </si>
  <si>
    <t>methyl (R)-2-(4-(3-chloro-5-trifluoromethyl-2-pyridyloxy)phenoxy)propionate</t>
  </si>
  <si>
    <t>406-250-0</t>
  </si>
  <si>
    <t>72619-32-0</t>
  </si>
  <si>
    <t>607-336-00-2</t>
  </si>
  <si>
    <t>4-methyl-8-methylenetricyclo[3.3.1.13,7]dec-2-yl acetate</t>
  </si>
  <si>
    <t>406-560-6</t>
  </si>
  <si>
    <t>122760-85-4</t>
  </si>
  <si>
    <t>607-337-00-8</t>
  </si>
  <si>
    <t>di-tert-(C12-14)-alkylammonium 2-benzothiazolylthiosuccinate</t>
  </si>
  <si>
    <t>406-052-4</t>
  </si>
  <si>
    <t>125078-60-6</t>
  </si>
  <si>
    <t xml:space="preserve">Flam. Liq. 3
Acute Tox. 4 *
Skin Irrit. 2
Eye Dam. 1
Aquatic Chronic 2
</t>
  </si>
  <si>
    <t xml:space="preserve">H226
H302
H315
H318
H411
</t>
  </si>
  <si>
    <t>607-338-00-3</t>
  </si>
  <si>
    <t>2-methylpropyl 2-hydroxy-2-methylbut-3-enoate</t>
  </si>
  <si>
    <t>406-235-9</t>
  </si>
  <si>
    <t>72531-53-4</t>
  </si>
  <si>
    <t>607-339-00-9</t>
  </si>
  <si>
    <t>2,3,4,5-tetrachlorobenzoylchloride</t>
  </si>
  <si>
    <t>406-760-3</t>
  </si>
  <si>
    <t>42221-52-3</t>
  </si>
  <si>
    <t>607-340-00-4</t>
  </si>
  <si>
    <t>1,3-bis(4-benzoyl-3-hydroxyphenoxy)prop-2-yl acetate</t>
  </si>
  <si>
    <t>406-990-4</t>
  </si>
  <si>
    <t>607-341-00-X</t>
  </si>
  <si>
    <t>(9S)-9-amino-9-deoxyerythromycin</t>
  </si>
  <si>
    <t>406-790-7</t>
  </si>
  <si>
    <t>26116-56-3</t>
  </si>
  <si>
    <t>607-342-00-5</t>
  </si>
  <si>
    <t>4-chlorobutyl veratrate</t>
  </si>
  <si>
    <t>410-950-1</t>
  </si>
  <si>
    <t>69788-75-6</t>
  </si>
  <si>
    <t>607-343-00-0</t>
  </si>
  <si>
    <t>4,7-methanooctahydro-1H-indene-diyldimethyl bis(2-carboxybenzoate)</t>
  </si>
  <si>
    <t>407-410-2</t>
  </si>
  <si>
    <t>607-344-00-6</t>
  </si>
  <si>
    <t>reaction mass of: 3-(N-(3-dimethylaminopropyl)-(C4-8)perfluoroalkylsulfonamido)propionic acid; N-[dimethyl-3-(C4-8-perfluoroalkylsulfonamido)propylammonium propionate; 3-(N-(3-dimethyl-propylammonium)-(C4-8)perfluoroalkylsulfonamido)propionic acid propionate</t>
  </si>
  <si>
    <t>407-810-7</t>
  </si>
  <si>
    <t>607-345-00-1</t>
  </si>
  <si>
    <t>potassium 2-(2,4-dichlorophenoxy)-(R)-propionate</t>
  </si>
  <si>
    <t>413-580-9</t>
  </si>
  <si>
    <t>113963-87-4</t>
  </si>
  <si>
    <t>607-346-00-7</t>
  </si>
  <si>
    <t>3-icosyl-4-henicosylidene-2-oxetanone</t>
  </si>
  <si>
    <t>401-210-9</t>
  </si>
  <si>
    <t>83708-14-9</t>
  </si>
  <si>
    <t>607-347-00-2</t>
  </si>
  <si>
    <t>sodium (R)-2-(2,4-dichlorophenoxy)propionate</t>
  </si>
  <si>
    <t>413-340-3</t>
  </si>
  <si>
    <t>119299-10-4</t>
  </si>
  <si>
    <t>607-348-00-8</t>
  </si>
  <si>
    <t>magnesium bis((R)-2-(2,4-dichlorophenoxy)propionate)</t>
  </si>
  <si>
    <t>413-360-2</t>
  </si>
  <si>
    <t>607-349-00-3</t>
  </si>
  <si>
    <t>mono-(tetrapropylammonium) hydrogen 2,2'-dithiobisbenzoate</t>
  </si>
  <si>
    <t>411-270-8</t>
  </si>
  <si>
    <t>607-350-00-9</t>
  </si>
  <si>
    <t>bis(4-(1,2-bis(ethoxycarbonyl)ethylamino)-3-methylcyclohexyl)methane</t>
  </si>
  <si>
    <t>412-060-9</t>
  </si>
  <si>
    <t>136210-32-7</t>
  </si>
  <si>
    <t>607-351-00-4</t>
  </si>
  <si>
    <t>methyl O-(4-amino-3,5-dichloro-6-fluoropyridin-2-yloxy)acetate</t>
  </si>
  <si>
    <t>407-550-4</t>
  </si>
  <si>
    <t>69184-17-4</t>
  </si>
  <si>
    <t>607-352-00-X</t>
  </si>
  <si>
    <t>4,4'-oxydiphthalic anhydride</t>
  </si>
  <si>
    <t>412-830-4</t>
  </si>
  <si>
    <t>1823-59-2</t>
  </si>
  <si>
    <t>607-353-00-5</t>
  </si>
  <si>
    <t>reaction mass of: ethyl exo-tricyclo[5.2.1.02,6]decane-endo-2-carboxylate; ethyl endo-tricyclo[5.2.1.02,6]decane-exo-2-carboxylate</t>
  </si>
  <si>
    <t>407-520-0</t>
  </si>
  <si>
    <t>80657-64-3</t>
  </si>
  <si>
    <t>607-354-00-0</t>
  </si>
  <si>
    <t>ethyl 2-cyclohexylpropionate</t>
  </si>
  <si>
    <t>412-280-5</t>
  </si>
  <si>
    <t>2511-00-4</t>
  </si>
  <si>
    <t>607-355-00-6</t>
  </si>
  <si>
    <t>p-tolyl 4-chlorobenzoate</t>
  </si>
  <si>
    <t>411-530-0</t>
  </si>
  <si>
    <t>15024-10-9</t>
  </si>
  <si>
    <t>607-356-00-1</t>
  </si>
  <si>
    <t>ethyl trans-2,2,6-trimethylcyclohexanecarboxylate</t>
  </si>
  <si>
    <t>412-540-8</t>
  </si>
  <si>
    <t>607-357-00-7</t>
  </si>
  <si>
    <t>reaction mass of: trans-4-acetoxy-4-methyl-2-propyl-tetrahydro-2H-pyran; cis-4-acetoxy-4-methyl-2-propyl-tetrahydro-2H-pyran</t>
  </si>
  <si>
    <t>412-450-9</t>
  </si>
  <si>
    <t>131766-73-9</t>
  </si>
  <si>
    <t>607-358-00-2</t>
  </si>
  <si>
    <t>(1S,3S,5R,6R)-(4-nitrophenylmethyl)-1-dioxo-6-phenylacetamido-penam-3-carboxylate</t>
  </si>
  <si>
    <t>412-670-5</t>
  </si>
  <si>
    <t>54275-93-3</t>
  </si>
  <si>
    <t xml:space="preserve">Resp. Sens. 1
</t>
  </si>
  <si>
    <t xml:space="preserve">H334
</t>
  </si>
  <si>
    <t>607-359-00-8</t>
  </si>
  <si>
    <t>(1S,4R,6R,7R)-(4-nitrophenylmethyl)3-methylene-1-oxo-7-phenylacetamido-cepham-4-carboxylateido-penam-3-carboxylate</t>
  </si>
  <si>
    <t>412-800-0</t>
  </si>
  <si>
    <t>76109-32-5</t>
  </si>
  <si>
    <t>607-360-00-3</t>
  </si>
  <si>
    <t>sodium 3-acetoacetylamino-4-methoxytolyl-6-sulfonate</t>
  </si>
  <si>
    <t>411-680-7</t>
  </si>
  <si>
    <t>133167-77-8</t>
  </si>
  <si>
    <t>607-361-00-9</t>
  </si>
  <si>
    <t>methyl (R)-2-(4-hydroxyphenoxy)propionate</t>
  </si>
  <si>
    <t>411-950-4</t>
  </si>
  <si>
    <t>96562-58-2</t>
  </si>
  <si>
    <t>607-362-00-4</t>
  </si>
  <si>
    <t>reaction mass of: (3-methoxy)propylammonium/[tris-(2-hydroxyethyl)]ammonium 2-(2-(bis(2-hydroxyethyl)amino)ethoxycarbonylmethyl)hexadec-4-enoate; (3-methoxy)propylammonium/[tris-(2-hydroxyethyl)]ammonium 2-(2-(bis(2-hydroxyethyl)amino)ethoxycarbonylmethyl)tetradec-4-enoate; (3-methoxy)propylammonium/[tris-(2-hydroxyethyl)]ammonium 2-(3-methoxypropylcarbamoylmethyl)hexadec-4-enoate; (3-methoxy)propylammonium/[tris-(2-hydroxyethyl)]ammonium 2-(3-methoxypropylcarbamoylmethyl)tetradec-4-enoate</t>
  </si>
  <si>
    <t>413-500-2</t>
  </si>
  <si>
    <t xml:space="preserve">Skin Irrit. 2
Eye Dam. 1
Aquatic Chronic 2
</t>
  </si>
  <si>
    <t xml:space="preserve">H315
H318
H411
</t>
  </si>
  <si>
    <t>607-363-00-X</t>
  </si>
  <si>
    <t>methyl-3-methoxyacrylate</t>
  </si>
  <si>
    <t>412-900-4</t>
  </si>
  <si>
    <t>5788-17-0</t>
  </si>
  <si>
    <t>607-364-00-5</t>
  </si>
  <si>
    <t>3-phenyl-7-[4-(tetrahydrofurfuryloxy)phenyl]-1,5-dioxa-s-indacen-2,6-dione</t>
  </si>
  <si>
    <t>413-330-9</t>
  </si>
  <si>
    <t>134724-55-3</t>
  </si>
  <si>
    <t>607-365-00-0</t>
  </si>
  <si>
    <t>2-(2-amino-1,3-thiazol-4-yl)-(Z)-2-methoxyiminoacetyl chloride hydrochloride</t>
  </si>
  <si>
    <t>410-620-7</t>
  </si>
  <si>
    <t>119154-86-8</t>
  </si>
  <si>
    <t>607-366-00-6</t>
  </si>
  <si>
    <t>3,5-dimethylbenzoyl chloride</t>
  </si>
  <si>
    <t>413-010-9</t>
  </si>
  <si>
    <t>6613-44-1</t>
  </si>
  <si>
    <t>607-367-00-1</t>
  </si>
  <si>
    <t>potassium bis(N-carboxymethyl)-N-methyl-glycinato-(2-)N,O,O,N)-ferrate-(1-) monohydrate</t>
  </si>
  <si>
    <t>411-640-9</t>
  </si>
  <si>
    <t>153352-59-1</t>
  </si>
  <si>
    <t>607-368-00-7</t>
  </si>
  <si>
    <t>1-(N,N-dimethylcarbamoyl)-3-tert-butyl-5-carbethoxymethylthio-1H-1,2,4-triazole</t>
  </si>
  <si>
    <t>411-650-3</t>
  </si>
  <si>
    <t>110895-43-7</t>
  </si>
  <si>
    <t>607-369-00-2</t>
  </si>
  <si>
    <t>reaction mass of: trans-(2R)-5-acetoxy-1,3-oxathiolane-2-carboxylic acid; cis-(2R)-5-acetoxy-1,3-oxathiolane-2-carboxylic acid</t>
  </si>
  <si>
    <t>411-660-8</t>
  </si>
  <si>
    <t>147027-04-1</t>
  </si>
  <si>
    <t>607-370-00-8</t>
  </si>
  <si>
    <t>2-[[2-(acetyloxy)-3-(1,1-dimethyl-ethyl)-5-methylphenyl]methyl]-6-(1,1-dimethylethyl)-4-methylphenol</t>
  </si>
  <si>
    <t>412-210-3</t>
  </si>
  <si>
    <t>41620-33-1</t>
  </si>
  <si>
    <t>607-371-00-3</t>
  </si>
  <si>
    <t>3-ethyl 5-methyl 4-(2-chlorophenyl)-1,4-dihydro-2-[2-(1,3-dihydro-1,3-dioxo-(2H)isoindol-2-yl)-ethoxymethyl]-6-methyl-3,5-pyridinedicarboxylate</t>
  </si>
  <si>
    <t>413-410-3</t>
  </si>
  <si>
    <t>88150-62-3</t>
  </si>
  <si>
    <t>607-372-00-9</t>
  </si>
  <si>
    <t>ethoxylated bis phenol A di-(norbornene carboxylate)</t>
  </si>
  <si>
    <t>412-410-0</t>
  </si>
  <si>
    <t>607-373-00-4</t>
  </si>
  <si>
    <t>(±) tetrahydrofurfuryl (R)-2-[4-(6-chloroquinoxalin-2-yloxy)phenyloxy]propionate</t>
  </si>
  <si>
    <t>414-200-4</t>
  </si>
  <si>
    <t>119738-06-6</t>
  </si>
  <si>
    <t xml:space="preserve">Muta. 2
Repr. 1B
Acute Tox. 4 *
STOT RE 2 *
Aquatic Acute 1
Aquatic Chronic 1
</t>
  </si>
  <si>
    <t xml:space="preserve">H341
H360Df
H302
H373 **
H400
H410
</t>
  </si>
  <si>
    <t xml:space="preserve">H341
H360Df
H302
H373 **
H410
</t>
  </si>
  <si>
    <t>607-374-00-X</t>
  </si>
  <si>
    <t>5-amino-2,4,6-triiodo-1,3-benzenedicarbonyldichloride</t>
  </si>
  <si>
    <t>417-220-1</t>
  </si>
  <si>
    <t>37441-29-5</t>
  </si>
  <si>
    <t>607-375-00-5</t>
  </si>
  <si>
    <t>reaction mass of: cis-4-hydroxy-3-(1,2,3,4-tetrahydro-3-(4-(4-trifluoromethylbenzyloxy)phenyl)-1-naphthyl)coumarin; trans-4-hydroxy-3-(1,2,3,4-tetrahydro-3-(4-(4-trifluoromethylbenzyloxy)phenyl)-1-naphthyl)coumarin</t>
  </si>
  <si>
    <t>421-960-0</t>
  </si>
  <si>
    <t>90035-08-8</t>
  </si>
  <si>
    <t xml:space="preserve">Acute Tox. 1
Acute Tox. 2 *
Acute Tox. 2 *
STOT RE 1
Aquatic Acute 1
Aquatic Chronic 1
</t>
  </si>
  <si>
    <t xml:space="preserve">H310
H330
H300
H372 **
H400
H410
</t>
  </si>
  <si>
    <t xml:space="preserve">H330
H310
H300
H372 **
H410
</t>
  </si>
  <si>
    <t>607-376-00-0</t>
  </si>
  <si>
    <t>benzyl 2,4-dibromobutanoate</t>
  </si>
  <si>
    <t>420-710-8</t>
  </si>
  <si>
    <t>23085-60-1</t>
  </si>
  <si>
    <t xml:space="preserve">H361f ***
H315
H317
H400
H410
</t>
  </si>
  <si>
    <t xml:space="preserve">H361f ***
H315
H317
H410
</t>
  </si>
  <si>
    <t>607-377-00-6</t>
  </si>
  <si>
    <t>trans-4-cyclohexyl-L-proline monohydrochloride</t>
  </si>
  <si>
    <t>419-160-1</t>
  </si>
  <si>
    <t>90657-55-9</t>
  </si>
  <si>
    <t xml:space="preserve">Repr. 2
Acute Tox. 4 *
Skin Irrit. 2
Eye Dam. 1
Skin Sens. 1
</t>
  </si>
  <si>
    <t xml:space="preserve">H361f ***
H302
H315
H318
H317
</t>
  </si>
  <si>
    <t>607-378-00-1</t>
  </si>
  <si>
    <t>ammonium (Z)-α-methoxyimino-2-furylacetate</t>
  </si>
  <si>
    <t>405-990-1</t>
  </si>
  <si>
    <t>97148-39-5</t>
  </si>
  <si>
    <t xml:space="preserve">Flam. Sol. 2
</t>
  </si>
  <si>
    <t>607-379-00-7</t>
  </si>
  <si>
    <t>reaction mass of: 2-[N-(2-hydroxyethyl)stearamido]ethyl stearate; sodium [bis[2-(stearoyloxy)ethyl]amino]methylsulfonate; sodium [bis(2-hydroxyethyl)amino]methylsulfonate; N,N-bis(2-hydroxyethyl)stearamide</t>
  </si>
  <si>
    <t>401-230-8</t>
  </si>
  <si>
    <t>607-380-00-2</t>
  </si>
  <si>
    <t>reaction mass of: ammonium-1,2-bis(hexyloxycarbonyl)ethanesulfonate; ammonium-1-hexyloxycarbonyl-2-octyloxycarbonylethanesulfonate; ammonium-2-hexyloxycarbonyl-1-octyloxycarbonylethanesulfonate</t>
  </si>
  <si>
    <t>407-320-3</t>
  </si>
  <si>
    <t>607-381-00-8</t>
  </si>
  <si>
    <t>reaction mass of triesters of 2,2-bis(hydroxymethyl)butanol with C7-alkanoic acids and 2-ethylhexanoic acid</t>
  </si>
  <si>
    <t>413-710-4</t>
  </si>
  <si>
    <t>607-382-00-3</t>
  </si>
  <si>
    <t>2-((4-amino-2-nitrophenyl)amino)benzoic acid</t>
  </si>
  <si>
    <t>411-260-3</t>
  </si>
  <si>
    <t>117907-43-4</t>
  </si>
  <si>
    <t>607-383-00-9</t>
  </si>
  <si>
    <t>reaction mass of: 2,2,6,6-tetramethylpiperidin-4-yl-hexadecanoate; 2,2,6,6-tetramethylpiperidin-4-yl-octadecanoate</t>
  </si>
  <si>
    <t>415-430-8</t>
  </si>
  <si>
    <t>86403-32-9</t>
  </si>
  <si>
    <t>607-384-00-4</t>
  </si>
  <si>
    <t>reaction mass of: esters of C14-C15 branched alcohols with 3,5-di-t-butyl-4-hydroxyphenyl propionic acid; C15 branched and linear alkyl 3,5-bis(1,1-dimethylethyl)-4-hydroxybenzenepropanoate; C13 branched and linear alkyl 3,5-bis(1,1-dimethylethyl)-4-hydroxybenzenepropanoate</t>
  </si>
  <si>
    <t>413-750-2</t>
  </si>
  <si>
    <t>171090-93-0</t>
  </si>
  <si>
    <t>607-385-00-X</t>
  </si>
  <si>
    <t>Copolymer of vinyl-alcohol and vinyl acetate partially acetilized with 4-(2-(4-formylphenyl)ethenyl)-1-methylpyridinium methylsulfate</t>
  </si>
  <si>
    <t>414-590-6</t>
  </si>
  <si>
    <t>125229-74-5</t>
  </si>
  <si>
    <t>607-386-00-5</t>
  </si>
  <si>
    <t>reaction mass of: tetradecanoic acid (42.5-47.5 %); poly(1-7)lactate esters of tetradecanoic acid (52.5-57.5 %)</t>
  </si>
  <si>
    <t>412-580-6</t>
  </si>
  <si>
    <t>174591-51-6</t>
  </si>
  <si>
    <t>607-387-00-0</t>
  </si>
  <si>
    <t>reaction mass of: dodecanoic acid (35-40 %); poly(1-7)lactate esters of dodecanoic acid (60-65 %)</t>
  </si>
  <si>
    <t>412-590-0</t>
  </si>
  <si>
    <t>58856-63-6</t>
  </si>
  <si>
    <t>607-388-00-6</t>
  </si>
  <si>
    <t>4-ethylamino-3-nitrobenzoic acid</t>
  </si>
  <si>
    <t>412-090-2</t>
  </si>
  <si>
    <t>2788-74-1</t>
  </si>
  <si>
    <t>607-389-00-1</t>
  </si>
  <si>
    <t>trisodium N,N-bis(carboxymethyl)-3-amino-2-hydroxypropionate</t>
  </si>
  <si>
    <t>414-130-4</t>
  </si>
  <si>
    <t>119710-96-2</t>
  </si>
  <si>
    <t>607-390-00-7</t>
  </si>
  <si>
    <t>1,2,3,4-tetrahydro-6-nitro-quinoxaline</t>
  </si>
  <si>
    <t>414-270-6</t>
  </si>
  <si>
    <t>41959-35-7</t>
  </si>
  <si>
    <t>607-391-00-2</t>
  </si>
  <si>
    <t>dimethylcyclopropane-1,1-dicarboxylate</t>
  </si>
  <si>
    <t>414-240-2</t>
  </si>
  <si>
    <t>6914-71-2</t>
  </si>
  <si>
    <t>607-392-00-8</t>
  </si>
  <si>
    <t>2-phenoxyethyl 4-((5-cyano-1,6-dihydro-2-hydroxy-1,4-dimethyl-6-oxo-3-pyridinyl)azo)benzoate</t>
  </si>
  <si>
    <t>414-260-1</t>
  </si>
  <si>
    <t>88938-37-8</t>
  </si>
  <si>
    <t>607-393-00-3</t>
  </si>
  <si>
    <t>3-(cis-1-propenyl)-7-amino-8-oxo-5-thia-1-azabicyclo[4.2.0]oct-2-ene-2-carboxylic acid</t>
  </si>
  <si>
    <t>415-750-8</t>
  </si>
  <si>
    <t>106447-44-3</t>
  </si>
  <si>
    <t>607-394-00-9</t>
  </si>
  <si>
    <t>5-methylpyrazine-2-carboxylic acid</t>
  </si>
  <si>
    <t>413-260-9</t>
  </si>
  <si>
    <t>5521-55-1</t>
  </si>
  <si>
    <t>607-395-00-4</t>
  </si>
  <si>
    <t>reaction mass of: sodium 1-tridecyl-4-allyl-(2 or 3)-sulfobutanedioate; sodium 1-dodecyl-4-allyl-(2 or 3)-sulfobutanedioate</t>
  </si>
  <si>
    <t>410-230-7</t>
  </si>
  <si>
    <t>607-396-00-X</t>
  </si>
  <si>
    <t>bis(1,2,2,6,6-pentamethyl-4-piperidinyl) 2-(4-methoxybenzylidene)malonate</t>
  </si>
  <si>
    <t>414-840-4</t>
  </si>
  <si>
    <t>147783-69-5</t>
  </si>
  <si>
    <t>607-397-00-5</t>
  </si>
  <si>
    <t>reaction mass of: Ca salicylates (branched C10-14 and C18-30 alkylated); Ca phenates (branched C10-14 and C18-30 alkylated); Ca sulfurised phenates (branched C10-14 and C18-30 alkylated)</t>
  </si>
  <si>
    <t>415-930-6</t>
  </si>
  <si>
    <t xml:space="preserve">Repr. 2
Skin Sens. 1
</t>
  </si>
  <si>
    <t xml:space="preserve">H361f ***
H317
</t>
  </si>
  <si>
    <t>607-398-00-0</t>
  </si>
  <si>
    <t>ethyl N-(5-chloro-3-(4-(diethylamino)-2-methylphenylimino)-4-methyl-6-oxo-1,4-cyclohexadienyl)carbamate</t>
  </si>
  <si>
    <t>414-820-5</t>
  </si>
  <si>
    <t>125630-94-6</t>
  </si>
  <si>
    <t>607-399-00-6</t>
  </si>
  <si>
    <t>2,2-dimethyl 3-methyl-3-butenyl propanoate</t>
  </si>
  <si>
    <t>415-610-6</t>
  </si>
  <si>
    <t>104468-21-5</t>
  </si>
  <si>
    <t>607-400-00-X</t>
  </si>
  <si>
    <t>methyl 3-[[(dibutylamino)thioxomethyl]thio]propanoate</t>
  </si>
  <si>
    <t>414-400-1</t>
  </si>
  <si>
    <t>32750-89-3</t>
  </si>
  <si>
    <t>607-401-00-5</t>
  </si>
  <si>
    <t>ethyl 3-hydroxy-5-oxo-3-cyclohexene-1-carboxylate</t>
  </si>
  <si>
    <t>414-450-4</t>
  </si>
  <si>
    <t>88805-65-6</t>
  </si>
  <si>
    <t>607-402-00-0</t>
  </si>
  <si>
    <t>methyl N-(phenoxycarbonyl)-L-valinate</t>
  </si>
  <si>
    <t>414-500-5</t>
  </si>
  <si>
    <t>153441-77-1</t>
  </si>
  <si>
    <t>607-403-00-6</t>
  </si>
  <si>
    <t>reaction mass of: bis(1S,2S,4S)-(1-benzyl-4-tert-butoxycarboxamido-2-hydroxy-5-phenyl)pentylammonium succinate; isopropyl alcohol</t>
  </si>
  <si>
    <t>414-810-0</t>
  </si>
  <si>
    <t xml:space="preserve">STOT RE 2 *
Eye Dam. 1
Aquatic Acute 1
Aquatic Chronic 1
</t>
  </si>
  <si>
    <t xml:space="preserve">H373 **
H318
H400
H410
</t>
  </si>
  <si>
    <t xml:space="preserve">H373 **
H318
H410
</t>
  </si>
  <si>
    <t>607-404-00-1</t>
  </si>
  <si>
    <t>reaction mass of: ((Z)-3,7-dimethyl-2,6-octadienyl)oxycarbonylpropanoic acid; di-((E)-3,7-dimethyl-2,6-octadienyl) butandioate; di-((Z)-3,7-dimethyl-2,6-octadienyl) butandioate; (Z)-3,7-dimethyl-2,6-octadienyl butandioate; ((E)-3,7-dimethyl-2,6-octadienyl)oxycarbonylpropanoic acid</t>
  </si>
  <si>
    <t>415-190-4</t>
  </si>
  <si>
    <t>607-405-00-7</t>
  </si>
  <si>
    <t>2-hexyldecyl-p-hydroxybenzoate</t>
  </si>
  <si>
    <t>415-380-7</t>
  </si>
  <si>
    <t>148348-12-3</t>
  </si>
  <si>
    <t>607-406-00-2</t>
  </si>
  <si>
    <t>potassium 2,5-dichlorobenzoate</t>
  </si>
  <si>
    <t>415-700-5</t>
  </si>
  <si>
    <t>184637-62-5</t>
  </si>
  <si>
    <t>607-407-00-8</t>
  </si>
  <si>
    <t>ethyl 2-carboxy-3-(2-thienyl)propionate</t>
  </si>
  <si>
    <t>415-680-8</t>
  </si>
  <si>
    <t>143468-96-6</t>
  </si>
  <si>
    <t>607-408-00-3</t>
  </si>
  <si>
    <t>potassium N-(4-fluorophenyl)glycinate</t>
  </si>
  <si>
    <t>415-710-1</t>
  </si>
  <si>
    <t>184637-63-6</t>
  </si>
  <si>
    <t xml:space="preserve">STOT RE 2 *
Eye Dam. 1
Skin Sens. 1
Aquatic Chronic 3
</t>
  </si>
  <si>
    <t xml:space="preserve">H373 **
H318
H317
H412
</t>
  </si>
  <si>
    <t>607-409-00-9</t>
  </si>
  <si>
    <t>reaction mass of: (3R)-[1S-(1α, 2α, 6β-((2S)-2-methyl-1-oxo-butoxy)-8aγ)hexahydro-2,6-dimethyl-1-naphthalene]-3,5-dihydroxyheptanoic acid; inert biomass from Aspergillus terreus</t>
  </si>
  <si>
    <t>415-840-7</t>
  </si>
  <si>
    <t>607-410-00-4</t>
  </si>
  <si>
    <t>mono[2-(dimethylamino)ethyl]monohydrogen-2-(hexadec-2-enyl)butanedioate and/or mono[2-(dimethylamino)ethyl]monohydrogen-3-(hexadec-2-enyl)butanedioate</t>
  </si>
  <si>
    <t>415-880-5</t>
  </si>
  <si>
    <t>779343-34-9</t>
  </si>
  <si>
    <t>607-411-00-X</t>
  </si>
  <si>
    <t>oxiranemethanol, 4-methylbenzene-sulfonate, (S)-</t>
  </si>
  <si>
    <t>417-210-7</t>
  </si>
  <si>
    <t>70987-78-9</t>
  </si>
  <si>
    <t xml:space="preserve">Carc. 1B
Muta. 2
Eye Dam. 1
Skin Sens. 1
Aquatic Chronic 2
</t>
  </si>
  <si>
    <t xml:space="preserve">H350
H341
H318
H317
H411
</t>
  </si>
  <si>
    <t>607-412-00-5</t>
  </si>
  <si>
    <t>ethyl 2-(1-cyanocyclohexyl)acetate</t>
  </si>
  <si>
    <t>415-970-4</t>
  </si>
  <si>
    <t>133481-10-4</t>
  </si>
  <si>
    <t>607-413-00-0</t>
  </si>
  <si>
    <t>trans-4-phenyl-L-proline</t>
  </si>
  <si>
    <t>416-020-1</t>
  </si>
  <si>
    <t>96314-26-0</t>
  </si>
  <si>
    <t>607-414-00-6</t>
  </si>
  <si>
    <t>tris(2-ethylhexyl)-4,4',4''-(1,3,5-triazine-2,4,6-triyltriimino)tribenzoate</t>
  </si>
  <si>
    <t>402-070-1</t>
  </si>
  <si>
    <t>88122-99-0</t>
  </si>
  <si>
    <t>607-415-00-1</t>
  </si>
  <si>
    <t>poly-(methyl methacrylate)-co-(butylmethacrylate)-co-(4-acryloxybutyl-isopropenyl-α, α-dimethylbenzyl carbamate)-co-(maleicanhydride)</t>
  </si>
  <si>
    <t>419-590-1</t>
  </si>
  <si>
    <t xml:space="preserve">Flam. Sol. 1
Skin Sens. 1
</t>
  </si>
  <si>
    <t xml:space="preserve">H228
H317
</t>
  </si>
  <si>
    <t>607-416-00-7</t>
  </si>
  <si>
    <t>4-(2-carboxymethylthio)ethoxy-1-hydroxy-5-isobutyloxycarbonylamino-N-(3-dodecyloxypropyl)-2-naphthamide</t>
  </si>
  <si>
    <t>420-730-7</t>
  </si>
  <si>
    <t>607-417-00-2</t>
  </si>
  <si>
    <t>3-chloropropyl chloroformiate</t>
  </si>
  <si>
    <t>425-770-9</t>
  </si>
  <si>
    <t>628-11-5</t>
  </si>
  <si>
    <t xml:space="preserve">Acute Tox. 3 *
Acute Tox. 4 *
STOT RE 2 *
Skin Irrit. 2
Eye Dam. 1
Skin Sens. 1
</t>
  </si>
  <si>
    <t xml:space="preserve">H331
H302
H373 **
H315
H318
H317
</t>
  </si>
  <si>
    <t>607-418-00-8</t>
  </si>
  <si>
    <t>2-ethylhexyl 4-aminobenzoate</t>
  </si>
  <si>
    <t>420-170-3</t>
  </si>
  <si>
    <t>26218-04-2</t>
  </si>
  <si>
    <t>607-419-00-3</t>
  </si>
  <si>
    <t>(3'-carboxymethyl-5-(2-(3-ethyl-3H-benzothiazol-2-ylidene)-1-methyl-ethylidene)-4,4'-dioxo-2'-thioxo-(2,5')bithiazolidinyliden-3-yl)-acetic acid</t>
  </si>
  <si>
    <t>422-240-9</t>
  </si>
  <si>
    <t>166596-68-5</t>
  </si>
  <si>
    <t>607-420-00-9</t>
  </si>
  <si>
    <t>2,2-bis(hydroxymethyl)butanoic acid</t>
  </si>
  <si>
    <t>424-090-1</t>
  </si>
  <si>
    <t>10097-02-6</t>
  </si>
  <si>
    <t>607-421-00-4</t>
  </si>
  <si>
    <t>cypermethrin cis/trans +/- 40/60; (RS)-α-cyano-3-phenoxybenzyl (1RS,3RS;1RS,3SR)-3-(2,2-dichlorovinyl)-2,2-dimethylcyclopropanecarboxylate</t>
  </si>
  <si>
    <t>257-842-9</t>
  </si>
  <si>
    <t>52315-07-8</t>
  </si>
  <si>
    <t xml:space="preserve">Acute Tox. 4 *
Acute Tox. 4 *
STOT SE 3
Aquatic Acute 1
Aquatic Chronic 1
</t>
  </si>
  <si>
    <t xml:space="preserve">H332
H302
H335
H400
H410
</t>
  </si>
  <si>
    <t xml:space="preserve">H332
H302
H335
H410
</t>
  </si>
  <si>
    <t>607-422-00-X</t>
  </si>
  <si>
    <t>α-cypermethrin (ISO); racemate comprising (R)-α-cyano-3-phenoxybenzyl (1S,3S)-3-(2,2-dichlorovinyl)-2,2-dimethylcyclopropanecarboxylate; (S)-α-cyano-3-phenoxybenzyl (1R,3R)-3-(2,2-dichlorovinyl)-2,2-dimethylcyclopropanecarboxylate</t>
  </si>
  <si>
    <t>67375-30-8</t>
  </si>
  <si>
    <t xml:space="preserve">Acute Tox. 3 *
STOT SE 3
STOT RE 2 *
Aquatic Acute 1
Aquatic Chronic 1
</t>
  </si>
  <si>
    <t xml:space="preserve">H301
H335
H373 **
H400
H410
</t>
  </si>
  <si>
    <t xml:space="preserve">H301
H373 **
H335
H410
</t>
  </si>
  <si>
    <t>607-423-00-5</t>
  </si>
  <si>
    <t>esters of mecoprop and of mecoprop-P</t>
  </si>
  <si>
    <t>607-424-00-0</t>
  </si>
  <si>
    <t>trifloxystrobin (ISO); (E,E)-α-methoxyimino-{}{2-[[[[1-[3-(trifluoromethyl)phenyl]ethylidene]amino]oxy]methyl]benzeneacetic acid methyl ester</t>
  </si>
  <si>
    <t>141517-21-7</t>
  </si>
  <si>
    <t>607-425-00-6</t>
  </si>
  <si>
    <t>metalaxyl (ISO); methyl-N-(2,6-dimethylphenyl)-N-(methoxyacetyl)-DL-alaninate</t>
  </si>
  <si>
    <t>260-979-7</t>
  </si>
  <si>
    <t>57837-19-1</t>
  </si>
  <si>
    <t>607-426-00-1</t>
  </si>
  <si>
    <t xml:space="preserve">1,2-benzenedicarboxylic acid, dipentylester, branched and linear [1]
n-pentyl-isopentylphthalate [2]
di-n-pentyl phthalate [3]
diisopentylphthalate  [4]
</t>
  </si>
  <si>
    <t xml:space="preserve">284-032-2 [1]
205-017-9 [3]
210-088-4 [4]
</t>
  </si>
  <si>
    <t xml:space="preserve">84777-06-0 [1]
131-18-0 [3]
605-50-5 [4]
</t>
  </si>
  <si>
    <t xml:space="preserve">H360FD
H400
</t>
  </si>
  <si>
    <t xml:space="preserve">H360FD
H400
</t>
  </si>
  <si>
    <t>607-427-00-7</t>
  </si>
  <si>
    <t>bromoxynil heptanoate (ISO); 2,6-dibromo-4-cyanophenyl heptanoate</t>
  </si>
  <si>
    <t>260-300-4</t>
  </si>
  <si>
    <t>56634-95-8</t>
  </si>
  <si>
    <t xml:space="preserve">Repr. 2
Acute Tox. 4 *
Acute Tox. 4 *
Skin Sens. 1
Aquatic Acute 1
Aquatic Chronic 1
</t>
  </si>
  <si>
    <t xml:space="preserve">H361d ***
H332
H302
H317
H400
H410
</t>
  </si>
  <si>
    <t xml:space="preserve">H361d ***
H332
H302
H317
H410
</t>
  </si>
  <si>
    <t>607-428-00-2</t>
  </si>
  <si>
    <t>tetrasodium ethylene diamine tetraacetate</t>
  </si>
  <si>
    <t>200-573-9</t>
  </si>
  <si>
    <t>64-02-8</t>
  </si>
  <si>
    <t>607-429-00-8</t>
  </si>
  <si>
    <t>edetic acid; (EDTA)</t>
  </si>
  <si>
    <t>200-449-4</t>
  </si>
  <si>
    <t>60-00-4</t>
  </si>
  <si>
    <t>607-430-00-3</t>
  </si>
  <si>
    <t>BBP; benzyl butyl phthalate</t>
  </si>
  <si>
    <t xml:space="preserve">H360Df
H400
H410
</t>
  </si>
  <si>
    <t xml:space="preserve">H360Df
H410
</t>
  </si>
  <si>
    <t>607-431-00-9</t>
  </si>
  <si>
    <t>prallethrin (ISO); ETOC; 2-methyl-4-oxo-3-(prop-2-ynyl)cyclopent-2-en-1-yl 2,2-dimethyl-3-(2-methylprop-1-enyl)cyclopropanecarboxylate</t>
  </si>
  <si>
    <t>245-387-9</t>
  </si>
  <si>
    <t>23031-36-9</t>
  </si>
  <si>
    <t xml:space="preserve">H331
H302
H400
H410
</t>
  </si>
  <si>
    <t xml:space="preserve">H331
H302
H410
</t>
  </si>
  <si>
    <t>607-432-00-4</t>
  </si>
  <si>
    <t xml:space="preserve">S-metolachlor; reaction mass of (S)-2-chloro-N-(2-ethyl-6-methyl-phenyl)-N-(2-methoxy-1-methyl-ethyl)-acetamide (80-100 %) [1]
(R)-2-chloro-N-(2-ethyl-6-methyl-phenyl)-N-(2-methoxy-1-methyl-ethyl)-acetamide (0-20 %)  [2]
</t>
  </si>
  <si>
    <t xml:space="preserve">87392-12-9 [1]
178961-20-1 [2]
</t>
  </si>
  <si>
    <t>607-433-00-X</t>
  </si>
  <si>
    <t>cypermethrin cis/trans +/- 80/20; (RS)-α-cyano-3-phenoxybenzyl (1RS; 3RS; 1RS, 3SR)-3-(2,2-dichlorovinyl)-2,2-dimethylcyclopropanecarboxylate</t>
  </si>
  <si>
    <t xml:space="preserve">Acute Tox. 4 *
STOT SE 3
Skin Irrit. 2
Skin Sens. 1
Aquatic Acute 1
Aquatic Chronic 1
</t>
  </si>
  <si>
    <t xml:space="preserve">H302
H335
H315
H317
H400
H410
</t>
  </si>
  <si>
    <t xml:space="preserve">H302
H335
H315
H317
H410
</t>
  </si>
  <si>
    <t>607-434-00-5</t>
  </si>
  <si>
    <t>mecoprop-P [1] and its salts; (R)-2-(4-chloro-2-methylphenoxy)propionic acid</t>
  </si>
  <si>
    <t>240-539-0</t>
  </si>
  <si>
    <t>16484-77-8</t>
  </si>
  <si>
    <t>607-435-00-0</t>
  </si>
  <si>
    <t>2S-isopropyl-5R-methyl-1R-cyclohexyl 2,2-dihydroxyacetate</t>
  </si>
  <si>
    <t>416-810-6</t>
  </si>
  <si>
    <t>111969-64-3</t>
  </si>
  <si>
    <t xml:space="preserve">STOT RE 2 *
Eye Dam. 1
Aquatic Chronic 2
</t>
  </si>
  <si>
    <t xml:space="preserve">H373 **
H318
H411
</t>
  </si>
  <si>
    <t>607-436-00-6</t>
  </si>
  <si>
    <t>2-hydroxy-3-(2-ethyl-4-methylimidazoyl)propyl neodecanoate</t>
  </si>
  <si>
    <t>417-350-9</t>
  </si>
  <si>
    <t>607-437-00-1</t>
  </si>
  <si>
    <t>3-(4-aminophenyl)-2-cyano-2-propenoic acid</t>
  </si>
  <si>
    <t>417-480-6</t>
  </si>
  <si>
    <t>252977-62-1</t>
  </si>
  <si>
    <t>607-438-00-7</t>
  </si>
  <si>
    <t>methyl-2-[(aminosulfonyl)methyl]benzoate</t>
  </si>
  <si>
    <t>419-010-5</t>
  </si>
  <si>
    <t>112941-26-1</t>
  </si>
  <si>
    <t>607-439-00-2</t>
  </si>
  <si>
    <t>methyl tetrahydro-2-furancarboxylate</t>
  </si>
  <si>
    <t>420-670-1</t>
  </si>
  <si>
    <t>37443-42-8</t>
  </si>
  <si>
    <t>607-440-00-8</t>
  </si>
  <si>
    <t>methyl 2-aminosulfonyl-6-(trifluoromethyl)pyridine-3-c arboxylate</t>
  </si>
  <si>
    <t>421-220-7</t>
  </si>
  <si>
    <t>144740-59-0</t>
  </si>
  <si>
    <t>607-441-00-3</t>
  </si>
  <si>
    <t>3-[3-(2-dodecyloxy-5-methylphenylcarbamoyl)-4-hydroxy-1-naphthylthio]propionic acid</t>
  </si>
  <si>
    <t>421-490-6</t>
  </si>
  <si>
    <t>167684-63-1</t>
  </si>
  <si>
    <t>607-442-00-9</t>
  </si>
  <si>
    <t>benzyl [hydroxy-(4-phenylbutyl)phosphinyl] acetate</t>
  </si>
  <si>
    <t>416-050-5</t>
  </si>
  <si>
    <t>87460-09-1</t>
  </si>
  <si>
    <t>607-444-00-X</t>
  </si>
  <si>
    <t>reaction mass of: cis-1,4-dimethylcyclohexyl dibenzoate; trans-1,4-dimethylcyclohexyl dibenzoate</t>
  </si>
  <si>
    <t>416-230-3</t>
  </si>
  <si>
    <t>35541-81-2</t>
  </si>
  <si>
    <t>607-445-00-5</t>
  </si>
  <si>
    <t>Iron (III) tris(4-methylbenzenesulfonate)</t>
  </si>
  <si>
    <t>420-960-8</t>
  </si>
  <si>
    <t>77214-82-5</t>
  </si>
  <si>
    <t>607-446-00-0</t>
  </si>
  <si>
    <t>methyl 2-[4-(2-chloro-4-nitrophenylazo)-3-(1-oxopropyl)amino]phenylaminopropionate</t>
  </si>
  <si>
    <t>416-240-8</t>
  </si>
  <si>
    <t>155522-12-6</t>
  </si>
  <si>
    <t>607-447-00-6</t>
  </si>
  <si>
    <t>sodium 4-[4-(4-hydroxyphenylazo)phenylamino]-3-nitrobenzenesulfonate</t>
  </si>
  <si>
    <t>416-370-5</t>
  </si>
  <si>
    <t>156738-27-1</t>
  </si>
  <si>
    <t>607-448-00-1</t>
  </si>
  <si>
    <t>2,3,5,6-tetrafluorobenzoic acid</t>
  </si>
  <si>
    <t>416-800-1</t>
  </si>
  <si>
    <t>652-18-6</t>
  </si>
  <si>
    <t xml:space="preserve">Skin Irrit. 2
Eye Dam. 1
</t>
  </si>
  <si>
    <t xml:space="preserve">H315
H318
</t>
  </si>
  <si>
    <t>607-449-00-7</t>
  </si>
  <si>
    <t>reaction mass of: 4,4',4''-[(2,4,6-trioxo-1,3,5(2H,4H,6H)-triazine-1,3,5-triyl)tris[methylene(3,5,5-trimethyl-3,1-cyclohexanediyl)iminocarbonyloxy-2,1-ethanediyl(ethyl)amino]]trisbenzenediazoniumtri[bis(2-methylpropyl)naphthalenesulfonate]; 4,4',4'',4'''-[[5,5'-[carbonylbis[imino(1,5,5-trimethyl-3,1-cyclohexanediyl)methylene]]-2,4,6-trioxo-1,3,5(2H,4H,6H)-triazine-1,1',3,3'-tetrayl]tetrakis[methylene(3,5,5-trimethyl-3,1-cyclohexanediyl)iminocarbonyloxy-2,1-ethanediyl(ethyl)amino]]tetrakisbenzenediazoniumtetra[bis(2-methylpropyl)naphthalenesulfonate]</t>
  </si>
  <si>
    <t>417-080-1</t>
  </si>
  <si>
    <t xml:space="preserve">Self-react. D ****
Skin Sens. 1
Aquatic Acute 1
Aquatic Chronic 1
</t>
  </si>
  <si>
    <t xml:space="preserve">H242
H317
H400
H410
</t>
  </si>
  <si>
    <t xml:space="preserve">H242
H317
H410
</t>
  </si>
  <si>
    <t>607-450-00-2</t>
  </si>
  <si>
    <t>2-mercaptobenzothiazolyl-(Z)-(2-aminothiazol-4-yl)-2-(tert-butoxycarbonyl) isopropoxyiminoacetate</t>
  </si>
  <si>
    <t>419-040-9</t>
  </si>
  <si>
    <t>89604-92-2</t>
  </si>
  <si>
    <t>607-451-00-8</t>
  </si>
  <si>
    <t>4-[4-amino-5-hydroxy-3-(4-(2-sulfoxyethylsulfonyl)phenylazo)-2,7-disulfonapht-6-ylazo]-6-[3-(4-amino-5-hydroxy-3-(4-(2-sulfoxyethylsulfonyl)phenylazo)-2,7-disulfonapht-6-ylazo]phenylcarbonylamino]benzenesulfonic acid, sodium salt</t>
  </si>
  <si>
    <t>417-640-5</t>
  </si>
  <si>
    <t>161935-19-9</t>
  </si>
  <si>
    <t>607-453-00-9</t>
  </si>
  <si>
    <t>4-benzyl-2,6-dihydroxy-4-aza-heptylene bis(2,2-dimethyloctanoate)</t>
  </si>
  <si>
    <t>418-100-1</t>
  </si>
  <si>
    <t>172964-15-7</t>
  </si>
  <si>
    <t>607-454-00-4</t>
  </si>
  <si>
    <t>reaction mass of: trans-2-(1-methylethyl)-1,3-dioxane-5-carboxylic acid; cis-2-(1-methylethyl)-1,3-dioxane-5-carboxylic acid</t>
  </si>
  <si>
    <t>418-170-3</t>
  </si>
  <si>
    <t>116193-72-7</t>
  </si>
  <si>
    <t>607-455-00-X</t>
  </si>
  <si>
    <t>1-amino-4-(3-[4-chloro-6-(2,5-di-sulfophenylamino)-1,3,5-triazin-2-ylamino]-2,2-dimethyl-propylamino)-anthraquinone-2-sulfonic acid, sodium/lithiumsalt</t>
  </si>
  <si>
    <t>419-520-8</t>
  </si>
  <si>
    <t>172890-93-6</t>
  </si>
  <si>
    <t>607-456-00-5</t>
  </si>
  <si>
    <t>3-amino-4-chlorobenzoic acid, hexadecyl ester</t>
  </si>
  <si>
    <t>419-700-6</t>
  </si>
  <si>
    <t>143269-74-3</t>
  </si>
  <si>
    <t>607-457-00-0</t>
  </si>
  <si>
    <t>tetrasodium dihydrogen 1,1''-dihydroxy-8,8''-[p-phenylbis(imino-{}{6-[4-(2-aminoethyl)piperazin-1-yl]}}-1,3,5-triazine-4,2-diyl-imino)]bis(2,2'-azonaphthalene-1',3,6-trisulfonate)</t>
  </si>
  <si>
    <t>420-350-1</t>
  </si>
  <si>
    <t>172277-97-3</t>
  </si>
  <si>
    <t>607-458-00-6</t>
  </si>
  <si>
    <t>reaction mass of: 2-ethyl-[2,6-dibromo-4-[1-[3,5-dibromo-4-(2-hydroxyethoxy)phenyl]-1-methylethyl]phenoxy]propenoate; 2,2'-diethyl-[4,4'-bis(2,6-dibromophenoxy)-1-methylethylidene] dipropenoate; 2,2'-[(1-methylethylidene)bis[[2,6-dibromo-4,1-phenylene)oxy]ethanol]]</t>
  </si>
  <si>
    <t>420-850-1</t>
  </si>
  <si>
    <t>607-459-00-1</t>
  </si>
  <si>
    <t>isopentyl 4-{}{2-[5-cyano-1,2,3,6-tetrahydro-1-(2-isopropoxyethoxy-carbonylmethyl)-4-methyl-2,6-dioxo-3-pyridylidene]hydrazino}}benzoate</t>
  </si>
  <si>
    <t>418-930-4</t>
  </si>
  <si>
    <t>607-460-00-7</t>
  </si>
  <si>
    <t>3-tridecyloxy-propyl-ammonium 9-octadecenoate</t>
  </si>
  <si>
    <t>418-990-1</t>
  </si>
  <si>
    <t>778577-53-0</t>
  </si>
  <si>
    <t xml:space="preserve">STOT RE 2 *
Skin Irrit. 2
Eye Irrit. 2
Aquatic Acute 1
Aquatic Chronic 1
</t>
  </si>
  <si>
    <t xml:space="preserve">H373 **
H315
H319
H400
H410
</t>
  </si>
  <si>
    <t xml:space="preserve">H373 **
H319
H315
H410
</t>
  </si>
  <si>
    <t>607-461-00-2</t>
  </si>
  <si>
    <t>reaction mass of: pentasodium 2-{}{4-{}{3-methyl-4-[6-sulfonato-4-(2-sulfonato-phenylazo)-naphthalen-1-ylazo]-phenylamino}}-6-[3-(2-sulfato-ethanesulfonyl)-phenylamino]-1,3,5-triazin-2-ylamino}}-benzene-1,4-disulfonate; pentasodium 2-{}{4-{}{3-methyl-4-[7-sulfonato-4-(2-sulfonato-phenylazo)-naphthalen-1-ylazo]-phenylamino}}-6-[3-(2-sulfato-ethanesulfonyl)-phenylamino]-1,3,5-triazin-2-ylamino}}-benzene-1,4-disulfonate</t>
  </si>
  <si>
    <t>421-160-1</t>
  </si>
  <si>
    <t>607-462-00-8</t>
  </si>
  <si>
    <t>reaction mass of: 1-hexyl acetate; 2-methyl-1-pentyl acetate; 3-methyl-1-pentyl acetate; 4-methyl-1-pentyl acetate; other mixed linear and branched C6-alkyl acetates</t>
  </si>
  <si>
    <t>421-230-1</t>
  </si>
  <si>
    <t>88230-35-7</t>
  </si>
  <si>
    <t>607-463-00-3</t>
  </si>
  <si>
    <t>3-(phenothiazin-10-yl)propionic acid</t>
  </si>
  <si>
    <t>421-260-5</t>
  </si>
  <si>
    <t>362-03-8</t>
  </si>
  <si>
    <t>607-464-00-9</t>
  </si>
  <si>
    <t>reaction mass of: 7-chloro-1-ethyl-6-fluoro-1,4-dihydro-4-oxo-quinoline-3-carboxylic acid; 5-chloro-1-ethyl-6-fluoro-1,4-dihydro-4-oxo-quinoline-3-carboxylic acid</t>
  </si>
  <si>
    <t>421-280-4</t>
  </si>
  <si>
    <t>607-465-00-4</t>
  </si>
  <si>
    <t>tris(2-hydroxyethyl)ammonium 7-{}{4-[4-(2-cyanoamino-4-hydroxy-6-oxidopyrimidin-5-ylazo)benzamido]-2-ethoxy-phenylazo}}naphthalene-1,3-disulfonate</t>
  </si>
  <si>
    <t>421-440-3</t>
  </si>
  <si>
    <t>778583-04-3</t>
  </si>
  <si>
    <t>607-466-00-X</t>
  </si>
  <si>
    <t>reaction mass of: phenyl 1-(1-[2-chloro-5-(hexadecyloxycarbonyl)phenylcarbamoyl]-3,3-dimethyl-2-oxobutyl)-1H-2,3,3a,7a-tetrahydrobenzotriazole-5-carboxylate; phenyl 2-(1-(2-chloro-5-(hexadecyloxycarbonyl)phenylcarbamoyl)-3,3-dimethyl-2-oxobutyl)-1H-2,3,3a,7a-tetrahydrobenzotriazole-5-carboxylate; phenyl 3-(1-(2-chloro-5-(hexadecyloxycarbonyl)phenylcarbamoyl)-3,3-dimethyl-2-oxobutyl)-1H-2,3,3a,7a-tetrahydrobenzotriazole-5-carboxylate</t>
  </si>
  <si>
    <t>421-480-1</t>
  </si>
  <si>
    <t>607-467-00-5</t>
  </si>
  <si>
    <t>1,1,3,3-tetrabutyl-1,3-ditinoxydicaprylate</t>
  </si>
  <si>
    <t>419-430-9</t>
  </si>
  <si>
    <t>56533-00-7</t>
  </si>
  <si>
    <t xml:space="preserve">Acute Tox. 4 *
Acute Tox. 4 *
STOT RE 2 *
Skin Corr. 1B
Aquatic Acute 1
Aquatic Chronic 1
</t>
  </si>
  <si>
    <t xml:space="preserve">H312
H302
H373 **
H314
H400
H410
</t>
  </si>
  <si>
    <t xml:space="preserve">H312
H302
H373 **
H314
H410
</t>
  </si>
  <si>
    <t>607-468-00-0</t>
  </si>
  <si>
    <t>reaction mass of: monosodium 4-((4-(5-sulfonato-2-methoxyphenylamino)-6-chloro-1,3,5-triazine-2-yl)amino)-2-((1,4-dimethyl-6-oxido-2-oxo-5-sulfonatomethyl-1,2-dihydropyridine-3-yl)azo)benzenesulfonate; disodium 4-((4-(5-sulfonato-2-methoxyphenylamino)-6-chloro-1,3,5-triazine-2-yl)amino)-2-((1,4-dimethyl-6-oxido-2-oxo-5-sulfonatomethyl-1,2-dihydropyridine-3-yl)azo)benzenesulfonate; trisodium 4-((4-(5-sulfonato-2-methoxyphenylamino)-6-chloro-1,3,5-triazine-2-yl)amino)-2-((1,4-dimethyl-6-oxido-2-oxo-5-sulfonatomethyl-1,2-dihydropyridine-3-yl)azo)benzenesulfonate; tetrasodium 4-((4-(5-sulfonato-2-methoxyphenylamino)-6-chloro-1,3,5-triazine-2-yl)amino)-2-((1,4-dimethyl-6-oxido-2-oxo-5-sulfonatomethyl-1,2-dihydropyridine-3-yl)azo)benzenesulfonate</t>
  </si>
  <si>
    <t>419-450-8</t>
  </si>
  <si>
    <t>607-469-00-6</t>
  </si>
  <si>
    <t>disodium 7-((4,6-bis(3-diethylaminopropylamino)-1,3,5-triazine-2-yl)amino)-4-hydroxy-3-(4-(4-sulfonatophenylazo)phenylazo)-2-naphthalene sulfonate</t>
  </si>
  <si>
    <t>419-460-2</t>
  </si>
  <si>
    <t>120029-06-3</t>
  </si>
  <si>
    <t>607-470-00-1</t>
  </si>
  <si>
    <t>potassium sodium 6,13-dichloro-3,10-bis{}{2-[4-[3-(2-hydroxysulphonyloxyethanesulfonyl)phenylamino]-6-(2,5-disulfonatophenylamino)-1,3,5-triazin-2-ylamino]ethylamino}}benzo[5,6][1,4]oxazino[2,3-b]phenoxazine-4,11-disulfonate</t>
  </si>
  <si>
    <t>414-100-0</t>
  </si>
  <si>
    <t>154336-20-6</t>
  </si>
  <si>
    <t>607-471-00-7</t>
  </si>
  <si>
    <t>1,6-bis((dibenzylthiocarbamoyl)disulfanyl)hexane</t>
  </si>
  <si>
    <t>429-280-6</t>
  </si>
  <si>
    <t>151900-44-6</t>
  </si>
  <si>
    <t>607-473-00-8</t>
  </si>
  <si>
    <t>pentaerythritol, dipentaerythritol, fatty acids, C6-10, mixed esters with adipic acid, heptanoic acid and isostearic acid</t>
  </si>
  <si>
    <t>426-590-3</t>
  </si>
  <si>
    <t>187412-41-5</t>
  </si>
  <si>
    <t>607-474-00-3</t>
  </si>
  <si>
    <t>(4-(4-(4-dimethylaminobenzyliden-1-yl)-3-methyl-5-oxo-2-pyrazolin-1-yl)benzoic acid</t>
  </si>
  <si>
    <t>410-430-4</t>
  </si>
  <si>
    <t>117573-89-4</t>
  </si>
  <si>
    <t>607-475-00-9</t>
  </si>
  <si>
    <t>reaction mass of: tetrasodium 7-(4-[4-chloro-6-[methyl-(3-sulfonatophenyl)amino]-1,3,5-triazin-2-ylamino]-2-ureidophenylazo)naphthalene-1,3,6-trisulfonate; tetrasodium 7-(4-[4-chloro-6-[methyl-(4-sulfonatophenyl)amino]-1,3,5-triazin-2-ylamino]-2-ureidophenylazo)naphthalene-1,3,6-trisulfonate (1:1)</t>
  </si>
  <si>
    <t>412-940-2</t>
  </si>
  <si>
    <t>148878-18-6</t>
  </si>
  <si>
    <t>607-476-00-4</t>
  </si>
  <si>
    <t>trisodium N,N-bis(carboxymethyl)-β-alanine</t>
  </si>
  <si>
    <t>414-070-9</t>
  </si>
  <si>
    <t>129050-62-0</t>
  </si>
  <si>
    <t>607-477-00-X</t>
  </si>
  <si>
    <t>(1α5α6α)-6-nitro-3-benzyl-3-azabicyclo[3.1.0]hexane methanesulfonate salt</t>
  </si>
  <si>
    <t>426-740-8</t>
  </si>
  <si>
    <t>607-478-00-5</t>
  </si>
  <si>
    <t>tetramethylammonium hydrogen phthalate</t>
  </si>
  <si>
    <t>416-900-5</t>
  </si>
  <si>
    <t>79723-02-7</t>
  </si>
  <si>
    <t xml:space="preserve">Acute Tox. 3 *
STOT RE 2 *
Aquatic Acute 1
</t>
  </si>
  <si>
    <t xml:space="preserve">H301
H373 **
H400
</t>
  </si>
  <si>
    <t>607-479-00-0</t>
  </si>
  <si>
    <t>hexadecyl 4-chloro-3-[2-(5,5-dimethyl-2,4-dioxo-1,3-oxazolidin-3-yl)-4,4-dimethyl-3-oxopentamido]benzoate</t>
  </si>
  <si>
    <t>418-550-9</t>
  </si>
  <si>
    <t>168689-49-4</t>
  </si>
  <si>
    <t>607-480-00-6</t>
  </si>
  <si>
    <t>1,2-benzenedicarboxylic acid; di-C7-11-branched and linear alkylesters</t>
  </si>
  <si>
    <t>607-481-00-1</t>
  </si>
  <si>
    <t>reaction mass of: trihexyl citrate; dihexyloctyl citrate; dioctylhexyl citrate; dihexyldecyl citrate</t>
  </si>
  <si>
    <t>430-290-8</t>
  </si>
  <si>
    <t>607-482-00-7</t>
  </si>
  <si>
    <t>N-[1-(S)-ethoxycarbonyl-3-phenylpropyl]-.sc.l.sc.-alanyl-N-carboxyanhydride</t>
  </si>
  <si>
    <t>430-360-8</t>
  </si>
  <si>
    <t>84793-24-8</t>
  </si>
  <si>
    <t>607-483-00-2</t>
  </si>
  <si>
    <t>1,2-benzenedicarboxylic acid; di-C6-8-branched alkylesters, C7-rich</t>
  </si>
  <si>
    <t xml:space="preserve">H360D ***
</t>
  </si>
  <si>
    <t>607-484-00-8</t>
  </si>
  <si>
    <t>ethyl 2-{[3-acetylamino-4-(6-bromo-2-methyl-1,3-dioxo-2,3-dihydro-1H-isoindol-5-ylazo)phenyl]ethylamino}propionate</t>
  </si>
  <si>
    <t>430-480-0</t>
  </si>
  <si>
    <t>221452-67-1</t>
  </si>
  <si>
    <t>607-485-00-3</t>
  </si>
  <si>
    <t>(3S-trans)-phenyl-3-[(1,3-benzodioxol-5-yloxy)methyl]-4-(4-fluorophenyl)-1-piperidinecarboxylate</t>
  </si>
  <si>
    <t>430-510-2</t>
  </si>
  <si>
    <t>607-486-00-9</t>
  </si>
  <si>
    <t>potassium sodium 5'-(6-chloro-4-(2-(2-vinylsulfonylethoxy)ethylamino)-1,3,5-triazin-2-ylamino)-4'-hydroxy-2,3'-azodinaphthalene-1,2',5,7'-disulfonate</t>
  </si>
  <si>
    <t>402-110-8</t>
  </si>
  <si>
    <t>110081-40-8</t>
  </si>
  <si>
    <t>607-487-00-4</t>
  </si>
  <si>
    <t>reaction mass of: disodium 4-(3-ethoxycarbonyl-4-(5-(3-ethoxycarbonyl-5-hydroxy-1-(4-sulfonatophenyl)pyrazol-4-yl)penta-2,4-dienylidene)-4,5-dihydro-5-oxopyrazol-1-yl)benzenesulfonate; trisodium 4-(3-ethoxycarbonyl-4-(5-(3-ethoxycarbonyl-5-oxido-1-(4-sulfonatophenyl)pyrazol-4-yl)penta-2,4-dienylidene)-4,5-dihydro-5-oxopyrazol-1-yl)benzenesulfonate</t>
  </si>
  <si>
    <t>402-660-9</t>
  </si>
  <si>
    <t xml:space="preserve">Repr. 1B
Aquatic Chronic 3
</t>
  </si>
  <si>
    <t xml:space="preserve">H360D ***
H412
</t>
  </si>
  <si>
    <t>607-488-00-X</t>
  </si>
  <si>
    <t>ethyl (2-acetylamino-5-fluoro-4-isothiocyanatophenoxy)acetate</t>
  </si>
  <si>
    <t>414-210-9</t>
  </si>
  <si>
    <t>147379-38-2</t>
  </si>
  <si>
    <t>607-489-00-5</t>
  </si>
  <si>
    <t>reaction mass of: 2-ethylhexyl linolenate, linoleate and oleate; 2-ethylhexyl epoxyoleate; 2-ethylhexyl diepoxylinoleate; 2-ethylhexyl triepoxylinolenate</t>
  </si>
  <si>
    <t>414-890-7</t>
  </si>
  <si>
    <t>71302-79-9</t>
  </si>
  <si>
    <t>607-490-00-0</t>
  </si>
  <si>
    <t>N-[2-hydroxy-3-(C12-16-alkyloxy)propyl]-N-methyl glycinate</t>
  </si>
  <si>
    <t>415-060-7</t>
  </si>
  <si>
    <t>607-491-00-6</t>
  </si>
  <si>
    <t>reaction mass of: diester of 4,4'-methylenebis[2-(2-hydroxy-5-methylbenzyl)-3,6-dimethylphenol] and 6-diazo-5,6-dihydro-5-oxonaphthalene-1-sulfonic acid (1:2); triester of 4,4'-methylenebis[2-(2-hydroxy-5-methylbenzyl)-3,6-dimethylphenol] and 6-diazo-5,6-dihydro-5-oxonaphthalene-1-sulfonic acid (1:3)</t>
  </si>
  <si>
    <t>427-140-9</t>
  </si>
  <si>
    <t>607-492-00-1</t>
  </si>
  <si>
    <t>2-(1-(3',3'-dimethyl-1'-cyclohexyl)ethoxy)-2-methyl propyl propanoate</t>
  </si>
  <si>
    <t>415-490-5</t>
  </si>
  <si>
    <t>141773-73-1</t>
  </si>
  <si>
    <t>607-493-00-7</t>
  </si>
  <si>
    <t>methyl (3aR,4R,7aR)-2-methyl-4-(1S,2R,3-triacetoxypropyl)-3a,7a-dihydro-4H-pyrano[3,4-d]oxazole-6-carboxylate</t>
  </si>
  <si>
    <t>415-670-3</t>
  </si>
  <si>
    <t>78850-37-0</t>
  </si>
  <si>
    <t>607-494-00-2</t>
  </si>
  <si>
    <t>bis(2-ethylhexyl)octylphosphonate</t>
  </si>
  <si>
    <t>417-170-0</t>
  </si>
  <si>
    <t>52894-02-7</t>
  </si>
  <si>
    <t>607-495-00-8</t>
  </si>
  <si>
    <t>sodium 4-sulfophenyl-6-((1-oxononyl)amino)hexanoate</t>
  </si>
  <si>
    <t>417-550-6</t>
  </si>
  <si>
    <t>168151-92-6</t>
  </si>
  <si>
    <t>607-496-00-3</t>
  </si>
  <si>
    <t>2,2'-methylenebis(4,6-di-tert-butyl-phenyl)-2-ethylhexyl phosphite</t>
  </si>
  <si>
    <t>418-310-3</t>
  </si>
  <si>
    <t>126050-54-2</t>
  </si>
  <si>
    <t>607-497-00-9</t>
  </si>
  <si>
    <t>cerium oxide isostearate</t>
  </si>
  <si>
    <t>419-760-3</t>
  </si>
  <si>
    <t>607-498-00-4</t>
  </si>
  <si>
    <t>(E)-3,7-dimethyl-2,6-octadienylhexadecanoate</t>
  </si>
  <si>
    <t>421-370-3</t>
  </si>
  <si>
    <t>3681-73-0</t>
  </si>
  <si>
    <t>607-499-00-X</t>
  </si>
  <si>
    <t>bis(dimethyl-(2-hydroxyethyl)ammonium) 1,2-ethanediyl-bis(2-hexadecenylsuccinate)</t>
  </si>
  <si>
    <t>421-660-1</t>
  </si>
  <si>
    <t>607-500-00-3</t>
  </si>
  <si>
    <t>calcium 2,2,bis[(5-tetrapropylene-2-hydroxy)phenyl]ethanoate</t>
  </si>
  <si>
    <t>421-670-4</t>
  </si>
  <si>
    <t>607-501-00-9</t>
  </si>
  <si>
    <t>reaction mass of: triphenylthiophosphate and tertiary butylated phenyl derivatives</t>
  </si>
  <si>
    <t>421-820-9</t>
  </si>
  <si>
    <t>192268-65-8</t>
  </si>
  <si>
    <t>607-502-00-4</t>
  </si>
  <si>
    <t>(N-benzyl-N,N,N-tributyl)ammonium 4-dodecylbenzenesulfonate</t>
  </si>
  <si>
    <t>422-200-0</t>
  </si>
  <si>
    <t>178277-55-9</t>
  </si>
  <si>
    <t xml:space="preserve">H314
H302
H411
</t>
  </si>
  <si>
    <t>607-503-00-X</t>
  </si>
  <si>
    <t>2,4,6-tri-n-propyl-2,4,6-trioxo-1,3,5,2,4,6-trioxatriphosphorinane</t>
  </si>
  <si>
    <t>422-210-5</t>
  </si>
  <si>
    <t>68957-94-8</t>
  </si>
  <si>
    <t>607-504-00-5</t>
  </si>
  <si>
    <t>diammonium 1-hydroxy-2-(4-(4-carboxyphenylazo)-2,5-dimethoxyphenylazo)-7-amino-3-naphthalenesulfonate</t>
  </si>
  <si>
    <t>422-670-7</t>
  </si>
  <si>
    <t xml:space="preserve">Repr. 2
Acute Tox. 3 *
STOT RE 2 *
Aquatic Acute 1
Aquatic Chronic 1
</t>
  </si>
  <si>
    <t xml:space="preserve">H361f
H301
H373 **
H400
H410
</t>
  </si>
  <si>
    <t xml:space="preserve">H301
H361f
H373 **
H410
</t>
  </si>
  <si>
    <t>607-505-00-0</t>
  </si>
  <si>
    <t>pentasodium 7-(4-(4-(5-amino-4-sulfonato-2-(4-((2-(sulfonato-ethoxy)sulfonyl)phenylazo)phenylamino)-6-chloro-1,3,5-triazin-2-yl)amino-2-ureidophenylazo)naphtalene-1,3,6-trisulfonate</t>
  </si>
  <si>
    <t>422-930-1</t>
  </si>
  <si>
    <t>607-506-00-6</t>
  </si>
  <si>
    <t>reaction mass of: strontium (4-chloro-2-((4,5-dihydro-3-methyl-5-oxo-1-(3-sulfonatophenyl)-1H-pyrazol-4-yl)azo)-5-methyl)benzenesulfonate; disodium (4-chloro-2-((4,5-dihydro-3-methyl-5-oxo-1-(3-sulfonatophenyl)-1H-pyrazol-4-yl)azo)-5-methyl)benzenesulfonate</t>
  </si>
  <si>
    <t>422-970-8</t>
  </si>
  <si>
    <t>607-507-00-1</t>
  </si>
  <si>
    <t>potassium,sodium 2,4-diamino-3-[4-(2-sulfonatoethoxysulfonyl)phenylazo]-5-[4-(2-sulfonatoethoxysulfonyl)-2-sulfonatophenylazo]-benzenesulfonate</t>
  </si>
  <si>
    <t>422-980-2</t>
  </si>
  <si>
    <t>187026-95-5</t>
  </si>
  <si>
    <t>607-508-00-7</t>
  </si>
  <si>
    <t>disodium 3,3'-[iminobis[sulfonyl-4,1-phenylene-(5-hydroxy-3-methylpyrazole-1,4-diyl)azo-4,1-phenylenesulfonylimino-(4-amino-6-hydroxypyrimidine-2,5-diyl)azo-4,1-phenylenesulfonylimino(4-amino-6-hydroxypyrimidine-2,5-diyl)azo]bis(benzenesulfonate)]</t>
  </si>
  <si>
    <t>423-110-4</t>
  </si>
  <si>
    <t>607-509-00-2</t>
  </si>
  <si>
    <t>2-phenoxyethyl 4-aminobenzoate</t>
  </si>
  <si>
    <t>430-880-5</t>
  </si>
  <si>
    <t>88938-23-2</t>
  </si>
  <si>
    <t>607-510-00-8</t>
  </si>
  <si>
    <t>(2S,5R)-6,6-dibromo-3,3-dimethyl-7-oxo-4-thia-1-azabicyclo[3.2.0]heptane-2-carboxylic acid 4,4-dioxide</t>
  </si>
  <si>
    <t>427-200-4</t>
  </si>
  <si>
    <t>76646-91-8</t>
  </si>
  <si>
    <t>607-511-00-3</t>
  </si>
  <si>
    <t>reaction mass of: 4-[(3-decyloxypropyl)(3-isobutoxy-1-isobutoxycarbonyl-3-oxopropyl)amino]-4-oxobutyric acid; 4-[(3-isobutoxy-1-isobutoxycarbonyl-3-oxopropyl)(3-octyloxypropyl)amino]-4-oxobutyric acid</t>
  </si>
  <si>
    <t>423-750-4</t>
  </si>
  <si>
    <t>607-512-00-9</t>
  </si>
  <si>
    <t>trisodium 2,4-diamino-3,5-bis-[4-(2-sulfonatoethoxy)sulfonyl)phenylazo]benzenesulfonate</t>
  </si>
  <si>
    <t>423-970-0</t>
  </si>
  <si>
    <t>182926-43-8</t>
  </si>
  <si>
    <t>607-513-00-4</t>
  </si>
  <si>
    <t>reaction mass of: Trisodium 4-benzoylamino-6-(6-ethenesulfonyl-1-sulfato-naphthalen-2-ylazo)-5-hydroxynaphthalene-2,7-disulfonate; 5-(benzoylamino)-4-hydroxy-3-((1-sulfo-6-((2-(sulfooxy)ethyl)sulfonyl)-2-naphthyl)azo)naphthalene-2,7-disulfonic acid sodium salt; 5-(benzoylamino)-4-hydroxy-3-((1-sulfo-6-((2-(sulfooxy)ethyl)sulfonyl)-2-naphthyl)azo)naphthalene-2,7-disulfonic acid</t>
  </si>
  <si>
    <t>423-200-3</t>
  </si>
  <si>
    <t>607-514-00-X</t>
  </si>
  <si>
    <t>potassium N-(1-methoxy-1-oxobut-2-en-3-yl)valinate</t>
  </si>
  <si>
    <t>427-240-2</t>
  </si>
  <si>
    <t>134841-35-3</t>
  </si>
  <si>
    <t>607-515-00-5</t>
  </si>
  <si>
    <t>reaction mass of: disodium hexyldiphenyl ether disulphonate; disodium dihexyldiphenyl ether disulphonate</t>
  </si>
  <si>
    <t>429-650-7</t>
  </si>
  <si>
    <t>147732-60-3</t>
  </si>
  <si>
    <t>607-516-00-0</t>
  </si>
  <si>
    <t>N,N'-bis(trifluoroacetyl)-S,S'-bis L-homocysteine</t>
  </si>
  <si>
    <t>429-670-6</t>
  </si>
  <si>
    <t>105996-54-1</t>
  </si>
  <si>
    <t>607-517-00-6</t>
  </si>
  <si>
    <t>(S)-α-(acetylthio)benzenepropanoic acid</t>
  </si>
  <si>
    <t>430-300-0</t>
  </si>
  <si>
    <t>76932-17-7</t>
  </si>
  <si>
    <t>607-518-00-1</t>
  </si>
  <si>
    <t>3-oxoandrost-4-ene-17-ß-carboxylic acid</t>
  </si>
  <si>
    <t>414-990-0</t>
  </si>
  <si>
    <t>302-97-6</t>
  </si>
  <si>
    <t xml:space="preserve">H361f
H413
</t>
  </si>
  <si>
    <t>607-519-00-7</t>
  </si>
  <si>
    <t>poly-[((4-((4-ethyl-ethylene)amino)phenyl)-((4-(ethyl-(2-oxyethylene)amino)phenyl)methinyl)cyclohexa-2,5-dienylidene)-N-ethyl-N-(2-hydroxyethyl)ammonium acetate]</t>
  </si>
  <si>
    <t>427-280-0</t>
  </si>
  <si>
    <t>176429-27-9</t>
  </si>
  <si>
    <t xml:space="preserve">STOT SE 3
Skin Irrit. 2
Eye Dam. 1
Aquatic Acute 1
Aquatic Chronic 1
</t>
  </si>
  <si>
    <t xml:space="preserve">H335
H315
H318
H400
H410
</t>
  </si>
  <si>
    <t xml:space="preserve">H335
H315
H318
H410
</t>
  </si>
  <si>
    <t>607-520-00-2</t>
  </si>
  <si>
    <t>reaction mass of: sodium 4,5-dihydro-2-[(propionato)(C6-18)alkyl]-3H-imidazolium-N-ethylphosphate; disodium 4,5-dihydro-2-[(dipropionato)(C6-18)alkyl]-3H-imidazolium-N-ethylphosphate</t>
  </si>
  <si>
    <t>427-740-0</t>
  </si>
  <si>
    <t>607-521-00-8</t>
  </si>
  <si>
    <t>tetraethyl N,N'-(methylenedicyclohexane-4,1-diyl)bis-.sc.dl.sc.-aspartate</t>
  </si>
  <si>
    <t>429-270-1</t>
  </si>
  <si>
    <t>136210-30-5</t>
  </si>
  <si>
    <t>607-522-00-3</t>
  </si>
  <si>
    <t>sodium salt of the polymer of: sodium 2-methyl-buta-1,3-diene-1-sulfonate with acrylic acid and 2-hydroxyethyl-2-methylacrylate</t>
  </si>
  <si>
    <t>429-720-7</t>
  </si>
  <si>
    <t>184246-86-4</t>
  </si>
  <si>
    <t>607-523-00-9</t>
  </si>
  <si>
    <t>reaction mass of mono to tetra(lithium and/or sodium)3-amino-10-[4-(4-amino-3-sulfonatoanilino)-6-[methyl-(2-sulfonatoethyl)amino]-1,3,5-triazin-2-ylamino]-6-13-dichlorobenzo[1,2-B:4,5-B']di[1,4]benzoxazine-4,11-disulfonate; mono to tetra(lithium and/or sodium)3-amino-10-[4,6-bis(4-amino-3-sulfonatoanilino)-1,3,5-triazin-2-ylamino]-6-13-dichlorobenzo[1,2-B:4,5-B']di[1,4]benzoxazine-4,11-disulfonate; mono to penta(lithium and/or sodium)10,10´-diamino-6,6',13,13´-tetrachloro-3,3'-[6-[methyl-(2-sulfonatoethyl)amino]-1,3,5-triazin-2,4-diyldiimino]bis[benzo[1,2-B:4,5-B']di[1,4]benzoxazine-4,11-disulfonate; mono to hepta(lithium and/or sodium)10-amino-6,6',13,13'-tetrachloro-10´[4-(4-amino-3-sulfonatoanilino)-[6-methyl-(2-sulfonatoethyl)amino]-1,3,5-triazin-2,4-diimino]bis[benzo[1,2-B:4,5-B']di[1,4]benzoxazine-4,11-disulfonate; mono to hepta(lithium and/or sodium)10,10'-diamino-6,6',3,3'[(2-sulfonato)-1,4-phenylenediiminobis[6-methyl-(2-sulfonatoethyl)amino]-1,3,5-triazin-2,4-diyldiimino]bis[benzo[1,2-B:4,5-B']di[1,4]benzoxazine-4,11-disulfonate</t>
  </si>
  <si>
    <t>430-200-7</t>
  </si>
  <si>
    <t>607-524-00-4</t>
  </si>
  <si>
    <t>tall oil 2-[(tetrahydro-2H-pyran-2-yl) thio]ethyl esters</t>
  </si>
  <si>
    <t>430-310-5</t>
  </si>
  <si>
    <t>607-525-00-X</t>
  </si>
  <si>
    <t>(Z)-2-methoxymino-2-[2-(tritylamino)thiazol-4-yl]acetic acid</t>
  </si>
  <si>
    <t>431-520-1</t>
  </si>
  <si>
    <t>64485-90-1</t>
  </si>
  <si>
    <t xml:space="preserve">Flam. Sol. 1 ****
Carc. 2
Aquatic Chronic 3
</t>
  </si>
  <si>
    <t xml:space="preserve">H228
H351
H412
</t>
  </si>
  <si>
    <t>607-526-00-5</t>
  </si>
  <si>
    <t>cartap (ISO); 1,3-bis(carbamoylthio)-2-(dimethylamino)propane</t>
  </si>
  <si>
    <t>607-527-00-0</t>
  </si>
  <si>
    <t>reaction mass of: 1-(1'H,1'H,2'H,2'H-tridecafluorooctyl)-12-(1''H,1''H,2''H,2''H-tridecafluorooctyl)dodecanedioate; 1-(1'H,1'H,2'H,2'H-tridecafluorooctyl)-12-(1''H,1''H,2''H,2''H-heptdecafluorodecyl)dodecanedioate; 1-(1'H,1'H,2'H,2'H-tridecafluorooctyl)-12-(1''H,1''H,2''H,2''H-heneicosafluorododecyl)dodecanedioate; 1-(1'H,1'H,2'H,2'H-tridecafluorooctyl)-12-(1''H,1''H,2''H,2''H-pentacosafluorotetradecyl)dodecanedioate; 1-(1'H,1'H,2'H,2'H-heptadecafluorodecyl)-12-(1''H,1''H,2''H,2''H-heptadecafluorodecyl)dodecanedioate; 1-(1'H,1'H,2'H,2'H-heptadecafluorodecyl)-12-(1''H,1''H,2''H,2''H-heneicosafluorododecyl)dodecanedioate</t>
  </si>
  <si>
    <t>423-180-6</t>
  </si>
  <si>
    <t>607-528-00-6</t>
  </si>
  <si>
    <t>(S)-3-methyl-2-(2-oxotetrahydropyrimidine-1-yl)butyric acid</t>
  </si>
  <si>
    <t>430-900-2</t>
  </si>
  <si>
    <t>192725-50-1</t>
  </si>
  <si>
    <t>607-529-00-1</t>
  </si>
  <si>
    <t>benzyl cis-4-ammonium-4'-toluenesulfonato-1-cyclohexanecarboxylate</t>
  </si>
  <si>
    <t>426-070-6</t>
  </si>
  <si>
    <t>67299-45-0</t>
  </si>
  <si>
    <t>607-530-00-7</t>
  </si>
  <si>
    <t>reaction mass of isomers of: C7-9-alkyl 3-(3,5-di-tert-butyl-4-hydroxyphenyl)propionate</t>
  </si>
  <si>
    <t>406-040-9</t>
  </si>
  <si>
    <t>125643-61-0</t>
  </si>
  <si>
    <t>607-531-00-2</t>
  </si>
  <si>
    <t>methyl 3-amino-4,6-dibromo-2-methyl-benzoate</t>
  </si>
  <si>
    <t>425-190-6</t>
  </si>
  <si>
    <t>119916-05-1</t>
  </si>
  <si>
    <t>607-532-00-8</t>
  </si>
  <si>
    <t>(S)-1-[2-tert-butoxycarbonyl-3-(2-methoxyethoxy)propyl]-1-cyclopentanecarboxylic acid, cyclohexylamine salt</t>
  </si>
  <si>
    <t>425-510-4</t>
  </si>
  <si>
    <t>167944-94-7</t>
  </si>
  <si>
    <t>607-533-00-3</t>
  </si>
  <si>
    <t>pentasodium monohydrogen 6-chloro-3,10-bis[2-[4-chloro-6-(2,4-disulfophenylamino)-1,3,5-triazin-2-yl-amino]ethylamino]-13-ethylbenzo[5.6][1.4]oxazino[2,3-b]phenoxazine-4,11-disulfonate</t>
  </si>
  <si>
    <t>414-910-4</t>
  </si>
  <si>
    <t>607-534-00-9</t>
  </si>
  <si>
    <t>ethyl 2-(3-benzoylphenyl)propanoate</t>
  </si>
  <si>
    <t>414-920-9</t>
  </si>
  <si>
    <t>60658-04-0</t>
  </si>
  <si>
    <t xml:space="preserve">Acute Tox. 3 *
STOT RE 1
Skin Sens. 1
Aquatic Chronic 2
</t>
  </si>
  <si>
    <t xml:space="preserve">H301
H372 **
H317
H411
</t>
  </si>
  <si>
    <t>607-535-00-4</t>
  </si>
  <si>
    <t>potassium 4-iodo-2-sulfonato-benzoic acid</t>
  </si>
  <si>
    <t>426-620-5</t>
  </si>
  <si>
    <t>607-536-00-X</t>
  </si>
  <si>
    <t>(2,6-xylyloxy) acetic acid</t>
  </si>
  <si>
    <t>430-910-7</t>
  </si>
  <si>
    <t>13335-71-2</t>
  </si>
  <si>
    <t>607-537-00-5</t>
  </si>
  <si>
    <t>isopropylammonium 2-(3-benzoylphenyl)propionate</t>
  </si>
  <si>
    <t>417-970-1</t>
  </si>
  <si>
    <t xml:space="preserve">Acute Tox. 3 *
Acute Tox. 4 *
STOT RE 1
Eye Dam. 1
Aquatic Acute 1
Aquatic Chronic 1
</t>
  </si>
  <si>
    <t xml:space="preserve">H301
H312
H372 **
H318
H400
H410
</t>
  </si>
  <si>
    <t xml:space="preserve">H301
H312
H372 **
H318
H410
</t>
  </si>
  <si>
    <t>607-539-00-6</t>
  </si>
  <si>
    <t>propyl((4-(5-oxo-3-propylisoxazolidin-4-ylidenmethin)phenyl)propoxycarbonylmethyleneamino)acetate</t>
  </si>
  <si>
    <t>431-000-2</t>
  </si>
  <si>
    <t>198705-81-6</t>
  </si>
  <si>
    <t>607-540-00-1</t>
  </si>
  <si>
    <t>1-(mercaptomethyl)cyclopropylacetic acid</t>
  </si>
  <si>
    <t>420-240-3</t>
  </si>
  <si>
    <t>162515-68-6</t>
  </si>
  <si>
    <t xml:space="preserve">Acute Tox. 4 *
Acute Tox. 4 *
Skin Corr. 1B
Skin Sens. 1
Aquatic Chronic 2
</t>
  </si>
  <si>
    <t xml:space="preserve">H312
H302
H314
H317
H411
</t>
  </si>
  <si>
    <t xml:space="preserve">H314
H312
H302
H317
H411
</t>
  </si>
  <si>
    <t>607-541-00-7</t>
  </si>
  <si>
    <t>[(1-methyl-1,2-ethanediyl)bis[nitrilobis(methylene)]]tetrakis(phosphonic acid)</t>
  </si>
  <si>
    <t>421-940-1</t>
  </si>
  <si>
    <t>28698-31-9</t>
  </si>
  <si>
    <t>607-542-00-2</t>
  </si>
  <si>
    <t>methyl 2-(4-butanesulfonamidophenoxy)tetradecanoate</t>
  </si>
  <si>
    <t>422-110-1</t>
  </si>
  <si>
    <t>607-543-00-8</t>
  </si>
  <si>
    <t>poly-[((4-((4-(ethyl-ethylene)amino)phenyl)-(4-(ethyl-(2-oxyethylene)amino)phenyl)methinyl)-3-methylcyclohexa-2,5-dienylidene)-N-ethyl-N-(2-hydroxyethyl)ammonium acetate]</t>
  </si>
  <si>
    <t>427-480-8</t>
  </si>
  <si>
    <t>176429-22-4</t>
  </si>
  <si>
    <t>607-544-00-3</t>
  </si>
  <si>
    <t>ethyl 6,8-difluoro-1-(formylmethylamino)-1,4-dihydro-7-(4-methyl)piperazin-1-yl)-4-oxo-quinoline-3-carboxylate</t>
  </si>
  <si>
    <t>427-490-2</t>
  </si>
  <si>
    <t>158585-86-5</t>
  </si>
  <si>
    <t>607-545-00-9</t>
  </si>
  <si>
    <t>1,2-dimethyl-3-(1-methylethenyl)cyclopentyl acetate</t>
  </si>
  <si>
    <t>424-070-0</t>
  </si>
  <si>
    <t>94346-09-5</t>
  </si>
  <si>
    <t>607-546-00-4</t>
  </si>
  <si>
    <t>reaction mass of: methyl {[5-acetylamino-4-(2-chloro-4-nitrophenylazo)phenyl]methoxycarbonylmethylamino}acetate; methyl {[5-acetylamino-4-(2-chloro-4-nitrophenylazo)phenyl]ethoxycarbonylmethylamino}acetate</t>
  </si>
  <si>
    <t>424-290-7</t>
  </si>
  <si>
    <t>188070-47-5</t>
  </si>
  <si>
    <t>607-547-00-X</t>
  </si>
  <si>
    <t>18-methylnonadecyl 2,2-dimethylpropanoate</t>
  </si>
  <si>
    <t>424-370-1</t>
  </si>
  <si>
    <t>125496-22-2</t>
  </si>
  <si>
    <t>607-548-00-5</t>
  </si>
  <si>
    <t>1-(2,4-dichlorophenyl)-2-(1H-imidazol-1-yl)ethanone methanesulfonate</t>
  </si>
  <si>
    <t>431-010-7</t>
  </si>
  <si>
    <t>154486-26-7</t>
  </si>
  <si>
    <t>607-549-00-0</t>
  </si>
  <si>
    <t>methyl (E)-2((3-(1,3-benzodioxol-5-yl)-2-methyl-1-propenyl)amino)benzoate</t>
  </si>
  <si>
    <t>424-430-7</t>
  </si>
  <si>
    <t>125778-19-0</t>
  </si>
  <si>
    <t>607-550-00-6</t>
  </si>
  <si>
    <t>2-amino-4-bromo-5-chlorobenzoic acid</t>
  </si>
  <si>
    <t>424-700-4</t>
  </si>
  <si>
    <t>607-551-00-1</t>
  </si>
  <si>
    <t>tetrabutylammonium 2-amino-6-iodopurinate</t>
  </si>
  <si>
    <t>424-710-9</t>
  </si>
  <si>
    <t>156126-48-6</t>
  </si>
  <si>
    <t xml:space="preserve">Acute Tox. 4 *
Acute Tox. 4 *
STOT RE 2 *
Skin Irrit. 2
Eye Dam. 1
Skin Sens. 1
Aquatic Chronic 2
</t>
  </si>
  <si>
    <t xml:space="preserve">H312
H302
H373 **
H315
H318
H317
H411
</t>
  </si>
  <si>
    <t>607-552-00-7</t>
  </si>
  <si>
    <t>hexadecyl 3-amino-4-isopropoxybenzoate</t>
  </si>
  <si>
    <t>424-830-1</t>
  </si>
  <si>
    <t>607-553-00-2</t>
  </si>
  <si>
    <t>7-amino-4-hydroxy-2-naphthalenesulfonic acid, coupled with 5 (or 8) -amino-8 (or 5)-[[4-[[4-[[4-amino-6(or 7)-sulfo-1-naphthyl]azo]phenyl]amino]-3-sulfophenyl]azo]-2-naphthalenesulfonic acid and 4-hydroxy-7-(phenylamino)-2-naphthalenesulfonic acid, sodium salt</t>
  </si>
  <si>
    <t>424-850-0</t>
  </si>
  <si>
    <t>607-554-00-8</t>
  </si>
  <si>
    <t>2,4-diamino-5-[4-[(2-sulfoxyl ethyl)sulfonyl]phenylazo]benzenesulfonic acid</t>
  </si>
  <si>
    <t>424-870-1</t>
  </si>
  <si>
    <t>27624-67-5</t>
  </si>
  <si>
    <t xml:space="preserve">Expl. 1.1
Eye Dam. 1
Aquatic Chronic 3
</t>
  </si>
  <si>
    <t xml:space="preserve">H201
H318
H412
</t>
  </si>
  <si>
    <t>GHS01
GHS05
Dgr</t>
  </si>
  <si>
    <t>607-555-00-3</t>
  </si>
  <si>
    <t>1,1,3,3-tetramethylbutylperoxypivalate</t>
  </si>
  <si>
    <t>424-980-8</t>
  </si>
  <si>
    <t>22288-41-1</t>
  </si>
  <si>
    <t xml:space="preserve">Flam. Liq. 2
Org. Perox. D
Skin Irrit. 2
Skin Sens. 1
Aquatic Chronic 2
</t>
  </si>
  <si>
    <t xml:space="preserve">H225
H242
H315
H317
H411
</t>
  </si>
  <si>
    <t>607-556-00-9</t>
  </si>
  <si>
    <t>2-acetoxymethylene-4-acetylphenylacetate</t>
  </si>
  <si>
    <t>425-160-2</t>
  </si>
  <si>
    <t>24085-06-1</t>
  </si>
  <si>
    <t>607-557-00-4</t>
  </si>
  <si>
    <t>salt of: (1S-cis)-1-amino-2,3-dihydro-1H-inden-2-ol and [R-[R*R*]]-2,3-dihydroxybutanedioic acid</t>
  </si>
  <si>
    <t>425-210-3</t>
  </si>
  <si>
    <t>169939-84-8</t>
  </si>
  <si>
    <t>607-558-00-X</t>
  </si>
  <si>
    <t>2S-isopropyl-5R-methyl-1R-cyclohexyl (2R,5S)-5-(4-amino-2-oxo-2H-pyrimidin-1-yl)-[1.3]-oxathiolane-2-carboxylate</t>
  </si>
  <si>
    <t>425-250-1</t>
  </si>
  <si>
    <t>147027-10-9</t>
  </si>
  <si>
    <t>607-559-00-5</t>
  </si>
  <si>
    <t>coconut oil, reaction products with glycerol esters of 3,5-bis(1,1-dimethylethyl)-4-hydroxybenzenepropanoic acid</t>
  </si>
  <si>
    <t>425-400-6</t>
  </si>
  <si>
    <t>179986-09-5</t>
  </si>
  <si>
    <t>607-560-00-0</t>
  </si>
  <si>
    <t>(R,S)-2-butyloctanedioic acid</t>
  </si>
  <si>
    <t>431-210-4</t>
  </si>
  <si>
    <t>50905-10-7</t>
  </si>
  <si>
    <t>607-561-00-6</t>
  </si>
  <si>
    <t>sodium 4-hydroxy-3-(N'-(2-(2-hydroxyethylenesulfonyl)ethylene)ureido)-5-nitrobenzenesulfonate</t>
  </si>
  <si>
    <t>425-460-3</t>
  </si>
  <si>
    <t>607-562-00-1</t>
  </si>
  <si>
    <t>reaction mass of: (2R,3R)-3-(2-ethoxyphenoxy)-2-hydroxy-3-phenylpropylammonium methanesulfonate; (2S,3S)-3-(2-ethoxyphenoxy)-2-hydroxy-3-phenylpropylammonium methanesulfonate</t>
  </si>
  <si>
    <t>425-530-3</t>
  </si>
  <si>
    <t>98769-75-6</t>
  </si>
  <si>
    <t>607-563-00-7</t>
  </si>
  <si>
    <t>5,7-dichloro-4-hydroxyquinoline-3-carboxylic acid</t>
  </si>
  <si>
    <t>431-250-2</t>
  </si>
  <si>
    <t>171850-30-9</t>
  </si>
  <si>
    <t>607-564-00-2</t>
  </si>
  <si>
    <t>1,6-hexanediammonium, sodium 5-sulfato-1,3-benzenedicarboxylate</t>
  </si>
  <si>
    <t>425-730-0</t>
  </si>
  <si>
    <t>51178-75-7</t>
  </si>
  <si>
    <t>607-565-00-8</t>
  </si>
  <si>
    <t>3-ethyl 5-methyl 2-(2-aminoethoxymethyl)-4-(2-chlorophenyl)-1,4-dihydro-6-methyl-3,5-pyridinedicarboxylate</t>
  </si>
  <si>
    <t>425-820-1</t>
  </si>
  <si>
    <t>88150-42-9</t>
  </si>
  <si>
    <t xml:space="preserve">Acute Tox. 3 *
STOT RE 2 *
Eye Dam. 1
Aquatic Acute 1
Aquatic Chronic 1
</t>
  </si>
  <si>
    <t xml:space="preserve">H301
H373 **
H318
H400
H410
</t>
  </si>
  <si>
    <t xml:space="preserve">H301
H373 **
H318
H410
</t>
  </si>
  <si>
    <t>607-566-00-3</t>
  </si>
  <si>
    <t>reaction mass of: dodecylphenyl dodecylhydroxybenzenecarboxylate; bis(dodecylphenyl)dodecyl hydroxybenzenedicarboxylate</t>
  </si>
  <si>
    <t>426-140-6</t>
  </si>
  <si>
    <t>607-567-00-9</t>
  </si>
  <si>
    <t>potassium 3-iodo-6-methylbenzenesulfonate</t>
  </si>
  <si>
    <t>426-300-5</t>
  </si>
  <si>
    <t>607-568-00-4</t>
  </si>
  <si>
    <t>potassium 2-chloro-3-(benzyloxy)propionate</t>
  </si>
  <si>
    <t>426-350-8</t>
  </si>
  <si>
    <t>138666-92-9</t>
  </si>
  <si>
    <t>607-569-00-X</t>
  </si>
  <si>
    <t>reaction mass of: sodium 2-amino-4-(2,6-difluoropyrimidin-4-ylamino)benzenesulfonate; sodium 2-amino-4-(4,6-difluoropyrimidin-4-ylamino)benzenesulfonate</t>
  </si>
  <si>
    <t>426-470-0</t>
  </si>
  <si>
    <t>607-570-00-5</t>
  </si>
  <si>
    <t>sodium (6R-trans)-7-amino-8-oxo-3-[[[1-(sulfomethyl)-1H-tetrazol-5-yl]thio]methyl]-5-thia-1-azabicyclo[4.2.0]oct-2-ene-2-carboxylate monohydrate</t>
  </si>
  <si>
    <t>426-520-1</t>
  </si>
  <si>
    <t>71420-85-4</t>
  </si>
  <si>
    <t>607-571-00-0</t>
  </si>
  <si>
    <t>2-cyclopentene-1-acetic acid, 3-hydroxy-2-pentyl-, methyl ester acetate</t>
  </si>
  <si>
    <t>431-400-7</t>
  </si>
  <si>
    <t>57374-49-9</t>
  </si>
  <si>
    <t>607-572-00-6</t>
  </si>
  <si>
    <t>diethyl thiophosphoryl (Z)-(2-aminothiazol-4-yl)methoxyimino acetate</t>
  </si>
  <si>
    <t>426-790-0</t>
  </si>
  <si>
    <t>162208-27-7</t>
  </si>
  <si>
    <t xml:space="preserve">Acute Tox. 4 *
Acute Tox. 4 *
STOT RE 2 *
Skin Sens. 1
Aquatic Acute 1
Aquatic Chronic 1
</t>
  </si>
  <si>
    <t xml:space="preserve">H312
H302
H373 **
H317
H400
H410
</t>
  </si>
  <si>
    <t xml:space="preserve">H312
H302
H373 **
H317
H410
</t>
  </si>
  <si>
    <t>607-573-00-1</t>
  </si>
  <si>
    <t>reaction mass of: disodium 7-(2,4-difluoropyrimidin-6-ylamino)-4-hydroxy-3-(4-methoxy-2-sulfonatophenylazo)naphthalene-2-sulfonate; disodium 7-(4,6-difluoropyrimidin-2-ylamino)-4-hydroxy-3-(4-methoxy-2-sulfonatophenylazo)naphthalene-2-sulfonate</t>
  </si>
  <si>
    <t>426-840-1</t>
  </si>
  <si>
    <t>607-574-00-7</t>
  </si>
  <si>
    <t>[1R-(1-α,2β,5α)]-mono[5-methyl-2-(1-methylethyl)cyclohexyl]butanedioate</t>
  </si>
  <si>
    <t>426-890-4</t>
  </si>
  <si>
    <t>77341-67-4</t>
  </si>
  <si>
    <t>607-575-00-2</t>
  </si>
  <si>
    <t>4-(5-(5-[1-(4-carboxyphenyl)hexahydro-2,4,6-trioxopyrimidin-5-ylidene]penta-1,3-dienyl)-1,2,3,4-tetrahydro-6-hydroxy-2,4-dioxopyrimidin-1-yl)benzoic acid-triethylamine salt</t>
  </si>
  <si>
    <t>426-900-7</t>
  </si>
  <si>
    <t xml:space="preserve">STOT SE 3
Aquatic Chronic 3
</t>
  </si>
  <si>
    <t xml:space="preserve">H335
H412
</t>
  </si>
  <si>
    <t>607-576-00-8</t>
  </si>
  <si>
    <t>branched, octyl 3-[3,5-di(tert-butyl)-4-hydroxyphenyl]propanoate</t>
  </si>
  <si>
    <t>427-030-0</t>
  </si>
  <si>
    <t>607-577-00-3</t>
  </si>
  <si>
    <t>(2R*,3S*)-2-(2,4-difluorophenyl)-3-(5-fluoro-4-pyrimidinyl)-1-(1H-1,2,4-triazol-1-yl)butan-2-ol (1R)-10-camphorsulfonate</t>
  </si>
  <si>
    <t>427-100-0</t>
  </si>
  <si>
    <t>607-578-00-9</t>
  </si>
  <si>
    <t>ethyl 4-((4-diethylamino-2-methylphenyl)imino)-4,5-dihydro-1-isopropyl-5-oxo-1H-pyrazole-3-carboxylate</t>
  </si>
  <si>
    <t>427-110-5</t>
  </si>
  <si>
    <t xml:space="preserve">Acute Tox. 4 *
STOT RE 2 *
Aquatic Chronic 4
</t>
  </si>
  <si>
    <t xml:space="preserve">H302
H373 **
H413
</t>
  </si>
  <si>
    <t>607-579-00-4</t>
  </si>
  <si>
    <t>diethyl[(p-ethoxyanilino)methylene]malonate</t>
  </si>
  <si>
    <t>431-430-0</t>
  </si>
  <si>
    <t>103976-28-9</t>
  </si>
  <si>
    <t>607-580-00-X</t>
  </si>
  <si>
    <t>ethyl 7-chloro-1-(2,4-difluorophenyl)-6-fluoro-1,4-dihydro-4-oxo-1,8-naphthyridine-3-carboxylate</t>
  </si>
  <si>
    <t>422-360-1</t>
  </si>
  <si>
    <t>100491-29-0</t>
  </si>
  <si>
    <t>607-581-00-5</t>
  </si>
  <si>
    <t>ethyl 2-ethoxy-4-carboxymethylbenzoate</t>
  </si>
  <si>
    <t>427-630-2</t>
  </si>
  <si>
    <t>99469-99-5</t>
  </si>
  <si>
    <t>607-582-00-0</t>
  </si>
  <si>
    <t>reaction mass of: tetrasodium 7-(4-(4-fluoro-6-(4-(2-sulfonatoethylsulfonyl)phenylamino)-1,3,5-triazin-2-ylamino)-2-ureidophenylazo)naphthalene-1,3,6-trisulfonate; tetrasodium 7-(4-(4-hydroxy-6-(4-(2-sulfonatoethylsulfonyl)phenylamino)-1,3,5-triazin-2-ylamino)-2-ureidophenylazo)naphthalene-1,3,6-trisulfonate</t>
  </si>
  <si>
    <t>427-650-1</t>
  </si>
  <si>
    <t>607-583-00-6</t>
  </si>
  <si>
    <t>4-amino-3-[[4-[[2-(sulfooxy)ethyl]sulfonyl]phenyl]azo]-1-naphthalene sulfonic acid</t>
  </si>
  <si>
    <t>427-680-5</t>
  </si>
  <si>
    <t>188907-52-0</t>
  </si>
  <si>
    <t>607-584-00-1</t>
  </si>
  <si>
    <t>trisodium 3-[2-acetylamino-4-[4-chloro-6-[4-(2-sulfonatoxyethylsulfonyl)phenylamino]-1,3,5-triazine-2-ylamino]phenylazo]naphthalene-1,5-disulfonate</t>
  </si>
  <si>
    <t>427-710-7</t>
  </si>
  <si>
    <t>215612-56-9</t>
  </si>
  <si>
    <t>607-585-00-7</t>
  </si>
  <si>
    <t>strontium 2-[(2-hydroxy-6-sulfonato-1-naphthyl)azo]naphthalene-1-sulfonate</t>
  </si>
  <si>
    <t>427-930-3</t>
  </si>
  <si>
    <t>607-586-00-2</t>
  </si>
  <si>
    <t>dodecyl 3-amino-4-chlorobenzoate</t>
  </si>
  <si>
    <t>428-020-9</t>
  </si>
  <si>
    <t>6195-20-6</t>
  </si>
  <si>
    <t>607-587-00-8</t>
  </si>
  <si>
    <t>ethyl cis-4-[4-[[2-(2,4-dichlorophenyl)-2-(1H-imidazol-1-ylmethyl)-1,3-dioxolan-4-yl]methoxy]phenyl]piperazine-1-carboxylate</t>
  </si>
  <si>
    <t>428-030-3</t>
  </si>
  <si>
    <t>67914-69-6</t>
  </si>
  <si>
    <t>607-588-00-3</t>
  </si>
  <si>
    <t>reaction mass of: 2-ethylhexyl 2,3,4,5-tetrabromobenzoate; bis(2-ethylhexyl) 3,4,5,6-tetrabromophthalate</t>
  </si>
  <si>
    <t>428-050-2</t>
  </si>
  <si>
    <t>607-589-00-9</t>
  </si>
  <si>
    <t>tetrakis(1,2,2,6,6-pentamethyl-4-piperidyl)-1,2,3,4-butanetetracarboxylate</t>
  </si>
  <si>
    <t>428-070-1</t>
  </si>
  <si>
    <t>91788-83-9</t>
  </si>
  <si>
    <t xml:space="preserve">Acute Tox. 4 *
STOT RE 1
Aquatic Acute 1
Aquatic Chronic 1
</t>
  </si>
  <si>
    <t xml:space="preserve">H302
H372 **
H400
H410
</t>
  </si>
  <si>
    <t xml:space="preserve">H372 **
H302
H410
</t>
  </si>
  <si>
    <t>607-590-00-4</t>
  </si>
  <si>
    <t>hexadecyl 3-[2-(5,5-dimethyl-2,4-dioxo-1,3-oxazolidin-3-yl)-4,4-dimethyl-3-oxovaleramido]-4-isopropoxybenzoate</t>
  </si>
  <si>
    <t>428-140-1</t>
  </si>
  <si>
    <t>210706-50-6</t>
  </si>
  <si>
    <t>607-591-00-X</t>
  </si>
  <si>
    <t>reaction mass of: trisodium 5-(4-fluoro-6-morpholin-4-yl-1,3,5-triazin-2-ylamino)-4-hydroxy-3-(4-(2-sulfooxyethanesulfonyl)phenylazo)naphthalene-2,7-disulfonate; disodium 3-(4-ethenesulfonylphenylazo)-5-(4-fluoro-6-morpholin-4-yl-1,3,5-triazin-2-ylamino)-4-hydroxynaphthalene-2,7-disulfonate</t>
  </si>
  <si>
    <t>428-400-4</t>
  </si>
  <si>
    <t>607-592-00-5</t>
  </si>
  <si>
    <t>di(C9-11-alkyl) cyclohexane-1,4-dicarboxylate</t>
  </si>
  <si>
    <t>428-870-0</t>
  </si>
  <si>
    <t>607-593-00-0</t>
  </si>
  <si>
    <t>4-(2-methylacryloyloxy)phenyl 4-allyloxybenzoate</t>
  </si>
  <si>
    <t>429-000-2</t>
  </si>
  <si>
    <t>159235-16-2</t>
  </si>
  <si>
    <t>607-594-00-6</t>
  </si>
  <si>
    <t>ethyl (1S,5R,6S)-5-(1-ethylpropoxy)-7-oxabicyclo[4.1.0]hept-3-ene-3-carboxylate</t>
  </si>
  <si>
    <t>429-020-1</t>
  </si>
  <si>
    <t>204254-96-6</t>
  </si>
  <si>
    <t xml:space="preserve">STOT RE 2 *
Skin Sens. 1
</t>
  </si>
  <si>
    <t xml:space="preserve">H373 **
H317
</t>
  </si>
  <si>
    <t>607-595-00-1</t>
  </si>
  <si>
    <t>N-amidino-N-methylglycine-2-oxopropionate</t>
  </si>
  <si>
    <t>429-120-5</t>
  </si>
  <si>
    <t>208535-04-0</t>
  </si>
  <si>
    <t>607-596-00-7</t>
  </si>
  <si>
    <t>ethyl 2-(4-phenoxyphenyl)lactate</t>
  </si>
  <si>
    <t>429-220-9</t>
  </si>
  <si>
    <t>132584-17-9</t>
  </si>
  <si>
    <t>607-597-00-2</t>
  </si>
  <si>
    <t>tetrasodium 4,4'-bis{4-[4-(2-hydroxyethylamino)-6-(4-sulfonatoanilino)-1,3,5-triazin-2-ylamino]phenylazo}stilbene-2,2'-disulfonate</t>
  </si>
  <si>
    <t>429-230-3</t>
  </si>
  <si>
    <t>607-598-00-8</t>
  </si>
  <si>
    <t>trisodium 3-amino-4-[4-[4-(2-(2-ethenylsulfonylethoxy)ethylamino)-6-fluoro-1,3,5-triazine-2-ylamino]-2-sulfophenylazo]-5-hydroxynaphthalene-2,7-disulfonate</t>
  </si>
  <si>
    <t>429-240-8</t>
  </si>
  <si>
    <t>212652-59-0</t>
  </si>
  <si>
    <t>607-599-00-3</t>
  </si>
  <si>
    <t>1,1-dimethylpropyl 3,5,5-trimethylperoxyhexanoate</t>
  </si>
  <si>
    <t>431-610-9</t>
  </si>
  <si>
    <t>68860-54-8</t>
  </si>
  <si>
    <t xml:space="preserve">Org. Perox. D
Skin Sens. 1
Aquatic Acute 1
Aquatic Chronic 1
</t>
  </si>
  <si>
    <t>607-600-00-7</t>
  </si>
  <si>
    <t>(1S,1'R)-[1-(3',3'-dimethyl-1'-cyclohexyl)ethoxycarbonyl]methyl propanoate</t>
  </si>
  <si>
    <t>431-700-8</t>
  </si>
  <si>
    <t>607-601-00-2</t>
  </si>
  <si>
    <t>1,4-dihydroxy-2,2,6,6-tetramethyl piperidinium-2-hydroxy-1,2,3-propanetricarboxylate</t>
  </si>
  <si>
    <t>429-370-5</t>
  </si>
  <si>
    <t>220410-74-2</t>
  </si>
  <si>
    <t>607-602-00-8</t>
  </si>
  <si>
    <t>ethyl (3-cyanomethyl-3,4-dihydro-4-oxophthalazin-1-yl)acetate</t>
  </si>
  <si>
    <t>429-680-0</t>
  </si>
  <si>
    <t>122665-86-5</t>
  </si>
  <si>
    <t>607-603-00-3</t>
  </si>
  <si>
    <t>lithium sodium 4,4',4''-(nitrilotris(ethane-2,1-diylimino(6-chloro-1,3,5-triazine-4,2-diyl)imino))tris(5-hydroxy-6-(1-sulfonaphthalene-2-ylazo)-2,7-naphthalene)disulfonate</t>
  </si>
  <si>
    <t>429-730-1</t>
  </si>
  <si>
    <t>193562-37-7</t>
  </si>
  <si>
    <t>607-604-00-9</t>
  </si>
  <si>
    <t>guanidinium benzoate</t>
  </si>
  <si>
    <t>429-820-0</t>
  </si>
  <si>
    <t>26739-54-8</t>
  </si>
  <si>
    <t>607-605-00-4</t>
  </si>
  <si>
    <t>methyl 4-iodo-2-(3-(4-methoxy-6-methyl-1,3,5-triazine-2-yl)ureidosulfonyl)benzoate</t>
  </si>
  <si>
    <t>429-890-2</t>
  </si>
  <si>
    <t>144550-06-1</t>
  </si>
  <si>
    <t>607-606-00-X</t>
  </si>
  <si>
    <t>(Z)-2-(2-t-butoxycarbonylamino-4-thiazolyl)pent-2-enoic acid</t>
  </si>
  <si>
    <t>430-100-3</t>
  </si>
  <si>
    <t>86978-24-7</t>
  </si>
  <si>
    <t>607-607-00-5</t>
  </si>
  <si>
    <t>reaction mass of: calcium bis(C10-14 branched alkyl salicylate); calcium bis(C18-30-alkyl salicylate); calcium C10-14 branched alkylsalicylato-C18-30-alkyl salicylate; calcium bis (C10-14 branched alkyl phenolate); calcium bis (C18-30-alkyl phenolate); calcium C10-14 branched alkylphenolato-C18-30-alkyl phenolate; C10-14 branched alkyl phenol; C18-30-alkyl phenol</t>
  </si>
  <si>
    <t>430-180-1</t>
  </si>
  <si>
    <t>607-608-00-0</t>
  </si>
  <si>
    <t>pentapotassium 2-(4-{5-[1-(2,5-disulfophenyl)-4,5-dihydro-3-methylcarbamoyl-5-oxopyrazol-4-ylidene]-3-(2-pyrrolidinone-1-yl)-1,3-pentadienyl}-3-methylcarbamoyl-5-oxopyrazol-1-yl)benzene-1,4-disulfonate</t>
  </si>
  <si>
    <t>430-210-1</t>
  </si>
  <si>
    <t>607-609-00-6</t>
  </si>
  <si>
    <t>ethyl (3R)-4-cyano-3-hydroxybutanoate</t>
  </si>
  <si>
    <t>430-220-6</t>
  </si>
  <si>
    <t>141942-85-0</t>
  </si>
  <si>
    <t>607-610-00-1</t>
  </si>
  <si>
    <t>trisodium 4-hydroxy-6-(sulfonatomethylamino)-5-(2-(2-sulfatoethylsulfonyl)phenylazo)naphthalene-2-sulfonate</t>
  </si>
  <si>
    <t>430-280-3</t>
  </si>
  <si>
    <t>607-611-00-7</t>
  </si>
  <si>
    <t>methyl 3-amino-2,2,3-trimethylbutyrate</t>
  </si>
  <si>
    <t>431-720-7</t>
  </si>
  <si>
    <t>90886-53-6</t>
  </si>
  <si>
    <t xml:space="preserve">H314
H302
H412
</t>
  </si>
  <si>
    <t>607-612-00-2</t>
  </si>
  <si>
    <t>reaction mass of: 3,3,4,4,5,5,6,6,7,7,8,8,8-tridecafluoro-1-octanesulfonic acid; ammonium 3,3,4,4,5,5,6,6,7,7,8,8,8-tridecafluoro-1-octanesulfonate</t>
  </si>
  <si>
    <t>432-190-1</t>
  </si>
  <si>
    <t>182176-52-9</t>
  </si>
  <si>
    <t xml:space="preserve">Acute Tox. 4 *
STOT RE 2 *
Eye Dam. 1
</t>
  </si>
  <si>
    <t xml:space="preserve">H302
H373 **
H318
</t>
  </si>
  <si>
    <t>607-613-00-8</t>
  </si>
  <si>
    <t>reaction mass of: succinic acidmonopersuccinic aciddipersuccinic acidmonomethyl ester of succinic acidmonomethyl ester of persuccinic aciddimethyl succinate glutaric acidmonoperglutaric aciddiperglutaric acidmonomethyl ester of glutaric acidmonomethyl ester of perglutaric aciddimethyl glutarate adipic acidmonoperadipic aciddiperadipic acidmonomethyl ester of adipic acidmonomethyl ester of peradipic aciddimethyl adipatehydrogen peroxidemethanolwater</t>
  </si>
  <si>
    <t>432-790-1</t>
  </si>
  <si>
    <t xml:space="preserve">Acute Tox. 4 *
Acute Tox. 4 *
Acute Tox. 4 *
STOT SE 2
Skin Corr. 1B
</t>
  </si>
  <si>
    <t xml:space="preserve">H332
H312
H302
H371
H314
</t>
  </si>
  <si>
    <t>GHS07
GHS05
GHS08
Dgr</t>
  </si>
  <si>
    <t xml:space="preserve">H302
H312
H332
H314
H371
</t>
  </si>
  <si>
    <t>607-614-00-3</t>
  </si>
  <si>
    <t>2-(10-oxo-10H-9-oxa-10-phosphaphenanthren-10-ylmethyl)succinic acid</t>
  </si>
  <si>
    <t>426-480-5</t>
  </si>
  <si>
    <t>63562-33-4</t>
  </si>
  <si>
    <t>607-615-00-9</t>
  </si>
  <si>
    <t>reaction product of thioglycerol and mercaptoacetic acid consisting mainly of 3-mercapto-1,2-bismercaptoacetoxypropane and oligomers of this substance</t>
  </si>
  <si>
    <t>431-120-5</t>
  </si>
  <si>
    <t xml:space="preserve">Acute Tox. 3 *
Acute Tox. 4 *
Eye Irrit. 2
Skin Sens. 1
</t>
  </si>
  <si>
    <t xml:space="preserve">H331
H302
H319
H317
</t>
  </si>
  <si>
    <t>607-616-00-4</t>
  </si>
  <si>
    <t>2,4-dichloro-5-fluorobenzoylchloride</t>
  </si>
  <si>
    <t>428-390-1</t>
  </si>
  <si>
    <t>86393-34-2</t>
  </si>
  <si>
    <t xml:space="preserve">STOT SE 3
Skin Irrit. 2
Eye Dam. 1
Skin Sens. 1
Aquatic Chronic 3
</t>
  </si>
  <si>
    <t xml:space="preserve">H335
H315
H318
H317
H412
</t>
  </si>
  <si>
    <t>607-617-00-X</t>
  </si>
  <si>
    <t>bis(2-ethylhexyl)-4,5-epoxycyclohexane-1,2-dicarboxylate</t>
  </si>
  <si>
    <t>430-700-5</t>
  </si>
  <si>
    <t>10138-36-0</t>
  </si>
  <si>
    <t>607-618-00-5</t>
  </si>
  <si>
    <t>menadione sodium bisulfite; 2-naphthalenesulfonic acid,1,2,3,4-tetrahydro-2-methyl-1,4-dioxo-, sodium salt</t>
  </si>
  <si>
    <t>204-987-0</t>
  </si>
  <si>
    <t>130-37-0</t>
  </si>
  <si>
    <t>607-619-00-0</t>
  </si>
  <si>
    <t>menadione nicotinamide bisulfite; 1,2,3,4-tetrahydro-2-methyl-1,4-dioxonaphthalene-2-sulfonic acid, compound with nicotin-3-amide (1:1)</t>
  </si>
  <si>
    <t>277-543-7</t>
  </si>
  <si>
    <t>73581-79-0</t>
  </si>
  <si>
    <t>607-620-00-6</t>
  </si>
  <si>
    <t>trisodium nitrilotriacetate</t>
  </si>
  <si>
    <t>225-768-6</t>
  </si>
  <si>
    <t>5064-31-3</t>
  </si>
  <si>
    <t xml:space="preserve">Carc. 2
Acute Tox. 4 *
Eye Irrit. 2
</t>
  </si>
  <si>
    <t xml:space="preserve">H351
H302
H319
</t>
  </si>
  <si>
    <t xml:space="preserve">Carc. 2; H351: C ≥ 5 %
</t>
  </si>
  <si>
    <t>607-621-00-1</t>
  </si>
  <si>
    <t>milbemectin (ISO); [reaction mass of milbemycin A3 (CAS No 51596-10-2) and milbemycin A4 (CAS No 51596-11-3) (30:70)]</t>
  </si>
  <si>
    <t>607-622-00-7</t>
  </si>
  <si>
    <t>2-ethylhexyl-2-ethylhexanoate</t>
  </si>
  <si>
    <t>231-057-1</t>
  </si>
  <si>
    <t>7425-14-1</t>
  </si>
  <si>
    <t>607-623-00-2</t>
  </si>
  <si>
    <t>diisobutyl phthalate</t>
  </si>
  <si>
    <t xml:space="preserve">Repr. 1B; H360Df: C ≥ 25%
Repr. 2; H361f: 5% ≤ C &lt; 25%
</t>
  </si>
  <si>
    <t>607-624-00-8</t>
  </si>
  <si>
    <t xml:space="preserve">perfluorooctane sulfonic acid; heptadecafluorooctane-1-sulfonic acid [1]
potassium perfluorooctanesulfonate; potassium heptadecafluorooctane-1-sulfonate [2]
diethanolamine perfluorooctane sulfonate [3]
ammonium perfluorooctane sulfonate; ammonium heptadecafluorooctanesulfonate [4]
lithium perfluorooctane sulfonate; lithium heptadecafluorooctanesulfonate  [5]
</t>
  </si>
  <si>
    <t xml:space="preserve">217-179-8 [1]
220-527-1 [2]
274-460-8 [3]
249-415-0 [4]
249-644-6 [5]
</t>
  </si>
  <si>
    <t xml:space="preserve">1763-23-1 [1]
2795-39-3 [2]
70225-14-8 [3]
29081-56-9 [4]
29457-72-5 [5]
</t>
  </si>
  <si>
    <t xml:space="preserve">Carc. 2
Repr. 1B
Lact.
Acute Tox. 4 *
Acute Tox. 4 *
STOT RE 1
Aquatic Chronic 2
</t>
  </si>
  <si>
    <t xml:space="preserve">H351
H360D ***
H362
H332
H302
H372 **
H411
</t>
  </si>
  <si>
    <t xml:space="preserve">H351
H360D ***
H372 **
H332
H302
H362
H411
</t>
  </si>
  <si>
    <t>607-625-00-3</t>
  </si>
  <si>
    <t>clodinafop-propargyl (ISO)</t>
  </si>
  <si>
    <t>105512-06-9</t>
  </si>
  <si>
    <t xml:space="preserve">Skin Sens. 1; H317: C ≥ 0,001 %
M=1
</t>
  </si>
  <si>
    <t>607-626-00-9</t>
  </si>
  <si>
    <t>ethyl 1-(2,4-dichlorophenyl)-5-(trichloromethyl)-1H-1,2,4-triazole-3-carboxylate</t>
  </si>
  <si>
    <t>401-290-5</t>
  </si>
  <si>
    <t>103112-35-2</t>
  </si>
  <si>
    <t>607-627-00-4</t>
  </si>
  <si>
    <t>[(4S,5S)-4-benzyl-2-oxo-5-oxazolidinyl]methyl 4-nitrobenzenesulfonate</t>
  </si>
  <si>
    <t>416-360-0</t>
  </si>
  <si>
    <t>162221-28-5</t>
  </si>
  <si>
    <t>607-628-00-X</t>
  </si>
  <si>
    <t>4-oxo-4-(p-tolyl)butyric acid adduct with 4-ethylmorpholine</t>
  </si>
  <si>
    <t>419-240-6</t>
  </si>
  <si>
    <t>171054-89-0</t>
  </si>
  <si>
    <t>607-629-00-5</t>
  </si>
  <si>
    <t>[[2-methyl-1-(1-oxopropoxy)propoxy](4-phenylbutyl)phosphinyl] acetic acid</t>
  </si>
  <si>
    <t>419-270-1</t>
  </si>
  <si>
    <t>123599-82-6</t>
  </si>
  <si>
    <t>607-630-00-0</t>
  </si>
  <si>
    <t>acrylic acid, 3-(trimethoxysilyl)propyl ester</t>
  </si>
  <si>
    <t>419-560-6</t>
  </si>
  <si>
    <t>4369-14-6</t>
  </si>
  <si>
    <t xml:space="preserve">H332
H314
H317
H412
</t>
  </si>
  <si>
    <t>607-631-00-6</t>
  </si>
  <si>
    <t>reaction mass of: 2-(2-((oxo(phenyl)acetyl)oxy)ethoxy)ethyl oxo(phenyl)acetate; (2-(2-hydroxyethoxy)ethyl) oxo(phenyl)acetate</t>
  </si>
  <si>
    <t>442-300-8</t>
  </si>
  <si>
    <t>607-632-00-1</t>
  </si>
  <si>
    <t>N-[3-(2,4-di-(1,1-dimethyl-propyl)phenoxy)-propyl]-1-hydroxy-5-(2-methylpropyl-oxycarbonylamino)-naphthamide</t>
  </si>
  <si>
    <t>420-210-1</t>
  </si>
  <si>
    <t>111244-14-5</t>
  </si>
  <si>
    <t>607-633-00-7</t>
  </si>
  <si>
    <t>trisodium 5-{[4-chloro-6-(1-naphthylamino)-1,3,5-triazin-2-yl]amino}-4-hydroxy-3-[(E)-(4-methoxy-2-sulfonatophenyl)diazenyl]-2,7-naphthalenedisulfonate</t>
  </si>
  <si>
    <t>440-480-2</t>
  </si>
  <si>
    <t>341026-59-3</t>
  </si>
  <si>
    <t>607-634-00-2</t>
  </si>
  <si>
    <t>(S)-(-)-2-acetoxypropionylchloride; (1S)-2-chloro-1-methyl-2-oxoethyl acetate</t>
  </si>
  <si>
    <t>420-610-4</t>
  </si>
  <si>
    <t>36394-75-9</t>
  </si>
  <si>
    <t>607-635-00-8</t>
  </si>
  <si>
    <t>trisodium N-(3-propionato)-.sc.l.sc.-aspartate</t>
  </si>
  <si>
    <t>422-090-4</t>
  </si>
  <si>
    <t>172737-80-3</t>
  </si>
  <si>
    <t>607-636-00-3</t>
  </si>
  <si>
    <t>1-bromo-2-methylpropyl propionate</t>
  </si>
  <si>
    <t>422-900-6</t>
  </si>
  <si>
    <t>158894-67-8</t>
  </si>
  <si>
    <t xml:space="preserve">Flam. Liq. 3
Carc. 2
Skin Corr. 1B
Skin Sens. 1
</t>
  </si>
  <si>
    <t xml:space="preserve">H226
H351
H314
H317
</t>
  </si>
  <si>
    <t>607-637-00-9</t>
  </si>
  <si>
    <t>disodium 8-amino-5-{4-[2-(sulfonatoethoxy)sulfonyl]phenylazo}naphthalene-2-sulfonate</t>
  </si>
  <si>
    <t>423-730-5</t>
  </si>
  <si>
    <t>250688-43-8</t>
  </si>
  <si>
    <t>607-638-00-4</t>
  </si>
  <si>
    <t>2-hydroxybenzoic acid 2-butyloctyl ester</t>
  </si>
  <si>
    <t>431-090-3</t>
  </si>
  <si>
    <t>190085-41-7</t>
  </si>
  <si>
    <t>607-639-00-X</t>
  </si>
  <si>
    <t>2-(2-oxo-5-(1,1,3,3-tetramethylbutyl)-2,3-dihydro-1-benzofuran-3-yl)-4-(1,1,3,3-tetramethylbutyl)phenyl acetate</t>
  </si>
  <si>
    <t>431-770-1</t>
  </si>
  <si>
    <t>216698-07-6</t>
  </si>
  <si>
    <t>607-641-00-0</t>
  </si>
  <si>
    <t>2-(formylamino)-3-thiophenecarboxylic acid; 2-formamido-3-thiophenecarboxylic acid</t>
  </si>
  <si>
    <t>431-930-9</t>
  </si>
  <si>
    <t>43028-69-9</t>
  </si>
  <si>
    <t>607-642-00-6</t>
  </si>
  <si>
    <t>3,6,9-trithiaundecamethylene-1,11-dimethacrylate</t>
  </si>
  <si>
    <t>432-210-7</t>
  </si>
  <si>
    <t>141631-22-3</t>
  </si>
  <si>
    <t>607-643-00-1</t>
  </si>
  <si>
    <t>dimethyl (2S)-2-hydroxysuccinate</t>
  </si>
  <si>
    <t>432-310-0</t>
  </si>
  <si>
    <t>617-55-0</t>
  </si>
  <si>
    <t xml:space="preserve">Flam. Liq. 3
Eye Dam. 1
Skin Sens. 1
</t>
  </si>
  <si>
    <t xml:space="preserve">H226
H318
H317
</t>
  </si>
  <si>
    <t>607-644-00-7</t>
  </si>
  <si>
    <t>methyl 2,2-dimethyl-6-methylenecyclohexanecarboxylate</t>
  </si>
  <si>
    <t>432-350-9</t>
  </si>
  <si>
    <t>81752-87-6</t>
  </si>
  <si>
    <t>607-645-00-2</t>
  </si>
  <si>
    <t>tetrasodium 2-(4-fluoro-6-(methyl-(2-(sulfatoethylsulfonyl)ethyl)amino)-1,3,5-triazin-2-ylamino)-5-hydroxy-6-(4-methyl-2-sulfonatophenylazo)naphthalene-1,7-disulfonate</t>
  </si>
  <si>
    <t>432-550-6</t>
  </si>
  <si>
    <t>243858-01-7</t>
  </si>
  <si>
    <t>607-646-00-8</t>
  </si>
  <si>
    <t>.sc.d.sc.-erythro-hexanoic acid 2,4-dideoxy-3,5-O-(1-methylethylidene)-1,1-dimethylethylester; tert-butyl 2-[(4R,6S)-6-(hydroxymethyl)-2,2-dimethyl-1,3-dioxan-4-yl]acetate</t>
  </si>
  <si>
    <t>432-960-5</t>
  </si>
  <si>
    <t>124655-09-0</t>
  </si>
  <si>
    <t>607-647-00-3</t>
  </si>
  <si>
    <t>5-acetoxy-2-(R,S)butyryloxymethyl-1,3-oxathiolane</t>
  </si>
  <si>
    <t>433-530-1</t>
  </si>
  <si>
    <t>143446-73-5</t>
  </si>
  <si>
    <t xml:space="preserve">Acute Tox. 4 *
Skin Sens. 1
Aquatic Acute 1
</t>
  </si>
  <si>
    <t xml:space="preserve">H302
H317
H400
</t>
  </si>
  <si>
    <t>607-649-00-4</t>
  </si>
  <si>
    <t>[3-(chlorocarbonyl)-2-methylphenyl]acetate</t>
  </si>
  <si>
    <t>433-690-0</t>
  </si>
  <si>
    <t>167678-46-8</t>
  </si>
  <si>
    <t xml:space="preserve">Skin Corr. 1A
Skin Sens. 1
</t>
  </si>
  <si>
    <t>607-650-00-X</t>
  </si>
  <si>
    <t>2-methyl-1,5-pentanediamine-1,3-benzenedicarboxylate</t>
  </si>
  <si>
    <t>433-910-5</t>
  </si>
  <si>
    <t>145153-52-2</t>
  </si>
  <si>
    <t>607-651-00-5</t>
  </si>
  <si>
    <t>sodium 2-(nonanoyloxy)benzenesulfonate</t>
  </si>
  <si>
    <t>434-360-9</t>
  </si>
  <si>
    <t>91125-43-8</t>
  </si>
  <si>
    <t>607-652-00-0</t>
  </si>
  <si>
    <t>ethyl N2-dodecanoyl-.sc.l.sc.-argininate hydrochloride</t>
  </si>
  <si>
    <t>434-630-6</t>
  </si>
  <si>
    <t>60372-77-2</t>
  </si>
  <si>
    <t xml:space="preserve">Eye Dam. 1
Aquatic Acute 1
</t>
  </si>
  <si>
    <t xml:space="preserve">H318
H400
</t>
  </si>
  <si>
    <t>607-653-00-6</t>
  </si>
  <si>
    <t>tetrakis(bis(2-hydroxyethyl)methylammonium) 3-(4-(7-acetylamino-1-hydroxy-3-sulfonatonaphthalen-2-ylazo)-5-methoxy-2-sulfonatophenylazo)-7-(4-amino-3-sulfonatophenylamino)-4-hydroxynaphthalene-2-sulfonate</t>
  </si>
  <si>
    <t>434-840-8</t>
  </si>
  <si>
    <t>225786-91-4</t>
  </si>
  <si>
    <t>607-654-00-1</t>
  </si>
  <si>
    <t>(S)-3-hydroxy-γ-butyrolactone</t>
  </si>
  <si>
    <t>434-990-4</t>
  </si>
  <si>
    <t>7331-52-4</t>
  </si>
  <si>
    <t>607-655-00-7</t>
  </si>
  <si>
    <t>ethyl 6,8-dichlorooctanoate</t>
  </si>
  <si>
    <t>435-080-1</t>
  </si>
  <si>
    <t>1070-64-0</t>
  </si>
  <si>
    <t>607-656-00-2</t>
  </si>
  <si>
    <t>sodium salt of 4-amino-3,6-bis[[5-[[4-chloro-6-[(2-methyl-4-sulfophenyl)amino]-1,3,5-triazin-2-yl]amino]-2-sulfophenyl]azo]-5-hydroxy-2,7-naphthalenedisulfonic acid</t>
  </si>
  <si>
    <t>435-350-7</t>
  </si>
  <si>
    <t>141250-43-3</t>
  </si>
  <si>
    <t>607-657-00-8</t>
  </si>
  <si>
    <t>pentasodium 7-(4-(4-(3-(2-sulfatoethanesulfonyl)phenylamino)-6-(4-(2-sulfatoethanesulfonyl)phenylamino)-1,3,5-triazin-2-ylamino)-2-ureidophenylazo)naphthalene-1,3,6-trisulfonate</t>
  </si>
  <si>
    <t>436-920-8</t>
  </si>
  <si>
    <t>172399-10-9</t>
  </si>
  <si>
    <t>607-658-00-3</t>
  </si>
  <si>
    <t>3,10-diamino-6,13-dichloro-2-((6-(((4-(1,1-dimethylethyl)phenyl)sulfonyl)amino)-2-naphthalenyl)sulfonyl)-4,11-triphenodioxazinedisulfonic acid, lithium potassium sodium salt</t>
  </si>
  <si>
    <t>440-770-9</t>
  </si>
  <si>
    <t>371921-63-0</t>
  </si>
  <si>
    <t>607-659-00-9</t>
  </si>
  <si>
    <t>pentasodium N-[5-[[4-[[3-[(aminocarbonyl)amino]-4-[(3,6,8-trisulfonatonaphthalen-2-yl)azo]phenyl]amino]-6-chloro-1,3,5-triazin-2-yl]amino]-2-sulfonato-4-[[4-[[-2-(oxysulfonato)ethyl] sulfonyl]phenyl]azo]phenyl]-3-aminopropanoic acid</t>
  </si>
  <si>
    <t>442-030-0</t>
  </si>
  <si>
    <t>321912-47-4</t>
  </si>
  <si>
    <t>607-660-00-4</t>
  </si>
  <si>
    <t>2-{4-[4-[4-fluoro-6-(2-(2-vinylsulfonylethoxy)ethylamino)-1,3,5-triazin-2-ylamino]phenylazo]phenylazo}naphthalene-4,6,8-trisulfonate, trisodium salt</t>
  </si>
  <si>
    <t>442-230-8</t>
  </si>
  <si>
    <t>321679-52-1</t>
  </si>
  <si>
    <t>607-661-00-X</t>
  </si>
  <si>
    <t>1,1-dimethylethyl 4'-(bromomethyl)biphenyl-2-carboxylate</t>
  </si>
  <si>
    <t>442-850-9</t>
  </si>
  <si>
    <t>114772-40-6</t>
  </si>
  <si>
    <t>607-662-00-5</t>
  </si>
  <si>
    <t>methyl 2-(acetylamino)-3-chloropropionate</t>
  </si>
  <si>
    <t>442-860-3</t>
  </si>
  <si>
    <t>87333-22-0</t>
  </si>
  <si>
    <t>607-663-00-0</t>
  </si>
  <si>
    <t>bis(2-ethylhexyl) naphthalene-2,6-dicarboxylate</t>
  </si>
  <si>
    <t>442-980-6</t>
  </si>
  <si>
    <t>127474-91-3</t>
  </si>
  <si>
    <t>607-664-00-6</t>
  </si>
  <si>
    <t>methyl 2-chlorosulfonyl-4-(methanesulfonylaminomethyl) benzoate</t>
  </si>
  <si>
    <t>443-120-2</t>
  </si>
  <si>
    <t>393509-79-0</t>
  </si>
  <si>
    <t>607-665-00-1</t>
  </si>
  <si>
    <t>trans-methyl-2-ethyl-but-2-enoate</t>
  </si>
  <si>
    <t>443-150-6</t>
  </si>
  <si>
    <t>101226-85-1</t>
  </si>
  <si>
    <t>607-666-00-7</t>
  </si>
  <si>
    <t>(2S)-5-(benzyloxy)-2-(1,3-dioxo-1,3-dihydro-2H-isoindol-2-yl)-5-oxopentanoic acid</t>
  </si>
  <si>
    <t>443-560-5</t>
  </si>
  <si>
    <t>88784-33-2</t>
  </si>
  <si>
    <t>607-667-00-2</t>
  </si>
  <si>
    <t>chloro-1-ethylcyclohexyl carbonate</t>
  </si>
  <si>
    <t>444-950-8</t>
  </si>
  <si>
    <t>99464-83-2</t>
  </si>
  <si>
    <t>607-668-00-8</t>
  </si>
  <si>
    <t>trans-2-isopropyl-5-carboxy-1,3-dioxane</t>
  </si>
  <si>
    <t>445-770-2</t>
  </si>
  <si>
    <t>42031-28-7</t>
  </si>
  <si>
    <t>607-669-00-3</t>
  </si>
  <si>
    <t>methyl (9-acetoxy-3,8,10-triethyl-7,8,10-trimethyl-1,5-dioxa-9-aza-spiro[5.5]undec-3-yl)octadecanoate</t>
  </si>
  <si>
    <t>445-990-9</t>
  </si>
  <si>
    <t>376588-17-9</t>
  </si>
  <si>
    <t>607-670-00-9</t>
  </si>
  <si>
    <t>dibutyl-3-(4-(5-ammonio-2-butyl)benzofuran-3-yl)carbonyl)phenoxy)propyl ammonium oxalate; (5-amino-2-butylbenzofuran-3-yl) [4-(3-dibutylaminopropoxy)phenyl]methanone, dioxalate</t>
  </si>
  <si>
    <t>448-700-9</t>
  </si>
  <si>
    <t>500791-70-8</t>
  </si>
  <si>
    <t xml:space="preserve">STOT RE 2 *
Eye Dam. 1
Skin Sens. 1
Aquatic Acute 1
Aquatic Chronic 1
</t>
  </si>
  <si>
    <t xml:space="preserve">H373 **
H318
H317
H400
H410
</t>
  </si>
  <si>
    <t xml:space="preserve">H373 **
H318
H317
H410
</t>
  </si>
  <si>
    <t>607-671-00-4</t>
  </si>
  <si>
    <t>diethyl 1,4-cyclohexanedicarboxylate</t>
  </si>
  <si>
    <t>417-310-0</t>
  </si>
  <si>
    <t>72903-27-6</t>
  </si>
  <si>
    <t>607-672-00-X</t>
  </si>
  <si>
    <t>reaction mass of: 2-hydroxy-3-(methacryloyloxy)propyl  (2-benzoyl)benzoate; 1-hydroxymethyl-2-(methacryloyloxy)ethyl  (2-benzoyl)benzoate; x-hydroxy-y-(methacryloyloxy)propyl(or -ethyl) (2-benzoyl)benzoate</t>
  </si>
  <si>
    <t>419-000-0</t>
  </si>
  <si>
    <t>607-673-00-5</t>
  </si>
  <si>
    <t>1-ethyl-5,6,7,8-tetrahydroquinolinium tosylate</t>
  </si>
  <si>
    <t>419-570-0</t>
  </si>
  <si>
    <t>607-675-00-6</t>
  </si>
  <si>
    <t>reaction mass of: cis-9-octadecenedioic acid; cis-9-cis-12-octadecadienedioic acid; hexadecanedioic acid; octadecanedioic acid</t>
  </si>
  <si>
    <t>422-260-8</t>
  </si>
  <si>
    <t>607-676-00-1</t>
  </si>
  <si>
    <t>reaction mass of: 2-methylnonanedioic acid; 2,4-dimethyl-4-methoxycarbonylundecanedioic acid; 2,4,6-trimethyl-4,6-dimethoxycarbonyltridecanedioic acid; 8,9-dimethyl-8,9-dimethoxycarbonylhexadecanedioic acid</t>
  </si>
  <si>
    <t>423-670-1</t>
  </si>
  <si>
    <t>607-677-00-7</t>
  </si>
  <si>
    <t>2,5-dioxopyrrolidin-1-yl N-{[methyl[[2-(1-methylethyl)-4-thiazolyl]methyl]amino]carbonyl}-.sc.l.sc.-valinate</t>
  </si>
  <si>
    <t>424-660-8</t>
  </si>
  <si>
    <t>607-678-00-2</t>
  </si>
  <si>
    <t>reaction mass of: ethyl (2R,3R)-3-isopropylbicyclo[2.2.1]hept-5-ene-2-carboxylate; ethyl (2S,3S)-3-isopropylbicyclo[2.2.1]hept-5-ene-2-carboxylate</t>
  </si>
  <si>
    <t>427-090-8</t>
  </si>
  <si>
    <t>607-679-00-8</t>
  </si>
  <si>
    <t>reaction mass of: 3-{5-[3-(4-{1,6-dihydro-2-hydroxy-4-methyl-1-[3-(methylammonio)propyl]-6-oxo-3-pyridylazo}benzamido)phenylazo]-1,2-dihydro-6-hydroxy-4-methyl-2-oxo-1-pyridyl}propyl(methyl)ammonium di(acetate); 3-{5-[4-(3-{1,6-dihydro-2-hydroxy-4-methyl-1-[3-(methylammonio)propyl]-6-oxo-3-pyridylazo}benzamido]phenylazo]-1,2-dihydro-6-hydroxy-4-methyl-2-oxo-1-pyridyl}propyl(dimethyl)ammonium di(acetate); 3-{5-[3-(4-{1-[3-(dimethylammonio)propyl]-1,6-dihydro-2-hydroxy-4-methyl-6-oxo-3-pyridylazo}benzamido)phenylazo]-1,2-dihydro-6-hydroxy-4-methyl-2-oxo-1-pyridyl}propyl(dimethyl)ammonium di(acetate)</t>
  </si>
  <si>
    <t>431-440-5</t>
  </si>
  <si>
    <t>607-680-00-3</t>
  </si>
  <si>
    <t>tert-butyl(6-{2-[4-(4-fluorophenyl)-6-isopropyl-2-[methyl(methylsulfonyl)amino]pyrimidin-5-yl]vinyl}(4S,6S)-2,2-dimethyl[1,3]dioxan-4-yl)acetate</t>
  </si>
  <si>
    <t>432-810-9</t>
  </si>
  <si>
    <t>607-681-00-9</t>
  </si>
  <si>
    <t>reaction mass of: 9-nonyl-10-octyl-19-carbonyloxyhexadecylnonadecanoic acid; 9-nonyl-10-octyl-19-carbonyloxyoctadecylnonadecanoic acid; dihexadecyl 9-nonyl-10-octylnonadecandioate; 1-octadecyl,19-hexadecyl 9-nonyl-10-octylnonadecandioate; dioctadecyl 9-nonyl-10-octylnonadecandioate</t>
  </si>
  <si>
    <t>432-910-2</t>
  </si>
  <si>
    <t>607-682-00-4</t>
  </si>
  <si>
    <t>complex reaction mass of Chinese gum rosin post reacted with acrylic acid</t>
  </si>
  <si>
    <t>434-230-1</t>
  </si>
  <si>
    <t>144413-22-9</t>
  </si>
  <si>
    <t>607-683-00-X</t>
  </si>
  <si>
    <t>reaction mass of: methyl 3-((1E)-2-methylprop-1-enyl)-2,2-dimethylcyclopropanecarboxylate; methyl 3-((1Z)-2-methylprop-1-enyl)-2,2-dimethylcyclopropanecarboxylate (20:80)</t>
  </si>
  <si>
    <t>435-450-0</t>
  </si>
  <si>
    <t>607-684-00-5</t>
  </si>
  <si>
    <t>alkenes, C12-14, hydroformylation products, distn. residues, C-(hydrogen sulfobutanedioates), disodium salts</t>
  </si>
  <si>
    <t>435-660-2</t>
  </si>
  <si>
    <t>243662-67-1</t>
  </si>
  <si>
    <t>607-685-00-0</t>
  </si>
  <si>
    <t>ammonium 2-cocoyloxyethanesulfonate</t>
  </si>
  <si>
    <t>441-050-7</t>
  </si>
  <si>
    <t>607-686-00-6</t>
  </si>
  <si>
    <t>6,6'-bis(diazo-5,5',6,6'-tetrahydro-5,5'-dioxo)[methylene-bis(5-(6-diazo-5,6-dihydro-5-oxo-1-naphthylsulphonyloxy)-6-methyl-2-phenylene]di(naphthalene-1-sulfonate)</t>
  </si>
  <si>
    <t>441-550-5</t>
  </si>
  <si>
    <t xml:space="preserve">H242
H351
</t>
  </si>
  <si>
    <t>607-687-00-1</t>
  </si>
  <si>
    <t>reaction mass of: 2-{3,6-bis-[(2-ethylphenyl)-methylamino]-xanthylium-9-yl}-benzenesulfonate (2-10%); 2-{3,6-bis-[(2,3-dimethylphenyl)-methylamino]-xanthylium-9-yl}-benzenesulfonate (2-10%); 2-{3,6-bis-[(2,4-dimethylphenyl)-methylamino]-xanthylium-9-yl}-benzenesulfonate (2-10%); 2-{3,6-bis-[(2,5-dimethylphenyl)-methylamino]-xanthylium-9-yl}-benzenesulfonate (2-10%); 2-{3-[(2,3-dimethylphenyl)-methylamino]-6-[(2-ethylphenyl)-methylamino]-xanthylium-9-yl}-benzenesulfonate (7-20%); 2-{3-[(2,4-dimethylphenyl)-methylamino]-6-[(2-ethylphenyl)-methylamino]-xanthylium-9-yl}-benzenesulfonate (7-20%); 2-{3-[(2,5-dimethylphenyl)-methylamino]-6-[(2-ethylphenyl)-methylamino]-xanthylium-9-yl}-benzenesulfonate (7-20%); 2-{3-[(2,3-dimethylphenyl)-methylamino]-6-[(2,4-dimethylphenyl)-methylamino]-xanthylium-9-yl}-benzenesulfonate (7-20%); 2-{3-[(2,3-dimethylphenyl)-methylamino]-6-[(2,5-dimethylphenyl)-methylamino]-xanthylium-9-yl}-benzenesulfonate (7-20%); 2-{3-[(2,4-dimethylphenyl)-methylamino]-6-[(2,5-dimethylphenyl)-methylamino]-xanthylium-9-yl}-benzenesulfonate (7-20%)</t>
  </si>
  <si>
    <t>442-800-6</t>
  </si>
  <si>
    <t>607-688-00-7</t>
  </si>
  <si>
    <t>(R)-1-cyclohexa-1,4-dienyl-1-methoxycarbonyl-methylammoniumchloride</t>
  </si>
  <si>
    <t>444-320-2</t>
  </si>
  <si>
    <t>607-689-00-2</t>
  </si>
  <si>
    <t>reaction mass of: methyl 1,4-dimethylcyclohexanecarboxylate ("para-isomer" including cis- and trans- isomers); methyl 1,3-dimethylcyclohexanecarboxylate ("meta-isomer" including cis- and trans-isomers)</t>
  </si>
  <si>
    <t>444-920-4</t>
  </si>
  <si>
    <t>607-690-00-8</t>
  </si>
  <si>
    <t>dimethyl[2S,2S']-6,6,6'6'-tetramethoxy-2,2'-[N,N'-bis(trifluoracetyl)-S,S'-bi(L-homocysteinyl) diimino]dihexanoate</t>
  </si>
  <si>
    <t>432-860-1</t>
  </si>
  <si>
    <t>255387-46-3</t>
  </si>
  <si>
    <t>607-691-00-3</t>
  </si>
  <si>
    <t>magnesium salts, fatty acids, C16-18 and C18 unsaturated, branched and linear</t>
  </si>
  <si>
    <t>448-690-6</t>
  </si>
  <si>
    <t>607-692-00-9</t>
  </si>
  <si>
    <t>zinc salts, fatty acids, C16-18 and C18 unsaturated, branched and linear</t>
  </si>
  <si>
    <t>446-470-4</t>
  </si>
  <si>
    <t>607-693-00-4</t>
  </si>
  <si>
    <t>hexyl 2-(1-(diethylaminohydroxyphenyl)methanoyl)benzoate</t>
  </si>
  <si>
    <t>443-860-6</t>
  </si>
  <si>
    <t>302776-68-7</t>
  </si>
  <si>
    <t>607-694-00-X</t>
  </si>
  <si>
    <t>ethyl 5,5-diphenyl-2-isoxazoline-3-carboxylate</t>
  </si>
  <si>
    <t>443-870-0</t>
  </si>
  <si>
    <t>163520-33-0</t>
  </si>
  <si>
    <t>607-696-00-0</t>
  </si>
  <si>
    <t>pentyl formate</t>
  </si>
  <si>
    <t>211-340-6</t>
  </si>
  <si>
    <t>638-49-3</t>
  </si>
  <si>
    <t>607-697-00-6</t>
  </si>
  <si>
    <t>tert-butyl propionate</t>
  </si>
  <si>
    <t>20487-40-5</t>
  </si>
  <si>
    <t>607-698-00-1</t>
  </si>
  <si>
    <t>4-tert-butylbenzoic acid</t>
  </si>
  <si>
    <t>202-696-3</t>
  </si>
  <si>
    <t>98-73-7</t>
  </si>
  <si>
    <t xml:space="preserve">Repr. 1B
Acute Tox. 4
STOT RE 1
</t>
  </si>
  <si>
    <t xml:space="preserve">H360F
H302
H372
</t>
  </si>
  <si>
    <t>GHS07
GHS08
Dgr</t>
  </si>
  <si>
    <t xml:space="preserve">H360F
H372
H302
</t>
  </si>
  <si>
    <t>607-699-00-7</t>
  </si>
  <si>
    <t>bifenthrin (ISO); (2-methylbiphenyl-3-yl)methyl rel-(1R,3R)-3-[(1Z)-2-chloro-3,3,3-trifluoroprop-1-en-1-yl]-2,2-dimethylcyclopropanecarboxylate</t>
  </si>
  <si>
    <t>82657-04-3</t>
  </si>
  <si>
    <t xml:space="preserve">Carc. 2
Acute Tox. 2
Acute Tox. 3
STOT RE 1
Skin Sens. 1B
Aquatic Acute 1
Aquatic Chronic 1
</t>
  </si>
  <si>
    <t xml:space="preserve">H351
H300
H331
H372 (nervous system)
H317
H400
H410
</t>
  </si>
  <si>
    <t xml:space="preserve">H300
H331
H317
H351
H372 (nervous system)
H410
</t>
  </si>
  <si>
    <t xml:space="preserve">M=10000
M=100000
</t>
  </si>
  <si>
    <t>607-700-00-0</t>
  </si>
  <si>
    <t xml:space="preserve">indoxacarb (ISO); methyl (4aS)-7-chloro-2-{(methoxycarbonyl)[4-(trifluoromethoxy)phenyl]carbamoyl}-2,5-dihydroindeno[1,2-e][1,3,4]oxadiazine-4a(3H)-carboxylate [1]
reaction mass of (S)- Indoxacarb and (R)- Indoxacarb 75:25; methyl 7-chloro-2-{(methoxycarbonyl)[4-(trifluoromethoxy)phenyl]carbamoyl}-2,5-dihydroindeno[1,2-e][1,3,4]oxadiazine-4a(3H)-carboxylate [2]
</t>
  </si>
  <si>
    <t xml:space="preserve">173584-44-6 [1]
144171-61-9 [2]
</t>
  </si>
  <si>
    <t xml:space="preserve">Acute Tox. 3
Acute Tox. 4
STOT RE 1
Skin Sens. 1B
Aquatic Acute 1
Aquatic Chronic 1
</t>
  </si>
  <si>
    <t xml:space="preserve">H301
H332
H372 (blood, nervous system, heart)
H317
H400
H410
</t>
  </si>
  <si>
    <t xml:space="preserve">H301
H332
H317
H372 (blood, nervous system, heart)
H410
</t>
  </si>
  <si>
    <t xml:space="preserve">M=1
M=1
</t>
  </si>
  <si>
    <t>607-702-00-1</t>
  </si>
  <si>
    <t>dihexyl phthalate</t>
  </si>
  <si>
    <t>607-703-00-7</t>
  </si>
  <si>
    <t>ammoniumpentadeca- fluorooctanoate</t>
  </si>
  <si>
    <t xml:space="preserve">Carc. 2
Repr. 1B
Lact.
Acute Tox. 4
Acute Tox. 4
STOT RE 1
Eye Dam. 1
</t>
  </si>
  <si>
    <t xml:space="preserve">H351
H360D
H362
H332
H302
H372 (liver)
H318
</t>
  </si>
  <si>
    <t>GHS08
GHS07
GHS05
Dgr</t>
  </si>
  <si>
    <t xml:space="preserve">H302
H332
H318
H351
H360D
H362
H372 (liver)
</t>
  </si>
  <si>
    <t>607-704-00-2</t>
  </si>
  <si>
    <t>perfluorooctanoic acid</t>
  </si>
  <si>
    <t>607-705-00-8</t>
  </si>
  <si>
    <t>benzoic acid</t>
  </si>
  <si>
    <t>200-618-2</t>
  </si>
  <si>
    <t>65-85-0</t>
  </si>
  <si>
    <t xml:space="preserve">STOT RE 1
Skin Irrit. 2
Eye Dam. 1
</t>
  </si>
  <si>
    <t xml:space="preserve">H372 (lungs) (inhalation)
H315
H318 (lungs) (inhalation)
</t>
  </si>
  <si>
    <t xml:space="preserve">H315
H318 (lungs) (inhalation)
H372 (lungs) (inhalation)
</t>
  </si>
  <si>
    <t>607-706-00-3</t>
  </si>
  <si>
    <t>methyl 2,5-dichlorobenzoate</t>
  </si>
  <si>
    <t>220-815-7</t>
  </si>
  <si>
    <t>2905-69-3</t>
  </si>
  <si>
    <t xml:space="preserve">Acute Tox. 4
STOT SE 3
Aquatic Chronic 2
</t>
  </si>
  <si>
    <t xml:space="preserve">H302
H336
H411
</t>
  </si>
  <si>
    <t>607-707-00-9</t>
  </si>
  <si>
    <t>fenoxaprop-P-ethyl (ISO); ethyl (2R)-2-{4-[(6-chloro-1,3-benzoxazol-2-yl)oxy]phenoxy}propanoate</t>
  </si>
  <si>
    <t>71283-80-2</t>
  </si>
  <si>
    <t xml:space="preserve">STOT RE 2
Skin Sens. 1
Aquatic Acute 1
Aquatic Chronic 1
</t>
  </si>
  <si>
    <t xml:space="preserve">H373 (kidneys)
H317
H400
H410
</t>
  </si>
  <si>
    <t xml:space="preserve">H317
H373 (kidneys)
H410
</t>
  </si>
  <si>
    <t>607-708-00-4</t>
  </si>
  <si>
    <t>octanoic acid</t>
  </si>
  <si>
    <t>204-677-5</t>
  </si>
  <si>
    <t>124-07-2</t>
  </si>
  <si>
    <t xml:space="preserve">Skin Corr. 1C
Aquatic Chronic 3
</t>
  </si>
  <si>
    <t>607-709-00-X</t>
  </si>
  <si>
    <t>decanoic acid</t>
  </si>
  <si>
    <t>206-376-4</t>
  </si>
  <si>
    <t>334-48-5</t>
  </si>
  <si>
    <t>607-710-00-5</t>
  </si>
  <si>
    <t>1,2-benzenedicarboxylic acid, dihexyl ester, branched and linear</t>
  </si>
  <si>
    <t>607-711-00-0</t>
  </si>
  <si>
    <t>spirotetramat (ISO); (5s,8s)-3-(2,5-dimethylphenyl)-8-methoxy-2-oxo-1-azaspiro[4,5]dec-3-en-4-yl ethyl carbonate</t>
  </si>
  <si>
    <t>203313-25-1</t>
  </si>
  <si>
    <t xml:space="preserve">Repr. 2
STOT SE 3
Eye Irrit. 2
Skin Sens. 1A
Aquatic Acute 1
Aquatic Chronic 1
</t>
  </si>
  <si>
    <t xml:space="preserve">H361fd
H335
H319
H317
H400
H410
</t>
  </si>
  <si>
    <t xml:space="preserve">H319
H317
H361fd
H335
H410
</t>
  </si>
  <si>
    <t>607-712-00-6</t>
  </si>
  <si>
    <t>dodemorph acetate; 4-cyclododecyl-2,6-dimethylmorpholin-4-ium acetate</t>
  </si>
  <si>
    <t>250-778-2</t>
  </si>
  <si>
    <t>31717-87-0</t>
  </si>
  <si>
    <t xml:space="preserve">Repr. 2
STOT RE 2
Skin Corr. 1C
Skin Sens. 1A
Aquatic Chronic 1
</t>
  </si>
  <si>
    <t xml:space="preserve">H361d
H373 (liver)
H314
H317
H410
</t>
  </si>
  <si>
    <t xml:space="preserve">H314
H317
H361d
H373 (liver)
H410
</t>
  </si>
  <si>
    <t xml:space="preserve">M=1
</t>
  </si>
  <si>
    <t>607-713-00-1</t>
  </si>
  <si>
    <t>fenpyroximate (ISO); tert-butyl 4-[({(E)-[(1,3-dimethyl-5-phenoxy-1H-pyrazol-4-yl)methylene]amino}oxy)methyl]benzoate</t>
  </si>
  <si>
    <t>134098-61-6</t>
  </si>
  <si>
    <t xml:space="preserve">Acute Tox. 2
Acute Tox. 3
Skin Sens. 1B
Aquatic Acute 1
Aquatic Chronic 1
</t>
  </si>
  <si>
    <t xml:space="preserve">H301
H330
H317
H410
</t>
  </si>
  <si>
    <t>607-714-00-7</t>
  </si>
  <si>
    <t>triflusulfuron-methyl; methyl 2-({[4-(dimethylamino)-6-(2,2,2- trifluoroethoxy)-1,3,5-triazin-2- yl]carbamoyl}sulfamoyl)-3- methylbenzoate</t>
  </si>
  <si>
    <t>126535-15-7</t>
  </si>
  <si>
    <t>607-715-00-2</t>
  </si>
  <si>
    <t>bifenazate (ISO); isopropyl 2-(4-methoxybiphenyl-3-yl)hydrazinecarboxylate</t>
  </si>
  <si>
    <t>442-820-5</t>
  </si>
  <si>
    <t>149877-41-8</t>
  </si>
  <si>
    <t xml:space="preserve">H373
H317
H400
H410
</t>
  </si>
  <si>
    <t xml:space="preserve">H317
H373
H410
</t>
  </si>
  <si>
    <t>608-001-00-3</t>
  </si>
  <si>
    <t>acetonitrile; cyanomethane</t>
  </si>
  <si>
    <t xml:space="preserve">Flam. Liq. 2
Acute Tox. 4 *
Acute Tox. 4 *
Acute Tox. 4 *
Eye Irrit. 2
</t>
  </si>
  <si>
    <t xml:space="preserve">H225
H332
H312
H302
H319
</t>
  </si>
  <si>
    <t>608-002-00-9</t>
  </si>
  <si>
    <t>trichloroacetonitrile</t>
  </si>
  <si>
    <t>208-885-7</t>
  </si>
  <si>
    <t>545-06-2</t>
  </si>
  <si>
    <t>608-003-00-4</t>
  </si>
  <si>
    <t>acrylonitrile</t>
  </si>
  <si>
    <t xml:space="preserve">Flam. Liq. 2
Carc. 1B
Acute Tox. 3 *
Acute Tox. 3 *
Acute Tox. 3 *
STOT SE 3
Skin Irrit. 2
Eye Dam. 1
Skin Sens. 1
Aquatic Chronic 2
</t>
  </si>
  <si>
    <t xml:space="preserve">H225
H350
H331
H311
H301
H335
H315
H318
H317
H411
</t>
  </si>
  <si>
    <t>608-004-00-X</t>
  </si>
  <si>
    <t>2-hydroxy-2-methylpropionitrile; 2-cyanopropan-2-ol; acetone cyanohydrin</t>
  </si>
  <si>
    <t>200-909-4</t>
  </si>
  <si>
    <t>608-005-00-5</t>
  </si>
  <si>
    <t>n-butyronitrile</t>
  </si>
  <si>
    <t>109-74-0</t>
  </si>
  <si>
    <t xml:space="preserve">Flam. Liq. 2
Acute Tox. 3 *
Acute Tox. 3 *
Acute Tox. 3 *
</t>
  </si>
  <si>
    <t xml:space="preserve">H225
H331
H311
H301
</t>
  </si>
  <si>
    <t>608-006-00-0</t>
  </si>
  <si>
    <t>bromoxynil (ISO); 3,5-dibromo-4-hydroxybenzonitrile; bromoxynil phenol</t>
  </si>
  <si>
    <t>216-882-7</t>
  </si>
  <si>
    <t>1689-84-5</t>
  </si>
  <si>
    <t xml:space="preserve">Repr. 2
Acute Tox. 2 *
Acute Tox. 3 *
Skin Sens. 1
Aquatic Acute 1
Aquatic Chronic 1
</t>
  </si>
  <si>
    <t xml:space="preserve">H361d ***
H330
H301
H317
H400
H410
</t>
  </si>
  <si>
    <t xml:space="preserve">H361d ***
H330
H301
H317
H410
</t>
  </si>
  <si>
    <t>608-007-00-6</t>
  </si>
  <si>
    <t>ioxynil (ISO); 4-hydroxy-3,5-diiodobenzonitrile</t>
  </si>
  <si>
    <t>216-881-1</t>
  </si>
  <si>
    <t>1689-83-4</t>
  </si>
  <si>
    <t xml:space="preserve">Repr. 2
Acute Tox. 3 *
Acute Tox. 3 *
Acute Tox. 4 *
STOT RE 2 *
Eye Irrit. 2
Aquatic Acute 1
Aquatic Chronic 1
</t>
  </si>
  <si>
    <t xml:space="preserve">H361d ***
H331
H301
H312
H373 **
H319
H400
H410
</t>
  </si>
  <si>
    <t xml:space="preserve">H361d ***
H331
H301
H312
H373 **
H319
H410
</t>
  </si>
  <si>
    <t>608-008-00-1</t>
  </si>
  <si>
    <t>chloroacetonitrile</t>
  </si>
  <si>
    <t>203-467-0</t>
  </si>
  <si>
    <t>107-14-2</t>
  </si>
  <si>
    <t>608-009-00-7</t>
  </si>
  <si>
    <t>malononitrile</t>
  </si>
  <si>
    <t>203-703-2</t>
  </si>
  <si>
    <t>109-77-3</t>
  </si>
  <si>
    <t>608-010-00-2</t>
  </si>
  <si>
    <t>methacrylonitrile; 2-methyl-2-propene nitrile</t>
  </si>
  <si>
    <t>204-817-5</t>
  </si>
  <si>
    <t>126-98-7</t>
  </si>
  <si>
    <t xml:space="preserve">Flam. Liq. 2
Acute Tox. 3 *
Acute Tox. 3 *
Acute Tox. 3 *
Skin Sens. 1
</t>
  </si>
  <si>
    <t xml:space="preserve">H225
H331
H311
H301
H317
</t>
  </si>
  <si>
    <t>608-011-00-8</t>
  </si>
  <si>
    <t>oxalonitrile; cyanogen</t>
  </si>
  <si>
    <t>207-306-5</t>
  </si>
  <si>
    <t>460-19-5</t>
  </si>
  <si>
    <t>608-012-00-3</t>
  </si>
  <si>
    <t>benzonitrile</t>
  </si>
  <si>
    <t>202-855-7</t>
  </si>
  <si>
    <t>100-47-0</t>
  </si>
  <si>
    <t>608-013-00-9</t>
  </si>
  <si>
    <t>2-chlorobenzonitrile</t>
  </si>
  <si>
    <t>212-836-5</t>
  </si>
  <si>
    <t>873-32-5</t>
  </si>
  <si>
    <t xml:space="preserve">H312
H302
H319
</t>
  </si>
  <si>
    <t>608-014-00-4</t>
  </si>
  <si>
    <t>chlorothalonil (ISO); tetrachloroisophthalonitrile</t>
  </si>
  <si>
    <t>217-588-1</t>
  </si>
  <si>
    <t>1897-45-6</t>
  </si>
  <si>
    <t xml:space="preserve">Carc. 2
Acute Tox. 2 *
STOT SE 3
Eye Dam. 1
Skin Sens. 1
Aquatic Acute 1
Aquatic Chronic 1
</t>
  </si>
  <si>
    <t xml:space="preserve">H351
H330
H335
H318
H317
H400
H410
</t>
  </si>
  <si>
    <t xml:space="preserve">H351
H330
H335
H318
H317
H410
</t>
  </si>
  <si>
    <t>608-015-00-X</t>
  </si>
  <si>
    <t>dichlobenil (ISO); 2,6-dichlorobenzonitrile</t>
  </si>
  <si>
    <t xml:space="preserve">H312
H411
</t>
  </si>
  <si>
    <t>608-016-00-5</t>
  </si>
  <si>
    <t>1,4-Dicyano-2,3,5,6-tetra-chloro-benzene</t>
  </si>
  <si>
    <t>401-550-8</t>
  </si>
  <si>
    <t>1897-41-2</t>
  </si>
  <si>
    <t>608-017-00-0</t>
  </si>
  <si>
    <t>bromoxynil octanoate (ISO); 2,6-dibromo-4-cyanophenyl octanoate</t>
  </si>
  <si>
    <t>216-885-3</t>
  </si>
  <si>
    <t>1689-99-2</t>
  </si>
  <si>
    <t xml:space="preserve">Repr. 2
Acute Tox. 3 *
Acute Tox. 4 *
Skin Sens. 1
Aquatic Acute 1
Aquatic Chronic 1
</t>
  </si>
  <si>
    <t xml:space="preserve">H361d ***
H331
H302
H317
H400
H410
</t>
  </si>
  <si>
    <t xml:space="preserve">H361d ***
H331
H302
H317
H410
</t>
  </si>
  <si>
    <t>608-018-00-6</t>
  </si>
  <si>
    <t>ioxynil octanoate (ISO); 4-cyano-2,6-diiodophenyl octanoate</t>
  </si>
  <si>
    <t>223-375-4</t>
  </si>
  <si>
    <t>3861-47-0</t>
  </si>
  <si>
    <t xml:space="preserve">Repr. 2
Acute Tox. 3 *
Eye Irrit. 2
Skin Sens. 1
Aquatic Acute 1
Aquatic Chronic 1
</t>
  </si>
  <si>
    <t xml:space="preserve">H361d ***
H301
H319
H317
H400
H410
</t>
  </si>
  <si>
    <t xml:space="preserve">H361d ***
H301
H319
H317
H410
</t>
  </si>
  <si>
    <t>608-019-00-1</t>
  </si>
  <si>
    <t>2,2'-dimethyl-2,2'-azodipropiononitrile; ADZN</t>
  </si>
  <si>
    <t>201-132-3</t>
  </si>
  <si>
    <t>78-67-1</t>
  </si>
  <si>
    <t xml:space="preserve">Self-react. C
Acute Tox. 4 *
Acute Tox. 4 *
Aquatic Chronic 3
</t>
  </si>
  <si>
    <t xml:space="preserve">H242
H332
H302
H412
</t>
  </si>
  <si>
    <t>608-020-00-7</t>
  </si>
  <si>
    <t>diphenoxymethylenecyanamide</t>
  </si>
  <si>
    <t>427-300-8</t>
  </si>
  <si>
    <t>79463-77-7</t>
  </si>
  <si>
    <t>608-021-00-2</t>
  </si>
  <si>
    <t>3-(2-(diaminomethyleneamino)thiazol-4-ylmethylthio)propionitrile</t>
  </si>
  <si>
    <t>403-710-2</t>
  </si>
  <si>
    <t>76823-93-3</t>
  </si>
  <si>
    <t>608-022-00-8</t>
  </si>
  <si>
    <t>3,7-dimethyloctanenitrile</t>
  </si>
  <si>
    <t>403-620-3</t>
  </si>
  <si>
    <t>40188-41-8</t>
  </si>
  <si>
    <t>608-023-00-3</t>
  </si>
  <si>
    <t>fenbuconazole (ISO); 4-(4-chlorophenyl)-2-phenyl-2-[(1H-1,2,4-triazol-1-yl)methyl]butanenitrile</t>
  </si>
  <si>
    <t>406-140-2</t>
  </si>
  <si>
    <t>114369-43-6</t>
  </si>
  <si>
    <t>608-024-00-9</t>
  </si>
  <si>
    <t>2-(4-(N-butyl-N-phenethylamino)phenyl)ethylene-1,1,2-tricarbonitrile</t>
  </si>
  <si>
    <t>407-650-8</t>
  </si>
  <si>
    <t>97460-76-9</t>
  </si>
  <si>
    <t>608-025-00-4</t>
  </si>
  <si>
    <t>2-nitro-4,5-bis(benzyloxy)phenylacetonitrile</t>
  </si>
  <si>
    <t>410-970-0</t>
  </si>
  <si>
    <t>117568-27-1</t>
  </si>
  <si>
    <t>608-026-00-X</t>
  </si>
  <si>
    <t>3-cyano-3,5,5-trimethylcyclohexanone</t>
  </si>
  <si>
    <t>411-490-4</t>
  </si>
  <si>
    <t>7027-11-4</t>
  </si>
  <si>
    <t xml:space="preserve">Acute Tox. 4 *
STOT RE 2 *
Skin Sens. 1
Aquatic Chronic 3
</t>
  </si>
  <si>
    <t xml:space="preserve">H302
H373 **
H317
H412
</t>
  </si>
  <si>
    <t>608-027-00-5</t>
  </si>
  <si>
    <t>reaction mass of: 3-(4-ethylphenyl)-2,2-dimethylpropanenitrile; 3-(2-ethylphenyl)-2,2-dimethylpropanenitrile; 3-(3-ethylphenyl)-2,2-dimethylpropanenitrile</t>
  </si>
  <si>
    <t>412-660-0</t>
  </si>
  <si>
    <t>608-028-00-0</t>
  </si>
  <si>
    <t>4-(2-cyano-3-phenylamino-acryloyloxymethyl)-cyclohexyl-methyl 2-cyano-3-phenylamino)-acrylate</t>
  </si>
  <si>
    <t>413-510-7</t>
  </si>
  <si>
    <t>147374-67-2</t>
  </si>
  <si>
    <t xml:space="preserve">STOT RE 2 *
Skin Sens. 1
Aquatic Chronic 2
</t>
  </si>
  <si>
    <t xml:space="preserve">H373 **
H317
H411
</t>
  </si>
  <si>
    <t>608-029-00-6</t>
  </si>
  <si>
    <t>1,2-dihydro-6-hydroxy-4-methyl-1-[3-(1-methylethoxy)propyl]-2-oxo-3-pyridinecarbonitrile</t>
  </si>
  <si>
    <t>411-990-2</t>
  </si>
  <si>
    <t>68612-94-2</t>
  </si>
  <si>
    <t>608-030-00-1</t>
  </si>
  <si>
    <t>N-acetyl-N-[5-cyano-3-(2-dibutylamino-4-phenylthyazol-5-yl-methylene)-4-methyl-2,6-dioxo-1,2,3,6-tetrahydropyridin-1-yl]benzamide</t>
  </si>
  <si>
    <t>412-340-0</t>
  </si>
  <si>
    <t>147741-93-3</t>
  </si>
  <si>
    <t>608-031-00-7</t>
  </si>
  <si>
    <t>2-benzyl-2-methyl-3-butenitrile</t>
  </si>
  <si>
    <t>407-870-4</t>
  </si>
  <si>
    <t>97384-48-0</t>
  </si>
  <si>
    <t>608-032-00-2</t>
  </si>
  <si>
    <t>acetamiprid (ISO); (E)-N1-[(6-chloro-3-pyridyl)methyl]-N2-cyano-N1-methylacetamidine</t>
  </si>
  <si>
    <t>135410-20-7</t>
  </si>
  <si>
    <t>608-033-00-8</t>
  </si>
  <si>
    <t>N-butyl-3-(2-chloro-4-nitrophenylhydrazono)-1-cyano-2-methylprop-1-ene-1,3-dicarboximide</t>
  </si>
  <si>
    <t>407-970-8</t>
  </si>
  <si>
    <t>75511-91-0</t>
  </si>
  <si>
    <t>608-034-00-3</t>
  </si>
  <si>
    <t>chlorfenapyr (ISO); 4-bromo-2-(4-chlorophenyl)-1-ethoxymethyl-5-trifluoromethylpyrrole-3-carbonitrile</t>
  </si>
  <si>
    <t>608-035-00-9</t>
  </si>
  <si>
    <t>(±)-α-[(2-acetyl-5-methylphenyl)-amino]-2,6-dichlorobenzene-aceto-nitrile</t>
  </si>
  <si>
    <t>419-290-9</t>
  </si>
  <si>
    <t>608-036-00-4</t>
  </si>
  <si>
    <t>3-(2-{}{4-[2-(4-cyanophenyl)vinyl]phenyl}}vinyl)benzonitrile</t>
  </si>
  <si>
    <t>419-060-8</t>
  </si>
  <si>
    <t>79026-02-1</t>
  </si>
  <si>
    <t>608-037-00-X</t>
  </si>
  <si>
    <t>reaction mass of: (E)-2,12-tridecadiennitrile; (E)-3,12-tridecadiennitrile; (Z)-3,12-tridecadiennitrile</t>
  </si>
  <si>
    <t>422-190-8</t>
  </si>
  <si>
    <t>608-038-00-5</t>
  </si>
  <si>
    <t>2,2,4-trimethyl-4-phenyl-butane-nitrile</t>
  </si>
  <si>
    <t>422-580-8</t>
  </si>
  <si>
    <t>75490-39-0</t>
  </si>
  <si>
    <t>608-039-00-0</t>
  </si>
  <si>
    <t>2-phenylhexanenitrile</t>
  </si>
  <si>
    <t>423-460-8</t>
  </si>
  <si>
    <t>3508-98-3</t>
  </si>
  <si>
    <t>608-040-00-6</t>
  </si>
  <si>
    <t>4,4'-dithiobis(5-amino-1-(2,6-dichloro-4-(trifluoromethyl)phenyl)-1H-pyrazole-3-carbonitrile)</t>
  </si>
  <si>
    <t>423-490-1</t>
  </si>
  <si>
    <t>130755-46-3</t>
  </si>
  <si>
    <t>608-041-00-1</t>
  </si>
  <si>
    <t>4'-((2-butyl-4-oxo-1,3-diazaspiro[4.4]non-1-ene-3-yl)methyl)(1,1'-biphenyl)-2-carbonitrile</t>
  </si>
  <si>
    <t>423-500-4</t>
  </si>
  <si>
    <t>138401-24-8</t>
  </si>
  <si>
    <t>608-042-00-7</t>
  </si>
  <si>
    <t>(S)-2,2-diphenyl-2-(3-pyrrolidinyl)acetonitrile hydrobromide</t>
  </si>
  <si>
    <t>421-810-4</t>
  </si>
  <si>
    <t>194602-27-2</t>
  </si>
  <si>
    <t>608-043-00-2</t>
  </si>
  <si>
    <t>3-(cis-3-hexenyloxy)propanenitril</t>
  </si>
  <si>
    <t>415-220-6</t>
  </si>
  <si>
    <t>142653-61-0</t>
  </si>
  <si>
    <t>608-044-00-8</t>
  </si>
  <si>
    <t>2-cyclohexylidene-2-phenylacetonitrile</t>
  </si>
  <si>
    <t>423-740-1</t>
  </si>
  <si>
    <t>10461-98-0</t>
  </si>
  <si>
    <t>608-046-00-9</t>
  </si>
  <si>
    <t>5-(4-chloro-2-nitro-phenylazo)-1,2-dihydro-6-hydroxy-1,4-dimethyl-2-oxo-pyridine-3-carbonitrile</t>
  </si>
  <si>
    <t>425-310-7</t>
  </si>
  <si>
    <t>77889-90-8</t>
  </si>
  <si>
    <t>608-047-00-4</t>
  </si>
  <si>
    <t>2-piperidin-1-yl-benzonitrile</t>
  </si>
  <si>
    <t>427-330-1</t>
  </si>
  <si>
    <t>72752-52-4</t>
  </si>
  <si>
    <t>608-048-00-X</t>
  </si>
  <si>
    <t>1-(3-cyclopentyloxy-4-methoxyphenyl)-4-oxo-cyclohexanecarbonitrile</t>
  </si>
  <si>
    <t>427-450-4</t>
  </si>
  <si>
    <t>152630-47-2</t>
  </si>
  <si>
    <t xml:space="preserve">Acute Tox. 4 *
STOT RE 2 *
Skin Sens. 1
Aquatic Chronic 2
</t>
  </si>
  <si>
    <t xml:space="preserve">H302
H373 **
H317
H411
</t>
  </si>
  <si>
    <t>608-049-00-5</t>
  </si>
  <si>
    <t>2-(4-(4-(butyl-(1-methylhexyl)amino)phenyl)-3-cyano-5-oxo-1,5-dihydropyrrol-2-ylidene)propandinitrile</t>
  </si>
  <si>
    <t>429-180-2</t>
  </si>
  <si>
    <t>157362-53-3</t>
  </si>
  <si>
    <t>608-050-00-0</t>
  </si>
  <si>
    <t>reaction mass of: 5-(2-cyano-4-nitrophenylazo)-2-(2-(2-hydroxyethoxy)ethylamino)-4-methyl-6-phenylaminonicotinonitrile; 5-(2-cyano-4-nitrophenylazo)-6-(2-(2-hydroxyethoxy)ethylamino)-4-methyl-2-phenylaminonicotinonitrile</t>
  </si>
  <si>
    <t>429-760-5</t>
  </si>
  <si>
    <t>608-051-00-6</t>
  </si>
  <si>
    <t>(R)-4-(4-dimethylamino-1-(4-fluorophenyl)-1-hydroxybutyl)-3-(hydroxymethyl)benzonitrile</t>
  </si>
  <si>
    <t>430-760-2</t>
  </si>
  <si>
    <t>219861-18-4</t>
  </si>
  <si>
    <t>608-052-00-1</t>
  </si>
  <si>
    <t>(S)-4-(4-dimethylamino-1-(4-fluorophenyl)-1-hydroxybutyl)-3-(hydroxymethyl)benzonitrile</t>
  </si>
  <si>
    <t>430-770-7</t>
  </si>
  <si>
    <t>128173-52-4</t>
  </si>
  <si>
    <t>608-053-00-7</t>
  </si>
  <si>
    <t>(R,S)-4-(4-dimethylamino-1-(4-fluorophenyl)-1-hydroxybutyl)-3-(hydroxymethyl)benzonitrile</t>
  </si>
  <si>
    <t>430-780-1</t>
  </si>
  <si>
    <t>103146-25-4</t>
  </si>
  <si>
    <t>608-054-00-2</t>
  </si>
  <si>
    <t>(R,S)-4-(4-dimethylamino-1-(4-fluorophenyl)-1-hydroxybutyl)-3-(hydroxymethyl)benzonitrile hemisulfate</t>
  </si>
  <si>
    <t>430-790-6</t>
  </si>
  <si>
    <t>608-055-00-8</t>
  </si>
  <si>
    <t>fipronil (ISO); 5-amino-1-[2,6-dichloro-4-(trifluoromethyl)phenyl]-4-[(trifluoromethyl)sulfinyl]-1H-pyrazole-3-carbonitrile</t>
  </si>
  <si>
    <t>120068-37-3</t>
  </si>
  <si>
    <t xml:space="preserve">Acute Tox. 3 *
Acute Tox. 3 *
Acute Tox. 3 *
STOT RE 1
Aquatic Acute 1
Aquatic Chronic 1
</t>
  </si>
  <si>
    <t xml:space="preserve">H331
H311
H301
H372 **
H400
H410
</t>
  </si>
  <si>
    <t xml:space="preserve">H331
H311
H301
H372 **
H410
</t>
  </si>
  <si>
    <t>608-056-00-3</t>
  </si>
  <si>
    <t>N-methyl-N-cyanomethylmorpholiniummethylsulfate</t>
  </si>
  <si>
    <t>429-340-1</t>
  </si>
  <si>
    <t>608-057-00-9</t>
  </si>
  <si>
    <t>4-(cyanomethyl)-4-methylmorpholin-4-ium hydrogen sulfate</t>
  </si>
  <si>
    <t>431-200-1</t>
  </si>
  <si>
    <t>208538-34-5</t>
  </si>
  <si>
    <t>608-058-00-4</t>
  </si>
  <si>
    <t>esfenvalerate (ISO); (S)-a-cyano-3-phenoxybenzyl-(S)-2-(4-chlorophenyl)-3-methylbutyrate</t>
  </si>
  <si>
    <t>66230-04-4</t>
  </si>
  <si>
    <t xml:space="preserve">Acute Tox. 3 *
Acute Tox. 3 *
Skin Sens. 1
Aquatic Acute 1
Aquatic Chronic 1
</t>
  </si>
  <si>
    <t xml:space="preserve">H331
H301
H317
H400
H410
</t>
  </si>
  <si>
    <t xml:space="preserve">H301
H331
H317
H410
</t>
  </si>
  <si>
    <t>608-059-00-X</t>
  </si>
  <si>
    <t>5-amino-1-(2,6-dichloro-4-(trifluoromethyl)phenyl)-1H-pyrazole-3-carbonitrile</t>
  </si>
  <si>
    <t>421-240-6</t>
  </si>
  <si>
    <t>120068-79-3</t>
  </si>
  <si>
    <t>608-060-00-5</t>
  </si>
  <si>
    <t>5-methyl-2-[(2-nitrophenyl)amino]-3-thiophenecarbonitrile</t>
  </si>
  <si>
    <t>421-300-1</t>
  </si>
  <si>
    <t>138564-59-7</t>
  </si>
  <si>
    <t>608-062-00-6</t>
  </si>
  <si>
    <t>2-fluoro-4-hydroxybenzonitrile</t>
  </si>
  <si>
    <t>422-810-7</t>
  </si>
  <si>
    <t>82380-18-5</t>
  </si>
  <si>
    <t>608-063-00-1</t>
  </si>
  <si>
    <t>(S)-α-hydroxy-3-phenoxy-benzeneacetonitrile</t>
  </si>
  <si>
    <t>441-070-6</t>
  </si>
  <si>
    <t>61826-76-4</t>
  </si>
  <si>
    <t>608-064-00-7</t>
  </si>
  <si>
    <t>cyanomethyltrimethylammoniummethylsulfate</t>
  </si>
  <si>
    <t>433-720-2</t>
  </si>
  <si>
    <t>608-065-00-2</t>
  </si>
  <si>
    <t>salts of bromoxynil with the exception of those specified elsewhere in this Annex</t>
  </si>
  <si>
    <t>608-066-00-8</t>
  </si>
  <si>
    <t>salts of ioxynil with the exception of those specified elsewhere in this Annex</t>
  </si>
  <si>
    <t>609-001-00-6</t>
  </si>
  <si>
    <t>1-nitropropane</t>
  </si>
  <si>
    <t>203-544-9</t>
  </si>
  <si>
    <t>609-002-00-1</t>
  </si>
  <si>
    <t>2-nitropropane</t>
  </si>
  <si>
    <t>201-209-1</t>
  </si>
  <si>
    <t xml:space="preserve">Flam. Liq. 3
Carc. 1B
Acute Tox. 4 *
Acute Tox. 4 *
</t>
  </si>
  <si>
    <t xml:space="preserve">H226
H350
H332
H302
</t>
  </si>
  <si>
    <t>609-003-00-7</t>
  </si>
  <si>
    <t>nitrobenzene</t>
  </si>
  <si>
    <t>202-716-0</t>
  </si>
  <si>
    <t xml:space="preserve">Carc. 2
Repr. 1B
Acute Tox. 3
Acute Tox. 3
Acute Tox. 3
STOT RE 1
Aquatic Chronic 3
</t>
  </si>
  <si>
    <t xml:space="preserve">H351
H360F
H331
H311
H301
H372 (blood)
H412
</t>
  </si>
  <si>
    <t xml:space="preserve">H331
H311
H301
H351
H360F
H372
H412
</t>
  </si>
  <si>
    <t>609-004-00-2</t>
  </si>
  <si>
    <t xml:space="preserve">dinitrobenzene [1]
1,4-dinitrobenzene [2]
1,3-dinitrobenzene [3]
1,2-dinitrobenzene  [4]
</t>
  </si>
  <si>
    <t xml:space="preserve">246-673-6 [1]
202-833-7 [2]
202-776-8 [3]
208-431-8 [4]
</t>
  </si>
  <si>
    <t xml:space="preserve">25154-54-5 [1]
100-25-4 [2]
99-65-0 [3]
528-29-0 [4]
</t>
  </si>
  <si>
    <t>609-005-00-8</t>
  </si>
  <si>
    <t>1,3,5-trinitrobenzene</t>
  </si>
  <si>
    <t>202-752-7</t>
  </si>
  <si>
    <t>99-35-4</t>
  </si>
  <si>
    <t xml:space="preserve">Expl. 1.1
Acute Tox. 1
Acute Tox. 2 *
Acute Tox. 2 *
STOT RE 2
Aquatic Acute 1
Aquatic Chronic 1
</t>
  </si>
  <si>
    <t xml:space="preserve">H201
H310
H330
H300
H373 **
H400
H410
</t>
  </si>
  <si>
    <t xml:space="preserve">H201
H330
H310
H300
H373 **
H410
</t>
  </si>
  <si>
    <t>609-006-00-3</t>
  </si>
  <si>
    <t>4-nitrotoluene</t>
  </si>
  <si>
    <t>202-808-0</t>
  </si>
  <si>
    <t>99-99-0</t>
  </si>
  <si>
    <t xml:space="preserve">Acute Tox. 3 *
Acute Tox. 3 *
Acute Tox. 3 *
STOT RE 2 *
Aquatic Chronic 2
</t>
  </si>
  <si>
    <t xml:space="preserve">H331
H311
H301
H373 **
H411
</t>
  </si>
  <si>
    <t>609-007-00-9</t>
  </si>
  <si>
    <t xml:space="preserve">2,4-dinitrotoluene [1]
dinitrotoluene  [2]
</t>
  </si>
  <si>
    <t xml:space="preserve">204-450-0 [1]
246-836-1 [2]
</t>
  </si>
  <si>
    <t xml:space="preserve">121-14-2 [1]
25321-14-6 [2]
</t>
  </si>
  <si>
    <t xml:space="preserve">Carc. 1B
Muta. 2
Repr. 2
Acute Tox. 3 *
Acute Tox. 3 *
Acute Tox. 3 *
STOT RE 2 *
Aquatic Acute 1
Aquatic Chronic 1
</t>
  </si>
  <si>
    <t xml:space="preserve">H350
H341
H361f ***
H331
H311
H301
H373 **
H400
H410
</t>
  </si>
  <si>
    <t xml:space="preserve">H350
H341
H361f ***
H331
H311
H301
H373 **
H410
</t>
  </si>
  <si>
    <t>609-008-00-4</t>
  </si>
  <si>
    <t>2,4,6-trinitrotoluene; TNT</t>
  </si>
  <si>
    <t>204-289-6</t>
  </si>
  <si>
    <t xml:space="preserve">Expl. 1.1
Acute Tox. 3 *
Acute Tox. 3 *
Acute Tox. 3 *
STOT RE 2 *
Aquatic Chronic 2
</t>
  </si>
  <si>
    <t xml:space="preserve">H201
H331
H311
H301
H373 **
H411
</t>
  </si>
  <si>
    <t>609-009-00-X</t>
  </si>
  <si>
    <t>2,4,6-trinitrophenol; picric acid</t>
  </si>
  <si>
    <t>201-865-9</t>
  </si>
  <si>
    <t xml:space="preserve">Expl. 1.1
Acute Tox. 3 *
Acute Tox. 3 *
Acute Tox. 3 *
</t>
  </si>
  <si>
    <t xml:space="preserve">H201
H331
H311
H301
</t>
  </si>
  <si>
    <t>GHS01
GHS06
Dgr</t>
  </si>
  <si>
    <t>609-010-00-5</t>
  </si>
  <si>
    <t>salts of picric acid</t>
  </si>
  <si>
    <t xml:space="preserve">Unst. Expl.
Acute Tox. 3 *
Acute Tox. 3 *
Acute Tox. 3 *
</t>
  </si>
  <si>
    <t xml:space="preserve">H200
H331
H311
H301
</t>
  </si>
  <si>
    <t>609-011-00-0</t>
  </si>
  <si>
    <t>2,4,6-trinitroanisole</t>
  </si>
  <si>
    <t>606-35-9</t>
  </si>
  <si>
    <t xml:space="preserve">Expl. 1.1
Acute Tox. 4 *
Acute Tox. 4 *
Acute Tox. 4 *
Aquatic Chronic 2
</t>
  </si>
  <si>
    <t xml:space="preserve">H201
H332
H312
H302
H411
</t>
  </si>
  <si>
    <t>GHS01
GHS07
GHS09
Wng</t>
  </si>
  <si>
    <t>609-012-00-6</t>
  </si>
  <si>
    <t>2,4,6-trinitro-m-cresol</t>
  </si>
  <si>
    <t>210-027-1</t>
  </si>
  <si>
    <t>602-99-3</t>
  </si>
  <si>
    <t xml:space="preserve">Expl. 1.1
Acute Tox. 4 *
Acute Tox. 4 *
Acute Tox. 4 *
</t>
  </si>
  <si>
    <t xml:space="preserve">H201
H332
H312
H302
</t>
  </si>
  <si>
    <t>GHS01
GHS07
Wng</t>
  </si>
  <si>
    <t>609-013-00-1</t>
  </si>
  <si>
    <t>2,4,6-trinitro-m-xylene</t>
  </si>
  <si>
    <t>211-187-5</t>
  </si>
  <si>
    <t>632-92-8</t>
  </si>
  <si>
    <t xml:space="preserve">Expl. 1.1
Acute Tox. 4 *
Acute Tox. 4 *
Acute Tox. 4 *
STOT RE 2 *
</t>
  </si>
  <si>
    <t xml:space="preserve">H201
H332
H312
H302
H373 **
</t>
  </si>
  <si>
    <t>GHS01
GHS08
GHS07
Wng</t>
  </si>
  <si>
    <t>609-015-00-2</t>
  </si>
  <si>
    <t>4-nitrophenol; p-nitrophenol</t>
  </si>
  <si>
    <t>202-811-7</t>
  </si>
  <si>
    <t>100-02-7</t>
  </si>
  <si>
    <t xml:space="preserve">Acute Tox. 4 *
Acute Tox. 4 *
Acute Tox. 4 *
STOT RE 2 *
</t>
  </si>
  <si>
    <t xml:space="preserve">H332
H312
H302
H373 **
</t>
  </si>
  <si>
    <t>609-016-00-8</t>
  </si>
  <si>
    <t xml:space="preserve">dinitrophenol (reaction mass of isomers) [1]
2,4(or 2,6)-dinitrophenol  [2]
</t>
  </si>
  <si>
    <t xml:space="preserve">247-096-2 [1]
275-732-9 [2]
</t>
  </si>
  <si>
    <t xml:space="preserve">25550-58-7 [1]
71629-74-8 [2]
</t>
  </si>
  <si>
    <t xml:space="preserve">Acute Tox. 3 *
Acute Tox. 3 *
Acute Tox. 3 *
STOT RE 2 *
Aquatic Acute 1
Aquatic Chronic 1
</t>
  </si>
  <si>
    <t xml:space="preserve">H331
H311
H301
H373 **
H400
H410
</t>
  </si>
  <si>
    <t xml:space="preserve">H331
H311
H301
H373 **
H410
</t>
  </si>
  <si>
    <t>609-018-00-9</t>
  </si>
  <si>
    <t>2,4,6-trinitroresorcinol; styphnic acid</t>
  </si>
  <si>
    <t>201-436-6</t>
  </si>
  <si>
    <t>82-71-3</t>
  </si>
  <si>
    <t>GHS01
GHS07
Dgr</t>
  </si>
  <si>
    <t>609-019-00-4</t>
  </si>
  <si>
    <t>lead 2,4,6-trinitro-m-phenylene dioxide; lead 2,4,6-trinitroresorcinoxide; lead styphnate</t>
  </si>
  <si>
    <t xml:space="preserve">Repr. 1A
Acute Tox. 4 *
Acute Tox. 4 *
STOT RE 2 *
Aquatic Acute 1
Aquatic Chronic 1
Unst. Expl
</t>
  </si>
  <si>
    <t xml:space="preserve">H360Df
H332
H302
H373 **
H400
H410
H200
</t>
  </si>
  <si>
    <t>609-019-01-1</t>
  </si>
  <si>
    <t>lead 2,4,6-trinitro-m-phenylene dioxide; lead 2,4,6-trinitroresorcinoxide; lead styphnate (≥ 20 % phlegmatiser)</t>
  </si>
  <si>
    <t>609-020-00-X</t>
  </si>
  <si>
    <t>DNOC (ISO); 4,6-dinitro-o-cresol</t>
  </si>
  <si>
    <t xml:space="preserve">Muta. 2
Acute Tox. 1
Acute Tox. 2 *
Acute Tox. 2 *
Skin Irrit. 2
Eye Dam. 1
Skin Sens. 1
Aquatic Acute 1
Aquatic Chronic 1
</t>
  </si>
  <si>
    <t xml:space="preserve">H341
H310
H330
H300
H315
H318
H317
H400
H410
</t>
  </si>
  <si>
    <t>GHS06
GHS08
GHS05
GHS07
GHS09
Dgr</t>
  </si>
  <si>
    <t xml:space="preserve">H341
H330
H310
H300
H315
H318
H317
H410
</t>
  </si>
  <si>
    <t>609-021-00-5</t>
  </si>
  <si>
    <t xml:space="preserve">sodium salt of DNOC; sodium 4,6-dinitro-o-cresolate [1]
potassium salt of DNOC; potassium 4,6-dinitro-o-cresolate  [2]
</t>
  </si>
  <si>
    <t xml:space="preserve">219-007-7 [1]
</t>
  </si>
  <si>
    <t xml:space="preserve">2312-76-7 [1]
5787-96-2 [2]
</t>
  </si>
  <si>
    <t>609-022-00-0</t>
  </si>
  <si>
    <t>ammonium salt of DNOC; ammonium 4,6-dinitro-o-tolyl oxide</t>
  </si>
  <si>
    <t>609-023-00-6</t>
  </si>
  <si>
    <t>dinocap (ISO); (RS)-2,6-dinitro-4-octylphenyl crotonates and (RS)-2,4-dinitro-6-octylphenyl crotonates in which “octyl” is a reaction mass of 1-methylheptyl, 1-ethylhexyl and 1-propylpentyl groups</t>
  </si>
  <si>
    <t>254-408-0</t>
  </si>
  <si>
    <t>39300-45-3</t>
  </si>
  <si>
    <t xml:space="preserve">Repr. 1B
Acute Tox. 4 *
Acute Tox. 4 *
STOT RE 2 *
Skin Irrit. 2
Skin Sens. 1
Aquatic Acute 1
Aquatic Chronic 1
</t>
  </si>
  <si>
    <t xml:space="preserve">H360D ***
H332
H302
H373 **
H315
H317
H400
H410
</t>
  </si>
  <si>
    <t xml:space="preserve">H360D ***
H332
H302
H373 **
H315
H317
H410
</t>
  </si>
  <si>
    <t>609-024-00-1</t>
  </si>
  <si>
    <t>binapacryl (ISO); 2-sec-butyl-4,6-dinitrophenyl-3-methylcrotonate</t>
  </si>
  <si>
    <t xml:space="preserve">Repr. 1B
Acute Tox. 4 *
Acute Tox. 4 *
Aquatic Acute 1
Aquatic Chronic 1
</t>
  </si>
  <si>
    <t xml:space="preserve">H360D ***
H312
H302
H400
H410
</t>
  </si>
  <si>
    <t xml:space="preserve">H360D ***
H312
H302
H410
</t>
  </si>
  <si>
    <t>609-025-00-7</t>
  </si>
  <si>
    <t>dinoseb (ISO); 6-sec-butyl-2,4-dinitrophenol</t>
  </si>
  <si>
    <t xml:space="preserve">Repr. 1B
Acute Tox. 3 *
Acute Tox. 3 *
Eye Irrit. 2
Aquatic Acute 1
Aquatic Chronic 1
</t>
  </si>
  <si>
    <t xml:space="preserve">H360Df
H311
H301
H319
H400
H410
</t>
  </si>
  <si>
    <t xml:space="preserve">H360Df
H311
H301
H319
H410
</t>
  </si>
  <si>
    <t>609-026-00-2</t>
  </si>
  <si>
    <t>salts and esters of dinoseb, with the exception of those specified elsewhere in this Annex</t>
  </si>
  <si>
    <t>609-027-00-8</t>
  </si>
  <si>
    <t>dinocton; reaction mass of isomers: methyl 2-octyl-4,6-dinitrophenyl carbonate, methyl 4-octyl-2,6-dinitrophenyl carbonate</t>
  </si>
  <si>
    <t>63919-26-6</t>
  </si>
  <si>
    <t>609-028-00-3</t>
  </si>
  <si>
    <t>dinex (ISO); 2-cyclohexyl-4,6-dinitrophenol</t>
  </si>
  <si>
    <t>205-042-5</t>
  </si>
  <si>
    <t>131-89-5</t>
  </si>
  <si>
    <t>609-029-00-9</t>
  </si>
  <si>
    <t>salts and esters of dinex</t>
  </si>
  <si>
    <t>609-030-00-4</t>
  </si>
  <si>
    <t>dinoterb (ISO); 2-tert-butyl-4,6-dinitrophenol</t>
  </si>
  <si>
    <t xml:space="preserve">Repr. 1B
Acute Tox. 2 *
Acute Tox. 3 *
Aquatic Acute 1
Aquatic Chronic 1
</t>
  </si>
  <si>
    <t xml:space="preserve">H360D ***
H300
H311
H400
H410
</t>
  </si>
  <si>
    <t xml:space="preserve">H360D ***
H300
H311
H410
</t>
  </si>
  <si>
    <t>609-031-00-X</t>
  </si>
  <si>
    <t>salts and esters of dinoterb</t>
  </si>
  <si>
    <t xml:space="preserve">H360D ***
H300
H311
H410
</t>
  </si>
  <si>
    <t>609-032-00-5</t>
  </si>
  <si>
    <t>bromofenoxim (ISO); 3,5-dibromo-4-hydroxybenzaldehyde-O-(2,4-dinitrophenyl)-oxime</t>
  </si>
  <si>
    <t>236-129-6</t>
  </si>
  <si>
    <t>13181-17-4</t>
  </si>
  <si>
    <t>609-033-00-0</t>
  </si>
  <si>
    <t>dinosam (ISO); 2-(1-methylbutyl)-4,6-dinitrophenol</t>
  </si>
  <si>
    <t>4097-36-3</t>
  </si>
  <si>
    <t>609-034-00-6</t>
  </si>
  <si>
    <t>salts and esters of dinosam</t>
  </si>
  <si>
    <t>609-035-00-1</t>
  </si>
  <si>
    <t>nitroethane</t>
  </si>
  <si>
    <t>201-188-9</t>
  </si>
  <si>
    <t>79-24-3</t>
  </si>
  <si>
    <t>609-036-00-7</t>
  </si>
  <si>
    <t>nitromethane</t>
  </si>
  <si>
    <t>200-876-6</t>
  </si>
  <si>
    <t>75-52-5</t>
  </si>
  <si>
    <t xml:space="preserve">H226
H302
</t>
  </si>
  <si>
    <t>609-037-00-2</t>
  </si>
  <si>
    <t>5-nitroacenaphthene</t>
  </si>
  <si>
    <t>210-025-0</t>
  </si>
  <si>
    <t>602-87-9</t>
  </si>
  <si>
    <t>609-038-00-8</t>
  </si>
  <si>
    <t>2-nitronaphthalene</t>
  </si>
  <si>
    <t>209-474-5</t>
  </si>
  <si>
    <t xml:space="preserve">Carc. 1B
Aquatic Chronic 2
</t>
  </si>
  <si>
    <t xml:space="preserve">H350
H411
</t>
  </si>
  <si>
    <t>609-039-00-3</t>
  </si>
  <si>
    <t>4-nitrobiphenyl</t>
  </si>
  <si>
    <t>609-040-00-9</t>
  </si>
  <si>
    <t>nitrofen (ISO); 2,4-dichlorophenyl 4-nitrophenyl ether</t>
  </si>
  <si>
    <t xml:space="preserve">Carc. 1B
Repr. 1B
Acute Tox. 4 *
Aquatic Acute 1
Aquatic Chronic 1
</t>
  </si>
  <si>
    <t xml:space="preserve">H350
H360D ***
H302
H400
H410
</t>
  </si>
  <si>
    <t xml:space="preserve">H350
H360D ***
H302
H410
</t>
  </si>
  <si>
    <t>609-041-00-4</t>
  </si>
  <si>
    <t>2,4-dinitrophenol</t>
  </si>
  <si>
    <t>200-087-7</t>
  </si>
  <si>
    <t>51-28-5</t>
  </si>
  <si>
    <t xml:space="preserve">Acute Tox. 3 *
Acute Tox. 3 *
Acute Tox. 3 *
STOT RE 2 *
Aquatic Acute 1
</t>
  </si>
  <si>
    <t xml:space="preserve">H331
H311
H301
H373 **
H400
</t>
  </si>
  <si>
    <t>609-042-00-X</t>
  </si>
  <si>
    <t>pendimethalin (ISO); N-(1-ethylpropyl)-2,6-dinitro-3,4-xylidine</t>
  </si>
  <si>
    <t>254-938-2</t>
  </si>
  <si>
    <t>40487-42-1</t>
  </si>
  <si>
    <t>609-043-00-5</t>
  </si>
  <si>
    <t>quintozene (ISO); pentachloronitrobenzene</t>
  </si>
  <si>
    <t>609-044-00-0</t>
  </si>
  <si>
    <t>tecnazene (ISO); 1,2,4,5-tetrachloro-3-nitrobenzene</t>
  </si>
  <si>
    <t>609-045-00-6</t>
  </si>
  <si>
    <t>reaction mass of: 4,6-dinitro-2-(3-octyl)phenyl methyl carbonate and 4,6-dinitro-2-(4-octyl)phenyl methyl carbonate; dinocton-6</t>
  </si>
  <si>
    <t>8069-76-9</t>
  </si>
  <si>
    <t>609-046-00-1</t>
  </si>
  <si>
    <t>trifluralin (ISO) (containing &lt; 0.5 ppm NPDA); α,α,α-trifluoro-2,6-dinitro-N,N-dipropyl-p-toluidine (containing &lt; 0.5 ppm NPDA); 2,6-dinitro-N,N-dipropyl-4-trifluoromethylaniline (containing &lt; 0.5 ppm NPDA); N,N-dipropyl-2,6-dinitro-4-trifluoromethylaniline (containing &lt; 0.5 ppm NPDA)</t>
  </si>
  <si>
    <t xml:space="preserve">Carc. 2
Skin Sens. 1
Aquatic Acute 1
Aquatic Chronic 1
</t>
  </si>
  <si>
    <t xml:space="preserve">H351
H317
H400
H410
</t>
  </si>
  <si>
    <t xml:space="preserve">H351
H317
H410
</t>
  </si>
  <si>
    <t>609-047-00-7</t>
  </si>
  <si>
    <t>2-nitroanisole</t>
  </si>
  <si>
    <t>202-052-1</t>
  </si>
  <si>
    <t>91-23-6</t>
  </si>
  <si>
    <t xml:space="preserve">Carc. 1B
Acute Tox. 4 *
</t>
  </si>
  <si>
    <t xml:space="preserve">H350
H302
</t>
  </si>
  <si>
    <t>609-048-00-2</t>
  </si>
  <si>
    <t>sodium 3-nitrobenzenesulphonate</t>
  </si>
  <si>
    <t>204-857-3</t>
  </si>
  <si>
    <t>127-68-4</t>
  </si>
  <si>
    <t>609-049-00-8</t>
  </si>
  <si>
    <t>2,6-dinitrotoluene</t>
  </si>
  <si>
    <t>210-106-0</t>
  </si>
  <si>
    <t>606-20-2</t>
  </si>
  <si>
    <t xml:space="preserve">Carc. 1B
Muta. 2
Repr. 2
Acute Tox. 3 *
Acute Tox. 3 *
Acute Tox. 3 *
STOT RE 2 *
Aquatic Chronic 3
</t>
  </si>
  <si>
    <t xml:space="preserve">H350
H341
H361f ***
H331
H311
H301
H373 **
H412
</t>
  </si>
  <si>
    <t>609-050-00-3</t>
  </si>
  <si>
    <t>2,3-dinitrotoluene</t>
  </si>
  <si>
    <t>210-013-5</t>
  </si>
  <si>
    <t>602-01-7</t>
  </si>
  <si>
    <t>609-051-00-9</t>
  </si>
  <si>
    <t>3,4-dinitrotoluene</t>
  </si>
  <si>
    <t>210-222-1</t>
  </si>
  <si>
    <t>610-39-9</t>
  </si>
  <si>
    <t xml:space="preserve">Carc. 1B
Muta. 2
Repr. 2
Acute Tox. 3 *
Acute Tox. 3 *
Acute Tox. 3 *
STOT RE 2 *
Aquatic Chronic 2
</t>
  </si>
  <si>
    <t xml:space="preserve">H350
H341
H361f ***
H331
H311
H301
H373 **
H411
</t>
  </si>
  <si>
    <t>609-052-00-4</t>
  </si>
  <si>
    <t>3,5-dinitrotoluene</t>
  </si>
  <si>
    <t>210-566-2</t>
  </si>
  <si>
    <t>618-85-9</t>
  </si>
  <si>
    <t>609-053-00-X</t>
  </si>
  <si>
    <t>hydrazine-trinitromethane</t>
  </si>
  <si>
    <t>414-850-9</t>
  </si>
  <si>
    <t xml:space="preserve">Expl. 1.1 ****
Self-react. A
Carc. 1B
Acute Tox. 3 *
Acute Tox. 3 *
Skin Sens. 1
</t>
  </si>
  <si>
    <t xml:space="preserve">H201
H240
H350
H331
H301
H317
</t>
  </si>
  <si>
    <t>609-054-00-5</t>
  </si>
  <si>
    <t xml:space="preserve">2,3-dinitrophenol [1]
2,5-dinitrophenol [2]
2,6-dinitrophenol [3]
3,4-dinitrophenol [4]
salts of dinitrophenol  [5]
</t>
  </si>
  <si>
    <t xml:space="preserve">200-628-7 [1]
206-348-1 [2]
209-357-9 [3]
209-415-3 [4]
</t>
  </si>
  <si>
    <t xml:space="preserve">66-56-8 [1]
329-71-5 [2]
573-56-8 [3]
577-71-9 [4]
</t>
  </si>
  <si>
    <t>609-055-00-0</t>
  </si>
  <si>
    <t>2,5-dinitrotoluene</t>
  </si>
  <si>
    <t>210-581-4</t>
  </si>
  <si>
    <t>619-15-8</t>
  </si>
  <si>
    <t>609-056-00-6</t>
  </si>
  <si>
    <t>2,2-dibromo-2-nitroethanol</t>
  </si>
  <si>
    <t>412-380-9</t>
  </si>
  <si>
    <t>69094-18-4</t>
  </si>
  <si>
    <t xml:space="preserve">Expl. 1.1
Carc. 2
Acute Tox. 4 *
STOT RE 2 *
Skin Corr. 1A
Skin Sens. 1
Aquatic Acute 1
Aquatic Chronic 1
</t>
  </si>
  <si>
    <t xml:space="preserve">H201
H351
H302
H373 **
H314
H317
H400
H410
</t>
  </si>
  <si>
    <t>GHS01
GHS08
GHS05
GHS07
GHS09
Dgr</t>
  </si>
  <si>
    <t xml:space="preserve">H201
H351
H302
H373 **
H314
H317
H410
</t>
  </si>
  <si>
    <t>609-057-00-1</t>
  </si>
  <si>
    <t>3-chloro-2,4-difluoronitrobenzene</t>
  </si>
  <si>
    <t>411-980-8</t>
  </si>
  <si>
    <t>3847-58-3</t>
  </si>
  <si>
    <t xml:space="preserve">H302
H314
H317
H410
</t>
  </si>
  <si>
    <t>609-058-00-7</t>
  </si>
  <si>
    <t>2-nitro-2-phenyl-1,3-propanediol</t>
  </si>
  <si>
    <t>410-360-4</t>
  </si>
  <si>
    <t>5428-02-4</t>
  </si>
  <si>
    <t xml:space="preserve">Acute Tox. 4 *
Acute Tox. 4 *
STOT RE 1
Skin Sens. 1
Aquatic Chronic 2
</t>
  </si>
  <si>
    <t xml:space="preserve">H312
H302
H372 **
H317
H411
</t>
  </si>
  <si>
    <t xml:space="preserve">H372 **
H312
H302
H317
H411
</t>
  </si>
  <si>
    <t>609-059-00-2</t>
  </si>
  <si>
    <t>2-chloro-6-(ethylamino)-4-nitrophenol</t>
  </si>
  <si>
    <t>411-440-1</t>
  </si>
  <si>
    <t>131657-78-8</t>
  </si>
  <si>
    <t>609-060-00-8</t>
  </si>
  <si>
    <t>4-[(3-hydroxypropyl)amino]-3-nitrophenol</t>
  </si>
  <si>
    <t>406-305-9</t>
  </si>
  <si>
    <t>92952-81-3</t>
  </si>
  <si>
    <t>609-061-00-3</t>
  </si>
  <si>
    <t>(E,Z)-4-chlorophenyl(cyclopropyl)ketone O-(4-nitrophenylmethyl)oxime</t>
  </si>
  <si>
    <t>406-100-4</t>
  </si>
  <si>
    <t>94097-88-8</t>
  </si>
  <si>
    <t>609-062-00-9</t>
  </si>
  <si>
    <t>2-bromo-2-nitropropanol</t>
  </si>
  <si>
    <t>407-030-7</t>
  </si>
  <si>
    <t>24403-04-1</t>
  </si>
  <si>
    <t xml:space="preserve">Acute Tox. 3 *
Acute Tox. 4 *
STOT RE 2 *
Skin Corr. 1B
Skin Sens. 1
Aquatic Acute 1
Aquatic Chronic 1
</t>
  </si>
  <si>
    <t xml:space="preserve">H311
H302
H373 **
H314
H317
H400
H410
</t>
  </si>
  <si>
    <t xml:space="preserve">H311
H302
H373 **
H314
H317
H410
</t>
  </si>
  <si>
    <t>609-063-00-4</t>
  </si>
  <si>
    <t>2-[(4-chloro-2-nitrophenyl)amino]ethanol</t>
  </si>
  <si>
    <t>413-280-8</t>
  </si>
  <si>
    <t>59320-13-7</t>
  </si>
  <si>
    <t>609-064-00-X</t>
  </si>
  <si>
    <t>mesotrione (ISO); 2-[4-(methylsulfonyl)-2-nitrobenzoyl]-1,3-cyclohexanedione</t>
  </si>
  <si>
    <t>104206-82-8</t>
  </si>
  <si>
    <t>609-065-00-5</t>
  </si>
  <si>
    <t>2-nitrotoluene</t>
  </si>
  <si>
    <t>201-853-3</t>
  </si>
  <si>
    <t>88-72-2</t>
  </si>
  <si>
    <t xml:space="preserve">Carc. 1B
Muta. 1B
Repr. 2
Acute Tox. 4 *
Aquatic Chronic 2
</t>
  </si>
  <si>
    <t xml:space="preserve">H350
H340
H361f ***
H302
H411
</t>
  </si>
  <si>
    <t>609-066-00-0</t>
  </si>
  <si>
    <t>lithium sodium 3-amino-10-{}{4-(10-amino-6,13-dichloro-4,11-disulfonatobenzo[5,6][1,4]oxazino[2,3-b]phenoxazine-3-ylamino)-6-[methyl(2-sulfonato-ethyl)amino]-1,3,5-triazin-2-ylamino}}-6,13-dichlorobenzo[5,6][1,4]oxazino[2,3-b]phenoxazine-4,11-disulfonate</t>
  </si>
  <si>
    <t>418-870-9</t>
  </si>
  <si>
    <t>154212-58-5</t>
  </si>
  <si>
    <t xml:space="preserve">Acute Tox. 4 *
Acute Tox. 4 *
Acute Tox. 4 *
STOT SE 2 **
</t>
  </si>
  <si>
    <t xml:space="preserve">H332
H312
H302
H371 **
</t>
  </si>
  <si>
    <t>609-067-00-6</t>
  </si>
  <si>
    <t>sodium and potassium 4-(3-aminopropylamino)-2,6-bis[3-(4-methoxy-2-sulfophenylazo)-4-hydroxy-2-sulfo-7-naphthylamino]-1,3,5-triazine</t>
  </si>
  <si>
    <t>416-280-6</t>
  </si>
  <si>
    <t>156769-97-0</t>
  </si>
  <si>
    <t>609-068-00-1</t>
  </si>
  <si>
    <t>musk xylene; 5-tert-butyl-2,4,6-trinitro-m-xylene</t>
  </si>
  <si>
    <t xml:space="preserve">Expl. 1.1
Carc. 2
Aquatic Acute 1
Aquatic Chronic 1
</t>
  </si>
  <si>
    <t xml:space="preserve">H201
H351
H400
H410
</t>
  </si>
  <si>
    <t>GHS01
GHS08
GHS09
Wng</t>
  </si>
  <si>
    <t xml:space="preserve">H201
H351
H410
</t>
  </si>
  <si>
    <t>609-069-00-7</t>
  </si>
  <si>
    <t>musk ketone; 3,5-dinitro-2,6-dimethyl-4-tert-butylacetophenone; 4'-tert-butyl-2',6'-dimethyl-3',5'-dinitroacetophenone</t>
  </si>
  <si>
    <t>201-328-9</t>
  </si>
  <si>
    <t>81-14-1</t>
  </si>
  <si>
    <t>609-070-00-2</t>
  </si>
  <si>
    <t>1,4-dichloro-2-(1,1,2,3,3,3-hexafluoropropoxy)-5-nitrobenzene</t>
  </si>
  <si>
    <t>415-580-4</t>
  </si>
  <si>
    <t>130841-23-5</t>
  </si>
  <si>
    <t>609-071-00-8</t>
  </si>
  <si>
    <t>reaction mass of: 2-methylsulfanyl-4,6-bis-(2-hydroxy-4-methoxy-phenyl)-1,3,5-triazine; 2-(4,6-bis-methylsulfanyl-1,3,5-triazin-2-yl)-5-methoxy-phenol</t>
  </si>
  <si>
    <t>423-520-3</t>
  </si>
  <si>
    <t>156137-33-6</t>
  </si>
  <si>
    <t>609-072-00-3</t>
  </si>
  <si>
    <t>4-mesyl-2-nitrotoluene</t>
  </si>
  <si>
    <t>430-550-0</t>
  </si>
  <si>
    <t>1671-49-4</t>
  </si>
  <si>
    <t xml:space="preserve">Repr. 2
Acute Tox. 4 *
Skin Sens. 1
Aquatic Chronic 3
</t>
  </si>
  <si>
    <t xml:space="preserve">H361f ***
H302
H317
H412
</t>
  </si>
  <si>
    <t xml:space="preserve">H302
H317
H361f ***
H412
</t>
  </si>
  <si>
    <t>609-073-00-9</t>
  </si>
  <si>
    <t>lithium potassium sodium N,N''-bis{6-[7-[4-(4-chloro-1,3,5-triazin-2-yl)amino-4-(2-ureidophenylazo)]naphthalene-1,3,6-trisulfonato]}-N'-(2-aminoethyl)piperazine</t>
  </si>
  <si>
    <t>427-850-9</t>
  </si>
  <si>
    <t>610-001-00-3</t>
  </si>
  <si>
    <t>trichloronitromethane; chloropicrin</t>
  </si>
  <si>
    <t xml:space="preserve">Acute Tox. 2 *
Acute Tox. 4 *
STOT SE 3
Skin Irrit. 2
Eye Irrit. 2
</t>
  </si>
  <si>
    <t xml:space="preserve">H330
H302
H335
H315
H319
</t>
  </si>
  <si>
    <t xml:space="preserve">H330
H302
H319
H335
H315
</t>
  </si>
  <si>
    <t>610-002-00-9</t>
  </si>
  <si>
    <t>1,1-dichloro-1-nitroethane</t>
  </si>
  <si>
    <t>209-854-0</t>
  </si>
  <si>
    <t>594-72-9</t>
  </si>
  <si>
    <t>610-003-00-4</t>
  </si>
  <si>
    <t>chlorodinitrobenzene</t>
  </si>
  <si>
    <t>610-004-00-X</t>
  </si>
  <si>
    <t>2-chloro-1,3,5-trinitrobenzene</t>
  </si>
  <si>
    <t>201-864-3</t>
  </si>
  <si>
    <t>88-88-0</t>
  </si>
  <si>
    <t xml:space="preserve">Expl. 1.1
Acute Tox. 1
Acute Tox. 2 *
Acute Tox. 2 *
Aquatic Acute 1
Aquatic Chronic 1
</t>
  </si>
  <si>
    <t xml:space="preserve">H201
H310
H330
H300
H400
H410
</t>
  </si>
  <si>
    <t>GHS01
GHS06
GHS09
Dgr</t>
  </si>
  <si>
    <t xml:space="preserve">H201
H330
H310
H300
H410
</t>
  </si>
  <si>
    <t>610-005-00-5</t>
  </si>
  <si>
    <t>1-chloro-4-nitrobenzene</t>
  </si>
  <si>
    <t>202-809-6</t>
  </si>
  <si>
    <t xml:space="preserve">Carc. 2
Muta. 2
Acute Tox. 3 *
Acute Tox. 3 *
Acute Tox. 3 *
STOT RE 2 *
Aquatic Chronic 2
</t>
  </si>
  <si>
    <t xml:space="preserve">H351
H341
H331
H311
H301
H373 **
H411
</t>
  </si>
  <si>
    <t>610-006-00-0</t>
  </si>
  <si>
    <t>chloronitroanilines with the exception of those specified elsewhere in this Annex</t>
  </si>
  <si>
    <t xml:space="preserve">Acute Tox. 1
Acute Tox. 2 *
Acute Tox. 2 *
STOT RE 2 *
Aquatic Chronic 2
</t>
  </si>
  <si>
    <t xml:space="preserve">H310
H330
H300
H373 **
H411
</t>
  </si>
  <si>
    <t xml:space="preserve">H330
H310
H300
H373 **
H411
</t>
  </si>
  <si>
    <t>610-007-00-6</t>
  </si>
  <si>
    <t>1-chloro-1-nitropropane</t>
  </si>
  <si>
    <t>209-990-0</t>
  </si>
  <si>
    <t>600-25-9</t>
  </si>
  <si>
    <t>610-008-00-1</t>
  </si>
  <si>
    <t>2,6-dichloro-4-nitroanisole</t>
  </si>
  <si>
    <t>403-350-6</t>
  </si>
  <si>
    <t>17742-69-7</t>
  </si>
  <si>
    <t>610-009-00-7</t>
  </si>
  <si>
    <t>2-chloro-4-nitroaniline</t>
  </si>
  <si>
    <t>204-502-2</t>
  </si>
  <si>
    <t>121-87-9</t>
  </si>
  <si>
    <t>610-010-00-2</t>
  </si>
  <si>
    <t>2-bromo-1-(2-furyl)-2-nitroethylene</t>
  </si>
  <si>
    <t>406-110-9</t>
  </si>
  <si>
    <t>35950-52-8</t>
  </si>
  <si>
    <t>611-001-00-6</t>
  </si>
  <si>
    <t>azobenzene</t>
  </si>
  <si>
    <t>203-102-5</t>
  </si>
  <si>
    <t>103-33-3</t>
  </si>
  <si>
    <t xml:space="preserve">Carc. 1B
Muta. 2
Acute Tox. 4 *
Acute Tox. 4 *
STOT RE 2 *
Aquatic Acute 1
Aquatic Chronic 1
</t>
  </si>
  <si>
    <t xml:space="preserve">H350
H341
H332
H302
H373 **
H400
H410
</t>
  </si>
  <si>
    <t xml:space="preserve">H350
H341
H332
H302
H373 **
H410
</t>
  </si>
  <si>
    <t>611-002-00-1</t>
  </si>
  <si>
    <t>azoxybenzene</t>
  </si>
  <si>
    <t>207-802-1</t>
  </si>
  <si>
    <t>495-48-7</t>
  </si>
  <si>
    <t>611-003-00-7</t>
  </si>
  <si>
    <t>fenaminosulf (ISO); sodium 4-dimethylaminobenzenediazosulphonate</t>
  </si>
  <si>
    <t>205-419-4</t>
  </si>
  <si>
    <t>140-56-7</t>
  </si>
  <si>
    <t xml:space="preserve">Acute Tox. 3 *
Acute Tox. 4 *
Aquatic Chronic 3
</t>
  </si>
  <si>
    <t xml:space="preserve">H301
H312
H412
</t>
  </si>
  <si>
    <t>611-004-00-2</t>
  </si>
  <si>
    <t>methyl-ONN-azoxymethyl acetate; methyl azoxy methyl acetate</t>
  </si>
  <si>
    <t>209-765-7</t>
  </si>
  <si>
    <t>592-62-1</t>
  </si>
  <si>
    <t xml:space="preserve">Carc. 1B
Repr. 1B
</t>
  </si>
  <si>
    <t xml:space="preserve">H350
H360D ***
</t>
  </si>
  <si>
    <t>611-005-00-8</t>
  </si>
  <si>
    <t>disodium {}{5-[(4'-((2,6-hydroxy-3-((2-hydroxy-5-sulphophenyl)azo)phenyl)azo)(1,1'-biphenyl)-4-yl)azo]salicylato(4-)}}cuprate(2-); CI Direct Brown 95</t>
  </si>
  <si>
    <t>240-221-1</t>
  </si>
  <si>
    <t>16071-86-6</t>
  </si>
  <si>
    <t>611-006-00-3</t>
  </si>
  <si>
    <t>4-o-tolylazo-o-toluidine; 4-amino-2',3-dimethylazobenzene; fast garnet GBC base; AAT; o-aminoazotoluene</t>
  </si>
  <si>
    <t xml:space="preserve">Carc. 1B
Skin Sens. 1
</t>
  </si>
  <si>
    <t xml:space="preserve">H350
H317
</t>
  </si>
  <si>
    <t>611-007-00-9</t>
  </si>
  <si>
    <t>tricyclazole (ISO); 5-methyl-1,2,4-triazolo(3,4-b)benzo-1,3-thiazole</t>
  </si>
  <si>
    <t>611-008-00-4</t>
  </si>
  <si>
    <t>4-aminoazobenzene; 4-phenylazoaniline</t>
  </si>
  <si>
    <t>611-009-00-X</t>
  </si>
  <si>
    <t>sodium (1-(5-(4-(4-anilino-3-sulphophenylazo)-2-methyl-5-methylsulphonamidophenylazo)-4-hydroxy-2-oxido-3-(phenylazo)phenylazo)-5-nitro-4-sulphonato-2-naphtholato)iron(II)</t>
  </si>
  <si>
    <t>401-220-3</t>
  </si>
  <si>
    <t>611-010-00-5</t>
  </si>
  <si>
    <t>2'-(2-cyano-4,6-dinitrophenylazo)-5'-(N,N-dipropylamino)propionanilide</t>
  </si>
  <si>
    <t>403-010-7</t>
  </si>
  <si>
    <t>106359-94-8</t>
  </si>
  <si>
    <t>611-011-00-0</t>
  </si>
  <si>
    <t>N,N,N',N'-tetramethyl-3,3'-(propylenebis(iminocarbonyl-4,1-phenylenazo(1,6-dihydro-2-hydroxy-4-methyl-6-oxopyridine-3,1-diyl)))di(propylammonium) dilactate</t>
  </si>
  <si>
    <t>403-340-1</t>
  </si>
  <si>
    <t>611-012-00-6</t>
  </si>
  <si>
    <t>reaction mass of 2,2-iminodiethanol 6-methyl-2-(4-(2,4,6-triaminopyrimidin-5-ylazo)phenyl)benzothiazole-7-sulfonate and 2-methylaminoethanol 6-methyl-2-(4-(2,4,6-triaminopyrimidin-5-ylazo)phenyl)benzothiazole-7-sulfonate and N,N-diethylpropane-1,3-diamine 6-methyl-2-(4-(2,4,6-triaminopyrimidin-5-ylazo)phenyl)benzothiazole-7-sulfonate</t>
  </si>
  <si>
    <t>403-410-1</t>
  </si>
  <si>
    <t>114565-65-0</t>
  </si>
  <si>
    <t>611-013-00-1</t>
  </si>
  <si>
    <t>trilithium-1-hydroxy-7-(3-sulfonatoanilino)-2-(3-methyl-4-(2-methoxy-4-(3-sulfonatophenylazo)phenylazo)phenylazo)naphthalene-3-sulfonate</t>
  </si>
  <si>
    <t>403-650-7</t>
  </si>
  <si>
    <t>117409-78-6</t>
  </si>
  <si>
    <t xml:space="preserve">Expl. 1.3 ****
Aquatic Chronic 2
</t>
  </si>
  <si>
    <t xml:space="preserve">H203
H411
</t>
  </si>
  <si>
    <t>GHS01
GHS09
Dgr</t>
  </si>
  <si>
    <t>611-014-00-7</t>
  </si>
  <si>
    <t>(tetrasodium 1-(4-(3-acetamido-4-(4'-nitro-2,2'-disulfonatostilben-4-ylazo)anilino)-6-(2,5-disulfonatoanilino)-1,3,5-triazin-2-yl)-3-carboxypyridinium) hydroxide</t>
  </si>
  <si>
    <t>404-250-5</t>
  </si>
  <si>
    <t>115099-55-3</t>
  </si>
  <si>
    <t>611-015-00-2</t>
  </si>
  <si>
    <t>tetrasodium 4-amino-5-hydroxy-6-(4-(2-(2-(sulfonatooxy)ethylsulfonyl)ethylcarbamoyl)phenylazo)-3-(4-(2-(sulfonatooxy)ethylsulfonyl)phenylazo)naphthalene-2,7-disulfonate</t>
  </si>
  <si>
    <t>404-320-5</t>
  </si>
  <si>
    <t>116889-78-2</t>
  </si>
  <si>
    <t>611-016-00-8</t>
  </si>
  <si>
    <t>reaction mass of 1,1'-((dihydroxyphenylene)bis(azo-3,1-phenylenazo(1-(3-dimethylaminopropyl)-1,2-dihydro-6-hydroxy-4-methyl-2-oxopyridine-5,3-diyl)))dipyridinium dichloride dihydrochloride, mixed isomers and 1-(1-(3-dimethylaminopropyl)-5-(3-((4-(1-(3-dimethylaminopropyl)-1,6-dihydro-2-hydroxy-4-methyl-6-oxo-5-pyridinio-3-pyridylazo)phenylazo)-2,4(or2,6 or3,5)-dihydroxyphenylazo)phenylazo)-1,2-dihydro-6-hydroxy-4-methyl-2-oxo-3-pyridyl)pyridinium dichloride</t>
  </si>
  <si>
    <t>404-540-1</t>
  </si>
  <si>
    <t>611-017-00-3</t>
  </si>
  <si>
    <t>2-(4-(diethylaminopropylcarbamoyl)phenylazo)-3-oxo-N-(2,3-dihydro-2-oxobenzimidazol-5-yl)butyramide</t>
  </si>
  <si>
    <t>404-910-2</t>
  </si>
  <si>
    <t>611-018-00-9</t>
  </si>
  <si>
    <t>tetraammonium 5-(4-(7-amino-1-hydroxy-3-sulfonato-2-naphthylazo)-6-sulfonato-1-naphthylazo)isophthalate</t>
  </si>
  <si>
    <t>405-130-5</t>
  </si>
  <si>
    <t>611-019-00-4</t>
  </si>
  <si>
    <t>tetralithium 6-amino-4-hydroxy-3-(7-sulfonato-4-(4-sulfonatophenylazo)-1-naphthylazo)naphthalene-2,7-disulfonate</t>
  </si>
  <si>
    <t>405-150-4</t>
  </si>
  <si>
    <t>106028-58-4</t>
  </si>
  <si>
    <t>611-020-00-X</t>
  </si>
  <si>
    <t>tetrakis(tetramethylammonium) 6-amino-4-hydroxy-3-(7-sulfonato-4-(4-sulfonatophenylazo)-1-naphthylazo)naphthalene-2,7-disulfonate</t>
  </si>
  <si>
    <t>405-170-3</t>
  </si>
  <si>
    <t>116340-05-7</t>
  </si>
  <si>
    <t xml:space="preserve">Acute Tox. 3 *
Skin Sens. 1
Aquatic Chronic 3
</t>
  </si>
  <si>
    <t xml:space="preserve">H301
H317
H412
</t>
  </si>
  <si>
    <t>611-021-00-5</t>
  </si>
  <si>
    <t>2-(4-(4-cyano-3-methylisothiazol-5-ylazo)-N-ethyl-3-methylanilino)ethyl acetate</t>
  </si>
  <si>
    <t>405-480-9</t>
  </si>
  <si>
    <t xml:space="preserve">Acute Tox. 4 *
STOT RE 2 *
Skin Irrit. 2
Aquatic Chronic 4
</t>
  </si>
  <si>
    <t xml:space="preserve">H302
H373 **
H315
H413
</t>
  </si>
  <si>
    <t>611-022-00-0</t>
  </si>
  <si>
    <t>4-dimethylaminobenzenediazonium 3-carboxy-4-hydroxybenzenesulfonate</t>
  </si>
  <si>
    <t>404-980-4</t>
  </si>
  <si>
    <t xml:space="preserve">Self-react. C
Acute Tox. 3 *
Acute Tox. 3 *
Acute Tox. 4 *
STOT RE 2 *
Eye Dam. 1
Skin Sens. 1
Aquatic Acute 1
Aquatic Chronic 1
</t>
  </si>
  <si>
    <t xml:space="preserve">H242
H331
H301
H312
H373 **
H318
H317
H400
H410
</t>
  </si>
  <si>
    <t xml:space="preserve">H242
H331
H301
H312
H373 **
H318
H317
H410
</t>
  </si>
  <si>
    <t>611-023-00-6</t>
  </si>
  <si>
    <t>disodium 7-(4,6-dichloro-1,3,5-triazin-2-ylamino)-4-hydroxy-3-(4-(2-(sulfonatooxy)ethylsulfonyl)phenylazo) naphthalene-2-sulfonate</t>
  </si>
  <si>
    <t>404-600-7</t>
  </si>
  <si>
    <t>611-024-00-1</t>
  </si>
  <si>
    <t>Benzidine based azo dyes; 4,4'-diarylazobiphenyl dyes, with the exception of those specified elsewhere in this Annex</t>
  </si>
  <si>
    <t>611-025-00-7</t>
  </si>
  <si>
    <t>disodium 4-amino-3-[[4'-[(2,4-diaminophenyl)azo][1,1'-biphenyl]-4-yl]azo]-5-hydroxy-6-(phenylazo)naphtalene-2,7-disulphonate; C.I. Direct Black 38</t>
  </si>
  <si>
    <t xml:space="preserve">Carc. 1B
Repr. 2
</t>
  </si>
  <si>
    <t xml:space="preserve">H350
H361d ***
</t>
  </si>
  <si>
    <t>611-026-00-2</t>
  </si>
  <si>
    <t>tetrasodium 3,3'-[[1,1'-biphenyl]-4,4'-diylbis(azo)]bis[5-amino-4-hydroxynaphthalene-2,7-disulphonate]; C.I. Direct Blue 6</t>
  </si>
  <si>
    <t>220-012-1</t>
  </si>
  <si>
    <t>2602-46-2</t>
  </si>
  <si>
    <t>611-027-00-8</t>
  </si>
  <si>
    <t>disodium 3,3'-[[1,1'-biphenyl]-4,4'-diylbis(azo)]bis(4-aminonaphthalene-1-sulphonate); C.I. Direct Red 28</t>
  </si>
  <si>
    <t>611-028-00-3</t>
  </si>
  <si>
    <t>C,C'-azodi(formamide)</t>
  </si>
  <si>
    <t>611-029-00-9</t>
  </si>
  <si>
    <t>o-dianisidine based azo dyes; 4,4'-diarylazo-3,3'-dimethoxybiphenyl dyes with the exception of those mentioned elsewhere in this Annex</t>
  </si>
  <si>
    <t>611-030-00-4</t>
  </si>
  <si>
    <t>o-tolidine based dyes; 4,4'-diarylazo-3,3'-dimethylbiphenyl dyes, with the exception of those mentioned elsewhere in this Annex</t>
  </si>
  <si>
    <t>611-031-00-X</t>
  </si>
  <si>
    <t>4,4'-(4-iminocyclohexa-2,5-dienylidenemethylene)dianiline hydrochloride; C.I. Basic Red 9</t>
  </si>
  <si>
    <t>209-321-2</t>
  </si>
  <si>
    <t>569-61-9</t>
  </si>
  <si>
    <t>611-032-00-5</t>
  </si>
  <si>
    <t>1,4,5,8-tetraaminoanthraquinone; C.I. Disperse Blue 1</t>
  </si>
  <si>
    <t>219-603-7</t>
  </si>
  <si>
    <t>2475-45-8</t>
  </si>
  <si>
    <t xml:space="preserve">Carc. 1B
Skin Irrit. 2
Eye Dam. 1
Skin Sens. 1
</t>
  </si>
  <si>
    <t xml:space="preserve">H350
H315
H318
H317
</t>
  </si>
  <si>
    <t>611-033-00-0</t>
  </si>
  <si>
    <t>hexasodium [4,4''-azoxybis(2,2'-disulfonatostilbene-4,4'-diylazo)]-bis[5'-sulfonatobenzene-2,2'- diolato-O(2),O(2),N(1)]-copper(II)</t>
  </si>
  <si>
    <t>400-020-3</t>
  </si>
  <si>
    <t>82027-60-9</t>
  </si>
  <si>
    <t>611-034-00-6</t>
  </si>
  <si>
    <t>N-(5-(bis(2-methoxyethyl)amino)-2-((5-nitro-2,1-benzisothiazol-3-yl)azo)phenylacetamide</t>
  </si>
  <si>
    <t>402-430-8</t>
  </si>
  <si>
    <t>105076-77-5</t>
  </si>
  <si>
    <t>611-035-00-1</t>
  </si>
  <si>
    <t>tetralithium 6-amino-4-hydroxy-3-[7-sulfonato-4-(5-sulfonato-2-naphthylazo)-1-naphthylazo]naphthalene-2,7-disulfonate</t>
  </si>
  <si>
    <t>403-660-1</t>
  </si>
  <si>
    <t>107246-80-0</t>
  </si>
  <si>
    <t>611-036-00-7</t>
  </si>
  <si>
    <t>2-(4-(5,6(or 6,7)-dichloro-1,3-benzothiazol-2-ylazo)-N-methyl-m-toluidino)ethyl acetate</t>
  </si>
  <si>
    <t>405-440-0</t>
  </si>
  <si>
    <t>611-037-00-2</t>
  </si>
  <si>
    <t>3(or 5)-(4-(N-benzyl-N-ethylamino)-2-methylphenylazo)-1,4-dimethyl-1,2,4-triazolium methylsulphate</t>
  </si>
  <si>
    <t>406-055-0</t>
  </si>
  <si>
    <t>124584-00-5</t>
  </si>
  <si>
    <t>611-038-00-8</t>
  </si>
  <si>
    <t>trisodium 1-hydroxynaphthalene-2-azo-4'(5',5''-dimethylbiphenyl)-4''-azo(4''-phenylsulfonyloxybenzene)- 2',2'',4-trisulfonate</t>
  </si>
  <si>
    <t>406-820-9</t>
  </si>
  <si>
    <t>611-039-00-3</t>
  </si>
  <si>
    <t>7-[((4,6-dichloro-1,3,5-triazin-2-yl)amino)-4-hydroxy-3-(4-((2-sulfoxy)ethyl)sulfonyl)phenylazo]naphthalene-2-sulfonic acid</t>
  </si>
  <si>
    <t>407-050-6</t>
  </si>
  <si>
    <t>117715-57-8</t>
  </si>
  <si>
    <t>611-040-00-9</t>
  </si>
  <si>
    <t>3-(5-acetylamino-4-(4-[4,6-bis(3-diethylaminopropylamino)-1,3,5-triazin-2-ylamino]phenylazo)-2-(2-methoxyethoxy)phenylazo)-6-amino-4-hydroxy-2-naphthalenesulfonic acid</t>
  </si>
  <si>
    <t>407-670-7</t>
  </si>
  <si>
    <t>115099-58-6</t>
  </si>
  <si>
    <t>611-041-00-4</t>
  </si>
  <si>
    <t>2-[[4[[4,6-bis[[3-(diethylamino)propyl]amino]-1,3,5-triazine-2-yl]amino]phenyl]azo]-N-(2,3-dihydro-2-oxo-1H-benzimidazol-5-yl)-3-oxobutanamide</t>
  </si>
  <si>
    <t>407-680-1</t>
  </si>
  <si>
    <t>98809-11-1</t>
  </si>
  <si>
    <t>611-042-00-X</t>
  </si>
  <si>
    <t>trisodium 5-amino-3-[5-(2-bromoacryloylamino)-2-sulfonatophenylazo]-4-hydroxy-6-(4-vinylsulfonylphenylazo)naphthalene-2,7-disulfonate</t>
  </si>
  <si>
    <t>411-770-6</t>
  </si>
  <si>
    <t>136213-71-3</t>
  </si>
  <si>
    <t>611-043-00-5</t>
  </si>
  <si>
    <t>reaction mass of: trisodium N(1')-N(2):N(1''')-N(2'')-η-6-[2-amino-4-(or 6)-hydroxy-(or 4-amino-2-hydroxy)phenylazo]-6''-(1-carbaniloyl-2-hydroxyprop-1-enylazo)-5',5'''-disulfamoyl-3,3''-disulfonatobis(naphthalene-2,1'-azobenzene-1,2'-diolato-O(1),O(2'))-chromate; trisodium N(1')-N(2):N(1''')-N(2'')-η-6,6''-bis(1-carbaniloyl-2-hydroxyprop-1-enylazo)-5',5'''-disulfamoyl-3,3''-disulfonatobis(naphthalene-2,1'azobenzene-1,2'-diolato-O(1),O(2'))-chromate; trisodium N(1')-N(2):N(1''')-N(2'')-η-6,6''-bis[2-amino-4-(or 6)-hydroxy-(or 4-amino-2-hydroxy)phenylazo]5',5'''-disulfamoyl-3,3''-disulfonatobis(naphthalene-2,1'azobenzene-1,2'-diolato-O(1),O(2'))-chromate (2:1:1)</t>
  </si>
  <si>
    <t>402-850-1</t>
  </si>
  <si>
    <t>611-044-00-0</t>
  </si>
  <si>
    <t>reaction mass of: tert-alkyl(C12-C14)ammonium bis[1-[(2-hydroxy-5-nitrophenyl)azo]-2-naphthalenolato(2-)]-chromate(1-); tert-alkyl(C12-C14)ammonium bis[1-[(2-hydroxy-4-nitrophenyl)azo]-2-naphthalenolato(2-)]-chromate(1-); tert-alkyl(C12-C14)ammonium bis[1-[[5-(1,1-dimethylpropyl)-2-hydroxy-3-nitrophenyl]azo]-2-naphthalenolato(2-)]-chromate(1-); tert-alkyl(C12-C14)ammonium [[1-[(2-hydroxy-5-nitrophenyl)azo]-2-naphthalenolato(2-)]-[1-[(2-hydroxy-5-nitrophenyl)azo]-2-naphthalenolato(2-)]]-chromate(1-); tert-alkyl(C12-C14)ammonium [[1-[[5-(1,1-dimethylpropyl)-2-hydroxy-3-nitrophenyl]azo]-2-naphthalenolato(2-)]-[1-[(2-hydroxy-5-nitrophenyl)azo]-2-naphthalenolato(2-)]]-chromate(1-); tert-alkyl(C12-C14)ammonium ((1-(4(or 5)-nitro-2-oxidophenylazo)-2-naphtholato)(1-(3-nitro-2-oxido-5-pentylphenylazo)-2-naphtholato))chromate(1-)</t>
  </si>
  <si>
    <t>403-720-7</t>
  </si>
  <si>
    <t>117527-94-3</t>
  </si>
  <si>
    <t>611-045-00-6</t>
  </si>
  <si>
    <t>2-[4-[N-(4-acetoxybutyl)-N-ethyl]amino-2-methylphenylazo]-3-acetyl-5-nitrothiophene</t>
  </si>
  <si>
    <t>404-830-8</t>
  </si>
  <si>
    <t>611-046-00-1</t>
  </si>
  <si>
    <t>4,4'-diamino-2-methylazobenzene</t>
  </si>
  <si>
    <t>407-590-2</t>
  </si>
  <si>
    <t>43151-99-1</t>
  </si>
  <si>
    <t xml:space="preserve">Acute Tox. 3 *
STOT RE 2 *
Skin Sens. 1
Aquatic Acute 1
Aquatic Chronic 1
</t>
  </si>
  <si>
    <t xml:space="preserve">H301
H373 **
H317
H400
H410
</t>
  </si>
  <si>
    <t xml:space="preserve">H301
H373 **
H317
H410
</t>
  </si>
  <si>
    <t>611-047-00-7</t>
  </si>
  <si>
    <t>reaction mass of: 2-[[4-[N-ethyl-N-(2-acetoxyethyl)amino]phenyl]azo]-5,6-dichlorobenzothiazole; 2-[[4-[N-ethyl-N-(2-acetoxyethyl)amino]phenyl]azo]-6,7-dichlorobenzothiazole (1:1)</t>
  </si>
  <si>
    <t>407-890-3</t>
  </si>
  <si>
    <t>111381-11-4</t>
  </si>
  <si>
    <t>611-048-00-2</t>
  </si>
  <si>
    <t>reaction mass of: 2-[[4-[bis(2-acetoxyethyl)amino]phenyl]azo]-5,6-dichlorobenzothiazole; 2-[[4-[bis(2-acetoxyethyl)amino]phenyl]azo]-6,7-dichlorobenzothiazole (1:1)</t>
  </si>
  <si>
    <t>407-900-6</t>
  </si>
  <si>
    <t>111381-12-5</t>
  </si>
  <si>
    <t>611-049-00-8</t>
  </si>
  <si>
    <t>reaction mass of 7-[4-(3-diethylaminopropylamino)-6-(3-diethylammoniopropylamino)-1,3,5-triazin-2-ylamino]-4-hydroxy-3-(4-phenylazophenylazo)-naphthalene-2-sulfonate, acetic acid, lactic acid (2:1:1)</t>
  </si>
  <si>
    <t>408-000-6</t>
  </si>
  <si>
    <t>118658-98-3</t>
  </si>
  <si>
    <t>611-050-00-3</t>
  </si>
  <si>
    <t>reaction mass of: pentasodium 7-amino-3-[[4-[[4-[[4-[[4-[(6-amino-1-hydroxy-3-sulfonato-2-naphthyl)azo]-7-sulfonato-1-naphthyl]azo]phenyl]amino]-3-sulfonatophenyl]azo]-6-sulfonato-1-naphthyl]azo]-4-hydroxynaphthalen-2-sulfonate; pentasodium 7-amino-8-[4-[4-[4-[4-(2-amino-5-hydroxy-7-sulfonato-naphthalen-1-ylazo)-7-sulfonatonaphthalen-1-ylazo]-phenylamino]-3-sulfonato-phenylazo]-6-sulfonato-naphthalen-1-ylazo]-4-hydroxy-naphthalene-2-sulfonate; pentasodium 7-amino-8-[4-[4-[4-[4-(6-amino-1-hydroxy-3-sulfonato-naphthalen-1-ylazo)-7-sulfonatonaphthalen-1-ylazo]-phenylamino]-3-sulfonato-phenylazo]-6-sulfonato-naphthalen-1-ylazo]-4-hydroxy-naphthalene-2-sulfonate; tetrasodium 7-amino-4-hydroxy-3-[4-[4-[4-(4-hydroxy-7-sulfonato-naphthalen-1-ylazo)-2-sulfonato-phenylamino]phenylazo]-6-sulfonato-naphthalen-1-ylazo]naphthalene-2-sulfonate; tetrasodium 7-amino-4-hydroxy-3-[4-[4-[4-(4-amino-7-sulfonato-naphthalen-1-ylazo)-2-sulfonato-phenylamino]phenylazo]-6-sulfonato-naphthalen-1-ylazo]naphthalene-2-sulfonate</t>
  </si>
  <si>
    <t>415-350-3</t>
  </si>
  <si>
    <t>611-051-00-9</t>
  </si>
  <si>
    <t>2-(4-(N-ethyl-N-(2-hydroxy)ethyl)amino-2-methylphenyl)azo-6-methoxy-3-methyl-benzothiazolium chloride</t>
  </si>
  <si>
    <t>411-110-7</t>
  </si>
  <si>
    <t>136213-74-6</t>
  </si>
  <si>
    <t>611-052-00-4</t>
  </si>
  <si>
    <t>monosodium aqua-[5-[[2,4-dihydroxy-5-[(2-hydroxy-3,5-dinitrophenyl)azo]phenyl]azo]-2-naphthalensulfonate], iron complex</t>
  </si>
  <si>
    <t>400-720-9</t>
  </si>
  <si>
    <t>611-053-00-X</t>
  </si>
  <si>
    <t>2,2'-azobis[2-methylpropionamidine] dihydrochloride</t>
  </si>
  <si>
    <t>221-070-0</t>
  </si>
  <si>
    <t>2997-92-4</t>
  </si>
  <si>
    <t>611-055-00-0</t>
  </si>
  <si>
    <t>C.I. Disperse Yellow 3; N-[4-[(2-hydroxy-5-methylphenyl)azo]phenyl]acetamide</t>
  </si>
  <si>
    <t>220-600-8</t>
  </si>
  <si>
    <t>2832-40-8</t>
  </si>
  <si>
    <t>611-056-00-6</t>
  </si>
  <si>
    <t>C.I. Solvent Yellow 14; 1-phenylazo-2-naphthol</t>
  </si>
  <si>
    <t>212-668-2</t>
  </si>
  <si>
    <t>842-07-9</t>
  </si>
  <si>
    <t xml:space="preserve">Carc. 2
Muta. 2
Skin Sens. 1
Aquatic Chronic 4
</t>
  </si>
  <si>
    <t xml:space="preserve">H351
H341
H317
H413
</t>
  </si>
  <si>
    <t>611-057-00-1</t>
  </si>
  <si>
    <t>6-hydroxy-1-(3-isopropoxypropyl)-4-methyl-2-oxo-5-[4-(phenylazo)phenylazo]-1,2-dihydro-3-pyridinecarbonitrile</t>
  </si>
  <si>
    <t>400-340-3</t>
  </si>
  <si>
    <t>85136-74-9</t>
  </si>
  <si>
    <t xml:space="preserve">Carc. 1B
Aquatic Chronic 4
</t>
  </si>
  <si>
    <t xml:space="preserve">H350
H413
</t>
  </si>
  <si>
    <t>611-058-00-7</t>
  </si>
  <si>
    <t>(6-(4-hydroxy-3-(2-methoxyphenylazo)-2-sulfonato-7-naphthylamino)-1,3,5-triazin-2,4-diyl)bis[(amino-1-methylethyl)ammonium] formate</t>
  </si>
  <si>
    <t>402-060-7</t>
  </si>
  <si>
    <t>108225-03-2</t>
  </si>
  <si>
    <t xml:space="preserve">Carc. 1B
Eye Dam. 1
Aquatic Chronic 2
</t>
  </si>
  <si>
    <t xml:space="preserve">H350
H318
H411
</t>
  </si>
  <si>
    <t>611-059-00-2</t>
  </si>
  <si>
    <t>octasodium 2-(6-(4-chloro-6-(3-(N-methyl-N-(4-chloro-6-(3,5-disulfonato-2-naphthylazo)-1-hydroxy-6-naphthylamino)-1,3,5-triazin-2-yl)aminomethyl)phenylamino)-1,3,5-triazin-2-ylamino)-3,5-disulfonato-1-hydroxy-2-naphthylazo)naphthalene-1,5-disulfonate</t>
  </si>
  <si>
    <t>412-960-1</t>
  </si>
  <si>
    <t>148878-21-1</t>
  </si>
  <si>
    <t>611-060-00-8</t>
  </si>
  <si>
    <t>reaction mass of: sodium 5-[8-[4-[4-[4-[7-(3,5-dicarboxylatophenylazo)-8-hydroxy-3,6-disulfonatonaphthalen-1-ylamino]-6-hydroxy-1,3,5-triazin-2-yl]-2,5-dimethylpiperazin-1-yl]-6-hydroxy-1,3,5-triazin-2-ylamino]-1-hydroxy-3,6-disulfonatonaphthalen-2-ylazo]-isophthalate; ammonium 5-[8-[4-[4-[4-[7-(3,5-dicarboxylatophenylazo)-8-hydroxy-3,6-disulfonatonaphthalen-1-ylamino]-6-hydroxy-1,3,5-triazin-2-yl]-2,5-dimethylpiperazin-1-yl]-6-hydroxy-1,3,5-triazin-2-ylamino]-1-hydroxy-3,6-disulfonatonaphthalen-2-ylazo]-isophthalate; 5-[8-[4-[4-[4-[7-(3,5-dicarboxylatophenylazo)-8-hydroxy-3,6-disulfonatonaphthalen-1-ylamino]-6-hydroxy-1,3,5-triazin-2-yl]-2,5-dimethylpiperazin-1-yl]-6-hydroxy-1,3,5-triazin-2-ylamino]-1-hydroxy-3,6-disulfonaphthalen-2-ylazo]-isophthalic acid</t>
  </si>
  <si>
    <t>413-180-4</t>
  </si>
  <si>
    <t>187285-15-0</t>
  </si>
  <si>
    <t>611-061-00-3</t>
  </si>
  <si>
    <t>disodium 5-[5-[4-(5-chloro-2,6-difluoropyrimidin-4-ylamino)benzamido]-2-sulfonatophenylazo]-1-ethyl-6-hydroxy-4-methyl-2-oxo-3-pyridylmethylsulfonate</t>
  </si>
  <si>
    <t>412-530-3</t>
  </si>
  <si>
    <t>611-062-00-9</t>
  </si>
  <si>
    <t>octasodium 2-(8-(4-chloro-6-(3-((4-chloro-6-(3,6-disulfonato-2-(1,5-disulfonatonaphthalen-2-ylazo)-1-hydroxynaphthalen-8-ylamino)-1,3,5-triazin-2-yl)aminomethyl)phenylamino)-1,3,5-triazin-2-ylamino)-3,6-disulfonato-1-hydroxynaphthalen-2-ylazo)naphthalene-1,5-disulfonate</t>
  </si>
  <si>
    <t>413-550-5</t>
  </si>
  <si>
    <t>611-063-00-4</t>
  </si>
  <si>
    <t>trisodium [4'-(8-acetylamino-3,6-disulfonato-2-naphthylazo)-4''-(6-benzoylamino-3-sulfonato-2-naphthylazo)-biphenyl-1,3',3'',1'''-tetraolato-O,O',O'',O''']copper(II)</t>
  </si>
  <si>
    <t>413-590-3</t>
  </si>
  <si>
    <t>164058-22-4</t>
  </si>
  <si>
    <t>611-064-00-X</t>
  </si>
  <si>
    <t>4-(3,4-dichlorophenylazo)-2,6-di-sec-butyl-phenol</t>
  </si>
  <si>
    <t>410-600-8</t>
  </si>
  <si>
    <t>124719-26-2</t>
  </si>
  <si>
    <t xml:space="preserve">STOT RE 2 *
Skin Irrit. 2
Aquatic Acute 1
Aquatic Chronic 1
</t>
  </si>
  <si>
    <t xml:space="preserve">H373 **
H315
H400
H410
</t>
  </si>
  <si>
    <t xml:space="preserve">H373 **
H315
H410
</t>
  </si>
  <si>
    <t>611-065-00-5</t>
  </si>
  <si>
    <t>4-(4-nitrophenylazo)-2,6-di-sec-butyl-phenol</t>
  </si>
  <si>
    <t>410-610-2</t>
  </si>
  <si>
    <t>111850-24-9</t>
  </si>
  <si>
    <t xml:space="preserve">STOT RE 2 *
Skin Irrit. 2
Eye Irrit. 2
Skin Sens. 1
Aquatic Acute 1
Aquatic Chronic 1
</t>
  </si>
  <si>
    <t xml:space="preserve">H373 **
H315
H319
H317
H400
H410
</t>
  </si>
  <si>
    <t xml:space="preserve">H373 **
H319
H315
H317
H410
</t>
  </si>
  <si>
    <t>611-066-00-0</t>
  </si>
  <si>
    <t>tetrasodium 5-[4-chloro-6-(N-ethyl-anilino)-1,3,5-triazin-2-ylamino]-4-hydroxy-3-(1,5-disulfonatonaphthalen-2-ylazo)-naphthalene-2,7-disulfonate</t>
  </si>
  <si>
    <t>411-540-5</t>
  </si>
  <si>
    <t>130201-57-9</t>
  </si>
  <si>
    <t>611-067-00-6</t>
  </si>
  <si>
    <t>reaction mass of: bis(tris(2-(2-hydroxy(1-methyl)ethoxy)ethyl)ammonium) 7-anilino-4-hydroxy-3-(2-methoxy-5-methyl-4-(4-sulfonatophenylazo)phenylazo)naphthalene-2-sulfonate; bis(tris(2-(2-hydroxy(2-methyl)ethoxy)ethyl)ammonium) 7-anilino-4-hydroxy-3-(2-methoxy-5-methyl-4-(4-sulfonatophenylazo)phenylazo)naphthalene-2-sulfonate</t>
  </si>
  <si>
    <t>406-910-8</t>
  </si>
  <si>
    <t>611-068-00-1</t>
  </si>
  <si>
    <t>tetrasodium 4-amino-3,6-bis(5-[4-chloro-6-(2-hydroxyethylamino)-1,3,5-triazin-2-ylamino]-2-sulfonatophenylazo)-5-hydroxynaphthalene-2,7-disulfonate</t>
  </si>
  <si>
    <t>400-690-7</t>
  </si>
  <si>
    <t>85665-98-1</t>
  </si>
  <si>
    <t>611-069-00-7</t>
  </si>
  <si>
    <t>N,N-di-[poly(oxyethylene)-co-poly(oxypropylene)]-4-[(3,5-dicyano-4-methyl-2-thienyl)azo)]-3-methylaniline</t>
  </si>
  <si>
    <t>413-380-1</t>
  </si>
  <si>
    <t>611-070-00-2</t>
  </si>
  <si>
    <t>reaction mass of: disodium (6-(4-anisidino)-3-sulfonato-2-(3,5-dinitro-2-oxidophenylazo)-1-naphtholato)(1-(5-chloro-2-oxidophenylazo)-2-naphtholato)chromate(1-); trisodium bis(5-(4-anisidino)-3-sulfonato-2-(3,5-dinitro-2-oxidophenylazo)-1-naphtholato)chromate(1-)</t>
  </si>
  <si>
    <t>405-665-4</t>
  </si>
  <si>
    <t>611-071-00-8</t>
  </si>
  <si>
    <t>tris(tetramethylammonium) 5-hydroxy-1-(4-sulphonatophenyl)-4-(4-sulphonatophenylazo)pyrazole-3-carboxylate</t>
  </si>
  <si>
    <t>406-073-9</t>
  </si>
  <si>
    <t>131013-81-5</t>
  </si>
  <si>
    <t xml:space="preserve">Acute Tox. 3 *
Aquatic Chronic 3
</t>
  </si>
  <si>
    <t xml:space="preserve">H301
H412
</t>
  </si>
  <si>
    <t>611-072-00-3</t>
  </si>
  <si>
    <t>2,4-bis[2,2'-[2-(N,N-dimethylamino)ethyloxycarbonyl]phenylazo]-1,3-dihydroxybenzene, dihydrochloride</t>
  </si>
  <si>
    <t>407-010-8</t>
  </si>
  <si>
    <t>118208-02-9</t>
  </si>
  <si>
    <t>611-073-00-9</t>
  </si>
  <si>
    <t>dimethyl 3,3'-(N-(4-(4-bromo-2,6-dicyanophenylazo)-3-hydroxyphenyl)imino)dipropionate</t>
  </si>
  <si>
    <t>407-310-9</t>
  </si>
  <si>
    <t>122630-55-1</t>
  </si>
  <si>
    <t>611-074-00-4</t>
  </si>
  <si>
    <t>reaction mass of: sodium/potassium (3-(4-(5-(5-chloro-2,6-difluoropyrimidin-4-ylamino)-2-methoxy-3-sulfonatophenylazo)-2-oxidophenylazo)-2,5,7-trisulfonato-4-naphtholato)copper(II); sodium/potassium (3-(4-(5-(5-chloro-4,6-difluoropyrimidin-2-ylamino)-2-methoxy-3-sulfonatophenylazo)-2-oxidophenylazo)-2,5,7-trisulfonato-4-naphtholato)copper(II)</t>
  </si>
  <si>
    <t>407-100-7</t>
  </si>
  <si>
    <t>611-075-00-X</t>
  </si>
  <si>
    <t>reaction mass of: tris(3,5,5-trimethylhexylammonium) 4-amino-3-(4-(4-(2-amino-4-hydroxyphenylazo)anilino)-3-sulfonatophenylazo)-5,6-dihydro-5-oxo-6-phenylhydrazononaphthalene-2,7-disulfonate; tris(3,5,5-trimethylhexylammonium) 4-amino-3-(4-(4-(4-amino-2-hydroxyphenylazo)anilino)-3-sulfonatophenylazo)-5,6-dihydro-5-oxo-6-phenylhydrazononaphthalene-2,7-disulfonate (2:1)</t>
  </si>
  <si>
    <t>406-000-0</t>
  </si>
  <si>
    <t>611-076-00-5</t>
  </si>
  <si>
    <t>3-(2,6-dichloro-4-nitrophenylazo)-1-methyl-2-phenylindole</t>
  </si>
  <si>
    <t>406-280-4</t>
  </si>
  <si>
    <t>117584-16-4</t>
  </si>
  <si>
    <t>611-077-00-0</t>
  </si>
  <si>
    <t>dilithium disodium (5,5'-diamino-(μ-4,4'-dihydroxy-1:2-κ-2,O4,O4',-3,3'-[3,3'-dihydroxy-1:2-κ-2-O3,O3'-biphenyl-4,4'-ylenebisazo-1:2-(N3,N4-η:N3',N4'-η)]-dinaphthalene-2,7-disulfonato(8)))dicuprate(2-)</t>
  </si>
  <si>
    <t>407-230-4</t>
  </si>
  <si>
    <t>126637-70-5</t>
  </si>
  <si>
    <t>611-078-00-6</t>
  </si>
  <si>
    <t>(2,2'-(3,3'-dioxidobiphenyl-4,4'-diyldiazo)bis(6-(4-(3-(diethylamino)propylamino)-6-(3-(diethylammonio)propylamino)-1,3,5-triazin-2-ylamino)-3-sulfonato-1-naphtholato))dicopper(II) acetate lactate</t>
  </si>
  <si>
    <t>407-240-9</t>
  </si>
  <si>
    <t>159604-94-1</t>
  </si>
  <si>
    <t>611-079-00-1</t>
  </si>
  <si>
    <t>disodium 7-[4-chloro-6-(N-ethyl-o-toluidino)-1,3,5-triazin-2-ylamino]-4-hydroxy-3-(4-methoxy-2-sulfonatophenylazo)-2-naphthalenesulfonate</t>
  </si>
  <si>
    <t>410-390-8</t>
  </si>
  <si>
    <t>147703-64-8</t>
  </si>
  <si>
    <t>611-080-00-7</t>
  </si>
  <si>
    <t>sodium 3-(2-acetamido-4-(4-(2-hydroxybutoxy)phenylazo)phenylazo)benzenesulfonate</t>
  </si>
  <si>
    <t>410-150-2</t>
  </si>
  <si>
    <t>147703-65-9</t>
  </si>
  <si>
    <t>611-081-00-2</t>
  </si>
  <si>
    <t>tetrasodium [7-(2,5-dihydroxy-KO2-7-sulfonato-6-[4-(2,5,6-trichloro-pyrimidin-4-ylamino)phenylazo]-(N1,N7-N)-1-naphthylazo)-8-hydroxy-KO8-naphthalene-1,3,5-trisulfonato(6-)]cuprate(II)</t>
  </si>
  <si>
    <t>411-470-5</t>
  </si>
  <si>
    <t>141048-13-7</t>
  </si>
  <si>
    <t>611-082-00-8</t>
  </si>
  <si>
    <t>reaction mass of: pentasodium bis(1-(3(or 5)-(4-anilino-3-sulfonatophenylazo)-4-hydroxy-2-oxidophenylazo)-6-nitro-4-sulfonato-2-naphtholato)ferrate(1-); pentasodium [(1-(3-(4-anilino-3-sulfonatophenylazo)-4-hydroxy-2-oxidophenylazo)-6-nitro-4-sulfonato-2-naphtholato)-(5-(4-anilino-3-sulfonatophenylazo)-4-hydroxy-2-oxidophenylazo)-6-nitro-4-sulfonato-2-naphtholato]ferrate(1-)</t>
  </si>
  <si>
    <t>407-570-3</t>
  </si>
  <si>
    <t>611-083-00-3</t>
  </si>
  <si>
    <t>reaction mass of: 2-[N-ethyl-4-[(5,6-dichlorobenzothiazol-2-yl)azo]-m-toludino]ethyl acetate; 2-[N-ethyl-4-[(6,7-dichlorobenzothiazol-2-yl)azo]-m-toludino]ethyl acetate (1:1)</t>
  </si>
  <si>
    <t>411-560-4</t>
  </si>
  <si>
    <t xml:space="preserve">STOT RE 1
Skin Sens. 1
Aquatic Chronic 2
</t>
  </si>
  <si>
    <t xml:space="preserve">H372 **
H317
H411
</t>
  </si>
  <si>
    <t>611-085-00-4</t>
  </si>
  <si>
    <t>reaction mass of: 3-cyano-5-(2-cyano-4-nitro-phenylazo)-2-(2-hydroxy-ethylamino)-4-methyl-6-[3-(2-phenoxyethoxy)propylamino]pyridine; 3-cyano-5-(2-cyano-4-nitro-phenylazo)-6-(2-hydroxy-ethylamino)-4-methyl-2-[3-(2-phenoxyethoxy)propylamino]pyridine; 3-cyano-5-(2-cyano-4-nitro-phenylazo)-2-amino-4-methyl-6-[3-(3-hydroxypropoxy)propylamino]pyridine; 3-cyano-5-(2-cyano-4-nitro-phenylazo)-6-amino-4-methyl-2-[3-(3-methoxypropoxy)propylamino]pyridine</t>
  </si>
  <si>
    <t>411-880-4</t>
  </si>
  <si>
    <t>611-086-00-X</t>
  </si>
  <si>
    <t>monolithium 5-[[2,4-dihydroxy-5-[(2-hydroxy-3,5-dinitrophenyl)azo]phenyl]azo]-2-naphthalenesulfonate], iron complex, monohydrate</t>
  </si>
  <si>
    <t>411-360-7</t>
  </si>
  <si>
    <t>611-087-00-5</t>
  </si>
  <si>
    <t>reaction mass of: 3-((5-cyano-1,6-dihydro-1,4-dimethyl-2-hydroxyl-6-oxo-3-pyridinyl)azo)-benzoyloxy-2-phenoxyethane; 3-((5-cyano-1,6-dihydro-1,4-dimethyl-2-hydroxy-6-oxo-3-pyridinyl)azo)-benzoyloxy-2-ethyloxy-2-(ethylphenol)</t>
  </si>
  <si>
    <t>411-710-9</t>
  </si>
  <si>
    <t>611-088-00-0</t>
  </si>
  <si>
    <t>reaction mass of: trilithium 4-amino-3-((4-((4-((2-amino-4-hydroxyphenyl)azo)phenyl)amino)-3-sulfophenyl)azo)-5-hydroxy-6-(phenylazo)naphthalene-2,7-disulfonate; trilithium 4-amino-3-((4-((4-((4-amino-2-hydroxyphenyl)azo)phenyl)amino)-3-sulfophenyl)azo)-5-hydroxy-6-(phenylazo)naphthalene-2,7-disulfonate</t>
  </si>
  <si>
    <t>411-890-9</t>
  </si>
  <si>
    <t>611-089-00-6</t>
  </si>
  <si>
    <t>2-((4-(ethyl-(2-hydroxyethyl)amino)-2-methylphenyl)azo)-6-methoxy-3-methyl-benzothiazolium methylsulfate</t>
  </si>
  <si>
    <t>411-100-2</t>
  </si>
  <si>
    <t>136213-73-5</t>
  </si>
  <si>
    <t>611-090-00-1</t>
  </si>
  <si>
    <t>2,5-dibutoxy-4-(morpholin-4-yl)benzenediazonium 4-methylbenzenesulfonate</t>
  </si>
  <si>
    <t>413-290-2</t>
  </si>
  <si>
    <t>93672-52-7</t>
  </si>
  <si>
    <t xml:space="preserve">Self-react. C
Acute Tox. 4 *
Eye Dam. 1
Skin Sens. 1
Aquatic Chronic 3
</t>
  </si>
  <si>
    <t xml:space="preserve">H242
H302
H318
H317
H412
</t>
  </si>
  <si>
    <t>611-091-00-7</t>
  </si>
  <si>
    <t>sodium (1.0-1.95)/lithium (0.05-1) 5-((5-((5-chloro-6-fluoro-pyrimidin-4-yl)amino)-2-sulfonatophenyl)azo)-1,2-dihydro-6-hydroxy-1,4-dimethyl-2-oxo-3-pyridinemethylsulfonate</t>
  </si>
  <si>
    <t>413-470-0</t>
  </si>
  <si>
    <t>134595-59-8</t>
  </si>
  <si>
    <t>611-092-00-2</t>
  </si>
  <si>
    <t>tert-(dodecyl/tetradecyl)-ammonium bis(3-(4-((5-(1,1-dimethyl-propyl)-2-hydroxy-3-nitrophenyl)azo)-3-methyl-5-hydroxy-(1H)pyrazol-1-yl)benzenesulfonamidato)chromate</t>
  </si>
  <si>
    <t>413-210-6</t>
  </si>
  <si>
    <t>611-093-00-8</t>
  </si>
  <si>
    <t>sodium 2-(4-(4-fluoro-6-(2-sulfo-ethylamino)-[1,3,5]triazin-2-ylamino)-2-ureido-phenylazo)-5-(4-sulfophenylazo)benzene-1-sulfonate</t>
  </si>
  <si>
    <t>410-770-3</t>
  </si>
  <si>
    <t>146177-84-6</t>
  </si>
  <si>
    <t>611-094-00-3</t>
  </si>
  <si>
    <t>reaction mass of: 2-[2-acetylamino-4-[N,N-bis[2-ethoxy-carbonyloxy)ethyl]amino]phenylazo]-5,6-dichloro-1,3-benzothiazole; 2-[2-acetylamino-4-[N,N-bis[2-ethoxy-carbonyloxy)ethyl]amino]phenylazo]-6,7-dichloro-1,3-benzotriazole (1:1)</t>
  </si>
  <si>
    <t>411-600-0</t>
  </si>
  <si>
    <t>143145-93-1</t>
  </si>
  <si>
    <t>611-095-00-9</t>
  </si>
  <si>
    <t>hexasodium 1,1'-[(1-amino-8-hydroxy-3,6-disulfonate-2,7-naphthalenediyl)bis(azo(4-sulfonate-1,3-phenyl)imino[6-[(4-chloro-3-sulfonatophenyl)amino]-1,3,5-triazin-2,4-diyl]]]bis[3-carboxypyridinium] dihydroxide</t>
  </si>
  <si>
    <t>412-240-7</t>
  </si>
  <si>
    <t>89797-03-5</t>
  </si>
  <si>
    <t>611-096-00-4</t>
  </si>
  <si>
    <t>methyl N-[3-acetylamino)-4-(2-cyano-4-nitrophenylazo)phenyl]-N-[(1-methoxy)acetyl]glycinate</t>
  </si>
  <si>
    <t>413-040-2</t>
  </si>
  <si>
    <t>149850-30-6</t>
  </si>
  <si>
    <t>611-097-00-X</t>
  </si>
  <si>
    <t>reaction mass of iron complexes of: 1,3-dihydroxy-4-[(5-phenylaminosulfonyl)-2-hydroxyphenylazo]-n-(5-amino-sulfonyl-2-hydroxyphenylazo)benzene and: 1,3-dihydroxy-4-[(5-phenylaminosulfonyl)-2-hydroxyphenylazo]-n-[4-(4-nitro-2-sulfophenylamino)phenylazo]benzene (n=2,5,6)</t>
  </si>
  <si>
    <t>414-150-3</t>
  </si>
  <si>
    <t>611-098-00-5</t>
  </si>
  <si>
    <t>tetrakis(tetramethylammonium)3,3'-(6-(2-hydroxyethylamino)1,3,5-triazine-2,4-diylbisimino(2-methyl-4,1-phenyleneazo))bisnaphthalene-1,5-disulfonate</t>
  </si>
  <si>
    <t>405-950-3</t>
  </si>
  <si>
    <t>131013-83-7</t>
  </si>
  <si>
    <t>611-099-00-0</t>
  </si>
  <si>
    <t>(methylenebis(4,1-phenylenazo(1-(3-(dimethylamino)propyl)-1,2-dihydro-6-hydroxy-4-methyl-2-oxopyridine-5,3-diyl)))-1,1'-dipyridinium dichloride dihydrochloride</t>
  </si>
  <si>
    <t>401-500-5</t>
  </si>
  <si>
    <t>118658-99-4</t>
  </si>
  <si>
    <t>611-100-00-4</t>
  </si>
  <si>
    <t>potassium sodium 3,3'-(3(or4)-methyl-1,2-phenylenebis(imino(6-chloro)-1,3,5-triazine-4,2-diylimino(2-acetamido-5-methoxy)-4,1-phenylenazo)dinaphthalene-1,5-disulfonate</t>
  </si>
  <si>
    <t>403-810-6</t>
  </si>
  <si>
    <t>140876-13-7</t>
  </si>
  <si>
    <t>611-101-00-X</t>
  </si>
  <si>
    <t>2'-(4-chloro-3-cyano-5-formyl-2-thienyl)azo-5'-diethylaminoacetanilide</t>
  </si>
  <si>
    <t>405-200-5</t>
  </si>
  <si>
    <t>104366-25-8</t>
  </si>
  <si>
    <t>611-102-00-5</t>
  </si>
  <si>
    <t>reaction product of: C.I. Leuco Sulfur Black 1 and reaction mass of: disodium-4-{4-[8-amino-1-hydroxy-7-(4-sulfamoylphenylazo)-3,6-disulfonato-2-naphthylazo]phenylsulfonylamino}benzendiazoniumchlorid; disodium-4-{4-[2,6-dihydroxy-3-(8-hydroxy-3,6-disulfonato-1-naphthylazo)phenylazo]phenylsulfonylamino}benzen-diazoniumchlorid</t>
  </si>
  <si>
    <t>424-500-7</t>
  </si>
  <si>
    <t>611-103-00-0</t>
  </si>
  <si>
    <t>trisodium (1-(3-carboxylato-2-oxido-5-sulfonatophenylazo)-5-hydroxy-7-sulfonatonaphthalen-2-amido)nickel(II)</t>
  </si>
  <si>
    <t>407-110-1</t>
  </si>
  <si>
    <t>611-104-00-6</t>
  </si>
  <si>
    <t>reaction mass of: trisodium (2,4(or 2,6 or 4,6)-bis(3,5-dinitro-2-oxidophenylazo)-5-hydroxyphenolato)(2(or 4or 6)-(3,5-dinitro-2-oxidophenylazo)-5-hydroxy-4(or 2or 6)-(4-(4-nitro-2-sulfonatoanilino)phenylazo)phenolato)ferrate(1-); trisodium bis(2,4(or 2,6 or 4,6)-bis(3,5-dinitro-2-oxidophenylazo)-5-hydroxyphenolato)ferrate(1-); trisodium (2,4(or 2,6 or 4,6)-bis(3,5-dinitro-2-oxidophenylazo)-5-hydroxyphenolato)(2(or 4 or 6)-(3,5-dinitro-2-oxidophenylazo)-5-hydroxy-4(or 2 or 6)-(4-nitro-2-sulfonatophenylazo)phenolato)ferrate(1-); trisodium (2,4(or 2,6 or 4,6)-bis(3,5-dinitro-2-oxidophenylazo)-5-hydroxyphenolato)(2(or 4 or 6)-(3,5-dinitro-2-oxidophenylazo)-5-hydroxy-4(or 2 or 6)-(3-sulfonatophenylazo)phenolato)ferrate(1-); disodium 3,3'-(2,4-dihydroxy-1,3(or 1,5 or 3,5)-phenylenediazo)dibenzenesulfonate</t>
  </si>
  <si>
    <t>406-870-1</t>
  </si>
  <si>
    <t>611-105-00-1</t>
  </si>
  <si>
    <t>sodium 4-(4-chloro-6-(N-ethylanilino)-1,3,5-triazin-2-ylamino)-2-(1-(2-chlorophenyl)-5-hydroxy-3-methyl-1H-pyrazol-4-ylazo)benzenesulfonate</t>
  </si>
  <si>
    <t>407-800-2</t>
  </si>
  <si>
    <t>136213-75-7</t>
  </si>
  <si>
    <t>611-106-00-7</t>
  </si>
  <si>
    <t>hexasodium 4,4'-dihydroxy-3,3'-bis[2-sulfonato-4-(4-sulfonatophenylazo)phenylazo]-7,7'[p-phenylenebis[imino(6-chloro-1,3,5-triazine-4,2-diyl)imino]]dinaphthalene-2-sulfonate</t>
  </si>
  <si>
    <t>410-180-6</t>
  </si>
  <si>
    <t>157627-99-1</t>
  </si>
  <si>
    <t>611-107-00-2</t>
  </si>
  <si>
    <t>potassium sodium 4-(4-chloro-6-(3,6-disulfonato-7-(5,8-disulfonato-naphthalen-2-ylazo)-8-hydroxy-naphthalen-1-ylamino)-1,3,5-triazin-2-ylamino)-5-hydroxy-6-(4-(2-sulfatoethanesulfonyl)-phenylazo)-naphthalene-1,7-disulfonate</t>
  </si>
  <si>
    <t>412-490-7</t>
  </si>
  <si>
    <t>611-108-00-8</t>
  </si>
  <si>
    <t>disodium 5-((4-((4-chloro-3-sulfonatophenyl)azo)-1-naphthyl)azo)-8-(phenylamino)-1-naphthalenesulfonate</t>
  </si>
  <si>
    <t>413-600-6</t>
  </si>
  <si>
    <t>6527-62-4</t>
  </si>
  <si>
    <t>611-109-00-3</t>
  </si>
  <si>
    <t>Reaction products of: copper(II) sulfate and tetrasodium 2,4-bis[6-(2-methoxy-5-sulfonatophenylazo)-5-hydroxy-7-sulfonato-2-naphthylamino]-6-(2-hydroxyethylamino)-1,3,5-triazine (2:1)</t>
  </si>
  <si>
    <t>407-710-3</t>
  </si>
  <si>
    <t>611-110-00-9</t>
  </si>
  <si>
    <t>tetra-sodium/lithium 4,4'-bis-(8-amino-3,6-disulfonato-1-naphthol-2-ylazo)-3-methylazobenzene</t>
  </si>
  <si>
    <t>408-210-8</t>
  </si>
  <si>
    <t>124605-82-9</t>
  </si>
  <si>
    <t>611-111-00-4</t>
  </si>
  <si>
    <t>disodium 2-[[4-(2-chloroethylsulfonyl)phenyl]-[(2-hydroxy-5-sulfo-3-[3-[2-(2-(sulfooxy)ethylsulfonyl)ethylazo]-4-sulfobenzoato(3-)cuprate(1-)</t>
  </si>
  <si>
    <t>414-230-8</t>
  </si>
  <si>
    <t>611-112-00-X</t>
  </si>
  <si>
    <t>tetrasodium 4-hydroxy-5-[4-[3-(2-sulfatoethanesulfonyl)phenylamino]-6-morpholin-4-yl-1,3,5-triazin-2-ylamino]-3-(1-sulfonatonaphthalen-2-ylazo)naphthalene-2,7-disulfonate</t>
  </si>
  <si>
    <t>413-070-6</t>
  </si>
  <si>
    <t>611-113-00-5</t>
  </si>
  <si>
    <t>lithium sodium (2-(((5-((2,5-dichlorophenyl)azo)-2-hydroxyphenyl)methylene)amino)benzoato(2-))(2-((4,5-dihydro-3-methyl-5-oxo-1-phenyl-1H-pyrazol-4-yl)azo)-5-sulfobenzoato(3-)) chromate(2-)</t>
  </si>
  <si>
    <t>414-280-0</t>
  </si>
  <si>
    <t>149626-00-6</t>
  </si>
  <si>
    <t>611-114-00-0</t>
  </si>
  <si>
    <t>lithium sodium (4-((5-chloro-2-hydroxyphenyl)azo)-2,4-dihydro-5-methyl-3H-pyrazol-3-onato(2-))(3-((4,5-dihydro-3-methyl-1-(4-methylphenyl)-5-oxo-1H-pyrazol-4-yl)azo)-4-hydroxy-5-nitrobenzenesulfonato(3-)) chromate(2-)</t>
  </si>
  <si>
    <t>414-250-7</t>
  </si>
  <si>
    <t>149564-66-9</t>
  </si>
  <si>
    <t>611-115-00-6</t>
  </si>
  <si>
    <t>trilithium bis(4-((4-(diethylamino)-2-hydroxyphenyl)azo)-3-hydroxy-1-naphthalenesulfonato(3-))chromate(3-)</t>
  </si>
  <si>
    <t>414-290-5</t>
  </si>
  <si>
    <t>149564-65-8</t>
  </si>
  <si>
    <t>611-116-00-1</t>
  </si>
  <si>
    <t>reaction mass of: trisodium 5-{}{4-chloro-6-[2-(2,6-dichloro-5-cyanopyrimidin-4-ylamino)-propylamino]-1,3,5-triazin-2-ylamino}}-4-hydroxy-3-(1-sulfonatonaphthalene-2-ylazo)-naphthalene-2,7-disulfonate; trisodium 5-{}{4-chloro-6-[2-(2,6-dichloro-5-cyanopyrimidin-4-ylamino)-1-methyl-ethylamino]-1,3,5-triazin-2-ylamino}}-4-hydroxy-3-(1-sulfonatonaphthalene-2-ylazo)-naphthalene-2,7-disulfonate; trisodium 5-{}{4-chloro-6-[2-(4,6-dichloro-5-cyanopyrimidin-2-ylamino)-propylamino]-1,3,5-triazin-2-ylamino}}-4-hydroxy-3-(1-sulfonatonaphthalen-2-ylazo)-naphthalene-2,7-disulfonate; trisodium 5-{}{4-chloro-6-[2-(4,6-dichloro-5-cyanopyrimidin-2-ylamino)-1-methyl-ethylamino]-1,3,5-triazin-2-ylamino}}-4-hydroxy-3-(1-sulfonatonaphthalen-2-ylazo)-naphthalene-2,7-disulfonate</t>
  </si>
  <si>
    <t>414-620-8</t>
  </si>
  <si>
    <t>611-117-00-7</t>
  </si>
  <si>
    <t>1,3-bis{}{6-fluoro-4-[1,5-disulfo-4-(3-aminocarbonyl-1-ethyl-6-hydroxy-4-methyl-pyrid-2-on-5-ylazo)-phenyl-2-ylamino]-1,3,5-triazin-2-ylamino}}propane lithium-, sodium salt</t>
  </si>
  <si>
    <t>415-100-3</t>
  </si>
  <si>
    <t>149850-29-3</t>
  </si>
  <si>
    <t>611-118-00-2</t>
  </si>
  <si>
    <t>sodium 1,2-bis[4-[4-{}{4-(4-sulfophenylazo)-2-sulfophenylazo}}-2-ureido-phenyl-amino]-6-fluoro-1,3,5-triazin-2-ylamino]-propane, sodium salt</t>
  </si>
  <si>
    <t>413-990-8</t>
  </si>
  <si>
    <t>611-119-00-8</t>
  </si>
  <si>
    <t>tetrasodium 4-[4-chloro-6-(4-methyl-2-sulfophenylamino)-1,3,5-triazin-2-ylamino]-6-(4,5-dimethyl-2-sulfophenylazo)-5-hydroxynaphthalene-2,7-disulfonate</t>
  </si>
  <si>
    <t>415-400-4</t>
  </si>
  <si>
    <t>148878-22-2</t>
  </si>
  <si>
    <t>611-120-00-3</t>
  </si>
  <si>
    <t>5-{}{4-[5-amino-2-[4-(2-sulfoxyethylsulfonyl)phenylazo]-4-sulfo-phenylamino]-6-chloro-1,3,5-triazin-2-ylamino}}-4-hydroxy-3-(1-sulfo-naphthalen-2-ylazo)-naphthalene-2,7-disulfonicacid sodium salt</t>
  </si>
  <si>
    <t>418-340-7</t>
  </si>
  <si>
    <t>157707-94-3</t>
  </si>
  <si>
    <t>611-121-00-9</t>
  </si>
  <si>
    <t>Main component 6 (isomer): asym. 1:2 Cr(III)-complex of: A: 3-hydroxy-4-(2-hydroxy-naphthalene-1-ylazo)naphthalene-1-sulfonic acid, Na-salt and B: 1-[2-hydroxy-5-(4-methoxy-phenylazo)phenylazo]naphthalene-2-ol; Main component 8 (isomer): asym. 1:2 Cr-complex of: A: 3-hydroxy-4-(2-hydroxy-naphthalene-1-ylazo)-naphthalene-1-sulfonic acid, Na-salt and B: 1-[2-hydroxy-5-(4-methoxy-phenylazo)-phenylazo]-naphthalene-2-ol</t>
  </si>
  <si>
    <t>417-280-9</t>
  </si>
  <si>
    <t>30785-74-1</t>
  </si>
  <si>
    <t>611-122-00-4</t>
  </si>
  <si>
    <t>hexasodium (di[N-(3-(4-[5-(5-amino-3-methyl-1-phenylpyrazol-4-yl-azo)-2,4-disulfo-anilino]-6-chloro-1,3,5-triazin-2-ylamino)phenyl)-sulfamoyl](di-sulfo)-phthalocyaninato)nickel</t>
  </si>
  <si>
    <t>417-250-5</t>
  </si>
  <si>
    <t>151436-99-6</t>
  </si>
  <si>
    <t>611-123-00-X</t>
  </si>
  <si>
    <t>3-(2,4-bis(4-((5-(4,6-bis(2-aminopropylamino)-1,3,5-triazin-2-ylamino)-4-hydroxy-2,7-disulfonaphthalen-3-yl)azo)phenylamino)-1,3,5-triazin-6-ylamino)propyldiethylammonium lactate</t>
  </si>
  <si>
    <t>424-310-4</t>
  </si>
  <si>
    <t>178452-66-9</t>
  </si>
  <si>
    <t>611-124-00-5</t>
  </si>
  <si>
    <t>reaction mass of: pentasodium 5-amino-3-(5-{}{4-chloro-6-[4-(2-sulfoxyethoxysulfonato)phenylamino]-1,3,5-triazin-2-ylamino}}-2-sulfonatophenylazo)-6-[5-(2,3-dibromopropionylamino)-2-sulfonatophenylazo]-4-hydroxynaphthalene-2,7-disulfonate; pentasodium 5-amino-6-[5-(2-bromoacryloylamino)-2-sulfonatophenylazo]-3-(5-{}{4-chloro-6-[4-(2-sulfoxyethoxysulfonato)phenylamino]-1,3,5-triazin-2-ylamino}}-2-sulfonatophenylazo)-4-hydroxynaphthalene-2,7-disulfonate; tetrasodium 5-amino-3-[5-{}{4-chloro-6-[4-(vinylsulfonyl)phenylamino]-1,3,5-triazin-2-ylamino}}-2-sulfonatophenylazo]-6-[5-(2,3-dibromopropionylamino)-2-sulfonatophenylazo]-4-hydroxynaphthalene-2,7-disulfonate</t>
  </si>
  <si>
    <t>424-320-9</t>
  </si>
  <si>
    <t>611-125-00-0</t>
  </si>
  <si>
    <t>reaction mass of: Disodium 6-[3-carboxy-4,5-dihydro-5-oxo-4-sulfonatophenyl)pyrazolin-4-yl-azo]-3-[2-oxido-4-(ethensulfonyl)-5-methoxyphenylazo]-4-oxidonaphthalene-2-sulfonate copper (II) complex; Disodium 6-[3-carboxy-4,5-dihydro-5-oxo-4-sulfonatophenyl)pyrazolin-4-yl-azo]-3-[2-oxido-4-(2-hydroxyethylsulfonyl)-5-methoxyphenylazo]-4-oxidonaphthalene-2-sulfonate copper (II) complex</t>
  </si>
  <si>
    <t>423-940-7</t>
  </si>
  <si>
    <t>611-126-00-6</t>
  </si>
  <si>
    <t>2,6-bis-(2-(4-(4-amino-phenylamino)-phenylazo)-1,3-dimethyl-3H-imidazolium)-4-dimethylamino-1,3,5-triazine, dichloride</t>
  </si>
  <si>
    <t>424-120-1</t>
  </si>
  <si>
    <t>174514-06-8</t>
  </si>
  <si>
    <t>611-127-00-1</t>
  </si>
  <si>
    <t>pentasodium 4-amino-6-(5-(4-(2-ethyl-phenylamino)-6-(2-sulfatoethanesulfonyl)-1,3,5-triazin-2-ylamino)-2-sulfonatophenylazo)-5-hydroxy-3-(4-(2-sulfatoethanesulfonyl)phenylazo)naphthalene-2,7-disulfonate</t>
  </si>
  <si>
    <t>423-790-2</t>
  </si>
  <si>
    <t xml:space="preserve">H318
H317
H412
</t>
  </si>
  <si>
    <t>611-128-00-7</t>
  </si>
  <si>
    <t>N,N'-bis{}{6-chloro-4-[6-(4-vinylsulfonylphenylazo)-2,7-disulfonicacid-5-hydroxynapht-4-ylamino]-1,3,5-triazin-2-yl}}-N-(2-hydroxyethyl)ethane-1,2-diamine, sodium salt</t>
  </si>
  <si>
    <t>419-500-9</t>
  </si>
  <si>
    <t>171599-85-2</t>
  </si>
  <si>
    <t>611-129-00-2</t>
  </si>
  <si>
    <t>reaction mass of: 5-[(4-[(7-amino-1-hydroxy-3-sulfo-2-naphthyl)azo]-2,5-diethoxyphenyl)azo]-2-[(3-phosphonophenyl)azo]benzoic acid; 5-[(4-[(7-amino-1-hydroxy-3-sulfo-2-naphthyl)azo]-2,5-diethoxyphenyl)azo]-3-[(3-phosphonophenyl)azo]benzoic acid</t>
  </si>
  <si>
    <t>418-230-9</t>
  </si>
  <si>
    <t>163879-69-4</t>
  </si>
  <si>
    <t xml:space="preserve">Expl. 1.3 ****
Repr. 2
STOT RE 2 *
Skin Sens. 1
Aquatic Chronic 2
</t>
  </si>
  <si>
    <t xml:space="preserve">H203
H361f ***
H373 **
H317
H411
</t>
  </si>
  <si>
    <t>611-130-00-8</t>
  </si>
  <si>
    <t>tetra-ammonium 2-[6-[7-(2-carboxylato-phenylazo)-8-hydroxy-3,6-disulfonato-1-naphthylamino]-4-hydroxy-1,3,5-triazin-2-ylamino]benzoate</t>
  </si>
  <si>
    <t>418-520-5</t>
  </si>
  <si>
    <t>183130-96-3</t>
  </si>
  <si>
    <t>611-131-00-3</t>
  </si>
  <si>
    <t>2-[2-hydroxy-3-(2-chlorophenyl)carbamoyl-1-naphthylazo]-7-[2-hydroxy-3-(3-methylphenyl)carbamoyl-1-naphthylazo]fluoren-9-one</t>
  </si>
  <si>
    <t>420-580-2</t>
  </si>
  <si>
    <t>151798-26-4</t>
  </si>
  <si>
    <t xml:space="preserve">Repr. 1B
Aquatic Chronic 4
</t>
  </si>
  <si>
    <t xml:space="preserve">H360D ***
H413
</t>
  </si>
  <si>
    <t>611-132-00-9</t>
  </si>
  <si>
    <t>pentasodium bis{}{7-[4-(1-butyl-5-cyano-1,2-dihydro-2-hydroxy-4-methyl-6-oxo-3-pyridylazo)phenylsulfonylamino]-5'-nitro-3,3'-disulfonatonaphthalene-2-azobenzene-1,2'-diolato}} chromate (III)</t>
  </si>
  <si>
    <t>419-210-2</t>
  </si>
  <si>
    <t>178452-71-6</t>
  </si>
  <si>
    <t>611-133-00-4</t>
  </si>
  <si>
    <t>Product by process iron complex of azo dyestuffs obtained by coupling a mixture of diazotized 2-amino-1-hydroxybenzene-4-sulfanilide and 2-amino-1-hydroxybenzene-4-sulfonamide with resorcin, the obtained mixture being subsequently submitted to a second coupling reaction with a mixture of diazotized 3-aminobenzene-1-sulfonic acid (metanilic acid) and 4'-amino-4-nitro-1,1'-diphenylamine-2-sulfonic acid and metallization with ferric chloride, sodium salt</t>
  </si>
  <si>
    <t>419-260-5</t>
  </si>
  <si>
    <t>611-134-00-X</t>
  </si>
  <si>
    <t>trisodium 2-{}{α[2-hydroxy-3-[4-chloro-6-[4-(2,3-dibromopropionylamino)-2-sulfonatophenylamino]-1,3,5-triazin-2-ylamino]-5-sulfonatophenylazo]-benzylidenehydrazino}}-4-sulfonatobenzoate, copper complex</t>
  </si>
  <si>
    <t>423-770-3</t>
  </si>
  <si>
    <t>611-135-00-5</t>
  </si>
  <si>
    <t>Reaction product of: 2-[[4-amino-2-ureidophenylazo]-5-[(2-(sulfooxy)ethyl)sulfonyl]]benzenesulfonic acid with 2,4,6-trifluoropyrimidine and partial hydrolysis to the corresponding vinylsulfonyl derivative,mixed potassium/sodium salt</t>
  </si>
  <si>
    <t>424-250-9</t>
  </si>
  <si>
    <t>611-136-00-0</t>
  </si>
  <si>
    <t>2-{}{4-(2-ammoniopropylamino)-6-[4-hydroxy-3-(5-methyl-2-methoxy-4-sulfamoylphenylazo)-2-sulfonatonaphth-7-ylamino]-1,3,5-triazin-2-ylamino}}-2-aminopropyl formate</t>
  </si>
  <si>
    <t>424-260-3</t>
  </si>
  <si>
    <t xml:space="preserve">Repr. 2
Eye Dam. 1
Aquatic Chronic 2
</t>
  </si>
  <si>
    <t xml:space="preserve">H361f ***
H318
H411
</t>
  </si>
  <si>
    <t>611-137-00-6</t>
  </si>
  <si>
    <t>6-tert-butyl-7-chloro-3-tridecyl-7,7a-dihydro-1H-pyrazolo[5,1-c]-1,2,4-triazole</t>
  </si>
  <si>
    <t>419-870-1</t>
  </si>
  <si>
    <t>159038-16-1</t>
  </si>
  <si>
    <t>611-138-00-1</t>
  </si>
  <si>
    <t>2-(4-aminophenyl)-6-tert-butyl-1H-pyrazolo[1,5-b][1,2,4]triazole</t>
  </si>
  <si>
    <t>415-910-7</t>
  </si>
  <si>
    <t>152828-25-6</t>
  </si>
  <si>
    <t>611-139-00-7</t>
  </si>
  <si>
    <t>reaction product of: C.I. Leuco Sulfur Black 1 with (3-chloro-2-hydroxypropyl)trimethylammonium chloride</t>
  </si>
  <si>
    <t>424-510-1</t>
  </si>
  <si>
    <t>611-140-00-2</t>
  </si>
  <si>
    <t>azafenidin (ISO); 2-(2,4-dichloro-5-prop-2-ynyloxyphenyl)-5,6,7,8-tetrahydro-1,2,4-triazolo[4,3-a]pyridin-3(2H)-one</t>
  </si>
  <si>
    <t>68049-83-2</t>
  </si>
  <si>
    <t xml:space="preserve">Repr. 1B
STOT RE 2 *
Aquatic Acute 1
Aquatic Chronic 1
</t>
  </si>
  <si>
    <t xml:space="preserve">H360Df
H373 **
H410
</t>
  </si>
  <si>
    <t>611-141-00-8</t>
  </si>
  <si>
    <t>5-(4-[4-[4-(3,5-dicarboxy-phenyl-azo)phenylamino]-6-morpholin-4-yl-1,3,5-triazin-2-ylamino]phenylazo)isophthalic acid, mixed monosodium and diammonium salt</t>
  </si>
  <si>
    <t>414-410-6</t>
  </si>
  <si>
    <t>611-142-00-3</t>
  </si>
  <si>
    <t>product-by-process definition polyazodyestuff obtained by coupling 4-[4-(1-amino-8-hydroxy-3,6-disulfo-2-naphthylazo)phenylsulfonylamino]benzenediazonium with reaction mass of 4-carboxybenzenediazonium and diphenylamine-3-sulfo-4,4'-bisdiazonium, and further coupling of the obtained compounds with reaction mass of naphth-2-ol and 3-aminophenol, sodium salts; sodium chloride</t>
  </si>
  <si>
    <t>425-740-5</t>
  </si>
  <si>
    <t>611-143-00-9</t>
  </si>
  <si>
    <t>reaction mass of: trisodium 2-(2-[α-(2-carboxylato-κ-O-4-sulfonatophenylazo)benzylidene]hydrazino-κ-N')-6-(2,6-difluoropyrimidin-4-ylamino)-4-sulfonatophenolatocuprate (II); trisodium 2-(2-[α-(2-carboxylato-κ-O-4-sulfonatophenylazo)benzylidene]hydrazino-κ-N')-6-(4,6-difluoropyrimidin-2-ylamino)-4-sulfonatophenolatocuprate (II)</t>
  </si>
  <si>
    <t>428-260-4</t>
  </si>
  <si>
    <t>611-144-00-4</t>
  </si>
  <si>
    <t>reaction mass of: 7-amino-3,8-bis-[4-(2-sulfoxyethylsulfonyl)phenylazo]-4-hydroxynaphthalene-2-sulfonic acid, Na/K salt; 7-amino-3-[4-(2-sulfoxyethylsulfonyl)phenylazo]-4-hydroxy-8-[4-(2-sulfoxyethylsulfonyl)-2-sulfophenylazo]naphthalene-2-sulfonic acid, Na/K salt; 7-amino-8-[4-(2-sulfoxyethylsulfonyl)-phenylazo]-4-hydroxy-3-[4-(2-sulfoxyethylsulfonyl)-2-sulfophenylazo]naphthalene-2-sulfonic acid, Na/K salt; 7-amino-3,8-bis-[4-(2-sulfoxyethylsulfonyl)-2-sulfophenylazo]-4-hydroxynaphthalene-2-sulfonic acid, Na/K salt</t>
  </si>
  <si>
    <t>429-070-4</t>
  </si>
  <si>
    <t>214362-06-8</t>
  </si>
  <si>
    <t>611-145-00-X</t>
  </si>
  <si>
    <t>reaction mass of: tetrasodium 3-(1,5-disulfonatonaphthalene-2-ylazo)-4-hydroxy-7-{4-chloro-6-[4-(2-sulfoxyethylsulfonyl)phenylamino]-1,3,5-triazine-2-ylamino}naphthalene-2-sulfonate; 3-(2,5-disulfophenylazo)-4-hydroxy-7-{4-chloro-6-[4-(2-sulfoxyethylsulfonyl)phenylamino]-1,3,5-triazine-2-ylamino}naphthalene-2-sulfonic acid, sodium salt</t>
  </si>
  <si>
    <t>429-440-5</t>
  </si>
  <si>
    <t>611-146-00-5</t>
  </si>
  <si>
    <t>reaction mass of: pentasodium 3-(4-(4-(7-(2,4-diamino-5-sulfonato-3-(4-sulfonatophenylazo)phenylazo)-1-hydroxy-3-sulfonatonaphthalen-2-ylazo)-2-sulfonatophenylamino)phenylazo)-4-hydroxy-6-(2-oxo-1-phenylcarbamoylpropylazo)naphthalene-2-sulfonate; pentasodium 6-((2,4-diamino-5-sulfonatophenyl)azo)-3-((4-((4-((7-((2,4-diamino-5-sulfonatophenyl)azo)-1-hydroxy-3-sulfonatonaphthalen-2-yl)azo)phenyl)amino)-2-sulfonatophenyl)azo)-4-hydroxynaphthalene-2-sulfonate; pentasodium 6-((2,4-diamino-5-sulfonato-3-((4-sulfonatophenyl)azo)phenyl)azo)-3-((4-((4-((1,7-dihydroxy-3-sulfonatonaphthalen-2-yl)azo)-2-sulfonatophenyl)amino)phenyl)azo)-4-hydroxynaphthalene-2-sulfonate; hexasodium 6-((2,4-diamino-5-sulfonatophenyl)azo)-3-((4-((4-((7-((2,4-diamino-5-sulfonato-3-((4-sulfonatophenyl)azo)phenyl)azo)-1-hydroxy-3-sulfonatonaphthalen-2-yl)azo)-2-sulfonatophenyl)amino)phenyl)azo)-4-hydroxynaphthalene-2-sulfonate</t>
  </si>
  <si>
    <t>430-070-1</t>
  </si>
  <si>
    <t>611-147-00-0</t>
  </si>
  <si>
    <t>sodium, potassium, lithium 5-amino-3,6-bis(5-(4-chloro-6-(methyl-(2-methylaminoacetyl)amino)-1,3,5-triazin-2-ylamino)-2-sulfonatophenylazo)-4-hydroxynaphthalene-2,7-disulfonate</t>
  </si>
  <si>
    <t>430-090-0</t>
  </si>
  <si>
    <t>205764-96-1</t>
  </si>
  <si>
    <t>611-148-00-6</t>
  </si>
  <si>
    <t>reaction mass of: 2-(3-(2,6-dichloro-4-nitrophenylazo)carbazol-9-yl)ethanol; 2-(2-(3-(2,6-dichloro-4-nitro-phenylazo)-carbazol-9-yl)-ethoxy)ethanol; 3-(2,6-dichloro-4-nitrophenylazo)carbazol</t>
  </si>
  <si>
    <t>429-590-1</t>
  </si>
  <si>
    <t>611-149-00-1</t>
  </si>
  <si>
    <t>2-(2-chloroacetoxy)ethyl 3-((4-(2,5-dichloro-4-fluorosulfonylphenylazo)-3-methylphenyl)ethylamino)propionate</t>
  </si>
  <si>
    <t>427-570-7</t>
  </si>
  <si>
    <t>193486-83-8</t>
  </si>
  <si>
    <t>611-150-00-7</t>
  </si>
  <si>
    <t>tetralithium 2-[6-[7-[2-(carboxylato)phenylazo]-8-hydroxy-3,6-disulfonato-1-naphthylamino]-4-hydroxy-1,3,5-triazine-2-ylamino]benzoate</t>
  </si>
  <si>
    <t>440-460-3</t>
  </si>
  <si>
    <t>611-151-00-2</t>
  </si>
  <si>
    <t>chrysoidine; 4-(phenylazo)benzene-1,3-diamine</t>
  </si>
  <si>
    <t>207-803-7</t>
  </si>
  <si>
    <t>495-54-5</t>
  </si>
  <si>
    <t xml:space="preserve">Muta. 2
Acute Tox. 4 *
Skin Irrit. 2
Aquatic Acute 1
Aquatic Chronic 1
</t>
  </si>
  <si>
    <t xml:space="preserve">H341
H302
H315
H400
H410
</t>
  </si>
  <si>
    <t xml:space="preserve">H341
H302
H315
H410
</t>
  </si>
  <si>
    <t>611-152-00-8</t>
  </si>
  <si>
    <t xml:space="preserve">chrysoidine monohydrochloride; 4-phenylazophenylene-1,3-diamine monohydrochloride [1]
chrysoidine monoacetate; 4-(phenylazo)benzene-1,3-diamine monoacetate [2]
chrysoidine acetate; 4-(phenylazo)benzene-1,3-diamine acetate [3]
chrysoidine-p-dodecylbenzenesulfonate; dodecylbenzenesulfonic acid, compound with 4-(phenylazo)benzene-1,3-diamine (1:1) [4]
chrysoidine dihydrochloride; 4-(phenylazo)benzene-1,3-diamine dihydrochloride [5]
chrysoidine sulfate; bis[4-(phenylazo)benzene-1,3-diamine] sulfate  [6]
</t>
  </si>
  <si>
    <t xml:space="preserve">208-545-8 [1]
278-290-5 [2]
279-116-0 [3]
264-409-8 [4]
281-549-5 [5]
282-432-1 [6]
</t>
  </si>
  <si>
    <t xml:space="preserve">532-82-1 [1]
75660-25-2 [2]
79234-33-6 [3]
63681-54-9 [4]
83968-67-6 [5]
84196-22-5 [6]
</t>
  </si>
  <si>
    <t xml:space="preserve">Muta. 2
Acute Tox. 4 *
Skin Irrit. 2
Eye Dam. 1
Aquatic Acute 1
Aquatic Chronic 1
</t>
  </si>
  <si>
    <t xml:space="preserve">H341
H302
H315
H318
H400
H410
</t>
  </si>
  <si>
    <t xml:space="preserve">H341
H302
H315
H318
H410
</t>
  </si>
  <si>
    <t>611-153-00-3</t>
  </si>
  <si>
    <t xml:space="preserve">chrysoidine C10-14-alkyl derivatives; benzenesulfonic acid, mono-C10-14-alkyl derivatives, compounds with 4-(phenylazo)-1,3-benzenediamine [1]
chrysoidine compound with dibutylnaphthalene sulfonic acid; dibutylnaphthalenesulfonic acid, compound with 4-(phenylazo)benzene-1,3-diamine (1:1)  [2]
</t>
  </si>
  <si>
    <t xml:space="preserve">286-946-7 [1]
304-236-8 [2]
</t>
  </si>
  <si>
    <t xml:space="preserve">85407-90-5 [1]
94247-67-3 [2]
</t>
  </si>
  <si>
    <t xml:space="preserve">Muta. 2
Acute Tox. 4 *
Skin Irrit. 2
Eye Dam. 1
</t>
  </si>
  <si>
    <t xml:space="preserve">H341
H302
H315
H318
</t>
  </si>
  <si>
    <t>611-154-00-9</t>
  </si>
  <si>
    <t>trisodium 5-benzamido-4-hydroxy-3-(4-methyl-2-sulfonatophenylazo)naphthalene-2,7-disulfonate</t>
  </si>
  <si>
    <t>403-670-6</t>
  </si>
  <si>
    <t>92408-46-3</t>
  </si>
  <si>
    <t>611-155-00-4</t>
  </si>
  <si>
    <t>4,4'-oxybis(benzenesulfonylazide)</t>
  </si>
  <si>
    <t>431-850-4</t>
  </si>
  <si>
    <t>7456-68-0</t>
  </si>
  <si>
    <t xml:space="preserve">Expl. 1.1 ****
STOT RE 2 *
Aquatic Acute 1
Aquatic Chronic 1
</t>
  </si>
  <si>
    <t xml:space="preserve">H201
H373 **
H400
H410
</t>
  </si>
  <si>
    <t>GHS01
GHS08
GHS09
Dgr</t>
  </si>
  <si>
    <t xml:space="preserve">H201
H373 **
H410
</t>
  </si>
  <si>
    <t>611-156-00-X</t>
  </si>
  <si>
    <t>triammonium 4-[4-[7-(4-carboxylatoanilino)-1-hydroxy-3-sulfonato-2-naphthylazo]-2,5-dimethoxyphenylazo]benzoate</t>
  </si>
  <si>
    <t>432-270-4</t>
  </si>
  <si>
    <t>221354-37-6</t>
  </si>
  <si>
    <t xml:space="preserve">Repr. 2
STOT RE 2 *
Aquatic Chronic 2
</t>
  </si>
  <si>
    <t xml:space="preserve">H361f ***
H373 **
H411
</t>
  </si>
  <si>
    <t>611-157-00-5</t>
  </si>
  <si>
    <t>benzenesulfonic acid, 3,3'-(methylenebis((dihydroxyphenylene)azo))bis-, potassium sodium salt; potassium sodium 3-[(E)-(6-{3,4-dihydroxy-2-[(Z)-(3-sulfonatophenyl)diazenyl]benzyl}-2,3-dihydroxyphenyl)diazenyl]benzenesulfonate</t>
  </si>
  <si>
    <t>432-590-4</t>
  </si>
  <si>
    <t>243869-48-9</t>
  </si>
  <si>
    <t>611-158-00-0</t>
  </si>
  <si>
    <t>reaction product of: 2,3,4,2',3',4'-hexahydroxy-5,5'-diacethyl-diphenylmethane and 6-diazo-5,6-dihydro-5-oxo-1-naphthalenesulfonylchloride and 3-diazo-3,4-dihydro-6-methoxy-4-oxo-1-naphthalenesulfonylchloride</t>
  </si>
  <si>
    <t>421-520-8</t>
  </si>
  <si>
    <t xml:space="preserve">****
Aquatic Chronic 4
</t>
  </si>
  <si>
    <t xml:space="preserve">****
H413
</t>
  </si>
  <si>
    <t>611-159-00-6</t>
  </si>
  <si>
    <t>disodium 4-amino-6-((4-((4-(2,4-diaminophenyl)azo)phenylsulfamoyl)phenyl)azo)-5-hydroxy-3-((4-nitrophenyl)azo)naphthalene-2,7-disulfonate</t>
  </si>
  <si>
    <t>421-880-6</t>
  </si>
  <si>
    <t>611-160-00-1</t>
  </si>
  <si>
    <t>reaction mass of: 1,1,1-tris(phenyl-4'-(3''-diazo-3'',4''-dihydro-4''-oxo-naphthalene-1''-sulfonato)ethane; 1,1,1-tris(phenyl-4'-(6''-diazo-5'',6''-dihydro-5''-oxo-naphthalene-1''-sulfonato)ethane; reaction product of 1,1,1-tris(p-hydroxyphenyl)ethane with 6-diazo-5,6-dihydro-5-oxo-1-naphthylsulfonylchloride and 3-diazo-3,4-dihydro-4-oxo-1-naphthylsulfonylchloride (2:1); reaction product of 1,1,1-tris(p-hydroxyphenyl)ethane with 6-diazo-5,6-dihydro-5-oxo-1-naphthylsulfonylchloride and 3-diazo-3,4-dihydro-4-oxo-1-naphthylsulfonylchloride (1:2)</t>
  </si>
  <si>
    <t>422-760-6</t>
  </si>
  <si>
    <t>611-161-00-7</t>
  </si>
  <si>
    <t>trisodium [1,2'-(2-(8-amino-3,5-disulfonatonaphthalene)azo)-(4'-nitrobenzene)diolato-O,O,N][(Z)-2,2-((phenylcarbamoylprop-1'-enyl)azo)-5-sulfamoylbenzene)diolato-O,O,N]chromate(III)</t>
  </si>
  <si>
    <t>423-100-1</t>
  </si>
  <si>
    <t>611-162-00-2</t>
  </si>
  <si>
    <t>2,4-bis(((2-(dimethylammonio)ethyloxy)carbonyl)phen-2-ylazo)benzene-1,3-diolbis(methanesulfonate)</t>
  </si>
  <si>
    <t>429-600-4</t>
  </si>
  <si>
    <t>611-163-00-8</t>
  </si>
  <si>
    <t>2,4-bis(((2-(dimethylammonio)ethyloxy)carbonyl)phen-2-ylazo)benzene-1,3-diol sulfate</t>
  </si>
  <si>
    <t>429-610-9</t>
  </si>
  <si>
    <t>611-164-00-3</t>
  </si>
  <si>
    <t>reaction mass of: 2,2’-dimethyl-2,2’-azobutanenitrile; 2-methylpentanenitrile-2-azo-2’-(2’-methylpropanenitrile); 2,2’-dimethyl-2,2’-azoheptanenitrile; 2-methylheptanenitrile-2-azo-2’-(2’-methylpropanenitrile); 2-methylheptanenitrile-2-azo-2’-(2’-methylbutanenitrile)</t>
  </si>
  <si>
    <t>429-710-2</t>
  </si>
  <si>
    <t xml:space="preserve">Self-react. D
Acute Tox. 4 *
Aquatic Chronic 2
</t>
  </si>
  <si>
    <t xml:space="preserve">H242
H302
H411
</t>
  </si>
  <si>
    <t>611-165-00-9</t>
  </si>
  <si>
    <t>reaction mass of: tetrasodium 4-amino-6-(5-(2,6-difluoropyrimidin-4-ylamino)-2-sulfonatophenylazo)-5-hydroxy-3-(4-(sulfatoethylsulfonyl)phenylazo)naphthalene-2,7-disulfonate; tetrasodium 4-amino-6-(5-(4,6-difluoropyrimidin-2-ylamino)-2-sulfonatophenylazo)-5-hydroxy-3-(4-(2-sulfatoethylsulfonyl)phenylazo)naphthalene-2,7-disulfonate</t>
  </si>
  <si>
    <t>431-830-5</t>
  </si>
  <si>
    <t>611-166-00-4</t>
  </si>
  <si>
    <t>reaction mass of: pentasodium 4-amino-5-hydroxy-3-{(E)-4-[2-(sulfonatooxy)ethylsulfonyl]phenylazo}-6-{(E)-2-sulfonato-4-[2-(sulfonatooxy)ethylsulfonyl]phenylazo}naphthalene-2,7-disulfonate; tetrasodium 4-amino-5-hydroxy-3-{(E)-4-[2-(sulfonatooxy)ethylsulfonyl]phenylazo}-6-[(E)-2-sulfonato-4-(vinylsulfonyl)phenylazo]naphthalene-2,7-disulfonate; tetrasodium 4-amino-5-hydroxy-6-{(E)-2-sulfonato-4-[2-(sulfonatooxy)ethylsulfonyl]phenylazo}-3-[(E)-4-(vinylsulfonyl)phenylazo]naphthalene-2,7-disulfonate</t>
  </si>
  <si>
    <t>432-100-9</t>
  </si>
  <si>
    <t>611-167-00-X</t>
  </si>
  <si>
    <t>sodium bis[tris(2-hydroxyethyl)ammonium][6-anilino-4'-(4,8-disulfonato-2-naphthylazo)-5'-methyl-3-sulfonatonaphthalene-2-azobenzene-1,2'-diolato]cuprate(II)</t>
  </si>
  <si>
    <t>435-240-9</t>
  </si>
  <si>
    <t>611-168-00-5</t>
  </si>
  <si>
    <t>reaction mass of: 3-[[4-chloro-6-[[7-[(1,5-disulfo-2-naphthalenyl)azo]-8-hydroxy-3,6-disulfo-1-naphthalenyl]amino]-1,3,5-triazin-2-yl]amino]-5-[[4-chloro-6-[[8-hydroxy-3,6-disulfo-7-[(2-sulfophenyl)azo]-1-naphthalenyl]amino]-1,3,5-triazin-2-yl]amino]benzoic acid; 3,5-bis[[4-chloro-6-[[7-[(1,5-disulfo-2-naphthalenyl)azo]-8-hydroxy-3,6-disulfo-1-naphthalenyl]amino]-1,3,5-triazin-2-yl]amino]benzoic acid</t>
  </si>
  <si>
    <t>435-440-6</t>
  </si>
  <si>
    <t>611-169-00-0</t>
  </si>
  <si>
    <t>sodium 5-(2-carboxyphenylazo)-6-hydroxynaphthalene-2-sulfonate</t>
  </si>
  <si>
    <t>435-800-2</t>
  </si>
  <si>
    <t>611-170-00-6</t>
  </si>
  <si>
    <t>reaction mass of: trisodium 2-((1-(2-hydroxy-κ-O-5-(2-sulfonatoethansulfonyl)phenylazo-κ-N2)-1-phenylmethyl)azo-κ-N1)-4-sulfonatobenzoate(5-)-κ-O)cuprate(II); disodium 2-((1-(5-ethenesulfonyl-2-hydroxy-κ-O-phenylazo-κ-N2)-1-phenylmethyl)azo-κ-N1)-4-sulfonatobenzoate-κ-O-(5-))cuprate(II)</t>
  </si>
  <si>
    <t>435-880-9</t>
  </si>
  <si>
    <t>611-171-00-1</t>
  </si>
  <si>
    <t>reaction mass of: trisodium 3-(5-(2,6-difluoropyrimidin-4-ylamino)-2-sulfonatophenylazo)-5-(4-fluoro-6-morpholin-4-yl-1,3,5-triazin-2-ylamino)-4-hydroxy-2,7-naphthalenedisulfonate; trisodium 3-(5-(4,6-difluoropyrimidin-2-ylamino)-2-sulfonatophenylazo)-5-(4-fluoro-6-morpholin-4-yl-1,3,5-triazin-2-ylamino)-4-hydroxy-2,7-naphthalenedisulfonate</t>
  </si>
  <si>
    <t>436-890-6</t>
  </si>
  <si>
    <t>611-172-00-7</t>
  </si>
  <si>
    <t>reaction mass of: triammonium 6-amino-3-((2,5-diethoxy-4-(3-phosphonophenyl)azo)phenyl)azo-4-hydroxy-2-naphthalenesulfonate; diammonium 3-((4-((7-amino-1-hydroxy-3-sulfo-naphthalen-2-yl)azo)-2,5-diethoxyphenyl)azo)benzoate</t>
  </si>
  <si>
    <t>438-310-7</t>
  </si>
  <si>
    <t xml:space="preserve">Self-react. C ****
Repr. 2
Acute Tox. 4 *
STOT RE 2 *
Aquatic Chronic 3
</t>
  </si>
  <si>
    <t xml:space="preserve">H242
H361f ***
H302
H373 **
H412
</t>
  </si>
  <si>
    <t>611-173-00-2</t>
  </si>
  <si>
    <t>reaction mass of: 3-[3-carbamoyl-5-(5-{4-chloro-6-[4-(2-sulfonatooxyethylsulfonyl)anilino]-1,3,5-triazin-2-ylamino}-2-sulfonatophenylazo)-1,2-dihydro-6-hydroxy-4-methyl-2-oxo-1-pyridyl]propanoic acid, trisodium salt; 3-[3-carbamoyl-5-(5-{4-chloro-6-[4-(vinylsulfonyl)anilino]-1,3,5-triazin-2-ylamino}-2-sulfonatophenylazo)-1,2-dihydro-6-hydroxy-4-methyl-2-oxo-1-pyridyl]propanoic acid, disodium salt</t>
  </si>
  <si>
    <t>440-510-4</t>
  </si>
  <si>
    <t>611-174-00-8</t>
  </si>
  <si>
    <t>reaction mass of: 3-[5-(4-ethenesulfonylbutyrylamino)-2-sulfophenylazo]-5-{4-chloro-[6-(4-(3-amino-5-hydroxy-2,7-disulfonaphthalene-4-ylazo)-3-sulfophenylamino]-1,3,5-triazin-2-ylamino}-4-hydroxynaphthalene-2,7-disulfonic acid, sodium salt; 3-[5-(4-(2-chloroethanesulfonyl)butyrylamino)-2-sulfophenylazo]-5-{4-chloro-[6-(4-(3-amino-5-hydroxy-2,7-disulfonaphthalene-4-ylazo)-3-sulfophenylamino]-1,3,5-triazin-2-ylamino}-4-hydroxynaphthalene-2,7-disulfonic acid, sodium salt</t>
  </si>
  <si>
    <t>442-290-5</t>
  </si>
  <si>
    <t>457624-86-1</t>
  </si>
  <si>
    <t>611-175-00-3</t>
  </si>
  <si>
    <t>reaction mass of: trisodium 5-{4-chloro-6-[N-ethyl-(3-(2-sulfonatooxy)ethylsulfonyl)anilino]-1,3,5-triazin-2-ylamino}-4-hydroxy-3-[4-(vinylsulfonyl)phenylazo]naphthalene-2,7-disulfonate; trisodium 5-{4-chloro-6-[N-ethyl-3-(vinylsulfonyl)anilino]-1,3,5-triazin-2-ylamino}-4-hydroxy-3-[4-(2-(sulfonatooxy)ethylsulfonyl)phenylazo]naphthalene-2,7-disulfonate; disodium 5-{4-chloro-6-[N-ethyl-3-(vinylsulfonyl)anilino]-1,3,5-triazin-2-ylamino}-4-hydroxy-3-[(4-vinylsulfonyl)phenylazo]naphthalene-2,7-disulfonate; tetrasodium 5-{4-chloro-6-[N-ethyl-3-(2-(sulfonatooxy)ethylsulfonyl)anilino]-1,3,5-triazin-2-ylamino}-3-[4-(2-(sulfonatooxy)ethylsulfonyl)phenylazo]-4-hydroxynaphthalene-2,7-disulfonate</t>
  </si>
  <si>
    <t>444-050-5</t>
  </si>
  <si>
    <t>611-176-00-9</t>
  </si>
  <si>
    <t>2,6-bis(2,3,4-trihydroxybenzyl)-p-cresol ester with 6-diazo-5,6-dihydro-5-oxo-1-naphthalenesulfonate</t>
  </si>
  <si>
    <t>444-250-2</t>
  </si>
  <si>
    <t xml:space="preserve">Self-react. C ****
Aquatic Chronic 2
</t>
  </si>
  <si>
    <t xml:space="preserve">H242
H411
</t>
  </si>
  <si>
    <t xml:space="preserve">H242
H411
</t>
  </si>
  <si>
    <t>611-177-00-4</t>
  </si>
  <si>
    <t>reaction mass of: pentasodium bis[6-anilino-3,5'-disulfonatonaphthalene-2-azobenzene-1,2'-diolato]cobaltate(III); tetrasodium  [6-anilino-3,5'-disulfonatonaphthalene-2-azobenzene-1,2'-diolato][6-anilino-5'-sulfamoyl-3-sulfonatonaphthalene-2-azobenzene-1,2'-diolato]cobaltate(III); trisodium bis[6-anilino-5'-sulfamoyl-3-sulfonatonaphthalene-2-azobenzene-1,2'-diolato]cobaltate(III)</t>
  </si>
  <si>
    <t>444-290-0</t>
  </si>
  <si>
    <t>508202-43-5</t>
  </si>
  <si>
    <t>611-178-00-X</t>
  </si>
  <si>
    <t>reaction mass of: pentasodium 4-amino-5-hydroxy-3-{(E)-4-[2-(sulfonatooxy)ethylsulfonyl]phenylazo}-6-{(E)-2-sulfonato-4-[2-(sulfonatooxy)ethylsulfonyl]phenylazo}naphthalene-2,7-disulfonate; tetrasodium 4-amino-5-hydroxy-3-{(E)-4-[2-(sulfonatooxy)ethylsulfonyl]phenylazo}-6-[(E)-2-sulfonato-4-(vinylsulfonyl)phenylazo]naphthalene-2,7-disulfonate; tetrasodium 4-amino-5-hydroxy-6-[(E)-2-sulfonato-4-[2-(sulfonatooxy)ethylsulfonyl]phenylazo}-3-[(E)-4-(vinylsulfonyl)phenylazo]naphthalene-2,7-disulfonate; trisodium 4-amino-5-hydroxy-3-[(E)-4-(vinylsulfonyl)phenylazo]-6-[(E)-2-sulfonato-4-(vinylsulfonyl)phenylazo]naphthalene-2,7-disulfonate; trisodium 4-amino-5-hydroxy-3-[(2-hydroxyethylsulfonyl)-phenylazo]-6-[(E)-2-sulfonato-4-(vinylsulfonyl)phenylazo]naphthalene-2,7-disulfonate; trisodium 4-amino-5-hydroxy-3-[(E)-4-(vinylsulfonyl)phenylazo]-6-[-2-sulfonato-4-(2-hydroxyethylsulfonyl)phenylazo]naphthalene-2,7-disulfonate</t>
  </si>
  <si>
    <t>445-280-9</t>
  </si>
  <si>
    <t>611-179-00-5</t>
  </si>
  <si>
    <t>reaction mass of: pentasodium 2-[[8-[[4-chloro-6-[[4-(2-sulfonato ethylsulfonyl)]phenyl]amino]-1,3,5-triazin-2-yl]amino-1- hydroxy-3,6-disulfonato-2-naphthalenyl]azo]naphthalene-1,5-disulfonate; 2-[[8-[[4-chloro-6-[[4-[[2-ethenyl]sulfonyl]phenyl]amino]-1,3,5-triazin-2-yl]amino]-1-hydroxy-3,6-disulfonato-2-naphthalenyl]azo]naphthalene-1,5-disulfonate</t>
  </si>
  <si>
    <t>450-010-8</t>
  </si>
  <si>
    <t>611-180-00-0</t>
  </si>
  <si>
    <t>iron, complexes with diazotised 4-aminobenzenesulfonamide,diazotised 3-aminobenzenesulfonic acid, diazotised 3-amino-4-hydroxybenzenesulfonamide,diazotised 3-amino-4-hydroxy-N-phenylbenzenesulfonamide, diazotised 5-amino-2-(phenylamino)benzenesulfonic acid and resorcinol, sodium salts</t>
  </si>
  <si>
    <t>417-850-7</t>
  </si>
  <si>
    <t>612-001-00-9</t>
  </si>
  <si>
    <t xml:space="preserve">mono-methylamine [1]
di-methylamine [2]
tri-methylamine  [3]
</t>
  </si>
  <si>
    <t xml:space="preserve">200-820-0 [1]
204-697-4 [2]
200-875-0 [3]
</t>
  </si>
  <si>
    <t xml:space="preserve">74-89-5 [1]
124-40-3 [2]
75-50-3 [3]
</t>
  </si>
  <si>
    <t xml:space="preserve">Flam. Gas 1
Press. Gas
Acute Tox. 4 *
STOT SE 3
Skin Irrit. 2
Eye Dam. 1
</t>
  </si>
  <si>
    <t xml:space="preserve">H220
H332
H335
H315
H318
</t>
  </si>
  <si>
    <t>GHS02
GHS04
GHS05
GHS07
Dgr</t>
  </si>
  <si>
    <t xml:space="preserve">H220
H332
H335
H315
H318
</t>
  </si>
  <si>
    <t xml:space="preserve">*
Skin Irrit. 2; H315: C ≥ 5 %
Eye Dam. 1; H318: C ≥ 5 %
Eye Irrit. 2; H319: 0,5 % ≤ C &lt; 5 %
STOT SE 3; H335: C ≥ 5 %
</t>
  </si>
  <si>
    <t>612-001-01-6</t>
  </si>
  <si>
    <t xml:space="preserve">mono-methylamine ... % [1]
di-methylamine ... % [2]
tri-methylamine ... %  [3]
</t>
  </si>
  <si>
    <t xml:space="preserve">Flam. Liq. 1
Acute Tox. 4 *
Acute Tox. 4 *
Skin Corr. 1B
</t>
  </si>
  <si>
    <t xml:space="preserve">H224
H332
H302
H314
</t>
  </si>
  <si>
    <t xml:space="preserve">*
STOT SE 3; H335: C ≥ 5 %
</t>
  </si>
  <si>
    <t>612-002-00-4</t>
  </si>
  <si>
    <t>ethylamine</t>
  </si>
  <si>
    <t xml:space="preserve">Flam. Gas 1
Press. Gas
STOT SE 3
Eye Irrit. 2
</t>
  </si>
  <si>
    <t xml:space="preserve">H220
H335
H319
</t>
  </si>
  <si>
    <t xml:space="preserve">H220
H319
H335
</t>
  </si>
  <si>
    <t>612-003-00-X</t>
  </si>
  <si>
    <t>diethylamine</t>
  </si>
  <si>
    <t xml:space="preserve">Flam. Liq. 2
Acute Tox. 4 *
Acute Tox. 4 *
Acute Tox. 4 *
Skin Corr. 1A
</t>
  </si>
  <si>
    <t xml:space="preserve">H225
H332
H312
H302
H314
</t>
  </si>
  <si>
    <t>612-004-00-5</t>
  </si>
  <si>
    <t>triethylamine</t>
  </si>
  <si>
    <t>612-005-00-0</t>
  </si>
  <si>
    <t>612-006-00-6</t>
  </si>
  <si>
    <t>ethylenediamine; 1,2-diaminoethane</t>
  </si>
  <si>
    <t xml:space="preserve">Flam. Liq. 3
Acute Tox. 4 *
Acute Tox. 4 *
Skin Corr. 1B
Resp. Sens. 1
Skin Sens. 1
</t>
  </si>
  <si>
    <t xml:space="preserve">H226
H312
H302
H314
H334
H317
</t>
  </si>
  <si>
    <t>612-007-00-1</t>
  </si>
  <si>
    <t>2-aminopropane; isopropylamine</t>
  </si>
  <si>
    <t xml:space="preserve">Flam. Liq. 1
STOT SE 3
Skin Irrit. 2
Eye Irrit. 2
</t>
  </si>
  <si>
    <t xml:space="preserve">H224
H335
H315
H319
</t>
  </si>
  <si>
    <t xml:space="preserve">H224
H319
H335
H315
</t>
  </si>
  <si>
    <t>612-008-00-7</t>
  </si>
  <si>
    <t>aniline</t>
  </si>
  <si>
    <t xml:space="preserve">Carc. 2
Muta. 2
Acute Tox. 3 *
Acute Tox. 3 *
Acute Tox. 3 *
STOT RE 1
Eye Dam. 1
Skin Sens. 1
Aquatic Acute 1
</t>
  </si>
  <si>
    <t xml:space="preserve">H351
H341
H331
H311
H301
H372 **
H318
H317
H400
</t>
  </si>
  <si>
    <t>612-009-00-2</t>
  </si>
  <si>
    <t>salts of aniline</t>
  </si>
  <si>
    <t>612-010-00-8</t>
  </si>
  <si>
    <t>chloroanilines, with exception of those specified elsewhere in this Annex</t>
  </si>
  <si>
    <t>612-011-00-3</t>
  </si>
  <si>
    <t>4-nitrosoaniline</t>
  </si>
  <si>
    <t>211-535-6</t>
  </si>
  <si>
    <t>659-49-4</t>
  </si>
  <si>
    <t>612-012-00-9</t>
  </si>
  <si>
    <t xml:space="preserve">o-nitroaniline [1]
m-nitroaniline [2]
p-nitroaniline  [3]
</t>
  </si>
  <si>
    <t xml:space="preserve">201-855-4 [1]
202-729-1 [2]
202-810-1 [3]
</t>
  </si>
  <si>
    <t xml:space="preserve">88-74-4 [1]
99-09-2 [2]
100-01-6 [3]
</t>
  </si>
  <si>
    <t xml:space="preserve">Acute Tox. 3 *
Acute Tox. 3 *
Acute Tox. 3 *
STOT RE 2 *
Aquatic Chronic 3
</t>
  </si>
  <si>
    <t xml:space="preserve">H331
H311
H301
H373 **
H412
</t>
  </si>
  <si>
    <t>612-013-00-4</t>
  </si>
  <si>
    <t>3-aminobenzene sulphonic acid; metanilic acid</t>
  </si>
  <si>
    <t>204-473-6</t>
  </si>
  <si>
    <t>121-47-1</t>
  </si>
  <si>
    <t>612-014-00-X</t>
  </si>
  <si>
    <t>sulphanilic acid; 4-aminobenzenesulphonic acid</t>
  </si>
  <si>
    <t>204-482-5</t>
  </si>
  <si>
    <t>121-57-3</t>
  </si>
  <si>
    <t>612-015-00-5</t>
  </si>
  <si>
    <t>N-methylaniline</t>
  </si>
  <si>
    <t>612-016-00-0</t>
  </si>
  <si>
    <t>N,N-dimethylaniline</t>
  </si>
  <si>
    <t xml:space="preserve">Carc. 2
Acute Tox. 3 *
Acute Tox. 3 *
Acute Tox. 3 *
Aquatic Chronic 2
</t>
  </si>
  <si>
    <t xml:space="preserve">H351
H331
H311
H301
H411
</t>
  </si>
  <si>
    <t>612-017-00-6</t>
  </si>
  <si>
    <t>N-methyl-N-2,4,6-tetranitroaniline; tetryl</t>
  </si>
  <si>
    <t>207-531-9</t>
  </si>
  <si>
    <t>479-45-8</t>
  </si>
  <si>
    <t xml:space="preserve">Expl. 1.1
Acute Tox. 3 *
Acute Tox. 3 *
Acute Tox. 3 *
STOT RE 2
</t>
  </si>
  <si>
    <t xml:space="preserve">H201
H331
H311
H301
H373 **
</t>
  </si>
  <si>
    <t>612-018-00-1</t>
  </si>
  <si>
    <t>bis(2,4,6-trinitrophenyl)amine; hexyl</t>
  </si>
  <si>
    <t>205-037-8</t>
  </si>
  <si>
    <t>131-73-7</t>
  </si>
  <si>
    <t xml:space="preserve">Expl. 1.1
Acute Tox. 1
Acute Tox. 2 *
Acute Tox. 2 *
STOT RE 2
Aquatic Chronic 2
</t>
  </si>
  <si>
    <t>612-019-00-7</t>
  </si>
  <si>
    <t>dipicrylamine, ammonium salt</t>
  </si>
  <si>
    <t>220-639-0</t>
  </si>
  <si>
    <t>2844-92-0</t>
  </si>
  <si>
    <t>612-020-00-2</t>
  </si>
  <si>
    <t>1-naphthylamine</t>
  </si>
  <si>
    <t>205-138-7</t>
  </si>
  <si>
    <t>134-32-7</t>
  </si>
  <si>
    <t>612-022-00-3</t>
  </si>
  <si>
    <t>2-naphthylamine</t>
  </si>
  <si>
    <t xml:space="preserve">Carc. 1A
Acute Tox. 4 *
Aquatic Chronic 2
</t>
  </si>
  <si>
    <t xml:space="preserve">H350
H302
H411
</t>
  </si>
  <si>
    <t xml:space="preserve">Carc. 1A; H350: C ≥ 0,01 %
</t>
  </si>
  <si>
    <t>612-023-00-9</t>
  </si>
  <si>
    <t xml:space="preserve">phenylhydrazine [1]
phenylhydrazinium chloride [2]
phenylhydrazine hydrochloride [3]
phenylhydrazinium sulphate (2:1)  [4]
</t>
  </si>
  <si>
    <t xml:space="preserve">202-873-5 [1]
200-444-7 [2]
248-259-0 [3]
257-622-2 [4]
</t>
  </si>
  <si>
    <t xml:space="preserve">100-63-0 [1]
59-88-1 [2]
27140-08-5 [3]
52033-74-6 [4]
</t>
  </si>
  <si>
    <t xml:space="preserve">Carc. 1B
Muta. 2
Acute Tox. 3 *
Acute Tox. 3 *
Acute Tox. 3 *
STOT RE 1
Skin Irrit. 2
Eye Irrit. 2
Skin Sens. 1
Aquatic Acute 1
</t>
  </si>
  <si>
    <t xml:space="preserve">H350
H341
H331
H311
H301
H372 **
H315
H319
H317
H400
</t>
  </si>
  <si>
    <t xml:space="preserve">H350
H341
H331
H311
H301
H372 **
H319
H315
H317
H400
</t>
  </si>
  <si>
    <t>612-024-00-4</t>
  </si>
  <si>
    <t>m-toluidine; 3-aminotoluene</t>
  </si>
  <si>
    <t>203-583-1</t>
  </si>
  <si>
    <t>612-025-00-X</t>
  </si>
  <si>
    <t>nitrotoluidines, with the exception of those specified elsewhere in this Annex</t>
  </si>
  <si>
    <t>612-026-00-5</t>
  </si>
  <si>
    <t>diphenylamine</t>
  </si>
  <si>
    <t>612-027-00-0</t>
  </si>
  <si>
    <t>xylidines with the exception of those specified elsewhere in this Annex; dimethyl anilines with the exception of those specified elsewhere in this Annex</t>
  </si>
  <si>
    <t>612-028-00-6</t>
  </si>
  <si>
    <t>p-phenylenediamine</t>
  </si>
  <si>
    <t>203-404-7</t>
  </si>
  <si>
    <t>106-50-3</t>
  </si>
  <si>
    <t xml:space="preserve">Acute Tox. 3 *
Acute Tox. 3 *
Acute Tox. 3 *
Eye Irrit. 2
Skin Sens. 1
Aquatic Acute 1
Aquatic Chronic 1
</t>
  </si>
  <si>
    <t xml:space="preserve">H331
H311
H301
H319
H317
H400
H410
</t>
  </si>
  <si>
    <t xml:space="preserve">H331
H311
H301
H319
H317
H410
</t>
  </si>
  <si>
    <t>612-029-00-1</t>
  </si>
  <si>
    <t>benzene-1,4-diamine dihydrochloride; p-phenylenediamine dihydrochloride</t>
  </si>
  <si>
    <t>210-834-9</t>
  </si>
  <si>
    <t>624-18-0</t>
  </si>
  <si>
    <t>612-030-00-7</t>
  </si>
  <si>
    <t xml:space="preserve">2-methyl-p-phenylenediamine sulphate  [1]
2-methyl-p-phenylenediamine sulphate  [2]
</t>
  </si>
  <si>
    <t xml:space="preserve">210-431-8 [1]
228-871-4 [2]
</t>
  </si>
  <si>
    <t xml:space="preserve">615-50-9 [1]
6369-59-1 [2]
</t>
  </si>
  <si>
    <t xml:space="preserve">Acute Tox. 3 *
Acute Tox. 4 *
Acute Tox. 4 *
Skin Sens. 1
Aquatic Chronic 2
</t>
  </si>
  <si>
    <t xml:space="preserve">H301
H332
H312
H317
H411
</t>
  </si>
  <si>
    <t>612-031-00-2</t>
  </si>
  <si>
    <t xml:space="preserve">N,N-dimethylbenzene-1,3-diamine [1]
4-amino-N,N-dimethylaniline; 3-amino-N,N'-dimethylaniline  [2]
</t>
  </si>
  <si>
    <t xml:space="preserve">220-623-3 [1]
202-807-5 [2]
</t>
  </si>
  <si>
    <t xml:space="preserve">2836-04-6 [1]
99-98-9 [2]
</t>
  </si>
  <si>
    <t>612-032-00-8</t>
  </si>
  <si>
    <t>N,N,N',N'-tetramethyl-p-phenylenediamine</t>
  </si>
  <si>
    <t>202-831-6</t>
  </si>
  <si>
    <t>100-22-1</t>
  </si>
  <si>
    <t>612-033-00-3</t>
  </si>
  <si>
    <t>2-aminophenol</t>
  </si>
  <si>
    <t>202-431-1</t>
  </si>
  <si>
    <t>95-55-6</t>
  </si>
  <si>
    <t xml:space="preserve">Muta. 2
Acute Tox. 4 *
Acute Tox. 4 *
</t>
  </si>
  <si>
    <t xml:space="preserve">H341
H332
H302
</t>
  </si>
  <si>
    <t>612-034-00-9</t>
  </si>
  <si>
    <t>2-amino-4,6-dinitrophenol; picramic acid</t>
  </si>
  <si>
    <t>202-544-6</t>
  </si>
  <si>
    <t>96-91-3</t>
  </si>
  <si>
    <t xml:space="preserve">Expl. 1.1
Acute Tox. 4 *
Acute Tox. 4 *
Acute Tox. 4 *
Aquatic Chronic 3
</t>
  </si>
  <si>
    <t xml:space="preserve">H201
H332
H312
H302
H412
</t>
  </si>
  <si>
    <t>612-034-01-6</t>
  </si>
  <si>
    <t>2-amino-4,6-dinitrophenol; picramic acid; [≥ 20 % water]</t>
  </si>
  <si>
    <t xml:space="preserve">Acute Tox. 4 *
Acute Tox. 4 *
Acute Tox. 4 *
Aquatic Chronic 3
</t>
  </si>
  <si>
    <t xml:space="preserve">H332
H312
H302
H412
</t>
  </si>
  <si>
    <t>612-035-00-4</t>
  </si>
  <si>
    <t>2-methoxyaniline; o-anisidine</t>
  </si>
  <si>
    <t xml:space="preserve">Carc. 1B
Muta. 2
Acute Tox. 3 *
Acute Tox. 3 *
Acute Tox. 3 *
</t>
  </si>
  <si>
    <t xml:space="preserve">H350
H341
H331
H311
H301
</t>
  </si>
  <si>
    <t>612-036-00-X</t>
  </si>
  <si>
    <t>3,3'-dimethoxybenzidine; o-dianisidine</t>
  </si>
  <si>
    <t>612-037-00-5</t>
  </si>
  <si>
    <t>salts of 3,3'-dimethoxybenzidine; salts of o-dianisidine</t>
  </si>
  <si>
    <t>612-038-00-0</t>
  </si>
  <si>
    <t>2-nitro-p-anisidine; 4-methoxy-2-nitroaniline</t>
  </si>
  <si>
    <t>202-547-2</t>
  </si>
  <si>
    <t>96-96-8</t>
  </si>
  <si>
    <t xml:space="preserve">Acute Tox. 1
Acute Tox. 2 *
Acute Tox. 2 *
STOT RE 2 *
Aquatic Chronic 3
</t>
  </si>
  <si>
    <t xml:space="preserve">H310
H330
H300
H373 **
H412
</t>
  </si>
  <si>
    <t xml:space="preserve">H330
H310
H300
H373 **
H412
</t>
  </si>
  <si>
    <t>612-039-00-6</t>
  </si>
  <si>
    <t>2-ethoxyaniline; o-phenetidine</t>
  </si>
  <si>
    <t>202-356-4</t>
  </si>
  <si>
    <t>94-70-2</t>
  </si>
  <si>
    <t xml:space="preserve">Acute Tox. 3 *
Acute Tox. 3 *
Acute Tox. 3 *
STOT RE 2 *
</t>
  </si>
  <si>
    <t xml:space="preserve">H331
H311
H301
H373 **
</t>
  </si>
  <si>
    <t>612-040-00-1</t>
  </si>
  <si>
    <t>2,4-dinitroaniline</t>
  </si>
  <si>
    <t>202-553-5</t>
  </si>
  <si>
    <t>97-02-9</t>
  </si>
  <si>
    <t>612-041-00-7</t>
  </si>
  <si>
    <t>4,4'-bi-o-toluidine</t>
  </si>
  <si>
    <t>204-358-0</t>
  </si>
  <si>
    <t xml:space="preserve">Carc. 1B
Acute Tox. 4 *
Aquatic Chronic 2
</t>
  </si>
  <si>
    <t>612-042-00-2</t>
  </si>
  <si>
    <t>benzidine; 1,1'-biphenyl-4,4'-diamine; 4,4'-diaminobiphenyl; biphenyl-4,4'-ylenediamine</t>
  </si>
  <si>
    <t xml:space="preserve">Carc. 1A
Acute Tox. 4 *
Aquatic Acute 1
Aquatic Chronic 1
</t>
  </si>
  <si>
    <t>612-043-00-8</t>
  </si>
  <si>
    <t>N,N'-dimethylbenzidine</t>
  </si>
  <si>
    <t>2810-74-4</t>
  </si>
  <si>
    <t>612-044-00-3</t>
  </si>
  <si>
    <t>N,N'-diacetylbenzidine</t>
  </si>
  <si>
    <t>210-338-2</t>
  </si>
  <si>
    <t>613-35-4</t>
  </si>
  <si>
    <t xml:space="preserve">Carc. 1B
Muta. 2
Acute Tox. 4 *
Acute Tox. 4 *
Acute Tox. 4 *
</t>
  </si>
  <si>
    <t xml:space="preserve">H350
H341
H332
H312
H302
</t>
  </si>
  <si>
    <t>612-046-00-4</t>
  </si>
  <si>
    <t>allylamine</t>
  </si>
  <si>
    <t>203-463-9</t>
  </si>
  <si>
    <t>107-11-9</t>
  </si>
  <si>
    <t xml:space="preserve">Flam. Liq. 2
Acute Tox. 3 *
Acute Tox. 3 *
Acute Tox. 3 *
Aquatic Chronic 2
</t>
  </si>
  <si>
    <t xml:space="preserve">H225
H331
H311
H301
H411
</t>
  </si>
  <si>
    <t>612-047-00-X</t>
  </si>
  <si>
    <t>benzylamine</t>
  </si>
  <si>
    <t>202-854-1</t>
  </si>
  <si>
    <t>100-46-9</t>
  </si>
  <si>
    <t>612-048-00-5</t>
  </si>
  <si>
    <t>dipropylamine</t>
  </si>
  <si>
    <t>612-049-00-0</t>
  </si>
  <si>
    <t xml:space="preserve">di-n-butylamine [1]
di-sec-butylamine  [2]
</t>
  </si>
  <si>
    <t xml:space="preserve">203-921-8 [1]
210-937-9 [2]
</t>
  </si>
  <si>
    <t xml:space="preserve">111-92-2 [1]
626-23-3 [2]
</t>
  </si>
  <si>
    <t>612-050-00-6</t>
  </si>
  <si>
    <t>cyclohexylamine</t>
  </si>
  <si>
    <t>203-629-0</t>
  </si>
  <si>
    <t xml:space="preserve">Flam. Liq. 3
Repr. 2
Acute Tox. 4 *
Acute Tox. 4 *
Skin Corr. 1B
</t>
  </si>
  <si>
    <t xml:space="preserve">H226
H361f ***
H312
H302
H314
</t>
  </si>
  <si>
    <t>612-051-00-1</t>
  </si>
  <si>
    <t>4,4'-diaminodiphenylmethane; 4,4'-methylenedianiline</t>
  </si>
  <si>
    <t xml:space="preserve">Carc. 1B
Muta. 2
STOT SE 1
STOT RE 2 *
Skin Sens. 1
Aquatic Chronic 2
</t>
  </si>
  <si>
    <t xml:space="preserve">H350
H341
H370 **
H373 **
H317
H411
</t>
  </si>
  <si>
    <t>612-052-00-7</t>
  </si>
  <si>
    <t xml:space="preserve">(S)-sec-butylamine; (S)-2-aminobutane [1]
(R)-sec-butylamine; (R)-2-aminobutane [2]
sec-butylamine; 2-aminobutane  [3]
</t>
  </si>
  <si>
    <t xml:space="preserve">208-164-7 [1]
236-232-6 [2]
237-732-7 [3]
</t>
  </si>
  <si>
    <t xml:space="preserve">513-49-5 [1]
13250-12-9 [2]
13952-84-6 [3]
</t>
  </si>
  <si>
    <t xml:space="preserve">Flam. Liq. 2
Acute Tox. 4 *
Acute Tox. 4 *
Skin Corr. 1A
Aquatic Acute 1
</t>
  </si>
  <si>
    <t xml:space="preserve">H225
H332
H302
H314
H400
</t>
  </si>
  <si>
    <t>612-053-00-2</t>
  </si>
  <si>
    <t>N-ethylaniline</t>
  </si>
  <si>
    <t>203-135-5</t>
  </si>
  <si>
    <t>103-69-5</t>
  </si>
  <si>
    <t>612-054-00-8</t>
  </si>
  <si>
    <t>N,N-diethylaniline</t>
  </si>
  <si>
    <t>202-088-8</t>
  </si>
  <si>
    <t>91-66-7</t>
  </si>
  <si>
    <t>612-055-00-3</t>
  </si>
  <si>
    <t xml:space="preserve">N-methyl-o-toluidine [1]
N-methyl-m-toluidine [2]
N-methyl-p-toluidine  [3]
</t>
  </si>
  <si>
    <t xml:space="preserve">210-260-9 [1]
211-795-0 [2]
210-769-6 [3]
</t>
  </si>
  <si>
    <t xml:space="preserve">611-21-2 [1]
696-44-6 [2]
623-08-5 [3]
</t>
  </si>
  <si>
    <t>612-056-00-9</t>
  </si>
  <si>
    <t xml:space="preserve">N,N-dimethyl-p-toluidine [1]
N,N-dimethyl-m-toluidine [2]
N,N-dimethyl-o-toluidine  [3]
</t>
  </si>
  <si>
    <t xml:space="preserve">202-805-4 [1]
204-495-6 [2]
210-199-8 [3]
</t>
  </si>
  <si>
    <t xml:space="preserve">99-97-8 [1]
121-72-2 [2]
609-72-3 [3]
</t>
  </si>
  <si>
    <t>612-057-00-4</t>
  </si>
  <si>
    <t>piperazine; [solid]</t>
  </si>
  <si>
    <t>203-808-3</t>
  </si>
  <si>
    <t xml:space="preserve">Repr. 2
Skin Corr. 1B
Resp. Sens. 1
Skin Sens. 1
</t>
  </si>
  <si>
    <t xml:space="preserve">H361fd
H314
H334
H317
</t>
  </si>
  <si>
    <t>612-057-01-1</t>
  </si>
  <si>
    <t>piperazine; [liquid]</t>
  </si>
  <si>
    <t>612-058-00-X</t>
  </si>
  <si>
    <t>2,2'-iminodiethylamine; diethylenetriamine</t>
  </si>
  <si>
    <t>203-865-4</t>
  </si>
  <si>
    <t xml:space="preserve">Acute Tox. 4 *
Acute Tox. 4 *
Skin Corr. 1B
Skin Sens. 1
</t>
  </si>
  <si>
    <t xml:space="preserve">H312
H302
H314
H317
</t>
  </si>
  <si>
    <t>612-059-00-5</t>
  </si>
  <si>
    <t>3,6-diazaoctanethylenediamin; triethylenetetramine</t>
  </si>
  <si>
    <t>203-950-6</t>
  </si>
  <si>
    <t>112-24-3</t>
  </si>
  <si>
    <t xml:space="preserve">H312
H314
H317
H412
</t>
  </si>
  <si>
    <t>612-060-00-0</t>
  </si>
  <si>
    <t>3,6,9-triazaundecamethylenediamine; tetraethylenepentamine</t>
  </si>
  <si>
    <t>203-986-2</t>
  </si>
  <si>
    <t>112-57-2</t>
  </si>
  <si>
    <t>612-061-00-6</t>
  </si>
  <si>
    <t>3-aminopropyldimethylamine; N,N-dimethyl-1,3-diaminopropane</t>
  </si>
  <si>
    <t>203-680-9</t>
  </si>
  <si>
    <t>109-55-7</t>
  </si>
  <si>
    <t xml:space="preserve">Flam. Liq. 3
Acute Tox. 4 *
Skin Corr. 1B
Skin Sens. 1
</t>
  </si>
  <si>
    <t>612-062-00-1</t>
  </si>
  <si>
    <t>3-aminopropyldiethylamine; N,N-diethyl-1,3-diaminopropane</t>
  </si>
  <si>
    <t>203-236-4</t>
  </si>
  <si>
    <t>104-78-9</t>
  </si>
  <si>
    <t xml:space="preserve">Flam. Liq. 3
Acute Tox. 4 *
Acute Tox. 4 *
Skin Corr. 1B
Skin Sens. 1
</t>
  </si>
  <si>
    <t xml:space="preserve">H226
H312
H302
H314
H317
</t>
  </si>
  <si>
    <t>612-063-00-7</t>
  </si>
  <si>
    <t>3,3'-iminodi(propylamine); dipropylenetriamine</t>
  </si>
  <si>
    <t>200-261-2</t>
  </si>
  <si>
    <t>56-18-8</t>
  </si>
  <si>
    <t xml:space="preserve">Acute Tox. 2 *
Acute Tox. 3 *
Acute Tox. 4 *
Skin Corr. 1A
Skin Sens. 1
</t>
  </si>
  <si>
    <t xml:space="preserve">H330
H311
H302
H314
H317
</t>
  </si>
  <si>
    <t>612-064-00-2</t>
  </si>
  <si>
    <t>3,6,9,12-tetra-azatetradecamethylenediamine; pentacthylenehexamine</t>
  </si>
  <si>
    <t>223-775-9</t>
  </si>
  <si>
    <t>4067-16-7</t>
  </si>
  <si>
    <t>612-065-00-8</t>
  </si>
  <si>
    <t>polyethlyenepolyamines with the exception of those specified elsewhere in this Annex</t>
  </si>
  <si>
    <t xml:space="preserve">Acute Tox. 4 *
Acute Tox. 4 *
Skin Corr. 1B
Skin Sens. 1
Aquatic Acute 1
Aquatic Chronic 1
</t>
  </si>
  <si>
    <t xml:space="preserve">H312
H302
H314
H317
H400
H410
</t>
  </si>
  <si>
    <t xml:space="preserve">H312
H302
H314
H317
H410
</t>
  </si>
  <si>
    <t>612-066-00-3</t>
  </si>
  <si>
    <t>dicyclohexylamine</t>
  </si>
  <si>
    <t>202-980-7</t>
  </si>
  <si>
    <t>101-83-7</t>
  </si>
  <si>
    <t>612-067-00-9</t>
  </si>
  <si>
    <t>3-aminomethyl-3,5,5-trimethylcyclohexylamine</t>
  </si>
  <si>
    <t>220-666-8</t>
  </si>
  <si>
    <t>2855-13-2</t>
  </si>
  <si>
    <t xml:space="preserve">Acute Tox. 4 *
Acute Tox. 4 *
Skin Corr. 1B
Skin Sens. 1
Aquatic Chronic 3
</t>
  </si>
  <si>
    <t xml:space="preserve">H312
H302
H314
H317
H412
</t>
  </si>
  <si>
    <t>612-068-00-4</t>
  </si>
  <si>
    <t>3,3'-dichlorobenzidine; 3,3'-dichlorobiphenyl-4,4'-ylenediamine</t>
  </si>
  <si>
    <t xml:space="preserve">Carc. 1B
Acute Tox. 4 *
Skin Sens. 1
Aquatic Acute 1
Aquatic Chronic 1
</t>
  </si>
  <si>
    <t xml:space="preserve">H350
H312
H317
H400
H410
</t>
  </si>
  <si>
    <t xml:space="preserve">H350
H312
H317
H410
</t>
  </si>
  <si>
    <t>612-069-00-X</t>
  </si>
  <si>
    <t>salts of 3,3'-dichlorobenzidine; salts of 3,3'-dichlorobiphenyl-4,4'-ylenediamine</t>
  </si>
  <si>
    <t>612-070-00-5</t>
  </si>
  <si>
    <t xml:space="preserve">salts of benzidine [ [1]
salts of benzidine [ [2]
salts of benzidine [ [3]
salts of benzidine [ [4]
</t>
  </si>
  <si>
    <t xml:space="preserve">208-519-6 [1]
208-520-1 [2]
244-236-4 [3]
252-984-8 [4]
</t>
  </si>
  <si>
    <t xml:space="preserve">531-85-1 [1]
531-86-2 [2]
21136-70-9 [3]
36341-27-2 [4]
</t>
  </si>
  <si>
    <t>612-071-00-0</t>
  </si>
  <si>
    <t xml:space="preserve">salts of 2-naphthylamine [1]
salts of 2-naphthylamine [2]
</t>
  </si>
  <si>
    <t xml:space="preserve">209-030-0 [1]
210-313-6 [2]
</t>
  </si>
  <si>
    <t xml:space="preserve">553-00-4 [1]
612-52-2 [2]
</t>
  </si>
  <si>
    <t>612-072-00-6</t>
  </si>
  <si>
    <t>biphenyl-4-ylamine; xenylamine; 4-aminobiphenyl</t>
  </si>
  <si>
    <t xml:space="preserve">Carc. 1A
Acute Tox. 4 *
</t>
  </si>
  <si>
    <t>612-073-00-1</t>
  </si>
  <si>
    <t>salts of biphenyl-4-ylamine; salts of xenylamine; salts of 4-aminobiphenyl</t>
  </si>
  <si>
    <t>612-074-00-7</t>
  </si>
  <si>
    <t>benzyldimethylamine</t>
  </si>
  <si>
    <t>203-149-1</t>
  </si>
  <si>
    <t>103-83-3</t>
  </si>
  <si>
    <t xml:space="preserve">Flam. Liq. 3
Acute Tox. 4 *
Acute Tox. 4 *
Acute Tox. 4 *
Skin Corr. 1B
Aquatic Chronic 3
</t>
  </si>
  <si>
    <t xml:space="preserve">H226
H332
H312
H302
H314
H412
</t>
  </si>
  <si>
    <t>612-075-00-2</t>
  </si>
  <si>
    <t>2-aminoethyldimethylamine; 2-dimethylaminoethylamine</t>
  </si>
  <si>
    <t>203-541-2</t>
  </si>
  <si>
    <t>108-00-9</t>
  </si>
  <si>
    <t xml:space="preserve">Flam. Liq. 2
Acute Tox. 4 *
Acute Tox. 4 *
Skin Corr. 1A
</t>
  </si>
  <si>
    <t xml:space="preserve">H225
H312
H302
H314
</t>
  </si>
  <si>
    <t>612-076-00-8</t>
  </si>
  <si>
    <t>ethyldimethylamine</t>
  </si>
  <si>
    <t>209-940-8</t>
  </si>
  <si>
    <t>598-56-1</t>
  </si>
  <si>
    <t xml:space="preserve">Flam. Liq. 2
Acute Tox. 4 *
Acute Tox. 4 *
Skin Corr. 1B
</t>
  </si>
  <si>
    <t xml:space="preserve">H225
H332
H302
H314
</t>
  </si>
  <si>
    <t>612-077-00-3</t>
  </si>
  <si>
    <t>dimethylnitrosoamine; N-nitrosodimethylamine</t>
  </si>
  <si>
    <t>200-549-8</t>
  </si>
  <si>
    <t>62-75-9</t>
  </si>
  <si>
    <t xml:space="preserve">Carc. 1B
Acute Tox. 2 *
Acute Tox. 3 *
STOT RE 1
Aquatic Chronic 2
</t>
  </si>
  <si>
    <t xml:space="preserve">H350
H330
H301
H372 **
H411
</t>
  </si>
  <si>
    <t>612-078-00-9</t>
  </si>
  <si>
    <t>2,2'-dichloro-4,4'-methylenedianiline; 4,4'-methylene bis(2-chloroaniline)</t>
  </si>
  <si>
    <t>612-079-00-4</t>
  </si>
  <si>
    <t>salts of 2,2'-dichloro-4,4'-methylenedianiline; salts of 4,4'-methylenebis(2-chloroaniline)</t>
  </si>
  <si>
    <t>612-080-00-X</t>
  </si>
  <si>
    <t>4-amino-N,N-diethylaniline; N,N-diethyl-p-phenylendiamine</t>
  </si>
  <si>
    <t>202-214-1</t>
  </si>
  <si>
    <t>93-05-0</t>
  </si>
  <si>
    <t>612-081-00-5</t>
  </si>
  <si>
    <t xml:space="preserve">salts of 4,4'-bi-o-toluidine; salts of 3,3'-dimethylbenzidine; salts of o-tolidine [1]
salts of 4,4'-bi-o-toluidine; salts of 3,3'-dimethylbenzidine; salts of o-tolidine [2]
salts of 4,4'-bi-o-toluidine; salts of 3,3'-dimethylbenzidine; salts of o-tolidine [3]
</t>
  </si>
  <si>
    <t xml:space="preserve">210-322-5 [1]
265-294-7 [2]
277-985-0 [3]
</t>
  </si>
  <si>
    <t xml:space="preserve">612-82-8 [1]
64969-36-4 [2]
74753-18-7 [3]
</t>
  </si>
  <si>
    <t>612-082-00-0</t>
  </si>
  <si>
    <t>thiourea; thiocarbamide</t>
  </si>
  <si>
    <t>200-543-5</t>
  </si>
  <si>
    <t>62-56-6</t>
  </si>
  <si>
    <t xml:space="preserve">Carc. 2
Repr. 2
Acute Tox. 4 *
Aquatic Chronic 2
</t>
  </si>
  <si>
    <t xml:space="preserve">H351
H361d ***
H302
H411
</t>
  </si>
  <si>
    <t>612-083-00-6</t>
  </si>
  <si>
    <t>1-methyl-3-nitro-1-nitrosoguanidine</t>
  </si>
  <si>
    <t>200-730-1</t>
  </si>
  <si>
    <t>70-25-7</t>
  </si>
  <si>
    <t xml:space="preserve">Carc. 1B
Acute Tox. 4 *
Skin Irrit. 2
Eye Irrit. 2
Aquatic Chronic 2
</t>
  </si>
  <si>
    <t xml:space="preserve">H350
H332
H315
H319
H411
</t>
  </si>
  <si>
    <t xml:space="preserve">H350
H332
H319
H315
H411
</t>
  </si>
  <si>
    <t xml:space="preserve">Carc. 1B; H350: C ≥ 0,01 %
</t>
  </si>
  <si>
    <t>612-084-00-1</t>
  </si>
  <si>
    <t>dapsone; 4,4'-diamino diphenyl sulfone</t>
  </si>
  <si>
    <t>201-248-4</t>
  </si>
  <si>
    <t>80-08-0</t>
  </si>
  <si>
    <t>612-085-00-7</t>
  </si>
  <si>
    <t>612-086-00-2</t>
  </si>
  <si>
    <t>amitraz (ISO); N,N-bis(2,4-xylyliminomethyl) methylamine</t>
  </si>
  <si>
    <t>612-087-00-8</t>
  </si>
  <si>
    <t>guazatine (ISO)</t>
  </si>
  <si>
    <t xml:space="preserve">Acute Tox. 2 *
Acute Tox. 4 *
Acute Tox. 4 *
STOT SE 3
Skin Irrit. 2
Eye Dam. 1
Aquatic Acute 1
Aquatic Chronic 1
</t>
  </si>
  <si>
    <t xml:space="preserve">H330
H312
H302
H335
H315
H318
H400
H410
</t>
  </si>
  <si>
    <t xml:space="preserve">H330
H312
H302
H335
H315
H318
H410
</t>
  </si>
  <si>
    <t>612-088-00-3</t>
  </si>
  <si>
    <t>simazine (ISO); 6-chloro-N,N'-diethyl-1,3,5-triazine-2,4-diamine</t>
  </si>
  <si>
    <t>612-089-00-9</t>
  </si>
  <si>
    <t>1,5-naphthylenediamine</t>
  </si>
  <si>
    <t>218-817-8</t>
  </si>
  <si>
    <t>2243-62-1</t>
  </si>
  <si>
    <t>612-090-00-4</t>
  </si>
  <si>
    <t>2,2'-(nitrosoimino)bisethanol</t>
  </si>
  <si>
    <t>214-237-4</t>
  </si>
  <si>
    <t>1116-54-7</t>
  </si>
  <si>
    <t>612-091-00-X</t>
  </si>
  <si>
    <t>o-toluidine; 2-aminotoluene</t>
  </si>
  <si>
    <t xml:space="preserve">Carc. 1B
Acute Tox. 3 *
Acute Tox. 3 *
Eye Irrit. 2
Aquatic Acute 1
</t>
  </si>
  <si>
    <t xml:space="preserve">H350
H331
H301
H319
H400
</t>
  </si>
  <si>
    <t>612-092-00-5</t>
  </si>
  <si>
    <t>N,N'-(2,2-dimethylpropylidene)hexamethylenediamine</t>
  </si>
  <si>
    <t>401-660-6</t>
  </si>
  <si>
    <t>1000-78-8</t>
  </si>
  <si>
    <t>612-093-00-0</t>
  </si>
  <si>
    <t>3,5-dichloro-4-(1,1,2,2-tetrafluoroethoxy)aniline</t>
  </si>
  <si>
    <t>401-790-3</t>
  </si>
  <si>
    <t>104147-32-2</t>
  </si>
  <si>
    <t>612-094-00-6</t>
  </si>
  <si>
    <t>4-(2-chloro-4-trifluoromethyl)phenoxy-2-fluoroaniline hydrochloride</t>
  </si>
  <si>
    <t>402-190-4</t>
  </si>
  <si>
    <t>113674-95-6</t>
  </si>
  <si>
    <t xml:space="preserve">Acute Tox. 4 *
STOT RE 1
STOT RE 2 *
Eye Dam. 1
Skin Sens. 1
Aquatic Acute 1
Aquatic Chronic 1
</t>
  </si>
  <si>
    <t xml:space="preserve">H302
H372 **
H373 **
H318
H317
H400
H410
</t>
  </si>
  <si>
    <t xml:space="preserve">H372 **
H302
H373 **
H318
H317
H410
</t>
  </si>
  <si>
    <t>612-095-00-1</t>
  </si>
  <si>
    <t>benzyl-2-hydroxydodecyldimethylammonium benzoate</t>
  </si>
  <si>
    <t>402-610-6</t>
  </si>
  <si>
    <t>113694-52-3</t>
  </si>
  <si>
    <t>612-096-00-7</t>
  </si>
  <si>
    <t>4,4'-carbonimidoylbis[N,N-dimethylaniline]</t>
  </si>
  <si>
    <t>207-762-5</t>
  </si>
  <si>
    <t>492-80-8</t>
  </si>
  <si>
    <t xml:space="preserve">Carc. 2
Acute Tox. 4 *
Eye Irrit. 2
Aquatic Chronic 2
</t>
  </si>
  <si>
    <t xml:space="preserve">H351
H302
H319
H411
</t>
  </si>
  <si>
    <t>612-097-00-2</t>
  </si>
  <si>
    <t>salts of 4,4'-carbonimidoylbis[N,N-dimethylaniline]</t>
  </si>
  <si>
    <t>612-098-00-8</t>
  </si>
  <si>
    <t>nitrosodipropylamine</t>
  </si>
  <si>
    <t>210-698-0</t>
  </si>
  <si>
    <t>621-64-7</t>
  </si>
  <si>
    <t xml:space="preserve">Carc. 1B; H350: C ≥ 0,001 %
</t>
  </si>
  <si>
    <t>612-099-00-3</t>
  </si>
  <si>
    <t>4-methyl-m-phenylenediamine; 2,4-toluenediamine</t>
  </si>
  <si>
    <t xml:space="preserve">Carc. 1B
Muta. 2
Repr. 2
Acute Tox. 3 *
Acute Tox. 4 *
STOT RE 2 *
Skin Sens. 1
Aquatic Chronic 2
</t>
  </si>
  <si>
    <t xml:space="preserve">H350
H341
H361f ***
H301
H312
H373 **
H317
H411
</t>
  </si>
  <si>
    <t>612-100-00-7</t>
  </si>
  <si>
    <t>propylenediamine</t>
  </si>
  <si>
    <t xml:space="preserve">Flam. Liq. 3
Acute Tox. 4 *
Acute Tox. 4 *
Skin Corr. 1A
</t>
  </si>
  <si>
    <t xml:space="preserve">H226
H312
H302
H314
</t>
  </si>
  <si>
    <t>612-101-00-2</t>
  </si>
  <si>
    <t>methenamine; hexamethylenetetramine</t>
  </si>
  <si>
    <t>202-905-8</t>
  </si>
  <si>
    <t>100-97-0</t>
  </si>
  <si>
    <t xml:space="preserve">Flam. Sol. 2
Skin Sens. 1
</t>
  </si>
  <si>
    <t>612-102-00-8</t>
  </si>
  <si>
    <t>N,N-bis(3-aminopropyl)methylamine</t>
  </si>
  <si>
    <t>203-336-8</t>
  </si>
  <si>
    <t>105-83-9</t>
  </si>
  <si>
    <t xml:space="preserve">Acute Tox. 3 *
Acute Tox. 3 *
Acute Tox. 4 *
Skin Corr. 1B
</t>
  </si>
  <si>
    <t xml:space="preserve">H331
H311
H302
H314
</t>
  </si>
  <si>
    <t>612-103-00-3</t>
  </si>
  <si>
    <t>N,N,N',N'-tetramethylethylenediamine</t>
  </si>
  <si>
    <t>203-744-6</t>
  </si>
  <si>
    <t>110-18-9</t>
  </si>
  <si>
    <t>612-104-00-9</t>
  </si>
  <si>
    <t>hexamethylenediamine</t>
  </si>
  <si>
    <t xml:space="preserve">Acute Tox. 4 *
Acute Tox. 4 *
STOT SE 3
Skin Corr. 1B
</t>
  </si>
  <si>
    <t xml:space="preserve">H312
H302
H335
H314
</t>
  </si>
  <si>
    <t>612-105-00-4</t>
  </si>
  <si>
    <t>2-piperazin-1-ylethylamine</t>
  </si>
  <si>
    <t>205-411-0</t>
  </si>
  <si>
    <t>140-31-8</t>
  </si>
  <si>
    <t>612-106-00-X</t>
  </si>
  <si>
    <t>2,6-diethylaniline</t>
  </si>
  <si>
    <t>209-445-7</t>
  </si>
  <si>
    <t>579-66-8</t>
  </si>
  <si>
    <t>612-107-00-5</t>
  </si>
  <si>
    <t xml:space="preserve">1-phenylethylamine [1]
Dl-α-methylbenzylamine  [2]
</t>
  </si>
  <si>
    <t xml:space="preserve">202-706-6 [1]
210-545-8 [2]
</t>
  </si>
  <si>
    <t xml:space="preserve">98-84-0 [1]
618-36-0 [2]
</t>
  </si>
  <si>
    <t>612-108-00-0</t>
  </si>
  <si>
    <t>3-aminopropyltriethoxysilane</t>
  </si>
  <si>
    <t>213-048-4</t>
  </si>
  <si>
    <t>919-30-2</t>
  </si>
  <si>
    <t xml:space="preserve">Acute Tox. 4 *
Skin Corr. 1B
</t>
  </si>
  <si>
    <t>612-109-00-6</t>
  </si>
  <si>
    <t>bis(2-dimethylaminoethyl)(methyl)amine</t>
  </si>
  <si>
    <t>221-201-1</t>
  </si>
  <si>
    <t>3030-47-5</t>
  </si>
  <si>
    <t xml:space="preserve">Acute Tox. 3 *
Acute Tox. 4 *
Skin Corr. 1B
</t>
  </si>
  <si>
    <t xml:space="preserve">H311
H302
H314
</t>
  </si>
  <si>
    <t>612-110-00-1</t>
  </si>
  <si>
    <t>2,2'-dimethyl-4,4'-methylenebis(cyclohexylamine)</t>
  </si>
  <si>
    <t>229-962-1</t>
  </si>
  <si>
    <t>6864-37-5</t>
  </si>
  <si>
    <t xml:space="preserve">Acute Tox. 3 *
Acute Tox. 3 *
Acute Tox. 4 *
Skin Corr. 1A
Aquatic Chronic 2
</t>
  </si>
  <si>
    <t xml:space="preserve">H331
H311
H302
H314
H411
</t>
  </si>
  <si>
    <t>612-111-00-7</t>
  </si>
  <si>
    <t>2-methyl-m-phenylenediamine; 2,6-toluenediamine</t>
  </si>
  <si>
    <t>212-513-9</t>
  </si>
  <si>
    <t>823-40-5</t>
  </si>
  <si>
    <t xml:space="preserve">Muta. 2
Acute Tox. 4 *
Acute Tox. 4 *
Skin Sens. 1
Aquatic Chronic 2
</t>
  </si>
  <si>
    <t xml:space="preserve">H341
H312
H302
H317
H411
</t>
  </si>
  <si>
    <t>612-112-00-2</t>
  </si>
  <si>
    <t>p-anisidine; 4-methoxyaniline</t>
  </si>
  <si>
    <t>203-254-2</t>
  </si>
  <si>
    <t>104-94-9</t>
  </si>
  <si>
    <t xml:space="preserve">Acute Tox. 1
Acute Tox. 2 *
Acute Tox. 2 *
STOT RE 2 *
Aquatic Acute 1
</t>
  </si>
  <si>
    <t xml:space="preserve">H310
H330
H300
H373 **
H400
</t>
  </si>
  <si>
    <t xml:space="preserve">H330
H310
H300
H373 **
H400
</t>
  </si>
  <si>
    <t>612-113-00-8</t>
  </si>
  <si>
    <t>6-methyl-2,4-bis(methylthio)phenylene-1,3-diamine</t>
  </si>
  <si>
    <t>403-240-8</t>
  </si>
  <si>
    <t>106264-79-3</t>
  </si>
  <si>
    <t>612-114-00-3</t>
  </si>
  <si>
    <t>R,R-2-hydroxy-5-(1-hydroxy-2-(4-phenylbut-2-ylamino)ethyl)benzamide hydrogen 2,3-bis(benzoyloxy)succinate</t>
  </si>
  <si>
    <t>404-390-7</t>
  </si>
  <si>
    <t xml:space="preserve">Flam. Sol. 1
Skin Sens. 1
Aquatic Chronic 3
</t>
  </si>
  <si>
    <t xml:space="preserve">H228
H317
H412
</t>
  </si>
  <si>
    <t>612-115-00-9</t>
  </si>
  <si>
    <t>dimethyldioctadecylammonium hydrogen sulfate</t>
  </si>
  <si>
    <t>404-050-8</t>
  </si>
  <si>
    <t>123312-54-9</t>
  </si>
  <si>
    <t>612-116-00-4</t>
  </si>
  <si>
    <t>C8-18alkylbis(2-hydroxyethyl)ammonium bis(2-ethylhexyl)phosphate</t>
  </si>
  <si>
    <t>404-690-8</t>
  </si>
  <si>
    <t>68132-19-4</t>
  </si>
  <si>
    <t xml:space="preserve">Acute Tox. 3 *
Skin Corr. 1B
Skin Sens. 1
Aquatic Acute 1
Aquatic Chronic 1
</t>
  </si>
  <si>
    <t xml:space="preserve">H331
H314
H317
H400
H410
</t>
  </si>
  <si>
    <t xml:space="preserve">H331
H314
H317
H410
</t>
  </si>
  <si>
    <t>612-117-00-X</t>
  </si>
  <si>
    <t>C12-14-tert-alkylamine, methylphosphonic acid salt</t>
  </si>
  <si>
    <t>404-750-3</t>
  </si>
  <si>
    <t>119415-07-5</t>
  </si>
  <si>
    <t>612-118-00-5</t>
  </si>
  <si>
    <t>A reaction mass of: (1,3-dioxo-2H-benz(de)isoquinolin-2-ylpropyl)hexadecyldimethylammonium 4-toluenesulfonate; (1,3-dioxo-2H-benz(de)isoquinolin-2-ylpropyl)hexadecyldimethylammonium bromide</t>
  </si>
  <si>
    <t>405-080-4</t>
  </si>
  <si>
    <t>612-119-00-0</t>
  </si>
  <si>
    <t>benzyldimethyloctadecylammonium 3-nitrobenzenesulfonate</t>
  </si>
  <si>
    <t>405-330-2</t>
  </si>
  <si>
    <t>612-120-00-6</t>
  </si>
  <si>
    <t>aclonifen (ISO); 2-chloro-6-nitro-3-phenoxyaniline</t>
  </si>
  <si>
    <t>277-704-1</t>
  </si>
  <si>
    <t>74070-46-5</t>
  </si>
  <si>
    <t xml:space="preserve">Carc. 2
Skin Sens. 1A
Aquatic Acute 1
Aquatic Chronic 1
</t>
  </si>
  <si>
    <t xml:space="preserve">H317
H351
H410
</t>
  </si>
  <si>
    <t>612-121-00-1</t>
  </si>
  <si>
    <t>amines, polyethylenepoly-; HEPA</t>
  </si>
  <si>
    <t>268-626-9</t>
  </si>
  <si>
    <t>68131-73-7</t>
  </si>
  <si>
    <t>612-122-00-7</t>
  </si>
  <si>
    <t>hydroxylamine  ....% [&gt; 55 % in aqueous solution]</t>
  </si>
  <si>
    <t>232-259-2</t>
  </si>
  <si>
    <t>7803-49-8</t>
  </si>
  <si>
    <t xml:space="preserve">Unst. Expl.
Met. Corr. 1
Carc. 2
Acute Tox. 4 *
Acute Tox. 4 *
STOT SE 3
STOT RE 2 *
Skin Irrit. 2
Eye Dam. 1
Skin Sens. 1
Aquatic Acute 1
</t>
  </si>
  <si>
    <t xml:space="preserve">H200
H290
H351
H312
H302
H335
H373 **
H315
H318
H317
H400
</t>
  </si>
  <si>
    <t xml:space="preserve">H200
H290
H351
H312
H302
H373 **
H335
H315
H318
H317
H400
</t>
  </si>
  <si>
    <t>612-122-01-4</t>
  </si>
  <si>
    <t>hydroxylamine ...% [≤ 55% in aqueous solution]</t>
  </si>
  <si>
    <t xml:space="preserve">Met. Corr. 1
Carc. 2
Acute Tox. 4 *
Acute Tox. 4 *
STOT SE 3
STOT RE 2 *
Skin Irrit. 2
Eye Dam. 1
Skin Sens. 1
Aquatic Acute 1
</t>
  </si>
  <si>
    <t xml:space="preserve">H290
H351
H312
H302
H335
H373 **
H315
H318
H317
H400
</t>
  </si>
  <si>
    <t xml:space="preserve">H290
H351
H312
H302
H373 **
H335
H315
H318
H317
H400
</t>
  </si>
  <si>
    <t>612-123-00-2</t>
  </si>
  <si>
    <t xml:space="preserve">hydroxylammonium chloride; hydroxylamine hydrochloride [1]
bis(hydroxylammonium) sulfate; hydroxylamine sulfate (2:1)  [2]
</t>
  </si>
  <si>
    <t xml:space="preserve">226-798-2 [1]
233-118-8 [2]
</t>
  </si>
  <si>
    <t xml:space="preserve">5470-11-1 [1]
10039-54-0 [2]
</t>
  </si>
  <si>
    <t xml:space="preserve">Met. Corr. 1
Carc. 2
Acute Tox. 4 *
Acute Tox. 4 *
STOT RE 2 *
Skin Irrit. 2
Eye Irrit. 2
Skin Sens. 1
Aquatic Acute 1
</t>
  </si>
  <si>
    <t xml:space="preserve">H290
H351
H312
H302
H373 **
H315
H319
H317
H400
</t>
  </si>
  <si>
    <t>GHS05
GHS08
GHS07
GHS09
Wng</t>
  </si>
  <si>
    <t xml:space="preserve">H290
H351
H312
H302
H373 **
H319
H315
H317
H400
</t>
  </si>
  <si>
    <t>612-124-00-8</t>
  </si>
  <si>
    <t>N,N,N-trimethylanilinium chloride</t>
  </si>
  <si>
    <t>205-319-0</t>
  </si>
  <si>
    <t>138-24-9</t>
  </si>
  <si>
    <t>612-125-00-3</t>
  </si>
  <si>
    <t>2-methyl-p-phenylenediamine; 2,5-toluenediamine</t>
  </si>
  <si>
    <t>202-442-1</t>
  </si>
  <si>
    <t>95-70-5</t>
  </si>
  <si>
    <t>612-126-00-9</t>
  </si>
  <si>
    <t>toluene-2,4-diammonium sulphate; 4-methyl-m-phenylenediamine sulfate</t>
  </si>
  <si>
    <t>265-697-8</t>
  </si>
  <si>
    <t>65321-67-7</t>
  </si>
  <si>
    <t xml:space="preserve">Carc. 1B
Acute Tox. 3 *
Acute Tox. 4 *
Eye Irrit. 2
Skin Sens. 1
Aquatic Chronic 2
</t>
  </si>
  <si>
    <t xml:space="preserve">H350
H301
H312
H319
H317
H411
</t>
  </si>
  <si>
    <t>612-127-00-4</t>
  </si>
  <si>
    <t>3-aminophenol</t>
  </si>
  <si>
    <t>209-711-2</t>
  </si>
  <si>
    <t>591-27-5</t>
  </si>
  <si>
    <t>612-128-00-X</t>
  </si>
  <si>
    <t>4-aminophenol</t>
  </si>
  <si>
    <t>204-616-2</t>
  </si>
  <si>
    <t>123-30-8</t>
  </si>
  <si>
    <t xml:space="preserve">Muta. 2
Acute Tox. 4 *
Acute Tox. 4 *
Aquatic Acute 1
Aquatic Chronic 1
</t>
  </si>
  <si>
    <t xml:space="preserve">H341
H332
H302
H400
H410
</t>
  </si>
  <si>
    <t xml:space="preserve">H341
H332
H302
H410
</t>
  </si>
  <si>
    <t>612-129-00-5</t>
  </si>
  <si>
    <t>diisopropylamine</t>
  </si>
  <si>
    <t>203-558-5</t>
  </si>
  <si>
    <t>108-18-9</t>
  </si>
  <si>
    <t>612-130-00-0</t>
  </si>
  <si>
    <t xml:space="preserve">2,6-diamino-3,5-diethyltoluene; 4,6-diethyl-2-methyl-1,3-benzenediamine [1]
2,4-diamino-3,5-diethyltoluene; 2,4-diethyl-6-methyl-1,3-benzenediamine [2]
diethylmethylbenzenediamine  [3]
</t>
  </si>
  <si>
    <t xml:space="preserve">218-255-3 [1]
218-256-9 [2]
270-877-4 [3]
</t>
  </si>
  <si>
    <t xml:space="preserve">2095-01-4 [1]
2095-02-5 [2]
68479-98-1 [3]
</t>
  </si>
  <si>
    <t xml:space="preserve">Acute Tox. 4 *
Acute Tox. 4 *
STOT RE 2 *
Eye Irrit. 2
Aquatic Acute 1
Aquatic Chronic 1
</t>
  </si>
  <si>
    <t xml:space="preserve">H312
H302
H373 **
H319
H400
H410
</t>
  </si>
  <si>
    <t xml:space="preserve">H312
H302
H373 **
H319
H410
</t>
  </si>
  <si>
    <t>612-131-00-6</t>
  </si>
  <si>
    <t>didecyldimethylammonium chloride</t>
  </si>
  <si>
    <t>612-132-00-1</t>
  </si>
  <si>
    <t>N,N'-diphenyl-p-phenylenediamine; N,N'-diphenyl-1,4-benzenediamine</t>
  </si>
  <si>
    <t>200-806-4</t>
  </si>
  <si>
    <t>74-31-7</t>
  </si>
  <si>
    <t>612-133-00-7</t>
  </si>
  <si>
    <t>(4-ammonio-m-tolyl)ethyl(2-hydroxyethyl)ammonium sulphate; 4-(N-ethyl-N-2-hydroxyethyl)-2-methylphenylenediamine sulphate</t>
  </si>
  <si>
    <t>247-162-0</t>
  </si>
  <si>
    <t>25646-77-9</t>
  </si>
  <si>
    <t>612-134-00-2</t>
  </si>
  <si>
    <t>N-(2-(4-amino-N-ethyl-m-toluidino)ethyl)methanesulphonamide sesquisulphate; 4-(N-ethyl-N-2-methanesulphonylaminoethyl)-2-methylphenylenediamine sesquisulphate monohydrate</t>
  </si>
  <si>
    <t>247-161-5</t>
  </si>
  <si>
    <t>25646-71-3</t>
  </si>
  <si>
    <t>612-135-00-8</t>
  </si>
  <si>
    <t>N-2-naphthylaniline; N-phenyl-2-naphthylamine</t>
  </si>
  <si>
    <t>205-223-9</t>
  </si>
  <si>
    <t>135-88-6</t>
  </si>
  <si>
    <t xml:space="preserve">Carc. 2
Skin Irrit. 2
Eye Irrit. 2
Skin Sens. 1
Aquatic Chronic 2
</t>
  </si>
  <si>
    <t xml:space="preserve">H351
H315
H319
H317
H411
</t>
  </si>
  <si>
    <t xml:space="preserve">H351
H319
H315
H317
H411
</t>
  </si>
  <si>
    <t>612-136-00-3</t>
  </si>
  <si>
    <t>N-isopropyl-N'-phenyl-p-phenylenediamine</t>
  </si>
  <si>
    <t xml:space="preserve">Skin Sens. 1; H317: C ≥ 0,1 %
</t>
  </si>
  <si>
    <t>612-137-00-9</t>
  </si>
  <si>
    <t>4-chloroaniline</t>
  </si>
  <si>
    <t>203-401-0</t>
  </si>
  <si>
    <t>612-138-00-4</t>
  </si>
  <si>
    <t>furalaxyl (ISO); methyl N-(2,6-dimethylphenyl)-N-(2-furylcarbonyl)-Dl-alaninate</t>
  </si>
  <si>
    <t>260-875-1</t>
  </si>
  <si>
    <t>57646-30-7</t>
  </si>
  <si>
    <t>612-139-00-X</t>
  </si>
  <si>
    <t>mefenacet (ISO); 2-(benzothiazol-2-yloxy)-N-methyl-N-phenylacetamide</t>
  </si>
  <si>
    <t>277-328-8</t>
  </si>
  <si>
    <t>73250-68-7</t>
  </si>
  <si>
    <t>612-140-00-5</t>
  </si>
  <si>
    <t>quaternary ammonium compounds, benzyl-C8-18-alkyldimethyl, chlorides</t>
  </si>
  <si>
    <t>264-151-6</t>
  </si>
  <si>
    <t>63449-41-2</t>
  </si>
  <si>
    <t xml:space="preserve">Acute Tox. 4 *
Acute Tox. 4 *
Skin Corr. 1B
Aquatic Acute 1
</t>
  </si>
  <si>
    <t xml:space="preserve">H312
H302
H314
H400
</t>
  </si>
  <si>
    <t>612-141-00-0</t>
  </si>
  <si>
    <t>4,4'-methylenebis(2-ethylaniline); 4,4'-methylenebis(2-ethylbenzeneamine)</t>
  </si>
  <si>
    <t>243-420-1</t>
  </si>
  <si>
    <t>19900-65-3</t>
  </si>
  <si>
    <t>612-142-00-6</t>
  </si>
  <si>
    <t>biphenyl-2-ylamine</t>
  </si>
  <si>
    <t>201-990-9</t>
  </si>
  <si>
    <t>90-41-5</t>
  </si>
  <si>
    <t xml:space="preserve">Carc. 2
Acute Tox. 4 *
Aquatic Chronic 3
</t>
  </si>
  <si>
    <t xml:space="preserve">H351
H302
H412
</t>
  </si>
  <si>
    <t>612-143-00-1</t>
  </si>
  <si>
    <t>N5,N5-diethyltoluene-2,5-diamine monohydrochloride; 4-diethylamino-2-methylaniline monohydrochloride</t>
  </si>
  <si>
    <t>218-130-3</t>
  </si>
  <si>
    <t>2051-79-8</t>
  </si>
  <si>
    <t xml:space="preserve">Acute Tox. 3 *
Eye Irrit. 2
Skin Sens. 1
Aquatic Acute 1
Aquatic Chronic 1
</t>
  </si>
  <si>
    <t xml:space="preserve">H301
H319
H317
H400
H410
</t>
  </si>
  <si>
    <t xml:space="preserve">H301
H319
H317
H410
</t>
  </si>
  <si>
    <t>612-144-00-7</t>
  </si>
  <si>
    <t>flumetralin (ISO); N-(2-chloro-6-fluorobenzyl)-N-ethyl-α,α,α-trifluoro-2,6-dinitro-p-toluidine</t>
  </si>
  <si>
    <t>62924-70-3</t>
  </si>
  <si>
    <t xml:space="preserve">Skin Irrit. 2
Eye Irrit. 2
Skin Sens. 1
Aquatic Acute 1
Aquatic Chronic 1
</t>
  </si>
  <si>
    <t xml:space="preserve">H315
H319
H317
H400
H410
</t>
  </si>
  <si>
    <t xml:space="preserve">H319
H315
H317
H410
</t>
  </si>
  <si>
    <t>612-145-00-2</t>
  </si>
  <si>
    <t>o-phenylenediamine</t>
  </si>
  <si>
    <t>202-430-6</t>
  </si>
  <si>
    <t>95-54-5</t>
  </si>
  <si>
    <t xml:space="preserve">Carc. 2
Muta. 2
Acute Tox. 3 *
Acute Tox. 4 *
Acute Tox. 4 *
Eye Irrit. 2
Skin Sens. 1
Aquatic Acute 1
Aquatic Chronic 1
</t>
  </si>
  <si>
    <t xml:space="preserve">H351
H341
H301
H332
H312
H319
H317
H400
H410
</t>
  </si>
  <si>
    <t xml:space="preserve">H351
H341
H301
H332
H312
H319
H317
H410
</t>
  </si>
  <si>
    <t>612-146-00-8</t>
  </si>
  <si>
    <t>o-phenylenediamine dihydrochloride</t>
  </si>
  <si>
    <t>210-418-7</t>
  </si>
  <si>
    <t>615-28-1</t>
  </si>
  <si>
    <t>612-147-00-3</t>
  </si>
  <si>
    <t>m-phenylenediamine</t>
  </si>
  <si>
    <t>203-584-7</t>
  </si>
  <si>
    <t>108-45-2</t>
  </si>
  <si>
    <t xml:space="preserve">Muta. 2
Acute Tox. 3 *
Acute Tox. 3 *
Acute Tox. 3 *
Eye Irrit. 2
Skin Sens. 1
Aquatic Acute 1
Aquatic Chronic 1
</t>
  </si>
  <si>
    <t xml:space="preserve">H341
H331
H311
H301
H319
H317
H400
H410
</t>
  </si>
  <si>
    <t xml:space="preserve">H341
H331
H311
H301
H319
H317
H410
</t>
  </si>
  <si>
    <t>612-148-00-9</t>
  </si>
  <si>
    <t>m-phenylenediamine dihydrochloride</t>
  </si>
  <si>
    <t>208-790-0</t>
  </si>
  <si>
    <t>541-69-5</t>
  </si>
  <si>
    <t>612-149-00-4</t>
  </si>
  <si>
    <t>1,3-diphenylguanidine</t>
  </si>
  <si>
    <t xml:space="preserve">Repr. 2
Acute Tox. 4 *
STOT SE 3
Skin Irrit. 2
Eye Irrit. 2
Aquatic Chronic 2
</t>
  </si>
  <si>
    <t xml:space="preserve">H361f ***
H302
H335
H315
H319
H411
</t>
  </si>
  <si>
    <t xml:space="preserve">H361f ***
H302
H319
H335
H315
H411
</t>
  </si>
  <si>
    <t>612-150-00-X</t>
  </si>
  <si>
    <t>spiroxamine (ISO); 8-tert-butyl-1,4-dioxaspiro[4.5]decan-2-ylmethyl(ethyl)(propyl)amine</t>
  </si>
  <si>
    <t>118134-30-8</t>
  </si>
  <si>
    <t xml:space="preserve">Acute Tox. 4 *
Acute Tox. 4 *
Acute Tox. 4 *
Skin Irrit. 2
Skin Sens. 1
Aquatic Acute 1
Aquatic Chronic 1
</t>
  </si>
  <si>
    <t xml:space="preserve">H332
H312
H302
H315
H317
H400
H410
</t>
  </si>
  <si>
    <t xml:space="preserve">H332
H312
H302
H315
H317
H410
</t>
  </si>
  <si>
    <t>612-151-00-5</t>
  </si>
  <si>
    <t>methyl-phenylene diamine; diaminotoluene; [technical product – reaction mass of 4-methyl-m-phenylene diamine (EC No 202-453-1) and 2-methyl-m-phenylene diamine (EC No 212-513-9)]</t>
  </si>
  <si>
    <t xml:space="preserve">Carc. 1B
Muta. 2
Repr. 2
Acute Tox. 3 *
Acute Tox. 4 *
STOT RE 2 *
Eye Irrit. 2
Skin Sens. 1
Aquatic Chronic 2
</t>
  </si>
  <si>
    <t xml:space="preserve">H350
H341
H361f ***
H301
H312
H373 **
H319
H317
H411
</t>
  </si>
  <si>
    <t>612-152-00-0</t>
  </si>
  <si>
    <t>N,N-diethyl-N',N'-dimethylpropan-1,3-diyl-diamine</t>
  </si>
  <si>
    <t>406-610-7</t>
  </si>
  <si>
    <t>62478-82-4</t>
  </si>
  <si>
    <t xml:space="preserve">Flam. Liq. 3
Acute Tox. 4 *
Acute Tox. 4 *
STOT RE 2 *
Skin Corr. 1A
Aquatic Chronic 3
</t>
  </si>
  <si>
    <t xml:space="preserve">H226
H332
H302
H373 **
H314
H412
</t>
  </si>
  <si>
    <t>612-153-00-6</t>
  </si>
  <si>
    <t>4-[N-ethyl-N-(2-hydroxyethyl)amino]-1-(2-hydroxyethyl)amino-2-nitrobenzene, monohydrochloride</t>
  </si>
  <si>
    <t>407-020-2</t>
  </si>
  <si>
    <t>132885-85-9</t>
  </si>
  <si>
    <t>612-154-00-1</t>
  </si>
  <si>
    <t>6'-(isobutylethylamino)-3'-methyl-2'-phenylamino-spiro[isobenzo-2-oxofuran-7,9'-[9H]-xanthene]</t>
  </si>
  <si>
    <t>410-890-6</t>
  </si>
  <si>
    <t>95235-29-3</t>
  </si>
  <si>
    <t>612-155-00-7</t>
  </si>
  <si>
    <t>2'-anilino-6'-((3-ethoxypropyl)ethylamino)-3'-methylspiro(isobenzo-3-oxofuran)-1-(1H)-9'-xanthene</t>
  </si>
  <si>
    <t>411-730-8</t>
  </si>
  <si>
    <t>93071-94-4</t>
  </si>
  <si>
    <t>612-156-00-2</t>
  </si>
  <si>
    <t>reaction mass of: trihexadecylmethylammonium chloride; dihexadecyldimethylammonium chloride</t>
  </si>
  <si>
    <t>405-620-9</t>
  </si>
  <si>
    <t>612-157-00-8</t>
  </si>
  <si>
    <t>(Z)-1-benzo[b]thien-2-ylethanone oxime hydrochloride</t>
  </si>
  <si>
    <t>410-780-8</t>
  </si>
  <si>
    <t xml:space="preserve">Acute Tox. 4 *
STOT RE 2 *
Eye Dam. 1
Skin Sens. 1
Aquatic Chronic 2
</t>
  </si>
  <si>
    <t xml:space="preserve">H302
H373 **
H318
H317
H411
</t>
  </si>
  <si>
    <t>612-158-00-3</t>
  </si>
  <si>
    <t>reaction mass of: bis(5-dodecyl-2-hydroxybenzald-oximate) copper (II) C12-alkyl group is branched; 4-dodecylsalicylaldoxime</t>
  </si>
  <si>
    <t>410-820-4</t>
  </si>
  <si>
    <t>612-159-00-9</t>
  </si>
  <si>
    <t>Reaction products of: trimethylhexamethylene diamine (a mixture of 2,2,4-trimethyl-1,6-hexanediamine and 2,4,4-trimethyl-1,6-hexanediamine, EINECS listed), Epoxide 8 (mono[(C10-C16-alkyloxy)methyl]oxirane derivatives) and p-toluene-sulfonic acid</t>
  </si>
  <si>
    <t>410-880-1</t>
  </si>
  <si>
    <t>612-160-00-4</t>
  </si>
  <si>
    <t xml:space="preserve">p-toluidine; 4-aminotoluene [1]
toluidinium chloride [2]
toluidine sulphate (1:1)  [3]
</t>
  </si>
  <si>
    <t xml:space="preserve">203-403-1 [1]
208-740-8 [2]
208-741-3 [3]
</t>
  </si>
  <si>
    <t xml:space="preserve">106-49-0 [1]
540-23-8 [2]
540-25-0 [3]
</t>
  </si>
  <si>
    <t xml:space="preserve">Carc. 2
Acute Tox. 3 *
Acute Tox. 3 *
Acute Tox. 3 *
Eye Irrit. 2
Skin Sens. 1
Aquatic Acute 1
</t>
  </si>
  <si>
    <t xml:space="preserve">H351
H331
H311
H301
H319
H317
H400
</t>
  </si>
  <si>
    <t>612-161-00-X</t>
  </si>
  <si>
    <t>2,6-xylidine; 2,6-dimethylaniline</t>
  </si>
  <si>
    <t>201-758-7</t>
  </si>
  <si>
    <t>87-62-7</t>
  </si>
  <si>
    <t xml:space="preserve">Carc. 2
Acute Tox. 4 *
Acute Tox. 4 *
Acute Tox. 4 *
STOT SE 3
Skin Irrit. 2
Aquatic Chronic 2
</t>
  </si>
  <si>
    <t xml:space="preserve">H351
H332
H312
H302
H335
H315
H411
</t>
  </si>
  <si>
    <t>612-162-00-5</t>
  </si>
  <si>
    <t>dimethyldioctadecylammonium chloride; DODMAC</t>
  </si>
  <si>
    <t>203-508-2</t>
  </si>
  <si>
    <t>107-64-2</t>
  </si>
  <si>
    <t>612-163-00-0</t>
  </si>
  <si>
    <t>metalaxyl-M (ISO); mefenoxam; (R)-2-[(2,6-dimethylphenyl)-methoxyacetylamino]propionic acid methyl ester</t>
  </si>
  <si>
    <t>70630-17-0</t>
  </si>
  <si>
    <t>612-164-00-6</t>
  </si>
  <si>
    <t>2-butyl-2-ethyl-1,5-diaminopentane</t>
  </si>
  <si>
    <t>412-700-7</t>
  </si>
  <si>
    <t>137605-95-9</t>
  </si>
  <si>
    <t xml:space="preserve">Acute Tox. 4 *
Acute Tox. 4 *
STOT RE 2 *
Skin Corr. 1B
Skin Sens. 1
Aquatic Chronic 3
</t>
  </si>
  <si>
    <t xml:space="preserve">H312
H302
H373 **
H314
H317
H412
</t>
  </si>
  <si>
    <t>612-165-00-1</t>
  </si>
  <si>
    <t>N,N'-diphenyl-N,N'-bis(3-methylphenyl)-(1,1'-diphenyl)-4,4'-diamine</t>
  </si>
  <si>
    <t>413-810-8</t>
  </si>
  <si>
    <t>65181-78-4</t>
  </si>
  <si>
    <t>612-166-00-7</t>
  </si>
  <si>
    <t>reaction mass of: cis-(5-ammonium-1,3,3-trimethyl)-cyclohexanemethylammonium phosphate (1:1); trans-(5-ammonium-1,3,3-trimethyl)-cyclohexanemethylammonium phosphate (1:1)</t>
  </si>
  <si>
    <t>411-830-1</t>
  </si>
  <si>
    <t>114765-88-7</t>
  </si>
  <si>
    <t>612-167-00-2</t>
  </si>
  <si>
    <t>5-acetyl-3-amino-10,11-dihydro-5H-dibenz[b,f]azepine-hydrochloride</t>
  </si>
  <si>
    <t>410-490-1</t>
  </si>
  <si>
    <t>612-168-00-8</t>
  </si>
  <si>
    <t>3,5-dichloro-2,6-difluoropyrdine-4-amine</t>
  </si>
  <si>
    <t>220-630-1</t>
  </si>
  <si>
    <t>2840-00-8</t>
  </si>
  <si>
    <t>612-169-00-3</t>
  </si>
  <si>
    <t>bis(N-methyl-N-phenylhydrazine)sulfate</t>
  </si>
  <si>
    <t>423-170-1</t>
  </si>
  <si>
    <t>618-26-8</t>
  </si>
  <si>
    <t xml:space="preserve">Flam. Liq. 2
Acute Tox. 4 *
STOT RE 1
Eye Dam. 1
Skin Sens. 1
Aquatic Acute 1
Aquatic Chronic 1
</t>
  </si>
  <si>
    <t xml:space="preserve">H225
H302
H372 **
H318
H317
H400
H410
</t>
  </si>
  <si>
    <t xml:space="preserve">H225
H372 **
H302
H318
H317
H410
</t>
  </si>
  <si>
    <t>612-170-00-9</t>
  </si>
  <si>
    <t>4-chlorophenyl cyclopropyl ketone O-(4-aminobenzyl)oxime</t>
  </si>
  <si>
    <t>405-260-2</t>
  </si>
  <si>
    <t>612-171-00-4</t>
  </si>
  <si>
    <t>N,N,N',N'-tetraglycidyl-4,4'-diamino-3,3'-diethyldiphenylmethane</t>
  </si>
  <si>
    <t>410-060-3</t>
  </si>
  <si>
    <t>130728-76-6</t>
  </si>
  <si>
    <t xml:space="preserve">Muta. 2
Skin Sens. 1
Aquatic Chronic 2
</t>
  </si>
  <si>
    <t xml:space="preserve">H341
H317
H411
</t>
  </si>
  <si>
    <t>612-172-00-X</t>
  </si>
  <si>
    <t>4,4'-methylenebis(N,N'-dimethylcyclohexanamine</t>
  </si>
  <si>
    <t>412-840-9</t>
  </si>
  <si>
    <t>13474-64-1</t>
  </si>
  <si>
    <t xml:space="preserve">Acute Tox. 4 *
STOT RE 2 *
Skin Corr. 1A
Aquatic Chronic 3
</t>
  </si>
  <si>
    <t xml:space="preserve">H302
H373 **
H314
H412
</t>
  </si>
  <si>
    <t>612-173-00-5</t>
  </si>
  <si>
    <t>lithium 1-amino-4-(4-tert-butylanilino)anthraquinone-2-sulfonate</t>
  </si>
  <si>
    <t>411-140-0</t>
  </si>
  <si>
    <t>125328-86-1</t>
  </si>
  <si>
    <t>612-174-00-0</t>
  </si>
  <si>
    <t>4,4-dimethoxybutylamine</t>
  </si>
  <si>
    <t>407-690-6</t>
  </si>
  <si>
    <t>19060-15-2</t>
  </si>
  <si>
    <t>612-175-00-6</t>
  </si>
  <si>
    <t>2-(O-aminooxy)ethylamine dihydrochloride</t>
  </si>
  <si>
    <t>412-310-7</t>
  </si>
  <si>
    <t>37866-45-8</t>
  </si>
  <si>
    <t>612-176-00-1</t>
  </si>
  <si>
    <t>Polymer of 1,3-dibromopropane and N,N-diethyl-N',N'-dimethyl-1,3-propanediamine</t>
  </si>
  <si>
    <t>410-570-6</t>
  </si>
  <si>
    <t>143747-73-3</t>
  </si>
  <si>
    <t>612-177-00-7</t>
  </si>
  <si>
    <t>2-naphthylamino-6-sulfomethylamide</t>
  </si>
  <si>
    <t>412-120-4</t>
  </si>
  <si>
    <t>104295-55-8</t>
  </si>
  <si>
    <t>612-178-00-2</t>
  </si>
  <si>
    <t>1,4,7,10-tetraazacyclododecane disulfate</t>
  </si>
  <si>
    <t>412-080-8</t>
  </si>
  <si>
    <t>112193-77-8</t>
  </si>
  <si>
    <t xml:space="preserve">Acute Tox. 4 *
STOT SE 3
Eye Dam. 1
Aquatic Chronic 3
</t>
  </si>
  <si>
    <t xml:space="preserve">H302
H335
H318
H412
</t>
  </si>
  <si>
    <t>612-179-00-8</t>
  </si>
  <si>
    <t>1-(2-propenyl)pyridinium chloride</t>
  </si>
  <si>
    <t>412-740-5</t>
  </si>
  <si>
    <t>25965-81-5</t>
  </si>
  <si>
    <t>612-180-00-3</t>
  </si>
  <si>
    <t>3-aminobenzylamine</t>
  </si>
  <si>
    <t>412-230-2</t>
  </si>
  <si>
    <t>4403-70-7</t>
  </si>
  <si>
    <t>612-181-00-9</t>
  </si>
  <si>
    <t>2-phenylthioaniline</t>
  </si>
  <si>
    <t>413-030-8</t>
  </si>
  <si>
    <t>1134-94-7</t>
  </si>
  <si>
    <t>612-182-00-4</t>
  </si>
  <si>
    <t>1-ethyl-1-methylmorpholinium bromide</t>
  </si>
  <si>
    <t>418-210-1</t>
  </si>
  <si>
    <t>65756-41-4</t>
  </si>
  <si>
    <t>612-183-00-X</t>
  </si>
  <si>
    <t>1-ethyl-1-methylpyrrolidinium bromide</t>
  </si>
  <si>
    <t>418-200-5</t>
  </si>
  <si>
    <t>69227-51-6</t>
  </si>
  <si>
    <t>612-184-00-5</t>
  </si>
  <si>
    <t>6'-(dibutylamino)-3'-methyl-2'-(phenylamino)spiro[isobenzofuran-1(3H),9-(9H)-xanthen]-3-one</t>
  </si>
  <si>
    <t>403-830-5</t>
  </si>
  <si>
    <t>89331-94-2</t>
  </si>
  <si>
    <t>612-185-00-0</t>
  </si>
  <si>
    <t>1-[3-[4-((heptadecafluorononyl)oxy)-benzamido]propyl]-N,N,N-trimethylammonium iodide</t>
  </si>
  <si>
    <t>407-400-8</t>
  </si>
  <si>
    <t>59493-72-0</t>
  </si>
  <si>
    <t>612-186-00-6</t>
  </si>
  <si>
    <t>bis(N-(7-hydroxy-8-methyl-5-phenylphenazin-3-ylidene)dimethylammonium) sulfate</t>
  </si>
  <si>
    <t>406-770-8</t>
  </si>
  <si>
    <t>149057-64-7</t>
  </si>
  <si>
    <t>612-187-00-1</t>
  </si>
  <si>
    <t>2,3,4-trifluoroaniline</t>
  </si>
  <si>
    <t>407-170-9</t>
  </si>
  <si>
    <t>3862-73-5</t>
  </si>
  <si>
    <t xml:space="preserve">Acute Tox. 4 *
Acute Tox. 4 *
STOT RE 2 *
Skin Irrit. 2
Eye Dam. 1
Aquatic Chronic 2
</t>
  </si>
  <si>
    <t xml:space="preserve">H312
H302
H373 **
H315
H318
H411
</t>
  </si>
  <si>
    <t>612-188-00-7</t>
  </si>
  <si>
    <t>4,4'-(9H-fluoren-9-ylidene)bis(2-chloroaniline)</t>
  </si>
  <si>
    <t>407-560-9</t>
  </si>
  <si>
    <t>107934-68-9</t>
  </si>
  <si>
    <t>612-189-00-2</t>
  </si>
  <si>
    <t>4-amino-2-(aminomethyl)phenol dihydrochloride</t>
  </si>
  <si>
    <t>412-510-4</t>
  </si>
  <si>
    <t>135043-64-0</t>
  </si>
  <si>
    <t>612-190-00-8</t>
  </si>
  <si>
    <t>4,4'-methylenebis(2-isopropyl-6-methylaniline)</t>
  </si>
  <si>
    <t>415-150-6</t>
  </si>
  <si>
    <t>16298-38-7</t>
  </si>
  <si>
    <t>612-191-00-3</t>
  </si>
  <si>
    <t>Polymer of allylamine hydrochloride</t>
  </si>
  <si>
    <t>415-050-2</t>
  </si>
  <si>
    <t>71550-12-4</t>
  </si>
  <si>
    <t>612-192-00-9</t>
  </si>
  <si>
    <t>2-isopropyl-4-(N-methyl)aminomethylthiazole</t>
  </si>
  <si>
    <t>414-800-6</t>
  </si>
  <si>
    <t>154212-60-9</t>
  </si>
  <si>
    <t>612-193-00-4</t>
  </si>
  <si>
    <t>3-methylaminomethylphenylamine</t>
  </si>
  <si>
    <t>414-570-7</t>
  </si>
  <si>
    <t>18759-96-1</t>
  </si>
  <si>
    <t>612-194-00-X</t>
  </si>
  <si>
    <t>2-hydroxy-3-[(2-hydroxyethyl)-[2-(1-oxotetradecyl)amino]ethyl]amino]-N,N,N-trimethyl-1-propanammonium chloride</t>
  </si>
  <si>
    <t>414-670-0</t>
  </si>
  <si>
    <t>141890-30-4</t>
  </si>
  <si>
    <t>612-195-00-5</t>
  </si>
  <si>
    <t>bis[tributyl 4-(methylbenzyl)ammonium] 1,5-naphthalenedisulfonate</t>
  </si>
  <si>
    <t>415-210-1</t>
  </si>
  <si>
    <t>160236-81-7</t>
  </si>
  <si>
    <t xml:space="preserve">Acute Tox. 4 *
Acute Tox. 4 *
Eye Dam. 1
Aquatic Acute 1
Aquatic Chronic 1
</t>
  </si>
  <si>
    <t xml:space="preserve">H332
H302
H318
H400
H410
</t>
  </si>
  <si>
    <t xml:space="preserve">H332
H302
H318
H410
</t>
  </si>
  <si>
    <t>612-196-00-0</t>
  </si>
  <si>
    <t xml:space="preserve">4-chloro-o-toluidine [1]
4-chloro-o-toluidine hydrochloride  [2]
</t>
  </si>
  <si>
    <t xml:space="preserve">202-441-6 [1]
221-627-8 [2]
</t>
  </si>
  <si>
    <t xml:space="preserve">95-69-2 [1]
3165-93-3 [2]
</t>
  </si>
  <si>
    <t xml:space="preserve">Carc. 1B
Muta. 2
Acute Tox. 3 *
Acute Tox. 3 *
Acute Tox. 3 *
Aquatic Acute 1
Aquatic Chronic 1
</t>
  </si>
  <si>
    <t xml:space="preserve">H350
H341
H331
H311
H301
H400
H410
</t>
  </si>
  <si>
    <t xml:space="preserve">H350
H341
H331
H311
H301
H410
</t>
  </si>
  <si>
    <t>612-197-00-6</t>
  </si>
  <si>
    <t xml:space="preserve">2,4,5-trimethylaniline [1]
2,4,5-trimethylaniline hydrochloride  [2]
</t>
  </si>
  <si>
    <t xml:space="preserve">205-282-0 [1]
</t>
  </si>
  <si>
    <t xml:space="preserve">137-17-7 [1]
21436-97-5 [2]
</t>
  </si>
  <si>
    <t>612-198-00-1</t>
  </si>
  <si>
    <t>4,4'-thiodianiline and its salts</t>
  </si>
  <si>
    <t>205-370-9</t>
  </si>
  <si>
    <t>139-65-1</t>
  </si>
  <si>
    <t>612-199-00-7</t>
  </si>
  <si>
    <t>4,4'-oxydianiline and its salts; p-aminophenyl ether</t>
  </si>
  <si>
    <t xml:space="preserve">Carc. 1B
Muta. 1B
Repr. 2
Acute Tox. 3 *
Acute Tox. 3 *
Acute Tox. 3 *
Aquatic Chronic 2
</t>
  </si>
  <si>
    <t xml:space="preserve">H350
H340
H361f ***
H331
H311
H301
H411
</t>
  </si>
  <si>
    <t>612-200-00-0</t>
  </si>
  <si>
    <t xml:space="preserve">2,4-diaminoanisole; 4-methoxy-m-phenylenediamine [1]
2,4-diaminoanisole sulphate  [2]
</t>
  </si>
  <si>
    <t xml:space="preserve">210-406-1 [1]
254-323-9 [2]
</t>
  </si>
  <si>
    <t xml:space="preserve">615-05-4 [1]
39156-41-7 [2]
</t>
  </si>
  <si>
    <t xml:space="preserve">Carc. 1B
Muta. 2
Acute Tox. 4 *
Aquatic Chronic 2
</t>
  </si>
  <si>
    <t xml:space="preserve">H350
H341
H302
H411
</t>
  </si>
  <si>
    <t>612-201-00-6</t>
  </si>
  <si>
    <t>N,N,N',N'-tetramethyl-4,4'-methylendianiline</t>
  </si>
  <si>
    <t>612-202-00-1</t>
  </si>
  <si>
    <t>3,4-dichloroaniline</t>
  </si>
  <si>
    <t>202-448-4</t>
  </si>
  <si>
    <t>95-76-1</t>
  </si>
  <si>
    <t xml:space="preserve">Acute Tox. 3 *
Acute Tox. 3 *
Acute Tox. 3 *
Eye Dam. 1
Skin Sens. 1
Aquatic Acute 1
Aquatic Chronic 1
</t>
  </si>
  <si>
    <t xml:space="preserve">H331
H311
H301
H318
H317
H400
H410
</t>
  </si>
  <si>
    <t xml:space="preserve">H331
H311
H301
H318
H317
H410
</t>
  </si>
  <si>
    <t>612-203-00-7</t>
  </si>
  <si>
    <t>C8-10 alkyl dimethyl hydroxyethyl ammoniumchloride (chain &lt; C8: &lt;3%, chain = C8: 15%-70%, chain = C10: 30%-85%, chain &gt; C10: &lt;3%)</t>
  </si>
  <si>
    <t>417-360-3</t>
  </si>
  <si>
    <t xml:space="preserve">Acute Tox. 4 *
Acute Tox. 4 *
Skin Irrit. 2
</t>
  </si>
  <si>
    <t xml:space="preserve">H312
H302
H315
</t>
  </si>
  <si>
    <t>612-204-00-2</t>
  </si>
  <si>
    <t>C.I. Basic Violet 3; 4-[4,4'-bis(dimethylamino) benzhydrylidene]cyclohexa-2,5-dien-1-ylidene]dimethylammonium chloride</t>
  </si>
  <si>
    <t xml:space="preserve">Carc. 2
Acute Tox. 4 *
Eye Dam. 1
Aquatic Acute 1
Aquatic Chronic 1
</t>
  </si>
  <si>
    <t xml:space="preserve">H351
H302
H318
H400
H410
</t>
  </si>
  <si>
    <t xml:space="preserve">H351
H302
H318
H410
</t>
  </si>
  <si>
    <t>612-205-00-8</t>
  </si>
  <si>
    <t>C.I. Basic Violet 3 with ≥ 0.1 % of Michler's ketone (EC no. 202-027-5)</t>
  </si>
  <si>
    <t xml:space="preserve">Carc. 1B
Acute Tox. 4 *
Eye Dam. 1
Aquatic Acute 1
Aquatic Chronic 1
</t>
  </si>
  <si>
    <t xml:space="preserve">H350
H302
H318
H400
H410
</t>
  </si>
  <si>
    <t xml:space="preserve">H350
H302
H318
H410
</t>
  </si>
  <si>
    <t>612-206-00-3</t>
  </si>
  <si>
    <t>famoxadone (ISO); 3-anilino-5-methyl-5-(4-phenoxyphenyl)-1,3-oxazolidine-2,4-dione</t>
  </si>
  <si>
    <t>131807-57-3</t>
  </si>
  <si>
    <t>612-207-00-9</t>
  </si>
  <si>
    <t>4-ethoxyaniline; p-phenetidine</t>
  </si>
  <si>
    <t>205-855-5</t>
  </si>
  <si>
    <t>156-43-4</t>
  </si>
  <si>
    <t xml:space="preserve">Muta. 2
Acute Tox. 4 *
Acute Tox. 4 *
Acute Tox. 4 *
Eye Irrit. 2
Skin Sens. 1
</t>
  </si>
  <si>
    <t xml:space="preserve">H341
H332
H312
H302
H319
H317
</t>
  </si>
  <si>
    <t>612-208-00-4</t>
  </si>
  <si>
    <t>N-methylbenzene-1,2-diammonium hydrogen phosphate</t>
  </si>
  <si>
    <t>424-460-0</t>
  </si>
  <si>
    <t>612-209-00-X</t>
  </si>
  <si>
    <t>6-methoxy-m-toluidine; p-cresidine</t>
  </si>
  <si>
    <t>612-210-00-5</t>
  </si>
  <si>
    <t xml:space="preserve">5-nitro-o-toluidine [1]
5-nitro-o-toluidine hydrochloride  [2]
</t>
  </si>
  <si>
    <t xml:space="preserve">202-765-8 [1]
256-960-8 [2]
</t>
  </si>
  <si>
    <t xml:space="preserve">99-55-8 [1]
51085-52-0 [2]
</t>
  </si>
  <si>
    <t xml:space="preserve">Carc. 2
Acute Tox. 3 *
Acute Tox. 3 *
Acute Tox. 3 *
Aquatic Chronic 3
</t>
  </si>
  <si>
    <t xml:space="preserve">H351
H331
H311
H301
H412
</t>
  </si>
  <si>
    <t>612-211-00-0</t>
  </si>
  <si>
    <t>N-[(benzotriazole-1-yl)methyl)]-4-carboxybenzenesulfonamide</t>
  </si>
  <si>
    <t>416-470-9</t>
  </si>
  <si>
    <t>170292-97-4</t>
  </si>
  <si>
    <t>612-212-00-6</t>
  </si>
  <si>
    <t>2,6-dichloro-4-trifluoromethylaniline</t>
  </si>
  <si>
    <t>416-430-0</t>
  </si>
  <si>
    <t>24279-39-8</t>
  </si>
  <si>
    <t xml:space="preserve">H332
H302
H315
H317
H400
H410
</t>
  </si>
  <si>
    <t xml:space="preserve">H332
H302
H315
H317
H410
</t>
  </si>
  <si>
    <t>612-213-00-1</t>
  </si>
  <si>
    <t>isobutylidene-(2-(2-isopropyl-4,4-dimethyloxazolidine-3-yl)-1,1-dimethylethyl)amine</t>
  </si>
  <si>
    <t>419-850-2</t>
  </si>
  <si>
    <t>148348-13-4</t>
  </si>
  <si>
    <t>612-214-00-7</t>
  </si>
  <si>
    <t>4-(2,2-diphenylethenyl)-N,N-di-phenylbenzenamine</t>
  </si>
  <si>
    <t>421-390-2</t>
  </si>
  <si>
    <t>89114-90-9</t>
  </si>
  <si>
    <t>612-215-00-2</t>
  </si>
  <si>
    <t>3-chloro-2-(isopropylthio)aniline</t>
  </si>
  <si>
    <t>421-700-6</t>
  </si>
  <si>
    <t>179104-32-6</t>
  </si>
  <si>
    <t>612-216-00-8</t>
  </si>
  <si>
    <t>1-amino-1-cyanamino-2,2-dicyanoethylene, sodium salt</t>
  </si>
  <si>
    <t>425-870-2</t>
  </si>
  <si>
    <t>19450-38-5</t>
  </si>
  <si>
    <t>612-217-00-3</t>
  </si>
  <si>
    <t>1-methoxy-2-propylamine</t>
  </si>
  <si>
    <t>422-550-4</t>
  </si>
  <si>
    <t>37143-54-7</t>
  </si>
  <si>
    <t xml:space="preserve">Flam. Liq. 2
Acute Tox. 4 *
Skin Corr. 1B
Aquatic Chronic 3
</t>
  </si>
  <si>
    <t xml:space="preserve">H225
H302
H314
H412
</t>
  </si>
  <si>
    <t xml:space="preserve">H225
H314
H302
H412
</t>
  </si>
  <si>
    <t>612-219-00-4</t>
  </si>
  <si>
    <t>(2-hydroxy-3-(3,4-dimethyl-9-oxo-10-thiaanthracen-2-yloxy)propyl)trimethylammonium chloride</t>
  </si>
  <si>
    <t>402-200-7</t>
  </si>
  <si>
    <t>612-220-00-X</t>
  </si>
  <si>
    <t>N-nitro-N-(3-methyl-3,6-dihydro-2H-1,3,5-oxadiazin-4-yl)amine</t>
  </si>
  <si>
    <t>431-060-1</t>
  </si>
  <si>
    <t>153719-38-1</t>
  </si>
  <si>
    <t>612-221-00-5</t>
  </si>
  <si>
    <t>2-amino-4-(trifluoromethyl)benzenethiol hydrochloride</t>
  </si>
  <si>
    <t>429-560-8</t>
  </si>
  <si>
    <t>4274-38-8</t>
  </si>
  <si>
    <t xml:space="preserve">Acute Tox. 4 *
Acute Tox. 4 *
Acute Tox. 4 *
STOT RE 2 *
Skin Corr. 1B
Skin Sens. 1
Aquatic Acute 1
</t>
  </si>
  <si>
    <t xml:space="preserve">H332
H312
H302
H373 **
H314
H317
H400
</t>
  </si>
  <si>
    <t xml:space="preserve">H314
H332
H312
H302
H373 **
H317
H400
</t>
  </si>
  <si>
    <t>612-222-00-0</t>
  </si>
  <si>
    <t>cis-1-(3-(4-fluorophenoxy)propyl)-3-methoxy-4-piperidinamine</t>
  </si>
  <si>
    <t>425-080-8</t>
  </si>
  <si>
    <t>104860-26-6</t>
  </si>
  <si>
    <t xml:space="preserve">Acute Tox. 4 *
Acute Tox. 4 *
STOT RE 2 *
Eye Dam. 1
Aquatic Acute 1
Aquatic Chronic 1
</t>
  </si>
  <si>
    <t xml:space="preserve">H312
H302
H373 **
H318
H400
H410
</t>
  </si>
  <si>
    <t xml:space="preserve">H312
H302
H373 **
H318
H410
</t>
  </si>
  <si>
    <t>612-223-00-6</t>
  </si>
  <si>
    <t>N-benzyl-N-ethyl-(4-(5-nitro-benzo[c]isothiazol-3-ylazo)phenyl)amine</t>
  </si>
  <si>
    <t>425-300-2</t>
  </si>
  <si>
    <t>186450-73-7</t>
  </si>
  <si>
    <t>612-224-00-1</t>
  </si>
  <si>
    <t>N2,N4,N6-tris{4-[(1,4-dimethylpentyl)amino]phenyl}-1,3,5-triazine-2,4,6-triamine</t>
  </si>
  <si>
    <t>426-150-0</t>
  </si>
  <si>
    <t>121246-28-4</t>
  </si>
  <si>
    <t>612-225-00-7</t>
  </si>
  <si>
    <t>1,4,7,10-tetraazacyclododecane</t>
  </si>
  <si>
    <t>425-450-9</t>
  </si>
  <si>
    <t>294-90-6</t>
  </si>
  <si>
    <t xml:space="preserve">Acute Tox. 4 *
Acute Tox. 4 *
Skin Corr. 1B
Aquatic Acute 1
Aquatic Chronic 1
</t>
  </si>
  <si>
    <t xml:space="preserve">H312
H302
H314
H400
H410
</t>
  </si>
  <si>
    <t xml:space="preserve">H314
H312
H302
H410
</t>
  </si>
  <si>
    <t>612-226-00-2</t>
  </si>
  <si>
    <t>3-(2'-phenoxyethoxy)propylamine</t>
  </si>
  <si>
    <t>427-870-8</t>
  </si>
  <si>
    <t>6903-18-0</t>
  </si>
  <si>
    <t xml:space="preserve">Acute Tox. 4 *
Skin Irrit. 2
Eye Dam. 1
Aquatic Chronic 3
</t>
  </si>
  <si>
    <t xml:space="preserve">H302
H315
H318
H412
</t>
  </si>
  <si>
    <t>612-227-00-8</t>
  </si>
  <si>
    <t>benzyl-N-(2-(2-methoxyphenoxy)ethyl)amine hydrochloride</t>
  </si>
  <si>
    <t>428-290-8</t>
  </si>
  <si>
    <t>120606-08-8</t>
  </si>
  <si>
    <t>612-228-00-3</t>
  </si>
  <si>
    <t>reaction mass of: N-(3-(trimethoxysilyl)propyl)ethylenediamine; N-benzyl-N-(3-(trimethoxysilyl)propyl)ethylenediamine; N-benzyl-N'-[3-(trimethoxysilyl)propyl]ethylenediamine; N,N'-bis-benzyl-N'-[3-(trimethoxysilyl)propyl]ethylenediamine; N,N,N'-tris-benzyl-N'-[3-(trimethoxysilyl)propyl]ethylenediamine; N,N-bis-benzyl-N'-[3-(trimethoxysilyl)propyl]ethylenediamine</t>
  </si>
  <si>
    <t>414-340-6</t>
  </si>
  <si>
    <t xml:space="preserve">Flam. Liq. 3
Acute Tox. 4 *
Acute Tox. 4 *
Acute Tox. 4 *
STOT SE 2
Eye Dam. 1
Skin Sens. 1
Aquatic Chronic 3
</t>
  </si>
  <si>
    <t xml:space="preserve">H226
H332
H312
H302
H371
H318
H317
H412
</t>
  </si>
  <si>
    <t>612-229-00-9</t>
  </si>
  <si>
    <t>mepanipyrim; 4-methyl-N-phenyl-6-(1-propynyl)-2-pyrimidinamine</t>
  </si>
  <si>
    <t>110235-47-7</t>
  </si>
  <si>
    <t>612-230-00-4</t>
  </si>
  <si>
    <t>N,N-bis(cocoyl-2-oxypropyl)-N,N-dibutylammonium bromide</t>
  </si>
  <si>
    <t>431-530-4</t>
  </si>
  <si>
    <t xml:space="preserve">Skin Corr. 1A
Skin Sens. 1
Aquatic Acute 1
Aquatic Chronic 1
</t>
  </si>
  <si>
    <t>612-231-00-X</t>
  </si>
  <si>
    <t>3-((C12-18)-acylamino)-N-(2-((2-hydroxyethyl)amino)-2-oxoethyl)-N,N-dimethyl-1-propanaminium chloride</t>
  </si>
  <si>
    <t>427-370-1</t>
  </si>
  <si>
    <t>164288-56-6</t>
  </si>
  <si>
    <t>612-232-00-5</t>
  </si>
  <si>
    <t>reaction mass of: triisopropanolamine salt of 1-amino-4-(3-propionamidoanilino)anthraquinone-2-sulfonic acid; triisopropanolamine salt of 1-amino-4-[3,4-dimethyl-5-(2-hydroxyethylaminosulfonyl)anilino]anthraquinone-2-sulfonic acid</t>
  </si>
  <si>
    <t>430-410-9</t>
  </si>
  <si>
    <t>186148-38-9</t>
  </si>
  <si>
    <t>612-237-00-2</t>
  </si>
  <si>
    <t xml:space="preserve">hydroxylammonium hydrogensulfate; hydroxylamine sulfate(1:1) [1]
hydroxylamine phosphate [2]
hydroxylamine dihydrogenphosphate [3]
hydroxylamine 4-methylbenzenesulfonate [4]
</t>
  </si>
  <si>
    <t xml:space="preserve">233-154-4 [1]
244-077-0 [2]
242-818-2 [3]
258-872-5 [4]
</t>
  </si>
  <si>
    <t xml:space="preserve">10046-00-1 [1]
20845-01-6 [2]
19098-16-9 [3]
53933-48-5 [4]
</t>
  </si>
  <si>
    <t xml:space="preserve">Expl. 1.1
Carc. 2
Acute Tox. 4 *
Acute Tox. 4 *
STOT RE 2 *
Skin Irrit. 2
Eye Irrit. 2
Skin Sens. 1
Aquatic Acute 1
</t>
  </si>
  <si>
    <t xml:space="preserve">H201
H351
H312
H302
H373 **
H315
H319
H317
H400
</t>
  </si>
  <si>
    <t xml:space="preserve">H201
H302
H312
H315
H319
H317
H351
H373 **
H400
</t>
  </si>
  <si>
    <t>612-238-00-8</t>
  </si>
  <si>
    <t>(3-chloro-2-hydroxypropyl) trimethylammonium chloride ...%</t>
  </si>
  <si>
    <t>222-048-3</t>
  </si>
  <si>
    <t>3327-22-8</t>
  </si>
  <si>
    <t xml:space="preserve">Carc. 2
Aquatic Chronic 3
</t>
  </si>
  <si>
    <t xml:space="preserve">H351
H412
</t>
  </si>
  <si>
    <t>612-239-00-3</t>
  </si>
  <si>
    <t>biphenyl-3,3',4,4'-tetrayltetraamine; diaminobenzidine</t>
  </si>
  <si>
    <t xml:space="preserve">Carc. 1B
Muta. 2
</t>
  </si>
  <si>
    <t xml:space="preserve">H350
H341
</t>
  </si>
  <si>
    <t>612-240-00-9</t>
  </si>
  <si>
    <t>pyrimethanil (ISO); N-(4,6-dimethylpyrimidin-2-yl)aniline</t>
  </si>
  <si>
    <t>53112-28-0</t>
  </si>
  <si>
    <t>612-241-00-4</t>
  </si>
  <si>
    <t xml:space="preserve">piperazine hydrochloride [1]
piperazine dihydrochloride [2]
piperazine phosphate  [3]
</t>
  </si>
  <si>
    <t xml:space="preserve">228-042-7 [1]
205-551-2 [2]
217-775-8 [3]
</t>
  </si>
  <si>
    <t xml:space="preserve">6094-40-2 [1]
142-64-3 [2]
1951-97-9 [3]
</t>
  </si>
  <si>
    <t xml:space="preserve">Repr. 2
Skin Irrit. 2
Eye Irrit. 2
Resp. Sens. 1
Skin Sens. 1
Aquatic Chronic 3
</t>
  </si>
  <si>
    <t xml:space="preserve">H361fd
H315
H319
H334
H317
H412
</t>
  </si>
  <si>
    <t xml:space="preserve">H361fd
H319
H315
H334
H317
H412
</t>
  </si>
  <si>
    <t>612-242-00-X</t>
  </si>
  <si>
    <t>cyprodinil (ISO); 4-cyclopropyl-6-methyl-N-phenylpyrimidin-2-amine</t>
  </si>
  <si>
    <t>121552-61-2</t>
  </si>
  <si>
    <t>612-243-00-5</t>
  </si>
  <si>
    <t>(1S-cis)-4-(3,4-dichlorophenyl)-1,2,3,4-tetrahydro-N-methyl-1-naphthalenamine 2-hydroxy-2-phenylacetate</t>
  </si>
  <si>
    <t>420-560-3</t>
  </si>
  <si>
    <t>79617-97-3</t>
  </si>
  <si>
    <t>612-244-00-0</t>
  </si>
  <si>
    <t>3-(piperazin-1-yl)-benzo[d]isothiazole hydrochloride</t>
  </si>
  <si>
    <t>421-310-6</t>
  </si>
  <si>
    <t>87691-88-1</t>
  </si>
  <si>
    <t xml:space="preserve">H361f ***
H302
H319
H317
H400
H410
</t>
  </si>
  <si>
    <t xml:space="preserve">H361f ***
H302
H319
H317
H410
</t>
  </si>
  <si>
    <t>612-245-00-6</t>
  </si>
  <si>
    <t>2-ethylphenylhydrazine hydrochloride</t>
  </si>
  <si>
    <t>421-460-2</t>
  </si>
  <si>
    <t>19398-06-2</t>
  </si>
  <si>
    <t xml:space="preserve">Carc. 2
Acute Tox. 4 *
STOT RE 1
Eye Dam. 1
Skin Sens. 1
Aquatic Acute 1
Aquatic Chronic 1
</t>
  </si>
  <si>
    <t xml:space="preserve">H351
H302
H372 **
H318
H317
H400
H410
</t>
  </si>
  <si>
    <t xml:space="preserve">H351
H372 **
H302
H318
H317
H410
</t>
  </si>
  <si>
    <t>612-246-00-1</t>
  </si>
  <si>
    <t>(2-chloroethyl)(3-hydroxypropyl)ammonium chloride</t>
  </si>
  <si>
    <t>429-740-6</t>
  </si>
  <si>
    <t>40722-80-3</t>
  </si>
  <si>
    <t xml:space="preserve">Carc. 1B
Muta. 1B
STOT RE 2 *
Skin Sens. 1
Aquatic Chronic 3
</t>
  </si>
  <si>
    <t xml:space="preserve">H350
H340
H373 **
H317
H412
</t>
  </si>
  <si>
    <t>612-247-00-7</t>
  </si>
  <si>
    <t>N-[3-(1,1-dimethylethyl)-1H-pyrazol-5-yl]-N'-hydroxy-4-nitrobenzenecarboximidamide</t>
  </si>
  <si>
    <t>423-530-8</t>
  </si>
  <si>
    <t>152828-23-4</t>
  </si>
  <si>
    <t xml:space="preserve">Acute Tox. 4 *
STOT RE 1
Aquatic Chronic 3
</t>
  </si>
  <si>
    <t xml:space="preserve">H302
H372 **
H412
</t>
  </si>
  <si>
    <t xml:space="preserve">H372 **
H302
H412
</t>
  </si>
  <si>
    <t>612-248-00-2</t>
  </si>
  <si>
    <t>reaction product of diphenylamine, phenothiazine, and alkenes, branched (C8-10, C9-rich)</t>
  </si>
  <si>
    <t>439-540-0</t>
  </si>
  <si>
    <t>612-249-00-8</t>
  </si>
  <si>
    <t>4-[(3-chlorophenyl)(1H-imidazol-1-yl)methyl]-1,2-benzenediamine dihydrochloride</t>
  </si>
  <si>
    <t>425-030-5</t>
  </si>
  <si>
    <t>159939-85-2</t>
  </si>
  <si>
    <t xml:space="preserve">Repr. 2
Acute Tox. 4 *
Skin Corr. 1B
Skin Sens. 1
Aquatic Chronic 2
</t>
  </si>
  <si>
    <t xml:space="preserve">H361f ***
H302
H314
H317
H411
</t>
  </si>
  <si>
    <t>612-250-00-3</t>
  </si>
  <si>
    <t>chloro-N,N-dimethylformiminium chloride</t>
  </si>
  <si>
    <t>425-970-6</t>
  </si>
  <si>
    <t>3724-43-4</t>
  </si>
  <si>
    <t xml:space="preserve">Repr. 1B
Acute Tox. 4 *
Skin Corr. 1A
</t>
  </si>
  <si>
    <t xml:space="preserve">H360D ***
H302
H314
</t>
  </si>
  <si>
    <t xml:space="preserve">H360D ***
H302
H314
</t>
  </si>
  <si>
    <t>612-251-00-9</t>
  </si>
  <si>
    <t>cis-1-(3-chloroallyl)-3,5,7-triaza-1-azoniaadamantane chloride</t>
  </si>
  <si>
    <t>426-020-3</t>
  </si>
  <si>
    <t>51229-78-8</t>
  </si>
  <si>
    <t xml:space="preserve">Flam. Sol. 2
Repr. 2
Acute Tox. 4 *
Skin Irrit. 2
Skin Sens. 1
Aquatic Chronic 2
</t>
  </si>
  <si>
    <t xml:space="preserve">H228
H361d ***
H302
H315
H317
H411
</t>
  </si>
  <si>
    <t>612-252-00-4</t>
  </si>
  <si>
    <t>imidacloprid (ISO); 1-(6-chloropyridin-3-ylmethyl)-N-nitroimidazolidin-2-ylidenamine</t>
  </si>
  <si>
    <t>428-040-8</t>
  </si>
  <si>
    <t>138261-41-3</t>
  </si>
  <si>
    <t>612-253-00-X</t>
  </si>
  <si>
    <t>7-methoxy-6-(3-morpholin-4-yl-propoxy)-3H-quinazolin-4-one; [containing &lt; 0.5 % formamide (EC No 200-842-0)]</t>
  </si>
  <si>
    <t>429-400-7</t>
  </si>
  <si>
    <t>199327-61-2</t>
  </si>
  <si>
    <t>612-253-01-7</t>
  </si>
  <si>
    <t>7-methoxy-6-(3-morpholin-4-yl-propoxy)-3H-quinazolin-4-one; [containing ≥ 0.5 % formamide (EC No 200-842-0) ]</t>
  </si>
  <si>
    <t>612-254-00-5</t>
  </si>
  <si>
    <t>reaction products of diisopropanolamine with formaldehyde (1:4)</t>
  </si>
  <si>
    <t>432-440-8</t>
  </si>
  <si>
    <t>220444-73-5</t>
  </si>
  <si>
    <t xml:space="preserve">Carc. 2
Acute Tox. 4 *
Skin Corr. 1B
Skin Sens. 1
Aquatic Chronic 2
</t>
  </si>
  <si>
    <t xml:space="preserve">H351
H302
H314
H317
H411
</t>
  </si>
  <si>
    <t>612-255-00-0</t>
  </si>
  <si>
    <t>1-(3-methoxypropyl)-4-piperidinamine</t>
  </si>
  <si>
    <t>431-950-8</t>
  </si>
  <si>
    <t>179474-79-4</t>
  </si>
  <si>
    <t xml:space="preserve">Acute Tox. 4 *
Acute Tox. 4 *
Skin Corr. 1B
Aquatic Chronic 3
</t>
  </si>
  <si>
    <t xml:space="preserve">H312
H302
H314
H412
</t>
  </si>
  <si>
    <t>612-256-00-6</t>
  </si>
  <si>
    <t>benzyl(S)-2-[(2'-cyanobiphenyl-4-ylmethyl)pentanoylamino]-3-methylbutyrate</t>
  </si>
  <si>
    <t>427-470-3</t>
  </si>
  <si>
    <t>137864-22-3</t>
  </si>
  <si>
    <t>612-257-00-1</t>
  </si>
  <si>
    <t>tripropylammonium dihydrogenphosphate</t>
  </si>
  <si>
    <t>433-700-3</t>
  </si>
  <si>
    <t>35687-90-2</t>
  </si>
  <si>
    <t>612-259-00-2</t>
  </si>
  <si>
    <t>N-ethyl-3-trimethoxysilyl-2-methyl-propanamine</t>
  </si>
  <si>
    <t>437-720-3</t>
  </si>
  <si>
    <t>227085-51-0</t>
  </si>
  <si>
    <t>612-261-00-3</t>
  </si>
  <si>
    <t>3,5-dichloro-2-fluoro-4-(1,1,2,3,3,3-hexafluoropropoxy)aniline</t>
  </si>
  <si>
    <t>441-190-9</t>
  </si>
  <si>
    <t>121451-05-6</t>
  </si>
  <si>
    <t>612-265-00-5</t>
  </si>
  <si>
    <t>bis(2-hydroxyethyl)-(2-hydroxypropyl)ammonium acetate</t>
  </si>
  <si>
    <t>444-360-0</t>
  </si>
  <si>
    <t>191617-13-7</t>
  </si>
  <si>
    <t>612-266-00-0</t>
  </si>
  <si>
    <t>3-chloro-4-(3-fluorobenzyloxy)aniline</t>
  </si>
  <si>
    <t>445-590-4</t>
  </si>
  <si>
    <t>202197-26-0</t>
  </si>
  <si>
    <t xml:space="preserve">Muta. 2
Acute Tox. 4 *
STOT RE 2 *
Aquatic Acute 1
Aquatic Chronic 1
</t>
  </si>
  <si>
    <t xml:space="preserve">H341
H302
H373 **
H400
H410
</t>
  </si>
  <si>
    <t xml:space="preserve">H341
H302
H373 **
H410
</t>
  </si>
  <si>
    <t>612-267-00-6</t>
  </si>
  <si>
    <t>bis(hydrogenated tallow C16-18-alkyl)hydroxylamine</t>
  </si>
  <si>
    <t>418-370-0</t>
  </si>
  <si>
    <t>612-269-00-7</t>
  </si>
  <si>
    <t>reaction mass of: 1-[di(4-octylphenyl)aminomethyl]-5-methyl-1H-benzotriazole; 1-[di(4-octylphenyl)aminomethyl]-4-methyl-1H-benzotriazole; reaction mass of: N-[(5-methyl-1H-benzotriazol-1-yl)methyl]-4-octyl-N-(4-octylphenyl)aniline; N-[(4-methyl-1H-benzotriazol-1-yl)methyl]-4-octyl-N-(4-octylphenyl)aniline</t>
  </si>
  <si>
    <t>420-720-2</t>
  </si>
  <si>
    <t>612-270-00-2</t>
  </si>
  <si>
    <t>(S)-azetidine-2-carboxylic acid 4-cyanobenzylamide hydrochloride</t>
  </si>
  <si>
    <t>433-010-2</t>
  </si>
  <si>
    <t>612-271-00-8</t>
  </si>
  <si>
    <t>reaction mass of: ethyl 2-((4-(5,6-dichlorobenzothiazol-2-ylazo)phenyl)ethylamino)benzoate; ethyl 2-((4-(6,7-dichlorobenzothiazol-2-ylazo)phenyl)ethylamino)benzoate</t>
  </si>
  <si>
    <t>434-970-5</t>
  </si>
  <si>
    <t>160987-57-5</t>
  </si>
  <si>
    <t>612-272-00-3</t>
  </si>
  <si>
    <t>ammonium (η-6-2-(2-(1,2-dicarboxylatoethylamino)ethylamino)butane-1,4-dioato(4-))iron(3+) monohydrate</t>
  </si>
  <si>
    <t>435-210-5</t>
  </si>
  <si>
    <t>612-273-00-9</t>
  </si>
  <si>
    <t>alkyl(rapeseed oil), bis(2-hydroxyethyl)ammonium fluoride</t>
  </si>
  <si>
    <t>435-650-8</t>
  </si>
  <si>
    <t xml:space="preserve">Acute Tox. 4 *
Skin Corr. 1A
Aquatic Acute 1
Aquatic Chronic 1
</t>
  </si>
  <si>
    <t>612-274-00-4</t>
  </si>
  <si>
    <t>(R,S)-1-[2-amino-1(4-methoxyphenyl)ethyl]cyclohexanol acetate</t>
  </si>
  <si>
    <t>445-750-3</t>
  </si>
  <si>
    <t>612-275-00-X</t>
  </si>
  <si>
    <t>fatty acids, C18-unsatd.,  dimers, reaction products with 1-piperazineethanamine and tall oil</t>
  </si>
  <si>
    <t>447-880-6</t>
  </si>
  <si>
    <t>206565-89-1</t>
  </si>
  <si>
    <t>612-276-00-5</t>
  </si>
  <si>
    <t>1-amino-4-[(4-amino-2-sulfofenyl)amino]-9,10-dihydro-9,10-dioxo-2-anthracenesulfonic acid, disodium salt, reaction products with 2-[[3-[(4,6-dichloro-1,3,5-triazin-2-yl)ethylamino]phenyl]sulfonyl]ethyl hydrogen sulfate, sodium salts</t>
  </si>
  <si>
    <t>451-430-4</t>
  </si>
  <si>
    <t>500717-36-2</t>
  </si>
  <si>
    <t>612-277-00-0</t>
  </si>
  <si>
    <t>reaction mass of: 4-amino-3-(4-ethenesulfonyl-2-sulfonatophenylazo)-5-hydroxy-6-(5-{4-chloro-6-[4-(2-sulfonatooxyethanesulfonyl)phenylamino]-1,3,5-triazin-2-ylamino}-2-sulfonatophenylazo)naphthalene-2,7-disulfonate potassium/sodium; 4-amino-5-hydroxy-6-(5-{4-chloro-6-[4-(2-sulfonatooxyethanesulfonyl)phenylamino]-1,3,5-triazin-2-ylamino}-2-sulfonatophenylazo)-3-(2-sulfonato-4-(2-sulfonatooxyethanesulfonyl)phenylazo)naphthalene-2,7-disulfonate potassium/sodium</t>
  </si>
  <si>
    <t>451-440-9</t>
  </si>
  <si>
    <t>586372-44-3</t>
  </si>
  <si>
    <t>612-278-00-6</t>
  </si>
  <si>
    <t>ethidium bromide; 3,8-diamino-1-ethyl-6-phenylphenantridinium bromide</t>
  </si>
  <si>
    <t>214-984-6</t>
  </si>
  <si>
    <t>1239-45-8</t>
  </si>
  <si>
    <t xml:space="preserve">Muta. 2
Acute Tox. 2 *
Acute Tox. 4 *
</t>
  </si>
  <si>
    <t xml:space="preserve">H341
H330
H302
</t>
  </si>
  <si>
    <t>612-279-00-1</t>
  </si>
  <si>
    <t>(R,S)-2-amino-3,3-dimethylbutane amide</t>
  </si>
  <si>
    <t>447-860-7</t>
  </si>
  <si>
    <t>144177-62-8</t>
  </si>
  <si>
    <t xml:space="preserve">Repr. 2
STOT RE 2 *
Skin Irrit. 2
Eye Irrit. 2
Skin Sens. 1
</t>
  </si>
  <si>
    <t xml:space="preserve">H361f ***
H373 **
H315
H319
H317
</t>
  </si>
  <si>
    <t xml:space="preserve">H361f ***
H373 **
H319
H315
H317
</t>
  </si>
  <si>
    <t>612-280-00-7</t>
  </si>
  <si>
    <t>3-amino-9-ethyl carbazole; 9-ethylcarbazol-3-ylamine</t>
  </si>
  <si>
    <t>205-057-7</t>
  </si>
  <si>
    <t>132-32-1</t>
  </si>
  <si>
    <t>612-281-00-2</t>
  </si>
  <si>
    <t>leucomalachite green; N,N,N',N'-tetramethyl-4,4'-benzylidenedianiline</t>
  </si>
  <si>
    <t>204-961-9</t>
  </si>
  <si>
    <t>129-73-7</t>
  </si>
  <si>
    <t xml:space="preserve">Carc. 2
Muta. 2
</t>
  </si>
  <si>
    <t xml:space="preserve">H351
H341
</t>
  </si>
  <si>
    <t>612-282-00-8</t>
  </si>
  <si>
    <t xml:space="preserve">Asp. Tox. 1
STOT RE 2
Skin Irrit. 2
Eye Dam. 1
Aquatic Acute 1
Aquatic Chronic 1
</t>
  </si>
  <si>
    <t xml:space="preserve">H304
H373 (gastro-intestinal tract, liver, immune system)
H315
H318
H400
H410
</t>
  </si>
  <si>
    <t xml:space="preserve">H315
H318
H373 (gastro-intestinal tract, liver, immune system)
H304
H410
</t>
  </si>
  <si>
    <t>612-283-00-3</t>
  </si>
  <si>
    <t xml:space="preserve">Acute Tox. 4
Asp. Tox. 1
STOT SE 3
STOT RE 2
Skin Corr. 1B
Aquatic Acute 1
Aquatic Chronic 1
</t>
  </si>
  <si>
    <t xml:space="preserve">H302
H304
H335
H373 (gastro-intestinal tract, liver, immune system)
H314
H400
H410
</t>
  </si>
  <si>
    <t>GHS05
GHS07
GHS08
GHS09
Dgr</t>
  </si>
  <si>
    <t xml:space="preserve">H302
H314
H335
H373 (gastro-intestinal tract, liver, immune system)
H304
H410
</t>
  </si>
  <si>
    <t>612-284-00-9</t>
  </si>
  <si>
    <t>amines, hydrogenated tallow alkyl</t>
  </si>
  <si>
    <t>612-285-00-4</t>
  </si>
  <si>
    <t>amines, coco alkyl</t>
  </si>
  <si>
    <t xml:space="preserve">H302
H304
H335
H373
H314
H400
H410
</t>
  </si>
  <si>
    <t>612-286-00-X</t>
  </si>
  <si>
    <t>amines, tallow alkyl</t>
  </si>
  <si>
    <t xml:space="preserve">Acute Tox. 4
Asp. Tox. 1
STOT RE 2
Skin Corr. 1B
Aquatic Acute 1
Aquatic Chronic 1
</t>
  </si>
  <si>
    <t xml:space="preserve">H302
H304
H373 (gastro-intestinal tract, liver, immune system)
H314
H400
H410
</t>
  </si>
  <si>
    <t xml:space="preserve">H302
H314
H373 (gastro-intestinal tract, liver, immune system)
H304
H410
</t>
  </si>
  <si>
    <t>612-287-00-5</t>
  </si>
  <si>
    <t>fluazinam (ISO); 3-chloro-N-[3-chloro-2,6-dinitro-4-(trifluoromethyl)phenyl]-5-(trifluoromethyl)pyridin-2-amine</t>
  </si>
  <si>
    <t>79622-59-6</t>
  </si>
  <si>
    <t xml:space="preserve">Repr. 2
Acute Tox. 4
Eye Dam. 1
Skin Sens. 1A
Aquatic Acute 1
Aquatic Chronic 1
</t>
  </si>
  <si>
    <t xml:space="preserve">H361d
H332
H318
H317
H400
H410
</t>
  </si>
  <si>
    <t>GHS08
GHS07
GHS05
GHS09
Dgr</t>
  </si>
  <si>
    <t xml:space="preserve">H332
H318
H317
H361d
H410
</t>
  </si>
  <si>
    <t>613-001-00-1</t>
  </si>
  <si>
    <t>ethyleneimine; aziridine</t>
  </si>
  <si>
    <t>205-793-9</t>
  </si>
  <si>
    <t xml:space="preserve">Flam. Liq. 2
Carc. 1B
Muta. 1B
Acute Tox. 1
Acute Tox. 2 *
Acute Tox. 2 *
Skin Corr. 1B
Aquatic Chronic 2
</t>
  </si>
  <si>
    <t xml:space="preserve">H225
H350
H340
H310
H330
H300
H314
H411
</t>
  </si>
  <si>
    <t xml:space="preserve">H225
H350
H340
H330
H310
H300
H314
H411
</t>
  </si>
  <si>
    <t>613-002-00-7</t>
  </si>
  <si>
    <t>pyridine</t>
  </si>
  <si>
    <t>203-809-9</t>
  </si>
  <si>
    <t>613-003-00-2</t>
  </si>
  <si>
    <t>1,2,3,4-tetranitrocarbazole</t>
  </si>
  <si>
    <t>6202-15-9</t>
  </si>
  <si>
    <t>613-004-00-8</t>
  </si>
  <si>
    <t>crimidine (ISO); 2-chloro-6-methylpyrimidin-4-yldimethylamine</t>
  </si>
  <si>
    <t>613-007-00-4</t>
  </si>
  <si>
    <t>desmetryne (ISO); 6-isopropylamino-2-methylamino-4-methylthio-1,3,5-triazine</t>
  </si>
  <si>
    <t>213-800-1</t>
  </si>
  <si>
    <t>1014-69-3</t>
  </si>
  <si>
    <t>613-008-00-X</t>
  </si>
  <si>
    <t>dazomet (ISO); tetrahydro-3,5-dimethyl-1,3,5-thiadiazine-2-thione</t>
  </si>
  <si>
    <t>208-576-7</t>
  </si>
  <si>
    <t>533-74-4</t>
  </si>
  <si>
    <t>613-009-00-5</t>
  </si>
  <si>
    <t>2,4,6-trichloro-1,3,5-triazine; cyanuric chloride</t>
  </si>
  <si>
    <t>203-614-9</t>
  </si>
  <si>
    <t>108-77-0</t>
  </si>
  <si>
    <t xml:space="preserve">Acute Tox. 2 *
Acute Tox. 4 *
Skin Corr. 1B
Skin Sens. 1
</t>
  </si>
  <si>
    <t xml:space="preserve">H330
H302
H314
H317
</t>
  </si>
  <si>
    <t xml:space="preserve">H330
H302
H314
H317
</t>
  </si>
  <si>
    <t>613-010-00-0</t>
  </si>
  <si>
    <t>ametryn (ISO); N-ethyl-N'-isopropyl-6-(methylthio)-1,3,5-triazine-2,4-diamine</t>
  </si>
  <si>
    <t>613-011-00-6</t>
  </si>
  <si>
    <t>amitrole (ISO); 1,2,4-triazol-3-ylamine</t>
  </si>
  <si>
    <t>200-521-5</t>
  </si>
  <si>
    <t>61-82-5</t>
  </si>
  <si>
    <t xml:space="preserve">H361d ***
H373 **
H411
</t>
  </si>
  <si>
    <t>613-012-00-1</t>
  </si>
  <si>
    <t>bentazone (ISO); 3-isopropyl-2,1,3-benzothiadiazine-4-one-2,2-dioxide</t>
  </si>
  <si>
    <t>246-585-8</t>
  </si>
  <si>
    <t>25057-89-0</t>
  </si>
  <si>
    <t xml:space="preserve">Acute Tox. 4 *
Eye Irrit. 2
Skin Sens. 1
Aquatic Chronic 3
</t>
  </si>
  <si>
    <t xml:space="preserve">H302
H319
H317
H412
</t>
  </si>
  <si>
    <t>613-013-00-7</t>
  </si>
  <si>
    <t>cyanazine (ISO); 2-(4-chloro-6-ethylamino-1,3,5-triazine-2-ylamino)-2-methylpropionitrile</t>
  </si>
  <si>
    <t>613-014-00-2</t>
  </si>
  <si>
    <t>ethoxyquin (ISO); 6-ethoxy-1,2-dihydro-2,2,4-trimethylquinoline</t>
  </si>
  <si>
    <t>613-015-00-8</t>
  </si>
  <si>
    <t>fenazaflor (ISO); phenyl 5,6-dichloro-2-trifluoromethylbenzimidazole-1-carboxylate</t>
  </si>
  <si>
    <t>238-134-9</t>
  </si>
  <si>
    <t>14255-88-0</t>
  </si>
  <si>
    <t>613-016-00-3</t>
  </si>
  <si>
    <t>fuberidazole (ISO); 2-(2-furyl)-1H-benzimidazole</t>
  </si>
  <si>
    <t>223-404-0</t>
  </si>
  <si>
    <t>3878-19-1</t>
  </si>
  <si>
    <t xml:space="preserve">Carc. 2
Acute Tox. 4
STOT RE 2
Skin Sens. 1
Aquatic Acute 1
Aquatic Chronic 1
</t>
  </si>
  <si>
    <t xml:space="preserve">H351
H302
H373 (heart)
H317
H400
H410
</t>
  </si>
  <si>
    <t xml:space="preserve">H351
H302
H373 (heart)
H317
H410
</t>
  </si>
  <si>
    <t>613-017-00-9</t>
  </si>
  <si>
    <t>bis (8-hydroxyquinolinium) sulphate</t>
  </si>
  <si>
    <t>205-137-1</t>
  </si>
  <si>
    <t>134-31-6</t>
  </si>
  <si>
    <t>613-018-00-4</t>
  </si>
  <si>
    <t>morfamquat (ISO); 1,1'-bis(3,5-dimethylmorpholinocarbonylmethyl)-4,4'-bipyridilium ion</t>
  </si>
  <si>
    <t>7411-47-4</t>
  </si>
  <si>
    <t xml:space="preserve">Acute Tox. 4 *
STOT SE 3
Skin Irrit. 2
Eye Irrit. 2
Aquatic Chronic 3
</t>
  </si>
  <si>
    <t xml:space="preserve">H302
H335
H315
H319
H412
</t>
  </si>
  <si>
    <t xml:space="preserve">H302
H319
H335
H315
H412
</t>
  </si>
  <si>
    <t>613-019-00-X</t>
  </si>
  <si>
    <t>thioquinox (ISO); 2-thio-1,3-dithiolo(4,5,b)quinoxaline</t>
  </si>
  <si>
    <t>202-272-8</t>
  </si>
  <si>
    <t>93-75-4</t>
  </si>
  <si>
    <t>613-020-00-5</t>
  </si>
  <si>
    <t>tridemorph (ISO); 2,6-dimethyl-4-tridecylmorpholine</t>
  </si>
  <si>
    <t xml:space="preserve">Repr. 1B
Acute Tox. 4 *
Acute Tox. 4 *
Skin Irrit. 2
Aquatic Acute 1
Aquatic Chronic 1
</t>
  </si>
  <si>
    <t xml:space="preserve">H360D ***
H332
H302
H315
H400
H410
</t>
  </si>
  <si>
    <t xml:space="preserve">H360D ***
H332
H302
H315
H410
</t>
  </si>
  <si>
    <t>613-021-00-0</t>
  </si>
  <si>
    <t>dithianon (ISO); 5,10-dihydro-5,10-dioxonaphtho(2,3-b)(1,4)dithiazine-2,3-dicarbonitrile</t>
  </si>
  <si>
    <t>222-098-6</t>
  </si>
  <si>
    <t>3347-22-6</t>
  </si>
  <si>
    <t>613-022-00-6</t>
  </si>
  <si>
    <t>pyrethrins including cinerins, with the exception of those specified elsewhere in this Annex</t>
  </si>
  <si>
    <t>613-023-00-1</t>
  </si>
  <si>
    <t>2-methyl-4-oxo-3-(penta-2,4-dienyl)cyclopent-2-enyl [1R-[1α[S*(Z)],3β]]-chrysanthemate; pyrethrin I</t>
  </si>
  <si>
    <t>204-455-8</t>
  </si>
  <si>
    <t>121-21-1</t>
  </si>
  <si>
    <t>613-024-00-7</t>
  </si>
  <si>
    <t>2-methyl-4-oxo-3-(penta-2,4-dienyl)cyclopent-2-enyl[1R-[1α[S*(Z)](3β)]]-3-(3-methoxy-2-methyl-3-oxoprop-1-enyl)-2,2-dimethylcyclopropanecarboxylate; pyrethrin II</t>
  </si>
  <si>
    <t>204-462-6</t>
  </si>
  <si>
    <t>121-29-9</t>
  </si>
  <si>
    <t>613-025-00-2</t>
  </si>
  <si>
    <t>cinerin I; 3-(but-2-enyl)-2-methyl-4-oxocyclopent-2-enyl 2,2-dimethyl-3-(2-methylprop-1-enyl)cyclopropanecarboxylate</t>
  </si>
  <si>
    <t>246-948-0</t>
  </si>
  <si>
    <t>25402-06-6</t>
  </si>
  <si>
    <t>613-026-00-8</t>
  </si>
  <si>
    <t>cinerin II; 3-(but-2-enyl)-2-methyl-4-oxocyclopent-2-enyl 2,2-dimethyl-3-(3-methoxy-2-methyl-3-oxoprop-1-enyl)cyclopropanecarboxylate</t>
  </si>
  <si>
    <t>204-454-2</t>
  </si>
  <si>
    <t>121-20-0</t>
  </si>
  <si>
    <t>613-027-00-3</t>
  </si>
  <si>
    <t>piperidine</t>
  </si>
  <si>
    <t>203-813-0</t>
  </si>
  <si>
    <t>110-89-4</t>
  </si>
  <si>
    <t xml:space="preserve">Flam. Liq. 2
Acute Tox. 3 *
Acute Tox. 3 *
Skin Corr. 1B
</t>
  </si>
  <si>
    <t xml:space="preserve">H225
H331
H311
H314
</t>
  </si>
  <si>
    <t>613-028-00-9</t>
  </si>
  <si>
    <t>morpholine</t>
  </si>
  <si>
    <t>203-815-1</t>
  </si>
  <si>
    <t>613-029-00-4</t>
  </si>
  <si>
    <t>dichloro-1,3,5-triazinetrione; dichloroisocyanuric acid</t>
  </si>
  <si>
    <t>220-487-5</t>
  </si>
  <si>
    <t>2782-57-2</t>
  </si>
  <si>
    <t xml:space="preserve">Ox. Sol. 2
Acute Tox. 4 *
STOT SE 3
Eye Irrit. 2
Aquatic Acute 1
Aquatic Chronic 1
</t>
  </si>
  <si>
    <t xml:space="preserve">H272
H302
H335
H319
H400
H410
</t>
  </si>
  <si>
    <t xml:space="preserve">H272
H302
H319
H335
H410
</t>
  </si>
  <si>
    <t>613-030-00-X</t>
  </si>
  <si>
    <t xml:space="preserve">troclosene potassium [1]
troclosene sodium  [2]
</t>
  </si>
  <si>
    <t xml:space="preserve">218-828-8 [1]
220-767-7 [2]
</t>
  </si>
  <si>
    <t xml:space="preserve">2244-21-5 [1]
2893-78-9 [2]
</t>
  </si>
  <si>
    <t xml:space="preserve">H272
H302
H319
H335
H410
</t>
  </si>
  <si>
    <t xml:space="preserve">*
STOT SE 3; H335: C ≥ 10 %
EUH031: C ≥ 10 %
</t>
  </si>
  <si>
    <t>613-030-01-7</t>
  </si>
  <si>
    <t>troclosene sodium, dihydrate</t>
  </si>
  <si>
    <t>51580-86-0</t>
  </si>
  <si>
    <t xml:space="preserve">Acute Tox. 4 *
STOT SE 3
Eye Irrit. 2
Aquatic Acute 1
Aquatic Chronic 1
</t>
  </si>
  <si>
    <t xml:space="preserve">H302
H335
H319
H400
H410
</t>
  </si>
  <si>
    <t xml:space="preserve">H302
H319
H335
H410
</t>
  </si>
  <si>
    <t>613-031-00-5</t>
  </si>
  <si>
    <t>symclosene; trichloroisocyanuric acid; trichloro-1,3,5-triazinetrion</t>
  </si>
  <si>
    <t>613-032-00-0</t>
  </si>
  <si>
    <t>methyl-2,3,5,6-tetrachloro-4-pyridylsulphone; 2,3,5,6-tetrachloro-4-(methylsulphonyl)pyridine</t>
  </si>
  <si>
    <t>236-035-5</t>
  </si>
  <si>
    <t>13108-52-6</t>
  </si>
  <si>
    <t xml:space="preserve">Acute Tox. 4 *
Acute Tox. 4 *
Eye Irrit. 2
Skin Sens. 1
</t>
  </si>
  <si>
    <t xml:space="preserve">H312
H302
H319
H317
</t>
  </si>
  <si>
    <t>613-033-00-6</t>
  </si>
  <si>
    <t>2-methylaziridine; propyleneimine</t>
  </si>
  <si>
    <t>200-878-7</t>
  </si>
  <si>
    <t xml:space="preserve">Flam. Liq. 2
Carc. 1B
Acute Tox. 1
Acute Tox. 2 *
Acute Tox. 2 *
Eye Dam. 1
Aquatic Chronic 2
</t>
  </si>
  <si>
    <t xml:space="preserve">H225
H350
H310
H330
H300
H318
H411
</t>
  </si>
  <si>
    <t xml:space="preserve">H225
H350
H330
H310
H300
H318
H411
</t>
  </si>
  <si>
    <t>613-034-00-1</t>
  </si>
  <si>
    <t>1,2-dimethylimidazole</t>
  </si>
  <si>
    <t>217-101-2</t>
  </si>
  <si>
    <t>1739-84-0</t>
  </si>
  <si>
    <t>613-035-00-7</t>
  </si>
  <si>
    <t>1-methylimidazole</t>
  </si>
  <si>
    <t>210-484-7</t>
  </si>
  <si>
    <t>616-47-7</t>
  </si>
  <si>
    <t>613-036-00-2</t>
  </si>
  <si>
    <t>2-methylpyridine; 2-picoline</t>
  </si>
  <si>
    <t>203-643-7</t>
  </si>
  <si>
    <t>109-06-8</t>
  </si>
  <si>
    <t xml:space="preserve">Flam. Liq. 3
Acute Tox. 4 *
Acute Tox. 4 *
Acute Tox. 4 *
STOT SE 3
Eye Irrit. 2
</t>
  </si>
  <si>
    <t xml:space="preserve">H226
H332
H312
H302
H335
H319
</t>
  </si>
  <si>
    <t xml:space="preserve">H226
H332
H312
H302
H319
H335
</t>
  </si>
  <si>
    <t>613-037-00-8</t>
  </si>
  <si>
    <t>4-methylpyridine; 4-picoline</t>
  </si>
  <si>
    <t>203-626-4</t>
  </si>
  <si>
    <t>108-89-4</t>
  </si>
  <si>
    <t xml:space="preserve">Flam. Liq. 3
Acute Tox. 3 *
Acute Tox. 4 *
Acute Tox. 4 *
STOT SE 3
Skin Irrit. 2
Eye Irrit. 2
</t>
  </si>
  <si>
    <t xml:space="preserve">H226
H311
H332
H302
H335
H315
H319
</t>
  </si>
  <si>
    <t xml:space="preserve">H226
H311
H332
H302
H319
H335
H315
</t>
  </si>
  <si>
    <t>613-038-00-3</t>
  </si>
  <si>
    <t>6-phenyl-1,3,5-triazine-2,4-diyldiamine; 6-phenyl-1,3,5-triazine-2,4-diamine; benzoguanamine</t>
  </si>
  <si>
    <t>202-095-6</t>
  </si>
  <si>
    <t>91-76-9</t>
  </si>
  <si>
    <t>613-039-00-9</t>
  </si>
  <si>
    <t>ethylene thiourea; imidazolidine-2-thione; 2-imidazoline-2-thiol</t>
  </si>
  <si>
    <t xml:space="preserve">Repr. 1B
Acute Tox. 4 *
</t>
  </si>
  <si>
    <t xml:space="preserve">H360D ***
H302
</t>
  </si>
  <si>
    <t>613-040-00-4</t>
  </si>
  <si>
    <t>azaconazole (ISO); 1-{}{[2-(2,4-dichlorophenyl)-1,3-dioxolan-2-yl]methyl}}-1H-1,2.4-triazole</t>
  </si>
  <si>
    <t>262-102-3</t>
  </si>
  <si>
    <t>60207-31-0</t>
  </si>
  <si>
    <t>613-041-00-X</t>
  </si>
  <si>
    <t>morpholine-4-carbonyl chloride</t>
  </si>
  <si>
    <t>239-213-0</t>
  </si>
  <si>
    <t>15159-40-7</t>
  </si>
  <si>
    <t xml:space="preserve">Carc. 2
Skin Irrit. 2
Eye Irrit. 2
</t>
  </si>
  <si>
    <t xml:space="preserve">H351
H315
H319
</t>
  </si>
  <si>
    <t xml:space="preserve">H351
H319
H315
</t>
  </si>
  <si>
    <t>613-042-00-5</t>
  </si>
  <si>
    <t>imazalil (ISO); 1-[2-(allyloxy)-2-(2,4-dichlorophenyl)ethyl]-1H-imidazole</t>
  </si>
  <si>
    <t>252-615-0</t>
  </si>
  <si>
    <t>35554-44-0</t>
  </si>
  <si>
    <t xml:space="preserve">Carc. 2
Acute Tox. 3
Acute Tox. 4
Eye Dam. 1
Aquatic Chronic 1
</t>
  </si>
  <si>
    <t xml:space="preserve">H351
H301
H332
H318
H410
</t>
  </si>
  <si>
    <t>GHS08
GHS06
GHS05
GHS09
Dgr</t>
  </si>
  <si>
    <t xml:space="preserve">H301
H332
H318
H351
H410
</t>
  </si>
  <si>
    <t>613-043-00-0</t>
  </si>
  <si>
    <t xml:space="preserve">imazalil sulphate (ISO) powder; 1- [2-(allyloxy)ethyl-2-(2,4-dichlorophenyl)]-1H-imidazolium hydrogen sulphate [1]
(±)-1- [2-(allyloxy)ethyl-2-(2,4-dichlorophenyl)]-1H-imidazolium hydrogen sulphate  [2]
</t>
  </si>
  <si>
    <t xml:space="preserve">261-351-5 [1]
281-291-3 [2]
</t>
  </si>
  <si>
    <t xml:space="preserve">58594-72-2 [1]
83918-57-4 [2]
</t>
  </si>
  <si>
    <t>613-043-01-8</t>
  </si>
  <si>
    <t xml:space="preserve">imazalil sulphate (ISO), aqueous solution; 1- [2-(allyloxy)ethyl-2-(2,4-dichlorophenyl)]-1H-imidazolium hydrogen sulphate [1]
(±)-1- [2-(allyloxy)ethyl-2-(2,4-dichlorophenyl)]-1H-imidazolium hydrogen sulphate  [2]
</t>
  </si>
  <si>
    <t xml:space="preserve">Skin Corr. 1B; H314: C ≥ 50 %
Skin Irrit. 2; H315: 30 % ≤ C &lt; 50 %
Eye Dam. 1; H318: 15 % ≤ C &lt; 50 %
Eye Irrit. 2; H319: 5 % ≤ C &lt; 15 %
</t>
  </si>
  <si>
    <t>613-044-00-6</t>
  </si>
  <si>
    <t>captan (ISO); 1,2,3,6-tetrahydro-N-(trichloromethylthio)phthalimide</t>
  </si>
  <si>
    <t>205-087-0</t>
  </si>
  <si>
    <t>133-06-2</t>
  </si>
  <si>
    <t xml:space="preserve">Carc. 2
Acute Tox. 3 *
Eye Dam. 1
Skin Sens. 1
Aquatic Acute 1
</t>
  </si>
  <si>
    <t xml:space="preserve">H351
H331
H318
H317
H400
</t>
  </si>
  <si>
    <t>613-045-00-1</t>
  </si>
  <si>
    <t>folpet (ISO); N-(trichloromethylthio)phthalimide</t>
  </si>
  <si>
    <t>205-088-6</t>
  </si>
  <si>
    <t>133-07-3</t>
  </si>
  <si>
    <t xml:space="preserve">Carc. 2
Acute Tox. 4 *
Eye Irrit. 2
Skin Sens. 1
Aquatic Acute 1
</t>
  </si>
  <si>
    <t xml:space="preserve">H351
H332
H319
H317
H400
</t>
  </si>
  <si>
    <t>613-046-00-7</t>
  </si>
  <si>
    <t>captafol (ISO); 1,2,3,6-tetrahydro-N-(1,1,2,2-tetrachloroethylthio)phthalimide</t>
  </si>
  <si>
    <t xml:space="preserve">H350
H317
H400
H410
</t>
  </si>
  <si>
    <t xml:space="preserve">H350
H317
H410
</t>
  </si>
  <si>
    <t>613-047-00-2</t>
  </si>
  <si>
    <t>1-dimethylcarbamoyl-5-methylpyrazol-3-yl dimethylcarbamate; dimetilan (ISO)</t>
  </si>
  <si>
    <t>211-420-0</t>
  </si>
  <si>
    <t>644-64-4</t>
  </si>
  <si>
    <t>613-048-00-8</t>
  </si>
  <si>
    <t>carbendazim (ISO); methyl benzimidazol-2-ylcarbamate</t>
  </si>
  <si>
    <t>234-232-0</t>
  </si>
  <si>
    <t>10605-21-7</t>
  </si>
  <si>
    <t xml:space="preserve">Muta. 1B
Repr. 1B
Aquatic Acute 1
Aquatic Chronic 1
</t>
  </si>
  <si>
    <t xml:space="preserve">H340
H360FD
H400
H410
</t>
  </si>
  <si>
    <t xml:space="preserve">H340
H360FD
H410
</t>
  </si>
  <si>
    <t>613-049-00-3</t>
  </si>
  <si>
    <t>benomyl (ISO); methyl 1-(butylcarbamoyl)benzimidazol-2-ylcarbamate</t>
  </si>
  <si>
    <t>241-775-7</t>
  </si>
  <si>
    <t>17804-35-2</t>
  </si>
  <si>
    <t xml:space="preserve">Muta. 1B
Repr. 1B
STOT SE 3
Skin Irrit. 2
Skin Sens. 1
Aquatic Acute 1
Aquatic Chronic 1
</t>
  </si>
  <si>
    <t xml:space="preserve">H340
H360FD
H335
H315
H317
H400
H410
</t>
  </si>
  <si>
    <t xml:space="preserve">H340
H360FD
H335
H315
H317
H410
</t>
  </si>
  <si>
    <t>613-050-00-9</t>
  </si>
  <si>
    <t>carbadox (INN); methyl 3-(quinoxalin-2-ylmethylene)carbazate 1,4-dioxide; 2-(methoxycarbonylhydrazonomethyl)quinoxaline 1,4-dioxide</t>
  </si>
  <si>
    <t>229-879-0</t>
  </si>
  <si>
    <t>6804-07-5</t>
  </si>
  <si>
    <t xml:space="preserve">Flam. Sol. 1
Carc. 1B
Acute Tox. 4 *
</t>
  </si>
  <si>
    <t xml:space="preserve">H228
H350
H302
</t>
  </si>
  <si>
    <t>613-051-00-4</t>
  </si>
  <si>
    <t>molinate (ISO); S-ethyl 1-perhydroazepinecarbothioate; S-ethyl perhydroazepine-1-carbothioate</t>
  </si>
  <si>
    <t>218-661-0</t>
  </si>
  <si>
    <t>2212-67-1</t>
  </si>
  <si>
    <t xml:space="preserve">Carc. 2
Repr. 2
Acute Tox. 4 *
Acute Tox. 4 *
STOT RE 2 *
Skin Sens. 1
Aquatic Acute 1
Aquatic Chronic 1
</t>
  </si>
  <si>
    <t xml:space="preserve">H351
H361f ***
H332
H302
H373 **
H317
H400
H410
</t>
  </si>
  <si>
    <t xml:space="preserve">H351
H361f ***
H332
H302
H373 **
H317
H410
</t>
  </si>
  <si>
    <t>613-052-00-X</t>
  </si>
  <si>
    <t>trifenmorph (ISO); 4-tritylmorpholine</t>
  </si>
  <si>
    <t>215-812-2</t>
  </si>
  <si>
    <t>1420-06-0</t>
  </si>
  <si>
    <t>613-053-00-5</t>
  </si>
  <si>
    <t>anilazine (ISO); 2-chloro-N-(4,6-dichloro-1,3,5-triazin-2-yl)aniline</t>
  </si>
  <si>
    <t>202-910-5</t>
  </si>
  <si>
    <t>101-05-3</t>
  </si>
  <si>
    <t>613-054-00-0</t>
  </si>
  <si>
    <t>thiabendazol (ISO); 2-(thiazole-4-yl)benzimidazole</t>
  </si>
  <si>
    <t>205-725-8</t>
  </si>
  <si>
    <t>148-79-8</t>
  </si>
  <si>
    <t>613-056-00-1</t>
  </si>
  <si>
    <t>1,2-dimethyl-3,5-diphenylpyrazolium methylsulphate; difenzoquat methyl sulfate</t>
  </si>
  <si>
    <t>256-152-5</t>
  </si>
  <si>
    <t>43222-48-6</t>
  </si>
  <si>
    <t>613-057-00-7</t>
  </si>
  <si>
    <t>dodemorph (ISO); 4-cyclododecyl-2,6-dimethylmorpholine</t>
  </si>
  <si>
    <t>216-474-9</t>
  </si>
  <si>
    <t>1593-77-7</t>
  </si>
  <si>
    <t xml:space="preserve">Repr. 2
STOT RE 2
Skin Corr. 1C
Skin Sens. 1A
Aquatic Acute 1
Aquatic Chronic 1
</t>
  </si>
  <si>
    <t xml:space="preserve">H361d
H373 (liver)
H314
H317
H400
H410
</t>
  </si>
  <si>
    <t>613-058-00-2</t>
  </si>
  <si>
    <t>permethrin (ISO); m-phenoxybenzyl 3-(2,2-dichlorovinyl)-2,2-dimethylcyclopropanecarboxylate</t>
  </si>
  <si>
    <t xml:space="preserve">Acute Tox. 4 *
Acute Tox. 4 *
Skin Sens. 1
Aquatic Acute 1
Aquatic Chronic 1
</t>
  </si>
  <si>
    <t xml:space="preserve">H332
H302
H317
H400
H410
</t>
  </si>
  <si>
    <t xml:space="preserve">H332
H302
H317
H410
</t>
  </si>
  <si>
    <t>613-059-00-8</t>
  </si>
  <si>
    <t>profluralin (ISO); N-(cyclopropylmethyl)-α,α,α-trifluoro-2,6-dinitro-N-propyl-p-toluidine</t>
  </si>
  <si>
    <t>247-656-6</t>
  </si>
  <si>
    <t>26399-36-0</t>
  </si>
  <si>
    <t>613-060-00-3</t>
  </si>
  <si>
    <t>resmethrin (ISO); 5-benzyl-3-furylmethyl (±)-cis-trans-chrysanthemate</t>
  </si>
  <si>
    <t>233-940-7</t>
  </si>
  <si>
    <t>10453-86-8</t>
  </si>
  <si>
    <t>613-061-00-9</t>
  </si>
  <si>
    <t>6-(1α,5aβ,8aβ,9-pentahydroxy-7β-isopropyl-2β,5β,8β-trimethylperhydro-8bα,9-epoxy-5,8-ethanocyclopenta[1,2-b]indenyl) pyrrole-2-carboxylate; ryania</t>
  </si>
  <si>
    <t>239-732-2</t>
  </si>
  <si>
    <t>15662-33-6</t>
  </si>
  <si>
    <t>613-062-00-4</t>
  </si>
  <si>
    <t>sabadilla (ISO); veratrine</t>
  </si>
  <si>
    <t>8051-02-3</t>
  </si>
  <si>
    <t>613-063-00-X</t>
  </si>
  <si>
    <t>secbumeton (ISO); 2-sec-butylamino-4-ethylamino-6-methoxy-1,3,5-triazine</t>
  </si>
  <si>
    <t>247-554-1</t>
  </si>
  <si>
    <t>26259-45-0</t>
  </si>
  <si>
    <t>613-064-00-5</t>
  </si>
  <si>
    <t>5-(3,6,9-trioxa-2-undecyloxy)benzo(d)-1,3-dioxolane; sesamex</t>
  </si>
  <si>
    <t>51-14-9</t>
  </si>
  <si>
    <t>613-065-00-0</t>
  </si>
  <si>
    <t>simetryn (ISO); 2,4-bis(ethylamino)-6-methylthio-1,3,5-triazine</t>
  </si>
  <si>
    <t>213-801-7</t>
  </si>
  <si>
    <t>1014-70-6</t>
  </si>
  <si>
    <t>613-066-00-6</t>
  </si>
  <si>
    <t>terbumeton (ISO); 2-tert-butylamino-4-ethylamino-6-methoxy-1,3,5-triazine</t>
  </si>
  <si>
    <t>251-637-8</t>
  </si>
  <si>
    <t>33693-04-8</t>
  </si>
  <si>
    <t>613-067-00-1</t>
  </si>
  <si>
    <t>propazine (ISO); 2-chloro-4,6-bis(isopropylamino)-1,3,5-triazine</t>
  </si>
  <si>
    <t>205-359-9</t>
  </si>
  <si>
    <t>139-40-2</t>
  </si>
  <si>
    <t>613-068-00-7</t>
  </si>
  <si>
    <t>atrazine (ISO); 2-chloro-4-ethylamine-6-isopropylamine-1,3,5-triazine</t>
  </si>
  <si>
    <t>613-069-00-2</t>
  </si>
  <si>
    <t>ε-caprolactam</t>
  </si>
  <si>
    <t>203-313-2</t>
  </si>
  <si>
    <t xml:space="preserve">Acute Tox. 4 *
Acute Tox. 4 *
STOT SE 3
Skin Irrit. 2
Eye Irrit. 2
</t>
  </si>
  <si>
    <t xml:space="preserve">H332
H302
H335
H315
H319
</t>
  </si>
  <si>
    <t xml:space="preserve">H332
H302
H319
H335
H315
</t>
  </si>
  <si>
    <t>613-070-00-8</t>
  </si>
  <si>
    <t>propylenethiourea</t>
  </si>
  <si>
    <t>2122-19-2</t>
  </si>
  <si>
    <t xml:space="preserve">Repr. 2
Acute Tox. 4 *
Aquatic Chronic 3
</t>
  </si>
  <si>
    <t xml:space="preserve">H361d ***
H302
H412
</t>
  </si>
  <si>
    <t>613-071-00-3</t>
  </si>
  <si>
    <t>2-fluoro-5-trifluoromethylpyridine</t>
  </si>
  <si>
    <t>400-290-2</t>
  </si>
  <si>
    <t>69045-82-5</t>
  </si>
  <si>
    <t xml:space="preserve">Flam. Liq. 3
Skin Sens. 1
Aquatic Chronic 3
</t>
  </si>
  <si>
    <t xml:space="preserve">H226
H317
H412
</t>
  </si>
  <si>
    <t>613-072-00-9</t>
  </si>
  <si>
    <t>N,N-bis(2-ethylhexyl)-((1,2,4-triazol-1-yl)methyl)amine</t>
  </si>
  <si>
    <t>401-280-0</t>
  </si>
  <si>
    <t>91273-04-0</t>
  </si>
  <si>
    <t>613-073-00-4</t>
  </si>
  <si>
    <t>N,N-dimethyl-2-(3-(4-chlorophenyl)-4,5-dihydropyrazol-1-ylphenylsulphonyl)ethylamine</t>
  </si>
  <si>
    <t>401-410-6</t>
  </si>
  <si>
    <t>10357-99-0</t>
  </si>
  <si>
    <t>613-074-00-X</t>
  </si>
  <si>
    <t>3-(3-methylpent-3-yl)isoxazol-5-ylamine</t>
  </si>
  <si>
    <t>401-460-9</t>
  </si>
  <si>
    <t>82560-06-3</t>
  </si>
  <si>
    <t xml:space="preserve">Acute Tox. 3 *
Acute Tox. 3 *
Eye Dam. 1
Aquatic Chronic 3
</t>
  </si>
  <si>
    <t xml:space="preserve">H331
H301
H318
H412
</t>
  </si>
  <si>
    <t>613-075-00-5</t>
  </si>
  <si>
    <t>1,3-dichloro-5-ethyl-5-methylimidazolidine-2,4-dione</t>
  </si>
  <si>
    <t>401-570-7</t>
  </si>
  <si>
    <t>89415-87-2</t>
  </si>
  <si>
    <t xml:space="preserve">Ox. Sol. 1 ****
Acute Tox. 3 *
Acute Tox. 4 *
Skin Corr. 1B
Skin Sens. 1
Aquatic Acute 1
</t>
  </si>
  <si>
    <t xml:space="preserve">H271
H331
H302
H314
H317
H400
</t>
  </si>
  <si>
    <t>GHS03
GHS06
GHS05
GHS09
Dgr</t>
  </si>
  <si>
    <t xml:space="preserve">H271
H331
H314
H302
H317
H400
</t>
  </si>
  <si>
    <t>613-076-00-0</t>
  </si>
  <si>
    <t>3-chloro-5-trifluoromethyl-2-pyridylamine</t>
  </si>
  <si>
    <t>401-670-0</t>
  </si>
  <si>
    <t>79456-26-1</t>
  </si>
  <si>
    <t>613-077-00-6</t>
  </si>
  <si>
    <t>reaction mass of 5-heptyl-1,2,4-triazol-3-ylamine and 5-nonyl-1,2,4-triazol-3-ylamine</t>
  </si>
  <si>
    <t>401-940-8</t>
  </si>
  <si>
    <t xml:space="preserve">Acute Tox. 4 *
Eye Irrit. 2
Aquatic Chronic 2
</t>
  </si>
  <si>
    <t xml:space="preserve">H302
H319
H411
</t>
  </si>
  <si>
    <t>613-078-00-1</t>
  </si>
  <si>
    <t>N,N,N,N-tetrakis(4,6-bis(butyl-(N-methyl-2,2,6,6-tetramethylpiperidin-4-yl)amino)triazin-2-yl)-4,7-diazadecane-1,10-diamine</t>
  </si>
  <si>
    <t>401-990-0</t>
  </si>
  <si>
    <t>106990-43-6</t>
  </si>
  <si>
    <t>613-079-00-7</t>
  </si>
  <si>
    <t>4-(1(or 4 or 5 or 6)-methyl-8,9,10-trinorborn-5-en-2-yl)pyridine, reaction mass of isomers</t>
  </si>
  <si>
    <t>402-520-7</t>
  </si>
  <si>
    <t>613-080-00-2</t>
  </si>
  <si>
    <t>3-(bis(2-ethylhexyl)aminomethyl)benzothiazole-2(3H)-thione</t>
  </si>
  <si>
    <t>402-540-6</t>
  </si>
  <si>
    <t>105254-85-1</t>
  </si>
  <si>
    <t>613-081-00-8</t>
  </si>
  <si>
    <t>1-butyl-2-methylpyridinium bromide</t>
  </si>
  <si>
    <t>402-680-8</t>
  </si>
  <si>
    <t>26576-84-1</t>
  </si>
  <si>
    <t>613-082-00-3</t>
  </si>
  <si>
    <t>2-methyl-1-pentylpyridinium bromide</t>
  </si>
  <si>
    <t>402-690-2</t>
  </si>
  <si>
    <t xml:space="preserve">Acute Tox. 4 *
Acute Tox. 4 *
Aquatic Chronic 3
</t>
  </si>
  <si>
    <t xml:space="preserve">H312
H302
H412
</t>
  </si>
  <si>
    <t>613-083-00-9</t>
  </si>
  <si>
    <t>2-(4-(3-(4-chlorophenyl)-2-pyrazolin-1-yl)phenylsulfonyl)ethyldimethylammonium formate</t>
  </si>
  <si>
    <t>402-120-2</t>
  </si>
  <si>
    <t xml:space="preserve">STOT RE 2 *
Skin Corr. 1B
Skin Sens. 1
Aquatic Acute 1
Aquatic Chronic 1
</t>
  </si>
  <si>
    <t xml:space="preserve">H373 **
H314
H317
H400
H410
</t>
  </si>
  <si>
    <t xml:space="preserve">H314
H373 **
H317
H410
</t>
  </si>
  <si>
    <t>613-084-00-4</t>
  </si>
  <si>
    <t>2-(4-(3-(4-chlorophenyl)-4,5-dihydropyrazolyl)phenylsulphonyl)ethyldimethylammonium hydrogen phosphonate</t>
  </si>
  <si>
    <t>402-490-5</t>
  </si>
  <si>
    <t>106359-93-7</t>
  </si>
  <si>
    <t>613-085-00-X</t>
  </si>
  <si>
    <t>reaction mass of 1,1'-(methylenebis(4,1-phenylene))dipyrrole-2,5-dione and N-(4-(4-(2,5-dioxopyrrol-1-yl)benzyl)phenyl)acetamide and 1-(4-(4-(5-oxo-2H-2-furylidenamino)benzyl)phenyl)pyrrole-2,5-dione</t>
  </si>
  <si>
    <t>401-970-1</t>
  </si>
  <si>
    <t>613-086-00-5</t>
  </si>
  <si>
    <t>caffeine</t>
  </si>
  <si>
    <t>200-362-1</t>
  </si>
  <si>
    <t>58-08-2</t>
  </si>
  <si>
    <t>613-087-00-0</t>
  </si>
  <si>
    <t>tetrahydrothiophene</t>
  </si>
  <si>
    <t>203-728-9</t>
  </si>
  <si>
    <t>110-01-0</t>
  </si>
  <si>
    <t xml:space="preserve">Flam. Liq. 2
Acute Tox. 4 *
Acute Tox. 4 *
Acute Tox. 4 *
Skin Irrit. 2
Eye Irrit. 2
Aquatic Chronic 3
</t>
  </si>
  <si>
    <t xml:space="preserve">H225
H332
H312
H302
H315
H319
H412
</t>
  </si>
  <si>
    <t xml:space="preserve">H225
H332
H312
H302
H319
H315
H412
</t>
  </si>
  <si>
    <t>613-088-00-6</t>
  </si>
  <si>
    <t>1,2-benzisothiazol-3(2H)-one; 1,2-benzisothiazolin-3-one</t>
  </si>
  <si>
    <t>220-120-9</t>
  </si>
  <si>
    <t xml:space="preserve">Acute Tox. 4 *
Skin Irrit. 2
Eye Dam. 1
Skin Sens. 1
Aquatic Acute 1
</t>
  </si>
  <si>
    <t xml:space="preserve">H302
H315
H318
H317
H400
</t>
  </si>
  <si>
    <t xml:space="preserve">Skin Sens. 1; H317: C ≥ 0,05 %
</t>
  </si>
  <si>
    <t>613-089-00-1</t>
  </si>
  <si>
    <t xml:space="preserve">diquat dibromide [1]
diquat dichloride [2]
6,7-dihydrodipyrido[1,2-α:2',1'-c]pyrazinediylium dihydroxide  [3]
</t>
  </si>
  <si>
    <t xml:space="preserve">201-579-4 [1]
223-714-6 [2]
301-467-6 [3]
</t>
  </si>
  <si>
    <t xml:space="preserve">85-00-7 [1]
4032-26-2 [2]
94021-76-8 [3]
</t>
  </si>
  <si>
    <t xml:space="preserve">Acute Tox. 2 *
Acute Tox. 4 *
STOT SE 3
STOT RE 1
Skin Irrit. 2
Eye Irrit. 2
Skin Sens. 1
Aquatic Acute 1
Aquatic Chronic 1
</t>
  </si>
  <si>
    <t xml:space="preserve">H330
H302
H335
H372 **
H315
H319
H317
H400
H410
</t>
  </si>
  <si>
    <t xml:space="preserve">H330
H372 **
H302
H319
H335
H315
H317
H410
</t>
  </si>
  <si>
    <t>613-090-00-7</t>
  </si>
  <si>
    <t xml:space="preserve">paraquat dichloride; 1,1-dimethyl-4,4'-bipyridinium dichloride [1]
paraquat dimethylsulfate; 1,1-dimethyl-4,4'-bipyridinium dimethyl sulphate  [2]
</t>
  </si>
  <si>
    <t xml:space="preserve">217-615-7 [1]
218-196-3 [2]
</t>
  </si>
  <si>
    <t xml:space="preserve">1910-42-5 [1]
2074-50-2 [2]
</t>
  </si>
  <si>
    <t xml:space="preserve">Acute Tox. 2 *
Acute Tox. 3 *
Acute Tox. 3 *
STOT SE 3
STOT RE 1
Skin Irrit. 2
Eye Irrit. 2
Aquatic Acute 1
Aquatic Chronic 1
</t>
  </si>
  <si>
    <t xml:space="preserve">H330
H311
H301
H335
H372 **
H315
H319
H400
H410
</t>
  </si>
  <si>
    <t xml:space="preserve">H330
H311
H301
H372 **
H319
H335
H315
H410
</t>
  </si>
  <si>
    <t>613-091-00-2</t>
  </si>
  <si>
    <t xml:space="preserve">morfamquat dichloride [1]
morfamquat sulfate  [2]
</t>
  </si>
  <si>
    <t xml:space="preserve">225-062-8 [1]
</t>
  </si>
  <si>
    <t xml:space="preserve">4636-83-3 [1]
29873-36-7 [2]
</t>
  </si>
  <si>
    <t>613-092-00-8</t>
  </si>
  <si>
    <t>1,10-phenanthroline</t>
  </si>
  <si>
    <t>200-629-2</t>
  </si>
  <si>
    <t>66-71-7</t>
  </si>
  <si>
    <t>613-093-00-3</t>
  </si>
  <si>
    <t>hexasodium 6,13-dichloro-3,10-bis((4-(2,5-disulfonatoanilino)-6-fluoro-1,3,5-triazin-2-ylamino)prop-3-ylamino)-5,12-dioxa-7,14-diazapentacene-4,11-disulfonate</t>
  </si>
  <si>
    <t>400-050-7</t>
  </si>
  <si>
    <t>85153-92-0</t>
  </si>
  <si>
    <t xml:space="preserve">Resp. Sens. 1
Skin Sens. 1
</t>
  </si>
  <si>
    <t xml:space="preserve">H334
H317
</t>
  </si>
  <si>
    <t>613-094-00-9</t>
  </si>
  <si>
    <t>4-methoxy-N,6-dimethyl-1,3,5-triazin-2-ylamine</t>
  </si>
  <si>
    <t>401-360-5</t>
  </si>
  <si>
    <t>5248-39-5</t>
  </si>
  <si>
    <t xml:space="preserve">Acute Tox. 4 *
STOT RE 2 *
</t>
  </si>
  <si>
    <t xml:space="preserve">H302
H373 **
</t>
  </si>
  <si>
    <t>613-095-00-4</t>
  </si>
  <si>
    <t>sodium 3-(2H-benzotriazol-2-yl)-5-sec-butyl-4-hydroxybenzenesulfonate</t>
  </si>
  <si>
    <t>403-080-9</t>
  </si>
  <si>
    <t>92484-48-5</t>
  </si>
  <si>
    <t>613-096-00-X</t>
  </si>
  <si>
    <t>2-amino-6-ethoxy-4-methylamino-1,3,5-triazine</t>
  </si>
  <si>
    <t>403-580-7</t>
  </si>
  <si>
    <t>62096-63-3</t>
  </si>
  <si>
    <t>613-097-00-5</t>
  </si>
  <si>
    <t>7-amino-3-((5-carboxymethyl-4-methyl-1,3-thiazol-2-ylthio)methyl)-8-oxo-5-thia-1-azabicyclo(4.2.0)oct-2-ene-2-carboxylic acid</t>
  </si>
  <si>
    <t>403-690-5</t>
  </si>
  <si>
    <t>111298-82-9</t>
  </si>
  <si>
    <t>613-098-00-0</t>
  </si>
  <si>
    <t>N-(n-octyl)-2-pyrrolidone</t>
  </si>
  <si>
    <t>403-700-8</t>
  </si>
  <si>
    <t>2687-94-7</t>
  </si>
  <si>
    <t>613-099-00-6</t>
  </si>
  <si>
    <t>1-dodecyl-2-pyrrolidone</t>
  </si>
  <si>
    <t>403-730-1</t>
  </si>
  <si>
    <t>2687-96-9</t>
  </si>
  <si>
    <t>613-100-00-X</t>
  </si>
  <si>
    <t>2,9-bis(3-(diethylamino)propylsulfamoyl)quino(2,3-b)acridine-7,14-dione</t>
  </si>
  <si>
    <t>404-230-6</t>
  </si>
  <si>
    <t>613-101-00-5</t>
  </si>
  <si>
    <t>N-tert-pentyl-2-benzothiazolesulfenamide</t>
  </si>
  <si>
    <t>404-380-2</t>
  </si>
  <si>
    <t>110799-28-5</t>
  </si>
  <si>
    <t>613-102-00-0</t>
  </si>
  <si>
    <t>dimethomorph (ISO); 4-(3-(4-chlorophenyl)-3-(3,4-dimethoxyphenyl)acryloyl)morpholine</t>
  </si>
  <si>
    <t>404-200-2</t>
  </si>
  <si>
    <t>110488-70-5</t>
  </si>
  <si>
    <t>613-103-00-6</t>
  </si>
  <si>
    <t>sodium 5-n-butylbenzotriazole</t>
  </si>
  <si>
    <t>404-450-2</t>
  </si>
  <si>
    <t>118685-34-0</t>
  </si>
  <si>
    <t>613-104-00-1</t>
  </si>
  <si>
    <t>5-tert-butyl-3-isoxazolylamine hydrochloride</t>
  </si>
  <si>
    <t>404-840-2</t>
  </si>
  <si>
    <t>613-105-00-7</t>
  </si>
  <si>
    <t>hexakis(tetramethylammonium) 4,4'-vinylenebis((3-sulfonato-4,1-phenylene)imino(6-morpholino-1,3,5-triazine-4,2-diyl)imino)bis(5-hydroxy-6-phenylazonaphthalene-2,7-disulfonate)</t>
  </si>
  <si>
    <t>405-160-9</t>
  </si>
  <si>
    <t>124537-30-0</t>
  </si>
  <si>
    <t>613-106-00-2</t>
  </si>
  <si>
    <t>tetrapotassium 2-(4-(5-(1-(2,5-disulfonatophenyl)-3-ethoxycarbonyl-5-hydroxypyrazol-4-yl)penta-2,4-dienylidene)-3-ethoxycarbonyl-5-oxo-2-pyrazolin-1-yl)benzene-1,4-disulfonate</t>
  </si>
  <si>
    <t>405-240-3</t>
  </si>
  <si>
    <t>613-107-00-8</t>
  </si>
  <si>
    <t>hexasodium 2,2'-vinylenebis((3-sulfonato-4,1-phenylene)imino(6-(N-cyanoethyl-N-(2-hydroxypropyl)amino)-1,3,5-triazine-4,2-diyl)imino)dibenzene-1,4-disulfonate</t>
  </si>
  <si>
    <t>405-280-1</t>
  </si>
  <si>
    <t>76508-02-6</t>
  </si>
  <si>
    <t>613-108-00-3</t>
  </si>
  <si>
    <t>benzothiazole-2-thiol</t>
  </si>
  <si>
    <t>613-109-00-9</t>
  </si>
  <si>
    <t>bis(piperidinothiocarbonyl) disulphide</t>
  </si>
  <si>
    <t>202-328-1</t>
  </si>
  <si>
    <t>94-37-1</t>
  </si>
  <si>
    <t xml:space="preserve">STOT SE 3
Skin Irrit. 2
Eye Irrit. 2
Skin Sens. 1
</t>
  </si>
  <si>
    <t xml:space="preserve">H335
H315
H319
H317
</t>
  </si>
  <si>
    <t xml:space="preserve">H319
H335
H315
H317
</t>
  </si>
  <si>
    <t>613-110-00-4</t>
  </si>
  <si>
    <t>dimepiperate (ISO); S-(1-methyl-1-phenylethyl) piperidine-1-carbothioate</t>
  </si>
  <si>
    <t>262-784-2</t>
  </si>
  <si>
    <t>61432-55-1</t>
  </si>
  <si>
    <t>613-111-00-X</t>
  </si>
  <si>
    <t>1,2,4-triazole</t>
  </si>
  <si>
    <t>206-022-9</t>
  </si>
  <si>
    <t>288-88-0</t>
  </si>
  <si>
    <t xml:space="preserve">Repr. 2
Acute Tox. 4 *
Eye Irrit. 2
</t>
  </si>
  <si>
    <t xml:space="preserve">H361d ***
H302
H319
</t>
  </si>
  <si>
    <t>613-112-00-5</t>
  </si>
  <si>
    <t>octhilinone (ISO); 2-octyl-2H-isothiazol-3-one</t>
  </si>
  <si>
    <t>247-761-7</t>
  </si>
  <si>
    <t>26530-20-1</t>
  </si>
  <si>
    <t xml:space="preserve">Acute Tox. 3 *
Acute Tox. 3 *
Acute Tox. 4 *
Skin Corr. 1B
Skin Sens. 1
Aquatic Acute 1
Aquatic Chronic 1
</t>
  </si>
  <si>
    <t xml:space="preserve">H331
H311
H302
H314
H317
H400
H410
</t>
  </si>
  <si>
    <t xml:space="preserve">H331
H311
H302
H314
H317
H410
</t>
  </si>
  <si>
    <t>613-113-00-0</t>
  </si>
  <si>
    <t>2-(morpholinothio)benzothiazole</t>
  </si>
  <si>
    <t>203-052-4</t>
  </si>
  <si>
    <t>613-114-00-6</t>
  </si>
  <si>
    <t>2,2',2"-(hexahydro-1,3,5-triazine-1,3,5-triyl)triethanol; 1,3,5-tris(2-hydroxyethyl)hexahydro-1,3,5-triazine</t>
  </si>
  <si>
    <t>225-208-0</t>
  </si>
  <si>
    <t>4719-04-4</t>
  </si>
  <si>
    <t>613-115-00-1</t>
  </si>
  <si>
    <t>hymexazol (ISO); 3-hydroxy-5-methylisoxazole</t>
  </si>
  <si>
    <t>233-000-6</t>
  </si>
  <si>
    <t>10004-44-1</t>
  </si>
  <si>
    <t>613-116-00-7</t>
  </si>
  <si>
    <t>tolylfluanid (ISO); dichloro-N- [(dimethylamino)sulphonyl]fluoro-N-(p-tolyl)methanesulphenamide; [containing = 0.1 % (w/w) of particles with an aerodynamic diameter of below 50 µm]</t>
  </si>
  <si>
    <t xml:space="preserve">Acute Tox. 2 *
STOT SE 3
STOT RE 1
Skin Irrit. 2
Eye Irrit. 2
Skin Sens. 1
Aquatic Acute 1
</t>
  </si>
  <si>
    <t xml:space="preserve">H330
H335
H372 **
H315
H319
H317
H400
</t>
  </si>
  <si>
    <t xml:space="preserve">H330
H315
H319
H317
H335
H372 **
H400
</t>
  </si>
  <si>
    <t>613-116-01-4</t>
  </si>
  <si>
    <t>tolylfluanid (ISO); dichloro-N-[(dimethylamino)sulphonyl]fluoro-N-(p-tolyl)methanesulphenamide; [containing &lt; 0.1% (w/w) of particles with an aerodynamic diameter of below 50 μm]</t>
  </si>
  <si>
    <t xml:space="preserve">STOT SE 3
Skin Irrit. 2
Eye Irrit. 2
Skin Sens. 1
Aquatic Acute 1
</t>
  </si>
  <si>
    <t xml:space="preserve">H335
H315
H319
H317
H400
</t>
  </si>
  <si>
    <t xml:space="preserve">H319
H335
H315
H317
H400
</t>
  </si>
  <si>
    <t>613-117-00-2</t>
  </si>
  <si>
    <t>diniconazole (ISO); (E)-β-[(2,4-dichlorophenyl)methylene]-α-(1,1-dimethylethyl)-1H-1,2,4-triazol-1-ethanol; (E)-(RS)-1-(2,4-dichlorophenyl)-4,4-dimethyl-2-(1H-1,2,4-triazol-1-yl)pent-1-en-3-ol</t>
  </si>
  <si>
    <t>76714-88-0</t>
  </si>
  <si>
    <t>613-118-00-8</t>
  </si>
  <si>
    <t>flubenzimine (ISO); N-[3-phenyl-4,5-bis[(trifluoromethyl)imino]thiazolidin-2-ylidene]aniline</t>
  </si>
  <si>
    <t>253-703-1</t>
  </si>
  <si>
    <t>37893-02-0</t>
  </si>
  <si>
    <t>613-119-00-3</t>
  </si>
  <si>
    <t>(benzothiazol-2-ylthio)methyl thiocyanate; TCMTB</t>
  </si>
  <si>
    <t>244-445-0</t>
  </si>
  <si>
    <t>21564-17-0</t>
  </si>
  <si>
    <t xml:space="preserve">Acute Tox. 2 *
Acute Tox. 4 *
Skin Irrit. 2
Eye Irrit. 2
Skin Sens. 1
Aquatic Acute 1
Aquatic Chronic 1
</t>
  </si>
  <si>
    <t xml:space="preserve">H330
H302
H315
H319
H317
H400
H410
</t>
  </si>
  <si>
    <t xml:space="preserve">H330
H302
H319
H315
H317
H410
</t>
  </si>
  <si>
    <t>613-120-00-9</t>
  </si>
  <si>
    <t>bioresmethrin (ISO); (5-benzyl-3-furyl)methyl (1R)-2,2-dimethyl-3-(2-methylprop-1-en-1-yl)cyclopropanecarboxylate</t>
  </si>
  <si>
    <t>249-014-0</t>
  </si>
  <si>
    <t>28434-01-7</t>
  </si>
  <si>
    <t>613-121-00-4</t>
  </si>
  <si>
    <t>chlorsulfuron (ISO); 2-chloro-N-[[(4-methoxy-6-methyl-1,3,5-triazin-2-yl)amino]carbonyl]benzenesulphonamide</t>
  </si>
  <si>
    <t>265-268-5</t>
  </si>
  <si>
    <t>64902-72-3</t>
  </si>
  <si>
    <t>613-122-00-X</t>
  </si>
  <si>
    <t>diclobutrazole (ISO); (R*, R*)-(±)-β-[(2,4-dichlorophenyl)methyl]-α-(1,1-dimethylethyl)-1H-1,2,4-triazole-1-ethanol; (2RS, 3RS)-1-(2,4-dichlorophenyl)-4,4-dimethyl-2-(1H-1,2,4-triazol-1yl)pentan-3-ol</t>
  </si>
  <si>
    <t>75736-33-3</t>
  </si>
  <si>
    <t>613-123-00-5</t>
  </si>
  <si>
    <t>5,6-dihydro-3H-imidazo[2,1-c]-1,2,4-dithiazole-3-thione; etem</t>
  </si>
  <si>
    <t>251-684-4</t>
  </si>
  <si>
    <t>33813-20-6</t>
  </si>
  <si>
    <t>613-124-00-0</t>
  </si>
  <si>
    <t>fenpropimorph (ISO); cis-4-[3-(p-tert-butylphenyl)-2-methylpropyl]-2,6-dimethylmorpholine</t>
  </si>
  <si>
    <t>266-719-9</t>
  </si>
  <si>
    <t>67564-91-4</t>
  </si>
  <si>
    <t xml:space="preserve">Repr. 2
Acute Tox. 4 *
Skin Irrit. 2
Aquatic Chronic 2
</t>
  </si>
  <si>
    <t xml:space="preserve">H361d ***
H302
H315
H411
</t>
  </si>
  <si>
    <t>613-125-00-6</t>
  </si>
  <si>
    <t>hexythiazox (ISO); trans-5-(4-chlorophenyl)-N-cyclohexyl-4-methyl-2-oxo-3-thiazolidine-carboxamide</t>
  </si>
  <si>
    <t>78587-05-0</t>
  </si>
  <si>
    <t>613-126-00-1</t>
  </si>
  <si>
    <t>imazapyr (ISO); 2-[4,5-dihydro-4-methyl-4-(1-methylethyl)-5-oxo-1H-imidazol-2-yl]-3-pyridine carboxylate</t>
  </si>
  <si>
    <t>81334-34-1</t>
  </si>
  <si>
    <t>613-127-00-7</t>
  </si>
  <si>
    <t>1,1-dimethylpiperidinium chloride; mepiquat chloride</t>
  </si>
  <si>
    <t>246-147-6</t>
  </si>
  <si>
    <t>24307-26-4</t>
  </si>
  <si>
    <t>613-128-00-2</t>
  </si>
  <si>
    <t>prochloraz (ISO); N-propyl-N-[2-(2,4,6-trichlorophenoxy)ethyl]-1H-imidazole-1-carboxamide</t>
  </si>
  <si>
    <t>266-994-5</t>
  </si>
  <si>
    <t>67747-09-5</t>
  </si>
  <si>
    <t>613-129-00-8</t>
  </si>
  <si>
    <t>metamitron (ISO); 4-amino-3-methyl-6-phenyl-1,2,4-triazin-5-one</t>
  </si>
  <si>
    <t>255-349-3</t>
  </si>
  <si>
    <t>41394-05-2</t>
  </si>
  <si>
    <t xml:space="preserve">Acute Tox. 4 *
Aquatic Acute 1
</t>
  </si>
  <si>
    <t xml:space="preserve">H302
H400
</t>
  </si>
  <si>
    <t>613-131-00-9</t>
  </si>
  <si>
    <t>pyroquilon (ISO); 1,2,5,6-tetrahydropyrrolo[3,2,1-ij]quinolin-4-one</t>
  </si>
  <si>
    <t>57369-32-1</t>
  </si>
  <si>
    <t>613-132-00-4</t>
  </si>
  <si>
    <t>hexazinone (ISO); 3-cyclohexyl-6-dimethylamino-1-methyl-1,2,3,4-tetrahydro-1,3,5-triazine-2,4-dione</t>
  </si>
  <si>
    <t>613-133-00-X</t>
  </si>
  <si>
    <t>etridiazole (ISO); 5-ethoxy-3-trichloromethyl-1,2,4-thiadiazole</t>
  </si>
  <si>
    <t>219-991-8</t>
  </si>
  <si>
    <t>2593-15-9</t>
  </si>
  <si>
    <t xml:space="preserve">Carc. 2
Acute Tox. 4
Skin Sens. 1
Aquatic Acute 1
Aquatic Chronic 1
</t>
  </si>
  <si>
    <t xml:space="preserve">H351
H302
H317
H400
H410
</t>
  </si>
  <si>
    <t xml:space="preserve">H302
H317
H351
H410
</t>
  </si>
  <si>
    <t>613-134-00-5</t>
  </si>
  <si>
    <t>myclobutanil (ISO); 2-(4-chlorophenyl)-2-(1H-1,2,4-triazol-1-ylmethyl)hexanenitrile</t>
  </si>
  <si>
    <t>88671-89-0</t>
  </si>
  <si>
    <t xml:space="preserve">Repr. 2
Acute Tox. 4 *
Eye Irrit. 2
Aquatic Chronic 2
</t>
  </si>
  <si>
    <t xml:space="preserve">H361d ***
H302
H319
H411
</t>
  </si>
  <si>
    <t>613-135-00-0</t>
  </si>
  <si>
    <t>di(benzothiazol-2-yl) disulphide</t>
  </si>
  <si>
    <t xml:space="preserve">H317
H410
</t>
  </si>
  <si>
    <t>613-136-00-6</t>
  </si>
  <si>
    <t>N-cyclohexylbenzothiazole-2-sulphenamide</t>
  </si>
  <si>
    <t>613-137-00-1</t>
  </si>
  <si>
    <t>methabenzthiazuron (ISO); 1-(1,3-benzothiazol-2-yl)1,3-dimethylurea</t>
  </si>
  <si>
    <t>242-505-0</t>
  </si>
  <si>
    <t>18691-97-9</t>
  </si>
  <si>
    <t>613-138-00-7</t>
  </si>
  <si>
    <t>quinoxyfen (ISO); 5,7-dichloro-4-(4-fluorophenoxy)quinoline</t>
  </si>
  <si>
    <t>124495-18-7</t>
  </si>
  <si>
    <t>613-139-00-2</t>
  </si>
  <si>
    <t>metsulfuron-methyl (ISO); methyl 2-{[(4-methoxy-6-methyl-1,3,5-triazin-2-yl)carbamoyl]sulfamoyl}benzoate</t>
  </si>
  <si>
    <t>74223-64-6</t>
  </si>
  <si>
    <t>613-140-00-8</t>
  </si>
  <si>
    <t>cycloheximide (ISO); 4-{}{(2R)-2-[(1S,3S,5S)-3,5-dimethyl-2-oxocyclohexyl]-2-hydroxyethyl}}piperidine-2,6-dione</t>
  </si>
  <si>
    <t>200-636-0</t>
  </si>
  <si>
    <t>66-81-9</t>
  </si>
  <si>
    <t xml:space="preserve">Muta. 2
Repr. 1B
Acute Tox. 2 *
Aquatic Chronic 2
</t>
  </si>
  <si>
    <t xml:space="preserve">H341
H360D ***
H300
H411
</t>
  </si>
  <si>
    <t>613-141-00-3</t>
  </si>
  <si>
    <t>1,4-diamino-2-(2-butyltetrazol-5-yl)-3-cyanoanthraquinone</t>
  </si>
  <si>
    <t>401-470-3</t>
  </si>
  <si>
    <t>93686-63-6</t>
  </si>
  <si>
    <t>613-142-00-9</t>
  </si>
  <si>
    <t>trans-N-methyl-2-styryl-[4'-aminomethine-(1-acetyl-1-(2-methoxyphenyl)acetamido)]pyridinium acetate</t>
  </si>
  <si>
    <t>405-860-4</t>
  </si>
  <si>
    <t>613-143-00-4</t>
  </si>
  <si>
    <t>1-(3-phenylpropyl)-2-methylpyridinium bromide</t>
  </si>
  <si>
    <t>405-930-4</t>
  </si>
  <si>
    <t>10551-42-5</t>
  </si>
  <si>
    <t>613-144-00-X</t>
  </si>
  <si>
    <t>Reaction products of: poly(vinyl acetate), partially hydrolyzed, with (E)-2-(4-formylstyryl)-3,4-dimethylthiazoliummethyl sulfate</t>
  </si>
  <si>
    <t>406-460-2</t>
  </si>
  <si>
    <t>125139-08-4</t>
  </si>
  <si>
    <t>613-145-00-5</t>
  </si>
  <si>
    <t>(S)-3-benzyloxycarbonyl-1,2,3,4-tetrahydro-isoquinolinium 4-methylbenzenesulfonate</t>
  </si>
  <si>
    <t>406-960-0</t>
  </si>
  <si>
    <t>77497-97-3</t>
  </si>
  <si>
    <t>613-146-00-0</t>
  </si>
  <si>
    <t>N-ethyl-N-methylpiperidinium iodide</t>
  </si>
  <si>
    <t>407-780-5</t>
  </si>
  <si>
    <t>4186-71-4</t>
  </si>
  <si>
    <t>613-147-00-6</t>
  </si>
  <si>
    <t>4-[2-(1-methyl-2-(4-morpholinyl)ethoxy)ethyl]morpholine</t>
  </si>
  <si>
    <t>407-940-4</t>
  </si>
  <si>
    <t>111681-72-2</t>
  </si>
  <si>
    <t>613-148-00-1</t>
  </si>
  <si>
    <t>tetrasodium 1,2-bis(4-fluoro-6-[5-(1-amino-2-sulfonatoanthrachinon-4-ylamino)-2,4,6-trimethyl-3-sulfonatophenylamino]-1,3,5-triazin-2-ylamino)ethane</t>
  </si>
  <si>
    <t>411-240-4</t>
  </si>
  <si>
    <t>143683-23-2</t>
  </si>
  <si>
    <t>613-149-00-7</t>
  </si>
  <si>
    <t>pyridaben (ISO); 2-tert-butyl-5-(4-tert-butylbenzylthio)-4-chloropyridazin-3(2H)-one</t>
  </si>
  <si>
    <t>405-700-3</t>
  </si>
  <si>
    <t>96489-71-3</t>
  </si>
  <si>
    <t xml:space="preserve">Acute Tox. 3
Acute Tox. 3
Aquatic Acute 1
Aquatic Chronic 1
</t>
  </si>
  <si>
    <t xml:space="preserve">M=1000
M=1000
</t>
  </si>
  <si>
    <t>613-150-00-2</t>
  </si>
  <si>
    <t>2,2'-[3,3'-(piperazine-1,4-diyl)dipropyl]bis(1H-benzimidazo[2,1-b]benzo[l,m,n][3,8]phenanthroline-1,3,6-trione</t>
  </si>
  <si>
    <t>406-295-6</t>
  </si>
  <si>
    <t>613-151-00-8</t>
  </si>
  <si>
    <t>1-(3-mesyloxy-5-trityloxymethyl-2-D-threofuryl)thymine</t>
  </si>
  <si>
    <t>406-360-9</t>
  </si>
  <si>
    <t>104218-44-2</t>
  </si>
  <si>
    <t>613-152-00-3</t>
  </si>
  <si>
    <t>phenyl N-(4,6-dimethoxypyrimidin-2-yl)carbamate</t>
  </si>
  <si>
    <t>406-600-2</t>
  </si>
  <si>
    <t>89392-03-0</t>
  </si>
  <si>
    <t>613-153-00-9</t>
  </si>
  <si>
    <t>2,3,5-trichloropyridine</t>
  </si>
  <si>
    <t>407-270-2</t>
  </si>
  <si>
    <t>16063-70-0</t>
  </si>
  <si>
    <t>613-154-00-4</t>
  </si>
  <si>
    <t>2-amino-4-chloro-6-methoxypyrimidine</t>
  </si>
  <si>
    <t>410-050-9</t>
  </si>
  <si>
    <t>5734-64-5</t>
  </si>
  <si>
    <t>613-155-00-X</t>
  </si>
  <si>
    <t>5-chloro-2,3-difluoropyridine</t>
  </si>
  <si>
    <t>410-090-7</t>
  </si>
  <si>
    <t>89402-43-7</t>
  </si>
  <si>
    <t xml:space="preserve">Flam. Liq. 3
Acute Tox. 4 *
Aquatic Chronic 3
</t>
  </si>
  <si>
    <t xml:space="preserve">H226
H302
H412
</t>
  </si>
  <si>
    <t>613-156-00-5</t>
  </si>
  <si>
    <t>2-butyl-4-chloro-5-formylimidazole</t>
  </si>
  <si>
    <t>410-260-0</t>
  </si>
  <si>
    <t>83857-96-9</t>
  </si>
  <si>
    <t>613-157-00-0</t>
  </si>
  <si>
    <t>2,4-diamino-5-methoxymethylpyrimidine</t>
  </si>
  <si>
    <t>410-330-0</t>
  </si>
  <si>
    <t>54236-98-5</t>
  </si>
  <si>
    <t xml:space="preserve">Acute Tox. 4 *
STOT RE 2 *
Eye Irrit. 2
</t>
  </si>
  <si>
    <t xml:space="preserve">H302
H373 **
H319
</t>
  </si>
  <si>
    <t>613-158-00-6</t>
  </si>
  <si>
    <t>2,3-dichloro-5-trifluoromethyl-pyridine</t>
  </si>
  <si>
    <t>410-340-5</t>
  </si>
  <si>
    <t>69045-84-7</t>
  </si>
  <si>
    <t xml:space="preserve">Acute Tox. 4 *
Acute Tox. 4 *
Eye Dam. 1
Skin Sens. 1
Aquatic Chronic 2
</t>
  </si>
  <si>
    <t xml:space="preserve">H332
H302
H318
H317
H411
</t>
  </si>
  <si>
    <t>613-159-00-1</t>
  </si>
  <si>
    <t>fenazaquin (ISO); 4-[2-[4-(1,1-dimethylethyl)phenyl]-ethoxy]quinazoline</t>
  </si>
  <si>
    <t>410-580-0</t>
  </si>
  <si>
    <t>120928-09-8</t>
  </si>
  <si>
    <t xml:space="preserve">H301
H332
H400
H410
</t>
  </si>
  <si>
    <t xml:space="preserve">H301
H332
H410
</t>
  </si>
  <si>
    <t>613-160-00-7</t>
  </si>
  <si>
    <t>(1S)-2-methyl-2,5-diazobicyclo[2.2.1]heptane dihydrobromide</t>
  </si>
  <si>
    <t>411-000-9</t>
  </si>
  <si>
    <t>125224-62-6</t>
  </si>
  <si>
    <t>613-161-00-2</t>
  </si>
  <si>
    <t>(2,4-diaminopteridin-6-yl)methanol hydrobromide</t>
  </si>
  <si>
    <t>430-620-0</t>
  </si>
  <si>
    <t>76145-91-0</t>
  </si>
  <si>
    <t xml:space="preserve">H317
H373 **
H412
</t>
  </si>
  <si>
    <t>613-162-00-8</t>
  </si>
  <si>
    <t>(6R-trans)-1-((7-ammonio-2-carboxylato-8-oxo-5-thia-1-azabicyclo-[4.2.0]oct-2-en-3-yl)methyl)pyridinium iodide</t>
  </si>
  <si>
    <t>423-260-0</t>
  </si>
  <si>
    <t>100988-63-4</t>
  </si>
  <si>
    <t>613-163-00-3</t>
  </si>
  <si>
    <t>azimsulfuron (ISO); 1-(4,6-dimethoxypyrimidin-2-yl)-3-[1-methyl-4-(2-methyl-2H-tetrazol-5-yl)pyrazol-5-ylsulfonyl]urea</t>
  </si>
  <si>
    <t>120162-55-2</t>
  </si>
  <si>
    <t>613-164-00-9</t>
  </si>
  <si>
    <t>flufenacet (ISO); N-(4-fluorophenyl)-N-isopropyl-2-(5-trifluoromethyl-[1,3,4]thiadiazol-2-yloxy)acetamide</t>
  </si>
  <si>
    <t>142459-58-3</t>
  </si>
  <si>
    <t>613-165-00-4</t>
  </si>
  <si>
    <t>flupyrsulfuron-methyl-sodium (ISO); methyl 2-[[(4,6-dimethoxypyrimidin-2-ylcarbamoyl)sulfamoyl]-6-trifluoromethyl]nicotinate, monosodium salt</t>
  </si>
  <si>
    <t>144740-54-5</t>
  </si>
  <si>
    <t>613-166-00-X</t>
  </si>
  <si>
    <t>flumioxazin (ISO); N-(7-fluoro-3,4-dihydro-3-oxo-4-prop-2-ynyl-2H-1,4-benzoxazin-6-yl)cyclohex-1-ene-1,2-dicarboxamide</t>
  </si>
  <si>
    <t>103361-09-7</t>
  </si>
  <si>
    <t>613-167-00-5</t>
  </si>
  <si>
    <t>reaction mass of: 5-chloro-2-methyl-4-isothiazolin-3-one [EC no. 247-500-7]; and 2-methyl-2H -isothiazol-3-one [EC no. 220-239-6] (3:1); reaction mass of: 5-chloro-2-methyl-4-isothiazolin-3-one [EC no. 247-500-7]; and 2-methyl-4-isothiazolin-3-one [EC no. 220-239-6] (3:1)</t>
  </si>
  <si>
    <t xml:space="preserve">Acute Tox. 3 *
Acute Tox. 3 *
Acute Tox. 3 *
Skin Corr. 1B
Skin Sens. 1
Aquatic Acute 1
Aquatic Chronic 1
</t>
  </si>
  <si>
    <t xml:space="preserve">H331
H311
H301
H314
H317
H400
H410
</t>
  </si>
  <si>
    <t xml:space="preserve">H331
H311
H301
H314
H317
H410
</t>
  </si>
  <si>
    <t xml:space="preserve">Skin Corr. 1B; H314: C ≥ 0,6 %
Skin Irrit. 2; H315: 0,06 % ≤ C &lt; 0,6 %
Eye Irrit. 2; H319: 0,06 % ≤ C &lt; 0,6 %
Skin Sens. 1; H317: C ≥ 0,0015 %
</t>
  </si>
  <si>
    <t>613-168-00-0</t>
  </si>
  <si>
    <t>1-vinyl-2-pyrrolidone</t>
  </si>
  <si>
    <t>201-800-4</t>
  </si>
  <si>
    <t>88-12-0</t>
  </si>
  <si>
    <t xml:space="preserve">Carc. 2
Acute Tox. 4 *
Acute Tox. 4 *
Acute Tox. 4 *
STOT SE 3
STOT RE 2 *
Eye Dam. 1
</t>
  </si>
  <si>
    <t xml:space="preserve">H351
H332
H312
H302
H335
H373 **
H318
</t>
  </si>
  <si>
    <t xml:space="preserve">H351
H332
H312
H302
H373 **
H335
H318
</t>
  </si>
  <si>
    <t>613-169-00-6</t>
  </si>
  <si>
    <t>9-vinylcarbazole</t>
  </si>
  <si>
    <t>216-055-0</t>
  </si>
  <si>
    <t>1484-13-5</t>
  </si>
  <si>
    <t xml:space="preserve">Muta. 2
Acute Tox. 4 *
Acute Tox. 4 *
Skin Irrit. 2
Skin Sens. 1
Aquatic Acute 1
Aquatic Chronic 1
</t>
  </si>
  <si>
    <t xml:space="preserve">H341
H312
H302
H315
H317
H400
H410
</t>
  </si>
  <si>
    <t xml:space="preserve">H341
H312
H302
H315
H317
H410
</t>
  </si>
  <si>
    <t>613-170-00-1</t>
  </si>
  <si>
    <t>2,2-ethylmethylthiazolidine</t>
  </si>
  <si>
    <t>404-500-3</t>
  </si>
  <si>
    <t>694-64-4</t>
  </si>
  <si>
    <t>613-171-00-7</t>
  </si>
  <si>
    <t>hexaconazole (ISO); (RS)-2-(2,4-dichlorophenyl)-1-(1H-1,2,4-triazol-1-yl)hexan-2-ol</t>
  </si>
  <si>
    <t>413-050-7</t>
  </si>
  <si>
    <t>79983-71-4</t>
  </si>
  <si>
    <t>613-172-00-2</t>
  </si>
  <si>
    <t>5-chloro-1,3-dihydro-2H-indol-2-one</t>
  </si>
  <si>
    <t>412-200-9</t>
  </si>
  <si>
    <t>17630-75-0</t>
  </si>
  <si>
    <t>613-173-00-8</t>
  </si>
  <si>
    <t>fluquinconazole (ISO); 3-(2,4-dichlorophenyl)-6-fluoro-2-(1H-1,2,4-triazol-1-yl)quinazolin-4-(3H)-one</t>
  </si>
  <si>
    <t>411-960-9</t>
  </si>
  <si>
    <t>136426-54-5</t>
  </si>
  <si>
    <t xml:space="preserve">Acute Tox. 3 *
Acute Tox. 3 *
Acute Tox. 4 *
STOT RE 1
Skin Irrit. 2
Aquatic Acute 1
Aquatic Chronic 1
</t>
  </si>
  <si>
    <t xml:space="preserve">H331
H301
H312
H372 **
H315
H400
H410
</t>
  </si>
  <si>
    <t xml:space="preserve">H331
H301
H372 **
H312
H315
H410
</t>
  </si>
  <si>
    <t>613-174-00-3</t>
  </si>
  <si>
    <t>tetraconazole (ISO); (±) 2-(2,4-dichlorophenyl)-3-(1H-1,2,4-triazol-1-yl)propyl-1,1,2,2-tetrafluoroethylether</t>
  </si>
  <si>
    <t>407-760-6</t>
  </si>
  <si>
    <t>112281-77-3</t>
  </si>
  <si>
    <t>613-175-00-9</t>
  </si>
  <si>
    <t>epoxiconazole (ISO); (2RS,3SR)-3-(2-chlorophenyl)-2-(4-fluorophenyl)-[( 1H-1,2,4-triazol-1-yl)methyl]oxirane</t>
  </si>
  <si>
    <t>406-850-2</t>
  </si>
  <si>
    <t>133855-98-8</t>
  </si>
  <si>
    <t xml:space="preserve">Carc. 2
Repr. 1B
Aquatic Chronic 2
</t>
  </si>
  <si>
    <t xml:space="preserve">H351
H360Df
H411
</t>
  </si>
  <si>
    <t xml:space="preserve">H351
H360Df
H411
</t>
  </si>
  <si>
    <t>613-176-00-4</t>
  </si>
  <si>
    <t>2-methyl-2-azabicyclo[2.2.1]heptane</t>
  </si>
  <si>
    <t>404-810-9</t>
  </si>
  <si>
    <t>4524-95-2</t>
  </si>
  <si>
    <t xml:space="preserve">Flam. Liq. 3
Acute Tox. 4 *
Acute Tox. 4 *
STOT RE 2 *
Skin Corr. 1B
</t>
  </si>
  <si>
    <t xml:space="preserve">H226
H312
H302
H373 **
H314
</t>
  </si>
  <si>
    <t>613-177-00-X</t>
  </si>
  <si>
    <t>8-amino-7-methylquinoline</t>
  </si>
  <si>
    <t>412-760-4</t>
  </si>
  <si>
    <t>5470-82-6</t>
  </si>
  <si>
    <t xml:space="preserve">Acute Tox. 4 *
Acute Tox. 4 *
Skin Sens. 1
Aquatic Chronic 2
</t>
  </si>
  <si>
    <t xml:space="preserve">H312
H302
H317
H411
</t>
  </si>
  <si>
    <t>613-178-00-5</t>
  </si>
  <si>
    <t>4-ethyl-2-methyl-2-isopentyl-1,3-oxazolidine</t>
  </si>
  <si>
    <t>410-470-2</t>
  </si>
  <si>
    <t>137796-06-6</t>
  </si>
  <si>
    <t>613-179-00-0</t>
  </si>
  <si>
    <t>lithium 3-oxo-1,2(2H)-benzisothiazol-2-ide</t>
  </si>
  <si>
    <t>411-690-1</t>
  </si>
  <si>
    <t>111337-53-2</t>
  </si>
  <si>
    <t>613-180-00-6</t>
  </si>
  <si>
    <t>N-(1,1-dimethylethyl)bis(2-benzothiazolesulfen)amide</t>
  </si>
  <si>
    <t>407-430-1</t>
  </si>
  <si>
    <t>3741-80-8</t>
  </si>
  <si>
    <t>613-181-00-1</t>
  </si>
  <si>
    <t>5,5-dimethyl-perhydro-pyrimidin-2-one α-(4-trifluoromethylstyryl)-α-(4-trifluoromethyl)cinnamylidenehydrazone</t>
  </si>
  <si>
    <t>405-090-9</t>
  </si>
  <si>
    <t>67485-29-4</t>
  </si>
  <si>
    <t xml:space="preserve">Acute Tox. 4 *
STOT RE 1
Eye Irrit. 2
Aquatic Acute 1
Aquatic Chronic 1
</t>
  </si>
  <si>
    <t xml:space="preserve">H302
H372 **
H319
H400
H410
</t>
  </si>
  <si>
    <t xml:space="preserve">H372 **
H302
H319
H410
</t>
  </si>
  <si>
    <t>613-182-00-7</t>
  </si>
  <si>
    <t>1-(1-naphthylmethyl)quinolinium chloride</t>
  </si>
  <si>
    <t>406-220-7</t>
  </si>
  <si>
    <t>65322-65-8</t>
  </si>
  <si>
    <t xml:space="preserve">Carc. 2
Muta. 2
Acute Tox. 4 *
Skin Irrit. 2
Eye Dam. 1
Aquatic Chronic 3
</t>
  </si>
  <si>
    <t xml:space="preserve">H351
H341
H302
H315
H318
H412
</t>
  </si>
  <si>
    <t>613-183-00-2</t>
  </si>
  <si>
    <t>reaction mass of: 5-(N-methylperfluorooctylsulfonamido)methyl-3-octadecyl-1,3-oxazolidin-2-one; 5-(N-methylperfluoroheptylsulfonamido)methyl-3-octadecyl-1,3-oxazolidin-2-one</t>
  </si>
  <si>
    <t>413-640-4</t>
  </si>
  <si>
    <t>613-184-00-8</t>
  </si>
  <si>
    <t>nitrilotriethyleneammoniopropane-2-ol 2-ethylhexanoate</t>
  </si>
  <si>
    <t>413-670-8</t>
  </si>
  <si>
    <t>613-185-00-3</t>
  </si>
  <si>
    <t>2,3,5,6-tetrahydro-2-methyl-2H-cyclopenta[d]-1,2-thiazol-3-one</t>
  </si>
  <si>
    <t>407-630-9</t>
  </si>
  <si>
    <t>82633-79-2</t>
  </si>
  <si>
    <t>613-186-00-9</t>
  </si>
  <si>
    <t>(2R,3R)-3-((R)-1-(tert-butyldimethylsiloxy)ethyl)-4-oxoazetidin-2-yl acetate</t>
  </si>
  <si>
    <t>408-050-9</t>
  </si>
  <si>
    <t>76855-69-1</t>
  </si>
  <si>
    <t xml:space="preserve">Eye Irrit. 2
Skin Sens. 1
Aquatic Chronic 2
</t>
  </si>
  <si>
    <t xml:space="preserve">H319
H317
H411
</t>
  </si>
  <si>
    <t>613-187-00-4</t>
  </si>
  <si>
    <t>5-(2-amino-5-cyano-6-[2-(2-hydroxyethoxy)ethylamino]-4-methylpyridin-3-ylazo)-3-methyl-2,4-dicarbonitrilethiophene</t>
  </si>
  <si>
    <t>410-530-8</t>
  </si>
  <si>
    <t>613-188-00-X</t>
  </si>
  <si>
    <t>1-(3-(4-fluorophenoxy)propyl)-3-methoxy-4-piperidinone</t>
  </si>
  <si>
    <t>411-500-7</t>
  </si>
  <si>
    <t>116256-11-2</t>
  </si>
  <si>
    <t>613-189-00-5</t>
  </si>
  <si>
    <t>1,4,7,10-tetrakis(p-toluensulfonyl)-1,4,7,10-tetraazacyclododecane</t>
  </si>
  <si>
    <t>414-030-0</t>
  </si>
  <si>
    <t>52667-88-6</t>
  </si>
  <si>
    <t>613-190-00-0</t>
  </si>
  <si>
    <t>disodium 1-amino-4-(2-(5-chloro-6-fluoro-pyrimidin-4-ylamino-methyl)-4-methyl-6-sulfo-phenylamino)-9,10-dioxo-9,10-dihydro-anthracene-2-sulfonate</t>
  </si>
  <si>
    <t>414-040-5</t>
  </si>
  <si>
    <t>149530-93-8</t>
  </si>
  <si>
    <t>613-191-00-6</t>
  </si>
  <si>
    <t xml:space="preserve">Repr. 1B
Skin Corr. 1B
Aquatic Acute 1
Aquatic Chronic 1
</t>
  </si>
  <si>
    <t xml:space="preserve">H360F ***
H314
H400
H410
</t>
  </si>
  <si>
    <t xml:space="preserve">H360F ***
H314
H410
</t>
  </si>
  <si>
    <t>613-192-00-1</t>
  </si>
  <si>
    <t>3-benzyl-exo-6-nitro-2,4-dioxo-3-aza-cis-bicyclo[3.1.0]hexane</t>
  </si>
  <si>
    <t>426-750-2</t>
  </si>
  <si>
    <t>151860-15-0</t>
  </si>
  <si>
    <t>613-193-00-7</t>
  </si>
  <si>
    <t>pentakis[3-(dimethylammonio)propylsulfamoyl]-[(6-hydroxy-4,4,8,8-tetramethyl-4,8-diazoniaundecane-1,11-diyldisulfamoyl)di[phthalocyaninecopper(II)]] heptalactate</t>
  </si>
  <si>
    <t>414-930-3</t>
  </si>
  <si>
    <t>613-194-00-2</t>
  </si>
  <si>
    <t>6,13-dichloro-3,10-bis{}{2-[4-fluoro-6-(2-sulfophenylamino)-1,3,5-triazin-2-ylamino]propylamino}}benzo[5,6][1,4]oxazino[2,3-.b.]phenoxazine-4,11-disulphonic acid, lithium-, sodium salt</t>
  </si>
  <si>
    <t>418-000-8</t>
  </si>
  <si>
    <t>163062-28-0</t>
  </si>
  <si>
    <t>613-195-00-8</t>
  </si>
  <si>
    <t>2,2-(1,4-phenylene)bis((4H-3,1-benzoxazine-4-one)</t>
  </si>
  <si>
    <t>418-280-1</t>
  </si>
  <si>
    <t>18600-59-4</t>
  </si>
  <si>
    <t>613-196-00-3</t>
  </si>
  <si>
    <t>5-[[4-chloro-6-[[2-[[4-fluoro-6-[[5-hydroxy-6-[(4-methoxy-2-sulfophenyl)azo]-7-sulfo-2-naphthalenyl]amino]-1,3,5-triazin-2-yl]amino]-1-methylethyl]amino]-1,3,5-triazin-2-yl]amino]-3-[[4-(ethenylsulfonyl)phenyl]azo]-4-hydroxy-naphtalene-2,7-disulfonic acid, sodium salt</t>
  </si>
  <si>
    <t>418-380-5</t>
  </si>
  <si>
    <t>168113-78-8</t>
  </si>
  <si>
    <t>613-197-00-9</t>
  </si>
  <si>
    <t>reaction mass of: 2,4,6-tri(butylcarbamoyl)-1,3,5-triazine; 2,4,6-tri(methylcarbamoyl)-1,3,5-triazine; [(2-butyl-4,6-dimethyl)tricarbamoyl]-1,3,5-triazine; [(2,4-dibutyl-6-methyl)tricarbamoyl]-1,3,5-triazine</t>
  </si>
  <si>
    <t>420-390-1</t>
  </si>
  <si>
    <t>187547-46-2</t>
  </si>
  <si>
    <t>613-198-00-4</t>
  </si>
  <si>
    <t>2-amino-4-dimethylamino-6-trifluoroethoxy-1,3,5-triazine</t>
  </si>
  <si>
    <t>415-500-8</t>
  </si>
  <si>
    <t>145963-84-4</t>
  </si>
  <si>
    <t>613-199-00-X</t>
  </si>
  <si>
    <t>reaction mass of: 1,3,5-tris(3-aminomethylphenyl)-1,3,5-(1H,3H,5H)-triazine-2,4,6-trione; reaction mass of oligomers of 3,5-bis(3-aminomethylphenyl)-1-poly[3,5-bis(3-aminomethylphenyl)-2,4,6-trioxo-1,3,5-(1H,3H,5H)-triazin-1-yl]-1,3,5-(1H,3H,5H)-triazine-2,4,6-trione</t>
  </si>
  <si>
    <t>421-550-1</t>
  </si>
  <si>
    <t xml:space="preserve">Carc. 1B
Repr. 1B
Skin Sens. 1
Aquatic Chronic 3
</t>
  </si>
  <si>
    <t xml:space="preserve">H350
H360D ***
H317
H412
</t>
  </si>
  <si>
    <t>613-200-00-3</t>
  </si>
  <si>
    <t>Reaction product of: copper, (29H,31H-phthalocyaninato(2-)-N29,N30,N31,N32)-, chlorosulfuric acid and 3-(2-sulfooxyethylsulfonyl)aniline, sodium salts</t>
  </si>
  <si>
    <t>420-980-7</t>
  </si>
  <si>
    <t>613-201-00-9</t>
  </si>
  <si>
    <t>(R)-5-bromo-3-(1-methyl-2-pyrrolidinyl methyl)-1H-indole</t>
  </si>
  <si>
    <t>422-390-5</t>
  </si>
  <si>
    <t>143322-57-0</t>
  </si>
  <si>
    <t xml:space="preserve">Repr. 2
Acute Tox. 4 *
Acute Tox. 4 *
STOT RE 1
Skin Sens. 1
Aquatic Acute 1
Aquatic Chronic 1
</t>
  </si>
  <si>
    <t xml:space="preserve">H361f ***
H332
H302
H372 **
H317
H400
H410
</t>
  </si>
  <si>
    <t xml:space="preserve">H361f ***
H372 **
H332
H302
H317
H410
</t>
  </si>
  <si>
    <t>613-202-00-4</t>
  </si>
  <si>
    <t>pymetrozine (ISO); (E)-4,5-dihydro-6-methyl-4-(3-pyridylmethyleneamino)-1,2,4-triazin-3(2H)-one</t>
  </si>
  <si>
    <t>123312-89-0</t>
  </si>
  <si>
    <t>613-203-00-X</t>
  </si>
  <si>
    <t xml:space="preserve">pyraflufen-ethyl (ISO); 2-chloro-5-(4-chloro-5-difluoromethoxy-1-methylpyrazol-3-yl)-4-fluorophenoxyacetic acid ethyl ester [1]
pyraflufen (ISO); 2-chloro-5-(4-chloro-5-difluoromethoxy-1-methylpyrazol-3-yl)-4-fluorophenoxyacetic acid  [2]
</t>
  </si>
  <si>
    <t xml:space="preserve">129630-19-9 [1]
129630-17-7 [2]
</t>
  </si>
  <si>
    <t>613-204-00-5</t>
  </si>
  <si>
    <t>oxadiargyl (ISO); 3-[2,4-dichloro-5-(2-propynyloxy)phenyl]-5-(1,1-dimethylethyl)-1,3,4-oxadiazol-2(3H)-one</t>
  </si>
  <si>
    <t xml:space="preserve">Repr. 2
STOT RE 2 *
Aquatic Acute 1
Aquatic Chronic 1
</t>
  </si>
  <si>
    <t xml:space="preserve">H361d ***
H373 **
H400
H410
</t>
  </si>
  <si>
    <t xml:space="preserve">H361d ***
H373 **
H410
</t>
  </si>
  <si>
    <t>613-205-00-0</t>
  </si>
  <si>
    <t>propiconazole (ISO); (±)-1-[2-(2,4-dichlorophenyl)-4-propyl-1,3-dioxolan-2-ylmethyl]-1H-1,2,4-triazole</t>
  </si>
  <si>
    <t>262-104-4</t>
  </si>
  <si>
    <t>60207-90-1</t>
  </si>
  <si>
    <t>613-206-00-6</t>
  </si>
  <si>
    <t>fenamidone (ISO); (S)-5-methyl-2-methylthio-5-phenyl-3-phenylamino-3,5-dihydroimidazol-4-one</t>
  </si>
  <si>
    <t>161326-34-7</t>
  </si>
  <si>
    <t>613-208-00-7</t>
  </si>
  <si>
    <t>imazamox (ISO); (RS)-2-(4-isopropyl-4-methyl-5-oxo-2-imidazolin-2-yl)-5-methoxymethylnicotinic acid</t>
  </si>
  <si>
    <t>114311-32-9</t>
  </si>
  <si>
    <t>613-209-00-2</t>
  </si>
  <si>
    <t>cis-1-(3-chloropropyl)-2,6-dimethyl-piperidin hydrochloride</t>
  </si>
  <si>
    <t>417-430-3</t>
  </si>
  <si>
    <t>63645-17-0</t>
  </si>
  <si>
    <t xml:space="preserve">Acute Tox. 3 *
STOT RE 2 *
Skin Sens. 1
Aquatic Chronic 2
</t>
  </si>
  <si>
    <t xml:space="preserve">H301
H373 **
H317
H411
</t>
  </si>
  <si>
    <t>613-210-00-8</t>
  </si>
  <si>
    <t>2-(3-chloropropyl)-2,5,5-trimethyl-1,3-dioxane</t>
  </si>
  <si>
    <t>417-650-1</t>
  </si>
  <si>
    <t>88128-57-8</t>
  </si>
  <si>
    <t>613-211-00-3</t>
  </si>
  <si>
    <t>N-methyl-4-(p-formylstyryl)pyridinium methylsulfate</t>
  </si>
  <si>
    <t>418-240-3</t>
  </si>
  <si>
    <t>74401-04-0</t>
  </si>
  <si>
    <t>613-212-00-9</t>
  </si>
  <si>
    <t>4-[4-(2-ethylhexyloxy)phenyl](1,4-thiazinane-1,1-dioxide)</t>
  </si>
  <si>
    <t>418-320-8</t>
  </si>
  <si>
    <t>133467-41-1</t>
  </si>
  <si>
    <t>613-213-00-4</t>
  </si>
  <si>
    <t>cis-1-benzoyl-4-[(4-methylsulfonyl)oxy]-L-proline</t>
  </si>
  <si>
    <t>416-040-0</t>
  </si>
  <si>
    <t>120807-02-5</t>
  </si>
  <si>
    <t>613-214-00-X</t>
  </si>
  <si>
    <t>N,N-di-n-butyl-2-(1,2-dihydro-3-hydroxy-6-isopropyl-2-quinolylidene)-1,3-dioxoindan-5-carboxamide</t>
  </si>
  <si>
    <t>416-260-7</t>
  </si>
  <si>
    <t>147613-95-4</t>
  </si>
  <si>
    <t>613-215-00-5</t>
  </si>
  <si>
    <t>2-chloromethyl-3,4-dimethoxypyridinium chloride</t>
  </si>
  <si>
    <t>416-440-5</t>
  </si>
  <si>
    <t>72830-09-2</t>
  </si>
  <si>
    <t>613-216-00-0</t>
  </si>
  <si>
    <t>6-tert-butyl-7-(6-diethylamino-2-methyl-3-pyridylimino)-3-(3-methylphenyl)pyrazolo[3,2-c][1,2,4]triazole</t>
  </si>
  <si>
    <t>416-490-8</t>
  </si>
  <si>
    <t>162208-01-7</t>
  </si>
  <si>
    <t>613-217-00-6</t>
  </si>
  <si>
    <t>4-[3-(3,5-di-tert-butyl-4-hydroxyphenyl)propionyloxy]-1-[2-[3-(3,5-di-tert-butyl-4-hydrophenyl)propionyloxy]ethyl]-2,2,6,6-tetramethylpiperidine</t>
  </si>
  <si>
    <t>416-770-1</t>
  </si>
  <si>
    <t>73754-27-5</t>
  </si>
  <si>
    <t>613-218-00-1</t>
  </si>
  <si>
    <t>6-hydroxyindole</t>
  </si>
  <si>
    <t>417-020-4</t>
  </si>
  <si>
    <t>2380-86-1</t>
  </si>
  <si>
    <t>613-219-00-7</t>
  </si>
  <si>
    <t>7a-ethyl-3,5-bis(1-methylethyl)-2,3,4,5-tetrahydrooxazolo[3,4-c]-2,3,4,5-tetrahydrooxazole</t>
  </si>
  <si>
    <t>417-140-7</t>
  </si>
  <si>
    <t>79185-77-6</t>
  </si>
  <si>
    <t>613-220-00-2</t>
  </si>
  <si>
    <t>trans-(4S,6S)-5,6-dihydro-6-methyl-4H-thieno[2,3-b]thiopyran-4-ol, 7,7-dioxide</t>
  </si>
  <si>
    <t>417-290-3</t>
  </si>
  <si>
    <t>147086-81-5</t>
  </si>
  <si>
    <t>613-221-00-8</t>
  </si>
  <si>
    <t>2-chloro-5-methyl-pyridine</t>
  </si>
  <si>
    <t>418-050-0</t>
  </si>
  <si>
    <t>18368-64-4</t>
  </si>
  <si>
    <t xml:space="preserve">Acute Tox. 4 *
Acute Tox. 4 *
Skin Irrit. 2
Aquatic Chronic 3
</t>
  </si>
  <si>
    <t xml:space="preserve">H312
H302
H315
H412
</t>
  </si>
  <si>
    <t>613-222-00-3</t>
  </si>
  <si>
    <t>4-(1-oxo-2-propenyl)-morpholine</t>
  </si>
  <si>
    <t>418-140-1</t>
  </si>
  <si>
    <t>5117-12-4</t>
  </si>
  <si>
    <t>613-223-00-9</t>
  </si>
  <si>
    <t>N-isopropyl-3-(4-fluorophenyl)-1H-indole</t>
  </si>
  <si>
    <t>418-790-4</t>
  </si>
  <si>
    <t>93957-49-4</t>
  </si>
  <si>
    <t>613-224-00-4</t>
  </si>
  <si>
    <t>2,5-dimercaptomethyl-1,4-dithiane</t>
  </si>
  <si>
    <t>419-770-8</t>
  </si>
  <si>
    <t>136122-15-1</t>
  </si>
  <si>
    <t>613-225-00-X</t>
  </si>
  <si>
    <t>reaction mass of:[2-(anthraquinon-1-ylamino)-6-[(5-benzoylamino)-anthraquinone-1-ylamino]-4-phenyl]-1,3,5-triazine; 2,6-bis-[(5-benzoylamino)-anthraquinon-1-ylamino]-4-phenyl-1,3,5-triazine.</t>
  </si>
  <si>
    <t>421-290-9</t>
  </si>
  <si>
    <t>613-226-00-5</t>
  </si>
  <si>
    <t>1-(2-(ethyl(4-(4-(4-(4-(ethyl(2-pyridinoethyl)amino)-2-methylphenylazo)benzoylamino)-phenylazo)-3-methylphenyl)amino)ethyl)-pyridinium dichloride</t>
  </si>
  <si>
    <t>420-950-3</t>
  </si>
  <si>
    <t>163831-67-2</t>
  </si>
  <si>
    <t>613-227-00-0</t>
  </si>
  <si>
    <t>(±)-[(R*,R*) and (R*,S*)]-6-fluoro-3,4-dihydro-2-oxiranyl-2H-1-benzopyran</t>
  </si>
  <si>
    <t>419-600-2</t>
  </si>
  <si>
    <t>99199-90-3</t>
  </si>
  <si>
    <t>613-228-00-6</t>
  </si>
  <si>
    <t>(±)-(R*,S*)-6-fluoro-3,4-dihydro-2-oxiranyl-2H-1-benzopyran</t>
  </si>
  <si>
    <t>419-630-6</t>
  </si>
  <si>
    <t>793669-26-8</t>
  </si>
  <si>
    <t>613-229-00-1</t>
  </si>
  <si>
    <t>1-acetyl-4-(3-dodecyl-2,5-dioxo-1-pyrrolidinyl)-2,2,6,6-tetramethylpiperidine</t>
  </si>
  <si>
    <t>411-930-5</t>
  </si>
  <si>
    <t>106917-31-1</t>
  </si>
  <si>
    <t>613-230-00-7</t>
  </si>
  <si>
    <t>florasulam (ISO); 2',6',8-trifluoro-5-methoxy-5-triazolo[1,5-c]; pyrimidine-2-sulfonanilide</t>
  </si>
  <si>
    <t>145701-23-1</t>
  </si>
  <si>
    <t>613-231-00-2</t>
  </si>
  <si>
    <t>2,6-diamino-3-((pyridine-3-yl)azo)pyridine</t>
  </si>
  <si>
    <t>421-430-9</t>
  </si>
  <si>
    <t>28365-08-4</t>
  </si>
  <si>
    <t>613-232-00-8</t>
  </si>
  <si>
    <t>3-(benzo[b]thien-2-yl)-5,6-dihydro-1,4,2-oxathiazine-4-oxide</t>
  </si>
  <si>
    <t>431-030-6</t>
  </si>
  <si>
    <t>163269-30-5</t>
  </si>
  <si>
    <t xml:space="preserve">H331
H373 **
H318
H400
H410
</t>
  </si>
  <si>
    <t xml:space="preserve">H331
H373 **
H318
H410
</t>
  </si>
  <si>
    <t>613-233-00-3</t>
  </si>
  <si>
    <t>4,4'-(oxy-(bismethylene))-bis-1,3-dioxolane</t>
  </si>
  <si>
    <t>423-230-7</t>
  </si>
  <si>
    <t>56552-15-9</t>
  </si>
  <si>
    <t>613-234-00-9</t>
  </si>
  <si>
    <t>imidazo[1,2-b]pyridazin hydrochloride</t>
  </si>
  <si>
    <t>431-510-5</t>
  </si>
  <si>
    <t>18087-70-2</t>
  </si>
  <si>
    <t>613-235-00-4</t>
  </si>
  <si>
    <t>2,3-dihydro-2,2-dimethyl-1H-perimidine</t>
  </si>
  <si>
    <t>424-060-6</t>
  </si>
  <si>
    <t>6364-17-6</t>
  </si>
  <si>
    <t>613-236-00-X</t>
  </si>
  <si>
    <t>2-chloro-3-trifluoromethylpyridine</t>
  </si>
  <si>
    <t>424-520-6</t>
  </si>
  <si>
    <t>65753-47-1</t>
  </si>
  <si>
    <t xml:space="preserve">Acute Tox. 3 *
Acute Tox. 3 *
STOT RE 1
Skin Corr. 1B
Aquatic Chronic 3
</t>
  </si>
  <si>
    <t xml:space="preserve">H311
H301
H372 **
H314
H412
</t>
  </si>
  <si>
    <t>613-237-00-5</t>
  </si>
  <si>
    <t>6-tert-butyl-3-(3-dodecylsulfonyl)propyl-7H-1,2,4-triazolo[3.4b][1,3,4]thiadiazine</t>
  </si>
  <si>
    <t>424-950-4</t>
  </si>
  <si>
    <t>133949-92-5</t>
  </si>
  <si>
    <t>613-238-00-0</t>
  </si>
  <si>
    <t>sodium 2-[[4-[(4,6-dichloro-1,3,5-triazin-2-yl)amino]phenyl]sulfonyl]ethyl sulfate</t>
  </si>
  <si>
    <t>430-890-1</t>
  </si>
  <si>
    <t>81992-66-7</t>
  </si>
  <si>
    <t>613-239-00-6</t>
  </si>
  <si>
    <t>2-[3-(methylamino)propyl]-1H-benzimidazole</t>
  </si>
  <si>
    <t>425-760-4</t>
  </si>
  <si>
    <t>64137-52-6</t>
  </si>
  <si>
    <t>613-241-00-7</t>
  </si>
  <si>
    <t>3-(2H-tetrazol-5-yl)pyridine</t>
  </si>
  <si>
    <t>426-810-8</t>
  </si>
  <si>
    <t>3250-74-6</t>
  </si>
  <si>
    <t>613-242-00-2</t>
  </si>
  <si>
    <t>reaction products of 3,10-bis((2-aminopropyl)amino)-6,13-dichloro-4,11-triphenodioxazinedisulfonic acid with 2-amino-1,4-benzenedisulfonic acid, 2-((4-aminophenyl)sulfonyl)ethyl hydrogen sulfate and 2,4,6-trifluoro-1,3,5-triazine, sodium salts</t>
  </si>
  <si>
    <t>426-860-0</t>
  </si>
  <si>
    <t>191877-09-5</t>
  </si>
  <si>
    <t>613-243-00-8</t>
  </si>
  <si>
    <t>4,4'-(1,6-hexamethylenebis(formylimino))bis(2,2,6,6-tetramethyl-1-oxylpiperidine)</t>
  </si>
  <si>
    <t>427-350-0</t>
  </si>
  <si>
    <t>182235-14-9</t>
  </si>
  <si>
    <t>613-244-00-3</t>
  </si>
  <si>
    <t>5,7-dichloro-4-hydroxyquinoline</t>
  </si>
  <si>
    <t>427-420-0</t>
  </si>
  <si>
    <t>21873-52-9</t>
  </si>
  <si>
    <t>613-245-00-9</t>
  </si>
  <si>
    <t>2-fluoro-6-trifluoromethylpyridine</t>
  </si>
  <si>
    <t>428-100-3</t>
  </si>
  <si>
    <t>94239-04-0</t>
  </si>
  <si>
    <t xml:space="preserve">Flam. Liq. 3
Acute Tox. 4 *
Acute Tox. 4 *
Aquatic Chronic 3
</t>
  </si>
  <si>
    <t xml:space="preserve">H226
H332
H302
H412
</t>
  </si>
  <si>
    <t>613-246-00-4</t>
  </si>
  <si>
    <t>2-hydroxymethyl-3-methyl-4-(2,2,2-trifluoroethoxy)pyridine</t>
  </si>
  <si>
    <t>428-200-7</t>
  </si>
  <si>
    <t>103577-66-8</t>
  </si>
  <si>
    <t>613-247-00-X</t>
  </si>
  <si>
    <t>3-(2-methoxy-4-methoxycarboxybenzyl)-5-nitroindole</t>
  </si>
  <si>
    <t>428-910-7</t>
  </si>
  <si>
    <t>107786-36-7</t>
  </si>
  <si>
    <t>613-248-00-5</t>
  </si>
  <si>
    <t>3,4-dimethyl-1H-pyrazole</t>
  </si>
  <si>
    <t>429-130-1</t>
  </si>
  <si>
    <t>2820-37-3</t>
  </si>
  <si>
    <t>613-249-00-0</t>
  </si>
  <si>
    <t>1-(2-hydroxyethyl)-1H-pyrazol-4,5-diyldiammoniumsulfate</t>
  </si>
  <si>
    <t>429-300-3</t>
  </si>
  <si>
    <t>155601-30-2</t>
  </si>
  <si>
    <t>613-250-00-6</t>
  </si>
  <si>
    <t>reaction mass of: carbonato-bis-N-ethyl-2-isopropyl-1,3-oxazolidine; methyl carbonato-N-ethyl-2-isopropyl-1,3-oxazolidine; 2-isopropyl-N-hydroxyethyl 1,3-oxazolidine</t>
  </si>
  <si>
    <t>429-990-6</t>
  </si>
  <si>
    <t>613-251-00-1</t>
  </si>
  <si>
    <t>(R)-3-[(1-methylpyrrolidin-2-yl)methyl]-5-[2-(phenylsulfonyl)ethenyl]-1H-indole</t>
  </si>
  <si>
    <t>430-560-5</t>
  </si>
  <si>
    <t>180637-89-2</t>
  </si>
  <si>
    <t>613-253-00-2</t>
  </si>
  <si>
    <t>2,2-dialkyl-4-hydroxymethyl-1,3-dioxolane; reaction products with ethylene oxide (alkyl is C1-12 and the sum to C13, average degree of ethoxylation is 3.5)</t>
  </si>
  <si>
    <t>430-580-4</t>
  </si>
  <si>
    <t xml:space="preserve">H315
H411
</t>
  </si>
  <si>
    <t>613-254-00-8</t>
  </si>
  <si>
    <t>forchlorfenuron (ISO); 1-(2-chloro-4-pyridyl)-3-phenylurea</t>
  </si>
  <si>
    <t>68157-60-8</t>
  </si>
  <si>
    <t>613-255-00-3</t>
  </si>
  <si>
    <t>reaction mass of isomers of: sodium [(2-hydroxyethylsulfamoyl){[2-(2-piperazin-1-ylethylamino)ethylsulfamoyl][2-(4-aminoethylpiperazine-1-yl)ethylsulfamoyl](sulfamoyl)}(sulfonatophthalocyaninato)]copper(II)</t>
  </si>
  <si>
    <t>424-270-8</t>
  </si>
  <si>
    <t>613-256-00-9</t>
  </si>
  <si>
    <t>3'5'-anhydro thymidine</t>
  </si>
  <si>
    <t>425-810-5</t>
  </si>
  <si>
    <t>38313-48-3</t>
  </si>
  <si>
    <t>613-257-00-4</t>
  </si>
  <si>
    <t>2-phthalimidoethyl N-[4-(2-cyano-4-nitrophenylazo)phenyl]-N-methyl-β-alaninate</t>
  </si>
  <si>
    <t>426-400-9</t>
  </si>
  <si>
    <t>170222-39-6</t>
  </si>
  <si>
    <t>613-258-00-X</t>
  </si>
  <si>
    <t>reaction mass of: 4-chloro-7-methylbenzotriazole sodium salt; 4-chloro-5-methylbenzotriazole sodium salt; 5-chloro-4-methylbenzotriazole sodium salt</t>
  </si>
  <si>
    <t>427-730-6</t>
  </si>
  <si>
    <t>202420-04-0</t>
  </si>
  <si>
    <t>613-259-00-5</t>
  </si>
  <si>
    <t>reaction mass of: [2,4-dioxo-(2-propyn-1-yl)imidazolidin-3-yl]methyl(1R)-cis-chrysanthemate; [2,4-dioxo-(2-propyn-1-yl)imidazolidin-3-yl]methyl(1R)-trans-chrysanthemate</t>
  </si>
  <si>
    <t>428-790-6</t>
  </si>
  <si>
    <t>72963-72-5</t>
  </si>
  <si>
    <t>613-260-00-0</t>
  </si>
  <si>
    <t>(±)-4-(3-chlorophenyl)-6-[(4-chlorophenyl)hydroxy(1-methyl-1H-imidazol-5-yl)methyl]-1-methyl-2(1H)-quinolin</t>
  </si>
  <si>
    <t>430-730-9</t>
  </si>
  <si>
    <t>613-261-00-6</t>
  </si>
  <si>
    <t>pyrazole-1-carboxamidine monohydrochloride</t>
  </si>
  <si>
    <t>429-520-1</t>
  </si>
  <si>
    <t>4023-02-3</t>
  </si>
  <si>
    <t xml:space="preserve">Acute Tox. 4 *
STOT RE 2 *
Eye Dam. 1
Skin Sens. 1
Aquatic Chronic 3
</t>
  </si>
  <si>
    <t xml:space="preserve">H302
H373 **
H318
H317
H412
</t>
  </si>
  <si>
    <t>613-262-00-1</t>
  </si>
  <si>
    <t>disodium (E)-1,2-bis-(4-(4-methylamino-6-(4-methylcarbamoylphenylamino)-1,3,5-triazin-2-ylamino)phenyl-2-sulfonato)ethene</t>
  </si>
  <si>
    <t>427-310-2</t>
  </si>
  <si>
    <t>180850-95-7</t>
  </si>
  <si>
    <t>613-263-00-7</t>
  </si>
  <si>
    <t>monosodium 3-cyano-5-fluoro-6-hydroxypyridine-2-olate</t>
  </si>
  <si>
    <t>429-570-2</t>
  </si>
  <si>
    <t>613-266-00-3</t>
  </si>
  <si>
    <t>2-chloro-5-chloromethylthiazole</t>
  </si>
  <si>
    <t>429-830-5</t>
  </si>
  <si>
    <t>105827-91-6</t>
  </si>
  <si>
    <t xml:space="preserve">Acute Tox. 3 *
Acute Tox. 4 *
Skin Corr. 1B
Skin Sens. 1
Aquatic Chronic 2
</t>
  </si>
  <si>
    <t xml:space="preserve">H311
H302
H314
H317
H411
</t>
  </si>
  <si>
    <t xml:space="preserve">H311
H314
H302
H317
H411
</t>
  </si>
  <si>
    <t>613-267-00-9</t>
  </si>
  <si>
    <t>thiamethoxam (ISO); 3-(2-chloro-thiazol-5-ylmethyl)-5-methyl[1,3,5]oxadiazinan-4-ylidene-N-nitroamine</t>
  </si>
  <si>
    <t>428-650-4</t>
  </si>
  <si>
    <t>153719-23-4</t>
  </si>
  <si>
    <t>613-268-00-4</t>
  </si>
  <si>
    <t>(4aS-cis-)-6-benzyl-octahydropyrrolo[3.4-b]pyridine</t>
  </si>
  <si>
    <t>425-930-8</t>
  </si>
  <si>
    <t>151213-39-7</t>
  </si>
  <si>
    <t xml:space="preserve">Acute Tox. 4 *
Acute Tox. 4 *
STOT RE 2 *
Skin Corr. 1B
Aquatic Chronic 2
</t>
  </si>
  <si>
    <t xml:space="preserve">H332
H302
H373 **
H314
H411
</t>
  </si>
  <si>
    <t xml:space="preserve">H314
H332
H302
H373 **
H411
</t>
  </si>
  <si>
    <t>613-269-00-X</t>
  </si>
  <si>
    <t>2-thiazolidinylidenecyanamide</t>
  </si>
  <si>
    <t>427-720-1</t>
  </si>
  <si>
    <t>26364-65-8</t>
  </si>
  <si>
    <t>613-270-00-5</t>
  </si>
  <si>
    <t>5-amino-N-(2,6-dichloro-3-methylphenyl)-1H-1,2,4-triazole-3-sulfonamide</t>
  </si>
  <si>
    <t>428-150-6</t>
  </si>
  <si>
    <t>113171-13-4</t>
  </si>
  <si>
    <t>613-271-00-0</t>
  </si>
  <si>
    <t>tritosulfuron (ISO) (containing ≤ 0,02% AMTT); 1-[4-methoxy-6-(trifluoromethyl)-1,3,5-triazin-2-yl]-3-[2-(trifluoromethyl)benzenesulfonyl]urea (containing ≤ 0,02% AMTT)</t>
  </si>
  <si>
    <t>142469-14-5</t>
  </si>
  <si>
    <t>613-272-00-6</t>
  </si>
  <si>
    <t>pyraclostrobin (ISO); methyl N-{2-[1-(4-chlorophenyl)-1H-pyrazol-3-yloxymethyl]phenyl}(N-methoxy)carbamate</t>
  </si>
  <si>
    <t xml:space="preserve">Acute Tox. 3 *
Skin Irrit. 2
Aquatic Acute 1
Aquatic Chronic 1
</t>
  </si>
  <si>
    <t xml:space="preserve">H331
H315
H400
H410
</t>
  </si>
  <si>
    <t xml:space="preserve">H331
H315
H410
</t>
  </si>
  <si>
    <t>613-273-00-1</t>
  </si>
  <si>
    <t>tetrahydro-3-methyl-5-((2-phenylthio)thiazol-5-ylmethyl)-[4H]-1,3,5-oxadiazinan-4-ylidene-N-nitroamine</t>
  </si>
  <si>
    <t>427-600-9</t>
  </si>
  <si>
    <t>192439-46-6</t>
  </si>
  <si>
    <t>613-274-00-7</t>
  </si>
  <si>
    <t>2,6-dichloro-1-fluoropyridiniumtetrafluoroborate</t>
  </si>
  <si>
    <t>427-400-1</t>
  </si>
  <si>
    <t>140623-89-8</t>
  </si>
  <si>
    <t xml:space="preserve">H314
H302
H317
H410
</t>
  </si>
  <si>
    <t>613-275-00-2</t>
  </si>
  <si>
    <t>3-(2-chloroethyl)-6,7,8,9-tetra-hydro-2-methyl-4H-pyrido[1,2-a] pyrimidin-4-one monohydrochloride</t>
  </si>
  <si>
    <t>424-530-0</t>
  </si>
  <si>
    <t>93076-03-0</t>
  </si>
  <si>
    <t xml:space="preserve">Acute Tox. 3 *
STOT SE 2
STOT RE 2 *
Eye Dam. 1
Skin Sens. 1
Aquatic Chronic 2
</t>
  </si>
  <si>
    <t xml:space="preserve">H301
H371 **
H373 **
H318
H317
H411
</t>
  </si>
  <si>
    <t xml:space="preserve">H301
H318
H317
H371 **
H373 **
H411
</t>
  </si>
  <si>
    <t>613-276-00-8</t>
  </si>
  <si>
    <t>1-(2-chlorophenyl)-1,2-dihydro-5H-tetrazol-5-one</t>
  </si>
  <si>
    <t>426-110-2</t>
  </si>
  <si>
    <t>98377-35-6</t>
  </si>
  <si>
    <t>613-277-00-3</t>
  </si>
  <si>
    <t>(4-(6-diethylamino-2-methylpyridin-3-yl)imino-4,5-dihydro-3-methyl-1-(4-methylphenyl)-1H-pyrazol-5-one</t>
  </si>
  <si>
    <t>427-070-9</t>
  </si>
  <si>
    <t>613-278-00-9</t>
  </si>
  <si>
    <t>(3-aminophenyl)pyridin-3-ylmethanone</t>
  </si>
  <si>
    <t>428-230-0</t>
  </si>
  <si>
    <t>79568-06-2</t>
  </si>
  <si>
    <t>613-279-00-4</t>
  </si>
  <si>
    <t>2-ethyl-2,3-dihydro-2-methyl-1H-perimidine</t>
  </si>
  <si>
    <t>424-380-6</t>
  </si>
  <si>
    <t>43057-68-7</t>
  </si>
  <si>
    <t>613-280-00-X</t>
  </si>
  <si>
    <t>tetrahydro-1,3-dimethyl-1H-pyrimidin-2-one; dimethyl propyleneurea</t>
  </si>
  <si>
    <t>230-625-6</t>
  </si>
  <si>
    <t>7226-23-5</t>
  </si>
  <si>
    <t xml:space="preserve">Repr. 2
Acute Tox. 4 *
Eye Dam. 1
</t>
  </si>
  <si>
    <t xml:space="preserve">H361f ***
H302
H318
</t>
  </si>
  <si>
    <t>613-281-00-5</t>
  </si>
  <si>
    <t>quinoline</t>
  </si>
  <si>
    <t xml:space="preserve">Carc. 1B
Muta. 2
Acute Tox. 4 *
Acute Tox. 4 *
Skin Irrit. 2
Eye Irrit. 2
Aquatic Chronic 2
</t>
  </si>
  <si>
    <t xml:space="preserve">H350
H341
H312
H302
H315
H319
H411
</t>
  </si>
  <si>
    <t xml:space="preserve">H350
H341
H312
H302
H319
H315
H411
</t>
  </si>
  <si>
    <t>613-282-00-0</t>
  </si>
  <si>
    <t>triticonazole (ISO); (RS)-(E)-5-(4-chlorobenzylidene)-2,2-dimethyl-1-(1H-1,2,4-triazol-1-methyl)cyclopentanol</t>
  </si>
  <si>
    <t>131983-72-7</t>
  </si>
  <si>
    <t>613-283-00-6</t>
  </si>
  <si>
    <t>ketoconazole; 1-[4-[4-[[(2SR,4RS)-2-(2,4-dichlorophenyl)-2-(imidazol-1-ylmethyl)-1,3-dioxolan-4-yl]methoxy]phenyl]piperazin-1-yl]ethanone</t>
  </si>
  <si>
    <t>265-667-4</t>
  </si>
  <si>
    <t>65277-42-1</t>
  </si>
  <si>
    <t xml:space="preserve">Repr. 1B
Acute Tox. 3 *
STOT RE 2 *
Aquatic Acute 1
Aquatic Chronic 1
</t>
  </si>
  <si>
    <t xml:space="preserve">H360F ***
H301
H373 **
H400
H410
</t>
  </si>
  <si>
    <t xml:space="preserve">H360F ***
H301
H373 **
H410
</t>
  </si>
  <si>
    <t>613-284-00-1</t>
  </si>
  <si>
    <t>metconazole (ISO); (1RS,5RS;1RS,5SR)-5-(4-chlorobenzyl)-2,2-dimethyl-1-(1H-1,2,4-triazol-1-ylmethyl)cyclopentanol</t>
  </si>
  <si>
    <t>125116-23-6</t>
  </si>
  <si>
    <t xml:space="preserve">Repr. 2
Acute Tox. 4 *
Aquatic Chronic 2
</t>
  </si>
  <si>
    <t xml:space="preserve">H361d ***
H302
H411
</t>
  </si>
  <si>
    <t>613-285-00-7</t>
  </si>
  <si>
    <t xml:space="preserve">1-hydroxybenzotriazole, anhydrous [1]
1-hydroxybenzotriazole, monohydrated  [2]
</t>
  </si>
  <si>
    <t xml:space="preserve">219-989-7 [1]
219-989-7 [2]
</t>
  </si>
  <si>
    <t xml:space="preserve">2592-95-2 [1]
123333-53-9 [2]
</t>
  </si>
  <si>
    <t xml:space="preserve">Expl. 1.3
</t>
  </si>
  <si>
    <t xml:space="preserve">H203
</t>
  </si>
  <si>
    <t>613-286-00-2</t>
  </si>
  <si>
    <t>potassium 1-methyl-3-morpholinocarbonyl-4-[3-(1-methyl-3-morpholinocarbonyl-5-oxo-2-pyrazolin-4-ylidene)-1-propenyl]pyrazole-5-olate; [containing &lt; 0.5 % N,N-dimethylformamide (EC no 200-679-5)]</t>
  </si>
  <si>
    <t>418-260-2</t>
  </si>
  <si>
    <t>183196-57-8</t>
  </si>
  <si>
    <t>613-286-01-X</t>
  </si>
  <si>
    <t>potassium 1-methyl-3-morpholinocarbonyl-4-[3-(1-methyl-3-morpholinocarbonyl-5-oxo-2-pyrazolin-4-ylidene)-1-propenyl]pyrazole-5-olate; [containing ≥ 0.5 % N,N-dimethylformamide (EC No 200-679-5)]</t>
  </si>
  <si>
    <t xml:space="preserve">Repr. 1B
Skin Sens. 1
</t>
  </si>
  <si>
    <t xml:space="preserve">H360D ***
H317
</t>
  </si>
  <si>
    <t>613-287-00-8</t>
  </si>
  <si>
    <t>1-(3-iodo-4-aminobenzyl)-1H-1,2,4-triazole</t>
  </si>
  <si>
    <t>419-540-7</t>
  </si>
  <si>
    <t>160194-26-3</t>
  </si>
  <si>
    <t>613-288-00-3</t>
  </si>
  <si>
    <t>1,3-bis(dimethylcarbamoyl)-imidazolium chloride</t>
  </si>
  <si>
    <t>420-930-4</t>
  </si>
  <si>
    <t>135756-61-5</t>
  </si>
  <si>
    <t>613-289-00-9</t>
  </si>
  <si>
    <t>3-(4-chloro-2-fluoro-5-methylphenyl)-1-methyl-5-(trifluoromethyl)-1H-pyrazole</t>
  </si>
  <si>
    <t>432-020-4</t>
  </si>
  <si>
    <t>142623-48-1</t>
  </si>
  <si>
    <t>613-290-00-4</t>
  </si>
  <si>
    <t>4-hydroxy-7-(2-aminoethyl)-1,3-benzothiazol-2(3H)-one hydrochloride</t>
  </si>
  <si>
    <t>432-470-1</t>
  </si>
  <si>
    <t>189012-93-9</t>
  </si>
  <si>
    <t>613-291-00-X</t>
  </si>
  <si>
    <t>2,4-dihydro-4-(4-(4-(4-hydroxyphenyl)-1-piperazinyl)phenyl)-2-(1-methylpropyl)-3H-1,2,4-triazol-3-one</t>
  </si>
  <si>
    <t>434-820-9</t>
  </si>
  <si>
    <t>106461-41-0</t>
  </si>
  <si>
    <t>613-292-00-5</t>
  </si>
  <si>
    <t>N,N',N''-tris(2-methyl-2,3-epoxypropyl)-perhydro-2,4,6-oxo-1,3,5-triazine</t>
  </si>
  <si>
    <t>435-010-8</t>
  </si>
  <si>
    <t>26157-73-3</t>
  </si>
  <si>
    <t xml:space="preserve">Muta. 2
Aquatic Chronic 3
</t>
  </si>
  <si>
    <t xml:space="preserve">H341
H412
</t>
  </si>
  <si>
    <t>613-293-00-0</t>
  </si>
  <si>
    <t>2-(4-tert-butylphenyl)-6-cyano-5-[bis(ethoxycarbonylmethyl)carbamoyloxy]-1H-pyrrolo[1,2-b][1,2,4] triazole-7-carboxylic acid 2,6-di-tert-butyl-4-methylcyclohexylester</t>
  </si>
  <si>
    <t>448-050-6</t>
  </si>
  <si>
    <t>444065-11-6</t>
  </si>
  <si>
    <t>613-294-00-6</t>
  </si>
  <si>
    <t>2-hexyldecanoic acid [4-(6-tert-butyl-7-chloro-1H-pyrazolo[1,5-b][1,2,4]triazol-2-yl)phenylcarbamoyl]methylester</t>
  </si>
  <si>
    <t>448-260-8</t>
  </si>
  <si>
    <t>379268-96-9</t>
  </si>
  <si>
    <t>613-295-00-1</t>
  </si>
  <si>
    <t>11-amino-3-chloro-6,11-dihydro-5,5-dioxo-6-methyl-dibenzo[c,f][1,2]thiazepine hydrochloride</t>
  </si>
  <si>
    <t>448-720-8</t>
  </si>
  <si>
    <t>363138-44-7</t>
  </si>
  <si>
    <t>613-296-00-7</t>
  </si>
  <si>
    <t>pentapotassium 2-(4-(5-[1-(2,5-disulfonatophenyl)-4,5-dihydro-3-methylcarbamoyl-5-oxopyrazol-4-ylidene]-3-methyl-1,3-pentadienyl)-3-methylcarbamoyl-5-oxidopyrazol-1-yl)benzene-1,4-disulfonate</t>
  </si>
  <si>
    <t>418-270-7</t>
  </si>
  <si>
    <t>613-297-00-2</t>
  </si>
  <si>
    <t>5-(2-bromophenyl)-2-tert-butyl-2H-tetrazole</t>
  </si>
  <si>
    <t>420-820-6</t>
  </si>
  <si>
    <t xml:space="preserve">H226
H302
H411
</t>
  </si>
  <si>
    <t>613-298-00-8</t>
  </si>
  <si>
    <t>bis-(6-hydroxy-4-methyl-5-(3-methylimidazolium-1-yl)-3-(4-phenylazo)-1H-pyridin-2-one)ethylene dilactate</t>
  </si>
  <si>
    <t>421-560-6</t>
  </si>
  <si>
    <t>613-299-00-3</t>
  </si>
  <si>
    <t>main component 1 (isomer 1): 2-{6-fluoro-4-[3-(2,5-disulfo-phenylazo)-4-hydroxy-2-sulfonapht-7-ylamino]-1,3,5-triazin-2-ylamino}-3-{6-fluoro-4-[3-(1,5-disulfonaphth-2-ylazo)-4-hydroxy-2-sulfonaphth-7-ylamino]-1,3,5-triazin-2-ylamino}-propane sodium salt; main component 1 (isomer 2): 2-{6-fluoro-4-[3-(2,5-disulfo-phenylazo)-4-hydroxy-2-sulfonaphth-7-ylamino]-1,3,5-triazin-2-ylamino}-3-{6-fluoro-4-[3-(2,5-disulfo-phenylazo)-4-hydroxy-2-sulfonaphth-7-ylamino]-1,3,5-triazin-2-ylamino}-propane sodium salt; main component 2: 2,3-bis-{6-fluoro-4-[3-(2,5-disulfo-phenylazo)-4-hydroxy-2-sulfonaphth-7-ylamino]-1,3,5-triazin-2-ylamino}-propane sodium salt; main component 3: 2,3-bis-{6-fluoro-4-[3-(1,5-disulfonaphth-2-ylazo)-4-hydroxy-2-sulfonaphth-7-ylamino]-1,3,5-triazin-2-ylamino}-propane sodium salt</t>
  </si>
  <si>
    <t>422-610-1</t>
  </si>
  <si>
    <t>613-300-00-7</t>
  </si>
  <si>
    <t>1-imidazol-1-yl-octadecan-2-ol</t>
  </si>
  <si>
    <t>434-120-3</t>
  </si>
  <si>
    <t>613-301-00-2</t>
  </si>
  <si>
    <t>dimethyl-1-{[2-methoxy-5-(2-methyl-butoxycarbonyl)phenylcarbamoyl]-[2-octadecyl-1,1-dioxo-1,2,4-benzothiadiazin-3-yl]methyl} imidazole-4,5-dicarboxylate</t>
  </si>
  <si>
    <t>443-910-7</t>
  </si>
  <si>
    <t>613-302-00-8</t>
  </si>
  <si>
    <t>disodium 2-(5-carbamoyl-1-ethyl-2-hydroxy-4-methyl-6-oxo-1,6-dihydro-pyridine-3-ylazo)-4-(4-fluoro-6-(4-(2-sulfonyloxy-ethylsulfonyl)-phenylamino)-1,3,5-triazine-2-ylamino)benzene sulfonate</t>
  </si>
  <si>
    <t>432-980-4</t>
  </si>
  <si>
    <t>243858-60-8</t>
  </si>
  <si>
    <t>613-303-00-3</t>
  </si>
  <si>
    <t>2-(1-methyl-2-(4-phenoxyphenoxy)ethoxy)pyridine</t>
  </si>
  <si>
    <t>429-800-1</t>
  </si>
  <si>
    <t>95737-68-1</t>
  </si>
  <si>
    <t>613-304-00-9</t>
  </si>
  <si>
    <t>5,6-dihydroxy-2,3-dihydro-1H-indolium bromide</t>
  </si>
  <si>
    <t>421-170-6</t>
  </si>
  <si>
    <t>138937-28-7</t>
  </si>
  <si>
    <t>613-305-00-4</t>
  </si>
  <si>
    <t>2-(2-hydroxy-4-octyloxyphenyl)-2H-benzotriazole</t>
  </si>
  <si>
    <t>448-630-9</t>
  </si>
  <si>
    <t>3147-77-1</t>
  </si>
  <si>
    <t>613-306-00-X</t>
  </si>
  <si>
    <t>(2,5-dioxopyrrolidin-1-yl)-9H-fluoren-9-ylmethyl carbonate</t>
  </si>
  <si>
    <t>433-520-5</t>
  </si>
  <si>
    <t>82911-69-1</t>
  </si>
  <si>
    <t>613-307-00-5</t>
  </si>
  <si>
    <t>clothianidin (ISO); 3-[(2-chloro-1,3-thiazol-5-yl)methyl]-2-methyl-1-nitroguanidine</t>
  </si>
  <si>
    <t>210880-92-5</t>
  </si>
  <si>
    <t>613-308-00-0</t>
  </si>
  <si>
    <t>2-amino-5-methylthiazole</t>
  </si>
  <si>
    <t>423-800-5</t>
  </si>
  <si>
    <t>7305-71-7</t>
  </si>
  <si>
    <t>613-309-00-6</t>
  </si>
  <si>
    <t>1-methyl-3-phenyl-1-piperazine</t>
  </si>
  <si>
    <t>431-180-2</t>
  </si>
  <si>
    <t>5271-27-2</t>
  </si>
  <si>
    <t xml:space="preserve">Acute Tox. 4 *
Acute Tox. 4 *
Skin Irrit. 2
Eye Dam. 1
Aquatic Chronic 3
</t>
  </si>
  <si>
    <t xml:space="preserve">H312
H302
H315
H318
H412
</t>
  </si>
  <si>
    <t>613-310-00-1</t>
  </si>
  <si>
    <t>(-)(3S,4R)-4-(4-fluorophenyl)-3-(3,4-methylenedioxy-phenoxymethyl)-N-benzylpiperidine hydrochloride</t>
  </si>
  <si>
    <t>432-360-3</t>
  </si>
  <si>
    <t>105813-13-6</t>
  </si>
  <si>
    <t>613-311-00-7</t>
  </si>
  <si>
    <t>methyl-5-nitrophenyl-guanidine</t>
  </si>
  <si>
    <t>435-500-1</t>
  </si>
  <si>
    <t>152460-07-6</t>
  </si>
  <si>
    <t>613-312-00-2</t>
  </si>
  <si>
    <t>2-(4-methyl-2-phenyl-1-piperazinyl)benzenemethanol monohydrochloride</t>
  </si>
  <si>
    <t>420-200-5</t>
  </si>
  <si>
    <t>613-313-00-8</t>
  </si>
  <si>
    <t>2-(4-(4-(3-pyridinyl)-1H-imidazol-1-yl)butyl)-1H-isoindole-1,3(2H)-dione</t>
  </si>
  <si>
    <t>442-780-9</t>
  </si>
  <si>
    <t>173838-67-0</t>
  </si>
  <si>
    <t>613-314-00-3</t>
  </si>
  <si>
    <t>4-decyloxazolidin-2-one; 4-decyl-1,3-oxazolidin-2-one</t>
  </si>
  <si>
    <t>443-770-7</t>
  </si>
  <si>
    <t>7693-82-5</t>
  </si>
  <si>
    <t>613-315-00-9</t>
  </si>
  <si>
    <t>tetrapotassium 4-[5-[3-carboxylato-4,5-dihydro-5-oxo-1-(4-sulfonatophenyl)pyrazol-4-ylidene]-3-(piperidinocarbonyl)penta-1,3-dienylidene]-5-hydroxy-1-(4-sulfonatophenyl)pyrazole-3-carboxylate</t>
  </si>
  <si>
    <t>430-390-1</t>
  </si>
  <si>
    <t>613-316-00-4</t>
  </si>
  <si>
    <t>trimethylopropane tri(3-aziridinylpropanoate); (TAZ)</t>
  </si>
  <si>
    <t>257-765-0</t>
  </si>
  <si>
    <t>52234-82-9</t>
  </si>
  <si>
    <t xml:space="preserve">Muta. 2
Eye Dam. 1
Skin Sens. 1
</t>
  </si>
  <si>
    <t xml:space="preserve">H341
H318
H317
</t>
  </si>
  <si>
    <t>613-317-00-X</t>
  </si>
  <si>
    <t>penconazole (ISO); 1-[2-(2,4-dichlorophenyl)pentyl]-1H-1,2,4-triazole</t>
  </si>
  <si>
    <t>66246-88-6</t>
  </si>
  <si>
    <t xml:space="preserve">Repr. 2
Acute Tox. 4
Aquatic Acute 1
Aquatic Chronic 1
</t>
  </si>
  <si>
    <t xml:space="preserve">H361d
H302
H400
H410
</t>
  </si>
  <si>
    <t xml:space="preserve">H302
H361d
H410
</t>
  </si>
  <si>
    <t>613-318-00-5</t>
  </si>
  <si>
    <t>fenpyrazamine (ISO); S-allyl 5-amino-2-isopropyl-4-(2-methylphenyl)-3-oxo-2,3-dihydro-1H-pyrazole-1-carbothioate</t>
  </si>
  <si>
    <t>473798-59-3</t>
  </si>
  <si>
    <t>613-319-00-0</t>
  </si>
  <si>
    <t>imidazole</t>
  </si>
  <si>
    <t>206-019-2</t>
  </si>
  <si>
    <t>288-32-4</t>
  </si>
  <si>
    <t xml:space="preserve">Repr. 1B
Acute Tox. 4
Skin Corr. 1C
</t>
  </si>
  <si>
    <t xml:space="preserve">H360D
H302
H314
</t>
  </si>
  <si>
    <t xml:space="preserve">H302
H314
H360D
</t>
  </si>
  <si>
    <t>613-320-00-6</t>
  </si>
  <si>
    <t>lenacil (ISO); 3-cyclohexyl-6,7-dihydro-1H-cyclopenta[d]pyrimidine-2,4(3H,5H)-dione</t>
  </si>
  <si>
    <t>218-499-0</t>
  </si>
  <si>
    <t>2164-08-1</t>
  </si>
  <si>
    <t>614-001-00-4</t>
  </si>
  <si>
    <t>nicotine (ISO); 3-(N-methyl-2-pyrrolidinyl)pyridine</t>
  </si>
  <si>
    <t xml:space="preserve">Acute Tox. 1
Acute Tox. 3 *
Aquatic Chronic 2
</t>
  </si>
  <si>
    <t xml:space="preserve">H310
H301
H411
</t>
  </si>
  <si>
    <t>614-002-00-X</t>
  </si>
  <si>
    <t>salts of nicotine</t>
  </si>
  <si>
    <t>614-003-00-5</t>
  </si>
  <si>
    <t>strychnine</t>
  </si>
  <si>
    <t>614-004-00-0</t>
  </si>
  <si>
    <t>salts of strychnine</t>
  </si>
  <si>
    <t>614-005-00-6</t>
  </si>
  <si>
    <t>colchicine</t>
  </si>
  <si>
    <t>200-598-5</t>
  </si>
  <si>
    <t>64-86-8</t>
  </si>
  <si>
    <t xml:space="preserve">Muta. 1B
Acute Tox. 2 *
</t>
  </si>
  <si>
    <t xml:space="preserve">H340
H300
</t>
  </si>
  <si>
    <t>614-006-00-1</t>
  </si>
  <si>
    <t>brucine; 2,3-dimethoxystrychnine</t>
  </si>
  <si>
    <t>206-614-7</t>
  </si>
  <si>
    <t>357-57-3</t>
  </si>
  <si>
    <t xml:space="preserve">Acute Tox. 2 *
Acute Tox. 2 *
Aquatic Chronic 3
</t>
  </si>
  <si>
    <t xml:space="preserve">H330
H300
H412
</t>
  </si>
  <si>
    <t>614-007-00-7</t>
  </si>
  <si>
    <t xml:space="preserve">brucine sulphate [1]
brucine nitrate [2]
Strychnidin-10-one, 2,3-dimethoxy-, mono[(R)-1-methylheptyl 1,2-benzenedicarboxylate] [3]
Strychnidin-10-one, 2,3-dimethoxy-, compd. with (S)mono(1-methylheptyl)-1,2-benzenedicarboxylate (1:1)  [4]
</t>
  </si>
  <si>
    <t xml:space="preserve">225-432-9 [1]
227-317-9 [2]
269-439-5 [3]
269-710-8 [4]
</t>
  </si>
  <si>
    <t xml:space="preserve">4845-99-2 [1]
5786-97-0 [2]
68239-26-9 [3]
68310-42-9 [4]
</t>
  </si>
  <si>
    <t>614-008-00-2</t>
  </si>
  <si>
    <t>aconitine</t>
  </si>
  <si>
    <t>206-121-7</t>
  </si>
  <si>
    <t>302-27-2</t>
  </si>
  <si>
    <t xml:space="preserve">Acute Tox. 2 *
Acute Tox. 2 *
</t>
  </si>
  <si>
    <t xml:space="preserve">H330
H300
</t>
  </si>
  <si>
    <t>614-009-00-8</t>
  </si>
  <si>
    <t>salts of aconitine</t>
  </si>
  <si>
    <t>614-010-00-3</t>
  </si>
  <si>
    <t>atropine</t>
  </si>
  <si>
    <t>200-104-8</t>
  </si>
  <si>
    <t>51-55-8</t>
  </si>
  <si>
    <t>614-011-00-9</t>
  </si>
  <si>
    <t>salts of atropine</t>
  </si>
  <si>
    <t>614-012-00-4</t>
  </si>
  <si>
    <t>hyoscyamine</t>
  </si>
  <si>
    <t>202-933-0</t>
  </si>
  <si>
    <t>101-31-5</t>
  </si>
  <si>
    <t>614-013-00-X</t>
  </si>
  <si>
    <t>salts of hyoscyamine</t>
  </si>
  <si>
    <t>614-014-00-5</t>
  </si>
  <si>
    <t>hyoscine</t>
  </si>
  <si>
    <t>200-090-3</t>
  </si>
  <si>
    <t>51-34-3</t>
  </si>
  <si>
    <t>614-015-00-0</t>
  </si>
  <si>
    <t>salts of hyoscine</t>
  </si>
  <si>
    <t>614-016-00-6</t>
  </si>
  <si>
    <t>pilocarpine</t>
  </si>
  <si>
    <t>202-128-4</t>
  </si>
  <si>
    <t>92-13-7</t>
  </si>
  <si>
    <t>614-017-00-1</t>
  </si>
  <si>
    <t>salts of pilocarpine</t>
  </si>
  <si>
    <t>614-018-00-7</t>
  </si>
  <si>
    <t>papaverine</t>
  </si>
  <si>
    <t>200-397-2</t>
  </si>
  <si>
    <t>58-74-2</t>
  </si>
  <si>
    <t>614-019-00-2</t>
  </si>
  <si>
    <t>salts of papaverine</t>
  </si>
  <si>
    <t>614-020-00-8</t>
  </si>
  <si>
    <t>physostigmine</t>
  </si>
  <si>
    <t>200-332-8</t>
  </si>
  <si>
    <t>57-47-6</t>
  </si>
  <si>
    <t>614-021-00-3</t>
  </si>
  <si>
    <t>salts of physostigmine</t>
  </si>
  <si>
    <t>614-022-00-9</t>
  </si>
  <si>
    <t>digitoxin</t>
  </si>
  <si>
    <t>200-760-5</t>
  </si>
  <si>
    <t>71-63-6</t>
  </si>
  <si>
    <t xml:space="preserve">Acute Tox. 3 *
Acute Tox. 3 *
STOT RE 2 *
</t>
  </si>
  <si>
    <t xml:space="preserve">H331
H301
H373 **
</t>
  </si>
  <si>
    <t>614-023-00-4</t>
  </si>
  <si>
    <t>ephedrine</t>
  </si>
  <si>
    <t>206-080-5</t>
  </si>
  <si>
    <t>299-42-3</t>
  </si>
  <si>
    <t>614-024-00-X</t>
  </si>
  <si>
    <t>salts of ephedrine</t>
  </si>
  <si>
    <t>614-025-00-5</t>
  </si>
  <si>
    <t>ouabain</t>
  </si>
  <si>
    <t>211-139-3</t>
  </si>
  <si>
    <t>630-60-4</t>
  </si>
  <si>
    <t>614-026-00-0</t>
  </si>
  <si>
    <t>strophantin-K</t>
  </si>
  <si>
    <t>234-239-9</t>
  </si>
  <si>
    <t>11005-63-3</t>
  </si>
  <si>
    <t>614-027-00-6</t>
  </si>
  <si>
    <t>bufa-4,20,22-trienolide, 6-(acetyloxy)-3-(β-D-glucopyranosyloxy)-8,14-dihydroxy-, (3β, 6β)-; red squill; scilliroside</t>
  </si>
  <si>
    <t>614-028-00-1</t>
  </si>
  <si>
    <t>reaction mass of: 2-ethylhexyl mono-D-glucopyranoside; 2-ethylhexyl di-D-glucopyranoside</t>
  </si>
  <si>
    <t>414-420-0</t>
  </si>
  <si>
    <t>614-029-00-7</t>
  </si>
  <si>
    <t>constitutional isomers of penta-O-allyl-β-D-fructofuranosyl-α-D-glucopyranoside; constitutional isomers of hexa-O-allyl-β-D-fructofuranosyl-α-D-glucopyranoside; constitutional isomers of hepta-O-allyl-β-D-fructofuransoyl-α-D-glucopyranoside</t>
  </si>
  <si>
    <t>419-640-0</t>
  </si>
  <si>
    <t>68784-14-5</t>
  </si>
  <si>
    <t>615-001-00-7</t>
  </si>
  <si>
    <t>methyl isocyanate</t>
  </si>
  <si>
    <t>210-866-3</t>
  </si>
  <si>
    <t xml:space="preserve">Flam. Liq. 2
Repr. 2
Acute Tox. 2 *
Acute Tox. 3 *
Acute Tox. 3 *
STOT SE 3
Skin Irrit. 2
Eye Dam. 1
Resp. Sens. 1
Skin Sens. 1
</t>
  </si>
  <si>
    <t xml:space="preserve">H225
H361d ***
H330
H311
H301
H335
H315
H318
H334
H317
</t>
  </si>
  <si>
    <t>GHS02
GHS06
GHS05
GHS08
Dgr</t>
  </si>
  <si>
    <t xml:space="preserve">H225
H361d ***
H330
H311
H301
H334
H317
H335
H315
H318
</t>
  </si>
  <si>
    <t>615-002-00-2</t>
  </si>
  <si>
    <t>methyl isothiocyanate</t>
  </si>
  <si>
    <t>209-132-5</t>
  </si>
  <si>
    <t>556-61-6</t>
  </si>
  <si>
    <t xml:space="preserve">Acute Tox. 3 *
Acute Tox. 3 *
Skin Corr. 1B
Skin Sens. 1
Aquatic Acute 1
Aquatic Chronic 1
</t>
  </si>
  <si>
    <t xml:space="preserve">H331
H301
H314
H317
H400
H410
</t>
  </si>
  <si>
    <t xml:space="preserve">H331
H301
H314
H317
H410
</t>
  </si>
  <si>
    <t>615-003-00-8</t>
  </si>
  <si>
    <t>thiocyanic acid</t>
  </si>
  <si>
    <t>207-337-4</t>
  </si>
  <si>
    <t>463-56-9</t>
  </si>
  <si>
    <t>615-004-00-3</t>
  </si>
  <si>
    <t>salts of thiocyanic acid, with the exception of those specified elsewhere in this Annex</t>
  </si>
  <si>
    <t>615-005-00-9</t>
  </si>
  <si>
    <t xml:space="preserve">4,4'-methylenediphenyl diisocyanate; diphenylmethane-4,4'-diisocyanate [1]
2,2'-methylenediphenyl diisocyanate; diphenylmethane-2,2'-diisocyanate [2]
o-(p-isocyanatobenzyl)phenyl isocyanate; diphenylmethane-2,4'-diisocyanate [3]
methylenediphenyl diisocyanate  [4]
</t>
  </si>
  <si>
    <t xml:space="preserve">202-966-0 [1]
219-799-4 [2]
227-534-9 [3]
247-714-0 [4]
</t>
  </si>
  <si>
    <t xml:space="preserve">101-68-8 [1]
2536-05-2 [2]
5873-54-1 [3]
26447-40-5 [4]
</t>
  </si>
  <si>
    <t xml:space="preserve">Carc. 2
Acute Tox. 4 *
STOT SE 3
STOT RE 2 *
Skin Irrit. 2
Eye Irrit. 2
Resp. Sens. 1
Skin Sens. 1
</t>
  </si>
  <si>
    <t xml:space="preserve">H351
H332
H335
H373 **
H315
H319
H334
H317
</t>
  </si>
  <si>
    <t xml:space="preserve">H351
H332
H373 **
H319
H335
H315
H334
H317
</t>
  </si>
  <si>
    <t xml:space="preserve">Eye Irrit. 2; H319: C ≥ 5 %
Skin Irrit. 2; H315: C ≥ 5 %
Resp. Sens. 1; H334: C ≥ 0,1 %
STOT SE 3; H335: C ≥ 5 %
</t>
  </si>
  <si>
    <t>2 C</t>
  </si>
  <si>
    <t>615-006-00-4</t>
  </si>
  <si>
    <t xml:space="preserve">2-methyl-m-phenylene diisocyanate; toluene-2,4-di-isocyanate [1]
4-methyl-m-phenylene diisocyanate; toluene-2,6-di-isocyanate [2]
m-tolylidene diisocyanate; toluene-diisocyanate  [3]
</t>
  </si>
  <si>
    <t xml:space="preserve">202-039-0 [1]
209-544-5 [2]
247-722-4 [3]
</t>
  </si>
  <si>
    <t xml:space="preserve">91-08-7 [1]
584-84-9 [2]
26471-62-5 [3]
</t>
  </si>
  <si>
    <t xml:space="preserve">Carc. 2
Acute Tox. 2 *
STOT SE 3
Skin Irrit. 2
Eye Irrit. 2
Resp. Sens. 1
Skin Sens. 1
Aquatic Chronic 3
</t>
  </si>
  <si>
    <t xml:space="preserve">H351
H330
H335
H315
H319
H334
H317
H412
</t>
  </si>
  <si>
    <t xml:space="preserve">H351
H330
H319
H335
H315
H334
H317
H412
</t>
  </si>
  <si>
    <t xml:space="preserve">Resp. Sens. 1; H334: C ≥ 0,1 %
</t>
  </si>
  <si>
    <t>615-007-00-X</t>
  </si>
  <si>
    <t>1,5-naphthylene diisocyanate</t>
  </si>
  <si>
    <t>221-641-4</t>
  </si>
  <si>
    <t xml:space="preserve">Acute Tox. 4 *
STOT SE 3
Skin Irrit. 2
Eye Irrit. 2
Resp. Sens. 1
Aquatic Chronic 3
</t>
  </si>
  <si>
    <t xml:space="preserve">H332
H335
H315
H319
H334
H412
</t>
  </si>
  <si>
    <t xml:space="preserve">H332
H319
H335
H315
H334
H412
</t>
  </si>
  <si>
    <t>615-008-00-5</t>
  </si>
  <si>
    <t>3-isocyanatomethyl-3,5,5-trimethylcyclohexyl isocyanate; isophorone di-isocyanate</t>
  </si>
  <si>
    <t>223-861-6</t>
  </si>
  <si>
    <t>4098-71-9</t>
  </si>
  <si>
    <t xml:space="preserve">Acute Tox. 3 *
STOT SE 3
Skin Irrit. 2
Eye Irrit. 2
Resp. Sens. 1
Skin Sens. 1
Aquatic Chronic 2
</t>
  </si>
  <si>
    <t xml:space="preserve">H331
H335
H315
H319
H334
H317
H411
</t>
  </si>
  <si>
    <t xml:space="preserve">H331
H319
H335
H315
H334
H317
H411
</t>
  </si>
  <si>
    <t xml:space="preserve">*
Resp. Sens. 1; H334: C ≥ 0,5 %
Skin Sens.1; H317: C ≥ 0,5 %
</t>
  </si>
  <si>
    <t xml:space="preserve">2 </t>
  </si>
  <si>
    <t>615-009-00-0</t>
  </si>
  <si>
    <t>4,4'-methylenedi(cyclohexyl isocyanate); dicyclohexylmethane-4,4'-di-isocyanate</t>
  </si>
  <si>
    <t>225-863-2</t>
  </si>
  <si>
    <t>5124-30-1</t>
  </si>
  <si>
    <t xml:space="preserve">Acute Tox. 3 *
STOT SE 3
Skin Irrit. 2
Eye Irrit. 2
Resp. Sens. 1
Skin Sens. 1
</t>
  </si>
  <si>
    <t xml:space="preserve">H331
H335
H315
H319
H334
H317
</t>
  </si>
  <si>
    <t xml:space="preserve">H331
H319
H335
H315
H334
H317
</t>
  </si>
  <si>
    <t xml:space="preserve">*
Resp. Sens. 1; H334: C ≥ 0,5 %
Skin Sens. 1; H317: C ≥ 0,5 %
</t>
  </si>
  <si>
    <t>615-010-00-6</t>
  </si>
  <si>
    <t xml:space="preserve">2,2,4-trimethylhexamethylene-1,6-di-isocyanate [1]
2,4,4-trimethylhexamethylene-1,6-di-isocyanate  [2]
</t>
  </si>
  <si>
    <t xml:space="preserve">241-001-8 [1]
239-714-4 [2]
</t>
  </si>
  <si>
    <t xml:space="preserve">16938-22-0 [1]
15646-96-5 [2]
</t>
  </si>
  <si>
    <t xml:space="preserve">Acute Tox. 3 *
STOT SE 3
Skin Irrit. 2
Eye Irrit. 2
Resp. Sens. 1
</t>
  </si>
  <si>
    <t xml:space="preserve">H331
H335
H315
H319
H334
</t>
  </si>
  <si>
    <t xml:space="preserve">H331
H319
H335
H315
H334
</t>
  </si>
  <si>
    <t>615-011-00-1</t>
  </si>
  <si>
    <t>hexamethylene-di-isocyanate</t>
  </si>
  <si>
    <t>212-485-8</t>
  </si>
  <si>
    <t>615-012-00-7</t>
  </si>
  <si>
    <t>4-isocyanatosulphonyltoluene; tosyl isocyanate</t>
  </si>
  <si>
    <t>223-810-8</t>
  </si>
  <si>
    <t>4083-64-1</t>
  </si>
  <si>
    <t xml:space="preserve">STOT SE 3
Skin Irrit. 2
Eye Irrit. 2
Resp. Sens. 1
</t>
  </si>
  <si>
    <t xml:space="preserve">H335
H315
H319
H334
</t>
  </si>
  <si>
    <t xml:space="preserve">H319
H335
H315
H334
</t>
  </si>
  <si>
    <t xml:space="preserve">Eye Irrit.; H319: C ≥ 5 %
STOT SE 3; H335: C ≥ 5 %
Skin Irrit. 2; H315: C ≥ 5 %
</t>
  </si>
  <si>
    <t>615-013-00-2</t>
  </si>
  <si>
    <t>cyanamide; carbanonitril</t>
  </si>
  <si>
    <t xml:space="preserve">Acute Tox. 3 *
Acute Tox. 4 *
Skin Irrit. 2
Eye Irrit. 2
Skin Sens. 1
</t>
  </si>
  <si>
    <t xml:space="preserve">H301
H312
H315
H319
H317
</t>
  </si>
  <si>
    <t xml:space="preserve">H301
H312
H319
H315
H317
</t>
  </si>
  <si>
    <t>615-014-00-8</t>
  </si>
  <si>
    <t>tris(1-dodecyl-3-methyl-2-phenylbenzimidazolium)hexacyanoferrate</t>
  </si>
  <si>
    <t>7276-58-6</t>
  </si>
  <si>
    <t>615-015-00-3</t>
  </si>
  <si>
    <t>1,7,7-trimethylbicyclo(2,2,1)hept-2-yl thiocyanatoacetate; isobornyl thiocyanoacetate</t>
  </si>
  <si>
    <t>204-081-5</t>
  </si>
  <si>
    <t>115-31-1</t>
  </si>
  <si>
    <t>615-016-00-9</t>
  </si>
  <si>
    <t>potassium cyanate</t>
  </si>
  <si>
    <t>209-676-3</t>
  </si>
  <si>
    <t>590-28-3</t>
  </si>
  <si>
    <t>615-017-00-4</t>
  </si>
  <si>
    <t>calcium cyanamide</t>
  </si>
  <si>
    <t>205-861-8</t>
  </si>
  <si>
    <t>615-018-00-X</t>
  </si>
  <si>
    <t>2-(2-butoxyethoxy)ethyl thiocyanate</t>
  </si>
  <si>
    <t>203-985-7</t>
  </si>
  <si>
    <t>112-56-1</t>
  </si>
  <si>
    <t xml:space="preserve">Flam. Liq. 3
Acute Tox. 3 *
Acute Tox. 3 *
</t>
  </si>
  <si>
    <t xml:space="preserve">H226
H311
H301
</t>
  </si>
  <si>
    <t>615-019-00-5</t>
  </si>
  <si>
    <t>dicyclohexylcarbodiimide</t>
  </si>
  <si>
    <t>208-704-1</t>
  </si>
  <si>
    <t>538-75-0</t>
  </si>
  <si>
    <t xml:space="preserve">Acute Tox. 3 *
Acute Tox. 4 *
Eye Dam. 1
Skin Sens. 1
</t>
  </si>
  <si>
    <t xml:space="preserve">H311
H302
H318
H317
</t>
  </si>
  <si>
    <t>615-020-00-0</t>
  </si>
  <si>
    <t>methylene dithiocyanate</t>
  </si>
  <si>
    <t>228-652-3</t>
  </si>
  <si>
    <t>6317-18-6</t>
  </si>
  <si>
    <t xml:space="preserve">Acute Tox. 2 *
Acute Tox. 3 *
Skin Corr. 1B
Skin Sens. 1
Aquatic Acute 1
</t>
  </si>
  <si>
    <t xml:space="preserve">H330
H301
H314
H317
H400
</t>
  </si>
  <si>
    <t>615-021-00-6</t>
  </si>
  <si>
    <t>1,3,5-tris(oxiranylmethyl)-1,3,5-triazine-2,4,6(1H,3H,5H)-trione; TGIC</t>
  </si>
  <si>
    <t xml:space="preserve">Muta. 1B
Acute Tox. 3 *
Acute Tox. 3 *
STOT RE 2 *
Eye Dam. 1
Skin Sens. 1
Aquatic Chronic 3
</t>
  </si>
  <si>
    <t xml:space="preserve">H340
H331
H301
H373 **
H318
H317
H412
</t>
  </si>
  <si>
    <t>615-022-00-1</t>
  </si>
  <si>
    <t>methyl 3-isocyanatosulfonyl-2-thiophene-carboxylate</t>
  </si>
  <si>
    <t>410-550-7</t>
  </si>
  <si>
    <t>79277-18-2</t>
  </si>
  <si>
    <t xml:space="preserve">STOT RE 2 *
Resp. Sens. 1
Skin Sens. 1
</t>
  </si>
  <si>
    <t xml:space="preserve">H373 **
H334
H317
</t>
  </si>
  <si>
    <t>615-023-00-7</t>
  </si>
  <si>
    <t>2-(isocyanatosulfonylmethyl)benzoic acid methyl ester; (alt.):methyl 2-(isocyanatosulfonylmethyl)benzoate</t>
  </si>
  <si>
    <t>410-900-9</t>
  </si>
  <si>
    <t>83056-32-0</t>
  </si>
  <si>
    <t xml:space="preserve">Flam. Liq. 3
Muta. 2
Acute Tox. 4 *
STOT RE 2 *
Eye Dam. 1
Resp. Sens. 1
</t>
  </si>
  <si>
    <t xml:space="preserve">H226
H341
H332
H373 **
H318
H334
</t>
  </si>
  <si>
    <t xml:space="preserve">H226
H341
H332
H373 **
H318
H334
</t>
  </si>
  <si>
    <t>615-024-00-2</t>
  </si>
  <si>
    <t>2-phenylethylisocyanate</t>
  </si>
  <si>
    <t>413-080-0</t>
  </si>
  <si>
    <t>1943-82-4</t>
  </si>
  <si>
    <t xml:space="preserve">Acute Tox. 3 *
Acute Tox. 4 *
Skin Corr. 1A
Resp. Sens. 1
Skin Sens. 1
Aquatic Chronic 2
</t>
  </si>
  <si>
    <t xml:space="preserve">H331
H302
H314
H334
H317
H411
</t>
  </si>
  <si>
    <t>615-025-00-8</t>
  </si>
  <si>
    <t>4,4'-ethylidenediphenyl dicyanate</t>
  </si>
  <si>
    <t>405-740-1</t>
  </si>
  <si>
    <t>47073-92-7</t>
  </si>
  <si>
    <t xml:space="preserve">H332
H302
H373 **
H318
H400
H410
</t>
  </si>
  <si>
    <t xml:space="preserve">H332
H302
H373 **
H318
H410
</t>
  </si>
  <si>
    <t>615-026-00-3</t>
  </si>
  <si>
    <t>4,4'-methylenebis(2,6-dimethylphenyl cyanate)</t>
  </si>
  <si>
    <t>405-790-4</t>
  </si>
  <si>
    <t>101657-77-6</t>
  </si>
  <si>
    <t>615-028-00-4</t>
  </si>
  <si>
    <t>ethyl 2-(isocyanatosulfonyl)benzoate</t>
  </si>
  <si>
    <t>410-220-2</t>
  </si>
  <si>
    <t>77375-79-2</t>
  </si>
  <si>
    <t xml:space="preserve">Acute Tox. 4 *
STOT RE 2 *
Eye Dam. 1
Resp. Sens. 1
Skin Sens. 1
</t>
  </si>
  <si>
    <t xml:space="preserve">H302
H373 **
H318
H334
H317
</t>
  </si>
  <si>
    <t>615-029-00-X</t>
  </si>
  <si>
    <t>2,5-bis-isocyanatomethyl-bicyclo[2.2.1]heptane</t>
  </si>
  <si>
    <t>411-280-2</t>
  </si>
  <si>
    <t xml:space="preserve">Acute Tox. 2 *
Acute Tox. 4 *
Skin Corr. 1B
Resp. Sens. 1
Skin Sens. 1
Aquatic Chronic 3
</t>
  </si>
  <si>
    <t xml:space="preserve">H330
H302
H314
H334
H317
H412
</t>
  </si>
  <si>
    <t>615-030-00-5</t>
  </si>
  <si>
    <t>alkali salts and alkali earth salts of thiocyanic acid, with the exception of those specified elsewhere in this Annex</t>
  </si>
  <si>
    <t>615-031-00-0</t>
  </si>
  <si>
    <t>thallium thiocyanate</t>
  </si>
  <si>
    <t>222-571-7</t>
  </si>
  <si>
    <t>3535-84-0</t>
  </si>
  <si>
    <t xml:space="preserve">Acute Tox. 2 *
Acute Tox. 2 *
Acute Tox. 4 *
STOT RE 2
Aquatic Chronic 2
</t>
  </si>
  <si>
    <t xml:space="preserve">H330
H300
H312
H373 **
H411
</t>
  </si>
  <si>
    <t>615-032-00-6</t>
  </si>
  <si>
    <t>metal salts of thiocyanic acid, with the exception of those specified elsewhere in this Annex</t>
  </si>
  <si>
    <t>615-033-00-1</t>
  </si>
  <si>
    <t>reaction product of diphenylmethanediisocyanate, octylamine, oleylamine and cyclohexylamine (1:1.58:0.32:0.097)</t>
  </si>
  <si>
    <t>430-980-9</t>
  </si>
  <si>
    <t>615-034-00-7</t>
  </si>
  <si>
    <t>reaction product of diphenylmethanediisocyanate, octylamine, 4-ethoxyaniline and ethylenediamine (1:0,37:1,53:0,05)</t>
  </si>
  <si>
    <t>430-750-8</t>
  </si>
  <si>
    <t>615-035-00-2</t>
  </si>
  <si>
    <t>reaction product of diphenylmethanediisocyanate, octylamine and oleylamine (molar ratio 1:1.86:0.14)</t>
  </si>
  <si>
    <t>430-930-6</t>
  </si>
  <si>
    <t>122886-55-9</t>
  </si>
  <si>
    <t>615-036-00-8</t>
  </si>
  <si>
    <t>reaction product of diphenylmethanediisocyanate, toluenediisocyanate ( reaction mass of isomers: 65 % 2,4- and 35 % 2,6-diisocyanate), octylamine, oleylamine and 4-ethoxyaniline (molar ratio 4:1:7:1:2)</t>
  </si>
  <si>
    <t>430-940-0</t>
  </si>
  <si>
    <t>615-037-00-3</t>
  </si>
  <si>
    <t>reaction product of diphenylmethanediisocyanate, toluenediisocyanate ( reaction mass of isomers: 65 % 2,4- and 35 % 2,6-diisocyanate), octylamine and oleylamine (molar ratio 4:1:9:1)</t>
  </si>
  <si>
    <t>430-950-5</t>
  </si>
  <si>
    <t>615-038-00-9</t>
  </si>
  <si>
    <t>reaction product of toluenediisocyanate ( reaction mass of isomers: 65 % 2,4- and 35 % 2,6-diisocyanate) and aniline (molarratio 1:2)</t>
  </si>
  <si>
    <t>430-960-1</t>
  </si>
  <si>
    <t>615-039-00-4</t>
  </si>
  <si>
    <t>reaction product of diphenylmethanediisocyanate, toluenediisocyanate ( reaction mass of isomers: 65 % 2,4- and 35 % 2,6-diisocyanate), octylamine, oleylamine and 4-ethoxyaniline (molar ratio 3.88:1:6.38:0.47:2.91)</t>
  </si>
  <si>
    <t>430-970-4</t>
  </si>
  <si>
    <t>615-044-00-1</t>
  </si>
  <si>
    <t>4-chlorophenylisocyanate</t>
  </si>
  <si>
    <t>203-176-9</t>
  </si>
  <si>
    <t>104-12-1</t>
  </si>
  <si>
    <t xml:space="preserve">Acute Tox. 2 *
Acute Tox. 4 *
STOT SE 3
Skin Irrit. 2
Eye Dam. 1
Resp. Sens. 1
Aquatic Acute 1
Aquatic Chronic 1
</t>
  </si>
  <si>
    <t xml:space="preserve">H330
H302
H335
H315
H318
H334
H400
H410
</t>
  </si>
  <si>
    <t xml:space="preserve">H330
H302
H335
H315
H318
H334
H410
</t>
  </si>
  <si>
    <t>615-045-00-7</t>
  </si>
  <si>
    <t>4,4'-methylene bis(3-chloro-2,6-di-ethylphenylisocyanate)</t>
  </si>
  <si>
    <t>420-530-1</t>
  </si>
  <si>
    <t>616-001-00-X</t>
  </si>
  <si>
    <t>N,N-dimethylformamide; dimethyl formamide</t>
  </si>
  <si>
    <t xml:space="preserve">Repr. 1B
Acute Tox. 4 *
Acute Tox. 4 *
Eye Irrit. 2
</t>
  </si>
  <si>
    <t xml:space="preserve">H360D ***
H332
H312
H319
</t>
  </si>
  <si>
    <t>616-002-00-5</t>
  </si>
  <si>
    <t>2-fluoroacetamide</t>
  </si>
  <si>
    <t>616-003-00-0</t>
  </si>
  <si>
    <t>acrylamide; prop-2-enamide</t>
  </si>
  <si>
    <t xml:space="preserve">Carc. 1B
Muta. 1B
Repr. 2
Acute Tox. 3 *
Acute Tox. 4 *
Acute Tox. 4 *
STOT RE 1
Skin Irrit. 2
Eye Irrit. 2
Skin Sens. 1
</t>
  </si>
  <si>
    <t xml:space="preserve">H350
H340
H361f ***
H301
H332
H312
H372 **
H315
H319
H317
</t>
  </si>
  <si>
    <t xml:space="preserve">H350
H340
H361f ***
H301
H372 **
H332
H312
H319
H315
H317
</t>
  </si>
  <si>
    <t>616-004-00-6</t>
  </si>
  <si>
    <t>allidochlor (ISO); N,N-diallylchloroacetamide</t>
  </si>
  <si>
    <t>202-270-7</t>
  </si>
  <si>
    <t>93-71-0</t>
  </si>
  <si>
    <t>616-005-00-1</t>
  </si>
  <si>
    <t>chlorthiamid (ISO); 2,6-dichloro (thiobenzamide)</t>
  </si>
  <si>
    <t>217-637-7</t>
  </si>
  <si>
    <t>1918-13-4</t>
  </si>
  <si>
    <t>616-006-00-7</t>
  </si>
  <si>
    <t>dichlofluanid (ISO); N-dichlorofluoromethylthio-N',N'-dimethyl-N-phenylsulfamide</t>
  </si>
  <si>
    <t>214-118-7</t>
  </si>
  <si>
    <t>1085-98-9</t>
  </si>
  <si>
    <t xml:space="preserve">Acute Tox. 4 *
Eye Irrit. 2
Skin Sens. 1
Aquatic Acute 1
</t>
  </si>
  <si>
    <t xml:space="preserve">H332
H319
H317
H400
</t>
  </si>
  <si>
    <t>616-007-00-2</t>
  </si>
  <si>
    <t>diphenamid (ISO); N,N-dimethyl-2,2-diphenylacetamide</t>
  </si>
  <si>
    <t>213-482-4</t>
  </si>
  <si>
    <t>957-51-7</t>
  </si>
  <si>
    <t>616-008-00-8</t>
  </si>
  <si>
    <t>propachlor (ISO); 2-chloro-N-isopropylacetanilide; α-chloro-N-isopropylacetanilide</t>
  </si>
  <si>
    <t>616-009-00-3</t>
  </si>
  <si>
    <t>propanil (ISO); 3',4'-dichloropropionanilide</t>
  </si>
  <si>
    <t>616-010-00-9</t>
  </si>
  <si>
    <t>tosylchloramide sodium</t>
  </si>
  <si>
    <t>204-854-7</t>
  </si>
  <si>
    <t>127-65-1</t>
  </si>
  <si>
    <t xml:space="preserve">Acute Tox. 4 *
Skin Corr. 1B
Resp. Sens. 1
</t>
  </si>
  <si>
    <t xml:space="preserve">H302
H314
H334
</t>
  </si>
  <si>
    <t xml:space="preserve">H302
H314
H334
</t>
  </si>
  <si>
    <t>616-011-00-4</t>
  </si>
  <si>
    <t xml:space="preserve">Repr. 1B
Acute Tox. 4 *
Acute Tox. 4 *
</t>
  </si>
  <si>
    <t xml:space="preserve">H360D ***
H332
H312
</t>
  </si>
  <si>
    <t xml:space="preserve">Repr. 1B; H360D: C ≥ 5 %
</t>
  </si>
  <si>
    <t>616-012-00-X</t>
  </si>
  <si>
    <t>N-(dichlorofluoromethylthio)phthalimide; N-(fluorodichloromethylthio)phthalimide</t>
  </si>
  <si>
    <t>211-952-3</t>
  </si>
  <si>
    <t>719-96-0</t>
  </si>
  <si>
    <t>616-013-00-5</t>
  </si>
  <si>
    <t>butyraldehyde oxime</t>
  </si>
  <si>
    <t>203-792-8</t>
  </si>
  <si>
    <t>110-69-0</t>
  </si>
  <si>
    <t xml:space="preserve">Acute Tox. 3 *
Acute Tox. 4 *
Eye Irrit. 2
</t>
  </si>
  <si>
    <t xml:space="preserve">H311
H302
H319
</t>
  </si>
  <si>
    <t>616-014-00-0</t>
  </si>
  <si>
    <t>2-butanone oxime; ethyl methyl ketoxime; ethyl methyl ketone oxime</t>
  </si>
  <si>
    <t>202-496-6</t>
  </si>
  <si>
    <t xml:space="preserve">Carc. 2
Acute Tox. 4 *
Eye Dam. 1
Skin Sens. 1
</t>
  </si>
  <si>
    <t xml:space="preserve">H351
H312
H318
H317
</t>
  </si>
  <si>
    <t>616-015-00-6</t>
  </si>
  <si>
    <t>alachlor (ISO); 2-chloro-2',6'-diethyl-N-(methoxymethyl)acetanilide</t>
  </si>
  <si>
    <t xml:space="preserve">Carc. 2
Acute Tox. 4 *
Skin Sens. 1
Aquatic Acute 1
Aquatic Chronic 1
</t>
  </si>
  <si>
    <t xml:space="preserve">H351
H302
H317
H410
</t>
  </si>
  <si>
    <t>616-016-00-1</t>
  </si>
  <si>
    <t>1-(3,4-dichlorophenylimino) thiosemicarbazide</t>
  </si>
  <si>
    <t>5836-73-7</t>
  </si>
  <si>
    <t>616-017-00-7</t>
  </si>
  <si>
    <t>cartap hydrochloride</t>
  </si>
  <si>
    <t>239-309-2</t>
  </si>
  <si>
    <t>15263-52-2</t>
  </si>
  <si>
    <t>616-018-00-2</t>
  </si>
  <si>
    <t>N,N-diethyl-m-toluamide; deet</t>
  </si>
  <si>
    <t>205-149-7</t>
  </si>
  <si>
    <t>134-62-3</t>
  </si>
  <si>
    <t xml:space="preserve">Acute Tox. 4 *
Skin Irrit. 2
Eye Irrit. 2
Aquatic Chronic 3
</t>
  </si>
  <si>
    <t xml:space="preserve">H302
H315
H319
H412
</t>
  </si>
  <si>
    <t xml:space="preserve">H302
H319
H315
H412
</t>
  </si>
  <si>
    <t>616-019-00-8</t>
  </si>
  <si>
    <t>perfluidone (ISO); 1,1,1-trifluoro-N-(4-phenylsulphonyl-o-tolyl)methanesulphonamide</t>
  </si>
  <si>
    <t>253-718-3</t>
  </si>
  <si>
    <t>37924-13-3</t>
  </si>
  <si>
    <t>616-020-00-3</t>
  </si>
  <si>
    <t>tebuthiuron (ISO); 1-(5-tert-butyl-1,3,4-thiadiazol-2-yl)-1,3-dimethylurea</t>
  </si>
  <si>
    <t>251-793-7</t>
  </si>
  <si>
    <t>34014-18-1</t>
  </si>
  <si>
    <t>616-021-00-9</t>
  </si>
  <si>
    <t>thiazafluron (ISO); 1,3-dimethyl-1-(5-trifluoromethyl-1,3,4-thiadiazol-2-yl)urea</t>
  </si>
  <si>
    <t>246-901-4</t>
  </si>
  <si>
    <t>25366-23-8</t>
  </si>
  <si>
    <t>616-022-00-4</t>
  </si>
  <si>
    <t>acetamide</t>
  </si>
  <si>
    <t>200-473-5</t>
  </si>
  <si>
    <t>60-35-5</t>
  </si>
  <si>
    <t>616-023-00-X</t>
  </si>
  <si>
    <t>N-hexadecyl(or octadecyl)-N-hexadecyl(or octadecyl)benzamide</t>
  </si>
  <si>
    <t>401-980-6</t>
  </si>
  <si>
    <t>616-024-00-5</t>
  </si>
  <si>
    <t>2-(4,4-dimethyl-2,5-dioxooxazolidin-1-yl)-2-chloro-5-(2-(2,4-di-tert-pentylphenoxy)butyramido)-4,4-dimethyl-3-oxovaleranilide</t>
  </si>
  <si>
    <t>402-260-4</t>
  </si>
  <si>
    <t>54942-74-4</t>
  </si>
  <si>
    <t>616-025-00-0</t>
  </si>
  <si>
    <t>valinamide</t>
  </si>
  <si>
    <t>402-840-7</t>
  </si>
  <si>
    <t>20108-78-5</t>
  </si>
  <si>
    <t xml:space="preserve">Repr. 2
Eye Irrit. 2
Skin Sens. 1
</t>
  </si>
  <si>
    <t xml:space="preserve">H361f ***
H319
H317
</t>
  </si>
  <si>
    <t>616-026-00-6</t>
  </si>
  <si>
    <t>thioacetamide</t>
  </si>
  <si>
    <t>200-541-4</t>
  </si>
  <si>
    <t>62-55-5</t>
  </si>
  <si>
    <t xml:space="preserve">Carc. 1B
Acute Tox. 4 *
Skin Irrit. 2
Eye Irrit. 2
Aquatic Chronic 3
</t>
  </si>
  <si>
    <t xml:space="preserve">H350
H302
H315
H319
H412
</t>
  </si>
  <si>
    <t xml:space="preserve">H350
H302
H319
H315
H412
</t>
  </si>
  <si>
    <t>616-027-00-1</t>
  </si>
  <si>
    <t>tris(2-(2-hydroxyethoxy)ethyl)ammonium 3-acetoacetamido-4-methoxybenzenesulfonate</t>
  </si>
  <si>
    <t>403-760-5</t>
  </si>
  <si>
    <t>616-028-00-7</t>
  </si>
  <si>
    <t>N-(4-(3-(4-cyanophenyl)ureido)-3-hydroxyphenyl)-2-(2,4-di-tert-pentylphenoxy)octanamide</t>
  </si>
  <si>
    <t>403-790-9</t>
  </si>
  <si>
    <t>108673-51-4</t>
  </si>
  <si>
    <t>616-029-00-2</t>
  </si>
  <si>
    <t>N,N'-ethylenebis(vinylsulfonylacetamide)</t>
  </si>
  <si>
    <t>404-790-1</t>
  </si>
  <si>
    <t>66710-66-5</t>
  </si>
  <si>
    <t>616-030-00-8</t>
  </si>
  <si>
    <t>ethidimuron (ISO); 1-(5-ethylsulphonyl-1,3,4-thiadiazol-2-yl)-1,3-dimethylurea</t>
  </si>
  <si>
    <t>250-010-6</t>
  </si>
  <si>
    <t>30043-49-3</t>
  </si>
  <si>
    <t>616-031-00-3</t>
  </si>
  <si>
    <t>dimethachlor (ISO); 2-chloro-N-(2,6-dimethylphenyl)-N-(2-methoxyethyl)acetamide</t>
  </si>
  <si>
    <t>256-625-6</t>
  </si>
  <si>
    <t>50563-36-5</t>
  </si>
  <si>
    <t>616-032-00-9</t>
  </si>
  <si>
    <t>diflufenican (ISO); N-(2,4-difluorophenyl)-2-[3-(trifluoromethyl)phenoxy]-3-pyridinecarboxamide</t>
  </si>
  <si>
    <t>83164-33-4</t>
  </si>
  <si>
    <t>616-033-00-4</t>
  </si>
  <si>
    <t>cyprofuram (ISO); N-(3-chlorophenyl)-N-(tetrahydro-2-oxo-3-furyl)cyclopropanecarboxamide</t>
  </si>
  <si>
    <t>274-050-9</t>
  </si>
  <si>
    <t>69581-33-5</t>
  </si>
  <si>
    <t>616-034-00-X</t>
  </si>
  <si>
    <t>pyracarbolid (ISO); 3,4-dihydro-6-methyl-2H-pyran-5-carboxanilide</t>
  </si>
  <si>
    <t>246-419-4</t>
  </si>
  <si>
    <t>24691-76-7</t>
  </si>
  <si>
    <t>616-035-00-5</t>
  </si>
  <si>
    <t>cymoxanil (ISO); 2-cyano-N-[(ethylamino)carbonyl]-2-(methoxyimino)acetamide</t>
  </si>
  <si>
    <t>261-043-0</t>
  </si>
  <si>
    <t>57966-95-7</t>
  </si>
  <si>
    <t xml:space="preserve">Repr. 2
Acute Tox. 4
STOT RE 2
Skin Sens. 1
Aquatic Acute 1
Aquatic Chronic 1
</t>
  </si>
  <si>
    <t xml:space="preserve">H361fd
H302
H373 (blood, thymus)
H317
H400
H410
</t>
  </si>
  <si>
    <t xml:space="preserve">H302
H317
H361fd
H373 (blood, thymus)
H410
</t>
  </si>
  <si>
    <t>616-036-00-0</t>
  </si>
  <si>
    <t>2-chloracetamide</t>
  </si>
  <si>
    <t>201-174-2</t>
  </si>
  <si>
    <t>79-07-2</t>
  </si>
  <si>
    <t xml:space="preserve">Repr. 2
Acute Tox. 3 *
Skin Sens. 1
</t>
  </si>
  <si>
    <t xml:space="preserve">H361f ***
H301
H317
</t>
  </si>
  <si>
    <t>616-037-00-6</t>
  </si>
  <si>
    <t>acetochlor (ISO); 2-chloro-N-(ethoxymethyl)-N-(2-ethyl-6-methylphenyl)acetamide</t>
  </si>
  <si>
    <t xml:space="preserve">H332
H335
H315
H317
H400
H410
</t>
  </si>
  <si>
    <t xml:space="preserve">H332
H335
H315
H317
H410
</t>
  </si>
  <si>
    <t>616-038-00-1</t>
  </si>
  <si>
    <t>(4-aminophenyl)-N-methylmethylensulfonamide hydrochloride</t>
  </si>
  <si>
    <t>406-010-5</t>
  </si>
  <si>
    <t>88918-84-7</t>
  </si>
  <si>
    <t>616-039-00-7</t>
  </si>
  <si>
    <t>3',5'-dichloro-4'-ethyl-2'-hydroxypalmitanilide</t>
  </si>
  <si>
    <t>406-200-8</t>
  </si>
  <si>
    <t>117827-06-2</t>
  </si>
  <si>
    <t>616-040-00-2</t>
  </si>
  <si>
    <t>potassium N-(4-toluenesulfonyl)-4-toluenesulfonamide</t>
  </si>
  <si>
    <t>406-650-5</t>
  </si>
  <si>
    <t>97888-41-0</t>
  </si>
  <si>
    <t>616-041-00-8</t>
  </si>
  <si>
    <t>3',5'-dichloro-2-(2,4-di-tert-pentylphenoxy)-4'-ethyl-2'-hydroxyhexananilide</t>
  </si>
  <si>
    <t>406-840-8</t>
  </si>
  <si>
    <t>101664-25-9</t>
  </si>
  <si>
    <t>616-042-00-3</t>
  </si>
  <si>
    <t>N-(2-(6-ethyl-7-(4-methylphenoxy)-1H-pyrazolo[1,5-b][1,2,4]triazol-2-yl)propyl)-2-octadecyloxybenzamide</t>
  </si>
  <si>
    <t>407-070-5</t>
  </si>
  <si>
    <t>142859-67-4</t>
  </si>
  <si>
    <t>616-043-00-9</t>
  </si>
  <si>
    <t>isoxaben (ISO); N-[3-(1-ethyl-1-methylpropyl)-1,2-oxazol-5-yl]-2,6-dimethoxybenzamide</t>
  </si>
  <si>
    <t>407-190-8</t>
  </si>
  <si>
    <t>82558-50-7</t>
  </si>
  <si>
    <t>616-044-00-4</t>
  </si>
  <si>
    <t>N-(3,5-dichloro-4-ethyl-2-hydroxyphenyl)-2-(3-pentadecylphenoxy)-butanamide</t>
  </si>
  <si>
    <t>402-510-2</t>
  </si>
  <si>
    <t>616-045-00-X</t>
  </si>
  <si>
    <t>2'-(4-chloro-3-cyano-5-formyl-2-thienylazo)-5'-diethylamino-2-methoxyacetanilide</t>
  </si>
  <si>
    <t>405-190-2</t>
  </si>
  <si>
    <t>122371-93-1</t>
  </si>
  <si>
    <t>616-046-00-5</t>
  </si>
  <si>
    <t>N-(2-(6-chloro-7-methylpyrazolo(1,5-b)-1,2,4-triazol-4-yl)propyl)-2-(2,4-di-tert-pentylphenoxy)octanamide</t>
  </si>
  <si>
    <t>406-390-2</t>
  </si>
  <si>
    <t>616-047-00-0</t>
  </si>
  <si>
    <t>reaction mass of: 2,2',2'',2'''-(ethylenedinitrilotetrakis-N,N-di(C16)alkylacetamide; 2,2',2'',2'''-(ethylenedinitrilotetrakis-N,N-di(C18)alkylacetamide</t>
  </si>
  <si>
    <t>406-640-0</t>
  </si>
  <si>
    <t>616-048-00-6</t>
  </si>
  <si>
    <t>3'-trifluoromethylisobutyranilide</t>
  </si>
  <si>
    <t>406-740-4</t>
  </si>
  <si>
    <t>1939-27-1</t>
  </si>
  <si>
    <t>616-049-00-1</t>
  </si>
  <si>
    <t>2-(2,4-bis(1,1-dimethylethyl)phenoxy)-N-(3,5-dichloro-4-ethyl-2-hydroxyphenyl)-hexanamide</t>
  </si>
  <si>
    <t>408-150-2</t>
  </si>
  <si>
    <t>99141-89-6</t>
  </si>
  <si>
    <t>616-050-00-7</t>
  </si>
  <si>
    <t>lufenuron (ISO); N-[2,5-dichloro-4-(1,1,2,3,3,3-hexafluoropropoxy)-phenyl-aminocarbonyl]-2,6-difluorobenzamide</t>
  </si>
  <si>
    <t>410-690-9</t>
  </si>
  <si>
    <t>103055-07-8</t>
  </si>
  <si>
    <t>616-051-00-2</t>
  </si>
  <si>
    <t>reaction mass of: 2,4 -bis(N'-(4-methylphenyl)-ureido)-toluene; 2,6 -bis(N'-(4-methylphenyl)-ureido)-toluene</t>
  </si>
  <si>
    <t>411-070-0</t>
  </si>
  <si>
    <t>616-052-00-8</t>
  </si>
  <si>
    <t>formamide</t>
  </si>
  <si>
    <t>75-12-7</t>
  </si>
  <si>
    <t>616-053-00-3</t>
  </si>
  <si>
    <t>616-054-00-9</t>
  </si>
  <si>
    <t>iprodione (ISO); 3-(3,5-dichlorophenyl)-2,4-dioxo-N-isopropylimidazolidine-1-carboxamide</t>
  </si>
  <si>
    <t>253-178-9</t>
  </si>
  <si>
    <t>36734-19-7</t>
  </si>
  <si>
    <t>616-055-00-4</t>
  </si>
  <si>
    <t>propyzamide (ISO); 3,5-dichloro-N-(1,1-dimethylprop-2-ynyl)benzamide</t>
  </si>
  <si>
    <t>245-951-4</t>
  </si>
  <si>
    <t>23950-58-5</t>
  </si>
  <si>
    <t>616-056-00-X</t>
  </si>
  <si>
    <t>N-methylformamide</t>
  </si>
  <si>
    <t>204-624-6</t>
  </si>
  <si>
    <t>123-39-7</t>
  </si>
  <si>
    <t xml:space="preserve">H360D ***
H312
</t>
  </si>
  <si>
    <t>616-057-00-5</t>
  </si>
  <si>
    <t>reaction mass of: N-[3-hydroxy-2-(2-methylacryloylaminomethoxy)propoxymethyl]-2-methylacrylamide; N-[2,3-bis-(2-methylacryloylaminomethoxy)propoxymethyl]-2-methylacrylamide; methacrylamide; 2-methyl-N-(2-methylacryloylaminomethoxymethyl)-acrylamide; N-(2,3-dihydroxypropoxymethyl)-2-methylacrylamide</t>
  </si>
  <si>
    <t>412-790-8</t>
  </si>
  <si>
    <t xml:space="preserve">Carc. 1B
Muta. 2
STOT RE 2 *
</t>
  </si>
  <si>
    <t xml:space="preserve">H350
H341
H373 **
</t>
  </si>
  <si>
    <t>616-058-00-0</t>
  </si>
  <si>
    <t>1,3-bis(3-methyl-2,5-dioxo-1H-pyrrolinylmethyl)benzene</t>
  </si>
  <si>
    <t>412-570-1</t>
  </si>
  <si>
    <t>119462-56-5</t>
  </si>
  <si>
    <t>616-059-00-6</t>
  </si>
  <si>
    <t>4-((4-(diethylamino)-2-ethoxyphenyl)imino)-1,4-dihydro-1-oxo-N-propyl-2-naphthalenecarboxamide</t>
  </si>
  <si>
    <t>412-650-6</t>
  </si>
  <si>
    <t>121487-83-0</t>
  </si>
  <si>
    <t>616-060-00-1</t>
  </si>
  <si>
    <t>Condensation product of: 3-(7-carboxyhept-1-yl)-6-hexyl-4-cyclohexene-1,2-dicarboxylic acid with polyamines (primarily amino-ethyl-piperazine and triethylenetetramine)</t>
  </si>
  <si>
    <t>413-770-1</t>
  </si>
  <si>
    <t>616-061-00-7</t>
  </si>
  <si>
    <t>N,N'-1,6-hexanediylbis(N-(2,2,6,6-tetramethyl-piperidin-4-yl)-formamide</t>
  </si>
  <si>
    <t>413-610-0</t>
  </si>
  <si>
    <t>124172-53-8</t>
  </si>
  <si>
    <t>616-062-00-2</t>
  </si>
  <si>
    <t>N-[3-[(2-acetyloxy)ethyl](phenyl-methyl)amino]-4-methoxyphenylacetamide</t>
  </si>
  <si>
    <t>411-590-8</t>
  </si>
  <si>
    <t>70693-57-1</t>
  </si>
  <si>
    <t>616-063-00-8</t>
  </si>
  <si>
    <t>3-dodecyl-(1-(1,2,2,6,6-pentamethyl-4-piperidin)-yl)-2,5-pyrrolidindione</t>
  </si>
  <si>
    <t>411-920-0</t>
  </si>
  <si>
    <t>106917-30-0</t>
  </si>
  <si>
    <t xml:space="preserve">Acute Tox. 3 *
Acute Tox. 4 *
STOT RE 2 *
Skin Corr. 1A
Aquatic Acute 1
Aquatic Chronic 1
</t>
  </si>
  <si>
    <t xml:space="preserve">H331
H302
H373 **
H314
H400
H410
</t>
  </si>
  <si>
    <t xml:space="preserve">H331
H302
H373 **
H314
H410
</t>
  </si>
  <si>
    <t>616-064-00-3</t>
  </si>
  <si>
    <t>N-tert-butyl-3-methylpicolinamide</t>
  </si>
  <si>
    <t>406-720-5</t>
  </si>
  <si>
    <t>32998-95-1</t>
  </si>
  <si>
    <t>616-065-00-9</t>
  </si>
  <si>
    <t>3'-(3-acetyl-4-hydroxyphenyl)-1,1-diethylurea</t>
  </si>
  <si>
    <t>411-970-3</t>
  </si>
  <si>
    <t>79881-89-3</t>
  </si>
  <si>
    <t>616-066-00-4</t>
  </si>
  <si>
    <t>5,6,12,13-tetrachloroanthra(2,1,9-def:6,5,10-d'e'f')diisoquinoline-1,3,8,10(2H,9H)-tetrone</t>
  </si>
  <si>
    <t>405-100-1</t>
  </si>
  <si>
    <t>115662-06-1</t>
  </si>
  <si>
    <t>616-067-00-X</t>
  </si>
  <si>
    <t>dodecyl 3-(2-(3-benzyl-4-ethoxy-2,5-dioxoimidazolidin-1-yl)-4,4-dimethyl-3-oxovaleramido)-4-chlorobenzoate</t>
  </si>
  <si>
    <t>407-300-4</t>
  </si>
  <si>
    <t>92683-20-0</t>
  </si>
  <si>
    <t>616-068-00-5</t>
  </si>
  <si>
    <t>potassium 4-(11-methacrylamidoundecanamido)benzenesulfonate</t>
  </si>
  <si>
    <t>406-500-9</t>
  </si>
  <si>
    <t>174393-75-0</t>
  </si>
  <si>
    <t>616-069-00-0</t>
  </si>
  <si>
    <t>1-hydroxy-5-(2-methylpropyloxycarbonylamino)-N-(3-dodecyloxypropyl)-2-naphthoamide</t>
  </si>
  <si>
    <t>406-210-2</t>
  </si>
  <si>
    <t>110560-22-0</t>
  </si>
  <si>
    <t>616-070-00-6</t>
  </si>
  <si>
    <t>reaction mass of: 3,3'-dicyclohexyl-1,1'-methylenebis(4,1-phenylene)diurea; 3-cyclohexyl-1-(4-(4-(3-octadecylureido)benzyl)phenyl)urea; 3,3'-dioctadecyl-1,1'-methylenebis(4,1-phenylene)diurea</t>
  </si>
  <si>
    <t>406-530-2</t>
  </si>
  <si>
    <t>616-071-00-1</t>
  </si>
  <si>
    <t>reaction mass of: bis(N-cyclohexyl-N'-phenyleneureido)methylene; bis(N-octadecyl-N'-phenyleneureido)methylene; bis(N-dicyclohexyl-N'-phenyleneureido)methylene (1:2:1)</t>
  </si>
  <si>
    <t>406-550-1</t>
  </si>
  <si>
    <t>616-072-00-7</t>
  </si>
  <si>
    <t>1-(2-deoxy-5-O-trityl-β-D-threopentofuranosyl)thymine</t>
  </si>
  <si>
    <t>407-120-6</t>
  </si>
  <si>
    <t>55612-11-8</t>
  </si>
  <si>
    <t>616-073-00-2</t>
  </si>
  <si>
    <t>4'-ethoxy-2-benzimidazoleanilide</t>
  </si>
  <si>
    <t>407-600-5</t>
  </si>
  <si>
    <t>120187-29-3</t>
  </si>
  <si>
    <t xml:space="preserve">Muta. 2
Aquatic Chronic 4
</t>
  </si>
  <si>
    <t xml:space="preserve">H341
H413
</t>
  </si>
  <si>
    <t>616-074-00-8</t>
  </si>
  <si>
    <t>N-butyl-2-(4-morpholinylcarbonyl)benzamide</t>
  </si>
  <si>
    <t>407-730-2</t>
  </si>
  <si>
    <t>104958-67-0</t>
  </si>
  <si>
    <t>616-075-00-3</t>
  </si>
  <si>
    <t>D,L-(N,N-diethyl-2-hydroxy-2-phenylacetamide)</t>
  </si>
  <si>
    <t>408-120-9</t>
  </si>
  <si>
    <t>65197-96-8</t>
  </si>
  <si>
    <t>616-076-00-9</t>
  </si>
  <si>
    <t>tebufenozide (ISO); N-tert-butyl-N'-(4-ethylbenzoyl)-3,5-dimethylbenzohydrazide</t>
  </si>
  <si>
    <t>412-850-3</t>
  </si>
  <si>
    <t>112410-23-8</t>
  </si>
  <si>
    <t>616-077-00-4</t>
  </si>
  <si>
    <t>reaction mass of: 2-(9-methyl-1,3,8,10-tetraoxo-2,3,9,10-tetrahydro-(1H,8H)-anthra[2,1,9-def: 6,5,10-d'e'f']diisoquinolin-2-ylethansulfonic acid; potassium 2-(9-methyl-1,3,8,10-tetraoxo-2,3,9,10-tetrahydro-(1H,8H)-anthra[2,1,9-def: 6,5,10-d'e'f']diisoquinolin-2-ylethansulfate</t>
  </si>
  <si>
    <t>411-310-4</t>
  </si>
  <si>
    <t>616-078-00-X</t>
  </si>
  <si>
    <t>2-[2,4-bis(1,1-dimethyl-ethyl)phenoxy]-N-(2-hydroxy-5-methyl-phenyl)hexanamide</t>
  </si>
  <si>
    <t>411-330-3</t>
  </si>
  <si>
    <t>104541-33-5</t>
  </si>
  <si>
    <t>616-079-00-5</t>
  </si>
  <si>
    <t>1,6-hexanediyl-bis(2-(2-(1-ethylpentyl)-3-oxazolidinyl)ethyl)carbamate</t>
  </si>
  <si>
    <t>411-700-4</t>
  </si>
  <si>
    <t>140921-24-0</t>
  </si>
  <si>
    <t>616-080-00-0</t>
  </si>
  <si>
    <t>4-(2-((3-ethyl-4-methyl-2-oxo-pyrrolin-1-yl)carboxamido)ethyl)benzenesulfonamide)</t>
  </si>
  <si>
    <t>411-850-0</t>
  </si>
  <si>
    <t>119018-29-0</t>
  </si>
  <si>
    <t>616-081-00-6</t>
  </si>
  <si>
    <t>5-bromo-8-naphtholactam</t>
  </si>
  <si>
    <t>413-480-5</t>
  </si>
  <si>
    <t>24856-00-6</t>
  </si>
  <si>
    <t>616-082-00-1</t>
  </si>
  <si>
    <t>N-(5-chloro-3-((4-(diethylamino)-2-methylphenyl)imino-4-methyl-6-oxo-1,4-cyclohexadien-1-yl)benzamide</t>
  </si>
  <si>
    <t>413-200-1</t>
  </si>
  <si>
    <t>129604-78-0</t>
  </si>
  <si>
    <t>616-083-00-7</t>
  </si>
  <si>
    <t>[2-[(4-nitrophenyl)amino]ethyl]urea</t>
  </si>
  <si>
    <t>410-700-1</t>
  </si>
  <si>
    <t>27080-42-8</t>
  </si>
  <si>
    <t>616-084-00-2</t>
  </si>
  <si>
    <t>2,4-bis[N'-(4-methylphenyl)ureido]toluene</t>
  </si>
  <si>
    <t>411-790-5</t>
  </si>
  <si>
    <t>616-085-00-8</t>
  </si>
  <si>
    <t>3-(2,4-dichlorophenyl)-6-fluoro-quinazoline-2,4(1H,3H)-dione</t>
  </si>
  <si>
    <t>412-190-6</t>
  </si>
  <si>
    <t>168900-02-5</t>
  </si>
  <si>
    <t>616-086-00-3</t>
  </si>
  <si>
    <t>2-acetylamino-6-chloro-4-[(4-diethylamino)2-methylphenyl-imino]-5-methyl-1-oxo-2,5-cyclohexadiene</t>
  </si>
  <si>
    <t>412-250-1</t>
  </si>
  <si>
    <t>102387-48-4</t>
  </si>
  <si>
    <t>616-087-00-9</t>
  </si>
  <si>
    <t>reaction mass of: 7,9,9-trimethyl-3,14-dioxa-4,13-dioxo-5,12-diazahexadecane-1,16-diyl-prop-2-enoate; 7,7,9-trimethyl-3,14-dioxa-4,13-dioxo-5,12-diazahexadecan-1,16-diyl-prop-2-enoate</t>
  </si>
  <si>
    <t>412-260-6</t>
  </si>
  <si>
    <t>52658-19-2</t>
  </si>
  <si>
    <t>616-088-00-4</t>
  </si>
  <si>
    <t>2-aminosulfonyl-N,N-dimethylnicotinamide</t>
  </si>
  <si>
    <t>413-440-7</t>
  </si>
  <si>
    <t>112006-75-4</t>
  </si>
  <si>
    <t>616-089-00-X</t>
  </si>
  <si>
    <t>5-(2,4-dioxo-1,2,3,4-tetrahydropyrimidine)-3-fluoro-2-hydroxymethyltetrahydrofuran</t>
  </si>
  <si>
    <t>415-360-8</t>
  </si>
  <si>
    <t>41107-56-6</t>
  </si>
  <si>
    <t>616-090-00-5</t>
  </si>
  <si>
    <t>1-(1,4-benzodioxan-2-ylcarbonyl)piperazine hydrochloride</t>
  </si>
  <si>
    <t>415-660-9</t>
  </si>
  <si>
    <t>70918-74-0</t>
  </si>
  <si>
    <t>616-091-00-0</t>
  </si>
  <si>
    <t>1,3,5-tris-[(2S and 2R)-2,3-epoxypropyl]-1,3,5-triazine-2,4,6-(1H,3H,5H)-trione</t>
  </si>
  <si>
    <t xml:space="preserve">Muta. 1B
Acute Tox. 3 *
Acute Tox. 4 *
STOT RE 2 *
Eye Dam. 1
Skin Sens. 1
</t>
  </si>
  <si>
    <t xml:space="preserve">H340
H331
H302
H373 **
H318
H317
</t>
  </si>
  <si>
    <t>616-092-00-6</t>
  </si>
  <si>
    <t>Polymeric reaction product of bicyclo[2.2.1]hepta-2,5-diene, ethene, 1,4-hexadiene, 1-propene with N,N-di-2-propenylformamide</t>
  </si>
  <si>
    <t>404-035-6</t>
  </si>
  <si>
    <t>616-093-00-1</t>
  </si>
  <si>
    <t>Reaction products of: aniline-terephthalaldehyde-o-toluidine condensate with maleic anhydride</t>
  </si>
  <si>
    <t>406-620-1</t>
  </si>
  <si>
    <t>129217-90-9</t>
  </si>
  <si>
    <t>616-094-00-7</t>
  </si>
  <si>
    <t>3,3'-dicyclohexyl-1,1'-methylenebis(4,1-phenylene)diurea</t>
  </si>
  <si>
    <t>406-370-3</t>
  </si>
  <si>
    <t>58890-25-8</t>
  </si>
  <si>
    <t>616-095-00-2</t>
  </si>
  <si>
    <t>3,3'-dioctadecyl-1,1'-methylenebis(4,1-phenylene)diurea</t>
  </si>
  <si>
    <t>406-690-3</t>
  </si>
  <si>
    <t>43136-14-7</t>
  </si>
  <si>
    <t>616-096-00-8</t>
  </si>
  <si>
    <t>N-(3-hexadecyloxy-2-hydroxyprop-1-yl)-N-(2-hydroxyethyl)palmitamide</t>
  </si>
  <si>
    <t>408-110-4</t>
  </si>
  <si>
    <t>110483-07-3</t>
  </si>
  <si>
    <t>616-097-00-3</t>
  </si>
  <si>
    <t>N,N'-1,4-phenylenebis(2-((2-methoxy-4-nitrophenyl)azo)-3-oxobutanamide</t>
  </si>
  <si>
    <t>411-840-6</t>
  </si>
  <si>
    <t>83372-55-8</t>
  </si>
  <si>
    <t>616-098-00-9</t>
  </si>
  <si>
    <t>1-[4-chloro-3-((2,2,3,3,3-pentafluoropropoxy)methyl)phenyl]-5-phenyl-1H-1,2,4-triazole-3-carboxamide</t>
  </si>
  <si>
    <t>411-750-7</t>
  </si>
  <si>
    <t>119126-15-7</t>
  </si>
  <si>
    <t>616-099-00-4</t>
  </si>
  <si>
    <t>2-[4-[(4-hydroxyphenyl)sulfonyl]phenoxy]-4,4-dimethyl-N-[5-[(methylsulfonyl)amino]-2-[4-(1,1,3,3-tetramethylbutyl)phenoxy]phenyl]-3-oxopentanamide</t>
  </si>
  <si>
    <t>414-170-2</t>
  </si>
  <si>
    <t>135937-20-1</t>
  </si>
  <si>
    <t>616-100-00-8</t>
  </si>
  <si>
    <t>1,3-dimethyl-1,3-bis(trimethylsilyl)urea</t>
  </si>
  <si>
    <t>414-180-7</t>
  </si>
  <si>
    <t>10218-17-4</t>
  </si>
  <si>
    <t xml:space="preserve">Acute Tox. 4 *
Skin Irrit. 2
</t>
  </si>
  <si>
    <t xml:space="preserve">H302
H315
</t>
  </si>
  <si>
    <t>616-101-00-3</t>
  </si>
  <si>
    <t>(S)-N-tert-butyl-1,2,3,4-tetrahydro-3-isoquinolinecarboxamide</t>
  </si>
  <si>
    <t>414-600-9</t>
  </si>
  <si>
    <t>149182-72-9</t>
  </si>
  <si>
    <t>616-102-00-9</t>
  </si>
  <si>
    <t>reaction mass of: α-[3-(3-mercaptopropanoxycarbonylamino)methylphenylaminocarbonyl]-ω-[3-(3-mercaptopropanoxycarbonylamino)methylphenylaminocarbonyloxy]-poly-(oxyethylene-co-oxypropylene); 1,2-(or 1,3-)bis[α-(3-mercaptopropanoxycarbonylamino)methylphenylaminocarbonyl)-ω-oxy-poly(oxyethylene-co-oxypropylene)]-3-(or 2-)propanol; 1,2,3-tris[α-(3-mercaptopropanoxycarbonyl-amino)methylphenylaminocarbonyl)-ω-oxy-poly-(oxyethylene-co-oxypropylene)]propane]</t>
  </si>
  <si>
    <t>415-870-0</t>
  </si>
  <si>
    <t>616-103-00-4</t>
  </si>
  <si>
    <t>(S,S)-trans-4-(acetylamino)-5,6-dihydro-6-methyl-7,7-dioxo-4H-thieno[2,3-b]thiopyran-2-sulfonamide</t>
  </si>
  <si>
    <t>415-030-3</t>
  </si>
  <si>
    <t>120298-38-6</t>
  </si>
  <si>
    <t>616-104-00-X</t>
  </si>
  <si>
    <t>benalaxyl (ISO); methyl N-(2,6-dimethylphenyl)-N-(phenylacetyl)-DL-alaninate</t>
  </si>
  <si>
    <t>275-728-7</t>
  </si>
  <si>
    <t>71626-11-4</t>
  </si>
  <si>
    <t>616-105-00-5</t>
  </si>
  <si>
    <t>chlorotoluron (ISO); 3-(3-chloro-p-tolyl)-1,1-dimethylurea</t>
  </si>
  <si>
    <t>239-592-2</t>
  </si>
  <si>
    <t>15545-48-9</t>
  </si>
  <si>
    <t xml:space="preserve">Carc. 2
Repr. 2
Aquatic Acute 1
Aquatic Chronic 1
</t>
  </si>
  <si>
    <t xml:space="preserve">H351
H361d ***
H400
H410
</t>
  </si>
  <si>
    <t xml:space="preserve">H351
H361d ***
H410
</t>
  </si>
  <si>
    <t>616-106-00-0</t>
  </si>
  <si>
    <t>phenmedipham (ISO); methyl 3-(3-methylcarbaniloyloxy)carbanilate</t>
  </si>
  <si>
    <t>237-199-0</t>
  </si>
  <si>
    <t>13684-63-4</t>
  </si>
  <si>
    <t>616-107-00-6</t>
  </si>
  <si>
    <t>cinidon ethyl (ISO); ethyl (Z)-2-chloro-3-[2-chloro-5-(cyclohex-1-ene-1,2-dicarboximido)phenyl]acrylate</t>
  </si>
  <si>
    <t>616-108-00-1</t>
  </si>
  <si>
    <t>iodosulfuron-methyl-sodium; sodium ({}{[5-iodo-2-(methoxycarbonyl)phenyl]sulfonyl}}carbamoyl)(4-methoxy-6-methyl-1,3,5-triazin-2-yl)azanide</t>
  </si>
  <si>
    <t>144550-36-7</t>
  </si>
  <si>
    <t>616-109-00-7</t>
  </si>
  <si>
    <t>sulfosulfuron (ISO); 1-(4,6-dimethoxypyrimidin-2-yl)-3-(2-ethylsulfonylimidazo[1,2-a]pyridin-3-yl)sulfonylurea</t>
  </si>
  <si>
    <t>141776-32-1</t>
  </si>
  <si>
    <t>616-110-00-2</t>
  </si>
  <si>
    <t>cyclanilide (ISO); 1-(2,4-dichloroanilinocarbonyl)cyclopropanecarboxylic acid</t>
  </si>
  <si>
    <t>616-111-00-8</t>
  </si>
  <si>
    <t>fenhexamid (ISO); N-(2,3-dichlor-4-hydroxyphenyl)-1-methylcyclohexancarboxamid</t>
  </si>
  <si>
    <t>422-530-5</t>
  </si>
  <si>
    <t>126833-17-8</t>
  </si>
  <si>
    <t>616-112-00-3</t>
  </si>
  <si>
    <t>oxasulfuron (ISO); oxetan-3-yl 2-[(4,6-dimethylpyrimidin-2-yl)-carbamoylsulfamoyl]benzoate</t>
  </si>
  <si>
    <t>144651-06-9</t>
  </si>
  <si>
    <t>616-113-00-9</t>
  </si>
  <si>
    <t>desmedipham (ISO); ethyl 3-phenylcarbamoyloxyphenylcarbamate</t>
  </si>
  <si>
    <t>237-198-5</t>
  </si>
  <si>
    <t>13684-56-5</t>
  </si>
  <si>
    <t>616-114-00-4</t>
  </si>
  <si>
    <t>dodecanamide, N,N'-(9,9',10,10'-tetrahydro-9,9',10,10'-tetraoxo(1,1'-bianthracene)-4,4'-diyl)bis-</t>
  </si>
  <si>
    <t>418-010-2</t>
  </si>
  <si>
    <t>136897-58-0</t>
  </si>
  <si>
    <t>616-115-00-X</t>
  </si>
  <si>
    <t>N-(3-acetyl-2-hydroxyphenyl)-4-(4-phenylbutoxy)benzamide</t>
  </si>
  <si>
    <t>416-150-9</t>
  </si>
  <si>
    <t>136450-06-1</t>
  </si>
  <si>
    <t>616-116-00-5</t>
  </si>
  <si>
    <t>N-(4-dimethylaminopyridinium)-3-methoxy-4-(1-methyl-5-nitroindol-3-ylmethyl)-N-(o-tolylsulfonyl)benzamidate</t>
  </si>
  <si>
    <t>416-790-9</t>
  </si>
  <si>
    <t>143052-96-4</t>
  </si>
  <si>
    <t>616-117-00-0</t>
  </si>
  <si>
    <t>N-[2-(3-acetyl-5-nitrothiophen-2-ylazo)-5-diethylaminophenyl]acetamide</t>
  </si>
  <si>
    <t>416-860-9</t>
  </si>
  <si>
    <t>777891-21-1</t>
  </si>
  <si>
    <t xml:space="preserve">Repr. 2
Skin Sens. 1
Aquatic Acute 1
Aquatic Chronic 1
</t>
  </si>
  <si>
    <t xml:space="preserve">H361f ***
H317
H400
H410
</t>
  </si>
  <si>
    <t xml:space="preserve">H361f ***
H317
H410
</t>
  </si>
  <si>
    <t>616-118-00-6</t>
  </si>
  <si>
    <t>N-(2',6'-dimethylphenyl)-2-piperidinecarboxamide hydrochloride</t>
  </si>
  <si>
    <t>417-950-0</t>
  </si>
  <si>
    <t>65797-42-4</t>
  </si>
  <si>
    <t>616-119-00-1</t>
  </si>
  <si>
    <t>2-(1-butyl-3,5-dioxo-2-phenyl-(1,2,4)-triazolidin-4-yl)-4,4-dimethyl-3-oxo-N-(2-methoxy-5-(2-(dodecyl-1-sulfonyl))propionylamino)-phenyl)-pentanamide</t>
  </si>
  <si>
    <t>418-060-5</t>
  </si>
  <si>
    <t>118020-93-2</t>
  </si>
  <si>
    <t>616-120-00-7</t>
  </si>
  <si>
    <t>reaction mass of: N-(3-dimethylamino-4-methyl-phenyl)-benzamide; N-(3-dimethylamino-2-methyl-phenyl)-benzamide; N-(3-dimethylamino-3-methyl-phenyl)-benzamide</t>
  </si>
  <si>
    <t>420-600-1</t>
  </si>
  <si>
    <t>616-121-00-2</t>
  </si>
  <si>
    <t>2,4-dihydroxy-N-(2-methoxyphenyl)benzamide</t>
  </si>
  <si>
    <t>419-090-1</t>
  </si>
  <si>
    <t>129205-19-2</t>
  </si>
  <si>
    <t>616-122-00-8</t>
  </si>
  <si>
    <t>methyl neodecanamide</t>
  </si>
  <si>
    <t>414-460-9</t>
  </si>
  <si>
    <t>105726-67-8</t>
  </si>
  <si>
    <t>616-123-00-3</t>
  </si>
  <si>
    <t>N-[3-[[4-(diethylamino)-2-methylphenyl]imino]-6-oxo-1,4-cyclohexadienyl]acetamide</t>
  </si>
  <si>
    <t>414-740-0</t>
  </si>
  <si>
    <t>96141-86-5</t>
  </si>
  <si>
    <t>616-124-00-9</t>
  </si>
  <si>
    <t>lithium bis(trifluoromethylsulfonyl)imide</t>
  </si>
  <si>
    <t>415-300-0</t>
  </si>
  <si>
    <t>90076-65-6</t>
  </si>
  <si>
    <t xml:space="preserve">Acute Tox. 3 *
Acute Tox. 3 *
STOT RE 2 *
Skin Corr. 1B
Aquatic Chronic 3
</t>
  </si>
  <si>
    <t xml:space="preserve">H311
H301
H373 **
H314
H412
</t>
  </si>
  <si>
    <t>616-125-00-4</t>
  </si>
  <si>
    <t>3-cyano-N-(1,1-dimethylethyl)androsta-3,5-diene-17-β-carboxamide</t>
  </si>
  <si>
    <t>415-730-9</t>
  </si>
  <si>
    <t>151338-11-3</t>
  </si>
  <si>
    <t>616-126-00-X</t>
  </si>
  <si>
    <t>1-methyl-4-nitro-3-propyl-1H-pyrazole-5-carboxamide</t>
  </si>
  <si>
    <t>423-960-6</t>
  </si>
  <si>
    <t>139756-01-7</t>
  </si>
  <si>
    <t>616-127-00-5</t>
  </si>
  <si>
    <t>reaction mass of: N,N'-Ethane-1,2-diylbis(decanamide); 12-Hydroxy-N-[2-[1-oxydecyl)amino]ethyl]octadecanamide; N,N'-Ethane-1,2-diylbis(12-hydroxyoctadecanamide)</t>
  </si>
  <si>
    <t>430-050-2</t>
  </si>
  <si>
    <t>616-128-00-0</t>
  </si>
  <si>
    <t>N-(2-(1-allyl-4,5-dicyanoimidazol-2-ylazo)-5-(dipropylamino)phenyl)-acetamide</t>
  </si>
  <si>
    <t>417-530-7</t>
  </si>
  <si>
    <t>123590-00-1</t>
  </si>
  <si>
    <t>616-129-00-6</t>
  </si>
  <si>
    <t>N,N'-bis(2,2,6,6-tetramethyl-4-piperidyl)isophthalamide</t>
  </si>
  <si>
    <t>419-710-0</t>
  </si>
  <si>
    <t>42774-15-2</t>
  </si>
  <si>
    <t>616-130-00-1</t>
  </si>
  <si>
    <t>N-(3-(2-(4,4-dimethyl-2,5-dioxo-imidazolin-1-yl)-4,4-dimethyl-3-oxo-pentanoylamino)-4-methoxy-phenyl)-octadecanamide</t>
  </si>
  <si>
    <t>421-780-2</t>
  </si>
  <si>
    <t>150919-56-5</t>
  </si>
  <si>
    <t>616-131-00-7</t>
  </si>
  <si>
    <t>1-aminocyclopentanecarboxamide</t>
  </si>
  <si>
    <t>422-950-9</t>
  </si>
  <si>
    <t>17193-28-1</t>
  </si>
  <si>
    <t xml:space="preserve">Acute Tox. 4 *
STOT RE 1
Eye Dam. 1
</t>
  </si>
  <si>
    <t xml:space="preserve">H302
H372 **
H318
</t>
  </si>
  <si>
    <t xml:space="preserve">H372 **
H302
H318
</t>
  </si>
  <si>
    <t>616-132-00-2</t>
  </si>
  <si>
    <t>N-[4-(4-cyano-2-furfurylidene-2,5-dihydro-5-oxo-3-furyl)phenyl]butane-1-sulfonamide</t>
  </si>
  <si>
    <t>423-250-6</t>
  </si>
  <si>
    <t>130016-98-7</t>
  </si>
  <si>
    <t>616-133-00-8</t>
  </si>
  <si>
    <t>N-cyclohexyl-S,S-dioxobenzo[b]tiophene-2-carboxamide</t>
  </si>
  <si>
    <t>423-990-1</t>
  </si>
  <si>
    <t>149118-66-1</t>
  </si>
  <si>
    <t>616-134-00-3</t>
  </si>
  <si>
    <t>3,3'-bis(dioctyloxyphosphinothioylthio)-N,N'-oxybis(methylene)dipropionamide</t>
  </si>
  <si>
    <t>401-820-5</t>
  </si>
  <si>
    <t>793710-14-2</t>
  </si>
  <si>
    <t>616-135-00-9</t>
  </si>
  <si>
    <t>(3S,4aS,8aS)-2-[(2R,3S)-3-amino-2-hydroxy-4-phenylbutyl]-N-tert-butyldecahydroisoquinoline-3-carboxamide</t>
  </si>
  <si>
    <t>430-230-0</t>
  </si>
  <si>
    <t>136522-17-3</t>
  </si>
  <si>
    <t>616-136-00-4</t>
  </si>
  <si>
    <t>reaction product of cocoalkyldiethanolamides and cocoalkylmonoglycerides and molybdenumtrioxide (1.75-2.2: 0.75-1.0:0.1-1.1)</t>
  </si>
  <si>
    <t>430-380-7</t>
  </si>
  <si>
    <t>616-137-00-X</t>
  </si>
  <si>
    <t>4-dichloroacetyl-1-oxa-4-azaspiro[4.5]decane</t>
  </si>
  <si>
    <t>401-130-4</t>
  </si>
  <si>
    <t>71526-07-3</t>
  </si>
  <si>
    <t>616-138-00-5</t>
  </si>
  <si>
    <t>benzoic acid, N-tert-butyl-N'-(4-chlorobenzoyl)hydrazide</t>
  </si>
  <si>
    <t>431-600-4</t>
  </si>
  <si>
    <t>112226-61-6</t>
  </si>
  <si>
    <t>616-139-00-0</t>
  </si>
  <si>
    <t>(3S,4aS,8aS)-N-tert-butyldecahydro-3-isoquinolinecarboxamide</t>
  </si>
  <si>
    <t>420-380-5</t>
  </si>
  <si>
    <t>136465-81-1</t>
  </si>
  <si>
    <t>616-140-00-6</t>
  </si>
  <si>
    <t>N,N''-(methylenedi-4,1-phenylene)bis[N'-(4-methylphenyl)urea]</t>
  </si>
  <si>
    <t>429-380-1</t>
  </si>
  <si>
    <t>133336-92-2</t>
  </si>
  <si>
    <t>616-141-00-1</t>
  </si>
  <si>
    <t>zoxamide (ISO); (RS)-3,5-dichloro-N-(3-chloro-1-ethyl-1-methyl-2-oxopropyl)-p-toluamide</t>
  </si>
  <si>
    <t>156052-68-5</t>
  </si>
  <si>
    <t>616-142-00-7</t>
  </si>
  <si>
    <t>1,3-Bis(vinylsulfonylacetamido)propane</t>
  </si>
  <si>
    <t>428-350-3</t>
  </si>
  <si>
    <t>93629-90-4</t>
  </si>
  <si>
    <t xml:space="preserve">Muta. 2
Eye Dam. 1
Skin Sens. 1
Aquatic Chronic 3
</t>
  </si>
  <si>
    <t xml:space="preserve">H341
H318
H317
H412
</t>
  </si>
  <si>
    <t>616-143-00-2</t>
  </si>
  <si>
    <t>N,N'-dihexadecyl-N,N'-bis(2-hydroxyethyl)propanediamide</t>
  </si>
  <si>
    <t>422-560-9</t>
  </si>
  <si>
    <t>149591-38-8</t>
  </si>
  <si>
    <t xml:space="preserve">Repr. 2
Eye Irrit. 2
Aquatic Chronic 4
</t>
  </si>
  <si>
    <t xml:space="preserve">H361f ***
H319
H413
</t>
  </si>
  <si>
    <t>616-144-00-8</t>
  </si>
  <si>
    <t>3,4-dichloro-N-[5-chloro-4-[2-[4-dodecyloxyphenylsulfonyl]butyramido]-2-hydroxyphenyl]benzamide</t>
  </si>
  <si>
    <t>431-130-1</t>
  </si>
  <si>
    <t>616-145-00-3</t>
  </si>
  <si>
    <t>pethoxamide (ISO); 2-chloro-N-(2-ethoxyethyl)-N-(2-methyl-1-phenylprop-1-enyl)acetamide</t>
  </si>
  <si>
    <t>106700-29-2</t>
  </si>
  <si>
    <t>616-146-00-9</t>
  </si>
  <si>
    <t>N-(2-methoxy-5-octadecanoylaminophenyl)-2-(3-benzyl-2,5-dioxoimidazolidin-1-yl)-4,4-dimethyl-3-oxopentanoic acidamide</t>
  </si>
  <si>
    <t>431-330-7</t>
  </si>
  <si>
    <t>142776-95-2</t>
  </si>
  <si>
    <t>616-147-00-4</t>
  </si>
  <si>
    <t>1-methyl-4-(2-methyl-2H-tetrazol-5-yl)-1H-pyrazole-5-sulfonamide</t>
  </si>
  <si>
    <t>424-160-1</t>
  </si>
  <si>
    <t>139481-22-4</t>
  </si>
  <si>
    <t>616-148-00-X</t>
  </si>
  <si>
    <t>N-[6,9-dihydro-9-[[2-hydroxy-1-(hydroxymethyl)ethoxy]methyl]-6-oxo-1H-purin-2-yl]acetamide</t>
  </si>
  <si>
    <t>424-550-1</t>
  </si>
  <si>
    <t>84245-12-5</t>
  </si>
  <si>
    <t xml:space="preserve">Carc. 1B
Muta. 1B
Repr. 1B
</t>
  </si>
  <si>
    <t xml:space="preserve">H350
H340
H360FD
</t>
  </si>
  <si>
    <t xml:space="preserve">H350
H340
H360FD
</t>
  </si>
  <si>
    <t>616-150-00-0</t>
  </si>
  <si>
    <t>(2R,3S)-N-(3-amino-2-hydroxy-4-phenylbutyl)-N-isobutyl-4-nitrobenzenesulfonamide hydrochloride</t>
  </si>
  <si>
    <t>425-260-6</t>
  </si>
  <si>
    <t xml:space="preserve">STOT RE 2 *
Eye Dam. 1
Skin Sens. 1
Aquatic Chronic 2
</t>
  </si>
  <si>
    <t xml:space="preserve">H373 **
H318
H317
H411
</t>
  </si>
  <si>
    <t>616-151-00-6</t>
  </si>
  <si>
    <t>N-(2-amino-4,6-dichloropyrimidin-5-yl)formamide</t>
  </si>
  <si>
    <t>425-650-6</t>
  </si>
  <si>
    <t>171887-03-9</t>
  </si>
  <si>
    <t>616-152-00-1</t>
  </si>
  <si>
    <t>4-(4-fluorophenyl)-2-(2-methyl-1-oxopropyl)-4-oxo-3,N-diphenylbutanamide</t>
  </si>
  <si>
    <t>425-850-3</t>
  </si>
  <si>
    <t>125971-96-2</t>
  </si>
  <si>
    <t>616-153-00-7</t>
  </si>
  <si>
    <t>4-methyl-3-oxo-N-phenyl-2-(phenylmethylene)pentanamide</t>
  </si>
  <si>
    <t>425-860-8</t>
  </si>
  <si>
    <t>125971-57-5</t>
  </si>
  <si>
    <t>616-154-00-2</t>
  </si>
  <si>
    <t>3,4-dichloro-N-[5-chloro-4-[2-[4-(hexadecyloxy)phenylsulfonyl]butyramido]-2-hydroxyphenyl]benzamide</t>
  </si>
  <si>
    <t>431-110-0</t>
  </si>
  <si>
    <t>616-155-00-8</t>
  </si>
  <si>
    <t>N,N,N',N'-tetracyclohexyl-1,3-benzenedicarboxamide</t>
  </si>
  <si>
    <t>431-040-0</t>
  </si>
  <si>
    <t>104560-40-9</t>
  </si>
  <si>
    <t>616-156-00-3</t>
  </si>
  <si>
    <t>6-(2-chloro-6-cyano-4-nitrophenylazo)-4-methoxy-3-[N-(methoxycarbonylmethyl)-N-(1-methoxycarbonylethyl)amino]acetanilide</t>
  </si>
  <si>
    <t>430-500-8</t>
  </si>
  <si>
    <t>204277-61-2</t>
  </si>
  <si>
    <t>616-157-00-9</t>
  </si>
  <si>
    <t>3-amino-4-hydroxy-N-(3-isopropoxypropyl)benzenesulfonamide hydrochloride</t>
  </si>
  <si>
    <t>427-780-9</t>
  </si>
  <si>
    <t>114565-70-7</t>
  </si>
  <si>
    <t>616-158-00-4</t>
  </si>
  <si>
    <t>N-[4-cyano-3-trifluoromethylphenyl]methacrylamide</t>
  </si>
  <si>
    <t>427-880-2</t>
  </si>
  <si>
    <t>90357-53-2</t>
  </si>
  <si>
    <t>616-160-00-5</t>
  </si>
  <si>
    <t>2,2'-azobis[N-(2-hydroxyethyl)-2-methylpropionamide]</t>
  </si>
  <si>
    <t>429-090-3</t>
  </si>
  <si>
    <t>61551-69-7</t>
  </si>
  <si>
    <t>616-161-00-0</t>
  </si>
  <si>
    <t>2,4-dichloro-5-hydroxyacetanilide</t>
  </si>
  <si>
    <t>429-110-0</t>
  </si>
  <si>
    <t>67669-19-6</t>
  </si>
  <si>
    <t>616-162-00-6</t>
  </si>
  <si>
    <t>isostearic acid monoisopropanolamide</t>
  </si>
  <si>
    <t>431-540-9</t>
  </si>
  <si>
    <t>616-163-00-1</t>
  </si>
  <si>
    <t>4,4'-methylenebis[N-(4-chlorophenyl)-3-hydroxynaphthalene-2-carboxamide]</t>
  </si>
  <si>
    <t>430-350-3</t>
  </si>
  <si>
    <t>192463-88-0</t>
  </si>
  <si>
    <t>616-164-00-7</t>
  </si>
  <si>
    <t>dimoxystrobin (ISO); (E)-2-(methoxyimino)-N-methyl-2-[α-(2,5-xylyloxy)-o-tolyl]acetamide</t>
  </si>
  <si>
    <t>149961-52-4</t>
  </si>
  <si>
    <t xml:space="preserve">Carc. 2
Repr. 2
Acute Tox. 4 *
Aquatic Acute 1
Aquatic Chronic 1
</t>
  </si>
  <si>
    <t xml:space="preserve">H351
H361d ***
H332
H400
H410
</t>
  </si>
  <si>
    <t xml:space="preserve">H351
H361d ***
H332
H410
</t>
  </si>
  <si>
    <t>616-165-00-2</t>
  </si>
  <si>
    <t>beflubutamid (ISO); (RS)-N-benzyl-2-(α,α,α,4-tetrafluoro-m-tolyoxy)butyramide</t>
  </si>
  <si>
    <t>113614-08-7</t>
  </si>
  <si>
    <t>616-166-00-8</t>
  </si>
  <si>
    <t>cyazofamid (ISO); 4-chloro-2-cyano-N,N-dimethyl-5-p-tolylimidazole-1-sulfonamide</t>
  </si>
  <si>
    <t>120116-88-3</t>
  </si>
  <si>
    <t>616-167-00-3</t>
  </si>
  <si>
    <t>N,N-dibutyl-(2,5-dihydro-5-thioxo-1H-tetrazol-1-yl)acetamide</t>
  </si>
  <si>
    <t>418-290-6</t>
  </si>
  <si>
    <t>168612-06-4</t>
  </si>
  <si>
    <t>616-168-00-9</t>
  </si>
  <si>
    <t>1-dimethylcarbamoyl-4-(2-sulfonatoethyl)pyridinium</t>
  </si>
  <si>
    <t>418-440-0</t>
  </si>
  <si>
    <t>136997-71-2</t>
  </si>
  <si>
    <t>616-169-00-4</t>
  </si>
  <si>
    <t>4-[4-(2,2-dimethyl-propanamido)]phenylazo-3-(2-chloro-5-(2-(3-pentadecylphenoxy)butylamido)anilino)-1-(2,4,6-trichlorophenyl)-2-pyrazoline-5-one</t>
  </si>
  <si>
    <t>420-220-4</t>
  </si>
  <si>
    <t>92771-56-7</t>
  </si>
  <si>
    <t>616-170-00-X</t>
  </si>
  <si>
    <t>(2R)-2-amino-2-phenylacetamide</t>
  </si>
  <si>
    <t>420-370-0</t>
  </si>
  <si>
    <t>6485-67-2</t>
  </si>
  <si>
    <t>616-171-00-5</t>
  </si>
  <si>
    <t>2-(para-chlorophenyl)glycineamide</t>
  </si>
  <si>
    <t>420-830-0</t>
  </si>
  <si>
    <t>102333-75-5</t>
  </si>
  <si>
    <t>616-172-00-0</t>
  </si>
  <si>
    <t>N-(2,2,6,6-tetramethyl-1-oxylpiperidin-4-yl)acetamide; (4-acetamido-2,2,6,6-tetramethyl-1-piperidinyl)oxidanyl</t>
  </si>
  <si>
    <t>423-840-3</t>
  </si>
  <si>
    <t>14691-89-5</t>
  </si>
  <si>
    <t>616-174-00-1</t>
  </si>
  <si>
    <t>2-butyl-1,3-diazaspiro[4.4]non-1-en-4-one hydrochloride</t>
  </si>
  <si>
    <t>424-560-4</t>
  </si>
  <si>
    <t>151257-01-1</t>
  </si>
  <si>
    <t>616-175-00-7</t>
  </si>
  <si>
    <t>2-(2-hexyldecyloxy)benzamide</t>
  </si>
  <si>
    <t>431-230-3</t>
  </si>
  <si>
    <t>202483-62-3</t>
  </si>
  <si>
    <t>616-176-00-2</t>
  </si>
  <si>
    <t>3-N,N-bis(methoxyethyl)aminoacetanilide</t>
  </si>
  <si>
    <t>432-530-7</t>
  </si>
  <si>
    <t>24294-01-7</t>
  </si>
  <si>
    <t>616-177-00-8</t>
  </si>
  <si>
    <t>(3-(4-(2-(butyl-(4-methylphenylsulfonyl)amino)phenylthio)-5-oxo-1-(2,4,6-trichlorophenyl)-4,5-dihydro-1H-pyrazole-3-ylamino)-4-chlorophenyl)tetradecanamide; N-[3-({4-[(2-{butyl[(4-methylphenyl)sulfonyl]amino}phenyl)thio]-5-oxo-1-(2,4,6-trichlorophenyl)-4,5-dihydro-1H-pyrazol-3-yl}amino)-4-chlorophenyl]tetradecanamide</t>
  </si>
  <si>
    <t>432-970-1</t>
  </si>
  <si>
    <t>217324-98-6</t>
  </si>
  <si>
    <t>616-178-00-3</t>
  </si>
  <si>
    <t>N-(5-(bis(2-methoxyethyl)amino)-2-((2-cyano-4,6-dinitrophenyl)-azo)phenyl)acetamide</t>
  </si>
  <si>
    <t>434-500-9</t>
  </si>
  <si>
    <t>52583-35-4</t>
  </si>
  <si>
    <t>616-179-00-9</t>
  </si>
  <si>
    <t>2-chloro-N-(4-methylphenyl)acetamide</t>
  </si>
  <si>
    <t>435-170-9</t>
  </si>
  <si>
    <t>16634-82-5</t>
  </si>
  <si>
    <t>616-180-00-4</t>
  </si>
  <si>
    <t>N,N-(dimethylamino)thioacetamide hydrochloride</t>
  </si>
  <si>
    <t>435-470-1</t>
  </si>
  <si>
    <t>27366-72-9</t>
  </si>
  <si>
    <t>616-181-00-X</t>
  </si>
  <si>
    <t>4'-methyldodecane-1-sulfonanilide</t>
  </si>
  <si>
    <t>435-490-9</t>
  </si>
  <si>
    <t>17417-32-2</t>
  </si>
  <si>
    <t>616-182-00-5</t>
  </si>
  <si>
    <t>N'-(1,3-dimethylbutylidene)-3-hydroxy-2-naphthohydrazide</t>
  </si>
  <si>
    <t>435-860-1</t>
  </si>
  <si>
    <t>214417-91-1</t>
  </si>
  <si>
    <t>616-183-00-0</t>
  </si>
  <si>
    <t>N-dodecyl-4-methoxybenzamide</t>
  </si>
  <si>
    <t>442-340-6</t>
  </si>
  <si>
    <t>1854-15-5</t>
  </si>
  <si>
    <t>616-184-00-6</t>
  </si>
  <si>
    <t>3-methyl-N-(5,8,13,14-tetrahydro-5,8,14-trioxonaphth[2,3-c]acridin-6-yl)benzamide</t>
  </si>
  <si>
    <t>442-560-2</t>
  </si>
  <si>
    <t>105043-55-8</t>
  </si>
  <si>
    <t>616-186-00-7</t>
  </si>
  <si>
    <t>N,N'-(2-chloro-1,4-phenylene)bis(3-oxobutaneamide)</t>
  </si>
  <si>
    <t>443-010-4</t>
  </si>
  <si>
    <t>53641-10-4</t>
  </si>
  <si>
    <t>616-188-00-8</t>
  </si>
  <si>
    <t>2-(5,5-dimethyl-2,4-dioxooxazolidin-3-yl)-4,4-dimethyl-3-oxo-N-(2-methoxy-5-octadecanoylaminophenyl)pentanoic acid amide</t>
  </si>
  <si>
    <t>443-980-9</t>
  </si>
  <si>
    <t>221215-20-9</t>
  </si>
  <si>
    <t>616-189-00-3</t>
  </si>
  <si>
    <t>N-[5-(bis-(2-methoxy-ethyl)-amino]-2-(6-bromo-2-methyl-1,3-dioxo-2,3-dihydro-1H-isoindol-5-ylazo)-phenyl]acetamide</t>
  </si>
  <si>
    <t>444-780-4</t>
  </si>
  <si>
    <t>452962-97-9</t>
  </si>
  <si>
    <t>616-190-00-9</t>
  </si>
  <si>
    <t>N-decyl-4-nitrobenzamide</t>
  </si>
  <si>
    <t>445-880-0</t>
  </si>
  <si>
    <t>64026-19-3</t>
  </si>
  <si>
    <t>616-191-00-4</t>
  </si>
  <si>
    <t>2-ethyl-N-methyl-N-(3-methylphenyl)butanamide</t>
  </si>
  <si>
    <t>446-190-2</t>
  </si>
  <si>
    <t>406488-30-0</t>
  </si>
  <si>
    <t xml:space="preserve">Acute Tox. 4 *
Skin Irrit. 2
Eye Irrit. 2
Skin Sens. 1
Aquatic Chronic 2
</t>
  </si>
  <si>
    <t xml:space="preserve">H302
H315
H319
H317
H411
</t>
  </si>
  <si>
    <t xml:space="preserve">H302
H319
H315
H317
H411
</t>
  </si>
  <si>
    <t>616-192-00-X</t>
  </si>
  <si>
    <t>2-[2-(3-butoxypropyl)-1,1-dioxo-1,2,4-benzothiadiazin-3-yl]-5'-tert-butyl-2-(5,5-dimethyl-2,4-dioxo-1,3-oxazolidin-3-yl)-2'-[(2-ethylhexyl)thio]acetanilide</t>
  </si>
  <si>
    <t>448-060-0</t>
  </si>
  <si>
    <t>727678-39-9</t>
  </si>
  <si>
    <t>616-193-00-5</t>
  </si>
  <si>
    <t>N-[2-(2-butyl-4,6-dicyano-1,3-dioxo-2,3-dihydro-1H-isoindol-5-ylazo)-5-diethylamino-phenyl]acetamide</t>
  </si>
  <si>
    <t>449-940-7</t>
  </si>
  <si>
    <t>368450-39-9</t>
  </si>
  <si>
    <t>616-194-00-0</t>
  </si>
  <si>
    <t>2,2-diethoxy-N,N-dimethylacetamide</t>
  </si>
  <si>
    <t>449-950-1</t>
  </si>
  <si>
    <t>34640-92-1</t>
  </si>
  <si>
    <t>616-196-00-1</t>
  </si>
  <si>
    <t>disodium salt of 1-hydroxy-4-(β-(4-(1-hydroxy-3,6-disulfo-8-acetylamino-2-naphthylazo)phenoxy)ethoxy)-N-dodecyl-2-naphthamide</t>
  </si>
  <si>
    <t>419-990-4</t>
  </si>
  <si>
    <t>616-197-00-7</t>
  </si>
  <si>
    <t>reaction mass of: potassium N-[3-(dimethyloxidoamino)propyl]-1,1,2,2,3,3,4,4,5,5,6,6,7,7,8,8,8-heptadecafluorooctane sulfonamidate; N-[3-(dimethyloxidoamino)propyl]-1,1,2,2,3,3,4,4,5,5,6,6,7,7,8,8,8-heptadecafluorooctane sulfonamide</t>
  </si>
  <si>
    <t>422-500-1</t>
  </si>
  <si>
    <t>616-198-00-2</t>
  </si>
  <si>
    <t>1,3-bis[12-hydroxy-octadecamide-N-methylene]-benzene</t>
  </si>
  <si>
    <t>423-300-7</t>
  </si>
  <si>
    <t>616-200-00-1</t>
  </si>
  <si>
    <t>reaction mass of N,N'-ethane-1,2-diylbis(hexanamide) and 12-hydroxy-N-[2-[(1-oxyhexyl)amino]ethyl]octadecanamide and N,N'-ethane-1,2-diylbis(12-hydroxyoctadecan amide)</t>
  </si>
  <si>
    <t>432-430-3</t>
  </si>
  <si>
    <t xml:space="preserve">GHS07
</t>
  </si>
  <si>
    <t>616-201-00-7</t>
  </si>
  <si>
    <t>12-hydroxyoctadecanoic acid, reaction products with 1,3-benzenedimethanamine and hexamethylenediamine</t>
  </si>
  <si>
    <t>432-840-2</t>
  </si>
  <si>
    <t>220926-97-6</t>
  </si>
  <si>
    <t>616-202-00-2</t>
  </si>
  <si>
    <t>reaction mass of: 2,2'-[(3,3'-dichloro[1,1'-biphenyl]-4,4'-diyl)bis(azo)]bis[N-(2,4-dimethylphenyl)]-3-oxo-butanamide; 2-[[3,3'-dichloro-4'-[[1[[(2,4-dimethylphenyl)amino]carbonyl]-2-oxopropyl]azo][1,1'-biphenyl]-4-yl]azo]-N-(2-methylphenyl)-3-oxo-butanamide; 2-[[3,3'-dichloro-4'-[[1[[(2,4-dimethylphenyl)amino]carbonyl]-2-oxopropyl]azo][1,1'-biphenyl]-4-yl]azo]-N-(2-carboxylphenyl)-3-oxo-butanamide</t>
  </si>
  <si>
    <t>434-330-5</t>
  </si>
  <si>
    <t>616-203-00-8</t>
  </si>
  <si>
    <t>reaction mass of: N-[5-[bis-(2-methoxyethyl)amino]-2-(2-butyl-4,6-dicyano-1,3-dioxo-2,3-dihydro-1H-isoindol-5-yl-azo)phenyl]acetamide; N-[2-(2-butyl-4,6-dicyano-1,3-dioxo-2,3-dihydro-1H-isoindol-5-ylazo)5-diethylaminophenyl]acetamide</t>
  </si>
  <si>
    <t>442-280-0</t>
  </si>
  <si>
    <t>616-204-00-3</t>
  </si>
  <si>
    <t>N,N''-(methylenedi-4,1-phenylene)bis[N'-octylurea]</t>
  </si>
  <si>
    <t>451-060-3</t>
  </si>
  <si>
    <t>616-205-00-9</t>
  </si>
  <si>
    <t>Metazachlor (ISO); 2-chloro-N-(2,6-dimethylphenyl)-N-(1H-pyrazol-1-ylmethyl)acetamide</t>
  </si>
  <si>
    <t>266-583-0</t>
  </si>
  <si>
    <t>67129-08-2</t>
  </si>
  <si>
    <t xml:space="preserve">Carc. 2
Skin Sens. 1B
Aquatic Acute 1
Aquatic Chronic 1
</t>
  </si>
  <si>
    <t>616-206-00-4</t>
  </si>
  <si>
    <t>flufenoxuron (ISO); 1-(4-(2-cloro-α,α,α-p-trifluorotolyloxy)-2-fluorophenyl)-3-(2,6-difluorobenzolyl)urea</t>
  </si>
  <si>
    <t xml:space="preserve">M=10000
M=10000
</t>
  </si>
  <si>
    <t>616-207-00-X</t>
  </si>
  <si>
    <t xml:space="preserve">polyhexamethylene biguanide hydrochloride [1]
polyhexamethylene biguanide hydrochloride [2]
</t>
  </si>
  <si>
    <t xml:space="preserve">27083-27-8 [1]
32289-58-0 [2]
</t>
  </si>
  <si>
    <t xml:space="preserve">Carc. 2
Acute Tox. 4
STOT RE 1
Eye Dam. 1
Skin Sens. 1B
Aquatic Acute 1
Aquatic Chronic 1
</t>
  </si>
  <si>
    <t xml:space="preserve">H351
H302
H372 (respiratory tract) (inhalation)
H318
H317
H400
H410
</t>
  </si>
  <si>
    <t xml:space="preserve">H302
H318
H317
H351
H372 (respiratory tract) (inhalation)
H410
</t>
  </si>
  <si>
    <t>616-208-00-5</t>
  </si>
  <si>
    <t>N-ethyl-2-pyrrolidone; 1-ethylpyrrolidin-2-one</t>
  </si>
  <si>
    <t>220-250-6</t>
  </si>
  <si>
    <t>2687-91-4</t>
  </si>
  <si>
    <t>616-209-00-0</t>
  </si>
  <si>
    <t>amidosulfuron (ISO); 3-(4,6-dimethoxypyrimidin-2-yl)-1-((N-methyl-N-methylsulfonylamino)sulfonyl)urea</t>
  </si>
  <si>
    <t>407-380-0</t>
  </si>
  <si>
    <t>120923-37-7</t>
  </si>
  <si>
    <t>616-210-00-6</t>
  </si>
  <si>
    <t>tebufenpyrad (ISO); N-(4-tertbutylbenzyl)-4-chloro-3-ethyl-1-methyl-1Hpyrazole-5- carboxamide</t>
  </si>
  <si>
    <t>119168-77-3</t>
  </si>
  <si>
    <t xml:space="preserve">Acute Tox. 3
Acute Tox. 4
STOT RE 2
Skin Sens. 1B
Aquatic Acute 1
Aquatic Chronic 1
</t>
  </si>
  <si>
    <t xml:space="preserve">H301
H332
H373 (gastro-intestinal tract) (oral)
H317
H400
H410
</t>
  </si>
  <si>
    <t xml:space="preserve">H301
H332
H317
H373 (gastro-intestinal tract) (oral)
H410
</t>
  </si>
  <si>
    <t>616-211-00-1</t>
  </si>
  <si>
    <t>proquinazid (ISO); 6-iodo-2-propoxy-3-propylquinazolin-4(3H)-one</t>
  </si>
  <si>
    <t>189278-12-4</t>
  </si>
  <si>
    <t>616-212-00-7</t>
  </si>
  <si>
    <t>3-iodo-2-propynyl butylcarbamate; 3-iodoprop-2-yn-1-yl butylcarbamate</t>
  </si>
  <si>
    <t xml:space="preserve">Acute Tox. 3
Acute Tox. 4
STOT RE 1
Eye Dam. 1
Skin Sens. 1
Aquatic Acute 1
Aquatic Chronic 1
</t>
  </si>
  <si>
    <t xml:space="preserve">H331
H302
H372 (larynx)
H318
H317
H400
H410
</t>
  </si>
  <si>
    <t xml:space="preserve">H302
H331
H318
H317
H372 (larynx)
H410
</t>
  </si>
  <si>
    <t xml:space="preserve">M=10
M=1
</t>
  </si>
  <si>
    <t>616-213-00-2</t>
  </si>
  <si>
    <t>mandipropamid (ISO); 2-(4-chlorophenyl)-N-{2-[3-methoxy-4-(prop-2-yn-1-yloxy)phenyl]ethyl}-2-(prop-2-yn-1-yloxy)acetamide</t>
  </si>
  <si>
    <t>374726-62-2</t>
  </si>
  <si>
    <t>616-214-00-8</t>
  </si>
  <si>
    <t>metosulam (ISO); N-(2,6-dichloro-3-methylphenyl)-5,7-dimethoxy[1,2,4]triazolo[1,5-a]pyrimidine-2-sulfonamide</t>
  </si>
  <si>
    <t>139528-85-1</t>
  </si>
  <si>
    <t xml:space="preserve">Carc. 2
STOT RE 2
Aquatic Acute 1
Aquatic Chronic 1
</t>
  </si>
  <si>
    <t xml:space="preserve">H351
H373 (eyes, kidneys)
H400
H410
</t>
  </si>
  <si>
    <t xml:space="preserve">H351
H373 (eyes, kidneys)
H410
</t>
  </si>
  <si>
    <t xml:space="preserve">M=1000
M=100
</t>
  </si>
  <si>
    <t>616-215-00-3</t>
  </si>
  <si>
    <t>dimethenamid-P (ISO); 2-chloro-N-(2,4-dimethyl-3-thienyl)-N-[(2S)-1-methoxypropan-2-yl]acetamide</t>
  </si>
  <si>
    <t>163515-14-8</t>
  </si>
  <si>
    <t xml:space="preserve">Acute Tox. 4
Skin Sens. 1
Aquatic Acute 1
Aquatic Chronic 1
</t>
  </si>
  <si>
    <t>616-216-00-9</t>
  </si>
  <si>
    <t>flonicamid (ISO); N-(cyanomethyl)-4-(trifluoromethyl)pyridine-3-carboxamide</t>
  </si>
  <si>
    <t>158062-67-0</t>
  </si>
  <si>
    <t xml:space="preserve">Acute Tox. 4
</t>
  </si>
  <si>
    <t>616-217-00-4</t>
  </si>
  <si>
    <t>sulfoxaflor (ISO); [methyl(oxo){1-[6-(trifluoromethyl)-3-pyridyl]ethyl}-λ6-sulfanylidene]cyanamide</t>
  </si>
  <si>
    <t>946578-00-3</t>
  </si>
  <si>
    <t xml:space="preserve">Acute Tox. 4
Aquatic Acute 1
Aquatic Chronic 1
</t>
  </si>
  <si>
    <t>617-001-00-2</t>
  </si>
  <si>
    <t>di-tert-butyl peroxide</t>
  </si>
  <si>
    <t>203-733-6</t>
  </si>
  <si>
    <t>110-05-4</t>
  </si>
  <si>
    <t xml:space="preserve">Flam. Liq. 2
Org. Perox. E
Muta. 2
</t>
  </si>
  <si>
    <t xml:space="preserve">H225
H242
H341
</t>
  </si>
  <si>
    <t xml:space="preserve">H242
H225
H341
</t>
  </si>
  <si>
    <t>617-002-00-8</t>
  </si>
  <si>
    <t>α,α-dimethylbenzyl hydroperoxide; cumene hydroperoxide</t>
  </si>
  <si>
    <t>201-254-7</t>
  </si>
  <si>
    <t>80-15-9</t>
  </si>
  <si>
    <t xml:space="preserve">Org. Perox. E
Acute Tox. 3 *
Acute Tox. 4 *
Acute Tox. 4 *
STOT RE 2 *
Skin Corr. 1B
Aquatic Chronic 2
</t>
  </si>
  <si>
    <t xml:space="preserve">H242
H331
H312
H302
H373 **
H314
H411
</t>
  </si>
  <si>
    <t xml:space="preserve">Skin Corr. 1B; H314: C ≥ 10 %
Skin Irrit. 2; H315: 3 % ≤ C &lt; 10 %
Eye Dam. 1; H318: 3 % ≤ C &lt; 10 %
Eye Irrit. 2; H319: 1 % ≤ C &lt; 3 %
STOT SE 3; H335: C &lt; 10 %
</t>
  </si>
  <si>
    <t>617-003-00-3</t>
  </si>
  <si>
    <t>dilauroyl peroxide</t>
  </si>
  <si>
    <t>203-326-3</t>
  </si>
  <si>
    <t>105-74-8</t>
  </si>
  <si>
    <t xml:space="preserve">Org. Perox. D
</t>
  </si>
  <si>
    <t xml:space="preserve">H242
</t>
  </si>
  <si>
    <t>617-004-00-9</t>
  </si>
  <si>
    <t>1,2,3,4-tetrahydro-1-naphthyl hydroperoxide</t>
  </si>
  <si>
    <t>212-230-0</t>
  </si>
  <si>
    <t>771-29-9</t>
  </si>
  <si>
    <t xml:space="preserve">Org. Perox. D
Acute Tox. 4 *
Skin Corr. 1B
Aquatic Acute 1
Aquatic Chronic 1
</t>
  </si>
  <si>
    <t xml:space="preserve">H242
H302
H314
H400
H410
</t>
  </si>
  <si>
    <t xml:space="preserve">H242
H302
H314
H410
</t>
  </si>
  <si>
    <t>617-006-00-X</t>
  </si>
  <si>
    <t>bis(α,α-dimethylbenzyl) peroxide</t>
  </si>
  <si>
    <t>201-279-3</t>
  </si>
  <si>
    <t>80-43-3</t>
  </si>
  <si>
    <t xml:space="preserve">Org. Perox. F
Skin Irrit. 2
Eye Irrit. 2
Aquatic Chronic 2
</t>
  </si>
  <si>
    <t xml:space="preserve">H242
H315
H319
H411
</t>
  </si>
  <si>
    <t xml:space="preserve">H242
H319
H315
H411
</t>
  </si>
  <si>
    <t>617-007-00-5</t>
  </si>
  <si>
    <t>tert-butyl α,α-dimethylbenzyl peroxide</t>
  </si>
  <si>
    <t>222-389-8</t>
  </si>
  <si>
    <t>3457-61-2</t>
  </si>
  <si>
    <t xml:space="preserve">Org. Perox. E
Skin Irrit. 2
Aquatic Chronic 2
</t>
  </si>
  <si>
    <t xml:space="preserve">H242
H315
H411
</t>
  </si>
  <si>
    <t>617-008-00-0</t>
  </si>
  <si>
    <t>dibenzoyl peroxide; benzoyl peroxide</t>
  </si>
  <si>
    <t>202-327-6</t>
  </si>
  <si>
    <t xml:space="preserve">Org. Perox. B
Eye Irrit. 2
Skin Sens. 1
</t>
  </si>
  <si>
    <t xml:space="preserve">H241
H319
H317
</t>
  </si>
  <si>
    <t>GHS01
GHS02
GHS07
Dgr</t>
  </si>
  <si>
    <t>617-010-00-1</t>
  </si>
  <si>
    <t xml:space="preserve">1-hydroperoxycyclohexyl 1-hydroxycyclohexyl peroxide [1]
1,1’-dioxybiscyclohexan-1-ol [2]
cyclohexylidene hydroperoxide [3]
cyclohexanone, peroxide [4]
</t>
  </si>
  <si>
    <t xml:space="preserve">201-091-1 [1]
219-306-2 [2]
220-279-4 [3]
235-527-7 [4]
</t>
  </si>
  <si>
    <t xml:space="preserve">78-18-2 [1]
2407-94-5 [2]
2699-11-8 [3]
12262-58-7 [4]
</t>
  </si>
  <si>
    <t xml:space="preserve">Org. Perox. A
Acute Tox. 4 *
Skin Corr. 1B
</t>
  </si>
  <si>
    <t xml:space="preserve">H240
H302
H314
</t>
  </si>
  <si>
    <t>GHS01
GHS05
GHS07
Dgr</t>
  </si>
  <si>
    <t>617-010-01-9</t>
  </si>
  <si>
    <t xml:space="preserve">1-hydroperoxycyclohexyl 1-hydroxycyclohexyl peroxide [1]
1,1'-dioxybiscyclohexan-1-ol [2]
cyclohexylidene hydroperoxide [3]
cyclohexanone, peroxide  [4]
</t>
  </si>
  <si>
    <t xml:space="preserve">Org. Perox. C
Acute Tox. 4 *
Skin Corr. 1B
</t>
  </si>
  <si>
    <t xml:space="preserve">H242
H302
H314
</t>
  </si>
  <si>
    <t>C T</t>
  </si>
  <si>
    <t>617-012-00-2</t>
  </si>
  <si>
    <t>8-p-menthyl hydroperoxide; p-menthane hydroperoxide</t>
  </si>
  <si>
    <t>201-281-4</t>
  </si>
  <si>
    <t>80-47-7</t>
  </si>
  <si>
    <t xml:space="preserve">Org. Perox. D
Acute Tox. 4 *
Skin Corr. 1B
</t>
  </si>
  <si>
    <t xml:space="preserve">H242
H332
H314
</t>
  </si>
  <si>
    <t xml:space="preserve">H242
H314
H332
</t>
  </si>
  <si>
    <t>617-013-00-8</t>
  </si>
  <si>
    <t>O,O-tert-butyl O-docosyl monoperoxyoxalate</t>
  </si>
  <si>
    <t>404-300-6</t>
  </si>
  <si>
    <t>116753-76-5</t>
  </si>
  <si>
    <t xml:space="preserve">Org. Perox. C ****
Aquatic Acute 1
Aquatic Chronic 1
</t>
  </si>
  <si>
    <t>617-014-00-3</t>
  </si>
  <si>
    <t>6-(nonylamino)-6-oxo-peroxyhexanoic acid</t>
  </si>
  <si>
    <t>406-680-9</t>
  </si>
  <si>
    <t>104788-63-8</t>
  </si>
  <si>
    <t xml:space="preserve">Org. Perox. C ****
Eye Dam. 1
Skin Sens. 1
Aquatic Acute 1
</t>
  </si>
  <si>
    <t xml:space="preserve">H242
H318
H317
H400
</t>
  </si>
  <si>
    <t>617-015-00-9</t>
  </si>
  <si>
    <t>bis(4-methylbenzoyl)peroxide</t>
  </si>
  <si>
    <t>407-950-9</t>
  </si>
  <si>
    <t>895-85-2</t>
  </si>
  <si>
    <t xml:space="preserve">Org. Perox. B ****
Aquatic Acute 1
Aquatic Chronic 1
</t>
  </si>
  <si>
    <t xml:space="preserve">H241
H400
H410
</t>
  </si>
  <si>
    <t>GHS01
GHS02
GHS09
Dgr</t>
  </si>
  <si>
    <t xml:space="preserve">H241
H410
</t>
  </si>
  <si>
    <t>617-016-00-4</t>
  </si>
  <si>
    <t>3-hydroxy-1,1-dimethylbutyl 2-ethyl-2-methylheptaneperoxoate</t>
  </si>
  <si>
    <t>413-910-1</t>
  </si>
  <si>
    <t xml:space="preserve">Flam. Liq. 3
Org. Perox. C ****
Skin Irrit. 2
Aquatic Acute 1
Aquatic Chronic 1
</t>
  </si>
  <si>
    <t xml:space="preserve">H226
H242
H315
H400
H410
</t>
  </si>
  <si>
    <t xml:space="preserve">H242
H226
H315
H410
</t>
  </si>
  <si>
    <t>617-017-00-X</t>
  </si>
  <si>
    <t>reaction mass of: 2,2'-bis(tert-pentylperoxy)-p-diisopropylbenzene; 2,2'-bis(tert-pentylperoxy)-m-diisopropylbenzene</t>
  </si>
  <si>
    <t>412-140-3</t>
  </si>
  <si>
    <t>32144-25-5</t>
  </si>
  <si>
    <t xml:space="preserve">Org. Perox. D
Aquatic Chronic 4
</t>
  </si>
  <si>
    <t>617-018-00-5</t>
  </si>
  <si>
    <t>reaction mass of: 1-methyl-1-(3-(1-methylethyl)phenyl)ethyl-1-methyl-1-phenylethylperoxide, 63 % by weight; 1-methyl-1-(4-(1-methylethyl)phenyl)ethyl-1-methyl-1-phenylethylperoxide, 31 % by weight</t>
  </si>
  <si>
    <t>410-840-3</t>
  </si>
  <si>
    <t>71566-50-2</t>
  </si>
  <si>
    <t xml:space="preserve">Org. Perox. C ****
Aquatic Chronic 2
</t>
  </si>
  <si>
    <t>617-019-00-0</t>
  </si>
  <si>
    <t>6-(phthalimido)peroxyhexanoic acid</t>
  </si>
  <si>
    <t>410-850-8</t>
  </si>
  <si>
    <t>128275-31-0</t>
  </si>
  <si>
    <t xml:space="preserve">Org. Perox. D
Eye Dam. 1
Aquatic Acute 1
</t>
  </si>
  <si>
    <t xml:space="preserve">H242
H318
H400
</t>
  </si>
  <si>
    <t>617-020-00-6</t>
  </si>
  <si>
    <t>1,3-di(prop-2,2-diyl)benzene bis(neodecanoylperoxide)</t>
  </si>
  <si>
    <t>420-060-5</t>
  </si>
  <si>
    <t>117663-11-3</t>
  </si>
  <si>
    <t>617-021-00-1</t>
  </si>
  <si>
    <t>methylethylketone peroxide trimer</t>
  </si>
  <si>
    <t>429-320-2</t>
  </si>
  <si>
    <t xml:space="preserve">Org. Perox. B ****
Asp. Tox. 1
Skin Irrit. 2
Skin Sens. 1
</t>
  </si>
  <si>
    <t xml:space="preserve">H241
H304
H315
H317
</t>
  </si>
  <si>
    <t>GHS01
GHS02
GHS08
GHS07
Dgr</t>
  </si>
  <si>
    <t xml:space="preserve">H241
H304
H315
H317
</t>
  </si>
  <si>
    <t>617-022-00-7</t>
  </si>
  <si>
    <t>reaction mass of: 1,2-dimethylpropylidene dihydroperoxide; dimethyl 1,2-benzenedicarboxylate</t>
  </si>
  <si>
    <t>442-480-8</t>
  </si>
  <si>
    <t xml:space="preserve">Org. Perox. C
Acute Tox. 4 *
Skin Corr. 1B
Skin Sens. 1
Aquatic Chronic 2
</t>
  </si>
  <si>
    <t xml:space="preserve">H242
H302
H314
H317
H411
</t>
  </si>
  <si>
    <t>647-001-00-8</t>
  </si>
  <si>
    <t>glucosidase, β-</t>
  </si>
  <si>
    <t>232-589-7</t>
  </si>
  <si>
    <t>9001-22-3</t>
  </si>
  <si>
    <t>647-002-00-3</t>
  </si>
  <si>
    <t>cellulase</t>
  </si>
  <si>
    <t>647-003-00-9</t>
  </si>
  <si>
    <t>cellobiohydrolase, exo-</t>
  </si>
  <si>
    <t>253-465-9</t>
  </si>
  <si>
    <t>37329-65-0</t>
  </si>
  <si>
    <t>647-004-00-4</t>
  </si>
  <si>
    <t>cellulases with the exception of those specified elsewhere in this Annex</t>
  </si>
  <si>
    <t>647-005-00-X</t>
  </si>
  <si>
    <t>bromelain, juice</t>
  </si>
  <si>
    <t>232-572-4</t>
  </si>
  <si>
    <t>9001-00-7</t>
  </si>
  <si>
    <t>647-006-00-5</t>
  </si>
  <si>
    <t>ficin</t>
  </si>
  <si>
    <t>232-599-1</t>
  </si>
  <si>
    <t>9001-33-6</t>
  </si>
  <si>
    <t>647-007-00-0</t>
  </si>
  <si>
    <t>papain</t>
  </si>
  <si>
    <t>232-627-2</t>
  </si>
  <si>
    <t>9001-73-4</t>
  </si>
  <si>
    <t>647-008-00-6</t>
  </si>
  <si>
    <t>pepsin A</t>
  </si>
  <si>
    <t>232-629-3</t>
  </si>
  <si>
    <t>9001-75-6</t>
  </si>
  <si>
    <t>647-009-00-1</t>
  </si>
  <si>
    <t>rennin</t>
  </si>
  <si>
    <t>232-645-0</t>
  </si>
  <si>
    <t>9001-98-3</t>
  </si>
  <si>
    <t>647-010-00-7</t>
  </si>
  <si>
    <t>trypsin</t>
  </si>
  <si>
    <t>232-650-8</t>
  </si>
  <si>
    <t>9002-07-7</t>
  </si>
  <si>
    <t>647-011-00-2</t>
  </si>
  <si>
    <t>chymotrypsin</t>
  </si>
  <si>
    <t>232-671-2</t>
  </si>
  <si>
    <t>9004-07-3</t>
  </si>
  <si>
    <t>647-012-00-8</t>
  </si>
  <si>
    <t>subtilisin</t>
  </si>
  <si>
    <t xml:space="preserve">STOT SE 3
Skin Irrit. 2
Eye Dam. 1
Resp. Sens. 1
</t>
  </si>
  <si>
    <t xml:space="preserve">H335
H315
H318
H334
</t>
  </si>
  <si>
    <t>647-013-00-3</t>
  </si>
  <si>
    <t>proteinase, microbial neutral</t>
  </si>
  <si>
    <t>232-966-6</t>
  </si>
  <si>
    <t>9068-59-1</t>
  </si>
  <si>
    <t>647-014-00-9</t>
  </si>
  <si>
    <t>proteases with the exception of those specified elsewhere in this Annex</t>
  </si>
  <si>
    <t>647-015-00-4</t>
  </si>
  <si>
    <t>amylase, α-</t>
  </si>
  <si>
    <t>232-565-6</t>
  </si>
  <si>
    <t>647-016-00-X</t>
  </si>
  <si>
    <t>amylases with the exception of those specified elsewhere in this Annex</t>
  </si>
  <si>
    <t>647-017-00-5</t>
  </si>
  <si>
    <t>laccase</t>
  </si>
  <si>
    <t>420-150-4</t>
  </si>
  <si>
    <t>648-001-00-0</t>
  </si>
  <si>
    <t>Distillates (coal tar), benzole fraction; Light Oil; [A complex combination of hydrocarbons obtained by the distillation of coal tar. It consists of hydrocarbons having carbon numbers primarily in the range of C4 to C10 and distilling in the approximate range of 80 °C to 160 °C (175 °F to 320 °F).]</t>
  </si>
  <si>
    <t>283-482-7</t>
  </si>
  <si>
    <t>84650-02-2</t>
  </si>
  <si>
    <t>648-002-00-6</t>
  </si>
  <si>
    <t>Tar oils, brown-coal; Light Oil; [The distillate from lignite tar boiling in the range of approximately 80°C to 250°C (176°F to 482°F).  Composed primarily of aliphatic and aromatic hydrocarbons and monobasic phenols.]</t>
  </si>
  <si>
    <t>302-674-4</t>
  </si>
  <si>
    <t>94114-40-6</t>
  </si>
  <si>
    <t>J</t>
  </si>
  <si>
    <t>648-003-00-1</t>
  </si>
  <si>
    <t>Benzol forerunnings (coal); Light Oil Redistillate, low boiling; [The distillate from coke oven light oil having an approximate distillation range below 100°C (212°F).  Composed primarily of C4 to C6 aliphatic hydrocarbons.]</t>
  </si>
  <si>
    <t>266-023-5</t>
  </si>
  <si>
    <t>65996-88-5</t>
  </si>
  <si>
    <t>648-004-00-7</t>
  </si>
  <si>
    <t>Distillates (coal tar), benzole fraction, BTX-rich; Light Oil Redistillate, low boiling; [A residue from the distillation of crude benzole to remove benzole fronts.  Composed primarily of benzene, toluene and xylenes boiling in the range of approximately 75°C to 200°C (167°F to 392°F).]</t>
  </si>
  <si>
    <t>309-984-9</t>
  </si>
  <si>
    <t>101896-26-8</t>
  </si>
  <si>
    <t>648-005-00-2</t>
  </si>
  <si>
    <t>Aromatic hydrocarbons, C6-10, C8-rich; Light Oil Redistillate, low boiling</t>
  </si>
  <si>
    <t>292-697-5</t>
  </si>
  <si>
    <t>90989-41-6</t>
  </si>
  <si>
    <t>648-006-00-8</t>
  </si>
  <si>
    <t>Solvent naphtha (coal), light; Light Oil Redistillate, low boiling</t>
  </si>
  <si>
    <t>287-498-5</t>
  </si>
  <si>
    <t>85536-17-0</t>
  </si>
  <si>
    <t>648-007-00-3</t>
  </si>
  <si>
    <t>Solvent naphtha (coal), xylene-styrene cut; Light Oil Redistillate, intermediate boiling</t>
  </si>
  <si>
    <t>287-502-5</t>
  </si>
  <si>
    <t>85536-20-5</t>
  </si>
  <si>
    <t>648-008-00-9</t>
  </si>
  <si>
    <t>Solvent naphtha (coal), coumarone-styrene contg.; Light Oil Redistillate, intermediate boiling</t>
  </si>
  <si>
    <t>287-500-4</t>
  </si>
  <si>
    <t>85536-19-2</t>
  </si>
  <si>
    <t>648-009-00-4</t>
  </si>
  <si>
    <t>Naphtha (coal), distn. residues; Light Oil Redistillate, high boiling; [The residue remaining from the distillation of recovered naphtha.  Composed primarily of naphthalene and condensation products of indene and styrene.]</t>
  </si>
  <si>
    <t>292-636-2</t>
  </si>
  <si>
    <t>90641-12-6</t>
  </si>
  <si>
    <t>648-010-00-X</t>
  </si>
  <si>
    <t>Aromatic hydrocarbons, C8; Light Oil Redistillate, high boiling</t>
  </si>
  <si>
    <t>292-694-9</t>
  </si>
  <si>
    <t>90989-38-1</t>
  </si>
  <si>
    <t>648-012-00-0</t>
  </si>
  <si>
    <t>Aromatic hydrocarbons, C8-9, hydrocarbon resin polymn. by-product; Light Oil Redistillate, high boiling; [A complex combination of hydrocarbons obtained from the evaporation of solvent under vacuum from polymerized hydrocarbon resin.  It consists predominantly of aromatic hydrocarbons having carbon numbers predominantly in the range of C8 through C9 and boiling in the range of approximately 120°C to 215°C (248°F to 419°F).]</t>
  </si>
  <si>
    <t>295-281-1</t>
  </si>
  <si>
    <t>91995-20-9</t>
  </si>
  <si>
    <t>648-013-00-6</t>
  </si>
  <si>
    <t>Aromatic hydrocarbons, C9-12, benzene distn.; Light Oil Redistillate, high boiling</t>
  </si>
  <si>
    <t>295-551-9</t>
  </si>
  <si>
    <t>92062-36-7</t>
  </si>
  <si>
    <t>648-014-00-1</t>
  </si>
  <si>
    <t>Extract residues (coal), benzole fraction alk., acid ext.; Light Oil Extract Residues, low boiling; [The redistillate from the distillate, freed of tar acids and tar bases, from bituminous coal high temperature tar boiling in the approximate range of 90°C to 160°C (194°F to 320°F).  It consists predominantly of benzene, toluene and xylenes.]</t>
  </si>
  <si>
    <t>295-323-9</t>
  </si>
  <si>
    <t>91995-61-8</t>
  </si>
  <si>
    <t>648-015-00-7</t>
  </si>
  <si>
    <t>Extract residues (coal tar), benzole fraction alk., acid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85°C to 195°C (185°F to 383°F).]</t>
  </si>
  <si>
    <t>309-868-8</t>
  </si>
  <si>
    <t>101316-63-6</t>
  </si>
  <si>
    <t>648-016-00-2</t>
  </si>
  <si>
    <t>Extract residues (coal), benzole fraction acid; Light Oil Extract Residues, low boiling; [An acid sludge by-product of the sulfuric acid refining of crude high temperature coal.  Composed primarily of sulfuric acid and organic compounds.]</t>
  </si>
  <si>
    <t>298-725-2</t>
  </si>
  <si>
    <t>93821-38-6</t>
  </si>
  <si>
    <t>648-017-00-8</t>
  </si>
  <si>
    <t>Extract residues (coal), light oil alk., distn. overheads; Light Oil Extract Residues, low boiling; [The first fraction from the distillation of aromatic hydrocarbons, coumarone, naphthalene and indene rich prefractionator bottoms or washed carbolic oil boiling substantially below 145°C (293°F).  Composed primarily of C7 and C8 aliphatic and aromatic hydrocarbons.]</t>
  </si>
  <si>
    <t>292-625-2</t>
  </si>
  <si>
    <t>90641-02-4</t>
  </si>
  <si>
    <t>648-018-00-3</t>
  </si>
  <si>
    <t>Extract residues (coal), light oil alk., acid ext., indene fraction; Light Oil Extract Residues, intermediate boiling</t>
  </si>
  <si>
    <t>309-867-2</t>
  </si>
  <si>
    <t>101316-62-5</t>
  </si>
  <si>
    <t>648-019-00-9</t>
  </si>
  <si>
    <t>Extract residues (coal), light oil alk., indene naphtha fraction; Light Oil Extract Residues, high boiling; [The distillate from aromatic hydrocarbons, coumarone, naphthalene and indene rich prefractionator bottoms or washed carbolic oils, having an approximate boiling range of 155°C to 180°C (311°F to 356°F).  Composed primarily of indene, indan and trimethylbenzenes.]</t>
  </si>
  <si>
    <t>292-626-8</t>
  </si>
  <si>
    <t>90641-03-5</t>
  </si>
  <si>
    <t>648-020-00-4</t>
  </si>
  <si>
    <t>Solvent naphtha (coal); Light Oil Extract Residues, high boiling; [The distillate from either high temperature coal tar, coke oven light oil, or coal tar oil alkaline extract residue having an approximate distillation range of 130°C to 210°C (266°F to 410°F). Composed primarily of indene and other polycyclic ring systems containing a single aromatic ring. May contain phenolic compounds and aromatic nitrogen bases.]</t>
  </si>
  <si>
    <t>266-013-0</t>
  </si>
  <si>
    <t>65996-79-4</t>
  </si>
  <si>
    <t>648-021-00-X</t>
  </si>
  <si>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135°C to 210°C (275°F to 410°F). May also include unsaturated hydrocarbons such as indene and coumarone.]</t>
  </si>
  <si>
    <t>309-971-8</t>
  </si>
  <si>
    <t>101794-90-5</t>
  </si>
  <si>
    <t>648-022-00-5</t>
  </si>
  <si>
    <t>Distillates (coal tar), light oils, acid exts.; Light Oil Extract Residues, high boiling; [This oil is a complex reaction mass of aromatic hydrocarbons, primarily indene, naphthalene, coumarone, phenol, and o-, m- and p-cresol and boiling in the range of 140°C to 215°C (284°F to 419°F).]</t>
  </si>
  <si>
    <t>292-609-5</t>
  </si>
  <si>
    <t>90640-87-2</t>
  </si>
  <si>
    <t>648-023-00-0</t>
  </si>
  <si>
    <t>Distillates (coal tar), light oils; Carbolic Oil; [A complex combination of hydrocarbons obtained by distillation of coal tar. It consists of aromatic and other hydrocarbons, phenolic compounds and aromatic nitrogen compounds and distills at the approximate range of 150°C to 210°C (302°F to 410°F).]</t>
  </si>
  <si>
    <t>283-483-2</t>
  </si>
  <si>
    <t>84650-03-3</t>
  </si>
  <si>
    <t>648-024-00-6</t>
  </si>
  <si>
    <t>Tar oils, coal; Carbolic Oil; [The distillate from high temperature coal tar having an approximate distillation range of 130°C to 250°C (266°F to 410°F). Composed primarily of naphthalene, alkylnaphthalenes, phenolic compounds, and aromatic nitrogen bases.]</t>
  </si>
  <si>
    <t>266-016-7</t>
  </si>
  <si>
    <t>65996-82-9</t>
  </si>
  <si>
    <t>648-026-00-7</t>
  </si>
  <si>
    <t>Extract residues (coal), light oil alk., acid ext.; Carbolic Oil Extract Residue; [The oil resulting from the acid washing of alkali-washed carbolic oil to remove the minor amounts of basic compounds (tar bases). Composed primarily of indene, indan and alkylbenzenes.]</t>
  </si>
  <si>
    <t>292-624-7</t>
  </si>
  <si>
    <t>90641-01-3</t>
  </si>
  <si>
    <t>648-027-00-2</t>
  </si>
  <si>
    <t>Extract residues (coal), tar oil alk.; Carbolic Oil Extract Residue; [The residue obtained from coal tar oil by an alkaline wash such as aqueous sodium hydroxide after the removal of crude coal tar acids. Composed primarily of naphthalenes and aromatic nitrogen bases.]</t>
  </si>
  <si>
    <t>266-021-4</t>
  </si>
  <si>
    <t>65996-87-4</t>
  </si>
  <si>
    <t>648-028-00-8</t>
  </si>
  <si>
    <t>Extract oils (coal), light oil; Acid Extract; [The aqueous extract produced by an acidic wash of alkali-washed carbolic oil. Composed primarily of acid salts of various aromatic nitrogen bases including pyridine, quinoline and their alkyl derivatives.]</t>
  </si>
  <si>
    <t>292-622-6</t>
  </si>
  <si>
    <t>90640-99-6</t>
  </si>
  <si>
    <t>648-029-00-3</t>
  </si>
  <si>
    <t>Pyridine, alkyl derivs.; Crude Tar Bases; [The complex combination of polyalkylated pyridines derived from coal tar distillation or as high-boiling distillates approximately above 150°C (302°F) from the reaction of ammonia with acetaldehyde, formaldehyde or paraformaldehyde.]</t>
  </si>
  <si>
    <t>269-929-9</t>
  </si>
  <si>
    <t>68391-11-7</t>
  </si>
  <si>
    <t>648-030-00-9</t>
  </si>
  <si>
    <t>Tar bases, coal, picoline fraction; Distillate Bases; [Pyridine bases boiling in the range of approximately 125°C to 160°C (257°F 320°F) obtained by distillation of neutralized acid extract of the base-containing tar fraction obtained by the distillation of bituminous coal tars. Composed chiefly of lutidines and picolines.]</t>
  </si>
  <si>
    <t>295-548-2</t>
  </si>
  <si>
    <t>92062-33-4</t>
  </si>
  <si>
    <t>648-031-00-4</t>
  </si>
  <si>
    <t>Tar bases, coal, lutidine fraction; Distillate Bases</t>
  </si>
  <si>
    <t>293-766-2</t>
  </si>
  <si>
    <t>91082-52-9</t>
  </si>
  <si>
    <t>648-032-00-X</t>
  </si>
  <si>
    <t>Extract oils (coal), tar base, collidine fraction; Distillate Bases; [The extract produced by the acidic extraction of bases from crude coal tar aromatic oils, neutralization, and distillation of the bases. Composed primarily of collidines, aniline, toluidines, lutidines, xylidines.]</t>
  </si>
  <si>
    <t>273-077-3</t>
  </si>
  <si>
    <t>68937-63-3</t>
  </si>
  <si>
    <t>648-033-00-5</t>
  </si>
  <si>
    <t>Tar bases, coal, collidine fraction; Distillate Bases; [The distillation fraction boiling in the range of approximately 181 °C to 186 °C (356 °F to 367 °F) from the crude bases obtained from the neutralized, acid-extracted base-containing tar fractions obtained by the distillation of bituminous coal tar. It contains chiefly aniline and collidines.]</t>
  </si>
  <si>
    <t>295-543-5</t>
  </si>
  <si>
    <t>92062-28-7</t>
  </si>
  <si>
    <t>648-034-00-0</t>
  </si>
  <si>
    <t>Tar bases, coal, aniline fraction; Distillate Bases; [The distillation fraction boiling in the range of approximately 180 °C to 200 °C (356 °F to 392 °F) from the crude bases obtained by dephenolating and debasing the carbolated oil from the distillation of coal tar. It contains chiefly aniline, collidines, lutidines and toluidines.]</t>
  </si>
  <si>
    <t>295-541-4</t>
  </si>
  <si>
    <t>92062-27-6</t>
  </si>
  <si>
    <t>648-035-00-6</t>
  </si>
  <si>
    <t>Tar bases, coal, toluidine fraction; Distillate Bases</t>
  </si>
  <si>
    <t>293-767-8</t>
  </si>
  <si>
    <t>91082-53-0</t>
  </si>
  <si>
    <t>648-036-00-1</t>
  </si>
  <si>
    <t>Distillates (petroleum), alkene-alkyne manuf. pyrolysis oil, mixed with high-temp.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160°C to 190°C (320°F to 374°F).]</t>
  </si>
  <si>
    <t>295-292-1</t>
  </si>
  <si>
    <t>91995-31-2</t>
  </si>
  <si>
    <t>648-037-00-7</t>
  </si>
  <si>
    <t>Distillates (coal), coal tar-residual pyrolysis oils, naphthalene oils; Redistillates; [The redistillate obtained from the fractional distillation of bituminous coal high temperature tar and pyrolysis residual oils and boiling in the range of approximately 190°C to 270°C (374°F to 518°F). Composed primarily of substituted dinuclear aromatics.]</t>
  </si>
  <si>
    <t>295-295-8</t>
  </si>
  <si>
    <t>91995-35-6</t>
  </si>
  <si>
    <t>648-038-00-2</t>
  </si>
  <si>
    <t>Extract oils (coal), coal tar-residual pyrolysis oils, naphthalene oil, redistillate; Redistillates; [The redistillate from the fractional distillation of dephenolated and debased methylnaphthalene oil obtained from bituminous coal high temperature tar and pyrolysis residual oils boiling in the approximate range of 220°C to 230°C (428°F to 446°F). It consists predominantly of unsubstituted and substituted dinuclear aromatic hydrocarbons.]</t>
  </si>
  <si>
    <t>295-329-1</t>
  </si>
  <si>
    <t>91995-66-3</t>
  </si>
  <si>
    <t>648-039-00-8</t>
  </si>
  <si>
    <t>Extract oils (coal), coal tar-residual pyrolysis oils, naphthalene oils; Redistillates; [A neutral oil obtained by debasing and dephenolating the oil obtained from the distillation of high temperature tar and pyrolysis residual oils which has a boiliing range of 225°C to 255°C (437°F to 491°F). Composed primarily of substituted dinuclear aromatic hydrocarbons.]</t>
  </si>
  <si>
    <t>310-170-0</t>
  </si>
  <si>
    <t>122070-79-5</t>
  </si>
  <si>
    <t>648-040-00-3</t>
  </si>
  <si>
    <t>Extract oils (coal), coal tar residual pyrolysis oils, naphthalene oil, distn. residues; Redistillates; [Residue from the distillation of dephenolated and debased methylnaphthalene oil (from bituminous coal tar and pyrolysis residual oils) with a boiling range of 240°C to 260°C (464°F to 500°F). Composed primarily of substituted dinuclear aromatic and heterocyclic hydrocarbons.]</t>
  </si>
  <si>
    <t>310-171-6</t>
  </si>
  <si>
    <t>122070-80-8</t>
  </si>
  <si>
    <t>648-041-00-9</t>
  </si>
  <si>
    <t>Absorption oils, bicyclo arom. and heterocyclic hydrocarbon fraction; Wash Oil Redistillate; [A complex combination of hydrocarbons obtained as a redistillate from the distillation of wash oil. It consists predominantly of 2-ringed aromatic and heterocyclic hydrocarbons boiling in the range of approximately 260 °C to 290 °C (500 °F to 554 °F).]</t>
  </si>
  <si>
    <t>309-851-5</t>
  </si>
  <si>
    <t>101316-45-4</t>
  </si>
  <si>
    <t>M</t>
  </si>
  <si>
    <t>648-042-00-4</t>
  </si>
  <si>
    <t>Distillates (coal tar), upper, fluorene-rich; Wash Oil Redistillate; [A complex combination of hydrocarbons obtained by the crystallization of tar oil. It consists af aromatic and polycyclic hydrocarbons primarily fluorene and some acenaphthene.]</t>
  </si>
  <si>
    <t>284-900-0</t>
  </si>
  <si>
    <t>84989-11-7</t>
  </si>
  <si>
    <t>648-043-00-X</t>
  </si>
  <si>
    <t>Creosote oil, acenaphthene fraction, acenaphthene-free; Wash Oil Redistillate; [The oil remaining after removal by a crystallization process of acenaphthene from acenaphthene oil from coal tar. Composed primarily of naphthalene and alkylnaphthalenes.]</t>
  </si>
  <si>
    <t>292-606-9</t>
  </si>
  <si>
    <t>90640-85-0</t>
  </si>
  <si>
    <t>648-044-00-5</t>
  </si>
  <si>
    <t>Distillates (coal tar), heavy oils; Heavy Anthracene Oil; [Distillate from the fractional distillation of coal tar of bituminous coal, with boiling range of 240 °C to 400 °C (464 °F to 752 °F). Composed primarily of tri- and polynuclear hydrocarbons and heterocyclic compounds.]</t>
  </si>
  <si>
    <t>292-607-4</t>
  </si>
  <si>
    <t>90640-86-1</t>
  </si>
  <si>
    <t>648-045-00-0</t>
  </si>
  <si>
    <t>Distillates (coal tar), upper; Heavy Anthracene Oil; [The distillate from coal tar having an approximate distillation range of 220 °C to 450 °C (428 °F to 842 °F). Composed primarily of three to four membered condensed ring aromatic hydrocarbons and other hydrocarbons.]</t>
  </si>
  <si>
    <t>266-026-1</t>
  </si>
  <si>
    <t>65996-91-0</t>
  </si>
  <si>
    <t>648-046-00-6</t>
  </si>
  <si>
    <t>Anthracene oil, acid ext.; Anthracene Oil Extract Residue; [A complex combination of hydrocarbons from the base-freed fraction obtained from the distillation of coal tar and boiling in the range of approximately 325 °C to 365 °C (617 °F to 689 °F). It contains predominantly anthracene and phenanthrene and their alkyl derivatives.]</t>
  </si>
  <si>
    <t>295-274-3</t>
  </si>
  <si>
    <t>91995-14-1</t>
  </si>
  <si>
    <t>648-047-00-1</t>
  </si>
  <si>
    <t>Distillates (coal tar); Heavy Anthracene Oil; [The distillate from coal tar having an approximate distillation range of 100 °C to 450 °C (212 °F to 842 °F). Composed primarily of two to four membered condensed ring aromatic hydrocarbons, phenolic compounds, and aromatic nitrogen bases.]</t>
  </si>
  <si>
    <t>266-027-7</t>
  </si>
  <si>
    <t>65996-92-1</t>
  </si>
  <si>
    <t>648-048-00-7</t>
  </si>
  <si>
    <t>Distillates (coal tar), pitch, heavy oils; Heavy Anthracene Oil; [The distillate from the distillation of the pitch obtained from bituminous high temperature tar. Composed primarily of tri- and polynuclear aromatic hydrocarbons and boiling in the range of approximately 300 °C to 470 °C (572 °F to 878 °F). The product may also contain heteroatoms.]</t>
  </si>
  <si>
    <t>295-312-9</t>
  </si>
  <si>
    <t>91995-51-6</t>
  </si>
  <si>
    <t>648-049-00-2</t>
  </si>
  <si>
    <t>Distillates (coal tar), pitch; Heavy Anthracene Oil; [The oil obtained from condensation of the vapors from the heat treatment of pitch. Composed primarily of two- to four-ring aromatic compounds boiling in the range of 200 °C to greater than 400 °C (392 °F to greater than 752 °F).]</t>
  </si>
  <si>
    <t>309-855-7</t>
  </si>
  <si>
    <t>101316-49-8</t>
  </si>
  <si>
    <t>648-050-00-8</t>
  </si>
  <si>
    <t>Distillates (coal tar), heavy oils, pyrene fraction; Heavy Anthracene Oil Redistillate; [The redistillate obtained from the fractional distillation of pitch distillate boiling in the range of approximately 350 °C to 400 °C (662 °F to 752 °F). Consists predominantly of tri- and polynuclear aromatics and heterocyclic hydrocarbons.]</t>
  </si>
  <si>
    <t>295-304-5</t>
  </si>
  <si>
    <t>91995-42-5</t>
  </si>
  <si>
    <t>648-051-00-3</t>
  </si>
  <si>
    <t>Distillates (coal tar), pitch, pyrene fraction; Heavy Anthracene Oil Redistillate; [The redistillate obtained from the fractional distillation of pitch distillate and boiling in the range of approximately 380 °C to 410 °C (7160 to 770 °F). Composed primarily of tri- and polynuclear aromatic hydrocarbons and heterocyclic compounds.]</t>
  </si>
  <si>
    <t>295-313-4</t>
  </si>
  <si>
    <t>91995-52-7</t>
  </si>
  <si>
    <t>648-052-00-9</t>
  </si>
  <si>
    <t>Paraffin waxes (coal), brown-coal high-temp. tar, carbon-treated; Coal Tar Extract; [A complet combination of hydrocarbons obtained by the treatment of lignite carbonization tar with activated carbon for removal of trace constituents and impurities. It consists predominantly of saturated straight and branched chain hydrocarbons having carbon numbers predominantly greater than C12.]</t>
  </si>
  <si>
    <t>308-296-6</t>
  </si>
  <si>
    <t>97926-76-6</t>
  </si>
  <si>
    <t>648-053-00-4</t>
  </si>
  <si>
    <t>Paraffin waxes (coal), brown-coal high-temp tar, clay-treated; Coal Tar Extract; [A complex combination of hydrocarbons obtained by the treatment of lignite carbonization tar with bentonite for removal of trace constituents and impurities. It consists predominantly of saturated straight and branched chain hydrocarbons having carbon numbers predominantly greater than C12.]</t>
  </si>
  <si>
    <t>308-297-1</t>
  </si>
  <si>
    <t>97926-77-7</t>
  </si>
  <si>
    <t>648-054-00-X</t>
  </si>
  <si>
    <t>Pitch; Pitch</t>
  </si>
  <si>
    <t>263-072-4</t>
  </si>
  <si>
    <t>61789-60-4</t>
  </si>
  <si>
    <t>648-055-00-5</t>
  </si>
  <si>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</si>
  <si>
    <t xml:space="preserve">Carc. 1A
Muta. 1B
Repr. 1B
Aquatic Acute 1
Aquatic Chronic 1
</t>
  </si>
  <si>
    <t xml:space="preserve">H350
H340
H360FD
H400
H410
</t>
  </si>
  <si>
    <t xml:space="preserve">H340
H350
H360FD
H410
</t>
  </si>
  <si>
    <t>648-056-00-0</t>
  </si>
  <si>
    <t>Pitch, coal tar, high-temp., heat-treated; Pitch; [The heat treated residue from the distillation of high temperature coal tar. A black solid with an approximate softening point from 80 °C to 180 °C (176 °F to 356 °F). Composed primarily of a complex mixture of three or more membered condensed ring aromatic hydrocarbons.]</t>
  </si>
  <si>
    <t>310-162-7</t>
  </si>
  <si>
    <t>121575-60-8</t>
  </si>
  <si>
    <t>648-057-00-6</t>
  </si>
  <si>
    <t>Pitch, coal tar, high-temp., secondary; Pitch Redistillate; [The residue obtained during the distillation of high boiling fractions from bituminous coal high temperature tar and/or pitch coke oil, with a softening point of 140 °C to 170 °C (284 °F to 392 °F) according to DIN 52025. Composed primarily of tri- and polynuclear aromatic compounds which also contain heteroatoms.]</t>
  </si>
  <si>
    <t>302-650-3</t>
  </si>
  <si>
    <t>94114-13-3</t>
  </si>
  <si>
    <t>648-058-00-1</t>
  </si>
  <si>
    <t>Residues (coal tar), pitch distn.; Pitch Redistillate; [Residue from the fractional distillation of pitch distillate boiling in the range of approximately 400 °C to 470 °C (752 °F to 846 °F). Composed primarily of polynuclear aromatic hydrocarbons, and heterocyclic compounds.]</t>
  </si>
  <si>
    <t>295-507-9</t>
  </si>
  <si>
    <t>92061-94-4</t>
  </si>
  <si>
    <t>648-059-00-7</t>
  </si>
  <si>
    <t>Tar, coal, high-temp., distn. and storage residues; Coal Tar Solids Residue; [Coke- 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</si>
  <si>
    <t>295-535-1</t>
  </si>
  <si>
    <t>92062-20-9</t>
  </si>
  <si>
    <t>648-060-00-2</t>
  </si>
  <si>
    <t>Tar, coal, storage residues; Coal Tar Solids Residue; [The deposit removed from crude coal tar storages. Composed primarily of coal tar and carbonaceous particulate matter.]</t>
  </si>
  <si>
    <t>293-764-1</t>
  </si>
  <si>
    <t>91082-50-7</t>
  </si>
  <si>
    <t>648-061-00-8</t>
  </si>
  <si>
    <t>Tar, coal, high-temp., residues; Coal Tar Solids Residue; [Solids formed during the coking of bituminous coal to produce crude bituminous coal high temperature tar. Composed primarily of coke and coal particles, highly aromatized compounds and mineral substances.]</t>
  </si>
  <si>
    <t>309-726-5</t>
  </si>
  <si>
    <t>100684-51-3</t>
  </si>
  <si>
    <t>648-062-00-3</t>
  </si>
  <si>
    <t>Tar, coal, high-temp., high-solids; Coal Tar Solids Residue; [The condensation product obtained by cooling, to approximately ambient temperature, the gas evolved in the high temperature (greater than 700 °C (1292 °F)) destructive distillation of coal. Composed primarily of a complex mixture of condensed ring aromatic hydrocarbons with a high solid content of coal-type materials.]</t>
  </si>
  <si>
    <t>273-615-7</t>
  </si>
  <si>
    <t>68990-61-4</t>
  </si>
  <si>
    <t>648-063-00-9</t>
  </si>
  <si>
    <t>Waste solids, coal-tar pitch coking; Coal Tar Solids Residue; [The combination of wastes formed by the coking of bituminous coal tar pitch. It consists predominantly of carbon.]</t>
  </si>
  <si>
    <t>295-549-8</t>
  </si>
  <si>
    <t>92062-34-5</t>
  </si>
  <si>
    <t>648-064-00-4</t>
  </si>
  <si>
    <t>Extract residues (coal), brown; Coal Tar Extract; [The residue from extraction of dried coal.]</t>
  </si>
  <si>
    <t>294-285-0</t>
  </si>
  <si>
    <t>91697-23-3</t>
  </si>
  <si>
    <t>648-065-00-X</t>
  </si>
  <si>
    <t>Paraffin waxes (coal), brown-coal-high-temp. tar; Coal Tar Extract; [A complex combination of hydrocarbons obtained from lignite carbonization tar by solvent crystallisation (solvent deoiling), by sweating or an adducting process. It consists predominantly of straight and branched chain saturated hydrocarbons having carbon numbers predominantly greater than C12.]</t>
  </si>
  <si>
    <t>295-454-1</t>
  </si>
  <si>
    <t>92045-71-1</t>
  </si>
  <si>
    <t>648-066-00-5</t>
  </si>
  <si>
    <t>Paraffin waxes (coal), brown-coal-high-temp. tar, hydrotreated; Coal Tar Extract; [A complex combination of hydrocarbons obtained from lignite carbonization tar by solvent crystallisation (solvent deoiling), by sweating or an adducting process treated with hydrogen in the presence of a catalyst. It consists predominantly of straight and branched chain saturated hydrocarbons having carbon numbers predominantly greater than C12.]</t>
  </si>
  <si>
    <t>295-455-7</t>
  </si>
  <si>
    <t>92045-72-2</t>
  </si>
  <si>
    <t>648-067-00-0</t>
  </si>
  <si>
    <t>Paraffin waxes (coal), brown-coal high-temp tar, silicic acid-treated; Coal Tar Extract; [A complex combination of hydrocarbons obtained by the treatment of lignite carbonization tar with silicic acid for removal of trace constituents and impurities. It consists predominantly of saturated straight and branched chain hydrocarbons having carbon numbers predominantly greater than C12.]</t>
  </si>
  <si>
    <t>308-298-7</t>
  </si>
  <si>
    <t>97926-78-8</t>
  </si>
  <si>
    <t>648-068-00-6</t>
  </si>
  <si>
    <t>Tar, coal, low-temp., distn. residues; Tar Oil, intermediate boiling; [Residues from fractional distillation of low temperature coal tar to remove oils that boil in a range up to approximately 300 °C (572 °F). Composed primarily of aromatic compounds.]</t>
  </si>
  <si>
    <t>309-887-1</t>
  </si>
  <si>
    <t>101316-85-2</t>
  </si>
  <si>
    <t>648-069-00-1</t>
  </si>
  <si>
    <t>Pitch, coal tar, low-temp; Pitch Residue; [A complex black solid or semi-solid obtained from the distillation of a low temperature coal tar. It has a softening point within the approximate range of 40 °C to 180 °C (104 °F to 356 °F). Composed primarily of a complex mixture of hydrocarbons.]</t>
  </si>
  <si>
    <t>292-651-4</t>
  </si>
  <si>
    <t>90669-57-1</t>
  </si>
  <si>
    <t>648-070-00-7</t>
  </si>
  <si>
    <t>Pitch, coal tar, low-temp., oxidized; Pitch Residue, oxidised; [The product obtained by air-blowing, at elevated temperature, low-temperature coal tar pitch. It has a softening-point within the approximate range of 70 °C to 180 °C (158 °F to 356 °F). Composed primarily of a complex mixture of hydrocarbons.]</t>
  </si>
  <si>
    <t>292-654-0</t>
  </si>
  <si>
    <t>90669-59-3</t>
  </si>
  <si>
    <t>648-071-00-2</t>
  </si>
  <si>
    <t>Pitch, coal tar, low-temp., heat-treated; Pitch Residue, oxidised; Pitch Residue, heat-treated; [A complex black solid obtained by the heat treatment of low temperature coal tar pitch. It has a softening point within the approximate range of 50 °C to 140 °C (122 °F to 284 °F). Composed primarily of a complex mixture of aromatic compounds.]</t>
  </si>
  <si>
    <t>292-653-5</t>
  </si>
  <si>
    <t>90669-58-2</t>
  </si>
  <si>
    <t>648-072-00-8</t>
  </si>
  <si>
    <t>Distillates (coal-petroleum), condensed-ring arom; Distillates; [The distillate from a mixture of coal and tar and aromatic petroleum streams having an approximate distillation range of 220 °C to 450 °C (428 °F to 842 °F). Composed primarily of 3- to 4-membered condensed ring aromatic hydrocarbons.]</t>
  </si>
  <si>
    <t>269-159-3</t>
  </si>
  <si>
    <t>68188-48-7</t>
  </si>
  <si>
    <t>648-073-00-3</t>
  </si>
  <si>
    <t>Aromatic hydrocarbons, C20-28, polycyclic, mixed coal-tar pitch-polyethylene-polypropylene pyrolysis-derived; Pyrolysis Products; [A complex combination hydrocarbons obtained from mixed coal tar pitch-polyethylene-polypropylene pyrolysis. Composed primarily of polycyclic aromatic hydrocarbons having carbon numbers predominantly in the range of C20 through C28 and having a softening point of 100 °C to 220 °C (212 °F to 428 °F) according to DIN 52025.]</t>
  </si>
  <si>
    <t>309-956-6</t>
  </si>
  <si>
    <t>101794-74-5</t>
  </si>
  <si>
    <t>648-074-00-9</t>
  </si>
  <si>
    <t>Aromatic hydrocarbons, C20-28, polycyclic, mixed coal-tar pitch-polyethylene pyrolysis-derived; Pyrolysis Products; [A complex combination of hydrocarbons obtained from mixed coal tar pitch-polyethylene pyrolysis. Composed primarily of polycyclic aromatic hydrocarbons having carbon numbers predominantly in the range of C20 through C28 and having a softening point of 100 °C to 220 °C (212 °F to 428 °F) according to DIN 52025.]</t>
  </si>
  <si>
    <t>309-957-1</t>
  </si>
  <si>
    <t>101794-75-6</t>
  </si>
  <si>
    <t>648-075-00-4</t>
  </si>
  <si>
    <t>Aromatic hydrocarbons, C20-28, polycyclic, mixed coal-tar pitch-polystyrene pyrolysis-derived; Pyrolysis Products; [A complex combination of hydrocarbons obtained from mixed coal tar pitch-polystyrene pyrolysis. Composed primarily of polycyclic aromatic hydrocarbons having carbon numbers predominantly in the range of C20 through C28 and having a softening point of 100 °C to 220 °C (212 °F to 428 °F) according to DIN 52025.]</t>
  </si>
  <si>
    <t>309-958-7</t>
  </si>
  <si>
    <t>101794-76-7</t>
  </si>
  <si>
    <t>648-076-00-X</t>
  </si>
  <si>
    <t>Pitch, coal tar-petroleum; Pitch Residues; [The residue from the distillation of a mixture of coal tar and aromatic petroleum streams. A solid with a softening point from 40 °C to 180 °C (140 °F to 356 °F). Composed primarily of a complex combination of three or more membered condensed ring aromatic hydrocarbons.]</t>
  </si>
  <si>
    <t>269-109-0</t>
  </si>
  <si>
    <t>68187-57-5</t>
  </si>
  <si>
    <t>648-077-00-5</t>
  </si>
  <si>
    <t>Phenanthrene, distn. residues; Heavy Anthracene Oil Redistillate; [Residue from the distillation of crude phenanthrene boiling in the approximate range of 340 °C to 420 °C (644 °F to 788 °F). It consists predominantly of phenanthrene, anthracene and carbazole.]</t>
  </si>
  <si>
    <t>310-169-5</t>
  </si>
  <si>
    <t>122070-78-4</t>
  </si>
  <si>
    <t>648-078-00-0</t>
  </si>
  <si>
    <t>Distillates (coal tar), upper, fluorene-free; Wash Oil Redistillate; [A complex combination of hydrocarbons obtained by the crystallization of tar oil. It consists of aromatic polycyclic hydrocarbons, primarily diphenyl, dibenzofuran and acenaphthene.]</t>
  </si>
  <si>
    <t>284-899-7</t>
  </si>
  <si>
    <t>84989-10-6</t>
  </si>
  <si>
    <t>648-079-00-6</t>
  </si>
  <si>
    <t>Anthracene oil; Anthracene oil; [A complex combination of polycyclic aromatic hydrocarbons obtained from coal tar having an approximate distillation range of 300 °C ot 400 °C (572 °F to 752 °F). Composed primarily of phenanthrene, anthracene and carbazole.]</t>
  </si>
  <si>
    <t>648-080-00-1</t>
  </si>
  <si>
    <t>Residues (coal tar), creosote oil distn.; Wash Oil Redistillate; [The residue from the fractional distillation of wash oil boiling in the approximate range of 270°C to 330°C (518°F to 626°F). It consists predominantly of dinuclear aromatic and heterocyclic hydrocarbons.]</t>
  </si>
  <si>
    <t>295-506-3</t>
  </si>
  <si>
    <t>92061-93-3</t>
  </si>
  <si>
    <t>648-081-00-7</t>
  </si>
  <si>
    <t>Tar, coal; Coal tar; [The by-product from the destructive distillation of coal. Almost black semisolid. A complex combination of aromatic hydro-carbons, phenolic compounds, nitrogen bases and thiophene.]</t>
  </si>
  <si>
    <t>232-361-7</t>
  </si>
  <si>
    <t>8007-45-2</t>
  </si>
  <si>
    <t xml:space="preserve">Carc. 1A
</t>
  </si>
  <si>
    <t>648-082-00-2</t>
  </si>
  <si>
    <t>Tar, coal, high-temp.; Coal tar; [The condensation product obtained by cooling, to approximately ambient temperature, the gas evolved in the high temperature (greater than 700 °C (1292 °F)) destructive distillation of coal. A black viscous liquid denser than water. Composed primarily of a complex mixture of condensed ring aromatic hydrocarbons. May contain minor amounts of phenolic compounds and aromatic nitrogen bases.]</t>
  </si>
  <si>
    <t>266-024-0</t>
  </si>
  <si>
    <t>65996-89-6</t>
  </si>
  <si>
    <t>648-083-00-8</t>
  </si>
  <si>
    <t>Tar, coal, low-temp.; Coal oil; [The condensation product obtained by cooling, to approximately ambient temperature, the gas evolved in low temperature (less than 700 °C (1292 °F)) destructive distillation of coal. A black viscous liquid denser than water. Composed primarily of condensed ring aromatic hydrocarbons, phenolic compounds, aromatic nitrogen bases, and their alkyl derivatives.]</t>
  </si>
  <si>
    <t>266-025-6</t>
  </si>
  <si>
    <t>65996-90-9</t>
  </si>
  <si>
    <t>648-084-00-3</t>
  </si>
  <si>
    <t>Distillates (coal), coke-oven light oil, naphthalene cut; Naphthalene Oil; [The complex combination of hydrocarbons obtained from prefractionation (continuous distillation) of coke oven light oil.  It consists predominantly of naphthalene, coumarone and indene and boils above 148°C (298°F).]</t>
  </si>
  <si>
    <t>285-076-5</t>
  </si>
  <si>
    <t>85029-51-2</t>
  </si>
  <si>
    <t>J M</t>
  </si>
  <si>
    <t>648-085-00-9</t>
  </si>
  <si>
    <t>Distillates (coal tar), naphthalene oils; Naphthalene Oil; [A complex combination of hydrocarbons obtained by the distillation of coal tar.  It consists primarily of aromatic and other hydrocarbons, phenolic compounds and aromatic nitrogen compounds and distills in the approximate range of 200°C to 250°C (392°F to 482°F).]</t>
  </si>
  <si>
    <t>648-086-00-4</t>
  </si>
  <si>
    <t>Distillates (coal tar), naphthalene oils, naphthalene-low; Naphthalene Oil Redistillate; [A complex combination of hydrocarbons obtained by crystallization of naphthalene oil.  Composed primarily of naphthalene, alkyl naphthalenes and phenolic compounds.]</t>
  </si>
  <si>
    <t>284-898-1</t>
  </si>
  <si>
    <t>84989-09-3</t>
  </si>
  <si>
    <t>648-087-00-X</t>
  </si>
  <si>
    <t>Distillates (coal tar), naphthalene oil crystn. mother liquor; Naphthalene Oil Redistillate; [A complex combination of organic compounds obtained as a filtrate from the crystallization of the naphthalene fraction from coal tar and boiling in the range of approximately 200°C to 230°C (392°F to 446°F).  Contains chiefly naphthalene, thionaphthene and alkylnaphthalenes.]</t>
  </si>
  <si>
    <t>295-310-8</t>
  </si>
  <si>
    <t>91995-49-2</t>
  </si>
  <si>
    <t>648-088-00-5</t>
  </si>
  <si>
    <t>Extract residues (coal), naphthalene oil, alk.; Naphthalene Oil Extract Residue; [A complex combination of hydrocarbons obtained from the alkali washing of naphthalene oil to remove phenolic compounds (tar acids).  It is composed of naphthalene and alkyl naphthalenes.]</t>
  </si>
  <si>
    <t>310-166-9</t>
  </si>
  <si>
    <t>121620-47-1</t>
  </si>
  <si>
    <t>648-089-00-0</t>
  </si>
  <si>
    <t>Extract residues (coal), naphthalene oil, alk., naphthalene-low; Naphthalene Oil Extract Residue; [A complex combination of hydrocarbons remaining after the removal of naphthalene from alkali-washed naphthalene oil by a crystallization process.  It is composed primarily of naphthalene and alkyl naphthalenes.]</t>
  </si>
  <si>
    <t>310-167-4</t>
  </si>
  <si>
    <t>121620-48-2</t>
  </si>
  <si>
    <t>648-090-00-6</t>
  </si>
  <si>
    <t>Distillates (coal tar), naphthalene oils, naphthalene-free, alk. exts.; Naphthalene Oil Extract Residue; [The oil remaining after the removal of phenolic compounds (tar acids) from drained naphthalene oil by an alkali wash.  Composed primarily of naphthalene and alkyl naphthalenes.]</t>
  </si>
  <si>
    <t>292-612-1</t>
  </si>
  <si>
    <t>90640-90-7</t>
  </si>
  <si>
    <t>648-091-00-1</t>
  </si>
  <si>
    <t>Extract residues (coal), naphthalene oil alk., distn. overheads; Naphthalene Oil Extract Residue; [The distillate from alkali-washed naphthalene oil having an approximate distillation range of 180°C to 220°C (356°F to 428°F).  Composed primarily of naphthalene, alkylbenzenes, indene and indan.]</t>
  </si>
  <si>
    <t>292-627-3</t>
  </si>
  <si>
    <t>90641-04-6</t>
  </si>
  <si>
    <t>648-092-00-7</t>
  </si>
  <si>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225°C to 255°C (437°F to 491°F).]</t>
  </si>
  <si>
    <t>309-985-4</t>
  </si>
  <si>
    <t>101896-27-9</t>
  </si>
  <si>
    <t>648-093-00-2</t>
  </si>
  <si>
    <t>Distillates (coal tar), naphthalene oils, indole-methylnaphthalene fraction; Methylnaphthalene Oil; [A distillate from the fractional distillation of high temperature coal tar.  Composed primarily of indole and methylnaphthalene boiling in the range of approximately 235°C to 255°C (455°F to 491°F).]</t>
  </si>
  <si>
    <t>309-972-3</t>
  </si>
  <si>
    <t>101794-91-6</t>
  </si>
  <si>
    <t>648-094-00-8</t>
  </si>
  <si>
    <t>Distillates (coal tar), naphthalene oils, acid exts.; Methylnaphthalene Oil Extract Residue; [A complex combination of hydrocarbons obtained by debasing the methylnaphthalene fraction obtained by the distillation of coal tar and boiling in the range of approximately 230°C to 255°C (446°F to 491°F).  Contains chiefly 1(2)-methylnaphthalene, naphthalene, dimethylnaphthalene and biphenyl.]</t>
  </si>
  <si>
    <t>295-309-2</t>
  </si>
  <si>
    <t>91995-48-1</t>
  </si>
  <si>
    <t>648-095-00-3</t>
  </si>
  <si>
    <t>Extract residues (coal), naphthalene oil alk., distn. residues; Methylnaphthalene Oil Extract Residue; [The residue from the distillation of alkali-washed naphthalene oil having an approximate distillation range of 220°C to 300°C (428°F to 572°F).  Composed primarily of naphthalene, alkylnaphthalenes and aromatic nitrogen bases.]</t>
  </si>
  <si>
    <t>292-628-9</t>
  </si>
  <si>
    <t>90641-05-7</t>
  </si>
  <si>
    <t>648-096-00-9</t>
  </si>
  <si>
    <t>Extract oils (coal), acidic, tar-base free; Methylnaphthalene Oil Extract Residue; [The extract oil boiling in the range of approximately 220°C to 265°C (428°F to 509°F) from coal tar alkaline extract residue produced by an acidic wash such as aqueous sulfuric acid after distillation to remove tar bases.  Composed primarily of alkylnaphthalenes.]</t>
  </si>
  <si>
    <t>284-901-6</t>
  </si>
  <si>
    <t>84989-12-8</t>
  </si>
  <si>
    <t>648-097-00-4</t>
  </si>
  <si>
    <t>Distillates (coal tar), benzole fraction, distn. residues; Wash Oil; [A complex combination of hydrocarbons obtained from the distillation of crude benzole (high temperature coal tar).  It may be a liquid with the approximate distillation range of 150°C to 300°C (302°F to 572°F) or a semi-solid or solid with a melting point up to 70°C (158°F).  It is composed primarily of naphthalene and alkyl naphthalenes.]</t>
  </si>
  <si>
    <t>310-165-3</t>
  </si>
  <si>
    <t>121620-46-0</t>
  </si>
  <si>
    <t>648-098-00-X</t>
  </si>
  <si>
    <t>Creosote oil, acenaphthene fraction; Wash Oil; [A complex combination of hydrocarbons produced by the distillation of coal tar and boiling in the range of approximately 240°C to 280°C (464°F to 536°F). Composed primarily of acenaphthene, naphthalene and alkyl naphthalene.]</t>
  </si>
  <si>
    <t>648-099-00-5</t>
  </si>
  <si>
    <t>Creosote oil; [A complex combination of hydrocarbons obtained by the distillation of coal tar. It consists primarily of aromatic hydrocarbons and may contain appreciable quantities of tar acids and tar bases. It distills at the approximate range of 200°C to 325°C (392°F to 617°F).]</t>
  </si>
  <si>
    <t>648-100-00-9</t>
  </si>
  <si>
    <t>Creosote oil, high-boiling distillate; Wash Oil; [The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5°C (41°F).]</t>
  </si>
  <si>
    <t>648-101-00-4</t>
  </si>
  <si>
    <t>Creosote; [The distillate of coal tar produced by the high temperature carbonization of bituminous coal. It consists primarily of aromatic hydrocarbons, tar acids and tar bases.]</t>
  </si>
  <si>
    <t>648-102-00-X</t>
  </si>
  <si>
    <t>Extract residues (coal), creosote oil acid; Wash Oil Extract Residue; [A complex combination of hydrocarbons from the base-freed fraction from the distillation of coal tar, boiling in the range of approximately 250°C to 280°C (482°F to 536°F). It consists predominantly of biphenyl and isomeric diphenylnaphthalenes.]</t>
  </si>
  <si>
    <t>310-189-4</t>
  </si>
  <si>
    <t>122384-77-4</t>
  </si>
  <si>
    <t>648-103-00-5</t>
  </si>
  <si>
    <t>Anthracene oil, anthracene paste; Anthracene Oil Fraction; [The anthracene-rich solid obtained by the crystallization and centrifuging of anthracene oil.  It is composed primarily of anthracene, carbazole and phenanthrene.]</t>
  </si>
  <si>
    <t>648-104-00-0</t>
  </si>
  <si>
    <t>Anthracene oil, anthracene-low; Anthracene Oil Fraction; [The oil remaining after the removal, by a crystallization process, of an anthracene-rich solid (anthracene paste) from anthracene oil.  It is composed primarily of two, three and four membered aromatic compounds.]</t>
  </si>
  <si>
    <t>648-105-00-6</t>
  </si>
  <si>
    <t>Residues (coal tar), anthracene oil distn.; Anthracene Oil Fraction; [The residue from the fraction distillation of crude anthracene boiling in the approximate range of 340°C to 400°C (644°F to 752°F).  It consists predominantly of tri- and polynuclear aromatic and heterocyclic hydrocarbons.]</t>
  </si>
  <si>
    <t>295-505-8</t>
  </si>
  <si>
    <t>92061-92-2</t>
  </si>
  <si>
    <t>648-106-00-1</t>
  </si>
  <si>
    <t>Anthracene oil, anthracene paste, anthracene fraction; Anthracene Oil Fraction; [A complex combination of hydrocarbons from the distillation of anthracene obtained by the crystallization of anthracene oil from bituminous high temperature tar and boiling in the range of 330°C to 350°C (626°F to 662°F).  It contains chiefly anthracene, carbazole and phenanthrene.]</t>
  </si>
  <si>
    <t>648-107-00-7</t>
  </si>
  <si>
    <t>Anthracene oil, anthracene paste, carbazole fraction; Anthracene Oil Fraction; [A complex combination of hydrocarbons from the distillation of anthracene obtained by crystallization of anthracene oil from bituminous coal high temperature tar and boiling in the approximate range of 350°C to 360°C (662°F to 680°F).  It contains chiefly anthracene, carbazole and phenanthrene.]</t>
  </si>
  <si>
    <t>295-276-4</t>
  </si>
  <si>
    <t>91995-16-3</t>
  </si>
  <si>
    <t>648-108-00-2</t>
  </si>
  <si>
    <t>Anthracene oil, anthracene paste, distn. lights; Anthracene Oil Fraction; [A complex combination of hydrocarbons from the distillation of anthracene obtained by crystallization of anthracene oil from bituminous high temperature tar and boiling in the range of approximately 290°C to 340°C (554°F to 644°F). It contains chiefly trinuclear aromatics and their dihydro derivatives.]</t>
  </si>
  <si>
    <t>648-109-00-8</t>
  </si>
  <si>
    <t>Tar oils, coal, low-temp.; Tar Oil, high boiling; [A distillate from low-temperature coal tar.  Composed primarily of hydrocarbons, phenolic compounds and aromatic nitrogen bases boiling in the range of approximately 160°C to 340°C (320°F to 644°F).]</t>
  </si>
  <si>
    <t>309-889-2</t>
  </si>
  <si>
    <t>101316-87-4</t>
  </si>
  <si>
    <t>648-110-00-3</t>
  </si>
  <si>
    <t>Extract residues (coal), low temp. coal atar alk.; [The residue from low temperature coal tar oils after an alkaline wash, such as aqueous sodium hydroxide, to remove crude coal tar acids.  Composed primarily of hydrocarbons and aromatic nitrogen bases.]</t>
  </si>
  <si>
    <t>648-111-00-9</t>
  </si>
  <si>
    <t>Phenols, ammonia liquor ext.; Alkaline Extract; [The combination of phenols extracted, using isobutyl acetate, from the ammonia liquor condensed from the gas evolved in low-temperature (less than 700°C (1292°F)) destructive distillation of coal.  It consists predominantly of a reaction mass of monohydric and dihydric phenols.]</t>
  </si>
  <si>
    <t>284-881-9</t>
  </si>
  <si>
    <t>84988-93-2</t>
  </si>
  <si>
    <t>648-112-00-4</t>
  </si>
  <si>
    <t>Distillates (coal tar), light oils, alk. exts.; Alkaline Extract; [The aqueous extract from carbolic oil produced by an alkaline wash such as aqueous sodium hydroxide.  Composed primarily of the alkali salts of various phenolic compounds.]</t>
  </si>
  <si>
    <t>292-610-0</t>
  </si>
  <si>
    <t>90640-88-3</t>
  </si>
  <si>
    <t>648-113-00-X</t>
  </si>
  <si>
    <t>Extracts, coal tar oil alk.; Alkaline Extract; [The extract from coal tar oil produced by an alkaline wash such as aqueous sodium hydroxide.  Composed primarily of the alkali salts of various phenolic compounds.]</t>
  </si>
  <si>
    <t>266-017-2</t>
  </si>
  <si>
    <t>65996-83-0</t>
  </si>
  <si>
    <t>648-114-00-5</t>
  </si>
  <si>
    <t>Distillates (coal tar), naphthalene oils, alk. exts.; Alkaline Extract; [The aqueous extract from naphthalene oil produced by an alkaline wash such as aqueous sodium hydroxide.  Composed primarily of the alkali salts of various phenolic compounds.]</t>
  </si>
  <si>
    <t>292-611-6</t>
  </si>
  <si>
    <t>90640-89-4</t>
  </si>
  <si>
    <t>648-115-00-0</t>
  </si>
  <si>
    <t>Extract residues (coal), tar oil alk., carbonated, limed; Crude Phenols; [The product obtained by treatment of coal tar oil alkaline extract with CO2 and CaO.  Composed primarily of CaCO3, Ca(OH)2, Na2CO3 and other organic and inorganic impurities.]</t>
  </si>
  <si>
    <t>292-629-4</t>
  </si>
  <si>
    <t>90641-06-8</t>
  </si>
  <si>
    <t>648-116-00-6</t>
  </si>
  <si>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</si>
  <si>
    <t>648-117-00-1</t>
  </si>
  <si>
    <t>Tar acids, brown-coal, crude; Crude Phenols; [An acidified alkaline extract of brown coal tar distillate.  Composed primarily of phenol and phenol homologs.]</t>
  </si>
  <si>
    <t>309-888-7</t>
  </si>
  <si>
    <t>101316-86-3</t>
  </si>
  <si>
    <t>648-118-00-7</t>
  </si>
  <si>
    <t>Tar acids, brown-coal gasification; Crude Phenols; [A complex combination of organic compounds obtained from brown coal gasification.  Composed primarily of C6-10 hydroxy aromatic phenols and their homologs.]</t>
  </si>
  <si>
    <t>295-536-7</t>
  </si>
  <si>
    <t>92062-22-1</t>
  </si>
  <si>
    <t>648-119-00-2</t>
  </si>
  <si>
    <t>Tar acids, distn. residues; Distillate Phenols; [A residue from the distillation of crude phenol from coal.  It consists predominantly of phenols having carbon numbers in the range of C8 through C10 with a softening point of 60°C to 80°C (140°F to 176°F).]</t>
  </si>
  <si>
    <t>306-251-5</t>
  </si>
  <si>
    <t>96690-55-0</t>
  </si>
  <si>
    <t>648-120-00-8</t>
  </si>
  <si>
    <t>Tar acids, methylphenol fraction; Distillate Phenols; [The fraction of tar acid rich in 3- and 4-methylphenol, recovered by distillation of low-temperature coal tar crude tar acids.]</t>
  </si>
  <si>
    <t>284-892-9</t>
  </si>
  <si>
    <t>84989-04-8</t>
  </si>
  <si>
    <t>648-121-00-3</t>
  </si>
  <si>
    <t>Tar acids, polyalkylphenol fraction; Distillate Phenols; [The fraction of tar acids, recovered by distillation of low-temperature coal tar crude tar acids, having an approximate boiling range of 225°C to 320°C (437°F to 608°F).  Composed primarily of polyalkylphenols.]</t>
  </si>
  <si>
    <t>284-893-4</t>
  </si>
  <si>
    <t>84989-05-9</t>
  </si>
  <si>
    <t>648-122-00-9</t>
  </si>
  <si>
    <t>Tar acids, xylenol fraction; Distillate Phenols; [The fraction of tar acids, rich in 2,4- and 2,5-dimethylphenol, recovered by distillation of low-temperature coal tar crude tar acids.]</t>
  </si>
  <si>
    <t>284-895-5</t>
  </si>
  <si>
    <t>84989-06-0</t>
  </si>
  <si>
    <t>648-123-00-4</t>
  </si>
  <si>
    <t>Tar acids, ethylphenol fraction; Distillate Phenols; [The fraction of tar acids, rich in 3- and 4-ethylphenol, recovered by distillation of low-temperature coal tar crude tar acids.]</t>
  </si>
  <si>
    <t>284-891-3</t>
  </si>
  <si>
    <t>84989-03-7</t>
  </si>
  <si>
    <t>648-124-00-X</t>
  </si>
  <si>
    <t>Tar acids, 3,5-xylenol fraction; Distillate Phenols; [The fraction of tar acids, rich in 3,5-dimethylphenol, recovered by distillation of low-temperature coal tar acids.]</t>
  </si>
  <si>
    <t>284-896-0</t>
  </si>
  <si>
    <t>84989-07-1</t>
  </si>
  <si>
    <t>648-125-00-5</t>
  </si>
  <si>
    <t>Tar acids, residues, distillates, first-cut; Distillate Phenols; [The residue from the distillation in the range of 235°C to 355°C (481°F to 697°F) of light carbolic oil.]</t>
  </si>
  <si>
    <t>270-713-1</t>
  </si>
  <si>
    <t>68477-23-6</t>
  </si>
  <si>
    <t>648-126-00-0</t>
  </si>
  <si>
    <t>Tar acids, cresylic, residues; Distillate Phenols; [The residue from crude coal tar acids after removal of phenol, cresols, xylenols and any higher boiling phenols.  A black solid with a melting point approximately 80°C (176°F). Composed primarily of polyalkylphenols, resin gums, and inorganic salts.]</t>
  </si>
  <si>
    <t>271-418-0</t>
  </si>
  <si>
    <t>68555-24-8</t>
  </si>
  <si>
    <t>648-127-00-6</t>
  </si>
  <si>
    <t>Phenols, C9-11; Distillate Phenols</t>
  </si>
  <si>
    <t>293-435-2</t>
  </si>
  <si>
    <t>91079-47-9</t>
  </si>
  <si>
    <t>648-128-00-1</t>
  </si>
  <si>
    <t>Tar acids, cresylic; Distillate Phenols; [A complex combination of organic compounds obtained from brown coal and boiling in the range of approximately 200°C to 230°C (392°F to 446°F).  It contains chiefly phenols and pyridine bases.]</t>
  </si>
  <si>
    <t>295-540-9</t>
  </si>
  <si>
    <t>92062-26-5</t>
  </si>
  <si>
    <t>648-129-00-7</t>
  </si>
  <si>
    <t>Tar acids, brown-coal, C2-alkylphenol fraction; Distillate Phenols; [The distillate from the acidification of alkaline washed lignite tar distillate boiling in the range of approximately 200°C to 230°C (392°F to 446°F).  Composed primarily of m- and p-ethylphenol as well as cresols and xylenols.]</t>
  </si>
  <si>
    <t>302-662-9</t>
  </si>
  <si>
    <t>94114-29-1</t>
  </si>
  <si>
    <t>648-130-00-2</t>
  </si>
  <si>
    <t>Extract oils (coal), naphthalene oils; Acid Extract; [The aqueous extract produced by an acidic wash of alkali-washed naphthalene oil.  Composed primarily of acid salts of various aromatic nitrogen bases including pyridine, quinoline and their alkyl derivatives.]</t>
  </si>
  <si>
    <t>292-623-1</t>
  </si>
  <si>
    <t>90641-00-2</t>
  </si>
  <si>
    <t>648-131-00-8</t>
  </si>
  <si>
    <t>Tar bases, quinoline derivs.; Distillate Bases</t>
  </si>
  <si>
    <t>271-020-7</t>
  </si>
  <si>
    <t>68513-87-1</t>
  </si>
  <si>
    <t>648-132-00-3</t>
  </si>
  <si>
    <t>Tar bases, coal, quinoline derivs. fraction; Distillate Bases</t>
  </si>
  <si>
    <t>274-560-1</t>
  </si>
  <si>
    <t>70321-67-4</t>
  </si>
  <si>
    <t>648-133-00-9</t>
  </si>
  <si>
    <t>Tar bases, coal, distn. residues; Distillate Bases; [The distillation residue remaining after the distillation of the neutralized, acid-extracted base-containing tar fractions obtained by the distillation of coal tars.  It contains chiefly aniline, collidines, quinoline and quinoline derivatives and toluidines.]</t>
  </si>
  <si>
    <t>295-544-0</t>
  </si>
  <si>
    <t>92062-29-8</t>
  </si>
  <si>
    <t>648-134-00-4</t>
  </si>
  <si>
    <t>Hydrocarbon oils, arom., mixed with polyethylene and polypropylene, pyrolyzed, light oil fraction; Heat Treatment Products; [The oil obtained from the heat treatment of a polyethylene/polypropylene reaction mass with coal tar pitch or aromatic oils.  It consists predominantly of benzene and its homologs boiling in a range of approximately 70°C to 120°C (158°F to 248°F).]</t>
  </si>
  <si>
    <t>309-745-9</t>
  </si>
  <si>
    <t>100801-63-6</t>
  </si>
  <si>
    <t>648-135-00-X</t>
  </si>
  <si>
    <t>Hydrocarbon oils, arom., mixed with polyethylene, pyrolyzed, light oil fraction; Heat Treatment Products; [The oil obtained from the heat treatment of polyethylene with coal tar pitch or aromatic oils.  It consists predominantly of benzene and its homologs boiling in a range of 70°C to 120°C (158°F to 248°F).]</t>
  </si>
  <si>
    <t>309-748-5</t>
  </si>
  <si>
    <t>100801-65-8</t>
  </si>
  <si>
    <t>648-136-00-5</t>
  </si>
  <si>
    <t>Hydrocarbon oils, arom., mixed with polystyrene, pyrolyzed, light oil fraction; Heat Treatment Products; [The oil obtained from the heat treatment of polystyrene with coal tar pitch or aromatic oils.  It consists predominantly of benzene and its homologs boiling in a range of approximately 70°C to 210°C (158°F to 410°F).]</t>
  </si>
  <si>
    <t>309-749-0</t>
  </si>
  <si>
    <t>100801-66-9</t>
  </si>
  <si>
    <t>648-137-00-0</t>
  </si>
  <si>
    <t>Extract residues (coal), tar oil alk., naphthalene distn. residues; Naphthalene Oil Extract Residue; [The residue obtained from chemical oil extracted after the removal of naphthalene by distillation composed primarily of two to four membered condensed ring aromatic hydrocarbons and aromatic nitrogen bases.]</t>
  </si>
  <si>
    <t>277-567-8</t>
  </si>
  <si>
    <t>73665-18-6</t>
  </si>
  <si>
    <t>648-138-00-6</t>
  </si>
  <si>
    <t>Creosote oil, low-boiling distillate; Wash Oil; [The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38°C (100°F).]</t>
  </si>
  <si>
    <t>274-566-4</t>
  </si>
  <si>
    <t>70321-80-1</t>
  </si>
  <si>
    <t>648-139-00-1</t>
  </si>
  <si>
    <t>Tar acids, cresylic, sodium salts, caustic solns.; Alkaline Extract</t>
  </si>
  <si>
    <t>272-361-4</t>
  </si>
  <si>
    <t>68815-21-4</t>
  </si>
  <si>
    <t>648-140-00-7</t>
  </si>
  <si>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</si>
  <si>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t>266-020-9</t>
  </si>
  <si>
    <t>65996-86-3</t>
  </si>
  <si>
    <t>648-141-00-2</t>
  </si>
  <si>
    <t>Tar bases, coal, crude; Crude Tar Bases; [The reaction product obtained by neutralizing coal tar base extract oil with an alkaline solution, such as aqueous sodium hydroxide, to obtain the free bases. Composed primarily of such organic bases as acridine, phenanthridine, pyridine, quinoline and their alkyl derivatives.]</t>
  </si>
  <si>
    <t>266-018-8</t>
  </si>
  <si>
    <t>65996-84-1</t>
  </si>
  <si>
    <t>648-142-00-8</t>
  </si>
  <si>
    <t>Residues (coal), liq. solvent extn.; [A cohesive powder composed of coal mineral matter and undissolved coal remaining after extraction of coal by a liquid solvent.]</t>
  </si>
  <si>
    <t>302-681-2</t>
  </si>
  <si>
    <t>94114-46-2</t>
  </si>
  <si>
    <t>648-143-00-3</t>
  </si>
  <si>
    <t>Coal liquids, liq. solvent extn. soln.; [The product obtained by filtration of coal mineral matter and undissolved coal from coal extract solution produced by digesting coal in a liquid solvent. A black, viscous, highly complex liquid combination composed primarily of aromatic and partly hydro-genated aromatic hydrocarbons, aromatic nitrogen compounds, aromatic sulfur compounds, phenolic and other aromatic oxygen compounds and their alkyl derivatives.]</t>
  </si>
  <si>
    <t>302-682-8</t>
  </si>
  <si>
    <t>94114-47-3</t>
  </si>
  <si>
    <t>648-144-00-9</t>
  </si>
  <si>
    <t>Coal liquids, liq. solvent extn.; [The substantially solvent-free product obtained by the distillation of the solvent from filtered coal extract solution produced by digesting coal in a liquid solvent. A black semi-solid, composed primarily of a complex combination of condensed-ring aromatic hydrocarbons, aromatic nitrogen compounds, aromatic sulfur compounds, phenolic compounds and other aromatic oxygen compounds, and their alkyl derivatives.]</t>
  </si>
  <si>
    <t>302-683-3</t>
  </si>
  <si>
    <t>94114-48-4</t>
  </si>
  <si>
    <t>648-145-00-4</t>
  </si>
  <si>
    <t>Tar brown-coal; [An oil distilled from brown-coal tar. Composed primarily of aliphatic, naphthenic and one- to three-ring aromatic hydrocarbons, their alkyl derivates, heteroaromatics and one- and two-ring phenols boiling in the range of approximately 150 °C to 360 °C (302 °F to 680 °F).]</t>
  </si>
  <si>
    <t>309-885-0</t>
  </si>
  <si>
    <t>101316-83-0</t>
  </si>
  <si>
    <t>648-146-00-X</t>
  </si>
  <si>
    <t>Tar, brown-coal, low-temp.; [A tar obtained from low temperature carbonization and low temperature gasification of brown coal. Composed primarily of aliphatic, naphthenic and cyclic aromatic hydrocarbons, heteroaromatic hydrocarbons and cyclic phenols.]</t>
  </si>
  <si>
    <t>309-886-6</t>
  </si>
  <si>
    <t>101316-84-1</t>
  </si>
  <si>
    <t>648-147-00-5</t>
  </si>
  <si>
    <t>Light oil (coal), coke-oven; Crude benzole; [The volatile organic liquid extracted from the gas evolved in the high temperature (greater than 700°C (1292°F)) destructive distillation of coal.  Composed primarily of benzene, toluene, and xylenes.  May contain other minor hydrocarbon constituents.]</t>
  </si>
  <si>
    <t>266-012-5</t>
  </si>
  <si>
    <t>65996-78-3</t>
  </si>
  <si>
    <t>648-148-00-0</t>
  </si>
  <si>
    <t>Distillates (coal), liq. solvent extn., primary; [The liquid product of condensation of vapors emitted during the digestion of coal in a liquid solvent and boiling in the range of approximately 30°C to 300°C (86°F to 572°F).  Composed primarily of partly hydrogenated condensed-ring aromatic hydrocarbons, aromatic compounds containing nitrogen, oxygen and sulfur, and their alkyl derivatives having carbon numbers predominantly in the range of C4 through C14.]</t>
  </si>
  <si>
    <t>302-688-0</t>
  </si>
  <si>
    <t>94114-52-0</t>
  </si>
  <si>
    <t>648-149-00-6</t>
  </si>
  <si>
    <t>Distillates (coal), solvent extn., hydrocracked; [Distillate obtained by hydrocracking of coal extract or solution produced by the liquid solvent extraction or supercritical gas extraction processes and boiling in the range of approximately 30°C to 300°C (86°F to 572°F).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</si>
  <si>
    <t>302-689-6</t>
  </si>
  <si>
    <t>94114-53-1</t>
  </si>
  <si>
    <t>648-150-00-1</t>
  </si>
  <si>
    <t>Naphtha (coal), solvent extn., hydrocracked; [Fraction of the distillate obtained by hydrocracking of coal extract or solution produced by the liquid solvent extraction or supercritical gas extraction processes and boiling in the range of approximately 30°C to 180°C (86°F to 356°F).  Composed primarily of aromatic, hydrogenated aromatic and naphthenic compounds, their alkyl derivatives and alkanes with carbon numbers predominantly in the range of C4 to C9.  Nitrogen, sulfur and oxygen-containing aromatic and hydrogenated aromatic compounds are also present.]</t>
  </si>
  <si>
    <t>302-690-1</t>
  </si>
  <si>
    <t>94114-54-2</t>
  </si>
  <si>
    <t>648-151-00-7</t>
  </si>
  <si>
    <t>Gasoline, coal solvent extn., hydrocracked naphtha; [Motor fuel produced by the reforming of the refined naphtha fraction of the products of hydrocracking of coal extract or solution produced by the liquid solvent extraction or supercritical gas extraction processes and boiling in the range of approximately 30 °C to 180 °C (86 °F to 356 °F). Composed primarily of aromatic and naphthenic hydrocarbons, their alkyl derivatives and alkyl hydrocarbons having carbon numbers in the range of C4 through C9.]</t>
  </si>
  <si>
    <t>302-691-7</t>
  </si>
  <si>
    <t>94114-55-3</t>
  </si>
  <si>
    <t>648-152-00-2</t>
  </si>
  <si>
    <t>Distillates (coal), solvent extn., hydrocracked middle; [Distillate obtained from the hydrocracking of coal extract or solution produced by the liquid solvent extraction or supercritical gas extraction processes and boiling in the range of approximately 180°C to 300°C (356°F to 572°F.  Composed primarily of two-ring aromatic, hydrogenated aromatic and naphthenic compounds, their alkyl derivatives and alkanes having carbon numbers predominantly in the range of C9 through C14.  Nitrogen, sulfur and oxygen-containing compounds are also present.]</t>
  </si>
  <si>
    <t>302-692-2</t>
  </si>
  <si>
    <t>94114-56-4</t>
  </si>
  <si>
    <t>648-153-00-8</t>
  </si>
  <si>
    <t>Distillates (coal), solvent extn., hydrocracked hydrogenated middle; [Distillate from the hydrogenation of hydrocracked middle distillate from coal extract or solution produced by the liquid solvent extraction or supercritical gas extraction processes and boiling in the range of approximately 180°C to 280°C (356°F to 536°F).  Composed primarily of hydrogenated two- ring carbon compounds and their alkyl derivatives having carbon numbers predominantly in the range of C9 through C14.]</t>
  </si>
  <si>
    <t>302-693-8</t>
  </si>
  <si>
    <t>94114-57-5</t>
  </si>
  <si>
    <t>648-154-00-3</t>
  </si>
  <si>
    <t>Fuels, jet aircraft, coal solvent extn., hydrocracked hydrogenated; [Jet engine fuel produced by hydrogenation of the middle distillate fraction of the products of hydrocracking of coal extract or solution produced by the liquid solvent extraction or supercritical gas extraction processes and boiling in the range of approximately 180 °C to 225 °C (356 °F to 473 °F). Composed primarily of hydrogenated two-ring hydrocarbons and their alkyl derivatives having carbon numbers predominantly in the range of C10 through C12.]</t>
  </si>
  <si>
    <t>302-694-3</t>
  </si>
  <si>
    <t>94114-58-6</t>
  </si>
  <si>
    <t>648-155-00-9</t>
  </si>
  <si>
    <t>Fuels, diesel, coal solvent extn., hydrocracked hydrogenated; [Diesel engine fuel produced by the hydrogenation of the middle distillate fraction of the products of hydrocracking of coal extract or solution produced by the liquid solvent extraction or supercritical gas extraction processes and boiling in the range of approximately 200 °C to 280 °C (392 °F to 536 °F). Composed primarily of hydrogenated two-ring hydrocarbons and their alkyl derivatives having carbon numbers predominantly in the range of C11 through C14.]</t>
  </si>
  <si>
    <t>302-695-9</t>
  </si>
  <si>
    <t>94114-59-7</t>
  </si>
  <si>
    <t>648-156-00-4</t>
  </si>
  <si>
    <t>Light oil (coal), semi-coking process; Fresh oil; [The volatile organic liquid condensed from the gas evolved in the low-temperature (less than 700°C (1292°F)) destructive distillation of coal.  Composed primarily of C6-10 hydrocarbons.]</t>
  </si>
  <si>
    <t>292-635-7</t>
  </si>
  <si>
    <t>90641-11-5</t>
  </si>
  <si>
    <t>649-001-00-3</t>
  </si>
  <si>
    <t>Extracts (petroleum), light naphthenic distillate solvent</t>
  </si>
  <si>
    <t>265-102-1</t>
  </si>
  <si>
    <t>64742-03-6</t>
  </si>
  <si>
    <t>649-002-00-9</t>
  </si>
  <si>
    <t>Extracts (petroleum), heavy paraffinic distillate solvent</t>
  </si>
  <si>
    <t>265-103-7</t>
  </si>
  <si>
    <t>64742-04-7</t>
  </si>
  <si>
    <t>649-003-00-4</t>
  </si>
  <si>
    <t>Extracts (petroleum), light paraffinic distillate solvent</t>
  </si>
  <si>
    <t>265-104-2</t>
  </si>
  <si>
    <t>64742-05-8</t>
  </si>
  <si>
    <t>649-004-00-X</t>
  </si>
  <si>
    <t>Extracts (petroleum), heavy naphthenic distillate solvent</t>
  </si>
  <si>
    <t>265-111-0</t>
  </si>
  <si>
    <t>64742-11-6</t>
  </si>
  <si>
    <t>649-005-00-5</t>
  </si>
  <si>
    <t>Extracts (petroleum), light vacuum gas oil solvent</t>
  </si>
  <si>
    <t>295-341-7</t>
  </si>
  <si>
    <t>91995-78-7</t>
  </si>
  <si>
    <t>649-006-00-0</t>
  </si>
  <si>
    <t>hydrocarbons C26-55, arom-rich</t>
  </si>
  <si>
    <t>307-753-7</t>
  </si>
  <si>
    <t>97722-04-8</t>
  </si>
  <si>
    <t>649-007-00-6</t>
  </si>
  <si>
    <t>fatty acids, tall-oil, reaction products with iminodiethanol and boric acid</t>
  </si>
  <si>
    <t>400-160-5</t>
  </si>
  <si>
    <t>649-008-00-1</t>
  </si>
  <si>
    <t>Residues (petroleum), atm. tower; Heavy Fuel oil; [A complex residuum from the atmospheric distillation of crude oil. It consists of hydrocarbons having carbon numbers predominantly greater than C20 and boiling above approximately 350 °C (662 °F). This stream is likely to contain 5 wt. % or more of 4- to 6-membered condensed ring aromatic hydrocarbons.]</t>
  </si>
  <si>
    <t>265-045-2</t>
  </si>
  <si>
    <t>64741-45-3</t>
  </si>
  <si>
    <t>649-009-00-7</t>
  </si>
  <si>
    <t>Gas oils (petroleum), heavy vacuum; Heavy Fuel oil; [A complex combination of hydrocarbons produced by the vacuum distillation of the residuum from atmospheric distillation of crude oil. It consists of hydrocarbons having carbon numbers predominantly in the range of C20 through C50 and boiling in the range of approximately 350 °C to 600 °C (662 °F to 1112 °F). This stream is likely to contain 5 wt. % or more of 4-to 6-membered condensed ring aromatic hydrocarbons.]</t>
  </si>
  <si>
    <t>265-058-3</t>
  </si>
  <si>
    <t>64741-57-7</t>
  </si>
  <si>
    <t>649-010-00-2</t>
  </si>
  <si>
    <t>Distillates (petroleum), heavy catalytic cracked; Heavy Fuel oil; [A complex combination of hydrocarbons produced by the distillation of products from a catalytic cracking process. It consists of hydrocarbons having carbon numbers predominantly in the range of C15 through C35 and boiling in the range of approximately 260 °C to 500 °C (500 °F to 932 °F). This stream is likely to contain 5 wt. % or more of 4- to 6-membered condensed ring aromatic hydrocarbons.]</t>
  </si>
  <si>
    <t>265-063-0</t>
  </si>
  <si>
    <t>64741-61-3</t>
  </si>
  <si>
    <t>649-011-00-8</t>
  </si>
  <si>
    <t>Clarified oils (petroleum), catalytic cracked; Heavy Fuel oil; [A complex combination of hydrocarbons produced as the residual fraction from distillation of the products from a catalytic cracking process. It consists of hydrocarbons having carbon numbers predominantly greater than C20 and boiling above approximately 350 °C (662 °F). This stream is likely to contain 5 wt. % or more of 4- to 6-membered condensed ring aromatic hydrocarbons.]</t>
  </si>
  <si>
    <t>265-064-6</t>
  </si>
  <si>
    <t>64741-62-4</t>
  </si>
  <si>
    <t>649-012-00-3</t>
  </si>
  <si>
    <t>Residues (petroleum), hydrocracked; Heavy Fuel oil; [A complex combination of hydrocarbons produced as the residual fraction from distillation of the products of a hydrocracking process. It consists of hydrocarbons having carbon numbers predominantly greater than C20 and boiling above approximately 350 °C (662 °F).]</t>
  </si>
  <si>
    <t>265-076-1</t>
  </si>
  <si>
    <t>64741-75-9</t>
  </si>
  <si>
    <t>649-013-00-9</t>
  </si>
  <si>
    <t>Residues (petroleum), thermal cracked; Heavy Fuel oil; [A complex combination of hydrocarbons produced as the residual fraction from distillation of the product from a thermal cracking process. It consists predominantly of unsaturated hydrocarbons having carbon numbers predominantly greater than C20 and boiling above approximately 350 °C (662 °F). This stream is likely to contain 5 wt. % or more of 4- to 6-membered condensed ring aromatic hydrocarbons.]</t>
  </si>
  <si>
    <t>265-081-9</t>
  </si>
  <si>
    <t>64741-80-6</t>
  </si>
  <si>
    <t>649-014-00-4</t>
  </si>
  <si>
    <t>Distillates (petroleum), heavy thermal cracked; Heavy Fuel oil; [A complex combination of hydrocarbons from the distillation of the products from a thermal cracking process. It consists predominantly of unsaturated hydrocarbons having carbon numbers predominantly in the range of C15 through C36 and boiling in the range of approximately 260 °C to 480 °C (500 °F to 896 °F). This stream is likely to contain 5 wt. % or more of 4- to 6-membered condensed ring aromatic hydrocarbons.]</t>
  </si>
  <si>
    <t>265-082-4</t>
  </si>
  <si>
    <t>64741-81-7</t>
  </si>
  <si>
    <t>649-015-00-X</t>
  </si>
  <si>
    <t>Gas oils (petroleum), hydrotreated vacuum; Heavy Fuel oil; [A complex combination of hydrocarbons obtained by treating a petroleum fraction with hydrogen in the presence of a catalyst. It consists of hydrocarbons having carbon numbers predominantly in the range of C13 through C50 and boiling in the range of approximately 230 °C to 600 °C (446 °F to 1112 °F). This stream is likely to contain 5 wt.% or more of 4- to 6-membered condensed ring aromatic hydrocarbons.]</t>
  </si>
  <si>
    <t>265-162-9</t>
  </si>
  <si>
    <t>64742-59-2</t>
  </si>
  <si>
    <t>649-016-00-5</t>
  </si>
  <si>
    <t>Residues (petroleum), hydrodesulfurized atmospheric tower; Heavy Fuel oil; [A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°C (662 °F). This stream is likely to contain 5 wt. % or more of 4- to 6-membered condensed ring aromatic hydrocarbons.]</t>
  </si>
  <si>
    <t>265-181-2</t>
  </si>
  <si>
    <t>64742-78-5</t>
  </si>
  <si>
    <t>649-017-00-0</t>
  </si>
  <si>
    <t>Gas oils (petroleum), hydrodesulfurized heavy vacuum; Heavy Fuel oil; [A complex combination of hydrocarbons obtained from a catalytic hydrodesulfurization process. It consists of hydrocarbons having carbon numbers predominantly in the range of C20 through C50 and boiling in the range of approximately 350 °C to 600 °C (662 °F to 1112 °C). This stream is likely to contain 5 wt. % or more of 4- to 6-membered condensed ring aromatic hydrocarbons.]</t>
  </si>
  <si>
    <t>265-189-6</t>
  </si>
  <si>
    <t>64742-86-5</t>
  </si>
  <si>
    <t>649-018-00-6</t>
  </si>
  <si>
    <t>Residues (petroleum), steam-cracked; Heavy Fuel oil; [A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°C (500 °F). This stream is likely to contain 5 wt. % or more of 4- to 6-membered condensed ring aromatic hydrocarbons.]</t>
  </si>
  <si>
    <t>265-193-8</t>
  </si>
  <si>
    <t>64742-90-1</t>
  </si>
  <si>
    <t>649-019-00-1</t>
  </si>
  <si>
    <t>Residues (petroleum), atmospheric; Heavy Fuel oil; [A complex residuum from atmospheric distillation of crude oil. It consists of hydrocarbons having carbon numbers predominantly greater than C11 and boiling above approximately 200 °C (392 °F). This stream is likely to contain 5 wt. % or more of 4-to 6-membered condensed ring aromatic hydrocarbons.]</t>
  </si>
  <si>
    <t>269-777-3</t>
  </si>
  <si>
    <t>68333-22-2</t>
  </si>
  <si>
    <t>649-020-00-7</t>
  </si>
  <si>
    <t>Clarified oils (petroleum), hydrodesulfurized catalytic cracked; Heavy Fuel oil; [A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°C (662 °F). This stream is likely to contain 5 wt. % or more of 4-to 6-membered condensed ring aromatic hydrocarbons.]</t>
  </si>
  <si>
    <t>269-782-0</t>
  </si>
  <si>
    <t>68333-26-6</t>
  </si>
  <si>
    <t>649-021-00-2</t>
  </si>
  <si>
    <t>Distillates (petroleum), hydrodesulfurized intermediate catalytic cracked; Heavy Fuel oil; [A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°C to 450 °C (401 °F to 842 °F). It contains a relatively large proportion of tricyclic aromatic hydrocarbons.]</t>
  </si>
  <si>
    <t>269-783-6</t>
  </si>
  <si>
    <t>68333-27-7</t>
  </si>
  <si>
    <t>649-022-00-8</t>
  </si>
  <si>
    <t>Distillates (petroleum), hydrodesulfurized heavy catalytic cracked; Heavy Fuel oil; [A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 °C to 500 °C (500 °F to 932 °F). This stream is likely to contain 5 wt. % or more of 4- to 6-membered condensed ring aromatic hydrocarbons.]</t>
  </si>
  <si>
    <t>269-784-1</t>
  </si>
  <si>
    <t>68333-28-8</t>
  </si>
  <si>
    <t>649-023-00-3</t>
  </si>
  <si>
    <t>Fuel oil, residues-straight-run gas oils, high-sulfur; Heavy Fuel oil</t>
  </si>
  <si>
    <t>270-674-0</t>
  </si>
  <si>
    <t>68476-32-4</t>
  </si>
  <si>
    <t>649-024-00-9</t>
  </si>
  <si>
    <t>Fuel oil, residual; Heavy Fuel oil; [The liquid product from various refinery streams, usually residues. The composition is complex and varies with the source of the crude oil.]</t>
  </si>
  <si>
    <t>270-675-6</t>
  </si>
  <si>
    <t>68476-33-5</t>
  </si>
  <si>
    <t>649-025-00-4</t>
  </si>
  <si>
    <t>Residues (petroleum), catalytic reformer fractionator residue distn.; Heavy Fuel oil; [A complex residuum from the distillation of catalytic reformer fractionator residue. It boils approximately above 399 °C (750 °F).]</t>
  </si>
  <si>
    <t>270-792-2</t>
  </si>
  <si>
    <t>68478-13-7</t>
  </si>
  <si>
    <t>649-026-00-X</t>
  </si>
  <si>
    <t>Residues (petroleum), heavy coker gas oil and vacuum gas oil; Heavy Fuel oil; [A complex combination of hydrocarbons produced as the residual fraction from the distillation of heavy coker gas oil and vacuum gas oil. It predominantly consists of hydrocarbons having carbon numbers predominantly greater than C13 and boiling above approximately 230 °C (446 °F).]</t>
  </si>
  <si>
    <t>270-796-4</t>
  </si>
  <si>
    <t>68478-17-1</t>
  </si>
  <si>
    <t>649-027-00-5</t>
  </si>
  <si>
    <t>Residues (petroleum), heavy coker and light vacuum; Heavy Fuel oil; [A complex combination of hydrocarbons produced as the residual fraction from the distillation of heavy coker gas oil and light vacuum gas oil. It consists predominantly of hydrocarbons having carbon numbers predominantly greater than C13 and boiling above approximately 230 °C (446 °F).]</t>
  </si>
  <si>
    <t>270-983-0</t>
  </si>
  <si>
    <t>68512-61-8</t>
  </si>
  <si>
    <t>649-028-00-0</t>
  </si>
  <si>
    <t>Residues (petroleum), light vacuum; Heavy Fuel oil; [A complex residuum from the vacuum distillation of the residuum from the atmospheric distillation of crude oil. It consists of hydrocarbons having carbon numbers predominantly greater than C13 and boiling above approximately 230 °C (446 °F).]</t>
  </si>
  <si>
    <t>270-984-6</t>
  </si>
  <si>
    <t>68512-62-9</t>
  </si>
  <si>
    <t>649-029-00-6</t>
  </si>
  <si>
    <t>Residues (petroleum), steam-cracked light; Heavy Fuel oil; [A complex residuum from the distillation of the products from a steam-cracking process. It consists predominantly of aromatic and unsaturated hydrocarbons having carbon numbers greater than C7 and boiling in the range of approximately 101 °C to 555 °C (214 °F to 1030 °F).]</t>
  </si>
  <si>
    <t>271-013-9</t>
  </si>
  <si>
    <t>68513-69-9</t>
  </si>
  <si>
    <t>649-030-00-1</t>
  </si>
  <si>
    <t>Fuel oil, No 6; Heavy Fuel oil; [A distillate oil having a minimum viscosity of 900 SUS at 37.7 °C (100 °F) to a maximum of 9000 SUS at 37.7 °C (100 °F).]</t>
  </si>
  <si>
    <t>271-384-7</t>
  </si>
  <si>
    <t>68553-00-4</t>
  </si>
  <si>
    <t>649-031-00-7</t>
  </si>
  <si>
    <t>Residues (petroleum), topping plant, low-sulfur; Heavy Fuel oil; [A low-sulfur complex combination of hydrocarbons produced as the residual fraction from the topping plant distillation of crude oil. It is the residuum after the straight-run gasoline cut, kerosene cut and gas oil cut have been removed.]</t>
  </si>
  <si>
    <t>271-763-7</t>
  </si>
  <si>
    <t>68607-30-7</t>
  </si>
  <si>
    <t>649-032-00-2</t>
  </si>
  <si>
    <t>Gas oils (petroleum), heavy atmospheric; Heavy Fuel oil; [A complex combination of hydrocarbons obtained by the distillation of crude oil. It consists of hydrocarbons having carbon numbers predominantly in the range of C7 through C35 and boiling in the range of approximately 121 °C to 510 °C (250 °F to 950 °F).]</t>
  </si>
  <si>
    <t>272-184-2</t>
  </si>
  <si>
    <t>68783-08-4</t>
  </si>
  <si>
    <t>649-033-00-8</t>
  </si>
  <si>
    <t>Residues (petroleum), coker scrubber, Condensed-ring-arom.-contg.; Heavy Fuel oil; [A very complex combination of hydrocarbons produced as the residual fraction from the distillation of vaccum residuum and the products from a thermal cracking process. It consists predominantly of hydrocarbons having carbon numbers predominantly greater than C20 and boiling above approximately 350 °C (662 °F). This stream is likely to contain 5 wt.% or more of 4- to 6-membered condensed rind aromatic hydrocarbons.]</t>
  </si>
  <si>
    <t>272-187-9</t>
  </si>
  <si>
    <t>68783-13-1</t>
  </si>
  <si>
    <t>649-034-00-3</t>
  </si>
  <si>
    <t>Distillates (petroleum), petroleum residues vacuum; Heavy Fuel oil; [A complex combination of hydrocarbons produced by the vacuum distillation of the residuum from the atmospheric distillation of crude oil.]</t>
  </si>
  <si>
    <t>273-263-4</t>
  </si>
  <si>
    <t>68955-27-1</t>
  </si>
  <si>
    <t>649-035-00-9</t>
  </si>
  <si>
    <t>Residues (petroleum), steam-cracked, resinous; Heavy Fuel oil; [A complex residuum from the distillation of steam-cracked petroleum residues.]</t>
  </si>
  <si>
    <t>273-272-3</t>
  </si>
  <si>
    <t>68955-36-2</t>
  </si>
  <si>
    <t>649-036-00-4</t>
  </si>
  <si>
    <t>Distillates (petroleum), intermediate vacuum; Heavy Fuel oil; [A complex combination of hydrocarbons produced by the vacuum, distillation of the residuum from atmospheric distillation of crude oil. It consists of hydrocarbons having carbon numbers predominantly in the range of C14 through C42 and boiling in the range of approximately 250 °C to 545 °C (482 °F to 1013 °F). This stream is likely to contain 5 wt. % or more of 4- to 6-membered condensed ring aromatic hydrocarbons.]</t>
  </si>
  <si>
    <t>274-683-0</t>
  </si>
  <si>
    <t>70592-76-6</t>
  </si>
  <si>
    <t>649-037-00-X</t>
  </si>
  <si>
    <t>Distillates (petroleum), light vacuum; Heavy Fuel oil; [A complex combination of hydrocarbons produced by the vacuum distillation of the residuum from atmospheric distillation of crude oil. It consists of hydrocarbons having carbon numbers predominantly in the range of C11 through C35 and boiling in the range of approximately 250 °C to 545 °C (482 °F to 1013 °F).]</t>
  </si>
  <si>
    <t>274-684-6</t>
  </si>
  <si>
    <t>70592-77-7</t>
  </si>
  <si>
    <t>649-038-00-5</t>
  </si>
  <si>
    <t>Distillates (petroleum), vacuum; Heavy Fuel oil; [A complex combination of hydrocarbons produced by the vacuum distillation of the residuum from atmospheric distillation of crude oil. It consists of hydrocarbons having numbers predominantly in the range of C15 through C50 and boiling in the range of approximately 270 °C to 600 °C (518 °F to 1112 °F). This stream is likely to contain 5 wt.% or more of 4- to 6-membered condensed ring aromatic hydrocarbons.]</t>
  </si>
  <si>
    <t>274-685-1</t>
  </si>
  <si>
    <t>70592-78-8</t>
  </si>
  <si>
    <t>649-039-00-0</t>
  </si>
  <si>
    <t>Gas oils (petroleum), hydrodesulfurized coker heavy vacuum; Heavy Fuel oil; [A complex combination of hydrocarbons obtained by hydrodesulfurization of heavy coker distillate stocks, It consists predominantly of hydrocarbons having carbon numbers predominantly in the range C18 to C44 and boiling in the range of approximately 304 °C to 548 °C (579 °F to 1018 °F). Likely to contain 5 % or more of 4- to 6-membered condensed ring aromatic hydrocarbons.]</t>
  </si>
  <si>
    <t>285-555-9</t>
  </si>
  <si>
    <t>85117-03-9</t>
  </si>
  <si>
    <t>649-040-00-6</t>
  </si>
  <si>
    <t>Residues (petroleum), steam-cracked, distillates; Heavy Fuel oil; [A complex combination of hydrocarbons obtained during the production of refined petroleum tar by the distillation of steam cracked tar. It consists predominantly of aromatic and other hydrocarbons and organic sulfur compounds.]</t>
  </si>
  <si>
    <t>292-657-7</t>
  </si>
  <si>
    <t>90669-75-3</t>
  </si>
  <si>
    <t>649-041-00-1</t>
  </si>
  <si>
    <t>Residues (petroleum), vacuum, light; Heavy Fuel oil; [A complex residuum from the vacuum distillation of the residuum from atmospheric distillation of crude oil. It consists predominantly of hydrocarbons having carbon numbers predominantly greater than C24 and boiling above approximately 390 °C (734 °F).]</t>
  </si>
  <si>
    <t>292-658-2</t>
  </si>
  <si>
    <t>90669-76-4</t>
  </si>
  <si>
    <t>649-042-00-7</t>
  </si>
  <si>
    <t>Fuel oil, heavy, high-sulfur; Heavy Fuel oil; [A complex combination of hydrocarbons obtained by the distillation of crude petroleum. It consists predominantly of aliphatic, aromatic and cycloaliphatic hydrocarbons having carbon numbers predominantly higher than C25 and boiling above approximately 400 °C (752 °F).]</t>
  </si>
  <si>
    <t>295-396-7</t>
  </si>
  <si>
    <t>92045-14-2</t>
  </si>
  <si>
    <t>649-043-00-2</t>
  </si>
  <si>
    <t>Residues (petroleum), catalytic cracking; Heavy Fuel oil; [A complex combination of hydrocarbons produced as the residual fraction from the distillation of the products from a catalytic cracking process. It consists predominantly of hydrocarbons having carbon numbers predominantly greater than C11 and boiling above approximately 200 °C (392 °F).]</t>
  </si>
  <si>
    <t>295-511-0</t>
  </si>
  <si>
    <t>92061-97-7</t>
  </si>
  <si>
    <t>649-044-00-8</t>
  </si>
  <si>
    <t>Distillates (petroleum), intermediate catalytic cracked, thermally degraded; Heavy Fuel oil; [A complex combination of hydrocarbons produced by the distillation of products from a catalytic cracking process which has been used as a heat transfer fluid. It consists predominantly of hydrocarbons boiling in the range of approximately 220 °C to 450 °C (428 °F to 842 °F). This stream is likely to contain organic sulfur compounds.]</t>
  </si>
  <si>
    <t>295-990-6</t>
  </si>
  <si>
    <t>92201-59-7</t>
  </si>
  <si>
    <t>649-045-00-3</t>
  </si>
  <si>
    <t>Residual oils (petroleum); Heavy Fuel oil; [A complex combination of hydrocarbons, sulfur compounds and metal-containing organic compounds obtained as the residue from refinery fractionation cracking processes. It produces a finished oil with a viscosity above 2cSt. at 100 °C.]</t>
  </si>
  <si>
    <t>298-754-0</t>
  </si>
  <si>
    <t>93821-66-0</t>
  </si>
  <si>
    <t>649-046-00-9</t>
  </si>
  <si>
    <t>Residues, steam cracked, thermally treated; Heavy Fuel oil; [A complex combination of hydrocarbons obtained by the treatment and distillation of raw steam-cracked naphtha. It consists predominantly of unsaturated hydrocarbons boiling in the range above approximately 180 °C (356 °F).]</t>
  </si>
  <si>
    <t>308-733-0</t>
  </si>
  <si>
    <t>98219-64-8</t>
  </si>
  <si>
    <t>649-047-00-4</t>
  </si>
  <si>
    <t>Distillates (petroleum), hydrodesulfurized full-range middle; Heavy Fuel oil; [A complex combination of hydrocarbons obtained by treating a petroleum stock with hydrogen. It consists predominantly of hydrocarbons having carbon numbers predominantly in the range of C9 through C25 and boiling in the range of approximately 150 °C to 400 °C (302 °F to 752 °F).]</t>
  </si>
  <si>
    <t>309-863-0</t>
  </si>
  <si>
    <t>101316-57-8</t>
  </si>
  <si>
    <t>649-048-00-X</t>
  </si>
  <si>
    <t>Residues (petroleum), catalytic reformer fractionator; Heavy Fuel oil; [A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°C to 400 °C (320 °F to 725 °F). This stream is likely to contain 5 wt. % or more of 4- or 6-membered condensed ring aromatic hydrocarbons.]</t>
  </si>
  <si>
    <t>265-069-3</t>
  </si>
  <si>
    <t>64741-67-9</t>
  </si>
  <si>
    <t>649-049-00-5</t>
  </si>
  <si>
    <t>Petroleum; Crude oil; [A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</si>
  <si>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232-298-5</t>
  </si>
  <si>
    <t>8002-05-9</t>
  </si>
  <si>
    <t>649-050-00-0</t>
  </si>
  <si>
    <t>Distillates (petroleum), light paraffinic;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°F (19cSt at 40 °C). It contains a relatively large proportion of saturated aliphatic hydrocarbons normally present in this distillation range of crude oil.]</t>
  </si>
  <si>
    <t>265-051-5</t>
  </si>
  <si>
    <t>64741-50-0</t>
  </si>
  <si>
    <t>649-051-00-6</t>
  </si>
  <si>
    <t>Distillates (petroleum), heavy paraffinic; Unrefined or 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°F (19cSt at 40 °C). It contains a relatively large proportion of saturated aliphatic hydrocarbons.]</t>
  </si>
  <si>
    <t>265-052-0</t>
  </si>
  <si>
    <t>64741-51-1</t>
  </si>
  <si>
    <t>649-052-00-1</t>
  </si>
  <si>
    <t>Distillates (petroleum), light naphthenic;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°F (19cSt at 40 °C). It contains relatively few normal paraffins.]</t>
  </si>
  <si>
    <t>265-053-6</t>
  </si>
  <si>
    <t>64741-52-2</t>
  </si>
  <si>
    <t>649-053-00-7</t>
  </si>
  <si>
    <t>Distillates (petroleum), heavy naphthenic; Unrefined or 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°F (19cSt at 40 °C). It contains relatively few normal paraffins.]</t>
  </si>
  <si>
    <t>265-054-1</t>
  </si>
  <si>
    <t>64741-53-3</t>
  </si>
  <si>
    <t>649-054-00-2</t>
  </si>
  <si>
    <t>Distillates (petroleum), acid-treated heavy naphthenic; Unrefined or mildly refined baseoil; [A complex combination of hydrocarbons obtained as a raffinate from a sulfuric acid treating process. It consists of hydrocarbons having carbon numbers predominantly in the range of C20 through C50 and produces a finished oil with a viscosity of at least 100 SUS at 100 °F (19cSt at 40 °C). It contains relatively few normal paraffins.]</t>
  </si>
  <si>
    <t>265-117-3</t>
  </si>
  <si>
    <t>64742-18-3</t>
  </si>
  <si>
    <t>649-055-00-8</t>
  </si>
  <si>
    <t>Distillates (petroleum), acid-treated light naphthenic; Unrefined or mildly refined baseoil; [A complex combination of hydrocarbons obtained as a raffinate from a sulfuric acid treating process. It consists of hydrocarbons having carbon numbers predominantly in the range of C15 through C30 and produces a finished oil with a viscosity of less than 100 SUS at 100 °F (19cSt at 40 °C). It contains relatively few normal paraffins.]</t>
  </si>
  <si>
    <t>265-118-9</t>
  </si>
  <si>
    <t>64742-19-4</t>
  </si>
  <si>
    <t>649-056-00-3</t>
  </si>
  <si>
    <t>Distillates (petroleum), acid-treated heavy paraffinic; Unrefined or mildly refined baseoil; [A complex combination of hydrocarbons obtained as a raffinate from a sulfuric acid process. It consists predominantly of saturated hydrocarbons having carbon numbers predominantly in the range of C20 through C50 and produces a finished oil having a viscosity of a least 100 SUS at 100 °F (19cSt at 40 °C).]</t>
  </si>
  <si>
    <t>265-119-4</t>
  </si>
  <si>
    <t>64742-20-7</t>
  </si>
  <si>
    <t>649-057-00-9</t>
  </si>
  <si>
    <t>Distillates (petroleum), acid-treated light paraffinic; Unrefined or mildly refined baseoil; [A complex combination of hydrocarbons obtained as a raffinate from a sulfuric acid treating process. It consists predominantly of saturated hydrocarbons having carbon numbers predominantly in the range of C15 through C30 and produces a finished oil having a viscosity of less than 100 SUS at 100 °F (19cSt at 40 °C).]</t>
  </si>
  <si>
    <t>265-121-5</t>
  </si>
  <si>
    <t>64742-21-8</t>
  </si>
  <si>
    <t>649-058-00-4</t>
  </si>
  <si>
    <t>Distillates (petroleum), chemically neutralized heavy paraffinic; Unrefined or mildly refined baseoil; [A complex combination of hydrocarbons obtained from a treating process to remove acidic materials. It consists predominantly of hydrocarbons having carbon numbers predominantly in the range of C20 through C50 and produces a finished oil with a viscosity of at least 100 SUS at 100 °F (19cSt at 40 °C). It contains a relatively large proportion of aliphatic hydrocarbons.]</t>
  </si>
  <si>
    <t>265-127-8</t>
  </si>
  <si>
    <t>64742-27-4</t>
  </si>
  <si>
    <t>649-059-00-X</t>
  </si>
  <si>
    <t>Distillates (petroleum), chemically neutralized light paraffinic; Unrefined or mildly refined baseoil; [A complex combination of hydrocarbons produced by a treating process to remove acidic materials. It consists of hydrocarbons having carbon numbers predominantly in the range of C15 through C30 and produces a finished oil with a viscosity less than 100 SUS at 100 °F (19cSt at 40 °C).]</t>
  </si>
  <si>
    <t>265-128-3</t>
  </si>
  <si>
    <t>64742-28-5</t>
  </si>
  <si>
    <t>649-060-00-5</t>
  </si>
  <si>
    <t>Distillates (petroleum), chemically neutralized heavy naphthenic; Unrefined or mildly refined baseoil; [A complex combination of hydrocarbons produced by a treating process to remove acidic materials. It consists of hydrocarbons having carbon numbers predominantly in the range of C20 through C50 and produces a finished oil with a viscosity of at least 100 SUS at 100 °F (19cSt at 40 °C). It contains relatively few normal paraffins.]</t>
  </si>
  <si>
    <t>265-135-1</t>
  </si>
  <si>
    <t>64742-34-3</t>
  </si>
  <si>
    <t>649-061-00-0</t>
  </si>
  <si>
    <t>Distillates (petroleum), chemically neutralized light naphthenic; Unrefined or mildly refined baseoil; [A complex combination of hydrocarbons produced by a treating process to remove acidic materials. It consists of hydrocarbons having carbon numbers predominantly in the range of C15 through C30 and produces a finished oil with a viscosity of less than 100 SUS a 100 °F (19cSt at 40 °C). It contains relatively few normal paraffins.]</t>
  </si>
  <si>
    <t>265-136-7</t>
  </si>
  <si>
    <t>64742-35-4</t>
  </si>
  <si>
    <t>649-062-00-6</t>
  </si>
  <si>
    <t>Gases (petroleum), catalytic cracked naphtha depropanizer overhead, C3-rich acid-free; Petroleum gas; [A complex combination of hydrocarbons obtained from fractionation of catalytic cracked hydrocarbons and treated to remove acidic impurities. It consists of hydrocarbons having carbon numbers in the range of C2 through C4, predominantly C3.]</t>
  </si>
  <si>
    <t>270-755-0</t>
  </si>
  <si>
    <t>68477-73-6</t>
  </si>
  <si>
    <t>GHS04
GHS02
GHS08
Dgr</t>
  </si>
  <si>
    <t xml:space="preserve">H220
H340
H350
</t>
  </si>
  <si>
    <t>K U</t>
  </si>
  <si>
    <t>649-063-00-1</t>
  </si>
  <si>
    <t>Gases (petroleum), catalytic cracker; Petroleum gas; [A complex combination of hydrocarbons produced by the distillation of the products from a catalytic cracking process. It consists predominantly of aliphatic hydrocarbons having carbon numbers predominantly in the range of C1 through C6.]</t>
  </si>
  <si>
    <t>270-756-6</t>
  </si>
  <si>
    <t>68477-74-7</t>
  </si>
  <si>
    <t>649-064-00-7</t>
  </si>
  <si>
    <t>Gases (petroleum), catalytic cracker, C1-5-rich; Petroleum gas; [A complex combination of hydrocarbons produced by the distillation of products from a catalytic cracking process. It consists of aliphatic hydrocarbons having carbon numbers in the range of C1 through C6, predominantly C1 through C5.]</t>
  </si>
  <si>
    <t>270-757-1</t>
  </si>
  <si>
    <t>68477-75-8</t>
  </si>
  <si>
    <t>649-065-00-2</t>
  </si>
  <si>
    <t>Gases (petroleum), catalytic polymd. naphtha stabilizer overhead, C2-4-rich; Petroleum gas; [A complex combination of hydrocarbons obtained from the fractionation stabilization of catalytic polymerized naphtha. It consists of aliphatic hydrocarbons having carbon numbers in the range of C2 through C6, predominantly C2 through C4.]</t>
  </si>
  <si>
    <t>270-758-7</t>
  </si>
  <si>
    <t>68477-76-9</t>
  </si>
  <si>
    <t>649-066-00-8</t>
  </si>
  <si>
    <t>Gases (petroleum), catalytic reformer, C1-4-rich; Petroleum gas; [A complex combination of hydrocarbons produced by distillation of products from a catalytic reforming process. It consists of hydrocarbons having carbon numbers in the range of C1 through C6, predominantly C1 through C4.]</t>
  </si>
  <si>
    <t>270-760-8</t>
  </si>
  <si>
    <t>68477-79-2</t>
  </si>
  <si>
    <t>649-067-00-3</t>
  </si>
  <si>
    <t>Gases (petroleum), C3-5 olefinic-paraffinic alkylation feed; Petroleum gas; [A complex combination of olefinic and paraffinic hydrocarbons having carbon numbers in the range of C3 through C5 which are used as alkylation feed. Ambient temperatures normally exceed the critical temperature of these combinations.]</t>
  </si>
  <si>
    <t>270-765-5</t>
  </si>
  <si>
    <t>68477-83-8</t>
  </si>
  <si>
    <t>649-068-00-9</t>
  </si>
  <si>
    <t>Gases (petroleum), C4-rich; Petroleum gas; [A complex combination of hydrocarbons produced by distillation of products from a catalytic fractionation process. It consists of aliphatic hydrocarbons having carbon numbers in the range of C3 through C5, predominantly C4.]</t>
  </si>
  <si>
    <t>270-767-6</t>
  </si>
  <si>
    <t>68477-85-0</t>
  </si>
  <si>
    <t>649-069-00-4</t>
  </si>
  <si>
    <t>Gases (petroleum), deethanizer overheads; Petroleum gas; [A complex combination of hydrocarbons produced from distillation of the gas and gasoline fractions from the catalytic cracking process. It contains predominantly ethane and ethylene.]</t>
  </si>
  <si>
    <t>270-768-1</t>
  </si>
  <si>
    <t>68477-86-1</t>
  </si>
  <si>
    <t>649-070-00-X</t>
  </si>
  <si>
    <t>Gases (petroleum), deisobutanizer tower overheads; Petroleum gas; [A complex combination of hydrocarbons produced by the atmospheric distillation of a butane-butylene stream. It consists of aliphatic hydrocarbons having carbon numbers predominantly in the range of C3 through C4.]</t>
  </si>
  <si>
    <t>270-769-7</t>
  </si>
  <si>
    <t>68477-87-2</t>
  </si>
  <si>
    <t>649-071-00-5</t>
  </si>
  <si>
    <t>Gases (petroleum), depropanizer dry, propene-rich; Petroleum gas; [A complex combination of hydrocarbons produced by the distillation of products from the gas and gasoline fractions of a catalytic cracking process. It consists predominantly of propylene with some ethane and propane.]</t>
  </si>
  <si>
    <t>270-772-3</t>
  </si>
  <si>
    <t>68477-90-7</t>
  </si>
  <si>
    <t>649-072-00-0</t>
  </si>
  <si>
    <t>Gases (petroleum), depropanizer overheads; Petroleum gas; [A complex combination of hydrocarbons produced by distillation of products from the gas and gasoline fractions of a catalytic cracking process. It consists of aliphatic hydrocarbons having carbon numbers predominantly in the range of C2 through C4.]</t>
  </si>
  <si>
    <t>270-773-9</t>
  </si>
  <si>
    <t>68477-91-8</t>
  </si>
  <si>
    <t>649-073-00-6</t>
  </si>
  <si>
    <t>Gases (petroleum), gas recovery plant depropanizer overheads; Petroleum gas; [A complex combination of hydrocarbons obtained by fractionation of miscellaneous hydrocarbon streams. It consists predominantly of hydrocarbons having carbon numbers in the range of C1 through C4, predominantly propane.]</t>
  </si>
  <si>
    <t>270-777-0</t>
  </si>
  <si>
    <t>68477-94-1</t>
  </si>
  <si>
    <t>649-074-00-1</t>
  </si>
  <si>
    <t>Gases (petroleum), Girbotol unit feed; Petroleum gas; [A complex combination of hydrocarbons that is used as the feed into the Girbatol unit to remove hydrogen sulfide. It consists of aliphatic hydrocarbons having carbon numbers predominantly in the range of C2 through C4.]</t>
  </si>
  <si>
    <t>270-778-6</t>
  </si>
  <si>
    <t>68477-95-2</t>
  </si>
  <si>
    <t>649-075-00-7</t>
  </si>
  <si>
    <t>Gases (petroleum), isomerized naphtha fractionator, C4-rich, hydrogen sulfide-free; Petroleum gas</t>
  </si>
  <si>
    <t>270-782-8</t>
  </si>
  <si>
    <t>68477-99-6</t>
  </si>
  <si>
    <t>649-076-00-2</t>
  </si>
  <si>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C1 through C6.]</t>
  </si>
  <si>
    <t>270-802-5</t>
  </si>
  <si>
    <t>68478-21-7</t>
  </si>
  <si>
    <t>649-077-00-8</t>
  </si>
  <si>
    <t>Tail gas (petroleum), catalytic cracked naphtha stabilization absorber; Petroleum gas; [A complex combination of hydrocarbons obtained from the stabilization of catalytic cracked naphtha. It consists predominantly of hydrocarbons having carbon numbers predominantly in the range of C1 through C6.]</t>
  </si>
  <si>
    <t>270-803-0</t>
  </si>
  <si>
    <t>68478-22-8</t>
  </si>
  <si>
    <t>649-078-00-3</t>
  </si>
  <si>
    <t>Tail gas (petroleum), catalytic cracker, catalytic reformer and hydrodesulfurizer combined fractionater; Petroleum gas; [A complex combination of hydrocarbons obtained from the fractionation of products from catalytic cracking, catalytic reforming and hydrodesulfurizing processes treated to remove acidic impurities. It consists predominantly of hydrocarbons having cabon numbers predominantly in the range of C1 through C5.]</t>
  </si>
  <si>
    <t>270-804-6</t>
  </si>
  <si>
    <t>68478-24-0</t>
  </si>
  <si>
    <t>649-079-00-9</t>
  </si>
  <si>
    <t>Tail gas (petroleum), catalytic reformed naphtha fractionation stabilizer; Petroleum gas; [A complex combination of hydrocarbons obtained from the fractionation stabilization of catalytic reformed naphtha. It consists predominantly of hydrocarbons having carbon numbers predominantly in the range of C1 through C4.]</t>
  </si>
  <si>
    <t>270-806-7</t>
  </si>
  <si>
    <t>68478-26-2</t>
  </si>
  <si>
    <t>649-080-00-4</t>
  </si>
  <si>
    <t>Tail gas (petroleum), saturate gas plant mixed stream, C4-rich; Petroleum gas; [A complex combination of hydrocarbons obtained from the fractionation stabilization of straight-run naphtha, distillation tail gas and catalytic reformed naphtha stabilizer tail gas. It consists of hydrocarbons having carbon numbers in the range of C3 through C6, predominantly butane and isobutane.]</t>
  </si>
  <si>
    <t>270-813-5</t>
  </si>
  <si>
    <t>68478-32-0</t>
  </si>
  <si>
    <t>649-081-00-X</t>
  </si>
  <si>
    <t>Tail gas (petroleum), saturate gas recovery plant, C1-2-rich; Petroleum gas; [A complex combination of hydrocarbons obtained from fractionation of distillate tail gas, straight-run naphtha, catalytic reformed naphtha stabilizer tail gas. It consists predominantly of hydrocarbons having carbon numbers in the range of C1through C5, predominantly methane and ethane.]</t>
  </si>
  <si>
    <t>270-814-0</t>
  </si>
  <si>
    <t>68478-33-1</t>
  </si>
  <si>
    <t>649-082-00-5</t>
  </si>
  <si>
    <t>Tail gas (petroleum), vacuum residues thermal cracker; Petroleum gas; [A complex combination of hydrocarbons obtained from the thermal cracking of vacuum residues. It consists of hydrocarbons having carbon numbers predominantly in the range of C1 through C5.]</t>
  </si>
  <si>
    <t>270-815-6</t>
  </si>
  <si>
    <t>68478-34-2</t>
  </si>
  <si>
    <t>649-083-00-0</t>
  </si>
  <si>
    <t>Hydrocarbons, C3-4-rich, petroleum distillate; Petroleum gas; [A complex combination of hydrocarbons produced by distillation and condensation of crude oil. It consists of hydrocarbons having carbon numbers in the range of C3 through C5, predominantly C3 through C4.]</t>
  </si>
  <si>
    <t>270-990-9</t>
  </si>
  <si>
    <t>68512-91-4</t>
  </si>
  <si>
    <t>649-084-00-6</t>
  </si>
  <si>
    <t>Gases (petroleum), full-range straight-run naphtha dehexanizer off; petroleum gas; [A complex combination of hydrocarbons obtained by the fractionation of the full-range straight-run naphtha. It consists of hydrocarbons having carbon numbers predominantly in the range of C2 through C6.]</t>
  </si>
  <si>
    <t>271-000-8</t>
  </si>
  <si>
    <t>68513-15-5</t>
  </si>
  <si>
    <t>649-085-00-1</t>
  </si>
  <si>
    <t>Gases (petroleum), hydrocracking depropanizer off, hydrocarbon-rich; Petroleum gas; [A complex combination of hydrocarbon produced by the distillation of products from a hydrocracking process. It consists predominantly of hydrocarbons having carbon numbers predominantly in the range of C1 through C4. It may also contain small amounts of hydrogen and hydrogen sulfide.]</t>
  </si>
  <si>
    <t>271-001-3</t>
  </si>
  <si>
    <t>68513-16-6</t>
  </si>
  <si>
    <t>649-086-00-7</t>
  </si>
  <si>
    <t>Gases (petroleum), light straight-run naphtha stabilizer off; Petroleum gas; [A complex combination of hydrocarbons obtained by the stabilization of light straight-run naphtha. It consists of saturated aliphatic hydrocarbons having carbon numbers predominantly in the range of C2 through C6.]</t>
  </si>
  <si>
    <t>271-002-9</t>
  </si>
  <si>
    <t>68513-17-7</t>
  </si>
  <si>
    <t>649-087-00-2</t>
  </si>
  <si>
    <t>Residues (petroleum), alkylation splitter, C4-rich; Petroleum gas; [A complex residuum from the distillation of streams various refinery operations. It consists of hydrocarbons having carbon numbers in the range of C4 through C5, predominantly butane and boiling in the range of approximately – 11.7 °C to 27.8 °C (11 °F to 82 °F).]</t>
  </si>
  <si>
    <t>271-010-2</t>
  </si>
  <si>
    <t>68513-66-6</t>
  </si>
  <si>
    <t>649-088-00-8</t>
  </si>
  <si>
    <t>Hydrocarbons, C1-4; Petroleum gas; [A complex combination of hydrocarbons provided by thermal cracking and absorber operations and by distillation of crude oil. It consists of hydrocarbons having carbon numbers predominantly in the range of C1 through C4 and boiling in the range of approximately minus 164 °C to minus 0.5 °C (– 263 °F to 31 °F).]</t>
  </si>
  <si>
    <t>271-032-2</t>
  </si>
  <si>
    <t>68514-31-8</t>
  </si>
  <si>
    <t>649-089-00-3</t>
  </si>
  <si>
    <t>Hydrocarbons, C1-4, sweetened; Petroleum gas; [A complex combination of hydrocarbons obtained by subjecting hydrocarbon gases to a sweetening process to convert mercaptans or to remove acidic impurities. It consists of hydrocarbons having carbon numbers predominantly in the range of C1 through C4 and boiling in the range of approximately – 164 °C to – 0.5 °C (– 263 °F to 31 °F).]</t>
  </si>
  <si>
    <t>271-038-5</t>
  </si>
  <si>
    <t>68514-36-3</t>
  </si>
  <si>
    <t>649-090-00-9</t>
  </si>
  <si>
    <t>Hydrocarbons, C1-3; Petroleum gas; [A complex combination of hydrocarbons having carbon numbers predominantly in the range of C1 through C3 and boiling in the range of approximately minus 164 °C to minus 42 °C (– 263 °F to – 44 °F).]</t>
  </si>
  <si>
    <t>271-259-7</t>
  </si>
  <si>
    <t>68527-16-2</t>
  </si>
  <si>
    <t>649-091-00-4</t>
  </si>
  <si>
    <t>Hydrocarbons, C1-4, debutanizer fraction; Petroleum gas</t>
  </si>
  <si>
    <t>271-261-8</t>
  </si>
  <si>
    <t>68527-19-5</t>
  </si>
  <si>
    <t>649-092-00-X</t>
  </si>
  <si>
    <t>Gases (petroleum), C1-5, wet; Petroleum gas; [A complex combination of hydrocarbons produced by the distillation of crude oil and/or the cracking of tower gas oil. It consists of hydrocarbons having carbon numbers predominantly in the range of C1 through C5.]</t>
  </si>
  <si>
    <t>271-624-0</t>
  </si>
  <si>
    <t>68602-83-5</t>
  </si>
  <si>
    <t>649-093-00-5</t>
  </si>
  <si>
    <t>Hydrocarbons, C2-4; Petroleum gas</t>
  </si>
  <si>
    <t>271-734-9</t>
  </si>
  <si>
    <t>68606-25-7</t>
  </si>
  <si>
    <t>649-094-00-0</t>
  </si>
  <si>
    <t>Hydrocarbons, C3; Petroleum gas</t>
  </si>
  <si>
    <t>271-735-4</t>
  </si>
  <si>
    <t>68606-26-8</t>
  </si>
  <si>
    <t>649-095-00-6</t>
  </si>
  <si>
    <t>Gases (petroleum), alkylation feed; Petroleum gas; [A complex combination of hydrocarbons produced by the catalytic cracking of gas oil. It consists of hydrocarbons having carbon numbers predominantly in the range of C3 through C4.]</t>
  </si>
  <si>
    <t>271-737-5</t>
  </si>
  <si>
    <t>68606-27-9</t>
  </si>
  <si>
    <t>649-096-00-1</t>
  </si>
  <si>
    <t>Gases (petroleum), depropanizer bottoms fractionation off; Petroleum gas; [A complex combination of hydrocarbons obtained from the fractionation of depropanizer bottoms. It consists predominantly of butane, isobutane and butadiene.]</t>
  </si>
  <si>
    <t>271-742-2</t>
  </si>
  <si>
    <t>68606-34-8</t>
  </si>
  <si>
    <t>649-097-00-7</t>
  </si>
  <si>
    <t>Gases (petroleum), refinery blend; Petroleum gas; [A complex combination obtained from various processes. It consists of hydrogen, hydrogen sulfide and hydrocarbons having carbon numbers predominantly in the range of C1 through C5.]</t>
  </si>
  <si>
    <t>272-183-7</t>
  </si>
  <si>
    <t>68783-07-3</t>
  </si>
  <si>
    <t>649-098-00-2</t>
  </si>
  <si>
    <t>Gases (petroleum), catalytic cracking; Petroleum gas; [A complex combination of hydrocarbons produced by the distillation of the products from a catalytic cracking process. It consists predominantly of hydrocarbons having carbon numbers predominantly in the range of C3 through C5.]</t>
  </si>
  <si>
    <t>272-203-4</t>
  </si>
  <si>
    <t>68783-64-2</t>
  </si>
  <si>
    <t>649-099-00-8</t>
  </si>
  <si>
    <t>Gases (petroleum), C2-4,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°C to – 34 °C (– 60 °F to – 30 °F).]</t>
  </si>
  <si>
    <t>272-205-5</t>
  </si>
  <si>
    <t>68783-65-3</t>
  </si>
  <si>
    <t>649-100-00-1</t>
  </si>
  <si>
    <t>Gases (petroleum), crude oil fractionation off; Petroleum gas; [A complex combination of hydrocarbons produced by the fractionation of crude oil. It consists of saturated aliphatic hydrocarbons having carbon numbers predominantly in the range of C1 through C5.]</t>
  </si>
  <si>
    <t>272-871-7</t>
  </si>
  <si>
    <t>68918-99-0</t>
  </si>
  <si>
    <t>649-101-00-7</t>
  </si>
  <si>
    <t>Gases (petroleum), dehexanizer off; Petroleum gas; [A complex combination of hydrocarbons obtained by the fractionation of combined naphtha streams. It consists of saturated aliphatic hydrocarbons having carbon numbers predominantly in the range of C1 through C5.]</t>
  </si>
  <si>
    <t>272-872-2</t>
  </si>
  <si>
    <t>68919-00-6</t>
  </si>
  <si>
    <t>649-102-00-2</t>
  </si>
  <si>
    <t>Gases (petroleum), light straight run gasoline fractionation stabilizer off; Petroleum gas; [A complex combination of hydrocarbons obtained by the fractionation of light straight-run gasoline. It consists of saturated aliphatic hydrocarbons having carbon numbers predominantly in the range of C1 through C5.]</t>
  </si>
  <si>
    <t>272-878-5</t>
  </si>
  <si>
    <t>68919-05-1</t>
  </si>
  <si>
    <t>649-103-00-8</t>
  </si>
  <si>
    <t>Gases (petroleum), naphtha unifiner desulfurization stripper off; Petroleum gas; [A complex combination of hydrocarbons produced by a naphtha unifiner desulfurization process and stripped from the naphtha product. It consists of saturated aliphatic hydrocarbons having carbon numbers predominantly in the range of C1 through C4.]</t>
  </si>
  <si>
    <t>272-879-0</t>
  </si>
  <si>
    <t>68919-06-2</t>
  </si>
  <si>
    <t>649-104-00-3</t>
  </si>
  <si>
    <t>Gases (petroleum), straight-run naphtha catalytic reforming off; Petroleum gas; [A complex combination of hydrocarbons obtained by the catalytic reforming of straight-run naphtha and fractionation of the total effluent. It consists of methane, ethane, and propane.]</t>
  </si>
  <si>
    <t>272-882-7</t>
  </si>
  <si>
    <t>68919-09-5</t>
  </si>
  <si>
    <t>649-105-00-9</t>
  </si>
  <si>
    <t>Gases (petroleum), fluidized catalytic cracker splitter overheads; Petroleum gas; [A complex combination of hydrocarbons produced by the fractionation of the charge to the C3-C4 splitter. It consists predominantly of C3 hydrocarbons.]</t>
  </si>
  <si>
    <t>272-893-7</t>
  </si>
  <si>
    <t>68919-20-0</t>
  </si>
  <si>
    <t xml:space="preserve">GHS04
GHS02
GHS08
</t>
  </si>
  <si>
    <t>649-106-00-4</t>
  </si>
  <si>
    <t>Gases (petroleum), straight-run stabilizer off; Petroleum gas; [A complex combination of hydrocarbons obtained from the fractionation of the liquid from the first tower used in the distillation of crude oil. It consists of saturated aliphatic hydrocarbons having carbon numbers predominantly in the range of C1 through C4.]</t>
  </si>
  <si>
    <t>272-883-2</t>
  </si>
  <si>
    <t>68919-10-8</t>
  </si>
  <si>
    <t>649-107-00-X</t>
  </si>
  <si>
    <t>Gases (petroleum), catalytic cracked naphtha debutanizer; Petroleum gas; [A complex combination of hydrocarbons obtained from fractionation of catalytic cracked naphtha. It consists of hydrocarbons having carbon numbers predominantly in the range of C1 through C4.]</t>
  </si>
  <si>
    <t>273-169-3</t>
  </si>
  <si>
    <t>68952-76-1</t>
  </si>
  <si>
    <t>649-108-00-5</t>
  </si>
  <si>
    <t>Tail gas (petroleum), catalytic cracked distillate and naphtha stabilizer; Petroleum gas; [A complex combination of hydrocarbons obtained by the fractionation of catalytic cracked naphtha and distillate. It consists predominantly of hydrocarbons having carbon numbers predominantly in the range of C1 through C4.]</t>
  </si>
  <si>
    <t>273-170-9</t>
  </si>
  <si>
    <t>68952-77-2</t>
  </si>
  <si>
    <t>649-109-00-0</t>
  </si>
  <si>
    <t>Tail gas (petroleum), thermal-cracked distillate, gas oil and naphtha absorber; petroleum gas; [A complex combination of hydrocarbons obtained from the separation of thermal-cracked distillates, naphtha and gas oil. It consists pedrominantly of hydrocarbons having carbon numbers predominantly in the range of C1 through C6.]</t>
  </si>
  <si>
    <t>273-175-6</t>
  </si>
  <si>
    <t>68952-81-8</t>
  </si>
  <si>
    <t>649-110-00-6</t>
  </si>
  <si>
    <t>Tail gas (petroleum), thermal cracked hydrocarbon fractionation stabilizer, petroleum coking; Petroleum gas; [A complex combination of hydrocarbons obtained from the fractionation stabilization of thermal cracked hydrocarbons from petroleum coking process. It consists of hydrocarbons having carbon numbers predominantly in the range of C1 through C6.]</t>
  </si>
  <si>
    <t>273-176-1</t>
  </si>
  <si>
    <t>68952-82-9</t>
  </si>
  <si>
    <t>649-111-00-1</t>
  </si>
  <si>
    <t>Gases (petroleum, light steam-cracked, butadiene conc.; Petroleum gas; [A complex combination of hydrocarbons produced by the distillation of products from a thermal cracking process. It consists of hydrocarbons having a carbon number predominantly of C4.]</t>
  </si>
  <si>
    <t>273-265-5</t>
  </si>
  <si>
    <t>68955-28-2</t>
  </si>
  <si>
    <t>649-112-00-7</t>
  </si>
  <si>
    <t>Gases (petroleum), straight-run naphtha catalytic reformer stabilizer overhead; Petroleum gas; [A complex combination of hydrocarbons obtained by the catalytic reforming of straight-run naphtha and the fractionation of the total effluent. It consists of saturated aliphatic hydrocarbons having carbon numbers predominantly in the range of C2 through C4.]</t>
  </si>
  <si>
    <t>273-270-2</t>
  </si>
  <si>
    <t>68955-34-0</t>
  </si>
  <si>
    <t>649-113-00-2</t>
  </si>
  <si>
    <t>Hydrocarbons, C4; Petroleum gas</t>
  </si>
  <si>
    <t>289-339-5</t>
  </si>
  <si>
    <t>87741-01-3</t>
  </si>
  <si>
    <t>649-114-00-8</t>
  </si>
  <si>
    <t>Alkanes, C1-4, C3-rich; Petroleum gas</t>
  </si>
  <si>
    <t>292-456-4</t>
  </si>
  <si>
    <t>90622-55-2</t>
  </si>
  <si>
    <t>649-115-00-3</t>
  </si>
  <si>
    <t>Gases (petroleum), steam-cracker C3-rich; Petroleum gas; [A complex combination of hydrocarbons produced by the distillation of products from a steam cracking process. It consists predominantly of propylene with some propane and boils in the range of approximately – 70 °C to 0 °C (– 94 °F to 32 °F).]</t>
  </si>
  <si>
    <t>295-404-9</t>
  </si>
  <si>
    <t>92045-22-2</t>
  </si>
  <si>
    <t>649-116-00-9</t>
  </si>
  <si>
    <t>Hydrocarbons, C4, steam-cracker distillate; Petroleum gas; [A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minus 12 °C to 5 °C (10.4 °F to 41 °F).]</t>
  </si>
  <si>
    <t>295-405-4</t>
  </si>
  <si>
    <t>92045-23-3</t>
  </si>
  <si>
    <t>649-117-00-4</t>
  </si>
  <si>
    <t>Petroleum gases, liquefied, sweetened, C4 fraction; Petroleum gas; [A complex combination of hydrocarbons obtained by subjecting a liquified petroleum gas mix to a sweetening process to oxidize mercaptans or to remove acidic impurities. It consists predominantly of C4 saturated and unsaturated hydrocarbons.]</t>
  </si>
  <si>
    <t>295-463-0</t>
  </si>
  <si>
    <t>92045-80-2</t>
  </si>
  <si>
    <t>K S U</t>
  </si>
  <si>
    <t>649-118-00-X</t>
  </si>
  <si>
    <t>Hydrocarbons, C4, 1,3-butadiene- and isobutene-free; Petroleum gas</t>
  </si>
  <si>
    <t>306-004-1</t>
  </si>
  <si>
    <t>95465-89-7</t>
  </si>
  <si>
    <t>649-119-00-5</t>
  </si>
  <si>
    <t>Raffinates (petroleum), steam-cracked C4 fraction cuprous ammonium acetate extn., C3-5 and C3-5 unsatd., butadiene-free; Petroleum gas</t>
  </si>
  <si>
    <t>307-769-4</t>
  </si>
  <si>
    <t>97722-19-5</t>
  </si>
  <si>
    <t>649-120-00-0</t>
  </si>
  <si>
    <t>Gases (petroleum), amine system feed; Refinery gas; [The feed gas to the amine system for removal of hydrogen sulfide. It consists of hydrogen. Carbon monoxide, carbon dioxide, hydrogen sulfide and aliphatic hydrocarbons having carbon numbers predominantly in the range of C1 through C5 may also be present.]</t>
  </si>
  <si>
    <t>270-746-1</t>
  </si>
  <si>
    <t>68477-65-6</t>
  </si>
  <si>
    <t>649-121-00-6</t>
  </si>
  <si>
    <t>Gases (petroleum), benzene unit hydrodesulfurizer off; Refinery gas; [Off gases produced by the benzene unit. It consists primarily of hydrogen. Carbon monoxide and hydrocarbons having carbon numbers predominantly in the range of C1 through C6, including benzene, may also be present.]</t>
  </si>
  <si>
    <t>270-747-7</t>
  </si>
  <si>
    <t>68477-66-7</t>
  </si>
  <si>
    <t>649-122-00-1</t>
  </si>
  <si>
    <t>Gases (petroleum), benzene unit recycle, hydrogen-rich; Refinery gas; [A complex combination of hydrocarbons obtained by recycling the gases of the benzene unit. It consists primarily of hydrogen with various small amounts of carbon monoxide and hydrocarbons having carbon numbers in the range of C1 through C6.]</t>
  </si>
  <si>
    <t>270-748-2</t>
  </si>
  <si>
    <t>68477-67-8</t>
  </si>
  <si>
    <t>649-123-00-7</t>
  </si>
  <si>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</si>
  <si>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270-749-8</t>
  </si>
  <si>
    <t>68477-68-9</t>
  </si>
  <si>
    <t>649-124-00-2</t>
  </si>
  <si>
    <t>Gases (petroleum), catalytic reformed naphtha stripper overheads; Refinery gas; [A complex combination of hydrocarbons obtained from stabilization of catalytic reformed naphtha. Its consists of hydrogen and saturated hydrocarbons having carbon numbers predominantly in the range of C1 through C4.]</t>
  </si>
  <si>
    <t>270-759-2</t>
  </si>
  <si>
    <t>68477-77-0</t>
  </si>
  <si>
    <t>649-125-00-8</t>
  </si>
  <si>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</si>
  <si>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270-761-3</t>
  </si>
  <si>
    <t>68477-80-5</t>
  </si>
  <si>
    <t>649-126-00-3</t>
  </si>
  <si>
    <t>Gases (petroleum), C6-8 catalytic reformer; Refinery gas; [A complex combination of hydrocarbons produced by distillation of products from catalytic reforming of C6-C8feed. It consists of hydrocarbons having carbon numbers in the range of C1 through C5 and hydrogen.]</t>
  </si>
  <si>
    <t>270-762-9</t>
  </si>
  <si>
    <t>68477-81-6</t>
  </si>
  <si>
    <t>649-127-00-9</t>
  </si>
  <si>
    <t>Gases (petroleum), C6-8 catalytic reformer recycle, hydrogen-rich; Refinery gas</t>
  </si>
  <si>
    <t>270-763-4</t>
  </si>
  <si>
    <t>68477-82-7</t>
  </si>
  <si>
    <t>649-128-00-4</t>
  </si>
  <si>
    <t>Gases (petroleum), C2-return stream; Refinery gas; [A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</si>
  <si>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270-766-0</t>
  </si>
  <si>
    <t>68477-84-9</t>
  </si>
  <si>
    <t>649-129-00-X</t>
  </si>
  <si>
    <t>Gases (petroleum), dry sour, gas-concn.-unit-off; Refinery gas; [The complex combination of dry gases from a gas concentration unit. It consists of hydrogen, hydrogen sulfide and hydrocarbons having carbon numbers predominantly in the range of C1 through C3.]</t>
  </si>
  <si>
    <t>270-774-4</t>
  </si>
  <si>
    <t>68477-92-9</t>
  </si>
  <si>
    <t>649-130-00-5</t>
  </si>
  <si>
    <t>Gases (petroleum), gas concn. reabsorber distn.; Refinery gas; [A complex combination of hydrocarbons produced by distillation of products from combined gas streams in a gas concentration reabsorber. It consists predominantly of hydrogen, carbon monoxide, carbon dioxide, nitrogen, hydrogen sulfide and hydrocarbons having carbon numbers in the range of C1 through C3.]</t>
  </si>
  <si>
    <t>270-776-5</t>
  </si>
  <si>
    <t>68477-93-0</t>
  </si>
  <si>
    <t>649-131-00-0</t>
  </si>
  <si>
    <t>Gases (petroleum), hydrogen absorber off; Refinery gas; [A complex combination obtained by absorbing hydrogen from a hydrogen rich stream. It consists of hydrogen, carbon monoxide, nitrogen, and methane with small amounts of C2 hydrocarbons.]</t>
  </si>
  <si>
    <t>270-779-1</t>
  </si>
  <si>
    <t>68477-96-3</t>
  </si>
  <si>
    <t>649-132-00-6</t>
  </si>
  <si>
    <t>Gases (petroleum), hydrogen-rich; Refinery gas; [A complex combination separated as a gas from hydrocarbon gases by chilling. It consists primarily of hydrogen with various small amounts of carbon monoxide, nitrogen, methane, and C2 hydrocarbons.]</t>
  </si>
  <si>
    <t>270-780-7</t>
  </si>
  <si>
    <t>68477-97-4</t>
  </si>
  <si>
    <t>649-133-00-1</t>
  </si>
  <si>
    <t>Gases (petroleum), hydrotreater blend oil recycle, hydrogen-nitrogen-rich; Refinery gas; [A complex combination obtained from recycled hydrotreated blend oil. It consists primarily of hydrogen and nitrogen with various small amounts of carbon monoxide, carbon dioxide and hydrocarbons having carbon numbers predominantly in the range of C1 through C5.]</t>
  </si>
  <si>
    <t>270-781-2</t>
  </si>
  <si>
    <t>68477-98-5</t>
  </si>
  <si>
    <t>649-134-00-7</t>
  </si>
  <si>
    <t>Gases (petroleum), recycle, hydrogen-rich; Refinery gas; [A complex combination obtained from recycled reactor gases. It consists primarily of hydrogen with various small amounts of carbon monoxide, carbon dioxide, nitrogen, hydrogen sulfide, and saturated aliphatic hydrocarbons having carbon numbers in the range of C1 through C5.]</t>
  </si>
  <si>
    <t>270-783-3</t>
  </si>
  <si>
    <t>68478-00-2</t>
  </si>
  <si>
    <t>649-135-00-2</t>
  </si>
  <si>
    <t>Gases (petroleum), reformer make-up, hydrogen-rich; Refinery gas; [A complex combination obtained from the reformers. It consists primarily of hydrogen with various small amounts of carbon monoxide and aliphatic hydrocarbons having carbon numbers predominantly in the range of C1 through C5.]</t>
  </si>
  <si>
    <t>270-784-9</t>
  </si>
  <si>
    <t>68478-01-3</t>
  </si>
  <si>
    <t>649-136-00-8</t>
  </si>
  <si>
    <t>Gases (petroleum), reforming hydrotreater; Refinery gas; [A complex combination obtained from the reforming hydrotreating process. It consists primarily of hydrogen, methane, and ethane with various small amounts of hydrogen sulfide and aliphatic hydrocarbons having carbon numbers predominantly in the range of C3 through C5.]</t>
  </si>
  <si>
    <t>270-785-4</t>
  </si>
  <si>
    <t>68478-02-4</t>
  </si>
  <si>
    <t>649-137-00-3</t>
  </si>
  <si>
    <t>Gases (petroleum), reforming hydrotreater, hydrogen-methane-rich; Refinery gas; [A complex combination obtained from the reforming hydrotreating process. It consists primarily of hydrogen and methane with various small amounts of carbon monoxide, carbon dioxide, nitrogen and saturated aliphatic hydrocarbons having carbon numbers predominantly in the range of C2 through C5.]</t>
  </si>
  <si>
    <t>270-787-5</t>
  </si>
  <si>
    <t>68478-03-5</t>
  </si>
  <si>
    <t>649-138-00-9</t>
  </si>
  <si>
    <t>Gases (petroleum), reforming hydrotreater make-up, hydrogen-rich; Refinery gas; [A complex combination obtained from the reforming hydrotreating process. It consists primarily of hydrogen with various small amounts of carbon monoxide and aliphatic hydrocarbons having carbon numbers predominantly in the range of C1 through C5.]</t>
  </si>
  <si>
    <t>270-788-0</t>
  </si>
  <si>
    <t>68478-04-6</t>
  </si>
  <si>
    <t>649-139-00-4</t>
  </si>
  <si>
    <t>Gases (petroleum), thermal cracking distn.; Refinery gas; [A complex combination produced by distillation of products from a thermal cracking process. It consists of hydrogen, hydrogen sulfide, carbon monoxide, carbon dioxide and hydrocarbons having carbon numbers predominantly in the range of C1 through C6.]</t>
  </si>
  <si>
    <t>270-789-6</t>
  </si>
  <si>
    <t>68478-05-7</t>
  </si>
  <si>
    <t>649-140-00-X</t>
  </si>
  <si>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</si>
  <si>
    <t>270-805-1</t>
  </si>
  <si>
    <t>68478-25-1</t>
  </si>
  <si>
    <t>649-141-00-5</t>
  </si>
  <si>
    <t>Tail gas (petroleum), catalytic reformed naphtha separator; Refinery gas; [A complex combination of hydrocarbons obtained from the catalytic reforming of straight run naphtha. It consists of hydrogen and hydrocarbons having carbon numbers predominantly in the range of C1 through C6.]</t>
  </si>
  <si>
    <t>270-807-2</t>
  </si>
  <si>
    <t>68478-27-3</t>
  </si>
  <si>
    <t>649-142-00-0</t>
  </si>
  <si>
    <t>Tail gas (petroleum), catalytic reformed naphtha stabilizer; Refinery gas; [A complex combination of hydrocarbons obtained from the stabilization of catalytic reformed naphtha. It consists of hydrogen and hydrocarbons having carbon numbers predominantly in the range of C1 through C6.]</t>
  </si>
  <si>
    <t>270-808-8</t>
  </si>
  <si>
    <t>68478-28-4</t>
  </si>
  <si>
    <t>649-143-00-6</t>
  </si>
  <si>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</si>
  <si>
    <t>270-809-3</t>
  </si>
  <si>
    <t>68478-29-5</t>
  </si>
  <si>
    <t>649-144-00-1</t>
  </si>
  <si>
    <t>Tail gas (petroleum), hydrodesulfurized straight-run naphtha separator; Refinery gas; [A complex combination of hydrocarbons obtained from hydrodesulfurization of straight-run naphtha. It consists of hydrogen and saturated aliphatic hydrocarbons having carbon numbers predominantly in the range of C1 through C6.]</t>
  </si>
  <si>
    <t>270-810-9</t>
  </si>
  <si>
    <t>68478-30-8</t>
  </si>
  <si>
    <t>649-145-00-7</t>
  </si>
  <si>
    <t>Gases (petroleum), catalytic reformed straight-run naphtha stabilizer overheads; Refinery gas; [A complex combination of hydrocarbons obtained from the catalytic reforming of straight-run naphtha followed by fractionation of the total effluent. It consists of hydrogen, methane, ethane and propane.]</t>
  </si>
  <si>
    <t>270-999-8</t>
  </si>
  <si>
    <t>68513-14-4</t>
  </si>
  <si>
    <t>649-146-00-2</t>
  </si>
  <si>
    <t>Gases (petroleum), reformer effluent high-pressure flash drum off; Refinery gas; [A complex combination produced by the high-pressure flashing of the effluent from the reforming reactor. It consists primarily of hydrogen with various small amounts of methane, ethane, and propane.]</t>
  </si>
  <si>
    <t>271-003-4</t>
  </si>
  <si>
    <t>68513-18-8</t>
  </si>
  <si>
    <t>649-147-00-8</t>
  </si>
  <si>
    <t>Gases (petroleum), reformer effluent low-pressure flash drum off; Refinery gas; [A complex combination produced by low-pressure flashing of the effluent from the reforming reactor. It consists primarily of hydrogen with various small amounts of methane, ethane, and propane.]</t>
  </si>
  <si>
    <t>271-005-5</t>
  </si>
  <si>
    <t>68513-19-9</t>
  </si>
  <si>
    <t>649-148-00-3</t>
  </si>
  <si>
    <t>Gases (petroleum), oil refinery gas distn. off; Refinery gas; [A complex combination separated by distillation of a gas stream containing hydrogen, carbon monoxide, carbon dioxide and hydrocarbons having carbon numbers in the range of C1 through C6 or obtained by cracking ethane and propane. It consists of hydrocarbons having carbon numbers predominantly in the range of C1 through C2, hydrogen, nitrogen, and carbon monoxide.]</t>
  </si>
  <si>
    <t>271-258-1</t>
  </si>
  <si>
    <t>68527-15-1</t>
  </si>
  <si>
    <t>649-149-00-9</t>
  </si>
  <si>
    <t>Gases (petroleum), benzene unit hydrotreater depentanizer overheads; Refinery gas; [A complex combination produced by treating the feed from the benzene unit with hydrogen in the presence of a catalyst followed by depentanizing. It consists primarily of hydrogen, ethane and propane with various small amounts of nitrogen, carbon monoxide, carbon dioxide and hydrocarbons having carbon numbers predominantly in the range of C1 through C6. It may contain trace amounts of benzene.]</t>
  </si>
  <si>
    <t>271-623-5</t>
  </si>
  <si>
    <t>68602-82-4</t>
  </si>
  <si>
    <t>649-150-00-4</t>
  </si>
  <si>
    <t>Gases (petroleum), secondary absorber off, fluidized catalytic cracker overheads fractionator; Refinery gas; [A complex combination produced by the fractionation of the overhead products from the catalytic cracking process in the fluidized catalytic cracker. It consists of hydrogen, nitrogen, and hydrocarbons having carbon numbers predominantly in the range of C1 through C3.]</t>
  </si>
  <si>
    <t>271-625-6</t>
  </si>
  <si>
    <t>68602-84-6</t>
  </si>
  <si>
    <t>649-151-00-X</t>
  </si>
  <si>
    <t>Petroleum products, refinery gases; Refinery gas; [A complex combination which consists primarily of hydrogen with various small amounts of methane, ethane, and propane.]</t>
  </si>
  <si>
    <t>271-750-6</t>
  </si>
  <si>
    <t>68607-11-4</t>
  </si>
  <si>
    <t>649-152-00-5</t>
  </si>
  <si>
    <t>Gases (petroleum), hydrocracking low-pressure separator; Refinery gas; [A complex combination obtained by the liquid-vapor separation of the hydrocracking process reactor effluent. It consists predominantly of hydrogen and saturated hydrocarbons having carbon numbers predominantly in the range of C1 through C3.]</t>
  </si>
  <si>
    <t>272-182-1</t>
  </si>
  <si>
    <t>68783-06-2</t>
  </si>
  <si>
    <t>649-153-00-0</t>
  </si>
  <si>
    <t>Gases (petroleum), refinery; Refinery gas; [A complex combination obtained from various petroleum refining operations. It consists of hydrogen and hydrocarbons having carbon numbers predominantly in the range of C1 through C3.]</t>
  </si>
  <si>
    <t>272-338-9</t>
  </si>
  <si>
    <t>68814-67-5</t>
  </si>
  <si>
    <t>649-154-00-6</t>
  </si>
  <si>
    <t>Gases (petroleum), platformer products separator off; Refinery gas; [A complex combination obtained from the chemical reforming of naphthenes to aromatics. It consists of hydrogen and saturated aliphatic hydrocarbons having carbon numbers predominantly in the range of C2 through C4.]</t>
  </si>
  <si>
    <t>272-343-6</t>
  </si>
  <si>
    <t>68814-90-4</t>
  </si>
  <si>
    <t>649-155-00-1</t>
  </si>
  <si>
    <t>Gases (petroleum), hydrotreated sour kerosine depentanizer stabilizer off; Refinery gas; [The complex combination obtained from the depentanizer stabilization of hydrotreated kerosine. It consists primarily of hydrogen, methane, ethane, and propane with various small amounts of nitrogen, hydrogen sulfide, carbon monoxide and hydrocarbons having carbon numbers predominantly in the range of C4 through C5.]</t>
  </si>
  <si>
    <t>272-775-5</t>
  </si>
  <si>
    <t>68911-58-0</t>
  </si>
  <si>
    <t>649-156-00-7</t>
  </si>
  <si>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C2 through C5.]</t>
  </si>
  <si>
    <t>272-776-0</t>
  </si>
  <si>
    <t>68911-59-1</t>
  </si>
  <si>
    <t>649-157-00-2</t>
  </si>
  <si>
    <t>Gases (petroleum), distillate unifiner desulfurization stripper off; Refinery gas; [A complex combination stripped from the liquid product of the unifiner desulfurization process. It consists of hydrogen sulfide, methane, ethane, and propane.]</t>
  </si>
  <si>
    <t>272-873-8</t>
  </si>
  <si>
    <t>68919-01-7</t>
  </si>
  <si>
    <t>649-158-00-8</t>
  </si>
  <si>
    <t>Gases (petroleum), fluidized catalytic cracker fractionation off; Refinery gas; [A complex combination produced by the fractionation of the overhead product of the fluidized catalytic cracking process. It consists of hydrogen, hydrogen sulfide, nitrogen, and hydrocarbons having carbon numbers predominantly in the range of C1 through C5.]</t>
  </si>
  <si>
    <t>272-874-3</t>
  </si>
  <si>
    <t>68919-02-8</t>
  </si>
  <si>
    <t>649-159-00-3</t>
  </si>
  <si>
    <t>Gases (petroleum), fluidized catalytic cracker scrubbing secondary absorber off; Refinery gas; [A complex combination produced by scrubbing the overhead gas from the fluidized catalytic cracker. It consists of hydrogen, nitrogen, methane, ethane and propane.]</t>
  </si>
  <si>
    <t>272-875-9</t>
  </si>
  <si>
    <t>68919-03-9</t>
  </si>
  <si>
    <t>649-160-00-9</t>
  </si>
  <si>
    <t>Gases (petroleum), heavy distillate hydrotreater desulfurization stripper off; Refinery gas; [A complex combination stripped from the liquid product of the heavy distillate hydrotreater desulfurization process. It consists of hydrogen, hydrogen sulfide, and saturated aliphatic hydrocarbons having carbon numbers predominantly in the range of C1 through C5.]</t>
  </si>
  <si>
    <t>272-876-4</t>
  </si>
  <si>
    <t>68919-04-0</t>
  </si>
  <si>
    <t>649-161-00-4</t>
  </si>
  <si>
    <t>Gases (petroleum), platformer stabilizer off, light ends fractionation; Refinery gas; [A complex combination obtained by the fractionation of the light ends of the platinum reactors of the platformer unit. It consists of hydrogen, methane, ethane and propane.]</t>
  </si>
  <si>
    <t>272-880-6</t>
  </si>
  <si>
    <t>68919-07-3</t>
  </si>
  <si>
    <t>649-162-00-X</t>
  </si>
  <si>
    <t>Gases (petroleum), preflash tower off, crude distn.; Refinery gas; [A complex combination produced from the first tower used in the distillation of crude oil. It consists of nitrogen and saturated aliphatic hydrocarbons having carbon numbers predominantly in the range of C1 through C5.]</t>
  </si>
  <si>
    <t>272-881-1</t>
  </si>
  <si>
    <t>68919-08-4</t>
  </si>
  <si>
    <t>649-163-00-5</t>
  </si>
  <si>
    <t>Gases (petroleum), tar stripper off; Refinery gas; [A complex combination obtained by the fractionation of reduced crude oil. It consists of hydrogen and hydrocarbons having carbon numbers predominantly in the range of C1 through C4.]</t>
  </si>
  <si>
    <t>272-884-8</t>
  </si>
  <si>
    <t>68919-11-9</t>
  </si>
  <si>
    <t>649-164-00-0</t>
  </si>
  <si>
    <t>Gases (petroleum), unifiner stripper off; Refinery gas; [A combination of hydrogen and methane obtained by fractionation of the products from the unifiner unit.]</t>
  </si>
  <si>
    <t>272-885-3</t>
  </si>
  <si>
    <t>68919-12-0</t>
  </si>
  <si>
    <t>649-165-00-6</t>
  </si>
  <si>
    <t>Tail gas (petroleum), catalytic hydrodesulfurized naphtha separator; Refinery gas; [A complex combination of hydrocarbons obtained from the hydrodesulfurization of naphtha. It consists of hydrogen, methane, ethane, and propane.]</t>
  </si>
  <si>
    <t>273-173-5</t>
  </si>
  <si>
    <t>68952-79-4</t>
  </si>
  <si>
    <t>649-166-00-1</t>
  </si>
  <si>
    <t>Tail gas (petroleum), straight-run naphtha hydrodesulfurizer; Refinery gas; [A complex combination obtained from the hydrodesulfurization of straight-run naphtha. It consists of hydrogen and hydrocarbons having carbon numbers predominantly in the range of C1 through C5.]</t>
  </si>
  <si>
    <t>273-174-0</t>
  </si>
  <si>
    <t>68952-80-7</t>
  </si>
  <si>
    <t>649-167-00-7</t>
  </si>
  <si>
    <t>Gases (petroleum), sponge absorber off, fluidized catalytic cracker and gas oil desulfurizer overhead fractionation; Refinery gas; [A complex combination obtained by the fractionation of products from the fluidized catalytic cracker and gas oil desulfurizer. It consists of hydrogen and hydrocarbons having carbon numbers predominantly in the range of C1 through C4.]</t>
  </si>
  <si>
    <t>273-269-7</t>
  </si>
  <si>
    <t>68955-33-9</t>
  </si>
  <si>
    <t>649-168-00-2</t>
  </si>
  <si>
    <t>Gases (petroleum), crude distn. and catalytic cracking; Refinery gas; [A complex combination produced by crude distillation and catalytic cracking processes. It consists of hydrogen, hydrogen sulfide, nitrogen, carbon monoxide and paraffinic and olefinic hydrocarbons having carbon numbers predominantly in the range of C1 through C6.]</t>
  </si>
  <si>
    <t>273-563-5</t>
  </si>
  <si>
    <t>68989-88-8</t>
  </si>
  <si>
    <t>649-169-00-8</t>
  </si>
  <si>
    <t>Gases (petroleum), gas oil diethanolamine scrubber off; Refinery gas; [A complex combination produced by desulfurization of gas oils with diethanolamine. It consists predominantly of hydrogen sulfide, hydrogen and aliphatic hydrocarbons having carbon numbers in the range of C1 through C5.]</t>
  </si>
  <si>
    <t>295-397-2</t>
  </si>
  <si>
    <t>92045-15-3</t>
  </si>
  <si>
    <t>649-170-00-3</t>
  </si>
  <si>
    <t>Gases (petroleum), gas oil hydrodesulfurization effluent; Refinery gas; [A complex combination obtained by separation of the liquid phase from the effluent from the hydrogenation reaction. It consists predominantly of hydrogen, hydrogen sulfide and aliphatic hydrocarbons having carbon numbers predominantly in the range of C1 through C3.]</t>
  </si>
  <si>
    <t>295-398-8</t>
  </si>
  <si>
    <t>92045-16-4</t>
  </si>
  <si>
    <t>649-171-00-9</t>
  </si>
  <si>
    <t>Gases (petroleum), gas oil hydrodesulfurization purge; Refinery gas; [A complex combination of gases obtained from the reformer and from the purges from the hydrogenation reactor. It consists predominantly of hydrogen and aliphatic hydrocarbons having carbon numbers predominantly in the range of C1 through C4.]</t>
  </si>
  <si>
    <t>295-399-3</t>
  </si>
  <si>
    <t>92045-17-5</t>
  </si>
  <si>
    <t>649-172-00-4</t>
  </si>
  <si>
    <t>Gases (petroleum), hydrogenator effluent flash drum off; Refinery gas; [A complex combination of gases obtained from flash of the effluents after the hydrogenation reaction. It consists predominantly of hydrogen and aliphatic hydrocarbons having carbon numbers predominantly in the range of C1 through C6.]</t>
  </si>
  <si>
    <t>295-400-7</t>
  </si>
  <si>
    <t>92045-18-6</t>
  </si>
  <si>
    <t>649-173-00-X</t>
  </si>
  <si>
    <t>Gases (petroleum), naphtha steam cracking high-pressure residual; Refinery gas; [A complex combination obtained as a reaction mass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</si>
  <si>
    <t>295-401-2</t>
  </si>
  <si>
    <t>92045-19-7</t>
  </si>
  <si>
    <t>649-174-00-5</t>
  </si>
  <si>
    <t>Gases (petroleum), residue visbaking off; Refinery gas; [A complex combination obtained from viscosity reduction of residues in a furnace. It consists predominantly of hydrogen sulfide and paraffinic and olefinic hydrocarbons having carbon numbers predominantly in the range of C1 through C5.]</t>
  </si>
  <si>
    <t>295-402-8</t>
  </si>
  <si>
    <t>92045-20-0</t>
  </si>
  <si>
    <t>649-175-00-0</t>
  </si>
  <si>
    <t>Foots oil (petroleum), acid-treated; Foots oil; [A complex combination of hydrocarbons obtained by treatment of Foot's oil with sulfuric acid. It consists predominantly of branched-chain hydrocarbons with carbon numbers predominantly in the range of C20 through C50.]</t>
  </si>
  <si>
    <t>300-225-7</t>
  </si>
  <si>
    <t>93924-31-3</t>
  </si>
  <si>
    <t>H K U</t>
  </si>
  <si>
    <t>649-176-00-6</t>
  </si>
  <si>
    <t>Foots oil (petroleum), clay-treated; Foots oil; [A complex combination of hydrocarbons obtained by treatment of Foot's oil with natural or modified clay in either a contacting or percolation process to remove the trace amounts of polar compounds and impurities present. It consists predominantly of branched chain hydrocarbons with carbon numbers predominantly in the range of C20 through C50.]</t>
  </si>
  <si>
    <t>300-226-2</t>
  </si>
  <si>
    <t>93924-32-4</t>
  </si>
  <si>
    <t>649-177-00-1</t>
  </si>
  <si>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 51 °C to – 1 °C (– 60 °F to 30 °F.)]</t>
  </si>
  <si>
    <t>268-629-5</t>
  </si>
  <si>
    <t>68131-75-9</t>
  </si>
  <si>
    <t>649-178-00-7</t>
  </si>
  <si>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C1 through C4.]</t>
  </si>
  <si>
    <t>269-617-2</t>
  </si>
  <si>
    <t>68307-98-2</t>
  </si>
  <si>
    <t>649-179-00-2</t>
  </si>
  <si>
    <t>Tail gas (petroleum), catalytic polymn. naphtha fractionation stabilizer; Petroleum gas; [A complex combination of hydrocarbons from the fractionation stabilization products from polymerization of naphtha. It consists predominantly of hydrocarbons having carbon numbers in the range of C1 through C4.]</t>
  </si>
  <si>
    <t>269-618-8</t>
  </si>
  <si>
    <t>68307-99-3</t>
  </si>
  <si>
    <t>649-180-00-8</t>
  </si>
  <si>
    <t>Tail gas (petroleum), catalytic reformed naphtha fractionation stabilizer, hydrogen sulfide-free; Petroleum gas; [A complex combination of hydrocarbons obtained from fractionation stabilization of catalytic reformed naphtha and from which hydrogen sulfide has been removed by amine treatment. It consists predominantly of hydrocarbons having carbon numbers predominantly in the range of C1 through C4.]</t>
  </si>
  <si>
    <t>269-619-3</t>
  </si>
  <si>
    <t>68308-00-9</t>
  </si>
  <si>
    <t>649-181-00-3</t>
  </si>
  <si>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C1 through C6.]</t>
  </si>
  <si>
    <t>269-620-9</t>
  </si>
  <si>
    <t>68308-01-0</t>
  </si>
  <si>
    <t>649-182-00-9</t>
  </si>
  <si>
    <t>Tail gas (petroleum), straight-run distillate hydrodesulfurizer, hydrogen sulfide-free; Petroleum gas; [A complex combination of hydrocarbons obtained from catalytic hydrodesulfurization of straight run distillates and from which hydrogen sulfide has been removed by amine treatment. It consists predominantly of hydrocarbons having carbon numbers predominantly in the range of C1 through C4.]</t>
  </si>
  <si>
    <t>269-630-3</t>
  </si>
  <si>
    <t>68308-10-1</t>
  </si>
  <si>
    <t>649-183-00-4</t>
  </si>
  <si>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</si>
  <si>
    <t>269-623-5</t>
  </si>
  <si>
    <t>68308-03-2</t>
  </si>
  <si>
    <t>649-184-00-X</t>
  </si>
  <si>
    <t>Tail gas (petroleum), gas recovery plant; Petroleum gas; [A complex combination of hydrocarbons from the distillation of products from miscellaneous hydrocarbon streams. It consists predominantly of hydrocarbons having carbon numbers predominantly in the range of C1 through C5.]</t>
  </si>
  <si>
    <t>269-624-0</t>
  </si>
  <si>
    <t>68308-04-3</t>
  </si>
  <si>
    <t>649-185-00-5</t>
  </si>
  <si>
    <t>Tail gas (petroleum), gas recovery plant deethanizer; Petroleum gas; [A complex combination of hydrocarbons from the distillation of products from miscellaneous hydrocarbon streams. It consists of hydrocarbons having carbon numbers predominantly in the range of C1 through C4.]</t>
  </si>
  <si>
    <t>269-625-6</t>
  </si>
  <si>
    <t>68308-05-4</t>
  </si>
  <si>
    <t>649-186-00-0</t>
  </si>
  <si>
    <t>Tail gas (petroleum), hydrodesulfurized distillate and hydrodesulfurized naphtha fractionator, acid-free; Petroleum gas; [A complex combination of hydrocarbons obtained from fractionation of hydrodesulfurized naphtha and distillate hydrocarbon streams and treated to remove acidic impurities. It consists predominantly of hydrocarbons having carbon numbers predominantly in the range of C1 through C5.]</t>
  </si>
  <si>
    <t>269-626-1</t>
  </si>
  <si>
    <t>68308-06-5</t>
  </si>
  <si>
    <t>649-187-00-6</t>
  </si>
  <si>
    <t>Tail gas (petroleum), hydrodesulfurized vacuum gas oil stripper, hydrogen sulfide-free; Petroleum gas; [A complex combination of hydrocarbons obtained from stripping stabilization of catalytic hydrodesulfurized vacuum gas oil and from which hydrogen sulfide has been removed by amine treatment. It consists predominantly of hydrocarbons having carbon numbers predominantly in the range of C1 through C6.]</t>
  </si>
  <si>
    <t>269-627-7</t>
  </si>
  <si>
    <t>68308-07-6</t>
  </si>
  <si>
    <t>649-188-00-1</t>
  </si>
  <si>
    <t>Tail gas (petroleum), light straight-run naphtha stabilizer, hydrogen sulfide-free; Petroleum gas; [A complex combination of hydrocarbons obtained from fractionation stabilization of light straight run naphtha and from which hydrogen sulfide has been removed by amine treatment. It consists predominantly of hydrocarbons having carbon numbers predominantly in the range of C1 through C5.]</t>
  </si>
  <si>
    <t>269-629-8</t>
  </si>
  <si>
    <t>68308-09-8</t>
  </si>
  <si>
    <t>649-189-00-7</t>
  </si>
  <si>
    <t>Tail gas (petroleum), propane-propylene alkylation feed prep deethanizer; Petroleum gas; [A complex combination of hydrocarbons obtained from the distillation of the reaction products of propane with propylene. It consists of hydrocarbons having carbon numbers predominantly in the range of C1 through C4.]</t>
  </si>
  <si>
    <t>269-631-9</t>
  </si>
  <si>
    <t>68308-11-2</t>
  </si>
  <si>
    <t>649-190-00-2</t>
  </si>
  <si>
    <t>Tail gas (petroleum), vacuum gas oil hydrodesulfurizer, hydrogen sulfide-free; Petroleum gas; [A complex combination of hydrocarbons obtained from catalytic hydrodesulfurization of vacuum gas oil and from which hydrogen sulfide has been removed by amine treatment. It consists predominantly of hydrocarbons having carbon numbers predominantly in the range of C1 through C6.]</t>
  </si>
  <si>
    <t>269-632-4</t>
  </si>
  <si>
    <t>68308-12-3</t>
  </si>
  <si>
    <t>649-191-00-8</t>
  </si>
  <si>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 48 °C to 32 °C (– 54 °F to 90 °F).]</t>
  </si>
  <si>
    <t>270-071-2</t>
  </si>
  <si>
    <t>68409-99-4</t>
  </si>
  <si>
    <t>649-193-00-9</t>
  </si>
  <si>
    <t>Alkanes, C1-2; Petroleum gas</t>
  </si>
  <si>
    <t>270-651-5</t>
  </si>
  <si>
    <t>68475-57-0</t>
  </si>
  <si>
    <t>649-194-00-4</t>
  </si>
  <si>
    <t>Alkanes, C2-3; Petroleum gas</t>
  </si>
  <si>
    <t>270-652-0</t>
  </si>
  <si>
    <t>68475-58-1</t>
  </si>
  <si>
    <t>649-195-00-X</t>
  </si>
  <si>
    <t>Alkanes, C3-4; petroleum gas</t>
  </si>
  <si>
    <t>270-653-6</t>
  </si>
  <si>
    <t>68475-59-2</t>
  </si>
  <si>
    <t>649-196-00-5</t>
  </si>
  <si>
    <t>Alkanes, C4-5; Petroleum gas</t>
  </si>
  <si>
    <t>270-654-1</t>
  </si>
  <si>
    <t>68475-60-5</t>
  </si>
  <si>
    <t>649-197-00-0</t>
  </si>
  <si>
    <t>Fuel gases; Petroleum gas; [A combination of light gases. It consists predominantly of hydrogen and/or low molecular weight hydrocarbons.]</t>
  </si>
  <si>
    <t>270-667-2</t>
  </si>
  <si>
    <t>68476-26-6</t>
  </si>
  <si>
    <t>649-198-00-6</t>
  </si>
  <si>
    <t>Fuel gases, crude oil of distillates; Petroleum gas; [A complex combination of light gases produced by distillation of crude oil and by catalytic reforming of naphtha. It consists of hydrogen and hydrocarbons having carbon numbers predominantly in the range of C1 through C4 and boiling in the range of approximately – 217 °C to – 12 °C (– 423 °F to 10 °F).]</t>
  </si>
  <si>
    <t>270-670-9</t>
  </si>
  <si>
    <t>68476-29-9</t>
  </si>
  <si>
    <t>649-199-00-1</t>
  </si>
  <si>
    <t>Hydrocarbons, C3-4; Petroleum gas</t>
  </si>
  <si>
    <t>270-681-9</t>
  </si>
  <si>
    <t>68476-40-4</t>
  </si>
  <si>
    <t>649-200-00-5</t>
  </si>
  <si>
    <t>Hydrocarbons, C4-5; Petroleum gas</t>
  </si>
  <si>
    <t>270-682-4</t>
  </si>
  <si>
    <t>68476-42-6</t>
  </si>
  <si>
    <t>649-201-00-0</t>
  </si>
  <si>
    <t>Hydrocarbons, C2-4, C3-rich; Petroleum gas</t>
  </si>
  <si>
    <t>270-689-2</t>
  </si>
  <si>
    <t>68476-49-3</t>
  </si>
  <si>
    <t>649-202-00-6</t>
  </si>
  <si>
    <t>Petroleum gases, liquefied; Petroleum gas; [A complex combination of hydrocarbons produced by the distillation of crude oil. It consists of hydrocarbons having carbon numbers predominantly in the range of C3 through C7 and boiling in the range of approximately – 40 °C to 80 °C (– 40 °F to 176 °F).]</t>
  </si>
  <si>
    <t>270-704-2</t>
  </si>
  <si>
    <t>68476-85-7</t>
  </si>
  <si>
    <t>649-203-00-1</t>
  </si>
  <si>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 40 °C to 80 °C (– 40 °F to 176 °F).]</t>
  </si>
  <si>
    <t>270-705-8</t>
  </si>
  <si>
    <t>68476-86-8</t>
  </si>
  <si>
    <t>649-204-00-7</t>
  </si>
  <si>
    <t>gases (petroleum), C3-4, isobutane-rich;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</si>
  <si>
    <t>270-724-1</t>
  </si>
  <si>
    <t>68477-33-8</t>
  </si>
  <si>
    <t>649-205-00-2</t>
  </si>
  <si>
    <t>Distillates (petroleum), C3-6, piperylene-rich; Petroleum gas; [A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</si>
  <si>
    <t>270-726-2</t>
  </si>
  <si>
    <t>68477-35-0</t>
  </si>
  <si>
    <t>649-206-00-8</t>
  </si>
  <si>
    <t>Gases (petroleum), butane splitter overheads; Petroleum gas; [A complex combination of hydrocarbons obtained from the distillation of the butane stream. It consists of aliphatic hydrocarbons having carbon numbers predominantly in the range of C3 through C4.]</t>
  </si>
  <si>
    <t>270-750-3</t>
  </si>
  <si>
    <t>68477-69-0</t>
  </si>
  <si>
    <t>649-207-00-3</t>
  </si>
  <si>
    <t>Gases (petroleum), C2-3-; Petroleum gas; [A complex combination of hydrocarbons produced by the distillation of products from a catalytic fractionation process. It contains predominantly ethane, ethylene, propane, and propylene.]</t>
  </si>
  <si>
    <t>270-751-9</t>
  </si>
  <si>
    <t>68477-70-3</t>
  </si>
  <si>
    <t>649-208-00-9</t>
  </si>
  <si>
    <t>Gases (petroleum), catalytic-cracked gas oil depropanizer bottoms, C4-rich acid-free; Petroleum gas; [A complex combination of hydrocarbons obtained from fractionation of catalytic cracked gas oil hydrocarbon stream and treated to remove hydrogen sulfide and other acidic components. It consists of hydrocarbons having carbon numbers in the range of C3 through C5, predominantly C4.]</t>
  </si>
  <si>
    <t>270-752-4</t>
  </si>
  <si>
    <t>68477-71-4</t>
  </si>
  <si>
    <t>649-209-00-4</t>
  </si>
  <si>
    <t>Gases (petroleum), catalytic-cracked naphtha debutanizer bottoms, C3-5-rich; Petroleum gas; [A complex combination of hydrocarbons obtained from the stabilization of catalytic cracked naphtha. It consists of aliphatic hydrocarbons having carbon numbers predominantly in the range of C3 through C5.]</t>
  </si>
  <si>
    <t>270-754-5</t>
  </si>
  <si>
    <t>68477-72-5</t>
  </si>
  <si>
    <t>649-210-00-X</t>
  </si>
  <si>
    <t>Tail gas (petroleum), isomerized naphtha fractionation stabilizer; Petroleum gas; [A complex combination of hydrocarbons obtained from the fractionation stabilization products from isomerized naphtha. It consists predominantly of hydrocarbons having carbon numbers predominantly in the range of C1 through C4.]</t>
  </si>
  <si>
    <t>269-628-2</t>
  </si>
  <si>
    <t>68308-08-7</t>
  </si>
  <si>
    <t>649-211-00-5</t>
  </si>
  <si>
    <t>Foots oil (petroleum), carbon-treated; Foots oil; [A complex combination of hydrocarbons obtained by the treatment of Foots oil with activated carbon for the removal of trace constituents and impurities. It consists predominantly of saturated straight chain hydrocarbons having carbon numbers predominantly greater than C12.]</t>
  </si>
  <si>
    <t>308-126-0</t>
  </si>
  <si>
    <t>97862-76-5</t>
  </si>
  <si>
    <t>L</t>
  </si>
  <si>
    <t>649-212-00-0</t>
  </si>
  <si>
    <t>Distillates (petroleum), sweetened middle; Gasoil - unspecified; [A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 °C to 345 °C (302 °F to 653 °F).]</t>
  </si>
  <si>
    <t>265-088-7</t>
  </si>
  <si>
    <t>64741-86-2</t>
  </si>
  <si>
    <t>N</t>
  </si>
  <si>
    <t>649-213-00-6</t>
  </si>
  <si>
    <t>Gas oils (petroleum), solvent-refined; Gasoil - unspecified; [A complex combination of hydrocarbons obtained as the raffinate from a solvent extraction process. It consists predominantly of aliphatic hydrocarbons having carbon numbers predominantly in the range of C11 through C25 and boiling in the range of approximately 205 °C to 400 °C (401 °F to 752 °F).]</t>
  </si>
  <si>
    <t>265-092-9</t>
  </si>
  <si>
    <t>64741-90-8</t>
  </si>
  <si>
    <t>649-214-00-1</t>
  </si>
  <si>
    <t>Distillates (petroleum), solvent-refined middle; Gasoil - unspecified; [A complex combination of hydrocarbons obtained as the raffinate from a solvent extraction process. It consists predominantly of aliphatic hydrocarbons having carbon numbers predominantly in the range of C9 through C20 and boiling in the range of approximately 150 °C to 345 °C (302 °F to 653 °F).]</t>
  </si>
  <si>
    <t>265-093-4</t>
  </si>
  <si>
    <t>64741-91-9</t>
  </si>
  <si>
    <t>649-215-00-7</t>
  </si>
  <si>
    <t>Gas oils (petroleum), acid-treated; Gasoil - unspecified; [A complex combination of hydrocarbons obtained as a raffinate from a sulfuric acid treating process. It consists of hydrocarbons having carbon numbers predominantly in the range of C13 through C25 and boiling in the range of approximately 230 °C to 400 °C (446 °F to 752 °F).]</t>
  </si>
  <si>
    <t>265-112-6</t>
  </si>
  <si>
    <t>64742-12-7</t>
  </si>
  <si>
    <t>649-216-00-2</t>
  </si>
  <si>
    <t>Distillates (petroleum), acid-treated middle; Gasoil - unspecified; [A complex combination of hydrocarbons obtained as a raffinate from a sulfuric acid treating process. It consists of hydrocarbons having carbon numbers predominantly in the range of C11 through C20 and boiling in the range of approximately 205 °C to 345 °C (401 °F to 653 °F).]</t>
  </si>
  <si>
    <t>265-113-1</t>
  </si>
  <si>
    <t>64742-13-8</t>
  </si>
  <si>
    <t>649-217-00-8</t>
  </si>
  <si>
    <t>Distillates (petroleum), acid-treated light; Gasoil - unspecified; [A complex combination of hydrocarbons obtained as a raffinate from a sulfuric acid treating process. It consists of hydrocarbons having carbon numbers predominantly in the range of C9 through C16 and boiling in the range of approximately 150 °C to 290 °C (302 °F to 554 °F).]</t>
  </si>
  <si>
    <t>265-114-7</t>
  </si>
  <si>
    <t>64742-14-9</t>
  </si>
  <si>
    <t>649-218-00-3</t>
  </si>
  <si>
    <t>Gas oils (petroleum), chemically neutralized; Gasoil - unspecified; [A complex combination of hydrocarbons produced by a treating process to remove acidic materials. It consists of hydrocarbons having carbon numbers predominantly in the range of C13 through C25 and boiling in the range of approximately 230 °C to 400 °C (446 °F to 752 °F).]</t>
  </si>
  <si>
    <t>265-129-9</t>
  </si>
  <si>
    <t>64742-29-6</t>
  </si>
  <si>
    <t>649-219-00-9</t>
  </si>
  <si>
    <t>Distillates (petroleum), chemically neutralized middle; Gasoil - unspecified; [A complex combination of hydrocarbons produced by a treating process to remove acidic materials. It consists of hydrocarbons having carbon numbers predominantly in the range of C11 through C20 and boiling in the range of approximately 205 °C to 345 °C (401 °F to 653 °F).]</t>
  </si>
  <si>
    <t>265-130-4</t>
  </si>
  <si>
    <t>64742-30-9</t>
  </si>
  <si>
    <t>649-220-00-4</t>
  </si>
  <si>
    <t>Distillates (petroleum), clay-treated middle; Gasoil - unspecified; [A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 °C to 345 °C (302 °F to 653 °F).]</t>
  </si>
  <si>
    <t>265-139-3</t>
  </si>
  <si>
    <t>64742-38-7</t>
  </si>
  <si>
    <t>649-221-00-X</t>
  </si>
  <si>
    <t>Distillates (petroleum), hydrotreated middle; Gasoil - unspecified; [A complex combination of hydrocarbons obtained by treating a petroleum fraction with hydrogen in the presence of a catalyst. It consists of hydrocarbons having carbon numbers predominantly in the range of C11 through C25 and boiling in the range of approximately 205 °C to 400 °C (401 °F to 752 °F).]</t>
  </si>
  <si>
    <t>265-148-2</t>
  </si>
  <si>
    <t>64742-46-7</t>
  </si>
  <si>
    <t>649-222-00-5</t>
  </si>
  <si>
    <t>Gas oils (petroleum), hydrodesulfurized; Gasoil - unspecified; [A complex combination of hydrocarbons obtained from a petroleum stock by treating with hydrogen to convert organic sulfur to hydrogen sulfide which is removed. It consists predominantly of hydrocarbons having carbon numbers predominantly in the range of C13 through C25 and boiling in the range of approximately 230 °C to 400 °C (446 °F to 752 °F).]</t>
  </si>
  <si>
    <t>265-182-8</t>
  </si>
  <si>
    <t>64742-79-6</t>
  </si>
  <si>
    <t>649-223-00-0</t>
  </si>
  <si>
    <t>Distillates (petroleum), hydrodesulfurized middle; Gasoil - unspecified; [A complex combination of hydrocarbons obtained from a petroleum stock by treating with hydrogen to convert organic sulfur to hydrogen sulfide which is removed. It consists of hydrocarbons having carbon numbers predominantly in the range of C11 through C25 and boiling in the range of approximately 205 °C to 400 °C (401 °F to 752 °F).]</t>
  </si>
  <si>
    <t>265-183-3</t>
  </si>
  <si>
    <t>64742-80-9</t>
  </si>
  <si>
    <t>649-224-00-6</t>
  </si>
  <si>
    <t>Fuels, diesel; Gasoil - unspecified; [A complex combination of hydrocarbons produced by the distillation of crude oil. It consists of hydrocarbons having carbon numbers predominantly in the range of C9 through C20 and boiling in the range of approximately 163 °C to 357 °C (325 °F to 675 °F).]</t>
  </si>
  <si>
    <t>269-822-7</t>
  </si>
  <si>
    <t>68334-30-5</t>
  </si>
  <si>
    <t>649-225-00-1</t>
  </si>
  <si>
    <t>Fuel oil, No 2; Gasoil - unspecified; [A distillate oil having a minimum viscosity of 32,6 SUS at 37,7 °C (100 °F) to a maximum of 37,9 SUS at 37,7 °C (100 °F).]</t>
  </si>
  <si>
    <t>270-671-4</t>
  </si>
  <si>
    <t>68476-30-2</t>
  </si>
  <si>
    <t>649-226-00-7</t>
  </si>
  <si>
    <t>Fuel oil, No 4; Gasoil - unspecified; [A distillate oil having a minimum viscosity of 45 SUS at 37,7 °C (100 °F) to a maximum of 125 SUS at 37,7 °C (100 °F).]</t>
  </si>
  <si>
    <t>270-673-5</t>
  </si>
  <si>
    <t>68476-31-3</t>
  </si>
  <si>
    <t>649-227-00-2</t>
  </si>
  <si>
    <t>Fuels, diesel, No 2; Gasoil - unspecified; [A distillate oil having a minimum viscosity of 32,6 SUS at 37,7 °C (100 °F).]</t>
  </si>
  <si>
    <t>270-676-1</t>
  </si>
  <si>
    <t>68476-34-6</t>
  </si>
  <si>
    <t>649-228-00-8</t>
  </si>
  <si>
    <t>Distillates (petroleum), catalytic reformer fractionator residue, high-boiling; Gasoil - unspecified; [A complex combination of hydrocarbons from the distillation of catalytic reformer fracftionator residue. It boils in the range of approximately 343 °C to 399 °C (650 °F to 750 °F).]</t>
  </si>
  <si>
    <t>270-719-4</t>
  </si>
  <si>
    <t>68477-29-2</t>
  </si>
  <si>
    <t>649-229-00-3</t>
  </si>
  <si>
    <t>Distillates (petroleum), catalytic reformer fractionator residue, intermediate-boiling; Gasoil - unspecified; [A complex combination of hydrocarbons from the distillation of catalytic reformer fractionator residue. It boils in the range of approximately 288 °C to 371 °C (550 °F to 700 °F).]</t>
  </si>
  <si>
    <t>270-721-5</t>
  </si>
  <si>
    <t>68477-30-5</t>
  </si>
  <si>
    <t>649-230-00-9</t>
  </si>
  <si>
    <t>Distillates (petroleum), catalytic reformer fractionator residue, low-boiling; Gasoil - unspecified; [The complex combination of hydrocarbons from the distillation of catalytic reformer fractionator residue. It boils approximately below 288 °C (550 °F).]</t>
  </si>
  <si>
    <t>270-722-0</t>
  </si>
  <si>
    <t>68477-31-6</t>
  </si>
  <si>
    <t>649-231-00-4</t>
  </si>
  <si>
    <t>Distillates (petroleum), highly refined middle; Gasoil - unspecified; [A complex combination of hydrocarbons obtained by the subjection of a petroleum fraction to several of the following steps: filtration, centrifugation, atmospheric distillation, vacuum distillation, acidification, neutralization and clay treatment. It consists predominantly of hydrocarbons having carbon numbers predominantly in the range of C10 through C20.]</t>
  </si>
  <si>
    <t>292-615-8</t>
  </si>
  <si>
    <t>90640-93-0</t>
  </si>
  <si>
    <t>649-232-00-X</t>
  </si>
  <si>
    <t>Distillates (petroleum) catalytic reformer, heavy arom. conc.; Gasoil - unspecified; [A complex combination of hydrocarbons obtained from the distillation of a catalytically reformed petroleum cut. It consists predominantly of aromatic hydrocarbons having carbon numbers predominantly in the range of C10 through C16 and boiling in the range of approximately 200 °C to 300 °C (392 °F to 572 °F).]</t>
  </si>
  <si>
    <t>295-294-2</t>
  </si>
  <si>
    <t>91995-34-5</t>
  </si>
  <si>
    <t>649-233-00-5</t>
  </si>
  <si>
    <t>Gas oils, paraffinic; Gasoil - unspecified; [A distillate obtained from the redistillation of a complex combination of hydrocarbons obtained by the distillation of the effluents from a severe catalytic hydrotreatment of paraffins. It boils in the range of approximately 190 °C to 330 °C (374 °F to 594 °F).]</t>
  </si>
  <si>
    <t>300-227-8</t>
  </si>
  <si>
    <t>93924-33-5</t>
  </si>
  <si>
    <t>649-234-00-0</t>
  </si>
  <si>
    <t>Naphtha (petroleum), solvent-refined hydrodesulfurized heavy; Gasoil - unspecified</t>
  </si>
  <si>
    <t>307-035-3</t>
  </si>
  <si>
    <t>97488-96-5</t>
  </si>
  <si>
    <t>649-235-00-6</t>
  </si>
  <si>
    <t>Hydrocarbons, C16-20, hydrotreated middle distillate, distn. lights; Gasoil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°C to 350 °C (554 °F to 662 °F). It produces a finished oil having a viscosity of 2cSt at 100 °C (212 °F).]</t>
  </si>
  <si>
    <t>307-659-6</t>
  </si>
  <si>
    <t>97675-85-9</t>
  </si>
  <si>
    <t>649-236-00-1</t>
  </si>
  <si>
    <t>Hydrocarbons, C12-20, hydrotreated paraffinic, distn. lights; Gasoil - unspecified; [A complex combination of hydrocarbons obtained as first runnings from the vacuum distillation of effluents from the treatment of heavy paraffins with hydrogen in the presence of a catalyst. It consists predominantly of hydrocarbons having carbon numbers predominantly in the range of C12 through C20 and boiling in the range of approximately 230 °C to 350 °C (446 °F to 662 °F). It produces a finished oil having a viscosity of 2cSt at 100 °C (212 °F).]</t>
  </si>
  <si>
    <t>307-660-1</t>
  </si>
  <si>
    <t>97675-86-0</t>
  </si>
  <si>
    <t>649-237-00-7</t>
  </si>
  <si>
    <t>Hydrocarbons, C11-17, solvent-extd. light naphthenic; Gasoil - unspecified; [A complex combination of hydrocarbons obtained by extraction of the aromatics from a light naphthenic distillate having a visciosity of 2.2 cSt at 40 °C (104 °F). It consists predominantly of hydrocarbons having carbon numbers predominantly in the range of C11 through C17 and boiling in the range of approximately 200 °C to 300 °C (392 °F to 572 °F).]</t>
  </si>
  <si>
    <t>307-757-9</t>
  </si>
  <si>
    <t>97722-08-2</t>
  </si>
  <si>
    <t>649-238-00-2</t>
  </si>
  <si>
    <t>Gas oils, hydrotreated; Gasoil - unspecified; [A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 °C to 340 °C (626 °F to 644 °F).]</t>
  </si>
  <si>
    <t>308-128-1</t>
  </si>
  <si>
    <t>97862-78-7</t>
  </si>
  <si>
    <t>649-239-00-8</t>
  </si>
  <si>
    <t>Distillates (petroleum), carbon-treated light paraffinic; Gasoil - unspecified; [A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</si>
  <si>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t>309-667-5</t>
  </si>
  <si>
    <t>100683-97-4</t>
  </si>
  <si>
    <t>649-240-00-3</t>
  </si>
  <si>
    <t>Distillates (petroleum), intermediate paraffinic, carbon-treated; Gasoil - unspecified; [A complex combination of hydrocarbons obtained by the treatment of petroleum with activated charcoal for the removal of trace polar constituents and impurities. It consists predominantly of hydrocarbons having carbon numbers predominantly in the range of C16 through C36.]</t>
  </si>
  <si>
    <t>309-668-0</t>
  </si>
  <si>
    <t>100683-98-5</t>
  </si>
  <si>
    <t>649-241-00-9</t>
  </si>
  <si>
    <t>Distillates (petroleum), intermediate paraffinic, clay-treated; Gasoil - unspecified; [A complex combination of hydrocarbons obtained by the treatment of petroleum with bleaching earth for the removal of trace polar constituents and impurities. It consists predominantly of hydrocarbons having carbon numbers predominantly in the range of C16 through C36.]</t>
  </si>
  <si>
    <t>309-669-6</t>
  </si>
  <si>
    <t>100683-99-6</t>
  </si>
  <si>
    <t>649-242-00-4</t>
  </si>
  <si>
    <t>Alkanes, C12-26-branched and linear</t>
  </si>
  <si>
    <t>292-454-3</t>
  </si>
  <si>
    <t>90622-53-0</t>
  </si>
  <si>
    <t>649-243-00-X</t>
  </si>
  <si>
    <t>Lubricating greases; Grease; [A complex combination of hydrocarbons having carbon numbers predominantly in the range of C12 through C50. May contain organic salts of alkali metals, alkaline earth metals, and/or aluminium compounds.]</t>
  </si>
  <si>
    <t>278-011-7</t>
  </si>
  <si>
    <t>74869-21-9</t>
  </si>
  <si>
    <t>649-244-00-5</t>
  </si>
  <si>
    <t>Slack wax (petroleum); Slack wax; [A complex combination of hydrocarbons obtained from a petroleum fraction by solvent crystallization (solvent dewaxing) or as a distillation fraction from a very waxy crude. It consists predominantly of saturated straight and branched chain hydrocarbons having carbon numbers predominantly greater than C20.]</t>
  </si>
  <si>
    <t>265-165-5</t>
  </si>
  <si>
    <t>64742-61-6</t>
  </si>
  <si>
    <t>649-245-00-0</t>
  </si>
  <si>
    <t>Slack wax (petroleum), acid-treated; Slack wax; [A complex combination of hydrocarbons obtained as a raffinate by treatment of a petroleum slack wax fraction with sulfuric acid treating process. It consists predominantly of saturated straight and branched chain hydrocarbons having carbon numbers predominantly greater than C20.]</t>
  </si>
  <si>
    <t>292-659-8</t>
  </si>
  <si>
    <t>90669-77-5</t>
  </si>
  <si>
    <t>649-246-00-6</t>
  </si>
  <si>
    <t>Slack wax (petroleum), clay-treated; Slack wax; [A complex combination of hydrocarbons obtained by treatment of a petroleum slack wax fraction with natural or modified clay in either a contacting or percolation process. It consists predominantly of saturated straight and branched hydrocarbons having carbon numbers predominantly greater than C20.]</t>
  </si>
  <si>
    <t>292-660-3</t>
  </si>
  <si>
    <t>90669-78-6</t>
  </si>
  <si>
    <t>649-247-00-1</t>
  </si>
  <si>
    <t>Slack wax (petroleum), hydrotreated; Slack wax; [A complex combination of hydrocarbons obtained by treating slack wax with hydrogen in the presence of a catalyst. It consists predominantly of saturated straight and branched chain hydrocarbons having carbon numbers predominantly greater than C20.]</t>
  </si>
  <si>
    <t>295-523-6</t>
  </si>
  <si>
    <t>92062-09-4</t>
  </si>
  <si>
    <t>649-248-00-7</t>
  </si>
  <si>
    <t>Slack wax (petroleum), low-melting; Slack wax; [A complex combination of hydrocarbons obtained from a petroleum fraction by solvent deparaffination. It consists predominantly of saturated straight and branched chain hydrocarbons having carbon numbers predominantly greater than C12.]</t>
  </si>
  <si>
    <t>295-524-1</t>
  </si>
  <si>
    <t>92062-10-7</t>
  </si>
  <si>
    <t>649-249-00-2</t>
  </si>
  <si>
    <t>Slack wax (petroleum), low-melting, hydrotreated; Slack wax; [A complex combination of hydrocarbons obtained by treatment of low-melting petroleum slack wax with hydrogen in the presence of a catalyst. It consists predominantly of saturated straight and branched chain hydrocarbons having carbon numbers predominantly greater than C12.]</t>
  </si>
  <si>
    <t>295-525-7</t>
  </si>
  <si>
    <t>92062-11-8</t>
  </si>
  <si>
    <t>649-250-00-8</t>
  </si>
  <si>
    <t>Slack wax (petroleum), low-melting, carbon-treated; Slack wax; [A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</si>
  <si>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t>308-155-9</t>
  </si>
  <si>
    <t>97863-04-2</t>
  </si>
  <si>
    <t>649-251-00-3</t>
  </si>
  <si>
    <t>Slack wax (petroleum), low-melting, clay-treated; Slack wax; [A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C12.]</t>
  </si>
  <si>
    <t>308-156-4</t>
  </si>
  <si>
    <t>97863-05-3</t>
  </si>
  <si>
    <t>649-252-00-9</t>
  </si>
  <si>
    <t>Slack wax (petroleum), low-melting,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</si>
  <si>
    <t>308-158-5</t>
  </si>
  <si>
    <t>97863-06-4</t>
  </si>
  <si>
    <t>649-253-00-4</t>
  </si>
  <si>
    <t>Slack wax (petroleum), carbon-treated; Slack wax; [A complex combination of hydrocarbons obtained by treatment of petroleum slack wax with activated charcoal for the removal of trace polar constituents and impurities.]</t>
  </si>
  <si>
    <t>309-723-9</t>
  </si>
  <si>
    <t>100684-49-9</t>
  </si>
  <si>
    <t>649-254-00-X</t>
  </si>
  <si>
    <t>Petrolatum; Petrolatum; [A complex combination of hydrocarbons obtained as a semi-solid from dewaxing paraffinic residual oil. It consists predominantly of saturated crystalline and liquid hydrocarbons having carbon numbers predominantly greater than C25.]</t>
  </si>
  <si>
    <t>232-373-2</t>
  </si>
  <si>
    <t>8009-03-8</t>
  </si>
  <si>
    <t>649-255-00-5</t>
  </si>
  <si>
    <t>Petrolatum (petroleum), oxidized; Petrolatum; [A complex combination of organic compounds, predominantly high molecular weight carboxylic acids, obtained by the air oxidation of petrolatum.]</t>
  </si>
  <si>
    <t>265-206-7</t>
  </si>
  <si>
    <t>64743-01-7</t>
  </si>
  <si>
    <t>649-256-00-0</t>
  </si>
  <si>
    <t>Petrolatum (petroleum), alumina-treated; Petrolatum; [A complex combination of hydrocarbons obtained when petrolatum is treated with Al2O3 to remove polar components and impurities. It consists predominantly of saturated, crystalline, and liquid hydrocarbons having carbon numbers predominantly greater than C25.]</t>
  </si>
  <si>
    <t>285-098-5</t>
  </si>
  <si>
    <t>85029-74-9</t>
  </si>
  <si>
    <t>649-257-00-6</t>
  </si>
  <si>
    <t>Petrolatum (petroleum), hydrotreated; Petrolatum; [A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</si>
  <si>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649-258-00-1</t>
  </si>
  <si>
    <t>Petrolatum (petroleum), carbon-treated; Petrolatum; [A complex combination of hydrocarbons obtained by the treatment of petroleum petrolatum with activated carbon for the removal of trace polar constituents and impurities. It consists predominantly of saturated hydrocarbons having carbon numbers predominantly greater than C20.]</t>
  </si>
  <si>
    <t>308-149-6</t>
  </si>
  <si>
    <t>97862-97-0</t>
  </si>
  <si>
    <t>649-259-00-7</t>
  </si>
  <si>
    <t>Petrolatum (petroleum), silicic acid-treated; Petrolatum; [A complex combination of hydrocarbons obtained by the treatment of petroleum petrolatum with silicic acid for the removal of trace polar constituents and impurities. It consists predominantly of saturated hydrocarbons having carbon numbers predominantly greater than C20.]</t>
  </si>
  <si>
    <t>308-150-1</t>
  </si>
  <si>
    <t>97862-98-1</t>
  </si>
  <si>
    <t>649-260-00-2</t>
  </si>
  <si>
    <t>Petrolatum (petroleum), clay-treated; 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</si>
  <si>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t>309-706-6</t>
  </si>
  <si>
    <t>100684-33-1</t>
  </si>
  <si>
    <t>649-261-00-8</t>
  </si>
  <si>
    <t>Gasoline, natural; Low boiling point naphtha; [A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20°C to 120°C (-4°F to 248°F).]</t>
  </si>
  <si>
    <t>232-349-1</t>
  </si>
  <si>
    <t>8006-61-9</t>
  </si>
  <si>
    <t xml:space="preserve">Carc. 1B
Muta. 1B
Asp. Tox. 1
</t>
  </si>
  <si>
    <t xml:space="preserve">H350
H340
H304
</t>
  </si>
  <si>
    <t>649-262-00-3</t>
  </si>
  <si>
    <t>Naphtha; Low boiling point naphtha; [Refined, partly refined, or unrefined petroleum products produced by the distillation of natural gas.  It consists of hydrocarbons having carbon numbers predominantly in the range of C5 through C6 and boiling in the range of approximately 100°C to 200°C (212°F to 392°F).]</t>
  </si>
  <si>
    <t>232-443-2</t>
  </si>
  <si>
    <t>8030-30-6</t>
  </si>
  <si>
    <t>649-263-00-9</t>
  </si>
  <si>
    <t>Ligroine; Low boiling point naphtha; [A complex combination of hydrocarbons obtained by the fractional distillation of petroleum.  This fraction boils in a range of approximately 20°C to 135°C (58°F to 275°F).]</t>
  </si>
  <si>
    <t>232-453-7</t>
  </si>
  <si>
    <t>8032-32-4</t>
  </si>
  <si>
    <t>649-264-00-4</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</si>
  <si>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65°C to 230°C (149°F to 446°F).]</t>
  </si>
  <si>
    <t>265-041-0</t>
  </si>
  <si>
    <t>64741-41-9</t>
  </si>
  <si>
    <t>649-265-00-X</t>
  </si>
  <si>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-20°C to 220°C (-4°F to 428°F).]</t>
  </si>
  <si>
    <t>265-042-6</t>
  </si>
  <si>
    <t>64741-42-0</t>
  </si>
  <si>
    <t>649-266-00-5</t>
  </si>
  <si>
    <t>Naphtha (petroleum), light straight-run; Low boiling point naphtha; [A complex combination of hydrocarbons produced by distillation of crude oil.  It consists predominantly of aliphatic hydrocarbons having carbon numbers predominantly in the range of C4 through C10 and boiling in the range of approximately -20°C to 180°C (-4°F to 356°F).]</t>
  </si>
  <si>
    <t>265-046-8</t>
  </si>
  <si>
    <t>64741-46-4</t>
  </si>
  <si>
    <t>649-267-00-0</t>
  </si>
  <si>
    <t>Solvent naphtha (petroleum), light aliph.; Low boiling point naphtha; [A complex combination of hydrocarbons obtained from the distillation of crude oil or natural gasoline.  It consists predominantly of saturated hydrocarbons having carbon numbers predominantly in the range of C5 through C10 and boiling in the range of approximately 35°C to 160°C (95°F to 320°F).]</t>
  </si>
  <si>
    <t>265-192-2</t>
  </si>
  <si>
    <t>64742-89-8</t>
  </si>
  <si>
    <t>649-268-00-6</t>
  </si>
  <si>
    <t>Distillates (petroleum), straight-run light; Low boiling point naphtha; [A complex combination of hydrocarbons produced by the distillation of crude oil.  It consists of hydrocarbons having carbon numbers predominantly in the range of C2 through C7 and boiling in the range of approximately -88°C to 99°C (-127°F to 210°F).]</t>
  </si>
  <si>
    <t>270-077-5</t>
  </si>
  <si>
    <t>68410-05-9</t>
  </si>
  <si>
    <t>649-269-00-1</t>
  </si>
  <si>
    <t>Gasoline, vapor-recovery; Low boiling point naphtha; [A complex combination of hydrocarbons separated from the gases from vapor recovery systems by cooling.  It consists of hydrocarbons having carbon numbers predominantly in the range of C4 through C11 and boiling in the range of approximately -20°C to 196°C(-4°F to 384°F).]</t>
  </si>
  <si>
    <t>271-025-4</t>
  </si>
  <si>
    <t>68514-15-8</t>
  </si>
  <si>
    <t>649-270-00-7</t>
  </si>
  <si>
    <t>Gasoline, straight-run, topping-plant; Low boiling point naphtha; [A complex combination of hydrocarbons produced from the topping plant by the distillation of crude oil.  It boils in the range of approximately 36.1°C to 193.3°C (97°F to 380°F).]</t>
  </si>
  <si>
    <t>271-727-0</t>
  </si>
  <si>
    <t>68606-11-1</t>
  </si>
  <si>
    <t>649-271-00-2</t>
  </si>
  <si>
    <t>Naphtha (petroleum), unsweetened; Low boiling point naphtha; [A complex combination of hydrocarbons produced from the distillation of naphtha streams from various refinery processes.  It consists of hydrocarbons having carbon numbers predominantly in the range of C5 through C12 and boiling in the range of approximately 0°C to 230°C (25°F to 446°F).]</t>
  </si>
  <si>
    <t>272-186-3</t>
  </si>
  <si>
    <t>68783-12-0</t>
  </si>
  <si>
    <t>649-272-00-8</t>
  </si>
  <si>
    <t>Distillates (petroleum), light straight-run gasoline fractionation stabilizer overheads; Low boiling point naphtha; [A complex combination of hydrocarbons obtained by the fractionation of light straight-run gasoline.  It consists of saturated aliphatic hydrocarbons having carbon numbers predominantly in the range of C3 through C6.]</t>
  </si>
  <si>
    <t>272-931-2</t>
  </si>
  <si>
    <t>68921-08-4</t>
  </si>
  <si>
    <t>649-273-00-3</t>
  </si>
  <si>
    <t>Naphtha (petroleum), heavy straight run, arom.-contg.; Low boiling point naphtha; [A complex combination of hydrocarbons obtained from a distillation process of crude petroleum.  It consists predominantly of hydrocarbons having carbon numbers in the range of C8 through C12 and boiling in the range of approximately 130°C to 210°C (266°F to 410°F).]</t>
  </si>
  <si>
    <t>309-945-6</t>
  </si>
  <si>
    <t>101631-20-3</t>
  </si>
  <si>
    <t>649-274-00-9</t>
  </si>
  <si>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90°C to 220°C (194°F to 428°F).]</t>
  </si>
  <si>
    <t>265-066-7</t>
  </si>
  <si>
    <t>64741-64-6</t>
  </si>
  <si>
    <t>649-275-00-4</t>
  </si>
  <si>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150°C to 220°C (302°F to 428°F).]</t>
  </si>
  <si>
    <t>265-067-2</t>
  </si>
  <si>
    <t>64741-65-7</t>
  </si>
  <si>
    <t>649-276-00-X</t>
  </si>
  <si>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90°C to 160°C (194°F to 320°F).]</t>
  </si>
  <si>
    <t>265-068-8</t>
  </si>
  <si>
    <t>64741-66-8</t>
  </si>
  <si>
    <t>649-277-00-5</t>
  </si>
  <si>
    <t>Naphtha (petroleum), isomerization; Low boiling point modified naphtha; [A complex combination of hydrocarbons obtained from catalytic isomerization of straight chain paraffinic C4 through C6 hydrocarbons.  It consists predominantly of saturated hydrocarbons such as isobutane, isopentane, 2,2-dimethylbutane, 2-methylpentane, and 3-methylpentane.]</t>
  </si>
  <si>
    <t>265-073-5</t>
  </si>
  <si>
    <t>64741-70-4</t>
  </si>
  <si>
    <t>649-278-00-0</t>
  </si>
  <si>
    <t>Naphtha (petroleum), solvent-refined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approximately 35°C to 190°C (95°F to 374°F).]</t>
  </si>
  <si>
    <t>265-086-6</t>
  </si>
  <si>
    <t>64741-84-0</t>
  </si>
  <si>
    <t>649-279-00-6</t>
  </si>
  <si>
    <t>Naphtha (petroleum), solvent-refined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90°C to 230°C (194°F to 446°F).]</t>
  </si>
  <si>
    <t>265-095-5</t>
  </si>
  <si>
    <t>64741-92-0</t>
  </si>
  <si>
    <t>649-280-00-1</t>
  </si>
  <si>
    <t>Raffinates (petroleum), catalytic reformer ethylene glycol-water countercurrent exts.; Low boiling point modified naphtha; [A complex combination of hydrocarbons obtained as the raffinate from the UDEX extraction process on the catalytic reformer stream.  It consists of saturated hydrocarbons having carbon numbers predominantly in the range of C6 through C9.]</t>
  </si>
  <si>
    <t>270-088-5</t>
  </si>
  <si>
    <t>68410-71-9</t>
  </si>
  <si>
    <t>649-281-00-7</t>
  </si>
  <si>
    <t>Raffinates (petroleum), reformer, Lurgi unit-sepd.;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C6 through C8.]</t>
  </si>
  <si>
    <t>270-349-3</t>
  </si>
  <si>
    <t>68425-35-4</t>
  </si>
  <si>
    <t>649-282-00-2</t>
  </si>
  <si>
    <t>Naphtha (petroleum), full-range alkylate, butane-contg.; Low boiling point modified naphta; [A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35°C to 200°C (95°F to 428°F).]</t>
  </si>
  <si>
    <t>271-267-0</t>
  </si>
  <si>
    <t>68527-27-5</t>
  </si>
  <si>
    <t>649-283-00-8</t>
  </si>
  <si>
    <t>Distillates (petroleum), naphtha steam cracking-derived, solvent-refined light hydrotreated; Low boiling point modified naphtha; [A complex combination of hydrocarbons obtained as the raffinates from a solvent extraction process of hydrotreated light distillate from steam-cracked naphtha.]</t>
  </si>
  <si>
    <t>295-315-5</t>
  </si>
  <si>
    <t>91995-53-8</t>
  </si>
  <si>
    <t>649-284-00-3</t>
  </si>
  <si>
    <t>Naphtha (petroleum), C4-12, butane-alkylate, isooctane-rich; Low boiling point modified naphtha; [A complex combination of hydrocarbons obtained by alkylation of butanes.  It consists predominantly of hydrocarbons having carbon numbers predominantly in the range of C4 through C12, rich in isooctane, and boiling in the range of approximately 35°C to 210°C (95°F to 410°F).]</t>
  </si>
  <si>
    <t>295-430-0</t>
  </si>
  <si>
    <t>92045-49-3</t>
  </si>
  <si>
    <t>649-285-00-9</t>
  </si>
  <si>
    <t>Hydrocarbons, hydrotreated light naphtha distillates, solvent-refined; Low boiling point modified naphtha; [A combination of hydrocarbons obtained from the distillation of hydrotreated naphtha followed by a solvent extraction and distillation process.  It consists predominantly of saturated hydrocarbons boiling in the range of approximately 94°C to 99°C (201°F to 210°F).]</t>
  </si>
  <si>
    <t>295-436-3</t>
  </si>
  <si>
    <t>92045-55-1</t>
  </si>
  <si>
    <t>649-286-00-4</t>
  </si>
  <si>
    <t>Naphtha (petroleum), isomerization, C6-fraction; Low boiling point modified naphtha; [A complex combination of hydrocarbons obtained by distillation of a gasoline which has been catalytically isomerized.  It consists predominantly of hexane isomers boiling in the range of approximately 60°C to 66°C (140°F to 151°F).]</t>
  </si>
  <si>
    <t>295-440-5</t>
  </si>
  <si>
    <t>92045-58-4</t>
  </si>
  <si>
    <t>649-287-00-X</t>
  </si>
  <si>
    <t>Hydrocarbons, C6-7, naphtha-cracking, solvent-refined; Low boiling point modified naphtha; [A complex combination of hydrocarbons obtained by the sorption of benzene from a catalytically fully hydrogenated benzene-rich hydrocarbon cut that was distillatively obtained from prehydrogenated cracked naphtha.  It consists predominantly of paraffinic and naphthenic hydrocarbons having carbon numbers predominantly in the range of C6 through C7 and boiling in the range of approximately 70°C to 100°C (158°F to 212°F).]</t>
  </si>
  <si>
    <t>295-446-8</t>
  </si>
  <si>
    <t>92045-64-2</t>
  </si>
  <si>
    <t>649-288-00-5</t>
  </si>
  <si>
    <t>Hydrocarbons, C6-rich,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65°C to 70°C (149°F to 158°F).]</t>
  </si>
  <si>
    <t>309-871-4</t>
  </si>
  <si>
    <t>101316-67-0</t>
  </si>
  <si>
    <t>649-289-00-0</t>
  </si>
  <si>
    <t>Naphtha (petroleum), heavy catalytic cracked; Low boiling point cat-cracked naphtha; [A complex combination of hydrocarbons produced by a distillation of products from a catalytic cracking process.  It consists of hydrocarbons having carbon numbers predominantly in the range of C6 through C12 and boiling in the range of approximately 65°C to 230°C (148°F to 446°F).  It contains a relatively large proportion of unsaturated hydrocarbons.]</t>
  </si>
  <si>
    <t>265-055-7</t>
  </si>
  <si>
    <t>64741-54-4</t>
  </si>
  <si>
    <t>649-290-00-6</t>
  </si>
  <si>
    <t>Naphtha (petroleum), light catalytic cracked; Low boiling point cat-cracked naphtha; [A complex combination of hydrocarbons produced by the distillation of products from a catalytic cracking process.  It consists of hydrocarbons having carbon numbers predominantly in the range of C4 through C11 and boiling in the range of approximately -20°C to 190°C (-4°F to 374°F).  It contains a relatively large proportion of unsaturated hydrocarbons.]</t>
  </si>
  <si>
    <t>265-056-2</t>
  </si>
  <si>
    <t>64741-55-5</t>
  </si>
  <si>
    <t>649-291-00-1</t>
  </si>
  <si>
    <t>Hydrocarbons, C3-11, catalytic cracker distillates; Low boiling point cat-cracked naphtha; [A complex combination of hydrocarbons produced by the distillations of products from a catalytic cracking process.  It consists of hydrocarbons having carbon numbers predominantly in the range of C3 through C11 and boiling in a range approximately up to 204°C (400°F).]</t>
  </si>
  <si>
    <t>270-686-6</t>
  </si>
  <si>
    <t>68476-46-0</t>
  </si>
  <si>
    <t>649-292-00-7</t>
  </si>
  <si>
    <t>Naphtha (petroleum), catalytic cracked light distd.; Low boiling point cat-cracked naphtha; [A complex combination of hydrocarbons produced by the distillation of products from a catalytic cracking process.  It consists of hydrocarbons having carbon numbers predominantly in the range of C1 through C5.]</t>
  </si>
  <si>
    <t>272-185-8</t>
  </si>
  <si>
    <t>68783-09-5</t>
  </si>
  <si>
    <t>649-293-00-2</t>
  </si>
  <si>
    <t>Distillates (petroleum), naphtha steam cracking-derived, hydrotreated light arom.; Low boiling point cat-cracked naphtha.; [A complex combination of hydrocarbons obtained by treating a light distillate from steam-cracked naphtha.  It consists predominantly of aromatic hydrocarbons.]</t>
  </si>
  <si>
    <t>295-311-3</t>
  </si>
  <si>
    <t>91995-50-5</t>
  </si>
  <si>
    <t>649-294-00-8</t>
  </si>
  <si>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60°C to 200°C (140°F to 392°F).]</t>
  </si>
  <si>
    <t>295-431-6</t>
  </si>
  <si>
    <t>92045-50-6</t>
  </si>
  <si>
    <t>649-295-00-3</t>
  </si>
  <si>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predominantly of hydrocarbons boiling in a range of approximately 35°C to 210°C (95°F to 410°F).]</t>
  </si>
  <si>
    <t>295-441-0</t>
  </si>
  <si>
    <t>92045-59-5</t>
  </si>
  <si>
    <t>649-296-00-9</t>
  </si>
  <si>
    <t>Hydrocarbons, C8-12, catalytic-cracking, chem. neutralized; Low boiling point cat-cracked naphtha; [A complex combination of hydrocarbons produced by the distillation of a cut from the catalytic cracking process, having undergone an alkaline washing.  It consists predominantly of hydrocarbons having carbon numbers in the range of C8 through C12 and boiling in the range of approximately 130°C to 210°C (266°F to 410°F).]</t>
  </si>
  <si>
    <t>295-794-0</t>
  </si>
  <si>
    <t>92128-94-4</t>
  </si>
  <si>
    <t>649-297-00-4</t>
  </si>
  <si>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approximately 140°C to 210°C (284°F to 410°F).]</t>
  </si>
  <si>
    <t>309-974-4</t>
  </si>
  <si>
    <t>101794-97-2</t>
  </si>
  <si>
    <t>649-298-00-X</t>
  </si>
  <si>
    <t>Hydrocarbons, C8-12, catalytic cracking, chem. neutralized, sweetened; Low boiling point cat-cracked naphtha</t>
  </si>
  <si>
    <t>309-987-5</t>
  </si>
  <si>
    <t>101896-28-0</t>
  </si>
  <si>
    <t>649-299-00-5</t>
  </si>
  <si>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C5 through C11 and boiling in the range of approximately 35°C to 190°C (95°F to 374°F).  It contains a relatively large proportion of aromatic and branched chain hydrocarbons.  This stream may contain 10 vol. % or more benzene.]</t>
  </si>
  <si>
    <t>265-065-1</t>
  </si>
  <si>
    <t>64741-63-5</t>
  </si>
  <si>
    <t>649-300-00-9</t>
  </si>
  <si>
    <t>Naphtha (petroleum), heavy catalytic reformed; Low boiling point cat-reformed naphtha; [A complex combination of hydrocarbons produced from the distillation of products from a catalytic reforming process.  It consists of predominantly aromatic hydrocarbons having carbon numbers predominantly in the range of C7 through C12 and boiling in the range of approximately 90°C to 230°C (194°F to 446°F).]</t>
  </si>
  <si>
    <t>265-070-9</t>
  </si>
  <si>
    <t>64741-68-0</t>
  </si>
  <si>
    <t>649-301-00-4</t>
  </si>
  <si>
    <t>Distillates (petroleum), catalytic reformed depentanizer;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-49°C to 63°C (-57°F to 145°F).]</t>
  </si>
  <si>
    <t>270-660-4</t>
  </si>
  <si>
    <t>68475-79-6</t>
  </si>
  <si>
    <t>649-302-00-X</t>
  </si>
  <si>
    <t>Hydrocarbons, C2-6, C6-8 catalytic reformer; Low boiling point cat-reformed naphtha</t>
  </si>
  <si>
    <t>270-687-1</t>
  </si>
  <si>
    <t>68476-47-1</t>
  </si>
  <si>
    <t>649-303-00-5</t>
  </si>
  <si>
    <t>Residues (petroleum), C6-8 catalytic reformer; Low boiling point cat-reformed naphtha; [A complex residuum from the catalytic reforming of C6-8 feed.  It consists of hydrocarbons having carbon numbers predominantly in the range of C2 through C6.]</t>
  </si>
  <si>
    <t>270-794-3</t>
  </si>
  <si>
    <t>68478-15-9</t>
  </si>
  <si>
    <t>649-304-00-0</t>
  </si>
  <si>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C5 through C8 and boiling in the range of approximately 35°C to 120°C (95°F to 248°F).  It contains a relatively large proportion of branched chain hydrocarbons with the aromatic components removed.]</t>
  </si>
  <si>
    <t>270-993-5</t>
  </si>
  <si>
    <t>68513-03-1</t>
  </si>
  <si>
    <t>649-305-00-6</t>
  </si>
  <si>
    <t>Distillates (petroleum), catalytic reformed straight-run naphtha overheads; Low boiling point cat-reformed naphtha; [A complex combination of hydrocarbons obtained by the catalytic reforming of straight-run naphtha followed by the fractionation of the total effluent.  It consists of saturated aliphatic hydrocarbons having carbon numbers predominantly in the range of C2 through C6.]</t>
  </si>
  <si>
    <t>271-008-1</t>
  </si>
  <si>
    <t>68513-63-3</t>
  </si>
  <si>
    <t>649-306-00-1</t>
  </si>
  <si>
    <t>Petroleum products, hydrofiner-powerformer reformates; Low boiling point cat-reformed naphtha; [The complex combination of hydrocarbons obtained in a hydrofiner-powerformer process and boiling in a range of approximately 27°C to 210°C (80°F to 410°F).]</t>
  </si>
  <si>
    <t>271-058-4</t>
  </si>
  <si>
    <t>68514-79-4</t>
  </si>
  <si>
    <t>649-307-00-7</t>
  </si>
  <si>
    <t>Naphtha (petroleum), full-range reformed; Low boiling point cat-reformed naphtha; [A complex combination of hydrocarbons produced by the distillation of the products from a catalytic reforming process.  It consists of hydrocarbons having carbon numbers predominantly in the range of C5 through C12 and boiling in the range of approximately 35°C to 230°C (95°F to 446°F).]</t>
  </si>
  <si>
    <t>272-895-8</t>
  </si>
  <si>
    <t>68919-37-9</t>
  </si>
  <si>
    <t>649-308-00-2</t>
  </si>
  <si>
    <t>Naphtha (petroleum), catalytic reformed; Low boiling point cat-reformed naphtha; [A complex combination of hydrocarbons produced by the distillation of products from a catalytic reforming process.  It consists of hydrocarbons having carbon numbers predominantly in the range of C4 through C12 and boiling in the range of approximately 30°C to 220°C (90°F to 430°F).  It contains a relatively large proportion of aromatic and branched chain hydrocarbons.  This stream may contain 10 vol. % or more benzene.]</t>
  </si>
  <si>
    <t>273-271-8</t>
  </si>
  <si>
    <t>68955-35-1</t>
  </si>
  <si>
    <t>649-309-00-8</t>
  </si>
  <si>
    <t>Distillates (petroleum), catalytic reformed hydrotreated light, C8-12 arom. fraction; Low boiling point cat-reformed naphtha; [A complex combination of alkylbenzenes obtained by the catalytic reforming of petroleum naphtha.  It consists predominantly of alkylbenzenes having carbon numbers predominantly in the range of C8 through C10 and boiling in the range of approximately 160°C to 180°C (320°F to 356°F).]</t>
  </si>
  <si>
    <t>285-509-8</t>
  </si>
  <si>
    <t>85116-58-1</t>
  </si>
  <si>
    <t>649-310-00-3</t>
  </si>
  <si>
    <t>Aromatic hydrocarbons, C8, catalytic reforming-derived; Low boiling point cat-reformed naphtha</t>
  </si>
  <si>
    <t>295-279-0</t>
  </si>
  <si>
    <t>91995-18-5</t>
  </si>
  <si>
    <t>649-311-00-9</t>
  </si>
  <si>
    <t>Aromatic hydrocarbons, C7-12, C8-rich; Low boiling point cat-reformed naphtha; [A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130°C to 200°C (266°F to 392°F).]</t>
  </si>
  <si>
    <t>297-401-8</t>
  </si>
  <si>
    <t>93571-75-6</t>
  </si>
  <si>
    <t>649-312-00-4</t>
  </si>
  <si>
    <t>Gasoline, C5-11, high-octane stabilised reformed; Low boiling point cat-reformed naphtha; [A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approximately 45°C to 185°C (113°F to 365°F).]</t>
  </si>
  <si>
    <t>297-458-9</t>
  </si>
  <si>
    <t>93572-29-3</t>
  </si>
  <si>
    <t>649-313-00-X</t>
  </si>
  <si>
    <t>Hydrocarbons, C7-12, C≥9-arom.-rich, reforming heavy fraction; Low boiling point cat-reformed naphtha; [A complex combination of hydrocarbons obtained by separation from the platformate-containing fraction.  It consists predominantly of nonaromatic hydrocarbons having carbon numbers predominantly in the range of C7 through C12 and boiling in the range of approximately 120°C to 210°C (248°F to 380°F) and C9 and higher aromatic hydrocarbons.]</t>
  </si>
  <si>
    <t>297-465-7</t>
  </si>
  <si>
    <t>93572-35-1</t>
  </si>
  <si>
    <t>649-314-00-5</t>
  </si>
  <si>
    <t>Hydrocarbons, C5-11, nonaroms.-rich, reforming light fraction; Low boiling point cat-reformed naphtha; [A complex combination of hydrocarbons obtained by separation from the platformate-containing fraction.  It consists predominantly of nonaromatic hydrocarbons having carbon numbers predominantly in the range of C5 through C11 and boiling in the range of approximately 35°C to 125°C (94°F to 257°F), benzene and toluene.]</t>
  </si>
  <si>
    <t>297-466-2</t>
  </si>
  <si>
    <t>93572-36-2</t>
  </si>
  <si>
    <t>649-315-00-0</t>
  </si>
  <si>
    <t>Foots oil (petroleum), silicic acid-treated; Foots oil; [A complex combination of hydrocarbons obtained by the treatment of Foots oil with silicic acid for removal of trace constituents and impurities. It consists predominantly of straight chain hydrocarbons having carbon numbers predominantly greater than C12.]</t>
  </si>
  <si>
    <t>308-127-6</t>
  </si>
  <si>
    <t>97862-77-6</t>
  </si>
  <si>
    <t>649-316-00-6</t>
  </si>
  <si>
    <t>Naphtha (petroleum), light thermal cracked; Low boiling point thermally cracked naphtha; [A complex combination of hydrocarbons from distillation of products from a thermal cracking process.  It consists predominantly of unsaturated hydrocarbons having carbon numbers predominantly in the range of C4 through C8 and boiling in the range of approximately -10 °C to 130 °C (14 °F to 266 °F).]</t>
  </si>
  <si>
    <t>265-075-6</t>
  </si>
  <si>
    <t>64741-74-8</t>
  </si>
  <si>
    <t>649-317-00-1</t>
  </si>
  <si>
    <t>Naphtha (petroleum), heavy thermal cracked; Low boiling point thermally cracked naphtha; [A complex combination of hydrocarbons from distillation of the products from a thermal cracking process.  It consists predominantly of unsaturated hydrocarbons having carbon numbers predominantly in the range of C6 through C12 and boiling in the range of approximately 65°C to 220°C (148°F to 428°F).]</t>
  </si>
  <si>
    <t>265-085-0</t>
  </si>
  <si>
    <t>64741-83-9</t>
  </si>
  <si>
    <t>649-318-00-7</t>
  </si>
  <si>
    <t>Distillates (petroleum), heavy arom.; Low boiling point thermally cracked naphtha; [The complex combination of hydrocarbons from the distillation of the products from the thermal cracking of ethane and propane.  This higher boiling fraction consists predominantly of C5-7 aromatic hydrocarbons with some unsaturated aliphatic hydrocarbons having carbon number predominantly of C5.  This stream may contain benzene.]</t>
  </si>
  <si>
    <t>267-563-4</t>
  </si>
  <si>
    <t>67891-79-6</t>
  </si>
  <si>
    <t>649-319-00-2</t>
  </si>
  <si>
    <t>Distillates (petroleum), light arom.; 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</si>
  <si>
    <t>267-565-5</t>
  </si>
  <si>
    <t>67891-80-9</t>
  </si>
  <si>
    <t>649-320-00-8</t>
  </si>
  <si>
    <t>Distillates (petroleum), naphtha-raffinate pyrolyzate-derived, gasoline-blending; Low boiling point thermally cracked naphtha; [The complex combination of hydrocarbons obtained by the pyrolysis fractionation at 816°C (1500°F) of naphtha and raffinate.  It consists predominantly of hydrocarbons having a carbon number of C9 and boiling at approximately 204°C (400°F).]</t>
  </si>
  <si>
    <t>270-344-6</t>
  </si>
  <si>
    <t>68425-29-6</t>
  </si>
  <si>
    <t>649-321-00-3</t>
  </si>
  <si>
    <t>Aromatic hydrocarbons, C6-8, naphtha-raffinate pyrolyzate-derived; Low boiling point thermally cracked naphtha; [A complex combination of hydrocarbons obtained by the fractionation pyrolysis at 816°C (1500°F) of naphtha and raffinate.  It consists predominantly of aromatic hydrocarbons having carbon numbers predominantly in the range of C6 through C8, including benzene.]</t>
  </si>
  <si>
    <t>270-658-3</t>
  </si>
  <si>
    <t>68475-70-7</t>
  </si>
  <si>
    <t>649-322-00-9</t>
  </si>
  <si>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approximately 33°C to 60°C (91°F to 140°F).]</t>
  </si>
  <si>
    <t>271-631-9</t>
  </si>
  <si>
    <t>68603-00-9</t>
  </si>
  <si>
    <t>649-323-00-4</t>
  </si>
  <si>
    <t>Distillates (petroleum), thermal cracked naphtha and gas oil, C5-dimer-contg.; 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33°C to 184°C (91°F to 363°F).]</t>
  </si>
  <si>
    <t>271-632-4</t>
  </si>
  <si>
    <t>68603-01-0</t>
  </si>
  <si>
    <t>649-324-00-X</t>
  </si>
  <si>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predominantly isoamylenes such as 2-methyl-1-butene and 2-methyl-2-butene and boiling in the range of approximately 31°C to 40°C (88°F to 104°F).]</t>
  </si>
  <si>
    <t>271-634-5</t>
  </si>
  <si>
    <t>68603-03-2</t>
  </si>
  <si>
    <t>649-325-00-5</t>
  </si>
  <si>
    <t>Distillates (petroleum), light thermal cracked, debutanized arom.; Low boiling point thermally cracked naphtha; [A complex combination of hydrocarbons produced by the distillation of products from a thermal cracking process.  It consists predominantly of aromatic hydrocarbons, primarily benzene.]</t>
  </si>
  <si>
    <t>273-266-0</t>
  </si>
  <si>
    <t>68955-29-3</t>
  </si>
  <si>
    <t>649-326-00-0</t>
  </si>
  <si>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20°C to 100°C (68°F to 212°F).]</t>
  </si>
  <si>
    <t>295-447-3</t>
  </si>
  <si>
    <t>92045-65-3</t>
  </si>
  <si>
    <t>649-327-00-6</t>
  </si>
  <si>
    <t>Naphtha (petroleum), hydrotreated heavy; Low boiling point hydrogen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65°C to 230°C (149°F to 446°F).]</t>
  </si>
  <si>
    <t>649-328-00-1</t>
  </si>
  <si>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20°C to 190°C (-4°F to 374°F).]</t>
  </si>
  <si>
    <t>265-151-9</t>
  </si>
  <si>
    <t>64742-49-0</t>
  </si>
  <si>
    <t>649-329-00-7</t>
  </si>
  <si>
    <t>Naphtha (petroleum), hydrodesulfurized light; Low boiling point hydrogen treated naphtha; [A complex combination of hydrocarbons obtained from a catalytic hydrodesulfurization process.  It consists of hydrocarbons having carbon numbers predominantly in the range of C4 through C11 and boiling in the range of approximately -20°C to 190°C (-4°F to 374°F).]</t>
  </si>
  <si>
    <t>265-178-6</t>
  </si>
  <si>
    <t>64742-73-0</t>
  </si>
  <si>
    <t>649-330-00-2</t>
  </si>
  <si>
    <t>naphtha (petroleum), hydrodesulphurized heavy; Low boiling point hydrogen treated naphtha; [A complex combination of hydrocarbons obtained from a catalytic hydrodesulfurization process. It consists of hydrocarbons having carbon numbers predominantly in the range of C7 through C12 and boiling in the range of approximately 90 °C to 230 °C (194 °F to 446 °F).]</t>
  </si>
  <si>
    <t>265-185-4</t>
  </si>
  <si>
    <t>64742-82-1</t>
  </si>
  <si>
    <t xml:space="preserve">Carc. 1B
Muta. 1B
Asp. Tox. 1
STOT RE 1
</t>
  </si>
  <si>
    <t xml:space="preserve">H350
H340
H304
H372 (central nervous system)
</t>
  </si>
  <si>
    <t xml:space="preserve">H340
H350
H372 (central nervous system)
H304
</t>
  </si>
  <si>
    <t>649-331-00-8</t>
  </si>
  <si>
    <t>Distillates (petroleum), hydrotreated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127°C to 188°C (262°F to 370°F).]</t>
  </si>
  <si>
    <t>270-092-7</t>
  </si>
  <si>
    <t>68410-96-8</t>
  </si>
  <si>
    <t>649-332-00-3</t>
  </si>
  <si>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3°C to 194°C (37°F to 382°F).]</t>
  </si>
  <si>
    <t>270-093-2</t>
  </si>
  <si>
    <t>68410-97-9</t>
  </si>
  <si>
    <t>649-333-00-9</t>
  </si>
  <si>
    <t>Distillates (petroleum), hydrotreated heavy naphtha, deisohexanizer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-49°C to 68°C (-57°F to 155°F).]</t>
  </si>
  <si>
    <t>270-094-8</t>
  </si>
  <si>
    <t>68410-98-0</t>
  </si>
  <si>
    <t>649-334-00-4</t>
  </si>
  <si>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135°C to 210°C (275°F to 410°F).]</t>
  </si>
  <si>
    <t>270-988-8</t>
  </si>
  <si>
    <t>68512-78-7</t>
  </si>
  <si>
    <t>649-335-00-X</t>
  </si>
  <si>
    <t>Naphtha (petroleum), hydrodesulfurized thermal cracked light; Low boiling point hydrogen treated naphtha; [A complex combination of hydrocarbons obtained by fractionation of hydrodesulfurized thermal cracker distillate.  It consists predominantly of hydrocarbons having carbon numbers predominantly in the range of C5 to C11 and boiling in the range of approximately 23°C to 195°C (73°F to 383°F).]</t>
  </si>
  <si>
    <t>285-511-9</t>
  </si>
  <si>
    <t>85116-60-5</t>
  </si>
  <si>
    <t>649-336-00-5</t>
  </si>
  <si>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-20°C to 190°C (-4°F to 374°F).]</t>
  </si>
  <si>
    <t>285-512-4</t>
  </si>
  <si>
    <t>85116-61-6</t>
  </si>
  <si>
    <t>649-337-00-0</t>
  </si>
  <si>
    <t>Naphtha (petroleum), heavy steam-cracked, hydrogenated; Low boiling point hydrogen treated naphtha</t>
  </si>
  <si>
    <t>295-432-1</t>
  </si>
  <si>
    <t>92045-51-7</t>
  </si>
  <si>
    <t>649-338-00-6</t>
  </si>
  <si>
    <t>Naphtha (petroleum), hydrodesulfurized full-range; Low boiling point hydrogen treated naphtha; [A complex combination of hydrocarbons obtained from a catalytic hydrodesulfurization process.  It consists predominantly of hydrocarbons having carbon numbers predominantly in the range of C4 through C11 and boiling in the range of approximately 30°C to 250°C (86°F to 482°F).]</t>
  </si>
  <si>
    <t>295-433-7</t>
  </si>
  <si>
    <t>92045-52-8</t>
  </si>
  <si>
    <t>649-339-00-1</t>
  </si>
  <si>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35°C to 190°C (95°F to 374°F).]</t>
  </si>
  <si>
    <t>295-438-4</t>
  </si>
  <si>
    <t>92045-57-3</t>
  </si>
  <si>
    <t>649-340-00-7</t>
  </si>
  <si>
    <t>Hydrocarbons, C4-12, naphtha-cracking, hydrotreated; Low boiling point hydrogen treated naphtha; [A complex combination of hydrocarbons obtained by distillation from the product of a naphtha steam cracking process and subsequent catalytic selective hydrogenation of gum formers.  It consists of hydrocarbons having carbon numbers predominantly in the range of C4 through C12 and boiling in the range of approximately 30°C to 230°C (86°F to 446°F).]</t>
  </si>
  <si>
    <t>295-443-1</t>
  </si>
  <si>
    <t>92045-61-9</t>
  </si>
  <si>
    <t>649-341-00-2</t>
  </si>
  <si>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73°C to 85°C (163°F to 185°F).]</t>
  </si>
  <si>
    <t>295-529-9</t>
  </si>
  <si>
    <t>92062-15-2</t>
  </si>
  <si>
    <t>649-342-00-8</t>
  </si>
  <si>
    <t>Naphtha (petroleum), light steam-cracked, hydrogenated; Low boiling point hydrogen treated naphtha; [A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50°C to 200°C (122°F to 392°F).  The proportion of benzene hydrocarbons may vary up to 30 wt. % and the stream may also contain small amounts of sulfur and oxygenated compounds.]</t>
  </si>
  <si>
    <t>296-942-7</t>
  </si>
  <si>
    <t>93165-55-0</t>
  </si>
  <si>
    <t>649-343-00-3</t>
  </si>
  <si>
    <t>Hydrocarbons, C6-11, hydrotreated, dearomatized; Low boiling point hydrogen treated naphtha; [A complex combination of hydrocarbons obtained as solvents which have been subjected to hydrotreatment in order to convert aromatics to naphthenes by catalytic hydrogenation.]</t>
  </si>
  <si>
    <t>297-852-0</t>
  </si>
  <si>
    <t>93763-33-8</t>
  </si>
  <si>
    <t>649-344-00-9</t>
  </si>
  <si>
    <t>Hydrocarbons, C9-12, hydrotreated, dearomatized; Low boiling point hydrogen treated naphtha; [A complex combination of hydrocarbons obtained as solvents which have been subjected to hydrotreatment in order to convert aromatics to naphthenes by catalytic hydrogenation.]</t>
  </si>
  <si>
    <t>297-853-6</t>
  </si>
  <si>
    <t>93763-34-9</t>
  </si>
  <si>
    <t>649-345-00-4</t>
  </si>
  <si>
    <t>stoddard solvent; Low boiling point naphtha - unspecified; [A colourless, refined petroleum distillate that is free from rancid or objectionable odours and that boils in a range of approximately 148,8 °C to 204,4 °C (300 °F to 400 °F).]</t>
  </si>
  <si>
    <t>232-489-3</t>
  </si>
  <si>
    <t>8052-41-3</t>
  </si>
  <si>
    <t>649-346-00-X</t>
  </si>
  <si>
    <t>Natural gas condensates (petroleum); Low boiling point naphtha - unspecified; [A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</si>
  <si>
    <t>265-047-3</t>
  </si>
  <si>
    <t>64741-47-5</t>
  </si>
  <si>
    <t>649-347-00-5</t>
  </si>
  <si>
    <t>Natural gas (petroleum), raw liq. mix; Low boiling point naphtha - unspecified; [A complex combination of hydrocarbons separated as a liquid from natural gas in a gas recycling plant by processes such as refrigeration or absorption.  It consists mainly of saturated aliphatic hydrocarbons having carbon numbers in the range of C2 through C8.]</t>
  </si>
  <si>
    <t>265-048-9</t>
  </si>
  <si>
    <t>64741-48-6</t>
  </si>
  <si>
    <t>649-348-00-0</t>
  </si>
  <si>
    <t>Naphtha (petroleum), light hydrocracked; Low boiling naphtha - unspecified; [A complex combination of hydrocarbons from distillation of the products from a hydrocracking process.  It consists predominantly of saturated hydrocarbons having carbon numbers predominantly in the range of C4 through C10, and boiling in the range of approximately -20°C to 180°C (-4°F to 356°F).]</t>
  </si>
  <si>
    <t>265-071-4</t>
  </si>
  <si>
    <t>64741-69-1</t>
  </si>
  <si>
    <t>649-349-00-6</t>
  </si>
  <si>
    <t>Naphtha (petroleum), heavy hydrocracked; Low boiling point naphtha - unspecified; [A complex combination of hydrocarbons from distillation of the products from a hydrocracking process.  It consists predominantly of saturated hydrocarbons having carbon numbers predominantly in the range of C6 through C12, and boiling in the range of approximately 65°C to 230°C (148°F to 446°F).]</t>
  </si>
  <si>
    <t>265-079-8</t>
  </si>
  <si>
    <t>64741-78-2</t>
  </si>
  <si>
    <t>649-350-00-1</t>
  </si>
  <si>
    <t>Naphtha (petroleum),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-10°C to 230°C (14°F to 446°F).]</t>
  </si>
  <si>
    <t>265-089-2</t>
  </si>
  <si>
    <t>64741-87-3</t>
  </si>
  <si>
    <t>649-351-00-7</t>
  </si>
  <si>
    <t>Naphtha (petroleum), acid-treated; Low boiling point naphtha - unspecified; [A complex combination of hydrocarbons obtained as a raffinate from a sulfuric acid treating process.  It consists of hydrocarbons having carbon numbers predominantly in the range of C7 through C12 and boiling in the range of approximately 90°C to 230°C (194°F to 446°F).]</t>
  </si>
  <si>
    <t>265-115-2</t>
  </si>
  <si>
    <t>64742-15-0</t>
  </si>
  <si>
    <t>649-352-00-2</t>
  </si>
  <si>
    <t>Naphtha (petroleum), chemically neutralized heavy; Low boiling point naphtha - unspecified; [A complex combination of hydrocarbons produced by a treating process to remove acidic materials.  It consists of hydrocarbons having carbon numbers predominantly in the range of C6 through C12 and boiling in the range of approximately 65°C to 230°C (149°F to 446°F).]</t>
  </si>
  <si>
    <t>265-122-0</t>
  </si>
  <si>
    <t>64742-22-9</t>
  </si>
  <si>
    <t>649-353-00-8</t>
  </si>
  <si>
    <t>Naphtha (petroleum), chemically neutralized light; Low boiling point naphtha - unspecified; [A complex combination of hydrocarbons produced by a treating process to remove acidic materials.  It consists of hydrocarbons having carbon numbers predominantly in the range of C4 through C11 and boiling in the range of approximately -20°C to 190°C (-4°F to 374°F).]</t>
  </si>
  <si>
    <t>265-123-6</t>
  </si>
  <si>
    <t>64742-23-0</t>
  </si>
  <si>
    <t>649-354-00-3</t>
  </si>
  <si>
    <t>Naphtha (petroleum), catalytic dewaxed; Low boiling point naphtha - unspecified; [A complex combination of hydrocarbons obtained from the catalytic dewaxing of a petroleum fraction.  It consists predominantly of hydrocarbons having carbon numbers predominantly in the range of C5 through C12 and boiling in the range of approximately 35°C to 230°C (95°F to 446°F).]</t>
  </si>
  <si>
    <t>265-170-2</t>
  </si>
  <si>
    <t>64742-66-1</t>
  </si>
  <si>
    <t>649-355-00-9</t>
  </si>
  <si>
    <t>Naphtha (petroleum), light steam-cracked; Low boiling point naphtha -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20°C to 190°C (-4°F to 374°F).  This stream is likely to contain 10 vol. % or more benzene.]</t>
  </si>
  <si>
    <t>265-187-5</t>
  </si>
  <si>
    <t>64742-83-2</t>
  </si>
  <si>
    <t>649-356-00-4</t>
  </si>
  <si>
    <t>Solvent naphtha (petroleum), light arom.; Low boiling point naphtha - unspecified; [A complex combination of hydrocarbons obtained from distillation of aromatic streams.  It consists predominantly of aromatic hydrocarbons having carbon numbers predominantly in the range of C8 through C10 and boiling in the range of approximately 135°C to 210°C (275°F to 410°F).]</t>
  </si>
  <si>
    <t>265-199-0</t>
  </si>
  <si>
    <t>649-357-00-X</t>
  </si>
  <si>
    <t>Aromatic hydrocarbons, C6-10, acid-treated, neutralized; Low boiling point naphtha - unspecified</t>
  </si>
  <si>
    <t>268-618-5</t>
  </si>
  <si>
    <t>68131-49-7</t>
  </si>
  <si>
    <t>649-358-00-5</t>
  </si>
  <si>
    <t>Distillates (petroleum), C3-5, 2-methyl-2-butene-rich; Low boiling point naphtha - unspecified; [A complex combination of hydrocarbons from the distillation of hydrocarbons usually ranging in carbon numbers from C3 through C5, predominantly isopentane and 3-methyl-1-butene.  It consists of saturated and unsaturated hydrocarbons having carbon numbers in the range of C3 through C5, predominantly 2-methyl-2-butene.]</t>
  </si>
  <si>
    <t>270-725-7</t>
  </si>
  <si>
    <t>68477-34-9</t>
  </si>
  <si>
    <t>649-359-00-0</t>
  </si>
  <si>
    <t>Distillates (petroleum), polymd. steam-cracked petroleum distillates, C5-12 fraction; Low boiling point naphtha - unspecified; [A complex combination of hydrocarbons obtained from the distillation of polymerized steam-cracked petroleum distillate.  It consists predominantly of hydrocarbons having carbon numbers predominantly in the range of C5 through C12.]</t>
  </si>
  <si>
    <t>270-735-1</t>
  </si>
  <si>
    <t>68477-50-9</t>
  </si>
  <si>
    <t>649-360-00-6</t>
  </si>
  <si>
    <t>Distillates (petroleum), steam-cracked, C5-12 fraction; Low boiling point naphtha - unspecified; [A complex combination of organic compounds obtained by the distillation of products from a steam cracking process.  It consists of unsaturated hydrocarbons having carbon numbers predominantly in the range of C5 through C12.]</t>
  </si>
  <si>
    <t>270-736-7</t>
  </si>
  <si>
    <t>68477-53-2</t>
  </si>
  <si>
    <t>649-361-00-1</t>
  </si>
  <si>
    <t>Distillates (petroleum), steam-cracked, C5-10 fraction, mixed with light steam-cracked petroleum naphtha C5 fraction; Low boiling point naphtha - unspecified</t>
  </si>
  <si>
    <t>270-738-8</t>
  </si>
  <si>
    <t>68477-55-4</t>
  </si>
  <si>
    <t>649-362-00-7</t>
  </si>
  <si>
    <t>Extracts (petroleum), cold-acid, C4-6; Low boiling point naphtha - unspecified; [A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</si>
  <si>
    <t>270-741-4</t>
  </si>
  <si>
    <t>68477-61-2</t>
  </si>
  <si>
    <t>649-363-00-2</t>
  </si>
  <si>
    <t>Distillates (petroleum), depentanizer overheads; Low boiling point naphtha - unspecified; [A complex combination of hydrocarbons obtained from a catalytic cracked gas stream.  It consists of aliphatic hydrocarbons having carbon numbers predominantly in the range of C4 through C6.]</t>
  </si>
  <si>
    <t>270-771-8</t>
  </si>
  <si>
    <t>68477-89-4</t>
  </si>
  <si>
    <t>649-364-00-8</t>
  </si>
  <si>
    <t>Residues (petroleum), butane splitter bottoms; Low boiling point naphtha - unspecified; [A complex residuum from the distillation of butane stream. It consists of aliphatic hydrocarbons having carbon numbers predominantly in the range of C4 through C6.]</t>
  </si>
  <si>
    <t>270-791-7</t>
  </si>
  <si>
    <t>68478-12-6</t>
  </si>
  <si>
    <t xml:space="preserve">H340
H350
H304
</t>
  </si>
  <si>
    <t>649-365-00-3</t>
  </si>
  <si>
    <t>Residual oils (petroleum), deisobutanizer tower; Low boiling point naphtha - unspecified; [A complex residuum from the atmospheric distillation of the butane-butylene stream.  It consists of aliphatic hydrocarbons having carbon numbers predominantly in the range of C4 through C6.]</t>
  </si>
  <si>
    <t>270-795-9</t>
  </si>
  <si>
    <t>68478-16-0</t>
  </si>
  <si>
    <t>649-366-00-9</t>
  </si>
  <si>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C4 through C15 and boiling in the range of approximately 43°C to 250°C (110°F-500°F).]</t>
  </si>
  <si>
    <t>270-991-4</t>
  </si>
  <si>
    <t>68513-02-0</t>
  </si>
  <si>
    <t>649-367-00-4</t>
  </si>
  <si>
    <t>Naphtha (petroleum), steam-cracked middle arom.; Low boiling point naphtha - unspecified; [A complex combination of hydrocarbons produced by the distillation of products from a steam-cracking process.  It consists predominantly of aromatic hydrocarbons having carbon numbers predominantly in the range of C7 through C12 and boiling in the range of approximately 130°C to 220°C (266°F to 428°F).]</t>
  </si>
  <si>
    <t>271-138-9</t>
  </si>
  <si>
    <t>68516-20-1</t>
  </si>
  <si>
    <t>649-368-00-X</t>
  </si>
  <si>
    <t>Naphtha (petroleum), clay-treated full-range straight-run; Low boiling point naphtha - unspecified; [A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-20°C to 220°C (-4°F to 429°F).]</t>
  </si>
  <si>
    <t>271-262-3</t>
  </si>
  <si>
    <t>68527-21-9</t>
  </si>
  <si>
    <t>649-369-00-5</t>
  </si>
  <si>
    <t>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93°C to 180°C (200°F to 356°F).]</t>
  </si>
  <si>
    <t>271-263-9</t>
  </si>
  <si>
    <t>68527-22-0</t>
  </si>
  <si>
    <t>649-370-00-0</t>
  </si>
  <si>
    <t>Naphtha (petroleum), light steam-cracked arom.; Low boiling point naphtha - unspecified; [A complex combination of hydrocarbons produced by distillation of products from a steam-cracking process.  It consists predominantly of aromatic hydrocarbons having carbon numbers predominantly in the range of C7 through C9 and boiling in the range of approximately 110°C to 165°C (230°F to 329°F).]</t>
  </si>
  <si>
    <t>271-264-4</t>
  </si>
  <si>
    <t>68527-23-1</t>
  </si>
  <si>
    <t>649-371-00-6</t>
  </si>
  <si>
    <t>Naphtha (petroleum), light steam-cracked, debenzenized; Low boiling point naphtha - unspecified; [A complex combination of hydrocarbons produced by distillation of products from a steam-cracking process.  It consists predominantly of hydrocarbons having carbon numbers predominantly in the range of C4 through C12 and boiling in the range of approximately 80°C to 218°C (176°F to 424°F).]</t>
  </si>
  <si>
    <t>271-266-5</t>
  </si>
  <si>
    <t>68527-26-4</t>
  </si>
  <si>
    <t>649-372-00-1</t>
  </si>
  <si>
    <t>Naphtha (petroleum), arom.-contg.; Low boiling point naphtha - unspecified</t>
  </si>
  <si>
    <t>271-635-0</t>
  </si>
  <si>
    <t>68603-08-7</t>
  </si>
  <si>
    <t>649-373-00-7</t>
  </si>
  <si>
    <t>Gasoline, pyrolysis, debutanizer bottoms; Low boiling point naphtha - unspecified; [A complex combination of hydrocarbons obtained from the fractionation of depropanizer bottoms.  It consists of hydrocarbons having carbon numbers predominantly greater than C5.]</t>
  </si>
  <si>
    <t>271-726-5</t>
  </si>
  <si>
    <t>68606-10-0</t>
  </si>
  <si>
    <t>649-374-00-2</t>
  </si>
  <si>
    <t>Naphtha (petroleum), light, sweetened; Low boiling point naphtha - unspecified;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C3 through C6 and boiling in the range of approximately -20°C to 100°C (-4°F to 212°F).]</t>
  </si>
  <si>
    <t>272-206-0</t>
  </si>
  <si>
    <t>68783-66-4</t>
  </si>
  <si>
    <t>649-375-00-8</t>
  </si>
  <si>
    <t>Natural gas condensates; Low boiling point naphtha -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</si>
  <si>
    <t>272-896-3</t>
  </si>
  <si>
    <t>68919-39-1</t>
  </si>
  <si>
    <t>649-376-00-3</t>
  </si>
  <si>
    <t>Distillates (petroleum), naphtha unifiner stripper; Low boiling point naphtha - unspecified; [A complex combination of hydrocarbons produced by stripping the products from the naphtha unifiner.  It consists of saturated aliphatic hydrocarbons having carbon numbers predominantly in the range of C2 through C6.]</t>
  </si>
  <si>
    <t>272-932-8</t>
  </si>
  <si>
    <t>68921-09-5</t>
  </si>
  <si>
    <t>649-377-00-9</t>
  </si>
  <si>
    <t>Naphtha (petroleum), catalytic reformed light, arom.-free fraction; Low boiling point naphtha - 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66°C to 121°C (151°F to 250°F).]</t>
  </si>
  <si>
    <t>285-510-3</t>
  </si>
  <si>
    <t>85116-59-2</t>
  </si>
  <si>
    <t>649-378-00-4</t>
  </si>
  <si>
    <t>Gasoline; Low boiling point naphtha - unspecified; [A complex combination of hydrocarbons consisting primarily of paraffins, cycloparaffins, aromatic and olefinic hydrocarbons having carbon numbers predominantly greater than C3 and boiling in the range of 30°C to 260°C (86°F to 500°F).]</t>
  </si>
  <si>
    <t>289-220-8</t>
  </si>
  <si>
    <t>86290-81-5</t>
  </si>
  <si>
    <t>649-379-00-X</t>
  </si>
  <si>
    <t>Aromatic hydrocarbons, C7-8, dealkylation products, distn. residues; Low boiling point naphtha - unspecified</t>
  </si>
  <si>
    <t>292-698-0</t>
  </si>
  <si>
    <t>90989-42-7</t>
  </si>
  <si>
    <t>649-380-00-5</t>
  </si>
  <si>
    <t>Hydrocarbons, C4-6, depentanizer lights, arom. hydrotreater; Low boiling point naphtha - unspecified; [A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25°C to 40°C (77°F to 104°F).]</t>
  </si>
  <si>
    <t>295-298-4</t>
  </si>
  <si>
    <t>91995-38-9</t>
  </si>
  <si>
    <t>649-381-00-0</t>
  </si>
  <si>
    <t>Distillates (petroleum), heat-soaked steam-cracked naphtha, C5-rich; Low boiling point naphtha - unspecified; [A complex combination of hydrocarbons obtained by distillation of heat-soaked steam-cracked naphtha.  It consists predominantly of hydrocarbons having carbon numbers in the range of C4 through C6, predominantly C5.]</t>
  </si>
  <si>
    <t>295-302-4</t>
  </si>
  <si>
    <t>91995-41-4</t>
  </si>
  <si>
    <t>649-382-00-6</t>
  </si>
  <si>
    <t>Extracts (petroleum), catalytic reformed light naphtha solvent; Low boiling point naphtha -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100°C to 200°C (212°F to 392°F).]</t>
  </si>
  <si>
    <t>295-331-2</t>
  </si>
  <si>
    <t>91995-68-5</t>
  </si>
  <si>
    <t>649-383-00-1</t>
  </si>
  <si>
    <t>Naphtha (petroleum), hydrodesulfurized light, dearomatized; Low boiling point naphtha - unspecified; [A complex combination of hydrocarbons obtained by distillation of hydrodesulfurized and dearomatized light petroleum fractions.  It consists predominantly of C7 paraffins and cycloparaffins boiling in a range of approximately 90°C to 100°C (194°F to 212°F).]</t>
  </si>
  <si>
    <t>295-434-2</t>
  </si>
  <si>
    <t>92045-53-9</t>
  </si>
  <si>
    <t>649-384-00-7</t>
  </si>
  <si>
    <t>Naphtha (petroleum), light, C5-rich,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10°C to 35°C (14°F to 95°F).]</t>
  </si>
  <si>
    <t>295-442-6</t>
  </si>
  <si>
    <t>92045-60-8</t>
  </si>
  <si>
    <t>649-385-00-2</t>
  </si>
  <si>
    <t>Hydrocarbons, C8-11, naphtha-cracking, toluene cut; Low boiling point naphtha - unspecified; [A complex combination of hydrocarbons obtained by distillation from prehydrogenated cracked naphtha.  It consists predominantly of hydrocarbons having carbon numbers predominantly in the range of C8 through C11 and boiling in the range of approximately 130°C to 205°C (266°F to 401°F).]</t>
  </si>
  <si>
    <t>295-444-7</t>
  </si>
  <si>
    <t>92045-62-0</t>
  </si>
  <si>
    <t>649-386-00-8</t>
  </si>
  <si>
    <t>Hydrocarbons, C4-11, naphtha-cracking, arom.-free; Low boiling point naphtha - unspecified; [A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C4 through C11 and boiling in the range of approximately 30°C to 205°C (86°F to 401°F).]</t>
  </si>
  <si>
    <t>295-445-2</t>
  </si>
  <si>
    <t>92045-63-1</t>
  </si>
  <si>
    <t>649-387-00-3</t>
  </si>
  <si>
    <t>Naphtha (petroleum), light heat-soaked, steam-cracked; Low boiling point naphtha - unspecified; [A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approximately 0°C to 80°C (32°F to 176°F).]</t>
  </si>
  <si>
    <t>296-028-8</t>
  </si>
  <si>
    <t>92201-97-3</t>
  </si>
  <si>
    <t>649-388-00-9</t>
  </si>
  <si>
    <t>Distillates (petroleum), C6-rich; Low boiling point naphtha - unspecified; [A complex combination of hydrocarbons obtained from the distillation of a petroleum feedstock.  It consists predominantly of hydrocarbons having carbon numbers of C5 through C7, rich in C6, and boiling in the range of approximately 60°C to 70°C (140°F to 158°F).]</t>
  </si>
  <si>
    <t>296-903-4</t>
  </si>
  <si>
    <t>93165-19-6</t>
  </si>
  <si>
    <t>649-389-00-4</t>
  </si>
  <si>
    <t>Gasoline, pyrolysis, hydrogenated; Low boiling point naphtha-unspecified; [A distillation fraction from the hydrogenation of pyrolysis gasoline boiling in the range of approximately 20°C to 200°C (68°F to 392°F).]</t>
  </si>
  <si>
    <t>302-639-3</t>
  </si>
  <si>
    <t>94114-03-1</t>
  </si>
  <si>
    <t>649-390-00-X</t>
  </si>
  <si>
    <t>Distillates (petroleum), steam-cracked, C8-12 fraction, polymd., distn. lights; Low boiling point naphtha - unspecified; [A complex combination of hydrocarbons obtained by distillation of the polymerized C8 through C12 fraction from steam-cracked petroleum distillates.  It consists predominantly of aromatic hydrocarbons having carbon numbers predominantly in the range of C8 through C12.]</t>
  </si>
  <si>
    <t>305-750-5</t>
  </si>
  <si>
    <t>95009-23-7</t>
  </si>
  <si>
    <t>649-391-00-5</t>
  </si>
  <si>
    <t>Extracts (petroleum) heavy naphtha solvent, clay-treated; Low boiling point naphtha -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80°C to 180°C (175°F to 356°F).]</t>
  </si>
  <si>
    <t>308-261-5</t>
  </si>
  <si>
    <t>97926-43-7</t>
  </si>
  <si>
    <t>649-392-00-0</t>
  </si>
  <si>
    <t>Naphtha (petroleum), light steam-cracked, debenzenized, thermally treated; Low boiling point naphtha - unspecified; [A complex combination of hydrocarbons obtained by the treatment and distillation of debenzenized light steam-cracked petroleum naphtha.  It consists predominantly of hydrocarbons having carbon numbers predominantly in the range of C7 through C12 and boiling in the range of approximately 95°C to 200°C (203°F to 392°F).]</t>
  </si>
  <si>
    <t>308-713-1</t>
  </si>
  <si>
    <t>98219-46-6</t>
  </si>
  <si>
    <t>649-393-00-6</t>
  </si>
  <si>
    <t>Naphtha (petroleum), light steam-cracked, thermally treated; Low boiling point naphtha - unspecified; [A complex combination of hydrocarbons obtained by the treatment and distillation of light steam-cracked petroleum naphtha.  It consists predominantly of hydrocarbons having carbon numbers predominantly in the range of C5 through C6 and boiling in the range of approximately 35°C to 80°C (95°F to 176°F).]</t>
  </si>
  <si>
    <t>308-714-7</t>
  </si>
  <si>
    <t>98219-47-7</t>
  </si>
  <si>
    <t>649-394-00-1</t>
  </si>
  <si>
    <t>Distillates (petroleum), C7-9, C8-rich, hydrodesulfurized dearomatized; Low boiling point naphtha - unspecified; [A complex combination of hydrocarbons obtained by the distillation of petroleum light fraction, hydrodesulfurized and dearomatized.  It consists predominantly of hydrocarbons having carbon numbers in the range of C7 through C9, predominantly C8 paraffins and cycloparaffins, boiling in the range of approximately 120°C to 130°C (248°F to 266°F).]</t>
  </si>
  <si>
    <t>309-862-5</t>
  </si>
  <si>
    <t>101316-56-7</t>
  </si>
  <si>
    <t>649-395-00-7</t>
  </si>
  <si>
    <t>Hydrocarbons, C6-8, hydrogenated sorption-dearomatized, toluene raffination; Low boiling point naphtha - unspecified; [A complex combination of hydrocarbons obtained during the sorptions of toluene from a hydrocarbon fraction from cracked gasoline treated with hydrogen in the presence of a catalyst.  It consists predominantly of hydrocarbons having carbon numbers predominantly in the range of C6 through C8 and boiling in the range of approximately 80°C to 135°C (176°F to 275°F).]</t>
  </si>
  <si>
    <t>309-870-9</t>
  </si>
  <si>
    <t>101316-66-9</t>
  </si>
  <si>
    <t>649-396-00-2</t>
  </si>
  <si>
    <t>Naphtha (petroleum), hydrodesulfurised full-range coker; Low boiling point naphtha - unspecified; [A complex combination of hydrocarbons obtained by fractionation from hydrodesulfurised coker distillate.  It consists predominantly of hydrocarbons having carbon numbers predominantly in the range of C5 to C11 and boiling in the range of approximately 23°C to 196°C (73°F to 385°F).]</t>
  </si>
  <si>
    <t>309-879-8</t>
  </si>
  <si>
    <t>101316-76-1</t>
  </si>
  <si>
    <t>649-397-00-8</t>
  </si>
  <si>
    <t>Naphtha (petroleum), sweetened light; Low boiling point naphtha - unspecified; [A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20°C to 130°C (68°F to 266°F).]</t>
  </si>
  <si>
    <t>309-976-5</t>
  </si>
  <si>
    <t>101795-01-1</t>
  </si>
  <si>
    <t>649-398-00-3</t>
  </si>
  <si>
    <t>Hydrocarbons, C3-6, C5-rich, steam-cracked naphtha; Low boiling point naphtha - unspecified; [A complex combination of hydrocarbons obtained by distillation of steam-cracked naphtha.  It consists predominantly of hydrocarbons having carbon numbers in the range of C3 through C6, predominantly C5.]</t>
  </si>
  <si>
    <t>310-012-0</t>
  </si>
  <si>
    <t>102110-14-5</t>
  </si>
  <si>
    <t>649-399-00-9</t>
  </si>
  <si>
    <t>Hydrocarbons, C5-rich, dicyclopentadiene-contg.; Low boiling point naphtha - unspecified; [A complex combination of hydrocarbons obtained by distillation of the products from a steam-cracking process.  It consists predominantly of hydrocarbons having carbon numbers of C5 and dicyclopentadiene and boiling in the range of approximately 30°C to 170°C (86°F to 338°F).]</t>
  </si>
  <si>
    <t>310-013-6</t>
  </si>
  <si>
    <t>102110-15-6</t>
  </si>
  <si>
    <t>649-400-00-2</t>
  </si>
  <si>
    <t>Residues (petroleum), steam-cracked light, arom.; Low boiling point naphtha - unspecified; [A complex combination of hydrocarbons obtained by the distillation of the products of steam 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40°C (104°F).]</t>
  </si>
  <si>
    <t>310-057-6</t>
  </si>
  <si>
    <t>102110-55-4</t>
  </si>
  <si>
    <t>649-401-00-8</t>
  </si>
  <si>
    <t>Hydrocarbons, C≥5, C5-6-rich; Low boiling point naphtha - unspecified</t>
  </si>
  <si>
    <t>270-690-8</t>
  </si>
  <si>
    <t>68476-50-6</t>
  </si>
  <si>
    <t>649-402-00-3</t>
  </si>
  <si>
    <t>Hydrocarbons, C5-rich; Low boiling point naphtha - unspecified</t>
  </si>
  <si>
    <t>270-695-5</t>
  </si>
  <si>
    <t>68476-55-1</t>
  </si>
  <si>
    <t>649-403-00-9</t>
  </si>
  <si>
    <t>Aromatic hydrocarbons, C8-10; Low boiling point naphtha - unspecified</t>
  </si>
  <si>
    <t>292-695-4</t>
  </si>
  <si>
    <t>90989-39-2</t>
  </si>
  <si>
    <t>649-404-00-4</t>
  </si>
  <si>
    <t>Kerosine (petroleum); Straight run kerosine; [A complex combination of hydrocarbons produced by the distillation of crude oil. It consists of hydrocarbons having carbon numbers predominantly in the range of C9 through C16 and boiling in the range of approximately 150 °C to 290 °C (320 °F to 554 °F).]</t>
  </si>
  <si>
    <t>232-366-4</t>
  </si>
  <si>
    <t>8008-20-6</t>
  </si>
  <si>
    <t xml:space="preserve">Asp. Tox. 1
</t>
  </si>
  <si>
    <t xml:space="preserve">H304
</t>
  </si>
  <si>
    <t>649-405-00-X</t>
  </si>
  <si>
    <t>solvent naphtha (petroleum), medium aliph.; Straight run kerosine; [A complex combination of hydrocarbons obtained from the distillation of crude oil or natural gasoline. It consists predominantly of saturated hydrocarbons having carbon numbers predominantly in the range of C9 through C12 and boiling in the range of approximately 140 °C to 220 °C (284 °F to 428 °F).]</t>
  </si>
  <si>
    <t>265-191-7</t>
  </si>
  <si>
    <t>64742-88-7</t>
  </si>
  <si>
    <t xml:space="preserve">Asp. Tox. 1
STOT RE 1
</t>
  </si>
  <si>
    <t xml:space="preserve">H304
H372 (central nervous system)
</t>
  </si>
  <si>
    <t xml:space="preserve">H372 (central nervous system)
H304
</t>
  </si>
  <si>
    <t>649-406-00-5</t>
  </si>
  <si>
    <t>Solvent naphtha (petroleum) heavy aliph.; Straight run kerosine; [A complex combination of hydrocarbons obtained from the distillation of crude oil or natural gasoline. It consists predominantly of saturated hydrocarbons having carbon numbers predominantly in the range of C11 through C16 and boiling in the range of approximately 190 °C to 290 °C (374 °F to 554 °F).]</t>
  </si>
  <si>
    <t>265-200-4</t>
  </si>
  <si>
    <t>64742-96-7</t>
  </si>
  <si>
    <t>649-407-00-0</t>
  </si>
  <si>
    <t>Kerosine (petroleum), straight-run wide-cut; Straight run kerosine; [A complex combination of hydrocarbons obtained as a wide cut hydrocarbon fuel cut from atmospheric distillation and boiling in the range of approximately 70 °C to 220 °C (158 °F to 428 °F).]</t>
  </si>
  <si>
    <t>295-418-5</t>
  </si>
  <si>
    <t>92045-37-9</t>
  </si>
  <si>
    <t>649-408-00-6</t>
  </si>
  <si>
    <t>Distillates (petroleum), steam-cracked; Cracked kerosine; [A complex combination of hydrocarbons obtained by the distillation of the products from a steam cracking process. It consists predominantly of unsaturated hydrocarbons having carbon numbers predominantly in the range of C7 through C16 and boiling in the range of approximately 90 °C to 290 °C (190 °F to 554 °F).]</t>
  </si>
  <si>
    <t>265-194-3</t>
  </si>
  <si>
    <t>64742-91-2</t>
  </si>
  <si>
    <t>649-409-00-1</t>
  </si>
  <si>
    <t>Distillates (petroleum), cracked stripped steam-cracked petroleum distillates, C8-10 fraction; Cracked kerosine; [A complex combination of hydrocarbons obtained by distilling cracked stripped steam-cracked distillates. It consists of hydro-carbons having carbon numbers in the range of C8 through C10 and boiling in the range of approximately 129 °C to 194 °C (264 °F to 382 °F).]</t>
  </si>
  <si>
    <t>270-728-3</t>
  </si>
  <si>
    <t>68477-39-4</t>
  </si>
  <si>
    <t>649-410-00-7</t>
  </si>
  <si>
    <t>Distillates (petroleum), cracked stripped steam-cracked petroleum distillates, C10-12 fraction; Cracked kerosine; [A complex combination of hydrocarbons obtained by distilling cracked stripped steam-cracked distillates. It consists predominantly of aromatic hydrocarbons having carbon numbers in the range of C10 through C12.]</t>
  </si>
  <si>
    <t>270-729-9</t>
  </si>
  <si>
    <t>68477-40-7</t>
  </si>
  <si>
    <t>649-411-00-2</t>
  </si>
  <si>
    <t>Distillates (petroleum), steam-cracked, C8-12 fraction; Cracked kerosine; [A complex combination of organic compounds obtained by the distillation of products from a steam cracking process. It consists predominantly of unsaturated hydrocarbons having carbon numbers predominantly in the range of C8 through C12.]</t>
  </si>
  <si>
    <t>270-737-2</t>
  </si>
  <si>
    <t>68477-54-3</t>
  </si>
  <si>
    <t>649-412-00-8</t>
  </si>
  <si>
    <t>Kerosine (petroleum), hydrodesulfurized thermal cracked; Cracked kerosine; [A complex combination of hydrocarbons obtained by fractionation from hydrodesulfurized thermal cracker distillate. It consists predominantly of hydrocarbons predominantly in the range of C8 to C16 and boiling in the range of approximately 120 °C to 283 °C (284 °F to 541 °F).]</t>
  </si>
  <si>
    <t>285-507-7</t>
  </si>
  <si>
    <t>85116-55-8</t>
  </si>
  <si>
    <t>649-413-00-3</t>
  </si>
  <si>
    <t>Aromtic hydrocarbons, C≥10, steam-cracking, hydrotreated; Cracked kerosine; [A complex combination of hydrocarbons produced by the distillation of the products from a steam cracking process treated with hydrogen in the presence of a catalyst. It consists predominantly of aromatic hydrocarbons having carbon numbers predominantly greater than C10 and boiling in the range of approximately 150 °C to 320 °C (302 °F to 608 °F).]</t>
  </si>
  <si>
    <t>292-621-0</t>
  </si>
  <si>
    <t>90640-98-5</t>
  </si>
  <si>
    <t>649-414-00-9</t>
  </si>
  <si>
    <t>Naphtha (petroleum), steam-cracked, hydrotreated, C9-10-arom.-rich; Cracked kerosine; [A complex combination of hydrocarbons produced by the distillation of the products from a steam cracking process thereafter treated with hydrogen in the presence of a catalyst. It consists predominantly of aromatic hydrocarbons having carbon numbers in the range of C9 through C10 and boiling in the range of approximately 140 °C to 200 °C (284 °F to 392 °F).]</t>
  </si>
  <si>
    <t>292-637-8</t>
  </si>
  <si>
    <t>90641-13-7</t>
  </si>
  <si>
    <t>649-415-00-4</t>
  </si>
  <si>
    <t>Distillates (petroleum), thermal-cracked, alkylarom. hydrocarbon-rich; Cracked kerosine; [A complex combination of hydrocarbons obtained by distillation of thermal-cracking heavy tars. It consists predominantly of highly alkylated aromatic hydrocarbons boiling in the range of approximately 100 °C to 250 °C (212 °F to 482 °F.]</t>
  </si>
  <si>
    <t>309-866-7</t>
  </si>
  <si>
    <t>101316-61-4</t>
  </si>
  <si>
    <t>649-416-00-X</t>
  </si>
  <si>
    <t>Distillates (petroleum), catalytic cracked heavy tar light; Cracked kerosine; [A complex combination of hydrocarbons obtained by distillation of catalytic cracking heavy tars. It consists predominantly of highly alkylated aromatic hydrocarbons boiling in the range of approximately 100 °C to 250 °C (212 °F to 482 °F).]</t>
  </si>
  <si>
    <t>309-938-8</t>
  </si>
  <si>
    <t>101631-13-4</t>
  </si>
  <si>
    <t>649-417-00-5</t>
  </si>
  <si>
    <t>Solvent naphtha (petroleum), hydrocracked heavy arom.; Cracked kerosine; [A complex combination of hydrocarbons obtained by the distillation of hydrocracked petroleum distillate. It consists predominantly of hydrocarbons having carbon numbers predominantly in the range of C9 through C16 and boiling in the range of approximately 235 °C to 290 °C (455 °F to 554 °F).]</t>
  </si>
  <si>
    <t>309-881-9</t>
  </si>
  <si>
    <t>101316-80-7</t>
  </si>
  <si>
    <t>649-418-00-0</t>
  </si>
  <si>
    <t>Distillates (petroleum), steam-cracked heavy tar light; Cracked kerosine; [A complex combination of hydrocarbons obtained by distillation of steam cracking heavy tars. It consists predominantly of highly alkylated aromatic hydrocarbons boiling in the range of approximately 100 °C to 250 °C (212 °F to 482 °F).]</t>
  </si>
  <si>
    <t>309-940-9</t>
  </si>
  <si>
    <t>101631-15-6</t>
  </si>
  <si>
    <t>649-419-00-6</t>
  </si>
  <si>
    <t>Distillates (petroleum), alkylate; Kerosine - unspecified;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C11 through C17 and boiling in the range of approximately 205 °C to 320 °C (401 °F to 608 °F).]</t>
  </si>
  <si>
    <t>265-074-0</t>
  </si>
  <si>
    <t>64741-73-7</t>
  </si>
  <si>
    <t>649-420-00-1</t>
  </si>
  <si>
    <t>Extracts (petroleum), heavy naphtha solvent; Kerosine - unspecified; [A complex combination of hydrocarbons obtained as the extract from a solvent extraction process. It consists predominantly of aromatic hydrocarbons having carbon numbers predominantly in the range of C7 through C12 and boiling in the range of approximately 90 °C to 220 °C (194 °F to 428 °F).]</t>
  </si>
  <si>
    <t>265-099-7</t>
  </si>
  <si>
    <t>64741-98-6</t>
  </si>
  <si>
    <t>649-421-00-7</t>
  </si>
  <si>
    <t>Distillates (petroleum), chemically neutralized light; Kerosine - unspecified; [A complex combination of hydrocarbons produced by a treating process to remove acidic materials. It consists of hydrocarbons having carbon numbers predominantly in the range of C9 through C16 and boiling in the range of approximately 150 °C to 290 °C (302 °F to 554 °F).]</t>
  </si>
  <si>
    <t>265-132-5</t>
  </si>
  <si>
    <t>64742-31-0</t>
  </si>
  <si>
    <t>649-422-00-2</t>
  </si>
  <si>
    <t>Distillates (petroleum), hydrotreated light; Kerosine - unspecified; [A complex combination of hydrocarbons obtained by treating a petroleum fraction with hydrogen in the presence of a catalyst. It consists of hydrocarbons having carbon numbers predominantly in the range of C9 through C16 and boiling in the range of approximately 150 °C to 290 °C (302 °F to 554 °F).]</t>
  </si>
  <si>
    <t>265-149-8</t>
  </si>
  <si>
    <t>64742-47-8</t>
  </si>
  <si>
    <t>649-423-00-8</t>
  </si>
  <si>
    <t>Kerosine (petroleum), hydrodesulfurized; Kerosine - unspecified; [A complex combination of hydrocarbons obtained from a petroleum stock by treating with hydrogen to convert organic sulfur to hydrogen sulfide which is removed. It consists of hydrocarbons having carbon numbers predominantly in the range of C9 through C16 and boiling in the range of approximately 150 °C to 290 °C (302 °F to 554 °F).]</t>
  </si>
  <si>
    <t>265-184-9</t>
  </si>
  <si>
    <t>64742-81-0</t>
  </si>
  <si>
    <t>649-424-00-3</t>
  </si>
  <si>
    <t>Solvent naphtha (petroleum), heavy arom.; Kerosine - unspecified; [A complex combination of hydrocarbons obtained from distillation of aromatic streams. It consists predominantly of aromatic hydrocarbons having carbon numbers predominantly in the range of C9 through C16 and boiling in the range of approximately 165 °C to 290 °C (330 °F to 554 °F).]</t>
  </si>
  <si>
    <t>265-198-5</t>
  </si>
  <si>
    <t>64742-94-5</t>
  </si>
  <si>
    <t>649-425-00-9</t>
  </si>
  <si>
    <t>Naphtha (petroleum), heavy coker; Kerosine - unspecified; [A complex combination of hydrocarbons from the distillation of products from a fluid coker. It consists predominantly of unsaturated hydrocarbons having carbon numbers predominantly in the range of C6 through C15 and boiling in the range of approximately 157 °C to 288 °C (315 °F to 550 °F).]</t>
  </si>
  <si>
    <t>269-778-9</t>
  </si>
  <si>
    <t>68333-23-3</t>
  </si>
  <si>
    <t>649-426-00-4</t>
  </si>
  <si>
    <t>Naphtha (petroleum), catalytic reformed hydrodesulfurized heavy, arom. fraction; Kerosine - unspecified; [A complex combination of hydrocarbons produced by fractionation from catalytically reformed hydrodesulfurized naphtha. It consists predominantly of aromatic hydrocarbons having carbon numbers predominently in the range of C7 to C 13 and boiling in the range of approximately 98 °C to 218 °C (208 °F to 424 °F).]</t>
  </si>
  <si>
    <t>285-508-2</t>
  </si>
  <si>
    <t>85116-57-0</t>
  </si>
  <si>
    <t>649-427-00-X</t>
  </si>
  <si>
    <t>Kerosine (petroleum), sweetened; Kerosine - unspecified; [A complex combination of hydrocarbons obtained by subjecting a petroleum distillate to a sweetening process to convert mercaptans or to remove acidic impurities. It consists predominantly of hydrocarbons having carbon numbers predominantly in the range of C9 through C16 and boiling in the range of 130 °C to 290 °C (266 °F to 554 °F).]</t>
  </si>
  <si>
    <t>294-799-5</t>
  </si>
  <si>
    <t>91770-15-9</t>
  </si>
  <si>
    <t>649-428-00-5</t>
  </si>
  <si>
    <t>Kerosine (petroleum), solvent-refined sweetened; Kerosine - unspecified; [A complex combination of hydrocarbons obtained from a petroleum stock by solvent refining and sweetening and boiling in the range of approximately 150 °C to 260 °C (302 °F to 500 °F).]</t>
  </si>
  <si>
    <t>295-416-4</t>
  </si>
  <si>
    <t>92045-36-8</t>
  </si>
  <si>
    <t>649-429-00-0</t>
  </si>
  <si>
    <t>Hydrocarbons, C9-16, hydrotreated, dearomatized; Kerosine - unspecified; [A complex combination of hydrocarbons obtained as solvents which have been subjected to hydrotreatment in order to convert aromatics to naphthenes by catalytic hydrogenation.]</t>
  </si>
  <si>
    <t>297-854-1</t>
  </si>
  <si>
    <t>93763-35-0</t>
  </si>
  <si>
    <t>649-430-00-6</t>
  </si>
  <si>
    <t>Kerosine (petroleum), solvent-refined hydrodesulfurized; Kerosine - unspecified</t>
  </si>
  <si>
    <t>307-033-2</t>
  </si>
  <si>
    <t>97488-94-3</t>
  </si>
  <si>
    <t>649-431-00-1</t>
  </si>
  <si>
    <t>Distillates (petroleum), hydrodesulfurized full-range middle coker; Kerosine - unspecified; [A complex combination of hydrocarbons obtained by fractionation from hydrodesulfurized coker distillate. It consists predominantly of hydrocarbons having carbon numbers predominantly in the range of C8 through C16 and boiling in the range of approximately 120 °C to 283 °C (248 °F to 541 °F).]</t>
  </si>
  <si>
    <t>309-864-6</t>
  </si>
  <si>
    <t>101316-58-9</t>
  </si>
  <si>
    <t>649-432-00-7</t>
  </si>
  <si>
    <t>Solvent naphtha (petroleum), hydrodesulfurized heavy arom.;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180 °C to 240 °C (356 °F to 464 °F).]</t>
  </si>
  <si>
    <t>309-882-4</t>
  </si>
  <si>
    <t>101316-81-8</t>
  </si>
  <si>
    <t>649-433-00-2</t>
  </si>
  <si>
    <t>Solvent naphtha (petroleum), hydrodesulfurized medium;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175 °C to 220 °C (347 °F to 428 °F).]</t>
  </si>
  <si>
    <t>309-884-5</t>
  </si>
  <si>
    <t>101316-82-9</t>
  </si>
  <si>
    <t>649-434-00-8</t>
  </si>
  <si>
    <t>Kerosine (petroleum), hydrotreated; Kerosine - unspecified; [A complex combination of hydrocarbons obtained from the distillation of petroleum and subsequent hydrotreatment. It consists predominantly of alkanes, cycloalkanes and alkylbenzenes having carbon numbers predominantly in the range of C12 through C16 and boiling in the range of approximately 230 °C to 270 °C (446 °F to 518 °F).]</t>
  </si>
  <si>
    <t>309-944-0</t>
  </si>
  <si>
    <t>101631-19-0</t>
  </si>
  <si>
    <t>649-435-00-3</t>
  </si>
  <si>
    <t>Distillates (petroleum), light catalytic cracked; Cracked gasoil; [A complex combination of hydrocarbons produced by the distillation of products from a catalytic cracking process. It consists of hydrocarbons having carbon numbers predominantly in the range of C9 through C25 and boiling in the range of approximately 150 °C to 400 °C (302 °F to 752 °F). It contains a relatively large proportion of bicyclic aromatic hydrocarbons.]</t>
  </si>
  <si>
    <t>265-060-4</t>
  </si>
  <si>
    <t>64741-59-9</t>
  </si>
  <si>
    <t>649-436-00-9</t>
  </si>
  <si>
    <t>Distillates (petroleum), intermediate catalytic cracked; Cracked gasoil; [A complex combination of hydrocarbons produced by the distillation of products from a catalytic cracking process. It consists of hydrocarbons having carbon numbers predominantly in the range of C11 through C30 and boiling in the range of approximately 205 °C to 450 °C (401 °F to 842 °F). It contains a relatively large proportion of tricyclic aromatic hydrocarbons.]</t>
  </si>
  <si>
    <t>265-062-5</t>
  </si>
  <si>
    <t>64741-60-2</t>
  </si>
  <si>
    <t>649-437-00-4</t>
  </si>
  <si>
    <t>Distillates (petroleum), light hydrocracked; Cracked gasoil; [A complex combination of hydrocarbons from distillation of the products from a hydrocracking process. It consists predominantly of saturated hydrocarbons having carbon numbers predominantly in the range of C10 through C18 and boiling in the range of approximately 160 °C to 320 °C (320 °F to 608 °F).]</t>
  </si>
  <si>
    <t>265-078-2</t>
  </si>
  <si>
    <t>64741-77-1</t>
  </si>
  <si>
    <t>649-438-00-X</t>
  </si>
  <si>
    <t>Distillates (petroleum), light thermal cracked; Cracked gasoil; [A complex combination of hydrocarbons from the distillation of the products from a thermal cracking process. It consists predominantly of unsaturated hydrocarbons having carbon numbers predominantly in the range of C10 through C22 and boiling in the range of approximately 160 °C to 370 °C (320 °F to 698 °F).]</t>
  </si>
  <si>
    <t>265-084-5</t>
  </si>
  <si>
    <t>64741-82-8</t>
  </si>
  <si>
    <t>649-439-00-5</t>
  </si>
  <si>
    <t>Distillates (petroleum), hydrodesulfurized light catalytic cracked; Cracked gasoil; [A complex combination of hydrocarbons obtained by treating light catalytic cracked distillates with hydrogen to convert organic sulfur to hydrogen sulfide which is removed. It consists of hydrocarbons having carbon numbers predominantly in the range of C9 through C25 and boiling in the range of approximately 150 °C to 400 °C (302 °F to 752 °F). It contains a relatively large proportion of bicyclic aromatic hydrocarbons.]</t>
  </si>
  <si>
    <t>269-781-5</t>
  </si>
  <si>
    <t>68333-25-5</t>
  </si>
  <si>
    <t>649-440-00-0</t>
  </si>
  <si>
    <t>Distillates (petroleum), light steam-cracked naphtha; Cracked gasoil; [A complex combination of hydrocarbons from the multiple distillation of products from a steam cracking process. It consists of hydrocarbons having carbon numbers predominantly in the range of C10 through C18.]</t>
  </si>
  <si>
    <t>270-662-5</t>
  </si>
  <si>
    <t>68475-80-9</t>
  </si>
  <si>
    <t>649-441-00-6</t>
  </si>
  <si>
    <t>Distillates (petroleum), cracked steam-cracked petroleum distillates; Cracked gasoil; [A complex combination of hydrocarbons produced by distilling cracked steam cracked distillate and/or its fractionation products. It consists of hydrocarbons having carbon numbers predominently in the range of C10 to low molecular weight polymers.]</t>
  </si>
  <si>
    <t>270-727-8</t>
  </si>
  <si>
    <t>68477-38-3</t>
  </si>
  <si>
    <t>649-442-00-1</t>
  </si>
  <si>
    <t>Gas oils (petroleum), steam-cracked; Cracked gasoil; [A complex combination of hydrocarbons produced by distillation of the products from a steam cracking process. It consists of hydrocarbons having carbon numbers predominantly greater than C9 and boiling in the range of from approximately 205 °C to 400 °C (400 °F to 752 °F).]</t>
  </si>
  <si>
    <t>271-260-2</t>
  </si>
  <si>
    <t>68527-18-4</t>
  </si>
  <si>
    <t>649-443-00-7</t>
  </si>
  <si>
    <t>Distillates (petroleum), hydrodesulfurized thermal cracked middle; Cracked gasoil; [A complex combination of hydrocarbons obtained by fractionation from hydrodesulfurized themal cracker distillate stocks. It consists predominantly of hydrocarbons having carbon numbers predominantly in the range of C11 to C25 and boiling in the range of approximately 205 °C to 400 °C (401 °F to 752 °F).]</t>
  </si>
  <si>
    <t>285-505-6</t>
  </si>
  <si>
    <t>85116-53-6</t>
  </si>
  <si>
    <t>649-444-00-2</t>
  </si>
  <si>
    <t>Gas oils (petroleum), thermal-cracked, hydrodesulfurized; Cracked gasoil</t>
  </si>
  <si>
    <t>295-411-7</t>
  </si>
  <si>
    <t>92045-29-9</t>
  </si>
  <si>
    <t>649-445-00-8</t>
  </si>
  <si>
    <t>Residues (petroleum), hydrogenated steam-cracked naphtha; Cracked gasoil; [A complex combination of hydrocarbons obtained as a residual fraction from the distillation of hydrotreated steam-cracked naphtha. It consists predominantly of hydrocarbons boiling in the range of approximately 200 °C to 350 °C (32 °F to 662 °F).]</t>
  </si>
  <si>
    <t>295-514-7</t>
  </si>
  <si>
    <t>92062-00-5</t>
  </si>
  <si>
    <t>649-446-00-3</t>
  </si>
  <si>
    <t>Residues (petroleum), steam-cracked naphtha distn.; Cracked gasoil; [A complex combination of hydrocarbons obtained as a column bottom from the separation of effluents from steam cracking naphtha at a high temperature. It boils in the range of approximately 147 °C to 300 °C (297 °F to 572 °F) and produces a finished oil having a viscosity of 18cSt at 50 °C.]</t>
  </si>
  <si>
    <t>295-517-3</t>
  </si>
  <si>
    <t>92062-04-9</t>
  </si>
  <si>
    <t>649-447-00-9</t>
  </si>
  <si>
    <t>Distillates (petroleum), light catalytic cracked, thermally degraded; Cracked gasoil; [A complex combination of hydrocarbons produced by the distillation of products from a catalytic cracking process which has been used as a heat transfer fluid. It consists predominantly of hydrocarbons boiling in the range of approximately 190 °C to 340 °C (374 °F to 644 °F). This stream is likely to contain organic sulfur compounds.]</t>
  </si>
  <si>
    <t>295-991-1</t>
  </si>
  <si>
    <t>92201-60-0</t>
  </si>
  <si>
    <t>649-448-00-4</t>
  </si>
  <si>
    <t>Residues (petroleum), steam-cracked heat-soaked naphtha; Cracked gasoil; [A complex combination of hydrocarbons obtained as residue from the distillation of steam cracked heat soaked naphtha and boiling in the range of approximately 150 °C to 350 °C (302 °F to 662 °F).]</t>
  </si>
  <si>
    <t>297-905-8</t>
  </si>
  <si>
    <t>93763-85-0</t>
  </si>
  <si>
    <t>649-449-00-X</t>
  </si>
  <si>
    <t>Hydrocarbons, C16-20, solvent-dewaxed hydrocracked paraffinic distn. residue; Cracked gasoil; [A complex combination of hydrocarbons obtained by solvent dewaxing of a distillation residue from a hydrocracked paraffinic distillate. It consists predominantly of hydrocarbons having carbon numbers predominantly in the range of C16 through C20 and boiling in the range of approximately 360 °C to 500 °C (680 °F to 932 °F). It produces a finished oil having a viscosity of 4,5 cSt at approximately 100 °C (212 °F).]</t>
  </si>
  <si>
    <t>307-662-2</t>
  </si>
  <si>
    <t>97675-88-2</t>
  </si>
  <si>
    <t>649-450-00-5</t>
  </si>
  <si>
    <t>Gas oils (petroleum), light vacuum, thermal-cracked hydrodesulfurized; Cracked gasoil; [A complex combination of hydrocarbons obtained by catalytic dehydrosulfurization of thermal-cracked light vacuum petroleum. It consists predominantly of hydrocarbons having carbon numbers predominantly in the range of C14 through C20 and boiling in the range of approximately 270 °C to 370 °C (518 °F to 698 °F).]</t>
  </si>
  <si>
    <t>308-278-8</t>
  </si>
  <si>
    <t>97926-59-5</t>
  </si>
  <si>
    <t>649-451-00-0</t>
  </si>
  <si>
    <t>Distillates (petroleum), hydrodesulfurized middle coker; Cracked gasoil; [A complex combination of hydrocarbons by fractionation from hydrodesulfurised coker distillate stocks. Is consists of hydro-carbons having carbon numbers predominantly in the range of C12 through C21 and boiling in the range of approximately 200 °C to 360 °C (392 °F to 680 °F).]</t>
  </si>
  <si>
    <t>309-865-1</t>
  </si>
  <si>
    <t>101316-59-0</t>
  </si>
  <si>
    <t>649-452-00-6</t>
  </si>
  <si>
    <t>Distillates (petroleum), heavy steam-cracked; Cracked gasoil; [A complex combination of hydrocarbons obtained by distillation of steam cracking heavy residues. It consists predominantly of highly alkylated heavy aromatic hydrocarbons boiling in the range of approximately 250 °C to 400 °C (482 °F to 752 °F).]</t>
  </si>
  <si>
    <t>309-939-3</t>
  </si>
  <si>
    <t>101631-14-5</t>
  </si>
  <si>
    <t>649-453-00-1</t>
  </si>
  <si>
    <t>Distillates (petroleum), heavy hydrocracked; Baseoil - unspecified; [A complex combination of hydrocarbons from the distillation of the products from a hydrocracking process. It consists predominantly of saturated hydrocarbons having carbon numbers in the range of C15-C39 and boiling in the range of approximately 260 °C to 600 °C (500 °F to 1112 °F).]</t>
  </si>
  <si>
    <t>265-077-7</t>
  </si>
  <si>
    <t>64741-76-0</t>
  </si>
  <si>
    <t>649-454-00-7</t>
  </si>
  <si>
    <t>Distillates (petroleum), solvent-refined heavy paraffinic; Baseoil - unspecified; [A complex combination of hydrocarbons obtained as the raffinate from a solvent extraction process. It consists predominantly of saturated hydrocarbons having carbon numbers predominantly in the range of C20 through C50 and produces a finished oil with a viscosity of at least 100 SUS at 100 °F (19cSt at 40 °C).]</t>
  </si>
  <si>
    <t>265-090-8</t>
  </si>
  <si>
    <t>64741-88-4</t>
  </si>
  <si>
    <t>649-455-00-2</t>
  </si>
  <si>
    <t>Distillates (petroleum), solvent-refined light paraffinic; Baseoil - unspecified; [A complex combination of hydrocarbons obtained as the raffinate from a solvent extraction process. It consists predominantly of saturated hydrocarbons having carbon numbers predominantly in the range of C15 through C30 and produces a finished oil with a viscosity of less than 100 SUS at 100 °F (19cSt at 40 °C).]</t>
  </si>
  <si>
    <t>265-091-3</t>
  </si>
  <si>
    <t>64741-89-5</t>
  </si>
  <si>
    <t>649-456-00-8</t>
  </si>
  <si>
    <t>Residual oils (petroleum), solvent deasphalted; Baseoil - unspecified; [A complex combination of hydrocarbons obtained as the solvent soluble fraction from C3-C4 solvent deasphalting of a residuum. It consists of hydrocarbons having carbon numbers predominantly higher than C25 and boiling above approximately 400 °C (752 °F).]</t>
  </si>
  <si>
    <t>649-457-00-3</t>
  </si>
  <si>
    <t>Distillates (petroleum), solvent-refined heavy naphthenic; Baseoil - unspecified; [A complex combination of hydrocarbons obtained as the raffinate from a solvent extraction process. It consists of hydrocarbons having carbon numbers predominantly in the range of C20 through C50 and produces a finished oil with a viscosity of at least 100 SUS at 100 °F (19cSt a 40 °C). It contains relatively few normal paraffins.]</t>
  </si>
  <si>
    <t>265-097-6</t>
  </si>
  <si>
    <t>64741-96-4</t>
  </si>
  <si>
    <t>649-458-00-9</t>
  </si>
  <si>
    <t>Distillates (petroleum), solvent-refined light naphthenic; Baseoil - unspecified; [A complex combination of hydrocarbons obtained as the raffinate from a solvent extraction process. It consists of hydrocarbons having carbon numbers predominantly in the range of C15 through C30 and produces a finished oil with a viscosity of less than 100 SUS at 100 °F (19cSt at 40 °C). It contains relatively few normal paraffins.]</t>
  </si>
  <si>
    <t>265-098-1</t>
  </si>
  <si>
    <t>64741-97-5</t>
  </si>
  <si>
    <t>649-459-00-4</t>
  </si>
  <si>
    <t>Residual oils (petroleum,) solvent-refined; Baseoil - unspecified; [A complex combination by hydrocarbons obtained as the solvent insoluble fraction from solvent refining of a residuum using a polar organic solvent such as phenol or furfural. It consists of hydrocarbons having carbon numbers predominantly higher than C25 and boiling above approximately 400 °C (752 °F).]</t>
  </si>
  <si>
    <t>265-101-6</t>
  </si>
  <si>
    <t>64742-01-4</t>
  </si>
  <si>
    <t>649-460-00-X</t>
  </si>
  <si>
    <t>Distillates (petroleum), clay-treated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°F (19cSt at 40 °C). It contains a relatively large proportion of saturated hydrocarbons.]</t>
  </si>
  <si>
    <t>265-137-2</t>
  </si>
  <si>
    <t>64742-36-5</t>
  </si>
  <si>
    <t>649-461-00-5</t>
  </si>
  <si>
    <t>Distillates (petroleum), clay-treated light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°F (19cSt at 40 °C). It contains a relatively large proportion of saturated hydrocarbons.]</t>
  </si>
  <si>
    <t>265-138-8</t>
  </si>
  <si>
    <t>64742-37-6</t>
  </si>
  <si>
    <t>649-462-00-0</t>
  </si>
  <si>
    <t>Residual oils (petroleum), clay-treated; Baseoil - unspecified; [A complex combination of hydrocarbons obtained by treatment of a residual oil with a natural or modified clay in either a contacting or percolation process to remove the trace amounts of polar compounds and impurities present. It consists of hydro-carbons having carbon numbers predominantly higher than C25 and boiling above approximately 400 °C (752 °F).]</t>
  </si>
  <si>
    <t>265-143-5</t>
  </si>
  <si>
    <t>64742-41-2</t>
  </si>
  <si>
    <t>649-463-00-6</t>
  </si>
  <si>
    <t>Distillates (petroleum), clay-treated heavy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°F (19cSt at 40 °C). It contains relatively few normal paraffins.]</t>
  </si>
  <si>
    <t>265-146-1</t>
  </si>
  <si>
    <t>64742-44-5</t>
  </si>
  <si>
    <t>649-464-00-1</t>
  </si>
  <si>
    <t>Distillates (petroleum), clay-treated light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°F (19cSt at 40 °C). It contains relatively few normal paraffins.]</t>
  </si>
  <si>
    <t>265-147-7</t>
  </si>
  <si>
    <t>64742-45-6</t>
  </si>
  <si>
    <t>649-465-00-7</t>
  </si>
  <si>
    <t>Distillates (petroleum), hydrotreated heavy naphthenic;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 °F (19cSt at 40 °C). It contains relatively few normal paraffins.]</t>
  </si>
  <si>
    <t>265-155-0</t>
  </si>
  <si>
    <t>64742-52-5</t>
  </si>
  <si>
    <t>649-466-00-2</t>
  </si>
  <si>
    <t>Distillates (petroleum), hydrotreated light naphthenic;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°F (19cSt at 40 °C). It contains relatively few normal paraffins.]</t>
  </si>
  <si>
    <t>265-156-6</t>
  </si>
  <si>
    <t>64742-53-6</t>
  </si>
  <si>
    <t>649-467-00-8</t>
  </si>
  <si>
    <t>Distillates (petroleum), hydrotreated heavy paraffinic;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 °F (19cSt at 40 °C). It contains a relatively large proportion of saturated hydrocarbons.]</t>
  </si>
  <si>
    <t>649-468-00-3</t>
  </si>
  <si>
    <t>Distillates (petroleum), hydrotreated light paraffinic;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°F (19cSt at 40 °C). It contains a relatively large proportion of saturated hydrocarbons.]</t>
  </si>
  <si>
    <t>265-158-7</t>
  </si>
  <si>
    <t>64742-55-8</t>
  </si>
  <si>
    <t>649-469-00-9</t>
  </si>
  <si>
    <t>Distillates (petroleum), solvent-dewaxed light paraffinic; Baseoil - unspecified; [A complex comination of hydrocarbons obtained by removal of normal paraffins from a petroleum fraction by solvent crystallization. It consists predominantly of hydrocarbons having carbon numbers predominantly in the range of C15 through C30 and produces a finished oil with a viscosity of less than 100 SUS at 100 °F (19cSt at 40 °C).]</t>
  </si>
  <si>
    <t>265-159-2</t>
  </si>
  <si>
    <t>64742-56-9</t>
  </si>
  <si>
    <t>649-470-00-4</t>
  </si>
  <si>
    <t>Residual oils (petroleum), hydrotreated; Baseoil - unspecified; [A complex combination of hydrocarbons obtained by treating a petroleum fraction with hydrogen in the presence of a catalyst. It consists of hydrocarbons having carbon numbers predominantly greater than C25 and boiling above approximately 400 °C (752 °F).]</t>
  </si>
  <si>
    <t>265-160-8</t>
  </si>
  <si>
    <t>64742-57-0</t>
  </si>
  <si>
    <t>649-471-00-X</t>
  </si>
  <si>
    <t>Residual oils (petroleum), solvent-dewaxed; Baseoil - unspecified; [A complex combination of hydrocarbons obtained by removal of long, branched chain hydrocarbons from a residual oil by solvent crystallization. It consists of hydrocarbons having carbon numbers predominantly greater than C25 and boiling above approximately 400 °C (752 °F).]</t>
  </si>
  <si>
    <t>265-166-0</t>
  </si>
  <si>
    <t>64742-62-7</t>
  </si>
  <si>
    <t>649-472-00-5</t>
  </si>
  <si>
    <t>Distillates (petroleum), solvent-dewaxed heavy naphthenic; Baseoil - unspecified; [A complex combination of hydrocarbons obtained by removal of normal paraffins from a petroleum fraction by solvent crystallization. It consists of hydrocarbons having carbon numbers predominantly in the range of C20 . through C50 and produces a finished oil of not less than 100 SUS at 100 °F (19cSt at 40 °C). It contains relatively few normal paraffins.]</t>
  </si>
  <si>
    <t>265-167-6</t>
  </si>
  <si>
    <t>64742-63-8</t>
  </si>
  <si>
    <t>649-473-00-0</t>
  </si>
  <si>
    <t>Distillates (petroleum), solvent-dewaxed light naphthenic; Baseoil - unspecified; [A complex combination of hydrocarbons obtained by removal of normal paraffins from a petroleum fraction by solvent crystallization. It consists of hydrocarbons having carbon numbers predominantly in the range C15 through C30 and produces a finished oil with a viscosity of less than 100 SUS at 100 °F (19cSt at 40 °C). It contains relatively few normal paraffins.]</t>
  </si>
  <si>
    <t>265-168-1</t>
  </si>
  <si>
    <t>64742-64-9</t>
  </si>
  <si>
    <t>649-474-00-6</t>
  </si>
  <si>
    <t>Distillates (petroleum), solvent-dewaxed heavy paraffinic; Baseoil - unspecified; [A complex combination of hydrocarbons obtained by removal of normal paraffins from a petroleum fraction by solvent crystallization. It consists predominantly of hydrocarbons having carbon numbers predominantly in the range of C20 through C50 and produces a finished oil with a viscosity not less than 100 SUS at 100 °F (19cSt at 40 °C).]</t>
  </si>
  <si>
    <t>265-169-7</t>
  </si>
  <si>
    <t>64742-65-0</t>
  </si>
  <si>
    <t>649-475-00-1</t>
  </si>
  <si>
    <t>Naphthenic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°F (19cSt at 40 °C). It contains relatively few normal paraffins.]</t>
  </si>
  <si>
    <t>265-172-3</t>
  </si>
  <si>
    <t>64742-68-3</t>
  </si>
  <si>
    <t>649-476-00-7</t>
  </si>
  <si>
    <t>Naphthenic oils (petroleum), catalytic dewaxed light; Baseoil - unspecified; [A complex combination of hydrocarbons obtained from a catalytic dewaxing process. It consists of hydrocarbons having carbon numbers predominantly in the range of C15 through C30 and produces a finished oil with a viscosity less than 100 SUS at 100 °F (19cSt at 40 °C). It contains relatively few normal paraffins.]</t>
  </si>
  <si>
    <t>265-173-9</t>
  </si>
  <si>
    <t>64742-69-4</t>
  </si>
  <si>
    <t>649-477-00-2</t>
  </si>
  <si>
    <t>Paraffin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°F (19cSt at 40 °C).]</t>
  </si>
  <si>
    <t>265-174-4</t>
  </si>
  <si>
    <t>64742-70-7</t>
  </si>
  <si>
    <t>649-478-00-8</t>
  </si>
  <si>
    <t>Paraffin oils (petroleum), catalytic dewaxed light; Baseoil - unspecified; [A complex combination of hydrocarbons obtained from a catalytic dewxing process. It consists predominantly of hydrocarbons having carbon numbers predominantly in the range of C15 through C30 and produces a finished oil with a viscosity of less than 100 SUS at 100 °F (19cSt at 40 °C).]</t>
  </si>
  <si>
    <t>265-176-5</t>
  </si>
  <si>
    <t>64742-71-8</t>
  </si>
  <si>
    <t>649-479-00-3</t>
  </si>
  <si>
    <t>Naphthenic oils (petroleum), complex dewaxed heavy; Baseoil - unspecified; [A complex combination of hydrocarbons obtained by removing straight chain paraffin hydrocarbons as a solid by treatment with an agent such as urea. It consists of hydrocarbons having carbon numbers predominantly in the range of C20 through C50 and produces a finished oil having a viscosity of at least 100 SUS at 100 °F (19cSt at 40 °C). It contains relatively few normal paraffins.]</t>
  </si>
  <si>
    <t>265-179-1</t>
  </si>
  <si>
    <t>64742-75-2</t>
  </si>
  <si>
    <t>649-480-00-9</t>
  </si>
  <si>
    <t>Naphthenic oils (petroleum), complex dewaxed light; Baseoil - unspecified; [A complex combination of hydrocarbons obtained from a catalytic dewaxing process. It consists of hydrocarbons having carbon numbers predominantly in the range of C15 through C30 and produces a finished oil having a viscosity less than 100 SUS at 100 °F (19cSt at 40 °C). It contains relatively few normal paraffins.]</t>
  </si>
  <si>
    <t>265-180-7</t>
  </si>
  <si>
    <t>64742-76-3</t>
  </si>
  <si>
    <t>649-481-00-4</t>
  </si>
  <si>
    <t>Lubricating oils (petroleum), C20-50, hydrotreated neutral oil-based, high-viscosity;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112cSt at 40 °C. It contains a relatively large proportion of saturated hydrocarbons.]</t>
  </si>
  <si>
    <t>276-736-3</t>
  </si>
  <si>
    <t>72623-85-9</t>
  </si>
  <si>
    <t>649-482-00-X</t>
  </si>
  <si>
    <t>Lubricating oils (petroleum), C15-30, hydrotreated neutral oil-based; Baseoil - unspecified; [A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15cSt at 40 °C. It contains a relatively large proportion of saturated hydrocabons.]</t>
  </si>
  <si>
    <t>276-737-9</t>
  </si>
  <si>
    <t>72623-86-0</t>
  </si>
  <si>
    <t>649-483-00-5</t>
  </si>
  <si>
    <t>Lubricating oils (petroleum), C20-50, hydrotreated neutral oil-based;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with a viscosity of approximately 32cSt at 40 °C. It contains a relatively large proportion of saturated hydrocarbons.]</t>
  </si>
  <si>
    <t>649-484-00-0</t>
  </si>
  <si>
    <t>Lubricating oils; Baseoil - unspecified; [A complex combination of hydrocarbons obtained from solvent extraction and dewaxing processes. It consists predominantly of saturated hydrocarbons having carbon numbers in the range C15 through C50.]</t>
  </si>
  <si>
    <t>278-012-2</t>
  </si>
  <si>
    <t>74869-22-0</t>
  </si>
  <si>
    <t>649-485-00-6</t>
  </si>
  <si>
    <t>Distillates (petroleum), complex dewaxed heavy paraffinci; Baseoil - unspecified; [A complex combination of hydrocarbons obtained by dewaxing heavy paraffinic distillate. It consists predominantly of hydrocarbons having carbon numbers predominantly in the range of C20 through C50 and produces a finished oil with a viscosity of equal to or greater than 100 SUS at 100 °F (19cSt at 40 °C). It contains relatively few normal paraffins.]</t>
  </si>
  <si>
    <t>292-613-7</t>
  </si>
  <si>
    <t>90640-91-8</t>
  </si>
  <si>
    <t>649-486-00-1</t>
  </si>
  <si>
    <t>Distillates (petroleum), complex dewaxed light paraffinic; Baseoil - unspecified; [A complex combination of hydrocarbons obtained by dewaxing light paraffinic distillate. It consists predominantly of hydrocarbons having carbon numbers predominantly in the range of C12 through C30 and produces a finished oil with a viscosity of less than 100 SUS at 100 °F (19cSt at 40 °C). It contains relatively few normal paraffins.]</t>
  </si>
  <si>
    <t>292-614-2</t>
  </si>
  <si>
    <t>90640-92-9</t>
  </si>
  <si>
    <t>649-487-00-7</t>
  </si>
  <si>
    <t>Distillates (petroleum), solvent dewaxed heavy paraffinic, clay-treated; Baseoil - unspecified; [A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</si>
  <si>
    <t>292-616-3</t>
  </si>
  <si>
    <t>90640-94-1</t>
  </si>
  <si>
    <t>649-488-00-2</t>
  </si>
  <si>
    <t>Hydrocarbons, C20-50, solvent dewaxed heavy paraffinic, hydrotreated; Baseoil - unspecified; [A complex combination of hydrocarbons produced by treating dewaxed heavy paraffinic distillate with hydrogen in the presence of a catalyst. It consists predominantly of hydrocarbons having carbon numbers predominantly in the range of C20 through C50.]</t>
  </si>
  <si>
    <t>292-617-9</t>
  </si>
  <si>
    <t>90640-95-2</t>
  </si>
  <si>
    <t>649-489-00-8</t>
  </si>
  <si>
    <t>Distillates (petroleum), solvent dewaxed light paraffinic, clay-treated; Baseoil - unspecified; [A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</si>
  <si>
    <t>292-618-4</t>
  </si>
  <si>
    <t>90640-96-3</t>
  </si>
  <si>
    <t>649-490-00-3</t>
  </si>
  <si>
    <t>Distillates (petroleum), solvent dewaxed light paraffinic, hydrotreated; Baseoil - unspecified; [A complex combination of hydrocarbons produced by treating a dewaxed light paraffinic distillate with hydrogen in the presence of a catalyst. It consists predominantly of hydrocarbons having carbon numbers predominantly in the range of C15 through C30.]</t>
  </si>
  <si>
    <t>292-620-5</t>
  </si>
  <si>
    <t>90640-97-4</t>
  </si>
  <si>
    <t>649-491-00-9</t>
  </si>
  <si>
    <t>Residual oils (petroleum), hydrotreated solvent dewaxed; Baseoil - unspecified</t>
  </si>
  <si>
    <t>292-656-1</t>
  </si>
  <si>
    <t>90669-74-2</t>
  </si>
  <si>
    <t>649-492-00-4</t>
  </si>
  <si>
    <t>Residual oils (petroleum), catalytic dewaxed; Baseoil - unspecified</t>
  </si>
  <si>
    <t>294-843-3</t>
  </si>
  <si>
    <t>91770-57-9</t>
  </si>
  <si>
    <t>649-493-00-X</t>
  </si>
  <si>
    <t>Distillates (petroleum), dewaxed heavy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C25 through C39 and produces a finished oil with a viscosity of approximately 44 cSt at 50 °C.]</t>
  </si>
  <si>
    <t>295-300-3</t>
  </si>
  <si>
    <t>91995-39-0</t>
  </si>
  <si>
    <t>649-494-00-5</t>
  </si>
  <si>
    <t>Distillates (petroleum), dewaxed light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C21 through C29 and produces a finished oil with a viscosity of approximately 13 cSt at 50 °C.]</t>
  </si>
  <si>
    <t>295-301-9</t>
  </si>
  <si>
    <t>91995-40-3</t>
  </si>
  <si>
    <t>649-495-00-0</t>
  </si>
  <si>
    <t>Distillates (petroleum), hydrocracked solvent-refined, dewaxed; Baseoil - unspecified; [A complex combination of liquid hydrocarbons obtained by recrystallization of dewaxed hydrocracked solvent-refined petroleum distillates.]</t>
  </si>
  <si>
    <t>295-306-6</t>
  </si>
  <si>
    <t>91995-45-8</t>
  </si>
  <si>
    <t>649-496-00-6</t>
  </si>
  <si>
    <t>Distillates (petroleum), solvent-refined light naphthenic, hydrotreated; Baseoil - unspecified; [A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 through C30 and produces a finished oil with a viscosity of between 13-15cSt at 40 °C.]</t>
  </si>
  <si>
    <t>295-316-0</t>
  </si>
  <si>
    <t>91995-54-9</t>
  </si>
  <si>
    <t>649-497-00-1</t>
  </si>
  <si>
    <t>Lubricating oils (petroleum), C17-35, solvent-extd., dewaxed, hydrotreated; Baseoil - unspecified</t>
  </si>
  <si>
    <t>295-423-2</t>
  </si>
  <si>
    <t>92045-42-6</t>
  </si>
  <si>
    <t>649-498-00-7</t>
  </si>
  <si>
    <t>Lubricating oils (petroleum), hydrocracked nonarom. solvent-deparaffined; Baseoil - unspecified</t>
  </si>
  <si>
    <t>295-424-8</t>
  </si>
  <si>
    <t>92045-43-7</t>
  </si>
  <si>
    <t>649-499-00-2</t>
  </si>
  <si>
    <t>Residual oils (petroleum), hydrocracked acid-treated solvent-dewaxed; Baseoil - unspecified; [A complex combination of hydrocarbons produced by solvent removal of paraffins from the residue of the distillation of acid-treated, hydrocracked heavy paraffins and boiling approximately above 380 °C (716 °F).]</t>
  </si>
  <si>
    <t>295-499-7</t>
  </si>
  <si>
    <t>92061-86-4</t>
  </si>
  <si>
    <t>649-500-00-6</t>
  </si>
  <si>
    <t>Paraffin oils (petroleum), solvent-refined dewaxed heavy; Baseoil - unspecified; [A complex combination of hydrocarbons obtained from sulfur-containing paraffinic crude oil. It consists predominantly of a solvent refined deparaffinated lubricating oil with a viscosity of 65cSt at 50 °C.]</t>
  </si>
  <si>
    <t>295-810-6</t>
  </si>
  <si>
    <t>92129-09-4</t>
  </si>
  <si>
    <t>649-501-00-1</t>
  </si>
  <si>
    <t>Lubricating oils (petroleum), base oils, paraffinic; Baseoil - unspecified; [A complex combination of hydrocarbons obtained by refining of crude oil. It consists predominantly of aromatics, naphthenics and paraffinics and produces a finished oil with a viscosity of 120 SUS at 100 °F (23cSt at 40 °C).]</t>
  </si>
  <si>
    <t>297-474-6</t>
  </si>
  <si>
    <t>93572-43-1</t>
  </si>
  <si>
    <t>649-502-00-7</t>
  </si>
  <si>
    <t>Hydrocarbons, hydrocracked paraffinic distn. residues, solvent-dewaxed; Baseoil - unspecified</t>
  </si>
  <si>
    <t>297-857-8</t>
  </si>
  <si>
    <t>93763-38-3</t>
  </si>
  <si>
    <t>649-503-00-2</t>
  </si>
  <si>
    <t>Hydrocarbons, C20-50, residual oil hydrogenation vacuum distillate; Baseoil - unspecified</t>
  </si>
  <si>
    <t>300-257-1</t>
  </si>
  <si>
    <t>93924-61-9</t>
  </si>
  <si>
    <t>649-504-00-8</t>
  </si>
  <si>
    <t>Distillates (petroleum), solvent-refined hydrotreated heavy, hydrogenated; Baseoil - unspecified</t>
  </si>
  <si>
    <t>305-588-5</t>
  </si>
  <si>
    <t>94733-08-1</t>
  </si>
  <si>
    <t>649-505-00-3</t>
  </si>
  <si>
    <t>Distillates (petroleum), solvent-refined hydrocracked light; Baseoil - unspecified; [A complex combination of hydrocarbons obtained by solvent dearomatization of the residue of hydrocracked petroleum. It consists predominantly of hydrocarbons having carbon numbers predominantly in the range of C18 through C27 and boiling in the range of approximately 370 °C to 450 °C (698 °F to 842 °F).]</t>
  </si>
  <si>
    <t>305-589-0</t>
  </si>
  <si>
    <t>94733-09-2</t>
  </si>
  <si>
    <t>649-506-00-9</t>
  </si>
  <si>
    <t>Lubricating oils (petroleum), C18-40, solvent-dewaxed hydrocracked distillate-based; Baseoil - unspecified; [A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 °C to 550 °C (698 °F to 1022 °F).]</t>
  </si>
  <si>
    <t>305-594-8</t>
  </si>
  <si>
    <t>94733-15-0</t>
  </si>
  <si>
    <t>649-507-00-4</t>
  </si>
  <si>
    <t>Lubricating oils (petroleum), C18-40, solvent-dewaxed hydrogenated raffinate-based; Baseoil - unspecified; [A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°C to 550 °C (698 °F to 1022 °F).]</t>
  </si>
  <si>
    <t>305-595-3</t>
  </si>
  <si>
    <t>94733-16-1</t>
  </si>
  <si>
    <t>649-508-00-X</t>
  </si>
  <si>
    <t>Hydrocarbons, C13-30, arom.-rich, solvent-extd. naphthenic distillate; Baseoil - unspecified</t>
  </si>
  <si>
    <t>305-971-7</t>
  </si>
  <si>
    <t>95371-04-3</t>
  </si>
  <si>
    <t>649-509-00-5</t>
  </si>
  <si>
    <t>Hydrocarbons, C16-32, arom. rich, solvent-extd. naphthenic distillate; Baseoil - unspecified</t>
  </si>
  <si>
    <t>305-972-2</t>
  </si>
  <si>
    <t>95371-05-4</t>
  </si>
  <si>
    <t>649-510-00-0</t>
  </si>
  <si>
    <t>Hydrocarbons, C37-68, dewaxed deasphalted hydrotreated vacuum distn. residues; Baseoil - unspecified</t>
  </si>
  <si>
    <t>305-974-3</t>
  </si>
  <si>
    <t>95371-07-6</t>
  </si>
  <si>
    <t>649-511-00-6</t>
  </si>
  <si>
    <t>Hydrocarbons, C37-65, hydrotreated deasphalted vacuum distn. residues; Baseoil - unspecified</t>
  </si>
  <si>
    <t>305-975-9</t>
  </si>
  <si>
    <t>95371-08-7</t>
  </si>
  <si>
    <t>649-512-00-1</t>
  </si>
  <si>
    <t>Distillates (petroleum), hydrocracked solvent-refined light; Baseoil - unspecified; [A complex combination of hydrocarbons obtained by the solvent treatment of a distillate from hydrocracked petroleum distillates. It consists predominantly of hydrocarbons having carbon numbers predominantly in the range of C18 through C27 and boiling in the range of approximately 370 °C to 450 °C (698 °F to 842 °F.]</t>
  </si>
  <si>
    <t>307-010-7</t>
  </si>
  <si>
    <t>97488-73-8</t>
  </si>
  <si>
    <t>649-513-00-7</t>
  </si>
  <si>
    <t>Distillates (petroleum), solvent-refined hydrogenated heavy; Baseoil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°C to 550 °C (734 °F to 1022 °F).]</t>
  </si>
  <si>
    <t>307-011-2</t>
  </si>
  <si>
    <t>97488-74-9</t>
  </si>
  <si>
    <t>649-514-00-2</t>
  </si>
  <si>
    <t>Lubricating oils (petroleum), C18-27, hydrocracked solvent-dewaxed; Baseoil - unspecified</t>
  </si>
  <si>
    <t>307-034-8</t>
  </si>
  <si>
    <t>97488-95-4</t>
  </si>
  <si>
    <t>649-515-00-8</t>
  </si>
  <si>
    <t>Hydrocarbons, C17-30, hydrotreated solvent-deasphalted atm. distn. residue, distn. lights; Baseoil - unspecified; [A complex combination of hydrocarbons obtained as first runnings from the vacuum distillation of effluents from the treatment of a solvent deasphalted short residue with hydrogen in the presence of a catalyst. It consists predominantly of hydrocarbons having carbon numbers predominantly in the range of C17 through C30 and boiling in the range of approximately 300 °C to 400 °C (572 °F to 752 °F). It produces a finished oil having a viscosity of 4cSt at approximately 100 °C (212 °F).]</t>
  </si>
  <si>
    <t>307-661-7</t>
  </si>
  <si>
    <t>97675-87-1</t>
  </si>
  <si>
    <t>649-516-00-3</t>
  </si>
  <si>
    <t>Hydrocarbons, C17-40, hydrotreated solvent-deasphalted distn. residue, vacuum distn. lights; Baseoil - unspecified; [A complex combination of hydrocarbons obtained as first runnings from the vacuum distillation of effluents from the catalytic hydrotreatment of a solvent deasphalted short residue having a viscosity of 8cSt at approximately 100 °C (212 °F). It consists predominantly of hydrocarbons having carbon numbers predominantly in the range of C17 through C40 and boiling in the range of approximately 300 °C to 500 °C (592 °F to 932 °F).]</t>
  </si>
  <si>
    <t>307-755-8</t>
  </si>
  <si>
    <t>97722-06-0</t>
  </si>
  <si>
    <t>649-517-00-9</t>
  </si>
  <si>
    <t>Hydrocarbons, C13-27, solvent-extd. light naphthenic; Baseoil - unspecified; [A complex combination of hydrocarbons obtained by extraction of the aromatics from a light naphthenic distillate having a viscosity of 9.5cSt at 40 °C (104 °F). It consists predominantly of hydrocarbons having carbon numbers predominantly in the range of C13 through C27 and boiling in the range of approximately 240 °C to 400 °C (464 °F to 752 °F.]</t>
  </si>
  <si>
    <t>307-758-4</t>
  </si>
  <si>
    <t>97722-09-3</t>
  </si>
  <si>
    <t>649-518-00-4</t>
  </si>
  <si>
    <t>Hydrocarbons, C14-29, solvent-extd. light naphthenic; Baseoil - unspecified; [A complex combination of hydrocarbons obtained by extraction of the aromatics from a light naphthenic distillate having a viscosity of 16cSt at 40 °C (104 °F). It consists predominantly of hydrocarbons having carbon numbers predominantly in the range of C14 through C29 and boiling in the range of approximately 250 °C to 425 °C (482 °F to 797 °F).]</t>
  </si>
  <si>
    <t>307-760-5</t>
  </si>
  <si>
    <t>97722-10-6</t>
  </si>
  <si>
    <t>649-519-00-X</t>
  </si>
  <si>
    <t>Hydrocarbons, C27-42, dearomatized; Baseoil - unspecified</t>
  </si>
  <si>
    <t>308-131-8</t>
  </si>
  <si>
    <t>97862-81-2</t>
  </si>
  <si>
    <t>649-520-00-5</t>
  </si>
  <si>
    <t>Hydrocarbons, C17-30, hydrotreated distillates, distn. lights; Baseoil - unspecified</t>
  </si>
  <si>
    <t>308-132-3</t>
  </si>
  <si>
    <t>97862-82-3</t>
  </si>
  <si>
    <t>649-521-00-0</t>
  </si>
  <si>
    <t>Hydrocarbons, C27-45, naphthenic vacuum distn.; Baseoil - unspecified</t>
  </si>
  <si>
    <t>308-133-9</t>
  </si>
  <si>
    <t>97862-83-4</t>
  </si>
  <si>
    <t>649-522-00-6</t>
  </si>
  <si>
    <t>Hydrocarbons, C27-45, dearomatized; Baseoil - unspecified</t>
  </si>
  <si>
    <t>308-287-7</t>
  </si>
  <si>
    <t>97926-68-6</t>
  </si>
  <si>
    <t>649-523-00-1</t>
  </si>
  <si>
    <t>Hydrocarbons, C20-58, hydrotreated; Baseoil - unspecified</t>
  </si>
  <si>
    <t>308-289-8</t>
  </si>
  <si>
    <t>97926-70-0</t>
  </si>
  <si>
    <t>649-524-00-7</t>
  </si>
  <si>
    <t>Hydrocarbons, C27-42, naphthenic; Baseoil - unspecified</t>
  </si>
  <si>
    <t>308-290-3</t>
  </si>
  <si>
    <t>97926-71-1</t>
  </si>
  <si>
    <t>649-525-00-2</t>
  </si>
  <si>
    <t>Residual oils (petroleum), carbon-treated solvent-dewaxed; Baseoil - unspecified; [A complex combination of hydrocarbons obtained by the treatment of solvent-dewaxed petroleum residual oils with activated charcoal for the removal of trace polar constituents and impurities.]</t>
  </si>
  <si>
    <t>309-710-8</t>
  </si>
  <si>
    <t>100684-37-5</t>
  </si>
  <si>
    <t>649-526-00-8</t>
  </si>
  <si>
    <t>Residual oils (petroleum), clay-treated solvent-dewaxed; Baseoil - unspecified; [A complex combination of hydrocarbons obtained by treatment of solvent-dewaxed petroleum residual oils with bleaching earth for the removal of trace polar constituents and impurities.]</t>
  </si>
  <si>
    <t>309-711-3</t>
  </si>
  <si>
    <t>100684-38-6</t>
  </si>
  <si>
    <t>649-527-00-3</t>
  </si>
  <si>
    <t>Lubricating oils (petroleum), C &gt;25, solvent-extd., deasphalted, dewaxed, hydrogenated; Baseoil - unspecified; [A complex combination of hydrocarbons obtained by solvent extraction and hydrogenation of vacuum distillation residues. It consists predominantly of hydrocarbons having carbon numbers predominantly greater than C25 and produces a finished oil with a viscosity in the order of 32cSt to 37cSt at 100 °C (212 °F).]</t>
  </si>
  <si>
    <t>649-528-00-9</t>
  </si>
  <si>
    <t>Lubricating oils (petroleum), C17-32, solvent-extd., dewaxed, hydrogenated; Baseoil - unspecified; [A complex combination of hydrocarbons obtained by solvent extraction and hydrogenation of atmospheric distillation residues. It consists predominantly of hydrocarbons having carbon numbers predominantly in the range of C17 through C32 and produced a finished oil with a viscosity in the order of 17cSt to 23cSt at 40 °C (104 °F.]</t>
  </si>
  <si>
    <t>309-875-6</t>
  </si>
  <si>
    <t>101316-70-5</t>
  </si>
  <si>
    <t>649-529-00-4</t>
  </si>
  <si>
    <t>Lubricating oils (petroleum), C20-35, solvent-extd., dewaxed, hydrogenated; Baseoil - unspecified; [A complex combination of hydrocarbons obtained by solvent extraction and hydrogenation of atmospheric distillation residues. It consists predominantly of hydrocarbons having carbon numbers predominantly in the range of C20 through C35 and produces a finished oil with a viscosity in the order of 37cSt to 44cSt at 40 °C (104 °F).]</t>
  </si>
  <si>
    <t>309-876-1</t>
  </si>
  <si>
    <t>101316-71-6</t>
  </si>
  <si>
    <t>649-530-00-X</t>
  </si>
  <si>
    <t>Lubricating oils (petroleum), C24-50, solvent-extd., dewaxed, hydrogenated; Baseoil - unspecified; [A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°C (104 °F).]</t>
  </si>
  <si>
    <t>649-531-00-5</t>
  </si>
  <si>
    <t>Extracts (petroleum), heavy naphthenic distillate solvent, arom. conc.; Distillate aromatic extract (treated); [An aromatic concentrate produced by adding water to heavy naphthenic distillate solvent extract and extraction solvent.]</t>
  </si>
  <si>
    <t>272-175-3</t>
  </si>
  <si>
    <t>68783-00-6</t>
  </si>
  <si>
    <t>649-532-00-0</t>
  </si>
  <si>
    <t>Extracts (petroleum), solvent-refined heavy paraffinic distillate solvent; Distillate aromatic extract (treated); [A complex combination of hydrocarbons obtained as the extract from the re-extraction of solvent-refined heavy paraffinic distillate. It consists of saturated and aromatic hydrocarbons having carbon numbers predominantly in the range of C20 through C50.]</t>
  </si>
  <si>
    <t>272-180-0</t>
  </si>
  <si>
    <t>68783-04-0</t>
  </si>
  <si>
    <t>649-533-00-6</t>
  </si>
  <si>
    <t>Extracts (petroleum), heavy paraffinic distillates, solvent-deasphalted; Distillate aromatic extract (treated); [A complex combination of hydrocarbons obtained as the extract from a solvent extraction of heavy paraffinic distillate.]</t>
  </si>
  <si>
    <t>272-342-0</t>
  </si>
  <si>
    <t>68814-89-1</t>
  </si>
  <si>
    <t>649-534-00-1</t>
  </si>
  <si>
    <t>Extracts (petroleum), heavy naphthenic distillate solvent, hydrotreated; Distillate aromatic extract (treated); [A complex combination of hydrocarbons obtained by treating a heavy naphthenic distillate solvent extract with hydrogen in the presence of a catalyst. It consists predominantly of aromatic hydrocarbons having carbon numbers predominantly in the range of C20 through C50 and produces a finished oil of at least 19cSt at 40 °C (100 SUS at 100 °F).]</t>
  </si>
  <si>
    <t>292-631-5</t>
  </si>
  <si>
    <t>90641-07-9</t>
  </si>
  <si>
    <t>649-535-00-7</t>
  </si>
  <si>
    <t>Extracts (petroleum), heavy paraffinic distillate solvent, hydrotreated; Distillate aromatic extract (treated); [A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 °C to 480 °C (662 °F to 896 °F).</t>
  </si>
  <si>
    <t>292-632-0</t>
  </si>
  <si>
    <t>90641-08-0</t>
  </si>
  <si>
    <t>649-536-00-2</t>
  </si>
  <si>
    <t>Extracts (petroleum), light paraffinic distillate solvent, hydrotreated; Distillate aromatic extract (treated); [A complex combination of hydrocarbons produced by treating a light paraffinic distillate solvent extract with hydrogen in the presence of a catalyst. It consists predominantly of hydrocarbons having carbon numbers predominantly in the range of C17 through C26 and boiling in the range of approximately 280 °C to 400 °C (536 °F to 752 °F).]</t>
  </si>
  <si>
    <t>292-633-6</t>
  </si>
  <si>
    <t>90641-09-1</t>
  </si>
  <si>
    <t>649-537-00-8</t>
  </si>
  <si>
    <t>Extracts (petroleum), hydrotreated light paraffinic distillate solvent; Distillate aromatic extract (treated); [A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</si>
  <si>
    <t>295-335-4</t>
  </si>
  <si>
    <t>91995-73-2</t>
  </si>
  <si>
    <t>649-538-00-3</t>
  </si>
  <si>
    <t>Extracts (petroleum), light naphthenic distillate solvent, hydrodesulfurized; Distillate aromatic extract (treated); [A complex combination of hydrocarbons obtained by treating the extract, obtained from a solvent extraction process, with hydrogen in the presence of a catalyst under conditions primarily to remove sulfur compounds. It consists predominantly of aromatic hydrocarbons having carbon numbers predominantly in the range of C15 through C30. This stream is likely to contain 5 wt.% or more of 4- to 6-membered condensed ring aromatic hydrocarbons.]</t>
  </si>
  <si>
    <t>295-338-0</t>
  </si>
  <si>
    <t>91995-75-4</t>
  </si>
  <si>
    <t>649-539-00-9</t>
  </si>
  <si>
    <t>Extracts (petroleum), light paraffinic distillate solvent, acid-treated; Distillate aromatic extract (treated); [A complex combination of hydrocarbons obtained as a fraction of the distillation of an extract from the solvent extraction of light paraffinic top petroleum distillates that is subjected to a sulfuric acid refining. It consists predominantly of aromatic hydrocarbons having carbon numbers predominantly in the range of C16 through C32.]</t>
  </si>
  <si>
    <t>295-339-6</t>
  </si>
  <si>
    <t>91995-76-5</t>
  </si>
  <si>
    <t>649-540-00-4</t>
  </si>
  <si>
    <t>Extracts (petroleum), light paraffinic distillate solvent, hydrodesulfurized; Distillate aromatic extract (treated); [A complex combination of hydrocarbons obtained by solvent extraction of a light paraffin distillate and treated with hydrogen to convert the organic sulfur to hydrogen sulfide which is eliminated. It consists predominantly of hydrocarbons having carbon numbers predominantly in the range of C15 through C40 and produces a finished oil with a viscosity of greater than 10cSt at 40 °C.]</t>
  </si>
  <si>
    <t>295-340-1</t>
  </si>
  <si>
    <t>91995-77-6</t>
  </si>
  <si>
    <t>649-541-00-X</t>
  </si>
  <si>
    <t>Extracts (petroleum), light vacuum gas oil solvent, hydrotreated; Distillate aromatic extract (treated); [A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</si>
  <si>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t>295-342-2</t>
  </si>
  <si>
    <t>91995-79-8</t>
  </si>
  <si>
    <t>649-542-00-5</t>
  </si>
  <si>
    <t>Extracts (petroleum), heavy paraffinic distillate solvent, clay-treated; Distillate aromatic extract (treated); [A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wt.% or more 4-6 membered ring aromatic hydrocarbons.]</t>
  </si>
  <si>
    <t>296-437-1</t>
  </si>
  <si>
    <t>92704-08-0</t>
  </si>
  <si>
    <t>649-543-00-0</t>
  </si>
  <si>
    <t>Extracts (petroleum), heavy naphthenic distillate solvent, hydrodesulfurized; Distillate aromatic extract (treated); [A complex combination of hydrocarbons obtained from a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°C.]</t>
  </si>
  <si>
    <t>297-827-4</t>
  </si>
  <si>
    <t>93763-10-1</t>
  </si>
  <si>
    <t>649-544-00-6</t>
  </si>
  <si>
    <t>Extracts (petroleum), solvent-dewaxed heavy paraffinic distillate solvent, hydrodesulfurized; Distillate aromatic extract (treated); [A complex combination of hydrocarbons obtained from a solvent dewaxed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°C.]</t>
  </si>
  <si>
    <t>297-829-5</t>
  </si>
  <si>
    <t>93763-11-2</t>
  </si>
  <si>
    <t>649-545-00-1</t>
  </si>
  <si>
    <t>Extracts (petroleum), light paraffinic distillate solvent, carbon-treated; Distillate aromatic extract (treated); [A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 through C32.]</t>
  </si>
  <si>
    <t>309-672-2</t>
  </si>
  <si>
    <t>100684-02-4</t>
  </si>
  <si>
    <t>649-546-00-7</t>
  </si>
  <si>
    <t>Extracts (petroleum), light paraffinic distillate solvent, clay-treated; Distillate aromatic extract (treated); [A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 through C32.]</t>
  </si>
  <si>
    <t>309-673-8</t>
  </si>
  <si>
    <t>100684-03-5</t>
  </si>
  <si>
    <t>649-547-00-2</t>
  </si>
  <si>
    <t>Extracts (petroleum), light vacuum, gas oil solvent, carbon-treated; Distillate aromatic extract (treated); [A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</si>
  <si>
    <t>309-674-3</t>
  </si>
  <si>
    <t>100684-04-6</t>
  </si>
  <si>
    <t>649-548-00-8</t>
  </si>
  <si>
    <t>Extracts (petroleum), light vacuum gas oil solvent, clay-treated; Distillate aromatic extract (treated); [A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 through C30.]</t>
  </si>
  <si>
    <t>309-675-9</t>
  </si>
  <si>
    <t>100684-05-7</t>
  </si>
  <si>
    <t>649-549-00-3</t>
  </si>
  <si>
    <t>Foots oil (petroleum); Foots oil; [A complex combination of hydrocarbons obtained as the oil fraction from a solvent deoiling or a wax sweating process. It consists predominantly of branched chain hydrocarbons having carbon numbers predominantly in the range of C20 through C50.]</t>
  </si>
  <si>
    <t>265-171-8</t>
  </si>
  <si>
    <t>64742-67-2</t>
  </si>
  <si>
    <t>649-550-00-9</t>
  </si>
  <si>
    <t>Foots oil (petroleum), hydrotreated; Foots oil</t>
  </si>
  <si>
    <t>295-394-6</t>
  </si>
  <si>
    <t>650-002-00-6</t>
  </si>
  <si>
    <t>turpentine, oil</t>
  </si>
  <si>
    <t xml:space="preserve">Flam. Liq. 3
Acute Tox. 4 *
Acute Tox. 4 *
Acute Tox. 4 *
Asp. Tox. 1
Skin Irrit. 2
Eye Irrit. 2
Skin Sens. 1
Aquatic Chronic 2
</t>
  </si>
  <si>
    <t xml:space="preserve">H226
H332
H312
H302
H304
H315
H319
H317
H411
</t>
  </si>
  <si>
    <t xml:space="preserve">H226
H332
H312
H302
H304
H319
H315
H317
H411
</t>
  </si>
  <si>
    <t>650-003-00-1</t>
  </si>
  <si>
    <t>fenson (ISO); 4-chlorophenyl benzenesulphonate</t>
  </si>
  <si>
    <t>201-274-6</t>
  </si>
  <si>
    <t>80-38-6</t>
  </si>
  <si>
    <t>650-004-00-7</t>
  </si>
  <si>
    <t>norbormide (ISO); 5-(α-hydroxy-α-2-pyridylbenzyl)-7-(α-2-pyridylbenzylidene)bicyclo [2.2.1] hept-5-ene-2,3-dicarboximide</t>
  </si>
  <si>
    <t>213-589-6</t>
  </si>
  <si>
    <t>991-42-4</t>
  </si>
  <si>
    <t>650-005-00-2</t>
  </si>
  <si>
    <t>(2R,6aS,12aS)-1,2,6,6a,12,12a-hexahydro-2-isopropenyl-8,9-dimethoxychromeno[3,4-b]furo[2,3-h]chromen-6-one, rotenone</t>
  </si>
  <si>
    <t xml:space="preserve">Acute Tox. 3 *
STOT SE 3
Skin Irrit. 2
Eye Irrit. 2
Aquatic Acute 1
Aquatic Chronic 1
</t>
  </si>
  <si>
    <t xml:space="preserve">H301
H335
H315
H319
H400
H410
</t>
  </si>
  <si>
    <t xml:space="preserve">H301
H319
H335
H315
H410
</t>
  </si>
  <si>
    <t>650-006-00-8</t>
  </si>
  <si>
    <t>benquinox (ISO); p-benzoquinone 1-benzoylhydrazone 4-oxime</t>
  </si>
  <si>
    <t>207-807-9</t>
  </si>
  <si>
    <t>495-73-8</t>
  </si>
  <si>
    <t>650-007-00-3</t>
  </si>
  <si>
    <t>chlordimeform (ISO); N2-(4-chloro-o-tolyl)-N1,N1-dimethylformamidine</t>
  </si>
  <si>
    <t>650-008-00-9</t>
  </si>
  <si>
    <t>drazoxolon (ISO); 4-(2-chlorophenylhydrazone)-3-methyl-5-isoxazolone</t>
  </si>
  <si>
    <t>227-197-8</t>
  </si>
  <si>
    <t>5707-69-7</t>
  </si>
  <si>
    <t>650-009-00-4</t>
  </si>
  <si>
    <t>chlordimeform hydrochloride; N'-(4-chloro-o-tolyl)-N,N-dimethylformamidine monohydrochloride; N2-(4-chloro-o-tolyl)-N1,N1-dimethylformamidine hydorchloride</t>
  </si>
  <si>
    <t>243-269-1</t>
  </si>
  <si>
    <t>19750-95-9</t>
  </si>
  <si>
    <t>650-010-00-X</t>
  </si>
  <si>
    <t>benzyl violet 4B; α-[4-(4-dimethylamino-α-{}{4-[ethyl(3-sodiosulphonatobenzyl)amino] phenyl}}benzylidene)cyclohexa-2,5-dienylidene(ethyl)ammonio]toluene-3-sulphonate</t>
  </si>
  <si>
    <t>216-901-9</t>
  </si>
  <si>
    <t>1694-09-3</t>
  </si>
  <si>
    <t>650-012-00-0</t>
  </si>
  <si>
    <t>erionite</t>
  </si>
  <si>
    <t>12510-42-8</t>
  </si>
  <si>
    <t>650-013-00-6</t>
  </si>
  <si>
    <t xml:space="preserve">asbestos [1]
asbestos [2]
asbestos [3]
asbestos [4]
asbestos [5]
asbestos [6]
asbestos [7]
</t>
  </si>
  <si>
    <t xml:space="preserve">12001-28-4 [1]
132207-32-0 [2]
12172-73-5 [3]
77536-66-4 [4]
77536-68-6 [5]
77536-67-5 [6]
12001-29-5 [7]
</t>
  </si>
  <si>
    <t xml:space="preserve">Carc. 1A
STOT RE 1
</t>
  </si>
  <si>
    <t xml:space="preserve">H350
H372 **
</t>
  </si>
  <si>
    <t>650-014-00-1</t>
  </si>
  <si>
    <t>diethyl 2,4-dihydroxycyclodisiloxane-2,4-diylbis(trimethylene)diphosphonate, tetrasodium salt, reaction products with disodium metasilicate</t>
  </si>
  <si>
    <t>401-770-4</t>
  </si>
  <si>
    <t>650-015-00-7</t>
  </si>
  <si>
    <t xml:space="preserve">rosin; colophony [1]
rosin; colophony [2]
rosin; colophony [3]
</t>
  </si>
  <si>
    <t xml:space="preserve">232-475-7 [1]
232-484-6 [2]
277-299-1 [3]
</t>
  </si>
  <si>
    <t xml:space="preserve">8050-09-7 [1]
8052-10-6 [2]
73138-82-6 [3]
</t>
  </si>
  <si>
    <t>650-016-00-2</t>
  </si>
  <si>
    <t>Mineral wool, with the exception of those specified elsewhere in this Annex; [Man-made vitreous (silicate) fibres with random orientation with alkaline oxide and alkali earth oxide (Na2O+K2O+CaO+MgO+BaO) content greater than 18 % by weight]</t>
  </si>
  <si>
    <t>A Q R</t>
  </si>
  <si>
    <t>Refractory Ceramic Fibres, Special Purpose Fibres, with the exception of those specified elsewhere in this Annex; [Man-made vitreous (silicate) fibres with random orientation with alkaline oxide and alkali earth oxide (Na2O+K2O+CaO+ MgO+BaO) content less or equal to 18 % by weight]</t>
  </si>
  <si>
    <t xml:space="preserve">H350i
</t>
  </si>
  <si>
    <t>A R</t>
  </si>
  <si>
    <t>650-018-00-3</t>
  </si>
  <si>
    <t>reaction product of: acetophenone, formaldehyde, cyclohexylamine, methanol and acetic acid</t>
  </si>
  <si>
    <t>406-230-1</t>
  </si>
  <si>
    <t xml:space="preserve">Flam. Liq. 3
Carc. 2
Acute Tox. 4 *
Skin Corr. 1B
Skin Sens. 1
Aquatic Acute 1
Aquatic Chronic 1
</t>
  </si>
  <si>
    <t xml:space="preserve">H226
H351
H332
H314
H317
H400
H410
</t>
  </si>
  <si>
    <t>GHS02
GHS08
GHS05
GHS07
GHS09
Dgr</t>
  </si>
  <si>
    <t xml:space="preserve">H226
H351
H314
H332
H317
H410
</t>
  </si>
  <si>
    <t>650-031-00-4</t>
  </si>
  <si>
    <t>bis(4-hydroxy-N-methylanilinium) sulphate</t>
  </si>
  <si>
    <t>200-237-1</t>
  </si>
  <si>
    <t>55-55-0</t>
  </si>
  <si>
    <t>650-032-00-X</t>
  </si>
  <si>
    <t>cyproconazole (ISO); (2RS,3RS;2RS,3SR)-2-(4-chlorophenyl)-3-cyclopropyl-1-(1H-1,2,4-triazol-1-yl)butan-2-ol</t>
  </si>
  <si>
    <t>94361-06-5</t>
  </si>
  <si>
    <t xml:space="preserve">H361d ***
H302
H410
</t>
  </si>
  <si>
    <t>650-041-00-9</t>
  </si>
  <si>
    <t>triasulfuron (ISO); 1-[2-(2-chloroethoxy)phenylsulfonyl]-3-(4-methoxy-6-methyl-1,3,5-triazin-2-yl)urea</t>
  </si>
  <si>
    <t>82097-50-5</t>
  </si>
  <si>
    <t>650-042-00-4</t>
  </si>
  <si>
    <t>reaction product of: polyethylene-polyamine-(C16-C18)-alkylamides with monothio-(C2)-alkyl phosphonates</t>
  </si>
  <si>
    <t>417-450-2</t>
  </si>
  <si>
    <t>650-043-00-X</t>
  </si>
  <si>
    <t>reaction product of: 3,5-bis-tert-butylsalicylic acid and aluminiumsulfate</t>
  </si>
  <si>
    <t>420-310-3</t>
  </si>
  <si>
    <t>650-044-00-5</t>
  </si>
  <si>
    <t>mixed linear and branched C14-15 alcohols ethoxylated, reaction product with epichlorohydrin</t>
  </si>
  <si>
    <t>420-480-9</t>
  </si>
  <si>
    <t>158570-99-1</t>
  </si>
  <si>
    <t>650-045-00-0</t>
  </si>
  <si>
    <t>reaction product of: 1,2,3-propanetricarboxylic acid, 2-hydroxy, diethyl ester, 1-propanol and zirconium tetra-n-propanolate</t>
  </si>
  <si>
    <t>417-110-3</t>
  </si>
  <si>
    <t xml:space="preserve">Flam. Liq. 2
Skin Irrit. 2
Eye Dam. 1
Aquatic Chronic 2
</t>
  </si>
  <si>
    <t xml:space="preserve">H225
H315
H318
H411
</t>
  </si>
  <si>
    <t>650-046-00-6</t>
  </si>
  <si>
    <t>di(tetramethylammonium)(29H,31H-phthalocyanin-N29,N30,N31,N32)disulfonamide disulfonate, cuprate(2-)complex, derivates</t>
  </si>
  <si>
    <t>416-180-2</t>
  </si>
  <si>
    <t>12222-04-7</t>
  </si>
  <si>
    <t>650-047-00-1</t>
  </si>
  <si>
    <t>dibenzylphenylsulfonium hexafluoroantimonate</t>
  </si>
  <si>
    <t>417-760-8</t>
  </si>
  <si>
    <t>134164-24-2</t>
  </si>
  <si>
    <t xml:space="preserve">Acute Tox. 4 *
STOT RE 1
Eye Dam. 1
Skin Sens. 1
Aquatic Chronic 2
</t>
  </si>
  <si>
    <t xml:space="preserve">H302
H372 **
H318
H317
H411
</t>
  </si>
  <si>
    <t xml:space="preserve">H372 **
H302
H318
H317
H411
</t>
  </si>
  <si>
    <t>650-048-00-7</t>
  </si>
  <si>
    <t>reaction product of: borax, hydrogen peroxide, acetic acid anhydride and acetic acid</t>
  </si>
  <si>
    <t>420-070-1</t>
  </si>
  <si>
    <t xml:space="preserve">Org. Perox. D ****
Acute Tox. 4 *
Acute Tox. 4 *
Acute Tox. 4 *
Skin Corr. 1A
Aquatic Acute 1
</t>
  </si>
  <si>
    <t xml:space="preserve">H242
H332
H312
H302
H314
H400
</t>
  </si>
  <si>
    <t>650-049-00-2</t>
  </si>
  <si>
    <t>2-alkoyloxyethyl hydrogen maleate, where alkoyl represents (by weight) 70 to 85 % unsaturated octadecoyl, 0.5 to 10 % saturated octadecoyl, and 2 to 18 % saturated hexadecoyl</t>
  </si>
  <si>
    <t>417-960-5</t>
  </si>
  <si>
    <t>650-050-00-8</t>
  </si>
  <si>
    <t>reaction mass of: 1-methyl-3-hydroxypropyl 3,5-[1,1-dimethylethyl]-4-hydroxydihydro-cinnamate and/or 3-hydroxybutyl 3,5-[1,1-dimethylethyl]-4-hydroxydihydrocinnamate; 1,3-butanediol bis[3-(3'-(1,1-dimethylethyl)4'-hydroxy-phenyl)propionate] isomers; 1,3-butanediol bis[3-(3',5'-(1,1-dimethylethyl)-4'-hydroxyphenyl)propionate] isomers</t>
  </si>
  <si>
    <t>423-600-8</t>
  </si>
  <si>
    <t>650-055-00-5</t>
  </si>
  <si>
    <t>silver sodium zirconium hydrogenphosphate</t>
  </si>
  <si>
    <t>422-570-3</t>
  </si>
  <si>
    <t>155925-27-2</t>
  </si>
  <si>
    <t xml:space="preserve">11113-50-1
</t>
  </si>
  <si>
    <t xml:space="preserve">233-139-2
</t>
  </si>
  <si>
    <t xml:space="preserve">215-540-4
</t>
  </si>
  <si>
    <t xml:space="preserve">12267-73-1
</t>
  </si>
  <si>
    <t xml:space="preserve">235-541-3
</t>
  </si>
  <si>
    <t xml:space="preserve">13840-56-7
</t>
  </si>
  <si>
    <t xml:space="preserve">237-560-2
</t>
  </si>
  <si>
    <t xml:space="preserve">disodium tetraborate, anhydrous; boric acid, disodium salt
</t>
  </si>
  <si>
    <t xml:space="preserve">1330-43-4
</t>
  </si>
  <si>
    <t>tetraboron disodium heptaoxide, hydrate</t>
  </si>
  <si>
    <t xml:space="preserve">orthoboric acid, sodium salt
</t>
  </si>
  <si>
    <t xml:space="preserve">15120-21-5
</t>
  </si>
  <si>
    <t>sodium perborate; [containing = 0,1 % (w/w) of particles with an aerodynamic diameter of below 50 µm]</t>
  </si>
  <si>
    <t xml:space="preserve">7632-04-4
</t>
  </si>
  <si>
    <t xml:space="preserve">sodium peroxometaborate; sodium peroxoborate; [containing = 0,1 % (w/w) of particles with an aerodynamic diameter of below 50 µm] 
</t>
  </si>
  <si>
    <t xml:space="preserve">231-556-4
</t>
  </si>
  <si>
    <t xml:space="preserve">
sodium peroxometaborate; sodium peroxoborate; [containing &lt; 0,1 % (w/w) of particles with an aerodynamic diameter of below 50 µm]
</t>
  </si>
  <si>
    <t xml:space="preserve">13517-20-9
</t>
  </si>
  <si>
    <t>perboric acid (H3BO2(O2)), monosodium salt trihydrate; [containing &lt; 0,1 % (w/w) of particles with an aerodynamic diameter of below 50 µm]</t>
  </si>
  <si>
    <t xml:space="preserve">239-172-9
</t>
  </si>
  <si>
    <t>37244-98-7</t>
  </si>
  <si>
    <t>perboric acid, sodium salt, tetrahydrate</t>
  </si>
  <si>
    <t xml:space="preserve">10486-00-7
</t>
  </si>
  <si>
    <t xml:space="preserve">perboric acid (HBO(O2)), sodium salt, tetrahydrate
</t>
  </si>
  <si>
    <t>perboric acid (H3BO2(O2)), monosodium salt, trihydrate</t>
  </si>
  <si>
    <t>perboric acid, sodium salt; [containing &lt; 0,1 % (w/w) of particles with an aerodynamic diameter of below 50 µm]</t>
  </si>
  <si>
    <t>12040-72-1</t>
  </si>
  <si>
    <t>perboric acid, sodium salt, monohydrate; [containing = 0,1 % (w/w) of particles with an aerodynamic diameter of below 50 µm]</t>
  </si>
  <si>
    <t xml:space="preserve">10332-33-9
</t>
  </si>
  <si>
    <t xml:space="preserve">perboric acid (HBO(O2)), sodium salt, monohydrate; sodium peroxoborate; [containing = 0,1 % (w/w) of particles with an aerodynamic diameter of below 50 µm]
</t>
  </si>
  <si>
    <t>584-79-2</t>
  </si>
  <si>
    <t>allethrin; (RS)-3-allyl-2-methyl-4-oxocyclopent-2-enyl (1RS,3RS;1RS,3SR)-2,2-dimethyl-3-(2-methylprop-1-enyl)cyclopropanecarboxylate; bioallethrin; (RS)-3-allyl-2-methyl-4-oxocyclopent-2-enyl (1R,3R)-2,2-dimethyl-3-(2-methylprop-1-enyl)cyclopropanecarboxylate</t>
  </si>
  <si>
    <t>209-542-4</t>
  </si>
  <si>
    <t>28434-00-6</t>
  </si>
  <si>
    <t>S-bioallethrin; (S)-3-allyl-2-methyl-4-oxocyclopent-2-enyl (1R,3R)-2,2-dimethyl-3-(2-methylprop-1-enyl)cyclopropanecarboxylate</t>
  </si>
  <si>
    <t>249-013-5</t>
  </si>
  <si>
    <t xml:space="preserve">84030-86-4
</t>
  </si>
  <si>
    <t xml:space="preserve">esbiothrin; (RS)-3-allyl-2-methyl-4-oxocyclopent-2-enyl (1R,3R)-2,2-dimethyl-3-(2-methylprop-1-enyl)cyclopropanecarboxylate
</t>
  </si>
  <si>
    <t xml:space="preserve">249-013-5
</t>
  </si>
  <si>
    <t>13775-53-6</t>
  </si>
  <si>
    <t>trisodium hexafluoroaluminate</t>
  </si>
  <si>
    <t>237-410-6</t>
  </si>
  <si>
    <t xml:space="preserve">15096-52-3
</t>
  </si>
  <si>
    <t xml:space="preserve">trisodium hexafluoroaluminate (cryolite)
</t>
  </si>
  <si>
    <t xml:space="preserve">239-148-8
</t>
  </si>
  <si>
    <t>30864-28-9</t>
  </si>
  <si>
    <t>methyl 3-[(dimethoxyphosphinothioyl)oxy]methacrylate</t>
  </si>
  <si>
    <t>250-366-9</t>
  </si>
  <si>
    <t xml:space="preserve">62610-77-9
</t>
  </si>
  <si>
    <t xml:space="preserve">methacrifos (ISO); methyl (E)-3-[(dimethoxyphosphinothioyl)oxy]methacrylate
</t>
  </si>
  <si>
    <t xml:space="preserve">250-366-9
</t>
  </si>
  <si>
    <t xml:space="preserve">10294-56-1
</t>
  </si>
  <si>
    <t>phosphonic acid</t>
  </si>
  <si>
    <t>237-066-7</t>
  </si>
  <si>
    <t xml:space="preserve">phosphorous acid
</t>
  </si>
  <si>
    <t xml:space="preserve">233-663-1
</t>
  </si>
  <si>
    <t xml:space="preserve">  Y   </t>
  </si>
  <si>
    <t>Harmonizált anyagok tábla</t>
  </si>
  <si>
    <t xml:space="preserve">Ez egy több, mint 3000 anyagot tartalmazó tábla, melyben az EU-ban kötelező, un harmonizált osztályozású anyagok találhatóak. A baj ott van, hogy nem a CAS szám ezekben a döntő, hanem az úgynevezett Index-szám, a táblázat sorainak sorszáma. Sok gyűjtőcsoport van, sok CAS számmal egy cellában. </t>
  </si>
  <si>
    <t xml:space="preserve">boric acid
</t>
  </si>
  <si>
    <t>Szerepel-e az anyag a Harmonizált litán?</t>
  </si>
  <si>
    <t>Osztályoás/HIÁNYZIK</t>
  </si>
  <si>
    <t>Az Eredmény veszélybesorolás táblában az Excel rákeres, hogy megtalálja-e az adott anyagot ebben a harmonizált táblában és kiírja a megfelelő oszlop végére az ott talált, kötelező osztályozást. Mivel nem biztos, hogy a CAS számot megtalálja, az, hogy itt nincs adat, nem jelenti azt, hogy az adott anyagra nincs harmonizált osztályozás. (dolgozom azon, hogy csak egy CAS legyen egy sorban, hogy a dolog működjék, de ez hatalmas munka és lassan megy...) De azért segítség lehet, mert ha nem szerepel az adott anyag a saját Adatbázis táblámban, akkor innen könnyen és gyorsan átírhatóak a harmonizált osztályba sorolások és azokkal el lehet végezni a keverék osztályozását. Ennek ellenére nagyon javasolom, hogy ezeket ellenőrizzék a regiszitrációban, mert igen gyakran az itt hiányzó végpontokra ott található osztályozás.</t>
  </si>
  <si>
    <t>Név (amiket megveszek termékeket a keveréshez)</t>
  </si>
  <si>
    <t>Százalék, amennyit bemérek belőlük</t>
  </si>
  <si>
    <t>hexamethylene diisocyanate</t>
  </si>
  <si>
    <t>CLP00-hoz képest a regisiztráció sokkal szigorúbb</t>
  </si>
  <si>
    <t>3779-63-3</t>
  </si>
  <si>
    <t>(2,4,6-trioxotriazine-1,3,5(2H,4H,6H)-triyl)tris(hexamethylene) isocyanate</t>
  </si>
  <si>
    <t>223-242-0</t>
  </si>
  <si>
    <t>931-274-8</t>
  </si>
  <si>
    <t>regisztráció, szemlátomást ugyanaz, mint az előző tétel, az osztályozása is</t>
  </si>
  <si>
    <t xml:space="preserve">Hexamethylene diisocyanate, oligomers </t>
  </si>
  <si>
    <t>28182-81-2</t>
  </si>
  <si>
    <t>500-060-2</t>
  </si>
  <si>
    <t>calcium carbonate</t>
  </si>
  <si>
    <t>1344-09-8</t>
  </si>
  <si>
    <t>215-687-4</t>
  </si>
  <si>
    <t>regisztráció, nagyon függ a nátrium-szilicium aránytól. Ez a legrosszabb.</t>
  </si>
  <si>
    <t>68081-81-2</t>
  </si>
  <si>
    <t>268-356-1</t>
  </si>
  <si>
    <t>239-707-6</t>
  </si>
  <si>
    <t>regisztráció, specifikus limit. Ox. Sol attól függ, hogy van-e bevonat rajta</t>
  </si>
  <si>
    <t>68213-23-0</t>
  </si>
  <si>
    <t>500-201-8</t>
  </si>
  <si>
    <t>regisztráció, de hoozzáadtam a Eye Dam. 1-et</t>
  </si>
  <si>
    <t>bisz(hidroximetil)ammónium-szulfát</t>
  </si>
  <si>
    <t>110-58-7</t>
  </si>
  <si>
    <t>211-214-0</t>
  </si>
  <si>
    <t>242-060-2</t>
  </si>
  <si>
    <t>240-440-2</t>
  </si>
  <si>
    <t>630-392-2</t>
  </si>
  <si>
    <t>128-37-0</t>
  </si>
  <si>
    <t>2,6-ditercbutil-p-krezol</t>
  </si>
  <si>
    <t>204-881-4</t>
  </si>
  <si>
    <t>A regisztrációban Eye Dam a harmonizállt Irrit 2-vel szemben</t>
  </si>
  <si>
    <t>141-82-2</t>
  </si>
  <si>
    <t>205-503-0</t>
  </si>
  <si>
    <t>csak bejelentés, van Eye Dam is</t>
  </si>
  <si>
    <t>110-15-6</t>
  </si>
  <si>
    <t>203-740-4</t>
  </si>
  <si>
    <t>110-94-1</t>
  </si>
  <si>
    <t>203-817-2</t>
  </si>
  <si>
    <t>csak bejelentések, de az egységes</t>
  </si>
  <si>
    <t>a regisztráció Eye Dam és Tox 4 skin-t ves hozzá a harmonizálthoz</t>
  </si>
  <si>
    <t>A harmonizálthoz a regisztrálók a STOT SE 3-at és a Aquatic Chrnic 3-at adják hozzá</t>
  </si>
  <si>
    <t>a regiszitráció hozzáadja a fémkorróziót és a lenyelési tox végpontot</t>
  </si>
  <si>
    <t>0,035</t>
  </si>
  <si>
    <t>99-85-4</t>
  </si>
  <si>
    <t>202-794-6</t>
  </si>
  <si>
    <t>bejelentések zöme, de az Ügynökség szerint Skin Sens. 1 és környezeti veszélyességet és perzisztenciát is</t>
  </si>
  <si>
    <t>99-86-5</t>
  </si>
  <si>
    <t>202-795-1</t>
  </si>
  <si>
    <t>bejelentések, javaslat van a harmonizált osztályozására. A Skin Sens. 1 nagyon valószínű</t>
  </si>
  <si>
    <t>reisztráció is van, mely el akarja hagyni a környezetit a harmonizáltban (de én meghagytam, persze)</t>
  </si>
  <si>
    <t>87-44-5</t>
  </si>
  <si>
    <t>bejelentésekben szinte csak Asp. Tox. 1 van, de az Ügynökség környezeti veszélyt és toxicitást is ad hozzá, PBT gyanűs</t>
  </si>
  <si>
    <t>99-87-6</t>
  </si>
  <si>
    <t>p-cymene</t>
  </si>
  <si>
    <t>202-796-7</t>
  </si>
  <si>
    <t>regisztráció, az Ügynökség akut toxicitásokat és környezeti 1-et akar hozzáadni harmonizáltként</t>
  </si>
  <si>
    <t>562-74-3</t>
  </si>
  <si>
    <t>209-235-5</t>
  </si>
  <si>
    <t>bejelentések. Az Ügynökség szerint érzékenyítő, környezetre veszélyes sőt fejlődési rendellenességeket is okozhat</t>
  </si>
  <si>
    <t>464-45-9</t>
  </si>
  <si>
    <t>207-353-1</t>
  </si>
  <si>
    <t>bejelentések. Az ügynökség toxicitást, környezeti veszélyt sőt fejlődési rendellenességeket jelez</t>
  </si>
  <si>
    <t>5989-27-5</t>
  </si>
  <si>
    <t>227-913-5</t>
  </si>
  <si>
    <t>3387-41-5</t>
  </si>
  <si>
    <t>222-212-4</t>
  </si>
  <si>
    <t>bejelentés, az Ügynökség környezeti toxicitást és esetleg érzékenyítést ad meg</t>
  </si>
  <si>
    <t>555-10-2</t>
  </si>
  <si>
    <t>209-081-9</t>
  </si>
  <si>
    <t>bejelentés. Az Ügynökség környezeti toxicitást és érzékenyítést jósol</t>
  </si>
  <si>
    <t>76-22-2</t>
  </si>
  <si>
    <t>200-945-0</t>
  </si>
  <si>
    <t>220-686-7</t>
  </si>
  <si>
    <t>2867-05-2</t>
  </si>
  <si>
    <t>nem találtam msds-t vagy CLP besorolást sehol az interneten</t>
  </si>
  <si>
    <t>79-92-5</t>
  </si>
  <si>
    <t>camphene</t>
  </si>
  <si>
    <t>201-234-8</t>
  </si>
  <si>
    <t>regisztráció. Az Ügynökség kritikája miatt mértek környezeti végpontot és kerültek bele a kemény osztályozások környezetre.</t>
  </si>
  <si>
    <t>140-67-0</t>
  </si>
  <si>
    <t>205-427-8</t>
  </si>
  <si>
    <t>bejelentés. Az Ügynökség környezeti toxicitást is jósol (és ezeket is megerősíti)</t>
  </si>
  <si>
    <t>Ox. Solid 2</t>
  </si>
  <si>
    <t>Az anyagaink és a  hozzájuk tartozó százalékok beírásával kedvező esetben már készen is vagyunk: Ebben a táblában automatikusan megjelennek a keverékünkben levő, az adatgyűjtés táblába bevitt anyagkomponensek, CAS számaikkal és összesített százalékaikkal együtt. Jobbra haladva pedig az egyes osztályozási végpontokra a keverékünk besorolásai. Ez csak akkor van így, ha a "Adatbázis új anyagok helye" táblázat tartalmazza az anyagkomponenseinket. Ha nem, ezt onnan vesszük észre, hogy bár ez az anyag megjelenik a "veszélyességi besorolások" táblában, CAS számával és százalékával, de a sorában mindenhol #HIÁNYZIK, vagy ##### látszik. Ekkor be kell írnunk ezt az anyagot, az osztályozásával együtt az "Adatbázis új anyagok helye" táblába, alulra, az első üres sorba. Ha az adott anyag nem veszélyes, akkor nem kell, nincs mit beírnunk, és ne törödjünk ezzel a HIÁNYZIK sorral.</t>
  </si>
  <si>
    <t>A legtöbb  helyen az Excel kiadja a végeredményt. Ezekért felősséget nem vállalok, bármilyen hibajelzést nagyon megköszönök. A STOT SE és RE 1 és 2 értékeléseknél fontos, hogy a célszervet is adjuk majd meg a H mondatokban (ha az ezt okozó anyagkomponensre ez ismert). Erre utal a megjegyzés. Ha mindegyik komponensnél van célszerv, akkor lehetséges, hogy maga a keverék (de ez anyagnál is előfordul) STOT SE vagy RE 1-be és 2-be is tartozik, mindegyikre más és más célszervvel. Ha ez az eset áll fenn, akkor oszlopot kell végignézni, hogy hol van STOT SE vagy RE értékelés, nem csak alul a végeredményt. A STOT SE 3-nál pedig fontos (bár sehol sincs leírva), hogy az összegzés csak akkor helyes, ha a összes STOT SE 3 komponens, ami ezt okozta - látszik felül, a számok mutatják - ugyanolyan végponthoz, tehát vagy irritatívhoz vagy szédülést okozóhoz tartozik. Csak az azonosakat kell és lehet összeadni, de a program erre nem figyel...</t>
  </si>
  <si>
    <r>
      <t xml:space="preserve">Ezt sem értékeli az Excel. Ha van ilyen komponensünk, az látszik (1-es van a sorában ebben az oszlopban). Az Excel figyelembe veszi alul, hogy az ilyen komponensek koncentrációösszege nagyobb-e, mint a 10%-os általános limit </t>
    </r>
    <r>
      <rPr>
        <sz val="11"/>
        <color rgb="FFFF0000"/>
        <rFont val="Calibri"/>
        <family val="2"/>
        <charset val="238"/>
      </rPr>
      <t>EZ EDDIG HIBÁS VOLT, már egynél jelzett!</t>
    </r>
    <r>
      <rPr>
        <sz val="11"/>
        <color rgb="FF000000"/>
        <rFont val="Calibri"/>
        <family val="2"/>
        <charset val="238"/>
      </rPr>
      <t>. Ha igen, alul jelzi. De a besoroláshoz még az is feltétel, hogy a keverékünk kinematikai viszkozitása kisebb legyen, mint 20,5 mm2/s 40 oC-on. Erről nekünk kell döntenünk…</t>
    </r>
  </si>
  <si>
    <t>2-Isopropoxyethanol</t>
  </si>
  <si>
    <t>harmonizált, de a regisztráció hozzáadja a bőrirritációt és a gűzveszélyt</t>
  </si>
  <si>
    <t>7439-89-6</t>
  </si>
  <si>
    <t>231-096-4</t>
  </si>
  <si>
    <t>nem veszélyes, csak ha finom por a regisztráció szerint</t>
  </si>
  <si>
    <t>231-157-5</t>
  </si>
  <si>
    <t>a kobaltszennyzés nélküli nikkel nagy méretben a regisztráció szerint. Még a karcinogén hatást is megkérdőjelezik az újabb vzsgálatok.</t>
  </si>
  <si>
    <t>1000000</t>
  </si>
  <si>
    <t>0,0065</t>
  </si>
  <si>
    <t>18A</t>
  </si>
  <si>
    <t>a regisztráció azonos a harmonizálttal. Beraktam persze a fémkorróziót is! Az M tényező a regisztrációból van, de csak a Chronicra adnak meg</t>
  </si>
  <si>
    <t>nincs osztályozva, csak a külön regisztrálóknál</t>
  </si>
  <si>
    <t>regisztráció, mely korrigálja erősebbre a harmonizált belégzéses toxicitását</t>
  </si>
  <si>
    <t>0,001</t>
  </si>
  <si>
    <t>regiszitráció a hatrmonizálttal azonos</t>
  </si>
  <si>
    <t>Ox. Gas. 1</t>
  </si>
  <si>
    <t xml:space="preserve">regisztráció A harmonizálthoz képest szigorúbb az inhalációs toxicitás és bejött az Aquatic Chronic 1. De az Acute-nál a harmonizátban 100-s az M faktor, itt csak 10 </t>
  </si>
  <si>
    <t>0,00021</t>
  </si>
  <si>
    <t>nem vesélyes a bejelentések szerint</t>
  </si>
  <si>
    <t>regisztráció, de ha ólommal szennyezett, akkor új végpontok jönnek be</t>
  </si>
  <si>
    <t>0,1</t>
  </si>
  <si>
    <t>0,338</t>
  </si>
  <si>
    <t>0,356</t>
  </si>
  <si>
    <t>Antimon-trioxid</t>
  </si>
  <si>
    <t>2</t>
  </si>
  <si>
    <t>regisztráció, a harmonizálthoz az ólom-oxid szennyezéstől függően Aquatic Chronic 3 és még ennél sokkal csúnyúbb osztályozások jönnek hozzá</t>
  </si>
  <si>
    <t>7,5</t>
  </si>
  <si>
    <t>231-598-3</t>
  </si>
  <si>
    <t>registztráció</t>
  </si>
  <si>
    <t>0</t>
  </si>
  <si>
    <t>regisztráció hozzáadjja a szemiritációt a harmonizálthoz</t>
  </si>
  <si>
    <t>0,0002</t>
  </si>
  <si>
    <t>2,92</t>
  </si>
  <si>
    <t>0,003</t>
  </si>
  <si>
    <t>CLP09 és a saját Met. Corr. A nikkel-szulfát tartalom jelentősen befolyásolja az osztályozást!</t>
  </si>
  <si>
    <t>0,0078</t>
  </si>
  <si>
    <t>Met. Corr. 2</t>
  </si>
  <si>
    <t>0,0079</t>
  </si>
  <si>
    <t>CLP01 a regisztrációval egyező. Figyelni az arzén szennyezésre!</t>
  </si>
  <si>
    <t>regisztráció az 5. ATP szerint. NIKKEL és MANGÁN/CINK tartalom fontos</t>
  </si>
  <si>
    <t>7746-19-7</t>
  </si>
  <si>
    <t>0,0206</t>
  </si>
  <si>
    <t>231-793-2</t>
  </si>
  <si>
    <t>0,0205</t>
  </si>
  <si>
    <t>CLP  regisztrációval egyező, de furcsa,  h ogy nincs STOT SE 3-ra osztályozva, de mégis egyedi limitet adnak meg</t>
  </si>
  <si>
    <t>0,036</t>
  </si>
  <si>
    <t>http://echa.europa.eu/registration-dossier/-/registered-dossier/16074/2/1</t>
  </si>
  <si>
    <t>0,9</t>
  </si>
  <si>
    <t>0,019</t>
  </si>
  <si>
    <t>0,0006</t>
  </si>
  <si>
    <t>206-114-10</t>
  </si>
  <si>
    <t>0,0007</t>
  </si>
  <si>
    <t>0,021</t>
  </si>
  <si>
    <t>nincs regisztráció,de a bejelentésekben sem veszélyes</t>
  </si>
  <si>
    <t>EUH044</t>
  </si>
  <si>
    <t>Flam. Gas</t>
  </si>
  <si>
    <t>CAS Number</t>
  </si>
  <si>
    <t>Name</t>
  </si>
  <si>
    <t>EC Number</t>
  </si>
  <si>
    <t>Toxicity, oral</t>
  </si>
  <si>
    <t>Toxicity, skin</t>
  </si>
  <si>
    <t>Toxicity, inhalation</t>
  </si>
  <si>
    <t>M factor Acute</t>
  </si>
  <si>
    <t>M factor Chronic</t>
  </si>
  <si>
    <t>Other  classification</t>
  </si>
  <si>
    <t>Source of data (link)</t>
  </si>
  <si>
    <t>Other info, e.g. Restriction</t>
  </si>
  <si>
    <t>VOC based on boiling point: below 250</t>
  </si>
  <si>
    <t>VOC based on vapor pressure &gt;10Pa</t>
  </si>
  <si>
    <t>Iron</t>
  </si>
  <si>
    <t>Nickell</t>
  </si>
  <si>
    <t>Chromium</t>
  </si>
  <si>
    <t>Mercury</t>
  </si>
  <si>
    <t>Sulphur</t>
  </si>
  <si>
    <t>Chlorine</t>
  </si>
  <si>
    <t>magnesium oxide</t>
  </si>
  <si>
    <t>Zinc oxide</t>
  </si>
  <si>
    <t>Tin dioxide</t>
  </si>
  <si>
    <t>Zircon oxide</t>
  </si>
  <si>
    <t>Silicon dioxide</t>
  </si>
  <si>
    <t>Sodium hydroxide</t>
  </si>
  <si>
    <t>calcium hydroxide</t>
  </si>
  <si>
    <t>Potassium hydroxide</t>
  </si>
  <si>
    <t>Sodium carbonate</t>
  </si>
  <si>
    <t>Sodium silicate</t>
  </si>
  <si>
    <t>Sodium chloride</t>
  </si>
  <si>
    <t>Potassium nitrite</t>
  </si>
  <si>
    <t>Sodium nitrite</t>
  </si>
  <si>
    <t>Silver nitrate</t>
  </si>
  <si>
    <t>Silver chloride</t>
  </si>
  <si>
    <t>Sodium hypochlorite</t>
  </si>
  <si>
    <t>Calcium hypochlorite</t>
  </si>
  <si>
    <t>Phosphoric acid</t>
  </si>
  <si>
    <t>Sulfuric acid</t>
  </si>
  <si>
    <t>Sodium sulfate</t>
  </si>
  <si>
    <t>Copper sulfate pentahydrate</t>
  </si>
  <si>
    <t>Copper sulfate</t>
  </si>
  <si>
    <t xml:space="preserve">A mixture, with or without stabilising agents, of calcium hydroxide and copper (II) sulfate </t>
  </si>
  <si>
    <t>Nickel sulfate</t>
  </si>
  <si>
    <t>Iron II sulfate</t>
  </si>
  <si>
    <t>Iron II chloride</t>
  </si>
  <si>
    <t>Iron III chloride</t>
  </si>
  <si>
    <t>Zinc sulfate hexahydrate</t>
  </si>
  <si>
    <t>Zinc sulfate</t>
  </si>
  <si>
    <t>Zinc chloride</t>
  </si>
  <si>
    <t>Manganese sulfate</t>
  </si>
  <si>
    <t>Hydrochloric acid</t>
  </si>
  <si>
    <t>Tin tetrachloride</t>
  </si>
  <si>
    <t>Hydrogen fluoride</t>
  </si>
  <si>
    <t>Hydrogen bromide</t>
  </si>
  <si>
    <t>Nitric acid</t>
  </si>
  <si>
    <t>Hydrazine hydrate</t>
  </si>
  <si>
    <t>Perchloric acid</t>
  </si>
  <si>
    <t>Potassium permanganate</t>
  </si>
  <si>
    <t>Sodium peroxo disulfate</t>
  </si>
  <si>
    <t>Sodium percarbonate</t>
  </si>
  <si>
    <t>Ammonia …aquious</t>
  </si>
  <si>
    <t>Ammonia</t>
  </si>
  <si>
    <t>Hydrogene peroxide</t>
  </si>
  <si>
    <t>butane</t>
  </si>
  <si>
    <t>isobutane</t>
  </si>
  <si>
    <t>https://echa.europa.eu/hu/registration-dossier/-/registered-dossier/15741/2/1</t>
  </si>
  <si>
    <t>ciklohexane</t>
  </si>
  <si>
    <t>0,207</t>
  </si>
  <si>
    <t>buta -1,3 diene</t>
  </si>
  <si>
    <t>https://echa.europa.eu/hu/registration-dossier/-/registered-dossier/15570/2/1</t>
  </si>
  <si>
    <t>isoprene</t>
  </si>
  <si>
    <t>0.93</t>
  </si>
  <si>
    <t xml:space="preserve">
2-chlorobuta-1,3-diene </t>
  </si>
  <si>
    <t>0,005</t>
  </si>
  <si>
    <t>2-butene</t>
  </si>
  <si>
    <t xml:space="preserve">propene
</t>
  </si>
  <si>
    <t>Hydricarbons, C10-13, alkanes, isoalkanes, cyclis &lt; 2% aromatics</t>
  </si>
  <si>
    <t xml:space="preserve"> Hydrocarbons, C9-C12, n-alkanes, isoalkanes, cyclics, aromatics (2-25%)</t>
  </si>
  <si>
    <t>hydrocarbons waxes (petroleum) clay-treated microcyst</t>
  </si>
  <si>
    <t>https://echa.europa.eu/registration-dossier/-/registered-dossier/13678/2/1</t>
  </si>
  <si>
    <t>paraffin waxes clay-treated</t>
  </si>
  <si>
    <t>https://echa.europa.eu/registration-dossier/-/registered-dossier/15082/2/1</t>
  </si>
  <si>
    <t>Naphta (petroleum) hydrotreated heavy</t>
  </si>
  <si>
    <t>Distillates (petroleum), hydrotreated heavy paraffinic</t>
  </si>
  <si>
    <t>hydrocarbon waxes (petroleum) hydroheated microcyst</t>
  </si>
  <si>
    <t>solvent naphta (petroleum)  light arom</t>
  </si>
  <si>
    <t>skin 2 -t kivettem, mert az ECHA nem írta</t>
  </si>
  <si>
    <t>Lubricating oils (petroleum), &lt;25, solvent-extd., dewaxed, hydrogenated</t>
  </si>
  <si>
    <t xml:space="preserve">Reaction product (mainly dimers, trimers and tetramers) of "Distillates (petroleum), steam-cracked, C8-12 fraction", mainly C8 - C10 unsaturated aromatic and alkylaromatic hydrocarbons, predominantly styrene- and indene-derivatives, obtained by Lewis acid-initiated alkylation and polymerisation </t>
  </si>
  <si>
    <t>0,0258</t>
  </si>
  <si>
    <t>Foot oils (petroleum) hydrotreated</t>
  </si>
  <si>
    <t>https://echa.europa.eu/hu/registration-dossier/-/registered-dossier/13810?p_auth=P7PjFHIX</t>
  </si>
  <si>
    <t>Petrolatum hydrotreated</t>
  </si>
  <si>
    <t>https://echa.europa.eu/hu/registration-dossier/-/registered-dossier/2072/2/1</t>
  </si>
  <si>
    <t>0, 68</t>
  </si>
  <si>
    <t>o-xylene</t>
  </si>
  <si>
    <t>https://echa.europa.eu/hu/registration-dossier/-/registered-dossier/15482/2/1</t>
  </si>
  <si>
    <t>p-xylene</t>
  </si>
  <si>
    <t>xylene</t>
  </si>
  <si>
    <t>Ethylbenzene</t>
  </si>
  <si>
    <t>0, 028</t>
  </si>
  <si>
    <t>https://echa.europa.eu/hu/registration-dossier/-/registered-dossier/15565/2/1</t>
  </si>
  <si>
    <t>propylbenzene</t>
  </si>
  <si>
    <t>cumene</t>
  </si>
  <si>
    <t>dodecylbenzene</t>
  </si>
  <si>
    <t>naphtalene</t>
  </si>
  <si>
    <t>0,0024</t>
  </si>
  <si>
    <t>https://echa.europa.eu/hu/registration-dossier/-/registered-dossier/15924/2/1</t>
  </si>
  <si>
    <t>https://echa.europa.eu/hu/registration-dossier/-/registered-dossier/15569/2/1</t>
  </si>
  <si>
    <t>ethanol</t>
  </si>
  <si>
    <t>https://echa.europa.eu/hu/registration-dossier/-/registered-dossier/16105/2/1</t>
  </si>
  <si>
    <t>https://echa.europa.eu/hu/registration-dossier/-/registered-dossier/14586/2/1</t>
  </si>
  <si>
    <t>2-methylpropán-2-ol</t>
  </si>
  <si>
    <t>https://echa.europa.eu/hu/registration-dossier/-/registered-dossier/14112/2/1</t>
  </si>
  <si>
    <t>2-methylpropán-1-ol</t>
  </si>
  <si>
    <t>https://echa.europa.eu/hu/registration-dossier/-/registered-dossier/15092/2/1</t>
  </si>
  <si>
    <t>78-92-2</t>
  </si>
  <si>
    <t>https://echa.europa.eu/registration-dossier/-/registered-dossier/14353/2/1</t>
  </si>
  <si>
    <t>https://echa.europa.eu/registration-dossier/-/registered-dossier/15322/2/1</t>
  </si>
  <si>
    <t>https://echa.europa.eu/registration-dossier/-/registered-dossier/2115/2/1</t>
  </si>
  <si>
    <t>https://echa.europa.eu/registration-dossier/-/registered-dossier/16044/2/1</t>
  </si>
  <si>
    <t>2A</t>
  </si>
  <si>
    <t>https://echa.europa.eu/registration-dossier/-/registered-dossier/12040/2/1</t>
  </si>
  <si>
    <t>3-methylbután-1-ol</t>
  </si>
  <si>
    <t>https://echa.europa.eu/registration-dossier/-/registered-dossier/13936/2/1</t>
  </si>
  <si>
    <t>https://echa.europa.eu/registration-dossier/-/registered-dossier/14919/2/1</t>
  </si>
  <si>
    <t>https://echa.europa.eu/registration-dossier/-/registered-dossier/14915/2/1</t>
  </si>
  <si>
    <t>9,8</t>
  </si>
  <si>
    <t>2-(Propoxy)ethanol</t>
  </si>
  <si>
    <t>https://echa.europa.eu/registration-dossier/-/registered-dossier/5863/2/1</t>
  </si>
  <si>
    <t>8,8</t>
  </si>
  <si>
    <t>https://echa.europa.eu/information-on-chemicals/cl-inventory-database/-/discli/details/21424</t>
  </si>
  <si>
    <t>12</t>
  </si>
  <si>
    <t>https://echa.europa.eu/registration-dossier/-/registered-dossier/14383/2/1</t>
  </si>
  <si>
    <t>1,98</t>
  </si>
  <si>
    <t>https://echa.europa.eu/registration-dossier/-/registered-dossier/15867/2/1</t>
  </si>
  <si>
    <t>6,4</t>
  </si>
  <si>
    <t>https://echa.europa.eu/registration-dossier/-/registered-dossier/14829/2/1</t>
  </si>
  <si>
    <t>https://echa.europa.eu/information-on-chemicals/cl-inventory-database/-/discli/details/111537</t>
  </si>
  <si>
    <t>https://echa.europa.eu/information-on-chemicals/cl-inventory-database/-/discli/details/54932</t>
  </si>
  <si>
    <t>https://echa.europa.eu/registration-dossier/-/registered-dossier/5924/2/1</t>
  </si>
  <si>
    <t>0,0413</t>
  </si>
  <si>
    <t>https://echa.europa.eu/registration-dossier/-/registered-dossier/5839/2/1</t>
  </si>
  <si>
    <t>2,2 oxydiethanol</t>
  </si>
  <si>
    <t>(ethylenedioxy)dimethanol</t>
  </si>
  <si>
    <t xml:space="preserve">Poly(oxy-1,2-ethanediyl),α-hydro-ω-hydroxy- Ethane-1,2-diol, ethoxylated </t>
  </si>
  <si>
    <t>0,188</t>
  </si>
  <si>
    <t>PEG-i  laurate</t>
  </si>
  <si>
    <t>oleic acid ethoxylated</t>
  </si>
  <si>
    <t xml:space="preserve">Poly(oxy-1,2-ethanediyl), .alpha.-(1-oxooctadecyl)-.omega.-hydroxy- </t>
  </si>
  <si>
    <t xml:space="preserve">POLYOXYETHYLENE DIOLEATE </t>
  </si>
  <si>
    <t xml:space="preserve">Fatty acids, C16-18, esters with ethylene glycol </t>
  </si>
  <si>
    <t xml:space="preserve">2-methoxy-1-methylethyl acetate </t>
  </si>
  <si>
    <t>0,635</t>
  </si>
  <si>
    <t>2-methoxipropyl-acetate</t>
  </si>
  <si>
    <t>260</t>
  </si>
  <si>
    <t>https://echa.europa.eu/registration-dossier/-/registered-dossier/16001/2/1</t>
  </si>
  <si>
    <t>1-methoxy-2-ol</t>
  </si>
  <si>
    <t>0,525</t>
  </si>
  <si>
    <t>https://echa.europa.eu/registration-dossier/-/registered-dossier/14287/2/1</t>
  </si>
  <si>
    <t xml:space="preserve">Alcohols, C6-C8-(even numbered, linear)-ethoxylated (&lt;2,5 EO) </t>
  </si>
  <si>
    <t>https://echa.europa.eu/registration-dossier/-/registered-dossier/7576/2/1</t>
  </si>
  <si>
    <t xml:space="preserve">Alcohols, C12-13, branched and linear, ethoxylated </t>
  </si>
  <si>
    <t>0,022</t>
  </si>
  <si>
    <t>https://echa.europa.eu/registration-dossier/-/registered-dossier/15818/2/1</t>
  </si>
  <si>
    <t xml:space="preserve">Alcohols, C12-14, ethoxylated </t>
  </si>
  <si>
    <t>0,044</t>
  </si>
  <si>
    <t>https://echa.europa.eu/registration-dossier/-/registered-dossier/16040/2/1</t>
  </si>
  <si>
    <t xml:space="preserve">2-Hexyldecan-1-ol, ethoxylated </t>
  </si>
  <si>
    <t>0,006</t>
  </si>
  <si>
    <t>https://echa.europa.eu/registration-dossier/-/registered-dossier/10572/2/1</t>
  </si>
  <si>
    <t xml:space="preserve">Dodecan-1-ol, ethoxylated </t>
  </si>
  <si>
    <t>0,002</t>
  </si>
  <si>
    <t>https://echa.europa.eu/registration-dossier/-/registered-dossier/10916/2/1</t>
  </si>
  <si>
    <t xml:space="preserve">Tetradecan- l-ol, ethoxylated </t>
  </si>
  <si>
    <t>https://echa.europa.eu/registration-dossier/-/registered-dossier/7104/2/1</t>
  </si>
  <si>
    <t>0,074</t>
  </si>
  <si>
    <t>0,24</t>
  </si>
  <si>
    <t xml:space="preserve">2-[2-(2-{2-[2-(11-methyl-dodecyloxy)-ethoxy]-ethoxy}-ethoxy)-ethoxy]-ethanol </t>
  </si>
  <si>
    <t>https://echa.europa.eu/information-on-chemicals/cl-inventory-database/-/discli/details/48601</t>
  </si>
  <si>
    <t xml:space="preserve">Alcohols, C12-18, ethoxylated </t>
  </si>
  <si>
    <t>0,048</t>
  </si>
  <si>
    <t xml:space="preserve">But-2-ene-1,4-diol </t>
  </si>
  <si>
    <t>14</t>
  </si>
  <si>
    <t>acetone</t>
  </si>
  <si>
    <t>10,6</t>
  </si>
  <si>
    <t>butanone</t>
  </si>
  <si>
    <t>55,8</t>
  </si>
  <si>
    <t>ciklohexanone</t>
  </si>
  <si>
    <t>0,033</t>
  </si>
  <si>
    <t>butanone oxime</t>
  </si>
  <si>
    <t>0,256</t>
  </si>
  <si>
    <t>https://echa.europa.eu/registration-dossier/-/registered-dossier/14908/2/1</t>
  </si>
  <si>
    <t>formic acid</t>
  </si>
  <si>
    <t>acetic acid</t>
  </si>
  <si>
    <t>3,058</t>
  </si>
  <si>
    <t xml:space="preserve">Fatty acids, C16-18 </t>
  </si>
  <si>
    <t>0,162</t>
  </si>
  <si>
    <t>malonic acid</t>
  </si>
  <si>
    <t>succinic acid</t>
  </si>
  <si>
    <t>glutaric acid</t>
  </si>
  <si>
    <t>0,126</t>
  </si>
  <si>
    <t>citric acid</t>
  </si>
  <si>
    <t>201-069-1</t>
  </si>
  <si>
    <t>https://echa.europa.eu/registration-dossier/-/registered-dossier/15451/2/1</t>
  </si>
  <si>
    <t>Maleic anhydride</t>
  </si>
  <si>
    <t>methyl-acetate</t>
  </si>
  <si>
    <t>methyl-formate</t>
  </si>
  <si>
    <t>0,115</t>
  </si>
  <si>
    <t>ethyl-acetate</t>
  </si>
  <si>
    <t>n-butyl-acetate</t>
  </si>
  <si>
    <t>0,18</t>
  </si>
  <si>
    <t>isobutyl-acetate</t>
  </si>
  <si>
    <t>0,17</t>
  </si>
  <si>
    <t>tert-butyl-acetate</t>
  </si>
  <si>
    <t>0,016</t>
  </si>
  <si>
    <t>https://echa.europa.eu/information-on-chemicals/cl-inventory-database/-/discli/details/89442</t>
  </si>
  <si>
    <t>https://echa.europa.eu/information-on-chemicals/pre-registered-substances/-/dislist/substance/100.088.689</t>
  </si>
  <si>
    <t>204-436-4</t>
  </si>
  <si>
    <t xml:space="preserve">Soybean oil, epoxidized </t>
  </si>
  <si>
    <t>https://echa.europa.eu/registration-dossier/-/registered-dossier/15408/2/1</t>
  </si>
  <si>
    <t>0,482</t>
  </si>
  <si>
    <t xml:space="preserve">Methacrylic acid, monoester with propane-1,2-diol </t>
  </si>
  <si>
    <t>0,904</t>
  </si>
  <si>
    <t xml:space="preserve">2-[2-(2-ethoxyethoxy)ethoxy]ethyl methacrylate </t>
  </si>
  <si>
    <t>1,54</t>
  </si>
  <si>
    <t xml:space="preserve">2-(2-butoxyethoxy)ethyl methacrylate </t>
  </si>
  <si>
    <t>0,15</t>
  </si>
  <si>
    <t>0,549</t>
  </si>
  <si>
    <t>0,01</t>
  </si>
  <si>
    <t>https://echa.europa.eu/registration-dossier/-/registered-dossier/15212/2/1</t>
  </si>
  <si>
    <t xml:space="preserve">Exo-1,7,7-trimethylbicyclo[2.2.1]hept-2-yl methacrylate </t>
  </si>
  <si>
    <t>0,00466</t>
  </si>
  <si>
    <t xml:space="preserve">1-methyltrimethylene dimethacrylate </t>
  </si>
  <si>
    <t>0,087</t>
  </si>
  <si>
    <t xml:space="preserve">7,7,9(or 7,9,9)-trimethyl-4,13-dioxo-3,14-dioxa-5,12-diazahexadecane-1,16-diyl bismethacrylate </t>
  </si>
  <si>
    <t xml:space="preserve">2-(2-methylprop-2-enoyloxy)ethyl 2-methylprop-2-enoate </t>
  </si>
  <si>
    <t>607-819-8</t>
  </si>
  <si>
    <t xml:space="preserve">2,2'-ethylenedioxydiethyl dimethacrylate </t>
  </si>
  <si>
    <t>0,164</t>
  </si>
  <si>
    <t xml:space="preserve">Propylidynetrimethyl trimethacrylate </t>
  </si>
  <si>
    <t>0,00276</t>
  </si>
  <si>
    <t xml:space="preserve">4-(vinyloxy)butan-1-ol </t>
  </si>
  <si>
    <t>0,028</t>
  </si>
  <si>
    <t xml:space="preserve">Vinyl 4-(1,1-dimethylethyl)benzoate </t>
  </si>
  <si>
    <t>https://echa.europa.eu/substance-information/-/substanceinfo/100.035.903</t>
  </si>
  <si>
    <t xml:space="preserve">Poly(oxy(methyl-1,2-ethanediyl)), .alpha.-(2-methyl-1-oxo-2- propenyl)-.omega.-hydroxy- (4-PO) </t>
  </si>
  <si>
    <t>609-674-6</t>
  </si>
  <si>
    <t>Dimethyl phthalate</t>
  </si>
  <si>
    <t>0,192</t>
  </si>
  <si>
    <t xml:space="preserve">Diethyl phthalate </t>
  </si>
  <si>
    <t>0,012</t>
  </si>
  <si>
    <t xml:space="preserve">Diisopropyl phthalate </t>
  </si>
  <si>
    <t xml:space="preserve">Dipropyl phthalate </t>
  </si>
  <si>
    <t xml:space="preserve">Diisobutyl phthalate </t>
  </si>
  <si>
    <t xml:space="preserve">Dibutyl phthalate </t>
  </si>
  <si>
    <t xml:space="preserve">Benzyl butyl phthalate </t>
  </si>
  <si>
    <t>0,0075</t>
  </si>
  <si>
    <t xml:space="preserve">Diisopentyl phthalate </t>
  </si>
  <si>
    <t xml:space="preserve">N-pentyl-isopentylphthalate </t>
  </si>
  <si>
    <t xml:space="preserve">Dipentyl phthalate </t>
  </si>
  <si>
    <t>1,2-Benzenedicarboxylic acid, dipentyl ester, branched and linear</t>
  </si>
  <si>
    <t xml:space="preserve">Dihexyl phthalate </t>
  </si>
  <si>
    <t xml:space="preserve">1,2-Benzenedicarboxylic acid, dihexyl ester, branched and linear </t>
  </si>
  <si>
    <t xml:space="preserve">1,2-Benzenedicarboxylic acid, di-C6-8-branched alkyl esters, C7-rich </t>
  </si>
  <si>
    <t>https://echa.europa.eu/information-on-chemicals/cl-inventory-database/-/discli/details/105077</t>
  </si>
  <si>
    <t xml:space="preserve">Bis(2-ethylhexyl) phthalate </t>
  </si>
  <si>
    <t>204-211-04</t>
  </si>
  <si>
    <t>201</t>
  </si>
  <si>
    <t>https://echa.europa.eu/registration-dossier/-/registered-dossier/15358/2/1</t>
  </si>
  <si>
    <t xml:space="preserve">Dioctyl phthalate </t>
  </si>
  <si>
    <t>204-214-7</t>
  </si>
  <si>
    <t>https://echa.europa.eu/information-on-chemicals/cl-inventory-database/-/discli/details/16594</t>
  </si>
  <si>
    <t xml:space="preserve">Di-''isononyl'' phthalate </t>
  </si>
  <si>
    <t>249-079-5</t>
  </si>
  <si>
    <t>https://echa.europa.eu/registration-dossier/-/registered-dossier/14959/2/1</t>
  </si>
  <si>
    <t xml:space="preserve">1,2-Benzenedicarboxylic acid, di-C7-11-branched and linear alkyl esters </t>
  </si>
  <si>
    <t>https://echa.europa.eu/information-on-chemicals/cl-inventory-database/-/discli/details/10613</t>
  </si>
  <si>
    <t xml:space="preserve">Bis(2-propylheptyl) phthalate </t>
  </si>
  <si>
    <t>258-469-4</t>
  </si>
  <si>
    <t>https://echa.europa.eu/registration-dossier/-/registered-dossier/14145/2/1</t>
  </si>
  <si>
    <t xml:space="preserve">Di-''isodecyl'' phthalate </t>
  </si>
  <si>
    <t>247-977-1</t>
  </si>
  <si>
    <t>https://echa.europa.eu/information-on-chemicals/cl-inventory-database/-/discli/details/30404</t>
  </si>
  <si>
    <t xml:space="preserve">1,2-Benzenedicarboxylic acid, di-C9-11-branched alkyl esters, C10-rich </t>
  </si>
  <si>
    <t>271-091-4</t>
  </si>
  <si>
    <t>https://echa.europa.eu/registration-dossier/-/registered-dossier/13582/2/1</t>
  </si>
  <si>
    <t xml:space="preserve">Diundecyl phthalate, branched and linear </t>
  </si>
  <si>
    <t>287-401-6</t>
  </si>
  <si>
    <t>0,059</t>
  </si>
  <si>
    <t>https://echa.europa.eu/registration-dossier/-/registered-dossier/12074/2/1</t>
  </si>
  <si>
    <t xml:space="preserve">Diundecyl phthalate </t>
  </si>
  <si>
    <t>222-884-9</t>
  </si>
  <si>
    <t>https://echa.europa.eu/information-on-chemicals/cl-inventory-database/-/discli/details/26574</t>
  </si>
  <si>
    <t xml:space="preserve">Diisotridecyl phthalate </t>
  </si>
  <si>
    <t>248-368-3</t>
  </si>
  <si>
    <t>https://echa.europa.eu/registration-dossier/-/registered-dossier/10574/2/1</t>
  </si>
  <si>
    <t>1,2-Benzenedicarboxylic acid, di-C11-14-branched alkyl esters, C13-rich</t>
  </si>
  <si>
    <t>271-089-3</t>
  </si>
  <si>
    <t>https://echa.europa.eu/registration-dossier/-/registered-dossier/15949/2/1</t>
  </si>
  <si>
    <t>https://www.youtube.com/watch?v=DSNuahBdcwI</t>
  </si>
  <si>
    <t>0,632</t>
  </si>
  <si>
    <t>https://echa.europa.eu/registration-dossier/-/registered-dossier/14738/2/1</t>
  </si>
  <si>
    <t>https://echa.europa.eu/information-on-chemicals/cl-inventory-database/-/discli/details/86451</t>
  </si>
  <si>
    <t>https://echa.europa.eu/information-on-chemicals/cl-inventory-database/-/discli/details/85961</t>
  </si>
  <si>
    <t>0,011</t>
  </si>
  <si>
    <t>https://echa.europa.eu/registration-dossier/-/registered-dossier/14576/2/1</t>
  </si>
  <si>
    <t>https://echa.europa.eu/registration-dossier/-/registered-dossier/13548/2/1</t>
  </si>
  <si>
    <t xml:space="preserve">Tripentyl phosphate </t>
  </si>
  <si>
    <t>https://echa.europa.eu/substance-information/-/substanceinfo/100.017.976</t>
  </si>
  <si>
    <t>https://echa.europa.eu/information-on-chemicals/cl-inventory-database/-/discli/details/27058</t>
  </si>
  <si>
    <t>https://echa.europa.eu/registration-dossier/-/registered-dossier/14220/2/1</t>
  </si>
  <si>
    <t>https://echa.europa.eu/information-on-chemicals/cl-inventory-database/-/discli/details/4962</t>
  </si>
  <si>
    <t>https://echa.europa.eu/substance-information/-/substanceinfo/100.051.940</t>
  </si>
  <si>
    <t>https://echa.europa.eu/information-on-chemicals/cl-inventory-database/-/discli/details/29114</t>
  </si>
  <si>
    <t>https://echa.europa.eu/registration-dossier/-/registered-dossier/9354?p_auth=WDgCKb2Q</t>
  </si>
  <si>
    <t>0,000076</t>
  </si>
  <si>
    <t>https://echa.europa.eu/registration-dossier/-/registered-dossier/2104/2/1</t>
  </si>
  <si>
    <t>https://echa.europa.eu/substance-information/-/substanceinfo/100.056.719</t>
  </si>
  <si>
    <t>https://echa.europa.eu/substance-information/-/substanceinfo/100.043.451</t>
  </si>
  <si>
    <t xml:space="preserve">tert-butylphenyl diphenyl phosphate </t>
  </si>
  <si>
    <t>https://echa.europa.eu/information-on-chemicals/cl-inventory-database/-/discli/details/86809</t>
  </si>
  <si>
    <t xml:space="preserve">Di-tert-butylphenyl phenyl phosphate </t>
  </si>
  <si>
    <t>https://echa.europa.eu/information-on-chemicals/cl-inventory-database/-/discli/details/130946</t>
  </si>
  <si>
    <t>Isopropylphenyl diphenyl phosphate</t>
  </si>
  <si>
    <t>https://echa.europa.eu/information-on-chemicals/cl-inventory-database/-/discli/details/52536</t>
  </si>
  <si>
    <t xml:space="preserve">4,4-(ISOPROPYLIDENEDIPHENYL)BIS(DIPHENYL PHOSPHATE) </t>
  </si>
  <si>
    <t>https://echa.europa.eu/information-on-chemicals/cl-inventory-database/-/discli/details/87272</t>
  </si>
  <si>
    <t>https://echa.europa.eu/registration-dossier/-/registered-dossier/2204/2/1</t>
  </si>
  <si>
    <t xml:space="preserve">Tri-p-tolyl phosphate </t>
  </si>
  <si>
    <t>https://echa.europa.eu/information-on-chemicals/cl-inventory-database/-/discli/details/21053</t>
  </si>
  <si>
    <t xml:space="preserve">Tri-o-tolyl phosphate </t>
  </si>
  <si>
    <t>https://echa.europa.eu/information-on-chemicals/cl-inventory-database/-/discli/details/17760</t>
  </si>
  <si>
    <t>https://echa.europa.eu/information-on-chemicals/cl-inventory-database/-/discli/details/72582</t>
  </si>
  <si>
    <t xml:space="preserve">Tri-m-tolyl phosphate </t>
  </si>
  <si>
    <t>https://echa.europa.eu/information-on-chemicals/cl-inventory-database/-/discli/details/65214</t>
  </si>
  <si>
    <t xml:space="preserve">Diphenyl tolyl phosphate </t>
  </si>
  <si>
    <t>https://echa.europa.eu/information-on-chemicals/cl-inventory-database/-/discli/details/78947</t>
  </si>
  <si>
    <t>0,00042</t>
  </si>
  <si>
    <t>https://echa.europa.eu/registration-dossier/-/registered-dossier/15877/2/1</t>
  </si>
  <si>
    <t>0,004</t>
  </si>
  <si>
    <t xml:space="preserve">Reaction mass of biphenyl-2-yl diphenyl phosphate and triphenyl phosphate and bis(biphenyl-2-yl) phenyl phosphate </t>
  </si>
  <si>
    <t>https://echa.europa.eu/registration-dossier/-/registered-dossier/12599/2/1</t>
  </si>
  <si>
    <t>0,42</t>
  </si>
  <si>
    <t>https://echa.europa.eu/registration-dossier/-/registered-dossier/1714/2/1</t>
  </si>
  <si>
    <t>https://echa.europa.eu/registration-dossier/-/registered-dossier/14365/2/1</t>
  </si>
  <si>
    <t>https://echa.europa.eu/registration-dossier/-/registered-dossier/13748/2/1</t>
  </si>
  <si>
    <t xml:space="preserve">Diethyl bis(2-hydroxyethyl)aminomethylphosphonate </t>
  </si>
  <si>
    <t>https://echa.europa.eu/information-on-chemicals/cl-inventory-database/-/discli/details/73110</t>
  </si>
  <si>
    <t>184538-58-7</t>
  </si>
  <si>
    <t>https://echa.europa.eu/substance-information/-/substanceinfo/100.116.393</t>
  </si>
  <si>
    <t>0,024</t>
  </si>
  <si>
    <t>https://echa.europa.eu/registration-dossier/-/registered-dossier/14166/2/1</t>
  </si>
  <si>
    <t>0,6</t>
  </si>
  <si>
    <t>cobalt di (acetate)</t>
  </si>
  <si>
    <t xml:space="preserve">Cobalt(2+) propionate </t>
  </si>
  <si>
    <t>https://echa.europa.eu/registration-dossier/-/registered-dossier/13722/2/1</t>
  </si>
  <si>
    <t xml:space="preserve">Cobalt bis(2-ethylhexanoate) </t>
  </si>
  <si>
    <t xml:space="preserve">Neodecanoic acid, cobalt salt </t>
  </si>
  <si>
    <t xml:space="preserve">Fatty acids, tall-oil, cobalt salts </t>
  </si>
  <si>
    <t xml:space="preserve">Stearic acid, cobalt salt </t>
  </si>
  <si>
    <t xml:space="preserve">Naphthenic acids, cobalt salts </t>
  </si>
  <si>
    <t xml:space="preserve">Resin acids and Rosin acids, cobalt salts </t>
  </si>
  <si>
    <t xml:space="preserve">Fatty acids, C6-19-branched, cobalt(2+) salts </t>
  </si>
  <si>
    <t>270-066-5</t>
  </si>
  <si>
    <t xml:space="preserve">Salt reaction of cobalt(2+) and C2/C8/C20 carboxylates </t>
  </si>
  <si>
    <t xml:space="preserve">Fatty acids, C6-19-branched, iron salts </t>
  </si>
  <si>
    <t>20,6</t>
  </si>
  <si>
    <t xml:space="preserve">2-ethylhexanoic acid, zirconium salt </t>
  </si>
  <si>
    <t>0,36</t>
  </si>
  <si>
    <t xml:space="preserve">Zinc distearate </t>
  </si>
  <si>
    <t>0,008</t>
  </si>
  <si>
    <t>0,174</t>
  </si>
  <si>
    <t xml:space="preserve">Cinnamyl alcohol </t>
  </si>
  <si>
    <t xml:space="preserve">trans-cinnamic acid </t>
  </si>
  <si>
    <t xml:space="preserve">Anisaldehyde </t>
  </si>
  <si>
    <t xml:space="preserve">Cinnamaldehyde </t>
  </si>
  <si>
    <t>1,004</t>
  </si>
  <si>
    <t xml:space="preserve">4-methoxybenzyl alcohol </t>
  </si>
  <si>
    <t xml:space="preserve">Anisic acid </t>
  </si>
  <si>
    <t>https://echa.europa.eu/substance-information/-/substanceinfo/100.014.199</t>
  </si>
  <si>
    <t xml:space="preserve">3-iodo-2-propynyl butylcarbamate </t>
  </si>
  <si>
    <t xml:space="preserve">Tetrahydro-1,3,4,6-tetrakis(hydroxymethyl)imidazo[4,5-d]imidazole-2,5(1H,3H)-dione </t>
  </si>
  <si>
    <t xml:space="preserve">2-methyl-2H-isothiazol-3-one </t>
  </si>
  <si>
    <t xml:space="preserve">1,2-benzisothiazol-3(2H)-one </t>
  </si>
  <si>
    <t xml:space="preserve">Fatty acids, C18-unsatd., dimers, oligomeric reaction products with tall-oil fatty acids and triethylenetetramine </t>
  </si>
  <si>
    <t>205-351-5</t>
  </si>
  <si>
    <t xml:space="preserve">Resin acids and Rosin acids, sodium salts </t>
  </si>
  <si>
    <t>https://echa.europa.eu/registration-dossier/-/registered-dossier/14927/2/1</t>
  </si>
  <si>
    <t xml:space="preserve">Di(benzothiazol-2-yl) disulphide </t>
  </si>
  <si>
    <t>0,027</t>
  </si>
  <si>
    <t>https://echa.europa.eu/registration-dossier/-/registered-dossier/14884/2/1</t>
  </si>
  <si>
    <t xml:space="preserve">Poly(oxy-1,2-ethanediyl), a-butyl-w-hydroxy-, mixed ethers with 2-ethyl-1-hexanol and 2,2´-thiobis[ethanol] </t>
  </si>
  <si>
    <t>https://echa.europa.eu/information-on-chemicals/cl-inventory-database/-/discli/details/19856</t>
  </si>
  <si>
    <t xml:space="preserve">Rosin </t>
  </si>
  <si>
    <t xml:space="preserve">N-(2-hydroxyethyl)stearamide </t>
  </si>
  <si>
    <t>203-883-2</t>
  </si>
  <si>
    <t>0,007</t>
  </si>
  <si>
    <t>https://echa.europa.eu/registration-dossier/-/registered-dossier/14395/2/1</t>
  </si>
  <si>
    <t xml:space="preserve">1,3,5-triallyl-1,3,5-triazine-2,4,6(1H,3H,5H)-trione </t>
  </si>
  <si>
    <t xml:space="preserve">Pentaerythritol tetrakis(3-mercaptopropionate) </t>
  </si>
  <si>
    <t>0,00003</t>
  </si>
  <si>
    <t xml:space="preserve">Octamethylcyclotetrasiloxane </t>
  </si>
  <si>
    <t>0,00044</t>
  </si>
  <si>
    <t xml:space="preserve">Dimethyloctadecyl[3-(trimethoxysilyl)propyl]ammonium chloride </t>
  </si>
  <si>
    <t xml:space="preserve">Aminofunctional Fluid </t>
  </si>
  <si>
    <t xml:space="preserve">Aminomodified Polydimethylsiloxane </t>
  </si>
  <si>
    <t xml:space="preserve">DIPHENYLMETHANDIISOCYANATE, ISOMERS AND HOMOLOGUES </t>
  </si>
  <si>
    <t xml:space="preserve">o-(p-isocyanatobenzyl)phenyl isocyanate </t>
  </si>
  <si>
    <t xml:space="preserve">Formaldehyde, oligomeric reaction products with aniline and phosgene </t>
  </si>
  <si>
    <t xml:space="preserve">4,4'-Methylenediphenyl diisocyanate, oligomeric reaction products with 2,4'-diisocyanatodiphenylmethane </t>
  </si>
  <si>
    <t>0,0096</t>
  </si>
  <si>
    <t>158885-25-7</t>
  </si>
  <si>
    <t xml:space="preserve">Quinoline </t>
  </si>
  <si>
    <t xml:space="preserve">Di-tert-butyl 1,1,4,4-tetramethyltetramethylene diperoxide </t>
  </si>
  <si>
    <t>0,00065</t>
  </si>
  <si>
    <t xml:space="preserve">Bis(2,4-dichlorobenzoyl) peroxide </t>
  </si>
  <si>
    <t>0,00029</t>
  </si>
  <si>
    <t xml:space="preserve">Titanium tetrabutanolate </t>
  </si>
  <si>
    <t>0,08</t>
  </si>
  <si>
    <t xml:space="preserve">Methylamine </t>
  </si>
  <si>
    <t>Flam Gas</t>
  </si>
  <si>
    <t xml:space="preserve">Ethylamine </t>
  </si>
  <si>
    <t>0,046</t>
  </si>
  <si>
    <t>CLP, de bőrre és szemre a regisztráció szigorúbb (1A és 1)</t>
  </si>
  <si>
    <t>tert-butylamine</t>
  </si>
  <si>
    <t>0,000016</t>
  </si>
  <si>
    <t>0,03</t>
  </si>
  <si>
    <t>104-75-6</t>
  </si>
  <si>
    <t>0,00026</t>
  </si>
  <si>
    <t>68037-95-6</t>
  </si>
  <si>
    <t>0,0013</t>
  </si>
  <si>
    <t xml:space="preserve">Diethylamine </t>
  </si>
  <si>
    <t>0,04</t>
  </si>
  <si>
    <t xml:space="preserve">Diisobutylamine </t>
  </si>
  <si>
    <t xml:space="preserve">Dipropylamine </t>
  </si>
  <si>
    <t>0,072</t>
  </si>
  <si>
    <t xml:space="preserve">Propylenediamine </t>
  </si>
  <si>
    <t xml:space="preserve">Ethylenediamine </t>
  </si>
  <si>
    <t xml:space="preserve">Hexamethylenediamine </t>
  </si>
  <si>
    <t>https://echa.europa.eu/registration-dossier/-/registered-dossier/16081/2/1</t>
  </si>
  <si>
    <t xml:space="preserve">Triethylamine </t>
  </si>
  <si>
    <t>0,11</t>
  </si>
  <si>
    <t>https://echa.europa.eu/registration-dossier/-/registered-dossier/14938/2/1</t>
  </si>
  <si>
    <t xml:space="preserve">Aniline </t>
  </si>
  <si>
    <t xml:space="preserve">N-methylaniline </t>
  </si>
  <si>
    <t>0,0021</t>
  </si>
  <si>
    <t xml:space="preserve">N,N-dimethylaniline </t>
  </si>
  <si>
    <t>0,00032</t>
  </si>
  <si>
    <t xml:space="preserve">ziram </t>
  </si>
  <si>
    <t xml:space="preserve">Zinc bis(dibenzyldithiocarbamate) </t>
  </si>
  <si>
    <t xml:space="preserve">Zinc O,O,O',O'-tetrabutyl bis(phosphorodithioate) </t>
  </si>
  <si>
    <t xml:space="preserve">Denatonium benzoate </t>
  </si>
  <si>
    <t xml:space="preserve">N-1,3-dimethylbutyl-N'-phenyl-p-phenylenediamine </t>
  </si>
  <si>
    <t>https://echa.europa.eu/registration-dossier/-/registered-dossier/15367/2/1</t>
  </si>
  <si>
    <t xml:space="preserve">N-cyclohexylbenzothiazole-2-sulfenamide </t>
  </si>
  <si>
    <t xml:space="preserve">5-ethylidene-8,9,10-trinorborn-2-ene </t>
  </si>
  <si>
    <t>0,085</t>
  </si>
  <si>
    <t xml:space="preserve">Benzothiazole-2-thiol </t>
  </si>
  <si>
    <t xml:space="preserve">Bis(4-octylphenyl)amine </t>
  </si>
  <si>
    <t xml:space="preserve">1,2-Dihydro-2,2,4-trimethylquinoline, oligomers </t>
  </si>
  <si>
    <t>0,056</t>
  </si>
  <si>
    <t xml:space="preserve">1,1'-dithiobis[hexahydro-2H-azepin-2-one] </t>
  </si>
  <si>
    <t xml:space="preserve">1,3-diphenylguanidine </t>
  </si>
  <si>
    <t>disulfiram</t>
  </si>
  <si>
    <t xml:space="preserve">thiram </t>
  </si>
  <si>
    <t>0,014</t>
  </si>
  <si>
    <t xml:space="preserve">N-isopropyl-N'-phenyl-p-phenylenediamine </t>
  </si>
  <si>
    <t>0,00028</t>
  </si>
  <si>
    <t>https://echa.europa.eu/registration-dossier/-/registered-dossier/13374/2/1</t>
  </si>
  <si>
    <t xml:space="preserve">Imidazolidine-2-thione </t>
  </si>
  <si>
    <t>0,32</t>
  </si>
  <si>
    <t>https://echa.europa.eu/registration-dossier/-/registered-dossier/13536/2/1</t>
  </si>
  <si>
    <t xml:space="preserve">1,3-dihydro-4(or 5)-methyl-2H-benzimidazole-2-thione </t>
  </si>
  <si>
    <t>https://echa.europa.eu/registration-dossier/-/registered-dossier/15889/2/1</t>
  </si>
  <si>
    <t xml:space="preserve">Petroleum resins </t>
  </si>
  <si>
    <t xml:space="preserve">Turpentine, oil </t>
  </si>
  <si>
    <t>0,000303</t>
  </si>
  <si>
    <t>0,001004</t>
  </si>
  <si>
    <t xml:space="preserve">D-Î²-Pinene </t>
  </si>
  <si>
    <t xml:space="preserve">7-methyl-3-methyleneocta-1,6-diene </t>
  </si>
  <si>
    <t xml:space="preserve">3,7-dimethyloctan-1-ol </t>
  </si>
  <si>
    <t xml:space="preserve">3,7-dimethyloctan-3-ol </t>
  </si>
  <si>
    <t>0,009</t>
  </si>
  <si>
    <t>0,0278</t>
  </si>
  <si>
    <t xml:space="preserve">Reaction mass of 2,6 -Octandien-1-ol,3,7-dimethyl-,( E ) and 2,6-Octandien-1-ol, 3,7 dimethyl-, (Z) </t>
  </si>
  <si>
    <t>linalool oxide</t>
  </si>
  <si>
    <t xml:space="preserve">Isopulegol </t>
  </si>
  <si>
    <t>8050-15-5</t>
  </si>
  <si>
    <t xml:space="preserve">Resin acids and Rosin acids, hydrogenated, Me esters </t>
  </si>
  <si>
    <t>https://echa.europa.eu/registration-dossier/-/registered-dossier/5757/2/1</t>
  </si>
  <si>
    <t xml:space="preserve">Resin acids and Rosin acids, esters with triethylene glycol </t>
  </si>
  <si>
    <t xml:space="preserve">Resin acids and Rosin acids, esters with pentaerythritol </t>
  </si>
  <si>
    <t xml:space="preserve">Resin acids and Rosin acids, esters with glycerol </t>
  </si>
  <si>
    <t xml:space="preserve">Resin acids and Rosin acids, hydrogenated, esters with glycerol </t>
  </si>
  <si>
    <t xml:space="preserve">Resin acids and Rosin acids, fumarated, compds. with triethanolamine </t>
  </si>
  <si>
    <t xml:space="preserve">Rosin, reaction products with formaldehyde </t>
  </si>
  <si>
    <t xml:space="preserve">Rosin, oligomers </t>
  </si>
  <si>
    <t xml:space="preserve">Chlorobenzene </t>
  </si>
  <si>
    <t>0,032</t>
  </si>
  <si>
    <t xml:space="preserve">1,2-dichlorobenzene </t>
  </si>
  <si>
    <t xml:space="preserve">1,3-dichlorobenzene </t>
  </si>
  <si>
    <t xml:space="preserve">1,4-dichlorobenzene </t>
  </si>
  <si>
    <t xml:space="preserve">1,2,3-trichlorobenzene </t>
  </si>
  <si>
    <t xml:space="preserve">1,2,4-trichlorobenzene </t>
  </si>
  <si>
    <t xml:space="preserve">1,3,5-trichlorobenzene </t>
  </si>
  <si>
    <t xml:space="preserve">1,2,3,4-tetrachlorobenzene </t>
  </si>
  <si>
    <t xml:space="preserve">1,2,3,5-tetrachlorobenzene </t>
  </si>
  <si>
    <t xml:space="preserve">1,2,4,5-tetrachlorobenzene </t>
  </si>
  <si>
    <t xml:space="preserve">Pentachlorobenzene </t>
  </si>
  <si>
    <t xml:space="preserve">Hexachlorobenzene </t>
  </si>
  <si>
    <t>0,268</t>
  </si>
  <si>
    <t>0,287</t>
  </si>
  <si>
    <t xml:space="preserve">Symclosene </t>
  </si>
  <si>
    <t xml:space="preserve">Troclosene sodium </t>
  </si>
  <si>
    <t xml:space="preserve">Salicylic acid </t>
  </si>
  <si>
    <t xml:space="preserve">4-nitrosophenol </t>
  </si>
  <si>
    <t xml:space="preserve">p-benzoquinone dioxime </t>
  </si>
  <si>
    <t>https://echa.europa.eu/information-on-chemicals/cl-inventory-database/-/discli/details/8433</t>
  </si>
  <si>
    <t xml:space="preserve">Acetonitrile </t>
  </si>
  <si>
    <t xml:space="preserve">Butyronitrile </t>
  </si>
  <si>
    <t>0,107</t>
  </si>
  <si>
    <t xml:space="preserve">2-methylbutyronitrile </t>
  </si>
  <si>
    <t xml:space="preserve">Acrylonitrile </t>
  </si>
  <si>
    <t>0,017</t>
  </si>
  <si>
    <t xml:space="preserve">2-aminoethanol </t>
  </si>
  <si>
    <t xml:space="preserve">2-aminoethanol, monoester with boric acid </t>
  </si>
  <si>
    <t>0,026</t>
  </si>
  <si>
    <t xml:space="preserve">Boric acid (H3BO3), reaction products with ethanolamine </t>
  </si>
  <si>
    <t xml:space="preserve">Orthoboric acid, compound with 2-aminoethanol </t>
  </si>
  <si>
    <t xml:space="preserve">Triethoxy(3-isocyanatopropyl)silane </t>
  </si>
  <si>
    <t>0,5</t>
  </si>
  <si>
    <t xml:space="preserve">Amylase, α- </t>
  </si>
  <si>
    <t>0,0017</t>
  </si>
  <si>
    <t>phenol</t>
  </si>
  <si>
    <t>harmonizált a regisztrációval egyező</t>
  </si>
  <si>
    <t>harmonizált + a regisiztráció a Chronic 3</t>
  </si>
  <si>
    <t>https://echa.europa.eu/registration-dossier/-/registered-dossier/1918/2/1</t>
  </si>
  <si>
    <t xml:space="preserve">p-isopropylphenol </t>
  </si>
  <si>
    <t xml:space="preserve">3-isopropylhydroxybenzene </t>
  </si>
  <si>
    <t>0,000199</t>
  </si>
  <si>
    <t xml:space="preserve">p-mentha-1,4-diene </t>
  </si>
  <si>
    <t xml:space="preserve">p-mentha-1,3-diene </t>
  </si>
  <si>
    <t xml:space="preserve">Caryophyllene </t>
  </si>
  <si>
    <t>201-746-1</t>
  </si>
  <si>
    <t xml:space="preserve">p-menth-1-en-4-ol </t>
  </si>
  <si>
    <t xml:space="preserve">(1S-endo)-1,7,7-trimethylbicyclo[2.2.1]heptan-2-ol </t>
  </si>
  <si>
    <t xml:space="preserve">(R)-p-mentha-1,8-diene </t>
  </si>
  <si>
    <t>regisztráció, tervezik, hogy a bőrérzékenyítést is hozzáadják a harmonizálthoz</t>
  </si>
  <si>
    <t xml:space="preserve">Thuj-4(10)-ene </t>
  </si>
  <si>
    <t xml:space="preserve">p-mentha-1(7),2-diene </t>
  </si>
  <si>
    <t xml:space="preserve">Bornan-2-one </t>
  </si>
  <si>
    <t>0,00093</t>
  </si>
  <si>
    <t xml:space="preserve">5-isopropyl-2-methylbicyclo[3.1.0]hex-2-ene </t>
  </si>
  <si>
    <t xml:space="preserve">4-allylanisole </t>
  </si>
  <si>
    <t>0,077</t>
  </si>
  <si>
    <t>0,127</t>
  </si>
  <si>
    <t xml:space="preserve">HDI oligomers, isocyanurate </t>
  </si>
  <si>
    <t xml:space="preserve">Benzenesulfonic acid, mono-C10-16-alkyl derivs., sodium salts </t>
  </si>
  <si>
    <t>1-1</t>
  </si>
  <si>
    <t>Acid compounds of sulphur</t>
  </si>
  <si>
    <t>4,4'-Isopropylidenediphenol, oligomeric reaction products with 1-chloro-2,3-epoxypropane</t>
  </si>
  <si>
    <t>harmoniizálttal megegyező regisztráció</t>
  </si>
  <si>
    <t>7-oxabicyclo[4.1.0]hept-3-ylmethyl 7-oxabicyclo[4.1.0]heptane-3-carboxylate</t>
  </si>
  <si>
    <t>219-207-4</t>
  </si>
  <si>
    <t>2386-87-0</t>
  </si>
  <si>
    <t>Formaldehyde, oligomeric reaction products with 1-chloro-2,3-epoxypropane and phenol</t>
  </si>
  <si>
    <t>500-006-8</t>
  </si>
  <si>
    <t>9003-36-5</t>
  </si>
  <si>
    <t>1,3,5-tris[(2S and 2R)-2,3-epoxypropyl]-1,3,5-triazine-2,4,6-(1H,3H,5H)-trione</t>
  </si>
  <si>
    <t>regizstráicó</t>
  </si>
  <si>
    <t>84852-53-9</t>
  </si>
  <si>
    <t>1,1'-(ethane-1,2-diyl)bis[pentabromobenzene]</t>
  </si>
  <si>
    <t>284-366-9</t>
  </si>
  <si>
    <t>regisztráció szerint nem veszélyes</t>
  </si>
  <si>
    <t>ethylene oxide</t>
  </si>
  <si>
    <t>Flam. Gas 1, Liquuefied gas</t>
  </si>
  <si>
    <t>1-chloro-2,3-epoxypropane</t>
  </si>
  <si>
    <t>m-xylene</t>
  </si>
  <si>
    <t>203-576-3</t>
  </si>
  <si>
    <t>regisztráció kiegészíti a harmonizáltat a STOT-okkal, Asp-val és a környezetivel</t>
  </si>
  <si>
    <t>1,2,3,6-tetrahydromethyl-3,6-methanophthalic anhydride</t>
  </si>
  <si>
    <t>25134-21-8</t>
  </si>
  <si>
    <t>246-644-8</t>
  </si>
  <si>
    <t xml:space="preserve">19438-60-9 </t>
  </si>
  <si>
    <t>Hexahydro-4-methylphthalic anhydride</t>
  </si>
  <si>
    <t>0,55</t>
  </si>
  <si>
    <t>3068-76-6</t>
  </si>
  <si>
    <t xml:space="preserve">N-[3-(trimethoxysilyl)propyl]aniline </t>
  </si>
  <si>
    <t>221-328-2</t>
  </si>
  <si>
    <t>Sigma adatlap</t>
  </si>
  <si>
    <t>33918-18-2</t>
  </si>
  <si>
    <t xml:space="preserve">1,8-DIAZABICYCLO[5.4.0]UNDEC-7-ENE, COMPOUND WITH 2-ETHYLHEXANOIC ACID (1:1) </t>
  </si>
  <si>
    <t>608-915-2</t>
  </si>
  <si>
    <t>939-350-2</t>
  </si>
  <si>
    <t>Benzyl-C12-14-alkyl-dimethylammonium chloride</t>
  </si>
  <si>
    <t>Benzyl-C12-16-alkyl-dimethylammonium chloride</t>
  </si>
  <si>
    <t>68424-85-1</t>
  </si>
  <si>
    <t>270-325-2</t>
  </si>
  <si>
    <t>1. intermedier regisztráció metanolos oldatban- magy szórás a bejelentéseknél, de sokszor megjelenik a 10-s M faktor az akutnál</t>
  </si>
  <si>
    <t>regisztráicó</t>
  </si>
  <si>
    <t>Benzyltrimethylammonium chloride</t>
  </si>
  <si>
    <t>56-93-9</t>
  </si>
  <si>
    <t>200-300-3</t>
  </si>
  <si>
    <t>Trimethyloctadecylammonium chloride</t>
  </si>
  <si>
    <t>112-03-8</t>
  </si>
  <si>
    <t>203-929-1</t>
  </si>
  <si>
    <t xml:space="preserve"> és</t>
  </si>
  <si>
    <t>α,α-dimethylbenzyl hydroperoxide</t>
  </si>
  <si>
    <t>Org. Perox. Type E</t>
  </si>
  <si>
    <t>regisztráció, a harmonizálttal egyező</t>
  </si>
  <si>
    <t>benzyl-C8-18-alkildimethyl-amonium chloride</t>
  </si>
  <si>
    <t>harmonizált és bejelentések. Az egyikben van M=10</t>
  </si>
  <si>
    <t>36</t>
  </si>
  <si>
    <t>926-605-8</t>
  </si>
  <si>
    <t>Hydrocarbons, C6-C7, isoalkanes, cyclics, &lt;5% n-hexane</t>
  </si>
  <si>
    <t>Benzyl alcohol</t>
  </si>
  <si>
    <t>regisztráció hozzáadja az Eye irrit. 2-t a harmonizálthoz. Szerinte az inhal. Toxicitás nem megalapozott</t>
  </si>
  <si>
    <r>
      <t xml:space="preserve">Többféle adat van a táblázatban. A fontos és pontosan beviendő adatok mezői nincsenek beszínezve. Persze ha nincs valamilyen osztályozásra adat, ezeket üresen hagyhatjuk. A sötéttel színezett mezőket nem kötelező kitölteni, csak ha szorgosak vagyunk és kiszedjük a regisztrációból akkor nagyon örülök, ha beírjuk: pl. az Occupational limit-et belégzésre, hosszú távon, mg/m3, és a kibocsátási limitet, elővízre, mg/L. A sárgával színezett mezőkön már találunk beírást: itt egy automatikus Excel számítási képlet található. Ez az általános koncentrációs határt adja meg - a már az adatbázisban eleve meglévő, vagy általunk beírt besorolástól függően. Írjuk ide be, </t>
    </r>
    <r>
      <rPr>
        <i/>
        <sz val="11"/>
        <color rgb="FF000000"/>
        <rFont val="Calibri"/>
        <family val="2"/>
        <charset val="238"/>
      </rPr>
      <t xml:space="preserve">feltétlenül, ezzel átírva a képletet, </t>
    </r>
    <r>
      <rPr>
        <sz val="11"/>
        <color rgb="FF000000"/>
        <rFont val="Calibri"/>
        <family val="2"/>
        <charset val="238"/>
      </rPr>
      <t>ha specifikus koncentrációs limitet találunk az irodalomban. Persze a megfelelelő helyre. Ilyen pl. a bőr- és szemirritáció, vagy a STOT végpont. Vannak végül olyan mezők, melyek nincsenek beszínezve, de nagy ritkán találunk rá adatot: ilyenek a specifikus koncentrációs limitek pl. az érzékenyítésre, vagy az M tényezők a környezeti végpontra a táblázat legvégén. Ne felejtsük ide beírni, ha az M tényező eltér az alapértékrtől, az M=1-től.</t>
    </r>
  </si>
  <si>
    <t>Lemegyünk az Adatbázis táblában az utolsó sorig, melyben adat található. Beírjuk a CAS számot, mint a legfontosabb adatot, pontosan, kötőjelekkel, de szóközök nélkül. Ha az anyagnak nincs CAS száma, akkor az ECHA listaszámot (9-cel kezdődik adjuk meg a CAS szám helyén is. Elég sok ilyen adat van már benn, ezeket meg fogja találni az Excel. A következő oszlop az anyag sorszámát mutatja, ne töltsük ki. Az anyag kémiai nevét is írjuk be, de nem lényeges, hogy pontos legyen. Ezután jönnek sorban a regisztrációból, osztályozás-bejelentési adatbázisból, a CLP rendeletből vagy a beérkező adatlapból (ez a sorrend is, az elsővel célszerű kezdeni) kivett osztályozási adatok. Figyeljünk arra, hogy a tábla rögzitve van, tehát a görgetéssel minden oszlopot tekintsünk meg és töltsük be az adatokat.</t>
  </si>
  <si>
    <t>A D oszloptól (első anyag) kezdve írjuk be minden általunk bevitt anyagra a CAS számát. Ennek pontos beírása a legfontosabb, mert a továbbiakban ez a CAS szám fogja azonosítani ezt az anyagot. Ne hagyjuk el a kötőjeleket, ne tegyünk szóközt sehova (se az elejére, se a kötőjelek mellé, se a végére). Ha az  anyagunknak valamiért nincs CAS száma, pl. Reaction mass, akkor adjuk meg az ECHA listaszámát (9-cel kezdődik). Sok ilyen anyag van már az adatbázisban, ezeket meg fogja találni az Excel. Ha ilyen sincs, tehát az anyag nem is regisztrált (mert akkor ott kap listaszámot) akkor adjunk neki egy saját azonosító számot, bármilyen formátumút Előszőr vigyük be (lásd lejjebb) az adatait (ezzzel az azonosító számmal) az "Adatbázis" táblába is, hogy a program megtalálja....</t>
  </si>
  <si>
    <t>30973-88-7</t>
  </si>
  <si>
    <t>1,3-PROPANEDIOL, 2,2-BIS(HYDROXYMETHYL)-, POLYMER WITH (CHLOROMETHYL )OXIRANE</t>
  </si>
  <si>
    <t>csak bejelentés, de egységes</t>
  </si>
  <si>
    <t>regisztráció. Lezárult az Interneteskonzultáció a Carc. 1B osztályozási javaslatról. Nem látni a kimenetet.</t>
  </si>
  <si>
    <t>Didecyldimethylammonium chloride</t>
  </si>
  <si>
    <t>regisztráció hozáada a harmonizálthoz a két környezeti végpontot és az M faktort az akutra</t>
  </si>
  <si>
    <t>112-02-7</t>
  </si>
  <si>
    <t>203-928-6</t>
  </si>
  <si>
    <t>cetrimonium chloride (trimetil-hexadecil-ammonium-klorid</t>
  </si>
  <si>
    <t>regisztrácó</t>
  </si>
  <si>
    <t xml:space="preserve">   </t>
  </si>
  <si>
    <t>1,1'-iminodipropan-2-ol</t>
  </si>
  <si>
    <t>regisztráció a harmonizálltal azonos</t>
  </si>
  <si>
    <t>N,N'-methylenebismorpholine</t>
  </si>
  <si>
    <t>5625-90-1</t>
  </si>
  <si>
    <t>227-062-3</t>
  </si>
  <si>
    <t>RAC javaslata az új harmonizált osztályozásra</t>
  </si>
  <si>
    <t>a regisztrálók a harmonizált Skin Corr 1B osztályozás helyett inkább az 1C-t javasolják és Acute M 10-t</t>
  </si>
  <si>
    <t>68647-95-0</t>
  </si>
  <si>
    <t>quartz</t>
  </si>
  <si>
    <t>238-878-4</t>
  </si>
  <si>
    <t>bejelentések, van aki nem veszi veszélylesnek. A finom frakción múlik!</t>
  </si>
  <si>
    <t>2461-15-6</t>
  </si>
  <si>
    <t>[[(2-ethylhexyl)oxy]methyl]oxirane</t>
  </si>
  <si>
    <t>219-553-6</t>
  </si>
  <si>
    <t>regiszstráció, enyhébb, mint amit a szállító megadott Eye Irrit. 2 és Auatic Chronic 3</t>
  </si>
  <si>
    <t>Fatty acids, C18-unsatd., dimers, compds. with coco alkylamines</t>
  </si>
  <si>
    <t>614-682-8</t>
  </si>
  <si>
    <t>29385-43-1</t>
  </si>
  <si>
    <t>tolyl triazole</t>
  </si>
  <si>
    <t>249-596-6</t>
  </si>
  <si>
    <t>540-84-1</t>
  </si>
  <si>
    <t>110-83-8</t>
  </si>
  <si>
    <t>Naphtha (petroleum), isomerization, C6-fraction</t>
  </si>
  <si>
    <t>regisztráció, nagyon függ a toluol és hexántartalomtól</t>
  </si>
  <si>
    <t>Naphtha (petroleum), isomerization</t>
  </si>
  <si>
    <t>tert-butyl methyl ether</t>
  </si>
  <si>
    <t>regisiztrácó</t>
  </si>
  <si>
    <t>5,1</t>
  </si>
  <si>
    <t xml:space="preserve">2,2,4-trimethylpentane </t>
  </si>
  <si>
    <t>208-759-1</t>
  </si>
  <si>
    <t xml:space="preserve">Cyclohexene </t>
  </si>
  <si>
    <t>203-87-8</t>
  </si>
  <si>
    <t>EZEK CSAK PÉLDÁK</t>
  </si>
  <si>
    <t>ÍRJA BE A SAJÁTJÁT</t>
  </si>
  <si>
    <t>adatlapban megadott, nem azonosított komponens</t>
  </si>
  <si>
    <t>ATP06, látható a bejelentési oldalon. A regisztrálók az Sens. 1A-t javasolják, ezt használtam.</t>
  </si>
  <si>
    <t>Cobalt</t>
  </si>
  <si>
    <t>RAC döntés + a környezetere a szigorúbb regisztráció. Nagyon függ a szennyezésektől</t>
  </si>
  <si>
    <t>CLP00, de 2015 februárban beadták a Repr. 1B javaslatot, amit a RAC Repr. 2-nek fogadott el. A regisztrációban Skin Corr. 1C és a két M tényező jött hozzá</t>
  </si>
  <si>
    <t>Bis(2,2,6,6-tetramethyl-4-piperidyl) sebacate</t>
  </si>
  <si>
    <t>52829-07-9</t>
  </si>
  <si>
    <t>257-207-9</t>
  </si>
  <si>
    <t>2-(2H-benzotriazol-2-yl)-p-cresol</t>
  </si>
  <si>
    <t>2440-22-4</t>
  </si>
  <si>
    <t>219-470-5</t>
  </si>
  <si>
    <t xml:space="preserve">A mixture of: bis(2,2,6,6-tetramethyl-1-octyloxypiperidin-4-yl)-1,10-decanedioate; 1,8-bis[(2,2,6,6-tetramethyl-4-((2,2,6,6-tetramethyl-1-octyloxypiperidin-4-yl)-decan-1,10-dioyl)piperidin-1-yl)oxy]octane </t>
  </si>
  <si>
    <t>129757-67-1</t>
  </si>
  <si>
    <t>a regisztrációban javasolják a RAC döntésére hivatkozva az eddigi Chronic 4-et elhagyni</t>
  </si>
  <si>
    <t>N,N',N'',N'''-tetrakis(4,6-bis(butyl-(N-methyl-2,2,6,6-tetramethylpiperidin-4-yl)amino)triazin-2-yl)-4,7-diazadecane-1,10-diamine</t>
  </si>
  <si>
    <t>a regisztrációban szigorúbbak mint a harmonizált</t>
  </si>
  <si>
    <t>Sodium 3-(2H-benzotriazol-2-yl)-5-sec-butyl-4-hydroxybenzenesulfonate</t>
  </si>
  <si>
    <t>a két regisztráló nem tud megegyezni, a harmonizáltban csak a szemkárosítás van</t>
  </si>
  <si>
    <t xml:space="preserve">2,2',6,6'-tetra-tert-butyl-4,4'-methylenediphenol </t>
  </si>
  <si>
    <t>118-82-1</t>
  </si>
  <si>
    <t>204-279-1</t>
  </si>
  <si>
    <t>nem osztályozták a regisztrációban</t>
  </si>
  <si>
    <t>Tris(2,4-ditert-butylphenyl) phosphite</t>
  </si>
  <si>
    <t>31570-04-4</t>
  </si>
  <si>
    <t>250-709-8</t>
  </si>
  <si>
    <t>Dioctadecyl 3,3'-thiodipropionate</t>
  </si>
  <si>
    <t>693-39-7</t>
  </si>
  <si>
    <t>211-750-5</t>
  </si>
  <si>
    <t>2082-79-3</t>
  </si>
  <si>
    <t>Octadecyl 3-(3,5-di-tert-butyl-4-hydroxyphenyl)propionate</t>
  </si>
  <si>
    <t>218-216-0</t>
  </si>
  <si>
    <t>770-35-4</t>
  </si>
  <si>
    <t>68608-26-4</t>
  </si>
  <si>
    <t>68920-66-1</t>
  </si>
  <si>
    <t>90218-34-1</t>
  </si>
  <si>
    <t>3811-73-2</t>
  </si>
  <si>
    <t>Alcohols, C16-18 and C18-unsatd., ethoxylated</t>
  </si>
  <si>
    <t>1-Phenoxy-propan-2-ol</t>
  </si>
  <si>
    <t>212-222-7</t>
  </si>
  <si>
    <t>271-781-5</t>
  </si>
  <si>
    <t>Sulfonic acids, petroleum, sodium salts</t>
  </si>
  <si>
    <t>68956-41-2</t>
  </si>
  <si>
    <t>Fatty acids, tall-oil, reaction products with 2-amino-2-methyl-1-propanol</t>
  </si>
  <si>
    <t>nincs rá sem regisztráció, de osztályozás bejelentés sem</t>
  </si>
  <si>
    <t>Benzenesulfonic acid, 2,3(or 3,4)-dimethyl-, mono-C10-14-branched alkyl derivs., sodium salts</t>
  </si>
  <si>
    <t>290-708-8</t>
  </si>
  <si>
    <t xml:space="preserve">Pyridine-2-thiol 1-oxide, sodium salt </t>
  </si>
  <si>
    <t>223-296-5</t>
  </si>
  <si>
    <t>regisztráció, de nagyon nincs egyetértés. Ez a legkeményebb besorolás</t>
  </si>
  <si>
    <t>Benzyl chloroformate</t>
  </si>
  <si>
    <t>regisztráció, rákkeltő és érzékenyítő a benzil-klorid tartalom miatt</t>
  </si>
  <si>
    <t xml:space="preserve">Ethyl chloroformate </t>
  </si>
  <si>
    <t>regisztráció a harmonizálttal egyező</t>
  </si>
  <si>
    <t xml:space="preserve">2-isopropyl-5-methylcyclohexyloxycarbonyloxy-2-hydroxypropane </t>
  </si>
  <si>
    <t>törzskönyv. Isochem</t>
  </si>
  <si>
    <t xml:space="preserve">3,5,5-trimethylhexanoyl chloride </t>
  </si>
  <si>
    <t>253-168-4</t>
  </si>
  <si>
    <t>36727-29-4</t>
  </si>
  <si>
    <t>Met.Corr. 1</t>
  </si>
  <si>
    <t xml:space="preserve">Hexyl chloroformate </t>
  </si>
  <si>
    <t>228-036-4</t>
  </si>
  <si>
    <t>6092-54-2</t>
  </si>
  <si>
    <t>Acryloyl chloride</t>
  </si>
  <si>
    <t>814-68-6</t>
  </si>
  <si>
    <t>212-399-0</t>
  </si>
  <si>
    <t xml:space="preserve">2-isocyanatoethyl methacrylate </t>
  </si>
  <si>
    <t>30674-80-7</t>
  </si>
  <si>
    <t>250-284-7</t>
  </si>
  <si>
    <t xml:space="preserve">Propyl chloroformate </t>
  </si>
  <si>
    <t>https://echa.europa.eu/documents/10162/2aa67f6e-621e-4337-84aa-076f0de11f4e</t>
  </si>
  <si>
    <t>https://echa.europa.eu/documents/10162/725df6cb-070c-48c9-89a5-500ee2dabe16</t>
  </si>
  <si>
    <t>17/12/2015</t>
  </si>
  <si>
    <t>Toxic for reproduction (Article 57c)#PBT (Article 57d)</t>
  </si>
  <si>
    <t>206-801-3</t>
  </si>
  <si>
    <t>Perfluorononan-1-oic-acid</t>
  </si>
  <si>
    <t>375-95-1</t>
  </si>
  <si>
    <t>Ammonium salts of perfluorononan-1-oic-acid</t>
  </si>
  <si>
    <t>4149-60-4</t>
  </si>
  <si>
    <t>Perfluorononan-1-oic-acid and its sodium and ammonium salts</t>
  </si>
  <si>
    <t>https://echa.europa.eu/documents/10162/d51c9722-aed2-47a0-8356-831db2066b0a</t>
  </si>
  <si>
    <t>https://echa.europa.eu/documents/10162/bcde2926-a00e-4389-8e48-67122bceba67</t>
  </si>
  <si>
    <t>Toxic for reproduction (Article 57c)</t>
  </si>
  <si>
    <t>Nitrobenzene</t>
  </si>
  <si>
    <t>https://echa.europa.eu/documents/10162/2721734c-c482-493b-82e8-3b4d131a6507</t>
  </si>
  <si>
    <t>https://echa.europa.eu/documents/10162/aca017f7-ce9f-4bce-a991-7c9e911a3ddd</t>
  </si>
  <si>
    <t>253-037-1</t>
  </si>
  <si>
    <t>2-(2H-benzotriazol-2-yl)-4-(tert-butyl)-6-(sec-butyl)phenol (UV-350)</t>
  </si>
  <si>
    <t>36437-37-3</t>
  </si>
  <si>
    <t>https://echa.europa.eu/documents/10162/b9c11f35-3120-4aa0-abec-d80c9aeb3786</t>
  </si>
  <si>
    <t>https://echa.europa.eu/documents/10162/86a55090-a222-4389-83d6-4859f9efb875</t>
  </si>
  <si>
    <t>223-383-8</t>
  </si>
  <si>
    <t>2,4-di-tert-butyl-6-(5-chlorobenzotriazol-2-yl)phenol (UV-327)</t>
  </si>
  <si>
    <t>3864-99-1</t>
  </si>
  <si>
    <t>https://echa.europa.eu/documents/10162/e685b7a5-9825-4719-a746-ea358385f903</t>
  </si>
  <si>
    <t>1,3-propanesultone</t>
  </si>
  <si>
    <t>https://echa.europa.eu/documents/10162/4b054c5b-8511-4a30-8ef8-35ab143b4fd0</t>
  </si>
  <si>
    <t>Carcinogenic (Article 57a)#Mutagenic (Article 57b)#Toxic for reproduction (Article 57c)#PBT (Article 57d)#vPvB (Article 57e)</t>
  </si>
  <si>
    <t>Benzo[def]chrysene (Benzo[a]pyrene)</t>
  </si>
  <si>
    <t>https://echa.europa.eu/documents/10162/c11b5b68-67f4-8044-53a6-26759a106c80</t>
  </si>
  <si>
    <t>Endocrine disrupting properties (Article 57(f) - environment)</t>
  </si>
  <si>
    <t>201-280-9</t>
  </si>
  <si>
    <t>p-(1,1-dimethylpropyl)phenol</t>
  </si>
  <si>
    <t>80-46-6</t>
  </si>
  <si>
    <t>https://echa.europa.eu/documents/10162/df3daa02-0c97-2c3a-2c7b-90c267642086</t>
  </si>
  <si>
    <t>206-400-3</t>
  </si>
  <si>
    <t>Nonadecafluorodecanoic acid</t>
  </si>
  <si>
    <t>335-76-2</t>
  </si>
  <si>
    <t>Decanoic acid, nonadecafluoro-, sodium salt</t>
  </si>
  <si>
    <t>3830-45-3</t>
  </si>
  <si>
    <t>221-470-5</t>
  </si>
  <si>
    <t>Ammonium nonadecafluorodecanoate</t>
  </si>
  <si>
    <t>3108-42-7</t>
  </si>
  <si>
    <t>Nonadecafluorodecanoic acid (PFDA) and its sodium and ammonium salts</t>
  </si>
  <si>
    <t>https://echa.europa.eu/documents/10162/0f8c5cf3-ccb7-3df6-c351-1c2df00cbc91</t>
  </si>
  <si>
    <t>4-heptylphenol, branched and linear</t>
  </si>
  <si>
    <t>https://echa.europa.eu/documents/10162/36834f25-582c-0855-37fb-bd20b409382c#https://echa.europa.eu/documents/10162/eeed2c09-2263-25ad-49cd-a0926736c877#https://echa.europa.eu/documents/10162/ede153a4-db00-daf6-120f-6b6ccce0c539</t>
  </si>
  <si>
    <t>Toxic for reproduction (Article 57c)#Endocrine disrupting properties (Article 57(f) - environment)#Endocrine disrupting properties (Article 57(f) - human health)</t>
  </si>
  <si>
    <t>4,4'-isopropylidenediphenol</t>
  </si>
  <si>
    <t>https://echa.europa.eu/documents/10162/20a23653-34b1-bb48-4887-7ea77bedc637</t>
  </si>
  <si>
    <t>Perfluorohexane-1-sulphonic acid and its salts</t>
  </si>
  <si>
    <t>Reaction products of 1,3,4-thiadiazolidine-2,5-dithione, formaldehyde and 4-heptylphenol, branched and linear (RP-HP)</t>
  </si>
  <si>
    <t>Carcinogenic (Article 57a)#PBT (Article 57d)#vPvB (Article 57e)</t>
  </si>
  <si>
    <t>Chrysene</t>
  </si>
  <si>
    <t>Carcinogenic (Article 57a)#Mutagenic (Article 57b)#Specific target organ toxicity after repeated exposure (Article 57(f) - human health)</t>
  </si>
  <si>
    <t>Cadmium nitrate</t>
  </si>
  <si>
    <t>Cadmium hydroxide</t>
  </si>
  <si>
    <t>Cadmium carbonate</t>
  </si>
  <si>
    <t>Benz[a]anthracene</t>
  </si>
  <si>
    <t>1,6,7,8,9,14,15,16,17,17,18,18-Dodecachloropentacyclo[12.2.1.16,9.02,13.05,10]octadeca-7,15-diene (“Dechlorane Plus”™)</t>
  </si>
  <si>
    <t>262-967-7</t>
  </si>
  <si>
    <t>Terphenyl, hydrogenated</t>
  </si>
  <si>
    <t>61788-32-7</t>
  </si>
  <si>
    <t>PBT (Article 57d)#vPvB (Article 57e)</t>
  </si>
  <si>
    <t>Octamethylcyclotetrasiloxane</t>
  </si>
  <si>
    <t>231-100-4</t>
  </si>
  <si>
    <t>Lead</t>
  </si>
  <si>
    <t>Respiratory sensitising properties (Article 57(f) - human health)</t>
  </si>
  <si>
    <t>Ethylenediamine</t>
  </si>
  <si>
    <t>208-762-8</t>
  </si>
  <si>
    <t>Dodecamethylcyclohexasiloxane</t>
  </si>
  <si>
    <t>540-97-6</t>
  </si>
  <si>
    <t>234-541-0</t>
  </si>
  <si>
    <t>Disodium octaborate</t>
  </si>
  <si>
    <t>12008-41-2</t>
  </si>
  <si>
    <t>https://echa.europa.eu/documents/10162/8c434af5-cfbe-c87e-aa51-65893e385d1f#https://echa.europa.eu/documents/10162/2fe151f3-d425-cff3-fe31-d13c11afcc7a</t>
  </si>
  <si>
    <t>Toxic for reproduction (Article 57c)#Endocrine disrupting properties (Article 57(f) - human health)</t>
  </si>
  <si>
    <t>201-545-9</t>
  </si>
  <si>
    <t>Dicyclohexyl phthalate</t>
  </si>
  <si>
    <t>84-61-7</t>
  </si>
  <si>
    <t>208-764-9</t>
  </si>
  <si>
    <t>Decamethylcyclopentasiloxane</t>
  </si>
  <si>
    <t>541-02-6</t>
  </si>
  <si>
    <t>205-883-8</t>
  </si>
  <si>
    <t>Benzo[ghi]perylene</t>
  </si>
  <si>
    <t>191-24-2</t>
  </si>
  <si>
    <t>https://echa.europa.eu/documents/10162/996c1b49-d6f7-5899-c94a-43a04d98ef94#https://echa.europa.eu/documents/10162/a6547852-e697-84ec-512c-5ba264ecf09e</t>
  </si>
  <si>
    <t>Benzene-1,2,4-tricarboxylic acid 1,2 anhydride</t>
  </si>
  <si>
    <t>A regisztrációban hozzáadják a STOT-ot és a Met. Corr. Egy 2015 februári javaslatban az M faktorokat tízszeresére . emelnék a regisztrációhoz képest. Ezt nem adtam még meg, de gondolni kell rá. Egyedi limitek!!!</t>
  </si>
  <si>
    <t>15087-24-8</t>
  </si>
  <si>
    <t>206-44-0; 93951-69-0</t>
  </si>
  <si>
    <t>85-01-8</t>
  </si>
  <si>
    <t>129-00-0; 1718-52-1</t>
  </si>
  <si>
    <t>13560-89-9</t>
  </si>
  <si>
    <t>56-55-3; 1718-53-2</t>
  </si>
  <si>
    <t>10325-94-7; 10022-68-1</t>
  </si>
  <si>
    <t>218-01-9; 1719-03-5</t>
  </si>
  <si>
    <t>-, 4149-60-4</t>
  </si>
  <si>
    <t>-, 21049-39-8</t>
  </si>
  <si>
    <t>10124-36-4, 31119-53-6</t>
  </si>
  <si>
    <t>302-01-2, 7803-57-8</t>
  </si>
  <si>
    <t>12179-04-3, 1303-96-4, 1330-43-4</t>
  </si>
  <si>
    <t>10588-01-9, 7789-12-0</t>
  </si>
  <si>
    <t>1,7,7-trimethyl-3-(phenylmethylene)bicyclo[2.2.1]heptan-2-one</t>
  </si>
  <si>
    <t>2,2-bis(4'-hydroxyphenyl)-4-methylpentane</t>
  </si>
  <si>
    <t>Benzo[k]fluoranthene</t>
  </si>
  <si>
    <t>Fluoranthene</t>
  </si>
  <si>
    <t>Phenanthrene</t>
  </si>
  <si>
    <t>Pyrene</t>
  </si>
  <si>
    <t>rel-(1R,4S,4aS,6aR,7R,10S,10aS,12aR)-1,2,3,4,7,8,9,10,13,13,14,14-dodecachloro-1,4,4a,5,6,6a,7,10,10a,11,12,12a-dodecahydro-1,4:7,10-dimethanodibenzo[a,e]cyclooctene</t>
  </si>
  <si>
    <t>1,6,7,8,9,14,15,16,17,17,18,18-dodecachloropentacyclo[12.2.1.16,9.02,13.05,10]octadeca-7,15-diene</t>
  </si>
  <si>
    <t>rel-(1R,4S,4aS,6aS,7S,10R,10aR,12aR)-1,2,3,4,7,8,9,10,13,13,14,14-dodecachloro-1,4,4a,5,6,6a,7,10,10a,11,12,12a-dodecahydro-1,4:7,10-dimethanodibenzo[a,e]cyclooctene</t>
  </si>
  <si>
    <t>Sodium salts of perfluorononan-1-oic-acid</t>
  </si>
  <si>
    <t>1,2-benzenedicarboxylic acid, di-C6-10-alkyl esters or mixed decyl and hexyl and octyl diesters</t>
  </si>
  <si>
    <t>1,2-Benzenedicarboxylic acid, mixed decyl and hexyl and octyl diesters</t>
  </si>
  <si>
    <t>1,2-Benzenedicarboxylic acid, di-C6-10-alkyl esters</t>
  </si>
  <si>
    <t>5-sec-butyl-2-(2,4-dimethylcyclohex-3-en-1-yl)-5-methyl-1,3-dioxane [1], 5-sec-butyl-2-(4,6-dimethylcyclohex-3-en-1-yl)-5-methyl-1,3-dioxane [2]</t>
  </si>
  <si>
    <t>5-sec-butyl-2-(4,6-dimethylcyclohex-3-en-1-yl)-5-methyl-1,3-dioxane</t>
  </si>
  <si>
    <t>5-sec-butyl-2-(2,4-dimethylcyclohex-3-en-1-yl)-5-methyl-1,3-dioxane</t>
  </si>
  <si>
    <t>Reaction mass of 2-ethylhexyl 10-ethyl-4,4-dioctyl-7-oxo-8-oxa-3,5-dithia-4-stannatetradecanoate and 2-ethylhexyl 10-ethyl-4-[[2-[(2-ethylhexyl)oxy]-2-oxoethyl]thio]-4-octyl-7-oxo-8-oxa-3,5-dithia-4-stannatetradecanoate (reaction mass of DOTE and MOTE)</t>
  </si>
  <si>
    <t>1,2-Benzenedicarboxylic acid, dihexyl ester, branched and linear</t>
  </si>
  <si>
    <t>Sodium perborate, perboric acid, sodium salt</t>
  </si>
  <si>
    <t>Perboric acid, sodium salt</t>
  </si>
  <si>
    <t>Sodium perborate</t>
  </si>
  <si>
    <t>4-Nonylphenol, branched and linear, ethoxylated</t>
  </si>
  <si>
    <t>4,4'-oxydianiline</t>
  </si>
  <si>
    <t>4-(1,1,3,3-tetramethylbutyl)phenol, ethoxylated</t>
  </si>
  <si>
    <t>4-aminoazobenzene</t>
  </si>
  <si>
    <t>4-Nonylphenol, branched and linear</t>
  </si>
  <si>
    <t>Cyclohexane-1,2-dicarboxylic anhydride</t>
  </si>
  <si>
    <t>trans-cyclohexane-1,2-dicarboxylic anhydride</t>
  </si>
  <si>
    <t>cis-cyclohexane-1,2-dicarboxylic anhydride</t>
  </si>
  <si>
    <t>Diazene-1,2-dicarboxamide (C,C'-azodi(formamide)) (ADCA)</t>
  </si>
  <si>
    <t>Diisopentyl phthalate</t>
  </si>
  <si>
    <t>Hexahydromethylphthalic anhydride</t>
  </si>
  <si>
    <t>Hexahydro-3-methylphthalic anhydride</t>
  </si>
  <si>
    <t>Hexahydro-1-methylphthalic anhydride</t>
  </si>
  <si>
    <t>o-toluidine</t>
  </si>
  <si>
    <t>1, 2-dimethoxyethane; ethylene glycol dimethyl ether (EGDME)</t>
  </si>
  <si>
    <t>1,2-bis(2-methoxyethoxy)ethane (TEGDME; triglyme)</t>
  </si>
  <si>
    <t>4,4'-bis(dimethylamino)-4''-(methylamino)trityl alcohol</t>
  </si>
  <si>
    <t>[4-[4,4'-bis(dimethylamino) benzhydrylidene]cyclohexa-2,5-dien-1-ylidene]dimethylammonium chloride (C.I. Basic Violet 3)</t>
  </si>
  <si>
    <t>[4-[[4-anilino-1-naphthyl][4-(dimethylamino)phenyl]methylene]cyclohexa-2,5-dien-1-ylidene] dimethylammonium chloride (C.I. Basic Blue 26)</t>
  </si>
  <si>
    <t>α,α-Bis[4-(dimethylamino)phenyl]-4 (phenylamino)naphthalene-1-methanol (C.I. Solvent Blue 4)</t>
  </si>
  <si>
    <t>1,2-dichloroethane</t>
  </si>
  <si>
    <t>2-Methoxyaniline, o-Anisidine</t>
  </si>
  <si>
    <t>Aluminosilicate Refractory Ceramic Fibres</t>
  </si>
  <si>
    <t>Bis(2-methoxyethyl) phthalate</t>
  </si>
  <si>
    <t>Zirconia Aluminosilicate Refractory Ceramic Fibres</t>
  </si>
  <si>
    <t>2-ethoxyethyl acetate</t>
  </si>
  <si>
    <t>2-ethoxyethanol</t>
  </si>
  <si>
    <t>2-methoxyethanol</t>
  </si>
  <si>
    <t>Acids generated from chromium trioxide and their oligomers</t>
  </si>
  <si>
    <t>Oligomers of chromic acid and dichromic acid</t>
  </si>
  <si>
    <t>Chromic acid</t>
  </si>
  <si>
    <t>Dichromic acid</t>
  </si>
  <si>
    <t>Boric acid, crude natural</t>
  </si>
  <si>
    <t>2,4-dinitrotoluene</t>
  </si>
  <si>
    <t>Pitch, coal tar, high-temp.</t>
  </si>
  <si>
    <t>Tris(2-chloroethyl) phosphate</t>
  </si>
  <si>
    <t>Hexabromocyclododecane (HBCDD)</t>
  </si>
  <si>
    <t>gamma-hexabromocyclododecane</t>
  </si>
  <si>
    <t>beta-hexabromocyclododecane</t>
  </si>
  <si>
    <t>Hexabromocyclododecane</t>
  </si>
  <si>
    <t>1,2,5,6,9,10-hexabromocyclodecane</t>
  </si>
  <si>
    <t>alpha-hexabromocyclododecane</t>
  </si>
  <si>
    <t>239-139-9</t>
  </si>
  <si>
    <t>205-912-4</t>
  </si>
  <si>
    <t>201-581-5</t>
  </si>
  <si>
    <t>204-927-3</t>
  </si>
  <si>
    <t>236-948-9</t>
  </si>
  <si>
    <t>Carcinogenic (Article 57a)#Mutagenic (Article 57b)#Toxic for reproduction (Article 57c)#Specific target organ toxicity after repeated exposure (Article 57(f) - human health)</t>
  </si>
  <si>
    <t>Carcinogenic (Article 57a)#Specific target organ toxicity after repeated exposure (Article 57(f) - human health)</t>
  </si>
  <si>
    <t>Carcinogenic (Article 57a)#Mutagenic (Article 57b)</t>
  </si>
  <si>
    <t>Carcinogenic (Article 57a)#Toxic for reproduction (Article 57c)</t>
  </si>
  <si>
    <t>Carcinogenic (Article 57a)#Mutagenic (Article 57b)#Toxic for reproduction (Article 57c)</t>
  </si>
  <si>
    <t>Carcinogenic (Article 57a)#Mutagenic (Article 57b)#PBT (Article 57d)#vPvB (Article 57e)</t>
  </si>
  <si>
    <t>PBT (Article 57d)</t>
  </si>
  <si>
    <t>https://echa.europa.eu/documents/10162/db2f223c-20a1-5318-d6b1-7a147d7f08c3#https://echa.europa.eu/documents/10162/56d708da-69e5-a7d1-e970-780352b8ed6a</t>
  </si>
  <si>
    <t>https://echa.europa.eu/documents/10162/562afdb1-00aa-32ab-1022-721917185b12</t>
  </si>
  <si>
    <t>https://echa.europa.eu/documents/10162/afa7d75c-b83f-fef0-ae10-41e70a1e57f7</t>
  </si>
  <si>
    <t>https://echa.europa.eu/documents/10162/21272691-d1a0-3334-fde9-a0782d9354a2</t>
  </si>
  <si>
    <t>https://echa.europa.eu/documents/10162/91535066-71da-d9b4-71cc-8d4003b7f983</t>
  </si>
  <si>
    <t>https://echa.europa.eu/documents/10162/d6b1b306-6f05-9765-204a-689334527ef9</t>
  </si>
  <si>
    <t>https://echa.europa.eu/documents/10162/ef81b8a3-7ec8-1380-d2ff-db1ceae26073</t>
  </si>
  <si>
    <t>https://echa.europa.eu/documents/10162/1b8ab766-b3ff-840f-a0bd-f1ade391745d</t>
  </si>
  <si>
    <t>https://echa.europa.eu/documents/10162/74a5fdff-6a00-d3b4-4056-a5b24ee9ba6e</t>
  </si>
  <si>
    <t>https://echa.europa.eu/documents/10162/b11de9bc-6e60-01f9-cdeb-20fa3b7e864e</t>
  </si>
  <si>
    <t>https://echa.europa.eu/documents/10162/2ed8a7b4-8e9f-2e3e-407d-819dbdaa1623</t>
  </si>
  <si>
    <t>https://echa.europa.eu/documents/10162/61ac8d81-6ea2-6ad0-ffef-95037c9182ce</t>
  </si>
  <si>
    <t>https://echa.europa.eu/documents/10162/2be7bcbf-f797-c28c-2c67-939664155c7c</t>
  </si>
  <si>
    <t>https://echa.europa.eu/documents/10162/fc78f7e5-8f8a-de84-1141-499c5e021d31</t>
  </si>
  <si>
    <t>https://echa.europa.eu/documents/10162/23f967f0-d76c-c59c-6af3-c865006599b8</t>
  </si>
  <si>
    <t>https://echa.europa.eu/documents/10162/6adbea83-2790-92a4-06cd-ce39c4bf3211</t>
  </si>
  <si>
    <t>https://echa.europa.eu/documents/10162/53cefde3-40e9-8d3d-b52d-87a9d828871d</t>
  </si>
  <si>
    <t>https://echa.europa.eu/documents/10162/deb481e6-b2f3-9792-7d2b-260a1f383dc1</t>
  </si>
  <si>
    <t>https://echa.europa.eu/documents/10162/d1e3a2d5-13a6-c5da-62cf-2d581d94b87d</t>
  </si>
  <si>
    <t>https://echa.europa.eu/documents/10162/a7438bc1-a7fd-caef-d74a-ca33fc0f3610</t>
  </si>
  <si>
    <t>https://echa.europa.eu/documents/10162/339e0894-361d-ab6c-615f-7e201376d128</t>
  </si>
  <si>
    <t>https://echa.europa.eu/documents/10162/aa4096ae-2a92-47b6-96c4-8e903234b2ae</t>
  </si>
  <si>
    <t>https://echa.europa.eu/documents/10162/f7c78fc1-bc3e-4913-9a8f-1f57e03326e4</t>
  </si>
  <si>
    <t>https://echa.europa.eu/documents/10162/c6a0c43b-adba-4351-a093-66b36d470de3</t>
  </si>
  <si>
    <t>https://echa.europa.eu/documents/10162/27d9317d-3aeb-41d5-9116-1e07696d90cd</t>
  </si>
  <si>
    <t>https://echa.europa.eu/documents/10162/8f7e275c-c02c-4357-90d9-59a37b14337a</t>
  </si>
  <si>
    <t>https://echa.europa.eu/documents/10162/e333469a-fca7-48c2-a88f-52eaa8e7ad7e</t>
  </si>
  <si>
    <t>https://echa.europa.eu/documents/10162/9e3c41d5-088a-47e7-944a-2ccb112493b3</t>
  </si>
  <si>
    <t>https://echa.europa.eu/documents/10162/917a0639-8b9d-43ce-802c-b4e82a7f20e3</t>
  </si>
  <si>
    <t>https://echa.europa.eu/documents/10162/34533e6e-84d2-4a40-815d-7a02dac17041</t>
  </si>
  <si>
    <t>https://echa.europa.eu/documents/10162/e2bc867c-de85-4d6d-a9d6-d856ab51685c</t>
  </si>
  <si>
    <t>https://echa.europa.eu/documents/10162/02bff80c-33f6-4995-a1ef-4a7c33825069</t>
  </si>
  <si>
    <t>https://echa.europa.eu/documents/10162/55e1c126-a528-440f-8c10-49a31b82eda3</t>
  </si>
  <si>
    <t>https://echa.europa.eu/documents/10162/204bc9fa-0673-4753-bd0e-e3503b4a1956</t>
  </si>
  <si>
    <t>https://echa.europa.eu/documents/10162/d90bb47a-7e33-43c3-82ad-18a55d39d502</t>
  </si>
  <si>
    <t>https://echa.europa.eu/documents/10162/f9d799e8-5a32-44d1-b383-4c9695085cbf</t>
  </si>
  <si>
    <t>https://echa.europa.eu/documents/10162/6ab9d8cb-2d82-4dba-a68b-8752a00c4c76</t>
  </si>
  <si>
    <t>https://echa.europa.eu/documents/10162/e01d8301-5596-4905-98ad-f17eb9455241</t>
  </si>
  <si>
    <t>https://echa.europa.eu/documents/10162/ff4184dc-c595-4dc8-8241-941c073f2221</t>
  </si>
  <si>
    <t>https://echa.europa.eu/documents/10162/464f639f-6e07-4966-b63a-081ac8040e63</t>
  </si>
  <si>
    <t>https://echa.europa.eu/documents/10162/fd80f890-fb73-4201-8e2f-06dc04eaf5a9</t>
  </si>
  <si>
    <t>https://echa.europa.eu/documents/10162/b06436fd-6367-4a2f-b6a2-2b8ffa183ae9</t>
  </si>
  <si>
    <t>https://echa.europa.eu/documents/10162/49a335ae-1ec4-40e5-88fb-3b08702da95c</t>
  </si>
  <si>
    <t>https://echa.europa.eu/documents/10162/2fb75d7e-485c-4edb-8c72-4204f224bbca</t>
  </si>
  <si>
    <t>https://echa.europa.eu/documents/10162/365998db-beb8-47b6-b080-ca5549397cd9</t>
  </si>
  <si>
    <t>https://echa.europa.eu/documents/10162/092663e6-b14a-4a06-aadf-fc0e56bc0a23</t>
  </si>
  <si>
    <t>https://echa.europa.eu/documents/10162/cdf66098-5920-44ea-9d26-aaa390c5d5ef</t>
  </si>
  <si>
    <t>https://echa.europa.eu/documents/10162/c5d3b97f-9168-4c49-aa69-9197cd899a8d</t>
  </si>
  <si>
    <t>https://echa.europa.eu/documents/10162/322977d5-5c50-467b-a5aa-14dd621301af</t>
  </si>
  <si>
    <t>https://echa.europa.eu/documents/10162/2e6fa094-c665-4367-b4d6-d61b841e82c3</t>
  </si>
  <si>
    <t>https://echa.europa.eu/documents/10162/aa8680a2-aecb-4b86-b4e9-e6d6ba41ed42</t>
  </si>
  <si>
    <t>https://echa.europa.eu/documents/10162/7e13f20e-aa4c-4ab9-9b57-f0bd3cf750c9</t>
  </si>
  <si>
    <t>https://echa.europa.eu/documents/10162/b823f588-7c35-4bad-9e3c-b639b627df8f</t>
  </si>
  <si>
    <t>https://echa.europa.eu/documents/10162/9cf3cd45-97d2-455a-a58b-86d721fb4f54</t>
  </si>
  <si>
    <t>https://echa.europa.eu/documents/10162/e7bb9247-f300-4887-9565-574dad453b71</t>
  </si>
  <si>
    <t>https://echa.europa.eu/documents/10162/dea74d46-dc8e-4b10-947b-51a19d890153</t>
  </si>
  <si>
    <t>https://echa.europa.eu/documents/10162/251a17a0-cc98-4151-9b3f-3526c667a90e</t>
  </si>
  <si>
    <t>https://echa.europa.eu/documents/10162/490c7cfa-ae94-48a0-83c9-99bc3c0a5e13</t>
  </si>
  <si>
    <t>https://echa.europa.eu/documents/10162/a68aa6d7-bc05-4f79-9445-4dd0ecabc1bb</t>
  </si>
  <si>
    <t>https://echa.europa.eu/documents/10162/cefb8a85-ed61-4751-a722-2b3510d5f7a0</t>
  </si>
  <si>
    <t>https://echa.europa.eu/documents/10162/7de8998e-c87a-4fa6-82fa-927fffb0fe79</t>
  </si>
  <si>
    <t>https://echa.europa.eu/documents/10162/b7a93309-0b81-4dbf-90e0-859bc0f41ce4</t>
  </si>
  <si>
    <t>https://echa.europa.eu/documents/10162/4739d799-2888-4031-b3eb-73a9d475347b</t>
  </si>
  <si>
    <t>https://echa.europa.eu/documents/10162/046189d5-908b-447f-b91b-b3f97c9de5b5</t>
  </si>
  <si>
    <t>https://echa.europa.eu/documents/10162/3f6a4989-b155-4827-abfc-51e3fa7e352d</t>
  </si>
  <si>
    <t>https://echa.europa.eu/documents/10162/917ec7f1-d611-4dad-8cf7-36c1ca07a400</t>
  </si>
  <si>
    <t>https://echa.europa.eu/documents/10162/40a80d81-ac48-4ce6-891c-53b7a3779646</t>
  </si>
  <si>
    <t>https://echa.europa.eu/documents/10162/b23de2c1-7142-43ec-9fba-ee150ed98bb1</t>
  </si>
  <si>
    <t>https://echa.europa.eu/documents/10162/b3332ac2-958d-4b79-86be-12a13f9cd8c8</t>
  </si>
  <si>
    <t>https://echa.europa.eu/documents/10162/7f59b681-ee89-484b-bec2-3412f3f7d0e5</t>
  </si>
  <si>
    <t>https://echa.europa.eu/documents/10162/1986ed9a-a382-4409-8faf-abd0f9af440a</t>
  </si>
  <si>
    <t>https://echa.europa.eu/documents/10162/02881bec-75ad-4e83-a9bb-c9f6dc81042e</t>
  </si>
  <si>
    <t>https://echa.europa.eu/documents/10162/bb2caa51-1bcc-407b-b587-91d4ac23b564</t>
  </si>
  <si>
    <t>https://echa.europa.eu/documents/10162/81052549-dd49-40b5-9388-b5a72a1a3fb3</t>
  </si>
  <si>
    <t>https://echa.europa.eu/documents/10162/56f43ea4-a623-4d5e-b741-fee1fef7e771</t>
  </si>
  <si>
    <t>https://echa.europa.eu/documents/10162/a6f8212c-590f-469a-b6c1-f40f234e4518</t>
  </si>
  <si>
    <t>https://echa.europa.eu/documents/10162/e1c55ba4-1f9a-4633-b4c3-fdaba005b095</t>
  </si>
  <si>
    <t>https://echa.europa.eu/documents/10162/ea71029e-f8de-4e5d-a393-6961aefd6e14</t>
  </si>
  <si>
    <t>https://echa.europa.eu/documents/10162/23bfbbe6-9985-42fe-b401-a7df81ec12cc</t>
  </si>
  <si>
    <t>https://echa.europa.eu/documents/10162/933f22c2-cfa6-4126-b0a5-3ba33ce75487</t>
  </si>
  <si>
    <t>https://echa.europa.eu/documents/10162/01818c6d-bcc9-4136-9eec-888823ae5fb0</t>
  </si>
  <si>
    <t>https://echa.europa.eu/documents/10162/afb7a0e1-9222-4385-88cf-71c0b06191d0</t>
  </si>
  <si>
    <t>https://echa.europa.eu/documents/10162/005a9afb-2a53-41df-8711-5c28765c6e6b</t>
  </si>
  <si>
    <t>https://echa.europa.eu/documents/10162/52c73750-c192-457c-9c48-2bd9776cec88</t>
  </si>
  <si>
    <t>https://echa.europa.eu/documents/10162/2d6d4c98-5c55-41ff-89e0-6557aed1c003</t>
  </si>
  <si>
    <t>https://echa.europa.eu/documents/10162/d54fc5db-a2c6-4b1c-9000-e398645ad294</t>
  </si>
  <si>
    <t>https://echa.europa.eu/documents/10162/d7aaf254-b61a-48a2-9f03-9c49bd0164c1</t>
  </si>
  <si>
    <t>https://echa.europa.eu/documents/10162/953517bb-4055-4a5b-9ed7-4bb69c3b96e7</t>
  </si>
  <si>
    <t>https://echa.europa.eu/documents/10162/97af2122-f294-472c-9cc8-978f116c6929</t>
  </si>
  <si>
    <t>https://echa.europa.eu/documents/10162/0df4a67b-03ac-4468-b6b5-6526237f92ba</t>
  </si>
  <si>
    <t>https://echa.europa.eu/documents/10162/664946a7-1fba-487d-8d28-f47de7fb3a5c</t>
  </si>
  <si>
    <t>https://echa.europa.eu/documents/10162/9e101a56-02e0-481f-babb-e4f62d36912b</t>
  </si>
  <si>
    <t>https://echa.europa.eu/documents/10162/6bd3a623-dcbc-43ff-a5fa-8f710fc4053b</t>
  </si>
  <si>
    <t>https://echa.europa.eu/documents/10162/a7314719-5b08-47ef-9ee7-daca71e06f54</t>
  </si>
  <si>
    <t>https://echa.europa.eu/documents/10162/486d5d7c-c872-48cf-9392-e86ecff34c04</t>
  </si>
  <si>
    <t>https://echa.europa.eu/documents/10162/0b417b76-b533-42a1-9bd2-519f1dc1990d</t>
  </si>
  <si>
    <t>https://echa.europa.eu/documents/10162/f56110e1-a0d6-4a1e-8c7d-9940d5ec8d91</t>
  </si>
  <si>
    <t>https://echa.europa.eu/documents/10162/dd827b99-e744-4d49-84c3-00b82732059b</t>
  </si>
  <si>
    <t>https://echa.europa.eu/documents/10162/bd13bb56-cf5a-4eee-b7a2-367ba3838e86</t>
  </si>
  <si>
    <t>https://echa.europa.eu/documents/10162/af3610a5-f180-4fcd-95b7-636e43da9198</t>
  </si>
  <si>
    <t>https://echa.europa.eu/documents/10162/8baf4265-833f-467d-bb3d-cf3dfe92be88</t>
  </si>
  <si>
    <t>https://echa.europa.eu/documents/10162/1797f7da-12f2-4db5-95ee-d8b2f119255b</t>
  </si>
  <si>
    <t>https://echa.europa.eu/documents/10162/f4f2cac7-9277-4dd0-bcfc-a0b3134331a3</t>
  </si>
  <si>
    <t>https://echa.europa.eu/documents/10162/b396da4a-879d-4d97-88c0-f2a97c3160e2</t>
  </si>
  <si>
    <t>https://echa.europa.eu/documents/10162/bcf29e5e-c152-4f88-8df9-1f9515582e3e</t>
  </si>
  <si>
    <t>https://echa.europa.eu/documents/10162/fb031b0c-5e13-438a-a0ad-334a822c2e04</t>
  </si>
  <si>
    <t>https://echa.europa.eu/documents/10162/9c2106dd-ab9a-415d-8b47-039c5b5b223a</t>
  </si>
  <si>
    <t>https://echa.europa.eu/documents/10162/4575515a-f67b-447e-afb0-9de9bdf2d8b4</t>
  </si>
  <si>
    <t>https://echa.europa.eu/documents/10162/c42c7cd8-b8d9-4a53-987e-55f8b377ea03</t>
  </si>
  <si>
    <t>https://echa.europa.eu/documents/10162/64c72b55-a1da-47ef-b47d-edad9c9f124e</t>
  </si>
  <si>
    <t>https://echa.europa.eu/documents/10162/670a5290-68d3-4b88-83e8-6c06a4e430a8</t>
  </si>
  <si>
    <t>https://echa.europa.eu/documents/10162/55c7a0fd-13f8-41bd-b1b2-123cdeef4434</t>
  </si>
  <si>
    <t>https://echa.europa.eu/documents/10162/6ea9ffc1-a165-4afc-b504-af2bc3694c64</t>
  </si>
  <si>
    <t>https://echa.europa.eu/documents/10162/55390ac1-1267-4141-af33-67c787b50a0d</t>
  </si>
  <si>
    <t>https://echa.europa.eu/documents/10162/0a89c9f0-1da4-406b-8285-9db907cdb66a</t>
  </si>
  <si>
    <t>https://echa.europa.eu/documents/10162/30d99b89-85a5-45d1-8701-1ad0680afb1e</t>
  </si>
  <si>
    <t>https://echa.europa.eu/documents/10162/189c55b4-d54b-4271-9e50-ce798faf9f4c</t>
  </si>
  <si>
    <t>https://echa.europa.eu/documents/10162/df7f314c-bda4-496c-8d86-04fe2421e157#https://echa.europa.eu/documents/10162/9c0854f5-3f46-4dc5-9776-72ac20f908e2</t>
  </si>
  <si>
    <t>https://echa.europa.eu/documents/10162/3646fac6-947b-41ea-b3bf-e231511be65c</t>
  </si>
  <si>
    <t>https://echa.europa.eu/documents/10162/ee023359-daa8-43a2-8c82-242f0a7588f7</t>
  </si>
  <si>
    <t>https://echa.europa.eu/documents/10162/18fc6f65-fb18-4151-b737-45ba0aefb181</t>
  </si>
  <si>
    <t>https://echa.europa.eu/documents/10162/cb4e87e7-ebdc-4a02-8333-7b30084a9be4</t>
  </si>
  <si>
    <t>https://echa.europa.eu/documents/10162/b5600741-d5d7-413c-9755-625a596d1ee1</t>
  </si>
  <si>
    <t>https://echa.europa.eu/documents/10162/f5ad72aa-57b0-456b-acca-080ea744a5d1</t>
  </si>
  <si>
    <t>https://echa.europa.eu/documents/10162/defeb72b-e314-4707-b01d-dd25464eb5f1</t>
  </si>
  <si>
    <t>https://echa.europa.eu/documents/10162/3a01a0ae-69e4-4b0c-8d87-e5c42e8586a3</t>
  </si>
  <si>
    <t>https://echa.europa.eu/documents/10162/9f6e771e-a50c-4079-9a1a-1d2441ed0033</t>
  </si>
  <si>
    <t>https://echa.europa.eu/documents/10162/65231f68-fe7a-4712-9f3a-99a9fdfb7dea</t>
  </si>
  <si>
    <t>https://echa.europa.eu/documents/10162/756bf74c-275b-4779-8d92-83fc3ac27318</t>
  </si>
  <si>
    <t>https://echa.europa.eu/documents/10162/37893eb4-a79b-4982-a3f0-34438dc72904</t>
  </si>
  <si>
    <t>https://echa.europa.eu/documents/10162/cbc1bcf1-2910-4813-a818-9f2069f69b3c</t>
  </si>
  <si>
    <t>https://echa.europa.eu/documents/10162/f94e0b50-062a-4150-8652-f5d3ac218fcd</t>
  </si>
  <si>
    <t>https://echa.europa.eu/documents/10162/0d43d978-af14-4acf-9613-95d028fef958#https://echa.europa.eu/documents/10162/46da04ed-c0ac-482e-aa63-c75553312e84</t>
  </si>
  <si>
    <t>https://echa.europa.eu/documents/10162/6b5d8cc7-e37e-46e1-9d91-0f8d529ca833</t>
  </si>
  <si>
    <t>https://echa.europa.eu/documents/10162/1d278ff8-5bc6-4fa4-8b6a-6847121fcc9d</t>
  </si>
  <si>
    <t>https://echa.europa.eu/documents/10162/e0602e69-f758-4eef-88c6-6e9c7a0359e6</t>
  </si>
  <si>
    <t>https://echa.europa.eu/documents/10162/2d6cdfd7-e924-45fa-85d4-4450a7b4bf5a</t>
  </si>
  <si>
    <t>https://echa.europa.eu/documents/10162/4b69d66f-b3f9-4b3d-a1fb-a90c4825f7d5</t>
  </si>
  <si>
    <t>https://echa.europa.eu/documents/10162/c5b972a9-f57f-4fd5-8177-04b4e46c5e93</t>
  </si>
  <si>
    <t>https://echa.europa.eu/documents/10162/8003d372-68f9-4a5a-9094-4e6d0b58169c</t>
  </si>
  <si>
    <t>https://echa.europa.eu/documents/10162/f25b7ab7-c339-4b4a-900b-7a2d38c32c1f</t>
  </si>
  <si>
    <t>https://echa.europa.eu/documents/10162/d0434782-81cb-43af-ba42-88c301aeb105</t>
  </si>
  <si>
    <t>https://echa.europa.eu/documents/10162/7ec3a9eb-a9f6-4e82-9e7d-99794b3dc95e</t>
  </si>
  <si>
    <t>https://echa.europa.eu/documents/10162/6b11ec66-9d90-400a-a61a-90de9a0fd8b1</t>
  </si>
  <si>
    <t>https://echa.europa.eu/documents/10162/75006cd4-1dc6-47de-bc84-dd92e07201a9</t>
  </si>
  <si>
    <t>https://echa.europa.eu/documents/10162/454374bb-5c3a-4716-bce2-2bf2879536d3</t>
  </si>
  <si>
    <t>https://echa.europa.eu/documents/10162/93d2146d-6f41-43f1-9e4c-6c65ee52bfee</t>
  </si>
  <si>
    <t>https://echa.europa.eu/documents/10162/034150e5-fa99-4659-a208-3492fed19012</t>
  </si>
  <si>
    <t>https://echa.europa.eu/documents/10162/ff5cd363-1d18-4b42-a208-b0aa4034348e</t>
  </si>
  <si>
    <t>https://echa.europa.eu/documents/10162/6877f24b-c82b-4021-b05b-a25af94185c0</t>
  </si>
  <si>
    <t>https://echa.europa.eu/documents/10162/4912ba63-c1c1-4698-b1a0-3b58f6024cd5</t>
  </si>
  <si>
    <t>https://echa.europa.eu/documents/10162/4116dc63-d4ff-4465-b598-a81622c5f58b</t>
  </si>
  <si>
    <t>https://echa.europa.eu/documents/10162/0f342468-8b83-48af-b1ce-c46eb9e011bf</t>
  </si>
  <si>
    <t>https://echa.europa.eu/documents/10162/f7a917fb-3073-4f18-93db-d49e3587df84</t>
  </si>
  <si>
    <t>https://echa.europa.eu/documents/10162/4ed94bb5-533a-4a8a-823f-6348859263d1</t>
  </si>
  <si>
    <t>https://echa.europa.eu/documents/10162/d54e4381-eebe-41dd-9eb5-5794d383f043</t>
  </si>
  <si>
    <t>https://echa.europa.eu/documents/10162/b280c0f2-f957-44d9-9584-097444464b22</t>
  </si>
  <si>
    <t>https://echa.europa.eu/documents/10162/7700e235-3ba5-44d4-9ab9-5ace916ca7b3</t>
  </si>
  <si>
    <t>https://echa.europa.eu/documents/10162/f7cfbd7b-2a5a-49aa-9d16-61689ad3a8e3</t>
  </si>
  <si>
    <t>https://echa.europa.eu/documents/10162/df5aecc8-d928-4a70-9bf0-90ca5953bc44</t>
  </si>
  <si>
    <t>https://echa.europa.eu/documents/10162/b5013ad5-8980-478b-aa32-4859860f9aef</t>
  </si>
  <si>
    <t>https://echa.europa.eu/documents/10162/960a181f-7094-4be7-b02f-c49513a0442e</t>
  </si>
  <si>
    <t>https://echa.europa.eu/documents/10162/709cf01f-1445-4606-a0f2-1940a468dab6</t>
  </si>
  <si>
    <t>https://echa.europa.eu/documents/10162/8f861ec5-40ca-43d6-be8a-7bc22b96f84f#https://echa.europa.eu/documents/10162/a956b752-1a1b-1316-6ed7-a01d09cd52cd#https://echa.europa.eu/documents/10162/22021d20-ffe6-5b92-8961-4420d5788c06</t>
  </si>
  <si>
    <t>https://echa.europa.eu/documents/10162/1f928dd4-69c2-494d-8d94-08699be302e5</t>
  </si>
  <si>
    <t>https://echa.europa.eu/documents/10162/9a10159e-0846-488b-8fdb-5162e2bf97f4</t>
  </si>
  <si>
    <t>https://echa.europa.eu/documents/10162/7d4b0549-413a-4642-ac69-069566c2f624</t>
  </si>
  <si>
    <t>https://echa.europa.eu/documents/10162/30488018-7d14-42b1-90eb-8235974bf023</t>
  </si>
  <si>
    <t>https://echa.europa.eu/documents/10162/78d8ecfd-5e83-4299-9f16-15681ee11bbb</t>
  </si>
  <si>
    <t>https://echa.europa.eu/documents/10162/68f50f10-f55f-40be-9d1b-4fbbfdec7f96</t>
  </si>
  <si>
    <t>https://echa.europa.eu/documents/10162/e3747ed6-99b4-43d1-92ae-9c837ded241d</t>
  </si>
  <si>
    <t>https://echa.europa.eu/documents/10162/e9713dc8-1855-4dab-9635-72ca8be244ae</t>
  </si>
  <si>
    <t>https://echa.europa.eu/documents/10162/143cd93d-ee58-40c1-b0f1-3713cbb11535</t>
  </si>
  <si>
    <t>https://echa.europa.eu/documents/10162/7cad31ee-4818-4166-9212-b39ca33240bb#https://echa.europa.eu/documents/10162/dd4a532e-e277-5b52-9ba2-a94be60b7f17#https://echa.europa.eu/documents/10162/cfb492f3-424f-712c-130b-01c6e2d5074a</t>
  </si>
  <si>
    <t>https://echa.europa.eu/documents/10162/c2ecc989-445d-40b9-a054-28671849b092#https://echa.europa.eu/documents/10162/30b654ce-1de3-487a-8696-e05617c3173b#https://echa.europa.eu/documents/10162/3b0d2893-b8db-86b9-6db0-6e06dc9aa10e#https://echa.europa.eu/documents/10162/88c20879-606b-03a6-11e4-9edb90e7e615</t>
  </si>
  <si>
    <t>https://echa.europa.eu/documents/10162/1b18d017-1056-4c92-aeeb-f190ad674174</t>
  </si>
  <si>
    <t>https://echa.europa.eu/documents/10162/5633d67c-a61b-4bab-b6c5-c4a61cc99e00#https://echa.europa.eu/documents/10162/39173d0d-3258-4f23-ab18-a586bcb39567</t>
  </si>
  <si>
    <t>https://echa.europa.eu/documents/10162/7b11c857-a72d-4a8b-9efb-68d99ead7902</t>
  </si>
  <si>
    <t>https://echa.europa.eu/documents/10162/d502da18-827f-408d-aa24-9fe0c7e6ed1b</t>
  </si>
  <si>
    <t>https://echa.europa.eu/documents/10162/d33fd29e-5170-440f-8c16-10ecd87cf472#https://echa.europa.eu/documents/10162/2f10864f-e748-0e86-9bc4-2b3964fbdace#https://echa.europa.eu/documents/10162/326a8103-bc47-fb36-0871-22b46ec9d66f</t>
  </si>
  <si>
    <t>https://echa.europa.eu/documents/10162/471aceac-4e5e-4c53-a4b2-23159a290893</t>
  </si>
  <si>
    <t>https://echa.europa.eu/documents/10162/ebdb28e4-ea63-4f11-8b2e-c299ad5ebd07</t>
  </si>
  <si>
    <t>https://echa.europa.eu/documents/10162/0594aba7-e06e-45bd-807d-3eb9bd74024c</t>
  </si>
  <si>
    <t>https://echa.europa.eu/documents/10162/6d48ec99-f364-44de-92a5-62d505ea3724</t>
  </si>
  <si>
    <t>https://echa.europa.eu/documents/10162/84e7e600-0f73-6a4a-b246-19482576aa20#https://echa.europa.eu/documents/10162/2e1c96ea-2918-90d2-9c23-e07effac4ec9#https://echa.europa.eu/documents/10162/0c80cbbd-998f-b415-f9be-9e3ced41f333</t>
  </si>
  <si>
    <t>https://echa.europa.eu/documents/10162/76cf3fb1-07eb-ff40-f41c-251f8c657b33</t>
  </si>
  <si>
    <t>https://echa.europa.eu/documents/10162/06cc1281-efd9-9845-0215-e6b0c94c94db</t>
  </si>
  <si>
    <t>https://echa.europa.eu/documents/10162/0d1ee6d4-1a47-0737-35c7-3503f0fca417</t>
  </si>
  <si>
    <t>https://echa.europa.eu/documents/10162/c62a1c4a-ceec-3a00-52a4-0a298f7d8bb3</t>
  </si>
  <si>
    <t>https://echa.europa.eu/documents/10162/47121daf-04a7-6d4a-b0b6-595794d3e66c</t>
  </si>
  <si>
    <t>https://echa.europa.eu/documents/10162/c2b11ef6-5ca8-ba78-da4b-38baa59ac416#https://echa.europa.eu/documents/10162/e3f5cdaa-1633-1c3e-a50f-9fae7da39104#https://echa.europa.eu/documents/10162/2dc71f1b-fc2d-9e8c-40f0-0d3dcb5085eb</t>
  </si>
  <si>
    <t>https://echa.europa.eu/documents/10162/b45e78cd-5d70-0dd9-e895-e9fa89ab43d0</t>
  </si>
  <si>
    <t>https://echa.europa.eu/documents/10162/ddd97c9a-fe79-6f50-ff1a-c1d4bf305aab</t>
  </si>
  <si>
    <t>https://echa.europa.eu/documents/10162/919d3291-e835-609a-0800-03f64cda86b5#https://echa.europa.eu/documents/10162/14f99ef1-0f31-f9e7-7880-8404fda062fc#https://echa.europa.eu/documents/10162/b2995010-92b6-183f-2a3c-e5b823b537c9</t>
  </si>
  <si>
    <t>https://echa.europa.eu/documents/10162/24e48bb3-3a68-1dfa-ef39-6e9f4ef92720</t>
  </si>
  <si>
    <t>https://echa.europa.eu/documents/10162/a9682f4b-fc3e-cd99-3db9-b0f9f383c3c5</t>
  </si>
  <si>
    <t>https://echa.europa.eu/documents/10162/f0a61fa4-64d1-2d19-35ed-d98134aec10d</t>
  </si>
  <si>
    <t>https://echa.europa.eu/documents/10162/07a87920-1b8f-b0d9-b6a7-1c0b1c16c8c4</t>
  </si>
  <si>
    <t>https://echa.europa.eu/documents/10162/115f70a9-a387-1525-d49f-b715e84996e4</t>
  </si>
  <si>
    <t>https://echa.europa.eu/documents/10162/fb7a9167-7d65-dd4c-2aa2-b8182d4a8e37</t>
  </si>
  <si>
    <t>https://echa.europa.eu/documents/10162/9aa77dde-f0fc-4422-2c00-55b620e57552#https://echa.europa.eu/documents/10162/97b3c3bf-f38a-f3e2-6b53-45654bcc02dc</t>
  </si>
  <si>
    <t>https://echa.europa.eu/documents/10162/75ad552f-1e59-2599-e379-55ecec998d3f</t>
  </si>
  <si>
    <t>https://echa.europa.eu/documents/10162/acc7ace6-0118-6d74-4446-38f5bbe0b6b6</t>
  </si>
  <si>
    <t>https://echa.europa.eu/documents/10162/38688481-353e-bac2-e83e-68f4c772aac7</t>
  </si>
  <si>
    <t>https://echa.europa.eu/documents/10162/ac791555-9e63-3208-e176-cd0fdb4fbdf0</t>
  </si>
  <si>
    <t>https://echa.europa.eu/documents/10162/92791ee1-40a6-f4dd-a2fe-927f6f1cb478</t>
  </si>
  <si>
    <t>https://echa.europa.eu/documents/10162/2064f792-8443-873c-27de-eae18f593b59#https://echa.europa.eu/documents/10162/b33d78f4-946c-1d4d-e923-1ade7869c464</t>
  </si>
  <si>
    <t>https://echa.europa.eu/documents/10162/149c1af7-6375-9ad5-a141-ec53d76b4707#https://echa.europa.eu/documents/10162/1f48372e-97dd-db9f-4335-8cec7ae55eee</t>
  </si>
  <si>
    <t>https://echa.europa.eu/documents/10162/b10d6a00-8e47-9b14-4f61-c779a8dc8450#https://echa.europa.eu/documents/10162/908badc9-e65d-3bae-933a-3512a9262e59#https://echa.europa.eu/documents/10162/769b2777-19cd-9fff-33c4-54fe6d8290d5</t>
  </si>
  <si>
    <t>https://echa.europa.eu/documents/10162/f3dba6ab-8dd8-2457-4213-2f390b0539f1#https://echa.europa.eu/documents/10162/9ec084eb-b304-e40b-acd4-23761f9bb6cd</t>
  </si>
  <si>
    <t>https://echa.europa.eu/documents/10162/d580f392-aadd-459c-5bfa-7a2e4dd86032</t>
  </si>
  <si>
    <t>https://echa.europa.eu/documents/10162/3cbffe6e-fc78-0884-e5cd-a519eccf6a02</t>
  </si>
  <si>
    <t>https://echa.europa.eu/documents/10162/985e117f-38e2-4d45-9d0c-94413dd0462e</t>
  </si>
  <si>
    <t>https://echa.europa.eu/documents/10162/08f7169e-1697-4323-b13a-b037046eff96</t>
  </si>
  <si>
    <t>https://echa.europa.eu/documents/10162/5d71b975-bba0-482d-9a5e-a102c7a0fc0d</t>
  </si>
  <si>
    <t>https://echa.europa.eu/documents/10162/13121440-8260-4e04-bc10-5dcad34c7ac0</t>
  </si>
  <si>
    <t>https://echa.europa.eu/documents/10162/d71ba080-df7e-42e6-a76f-4eec3880ebe5</t>
  </si>
  <si>
    <t>https://echa.europa.eu/documents/10162/48ae5fe3-9436-4a10-a533-ed642b92ce47</t>
  </si>
  <si>
    <t>https://echa.europa.eu/documents/10162/ac10af03-d3ba-4022-88fc-074de0f5a0df</t>
  </si>
  <si>
    <t>https://echa.europa.eu/documents/10162/a4fac134-09e6-43c1-a65f-dfaee5f85731</t>
  </si>
  <si>
    <t>https://echa.europa.eu/documents/10162/31f2c070-ad6f-4de9-b17d-402eedb05eac</t>
  </si>
  <si>
    <t>https://echa.europa.eu/documents/10162/33c375a1-c4de-4f14-a143-cff986175d76</t>
  </si>
  <si>
    <t>https://echa.europa.eu/documents/10162/04d23d27-3484-48c9-862c-0637e30642a1</t>
  </si>
  <si>
    <t>https://echa.europa.eu/documents/10162/6eb02b71-b691-4b53-b0f1-c8c68b2b3083</t>
  </si>
  <si>
    <t>https://echa.europa.eu/documents/10162/037ede8d-4f3a-030c-8663-8b04336272ad</t>
  </si>
  <si>
    <t>https://echa.europa.eu/documents/10162/a410b50c-11f9-49ca-9e8f-54f2a674b032</t>
  </si>
  <si>
    <t>https://echa.europa.eu/documents/10162/f2fc61d4-7e23-4a9a-a52d-10ae36e9987e</t>
  </si>
  <si>
    <t>https://echa.europa.eu/documents/10162/a210c4dd-6ef4-4f76-9fd9-5b35a7482c1b</t>
  </si>
  <si>
    <t>https://echa.europa.eu/documents/10162/c0c32de2-a83b-4486-ad07-26303bb8bb0d</t>
  </si>
  <si>
    <t>https://echa.europa.eu/documents/10162/46e192c7-457f-43fc-b93f-14d2ce0347f9</t>
  </si>
  <si>
    <t>https://echa.europa.eu/documents/10162/2aceee75-6b50-416c-aa30-d3131c5eeee3</t>
  </si>
  <si>
    <t>https://echa.europa.eu/documents/10162/65336c46-c178-4b71-a927-15437e8b303a</t>
  </si>
  <si>
    <t>https://echa.europa.eu/documents/10162/cf3a4398-3305-424e-ab1e-a02fbc548431</t>
  </si>
  <si>
    <t>https://echa.europa.eu/documents/10162/ef1f3daa-fc8b-4bf5-8bd1-71e80a2adf62</t>
  </si>
  <si>
    <t>https://echa.europa.eu/documents/10162/24751f9c-5206-4190-bcc9-3ca9418e0e31</t>
  </si>
  <si>
    <t>https://echa.europa.eu/documents/10162/49fa197b-8a06-4d92-abf4-f40ad0a6f815</t>
  </si>
  <si>
    <t>https://echa.europa.eu/documents/10162/aa428e86-ed97-4450-8e78-cdbb06e46c8f</t>
  </si>
  <si>
    <t>https://echa.europa.eu/documents/10162/9af34d5f-cd2f-4e63-859c-529bb39da7ae#https://echa.europa.eu/documents/10162/38d2e3f0-2449-4767-97a4-6b5f5db56aef</t>
  </si>
  <si>
    <t>https://echa.europa.eu/documents/10162/5e2c1e53-be98-4104-8b96-9cd88655a92a</t>
  </si>
  <si>
    <t>https://echa.europa.eu/documents/10162/a048359b-de39-4b7e-8602-51272a55aeae</t>
  </si>
  <si>
    <t>https://echa.europa.eu/documents/10162/f09f23c5-98fc-4e56-abc2-feae96de0f3d</t>
  </si>
  <si>
    <t>https://echa.europa.eu/documents/10162/11bbf18f-02ac-4b12-a715-056df904057c</t>
  </si>
  <si>
    <t>https://echa.europa.eu/documents/10162/8059e342-1092-410f-bd85-80118a5526f5</t>
  </si>
  <si>
    <t>https://echa.europa.eu/documents/10162/329c8367-0ec9-426b-bcfe-27ddf27fb777</t>
  </si>
  <si>
    <t>https://echa.europa.eu/documents/10162/8c04401d-d0bb-409c-9250-c6e574f47305</t>
  </si>
  <si>
    <t>https://echa.europa.eu/documents/10162/d28691f1-5df6-47a4-97ae-4383e7aa637e</t>
  </si>
  <si>
    <t>https://echa.europa.eu/documents/10162/782e61c7-07e8-42be-bfb7-99c2bdab913a</t>
  </si>
  <si>
    <t>https://echa.europa.eu/documents/10162/42094854-61af-4a51-abc4-0f85ef9bd51e</t>
  </si>
  <si>
    <t>https://echa.europa.eu/documents/10162/80464fce-e4ae-4e28-b6a0-8e332daaeb95</t>
  </si>
  <si>
    <t>https://echa.europa.eu/documents/10162/c4634d14-bd48-42da-add8-dc02568bb27c</t>
  </si>
  <si>
    <t>https://echa.europa.eu/documents/10162/bd560d2d-2ea1-4e93-950f-cca356500dbb</t>
  </si>
  <si>
    <t>https://echa.europa.eu/documents/10162/98b66e79-3f52-4792-aa74-1e9a1c674db4</t>
  </si>
  <si>
    <t>https://echa.europa.eu/documents/10162/3024c102-20c9-4973-8f4e-7fc1dd361e7d#https://echa.europa.eu/documents/10162/19c11ec2-7e7e-4a82-935e-36c1fa13ce8d</t>
  </si>
  <si>
    <t>https://echa.europa.eu/documents/10162/9ee4bdb4-62a8-4ff5-a4f0-f0ced371f88f</t>
  </si>
  <si>
    <t>https://echa.europa.eu/documents/10162/e91058f4-7ab4-4648-91e3-3220f7ee6e8c</t>
  </si>
  <si>
    <t>https://echa.europa.eu/documents/10162/e27fbdcb-b252-4912-8965-a5bb89711203</t>
  </si>
  <si>
    <t>https://echa.europa.eu/documents/10162/9d518786-9c9a-4d61-b841-45ff84ed54cc</t>
  </si>
  <si>
    <t>https://echa.europa.eu/documents/10162/b41b5e85-68c6-4522-980f-75f3e0f7f21d</t>
  </si>
  <si>
    <t>https://echa.europa.eu/documents/10162/fafcabed-53a7-4847-b0d6-c5243c7a6ceb</t>
  </si>
  <si>
    <t>https://echa.europa.eu/documents/10162/084829ac-52db-478f-8c2c-8ec86527730a</t>
  </si>
  <si>
    <t>https://echa.europa.eu/documents/10162/475485b0-e008-4c46-9941-ec1e303f1875</t>
  </si>
  <si>
    <t>https://echa.europa.eu/documents/10162/470b7f44-e538-40b0-9110-4575a5726d14</t>
  </si>
  <si>
    <t>https://echa.europa.eu/documents/10162/34d906a5-2558-4faa-ba85-65a765aef016</t>
  </si>
  <si>
    <t>https://echa.europa.eu/documents/10162/8fcaf1f0-ea6d-4ec8-a129-f0405def7c33</t>
  </si>
  <si>
    <t>https://echa.europa.eu/documents/10162/34ec55f2-27d2-47d6-94f1-d39acaf3634f</t>
  </si>
  <si>
    <t>https://echa.europa.eu/documents/10162/01088b8d-0195-44cf-8760-f1797c18e789</t>
  </si>
  <si>
    <t>https://echa.europa.eu/documents/10162/13e375d0-709b-4203-b851-7cb5e0a87c80</t>
  </si>
  <si>
    <t>https://echa.europa.eu/documents/10162/8ab8b38b-26e8-49b7-9f04-b83c457023ec</t>
  </si>
  <si>
    <t>https://echa.europa.eu/documents/10162/01986fb8-ede8-4458-b54e-12ff8a534b98</t>
  </si>
  <si>
    <t>https://echa.europa.eu/documents/10162/997efe1b-0564-4ca1-a012-bab93e518f25</t>
  </si>
  <si>
    <t>https://echa.europa.eu/documents/10162/3ee8978c-40be-4dc4-a12d-798caf6424f0</t>
  </si>
  <si>
    <t>https://echa.europa.eu/documents/10162/97eb15e6-b3ba-4d3f-9b02-368642962b63</t>
  </si>
  <si>
    <t>https://echa.europa.eu/documents/10162/7f3131c3-b63f-49e8-9717-68dc7883b549</t>
  </si>
  <si>
    <t>https://echa.europa.eu/documents/10162/be34d0ca-8d1e-488f-8b49-35063b0054b3</t>
  </si>
  <si>
    <t>https://echa.europa.eu/documents/10162/a2a8c72d-c0ed-4d92-a89c-26ae4ccd35e9</t>
  </si>
  <si>
    <t>https://echa.europa.eu/documents/10162/0362e7d9-bcb5-41bc-945c-19365594480f</t>
  </si>
  <si>
    <t>https://echa.europa.eu/documents/10162/1122f98c-4515-4a5b-98b5-f864d9f1979b</t>
  </si>
  <si>
    <t>https://echa.europa.eu/documents/10162/ce330db6-0bef-4df9-82f6-b9d44060d28c</t>
  </si>
  <si>
    <t>https://echa.europa.eu/documents/10162/e2dffe7e-49be-4dc6-b155-ecf3b91f42b7</t>
  </si>
  <si>
    <t>https://echa.europa.eu/documents/10162/b7acbd05-555e-4133-9dd6-130206c4088b</t>
  </si>
  <si>
    <t>https://echa.europa.eu/documents/10162/3f575bea-5a96-4f18-a110-d294d37422c7</t>
  </si>
  <si>
    <t>https://echa.europa.eu/documents/10162/df25f106-5e4c-4f4b-baed-fc2251e9d233</t>
  </si>
  <si>
    <t>https://echa.europa.eu/documents/10162/73ef6184-8578-44dc-ac23-8034f1db5471</t>
  </si>
  <si>
    <t>https://echa.europa.eu/documents/10162/b94dedbc-8af4-4223-b68e-fcddccee3119</t>
  </si>
  <si>
    <t>https://echa.europa.eu/documents/10162/2963ade6-f093-4c8c-b9b2-604f538a3131</t>
  </si>
  <si>
    <t>https://echa.europa.eu/documents/10162/1bfc12f4-bbce-4df6-aa60-e22fc0e1a5e0</t>
  </si>
  <si>
    <t>https://echa.europa.eu/documents/10162/3fd11ee9-6925-475f-b328-d224d45219a4</t>
  </si>
  <si>
    <t>https://echa.europa.eu/documents/10162/5a790e77-efd4-4c56-84bb-b00a92b732b4</t>
  </si>
  <si>
    <t>https://echa.europa.eu/documents/10162/1014fa88-d28e-4385-8530-fe2c38032c27</t>
  </si>
  <si>
    <t>https://echa.europa.eu/documents/10162/b8793a13-a6e6-40e8-bdb8-eff69444b232</t>
  </si>
  <si>
    <t>https://echa.europa.eu/documents/10162/512e9d72-d0f3-4e3b-a0a6-a6a642c5d2d0</t>
  </si>
  <si>
    <t>https://echa.europa.eu/documents/10162/cc6c0ca7-538e-4a5b-88fe-b1a635241a45</t>
  </si>
  <si>
    <t>https://echa.europa.eu/documents/10162/136a8d6e-ebac-4000-8183-ad9176fd134b</t>
  </si>
  <si>
    <t>https://echa.europa.eu/documents/10162/735b9afe-5a6a-41d2-9b7b-7758ec3c5702</t>
  </si>
  <si>
    <t>https://echa.europa.eu/documents/10162/0d5abffa-6bbf-40c7-b6b1-1ca3736cf570</t>
  </si>
  <si>
    <t>https://echa.europa.eu/documents/10162/c05a327c-bc4e-4b7f-84cf-15e52804e50f</t>
  </si>
  <si>
    <t>https://echa.europa.eu/documents/10162/0b3bffdb-ee49-4d1d-9ef7-7e1aeed13818</t>
  </si>
  <si>
    <t>https://echa.europa.eu/documents/10162/466dce51-6adf-4936-874b-2c1fe8c9de5e</t>
  </si>
  <si>
    <t>https://echa.europa.eu/documents/10162/04a4b3ea-09d6-439a-bf05-079784355127</t>
  </si>
  <si>
    <t>https://echa.europa.eu/documents/10162/b0f7fcea-3dd5-4281-ab06-fd46c48d2ec2</t>
  </si>
  <si>
    <t>https://echa.europa.eu/documents/10162/9c7289c0-b92d-46cb-9007-6a919f003935</t>
  </si>
  <si>
    <t>https://echa.europa.eu/documents/10162/4300b1a0-79ae-4d90-bcac-07a34691c435</t>
  </si>
  <si>
    <t>https://echa.europa.eu/documents/10162/3cbcf0fc-f6bc-4d08-8dcf-b2837657e1c5</t>
  </si>
  <si>
    <t>https://echa.europa.eu/documents/10162/a3290dc9-a3e1-4a9d-8e58-102dca785d19</t>
  </si>
  <si>
    <t>https://echa.europa.eu/documents/10162/4005564c-2ff2-4ea5-941d-04525939d70b</t>
  </si>
  <si>
    <t>https://echa.europa.eu/documents/10162/6b35228c-45c4-4ed8-88b0-823fafb0d795</t>
  </si>
  <si>
    <t>https://echa.europa.eu/documents/10162/4ff18575-7bcc-4e02-96db-1090a1bdd3a1</t>
  </si>
  <si>
    <t>https://echa.europa.eu/documents/10162/ec18fb5f-b968-4e34-a146-e696fccad746</t>
  </si>
  <si>
    <t>https://echa.europa.eu/documents/10162/14f93f87-28aa-4295-a2a6-6b18e53abbf2</t>
  </si>
  <si>
    <t>https://echa.europa.eu/documents/10162/d3bc3564-1f27-4b6b-b076-695ee0a3ad10</t>
  </si>
  <si>
    <t>https://echa.europa.eu/documents/10162/a40ec08f-918f-4f60-b1f4-43a9517f6433</t>
  </si>
  <si>
    <t>https://echa.europa.eu/documents/10162/6f0cee92-fe4f-492d-b8e1-78ac46ee1a85</t>
  </si>
  <si>
    <t>https://echa.europa.eu/documents/10162/faf9ec9a-af59-4c1d-b944-cc831b3b52b3</t>
  </si>
  <si>
    <t>https://echa.europa.eu/documents/10162/4c6cccfd-d366-4a00-87e5-65aa77181fb6</t>
  </si>
  <si>
    <t>https://echa.europa.eu/documents/10162/611cb779-7564-4a89-b381-c5a126b5a04b</t>
  </si>
  <si>
    <t>https://echa.europa.eu/documents/10162/bc77d03b-2f02-4084-8fab-2b8d586f342a</t>
  </si>
  <si>
    <t>https://echa.europa.eu/documents/10162/2e6c10fa-03d5-47b2-9337-e047743554b9</t>
  </si>
  <si>
    <t>https://echa.europa.eu/documents/10162/bee2930b-03bb-4293-bda1-89381f8da2a6</t>
  </si>
  <si>
    <t>https://echa.europa.eu/documents/10162/ccc629ba-7feb-462d-bce8-86ac200de8f5</t>
  </si>
  <si>
    <t>https://echa.europa.eu/documents/10162/6426d317-2c05-40ba-90ae-0fbd67774f53</t>
  </si>
  <si>
    <t>https://echa.europa.eu/documents/10162/9cd084c9-8c83-4cf4-81c9-f43d5c1f1fe8</t>
  </si>
  <si>
    <t>https://echa.europa.eu/documents/10162/9890a34b-0a57-4286-a2ab-b226ba3dfef3</t>
  </si>
  <si>
    <t>https://echa.europa.eu/documents/10162/8a7c6915-0578-4c50-8fea-5208e237e0a7</t>
  </si>
  <si>
    <t>https://echa.europa.eu/documents/10162/fbb1d8a9-4e09-4c36-8e79-c46f9a73bb7c</t>
  </si>
  <si>
    <t>https://echa.europa.eu/documents/10162/42751bc8-cad5-4035-82ea-a91c0efe5768</t>
  </si>
  <si>
    <t>https://echa.europa.eu/documents/10162/ce28c0be-379f-461e-9197-3af36d5c7f53</t>
  </si>
  <si>
    <t>https://echa.europa.eu/documents/10162/1f29b212-4a70-40c0-94de-8dfce7791aa9</t>
  </si>
  <si>
    <t>https://echa.europa.eu/documents/10162/fb533ed0-2765-4ad3-acf7-79d9ca8a5b02</t>
  </si>
  <si>
    <t>https://echa.europa.eu/documents/10162/69699398-ddf0-4188-988f-a2464175a019</t>
  </si>
  <si>
    <t>https://echa.europa.eu/documents/10162/8190e8e4-e315-4bcb-91f5-1548fbe46bc1</t>
  </si>
  <si>
    <t>https://echa.europa.eu/documents/10162/e8d4bcbd-81c1-4a59-a97d-d1cb30c29ec8</t>
  </si>
  <si>
    <t>https://echa.europa.eu/documents/10162/4ecec0c5-de0a-403e-8bad-bb2439aed1cd</t>
  </si>
  <si>
    <t>https://echa.europa.eu/documents/10162/9064c470-918c-4459-b1de-f6112da0a8ec</t>
  </si>
  <si>
    <t>https://echa.europa.eu/documents/10162/1c4e3474-34ee-4c15-aaef-dafd1cb47779</t>
  </si>
  <si>
    <t>https://echa.europa.eu/documents/10162/e3566164-121d-4007-9f6c-eeb1bbe67c14</t>
  </si>
  <si>
    <t>https://echa.europa.eu/documents/10162/dcbad586-92e2-496c-bf17-f2d4fd7a7e5e</t>
  </si>
  <si>
    <t>https://echa.europa.eu/documents/10162/b404f6d6-e6a2-412a-8362-542d297fd1bd</t>
  </si>
  <si>
    <t>https://echa.europa.eu/documents/10162/b8b0b5ed-43be-4c24-8d81-96b799916955</t>
  </si>
  <si>
    <t>https://echa.europa.eu/documents/10162/de7fb120-e51b-408c-9753-5c605be53de9</t>
  </si>
  <si>
    <t>https://echa.europa.eu/documents/10162/b4e7126f-3045-4159-8142-958061cf13ac</t>
  </si>
  <si>
    <t>https://echa.europa.eu/documents/10162/6b7798d0-6e23-4e72-a1ea-ec989ef1e9b6</t>
  </si>
  <si>
    <t>https://echa.europa.eu/documents/10162/efdc02e9-f1e6-47c7-872b-7d6285457495</t>
  </si>
  <si>
    <t>https://echa.europa.eu/documents/10162/f68e76b3-751d-48b4-a225-4a23c0ee6249</t>
  </si>
  <si>
    <t>https://echa.europa.eu/documents/10162/a6ff4bdb-6aa3-48ff-b9b4-6f086d8f35fa</t>
  </si>
  <si>
    <t>https://echa.europa.eu/documents/10162/5fa87d07-2872-4502-b07c-4186797aa442</t>
  </si>
  <si>
    <t>https://echa.europa.eu/documents/10162/b09ce051-1fe5-425a-bdd0-0f6eb628230b</t>
  </si>
  <si>
    <t>https://echa.europa.eu/documents/10162/d51fd473-40ec-4831-bc2d-6f53bdf9cbbe</t>
  </si>
  <si>
    <t>https://echa.europa.eu/documents/10162/04e29ef1-f56d-4926-96f6-c2865c5e10a7</t>
  </si>
  <si>
    <t>https://echa.europa.eu/documents/10162/e6da86f5-0988-4fb2-9dcf-84087571c5af</t>
  </si>
  <si>
    <t>https://echa.europa.eu/documents/10162/3ac167c4-9f8e-4375-92f6-285a2911cee0</t>
  </si>
  <si>
    <t>https://echa.europa.eu/documents/10162/c5d6f8de-bbe1-4b31-b7c4-d8e5b8d65517</t>
  </si>
  <si>
    <t>https://echa.europa.eu/documents/10162/a049f842-ad66-4b06-b1ec-39fd6c6f47ba</t>
  </si>
  <si>
    <t>https://echa.europa.eu/documents/10162/8bbf5e70-f0a4-46c0-84db-f2340c74d64e</t>
  </si>
  <si>
    <t>https://echa.europa.eu/documents/10162/7f1a698d-9910-4e8a-a6a7-0806427abd26</t>
  </si>
  <si>
    <t>https://echa.europa.eu/documents/10162/b5db559d-a89d-4fc4-a273-dba250fb4201</t>
  </si>
  <si>
    <t>https://echa.europa.eu/documents/10162/ef47ccc5-0786-4bf5-b16c-2f13c6c49385</t>
  </si>
  <si>
    <t>https://echa.europa.eu/documents/10162/1995aafa-663a-43a0-ae2a-285c842d7f53</t>
  </si>
  <si>
    <t>https://echa.europa.eu/documents/10162/8de3cd61-aae1-4864-b694-8928dcdea7fd</t>
  </si>
  <si>
    <t>https://echa.europa.eu/documents/10162/f0ff9790-013c-49b3-ae93-ac11d2177bf9</t>
  </si>
  <si>
    <t>https://echa.europa.eu/documents/10162/3e5e6a56-dd4f-4951-b26e-985b7f692624</t>
  </si>
  <si>
    <t>https://echa.europa.eu/documents/10162/96caf4ad-1095-4929-a1b9-84aeea1aff00#https://echa.europa.eu/documents/10162/872ff9cf-52a5-49f4-1e0a-da6ce3e9e074</t>
  </si>
  <si>
    <t>https://echa.europa.eu/documents/10162/25e3a7a4-41a4-4f72-8d0f-2ab06a6bf51a</t>
  </si>
  <si>
    <t>https://echa.europa.eu/documents/10162/624c2151-d7f2-47d7-ab26-7f4996e81e36</t>
  </si>
  <si>
    <t>https://echa.europa.eu/documents/10162/cd44c55f-3473-4c73-a356-ce732b2f3d87</t>
  </si>
  <si>
    <t>https://echa.europa.eu/documents/10162/73d246d4-8c2a-4150-b656-c15948bf0e77</t>
  </si>
  <si>
    <t>https://echa.europa.eu/documents/10162/6d09755f-7fcb-4a00-b7ce-91ab45a2e5af</t>
  </si>
  <si>
    <t>https://echa.europa.eu/documents/10162/d36424e7-b12d-4dd8-832e-6d7e3e283fc3</t>
  </si>
  <si>
    <t>https://echa.europa.eu/documents/10162/909dd42e-2554-4f59-911a-729a2da1d529</t>
  </si>
  <si>
    <t>https://echa.europa.eu/documents/10162/2edcfedb-ec53-4754-8598-e787a8ff7a58</t>
  </si>
  <si>
    <t>https://echa.europa.eu/documents/10162/f7c1321a-6709-40d6-b683-1fb870fb0ac4</t>
  </si>
  <si>
    <t>https://echa.europa.eu/documents/10162/b4024445-00ce-4849-9ab0-69aed88c51f2#https://echa.europa.eu/documents/10162/076491e2-fd0e-50be-61b4-908c663d0245</t>
  </si>
  <si>
    <t>https://echa.europa.eu/documents/10162/9e33725c-05fc-41af-b06d-bb969c91b0ab#https://echa.europa.eu/documents/10162/fa429d23-21e7-4764-b223-6c8c98f8a01c#https://echa.europa.eu/documents/10162/3f5d91bc-0a63-04f8-8f62-ccc9c8265e7d</t>
  </si>
  <si>
    <t>https://echa.europa.eu/documents/10162/52f3fc94-c78f-436f-98ca-e0f845f37a9a</t>
  </si>
  <si>
    <t>https://echa.europa.eu/documents/10162/7d541979-6f03-421b-91bb-039bfb326de1#https://echa.europa.eu/documents/10162/fdbfa509-c244-4537-85eb-07994f393f23</t>
  </si>
  <si>
    <t>https://echa.europa.eu/documents/10162/91206b72-787f-4a2d-aa80-9d6f1f22fc55</t>
  </si>
  <si>
    <t>https://echa.europa.eu/documents/10162/8730b910-c1d4-4b87-b3e3-a94ce47fbc9b</t>
  </si>
  <si>
    <t>https://echa.europa.eu/documents/10162/f36205a8-df0a-4e94-8763-2a6a02f0228c#https://echa.europa.eu/documents/10162/6b0b59e9-8ba8-03de-e8e9-735414f0611d</t>
  </si>
  <si>
    <t>https://echa.europa.eu/documents/10162/1fc837ef-f922-476e-8e00-825ab60213c0</t>
  </si>
  <si>
    <t>https://echa.europa.eu/documents/10162/ee0a9b5c-6f5e-43d7-8ef5-76b068bb4732</t>
  </si>
  <si>
    <t>https://echa.europa.eu/documents/10162/52c64496-821b-4a74-bc1a-d9fc2040b651</t>
  </si>
  <si>
    <t>https://echa.europa.eu/documents/10162/d3a393bf-e221-4fa1-8d81-082c2ac3cf8f</t>
  </si>
  <si>
    <t>Dicyclohexylamine</t>
  </si>
  <si>
    <t>regisztráció mely a bőrosztályozással több mint a harmonizált</t>
  </si>
  <si>
    <t>6920-22-5</t>
  </si>
  <si>
    <t>1,2-Hexanediol</t>
  </si>
  <si>
    <t>230-029-6</t>
  </si>
  <si>
    <t>CLP0 plusz azonos a regisztrációval</t>
  </si>
  <si>
    <t>2-methylbután-1-ol</t>
  </si>
  <si>
    <t>ammónia 20%-os</t>
  </si>
  <si>
    <t>trietil-amin</t>
  </si>
  <si>
    <t>permanganát</t>
  </si>
  <si>
    <t>aromásmix</t>
  </si>
  <si>
    <t>etil-acetát</t>
  </si>
  <si>
    <t>metanol</t>
  </si>
  <si>
    <t>oldószer</t>
  </si>
  <si>
    <t>bórsav</t>
  </si>
  <si>
    <t>antracén</t>
  </si>
  <si>
    <t>ammónia</t>
  </si>
  <si>
    <t>kálium-permanganát</t>
  </si>
  <si>
    <t>benzol</t>
  </si>
  <si>
    <t>toluol</t>
  </si>
  <si>
    <t xml:space="preserve">29761-21-5 </t>
  </si>
  <si>
    <t xml:space="preserve">220-120-9 </t>
  </si>
  <si>
    <t>227-720-6</t>
  </si>
  <si>
    <t>933-378-9</t>
  </si>
  <si>
    <t>243-072--0</t>
  </si>
  <si>
    <t>931-324-9</t>
  </si>
  <si>
    <t>500-191-5</t>
  </si>
  <si>
    <t>600-354-1</t>
  </si>
  <si>
    <t>616-256-7</t>
  </si>
  <si>
    <t>608-564-5</t>
  </si>
  <si>
    <t>1,1</t>
  </si>
  <si>
    <t>1,4</t>
  </si>
  <si>
    <t>1,55</t>
  </si>
  <si>
    <t>11,7</t>
  </si>
  <si>
    <t>67,5</t>
  </si>
  <si>
    <t>0,19</t>
  </si>
  <si>
    <t>0,097</t>
  </si>
  <si>
    <t>0,015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</si>
</sst>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76" x14ac:knownFonts="1">
    <font>
      <sz val="11"/>
      <color rgb="FF000000"/>
      <name val="Calibri"/>
      <family val="2"/>
      <charset val="238"/>
    </font>
    <font>
      <b/>
      <sz val="11"/>
      <color rgb="FF000000"/>
      <name val="Calibri"/>
      <family val="2"/>
      <charset val="238"/>
    </font>
    <font>
      <sz val="11"/>
      <color rgb="FF000000"/>
      <name val="Wingdings"/>
      <charset val="2"/>
    </font>
    <font>
      <i/>
      <sz val="11"/>
      <color rgb="FF000000"/>
      <name val="Calibri"/>
      <family val="2"/>
      <charset val="238"/>
    </font>
    <font>
      <sz val="12"/>
      <color rgb="FF000000"/>
      <name val="Calibri"/>
      <family val="2"/>
      <charset val="238"/>
    </font>
    <font>
      <sz val="11"/>
      <name val="Calibri"/>
      <family val="2"/>
      <charset val="238"/>
    </font>
    <font>
      <sz val="11"/>
      <name val="Arial"/>
      <family val="2"/>
      <charset val="238"/>
    </font>
    <font>
      <sz val="11"/>
      <color rgb="FF000000"/>
      <name val="Arial"/>
      <family val="2"/>
      <charset val="238"/>
    </font>
    <font>
      <sz val="8"/>
      <color rgb="FF000000"/>
      <name val="Calibri"/>
      <family val="2"/>
      <charset val="238"/>
    </font>
    <font>
      <b/>
      <i/>
      <sz val="14"/>
      <color rgb="FF000000"/>
      <name val="Calibri"/>
      <family val="2"/>
      <charset val="238"/>
    </font>
    <font>
      <b/>
      <i/>
      <sz val="10"/>
      <color rgb="FF000000"/>
      <name val="Calibri"/>
      <family val="2"/>
      <charset val="238"/>
    </font>
    <font>
      <b/>
      <i/>
      <sz val="8"/>
      <color rgb="FF000000"/>
      <name val="Calibri"/>
      <family val="2"/>
      <charset val="238"/>
    </font>
    <font>
      <b/>
      <sz val="8"/>
      <color rgb="FF000000"/>
      <name val="Calibri"/>
      <family val="2"/>
      <charset val="238"/>
    </font>
    <font>
      <b/>
      <i/>
      <sz val="14"/>
      <color rgb="FFFF0000"/>
      <name val="Calibri"/>
      <family val="2"/>
      <charset val="238"/>
    </font>
    <font>
      <b/>
      <sz val="10"/>
      <color rgb="FF000000"/>
      <name val="Calibri"/>
      <family val="2"/>
      <charset val="238"/>
    </font>
    <font>
      <b/>
      <sz val="12"/>
      <color rgb="FF000000"/>
      <name val="Calibri"/>
      <family val="2"/>
      <charset val="238"/>
    </font>
    <font>
      <b/>
      <sz val="14"/>
      <color rgb="FF000000"/>
      <name val="Calibri"/>
      <family val="2"/>
      <charset val="238"/>
    </font>
    <font>
      <sz val="9"/>
      <color rgb="FF000000"/>
      <name val="Calibri"/>
      <family val="2"/>
      <charset val="238"/>
    </font>
    <font>
      <b/>
      <sz val="11"/>
      <color rgb="FF000000"/>
      <name val="Calibri"/>
      <family val="2"/>
      <charset val="1"/>
    </font>
    <font>
      <sz val="11"/>
      <color rgb="FF000000"/>
      <name val="Calibri"/>
      <family val="2"/>
      <charset val="1"/>
    </font>
    <font>
      <u/>
      <sz val="10"/>
      <color rgb="FF0000FF"/>
      <name val="Arial"/>
      <family val="2"/>
      <charset val="238"/>
    </font>
    <font>
      <u/>
      <sz val="11"/>
      <color rgb="FF0563C1"/>
      <name val="Calibri"/>
      <family val="2"/>
      <charset val="1"/>
    </font>
    <font>
      <sz val="11"/>
      <name val="Calibri"/>
      <family val="2"/>
      <charset val="1"/>
    </font>
    <font>
      <sz val="11"/>
      <color rgb="FF0563C1"/>
      <name val="Calibri"/>
      <family val="2"/>
      <charset val="1"/>
    </font>
    <font>
      <i/>
      <sz val="11"/>
      <name val="Calibri"/>
      <family val="2"/>
      <charset val="1"/>
    </font>
    <font>
      <i/>
      <sz val="11"/>
      <color rgb="FF000000"/>
      <name val="Calibri"/>
      <family val="2"/>
      <charset val="1"/>
    </font>
    <font>
      <sz val="11"/>
      <color rgb="FF0563C1"/>
      <name val="Calibri"/>
      <family val="2"/>
      <charset val="238"/>
    </font>
    <font>
      <u/>
      <sz val="11"/>
      <color rgb="FF000000"/>
      <name val="Calibri"/>
      <family val="2"/>
      <charset val="1"/>
    </font>
    <font>
      <u/>
      <sz val="11"/>
      <color rgb="FF0000FF"/>
      <name val="Arial"/>
      <family val="2"/>
      <charset val="1"/>
    </font>
    <font>
      <i/>
      <sz val="11"/>
      <name val="Calibri"/>
      <family val="2"/>
      <charset val="238"/>
    </font>
    <font>
      <u/>
      <sz val="11"/>
      <color rgb="FF000000"/>
      <name val="Calibri"/>
      <family val="2"/>
      <charset val="238"/>
    </font>
    <font>
      <sz val="11"/>
      <color rgb="FF0000FF"/>
      <name val="Calibri"/>
      <family val="2"/>
      <charset val="1"/>
    </font>
    <font>
      <b/>
      <i/>
      <sz val="11"/>
      <color rgb="FF000000"/>
      <name val="Calibri"/>
      <family val="2"/>
      <charset val="238"/>
    </font>
    <font>
      <sz val="10"/>
      <name val="Arial"/>
      <family val="2"/>
      <charset val="238"/>
    </font>
    <font>
      <sz val="12"/>
      <name val="Times New Roman"/>
      <family val="1"/>
      <charset val="238"/>
    </font>
    <font>
      <b/>
      <i/>
      <sz val="11"/>
      <color rgb="FF000000"/>
      <name val="Calibri"/>
      <family val="2"/>
      <charset val="1"/>
    </font>
    <font>
      <b/>
      <sz val="10"/>
      <name val="Arial"/>
      <family val="2"/>
      <charset val="238"/>
    </font>
    <font>
      <i/>
      <sz val="11"/>
      <name val="Arial"/>
      <family val="2"/>
      <charset val="238"/>
    </font>
    <font>
      <sz val="12"/>
      <name val="Arial"/>
      <family val="2"/>
      <charset val="238"/>
    </font>
    <font>
      <b/>
      <sz val="11"/>
      <color rgb="FF000000"/>
      <name val="Calibri"/>
      <family val="2"/>
    </font>
    <font>
      <sz val="11"/>
      <color theme="10"/>
      <name val="Calibri"/>
      <family val="2"/>
      <scheme val="minor"/>
    </font>
    <font>
      <sz val="11"/>
      <color rgb="FF000000"/>
      <name val="Calibri"/>
      <family val="2"/>
    </font>
    <font>
      <sz val="11"/>
      <color rgb="FFFF0000"/>
      <name val="Arial"/>
      <family val="2"/>
      <charset val="238"/>
    </font>
    <font>
      <b/>
      <i/>
      <sz val="9"/>
      <color rgb="FF000000"/>
      <name val="Calibri"/>
      <family val="2"/>
      <charset val="238"/>
    </font>
    <font>
      <i/>
      <sz val="11"/>
      <color rgb="FF0563C1"/>
      <name val="Calibri"/>
      <family val="2"/>
      <charset val="238"/>
    </font>
    <font>
      <sz val="11"/>
      <name val="Times New Roman"/>
      <family val="1"/>
      <charset val="238"/>
    </font>
    <font>
      <sz val="11"/>
      <color rgb="FF000000"/>
      <name val="Times New Roman"/>
      <family val="1"/>
      <charset val="238"/>
    </font>
    <font>
      <sz val="11"/>
      <color rgb="FF002555"/>
      <name val="Times New Roman"/>
      <family val="1"/>
      <charset val="238"/>
    </font>
    <font>
      <sz val="11"/>
      <color rgb="FF0000FF"/>
      <name val="Times New Roman"/>
      <family val="1"/>
      <charset val="238"/>
    </font>
    <font>
      <b/>
      <sz val="8"/>
      <name val="Times New Roman"/>
      <family val="1"/>
    </font>
    <font>
      <sz val="8"/>
      <name val="Times New Roman"/>
      <family val="1"/>
    </font>
    <font>
      <b/>
      <sz val="11"/>
      <color rgb="FF000000"/>
      <name val="Arial"/>
      <family val="2"/>
      <charset val="238"/>
    </font>
    <font>
      <u/>
      <sz val="11"/>
      <color rgb="FF0000FF"/>
      <name val="Arial"/>
      <family val="2"/>
      <charset val="238"/>
    </font>
    <font>
      <b/>
      <i/>
      <sz val="11"/>
      <name val="Arial"/>
      <family val="2"/>
      <charset val="238"/>
    </font>
    <font>
      <sz val="11"/>
      <color rgb="FFFF0000"/>
      <name val="Calibri"/>
      <family val="2"/>
      <charset val="238"/>
    </font>
    <font>
      <sz val="11"/>
      <color rgb="FFFF0000"/>
      <name val="Calibri"/>
      <family val="2"/>
      <charset val="238"/>
      <scheme val="minor"/>
    </font>
    <font>
      <sz val="11"/>
      <name val="Calibri"/>
      <family val="2"/>
      <charset val="238"/>
      <scheme val="minor"/>
    </font>
    <font>
      <u/>
      <sz val="12"/>
      <color rgb="FFFF0000"/>
      <name val="Calibri"/>
      <family val="2"/>
      <charset val="238"/>
      <scheme val="minor"/>
    </font>
    <font>
      <sz val="11"/>
      <color rgb="FFFF0000"/>
      <name val="Calibri"/>
      <family val="2"/>
      <charset val="1"/>
    </font>
    <font>
      <u/>
      <sz val="12"/>
      <color rgb="FFFF0000"/>
      <name val="Calibri"/>
      <family val="2"/>
      <scheme val="minor"/>
    </font>
    <font>
      <sz val="11"/>
      <color rgb="FFFF0000"/>
      <name val="Calibri"/>
      <family val="2"/>
    </font>
    <font>
      <sz val="11"/>
      <color rgb="FF00B0F0"/>
      <name val="Arial"/>
      <family val="2"/>
      <charset val="238"/>
    </font>
    <font>
      <b/>
      <sz val="10"/>
      <color rgb="FFFF0000"/>
      <name val="Arial"/>
      <family val="2"/>
      <charset val="238"/>
    </font>
    <font>
      <sz val="10"/>
      <color rgb="FFFF0000"/>
      <name val="Arial"/>
      <family val="2"/>
      <charset val="238"/>
    </font>
    <font>
      <sz val="11"/>
      <color rgb="FF00B0F0"/>
      <name val="Calibri"/>
      <family val="2"/>
      <charset val="238"/>
      <scheme val="minor"/>
    </font>
    <font>
      <sz val="10"/>
      <color rgb="FF00B0F0"/>
      <name val="Arial"/>
      <family val="2"/>
      <charset val="238"/>
    </font>
    <font>
      <u/>
      <sz val="11"/>
      <name val="Calibri"/>
      <family val="2"/>
      <charset val="1"/>
    </font>
    <font>
      <sz val="11"/>
      <color rgb="FF00B0F0"/>
      <name val="Calibri"/>
      <family val="2"/>
      <charset val="1"/>
    </font>
    <font>
      <u/>
      <sz val="12"/>
      <color rgb="FFFF0000"/>
      <name val="Calibri"/>
      <family val="2"/>
      <charset val="1"/>
      <scheme val="minor"/>
    </font>
    <font>
      <sz val="11"/>
      <color theme="1"/>
      <name val="Times New Roman"/>
      <family val="1"/>
      <charset val="238"/>
    </font>
    <font>
      <sz val="11"/>
      <color rgb="FFFF0000"/>
      <name val="Times New Roman"/>
      <family val="1"/>
      <charset val="238"/>
    </font>
    <font>
      <b/>
      <sz val="9"/>
      <color indexed="81"/>
      <name val="Tahoma"/>
      <family val="2"/>
      <charset val="238"/>
    </font>
    <font>
      <u/>
      <sz val="11"/>
      <name val="Times New Roman"/>
      <family val="1"/>
      <charset val="238"/>
    </font>
    <font>
      <b/>
      <sz val="11"/>
      <name val="Times New Roman"/>
      <family val="1"/>
      <charset val="238"/>
    </font>
    <font>
      <b/>
      <sz val="11"/>
      <name val="Calibri"/>
      <family val="2"/>
      <charset val="1"/>
    </font>
    <font>
      <u/>
      <sz val="11"/>
      <name val="Calibri"/>
      <family val="2"/>
      <charset val="238"/>
    </font>
  </fonts>
  <fills count="12">
    <fill>
      <patternFill patternType="none"/>
    </fill>
    <fill>
      <patternFill patternType="gray125"/>
    </fill>
    <fill>
      <patternFill patternType="solid">
        <fgColor rgb="FFFFFF00"/>
        <bgColor rgb="FFFFFF00"/>
      </patternFill>
    </fill>
    <fill>
      <patternFill patternType="solid">
        <fgColor rgb="FFFFFFCC"/>
        <bgColor rgb="FFFFFFFF"/>
      </patternFill>
    </fill>
    <fill>
      <patternFill patternType="solid">
        <fgColor rgb="FFAFABAB"/>
        <bgColor rgb="FFA6A6A6"/>
      </patternFill>
    </fill>
    <fill>
      <patternFill patternType="solid">
        <fgColor rgb="FFA6A6A6"/>
        <bgColor rgb="FFAFABAB"/>
      </patternFill>
    </fill>
    <fill>
      <patternFill patternType="solid">
        <fgColor rgb="FFFFFFFF"/>
        <bgColor rgb="FFFFFFCC"/>
      </patternFill>
    </fill>
    <fill>
      <patternFill patternType="solid">
        <fgColor theme="0" tint="-0.34998626667073579"/>
        <bgColor indexed="64"/>
      </patternFill>
    </fill>
    <fill>
      <patternFill patternType="solid">
        <fgColor theme="0"/>
        <bgColor indexed="64"/>
      </patternFill>
    </fill>
    <fill>
      <patternFill patternType="solid">
        <fgColor rgb="FFFFFF00"/>
        <bgColor indexed="64"/>
      </patternFill>
    </fill>
    <fill>
      <patternFill patternType="solid">
        <fgColor rgb="FFDDD9C4"/>
      </patternFill>
    </fill>
    <fill>
      <patternFill patternType="solid">
        <fgColor rgb="FFC5D9F1"/>
      </patternFill>
    </fill>
  </fills>
  <borders count="47">
    <border>
      <left/>
      <right/>
      <top/>
      <bottom/>
      <diagonal/>
    </border>
    <border>
      <left/>
      <right/>
      <top style="thin">
        <color auto="1"/>
      </top>
      <bottom style="thin">
        <color auto="1"/>
      </bottom>
      <diagonal/>
    </border>
    <border>
      <left/>
      <right/>
      <top/>
      <bottom style="thin">
        <color auto="1"/>
      </bottom>
      <diagonal/>
    </border>
    <border>
      <left/>
      <right/>
      <top/>
      <bottom style="thick">
        <color auto="1"/>
      </bottom>
      <diagonal/>
    </border>
    <border>
      <left/>
      <right/>
      <top style="thick">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medium">
        <color auto="1"/>
      </bottom>
      <diagonal/>
    </border>
    <border>
      <left style="thin">
        <color auto="1"/>
      </left>
      <right style="thin">
        <color auto="1"/>
      </right>
      <top style="thin">
        <color auto="1"/>
      </top>
      <bottom style="medium">
        <color auto="1"/>
      </bottom>
      <diagonal/>
    </border>
    <border diagonalUp="1" diagonalDown="1">
      <left style="thin">
        <color auto="1"/>
      </left>
      <right/>
      <top/>
      <bottom/>
      <diagonal style="thin">
        <color auto="1"/>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thin">
        <color auto="1"/>
      </left>
      <right style="thin">
        <color auto="1"/>
      </right>
      <top style="thin">
        <color auto="1"/>
      </top>
      <bottom/>
      <diagonal/>
    </border>
    <border>
      <left style="thick">
        <color auto="1"/>
      </left>
      <right/>
      <top style="thick">
        <color auto="1"/>
      </top>
      <bottom/>
      <diagonal/>
    </border>
    <border>
      <left/>
      <right style="thick">
        <color auto="1"/>
      </right>
      <top style="thick">
        <color auto="1"/>
      </top>
      <bottom/>
      <diagonal/>
    </border>
    <border>
      <left style="thick">
        <color auto="1"/>
      </left>
      <right style="thick">
        <color auto="1"/>
      </right>
      <top style="thick">
        <color auto="1"/>
      </top>
      <bottom/>
      <diagonal/>
    </border>
    <border>
      <left style="thick">
        <color auto="1"/>
      </left>
      <right style="hair">
        <color auto="1"/>
      </right>
      <top style="thick">
        <color auto="1"/>
      </top>
      <bottom/>
      <diagonal/>
    </border>
    <border>
      <left style="thick">
        <color auto="1"/>
      </left>
      <right style="thin">
        <color auto="1"/>
      </right>
      <top style="thick">
        <color auto="1"/>
      </top>
      <bottom/>
      <diagonal/>
    </border>
    <border>
      <left/>
      <right style="thin">
        <color auto="1"/>
      </right>
      <top style="thick">
        <color auto="1"/>
      </top>
      <bottom/>
      <diagonal/>
    </border>
    <border>
      <left style="thin">
        <color auto="1"/>
      </left>
      <right style="thick">
        <color auto="1"/>
      </right>
      <top style="thick">
        <color auto="1"/>
      </top>
      <bottom/>
      <diagonal/>
    </border>
    <border>
      <left/>
      <right style="medium">
        <color auto="1"/>
      </right>
      <top style="thick">
        <color auto="1"/>
      </top>
      <bottom/>
      <diagonal/>
    </border>
    <border>
      <left style="thick">
        <color auto="1"/>
      </left>
      <right/>
      <top/>
      <bottom style="thick">
        <color auto="1"/>
      </bottom>
      <diagonal/>
    </border>
    <border>
      <left/>
      <right style="thick">
        <color auto="1"/>
      </right>
      <top/>
      <bottom style="thick">
        <color auto="1"/>
      </bottom>
      <diagonal/>
    </border>
    <border>
      <left style="thick">
        <color auto="1"/>
      </left>
      <right style="thick">
        <color auto="1"/>
      </right>
      <top/>
      <bottom style="thick">
        <color auto="1"/>
      </bottom>
      <diagonal/>
    </border>
    <border>
      <left/>
      <right style="hair">
        <color auto="1"/>
      </right>
      <top/>
      <bottom style="thick">
        <color auto="1"/>
      </bottom>
      <diagonal/>
    </border>
    <border>
      <left/>
      <right style="thin">
        <color auto="1"/>
      </right>
      <top/>
      <bottom style="thick">
        <color auto="1"/>
      </bottom>
      <diagonal/>
    </border>
    <border>
      <left style="thin">
        <color auto="1"/>
      </left>
      <right style="thick">
        <color auto="1"/>
      </right>
      <top/>
      <bottom style="thick">
        <color auto="1"/>
      </bottom>
      <diagonal/>
    </border>
    <border>
      <left style="thick">
        <color auto="1"/>
      </left>
      <right style="thin">
        <color auto="1"/>
      </right>
      <top/>
      <bottom style="thick">
        <color auto="1"/>
      </bottom>
      <diagonal/>
    </border>
    <border>
      <left/>
      <right style="medium">
        <color auto="1"/>
      </right>
      <top/>
      <bottom style="thick">
        <color auto="1"/>
      </bottom>
      <diagonal/>
    </border>
    <border>
      <left style="thick">
        <color auto="1"/>
      </left>
      <right/>
      <top/>
      <bottom/>
      <diagonal/>
    </border>
    <border>
      <left/>
      <right style="thick">
        <color auto="1"/>
      </right>
      <top/>
      <bottom/>
      <diagonal/>
    </border>
    <border>
      <left style="thick">
        <color auto="1"/>
      </left>
      <right style="thick">
        <color auto="1"/>
      </right>
      <top/>
      <bottom/>
      <diagonal/>
    </border>
    <border>
      <left/>
      <right style="thin">
        <color auto="1"/>
      </right>
      <top/>
      <bottom/>
      <diagonal/>
    </border>
    <border>
      <left/>
      <right style="medium">
        <color auto="1"/>
      </right>
      <top/>
      <bottom/>
      <diagonal/>
    </border>
    <border>
      <left style="thin">
        <color auto="1"/>
      </left>
      <right/>
      <top/>
      <bottom/>
      <diagonal/>
    </border>
    <border>
      <left style="medium">
        <color auto="1"/>
      </left>
      <right style="thick">
        <color auto="1"/>
      </right>
      <top style="thick">
        <color auto="1"/>
      </top>
      <bottom/>
      <diagonal/>
    </border>
    <border>
      <left style="thick">
        <color auto="1"/>
      </left>
      <right style="thin">
        <color auto="1"/>
      </right>
      <top/>
      <bottom/>
      <diagonal/>
    </border>
    <border>
      <left style="medium">
        <color auto="1"/>
      </left>
      <right style="thick">
        <color auto="1"/>
      </right>
      <top/>
      <bottom/>
      <diagonal/>
    </border>
    <border>
      <left style="medium">
        <color auto="1"/>
      </left>
      <right style="medium">
        <color auto="1"/>
      </right>
      <top/>
      <bottom/>
      <diagonal/>
    </border>
    <border>
      <left style="hair">
        <color auto="1"/>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rgb="FF000000"/>
      </left>
      <right style="thin">
        <color rgb="FF000000"/>
      </right>
      <top style="thin">
        <color rgb="FF000000"/>
      </top>
      <bottom style="thin">
        <color rgb="FF000000"/>
      </bottom>
      <diagonal/>
    </border>
  </borders>
  <cellStyleXfs count="3">
    <xf numFmtId="0" fontId="0" fillId="0" borderId="0"/>
    <xf numFmtId="0" fontId="20" fillId="0" borderId="0" applyBorder="0" applyProtection="0"/>
    <xf numFmtId="0" fontId="34" fillId="0" borderId="0"/>
  </cellStyleXfs>
  <cellXfs count="473">
    <xf numFmtId="0" fontId="0" fillId="0" borderId="0" xfId="0"/>
    <xf numFmtId="0" fontId="0" fillId="0" borderId="0" xfId="0" applyAlignment="1">
      <alignment horizontal="left" vertical="center"/>
    </xf>
    <xf numFmtId="0" fontId="0" fillId="0" borderId="0" xfId="0" applyAlignment="1">
      <alignment wrapText="1"/>
    </xf>
    <xf numFmtId="0" fontId="1" fillId="0" borderId="0" xfId="0" applyFont="1" applyAlignment="1">
      <alignment horizontal="left" vertical="center"/>
    </xf>
    <xf numFmtId="0" fontId="0" fillId="0" borderId="1" xfId="0" applyFont="1" applyBorder="1" applyAlignment="1">
      <alignment horizontal="left" vertical="center"/>
    </xf>
    <xf numFmtId="0" fontId="0" fillId="0" borderId="1" xfId="0" applyFont="1" applyBorder="1" applyAlignment="1">
      <alignment horizontal="left" vertical="center" wrapText="1"/>
    </xf>
    <xf numFmtId="0" fontId="0" fillId="0" borderId="1" xfId="0" applyFont="1" applyBorder="1" applyAlignment="1">
      <alignment wrapText="1"/>
    </xf>
    <xf numFmtId="0" fontId="0" fillId="0" borderId="2" xfId="0" applyFont="1" applyBorder="1" applyAlignment="1">
      <alignment horizontal="left" vertical="center" wrapText="1"/>
    </xf>
    <xf numFmtId="0" fontId="0" fillId="0" borderId="2" xfId="0" applyFont="1" applyBorder="1" applyAlignment="1">
      <alignment wrapText="1"/>
    </xf>
    <xf numFmtId="0" fontId="0" fillId="0" borderId="3" xfId="0" applyBorder="1"/>
    <xf numFmtId="0" fontId="0" fillId="0" borderId="3" xfId="0" applyBorder="1" applyAlignment="1">
      <alignment horizontal="left" vertical="center"/>
    </xf>
    <xf numFmtId="0" fontId="0" fillId="0" borderId="3" xfId="0" applyFont="1" applyBorder="1" applyAlignment="1">
      <alignment horizontal="left" vertical="center" wrapText="1"/>
    </xf>
    <xf numFmtId="0" fontId="0" fillId="0" borderId="3" xfId="0" applyFont="1" applyBorder="1" applyAlignment="1">
      <alignment wrapText="1"/>
    </xf>
    <xf numFmtId="0" fontId="0" fillId="0" borderId="0" xfId="0" applyAlignment="1">
      <alignment horizontal="left" vertical="center" wrapText="1"/>
    </xf>
    <xf numFmtId="0" fontId="0" fillId="0" borderId="0" xfId="0" applyBorder="1" applyAlignment="1">
      <alignment horizontal="left" vertical="center" wrapText="1"/>
    </xf>
    <xf numFmtId="0" fontId="0" fillId="0" borderId="0" xfId="0" applyBorder="1" applyAlignment="1">
      <alignment wrapText="1"/>
    </xf>
    <xf numFmtId="0" fontId="1" fillId="0" borderId="4" xfId="0" applyFont="1" applyBorder="1" applyAlignment="1">
      <alignment horizontal="left" vertical="center"/>
    </xf>
    <xf numFmtId="0" fontId="0" fillId="0" borderId="4" xfId="0" applyBorder="1" applyAlignment="1">
      <alignment horizontal="left" vertical="center"/>
    </xf>
    <xf numFmtId="0" fontId="0" fillId="0" borderId="4" xfId="0" applyBorder="1" applyAlignment="1">
      <alignment horizontal="left" vertical="center" wrapText="1"/>
    </xf>
    <xf numFmtId="0" fontId="0" fillId="0" borderId="4" xfId="0" applyBorder="1" applyAlignment="1">
      <alignment wrapText="1"/>
    </xf>
    <xf numFmtId="0" fontId="0" fillId="0" borderId="5" xfId="0" applyFont="1" applyBorder="1" applyAlignment="1">
      <alignment wrapText="1"/>
    </xf>
    <xf numFmtId="0" fontId="0" fillId="0" borderId="5" xfId="0" applyFont="1" applyBorder="1" applyAlignment="1">
      <alignment horizontal="left" vertical="center"/>
    </xf>
    <xf numFmtId="0" fontId="0" fillId="0" borderId="0" xfId="0" applyFont="1" applyBorder="1" applyAlignment="1">
      <alignment horizontal="left" vertical="center"/>
    </xf>
    <xf numFmtId="0" fontId="1" fillId="0" borderId="4" xfId="0" applyFont="1" applyBorder="1"/>
    <xf numFmtId="0" fontId="0" fillId="0" borderId="0" xfId="0" applyAlignment="1">
      <alignment horizontal="center" vertical="center" wrapText="1"/>
    </xf>
    <xf numFmtId="0" fontId="0" fillId="0" borderId="1" xfId="0" applyBorder="1" applyAlignment="1">
      <alignment horizontal="center" vertical="center" wrapText="1"/>
    </xf>
    <xf numFmtId="0" fontId="4" fillId="0" borderId="0" xfId="0" applyFont="1" applyAlignment="1">
      <alignment horizontal="right" vertical="center" wrapText="1"/>
    </xf>
    <xf numFmtId="0" fontId="0" fillId="2" borderId="6" xfId="0" applyFont="1" applyFill="1" applyBorder="1" applyAlignment="1">
      <alignment wrapText="1"/>
    </xf>
    <xf numFmtId="0" fontId="5" fillId="0" borderId="0" xfId="0" applyFont="1"/>
    <xf numFmtId="0" fontId="5" fillId="0" borderId="0" xfId="0" applyFont="1" applyAlignment="1">
      <alignment horizontal="right"/>
    </xf>
    <xf numFmtId="49" fontId="5" fillId="2" borderId="7" xfId="0" applyNumberFormat="1" applyFont="1" applyFill="1" applyBorder="1"/>
    <xf numFmtId="0" fontId="5" fillId="2" borderId="8" xfId="0" applyFont="1" applyFill="1" applyBorder="1"/>
    <xf numFmtId="0" fontId="0" fillId="2" borderId="6" xfId="0" applyFont="1" applyFill="1" applyBorder="1"/>
    <xf numFmtId="0" fontId="0" fillId="3" borderId="11" xfId="0" applyFill="1" applyBorder="1"/>
    <xf numFmtId="0" fontId="0" fillId="3" borderId="12" xfId="0" applyFill="1" applyBorder="1"/>
    <xf numFmtId="0" fontId="0" fillId="3" borderId="0" xfId="0" applyFill="1" applyBorder="1"/>
    <xf numFmtId="2" fontId="0" fillId="2" borderId="13" xfId="0" applyNumberFormat="1" applyFill="1" applyBorder="1" applyAlignment="1">
      <alignment horizontal="center" vertical="center"/>
    </xf>
    <xf numFmtId="2" fontId="0" fillId="2" borderId="6" xfId="0" applyNumberFormat="1" applyFill="1" applyBorder="1" applyAlignment="1">
      <alignment horizontal="center" vertical="center"/>
    </xf>
    <xf numFmtId="0" fontId="1" fillId="0" borderId="0" xfId="0" applyFont="1"/>
    <xf numFmtId="0" fontId="0" fillId="0" borderId="0" xfId="0" applyBorder="1"/>
    <xf numFmtId="0" fontId="0" fillId="0" borderId="0" xfId="0" applyAlignment="1">
      <alignment horizontal="center" vertical="center"/>
    </xf>
    <xf numFmtId="0" fontId="0" fillId="0" borderId="14" xfId="0" applyFont="1" applyBorder="1" applyAlignment="1">
      <alignment horizontal="left" vertical="center" wrapText="1"/>
    </xf>
    <xf numFmtId="1" fontId="0" fillId="0" borderId="4" xfId="0" applyNumberFormat="1" applyFont="1" applyBorder="1" applyAlignment="1">
      <alignment horizontal="left" vertical="center"/>
    </xf>
    <xf numFmtId="0" fontId="0" fillId="0" borderId="15" xfId="0" applyFont="1" applyBorder="1" applyAlignment="1">
      <alignment wrapText="1"/>
    </xf>
    <xf numFmtId="0" fontId="0" fillId="0" borderId="16" xfId="0" applyFont="1" applyBorder="1"/>
    <xf numFmtId="0" fontId="0" fillId="0" borderId="15" xfId="0" applyFont="1" applyBorder="1" applyAlignment="1">
      <alignment horizontal="center" vertical="center" wrapText="1"/>
    </xf>
    <xf numFmtId="0" fontId="0" fillId="0" borderId="4"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22" xfId="0" applyBorder="1" applyAlignment="1">
      <alignment horizontal="left" vertical="center" wrapText="1"/>
    </xf>
    <xf numFmtId="1" fontId="0" fillId="0" borderId="3" xfId="0" applyNumberFormat="1" applyBorder="1" applyAlignment="1">
      <alignment horizontal="left" vertical="center" wrapText="1"/>
    </xf>
    <xf numFmtId="0" fontId="0" fillId="0" borderId="23" xfId="0" applyBorder="1" applyAlignment="1">
      <alignment wrapText="1"/>
    </xf>
    <xf numFmtId="0" fontId="0" fillId="0" borderId="24" xfId="0" applyFont="1" applyBorder="1" applyAlignment="1">
      <alignment wrapText="1"/>
    </xf>
    <xf numFmtId="0" fontId="0" fillId="0" borderId="22" xfId="0" applyFont="1" applyBorder="1" applyAlignment="1">
      <alignment wrapText="1"/>
    </xf>
    <xf numFmtId="0" fontId="0" fillId="0" borderId="25" xfId="0" applyFont="1" applyBorder="1" applyAlignment="1">
      <alignment wrapText="1"/>
    </xf>
    <xf numFmtId="0" fontId="0" fillId="0" borderId="3" xfId="0" applyBorder="1" applyAlignment="1">
      <alignment horizontal="center" vertical="center" wrapText="1"/>
    </xf>
    <xf numFmtId="0" fontId="0" fillId="0" borderId="22" xfId="0" applyFont="1" applyBorder="1" applyAlignment="1">
      <alignment horizontal="center" vertical="center" wrapText="1"/>
    </xf>
    <xf numFmtId="0" fontId="0" fillId="0" borderId="26" xfId="0" applyFont="1" applyBorder="1" applyAlignment="1">
      <alignment horizontal="center" vertical="center" wrapText="1"/>
    </xf>
    <xf numFmtId="0" fontId="8" fillId="0" borderId="3" xfId="0" applyFont="1" applyBorder="1" applyAlignment="1">
      <alignment wrapText="1"/>
    </xf>
    <xf numFmtId="0" fontId="8" fillId="0" borderId="26" xfId="0" applyFont="1" applyBorder="1" applyAlignment="1">
      <alignment wrapText="1"/>
    </xf>
    <xf numFmtId="0" fontId="8" fillId="0" borderId="23" xfId="0" applyFont="1" applyBorder="1" applyAlignment="1">
      <alignment wrapText="1"/>
    </xf>
    <xf numFmtId="0" fontId="0" fillId="0" borderId="3" xfId="0" applyFont="1" applyBorder="1" applyAlignment="1">
      <alignment vertical="center" wrapText="1"/>
    </xf>
    <xf numFmtId="0" fontId="0" fillId="0" borderId="27" xfId="0" applyFont="1" applyBorder="1" applyAlignment="1">
      <alignment wrapText="1"/>
    </xf>
    <xf numFmtId="0" fontId="0" fillId="0" borderId="28" xfId="0" applyFont="1" applyBorder="1" applyAlignment="1">
      <alignment horizontal="center" vertical="center" wrapText="1"/>
    </xf>
    <xf numFmtId="0" fontId="0" fillId="0" borderId="23" xfId="0" applyBorder="1" applyAlignment="1">
      <alignment horizontal="center" vertical="center" wrapText="1"/>
    </xf>
    <xf numFmtId="0" fontId="0" fillId="0" borderId="29" xfId="0" applyFont="1" applyBorder="1" applyAlignment="1">
      <alignment wrapText="1"/>
    </xf>
    <xf numFmtId="0" fontId="0" fillId="0" borderId="30" xfId="0" applyBorder="1" applyAlignment="1">
      <alignment horizontal="left" vertical="center"/>
    </xf>
    <xf numFmtId="1" fontId="0" fillId="0" borderId="0" xfId="0" applyNumberFormat="1" applyBorder="1" applyAlignment="1">
      <alignment horizontal="left" vertical="center"/>
    </xf>
    <xf numFmtId="164" fontId="0" fillId="0" borderId="31" xfId="0" applyNumberFormat="1" applyBorder="1"/>
    <xf numFmtId="0" fontId="0" fillId="0" borderId="32" xfId="0" applyBorder="1" applyAlignment="1">
      <alignment wrapText="1"/>
    </xf>
    <xf numFmtId="0" fontId="0" fillId="0" borderId="30" xfId="0" applyBorder="1"/>
    <xf numFmtId="0" fontId="0" fillId="0" borderId="33" xfId="0" applyBorder="1"/>
    <xf numFmtId="0" fontId="8" fillId="0" borderId="0" xfId="0" applyFont="1" applyBorder="1"/>
    <xf numFmtId="2" fontId="8" fillId="0" borderId="0" xfId="0" applyNumberFormat="1" applyFont="1" applyBorder="1"/>
    <xf numFmtId="2" fontId="8" fillId="0" borderId="31" xfId="0" applyNumberFormat="1" applyFont="1" applyBorder="1"/>
    <xf numFmtId="0" fontId="0" fillId="0" borderId="0" xfId="0" applyBorder="1" applyAlignment="1">
      <alignment horizontal="center" vertical="center"/>
    </xf>
    <xf numFmtId="0" fontId="0" fillId="0" borderId="30" xfId="0" applyBorder="1" applyAlignment="1">
      <alignment horizontal="center" vertical="center"/>
    </xf>
    <xf numFmtId="0" fontId="0" fillId="0" borderId="34" xfId="0" applyBorder="1" applyAlignment="1">
      <alignment horizontal="center" vertical="center"/>
    </xf>
    <xf numFmtId="0" fontId="8" fillId="0" borderId="12" xfId="0" applyFont="1" applyBorder="1"/>
    <xf numFmtId="2" fontId="8" fillId="0" borderId="12" xfId="0" applyNumberFormat="1" applyFont="1" applyBorder="1"/>
    <xf numFmtId="2" fontId="8" fillId="0" borderId="34" xfId="0" applyNumberFormat="1" applyFont="1" applyBorder="1"/>
    <xf numFmtId="0" fontId="0" fillId="0" borderId="0" xfId="0" applyAlignment="1">
      <alignment vertical="center"/>
    </xf>
    <xf numFmtId="0" fontId="1" fillId="0" borderId="35" xfId="0" applyFont="1" applyBorder="1"/>
    <xf numFmtId="0" fontId="1" fillId="0" borderId="36" xfId="0" applyFont="1" applyBorder="1"/>
    <xf numFmtId="0" fontId="0" fillId="0" borderId="37" xfId="0" applyBorder="1" applyAlignment="1">
      <alignment horizontal="center" vertical="center"/>
    </xf>
    <xf numFmtId="0" fontId="8" fillId="0" borderId="0" xfId="0" applyFont="1"/>
    <xf numFmtId="0" fontId="0" fillId="0" borderId="34" xfId="0" applyBorder="1"/>
    <xf numFmtId="0" fontId="0" fillId="0" borderId="31" xfId="0" applyBorder="1" applyAlignment="1">
      <alignment horizontal="center" vertical="center"/>
    </xf>
    <xf numFmtId="164" fontId="0" fillId="0" borderId="0" xfId="0" applyNumberFormat="1" applyAlignment="1">
      <alignment horizontal="center" vertical="center"/>
    </xf>
    <xf numFmtId="0" fontId="1" fillId="0" borderId="38" xfId="0" applyFont="1" applyBorder="1"/>
    <xf numFmtId="1" fontId="5" fillId="0" borderId="0" xfId="0" applyNumberFormat="1" applyFont="1" applyBorder="1" applyAlignment="1">
      <alignment horizontal="left" vertical="center" wrapText="1"/>
    </xf>
    <xf numFmtId="1" fontId="5" fillId="0" borderId="0" xfId="0" applyNumberFormat="1" applyFont="1" applyBorder="1" applyAlignment="1">
      <alignment horizontal="left" vertical="center"/>
    </xf>
    <xf numFmtId="0" fontId="0" fillId="0" borderId="31" xfId="0" applyBorder="1"/>
    <xf numFmtId="0" fontId="9" fillId="0" borderId="30" xfId="0" applyFont="1" applyBorder="1" applyAlignment="1">
      <alignment horizontal="left" vertical="center"/>
    </xf>
    <xf numFmtId="1" fontId="9" fillId="0" borderId="0" xfId="0" applyNumberFormat="1" applyFont="1" applyBorder="1" applyAlignment="1">
      <alignment horizontal="left" vertical="center"/>
    </xf>
    <xf numFmtId="165" fontId="9" fillId="0" borderId="31" xfId="0" applyNumberFormat="1" applyFont="1" applyBorder="1"/>
    <xf numFmtId="165" fontId="9" fillId="0" borderId="32" xfId="0" applyNumberFormat="1" applyFont="1" applyBorder="1"/>
    <xf numFmtId="0" fontId="10" fillId="0" borderId="0" xfId="0" applyFont="1" applyBorder="1"/>
    <xf numFmtId="0" fontId="11" fillId="0" borderId="0" xfId="0" applyFont="1" applyBorder="1"/>
    <xf numFmtId="3" fontId="8" fillId="0" borderId="0" xfId="0" applyNumberFormat="1" applyFont="1" applyBorder="1"/>
    <xf numFmtId="0" fontId="10" fillId="0" borderId="0" xfId="0" applyFont="1" applyAlignment="1">
      <alignment horizontal="center" vertical="center"/>
    </xf>
    <xf numFmtId="0" fontId="10" fillId="0" borderId="30" xfId="0" applyFont="1" applyBorder="1" applyAlignment="1">
      <alignment horizontal="center" vertical="center"/>
    </xf>
    <xf numFmtId="0" fontId="10" fillId="0" borderId="34" xfId="0" applyFont="1" applyBorder="1" applyAlignment="1">
      <alignment horizontal="center" vertical="center"/>
    </xf>
    <xf numFmtId="0" fontId="11" fillId="0" borderId="12" xfId="0" applyFont="1" applyBorder="1"/>
    <xf numFmtId="164" fontId="12" fillId="0" borderId="0" xfId="0" applyNumberFormat="1" applyFont="1" applyBorder="1"/>
    <xf numFmtId="164" fontId="12" fillId="0" borderId="34" xfId="0" applyNumberFormat="1" applyFont="1" applyBorder="1"/>
    <xf numFmtId="164" fontId="8" fillId="0" borderId="12" xfId="0" applyNumberFormat="1" applyFont="1" applyBorder="1"/>
    <xf numFmtId="164" fontId="8" fillId="0" borderId="31" xfId="0" applyNumberFormat="1" applyFont="1" applyBorder="1"/>
    <xf numFmtId="0" fontId="10" fillId="0" borderId="30" xfId="0" applyFont="1" applyBorder="1"/>
    <xf numFmtId="0" fontId="10" fillId="0" borderId="34" xfId="0" applyFont="1" applyBorder="1"/>
    <xf numFmtId="0" fontId="10" fillId="0" borderId="0" xfId="0" applyFont="1"/>
    <xf numFmtId="0" fontId="13" fillId="0" borderId="0" xfId="0" applyFont="1"/>
    <xf numFmtId="0" fontId="10" fillId="0" borderId="35" xfId="0" applyFont="1" applyBorder="1"/>
    <xf numFmtId="0" fontId="10" fillId="0" borderId="38" xfId="0" applyFont="1" applyBorder="1"/>
    <xf numFmtId="0" fontId="13" fillId="0" borderId="0" xfId="0" applyFont="1" applyBorder="1"/>
    <xf numFmtId="0" fontId="11" fillId="0" borderId="31" xfId="0" applyFont="1" applyBorder="1"/>
    <xf numFmtId="164" fontId="0" fillId="0" borderId="34" xfId="0" applyNumberFormat="1" applyBorder="1"/>
    <xf numFmtId="0" fontId="10" fillId="0" borderId="0" xfId="0" applyFont="1" applyBorder="1" applyAlignment="1">
      <alignment horizontal="center" vertical="center"/>
    </xf>
    <xf numFmtId="164" fontId="10" fillId="0" borderId="31" xfId="0" applyNumberFormat="1" applyFont="1" applyBorder="1" applyAlignment="1">
      <alignment horizontal="center" vertical="center"/>
    </xf>
    <xf numFmtId="164" fontId="10" fillId="0" borderId="0" xfId="0" applyNumberFormat="1" applyFont="1" applyBorder="1" applyAlignment="1">
      <alignment horizontal="center" vertical="center"/>
    </xf>
    <xf numFmtId="165" fontId="0" fillId="0" borderId="31" xfId="0" applyNumberFormat="1" applyBorder="1"/>
    <xf numFmtId="0" fontId="14" fillId="0" borderId="32" xfId="0" applyFont="1" applyBorder="1" applyAlignment="1">
      <alignment horizontal="center" vertical="center" wrapText="1"/>
    </xf>
    <xf numFmtId="0" fontId="15" fillId="0" borderId="0" xfId="0" applyFont="1" applyAlignment="1">
      <alignment horizontal="center" vertical="center"/>
    </xf>
    <xf numFmtId="0" fontId="16" fillId="0" borderId="0" xfId="0" applyFont="1" applyAlignment="1">
      <alignment horizontal="center" vertical="center"/>
    </xf>
    <xf numFmtId="0" fontId="16" fillId="0" borderId="0" xfId="0" applyFont="1" applyAlignment="1"/>
    <xf numFmtId="0" fontId="15" fillId="0" borderId="0" xfId="0" applyFont="1" applyAlignment="1">
      <alignment horizontal="center" vertical="center" wrapText="1"/>
    </xf>
    <xf numFmtId="0" fontId="17" fillId="0" borderId="31"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12" xfId="0" applyFont="1" applyBorder="1" applyAlignment="1">
      <alignment horizontal="center" vertical="center"/>
    </xf>
    <xf numFmtId="0" fontId="1" fillId="0" borderId="0" xfId="0" applyFont="1" applyAlignment="1">
      <alignment horizontal="center" vertical="center" wrapText="1"/>
    </xf>
    <xf numFmtId="0" fontId="1" fillId="0" borderId="31" xfId="0" applyFont="1" applyBorder="1" applyAlignment="1">
      <alignment horizontal="center" vertical="center" wrapText="1"/>
    </xf>
    <xf numFmtId="165" fontId="0" fillId="0" borderId="0" xfId="0" applyNumberFormat="1"/>
    <xf numFmtId="165" fontId="0" fillId="0" borderId="0" xfId="0" applyNumberFormat="1" applyBorder="1"/>
    <xf numFmtId="0" fontId="0" fillId="0" borderId="0" xfId="0" applyAlignment="1">
      <alignment horizontal="left" vertical="top"/>
    </xf>
    <xf numFmtId="0" fontId="0" fillId="0" borderId="0" xfId="0" applyAlignment="1"/>
    <xf numFmtId="0" fontId="16" fillId="0" borderId="0" xfId="0" applyFont="1"/>
    <xf numFmtId="0" fontId="15" fillId="0" borderId="34" xfId="0" applyFont="1" applyBorder="1" applyAlignment="1">
      <alignment horizontal="center" vertical="center"/>
    </xf>
    <xf numFmtId="0" fontId="17" fillId="0" borderId="34" xfId="0" applyFont="1" applyBorder="1" applyAlignment="1">
      <alignment horizontal="center" vertical="center" wrapText="1"/>
    </xf>
    <xf numFmtId="0" fontId="1" fillId="0" borderId="40" xfId="0" applyFont="1" applyBorder="1" applyAlignment="1">
      <alignment vertical="center"/>
    </xf>
    <xf numFmtId="0" fontId="1" fillId="0" borderId="40" xfId="0" applyFont="1" applyBorder="1" applyAlignment="1">
      <alignment vertical="center" wrapText="1"/>
    </xf>
    <xf numFmtId="0" fontId="1" fillId="0" borderId="0" xfId="0" applyFont="1" applyAlignment="1">
      <alignment vertical="center"/>
    </xf>
    <xf numFmtId="0" fontId="0" fillId="0" borderId="40" xfId="0" applyFont="1" applyBorder="1" applyAlignment="1">
      <alignment vertical="center"/>
    </xf>
    <xf numFmtId="0" fontId="0" fillId="0" borderId="40" xfId="0" applyFont="1" applyBorder="1" applyAlignment="1">
      <alignment horizontal="left" vertical="center"/>
    </xf>
    <xf numFmtId="0" fontId="0" fillId="0" borderId="40" xfId="0" applyFont="1" applyBorder="1" applyAlignment="1">
      <alignment horizontal="left" vertical="center" wrapText="1"/>
    </xf>
    <xf numFmtId="0" fontId="0" fillId="0" borderId="42" xfId="0" applyFont="1" applyBorder="1" applyAlignment="1">
      <alignment vertical="center"/>
    </xf>
    <xf numFmtId="0" fontId="0" fillId="0" borderId="42" xfId="0" applyFont="1" applyBorder="1" applyAlignment="1">
      <alignment horizontal="left" vertical="center" wrapText="1"/>
    </xf>
    <xf numFmtId="0" fontId="0" fillId="0" borderId="43" xfId="0" applyFont="1" applyBorder="1" applyAlignment="1">
      <alignment horizontal="left" vertical="center" wrapText="1"/>
    </xf>
    <xf numFmtId="0" fontId="0" fillId="0" borderId="43" xfId="0" applyFont="1" applyBorder="1" applyAlignment="1">
      <alignment vertical="center"/>
    </xf>
    <xf numFmtId="0" fontId="0" fillId="0" borderId="42" xfId="0" applyFont="1" applyBorder="1" applyAlignment="1">
      <alignment vertical="center" wrapText="1"/>
    </xf>
    <xf numFmtId="0" fontId="1" fillId="0" borderId="41" xfId="0" applyFont="1" applyBorder="1" applyAlignment="1">
      <alignment horizontal="left" vertical="center" wrapText="1"/>
    </xf>
    <xf numFmtId="0" fontId="0" fillId="0" borderId="0" xfId="0" applyAlignment="1">
      <alignment horizontal="left" wrapText="1"/>
    </xf>
    <xf numFmtId="0" fontId="0" fillId="0" borderId="0" xfId="0" applyBorder="1" applyAlignment="1">
      <alignment horizontal="center"/>
    </xf>
    <xf numFmtId="0" fontId="0" fillId="0" borderId="0" xfId="0" applyFont="1"/>
    <xf numFmtId="0" fontId="0" fillId="0" borderId="31" xfId="0" applyFont="1" applyBorder="1"/>
    <xf numFmtId="1" fontId="0" fillId="0" borderId="0" xfId="0" applyNumberFormat="1" applyFont="1"/>
    <xf numFmtId="49" fontId="0" fillId="0" borderId="0" xfId="0" applyNumberFormat="1" applyFont="1"/>
    <xf numFmtId="3" fontId="0" fillId="0" borderId="0" xfId="0" applyNumberFormat="1"/>
    <xf numFmtId="0" fontId="0" fillId="0" borderId="44" xfId="0" applyFont="1" applyBorder="1" applyAlignment="1">
      <alignment vertical="center" wrapText="1"/>
    </xf>
    <xf numFmtId="0" fontId="0" fillId="0" borderId="45" xfId="0" applyFont="1" applyBorder="1" applyAlignment="1">
      <alignment vertical="center" wrapText="1"/>
    </xf>
    <xf numFmtId="0" fontId="0" fillId="0" borderId="0" xfId="0" applyAlignment="1">
      <alignment horizontal="center" vertical="center"/>
    </xf>
    <xf numFmtId="14" fontId="0" fillId="0" borderId="0" xfId="0" applyNumberFormat="1"/>
    <xf numFmtId="0" fontId="0" fillId="0" borderId="0" xfId="0" applyFont="1" applyFill="1" applyBorder="1" applyAlignment="1">
      <alignment horizontal="center" vertical="center" wrapText="1"/>
    </xf>
    <xf numFmtId="0" fontId="0" fillId="0" borderId="0" xfId="0" applyNumberFormat="1"/>
    <xf numFmtId="0" fontId="17" fillId="0" borderId="3" xfId="0" applyFont="1" applyBorder="1" applyAlignment="1">
      <alignment horizontal="center" vertical="center" wrapText="1"/>
    </xf>
    <xf numFmtId="2" fontId="17" fillId="0" borderId="0" xfId="0" applyNumberFormat="1" applyFont="1" applyBorder="1" applyAlignment="1">
      <alignment horizontal="center" vertical="center"/>
    </xf>
    <xf numFmtId="3" fontId="8" fillId="0" borderId="31" xfId="0" applyNumberFormat="1" applyFont="1" applyBorder="1"/>
    <xf numFmtId="164" fontId="43" fillId="0" borderId="0" xfId="0" applyNumberFormat="1" applyFont="1" applyBorder="1" applyAlignment="1">
      <alignment horizontal="center" vertical="center"/>
    </xf>
    <xf numFmtId="164" fontId="43" fillId="0" borderId="31" xfId="0" applyNumberFormat="1" applyFont="1" applyBorder="1" applyAlignment="1">
      <alignment horizontal="center" vertical="center"/>
    </xf>
    <xf numFmtId="2" fontId="0" fillId="0" borderId="0" xfId="0" applyNumberFormat="1"/>
    <xf numFmtId="0" fontId="20" fillId="0" borderId="0" xfId="1" applyBorder="1"/>
    <xf numFmtId="0" fontId="46" fillId="0" borderId="0" xfId="0" applyFont="1" applyAlignment="1">
      <alignment horizontal="left"/>
    </xf>
    <xf numFmtId="0" fontId="15" fillId="0" borderId="0" xfId="0" applyFont="1" applyAlignment="1">
      <alignment horizontal="left" vertical="center"/>
    </xf>
    <xf numFmtId="0" fontId="0" fillId="0" borderId="0" xfId="0" applyBorder="1" applyAlignment="1">
      <alignment horizontal="center" vertical="center" wrapText="1"/>
    </xf>
    <xf numFmtId="0" fontId="49" fillId="10" borderId="46" xfId="0" applyFont="1" applyFill="1" applyBorder="1" applyAlignment="1">
      <alignment horizontal="center" vertical="top" wrapText="1"/>
    </xf>
    <xf numFmtId="0" fontId="50" fillId="11" borderId="46" xfId="0" applyFont="1" applyFill="1" applyBorder="1" applyAlignment="1">
      <alignment horizontal="left" vertical="top" wrapText="1"/>
    </xf>
    <xf numFmtId="0" fontId="50" fillId="0" borderId="46" xfId="0" applyFont="1" applyBorder="1" applyAlignment="1">
      <alignment horizontal="left" vertical="top" wrapText="1"/>
    </xf>
    <xf numFmtId="0" fontId="17" fillId="0" borderId="0" xfId="0" applyFont="1" applyBorder="1" applyAlignment="1">
      <alignment horizontal="center" vertical="center" wrapText="1"/>
    </xf>
    <xf numFmtId="0" fontId="8" fillId="0" borderId="0" xfId="0" applyFont="1" applyAlignment="1"/>
    <xf numFmtId="0" fontId="0" fillId="0" borderId="0" xfId="0" applyAlignment="1">
      <alignment vertical="top" wrapText="1"/>
    </xf>
    <xf numFmtId="0" fontId="3" fillId="0" borderId="0" xfId="0" applyFont="1" applyAlignment="1">
      <alignment horizontal="center"/>
    </xf>
    <xf numFmtId="0" fontId="0" fillId="0" borderId="0" xfId="0" applyAlignment="1">
      <alignment horizontal="center"/>
    </xf>
    <xf numFmtId="0" fontId="55" fillId="4" borderId="0" xfId="0" applyFont="1" applyFill="1" applyBorder="1" applyAlignment="1">
      <alignment horizontal="center"/>
    </xf>
    <xf numFmtId="0" fontId="0" fillId="2" borderId="13" xfId="0" applyFill="1" applyBorder="1"/>
    <xf numFmtId="2" fontId="0" fillId="2" borderId="13" xfId="0" applyNumberFormat="1" applyFill="1" applyBorder="1" applyAlignment="1">
      <alignment horizontal="center"/>
    </xf>
    <xf numFmtId="0" fontId="5" fillId="2" borderId="7" xfId="0" applyFont="1" applyFill="1" applyBorder="1"/>
    <xf numFmtId="0" fontId="0" fillId="3" borderId="10" xfId="0" applyFill="1" applyBorder="1"/>
    <xf numFmtId="0" fontId="0" fillId="2" borderId="6" xfId="0" applyFill="1" applyBorder="1"/>
    <xf numFmtId="2" fontId="0" fillId="2" borderId="6" xfId="0" applyNumberFormat="1" applyFill="1" applyBorder="1" applyAlignment="1">
      <alignment horizontal="center"/>
    </xf>
    <xf numFmtId="0" fontId="0" fillId="2" borderId="6" xfId="0" applyFill="1" applyBorder="1" applyAlignment="1">
      <alignment wrapText="1"/>
    </xf>
    <xf numFmtId="0" fontId="0" fillId="3" borderId="0" xfId="0" applyFill="1"/>
    <xf numFmtId="0" fontId="45" fillId="0" borderId="0" xfId="0" applyFont="1" applyBorder="1" applyAlignment="1">
      <alignment horizontal="left"/>
    </xf>
    <xf numFmtId="1" fontId="6" fillId="0" borderId="0" xfId="0" applyNumberFormat="1" applyFont="1" applyBorder="1" applyAlignment="1">
      <alignment horizontal="center"/>
    </xf>
    <xf numFmtId="0" fontId="45" fillId="0" borderId="0" xfId="0" applyFont="1" applyFill="1" applyBorder="1" applyAlignment="1">
      <alignment horizontal="left" wrapText="1"/>
    </xf>
    <xf numFmtId="0" fontId="70" fillId="0" borderId="0" xfId="0" applyFont="1" applyBorder="1" applyAlignment="1">
      <alignment horizontal="left"/>
    </xf>
    <xf numFmtId="0" fontId="46" fillId="0" borderId="0" xfId="0" applyFont="1" applyBorder="1" applyAlignment="1">
      <alignment horizontal="left"/>
    </xf>
    <xf numFmtId="0" fontId="45" fillId="0" borderId="0" xfId="0" applyFont="1" applyAlignment="1">
      <alignment horizontal="left" wrapText="1"/>
    </xf>
    <xf numFmtId="0" fontId="45" fillId="0" borderId="0" xfId="2" applyFont="1" applyBorder="1" applyAlignment="1">
      <alignment horizontal="left"/>
    </xf>
    <xf numFmtId="0" fontId="20" fillId="0" borderId="0" xfId="1" applyAlignment="1"/>
    <xf numFmtId="0" fontId="47" fillId="0" borderId="0" xfId="0" applyFont="1" applyAlignment="1">
      <alignment horizontal="left"/>
    </xf>
    <xf numFmtId="0" fontId="45" fillId="0" borderId="0" xfId="0" applyFont="1" applyBorder="1" applyAlignment="1">
      <alignment horizontal="left" wrapText="1"/>
    </xf>
    <xf numFmtId="0" fontId="46" fillId="0" borderId="0" xfId="0" applyFont="1" applyAlignment="1">
      <alignment horizontal="left" wrapText="1"/>
    </xf>
    <xf numFmtId="0" fontId="45" fillId="6" borderId="0" xfId="0" applyFont="1" applyFill="1" applyBorder="1" applyAlignment="1">
      <alignment horizontal="left" wrapText="1"/>
    </xf>
    <xf numFmtId="0" fontId="69" fillId="0" borderId="0" xfId="0" applyFont="1" applyAlignment="1">
      <alignment horizontal="left"/>
    </xf>
    <xf numFmtId="0" fontId="70" fillId="0" borderId="0" xfId="0" applyFont="1" applyAlignment="1">
      <alignment horizontal="left"/>
    </xf>
    <xf numFmtId="49" fontId="69" fillId="0" borderId="0" xfId="0" applyNumberFormat="1" applyFont="1" applyAlignment="1">
      <alignment horizontal="left"/>
    </xf>
    <xf numFmtId="0" fontId="45" fillId="0" borderId="0" xfId="0" applyFont="1" applyBorder="1" applyAlignment="1">
      <alignment horizontal="center" wrapText="1"/>
    </xf>
    <xf numFmtId="1" fontId="45" fillId="0" borderId="0" xfId="0" applyNumberFormat="1" applyFont="1" applyBorder="1" applyAlignment="1">
      <alignment horizontal="center"/>
    </xf>
    <xf numFmtId="0" fontId="45" fillId="0" borderId="0" xfId="0" applyFont="1" applyBorder="1" applyAlignment="1">
      <alignment horizontal="center"/>
    </xf>
    <xf numFmtId="0" fontId="46" fillId="0" borderId="0" xfId="0" applyFont="1" applyBorder="1" applyAlignment="1">
      <alignment horizontal="center"/>
    </xf>
    <xf numFmtId="0" fontId="45" fillId="0" borderId="0" xfId="0" applyFont="1" applyFill="1" applyBorder="1" applyAlignment="1">
      <alignment horizontal="center"/>
    </xf>
    <xf numFmtId="0" fontId="46" fillId="0" borderId="0" xfId="0" applyFont="1" applyAlignment="1">
      <alignment horizontal="center"/>
    </xf>
    <xf numFmtId="0" fontId="46" fillId="0" borderId="0" xfId="0" applyFont="1" applyFill="1" applyBorder="1" applyAlignment="1">
      <alignment horizontal="center"/>
    </xf>
    <xf numFmtId="0" fontId="45" fillId="0" borderId="0" xfId="0" applyFont="1" applyAlignment="1">
      <alignment horizontal="center"/>
    </xf>
    <xf numFmtId="0" fontId="46" fillId="0" borderId="0" xfId="0" applyFont="1" applyBorder="1" applyAlignment="1">
      <alignment horizontal="center" wrapText="1"/>
    </xf>
    <xf numFmtId="0" fontId="45" fillId="0" borderId="0" xfId="2" applyFont="1" applyBorder="1" applyAlignment="1">
      <alignment horizontal="center"/>
    </xf>
    <xf numFmtId="0" fontId="45" fillId="0" borderId="0" xfId="0" applyFont="1" applyFill="1" applyBorder="1" applyAlignment="1">
      <alignment horizontal="center" wrapText="1"/>
    </xf>
    <xf numFmtId="0" fontId="47" fillId="0" borderId="0" xfId="0" applyFont="1" applyAlignment="1">
      <alignment horizontal="center"/>
    </xf>
    <xf numFmtId="0" fontId="18" fillId="0" borderId="0" xfId="0" applyFont="1" applyBorder="1" applyAlignment="1">
      <alignment horizontal="center" wrapText="1"/>
    </xf>
    <xf numFmtId="0" fontId="6" fillId="0" borderId="0" xfId="0" applyFont="1" applyBorder="1" applyAlignment="1">
      <alignment horizontal="center"/>
    </xf>
    <xf numFmtId="0" fontId="61" fillId="0" borderId="0" xfId="0" applyFont="1" applyBorder="1" applyAlignment="1">
      <alignment horizontal="center"/>
    </xf>
    <xf numFmtId="0" fontId="6" fillId="0" borderId="0" xfId="0" applyFont="1" applyFill="1" applyBorder="1" applyAlignment="1">
      <alignment horizontal="center"/>
    </xf>
    <xf numFmtId="0" fontId="22" fillId="0" borderId="0" xfId="1" applyFont="1" applyBorder="1" applyAlignment="1" applyProtection="1">
      <alignment horizontal="center" wrapText="1"/>
    </xf>
    <xf numFmtId="0" fontId="19" fillId="0" borderId="0" xfId="0" applyFont="1" applyBorder="1" applyAlignment="1">
      <alignment horizontal="center" wrapText="1"/>
    </xf>
    <xf numFmtId="0" fontId="42" fillId="0" borderId="0" xfId="0" applyFont="1" applyBorder="1" applyAlignment="1">
      <alignment horizontal="center"/>
    </xf>
    <xf numFmtId="0" fontId="30" fillId="0" borderId="0" xfId="0" applyFont="1" applyBorder="1" applyAlignment="1">
      <alignment horizontal="center" wrapText="1"/>
    </xf>
    <xf numFmtId="0" fontId="21" fillId="0" borderId="0" xfId="1" applyFont="1" applyBorder="1" applyAlignment="1" applyProtection="1">
      <alignment horizontal="center" wrapText="1"/>
    </xf>
    <xf numFmtId="0" fontId="64" fillId="0" borderId="0" xfId="0" applyFont="1" applyBorder="1" applyAlignment="1">
      <alignment horizontal="center"/>
    </xf>
    <xf numFmtId="0" fontId="33" fillId="0" borderId="0" xfId="0" applyFont="1" applyBorder="1" applyAlignment="1">
      <alignment horizontal="center"/>
    </xf>
    <xf numFmtId="0" fontId="19" fillId="0" borderId="0" xfId="1" applyFont="1" applyBorder="1" applyAlignment="1" applyProtection="1">
      <alignment horizontal="center" wrapText="1"/>
    </xf>
    <xf numFmtId="0" fontId="66" fillId="0" borderId="0" xfId="1" applyFont="1" applyBorder="1" applyAlignment="1" applyProtection="1">
      <alignment horizontal="center" wrapText="1"/>
    </xf>
    <xf numFmtId="0" fontId="55" fillId="0" borderId="0" xfId="0" applyFont="1" applyAlignment="1"/>
    <xf numFmtId="0" fontId="38" fillId="0" borderId="0" xfId="0" applyFont="1" applyBorder="1" applyAlignment="1">
      <alignment horizontal="center"/>
    </xf>
    <xf numFmtId="0" fontId="5" fillId="0" borderId="0" xfId="0" applyFont="1" applyAlignment="1"/>
    <xf numFmtId="0" fontId="56" fillId="0" borderId="0" xfId="0" applyFont="1" applyAlignment="1"/>
    <xf numFmtId="0" fontId="74" fillId="0" borderId="0" xfId="0" applyFont="1" applyBorder="1" applyAlignment="1">
      <alignment horizontal="center" wrapText="1"/>
    </xf>
    <xf numFmtId="0" fontId="5" fillId="0" borderId="0" xfId="0" applyFont="1" applyBorder="1" applyAlignment="1">
      <alignment horizontal="center"/>
    </xf>
    <xf numFmtId="0" fontId="5" fillId="0" borderId="0" xfId="0" applyFont="1" applyAlignment="1">
      <alignment horizontal="center"/>
    </xf>
    <xf numFmtId="0" fontId="22" fillId="0" borderId="0" xfId="0" applyFont="1" applyBorder="1" applyAlignment="1">
      <alignment horizontal="center" wrapText="1"/>
    </xf>
    <xf numFmtId="0" fontId="75" fillId="0" borderId="0" xfId="0" applyFont="1" applyBorder="1" applyAlignment="1">
      <alignment horizontal="center" wrapText="1"/>
    </xf>
    <xf numFmtId="0" fontId="56" fillId="0" borderId="0" xfId="0" applyFont="1" applyBorder="1" applyAlignment="1">
      <alignment horizontal="center"/>
    </xf>
    <xf numFmtId="0" fontId="56" fillId="0" borderId="0" xfId="0" applyFont="1" applyAlignment="1">
      <alignment horizontal="center"/>
    </xf>
    <xf numFmtId="0" fontId="66" fillId="0" borderId="0" xfId="0" applyFont="1" applyBorder="1" applyAlignment="1">
      <alignment horizontal="center" wrapText="1"/>
    </xf>
    <xf numFmtId="0" fontId="65" fillId="0" borderId="0" xfId="0" applyFont="1" applyBorder="1" applyAlignment="1">
      <alignment horizontal="center"/>
    </xf>
    <xf numFmtId="1" fontId="45" fillId="0" borderId="0" xfId="0" applyNumberFormat="1" applyFont="1" applyBorder="1" applyAlignment="1">
      <alignment horizontal="left"/>
    </xf>
    <xf numFmtId="0" fontId="73" fillId="0" borderId="0" xfId="0" applyFont="1" applyBorder="1" applyAlignment="1">
      <alignment horizontal="center" wrapText="1"/>
    </xf>
    <xf numFmtId="1" fontId="18" fillId="0" borderId="0" xfId="0" applyNumberFormat="1" applyFont="1" applyBorder="1" applyAlignment="1">
      <alignment horizontal="center" wrapText="1"/>
    </xf>
    <xf numFmtId="49" fontId="18" fillId="0" borderId="0" xfId="0" applyNumberFormat="1" applyFont="1" applyBorder="1" applyAlignment="1">
      <alignment horizontal="center" wrapText="1"/>
    </xf>
    <xf numFmtId="0" fontId="18" fillId="2" borderId="0" xfId="0" applyFont="1" applyFill="1" applyBorder="1" applyAlignment="1">
      <alignment horizontal="center" wrapText="1"/>
    </xf>
    <xf numFmtId="0" fontId="1" fillId="2" borderId="0" xfId="0" applyFont="1" applyFill="1" applyBorder="1" applyAlignment="1">
      <alignment horizontal="center" wrapText="1"/>
    </xf>
    <xf numFmtId="49" fontId="19" fillId="5" borderId="0" xfId="0" applyNumberFormat="1" applyFont="1" applyFill="1" applyBorder="1" applyAlignment="1">
      <alignment horizontal="center" wrapText="1"/>
    </xf>
    <xf numFmtId="49" fontId="18" fillId="5" borderId="0" xfId="0" applyNumberFormat="1" applyFont="1" applyFill="1" applyBorder="1" applyAlignment="1">
      <alignment horizontal="center" wrapText="1"/>
    </xf>
    <xf numFmtId="0" fontId="6" fillId="0" borderId="0" xfId="0" applyFont="1" applyBorder="1" applyAlignment="1">
      <alignment horizontal="center" wrapText="1"/>
    </xf>
    <xf numFmtId="0" fontId="6" fillId="0" borderId="0" xfId="0" applyFont="1" applyBorder="1" applyAlignment="1">
      <alignment horizontal="left" wrapText="1"/>
    </xf>
    <xf numFmtId="0" fontId="6" fillId="0" borderId="0" xfId="0" applyFont="1" applyFill="1" applyBorder="1" applyAlignment="1">
      <alignment horizontal="center" wrapText="1"/>
    </xf>
    <xf numFmtId="0" fontId="6" fillId="2" borderId="0" xfId="0" applyFont="1" applyFill="1" applyBorder="1" applyAlignment="1">
      <alignment horizontal="center"/>
    </xf>
    <xf numFmtId="0" fontId="23" fillId="2" borderId="0" xfId="1" applyFont="1" applyFill="1" applyBorder="1" applyAlignment="1" applyProtection="1">
      <alignment horizontal="center" wrapText="1"/>
    </xf>
    <xf numFmtId="0" fontId="32" fillId="2" borderId="0" xfId="0" applyFont="1" applyFill="1" applyBorder="1" applyAlignment="1">
      <alignment horizontal="center" wrapText="1"/>
    </xf>
    <xf numFmtId="0" fontId="20" fillId="0" borderId="0" xfId="1" applyBorder="1" applyAlignment="1" applyProtection="1"/>
    <xf numFmtId="0" fontId="19" fillId="5" borderId="0" xfId="0" applyFont="1" applyFill="1" applyBorder="1" applyAlignment="1">
      <alignment horizontal="center" wrapText="1"/>
    </xf>
    <xf numFmtId="0" fontId="45" fillId="0" borderId="0" xfId="0" applyFont="1" applyAlignment="1">
      <alignment horizontal="left"/>
    </xf>
    <xf numFmtId="0" fontId="37" fillId="0" borderId="0" xfId="0" applyFont="1" applyBorder="1" applyAlignment="1">
      <alignment horizontal="center"/>
    </xf>
    <xf numFmtId="49" fontId="60" fillId="7" borderId="0" xfId="0" applyNumberFormat="1" applyFont="1" applyFill="1" applyBorder="1" applyAlignment="1">
      <alignment horizontal="center" wrapText="1"/>
    </xf>
    <xf numFmtId="0" fontId="20" fillId="0" borderId="0" xfId="1" applyBorder="1" applyAlignment="1" applyProtection="1">
      <alignment horizontal="left"/>
    </xf>
    <xf numFmtId="0" fontId="44" fillId="2" borderId="0" xfId="1" applyFont="1" applyFill="1" applyBorder="1" applyAlignment="1" applyProtection="1">
      <alignment horizontal="center" wrapText="1"/>
    </xf>
    <xf numFmtId="0" fontId="6" fillId="5" borderId="0" xfId="0" applyFont="1" applyFill="1" applyBorder="1" applyAlignment="1">
      <alignment horizontal="center"/>
    </xf>
    <xf numFmtId="0" fontId="20" fillId="0" borderId="0" xfId="1" applyBorder="1" applyAlignment="1"/>
    <xf numFmtId="0" fontId="37" fillId="2" borderId="0" xfId="0" applyFont="1" applyFill="1" applyBorder="1" applyAlignment="1">
      <alignment horizontal="center"/>
    </xf>
    <xf numFmtId="49" fontId="58" fillId="5" borderId="0" xfId="0" applyNumberFormat="1" applyFont="1" applyFill="1" applyBorder="1" applyAlignment="1">
      <alignment horizontal="center" wrapText="1"/>
    </xf>
    <xf numFmtId="49" fontId="45" fillId="0" borderId="0" xfId="0" applyNumberFormat="1" applyFont="1" applyAlignment="1">
      <alignment horizontal="left"/>
    </xf>
    <xf numFmtId="0" fontId="20" fillId="0" borderId="0" xfId="1" applyFont="1" applyBorder="1" applyAlignment="1" applyProtection="1">
      <alignment horizontal="left"/>
    </xf>
    <xf numFmtId="0" fontId="20" fillId="0" borderId="0" xfId="1" applyAlignment="1">
      <alignment horizontal="left"/>
    </xf>
    <xf numFmtId="1" fontId="45" fillId="0" borderId="0" xfId="0" applyNumberFormat="1" applyFont="1" applyFill="1" applyBorder="1" applyAlignment="1">
      <alignment horizontal="left"/>
    </xf>
    <xf numFmtId="1" fontId="6" fillId="0" borderId="0" xfId="0" applyNumberFormat="1" applyFont="1" applyFill="1" applyBorder="1" applyAlignment="1">
      <alignment horizontal="center"/>
    </xf>
    <xf numFmtId="0" fontId="6" fillId="9" borderId="0" xfId="0" applyFont="1" applyFill="1" applyBorder="1" applyAlignment="1">
      <alignment horizontal="center"/>
    </xf>
    <xf numFmtId="0" fontId="40" fillId="9" borderId="0" xfId="1" applyFont="1" applyFill="1" applyBorder="1" applyAlignment="1" applyProtection="1">
      <alignment horizontal="center" wrapText="1"/>
    </xf>
    <xf numFmtId="0" fontId="39" fillId="9" borderId="0" xfId="0" applyFont="1" applyFill="1" applyBorder="1" applyAlignment="1">
      <alignment horizontal="center" wrapText="1"/>
    </xf>
    <xf numFmtId="1" fontId="70" fillId="0" borderId="0" xfId="0" applyNumberFormat="1" applyFont="1" applyFill="1" applyBorder="1" applyAlignment="1">
      <alignment horizontal="left"/>
    </xf>
    <xf numFmtId="1" fontId="61" fillId="0" borderId="0" xfId="0" applyNumberFormat="1" applyFont="1" applyFill="1" applyBorder="1" applyAlignment="1">
      <alignment horizontal="center"/>
    </xf>
    <xf numFmtId="1" fontId="46" fillId="0" borderId="0" xfId="0" applyNumberFormat="1" applyFont="1" applyBorder="1" applyAlignment="1">
      <alignment horizontal="left"/>
    </xf>
    <xf numFmtId="49" fontId="41" fillId="7" borderId="0" xfId="0" applyNumberFormat="1" applyFont="1" applyFill="1" applyBorder="1" applyAlignment="1">
      <alignment horizontal="center" wrapText="1"/>
    </xf>
    <xf numFmtId="0" fontId="61" fillId="0" borderId="0" xfId="0" applyFont="1" applyFill="1" applyBorder="1" applyAlignment="1">
      <alignment horizontal="center"/>
    </xf>
    <xf numFmtId="0" fontId="7" fillId="0" borderId="0" xfId="0" applyFont="1" applyBorder="1" applyAlignment="1">
      <alignment horizontal="center"/>
    </xf>
    <xf numFmtId="0" fontId="55" fillId="0" borderId="0" xfId="0" applyFont="1" applyBorder="1" applyAlignment="1">
      <alignment horizontal="center"/>
    </xf>
    <xf numFmtId="0" fontId="20" fillId="0" borderId="0" xfId="1" applyBorder="1" applyAlignment="1">
      <alignment horizontal="left"/>
    </xf>
    <xf numFmtId="49" fontId="45" fillId="0" borderId="0" xfId="0" applyNumberFormat="1" applyFont="1" applyBorder="1" applyAlignment="1">
      <alignment horizontal="left"/>
    </xf>
    <xf numFmtId="0" fontId="72" fillId="0" borderId="0" xfId="0" applyFont="1" applyFill="1" applyBorder="1" applyAlignment="1">
      <alignment horizontal="center"/>
    </xf>
    <xf numFmtId="0" fontId="61" fillId="0" borderId="0" xfId="0" applyFont="1" applyBorder="1" applyAlignment="1">
      <alignment horizontal="center" wrapText="1"/>
    </xf>
    <xf numFmtId="0" fontId="3" fillId="2" borderId="0" xfId="0" applyFont="1" applyFill="1" applyBorder="1" applyAlignment="1">
      <alignment horizontal="center" wrapText="1"/>
    </xf>
    <xf numFmtId="0" fontId="3" fillId="9" borderId="0" xfId="0" applyFont="1" applyFill="1" applyBorder="1" applyAlignment="1">
      <alignment horizontal="center" wrapText="1"/>
    </xf>
    <xf numFmtId="0" fontId="32" fillId="9" borderId="0" xfId="0" applyFont="1" applyFill="1" applyBorder="1" applyAlignment="1">
      <alignment horizontal="center" wrapText="1"/>
    </xf>
    <xf numFmtId="1" fontId="45" fillId="0" borderId="0" xfId="0" applyNumberFormat="1" applyFont="1" applyBorder="1" applyAlignment="1">
      <alignment horizontal="left" wrapText="1"/>
    </xf>
    <xf numFmtId="0" fontId="45" fillId="0" borderId="0" xfId="1" applyFont="1" applyBorder="1" applyAlignment="1" applyProtection="1">
      <alignment horizontal="center" wrapText="1"/>
    </xf>
    <xf numFmtId="1" fontId="19" fillId="0" borderId="0" xfId="0" applyNumberFormat="1" applyFont="1" applyBorder="1" applyAlignment="1">
      <alignment horizontal="center" wrapText="1"/>
    </xf>
    <xf numFmtId="0" fontId="19" fillId="0" borderId="0" xfId="0" applyNumberFormat="1" applyFont="1" applyBorder="1" applyAlignment="1">
      <alignment horizontal="center" wrapText="1"/>
    </xf>
    <xf numFmtId="1" fontId="64" fillId="0" borderId="0" xfId="0" applyNumberFormat="1" applyFont="1" applyBorder="1" applyAlignment="1">
      <alignment horizontal="center"/>
    </xf>
    <xf numFmtId="1" fontId="0" fillId="0" borderId="0" xfId="0" applyNumberFormat="1" applyBorder="1" applyAlignment="1">
      <alignment horizontal="center"/>
    </xf>
    <xf numFmtId="1" fontId="46" fillId="0" borderId="0" xfId="0" applyNumberFormat="1" applyFont="1" applyBorder="1" applyAlignment="1">
      <alignment horizontal="left" wrapText="1"/>
    </xf>
    <xf numFmtId="0" fontId="72" fillId="0" borderId="0" xfId="1" applyFont="1" applyBorder="1" applyAlignment="1" applyProtection="1">
      <alignment horizontal="center" wrapText="1"/>
    </xf>
    <xf numFmtId="1" fontId="20" fillId="0" borderId="0" xfId="1" applyNumberFormat="1" applyBorder="1" applyAlignment="1" applyProtection="1">
      <alignment horizontal="center" wrapText="1"/>
    </xf>
    <xf numFmtId="49" fontId="21" fillId="0" borderId="0" xfId="1" applyNumberFormat="1" applyFont="1" applyBorder="1" applyAlignment="1" applyProtection="1">
      <alignment horizontal="center" wrapText="1"/>
    </xf>
    <xf numFmtId="0" fontId="59" fillId="0" borderId="0" xfId="1" applyFont="1" applyAlignment="1">
      <alignment horizontal="left"/>
    </xf>
    <xf numFmtId="0" fontId="42" fillId="0" borderId="0" xfId="0" applyFont="1" applyBorder="1" applyAlignment="1">
      <alignment horizontal="center" wrapText="1"/>
    </xf>
    <xf numFmtId="1" fontId="33" fillId="0" borderId="0" xfId="0" applyNumberFormat="1" applyFont="1" applyBorder="1" applyAlignment="1">
      <alignment horizontal="center"/>
    </xf>
    <xf numFmtId="49" fontId="19" fillId="0" borderId="0" xfId="0" applyNumberFormat="1" applyFont="1" applyBorder="1" applyAlignment="1">
      <alignment horizontal="center" wrapText="1"/>
    </xf>
    <xf numFmtId="49" fontId="21" fillId="5" borderId="0" xfId="1" applyNumberFormat="1" applyFont="1" applyFill="1" applyBorder="1" applyAlignment="1" applyProtection="1">
      <alignment horizontal="center" wrapText="1"/>
    </xf>
    <xf numFmtId="0" fontId="25" fillId="2" borderId="0" xfId="0" applyFont="1" applyFill="1" applyBorder="1" applyAlignment="1">
      <alignment horizontal="center" wrapText="1"/>
    </xf>
    <xf numFmtId="0" fontId="37" fillId="9" borderId="0" xfId="0" applyFont="1" applyFill="1" applyBorder="1" applyAlignment="1">
      <alignment horizontal="center"/>
    </xf>
    <xf numFmtId="0" fontId="6" fillId="0" borderId="0" xfId="0" applyNumberFormat="1" applyFont="1" applyFill="1" applyBorder="1" applyAlignment="1">
      <alignment horizontal="center"/>
    </xf>
    <xf numFmtId="0" fontId="20" fillId="0" borderId="0" xfId="1" applyBorder="1" applyAlignment="1" applyProtection="1">
      <alignment horizontal="center" wrapText="1"/>
    </xf>
    <xf numFmtId="1" fontId="46" fillId="6" borderId="0" xfId="0" applyNumberFormat="1" applyFont="1" applyFill="1" applyBorder="1" applyAlignment="1">
      <alignment horizontal="left" wrapText="1"/>
    </xf>
    <xf numFmtId="0" fontId="53" fillId="2" borderId="0" xfId="0" applyFont="1" applyFill="1" applyBorder="1" applyAlignment="1">
      <alignment horizontal="center"/>
    </xf>
    <xf numFmtId="0" fontId="3" fillId="0" borderId="0" xfId="0" applyFont="1" applyBorder="1" applyAlignment="1">
      <alignment horizontal="center" wrapText="1"/>
    </xf>
    <xf numFmtId="0" fontId="3" fillId="2" borderId="0" xfId="1" applyFont="1" applyFill="1" applyBorder="1" applyAlignment="1" applyProtection="1">
      <alignment horizontal="center" wrapText="1"/>
    </xf>
    <xf numFmtId="49" fontId="67" fillId="5" borderId="0" xfId="0" applyNumberFormat="1" applyFont="1" applyFill="1" applyBorder="1" applyAlignment="1">
      <alignment horizontal="center" wrapText="1"/>
    </xf>
    <xf numFmtId="1" fontId="27" fillId="0" borderId="0" xfId="1" applyNumberFormat="1" applyFont="1" applyBorder="1" applyAlignment="1" applyProtection="1">
      <alignment horizontal="center" wrapText="1"/>
    </xf>
    <xf numFmtId="49" fontId="27" fillId="0" borderId="0" xfId="1" applyNumberFormat="1" applyFont="1" applyBorder="1" applyAlignment="1" applyProtection="1">
      <alignment horizontal="center" wrapText="1"/>
    </xf>
    <xf numFmtId="1" fontId="6" fillId="2" borderId="0" xfId="0" applyNumberFormat="1" applyFont="1" applyFill="1" applyBorder="1" applyAlignment="1">
      <alignment horizontal="center"/>
    </xf>
    <xf numFmtId="1" fontId="37" fillId="2" borderId="0" xfId="0" applyNumberFormat="1" applyFont="1" applyFill="1" applyBorder="1" applyAlignment="1">
      <alignment horizontal="center"/>
    </xf>
    <xf numFmtId="1" fontId="6" fillId="0" borderId="0" xfId="0" applyNumberFormat="1" applyFont="1" applyBorder="1" applyAlignment="1">
      <alignment horizontal="left"/>
    </xf>
    <xf numFmtId="0" fontId="72" fillId="0" borderId="0" xfId="0" applyFont="1" applyBorder="1" applyAlignment="1">
      <alignment horizontal="center" wrapText="1"/>
    </xf>
    <xf numFmtId="1" fontId="5" fillId="0" borderId="0" xfId="0" applyNumberFormat="1" applyFont="1" applyBorder="1" applyAlignment="1">
      <alignment horizontal="center"/>
    </xf>
    <xf numFmtId="49" fontId="20" fillId="0" borderId="0" xfId="1" applyNumberFormat="1" applyBorder="1" applyAlignment="1" applyProtection="1">
      <alignment horizontal="center" wrapText="1"/>
    </xf>
    <xf numFmtId="0" fontId="45" fillId="0" borderId="0" xfId="0" applyNumberFormat="1" applyFont="1" applyFill="1" applyBorder="1" applyAlignment="1">
      <alignment horizontal="left"/>
    </xf>
    <xf numFmtId="0" fontId="48" fillId="0" borderId="0" xfId="1" applyFont="1" applyBorder="1" applyAlignment="1" applyProtection="1">
      <alignment horizontal="left"/>
    </xf>
    <xf numFmtId="49" fontId="5" fillId="5" borderId="0" xfId="0" applyNumberFormat="1" applyFont="1" applyFill="1" applyBorder="1" applyAlignment="1">
      <alignment horizontal="center" wrapText="1"/>
    </xf>
    <xf numFmtId="0" fontId="24" fillId="2" borderId="0" xfId="0" applyFont="1" applyFill="1" applyBorder="1" applyAlignment="1">
      <alignment horizontal="center" wrapText="1"/>
    </xf>
    <xf numFmtId="1" fontId="56" fillId="0" borderId="0" xfId="0" applyNumberFormat="1" applyFont="1" applyBorder="1" applyAlignment="1">
      <alignment horizontal="center"/>
    </xf>
    <xf numFmtId="1" fontId="45" fillId="6" borderId="0" xfId="0" applyNumberFormat="1" applyFont="1" applyFill="1" applyBorder="1" applyAlignment="1">
      <alignment horizontal="left" wrapText="1"/>
    </xf>
    <xf numFmtId="0" fontId="35" fillId="2" borderId="0" xfId="0" applyFont="1" applyFill="1" applyBorder="1" applyAlignment="1">
      <alignment horizontal="center" wrapText="1"/>
    </xf>
    <xf numFmtId="1" fontId="45" fillId="0" borderId="0" xfId="2" applyNumberFormat="1" applyFont="1" applyBorder="1" applyAlignment="1">
      <alignment horizontal="left"/>
    </xf>
    <xf numFmtId="49" fontId="46" fillId="0" borderId="0" xfId="0" applyNumberFormat="1" applyFont="1" applyBorder="1" applyAlignment="1">
      <alignment horizontal="left"/>
    </xf>
    <xf numFmtId="0" fontId="20" fillId="0" borderId="0" xfId="1" applyFont="1" applyBorder="1" applyAlignment="1" applyProtection="1">
      <alignment horizontal="center"/>
    </xf>
    <xf numFmtId="0" fontId="57" fillId="0" borderId="0" xfId="1" applyFont="1" applyAlignment="1">
      <alignment horizontal="left"/>
    </xf>
    <xf numFmtId="0" fontId="73" fillId="0" borderId="0" xfId="0" applyFont="1" applyBorder="1" applyAlignment="1">
      <alignment horizontal="center"/>
    </xf>
    <xf numFmtId="0" fontId="72" fillId="0" borderId="0" xfId="1" applyFont="1" applyAlignment="1">
      <alignment horizontal="left"/>
    </xf>
    <xf numFmtId="1" fontId="21" fillId="0" borderId="0" xfId="1" applyNumberFormat="1" applyFont="1" applyBorder="1" applyAlignment="1" applyProtection="1">
      <alignment horizontal="center" wrapText="1"/>
    </xf>
    <xf numFmtId="0" fontId="46" fillId="0" borderId="0" xfId="0" applyFont="1" applyFill="1" applyBorder="1" applyAlignment="1">
      <alignment horizontal="left"/>
    </xf>
    <xf numFmtId="1" fontId="58" fillId="0" borderId="0" xfId="1" applyNumberFormat="1" applyFont="1" applyBorder="1" applyAlignment="1" applyProtection="1">
      <alignment horizontal="center" wrapText="1"/>
    </xf>
    <xf numFmtId="49" fontId="68" fillId="0" borderId="0" xfId="1" applyNumberFormat="1" applyFont="1" applyBorder="1" applyAlignment="1" applyProtection="1">
      <alignment horizontal="center" wrapText="1"/>
    </xf>
    <xf numFmtId="1" fontId="65" fillId="0" borderId="0" xfId="0" applyNumberFormat="1" applyFont="1" applyBorder="1" applyAlignment="1">
      <alignment horizontal="center"/>
    </xf>
    <xf numFmtId="1" fontId="23" fillId="0" borderId="0" xfId="1" applyNumberFormat="1" applyFont="1" applyBorder="1" applyAlignment="1" applyProtection="1">
      <alignment horizontal="center" wrapText="1"/>
    </xf>
    <xf numFmtId="1" fontId="45" fillId="0" borderId="0" xfId="0" applyNumberFormat="1" applyFont="1" applyFill="1" applyBorder="1" applyAlignment="1">
      <alignment horizontal="left" wrapText="1"/>
    </xf>
    <xf numFmtId="0" fontId="73" fillId="0" borderId="0" xfId="0" applyFont="1" applyAlignment="1">
      <alignment horizontal="left"/>
    </xf>
    <xf numFmtId="0" fontId="29" fillId="2" borderId="0" xfId="0" applyFont="1" applyFill="1" applyBorder="1" applyAlignment="1">
      <alignment horizontal="center" wrapText="1"/>
    </xf>
    <xf numFmtId="0" fontId="31" fillId="0" borderId="0" xfId="1" applyFont="1" applyBorder="1" applyAlignment="1" applyProtection="1">
      <alignment horizontal="center" wrapText="1"/>
    </xf>
    <xf numFmtId="0" fontId="20" fillId="0" borderId="0" xfId="1" applyFont="1" applyBorder="1" applyAlignment="1" applyProtection="1">
      <alignment horizontal="center" wrapText="1"/>
    </xf>
    <xf numFmtId="49" fontId="1" fillId="5" borderId="0" xfId="0" applyNumberFormat="1" applyFont="1" applyFill="1" applyBorder="1" applyAlignment="1">
      <alignment horizontal="center" wrapText="1"/>
    </xf>
    <xf numFmtId="0" fontId="46" fillId="0" borderId="0" xfId="0" applyFont="1" applyAlignment="1">
      <alignment horizontal="center" wrapText="1"/>
    </xf>
    <xf numFmtId="2" fontId="5" fillId="0" borderId="0" xfId="0" applyNumberFormat="1" applyFont="1" applyBorder="1" applyAlignment="1">
      <alignment horizontal="center"/>
    </xf>
    <xf numFmtId="0" fontId="29" fillId="2" borderId="0" xfId="1" applyFont="1" applyFill="1" applyBorder="1" applyAlignment="1" applyProtection="1">
      <alignment horizontal="center" wrapText="1"/>
    </xf>
    <xf numFmtId="2" fontId="5" fillId="5" borderId="0" xfId="0" applyNumberFormat="1" applyFont="1" applyFill="1" applyBorder="1" applyAlignment="1">
      <alignment horizontal="center"/>
    </xf>
    <xf numFmtId="49" fontId="23" fillId="0" borderId="0" xfId="1" applyNumberFormat="1" applyFont="1" applyBorder="1" applyAlignment="1" applyProtection="1">
      <alignment horizontal="center" wrapText="1"/>
    </xf>
    <xf numFmtId="0" fontId="26" fillId="0" borderId="0" xfId="1" applyFont="1" applyBorder="1" applyAlignment="1" applyProtection="1">
      <alignment horizontal="center" wrapText="1"/>
    </xf>
    <xf numFmtId="1" fontId="28" fillId="0" borderId="0" xfId="1" applyNumberFormat="1" applyFont="1" applyBorder="1" applyAlignment="1" applyProtection="1">
      <alignment horizontal="center" wrapText="1"/>
    </xf>
    <xf numFmtId="0" fontId="6" fillId="0" borderId="0" xfId="0" applyFont="1" applyBorder="1" applyAlignment="1">
      <alignment horizontal="left"/>
    </xf>
    <xf numFmtId="1" fontId="61" fillId="0" borderId="0" xfId="0" applyNumberFormat="1" applyFont="1" applyBorder="1" applyAlignment="1">
      <alignment horizontal="center"/>
    </xf>
    <xf numFmtId="0" fontId="38" fillId="0" borderId="0" xfId="0" applyFont="1" applyBorder="1" applyAlignment="1">
      <alignment horizontal="center" wrapText="1"/>
    </xf>
    <xf numFmtId="49" fontId="3" fillId="5" borderId="0" xfId="0" applyNumberFormat="1" applyFont="1" applyFill="1" applyBorder="1" applyAlignment="1">
      <alignment horizontal="center" wrapText="1"/>
    </xf>
    <xf numFmtId="1" fontId="70" fillId="0" borderId="0" xfId="0" applyNumberFormat="1" applyFont="1" applyBorder="1" applyAlignment="1">
      <alignment horizontal="left"/>
    </xf>
    <xf numFmtId="0" fontId="0" fillId="0" borderId="0" xfId="0" applyAlignment="1">
      <alignment horizontal="left"/>
    </xf>
    <xf numFmtId="0" fontId="42" fillId="0" borderId="0" xfId="0" applyFont="1" applyFill="1" applyBorder="1" applyAlignment="1">
      <alignment horizontal="center" wrapText="1"/>
    </xf>
    <xf numFmtId="2" fontId="45" fillId="0" borderId="0" xfId="0" applyNumberFormat="1" applyFont="1" applyBorder="1" applyAlignment="1">
      <alignment horizontal="left"/>
    </xf>
    <xf numFmtId="0" fontId="6" fillId="0" borderId="0" xfId="0" applyFont="1" applyBorder="1" applyAlignment="1">
      <alignment wrapText="1"/>
    </xf>
    <xf numFmtId="0" fontId="45" fillId="0" borderId="0" xfId="0" applyFont="1" applyFill="1" applyBorder="1" applyAlignment="1">
      <alignment horizontal="left"/>
    </xf>
    <xf numFmtId="49" fontId="46" fillId="0" borderId="0" xfId="0" applyNumberFormat="1" applyFont="1" applyBorder="1" applyAlignment="1">
      <alignment horizontal="left" wrapText="1"/>
    </xf>
    <xf numFmtId="0" fontId="45" fillId="4" borderId="0" xfId="0" applyFont="1" applyFill="1" applyBorder="1" applyAlignment="1">
      <alignment horizontal="center"/>
    </xf>
    <xf numFmtId="1" fontId="72" fillId="4" borderId="0" xfId="1" applyNumberFormat="1" applyFont="1" applyFill="1" applyBorder="1" applyAlignment="1" applyProtection="1">
      <alignment horizontal="center" wrapText="1"/>
    </xf>
    <xf numFmtId="49" fontId="72" fillId="4" borderId="0" xfId="1" applyNumberFormat="1" applyFont="1" applyFill="1" applyBorder="1" applyAlignment="1" applyProtection="1">
      <alignment horizontal="center" wrapText="1"/>
    </xf>
    <xf numFmtId="49" fontId="45" fillId="4" borderId="0" xfId="1" applyNumberFormat="1" applyFont="1" applyFill="1" applyBorder="1" applyAlignment="1" applyProtection="1">
      <alignment horizontal="center" wrapText="1"/>
    </xf>
    <xf numFmtId="49" fontId="73" fillId="4" borderId="0" xfId="0" applyNumberFormat="1" applyFont="1" applyFill="1" applyBorder="1" applyAlignment="1">
      <alignment horizontal="center" wrapText="1"/>
    </xf>
    <xf numFmtId="0" fontId="72" fillId="4" borderId="0" xfId="0" applyFont="1" applyFill="1" applyBorder="1" applyAlignment="1">
      <alignment horizontal="center"/>
    </xf>
    <xf numFmtId="0" fontId="45" fillId="4" borderId="0" xfId="0" applyFont="1" applyFill="1" applyBorder="1" applyAlignment="1">
      <alignment horizontal="center" wrapText="1"/>
    </xf>
    <xf numFmtId="0" fontId="72" fillId="4" borderId="0" xfId="1" applyFont="1" applyFill="1" applyBorder="1" applyAlignment="1" applyProtection="1">
      <alignment horizontal="center" wrapText="1"/>
    </xf>
    <xf numFmtId="0" fontId="45" fillId="7" borderId="0" xfId="0" applyFont="1" applyFill="1" applyAlignment="1"/>
    <xf numFmtId="0" fontId="0" fillId="0" borderId="9" xfId="0" applyBorder="1" applyAlignment="1"/>
    <xf numFmtId="0" fontId="17" fillId="0" borderId="0" xfId="0" applyFont="1" applyAlignment="1">
      <alignment horizontal="center" vertical="center" wrapText="1"/>
    </xf>
    <xf numFmtId="0" fontId="0" fillId="0" borderId="14" xfId="0" applyFont="1" applyBorder="1" applyAlignment="1">
      <alignment horizontal="center" vertical="center" wrapText="1"/>
    </xf>
    <xf numFmtId="0" fontId="0" fillId="0" borderId="15" xfId="0" applyBorder="1" applyAlignment="1">
      <alignment horizontal="center" vertical="center" wrapText="1"/>
    </xf>
    <xf numFmtId="0" fontId="0" fillId="0" borderId="17" xfId="0" applyFont="1" applyBorder="1" applyAlignment="1">
      <alignment horizontal="center" vertical="center"/>
    </xf>
    <xf numFmtId="0" fontId="0" fillId="0" borderId="4" xfId="0" applyFont="1" applyBorder="1" applyAlignment="1">
      <alignment horizontal="center" vertical="center"/>
    </xf>
    <xf numFmtId="0" fontId="0" fillId="0" borderId="15" xfId="0" applyFont="1" applyBorder="1" applyAlignment="1">
      <alignment horizontal="center" vertical="center" wrapText="1"/>
    </xf>
    <xf numFmtId="0" fontId="15" fillId="0" borderId="34" xfId="0" applyFont="1" applyBorder="1" applyAlignment="1">
      <alignment horizontal="center" vertical="center" wrapText="1"/>
    </xf>
    <xf numFmtId="0" fontId="15" fillId="0" borderId="39" xfId="0" applyFont="1" applyBorder="1" applyAlignment="1">
      <alignment horizontal="center" vertical="center" wrapText="1"/>
    </xf>
    <xf numFmtId="0" fontId="15" fillId="0" borderId="38"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38" xfId="0" applyFont="1" applyBorder="1" applyAlignment="1">
      <alignment horizontal="center" vertical="center" wrapText="1"/>
    </xf>
    <xf numFmtId="0" fontId="0" fillId="0" borderId="18" xfId="0" applyFont="1" applyBorder="1" applyAlignment="1">
      <alignment horizontal="center" vertical="center" wrapText="1"/>
    </xf>
    <xf numFmtId="0" fontId="8" fillId="0" borderId="4" xfId="0" applyFont="1" applyBorder="1" applyAlignment="1">
      <alignment horizontal="center" vertical="center" wrapText="1"/>
    </xf>
    <xf numFmtId="0" fontId="0" fillId="0" borderId="20" xfId="0" applyFont="1" applyBorder="1" applyAlignment="1">
      <alignment horizontal="center" vertical="center" wrapText="1"/>
    </xf>
    <xf numFmtId="0" fontId="8" fillId="0" borderId="19" xfId="0" applyFont="1" applyBorder="1" applyAlignment="1">
      <alignment wrapText="1"/>
    </xf>
    <xf numFmtId="0" fontId="8" fillId="0" borderId="15" xfId="0" applyFont="1" applyBorder="1" applyAlignment="1">
      <alignment wrapText="1"/>
    </xf>
    <xf numFmtId="0" fontId="0" fillId="0" borderId="4" xfId="0" applyFont="1" applyBorder="1" applyAlignment="1">
      <alignment vertical="center" wrapText="1"/>
    </xf>
    <xf numFmtId="0" fontId="0" fillId="0" borderId="43" xfId="0" applyFont="1" applyBorder="1" applyAlignment="1">
      <alignment horizontal="left" vertical="center" wrapText="1"/>
    </xf>
    <xf numFmtId="0" fontId="0" fillId="0" borderId="42" xfId="0" applyFont="1" applyBorder="1" applyAlignment="1">
      <alignment horizontal="left" vertical="center" wrapText="1"/>
    </xf>
    <xf numFmtId="0" fontId="0" fillId="0" borderId="42" xfId="0" applyFont="1" applyBorder="1" applyAlignment="1">
      <alignment horizontal="left" vertical="center"/>
    </xf>
    <xf numFmtId="0" fontId="0" fillId="0" borderId="43" xfId="0" applyFont="1" applyBorder="1" applyAlignment="1">
      <alignment horizontal="center" vertical="center"/>
    </xf>
    <xf numFmtId="0" fontId="1" fillId="0" borderId="41" xfId="0" applyFont="1" applyBorder="1" applyAlignment="1">
      <alignment horizontal="left" vertical="center"/>
    </xf>
    <xf numFmtId="0" fontId="0" fillId="0" borderId="41" xfId="0" applyFont="1" applyBorder="1" applyAlignment="1">
      <alignment horizontal="center" vertical="center"/>
    </xf>
    <xf numFmtId="0" fontId="0" fillId="0" borderId="42" xfId="0" applyFont="1" applyBorder="1" applyAlignment="1">
      <alignment horizontal="center" vertical="center"/>
    </xf>
    <xf numFmtId="0" fontId="0" fillId="0" borderId="41" xfId="0" applyFont="1" applyBorder="1" applyAlignment="1">
      <alignment horizontal="center"/>
    </xf>
    <xf numFmtId="0" fontId="0" fillId="0" borderId="41" xfId="0" applyFont="1" applyBorder="1" applyAlignment="1">
      <alignment horizontal="left" vertical="center" wrapText="1"/>
    </xf>
    <xf numFmtId="0" fontId="0" fillId="0" borderId="42" xfId="0" applyFont="1" applyBorder="1" applyAlignment="1">
      <alignment horizontal="center"/>
    </xf>
    <xf numFmtId="0" fontId="0" fillId="0" borderId="0" xfId="0" applyFont="1" applyBorder="1" applyAlignment="1">
      <alignment horizontal="center" vertical="center" wrapText="1"/>
    </xf>
    <xf numFmtId="1" fontId="51" fillId="0" borderId="0" xfId="0" applyNumberFormat="1" applyFont="1" applyBorder="1" applyAlignment="1">
      <alignment horizontal="center" vertical="center" wrapText="1"/>
    </xf>
    <xf numFmtId="1" fontId="18" fillId="0" borderId="0" xfId="0" applyNumberFormat="1" applyFont="1" applyBorder="1" applyAlignment="1">
      <alignment horizontal="center" vertical="center" wrapText="1"/>
    </xf>
    <xf numFmtId="49" fontId="18" fillId="0" borderId="0" xfId="0" applyNumberFormat="1" applyFont="1" applyBorder="1" applyAlignment="1">
      <alignment horizontal="center" vertical="center" wrapText="1"/>
    </xf>
    <xf numFmtId="0" fontId="18" fillId="6" borderId="0" xfId="0" applyFont="1" applyFill="1" applyBorder="1" applyAlignment="1">
      <alignment horizontal="center" vertical="center" wrapText="1"/>
    </xf>
    <xf numFmtId="0" fontId="6" fillId="0" borderId="0" xfId="0" applyFont="1" applyBorder="1" applyAlignment="1">
      <alignment horizontal="center" vertical="center"/>
    </xf>
    <xf numFmtId="1" fontId="22" fillId="0" borderId="0" xfId="1" applyNumberFormat="1" applyFont="1" applyFill="1" applyBorder="1" applyAlignment="1" applyProtection="1">
      <alignment horizontal="center" vertical="center" wrapText="1"/>
    </xf>
    <xf numFmtId="0" fontId="6" fillId="0" borderId="0" xfId="0" applyFont="1" applyFill="1" applyBorder="1" applyAlignment="1">
      <alignment horizontal="center" vertical="center"/>
    </xf>
    <xf numFmtId="0" fontId="61" fillId="0" borderId="0" xfId="0" applyFont="1" applyBorder="1" applyAlignment="1">
      <alignment horizontal="center" vertical="center"/>
    </xf>
    <xf numFmtId="1" fontId="6" fillId="0" borderId="0" xfId="0" applyNumberFormat="1" applyFont="1" applyBorder="1" applyAlignment="1">
      <alignment horizontal="center" vertical="center"/>
    </xf>
    <xf numFmtId="0" fontId="37" fillId="6" borderId="0" xfId="0" applyFont="1" applyFill="1" applyBorder="1" applyAlignment="1">
      <alignment horizontal="center" vertical="center"/>
    </xf>
    <xf numFmtId="0" fontId="42" fillId="0" borderId="0" xfId="0" applyFont="1" applyBorder="1" applyAlignment="1">
      <alignment horizontal="center" vertical="center"/>
    </xf>
    <xf numFmtId="1" fontId="6" fillId="0" borderId="0" xfId="0" applyNumberFormat="1" applyFont="1" applyFill="1" applyBorder="1" applyAlignment="1">
      <alignment horizontal="center" vertical="center"/>
    </xf>
    <xf numFmtId="0" fontId="6" fillId="8" borderId="0" xfId="0" applyFont="1" applyFill="1" applyBorder="1" applyAlignment="1">
      <alignment horizontal="center" vertical="center"/>
    </xf>
    <xf numFmtId="0" fontId="64" fillId="0" borderId="0" xfId="0" applyFont="1" applyBorder="1" applyAlignment="1">
      <alignment horizontal="center" vertical="center"/>
    </xf>
    <xf numFmtId="0" fontId="56" fillId="0" borderId="0" xfId="0" applyFont="1" applyBorder="1" applyAlignment="1">
      <alignment horizontal="center" vertical="center"/>
    </xf>
    <xf numFmtId="0" fontId="61" fillId="0" borderId="0" xfId="0" applyFont="1" applyFill="1" applyBorder="1" applyAlignment="1">
      <alignment horizontal="center" vertical="center"/>
    </xf>
    <xf numFmtId="0" fontId="7" fillId="0" borderId="0" xfId="0" applyFont="1" applyBorder="1" applyAlignment="1">
      <alignment horizontal="center" vertical="center"/>
    </xf>
    <xf numFmtId="0" fontId="6" fillId="0" borderId="0" xfId="0" applyFont="1" applyFill="1" applyBorder="1" applyAlignment="1">
      <alignment horizontal="center" vertical="center" wrapText="1"/>
    </xf>
    <xf numFmtId="1" fontId="22" fillId="0" borderId="0" xfId="0" applyNumberFormat="1" applyFont="1" applyBorder="1" applyAlignment="1">
      <alignment horizontal="center" vertical="center" wrapText="1"/>
    </xf>
    <xf numFmtId="0" fontId="22" fillId="0" borderId="0" xfId="0" applyFont="1" applyBorder="1" applyAlignment="1">
      <alignment horizontal="center" vertical="center" wrapText="1"/>
    </xf>
    <xf numFmtId="0" fontId="19" fillId="6" borderId="0" xfId="0" applyFont="1" applyFill="1" applyBorder="1" applyAlignment="1">
      <alignment horizontal="center" vertical="center" wrapText="1"/>
    </xf>
    <xf numFmtId="0" fontId="52" fillId="0" borderId="0" xfId="1" applyFont="1" applyBorder="1" applyAlignment="1" applyProtection="1">
      <alignment horizontal="center" vertical="center"/>
    </xf>
    <xf numFmtId="49" fontId="22" fillId="0" borderId="0" xfId="0" applyNumberFormat="1" applyFont="1" applyBorder="1" applyAlignment="1">
      <alignment horizontal="center" vertical="center" wrapText="1"/>
    </xf>
    <xf numFmtId="0" fontId="21" fillId="6" borderId="0" xfId="1" applyFont="1" applyFill="1" applyBorder="1" applyAlignment="1" applyProtection="1">
      <alignment horizontal="center" vertical="center" wrapText="1"/>
    </xf>
    <xf numFmtId="0" fontId="63" fillId="0" borderId="0" xfId="0" applyFont="1" applyBorder="1" applyAlignment="1">
      <alignment horizontal="center" vertical="center"/>
    </xf>
    <xf numFmtId="0" fontId="33" fillId="0" borderId="0" xfId="0" applyFont="1" applyBorder="1" applyAlignment="1">
      <alignment horizontal="center" vertical="center"/>
    </xf>
    <xf numFmtId="1" fontId="6" fillId="0" borderId="0" xfId="1" applyNumberFormat="1" applyFont="1" applyBorder="1" applyAlignment="1" applyProtection="1">
      <alignment horizontal="center" vertical="center" wrapText="1"/>
    </xf>
    <xf numFmtId="1" fontId="22" fillId="0" borderId="0" xfId="1" applyNumberFormat="1" applyFont="1" applyBorder="1" applyAlignment="1" applyProtection="1">
      <alignment horizontal="center" vertical="center" wrapText="1"/>
    </xf>
    <xf numFmtId="49" fontId="22" fillId="0" borderId="0" xfId="1" applyNumberFormat="1" applyFont="1" applyBorder="1" applyAlignment="1" applyProtection="1">
      <alignment horizontal="center" vertical="center" wrapText="1"/>
    </xf>
    <xf numFmtId="0" fontId="42" fillId="0" borderId="0" xfId="0" applyFont="1" applyFill="1" applyBorder="1" applyAlignment="1">
      <alignment horizontal="center" vertical="center"/>
    </xf>
    <xf numFmtId="1" fontId="61" fillId="0" borderId="0" xfId="1" applyNumberFormat="1" applyFont="1" applyBorder="1" applyAlignment="1" applyProtection="1">
      <alignment horizontal="center" vertical="center" wrapText="1"/>
    </xf>
    <xf numFmtId="1" fontId="67" fillId="0" borderId="0" xfId="1" applyNumberFormat="1" applyFont="1" applyBorder="1" applyAlignment="1" applyProtection="1">
      <alignment horizontal="center" vertical="center" wrapText="1"/>
    </xf>
    <xf numFmtId="49" fontId="19" fillId="0" borderId="0" xfId="1" applyNumberFormat="1" applyFont="1" applyBorder="1" applyAlignment="1" applyProtection="1">
      <alignment horizontal="center" vertical="center" wrapText="1"/>
    </xf>
    <xf numFmtId="1" fontId="19" fillId="0" borderId="0" xfId="1" applyNumberFormat="1" applyFont="1" applyBorder="1" applyAlignment="1" applyProtection="1">
      <alignment horizontal="center" vertical="center" wrapText="1"/>
    </xf>
    <xf numFmtId="49" fontId="67" fillId="0" borderId="0" xfId="1" applyNumberFormat="1" applyFont="1" applyBorder="1" applyAlignment="1" applyProtection="1">
      <alignment horizontal="center" vertical="center" wrapText="1"/>
    </xf>
    <xf numFmtId="0" fontId="67" fillId="0" borderId="0" xfId="1" applyFont="1" applyBorder="1" applyAlignment="1" applyProtection="1">
      <alignment horizontal="center" vertical="center" wrapText="1"/>
    </xf>
    <xf numFmtId="0" fontId="27" fillId="6" borderId="0" xfId="1" applyFont="1" applyFill="1" applyBorder="1" applyAlignment="1" applyProtection="1">
      <alignment horizontal="center" vertical="center" wrapText="1"/>
    </xf>
    <xf numFmtId="1" fontId="6" fillId="0" borderId="0" xfId="0" applyNumberFormat="1" applyFont="1" applyBorder="1" applyAlignment="1">
      <alignment horizontal="center" vertical="center" wrapText="1"/>
    </xf>
    <xf numFmtId="0" fontId="7" fillId="0" borderId="0" xfId="0" applyFont="1" applyAlignment="1">
      <alignment horizontal="center" vertical="center"/>
    </xf>
    <xf numFmtId="1" fontId="56" fillId="0" borderId="0" xfId="0" applyNumberFormat="1" applyFont="1" applyBorder="1" applyAlignment="1">
      <alignment horizontal="center" vertical="center"/>
    </xf>
    <xf numFmtId="1" fontId="0" fillId="0" borderId="0" xfId="0" applyNumberFormat="1" applyBorder="1" applyAlignment="1">
      <alignment horizontal="center" vertical="center"/>
    </xf>
    <xf numFmtId="0" fontId="0" fillId="0" borderId="0" xfId="0" applyFill="1" applyBorder="1" applyAlignment="1">
      <alignment horizontal="center" vertical="center"/>
    </xf>
    <xf numFmtId="0" fontId="55" fillId="0" borderId="0" xfId="0" applyFont="1" applyBorder="1" applyAlignment="1">
      <alignment horizontal="center" vertical="center"/>
    </xf>
    <xf numFmtId="0" fontId="22" fillId="0" borderId="0" xfId="1" applyFont="1" applyBorder="1" applyAlignment="1" applyProtection="1">
      <alignment horizontal="center" vertical="center" wrapText="1"/>
    </xf>
    <xf numFmtId="0" fontId="36" fillId="0" borderId="0" xfId="0" applyFont="1" applyBorder="1" applyAlignment="1">
      <alignment horizontal="center" vertical="center"/>
    </xf>
    <xf numFmtId="1" fontId="42" fillId="0" borderId="0" xfId="0" applyNumberFormat="1" applyFont="1" applyFill="1" applyBorder="1" applyAlignment="1">
      <alignment horizontal="center" vertical="center"/>
    </xf>
    <xf numFmtId="0" fontId="65" fillId="0" borderId="0" xfId="0" applyFont="1" applyBorder="1" applyAlignment="1">
      <alignment horizontal="center" vertical="center"/>
    </xf>
    <xf numFmtId="0" fontId="22" fillId="0" borderId="0" xfId="1" applyNumberFormat="1" applyFont="1" applyBorder="1" applyAlignment="1" applyProtection="1">
      <alignment horizontal="center" vertical="center" wrapText="1"/>
    </xf>
    <xf numFmtId="1" fontId="42" fillId="0" borderId="0" xfId="1" applyNumberFormat="1" applyFont="1" applyBorder="1" applyAlignment="1" applyProtection="1">
      <alignment horizontal="center" vertical="center" wrapText="1"/>
    </xf>
    <xf numFmtId="2" fontId="6" fillId="0" borderId="0" xfId="0" applyNumberFormat="1" applyFont="1" applyBorder="1" applyAlignment="1">
      <alignment horizontal="center" vertical="center"/>
    </xf>
    <xf numFmtId="1" fontId="5" fillId="0" borderId="0" xfId="0" applyNumberFormat="1" applyFont="1" applyBorder="1" applyAlignment="1">
      <alignment horizontal="center" vertical="center"/>
    </xf>
    <xf numFmtId="2" fontId="5" fillId="0" borderId="0" xfId="0" applyNumberFormat="1" applyFont="1" applyBorder="1" applyAlignment="1">
      <alignment horizontal="center" vertical="center"/>
    </xf>
    <xf numFmtId="2" fontId="5" fillId="6" borderId="0" xfId="0" applyNumberFormat="1" applyFont="1" applyFill="1" applyBorder="1" applyAlignment="1">
      <alignment horizontal="center" vertical="center"/>
    </xf>
    <xf numFmtId="49" fontId="19" fillId="6" borderId="0" xfId="0" applyNumberFormat="1" applyFont="1" applyFill="1" applyBorder="1" applyAlignment="1">
      <alignment horizontal="center" vertical="center" wrapText="1"/>
    </xf>
    <xf numFmtId="0" fontId="28" fillId="6" borderId="0" xfId="1" applyFont="1" applyFill="1" applyBorder="1" applyAlignment="1" applyProtection="1">
      <alignment horizontal="center" vertical="center" wrapText="1"/>
    </xf>
    <xf numFmtId="1" fontId="61" fillId="0" borderId="0" xfId="0" applyNumberFormat="1" applyFont="1" applyBorder="1" applyAlignment="1">
      <alignment horizontal="center" vertical="center"/>
    </xf>
    <xf numFmtId="0" fontId="55" fillId="0" borderId="0" xfId="0" applyFont="1" applyAlignment="1">
      <alignment horizontal="center" vertical="center"/>
    </xf>
    <xf numFmtId="1" fontId="67" fillId="0" borderId="0" xfId="0" applyNumberFormat="1" applyFont="1" applyBorder="1" applyAlignment="1">
      <alignment horizontal="center" vertical="center" wrapText="1"/>
    </xf>
    <xf numFmtId="0" fontId="0" fillId="6" borderId="0" xfId="0" applyFill="1" applyBorder="1" applyAlignment="1">
      <alignment horizontal="center" vertical="center"/>
    </xf>
    <xf numFmtId="0" fontId="64" fillId="0" borderId="0" xfId="0" applyFont="1" applyAlignment="1">
      <alignment horizontal="center" vertical="center"/>
    </xf>
    <xf numFmtId="0" fontId="56" fillId="0" borderId="0" xfId="0" applyFont="1" applyAlignment="1">
      <alignment horizontal="center" vertical="center"/>
    </xf>
    <xf numFmtId="1" fontId="55" fillId="0" borderId="0" xfId="0" applyNumberFormat="1" applyFont="1" applyBorder="1" applyAlignment="1">
      <alignment horizontal="center" vertical="center"/>
    </xf>
    <xf numFmtId="0" fontId="62" fillId="0" borderId="0" xfId="0" applyFont="1" applyBorder="1" applyAlignment="1">
      <alignment horizontal="center" vertical="center"/>
    </xf>
    <xf numFmtId="2" fontId="0" fillId="0" borderId="0" xfId="0" applyNumberFormat="1" applyAlignment="1">
      <alignment horizontal="center" vertical="center"/>
    </xf>
    <xf numFmtId="1" fontId="0" fillId="0" borderId="0" xfId="0" applyNumberFormat="1" applyAlignment="1">
      <alignment horizontal="center" vertical="center"/>
    </xf>
    <xf numFmtId="0" fontId="6" fillId="0" borderId="0" xfId="0" applyFont="1" applyAlignment="1">
      <alignment horizontal="center" vertical="center"/>
    </xf>
    <xf numFmtId="0" fontId="20" fillId="0" borderId="6" xfId="1" applyBorder="1" applyAlignment="1" applyProtection="1"/>
    <xf numFmtId="0" fontId="20" fillId="0" borderId="13" xfId="1" applyBorder="1" applyAlignment="1">
      <alignment horizontal="left"/>
    </xf>
  </cellXfs>
  <cellStyles count="3">
    <cellStyle name="Hivatkozás" xfId="1" builtinId="8"/>
    <cellStyle name="Normál" xfId="0" builtinId="0"/>
    <cellStyle name="TableStyleLight1" xfId="2" xr:uid="{00000000-0005-0000-0000-000002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AFABAB"/>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A6A6A6"/>
      <rgbColor rgb="FF002555"/>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37800</xdr:colOff>
      <xdr:row>17</xdr:row>
      <xdr:rowOff>199440</xdr:rowOff>
    </xdr:from>
    <xdr:to>
      <xdr:col>0</xdr:col>
      <xdr:colOff>936000</xdr:colOff>
      <xdr:row>20</xdr:row>
      <xdr:rowOff>17640</xdr:rowOff>
    </xdr:to>
    <xdr:pic>
      <xdr:nvPicPr>
        <xdr:cNvPr id="2" name="Kép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tretch>
          <a:fillRect/>
        </a:stretch>
      </xdr:blipFill>
      <xdr:spPr>
        <a:xfrm>
          <a:off x="37800" y="6339240"/>
          <a:ext cx="898200" cy="898200"/>
        </a:xfrm>
        <a:prstGeom prst="rect">
          <a:avLst/>
        </a:prstGeom>
        <a:ln>
          <a:noFill/>
        </a:ln>
      </xdr:spPr>
    </xdr:pic>
    <xdr:clientData/>
  </xdr:twoCellAnchor>
  <xdr:twoCellAnchor editAs="oneCell">
    <xdr:from>
      <xdr:col>0</xdr:col>
      <xdr:colOff>0</xdr:colOff>
      <xdr:row>2</xdr:row>
      <xdr:rowOff>143640</xdr:rowOff>
    </xdr:from>
    <xdr:to>
      <xdr:col>0</xdr:col>
      <xdr:colOff>898200</xdr:colOff>
      <xdr:row>4</xdr:row>
      <xdr:rowOff>321840</xdr:rowOff>
    </xdr:to>
    <xdr:pic>
      <xdr:nvPicPr>
        <xdr:cNvPr id="3" name="Kép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stretch>
          <a:fillRect/>
        </a:stretch>
      </xdr:blipFill>
      <xdr:spPr>
        <a:xfrm>
          <a:off x="0" y="882720"/>
          <a:ext cx="898200" cy="898200"/>
        </a:xfrm>
        <a:prstGeom prst="rect">
          <a:avLst/>
        </a:prstGeom>
        <a:ln>
          <a:noFill/>
        </a:ln>
      </xdr:spPr>
    </xdr:pic>
    <xdr:clientData/>
  </xdr:twoCellAnchor>
  <xdr:twoCellAnchor editAs="oneCell">
    <xdr:from>
      <xdr:col>0</xdr:col>
      <xdr:colOff>27000</xdr:colOff>
      <xdr:row>32</xdr:row>
      <xdr:rowOff>149400</xdr:rowOff>
    </xdr:from>
    <xdr:to>
      <xdr:col>0</xdr:col>
      <xdr:colOff>925200</xdr:colOff>
      <xdr:row>34</xdr:row>
      <xdr:rowOff>327240</xdr:rowOff>
    </xdr:to>
    <xdr:pic>
      <xdr:nvPicPr>
        <xdr:cNvPr id="4" name="Kép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3"/>
        <a:stretch>
          <a:fillRect/>
        </a:stretch>
      </xdr:blipFill>
      <xdr:spPr>
        <a:xfrm>
          <a:off x="27000" y="11689560"/>
          <a:ext cx="898200" cy="898200"/>
        </a:xfrm>
        <a:prstGeom prst="rect">
          <a:avLst/>
        </a:prstGeom>
        <a:ln>
          <a:noFill/>
        </a:ln>
      </xdr:spPr>
    </xdr:pic>
    <xdr:clientData/>
  </xdr:twoCellAnchor>
  <xdr:twoCellAnchor editAs="oneCell">
    <xdr:from>
      <xdr:col>0</xdr:col>
      <xdr:colOff>27000</xdr:colOff>
      <xdr:row>48</xdr:row>
      <xdr:rowOff>227880</xdr:rowOff>
    </xdr:from>
    <xdr:to>
      <xdr:col>0</xdr:col>
      <xdr:colOff>925200</xdr:colOff>
      <xdr:row>51</xdr:row>
      <xdr:rowOff>45720</xdr:rowOff>
    </xdr:to>
    <xdr:pic>
      <xdr:nvPicPr>
        <xdr:cNvPr id="5" name="Kép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4"/>
        <a:stretch>
          <a:fillRect/>
        </a:stretch>
      </xdr:blipFill>
      <xdr:spPr>
        <a:xfrm>
          <a:off x="27000" y="17528760"/>
          <a:ext cx="898200" cy="898200"/>
        </a:xfrm>
        <a:prstGeom prst="rect">
          <a:avLst/>
        </a:prstGeom>
        <a:ln>
          <a:noFill/>
        </a:ln>
      </xdr:spPr>
    </xdr:pic>
    <xdr:clientData/>
  </xdr:twoCellAnchor>
  <xdr:twoCellAnchor editAs="oneCell">
    <xdr:from>
      <xdr:col>0</xdr:col>
      <xdr:colOff>27000</xdr:colOff>
      <xdr:row>58</xdr:row>
      <xdr:rowOff>45720</xdr:rowOff>
    </xdr:from>
    <xdr:to>
      <xdr:col>0</xdr:col>
      <xdr:colOff>925200</xdr:colOff>
      <xdr:row>60</xdr:row>
      <xdr:rowOff>223920</xdr:rowOff>
    </xdr:to>
    <xdr:pic>
      <xdr:nvPicPr>
        <xdr:cNvPr id="6" name="Kép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5"/>
        <a:stretch>
          <a:fillRect/>
        </a:stretch>
      </xdr:blipFill>
      <xdr:spPr>
        <a:xfrm>
          <a:off x="27000" y="20947320"/>
          <a:ext cx="898200" cy="898200"/>
        </a:xfrm>
        <a:prstGeom prst="rect">
          <a:avLst/>
        </a:prstGeom>
        <a:ln>
          <a:noFill/>
        </a:ln>
      </xdr:spPr>
    </xdr:pic>
    <xdr:clientData/>
  </xdr:twoCellAnchor>
  <xdr:twoCellAnchor editAs="oneCell">
    <xdr:from>
      <xdr:col>0</xdr:col>
      <xdr:colOff>27000</xdr:colOff>
      <xdr:row>69</xdr:row>
      <xdr:rowOff>247680</xdr:rowOff>
    </xdr:from>
    <xdr:to>
      <xdr:col>0</xdr:col>
      <xdr:colOff>925200</xdr:colOff>
      <xdr:row>72</xdr:row>
      <xdr:rowOff>65880</xdr:rowOff>
    </xdr:to>
    <xdr:pic>
      <xdr:nvPicPr>
        <xdr:cNvPr id="7" name="Kép 6">
          <a:extLst>
            <a:ext uri="{FF2B5EF4-FFF2-40B4-BE49-F238E27FC236}">
              <a16:creationId xmlns:a16="http://schemas.microsoft.com/office/drawing/2014/main" id="{00000000-0008-0000-0400-000007000000}"/>
            </a:ext>
          </a:extLst>
        </xdr:cNvPr>
        <xdr:cNvPicPr/>
      </xdr:nvPicPr>
      <xdr:blipFill>
        <a:blip xmlns:r="http://schemas.openxmlformats.org/officeDocument/2006/relationships" r:embed="rId6"/>
        <a:stretch>
          <a:fillRect/>
        </a:stretch>
      </xdr:blipFill>
      <xdr:spPr>
        <a:xfrm>
          <a:off x="27000" y="25109640"/>
          <a:ext cx="898200" cy="898200"/>
        </a:xfrm>
        <a:prstGeom prst="rect">
          <a:avLst/>
        </a:prstGeom>
        <a:ln>
          <a:noFill/>
        </a:ln>
      </xdr:spPr>
    </xdr:pic>
    <xdr:clientData/>
  </xdr:twoCellAnchor>
  <xdr:twoCellAnchor editAs="oneCell">
    <xdr:from>
      <xdr:col>0</xdr:col>
      <xdr:colOff>27000</xdr:colOff>
      <xdr:row>43</xdr:row>
      <xdr:rowOff>245160</xdr:rowOff>
    </xdr:from>
    <xdr:to>
      <xdr:col>0</xdr:col>
      <xdr:colOff>925200</xdr:colOff>
      <xdr:row>46</xdr:row>
      <xdr:rowOff>63360</xdr:rowOff>
    </xdr:to>
    <xdr:pic>
      <xdr:nvPicPr>
        <xdr:cNvPr id="8" name="Kép 7">
          <a:extLst>
            <a:ext uri="{FF2B5EF4-FFF2-40B4-BE49-F238E27FC236}">
              <a16:creationId xmlns:a16="http://schemas.microsoft.com/office/drawing/2014/main" id="{00000000-0008-0000-0400-000008000000}"/>
            </a:ext>
          </a:extLst>
        </xdr:cNvPr>
        <xdr:cNvPicPr/>
      </xdr:nvPicPr>
      <xdr:blipFill>
        <a:blip xmlns:r="http://schemas.openxmlformats.org/officeDocument/2006/relationships" r:embed="rId7"/>
        <a:stretch>
          <a:fillRect/>
        </a:stretch>
      </xdr:blipFill>
      <xdr:spPr>
        <a:xfrm>
          <a:off x="27000" y="15746040"/>
          <a:ext cx="898200" cy="898200"/>
        </a:xfrm>
        <a:prstGeom prst="rect">
          <a:avLst/>
        </a:prstGeom>
        <a:ln>
          <a:noFill/>
        </a:ln>
      </xdr:spPr>
    </xdr:pic>
    <xdr:clientData/>
  </xdr:twoCellAnchor>
  <xdr:twoCellAnchor editAs="oneCell">
    <xdr:from>
      <xdr:col>0</xdr:col>
      <xdr:colOff>27000</xdr:colOff>
      <xdr:row>39</xdr:row>
      <xdr:rowOff>152280</xdr:rowOff>
    </xdr:from>
    <xdr:to>
      <xdr:col>0</xdr:col>
      <xdr:colOff>925200</xdr:colOff>
      <xdr:row>41</xdr:row>
      <xdr:rowOff>330120</xdr:rowOff>
    </xdr:to>
    <xdr:pic>
      <xdr:nvPicPr>
        <xdr:cNvPr id="9" name="Kép 8">
          <a:extLst>
            <a:ext uri="{FF2B5EF4-FFF2-40B4-BE49-F238E27FC236}">
              <a16:creationId xmlns:a16="http://schemas.microsoft.com/office/drawing/2014/main" id="{00000000-0008-0000-0400-000009000000}"/>
            </a:ext>
          </a:extLst>
        </xdr:cNvPr>
        <xdr:cNvPicPr/>
      </xdr:nvPicPr>
      <xdr:blipFill>
        <a:blip xmlns:r="http://schemas.openxmlformats.org/officeDocument/2006/relationships" r:embed="rId8"/>
        <a:stretch>
          <a:fillRect/>
        </a:stretch>
      </xdr:blipFill>
      <xdr:spPr>
        <a:xfrm>
          <a:off x="27000" y="14212800"/>
          <a:ext cx="898200" cy="898200"/>
        </a:xfrm>
        <a:prstGeom prst="rect">
          <a:avLst/>
        </a:prstGeom>
        <a:ln>
          <a:noFill/>
        </a:ln>
      </xdr:spPr>
    </xdr:pic>
    <xdr:clientData/>
  </xdr:twoCellAnchor>
  <xdr:twoCellAnchor editAs="oneCell">
    <xdr:from>
      <xdr:col>0</xdr:col>
      <xdr:colOff>27000</xdr:colOff>
      <xdr:row>78</xdr:row>
      <xdr:rowOff>326160</xdr:rowOff>
    </xdr:from>
    <xdr:to>
      <xdr:col>0</xdr:col>
      <xdr:colOff>925200</xdr:colOff>
      <xdr:row>81</xdr:row>
      <xdr:rowOff>144000</xdr:rowOff>
    </xdr:to>
    <xdr:pic>
      <xdr:nvPicPr>
        <xdr:cNvPr id="10" name="Kép 9">
          <a:extLst>
            <a:ext uri="{FF2B5EF4-FFF2-40B4-BE49-F238E27FC236}">
              <a16:creationId xmlns:a16="http://schemas.microsoft.com/office/drawing/2014/main" id="{00000000-0008-0000-0400-00000A000000}"/>
            </a:ext>
          </a:extLst>
        </xdr:cNvPr>
        <xdr:cNvPicPr/>
      </xdr:nvPicPr>
      <xdr:blipFill>
        <a:blip xmlns:r="http://schemas.openxmlformats.org/officeDocument/2006/relationships" r:embed="rId9"/>
        <a:stretch>
          <a:fillRect/>
        </a:stretch>
      </xdr:blipFill>
      <xdr:spPr>
        <a:xfrm>
          <a:off x="27000" y="28428480"/>
          <a:ext cx="898200" cy="898200"/>
        </a:xfrm>
        <a:prstGeom prst="rect">
          <a:avLst/>
        </a:prstGeom>
        <a:ln>
          <a:noFill/>
        </a:ln>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echa.europa.eu/hu/registration-dossier/-/registered-dossier/15960/2/1" TargetMode="External"/><Relationship Id="rId299" Type="http://schemas.openxmlformats.org/officeDocument/2006/relationships/hyperlink" Target="https://echa.europa.eu/information-on-chemicals/cl-inventory-database/-/discli/details/27058" TargetMode="External"/><Relationship Id="rId21" Type="http://schemas.openxmlformats.org/officeDocument/2006/relationships/hyperlink" Target="http://apps.echa.europa.eu/registered/data/dossiers/DISS-9d913d37-b787-0c08-e044-00144f67d249/AGGR-82b51dac-4f45-4a37-9ddd-08388fb1bcd5_DISS-9d913d37-b787-0c08-e044-00144f67d249.html" TargetMode="External"/><Relationship Id="rId63" Type="http://schemas.openxmlformats.org/officeDocument/2006/relationships/hyperlink" Target="http://echa.europa.eu/registration-dossier/-/registered-dossier/8872/2/1" TargetMode="External"/><Relationship Id="rId159" Type="http://schemas.openxmlformats.org/officeDocument/2006/relationships/hyperlink" Target="https://echa.europa.eu/hu/registration-dossier/-/registered-dossier/15924/2/1" TargetMode="External"/><Relationship Id="rId324" Type="http://schemas.openxmlformats.org/officeDocument/2006/relationships/hyperlink" Target="https://echa.europa.eu/registration-dossier/-/registered-dossier/12599/2/1" TargetMode="External"/><Relationship Id="rId366" Type="http://schemas.openxmlformats.org/officeDocument/2006/relationships/hyperlink" Target="https://echa.europa.eu/information-on-chemicals/cl-inventory-database/-/discli/details/19856" TargetMode="External"/><Relationship Id="rId531" Type="http://schemas.openxmlformats.org/officeDocument/2006/relationships/hyperlink" Target="https://echa.europa.eu/registration-dossier/-/registered-dossier/1918/2/1" TargetMode="External"/><Relationship Id="rId573" Type="http://schemas.openxmlformats.org/officeDocument/2006/relationships/hyperlink" Target="http://www.sigmaaldrich.com/catalog/search?term=19438-60-9&amp;interface=CAS%20No.&amp;N=0&amp;mode=partialmax&amp;lang=hu&amp;region=HU&amp;focus=product" TargetMode="External"/><Relationship Id="rId629" Type="http://schemas.openxmlformats.org/officeDocument/2006/relationships/hyperlink" Target="https://echa.europa.eu/hu/substance-information/-/substanceinfo/100.101.629" TargetMode="External"/><Relationship Id="rId170" Type="http://schemas.openxmlformats.org/officeDocument/2006/relationships/hyperlink" Target="https://echa.europa.eu/registration-dossier/-/registered-dossier/13936/2/1" TargetMode="External"/><Relationship Id="rId226" Type="http://schemas.openxmlformats.org/officeDocument/2006/relationships/hyperlink" Target="https://echa.europa.eu/registration-dossier/-/registered-dossier/14786/2/1" TargetMode="External"/><Relationship Id="rId433" Type="http://schemas.openxmlformats.org/officeDocument/2006/relationships/hyperlink" Target="https://echa.europa.eu/registration-dossier/-/registered-dossier/14846/2/1" TargetMode="External"/><Relationship Id="rId268" Type="http://schemas.openxmlformats.org/officeDocument/2006/relationships/hyperlink" Target="https://echa.europa.eu/information-on-chemicals/cl-inventory-database/-/discli/details/48656" TargetMode="External"/><Relationship Id="rId475" Type="http://schemas.openxmlformats.org/officeDocument/2006/relationships/hyperlink" Target="https://echa.europa.eu/registration-dossier/-/registered-dossier/10114/2/1" TargetMode="External"/><Relationship Id="rId640" Type="http://schemas.openxmlformats.org/officeDocument/2006/relationships/hyperlink" Target="https://echa.europa.eu/registration-dossier/-/registered-dossier/13263/2/1/?documentUUID=a43c1d28-5d52-47dd-b187-a19ad513cfd2" TargetMode="External"/><Relationship Id="rId32" Type="http://schemas.openxmlformats.org/officeDocument/2006/relationships/hyperlink" Target="http://apps.echa.europa.eu/registered/data/dossiers/DISS-9ea1ebb9-dbf1-0959-e044-00144f67d031/AGGR-1cc8dd9f-3100-458b-b3f3-9586bc09b424_DISS-9ea1ebb9-dbf1-0959-e044-00144f67d031.html" TargetMode="External"/><Relationship Id="rId74" Type="http://schemas.openxmlformats.org/officeDocument/2006/relationships/hyperlink" Target="http://echa.europa.eu/hu/registration-dossier/-/registered-dossier/14736/2/1" TargetMode="External"/><Relationship Id="rId128" Type="http://schemas.openxmlformats.org/officeDocument/2006/relationships/hyperlink" Target="https://echa.europa.eu/hu/registration-dossier/-/registered-dossier/15226/2/1" TargetMode="External"/><Relationship Id="rId335" Type="http://schemas.openxmlformats.org/officeDocument/2006/relationships/hyperlink" Target="https://echa.europa.eu/registration-dossier/-/registered-dossier/14779/2/1" TargetMode="External"/><Relationship Id="rId377" Type="http://schemas.openxmlformats.org/officeDocument/2006/relationships/hyperlink" Target="https://echa.europa.eu/registration-dossier/-/registered-dossier/15384/2/1" TargetMode="External"/><Relationship Id="rId500" Type="http://schemas.openxmlformats.org/officeDocument/2006/relationships/hyperlink" Target="https://echa.europa.eu/information-on-chemicals/cl-inventory-database/-/discli/details/107140" TargetMode="External"/><Relationship Id="rId542" Type="http://schemas.openxmlformats.org/officeDocument/2006/relationships/hyperlink" Target="https://echa.europa.eu/information-on-chemicals/cl-inventory-database/-/discli/details/84540" TargetMode="External"/><Relationship Id="rId584" Type="http://schemas.openxmlformats.org/officeDocument/2006/relationships/hyperlink" Target="https://echa.europa.eu/information-on-chemicals/cl-inventory-database/-/discli/details/48306" TargetMode="External"/><Relationship Id="rId5" Type="http://schemas.openxmlformats.org/officeDocument/2006/relationships/hyperlink" Target="http://apps.echa.europa.eu/registered/data/dossiers/DISS-e18edfe9-0293-58ce-e044-00144f67d031/AGGR-ed9f32e4-ef3e-42dd-b0d2-94e1d341f585_DISS-e18edfe9-0293-58ce-e044-00144f67d031.html" TargetMode="External"/><Relationship Id="rId181" Type="http://schemas.openxmlformats.org/officeDocument/2006/relationships/hyperlink" Target="https://echa.europa.eu/information-on-chemicals/cl-inventory-database/-/discli/details/111537" TargetMode="External"/><Relationship Id="rId237" Type="http://schemas.openxmlformats.org/officeDocument/2006/relationships/hyperlink" Target="https://echa.europa.eu/registration-dossier/-/registered-dossier/2054/2/1" TargetMode="External"/><Relationship Id="rId402" Type="http://schemas.openxmlformats.org/officeDocument/2006/relationships/hyperlink" Target="https://echa.europa.eu/registration-dossier/-/registered-dossier/7950/2/1" TargetMode="External"/><Relationship Id="rId279" Type="http://schemas.openxmlformats.org/officeDocument/2006/relationships/hyperlink" Target="https://echa.europa.eu/information-on-chemicals/cl-inventory-database/-/discli/details/105077" TargetMode="External"/><Relationship Id="rId444" Type="http://schemas.openxmlformats.org/officeDocument/2006/relationships/hyperlink" Target="https://echa.europa.eu/registration-dossier/-/registered-dossier/12622/2/1" TargetMode="External"/><Relationship Id="rId486" Type="http://schemas.openxmlformats.org/officeDocument/2006/relationships/hyperlink" Target="https://echa.europa.eu/registration-dossier/-/registered-dossier/14844/2/1" TargetMode="External"/><Relationship Id="rId43" Type="http://schemas.openxmlformats.org/officeDocument/2006/relationships/hyperlink" Target="http://echa.europa.eu/hu/registration-dossier/-/registered-dossier/15005/2/1" TargetMode="External"/><Relationship Id="rId139" Type="http://schemas.openxmlformats.org/officeDocument/2006/relationships/hyperlink" Target="https://echa.europa.eu/registration-dossier/-/registered-dossier/15475/2/1" TargetMode="External"/><Relationship Id="rId290" Type="http://schemas.openxmlformats.org/officeDocument/2006/relationships/hyperlink" Target="https://echa.europa.eu/registration-dossier/-/registered-dossier/15949/2/1" TargetMode="External"/><Relationship Id="rId304" Type="http://schemas.openxmlformats.org/officeDocument/2006/relationships/hyperlink" Target="https://echa.europa.eu/information-on-chemicals/cl-inventory-database/-/discli/details/29114" TargetMode="External"/><Relationship Id="rId346" Type="http://schemas.openxmlformats.org/officeDocument/2006/relationships/hyperlink" Target="https://echa.europa.eu/registration-dossier/-/registered-dossier/5521/2/1" TargetMode="External"/><Relationship Id="rId388" Type="http://schemas.openxmlformats.org/officeDocument/2006/relationships/hyperlink" Target="https://echa.europa.eu/registration-dossier/-/registered-dossier/14360/2/1" TargetMode="External"/><Relationship Id="rId511" Type="http://schemas.openxmlformats.org/officeDocument/2006/relationships/hyperlink" Target="https://echa.europa.eu/information-on-chemicals/cl-inventory-database/-/discli/details/8433" TargetMode="External"/><Relationship Id="rId553" Type="http://schemas.openxmlformats.org/officeDocument/2006/relationships/hyperlink" Target="https://echa.europa.eu/information-on-chemicals/cl-inventory-database/-/discli/details/69641" TargetMode="External"/><Relationship Id="rId609" Type="http://schemas.openxmlformats.org/officeDocument/2006/relationships/hyperlink" Target="https://echa.europa.eu/registration-dossier/-/registered-dossier/13733/2/1" TargetMode="External"/><Relationship Id="rId85" Type="http://schemas.openxmlformats.org/officeDocument/2006/relationships/hyperlink" Target="http://echa.europa.eu/hu/substance-information/-/substanceinfo/100.028.324?_disssubsinfo_WAR_disssubsinfoportlet_backURL=http%3A%2F%2Fecha.europa.eu%2Fhu%2Fsearch-for-chemicals%3Fp_p_id%3Ddisssimplesearch_WAR_disssearchportlet%26p_p_lifecycle%3D0%26p_p_st" TargetMode="External"/><Relationship Id="rId150" Type="http://schemas.openxmlformats.org/officeDocument/2006/relationships/hyperlink" Target="https://echa.europa.eu/hu/registration-dossier/-/registered-dossier/15482/2/1" TargetMode="External"/><Relationship Id="rId192" Type="http://schemas.openxmlformats.org/officeDocument/2006/relationships/hyperlink" Target="https://echa.europa.eu/registration-dossier/-/registered-dossier/15184/2/1" TargetMode="External"/><Relationship Id="rId206" Type="http://schemas.openxmlformats.org/officeDocument/2006/relationships/hyperlink" Target="https://echa.europa.eu/registration-dossier/-/registered-dossier/10916/2/1" TargetMode="External"/><Relationship Id="rId413" Type="http://schemas.openxmlformats.org/officeDocument/2006/relationships/hyperlink" Target="https://echa.europa.eu/registration-dossier/-/registered-dossier/5792/2/1" TargetMode="External"/><Relationship Id="rId595" Type="http://schemas.openxmlformats.org/officeDocument/2006/relationships/hyperlink" Target="https://echa.europa.eu/brief-profile/-/briefprofile/100.045.073" TargetMode="External"/><Relationship Id="rId248" Type="http://schemas.openxmlformats.org/officeDocument/2006/relationships/hyperlink" Target="https://echa.europa.eu/registration-dossier/-/registered-dossier/15124/2/1" TargetMode="External"/><Relationship Id="rId455" Type="http://schemas.openxmlformats.org/officeDocument/2006/relationships/hyperlink" Target="https://echa.europa.eu/registration-dossier/-/registered-dossier/14528/2/1" TargetMode="External"/><Relationship Id="rId497" Type="http://schemas.openxmlformats.org/officeDocument/2006/relationships/hyperlink" Target="https://echa.europa.eu/registration-dossier/-/registered-dossier/1948/2/1" TargetMode="External"/><Relationship Id="rId620" Type="http://schemas.openxmlformats.org/officeDocument/2006/relationships/hyperlink" Target="https://echa.europa.eu/substance-information/-/substanceinfo/100.065.235" TargetMode="External"/><Relationship Id="rId12" Type="http://schemas.openxmlformats.org/officeDocument/2006/relationships/hyperlink" Target="http://apps.echa.europa.eu/registered/data/dossiers/DISS-abdd94f6-82d9-498b-e044-00144f67d249/AGGR-147f68f7-fdd8-484c-a828-318b4fde0aba_DISS-abdd94f6-82d9-498b-e044-00144f67d249.html" TargetMode="External"/><Relationship Id="rId108" Type="http://schemas.openxmlformats.org/officeDocument/2006/relationships/hyperlink" Target="http://echa.europa.eu/hu/registration-dossier/-/registered-dossier/15416/6/1" TargetMode="External"/><Relationship Id="rId315" Type="http://schemas.openxmlformats.org/officeDocument/2006/relationships/hyperlink" Target="https://echa.europa.eu/registration-dossier/-/registered-dossier/2204/2/1" TargetMode="External"/><Relationship Id="rId357" Type="http://schemas.openxmlformats.org/officeDocument/2006/relationships/hyperlink" Target="https://echa.europa.eu/substance-information/-/substanceinfo/100.054.188" TargetMode="External"/><Relationship Id="rId522" Type="http://schemas.openxmlformats.org/officeDocument/2006/relationships/hyperlink" Target="https://echa.europa.eu/registration-dossier/-/registered-dossier/14330/2/1" TargetMode="External"/><Relationship Id="rId54" Type="http://schemas.openxmlformats.org/officeDocument/2006/relationships/hyperlink" Target="http://echa.europa.eu/registry-of-submitted-restriction-proposal-intentions?search_criteria_name=Octamethylcyclotetrasiloxane&amp;search_criteria_ecnumber=209-136-7&amp;search_criteria=Octamethylcyclotetrasiloxane" TargetMode="External"/><Relationship Id="rId96" Type="http://schemas.openxmlformats.org/officeDocument/2006/relationships/hyperlink" Target="http://echa.europa.eu/hu/registration-dossier/-/registered-dossier/15432/7/1" TargetMode="External"/><Relationship Id="rId161" Type="http://schemas.openxmlformats.org/officeDocument/2006/relationships/hyperlink" Target="https://echa.europa.eu/hu/registration-dossier/-/registered-dossier/15339/2/1" TargetMode="External"/><Relationship Id="rId217" Type="http://schemas.openxmlformats.org/officeDocument/2006/relationships/hyperlink" Target="https://echa.europa.eu/registration-dossier/-/registered-dossier/15065/2/1" TargetMode="External"/><Relationship Id="rId399" Type="http://schemas.openxmlformats.org/officeDocument/2006/relationships/hyperlink" Target="https://echa.europa.eu/registration-dossier/-/registered-dossier/1994/2/1" TargetMode="External"/><Relationship Id="rId564" Type="http://schemas.openxmlformats.org/officeDocument/2006/relationships/hyperlink" Target="https://echa.europa.eu/registration-dossier/-/registered-dossier/15816/2/1" TargetMode="External"/><Relationship Id="rId259" Type="http://schemas.openxmlformats.org/officeDocument/2006/relationships/hyperlink" Target="https://echa.europa.eu/registration-dossier/-/registered-dossier/1405/2/1" TargetMode="External"/><Relationship Id="rId424" Type="http://schemas.openxmlformats.org/officeDocument/2006/relationships/hyperlink" Target="https://echa.europa.eu/registration-dossier/-/registered-dossier/5396/2/1" TargetMode="External"/><Relationship Id="rId466" Type="http://schemas.openxmlformats.org/officeDocument/2006/relationships/hyperlink" Target="https://echa.europa.eu/information-on-chemicals/cl-inventory-database/-/discli/details/17925" TargetMode="External"/><Relationship Id="rId631" Type="http://schemas.openxmlformats.org/officeDocument/2006/relationships/hyperlink" Target="https://echa.europa.eu/hu/substance-information/-/substanceinfo/100.048.319" TargetMode="External"/><Relationship Id="rId23" Type="http://schemas.openxmlformats.org/officeDocument/2006/relationships/hyperlink" Target="http://apps.echa.europa.eu/registered/data/dossiers/DISS-9eb1d325-b3ed-5c99-e044-00144f67d031/AGGR-2b9075fb-24fd-4ca0-aee8-5caa6807b426_DISS-9eb1d325-b3ed-5c99-e044-00144f67d031.html" TargetMode="External"/><Relationship Id="rId119" Type="http://schemas.openxmlformats.org/officeDocument/2006/relationships/hyperlink" Target="http://echa.europa.eu/hu/registration-dossier/-/registered-dossier/15557/2/1" TargetMode="External"/><Relationship Id="rId270" Type="http://schemas.openxmlformats.org/officeDocument/2006/relationships/hyperlink" Target="https://echa.europa.eu/registration-dossier/-/registered-dossier/13519/2/1" TargetMode="External"/><Relationship Id="rId326" Type="http://schemas.openxmlformats.org/officeDocument/2006/relationships/hyperlink" Target="https://echa.europa.eu/registration-dossier/-/registered-dossier/1714/2/1" TargetMode="External"/><Relationship Id="rId533" Type="http://schemas.openxmlformats.org/officeDocument/2006/relationships/hyperlink" Target="https://echa.europa.eu/registration-dossier/-/registered-dossier/12602/2/1" TargetMode="External"/><Relationship Id="rId65" Type="http://schemas.openxmlformats.org/officeDocument/2006/relationships/hyperlink" Target="http://echa.europa.eu/hu/information-on-chemicals/cl-inventory-database/-/cl-inventory/view-notification-summary/38092" TargetMode="External"/><Relationship Id="rId130" Type="http://schemas.openxmlformats.org/officeDocument/2006/relationships/hyperlink" Target="https://echa.europa.eu/hu/registration-dossier/-/registered-dossier/13346?p_auth=ANCgoMLt" TargetMode="External"/><Relationship Id="rId368" Type="http://schemas.openxmlformats.org/officeDocument/2006/relationships/hyperlink" Target="https://echa.europa.eu/registration-dossier/-/registered-dossier/15505/2/1" TargetMode="External"/><Relationship Id="rId575" Type="http://schemas.openxmlformats.org/officeDocument/2006/relationships/hyperlink" Target="https://echa.europa.eu/substance-information/-/substanceinfo/100.019.390" TargetMode="External"/><Relationship Id="rId172" Type="http://schemas.openxmlformats.org/officeDocument/2006/relationships/hyperlink" Target="https://echa.europa.eu/registration-dossier/-/registered-dossier/14919/2/1" TargetMode="External"/><Relationship Id="rId228" Type="http://schemas.openxmlformats.org/officeDocument/2006/relationships/hyperlink" Target="https://echa.europa.eu/registration-dossier/-/registered-dossier/15265/2/1" TargetMode="External"/><Relationship Id="rId435" Type="http://schemas.openxmlformats.org/officeDocument/2006/relationships/hyperlink" Target="https://echa.europa.eu/information-on-chemicals/cl-inventory-database/-/discli/details/4762" TargetMode="External"/><Relationship Id="rId477" Type="http://schemas.openxmlformats.org/officeDocument/2006/relationships/hyperlink" Target="https://echa.europa.eu/registration-dossier/-/registered-dossier/11447/2/1" TargetMode="External"/><Relationship Id="rId600" Type="http://schemas.openxmlformats.org/officeDocument/2006/relationships/hyperlink" Target="https://echa.europa.eu/substance-information/-/substanceinfo/100.007.964" TargetMode="External"/><Relationship Id="rId642" Type="http://schemas.openxmlformats.org/officeDocument/2006/relationships/hyperlink" Target="https://echa.europa.eu/hu/registration-dossier/-/registered-dossier/13532/2/1" TargetMode="External"/><Relationship Id="rId281" Type="http://schemas.openxmlformats.org/officeDocument/2006/relationships/hyperlink" Target="https://echa.europa.eu/registration-dossier/-/registered-dossier/14959/2/1" TargetMode="External"/><Relationship Id="rId337" Type="http://schemas.openxmlformats.org/officeDocument/2006/relationships/hyperlink" Target="https://echa.europa.eu/information-on-chemicals/cl-inventory-database/-/discli/details/7133" TargetMode="External"/><Relationship Id="rId502" Type="http://schemas.openxmlformats.org/officeDocument/2006/relationships/hyperlink" Target="https://echa.europa.eu/information-on-chemicals/cl-inventory-database/-/discli/details/60317" TargetMode="External"/><Relationship Id="rId34" Type="http://schemas.openxmlformats.org/officeDocument/2006/relationships/hyperlink" Target="http://echa.europa.eu/hu/brief-profile/-/briefprofile/100.013.805" TargetMode="External"/><Relationship Id="rId76" Type="http://schemas.openxmlformats.org/officeDocument/2006/relationships/hyperlink" Target="http://echa.europa.eu/hu/registration-dossier/-/registered-dossier/15315/6/1" TargetMode="External"/><Relationship Id="rId141" Type="http://schemas.openxmlformats.org/officeDocument/2006/relationships/hyperlink" Target="https://echa.europa.eu/registration-dossier/-/registered-dossier/14799/2/1" TargetMode="External"/><Relationship Id="rId379" Type="http://schemas.openxmlformats.org/officeDocument/2006/relationships/hyperlink" Target="https://echa.europa.eu/registration-dossier/-/registered-dossier/13684/2/1" TargetMode="External"/><Relationship Id="rId544" Type="http://schemas.openxmlformats.org/officeDocument/2006/relationships/hyperlink" Target="https://echa.europa.eu/information-on-chemicals/cl-inventory-database/-/discli/details/21749" TargetMode="External"/><Relationship Id="rId586" Type="http://schemas.openxmlformats.org/officeDocument/2006/relationships/hyperlink" Target="https://echa.europa.eu/registration-dossier/-/registered-dossier/14748/2/1/?documentUUID=9a2acdc5-4b02-45fd-b6ef-c07f447e15ca" TargetMode="External"/><Relationship Id="rId7" Type="http://schemas.openxmlformats.org/officeDocument/2006/relationships/hyperlink" Target="http://apps.echa.europa.eu/registered/data/dossiers/DISS-9d828ff8-98ef-6484-e044-00144f67d249/AGGR-94027175-c60f-4658-bce1-f7c66562ef8a_DISS-9d828ff8-98ef-6484-e044-00144f67d249.html" TargetMode="External"/><Relationship Id="rId183" Type="http://schemas.openxmlformats.org/officeDocument/2006/relationships/hyperlink" Target="https://echa.europa.eu/registration-dossier/-/registered-dossier/5924/2/1" TargetMode="External"/><Relationship Id="rId239" Type="http://schemas.openxmlformats.org/officeDocument/2006/relationships/hyperlink" Target="https://echa.europa.eu/registration-dossier/-/registered-dossier/15948/2/1" TargetMode="External"/><Relationship Id="rId390" Type="http://schemas.openxmlformats.org/officeDocument/2006/relationships/hyperlink" Target="https://echa.europa.eu/registration-dossier/-/registered-dossier/14260/2/1" TargetMode="External"/><Relationship Id="rId404" Type="http://schemas.openxmlformats.org/officeDocument/2006/relationships/hyperlink" Target="https://echa.europa.eu/information-on-chemicals/cl-inventory-database/-/discli/details/74921" TargetMode="External"/><Relationship Id="rId446" Type="http://schemas.openxmlformats.org/officeDocument/2006/relationships/hyperlink" Target="https://echa.europa.eu/registration-dossier/-/registered-dossier/10415/2/1" TargetMode="External"/><Relationship Id="rId611" Type="http://schemas.openxmlformats.org/officeDocument/2006/relationships/hyperlink" Target="https://echa.europa.eu/substance-information/-/substanceinfo/100.003.891" TargetMode="External"/><Relationship Id="rId250" Type="http://schemas.openxmlformats.org/officeDocument/2006/relationships/hyperlink" Target="https://echa.europa.eu/registration-dossier/-/registered-dossier/15995/2/1" TargetMode="External"/><Relationship Id="rId292" Type="http://schemas.openxmlformats.org/officeDocument/2006/relationships/hyperlink" Target="https://www.youtube.com/watch?v=DSNuahBdcwI" TargetMode="External"/><Relationship Id="rId306" Type="http://schemas.openxmlformats.org/officeDocument/2006/relationships/hyperlink" Target="https://echa.europa.eu/registration-dossier/-/registered-dossier/1650/2/1" TargetMode="External"/><Relationship Id="rId488" Type="http://schemas.openxmlformats.org/officeDocument/2006/relationships/hyperlink" Target="https://echa.europa.eu/registration-dossier/-/registered-dossier/2043/2/1" TargetMode="External"/><Relationship Id="rId45" Type="http://schemas.openxmlformats.org/officeDocument/2006/relationships/hyperlink" Target="http://apps.echa.europa.eu/registered/data/dossiers/DISS-9d94ab4c-6eff-47bf-e044-00144f67d249/AGGR-5c6287b7-65d8-4c64-a7fe-64fc7cad4d53_DISS-9d94ab4c-6eff-47bf-e044-00144f67d249.html" TargetMode="External"/><Relationship Id="rId87" Type="http://schemas.openxmlformats.org/officeDocument/2006/relationships/hyperlink" Target="http://echa.europa.eu/hu/brief-profile/-/briefprofile/100.028.278" TargetMode="External"/><Relationship Id="rId110" Type="http://schemas.openxmlformats.org/officeDocument/2006/relationships/hyperlink" Target="http://echa.europa.eu/registration-dossier/-/registered-dossier/16109/2/1" TargetMode="External"/><Relationship Id="rId348" Type="http://schemas.openxmlformats.org/officeDocument/2006/relationships/hyperlink" Target="https://echa.europa.eu/registration-dossier/-/registered-dossier/14140/2/1" TargetMode="External"/><Relationship Id="rId513" Type="http://schemas.openxmlformats.org/officeDocument/2006/relationships/hyperlink" Target="https://echa.europa.eu/registration-dossier/-/registered-dossier/5838/2/1" TargetMode="External"/><Relationship Id="rId555" Type="http://schemas.openxmlformats.org/officeDocument/2006/relationships/hyperlink" Target="https://echa.europa.eu/information-on-chemicals/cl-inventory-database/-/discli/details/29862" TargetMode="External"/><Relationship Id="rId597" Type="http://schemas.openxmlformats.org/officeDocument/2006/relationships/hyperlink" Target="https://echa.europa.eu/substance-information/-/substanceinfo/100.059.139" TargetMode="External"/><Relationship Id="rId152" Type="http://schemas.openxmlformats.org/officeDocument/2006/relationships/hyperlink" Target="https://echa.europa.eu/hu/registration-dossier/-/registered-dossier/15377/2/1" TargetMode="External"/><Relationship Id="rId194" Type="http://schemas.openxmlformats.org/officeDocument/2006/relationships/hyperlink" Target="https://echa.europa.eu/registration-dossier/-/registered-dossier/14773/2/1" TargetMode="External"/><Relationship Id="rId208" Type="http://schemas.openxmlformats.org/officeDocument/2006/relationships/hyperlink" Target="https://echa.europa.eu/registration-dossier/-/registered-dossier/10572/2/1" TargetMode="External"/><Relationship Id="rId415" Type="http://schemas.openxmlformats.org/officeDocument/2006/relationships/hyperlink" Target="https://echa.europa.eu/registration-dossier/-/registered-dossier/13453/2/1" TargetMode="External"/><Relationship Id="rId457" Type="http://schemas.openxmlformats.org/officeDocument/2006/relationships/hyperlink" Target="https://echa.europa.eu/registration-dossier/-/registered-dossier/15934/2/1" TargetMode="External"/><Relationship Id="rId622" Type="http://schemas.openxmlformats.org/officeDocument/2006/relationships/hyperlink" Target="https://echa.europa.eu/substance-information/-/substanceinfo/100.082.430" TargetMode="External"/><Relationship Id="rId261" Type="http://schemas.openxmlformats.org/officeDocument/2006/relationships/hyperlink" Target="https://echa.europa.eu/information-on-chemicals/cl-inventory-database/-/discli/details/40645" TargetMode="External"/><Relationship Id="rId499" Type="http://schemas.openxmlformats.org/officeDocument/2006/relationships/hyperlink" Target="https://echa.europa.eu/information-on-chemicals/cl-inventory-database/-/discli/details/134881" TargetMode="External"/><Relationship Id="rId14" Type="http://schemas.openxmlformats.org/officeDocument/2006/relationships/hyperlink" Target="http://apps.echa.europa.eu/registered/data/dossiers/DISS-9eb7c66f-9951-6173-e044-00144f67d031/AGGR-3bd57441-5816-4e8d-bc8a-420d4961209e_DISS-9eb7c66f-9951-6173-e044-00144f67d031.html" TargetMode="External"/><Relationship Id="rId56" Type="http://schemas.openxmlformats.org/officeDocument/2006/relationships/hyperlink" Target="http://echa.europa.eu/hu/registration-dossier/-/registered-dossier/1611/2/1" TargetMode="External"/><Relationship Id="rId317" Type="http://schemas.openxmlformats.org/officeDocument/2006/relationships/hyperlink" Target="https://echa.europa.eu/information-on-chemicals/cl-inventory-database/-/discli/details/17760" TargetMode="External"/><Relationship Id="rId359" Type="http://schemas.openxmlformats.org/officeDocument/2006/relationships/hyperlink" Target="https://echa.europa.eu/registration-dossier/-/registered-dossier/15770/2/1" TargetMode="External"/><Relationship Id="rId524" Type="http://schemas.openxmlformats.org/officeDocument/2006/relationships/hyperlink" Target="https://echa.europa.eu/registration-dossier/-/registered-dossier/14104/2/1" TargetMode="External"/><Relationship Id="rId566" Type="http://schemas.openxmlformats.org/officeDocument/2006/relationships/hyperlink" Target="https://echa.europa.eu/registration-dossier/-/registered-dossier/14764/2/1" TargetMode="External"/><Relationship Id="rId98" Type="http://schemas.openxmlformats.org/officeDocument/2006/relationships/hyperlink" Target="http://echa.europa.eu/hu/registration-dossier/-/registered-dossier/15467/6/1" TargetMode="External"/><Relationship Id="rId121" Type="http://schemas.openxmlformats.org/officeDocument/2006/relationships/hyperlink" Target="https://echa.europa.eu/hu/registration-dossier/-/registered-dossier/14543/2/1" TargetMode="External"/><Relationship Id="rId163" Type="http://schemas.openxmlformats.org/officeDocument/2006/relationships/hyperlink" Target="https://echa.europa.eu/hu/registration-dossier/-/registered-dossier/14112/2/1" TargetMode="External"/><Relationship Id="rId219" Type="http://schemas.openxmlformats.org/officeDocument/2006/relationships/hyperlink" Target="https://echa.europa.eu/registration-dossier/-/registered-dossier/14908/2/1" TargetMode="External"/><Relationship Id="rId370" Type="http://schemas.openxmlformats.org/officeDocument/2006/relationships/hyperlink" Target="https://echa.europa.eu/registration-dossier/-/registered-dossier/13401/2/1" TargetMode="External"/><Relationship Id="rId426" Type="http://schemas.openxmlformats.org/officeDocument/2006/relationships/hyperlink" Target="https://echa.europa.eu/registration-dossier/-/registered-dossier/2153/2/1" TargetMode="External"/><Relationship Id="rId633" Type="http://schemas.openxmlformats.org/officeDocument/2006/relationships/hyperlink" Target="https://echa.europa.eu/hu/substance-information/-/substanceinfo/100.025.488" TargetMode="External"/><Relationship Id="rId230" Type="http://schemas.openxmlformats.org/officeDocument/2006/relationships/hyperlink" Target="https://echa.europa.eu/registration-dossier/-/registered-dossier/15464/2/1" TargetMode="External"/><Relationship Id="rId468" Type="http://schemas.openxmlformats.org/officeDocument/2006/relationships/hyperlink" Target="https://echa.europa.eu/registration-dossier/-/registered-dossier/13226/2/1" TargetMode="External"/><Relationship Id="rId25" Type="http://schemas.openxmlformats.org/officeDocument/2006/relationships/hyperlink" Target="http://apps.echa.europa.eu/registered/data/dossiers/DISS-dffb4072-e2f1-47ae-e044-00144f67d031/AGGR-e7ed17c3-28ba-4859-9183-0169f5164f01_DISS-dffb4072-e2f1-47ae-e044-00144f67d031.html" TargetMode="External"/><Relationship Id="rId67" Type="http://schemas.openxmlformats.org/officeDocument/2006/relationships/hyperlink" Target="http://echa.europa.eu/hu/registration-dossier/-/registered-dossier/16137/2/1" TargetMode="External"/><Relationship Id="rId272" Type="http://schemas.openxmlformats.org/officeDocument/2006/relationships/hyperlink" Target="https://echa.europa.eu/registration-dossier/-/registered-dossier/12721/2/1" TargetMode="External"/><Relationship Id="rId328" Type="http://schemas.openxmlformats.org/officeDocument/2006/relationships/hyperlink" Target="https://echa.europa.eu/registration-dossier/-/registered-dossier/13748/2/1" TargetMode="External"/><Relationship Id="rId535" Type="http://schemas.openxmlformats.org/officeDocument/2006/relationships/hyperlink" Target="https://echa.europa.eu/information-on-chemicals/cl-inventory-database/-/discli/details/46763" TargetMode="External"/><Relationship Id="rId577" Type="http://schemas.openxmlformats.org/officeDocument/2006/relationships/hyperlink" Target="https://echa.europa.eu/substance-information/-/substanceinfo/100.114.947" TargetMode="External"/><Relationship Id="rId132" Type="http://schemas.openxmlformats.org/officeDocument/2006/relationships/hyperlink" Target="https://echa.europa.eu/hu/information-on-chemicals/cl-inventory-database/-/discli/details/129766" TargetMode="External"/><Relationship Id="rId174" Type="http://schemas.openxmlformats.org/officeDocument/2006/relationships/hyperlink" Target="https://echa.europa.eu/registration-dossier/-/registered-dossier/12659/2/1" TargetMode="External"/><Relationship Id="rId381" Type="http://schemas.openxmlformats.org/officeDocument/2006/relationships/hyperlink" Target="https://echa.europa.eu/information-on-chemicals/cl-inventory-database/-/discli/details/111384" TargetMode="External"/><Relationship Id="rId602" Type="http://schemas.openxmlformats.org/officeDocument/2006/relationships/hyperlink" Target="https://echa.europa.eu/substance-information/-/substanceinfo/100.003.462" TargetMode="External"/><Relationship Id="rId241" Type="http://schemas.openxmlformats.org/officeDocument/2006/relationships/hyperlink" Target="https://echa.europa.eu/registration-dossier/-/registered-dossier/10192/2/1" TargetMode="External"/><Relationship Id="rId437" Type="http://schemas.openxmlformats.org/officeDocument/2006/relationships/hyperlink" Target="https://echa.europa.eu/registration-dossier/-/registered-dossier/11759/2/1" TargetMode="External"/><Relationship Id="rId479" Type="http://schemas.openxmlformats.org/officeDocument/2006/relationships/hyperlink" Target="https://echa.europa.eu/information-on-chemicals/cl-inventory-database/-/discli/details/123354" TargetMode="External"/><Relationship Id="rId644" Type="http://schemas.openxmlformats.org/officeDocument/2006/relationships/hyperlink" Target="https://echa.europa.eu/hu/registration-dossier/-/registered-dossier/21453/2/1" TargetMode="External"/><Relationship Id="rId36" Type="http://schemas.openxmlformats.org/officeDocument/2006/relationships/hyperlink" Target="http://apps.echa.europa.eu/registered/data/dossiers/DISS-9ebc257c-cef7-6dc4-e044-00144f67d031/AGGR-0ea58d3a-a6da-4df3-a0f1-a34bbb5472c1_DISS-9ebc257c-cef7-6dc4-e044-00144f67d031.html" TargetMode="External"/><Relationship Id="rId283" Type="http://schemas.openxmlformats.org/officeDocument/2006/relationships/hyperlink" Target="https://echa.europa.eu/information-on-chemicals/cl-inventory-database/-/discli/details/10613" TargetMode="External"/><Relationship Id="rId339" Type="http://schemas.openxmlformats.org/officeDocument/2006/relationships/hyperlink" Target="https://echa.europa.eu/registration-dossier/-/registered-dossier/5651/2/1" TargetMode="External"/><Relationship Id="rId490" Type="http://schemas.openxmlformats.org/officeDocument/2006/relationships/hyperlink" Target="https://echa.europa.eu/registration-dossier/-/registered-dossier/14863/2/1" TargetMode="External"/><Relationship Id="rId504" Type="http://schemas.openxmlformats.org/officeDocument/2006/relationships/hyperlink" Target="https://echa.europa.eu/information-on-chemicals/cl-inventory-database/-/discli/details/65830" TargetMode="External"/><Relationship Id="rId546" Type="http://schemas.openxmlformats.org/officeDocument/2006/relationships/hyperlink" Target="https://echa.europa.eu/registration-dossier/-/registered-dossier/11030/2/1" TargetMode="External"/><Relationship Id="rId78" Type="http://schemas.openxmlformats.org/officeDocument/2006/relationships/hyperlink" Target="http://echa.europa.eu/hu/brief-profile/-/briefprofile/100.033.327" TargetMode="External"/><Relationship Id="rId101" Type="http://schemas.openxmlformats.org/officeDocument/2006/relationships/hyperlink" Target="http://echa.europa.eu/hu/registration-dossier/-/registered-dossier/14890" TargetMode="External"/><Relationship Id="rId143" Type="http://schemas.openxmlformats.org/officeDocument/2006/relationships/hyperlink" Target="https://echa.europa.eu/registration-dossier/-/registered-dossier/15237/2/1" TargetMode="External"/><Relationship Id="rId185" Type="http://schemas.openxmlformats.org/officeDocument/2006/relationships/hyperlink" Target="https://echa.europa.eu/registration-dossier/-/registered-dossier/15952/2/1" TargetMode="External"/><Relationship Id="rId350" Type="http://schemas.openxmlformats.org/officeDocument/2006/relationships/hyperlink" Target="https://echa.europa.eu/registration-dossier/-/registered-dossier/5899/2/1" TargetMode="External"/><Relationship Id="rId406" Type="http://schemas.openxmlformats.org/officeDocument/2006/relationships/hyperlink" Target="https://echa.europa.eu/information-on-chemicals/cl-inventory-database/-/discli/details/52296" TargetMode="External"/><Relationship Id="rId588" Type="http://schemas.openxmlformats.org/officeDocument/2006/relationships/hyperlink" Target="https://echa.europa.eu/substance-information/-/substanceinfo/100.027.751" TargetMode="External"/><Relationship Id="rId9" Type="http://schemas.openxmlformats.org/officeDocument/2006/relationships/hyperlink" Target="http://apps.echa.europa.eu/registered/data/dossiers/DISS-9d9ec9aa-68cf-6ad9-e044-00144f67d249/AGGR-300e3823-7f32-4f32-90e5-bf2d0a7a42ea_DISS-9d9ec9aa-68cf-6ad9-e044-00144f67d249.html" TargetMode="External"/><Relationship Id="rId210" Type="http://schemas.openxmlformats.org/officeDocument/2006/relationships/hyperlink" Target="https://echa.europa.eu/information-on-chemicals/cl-inventory-database/-/discli/details/48601" TargetMode="External"/><Relationship Id="rId392" Type="http://schemas.openxmlformats.org/officeDocument/2006/relationships/hyperlink" Target="https://echa.europa.eu/registration-dossier/-/registered-dossier/13596/2/1" TargetMode="External"/><Relationship Id="rId448" Type="http://schemas.openxmlformats.org/officeDocument/2006/relationships/hyperlink" Target="https://echa.europa.eu/registration-dossier/-/registered-dossier/13374/2/1" TargetMode="External"/><Relationship Id="rId613" Type="http://schemas.openxmlformats.org/officeDocument/2006/relationships/hyperlink" Target="https://echa.europa.eu/registration-dossier/-/registered-dossier/15253/2/1" TargetMode="External"/><Relationship Id="rId252" Type="http://schemas.openxmlformats.org/officeDocument/2006/relationships/hyperlink" Target="https://echa.europa.eu/registration-dossier/-/registered-dossier/10958/2/1" TargetMode="External"/><Relationship Id="rId294" Type="http://schemas.openxmlformats.org/officeDocument/2006/relationships/hyperlink" Target="https://echa.europa.eu/information-on-chemicals/cl-inventory-database/-/discli/details/86451" TargetMode="External"/><Relationship Id="rId308" Type="http://schemas.openxmlformats.org/officeDocument/2006/relationships/hyperlink" Target="https://echa.europa.eu/substance-information/-/substanceinfo/100.043.451" TargetMode="External"/><Relationship Id="rId515" Type="http://schemas.openxmlformats.org/officeDocument/2006/relationships/hyperlink" Target="https://echa.europa.eu/registration-dossier/-/registered-dossier/15561/2/1" TargetMode="External"/><Relationship Id="rId47" Type="http://schemas.openxmlformats.org/officeDocument/2006/relationships/hyperlink" Target="https://echa.europa.eu/hu/registration-dossier/-/registered-dossier/15434/2/1" TargetMode="External"/><Relationship Id="rId89" Type="http://schemas.openxmlformats.org/officeDocument/2006/relationships/hyperlink" Target="http://echa.europa.eu/hu/registration-dossier/-/registered-dossier/15150/2/1" TargetMode="External"/><Relationship Id="rId112" Type="http://schemas.openxmlformats.org/officeDocument/2006/relationships/hyperlink" Target="http://echa.europa.eu/registration-dossier/-/registered-dossier/15179/2/1" TargetMode="External"/><Relationship Id="rId154" Type="http://schemas.openxmlformats.org/officeDocument/2006/relationships/hyperlink" Target="https://echa.europa.eu/hu/substance-information/-/substanceinfo/100.002.848" TargetMode="External"/><Relationship Id="rId361" Type="http://schemas.openxmlformats.org/officeDocument/2006/relationships/hyperlink" Target="https://echa.europa.eu/information-on-chemicals/cl-inventory-database/-/discli/details/121117" TargetMode="External"/><Relationship Id="rId557" Type="http://schemas.openxmlformats.org/officeDocument/2006/relationships/hyperlink" Target="https://echa.europa.eu/information-on-chemicals/cl-inventory-database/-/discli/details/87614" TargetMode="External"/><Relationship Id="rId599" Type="http://schemas.openxmlformats.org/officeDocument/2006/relationships/hyperlink" Target="https://echa.europa.eu/registration-dossier/-/registered-dossier/15543/2/1" TargetMode="External"/><Relationship Id="rId196" Type="http://schemas.openxmlformats.org/officeDocument/2006/relationships/hyperlink" Target="https://echa.europa.eu/registration-dossier/-/registered-dossier/16001/2/1" TargetMode="External"/><Relationship Id="rId417" Type="http://schemas.openxmlformats.org/officeDocument/2006/relationships/hyperlink" Target="https://echa.europa.eu/registration-dossier/-/registered-dossier/13819/2/1" TargetMode="External"/><Relationship Id="rId459" Type="http://schemas.openxmlformats.org/officeDocument/2006/relationships/hyperlink" Target="https://echa.europa.eu/information-on-chemicals/cl-inventory-database/-/discli/details/36440" TargetMode="External"/><Relationship Id="rId624" Type="http://schemas.openxmlformats.org/officeDocument/2006/relationships/hyperlink" Target="https://echa.europa.eu/substance-information/-/substanceinfo/100.021.179" TargetMode="External"/><Relationship Id="rId16" Type="http://schemas.openxmlformats.org/officeDocument/2006/relationships/hyperlink" Target="http://apps.echa.europa.eu/registered/data/dossiers/DISS-9d842379-710a-2d7c-e044-00144f67d249/AGGR-14fa63d4-f293-4a72-b4a0-ff120136eeb4_DISS-9d842379-710a-2d7c-e044-00144f67d249.html" TargetMode="External"/><Relationship Id="rId221" Type="http://schemas.openxmlformats.org/officeDocument/2006/relationships/hyperlink" Target="https://echa.europa.eu/registration-dossier/-/registered-dossier/15127/2/1" TargetMode="External"/><Relationship Id="rId263" Type="http://schemas.openxmlformats.org/officeDocument/2006/relationships/hyperlink" Target="https://echa.europa.eu/registration-dossier/-/registered-dossier/11952/2/1" TargetMode="External"/><Relationship Id="rId319" Type="http://schemas.openxmlformats.org/officeDocument/2006/relationships/hyperlink" Target="https://echa.europa.eu/information-on-chemicals/cl-inventory-database/-/discli/details/65214" TargetMode="External"/><Relationship Id="rId470" Type="http://schemas.openxmlformats.org/officeDocument/2006/relationships/hyperlink" Target="https://echa.europa.eu/registration-dossier/-/registered-dossier/14501/2/1" TargetMode="External"/><Relationship Id="rId526" Type="http://schemas.openxmlformats.org/officeDocument/2006/relationships/hyperlink" Target="https://echa.europa.eu/registration-dossier/-/registered-dossier/15508/2/1" TargetMode="External"/><Relationship Id="rId58" Type="http://schemas.openxmlformats.org/officeDocument/2006/relationships/hyperlink" Target="http://echa.europa.eu/documents/10162/523fe718-95d8-42e4-b28c-6c8cfe58dcfa" TargetMode="External"/><Relationship Id="rId123" Type="http://schemas.openxmlformats.org/officeDocument/2006/relationships/hyperlink" Target="https://echa.europa.eu/hu/registration-dossier/-/registered-dossier/15456/2/1" TargetMode="External"/><Relationship Id="rId330" Type="http://schemas.openxmlformats.org/officeDocument/2006/relationships/hyperlink" Target="https://echa.europa.eu/substance-information/-/substanceinfo/100.116.393" TargetMode="External"/><Relationship Id="rId568" Type="http://schemas.openxmlformats.org/officeDocument/2006/relationships/hyperlink" Target="https://echa.europa.eu/registration-dossier/-/registered-dossier/15001/2/1" TargetMode="External"/><Relationship Id="rId165" Type="http://schemas.openxmlformats.org/officeDocument/2006/relationships/hyperlink" Target="https://echa.europa.eu/registration-dossier/-/registered-dossier/14353/2/1" TargetMode="External"/><Relationship Id="rId372" Type="http://schemas.openxmlformats.org/officeDocument/2006/relationships/hyperlink" Target="https://echa.europa.eu/registration-dossier/-/registered-dossier/15289/2/1" TargetMode="External"/><Relationship Id="rId428" Type="http://schemas.openxmlformats.org/officeDocument/2006/relationships/hyperlink" Target="https://echa.europa.eu/registration-dossier/-/registered-dossier/13604/2/1" TargetMode="External"/><Relationship Id="rId635" Type="http://schemas.openxmlformats.org/officeDocument/2006/relationships/hyperlink" Target="https://echa.europa.eu/hu/substance-information/-/substanceinfo/100.011.272" TargetMode="External"/><Relationship Id="rId232" Type="http://schemas.openxmlformats.org/officeDocument/2006/relationships/hyperlink" Target="https://echa.europa.eu/registration-dossier/-/registered-dossier/15099/2/1" TargetMode="External"/><Relationship Id="rId274" Type="http://schemas.openxmlformats.org/officeDocument/2006/relationships/hyperlink" Target="https://echa.europa.eu/substance-information/-/substanceinfo/other/4a086aeaedaf3a9deb78fe8564ff9239fc527f6e3a08a485f0d8bbcab713c7c0" TargetMode="External"/><Relationship Id="rId481" Type="http://schemas.openxmlformats.org/officeDocument/2006/relationships/hyperlink" Target="https://echa.europa.eu/registration-dossier/-/registered-dossier/5757/2/1" TargetMode="External"/><Relationship Id="rId27" Type="http://schemas.openxmlformats.org/officeDocument/2006/relationships/hyperlink" Target="http://apps.echa.europa.eu/registered/data/dossiers/DISS-9ebdfd71-4aff-096c-e044-00144f67d031/AGGR-7b841654-5d7c-4b31-9d69-3dd5e7e50db5_DISS-9ebdfd71-4aff-096c-e044-00144f67d031.html" TargetMode="External"/><Relationship Id="rId69" Type="http://schemas.openxmlformats.org/officeDocument/2006/relationships/hyperlink" Target="http://apps.echa.europa.eu/registered/data/dossiers/DISS-9d9eb88d-f599-5b22-e044-00144f67d249/AGGR-f27e867d-d336-4275-82eb-c4c28ee237e5_DISS-9d9eb88d-f599-5b22-e044-00144f67d249.html" TargetMode="External"/><Relationship Id="rId134" Type="http://schemas.openxmlformats.org/officeDocument/2006/relationships/hyperlink" Target="https://echa.europa.eu/registration-dossier/-/registered-dossier/16094?p_auth=qQgsvy3e" TargetMode="External"/><Relationship Id="rId537" Type="http://schemas.openxmlformats.org/officeDocument/2006/relationships/hyperlink" Target="https://echa.europa.eu/information-on-chemicals/cl-inventory-database/-/discli/details/110793" TargetMode="External"/><Relationship Id="rId579" Type="http://schemas.openxmlformats.org/officeDocument/2006/relationships/hyperlink" Target="https://echa.europa.eu/information-on-chemicals/cl-inventory-database/-/discli/details/104056" TargetMode="External"/><Relationship Id="rId80" Type="http://schemas.openxmlformats.org/officeDocument/2006/relationships/hyperlink" Target="http://echa.europa.eu/hu/registration-dossier/-/registered-dossier/14531/2/1" TargetMode="External"/><Relationship Id="rId176" Type="http://schemas.openxmlformats.org/officeDocument/2006/relationships/hyperlink" Target="https://echa.europa.eu/registration-dossier/-/registered-dossier/15247/2/1" TargetMode="External"/><Relationship Id="rId341" Type="http://schemas.openxmlformats.org/officeDocument/2006/relationships/hyperlink" Target="https://echa.europa.eu/information-on-chemicals/cl-inventory-database/-/discli/details/90845" TargetMode="External"/><Relationship Id="rId383" Type="http://schemas.openxmlformats.org/officeDocument/2006/relationships/hyperlink" Target="https://echa.europa.eu/substance-information/-/substanceinfo/100.079.258" TargetMode="External"/><Relationship Id="rId439" Type="http://schemas.openxmlformats.org/officeDocument/2006/relationships/hyperlink" Target="https://echa.europa.eu/registration-dossier/-/registered-dossier/14992/2/1" TargetMode="External"/><Relationship Id="rId590" Type="http://schemas.openxmlformats.org/officeDocument/2006/relationships/hyperlink" Target="outlook:000000009AABCBE91C92FC4FBD4888A28C5A1C8582800000" TargetMode="External"/><Relationship Id="rId604" Type="http://schemas.openxmlformats.org/officeDocument/2006/relationships/hyperlink" Target="https://echa.europa.eu/registration-dossier/-/registered-dossier/15506/2/1" TargetMode="External"/><Relationship Id="rId646" Type="http://schemas.openxmlformats.org/officeDocument/2006/relationships/hyperlink" Target="https://echa.europa.eu/hu/registration-dossier/-/registered-dossier/5762/2/1" TargetMode="External"/><Relationship Id="rId201" Type="http://schemas.openxmlformats.org/officeDocument/2006/relationships/hyperlink" Target="https://echa.europa.eu/registration-dossier/-/registered-dossier/14287/2/1" TargetMode="External"/><Relationship Id="rId243" Type="http://schemas.openxmlformats.org/officeDocument/2006/relationships/hyperlink" Target="https://echa.europa.eu/registration-dossier/-/registered-dossier/15779/2/1" TargetMode="External"/><Relationship Id="rId285" Type="http://schemas.openxmlformats.org/officeDocument/2006/relationships/hyperlink" Target="https://echa.europa.eu/information-on-chemicals/cl-inventory-database/-/discli/details/30404" TargetMode="External"/><Relationship Id="rId450" Type="http://schemas.openxmlformats.org/officeDocument/2006/relationships/hyperlink" Target="https://echa.europa.eu/registration-dossier/-/registered-dossier/15889/2/1" TargetMode="External"/><Relationship Id="rId506" Type="http://schemas.openxmlformats.org/officeDocument/2006/relationships/hyperlink" Target="https://echa.europa.eu/registration-dossier/-/registered-dossier/15438/2/1" TargetMode="External"/><Relationship Id="rId38" Type="http://schemas.openxmlformats.org/officeDocument/2006/relationships/hyperlink" Target="http://apps.echa.europa.eu/registered/data/dossiers/DISS-9eaff323-014a-482f-e044-00144f67d031/AGGR-f40b4404-734c-4af8-9ec3-9b90347a4086_DISS-9eaff323-014a-482f-e044-00144f67d031.html" TargetMode="External"/><Relationship Id="rId103" Type="http://schemas.openxmlformats.org/officeDocument/2006/relationships/hyperlink" Target="http://echa.europa.eu/hu/registration-dossier/-/registered-dossier/16122/2/1" TargetMode="External"/><Relationship Id="rId310" Type="http://schemas.openxmlformats.org/officeDocument/2006/relationships/hyperlink" Target="https://echa.europa.eu/information-on-chemicals/cl-inventory-database/-/discli/details/130946" TargetMode="External"/><Relationship Id="rId492" Type="http://schemas.openxmlformats.org/officeDocument/2006/relationships/hyperlink" Target="https://echa.europa.eu/registration-dossier/-/registered-dossier/13425/2/1" TargetMode="External"/><Relationship Id="rId548" Type="http://schemas.openxmlformats.org/officeDocument/2006/relationships/hyperlink" Target="https://echa.europa.eu/registration-dossier/-/registered-dossier/8564/2/1" TargetMode="External"/><Relationship Id="rId91" Type="http://schemas.openxmlformats.org/officeDocument/2006/relationships/hyperlink" Target="http://echa.europa.eu/hu/registration-dossier/-/registered-dossier/6948/2/1" TargetMode="External"/><Relationship Id="rId145" Type="http://schemas.openxmlformats.org/officeDocument/2006/relationships/hyperlink" Target="https://echa.europa.eu/hu/registration-dossier/-/registered-dossier/13294?p_auth=P7PjFHIX" TargetMode="External"/><Relationship Id="rId187" Type="http://schemas.openxmlformats.org/officeDocument/2006/relationships/hyperlink" Target="https://echa.europa.eu/hu/registration-dossier/-/registered-dossier/19636/2/1" TargetMode="External"/><Relationship Id="rId352" Type="http://schemas.openxmlformats.org/officeDocument/2006/relationships/hyperlink" Target="https://echa.europa.eu/registration-dossier/-/registered-dossier/17075/2/1" TargetMode="External"/><Relationship Id="rId394" Type="http://schemas.openxmlformats.org/officeDocument/2006/relationships/hyperlink" Target="https://echa.europa.eu/registration-dossier/-/registered-dossier/1998/2/1" TargetMode="External"/><Relationship Id="rId408" Type="http://schemas.openxmlformats.org/officeDocument/2006/relationships/hyperlink" Target="https://echa.europa.eu/registration-dossier/-/registered-dossier/5910/7/1" TargetMode="External"/><Relationship Id="rId615" Type="http://schemas.openxmlformats.org/officeDocument/2006/relationships/hyperlink" Target="https://echa.europa.eu/substance-information/-/substanceinfo/100.016.560" TargetMode="External"/><Relationship Id="rId212" Type="http://schemas.openxmlformats.org/officeDocument/2006/relationships/hyperlink" Target="https://echa.europa.eu/registration-dossier/-/registered-dossier/12325/2/1" TargetMode="External"/><Relationship Id="rId254" Type="http://schemas.openxmlformats.org/officeDocument/2006/relationships/hyperlink" Target="https://echa.europa.eu/registration-dossier/-/registered-dossier/14761/2/1" TargetMode="External"/><Relationship Id="rId28" Type="http://schemas.openxmlformats.org/officeDocument/2006/relationships/hyperlink" Target="http://echa.europa.eu/hu/registration-dossier/-/registered-dossier/15531/7/1" TargetMode="External"/><Relationship Id="rId49" Type="http://schemas.openxmlformats.org/officeDocument/2006/relationships/hyperlink" Target="http://apps.echa.europa.eu/registered/data/dossiers/DISS-9eb4e262-855b-3591-e044-00144f67d031/AGGR-bc66ecff-216d-4baa-a07c-62030f85ca0a_DISS-9eb4e262-855b-3591-e044-00144f67d031.html" TargetMode="External"/><Relationship Id="rId114" Type="http://schemas.openxmlformats.org/officeDocument/2006/relationships/hyperlink" Target="http://echa.europa.eu/registration-dossier/-/registered-dossier/14814/6/1" TargetMode="External"/><Relationship Id="rId275" Type="http://schemas.openxmlformats.org/officeDocument/2006/relationships/hyperlink" Target="https://echa.europa.eu/information-on-chemicals/cl-inventory-database/-/discli/details/68860" TargetMode="External"/><Relationship Id="rId296" Type="http://schemas.openxmlformats.org/officeDocument/2006/relationships/hyperlink" Target="https://echa.europa.eu/registration-dossier/-/registered-dossier/14576/2/1" TargetMode="External"/><Relationship Id="rId300" Type="http://schemas.openxmlformats.org/officeDocument/2006/relationships/hyperlink" Target="https://echa.europa.eu/registration-dossier/-/registered-dossier/14220/2/1" TargetMode="External"/><Relationship Id="rId461" Type="http://schemas.openxmlformats.org/officeDocument/2006/relationships/hyperlink" Target="https://echa.europa.eu/registration-dossier/-/registered-dossier/14672/2/1" TargetMode="External"/><Relationship Id="rId482" Type="http://schemas.openxmlformats.org/officeDocument/2006/relationships/hyperlink" Target="https://echa.europa.eu/registration-dossier/-/registered-dossier/15225/2/1" TargetMode="External"/><Relationship Id="rId517" Type="http://schemas.openxmlformats.org/officeDocument/2006/relationships/hyperlink" Target="https://echa.europa.eu/registration-dossier/-/registered-dossier/13307/2/1" TargetMode="External"/><Relationship Id="rId538" Type="http://schemas.openxmlformats.org/officeDocument/2006/relationships/hyperlink" Target="https://echa.europa.eu/information-on-chemicals/cl-inventory-database/-/discli/details/24607" TargetMode="External"/><Relationship Id="rId559" Type="http://schemas.openxmlformats.org/officeDocument/2006/relationships/hyperlink" Target="https://echa.europa.eu/registration-dossier/-/registered-dossier/11746/2/1" TargetMode="External"/><Relationship Id="rId60" Type="http://schemas.openxmlformats.org/officeDocument/2006/relationships/hyperlink" Target="http://echa.europa.eu/registration-dossier/-/registered-dossier/14983/2/1" TargetMode="External"/><Relationship Id="rId81" Type="http://schemas.openxmlformats.org/officeDocument/2006/relationships/hyperlink" Target="http://echa.europa.eu/hu/substance-information/-/substanceinfo/100.028.878" TargetMode="External"/><Relationship Id="rId135" Type="http://schemas.openxmlformats.org/officeDocument/2006/relationships/hyperlink" Target="https://echa.europa.eu/registration-dossier/-/registered-dossier/14975/2/1" TargetMode="External"/><Relationship Id="rId156" Type="http://schemas.openxmlformats.org/officeDocument/2006/relationships/hyperlink" Target="https://echa.europa.eu/hu/registration-dossier/-/registered-dossier/15763/2/1" TargetMode="External"/><Relationship Id="rId177" Type="http://schemas.openxmlformats.org/officeDocument/2006/relationships/hyperlink" Target="https://echa.europa.eu/information-on-chemicals/cl-inventory-database/-/discli/details/21424" TargetMode="External"/><Relationship Id="rId198" Type="http://schemas.openxmlformats.org/officeDocument/2006/relationships/hyperlink" Target="https://echa.europa.eu/information-on-chemicals/cl-inventory-database/-/discli/details/128827" TargetMode="External"/><Relationship Id="rId321" Type="http://schemas.openxmlformats.org/officeDocument/2006/relationships/hyperlink" Target="https://echa.europa.eu/information-on-chemicals/cl-inventory-database/-/discli/details/65214" TargetMode="External"/><Relationship Id="rId342" Type="http://schemas.openxmlformats.org/officeDocument/2006/relationships/hyperlink" Target="https://echa.europa.eu/registration-dossier/-/registered-dossier/10487/2/1" TargetMode="External"/><Relationship Id="rId363" Type="http://schemas.openxmlformats.org/officeDocument/2006/relationships/hyperlink" Target="https://echa.europa.eu/registration-dossier/-/registered-dossier/13170/2/1" TargetMode="External"/><Relationship Id="rId384" Type="http://schemas.openxmlformats.org/officeDocument/2006/relationships/hyperlink" Target="https://echa.europa.eu/registration-dossier/-/registered-dossier/14757/2/1" TargetMode="External"/><Relationship Id="rId419" Type="http://schemas.openxmlformats.org/officeDocument/2006/relationships/hyperlink" Target="https://echa.europa.eu/registration-dossier/-/registered-dossier/15765/2/1" TargetMode="External"/><Relationship Id="rId570" Type="http://schemas.openxmlformats.org/officeDocument/2006/relationships/hyperlink" Target="https://echa.europa.eu/registration-dossier/-/registered-dossier/15791/2/1" TargetMode="External"/><Relationship Id="rId591" Type="http://schemas.openxmlformats.org/officeDocument/2006/relationships/hyperlink" Target="https://echa.europa.eu/documents/10162/cb2f9916-fb59-4a9b-884e-484a2a001122" TargetMode="External"/><Relationship Id="rId605" Type="http://schemas.openxmlformats.org/officeDocument/2006/relationships/hyperlink" Target="https://echa.europa.eu/registration-dossier/-/registered-dossier/14267/2/1" TargetMode="External"/><Relationship Id="rId626" Type="http://schemas.openxmlformats.org/officeDocument/2006/relationships/hyperlink" Target="https://echa.europa.eu/hu/registration-dossier/-/registered-dossier/14202/2/1" TargetMode="External"/><Relationship Id="rId202" Type="http://schemas.openxmlformats.org/officeDocument/2006/relationships/hyperlink" Target="https://echa.europa.eu/registration-dossier/-/registered-dossier/7576/2/1" TargetMode="External"/><Relationship Id="rId223" Type="http://schemas.openxmlformats.org/officeDocument/2006/relationships/hyperlink" Target="https://echa.europa.eu/registration-dossier/-/registered-dossier/15163/2/1" TargetMode="External"/><Relationship Id="rId244" Type="http://schemas.openxmlformats.org/officeDocument/2006/relationships/hyperlink" Target="https://echa.europa.eu/information-on-chemicals/cl-inventory-database/-/discli/details/89442" TargetMode="External"/><Relationship Id="rId430" Type="http://schemas.openxmlformats.org/officeDocument/2006/relationships/hyperlink" Target="https://echa.europa.eu/registration-dossier/-/registered-dossier/16728/2/1" TargetMode="External"/><Relationship Id="rId647" Type="http://schemas.openxmlformats.org/officeDocument/2006/relationships/printerSettings" Target="../printerSettings/printerSettings4.bin"/><Relationship Id="rId18" Type="http://schemas.openxmlformats.org/officeDocument/2006/relationships/hyperlink" Target="http://apps.echa.europa.eu/registered/data/dossiers/DISS-e7627168-f6ff-63fd-e044-00144f67d031/AGGR-ed0ade36-a40e-4314-b149-867c5da4618d_DISS-e7627168-f6ff-63fd-e044-00144f67d031.html" TargetMode="External"/><Relationship Id="rId39" Type="http://schemas.openxmlformats.org/officeDocument/2006/relationships/hyperlink" Target="http://apps.echa.europa.eu/registered/data/dossiers/DISS-9eaff323-014a-482f-e044-00144f67d031/AGGR-53ddf848-e431-4f00-b7ca-3a1fb5118771_DISS-9eaff323-014a-482f-e044-00144f67d031.html" TargetMode="External"/><Relationship Id="rId265" Type="http://schemas.openxmlformats.org/officeDocument/2006/relationships/hyperlink" Target="https://echa.europa.eu/information-on-chemicals/cl-inventory-database/-/discli/details/90002" TargetMode="External"/><Relationship Id="rId286" Type="http://schemas.openxmlformats.org/officeDocument/2006/relationships/hyperlink" Target="https://echa.europa.eu/registration-dossier/-/registered-dossier/12074/2/1" TargetMode="External"/><Relationship Id="rId451" Type="http://schemas.openxmlformats.org/officeDocument/2006/relationships/hyperlink" Target="https://echa.europa.eu/information-on-chemicals/cl-inventory-database/-/discli/details/44359" TargetMode="External"/><Relationship Id="rId472" Type="http://schemas.openxmlformats.org/officeDocument/2006/relationships/hyperlink" Target="https://echa.europa.eu/registration-dossier/-/registered-dossier/6336/2/1" TargetMode="External"/><Relationship Id="rId493" Type="http://schemas.openxmlformats.org/officeDocument/2006/relationships/hyperlink" Target="https://echa.europa.eu/registration-dossier/-/registered-dossier/1962/2/1" TargetMode="External"/><Relationship Id="rId507" Type="http://schemas.openxmlformats.org/officeDocument/2006/relationships/hyperlink" Target="https://echa.europa.eu/information-on-chemicals/cl-inventory-database/-/discli/details/43517" TargetMode="External"/><Relationship Id="rId528" Type="http://schemas.openxmlformats.org/officeDocument/2006/relationships/hyperlink" Target="https://echa.europa.eu/registration-dossier/-/registered-dossier/14924/2/1" TargetMode="External"/><Relationship Id="rId549" Type="http://schemas.openxmlformats.org/officeDocument/2006/relationships/hyperlink" Target="https://echa.europa.eu/information-on-chemicals/cl-inventory-database/-/discli/details/71226" TargetMode="External"/><Relationship Id="rId50" Type="http://schemas.openxmlformats.org/officeDocument/2006/relationships/hyperlink" Target="http://echa.europa.eu/hu/registration-dossier/-/registered-dossier/15513/2/1/?documentUUID=21e67388-8454-49a8-8df5-ed6cdc978db7" TargetMode="External"/><Relationship Id="rId104" Type="http://schemas.openxmlformats.org/officeDocument/2006/relationships/hyperlink" Target="http://echa.europa.eu/hu/registration-dossier/-/registered-dossier/15539/6/1" TargetMode="External"/><Relationship Id="rId125" Type="http://schemas.openxmlformats.org/officeDocument/2006/relationships/hyperlink" Target="https://echa.europa.eu/hu/registration-dossier/-/registered-dossier/15483/2/1" TargetMode="External"/><Relationship Id="rId146" Type="http://schemas.openxmlformats.org/officeDocument/2006/relationships/hyperlink" Target="https://echa.europa.eu/hu/registration-dossier/-/registered-dossier/16072/2/1" TargetMode="External"/><Relationship Id="rId167" Type="http://schemas.openxmlformats.org/officeDocument/2006/relationships/hyperlink" Target="https://echa.europa.eu/registration-dossier/-/registered-dossier/2115/2/1" TargetMode="External"/><Relationship Id="rId188" Type="http://schemas.openxmlformats.org/officeDocument/2006/relationships/hyperlink" Target="https://echa.europa.eu/registration-dossier/-/registered-dossier/11848/2/1" TargetMode="External"/><Relationship Id="rId311" Type="http://schemas.openxmlformats.org/officeDocument/2006/relationships/hyperlink" Target="https://echa.europa.eu/information-on-chemicals/cl-inventory-database/-/discli/details/19227" TargetMode="External"/><Relationship Id="rId332" Type="http://schemas.openxmlformats.org/officeDocument/2006/relationships/hyperlink" Target="https://echa.europa.eu/registration-dossier/-/registered-dossier/14346/2/1" TargetMode="External"/><Relationship Id="rId353" Type="http://schemas.openxmlformats.org/officeDocument/2006/relationships/hyperlink" Target="https://echa.europa.eu/substance-information/-/substanceinfo/100.051.702" TargetMode="External"/><Relationship Id="rId374" Type="http://schemas.openxmlformats.org/officeDocument/2006/relationships/hyperlink" Target="https://echa.europa.eu/substance-information/-/substanceinfo/100.123.816" TargetMode="External"/><Relationship Id="rId395" Type="http://schemas.openxmlformats.org/officeDocument/2006/relationships/hyperlink" Target="https://echa.europa.eu/registration-dossier/-/registered-dossier/1916/2/1" TargetMode="External"/><Relationship Id="rId409" Type="http://schemas.openxmlformats.org/officeDocument/2006/relationships/hyperlink" Target="https://echa.europa.eu/registration-dossier/-/registered-dossier/14682/2/1" TargetMode="External"/><Relationship Id="rId560" Type="http://schemas.openxmlformats.org/officeDocument/2006/relationships/hyperlink" Target="https://echa.europa.eu/registration-dossier/-/registered-dossier/14695/2/1" TargetMode="External"/><Relationship Id="rId581" Type="http://schemas.openxmlformats.org/officeDocument/2006/relationships/hyperlink" Target="https://echa.europa.eu/registration-dossier/-/registered-dossier/13489/2/1/?documentUUID=a35be722-8236-4f64-9a80-5f84b89a5cdd" TargetMode="External"/><Relationship Id="rId71" Type="http://schemas.openxmlformats.org/officeDocument/2006/relationships/hyperlink" Target="http://apps.echa.europa.eu/registered/data/dossiers/DISS-9ebc434c-b215-079d-e044-00144f67d031/AGGR-f71de122-485f-46a4-8234-b3b6bdf0b332_DISS-9ebc434c-b215-079d-e044-00144f67d031.html" TargetMode="External"/><Relationship Id="rId92" Type="http://schemas.openxmlformats.org/officeDocument/2006/relationships/hyperlink" Target="http://echa.europa.eu/hu/information-on-chemicals/cl-inventory-database/-/discli/details/14963" TargetMode="External"/><Relationship Id="rId213" Type="http://schemas.openxmlformats.org/officeDocument/2006/relationships/hyperlink" Target="https://echa.europa.eu/registration-dossier/-/registered-dossier/12586/2/1" TargetMode="External"/><Relationship Id="rId234" Type="http://schemas.openxmlformats.org/officeDocument/2006/relationships/hyperlink" Target="https://echa.europa.eu/information-on-chemicals/cl-inventory-database/-/discli/details/77601" TargetMode="External"/><Relationship Id="rId420" Type="http://schemas.openxmlformats.org/officeDocument/2006/relationships/hyperlink" Target="https://echa.europa.eu/registration-dossier/-/registered-dossier/16081/2/1" TargetMode="External"/><Relationship Id="rId616" Type="http://schemas.openxmlformats.org/officeDocument/2006/relationships/hyperlink" Target="https://echa.europa.eu/registration-dossier/-/registered-dossier/15217/2/1" TargetMode="External"/><Relationship Id="rId637" Type="http://schemas.openxmlformats.org/officeDocument/2006/relationships/hyperlink" Target="https://echa.europa.eu/hu/registration-dossier/-/registered-dossier/5762/2/1" TargetMode="External"/><Relationship Id="rId2" Type="http://schemas.openxmlformats.org/officeDocument/2006/relationships/hyperlink" Target="http://apps.echa.europa.eu/registered/data/dossiers/DISS-9d92ba75-4443-6d9c-e044-00144f67d249/AGGR-f09de59c-9d13-4e7d-8e5f-7b05222dbc30_DISS-9d92ba75-4443-6d9c-e044-00144f67d249.html" TargetMode="External"/><Relationship Id="rId29" Type="http://schemas.openxmlformats.org/officeDocument/2006/relationships/hyperlink" Target="http://apps.echa.europa.eu/registered/data/dossiers/DISS-97d7cb9a-4e0a-21e7-e044-00144f67d031/AGGR-09296125-8d1b-44ed-8cf7-bf1a6339f925_DISS-97d7cb9a-4e0a-21e7-e044-00144f67d031.html" TargetMode="External"/><Relationship Id="rId255" Type="http://schemas.openxmlformats.org/officeDocument/2006/relationships/hyperlink" Target="https://echa.europa.eu/registration-dossier/-/registered-dossier/15212/2/1" TargetMode="External"/><Relationship Id="rId276" Type="http://schemas.openxmlformats.org/officeDocument/2006/relationships/hyperlink" Target="https://echa.europa.eu/information-on-chemicals/cl-inventory-database/-/discli/details/135961" TargetMode="External"/><Relationship Id="rId297" Type="http://schemas.openxmlformats.org/officeDocument/2006/relationships/hyperlink" Target="https://echa.europa.eu/registration-dossier/-/registered-dossier/13548/2/1" TargetMode="External"/><Relationship Id="rId441" Type="http://schemas.openxmlformats.org/officeDocument/2006/relationships/hyperlink" Target="https://echa.europa.eu/registration-dossier/-/registered-dossier/11549/2/1" TargetMode="External"/><Relationship Id="rId462" Type="http://schemas.openxmlformats.org/officeDocument/2006/relationships/hyperlink" Target="https://echa.europa.eu/registration-dossier/-/registered-dossier/14242/2/1" TargetMode="External"/><Relationship Id="rId483" Type="http://schemas.openxmlformats.org/officeDocument/2006/relationships/hyperlink" Target="https://echa.europa.eu/registration-dossier/-/registered-dossier/15398/2/1" TargetMode="External"/><Relationship Id="rId518" Type="http://schemas.openxmlformats.org/officeDocument/2006/relationships/hyperlink" Target="https://echa.europa.eu/registration-dossier/-/registered-dossier/14325/2/1" TargetMode="External"/><Relationship Id="rId539" Type="http://schemas.openxmlformats.org/officeDocument/2006/relationships/hyperlink" Target="https://echa.europa.eu/information-on-chemicals/cl-inventory-database/-/discli/details/59662" TargetMode="External"/><Relationship Id="rId40" Type="http://schemas.openxmlformats.org/officeDocument/2006/relationships/hyperlink" Target="http://echa.europa.eu/information-on-chemicals/cl-inventory-database/-/cl-inventory/view-notification-summary/12698" TargetMode="External"/><Relationship Id="rId115" Type="http://schemas.openxmlformats.org/officeDocument/2006/relationships/hyperlink" Target="http://echa.europa.eu/registration-dossier/-/registered-dossier/14983/2/1" TargetMode="External"/><Relationship Id="rId136" Type="http://schemas.openxmlformats.org/officeDocument/2006/relationships/hyperlink" Target="https://echa.europa.eu/registration-dossier/-/registered-dossier/15166?p_auth=qQgsvy3e" TargetMode="External"/><Relationship Id="rId157" Type="http://schemas.openxmlformats.org/officeDocument/2006/relationships/hyperlink" Target="https://echa.europa.eu/hu/registration-dossier/-/registered-dossier/10558?p_auth=P7PjFHIX" TargetMode="External"/><Relationship Id="rId178" Type="http://schemas.openxmlformats.org/officeDocument/2006/relationships/hyperlink" Target="https://echa.europa.eu/registration-dossier/-/registered-dossier/14383/2/1" TargetMode="External"/><Relationship Id="rId301" Type="http://schemas.openxmlformats.org/officeDocument/2006/relationships/hyperlink" Target="https://echa.europa.eu/information-on-chemicals/cl-inventory-database/-/discli/details/4962" TargetMode="External"/><Relationship Id="rId322" Type="http://schemas.openxmlformats.org/officeDocument/2006/relationships/hyperlink" Target="https://echa.europa.eu/registration-dossier/-/registered-dossier/15877/2/1" TargetMode="External"/><Relationship Id="rId343" Type="http://schemas.openxmlformats.org/officeDocument/2006/relationships/hyperlink" Target="https://echa.europa.eu/information-on-chemicals/cl-inventory-database/-/discli/details/30393" TargetMode="External"/><Relationship Id="rId364" Type="http://schemas.openxmlformats.org/officeDocument/2006/relationships/hyperlink" Target="https://echa.europa.eu/information-on-chemicals/cl-inventory-database/-/discli/details/97192" TargetMode="External"/><Relationship Id="rId550" Type="http://schemas.openxmlformats.org/officeDocument/2006/relationships/hyperlink" Target="https://echa.europa.eu/information-on-chemicals/cl-inventory-database/-/discli/details/63492" TargetMode="External"/><Relationship Id="rId61" Type="http://schemas.openxmlformats.org/officeDocument/2006/relationships/hyperlink" Target="http://echa.europa.eu/registration-dossier/-/registered-dossier/15087/2/1" TargetMode="External"/><Relationship Id="rId82" Type="http://schemas.openxmlformats.org/officeDocument/2006/relationships/hyperlink" Target="http://echa.europa.eu/hu/registration-dossier/-/registered-dossier/15531/2/1" TargetMode="External"/><Relationship Id="rId199" Type="http://schemas.openxmlformats.org/officeDocument/2006/relationships/hyperlink" Target="https://echa.europa.eu/information-on-chemicals/cl-inventory-database/-/discli/details/116834" TargetMode="External"/><Relationship Id="rId203" Type="http://schemas.openxmlformats.org/officeDocument/2006/relationships/hyperlink" Target="https://echa.europa.eu/registration-dossier/-/registered-dossier/15818/2/1" TargetMode="External"/><Relationship Id="rId385" Type="http://schemas.openxmlformats.org/officeDocument/2006/relationships/hyperlink" Target="https://echa.europa.eu/information-on-chemicals/cl-inventory-database/-/discli/details/175" TargetMode="External"/><Relationship Id="rId571" Type="http://schemas.openxmlformats.org/officeDocument/2006/relationships/hyperlink" Target="https://echa.europa.eu/registration-dossier/-/registered-dossier/14230/2/1" TargetMode="External"/><Relationship Id="rId592" Type="http://schemas.openxmlformats.org/officeDocument/2006/relationships/hyperlink" Target="https://echa.europa.eu/information-on-chemicals/cl-inventory-database/-/discli/details/54394" TargetMode="External"/><Relationship Id="rId606" Type="http://schemas.openxmlformats.org/officeDocument/2006/relationships/hyperlink" Target="https://echa.europa.eu/registration-dossier/-/registered-dossier/13300/2/1" TargetMode="External"/><Relationship Id="rId627" Type="http://schemas.openxmlformats.org/officeDocument/2006/relationships/hyperlink" Target="https://echa.europa.eu/hu/substance-information/-/substanceinfo/100.007.981" TargetMode="External"/><Relationship Id="rId648" Type="http://schemas.openxmlformats.org/officeDocument/2006/relationships/vmlDrawing" Target="../drawings/vmlDrawing1.vml"/><Relationship Id="rId19" Type="http://schemas.openxmlformats.org/officeDocument/2006/relationships/hyperlink" Target="http://apps.echa.europa.eu/registered/data/dossiers/DISS-9d9b878d-05c8-56aa-e044-00144f67d249/AGGR-b08318b1-49b9-46ad-9e2d-e6ffec081a99_DISS-9d9b878d-05c8-56aa-e044-00144f67d249.html" TargetMode="External"/><Relationship Id="rId224" Type="http://schemas.openxmlformats.org/officeDocument/2006/relationships/hyperlink" Target="https://echa.europa.eu/registration-dossier/-/registered-dossier/14800/2/1" TargetMode="External"/><Relationship Id="rId245" Type="http://schemas.openxmlformats.org/officeDocument/2006/relationships/hyperlink" Target="https://echa.europa.eu/information-on-chemicals/pre-registered-substances/-/dislist/substance/100.088.689" TargetMode="External"/><Relationship Id="rId266" Type="http://schemas.openxmlformats.org/officeDocument/2006/relationships/hyperlink" Target="https://echa.europa.eu/registration-dossier/-/registered-dossier/14997/2/1" TargetMode="External"/><Relationship Id="rId287" Type="http://schemas.openxmlformats.org/officeDocument/2006/relationships/hyperlink" Target="https://echa.europa.eu/registration-dossier/-/registered-dossier/13582/2/1" TargetMode="External"/><Relationship Id="rId410" Type="http://schemas.openxmlformats.org/officeDocument/2006/relationships/hyperlink" Target="https://echa.europa.eu/registration-dossier/-/registered-dossier/14275/2/1" TargetMode="External"/><Relationship Id="rId431" Type="http://schemas.openxmlformats.org/officeDocument/2006/relationships/hyperlink" Target="https://echa.europa.eu/registration-dossier/-/registered-dossier/15367/2/1" TargetMode="External"/><Relationship Id="rId452" Type="http://schemas.openxmlformats.org/officeDocument/2006/relationships/hyperlink" Target="https://echa.europa.eu/registration-dossier/-/registered-dossier/15489/2/1" TargetMode="External"/><Relationship Id="rId473" Type="http://schemas.openxmlformats.org/officeDocument/2006/relationships/hyperlink" Target="https://echa.europa.eu/registration-dossier/-/registered-dossier/13515/2/1" TargetMode="External"/><Relationship Id="rId494" Type="http://schemas.openxmlformats.org/officeDocument/2006/relationships/hyperlink" Target="https://echa.europa.eu/registration-dossier/-/registered-dossier/1940/2/1" TargetMode="External"/><Relationship Id="rId508" Type="http://schemas.openxmlformats.org/officeDocument/2006/relationships/hyperlink" Target="https://echa.europa.eu/registration-dossier/-/registered-dossier/14822/2/1" TargetMode="External"/><Relationship Id="rId529" Type="http://schemas.openxmlformats.org/officeDocument/2006/relationships/hyperlink" Target="https://echa.europa.eu/registration-dossier/-/registered-dossier/15980/2/1" TargetMode="External"/><Relationship Id="rId30" Type="http://schemas.openxmlformats.org/officeDocument/2006/relationships/hyperlink" Target="http://apps.echa.europa.eu/registered/data/dossiers/DISS-9d8b5d74-6225-0232-e044-00144f67d249/AGGR-32c0ade5-db80-4c77-9bff-61e6bfa881d9_DISS-9d8b5d74-6225-0232-e044-00144f67d249.html" TargetMode="External"/><Relationship Id="rId105" Type="http://schemas.openxmlformats.org/officeDocument/2006/relationships/hyperlink" Target="http://echa.europa.eu/hu/registration-dossier/-/registered-dossier/15539/7/1" TargetMode="External"/><Relationship Id="rId126" Type="http://schemas.openxmlformats.org/officeDocument/2006/relationships/hyperlink" Target="https://echa.europa.eu/hu/registration-dossier/-/registered-dossier/15570/2/1" TargetMode="External"/><Relationship Id="rId147" Type="http://schemas.openxmlformats.org/officeDocument/2006/relationships/hyperlink" Target="https://echa.europa.eu/hu/registration-dossier/-/registered-dossier/15753?p_auth=P7PjFHIX" TargetMode="External"/><Relationship Id="rId168" Type="http://schemas.openxmlformats.org/officeDocument/2006/relationships/hyperlink" Target="https://echa.europa.eu/registration-dossier/-/registered-dossier/16044/2/1" TargetMode="External"/><Relationship Id="rId312" Type="http://schemas.openxmlformats.org/officeDocument/2006/relationships/hyperlink" Target="https://echa.europa.eu/registration-dossier/-/registered-dossier/13333/2/1" TargetMode="External"/><Relationship Id="rId333" Type="http://schemas.openxmlformats.org/officeDocument/2006/relationships/hyperlink" Target="https://echa.europa.eu/registration-dossier/-/registered-dossier/14769/2/1" TargetMode="External"/><Relationship Id="rId354" Type="http://schemas.openxmlformats.org/officeDocument/2006/relationships/hyperlink" Target="https://echa.europa.eu/registration-dossier/-/registered-dossier/14462/2/1" TargetMode="External"/><Relationship Id="rId540" Type="http://schemas.openxmlformats.org/officeDocument/2006/relationships/hyperlink" Target="https://echa.europa.eu/information-on-chemicals/cl-inventory-database/-/discli/details/121731" TargetMode="External"/><Relationship Id="rId51" Type="http://schemas.openxmlformats.org/officeDocument/2006/relationships/hyperlink" Target="http://apps.echa.europa.eu/registered/data/dossiers/DISS-9ea6e4f0-6833-6c9a-e044-00144f67d031/AGGR-8f10b593-b25f-4266-bba5-54443a8a6f5e_DISS-9ea6e4f0-6833-6c9a-e044-00144f67d031.html" TargetMode="External"/><Relationship Id="rId72" Type="http://schemas.openxmlformats.org/officeDocument/2006/relationships/hyperlink" Target="http://apps.echa.europa.eu/registered/data/dossiers/DISS-e5a0779b-8ae9-00b9-e044-00144f67d031/AGGR-d66fbdfb-6091-4bdd-9b59-6582947992ae_DISS-e5a0779b-8ae9-00b9-e044-00144f67d031.html" TargetMode="External"/><Relationship Id="rId93" Type="http://schemas.openxmlformats.org/officeDocument/2006/relationships/hyperlink" Target="http://echa.europa.eu/hu/registration-dossier/-/registered-dossier/16139/2/1" TargetMode="External"/><Relationship Id="rId189" Type="http://schemas.openxmlformats.org/officeDocument/2006/relationships/hyperlink" Target="https://echa.europa.eu/information-on-chemicals/cl-inventory-database/-/discli/details/55071" TargetMode="External"/><Relationship Id="rId375" Type="http://schemas.openxmlformats.org/officeDocument/2006/relationships/hyperlink" Target="https://echa.europa.eu/information-on-chemicals/cl-inventory-database/-/discli/details/132536" TargetMode="External"/><Relationship Id="rId396" Type="http://schemas.openxmlformats.org/officeDocument/2006/relationships/hyperlink" Target="https://echa.europa.eu/registration-dossier/-/registered-dossier/13605/2/1" TargetMode="External"/><Relationship Id="rId561" Type="http://schemas.openxmlformats.org/officeDocument/2006/relationships/hyperlink" Target="https://echa.europa.eu/information-on-chemicals/cl-inventory-database/-/discli/details/124967" TargetMode="External"/><Relationship Id="rId582" Type="http://schemas.openxmlformats.org/officeDocument/2006/relationships/hyperlink" Target="https://echa.europa.eu/registration-dossier/-/registered-dossier/10127/2/1" TargetMode="External"/><Relationship Id="rId617" Type="http://schemas.openxmlformats.org/officeDocument/2006/relationships/hyperlink" Target="https://echa.europa.eu/substance-information/-/substanceinfo/100.105.725" TargetMode="External"/><Relationship Id="rId638" Type="http://schemas.openxmlformats.org/officeDocument/2006/relationships/hyperlink" Target="https://echa.europa.eu/hu/substance-information/-/substanceinfo/100.003.353" TargetMode="External"/><Relationship Id="rId3" Type="http://schemas.openxmlformats.org/officeDocument/2006/relationships/hyperlink" Target="http://apps.echa.europa.eu/registered/data/dossiers/DISS-9d92ba75-4443-6d9c-e044-00144f67d249/AGGR-f09de59c-9d13-4e7d-8e5f-7b05222dbc30_DISS-9d92ba75-4443-6d9c-e044-00144f67d249.html" TargetMode="External"/><Relationship Id="rId214" Type="http://schemas.openxmlformats.org/officeDocument/2006/relationships/hyperlink" Target="https://echa.europa.eu/registration-dossier/-/registered-dossier/14212/2/1" TargetMode="External"/><Relationship Id="rId235" Type="http://schemas.openxmlformats.org/officeDocument/2006/relationships/hyperlink" Target="https://echa.europa.eu/registration-dossier/-/registered-dossier/15798/2/1" TargetMode="External"/><Relationship Id="rId256" Type="http://schemas.openxmlformats.org/officeDocument/2006/relationships/hyperlink" Target="https://echa.europa.eu/registration-dossier/-/registered-dossier/13730/2/1" TargetMode="External"/><Relationship Id="rId277" Type="http://schemas.openxmlformats.org/officeDocument/2006/relationships/hyperlink" Target="https://echa.europa.eu/information-on-chemicals/cl-inventory-database/-/discli/details/9696" TargetMode="External"/><Relationship Id="rId298" Type="http://schemas.openxmlformats.org/officeDocument/2006/relationships/hyperlink" Target="https://echa.europa.eu/substance-information/-/substanceinfo/100.017.976" TargetMode="External"/><Relationship Id="rId400" Type="http://schemas.openxmlformats.org/officeDocument/2006/relationships/hyperlink" Target="https://echa.europa.eu/registration-dossier/-/registered-dossier/15915/7/1" TargetMode="External"/><Relationship Id="rId421" Type="http://schemas.openxmlformats.org/officeDocument/2006/relationships/hyperlink" Target="https://echa.europa.eu/registration-dossier/-/registered-dossier/14938/2/1" TargetMode="External"/><Relationship Id="rId442" Type="http://schemas.openxmlformats.org/officeDocument/2006/relationships/hyperlink" Target="https://echa.europa.eu/registration-dossier/-/registered-dossier/11311/2/1" TargetMode="External"/><Relationship Id="rId463" Type="http://schemas.openxmlformats.org/officeDocument/2006/relationships/hyperlink" Target="https://echa.europa.eu/registration-dossier/-/registered-dossier/11720/2/1" TargetMode="External"/><Relationship Id="rId484" Type="http://schemas.openxmlformats.org/officeDocument/2006/relationships/hyperlink" Target="https://echa.europa.eu/registration-dossier/-/registered-dossier/13140/2/1" TargetMode="External"/><Relationship Id="rId519" Type="http://schemas.openxmlformats.org/officeDocument/2006/relationships/hyperlink" Target="https://echa.europa.eu/registration-dossier/-/registered-dossier/15403/2/1" TargetMode="External"/><Relationship Id="rId116" Type="http://schemas.openxmlformats.org/officeDocument/2006/relationships/hyperlink" Target="http://echa.europa.eu/hu/registration-dossier/-/registered-dossier/14767/6/1" TargetMode="External"/><Relationship Id="rId137" Type="http://schemas.openxmlformats.org/officeDocument/2006/relationships/hyperlink" Target="https://echa.europa.eu/registration-dossier/-/registered-dossier/13678/2/1" TargetMode="External"/><Relationship Id="rId158" Type="http://schemas.openxmlformats.org/officeDocument/2006/relationships/hyperlink" Target="https://echa.europa.eu/hu/information-on-chemicals/cl-inventory-database/-/discli/details/30380" TargetMode="External"/><Relationship Id="rId302" Type="http://schemas.openxmlformats.org/officeDocument/2006/relationships/hyperlink" Target="https://echa.europa.eu/information-on-chemicals/cl-inventory-database/-/discli/details/29114" TargetMode="External"/><Relationship Id="rId323" Type="http://schemas.openxmlformats.org/officeDocument/2006/relationships/hyperlink" Target="https://echa.europa.eu/registration-dossier/-/registered-dossier/15972/2/1" TargetMode="External"/><Relationship Id="rId344" Type="http://schemas.openxmlformats.org/officeDocument/2006/relationships/hyperlink" Target="https://echa.europa.eu/registration-dossier/-/registered-dossier/15088/2/1" TargetMode="External"/><Relationship Id="rId530" Type="http://schemas.openxmlformats.org/officeDocument/2006/relationships/hyperlink" Target="https://echa.europa.eu/registration-dossier/-/registered-dossier/17240/2/1" TargetMode="External"/><Relationship Id="rId20" Type="http://schemas.openxmlformats.org/officeDocument/2006/relationships/hyperlink" Target="http://apps.echa.europa.eu/registered/data/dossiers/DISS-9d913d37-b787-0c08-e044-00144f67d249/AGGR-82b51dac-4f45-4a37-9ddd-08388fb1bcd5_DISS-9d913d37-b787-0c08-e044-00144f67d249.html" TargetMode="External"/><Relationship Id="rId41" Type="http://schemas.openxmlformats.org/officeDocument/2006/relationships/hyperlink" Target="http://www.cdpr.ca.gov/docs/risk/toxsums/pdfs/6006.pdf" TargetMode="External"/><Relationship Id="rId62" Type="http://schemas.openxmlformats.org/officeDocument/2006/relationships/hyperlink" Target="http://apps.echa.europa.eu/registered/data/dossiers/DISS-9e9d7efb-4060-5925-e044-00144f67d031/AGGR-2a69af10-969b-4a4c-8ae3-918465fa88cc_DISS-9e9d7efb-4060-5925-e044-00144f67d031.html" TargetMode="External"/><Relationship Id="rId83" Type="http://schemas.openxmlformats.org/officeDocument/2006/relationships/hyperlink" Target="http://echa.europa.eu/hu/registration-dossier/-/registered-dossier/16162/2/1" TargetMode="External"/><Relationship Id="rId179" Type="http://schemas.openxmlformats.org/officeDocument/2006/relationships/hyperlink" Target="https://echa.europa.eu/registration-dossier/-/registered-dossier/15867/2/1" TargetMode="External"/><Relationship Id="rId365" Type="http://schemas.openxmlformats.org/officeDocument/2006/relationships/hyperlink" Target="https://echa.europa.eu/registration-dossier/-/registered-dossier/14927/2/1" TargetMode="External"/><Relationship Id="rId386" Type="http://schemas.openxmlformats.org/officeDocument/2006/relationships/hyperlink" Target="https://echa.europa.eu/information-on-chemicals/cl-inventory-database/-/discli/details/22977" TargetMode="External"/><Relationship Id="rId551" Type="http://schemas.openxmlformats.org/officeDocument/2006/relationships/hyperlink" Target="https://echa.europa.eu/registration-dossier/-/registered-dossier/15256/2/1" TargetMode="External"/><Relationship Id="rId572" Type="http://schemas.openxmlformats.org/officeDocument/2006/relationships/hyperlink" Target="https://echa.europa.eu/registration-dossier/-/registered-dossier/11950/2/1" TargetMode="External"/><Relationship Id="rId593" Type="http://schemas.openxmlformats.org/officeDocument/2006/relationships/hyperlink" Target="https://echa.europa.eu/registration-dossier/-/registered-dossier/13238/2/1" TargetMode="External"/><Relationship Id="rId607" Type="http://schemas.openxmlformats.org/officeDocument/2006/relationships/hyperlink" Target="https://echa.europa.eu/substance-information/-/substanceinfo/100.100.831" TargetMode="External"/><Relationship Id="rId628" Type="http://schemas.openxmlformats.org/officeDocument/2006/relationships/hyperlink" Target="https://echa.europa.eu/hu/registration-dossier/-/registered-dossier/13646/2/1" TargetMode="External"/><Relationship Id="rId649" Type="http://schemas.openxmlformats.org/officeDocument/2006/relationships/comments" Target="../comments1.xml"/><Relationship Id="rId190" Type="http://schemas.openxmlformats.org/officeDocument/2006/relationships/hyperlink" Target="https://echa.europa.eu/information-on-chemicals/cl-inventory-database/-/discli/details/75922" TargetMode="External"/><Relationship Id="rId204" Type="http://schemas.openxmlformats.org/officeDocument/2006/relationships/hyperlink" Target="https://echa.europa.eu/registration-dossier/-/registered-dossier/16040/2/1" TargetMode="External"/><Relationship Id="rId225" Type="http://schemas.openxmlformats.org/officeDocument/2006/relationships/hyperlink" Target="https://echa.europa.eu/registration-dossier/-/registered-dossier/15426/2/1" TargetMode="External"/><Relationship Id="rId246" Type="http://schemas.openxmlformats.org/officeDocument/2006/relationships/hyperlink" Target="https://echa.europa.eu/registration-dossier/-/registered-dossier/12504/2/1" TargetMode="External"/><Relationship Id="rId267" Type="http://schemas.openxmlformats.org/officeDocument/2006/relationships/hyperlink" Target="https://echa.europa.eu/registration-dossier/-/registered-dossier/14869/2/1" TargetMode="External"/><Relationship Id="rId288" Type="http://schemas.openxmlformats.org/officeDocument/2006/relationships/hyperlink" Target="https://echa.europa.eu/information-on-chemicals/cl-inventory-database/-/discli/details/26574" TargetMode="External"/><Relationship Id="rId411" Type="http://schemas.openxmlformats.org/officeDocument/2006/relationships/hyperlink" Target="https://echa.europa.eu/registration-dossier/-/registered-dossier/14440/2/1" TargetMode="External"/><Relationship Id="rId432" Type="http://schemas.openxmlformats.org/officeDocument/2006/relationships/hyperlink" Target="https://echa.europa.eu/registration-dossier/-/registered-dossier/15070/2/1" TargetMode="External"/><Relationship Id="rId453" Type="http://schemas.openxmlformats.org/officeDocument/2006/relationships/hyperlink" Target="https://echa.europa.eu/registration-dossier/-/registered-dossier/12567/2/1" TargetMode="External"/><Relationship Id="rId474" Type="http://schemas.openxmlformats.org/officeDocument/2006/relationships/hyperlink" Target="https://echa.europa.eu/registration-dossier/-/registered-dossier/17552/2/1" TargetMode="External"/><Relationship Id="rId509" Type="http://schemas.openxmlformats.org/officeDocument/2006/relationships/hyperlink" Target="https://echa.europa.eu/registration-dossier/-/registered-dossier/14544/2/1" TargetMode="External"/><Relationship Id="rId106" Type="http://schemas.openxmlformats.org/officeDocument/2006/relationships/hyperlink" Target="http://echa.europa.eu/hu/registration-dossier/-/registered-dossier/15416/6/1" TargetMode="External"/><Relationship Id="rId127" Type="http://schemas.openxmlformats.org/officeDocument/2006/relationships/hyperlink" Target="https://echa.europa.eu/hu/registration-dossier/-/registered-dossier/16096/2/1" TargetMode="External"/><Relationship Id="rId313" Type="http://schemas.openxmlformats.org/officeDocument/2006/relationships/hyperlink" Target="https://echa.europa.eu/information-on-chemicals/cl-inventory-database/-/discli/details/52536" TargetMode="External"/><Relationship Id="rId495" Type="http://schemas.openxmlformats.org/officeDocument/2006/relationships/hyperlink" Target="https://echa.europa.eu/registration-dossier/-/registered-dossier/13734/2/1" TargetMode="External"/><Relationship Id="rId10" Type="http://schemas.openxmlformats.org/officeDocument/2006/relationships/hyperlink" Target="http://apps.echa.europa.eu/registered/data/dossiers/DISS-9d9ec9aa-68cf-6ad9-e044-00144f67d249/AGGR-a511c45f-57c9-451d-b389-24a7b410d899_DISS-9d9ec9aa-68cf-6ad9-e044-00144f67d249.html" TargetMode="External"/><Relationship Id="rId31" Type="http://schemas.openxmlformats.org/officeDocument/2006/relationships/hyperlink" Target="http://apps.echa.europa.eu/registered/data/dossiers/DISS-97d7cb9a-4e0a-21e7-e044-00144f67d031/AGGR-c417098c-43b1-4aaf-b4c1-1cf23dca47c7_DISS-97d7cb9a-4e0a-21e7-e044-00144f67d031.html" TargetMode="External"/><Relationship Id="rId52" Type="http://schemas.openxmlformats.org/officeDocument/2006/relationships/hyperlink" Target="http://echa.europa.eu/registration-dossier/-/registered-dossier/15859/2/1/?documentUUID=f366b462-fee4-4c96-959c-780024c9b7a8" TargetMode="External"/><Relationship Id="rId73" Type="http://schemas.openxmlformats.org/officeDocument/2006/relationships/hyperlink" Target="http://apps.echa.europa.eu/registered/data/dossiers/DISS-9c85f941-5dd4-6d9c-e044-00144f67d249/AGGR-f28b83da-5d25-4a70-b5fa-29b12cd263d5_DISS-9c85f941-5dd4-6d9c-e044-00144f67d249.html" TargetMode="External"/><Relationship Id="rId94" Type="http://schemas.openxmlformats.org/officeDocument/2006/relationships/hyperlink" Target="http://echa.europa.eu/hu/registration-dossier/-/registered-dossier/15556/7/1" TargetMode="External"/><Relationship Id="rId148" Type="http://schemas.openxmlformats.org/officeDocument/2006/relationships/hyperlink" Target="https://echa.europa.eu/hu/registration-dossier/-/registered-dossier/16102/2/1" TargetMode="External"/><Relationship Id="rId169" Type="http://schemas.openxmlformats.org/officeDocument/2006/relationships/hyperlink" Target="https://echa.europa.eu/registration-dossier/-/registered-dossier/12040/2/1" TargetMode="External"/><Relationship Id="rId334" Type="http://schemas.openxmlformats.org/officeDocument/2006/relationships/hyperlink" Target="https://echa.europa.eu/registration-dossier/-/registered-dossier/13722/2/1" TargetMode="External"/><Relationship Id="rId355" Type="http://schemas.openxmlformats.org/officeDocument/2006/relationships/hyperlink" Target="https://echa.europa.eu/registration-dossier/-/registered-dossier/16802/2/1" TargetMode="External"/><Relationship Id="rId376" Type="http://schemas.openxmlformats.org/officeDocument/2006/relationships/hyperlink" Target="https://echa.europa.eu/information-on-chemicals/cl-inventory-database/-/discli/details/30753" TargetMode="External"/><Relationship Id="rId397" Type="http://schemas.openxmlformats.org/officeDocument/2006/relationships/hyperlink" Target="https://echa.europa.eu/registration-dossier/-/registered-dossier/11243/2/1" TargetMode="External"/><Relationship Id="rId520" Type="http://schemas.openxmlformats.org/officeDocument/2006/relationships/hyperlink" Target="https://echa.europa.eu/registration-dossier/-/registered-dossier/16621/2/1" TargetMode="External"/><Relationship Id="rId541" Type="http://schemas.openxmlformats.org/officeDocument/2006/relationships/hyperlink" Target="https://echa.europa.eu/information-on-chemicals/cl-inventory-database/-/discli/details/57893" TargetMode="External"/><Relationship Id="rId562" Type="http://schemas.openxmlformats.org/officeDocument/2006/relationships/hyperlink" Target="https://echa.europa.eu/registration-dossier/-/registered-dossier/12345/2/1" TargetMode="External"/><Relationship Id="rId583" Type="http://schemas.openxmlformats.org/officeDocument/2006/relationships/hyperlink" Target="https://echa.europa.eu/registration-dossier/-/registered-dossier/15026/2/1" TargetMode="External"/><Relationship Id="rId618" Type="http://schemas.openxmlformats.org/officeDocument/2006/relationships/hyperlink" Target="https://echa.europa.eu/registration-dossier/-/registered-dossier/15961/2/1" TargetMode="External"/><Relationship Id="rId639" Type="http://schemas.openxmlformats.org/officeDocument/2006/relationships/hyperlink" Target="https://echa.europa.eu/hu/registration-dossier/-/registered-dossier/1891/2/1" TargetMode="External"/><Relationship Id="rId4" Type="http://schemas.openxmlformats.org/officeDocument/2006/relationships/hyperlink" Target="http://apps.echa.europa.eu/registered/data/dossiers/DISS-e18edfe9-0293-58ce-e044-00144f67d031/AGGR-da6c40b2-b60a-400d-a97c-2268056a6392_DISS-e18edfe9-0293-58ce-e044-00144f67d031.html" TargetMode="External"/><Relationship Id="rId180" Type="http://schemas.openxmlformats.org/officeDocument/2006/relationships/hyperlink" Target="https://echa.europa.eu/registration-dossier/-/registered-dossier/14829/2/1" TargetMode="External"/><Relationship Id="rId215" Type="http://schemas.openxmlformats.org/officeDocument/2006/relationships/hyperlink" Target="https://echa.europa.eu/registration-dossier/-/registered-dossier/15858/2/1" TargetMode="External"/><Relationship Id="rId236" Type="http://schemas.openxmlformats.org/officeDocument/2006/relationships/hyperlink" Target="https://echa.europa.eu/registration-dossier/-/registered-dossier/15222/2/1" TargetMode="External"/><Relationship Id="rId257" Type="http://schemas.openxmlformats.org/officeDocument/2006/relationships/hyperlink" Target="https://echa.europa.eu/information-on-chemicals/cl-inventory-database/-/discli/details/57865" TargetMode="External"/><Relationship Id="rId278" Type="http://schemas.openxmlformats.org/officeDocument/2006/relationships/hyperlink" Target="https://echa.europa.eu/information-on-chemicals/cl-inventory-database/-/discli/details/28623" TargetMode="External"/><Relationship Id="rId401" Type="http://schemas.openxmlformats.org/officeDocument/2006/relationships/hyperlink" Target="https://echa.europa.eu/registration-dossier/-/registered-dossier/10919/2/1" TargetMode="External"/><Relationship Id="rId422" Type="http://schemas.openxmlformats.org/officeDocument/2006/relationships/hyperlink" Target="https://echa.europa.eu/registration-dossier/-/registered-dossier/15333/2/1" TargetMode="External"/><Relationship Id="rId443" Type="http://schemas.openxmlformats.org/officeDocument/2006/relationships/hyperlink" Target="https://echa.europa.eu/registration-dossier/-/registered-dossier/10313/2/1" TargetMode="External"/><Relationship Id="rId464" Type="http://schemas.openxmlformats.org/officeDocument/2006/relationships/hyperlink" Target="https://echa.europa.eu/registration-dossier/-/registered-dossier/14146/2/1" TargetMode="External"/><Relationship Id="rId303" Type="http://schemas.openxmlformats.org/officeDocument/2006/relationships/hyperlink" Target="https://echa.europa.eu/registration-dossier/-/registered-dossier/9354?p_auth=WDgCKb2Q" TargetMode="External"/><Relationship Id="rId485" Type="http://schemas.openxmlformats.org/officeDocument/2006/relationships/hyperlink" Target="https://echa.europa.eu/registration-dossier/-/registered-dossier/15312/2/1" TargetMode="External"/><Relationship Id="rId42" Type="http://schemas.openxmlformats.org/officeDocument/2006/relationships/hyperlink" Target="http://echa.europa.eu/hu/registration-dossier/-/registered-dossier/14995/2/1/?documentUUID=aea1920e-7989-4f92-be89-8735b6036bf6" TargetMode="External"/><Relationship Id="rId84" Type="http://schemas.openxmlformats.org/officeDocument/2006/relationships/hyperlink" Target="http://echa.europa.eu/hu/registration-dossier/-/registered-dossier/15429/2/1/?documentUUID=a39edb8b-6637-46f8-8bc3-43430eb406ba" TargetMode="External"/><Relationship Id="rId138" Type="http://schemas.openxmlformats.org/officeDocument/2006/relationships/hyperlink" Target="https://echa.europa.eu/registration-dossier/-/registered-dossier/15082/2/1" TargetMode="External"/><Relationship Id="rId345" Type="http://schemas.openxmlformats.org/officeDocument/2006/relationships/hyperlink" Target="https://echa.europa.eu/registration-dossier/-/registered-dossier/14518/2/1" TargetMode="External"/><Relationship Id="rId387" Type="http://schemas.openxmlformats.org/officeDocument/2006/relationships/hyperlink" Target="https://echa.europa.eu/registration-dossier/-/registered-dossier/14335/2/1" TargetMode="External"/><Relationship Id="rId510" Type="http://schemas.openxmlformats.org/officeDocument/2006/relationships/hyperlink" Target="https://echa.europa.eu/information-on-chemicals/cl-inventory-database/-/discli/details/20839" TargetMode="External"/><Relationship Id="rId552" Type="http://schemas.openxmlformats.org/officeDocument/2006/relationships/hyperlink" Target="https://echa.europa.eu/information-on-chemicals/cl-inventory-database/-/discli/details/131988" TargetMode="External"/><Relationship Id="rId594" Type="http://schemas.openxmlformats.org/officeDocument/2006/relationships/hyperlink" Target="https://echa.europa.eu/brief-profile/-/briefprofile/100.127.578" TargetMode="External"/><Relationship Id="rId608" Type="http://schemas.openxmlformats.org/officeDocument/2006/relationships/hyperlink" Target="https://echa.europa.eu/registration-dossier/-/registered-dossier/8802/2/1" TargetMode="External"/><Relationship Id="rId191" Type="http://schemas.openxmlformats.org/officeDocument/2006/relationships/hyperlink" Target="https://echa.europa.eu/information-on-chemicals/cl-inventory-database/-/discli/details/117963" TargetMode="External"/><Relationship Id="rId205" Type="http://schemas.openxmlformats.org/officeDocument/2006/relationships/hyperlink" Target="https://echa.europa.eu/registration-dossier/-/registered-dossier/10572/2/1" TargetMode="External"/><Relationship Id="rId247" Type="http://schemas.openxmlformats.org/officeDocument/2006/relationships/hyperlink" Target="https://echa.europa.eu/registration-dossier/-/registered-dossier/15408/2/1" TargetMode="External"/><Relationship Id="rId412" Type="http://schemas.openxmlformats.org/officeDocument/2006/relationships/hyperlink" Target="https://echa.europa.eu/registration-dossier/-/registered-dossier/16132/2/1" TargetMode="External"/><Relationship Id="rId107" Type="http://schemas.openxmlformats.org/officeDocument/2006/relationships/hyperlink" Target="http://echa.europa.eu/hu/registration-dossier/-/registered-dossier/15416/2/1/?documentUUID=494ce170-ce48-4424-8516-aa63c95bbda9" TargetMode="External"/><Relationship Id="rId289" Type="http://schemas.openxmlformats.org/officeDocument/2006/relationships/hyperlink" Target="https://echa.europa.eu/registration-dossier/-/registered-dossier/10574/2/1" TargetMode="External"/><Relationship Id="rId454" Type="http://schemas.openxmlformats.org/officeDocument/2006/relationships/hyperlink" Target="https://echa.europa.eu/registration-dossier/-/registered-dossier/14724/2/1" TargetMode="External"/><Relationship Id="rId496" Type="http://schemas.openxmlformats.org/officeDocument/2006/relationships/hyperlink" Target="https://echa.europa.eu/registration-dossier/-/registered-dossier/14821/2/1" TargetMode="External"/><Relationship Id="rId11" Type="http://schemas.openxmlformats.org/officeDocument/2006/relationships/hyperlink" Target="http://apps.echa.europa.eu/registered/data/dossiers/DISS-abdd94f6-82d9-498b-e044-00144f67d249/AGGR-147f68f7-fdd8-484c-a828-318b4fde0aba_DISS-abdd94f6-82d9-498b-e044-00144f67d249.html" TargetMode="External"/><Relationship Id="rId53" Type="http://schemas.openxmlformats.org/officeDocument/2006/relationships/hyperlink" Target="http://echa.europa.eu/hu/registration-dossier/-/registered-dossier/15304/2/1/?documentUUID=ab25db1f-e620-4789-b392-46389ed40dae" TargetMode="External"/><Relationship Id="rId149" Type="http://schemas.openxmlformats.org/officeDocument/2006/relationships/hyperlink" Target="https://echa.europa.eu/hu/registration-dossier/-/registered-dossier/15538/2/1" TargetMode="External"/><Relationship Id="rId314" Type="http://schemas.openxmlformats.org/officeDocument/2006/relationships/hyperlink" Target="https://echa.europa.eu/information-on-chemicals/cl-inventory-database/-/discli/details/87272" TargetMode="External"/><Relationship Id="rId356" Type="http://schemas.openxmlformats.org/officeDocument/2006/relationships/hyperlink" Target="https://echa.europa.eu/substance-information/-/substanceinfo/100.014.199" TargetMode="External"/><Relationship Id="rId398" Type="http://schemas.openxmlformats.org/officeDocument/2006/relationships/hyperlink" Target="https://echa.europa.eu/registration-dossier/-/registered-dossier/7399/2/1" TargetMode="External"/><Relationship Id="rId521" Type="http://schemas.openxmlformats.org/officeDocument/2006/relationships/hyperlink" Target="https://echa.europa.eu/registration-dossier/-/registered-dossier/14529/2/1" TargetMode="External"/><Relationship Id="rId563" Type="http://schemas.openxmlformats.org/officeDocument/2006/relationships/hyperlink" Target="https://echa.europa.eu/registration-dossier/-/registered-dossier/15378/2/1" TargetMode="External"/><Relationship Id="rId619" Type="http://schemas.openxmlformats.org/officeDocument/2006/relationships/hyperlink" Target="https://echa.europa.eu/brief-profile/-/briefprofile/100.011.111" TargetMode="External"/><Relationship Id="rId95" Type="http://schemas.openxmlformats.org/officeDocument/2006/relationships/hyperlink" Target="http://echa.europa.eu/hu/registration-dossier/-/registered-dossier/15500/2/1" TargetMode="External"/><Relationship Id="rId160" Type="http://schemas.openxmlformats.org/officeDocument/2006/relationships/hyperlink" Target="https://echa.europa.eu/hu/registration-dossier/-/registered-dossier/15569/2/1" TargetMode="External"/><Relationship Id="rId216" Type="http://schemas.openxmlformats.org/officeDocument/2006/relationships/hyperlink" Target="https://echa.europa.eu/registration-dossier/-/registered-dossier/15460/2/1" TargetMode="External"/><Relationship Id="rId423" Type="http://schemas.openxmlformats.org/officeDocument/2006/relationships/hyperlink" Target="https://echa.europa.eu/registration-dossier/-/registered-dossier/12653/2/1" TargetMode="External"/><Relationship Id="rId258" Type="http://schemas.openxmlformats.org/officeDocument/2006/relationships/hyperlink" Target="https://echa.europa.eu/registration-dossier/-/registered-dossier/5528/2/1" TargetMode="External"/><Relationship Id="rId465" Type="http://schemas.openxmlformats.org/officeDocument/2006/relationships/hyperlink" Target="https://echa.europa.eu/registration-dossier/-/registered-dossier/15832/2/1" TargetMode="External"/><Relationship Id="rId630" Type="http://schemas.openxmlformats.org/officeDocument/2006/relationships/hyperlink" Target="https://echa.europa.eu/hu/registration-dossier/-/registered-dossier/2802/1" TargetMode="External"/><Relationship Id="rId22" Type="http://schemas.openxmlformats.org/officeDocument/2006/relationships/hyperlink" Target="http://apps.echa.europa.eu/registered/data/dossiers/DISS-9ec1a587-faec-28bb-e044-00144f67d031/AGGR-571aafca-c601-4cf7-bda3-48eb496c6a5c_DISS-9ec1a587-faec-28bb-e044-00144f67d031.html" TargetMode="External"/><Relationship Id="rId64" Type="http://schemas.openxmlformats.org/officeDocument/2006/relationships/hyperlink" Target="http://echa.europa.eu/registration-dossier/-/registered-dossier/6169/1" TargetMode="External"/><Relationship Id="rId118" Type="http://schemas.openxmlformats.org/officeDocument/2006/relationships/hyperlink" Target="http://echa.europa.eu/hu/registration-dossier/-/registered-dossier/15557/2/1" TargetMode="External"/><Relationship Id="rId325" Type="http://schemas.openxmlformats.org/officeDocument/2006/relationships/hyperlink" Target="https://echa.europa.eu/registration-dossier/-/registered-dossier/5193/2/1" TargetMode="External"/><Relationship Id="rId367" Type="http://schemas.openxmlformats.org/officeDocument/2006/relationships/hyperlink" Target="https://echa.europa.eu/registration-dossier/-/registered-dossier/14884/2/1" TargetMode="External"/><Relationship Id="rId532" Type="http://schemas.openxmlformats.org/officeDocument/2006/relationships/hyperlink" Target="https://echa.europa.eu/registration-dossier/-/registered-dossier/7449/2/1" TargetMode="External"/><Relationship Id="rId574" Type="http://schemas.openxmlformats.org/officeDocument/2006/relationships/hyperlink" Target="https://echa.europa.eu/registration-dossier/-/registered-dossier/13532/6/1" TargetMode="External"/><Relationship Id="rId171" Type="http://schemas.openxmlformats.org/officeDocument/2006/relationships/hyperlink" Target="https://echa.europa.eu/registration-dossier/-/registered-dossier/15973/2/1" TargetMode="External"/><Relationship Id="rId227" Type="http://schemas.openxmlformats.org/officeDocument/2006/relationships/hyperlink" Target="https://echa.europa.eu/registration-dossier/-/registered-dossier/17333/2/1" TargetMode="External"/><Relationship Id="rId269" Type="http://schemas.openxmlformats.org/officeDocument/2006/relationships/hyperlink" Target="https://echa.europa.eu/information-on-chemicals/cl-inventory-database/-/discli/details/51806" TargetMode="External"/><Relationship Id="rId434" Type="http://schemas.openxmlformats.org/officeDocument/2006/relationships/hyperlink" Target="https://echa.europa.eu/registration-dossier/-/registered-dossier/13432/2/1" TargetMode="External"/><Relationship Id="rId476" Type="http://schemas.openxmlformats.org/officeDocument/2006/relationships/hyperlink" Target="https://echa.europa.eu/information-on-chemicals/cl-inventory-database/-/discli/details/123758" TargetMode="External"/><Relationship Id="rId641" Type="http://schemas.openxmlformats.org/officeDocument/2006/relationships/hyperlink" Target="https://echa.europa.eu/hu/registration-dossier/-/registered-dossier/11614/2/1" TargetMode="External"/><Relationship Id="rId33" Type="http://schemas.openxmlformats.org/officeDocument/2006/relationships/hyperlink" Target="http://apps.echa.europa.eu/registered/data/dossiers/DISS-9ea1ebb9-dbf1-0959-e044-00144f67d031/AGGR-0559ceda-c082-4ac3-8c08-e719d8d2fd1e_DISS-9ea1ebb9-dbf1-0959-e044-00144f67d031.html" TargetMode="External"/><Relationship Id="rId129" Type="http://schemas.openxmlformats.org/officeDocument/2006/relationships/hyperlink" Target="https://echa.europa.eu/hu/registration-dossier/-/registered-dossier/15510/2/1" TargetMode="External"/><Relationship Id="rId280" Type="http://schemas.openxmlformats.org/officeDocument/2006/relationships/hyperlink" Target="https://echa.europa.eu/registration-dossier/-/registered-dossier/15358/2/1" TargetMode="External"/><Relationship Id="rId336" Type="http://schemas.openxmlformats.org/officeDocument/2006/relationships/hyperlink" Target="https://echa.europa.eu/registration-dossier/-/registered-dossier/13399/2/1" TargetMode="External"/><Relationship Id="rId501" Type="http://schemas.openxmlformats.org/officeDocument/2006/relationships/hyperlink" Target="https://echa.europa.eu/information-on-chemicals/cl-inventory-database/-/discli/details/109783" TargetMode="External"/><Relationship Id="rId543" Type="http://schemas.openxmlformats.org/officeDocument/2006/relationships/hyperlink" Target="https://echa.europa.eu/registration-dossier/-/registered-dossier/15975/2/1" TargetMode="External"/><Relationship Id="rId75" Type="http://schemas.openxmlformats.org/officeDocument/2006/relationships/hyperlink" Target="http://echa.europa.eu/hu/brief-profile/-/briefprofile/100.013.844" TargetMode="External"/><Relationship Id="rId140" Type="http://schemas.openxmlformats.org/officeDocument/2006/relationships/hyperlink" Target="https://echa.europa.eu/registration-dossier/-/registered-dossier/15636/2/1" TargetMode="External"/><Relationship Id="rId182" Type="http://schemas.openxmlformats.org/officeDocument/2006/relationships/hyperlink" Target="https://echa.europa.eu/information-on-chemicals/cl-inventory-database/-/discli/details/54932" TargetMode="External"/><Relationship Id="rId378" Type="http://schemas.openxmlformats.org/officeDocument/2006/relationships/hyperlink" Target="https://echa.europa.eu/registration-dossier/-/registered-dossier/5799/2/1" TargetMode="External"/><Relationship Id="rId403" Type="http://schemas.openxmlformats.org/officeDocument/2006/relationships/hyperlink" Target="https://echa.europa.eu/information-on-chemicals/cl-inventory-database/-/discli/details/97859" TargetMode="External"/><Relationship Id="rId585" Type="http://schemas.openxmlformats.org/officeDocument/2006/relationships/hyperlink" Target="https://echa.europa.eu/registration-dossier/-/registered-dossier/13621/2/1" TargetMode="External"/><Relationship Id="rId6" Type="http://schemas.openxmlformats.org/officeDocument/2006/relationships/hyperlink" Target="https://www.osha.gov/pls/oshaweb/owadisp.show_document?p_table=STANDARDS&amp;p_id=9992" TargetMode="External"/><Relationship Id="rId238" Type="http://schemas.openxmlformats.org/officeDocument/2006/relationships/hyperlink" Target="https://echa.europa.eu/registration-dossier/-/registered-dossier/15437/2/1" TargetMode="External"/><Relationship Id="rId445" Type="http://schemas.openxmlformats.org/officeDocument/2006/relationships/hyperlink" Target="https://echa.europa.eu/registration-dossier/-/registered-dossier/12037/2/1" TargetMode="External"/><Relationship Id="rId487" Type="http://schemas.openxmlformats.org/officeDocument/2006/relationships/hyperlink" Target="https://echa.europa.eu/registration-dossier/-/registered-dossier/2086/2/1" TargetMode="External"/><Relationship Id="rId610" Type="http://schemas.openxmlformats.org/officeDocument/2006/relationships/hyperlink" Target="https://echa.europa.eu/substance-information/-/substanceinfo/100.100.484" TargetMode="External"/><Relationship Id="rId291" Type="http://schemas.openxmlformats.org/officeDocument/2006/relationships/hyperlink" Target="https://echa.europa.eu/registration-dossier/-/registered-dossier/15293/2/1" TargetMode="External"/><Relationship Id="rId305" Type="http://schemas.openxmlformats.org/officeDocument/2006/relationships/hyperlink" Target="https://echa.europa.eu/registration-dossier/-/registered-dossier/2104/2/1" TargetMode="External"/><Relationship Id="rId347" Type="http://schemas.openxmlformats.org/officeDocument/2006/relationships/hyperlink" Target="https://echa.europa.eu/registration-dossier/-/registered-dossier/15393/2/1" TargetMode="External"/><Relationship Id="rId512" Type="http://schemas.openxmlformats.org/officeDocument/2006/relationships/hyperlink" Target="https://echa.europa.eu/registration-dossier/-/registered-dossier/15440/2/1" TargetMode="External"/><Relationship Id="rId44" Type="http://schemas.openxmlformats.org/officeDocument/2006/relationships/hyperlink" Target="http://www.commonchemistry.org/ChemicalDetail.aspx?ref=104-54-1" TargetMode="External"/><Relationship Id="rId86" Type="http://schemas.openxmlformats.org/officeDocument/2006/relationships/hyperlink" Target="http://echa.europa.eu/hu/registration-dossier/-/registered-dossier/15544/2/1/?documentUUID=15b4638b-29db-4183-a07f-7062b3254803" TargetMode="External"/><Relationship Id="rId151" Type="http://schemas.openxmlformats.org/officeDocument/2006/relationships/hyperlink" Target="https://echa.europa.eu/hu/registration-dossier/-/registered-dossier/15448/2/1" TargetMode="External"/><Relationship Id="rId389" Type="http://schemas.openxmlformats.org/officeDocument/2006/relationships/hyperlink" Target="https://echa.europa.eu/registration-dossier/-/registered-dossier/13277/2/1" TargetMode="External"/><Relationship Id="rId554" Type="http://schemas.openxmlformats.org/officeDocument/2006/relationships/hyperlink" Target="https://echa.europa.eu/registration-dossier/-/registered-dossier/5625/2/1" TargetMode="External"/><Relationship Id="rId596" Type="http://schemas.openxmlformats.org/officeDocument/2006/relationships/hyperlink" Target="https://echa.europa.eu/registration-dossier/-/registered-dossier/14881/2/1/?documentUUID=3834402d-f9fe-4be5-8d6f-c0211c98117f" TargetMode="External"/><Relationship Id="rId193" Type="http://schemas.openxmlformats.org/officeDocument/2006/relationships/hyperlink" Target="https://echa.europa.eu/information-on-chemicals/cl-inventory-database/-/discli/details/117963" TargetMode="External"/><Relationship Id="rId207" Type="http://schemas.openxmlformats.org/officeDocument/2006/relationships/hyperlink" Target="https://echa.europa.eu/registration-dossier/-/registered-dossier/7104/2/1" TargetMode="External"/><Relationship Id="rId249" Type="http://schemas.openxmlformats.org/officeDocument/2006/relationships/hyperlink" Target="https://echa.europa.eu/registration-dossier/-/registered-dossier/14978/2/1" TargetMode="External"/><Relationship Id="rId414" Type="http://schemas.openxmlformats.org/officeDocument/2006/relationships/hyperlink" Target="https://echa.europa.eu/registration-dossier/-/registered-dossier/13168/2/1" TargetMode="External"/><Relationship Id="rId456" Type="http://schemas.openxmlformats.org/officeDocument/2006/relationships/hyperlink" Target="https://echa.europa.eu/registration-dossier/-/registered-dossier/9984/2/1" TargetMode="External"/><Relationship Id="rId498" Type="http://schemas.openxmlformats.org/officeDocument/2006/relationships/hyperlink" Target="https://echa.europa.eu/registration-dossier/-/registered-dossier/1155/2/1" TargetMode="External"/><Relationship Id="rId621" Type="http://schemas.openxmlformats.org/officeDocument/2006/relationships/hyperlink" Target="https://echa.europa.eu/brief-profile/-/briefprofile/100.065.235" TargetMode="External"/><Relationship Id="rId13" Type="http://schemas.openxmlformats.org/officeDocument/2006/relationships/hyperlink" Target="http://apps.echa.europa.eu/registered/data/dossiers/DISS-9eb7c66f-9951-6173-e044-00144f67d031/AGGR-d77355c6-a456-459a-b1a5-24a5df2b2b75_DISS-9eb7c66f-9951-6173-e044-00144f67d031.html" TargetMode="External"/><Relationship Id="rId109" Type="http://schemas.openxmlformats.org/officeDocument/2006/relationships/hyperlink" Target="http://echa.europa.eu/hu/registration-dossier/-/registered-dossier/15304/7/1" TargetMode="External"/><Relationship Id="rId260" Type="http://schemas.openxmlformats.org/officeDocument/2006/relationships/hyperlink" Target="https://echa.europa.eu/information-on-chemicals/cl-inventory-database/-/discli/details/113607" TargetMode="External"/><Relationship Id="rId316" Type="http://schemas.openxmlformats.org/officeDocument/2006/relationships/hyperlink" Target="https://echa.europa.eu/information-on-chemicals/cl-inventory-database/-/discli/details/21053" TargetMode="External"/><Relationship Id="rId523" Type="http://schemas.openxmlformats.org/officeDocument/2006/relationships/hyperlink" Target="https://echa.europa.eu/registration-dossier/-/registered-dossier/2079/2/1" TargetMode="External"/><Relationship Id="rId55" Type="http://schemas.openxmlformats.org/officeDocument/2006/relationships/hyperlink" Target="http://echa.europa.eu/registration-dossier/-/registered-dossier/14578/2/1" TargetMode="External"/><Relationship Id="rId97" Type="http://schemas.openxmlformats.org/officeDocument/2006/relationships/hyperlink" Target="http://echa.europa.eu/hu/registration-dossier/-/registered-dossier/16162/7/1" TargetMode="External"/><Relationship Id="rId120" Type="http://schemas.openxmlformats.org/officeDocument/2006/relationships/hyperlink" Target="https://echa.europa.eu/hu/registration-dossier/-/registered-dossier/14250/2/1" TargetMode="External"/><Relationship Id="rId358" Type="http://schemas.openxmlformats.org/officeDocument/2006/relationships/hyperlink" Target="https://echa.europa.eu/information-on-chemicals/cl-inventory-database/-/discli/details/11674" TargetMode="External"/><Relationship Id="rId565" Type="http://schemas.openxmlformats.org/officeDocument/2006/relationships/hyperlink" Target="https://echa.europa.eu/registration-dossier/-/registered-dossier/13863/2/1" TargetMode="External"/><Relationship Id="rId162" Type="http://schemas.openxmlformats.org/officeDocument/2006/relationships/hyperlink" Target="https://echa.europa.eu/hu/registration-dossier/-/registered-dossier/14586/2/1" TargetMode="External"/><Relationship Id="rId218" Type="http://schemas.openxmlformats.org/officeDocument/2006/relationships/hyperlink" Target="https://echa.europa.eu/registration-dossier/-/registered-dossier/15388/2/1" TargetMode="External"/><Relationship Id="rId425" Type="http://schemas.openxmlformats.org/officeDocument/2006/relationships/hyperlink" Target="https://echa.europa.eu/registration-dossier/-/registered-dossier/10823/2/1" TargetMode="External"/><Relationship Id="rId467" Type="http://schemas.openxmlformats.org/officeDocument/2006/relationships/hyperlink" Target="https://echa.europa.eu/registration-dossier/-/registered-dossier/14184/2/1" TargetMode="External"/><Relationship Id="rId632" Type="http://schemas.openxmlformats.org/officeDocument/2006/relationships/hyperlink" Target="https://echa.europa.eu/hu/registration-dossier/-/registered-dossier/13160/2/1" TargetMode="External"/><Relationship Id="rId271" Type="http://schemas.openxmlformats.org/officeDocument/2006/relationships/hyperlink" Target="https://echa.europa.eu/registration-dossier/-/registered-dossier/14862/2/1" TargetMode="External"/><Relationship Id="rId24" Type="http://schemas.openxmlformats.org/officeDocument/2006/relationships/hyperlink" Target="https://www.osha.gov/pls/oshaweb/owadisp.show_document?p_table=STANDARDS&amp;p_id=9992" TargetMode="External"/><Relationship Id="rId66" Type="http://schemas.openxmlformats.org/officeDocument/2006/relationships/hyperlink" Target="http://echa.europa.eu/registration-dossier/-/registered-dossier/15804" TargetMode="External"/><Relationship Id="rId131" Type="http://schemas.openxmlformats.org/officeDocument/2006/relationships/hyperlink" Target="https://echa.europa.eu/hu/registration-dossier/-/registered-dossier/16106/2/1" TargetMode="External"/><Relationship Id="rId327" Type="http://schemas.openxmlformats.org/officeDocument/2006/relationships/hyperlink" Target="https://echa.europa.eu/registration-dossier/-/registered-dossier/14365/2/1" TargetMode="External"/><Relationship Id="rId369" Type="http://schemas.openxmlformats.org/officeDocument/2006/relationships/hyperlink" Target="https://echa.europa.eu/registration-dossier/-/registered-dossier/10120/2/1" TargetMode="External"/><Relationship Id="rId534" Type="http://schemas.openxmlformats.org/officeDocument/2006/relationships/hyperlink" Target="https://echa.europa.eu/information-on-chemicals/cl-inventory-database/-/discli/details/1156" TargetMode="External"/><Relationship Id="rId576" Type="http://schemas.openxmlformats.org/officeDocument/2006/relationships/hyperlink" Target="http://www.sigmaaldrich.com/MSDS/MSDS/DisplayMSDSPage.do?country=HU&amp;language=hu&amp;productNumber=440809&amp;brand=ALDRICH&amp;PageToGoToURL=http%3A%2F%2Fwww.sigmaaldrich.com%2Fcatalog%2Fsearch%3Fterm%3D3068-76-6%26interface%3DCAS%2520No.%26N%3D0%26mode%3Dmatch%2520p" TargetMode="External"/><Relationship Id="rId173" Type="http://schemas.openxmlformats.org/officeDocument/2006/relationships/hyperlink" Target="https://echa.europa.eu/registration-dossier/-/registered-dossier/14915/2/1" TargetMode="External"/><Relationship Id="rId229" Type="http://schemas.openxmlformats.org/officeDocument/2006/relationships/hyperlink" Target="https://echa.europa.eu/information-on-chemicals/cl-inventory-database/-/discli/details/91995" TargetMode="External"/><Relationship Id="rId380" Type="http://schemas.openxmlformats.org/officeDocument/2006/relationships/hyperlink" Target="https://echa.europa.eu/substance-information/-/substanceinfo/100.040.197" TargetMode="External"/><Relationship Id="rId436" Type="http://schemas.openxmlformats.org/officeDocument/2006/relationships/hyperlink" Target="https://echa.europa.eu/registration-dossier/-/registered-dossier/14768/2/1" TargetMode="External"/><Relationship Id="rId601" Type="http://schemas.openxmlformats.org/officeDocument/2006/relationships/hyperlink" Target="https://echa.europa.eu/registration-dossier/-/registered-dossier/13847/2/1" TargetMode="External"/><Relationship Id="rId643" Type="http://schemas.openxmlformats.org/officeDocument/2006/relationships/hyperlink" Target="https://echa.europa.eu/hu/registration-dossier/-/registered-dossier/13163/2/1" TargetMode="External"/><Relationship Id="rId240" Type="http://schemas.openxmlformats.org/officeDocument/2006/relationships/hyperlink" Target="https://echa.europa.eu/registration-dossier/-/registered-dossier/14421/2/1" TargetMode="External"/><Relationship Id="rId478" Type="http://schemas.openxmlformats.org/officeDocument/2006/relationships/hyperlink" Target="https://echa.europa.eu/registration-dossier/-/registered-dossier/16473/2/1" TargetMode="External"/><Relationship Id="rId35" Type="http://schemas.openxmlformats.org/officeDocument/2006/relationships/hyperlink" Target="http://apps.echa.europa.eu/registered/data/dossiers/DISS-9ebc257c-cef7-6dc4-e044-00144f67d031/AGGR-469b9cb0-d942-4431-ba7b-7f23e7211687_DISS-9ebc257c-cef7-6dc4-e044-00144f67d031.html" TargetMode="External"/><Relationship Id="rId77" Type="http://schemas.openxmlformats.org/officeDocument/2006/relationships/hyperlink" Target="http://echa.europa.eu/information-on-chemicals/cl-inventory-database/-/discli/details/38942" TargetMode="External"/><Relationship Id="rId100" Type="http://schemas.openxmlformats.org/officeDocument/2006/relationships/hyperlink" Target="http://echa.europa.eu/hu/registration-dossier/-/registered-dossier/14890" TargetMode="External"/><Relationship Id="rId282" Type="http://schemas.openxmlformats.org/officeDocument/2006/relationships/hyperlink" Target="https://echa.europa.eu/information-on-chemicals/cl-inventory-database/-/discli/details/16594" TargetMode="External"/><Relationship Id="rId338" Type="http://schemas.openxmlformats.org/officeDocument/2006/relationships/hyperlink" Target="https://echa.europa.eu/registration-dossier/-/registered-dossier/13406/2/1" TargetMode="External"/><Relationship Id="rId503" Type="http://schemas.openxmlformats.org/officeDocument/2006/relationships/hyperlink" Target="https://echa.europa.eu/information-on-chemicals/cl-inventory-database/-/discli/details/62913" TargetMode="External"/><Relationship Id="rId545" Type="http://schemas.openxmlformats.org/officeDocument/2006/relationships/hyperlink" Target="https://echa.europa.eu/information-on-chemicals/cl-inventory-database/-/discli/details/25287" TargetMode="External"/><Relationship Id="rId587" Type="http://schemas.openxmlformats.org/officeDocument/2006/relationships/hyperlink" Target="https://echa.europa.eu/information-on-chemicals/cl-inventory-database/-/discli/details/29625" TargetMode="External"/><Relationship Id="rId8" Type="http://schemas.openxmlformats.org/officeDocument/2006/relationships/hyperlink" Target="http://apps.echa.europa.eu/registered/data/dossiers/DISS-9d828ff8-98ef-6484-e044-00144f67d249/AGGR-c343c84a-3ca2-4a39-8d14-4a7b7cae963d_DISS-9d828ff8-98ef-6484-e044-00144f67d249.html" TargetMode="External"/><Relationship Id="rId142" Type="http://schemas.openxmlformats.org/officeDocument/2006/relationships/hyperlink" Target="https://echa.europa.eu/registration-dossier/-/registered-dossier/15532/2/1" TargetMode="External"/><Relationship Id="rId184" Type="http://schemas.openxmlformats.org/officeDocument/2006/relationships/hyperlink" Target="https://echa.europa.eu/registration-dossier/-/registered-dossier/5839/2/1" TargetMode="External"/><Relationship Id="rId391" Type="http://schemas.openxmlformats.org/officeDocument/2006/relationships/hyperlink" Target="https://echa.europa.eu/registration-dossier/-/registered-dossier/15017/2/1" TargetMode="External"/><Relationship Id="rId405" Type="http://schemas.openxmlformats.org/officeDocument/2006/relationships/hyperlink" Target="https://echa.europa.eu/registration-dossier/-/registered-dossier/14418/2/1" TargetMode="External"/><Relationship Id="rId447" Type="http://schemas.openxmlformats.org/officeDocument/2006/relationships/hyperlink" Target="https://echa.europa.eu/registration-dossier/-/registered-dossier/5249/2/1" TargetMode="External"/><Relationship Id="rId612" Type="http://schemas.openxmlformats.org/officeDocument/2006/relationships/hyperlink" Target="https://echa.europa.eu/registration-dossier/-/registered-dossier/13429/2/1" TargetMode="External"/><Relationship Id="rId251" Type="http://schemas.openxmlformats.org/officeDocument/2006/relationships/hyperlink" Target="https://echa.europa.eu/registration-dossier/-/registered-dossier/10356/2/1" TargetMode="External"/><Relationship Id="rId489" Type="http://schemas.openxmlformats.org/officeDocument/2006/relationships/hyperlink" Target="https://echa.europa.eu/registration-dossier/-/registered-dossier/12432/2/1" TargetMode="External"/><Relationship Id="rId46" Type="http://schemas.openxmlformats.org/officeDocument/2006/relationships/hyperlink" Target="http://apps.echa.europa.eu/registered/data/dossiers/DISS-9d94ab4c-6eff-47bf-e044-00144f67d249/AGGR-5c6287b7-65d8-4c64-a7fe-64fc7cad4d53_DISS-9d94ab4c-6eff-47bf-e044-00144f67d249.html" TargetMode="External"/><Relationship Id="rId293" Type="http://schemas.openxmlformats.org/officeDocument/2006/relationships/hyperlink" Target="https://echa.europa.eu/registration-dossier/-/registered-dossier/14738/2/1" TargetMode="External"/><Relationship Id="rId307" Type="http://schemas.openxmlformats.org/officeDocument/2006/relationships/hyperlink" Target="https://echa.europa.eu/substance-information/-/substanceinfo/100.056.719" TargetMode="External"/><Relationship Id="rId349" Type="http://schemas.openxmlformats.org/officeDocument/2006/relationships/hyperlink" Target="https://echa.europa.eu/registration-dossier/-/registered-dossier/5323/7/1" TargetMode="External"/><Relationship Id="rId514" Type="http://schemas.openxmlformats.org/officeDocument/2006/relationships/hyperlink" Target="https://echa.europa.eu/registration-dossier/-/registered-dossier/6423/2/1" TargetMode="External"/><Relationship Id="rId556" Type="http://schemas.openxmlformats.org/officeDocument/2006/relationships/hyperlink" Target="https://echa.europa.eu/registration-dossier/-/registered-dossier/14290/2/1" TargetMode="External"/><Relationship Id="rId88" Type="http://schemas.openxmlformats.org/officeDocument/2006/relationships/hyperlink" Target="http://echa.europa.eu/hu/registration-dossier/-/registered-dossier/16056/2/1" TargetMode="External"/><Relationship Id="rId111" Type="http://schemas.openxmlformats.org/officeDocument/2006/relationships/hyperlink" Target="http://apps.echa.europa.eu/registered/data/dossiers/DISS-9ea6e4f0-6833-6c9a-e044-00144f67d031/AGGR-8f10b593-b25f-4266-bba5-54443a8a6f5e_DISS-9ea6e4f0-6833-6c9a-e044-00144f67d031.html" TargetMode="External"/><Relationship Id="rId153" Type="http://schemas.openxmlformats.org/officeDocument/2006/relationships/hyperlink" Target="https://echa.europa.eu/hu/registration-dossier/-/registered-dossier/15565/2/1" TargetMode="External"/><Relationship Id="rId195" Type="http://schemas.openxmlformats.org/officeDocument/2006/relationships/hyperlink" Target="https://echa.europa.eu/information-on-chemicals/cl-inventory-database/-/discli/details/90814" TargetMode="External"/><Relationship Id="rId209" Type="http://schemas.openxmlformats.org/officeDocument/2006/relationships/hyperlink" Target="https://echa.europa.eu/registration-dossier/-/registered-dossier/15887/2/1" TargetMode="External"/><Relationship Id="rId360" Type="http://schemas.openxmlformats.org/officeDocument/2006/relationships/hyperlink" Target="https://echa.europa.eu/harmonised-classification-and-labelling-previous-consultations/-/substance-rev/9657/term?_viewsubstances_WAR_echarevsubstanceportlet_SEARCH_CRITERIA_CAS_NUMBER=55965-84-9&amp;_viewsubstances_WAR_echarevsubstanceportlet_DISS=true" TargetMode="External"/><Relationship Id="rId416" Type="http://schemas.openxmlformats.org/officeDocument/2006/relationships/hyperlink" Target="https://echa.europa.eu/information-on-chemicals/cl-inventory-database/-/discli/details/90782" TargetMode="External"/><Relationship Id="rId598" Type="http://schemas.openxmlformats.org/officeDocument/2006/relationships/hyperlink" Target="https://echa.europa.eu/substance-information/-/substanceinfo/100.015.140" TargetMode="External"/><Relationship Id="rId220" Type="http://schemas.openxmlformats.org/officeDocument/2006/relationships/hyperlink" Target="https://echa.europa.eu/registration-dossier/-/registered-dossier/15160/2/1" TargetMode="External"/><Relationship Id="rId458" Type="http://schemas.openxmlformats.org/officeDocument/2006/relationships/hyperlink" Target="https://echa.europa.eu/information-on-chemicals/cl-inventory-database/-/discli/details/161767" TargetMode="External"/><Relationship Id="rId623" Type="http://schemas.openxmlformats.org/officeDocument/2006/relationships/hyperlink" Target="https://echa.europa.eu/substance-information/-/substanceinfo/100.082.430" TargetMode="External"/><Relationship Id="rId15" Type="http://schemas.openxmlformats.org/officeDocument/2006/relationships/hyperlink" Target="http://echa.europa.eu/hu/registration-dossier/-/registered-dossier/15012/2/1" TargetMode="External"/><Relationship Id="rId57" Type="http://schemas.openxmlformats.org/officeDocument/2006/relationships/hyperlink" Target="http://echa.europa.eu/registration-dossier/-/registered-dossier/6945" TargetMode="External"/><Relationship Id="rId262" Type="http://schemas.openxmlformats.org/officeDocument/2006/relationships/hyperlink" Target="https://echa.europa.eu/registration-dossier/-/registered-dossier/13937/2/1" TargetMode="External"/><Relationship Id="rId318" Type="http://schemas.openxmlformats.org/officeDocument/2006/relationships/hyperlink" Target="https://echa.europa.eu/information-on-chemicals/cl-inventory-database/-/discli/details/72582" TargetMode="External"/><Relationship Id="rId525" Type="http://schemas.openxmlformats.org/officeDocument/2006/relationships/hyperlink" Target="https://echa.europa.eu/information-on-chemicals/cl-inventory-database/-/discli/details/41822" TargetMode="External"/><Relationship Id="rId567" Type="http://schemas.openxmlformats.org/officeDocument/2006/relationships/hyperlink" Target="https://echa.europa.eu/registration-dossier/-/registered-dossier/4826/2/1" TargetMode="External"/><Relationship Id="rId99" Type="http://schemas.openxmlformats.org/officeDocument/2006/relationships/hyperlink" Target="http://echa.europa.eu/hu/information-on-chemicals/cl-inventory-database/-/discli/details/134488" TargetMode="External"/><Relationship Id="rId122" Type="http://schemas.openxmlformats.org/officeDocument/2006/relationships/hyperlink" Target="https://echa.europa.eu/hu/registration-dossier/-/registered-dossier/15445/2/1" TargetMode="External"/><Relationship Id="rId164" Type="http://schemas.openxmlformats.org/officeDocument/2006/relationships/hyperlink" Target="https://echa.europa.eu/hu/registration-dossier/-/registered-dossier/15092/2/1" TargetMode="External"/><Relationship Id="rId371" Type="http://schemas.openxmlformats.org/officeDocument/2006/relationships/hyperlink" Target="https://echa.europa.eu/registration-dossier/-/registered-dossier/14395/2/1" TargetMode="External"/><Relationship Id="rId427" Type="http://schemas.openxmlformats.org/officeDocument/2006/relationships/hyperlink" Target="https://echa.europa.eu/registration-dossier/-/registered-dossier/11171/2/1" TargetMode="External"/><Relationship Id="rId469" Type="http://schemas.openxmlformats.org/officeDocument/2006/relationships/hyperlink" Target="https://echa.europa.eu/registration-dossier/-/registered-dossier/10345/2/1" TargetMode="External"/><Relationship Id="rId634" Type="http://schemas.openxmlformats.org/officeDocument/2006/relationships/hyperlink" Target="https://echa.europa.eu/hu/registration-dossier/-/registered-dossier/16600/2/1" TargetMode="External"/><Relationship Id="rId26" Type="http://schemas.openxmlformats.org/officeDocument/2006/relationships/hyperlink" Target="http://apps.echa.europa.eu/registered/data/dossiers/DISS-9da0e2f4-11bb-60e1-e044-00144f67d249/AGGR-51b8a2a6-be2e-454c-9a05-97ad86fe4b0f_DISS-9da0e2f4-11bb-60e1-e044-00144f67d249.html" TargetMode="External"/><Relationship Id="rId231" Type="http://schemas.openxmlformats.org/officeDocument/2006/relationships/hyperlink" Target="https://echa.europa.eu/registration-dossier/-/registered-dossier/15769/2/1" TargetMode="External"/><Relationship Id="rId273" Type="http://schemas.openxmlformats.org/officeDocument/2006/relationships/hyperlink" Target="https://echa.europa.eu/registration-dossier/-/registered-dossier/1700/2/1" TargetMode="External"/><Relationship Id="rId329" Type="http://schemas.openxmlformats.org/officeDocument/2006/relationships/hyperlink" Target="https://echa.europa.eu/information-on-chemicals/cl-inventory-database/-/discli/details/73110" TargetMode="External"/><Relationship Id="rId480" Type="http://schemas.openxmlformats.org/officeDocument/2006/relationships/hyperlink" Target="https://echa.europa.eu/information-on-chemicals/cl-inventory-database/-/discli/details/167645" TargetMode="External"/><Relationship Id="rId536" Type="http://schemas.openxmlformats.org/officeDocument/2006/relationships/hyperlink" Target="https://echa.europa.eu/information-on-chemicals/cl-inventory-database/-/discli/details/41418" TargetMode="External"/><Relationship Id="rId68" Type="http://schemas.openxmlformats.org/officeDocument/2006/relationships/hyperlink" Target="http://echa.europa.eu/hu/registration-dossier/-/registered-dossier/16050/2/1" TargetMode="External"/><Relationship Id="rId133" Type="http://schemas.openxmlformats.org/officeDocument/2006/relationships/hyperlink" Target="https://echa.europa.eu/registration-dossier/-/registered-dossier/16184/2/1" TargetMode="External"/><Relationship Id="rId175" Type="http://schemas.openxmlformats.org/officeDocument/2006/relationships/hyperlink" Target="https://echa.europa.eu/registration-dossier/-/registered-dossier/5863/2/1" TargetMode="External"/><Relationship Id="rId340" Type="http://schemas.openxmlformats.org/officeDocument/2006/relationships/hyperlink" Target="https://echa.europa.eu/registration-dossier/-/registered-dossier/5531/2/1" TargetMode="External"/><Relationship Id="rId578" Type="http://schemas.openxmlformats.org/officeDocument/2006/relationships/hyperlink" Target="https://echa.europa.eu/information-on-chemicals/cl-inventory-database/-/discli/details/42816" TargetMode="External"/><Relationship Id="rId200" Type="http://schemas.openxmlformats.org/officeDocument/2006/relationships/hyperlink" Target="https://echa.europa.eu/registration-dossier/-/registered-dossier/1984/2/1" TargetMode="External"/><Relationship Id="rId382" Type="http://schemas.openxmlformats.org/officeDocument/2006/relationships/hyperlink" Target="https://echa.europa.eu/substance-information/-/substanceinfo/100.078.947" TargetMode="External"/><Relationship Id="rId438" Type="http://schemas.openxmlformats.org/officeDocument/2006/relationships/hyperlink" Target="https://echa.europa.eu/registration-dossier/-/registered-dossier/14519/2/1" TargetMode="External"/><Relationship Id="rId603" Type="http://schemas.openxmlformats.org/officeDocument/2006/relationships/hyperlink" Target="https://echa.europa.eu/registration-dossier/-/registered-dossier/12717/2/1" TargetMode="External"/><Relationship Id="rId645" Type="http://schemas.openxmlformats.org/officeDocument/2006/relationships/hyperlink" Target="https://echa.europa.eu/hu/registration-dossier/-/registered-dossier/18656/2/1" TargetMode="External"/><Relationship Id="rId242" Type="http://schemas.openxmlformats.org/officeDocument/2006/relationships/hyperlink" Target="https://echa.europa.eu/registration-dossier/-/registered-dossier/15528/2/1" TargetMode="External"/><Relationship Id="rId284" Type="http://schemas.openxmlformats.org/officeDocument/2006/relationships/hyperlink" Target="https://echa.europa.eu/registration-dossier/-/registered-dossier/14145/2/1" TargetMode="External"/><Relationship Id="rId491" Type="http://schemas.openxmlformats.org/officeDocument/2006/relationships/hyperlink" Target="https://echa.europa.eu/registration-dossier/-/registered-dossier/13162/2/1" TargetMode="External"/><Relationship Id="rId505" Type="http://schemas.openxmlformats.org/officeDocument/2006/relationships/hyperlink" Target="https://echa.europa.eu/registration-dossier/-/registered-dossier/15879/2/1" TargetMode="External"/><Relationship Id="rId37" Type="http://schemas.openxmlformats.org/officeDocument/2006/relationships/hyperlink" Target="http://echa.europa.eu/hu/registration-dossier/-/registered-dossier/16122/7/1" TargetMode="External"/><Relationship Id="rId79" Type="http://schemas.openxmlformats.org/officeDocument/2006/relationships/hyperlink" Target="http://echa.europa.eu/hu/registration-dossier/-/registered-dossier/15539/2/1/?documentUUID=4c25e7a0-8db9-4a9e-8741-7ccdd4e6f497" TargetMode="External"/><Relationship Id="rId102" Type="http://schemas.openxmlformats.org/officeDocument/2006/relationships/hyperlink" Target="http://echa.europa.eu/hu/registration-dossier/-/registered-dossier/15516/2/1" TargetMode="External"/><Relationship Id="rId144" Type="http://schemas.openxmlformats.org/officeDocument/2006/relationships/hyperlink" Target="https://echa.europa.eu/registration-dossier/-/registered-dossier/14497/2/1" TargetMode="External"/><Relationship Id="rId547" Type="http://schemas.openxmlformats.org/officeDocument/2006/relationships/hyperlink" Target="https://echa.europa.eu/information-on-chemicals/cl-inventory-database/-/discli/details/107662" TargetMode="External"/><Relationship Id="rId589" Type="http://schemas.openxmlformats.org/officeDocument/2006/relationships/hyperlink" Target="https://echa.europa.eu/registration-dossier/-/registered-dossier/14219/2/1" TargetMode="External"/><Relationship Id="rId90" Type="http://schemas.openxmlformats.org/officeDocument/2006/relationships/hyperlink" Target="http://echa.europa.eu/hu/brief-profile/-/briefprofile/100.028.839" TargetMode="External"/><Relationship Id="rId186" Type="http://schemas.openxmlformats.org/officeDocument/2006/relationships/hyperlink" Target="https://echa.europa.eu/registration-dossier/-/registered-dossier/15766/2/1" TargetMode="External"/><Relationship Id="rId351" Type="http://schemas.openxmlformats.org/officeDocument/2006/relationships/hyperlink" Target="https://echa.europa.eu/registration-dossier/-/registered-dossier/12023/2/1" TargetMode="External"/><Relationship Id="rId393" Type="http://schemas.openxmlformats.org/officeDocument/2006/relationships/hyperlink" Target="https://echa.europa.eu/registration-dossier/-/registered-dossier/14604/2/1" TargetMode="External"/><Relationship Id="rId407" Type="http://schemas.openxmlformats.org/officeDocument/2006/relationships/hyperlink" Target="https://echa.europa.eu/registration-dossier/-/registered-dossier/7732/2/1" TargetMode="External"/><Relationship Id="rId449" Type="http://schemas.openxmlformats.org/officeDocument/2006/relationships/hyperlink" Target="https://echa.europa.eu/registration-dossier/-/registered-dossier/13536/2/1" TargetMode="External"/><Relationship Id="rId614" Type="http://schemas.openxmlformats.org/officeDocument/2006/relationships/hyperlink" Target="https://echa.europa.eu/registration-dossier/-/registered-dossier/13363/2/1" TargetMode="External"/><Relationship Id="rId211" Type="http://schemas.openxmlformats.org/officeDocument/2006/relationships/hyperlink" Target="https://echa.europa.eu/registration-dossier/-/registered-dossier/13803/2/1" TargetMode="External"/><Relationship Id="rId253" Type="http://schemas.openxmlformats.org/officeDocument/2006/relationships/hyperlink" Target="https://echa.europa.eu/registration-dossier/-/registered-dossier/13282/2/1" TargetMode="External"/><Relationship Id="rId295" Type="http://schemas.openxmlformats.org/officeDocument/2006/relationships/hyperlink" Target="https://echa.europa.eu/information-on-chemicals/cl-inventory-database/-/discli/details/85961" TargetMode="External"/><Relationship Id="rId309" Type="http://schemas.openxmlformats.org/officeDocument/2006/relationships/hyperlink" Target="https://echa.europa.eu/information-on-chemicals/cl-inventory-database/-/discli/details/86809" TargetMode="External"/><Relationship Id="rId460" Type="http://schemas.openxmlformats.org/officeDocument/2006/relationships/hyperlink" Target="https://echa.europa.eu/registration-dossier/-/registered-dossier/14795/2/1" TargetMode="External"/><Relationship Id="rId516" Type="http://schemas.openxmlformats.org/officeDocument/2006/relationships/hyperlink" Target="https://echa.europa.eu/registration-dossier/-/registered-dossier/15808/2/1" TargetMode="External"/><Relationship Id="rId48" Type="http://schemas.openxmlformats.org/officeDocument/2006/relationships/hyperlink" Target="http://echa.europa.eu/hu/registration-dossier/-/registered-dossier/15416/2/1/?documentUUID=494ce170-ce48-4424-8516-aa63c95bbda9" TargetMode="External"/><Relationship Id="rId113" Type="http://schemas.openxmlformats.org/officeDocument/2006/relationships/hyperlink" Target="http://echa.europa.eu/registration-dossier/-/registered-dossier/16074/2/1" TargetMode="External"/><Relationship Id="rId320" Type="http://schemas.openxmlformats.org/officeDocument/2006/relationships/hyperlink" Target="https://echa.europa.eu/information-on-chemicals/cl-inventory-database/-/discli/details/78947" TargetMode="External"/><Relationship Id="rId558" Type="http://schemas.openxmlformats.org/officeDocument/2006/relationships/hyperlink" Target="https://echa.europa.eu/registration-dossier/-/registered-dossier/14852/2/1" TargetMode="External"/><Relationship Id="rId155" Type="http://schemas.openxmlformats.org/officeDocument/2006/relationships/hyperlink" Target="https://echa.europa.eu/hu/registration-dossier/-/registered-dossier/15387/2/1" TargetMode="External"/><Relationship Id="rId197" Type="http://schemas.openxmlformats.org/officeDocument/2006/relationships/hyperlink" Target="https://echa.europa.eu/registration-dossier/-/registered-dossier/14673/2/1" TargetMode="External"/><Relationship Id="rId362" Type="http://schemas.openxmlformats.org/officeDocument/2006/relationships/hyperlink" Target="https://echa.europa.eu/information-on-chemicals/cl-inventory-database/-/discli/details/53588" TargetMode="External"/><Relationship Id="rId418" Type="http://schemas.openxmlformats.org/officeDocument/2006/relationships/hyperlink" Target="https://echa.europa.eu/registration-dossier/-/registered-dossier/2163/2/1" TargetMode="External"/><Relationship Id="rId625" Type="http://schemas.openxmlformats.org/officeDocument/2006/relationships/hyperlink" Target="https://echa.europa.eu/registration-dossier/-/registered-dossier/20845/2/1/?documentUUID=f31279ae-7014-4b08-81bd-c716fe3156a4" TargetMode="External"/><Relationship Id="rId222" Type="http://schemas.openxmlformats.org/officeDocument/2006/relationships/hyperlink" Target="https://echa.europa.eu/registration-dossier/-/registered-dossier/15549/2/1" TargetMode="External"/><Relationship Id="rId264" Type="http://schemas.openxmlformats.org/officeDocument/2006/relationships/hyperlink" Target="https://echa.europa.eu/substance-information/-/substanceinfo/100.035.903" TargetMode="External"/><Relationship Id="rId471" Type="http://schemas.openxmlformats.org/officeDocument/2006/relationships/hyperlink" Target="https://echa.europa.eu/registration-dossier/-/registered-dossier/11672/2/1" TargetMode="External"/><Relationship Id="rId17" Type="http://schemas.openxmlformats.org/officeDocument/2006/relationships/hyperlink" Target="http://apps.echa.europa.eu/registered/data/dossiers/DISS-e7627168-f6ff-63fd-e044-00144f67d031/AGGR-ed0ade36-a40e-4314-b149-867c5da4618d_DISS-e7627168-f6ff-63fd-e044-00144f67d031.html" TargetMode="External"/><Relationship Id="rId59" Type="http://schemas.openxmlformats.org/officeDocument/2006/relationships/hyperlink" Target="http://echa.europa.eu/registration-dossier/-/registered-dossier/15881/2/1" TargetMode="External"/><Relationship Id="rId124" Type="http://schemas.openxmlformats.org/officeDocument/2006/relationships/hyperlink" Target="https://echa.europa.eu/hu/registration-dossier/-/registered-dossier/15741/2/1" TargetMode="External"/><Relationship Id="rId527" Type="http://schemas.openxmlformats.org/officeDocument/2006/relationships/hyperlink" Target="https://echa.europa.eu/registration-dossier/-/registered-dossier/12630/2/1" TargetMode="External"/><Relationship Id="rId569" Type="http://schemas.openxmlformats.org/officeDocument/2006/relationships/hyperlink" Target="https://echa.europa.eu/registration-dossier/-/registered-dossier/1668/2/1" TargetMode="External"/><Relationship Id="rId70" Type="http://schemas.openxmlformats.org/officeDocument/2006/relationships/hyperlink" Target="http://apps.echa.europa.eu/registered/data/dossiers/DISS-9c7f8c48-6e5f-603f-e044-00144f67d249/AGGR-e2d4aa2a-4ca2-4b82-bc79-69b7d6e48e8c_DISS-9c7f8c48-6e5f-603f-e044-00144f67d249.html" TargetMode="External"/><Relationship Id="rId166" Type="http://schemas.openxmlformats.org/officeDocument/2006/relationships/hyperlink" Target="https://echa.europa.eu/registration-dossier/-/registered-dossier/15322/2/1" TargetMode="External"/><Relationship Id="rId331" Type="http://schemas.openxmlformats.org/officeDocument/2006/relationships/hyperlink" Target="https://echa.europa.eu/registration-dossier/-/registered-dossier/14166/2/1" TargetMode="External"/><Relationship Id="rId373" Type="http://schemas.openxmlformats.org/officeDocument/2006/relationships/hyperlink" Target="https://echa.europa.eu/information-on-chemicals/cl-inventory-database/-/discli/details/70943" TargetMode="External"/><Relationship Id="rId429" Type="http://schemas.openxmlformats.org/officeDocument/2006/relationships/hyperlink" Target="https://echa.europa.eu/registration-dossier/-/registered-dossier/12551/2/1" TargetMode="External"/><Relationship Id="rId580" Type="http://schemas.openxmlformats.org/officeDocument/2006/relationships/hyperlink" Target="https://echa.europa.eu/registration-dossier/-/registered-dossier/13256/2/1" TargetMode="External"/><Relationship Id="rId636" Type="http://schemas.openxmlformats.org/officeDocument/2006/relationships/hyperlink" Target="https://echa.europa.eu/hu/substance-information/-/substanceinfo/100.045.698" TargetMode="External"/><Relationship Id="rId1" Type="http://schemas.openxmlformats.org/officeDocument/2006/relationships/hyperlink" Target="http://apps.echa.europa.eu/registered/data/dossiers/DISS-9d92ba75-4443-6d9c-e044-00144f67d249/AGGR-f09de59c-9d13-4e7d-8e5f-7b05222dbc30_DISS-9d92ba75-4443-6d9c-e044-00144f67d249.html" TargetMode="External"/><Relationship Id="rId233" Type="http://schemas.openxmlformats.org/officeDocument/2006/relationships/hyperlink" Target="https://echa.europa.eu/registration-dossier/-/registered-dossier/15451/2/1" TargetMode="External"/><Relationship Id="rId440" Type="http://schemas.openxmlformats.org/officeDocument/2006/relationships/hyperlink" Target="https://echa.europa.eu/registration-dossier/-/registered-dossier/11022/2/1"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45"/>
  <sheetViews>
    <sheetView topLeftCell="C7" zoomScale="130" zoomScaleNormal="130" workbookViewId="0">
      <selection activeCell="D7" sqref="D7"/>
    </sheetView>
  </sheetViews>
  <sheetFormatPr defaultRowHeight="15" x14ac:dyDescent="0.25"/>
  <cols>
    <col min="1" max="1" width="2.140625"/>
    <col min="2" max="2" width="7.42578125" style="1"/>
    <col min="3" max="3" width="15.42578125" style="2"/>
    <col min="4" max="4" width="81.28515625" style="2"/>
    <col min="5" max="1025" width="8.5703125"/>
  </cols>
  <sheetData>
    <row r="1" spans="1:4" ht="120" x14ac:dyDescent="0.25">
      <c r="B1" s="3" t="s">
        <v>0</v>
      </c>
      <c r="C1"/>
      <c r="D1" s="2" t="s">
        <v>1</v>
      </c>
    </row>
    <row r="2" spans="1:4" x14ac:dyDescent="0.25">
      <c r="A2" s="3" t="s">
        <v>2</v>
      </c>
      <c r="B2" s="3" t="s">
        <v>3</v>
      </c>
      <c r="C2"/>
      <c r="D2"/>
    </row>
    <row r="3" spans="1:4" ht="30" x14ac:dyDescent="0.25">
      <c r="B3" s="1" t="s">
        <v>4</v>
      </c>
      <c r="C3"/>
      <c r="D3" s="2" t="s">
        <v>5</v>
      </c>
    </row>
    <row r="4" spans="1:4" ht="30" x14ac:dyDescent="0.25">
      <c r="B4" s="4" t="s">
        <v>6</v>
      </c>
      <c r="C4" s="5" t="s">
        <v>7</v>
      </c>
      <c r="D4" s="6" t="s">
        <v>8</v>
      </c>
    </row>
    <row r="5" spans="1:4" ht="42.75" customHeight="1" x14ac:dyDescent="0.25">
      <c r="B5"/>
      <c r="C5" s="7" t="s">
        <v>9</v>
      </c>
      <c r="D5" s="8" t="s">
        <v>10</v>
      </c>
    </row>
    <row r="6" spans="1:4" ht="223.5" customHeight="1" x14ac:dyDescent="0.25">
      <c r="B6"/>
      <c r="C6" s="5" t="s">
        <v>11</v>
      </c>
      <c r="D6" s="6" t="s">
        <v>12</v>
      </c>
    </row>
    <row r="7" spans="1:4" ht="135" x14ac:dyDescent="0.25">
      <c r="A7" s="9"/>
      <c r="B7" s="10"/>
      <c r="C7" s="11" t="s">
        <v>13</v>
      </c>
      <c r="D7" s="12" t="s">
        <v>26254</v>
      </c>
    </row>
    <row r="8" spans="1:4" x14ac:dyDescent="0.25">
      <c r="A8" s="3" t="s">
        <v>14</v>
      </c>
      <c r="B8"/>
      <c r="C8" s="13"/>
      <c r="D8"/>
    </row>
    <row r="9" spans="1:4" ht="30" x14ac:dyDescent="0.25">
      <c r="B9" s="1" t="s">
        <v>4</v>
      </c>
      <c r="C9" s="13"/>
      <c r="D9" s="2" t="s">
        <v>15</v>
      </c>
    </row>
    <row r="10" spans="1:4" ht="165" x14ac:dyDescent="0.25">
      <c r="B10" s="4" t="s">
        <v>16</v>
      </c>
      <c r="C10" s="5"/>
      <c r="D10" s="6" t="s">
        <v>25575</v>
      </c>
    </row>
    <row r="11" spans="1:4" x14ac:dyDescent="0.25">
      <c r="B11" s="1" t="s">
        <v>17</v>
      </c>
      <c r="C11" s="14"/>
      <c r="D11" s="15"/>
    </row>
    <row r="12" spans="1:4" ht="39" customHeight="1" x14ac:dyDescent="0.25">
      <c r="B12"/>
      <c r="C12" s="5" t="s">
        <v>18</v>
      </c>
      <c r="D12" s="6" t="s">
        <v>19</v>
      </c>
    </row>
    <row r="13" spans="1:4" ht="102.75" customHeight="1" x14ac:dyDescent="0.25">
      <c r="B13"/>
      <c r="C13" s="5" t="s">
        <v>20</v>
      </c>
      <c r="D13" s="6" t="s">
        <v>25576</v>
      </c>
    </row>
    <row r="14" spans="1:4" ht="90" x14ac:dyDescent="0.25">
      <c r="B14"/>
      <c r="C14" s="13" t="s">
        <v>21</v>
      </c>
      <c r="D14" s="2" t="s">
        <v>25577</v>
      </c>
    </row>
    <row r="15" spans="1:4" x14ac:dyDescent="0.25">
      <c r="A15" s="16" t="s">
        <v>22</v>
      </c>
      <c r="B15" s="17"/>
      <c r="C15" s="18"/>
      <c r="D15" s="19"/>
    </row>
    <row r="16" spans="1:4" ht="45" x14ac:dyDescent="0.25">
      <c r="B16" s="1" t="s">
        <v>4</v>
      </c>
      <c r="C16" s="13"/>
      <c r="D16" s="2" t="s">
        <v>6384</v>
      </c>
    </row>
    <row r="17" spans="1:4" ht="135" x14ac:dyDescent="0.25">
      <c r="B17" s="4" t="s">
        <v>23</v>
      </c>
      <c r="C17" s="6"/>
      <c r="D17" s="6" t="s">
        <v>24</v>
      </c>
    </row>
    <row r="18" spans="1:4" ht="150" x14ac:dyDescent="0.25">
      <c r="B18" s="5" t="s">
        <v>25</v>
      </c>
      <c r="C18" s="2" t="s">
        <v>26</v>
      </c>
      <c r="D18" s="2" t="s">
        <v>26253</v>
      </c>
    </row>
    <row r="19" spans="1:4" ht="210" x14ac:dyDescent="0.25">
      <c r="B19"/>
      <c r="C19" s="6" t="s">
        <v>27</v>
      </c>
      <c r="D19" s="6" t="s">
        <v>26252</v>
      </c>
    </row>
    <row r="20" spans="1:4" ht="60" x14ac:dyDescent="0.25">
      <c r="B20"/>
      <c r="C20" s="6" t="s">
        <v>18</v>
      </c>
      <c r="D20" s="6" t="s">
        <v>28</v>
      </c>
    </row>
    <row r="21" spans="1:4" ht="30" x14ac:dyDescent="0.25">
      <c r="B21"/>
      <c r="C21" s="6" t="s">
        <v>29</v>
      </c>
      <c r="D21" s="6" t="s">
        <v>30</v>
      </c>
    </row>
    <row r="22" spans="1:4" ht="30" x14ac:dyDescent="0.25">
      <c r="B22"/>
      <c r="C22" s="6" t="s">
        <v>31</v>
      </c>
      <c r="D22" s="6" t="s">
        <v>32</v>
      </c>
    </row>
    <row r="23" spans="1:4" ht="45" x14ac:dyDescent="0.25">
      <c r="B23"/>
      <c r="C23" s="6" t="s">
        <v>33</v>
      </c>
      <c r="D23" s="6" t="s">
        <v>34</v>
      </c>
    </row>
    <row r="24" spans="1:4" ht="30" x14ac:dyDescent="0.25">
      <c r="B24"/>
      <c r="C24" s="6" t="s">
        <v>35</v>
      </c>
      <c r="D24" s="6" t="s">
        <v>36</v>
      </c>
    </row>
    <row r="25" spans="1:4" ht="45" x14ac:dyDescent="0.25">
      <c r="B25"/>
      <c r="C25" s="6" t="s">
        <v>37</v>
      </c>
      <c r="D25" s="6" t="s">
        <v>6383</v>
      </c>
    </row>
    <row r="26" spans="1:4" ht="60" x14ac:dyDescent="0.25">
      <c r="B26"/>
      <c r="C26" s="6" t="s">
        <v>38</v>
      </c>
      <c r="D26" s="6" t="s">
        <v>39</v>
      </c>
    </row>
    <row r="27" spans="1:4" ht="45" x14ac:dyDescent="0.25">
      <c r="B27"/>
      <c r="C27" s="6" t="s">
        <v>40</v>
      </c>
      <c r="D27" s="6" t="s">
        <v>41</v>
      </c>
    </row>
    <row r="28" spans="1:4" ht="75" x14ac:dyDescent="0.25">
      <c r="B28"/>
      <c r="C28" s="20" t="s">
        <v>42</v>
      </c>
      <c r="D28" s="20" t="s">
        <v>43</v>
      </c>
    </row>
    <row r="29" spans="1:4" ht="225" x14ac:dyDescent="0.25">
      <c r="B29"/>
      <c r="C29" s="20" t="s">
        <v>44</v>
      </c>
      <c r="D29" s="20" t="s">
        <v>45</v>
      </c>
    </row>
    <row r="30" spans="1:4" x14ac:dyDescent="0.25">
      <c r="B30" s="21" t="s">
        <v>46</v>
      </c>
      <c r="C30" s="20"/>
      <c r="D30" s="20"/>
    </row>
    <row r="31" spans="1:4" x14ac:dyDescent="0.25">
      <c r="B31" s="22" t="s">
        <v>47</v>
      </c>
      <c r="C31" s="15"/>
      <c r="D31" s="15"/>
    </row>
    <row r="32" spans="1:4" x14ac:dyDescent="0.25">
      <c r="A32" s="23" t="s">
        <v>48</v>
      </c>
      <c r="B32" s="17"/>
      <c r="C32" s="19"/>
      <c r="D32" s="19"/>
    </row>
    <row r="33" spans="1:4" ht="30" x14ac:dyDescent="0.25">
      <c r="B33" s="4" t="s">
        <v>4</v>
      </c>
      <c r="C33" s="6"/>
      <c r="D33" s="6" t="s">
        <v>49</v>
      </c>
    </row>
    <row r="34" spans="1:4" ht="105" x14ac:dyDescent="0.25">
      <c r="B34" s="1" t="s">
        <v>50</v>
      </c>
      <c r="C34" s="24">
        <v>1</v>
      </c>
      <c r="D34" s="2" t="s">
        <v>6382</v>
      </c>
    </row>
    <row r="35" spans="1:4" ht="75" x14ac:dyDescent="0.25">
      <c r="B35"/>
      <c r="C35" s="25">
        <v>2</v>
      </c>
      <c r="D35" s="6" t="s">
        <v>6380</v>
      </c>
    </row>
    <row r="36" spans="1:4" x14ac:dyDescent="0.25">
      <c r="A36" s="23" t="s">
        <v>51</v>
      </c>
      <c r="B36"/>
      <c r="D36"/>
    </row>
    <row r="37" spans="1:4" ht="90" x14ac:dyDescent="0.25">
      <c r="B37" s="1" t="s">
        <v>4</v>
      </c>
      <c r="D37" s="2" t="s">
        <v>52</v>
      </c>
    </row>
    <row r="38" spans="1:4" ht="60" x14ac:dyDescent="0.25">
      <c r="B38" s="1" t="s">
        <v>53</v>
      </c>
      <c r="D38" s="2" t="s">
        <v>6379</v>
      </c>
    </row>
    <row r="39" spans="1:4" ht="45" x14ac:dyDescent="0.25">
      <c r="B39" s="1" t="s">
        <v>50</v>
      </c>
      <c r="D39" s="2" t="s">
        <v>54</v>
      </c>
    </row>
    <row r="40" spans="1:4" x14ac:dyDescent="0.25">
      <c r="A40" s="38" t="s">
        <v>6368</v>
      </c>
    </row>
    <row r="41" spans="1:4" ht="60" x14ac:dyDescent="0.25">
      <c r="B41" s="1" t="s">
        <v>4</v>
      </c>
      <c r="D41" s="2" t="s">
        <v>6369</v>
      </c>
    </row>
    <row r="42" spans="1:4" ht="75" x14ac:dyDescent="0.25">
      <c r="B42" s="1" t="s">
        <v>53</v>
      </c>
      <c r="D42" s="2" t="s">
        <v>6378</v>
      </c>
    </row>
    <row r="43" spans="1:4" x14ac:dyDescent="0.25">
      <c r="A43" s="3" t="s">
        <v>25484</v>
      </c>
    </row>
    <row r="44" spans="1:4" ht="60" x14ac:dyDescent="0.25">
      <c r="B44" s="1" t="s">
        <v>4</v>
      </c>
      <c r="D44" s="2" t="s">
        <v>25485</v>
      </c>
    </row>
    <row r="45" spans="1:4" ht="150" x14ac:dyDescent="0.25">
      <c r="B45" s="1" t="s">
        <v>53</v>
      </c>
      <c r="D45" s="2" t="s">
        <v>25489</v>
      </c>
    </row>
  </sheetData>
  <pageMargins left="0.7" right="0.7" top="0.75" bottom="0.75" header="0.51180555555555496" footer="0.51180555555555496"/>
  <pageSetup paperSize="9" firstPageNumber="0"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440"/>
  <sheetViews>
    <sheetView topLeftCell="A108" zoomScaleNormal="100" workbookViewId="0">
      <selection activeCell="A116" sqref="A116"/>
    </sheetView>
  </sheetViews>
  <sheetFormatPr defaultRowHeight="15" x14ac:dyDescent="0.25"/>
  <cols>
    <col min="1" max="1025" width="16.28515625"/>
  </cols>
  <sheetData>
    <row r="1" spans="1:9" x14ac:dyDescent="0.25">
      <c r="A1" s="156" t="s">
        <v>1490</v>
      </c>
      <c r="B1" t="s">
        <v>1491</v>
      </c>
      <c r="C1" t="s">
        <v>1492</v>
      </c>
      <c r="D1" t="s">
        <v>1493</v>
      </c>
      <c r="E1">
        <v>0.5</v>
      </c>
      <c r="F1">
        <v>2</v>
      </c>
      <c r="H1" t="s">
        <v>1494</v>
      </c>
    </row>
    <row r="2" spans="1:9" x14ac:dyDescent="0.25">
      <c r="A2" s="156" t="s">
        <v>1495</v>
      </c>
      <c r="B2" t="s">
        <v>1496</v>
      </c>
      <c r="C2" t="s">
        <v>1497</v>
      </c>
      <c r="D2" t="s">
        <v>1498</v>
      </c>
      <c r="E2">
        <v>6</v>
      </c>
      <c r="H2" t="s">
        <v>1499</v>
      </c>
    </row>
    <row r="3" spans="1:9" x14ac:dyDescent="0.25">
      <c r="A3" s="156" t="s">
        <v>1500</v>
      </c>
      <c r="B3" t="s">
        <v>1501</v>
      </c>
      <c r="C3" t="s">
        <v>1502</v>
      </c>
      <c r="D3" t="s">
        <v>1503</v>
      </c>
      <c r="E3">
        <v>180</v>
      </c>
      <c r="F3">
        <v>720</v>
      </c>
    </row>
    <row r="4" spans="1:9" x14ac:dyDescent="0.25">
      <c r="A4" s="156" t="s">
        <v>1504</v>
      </c>
      <c r="B4" t="s">
        <v>1505</v>
      </c>
      <c r="C4" t="s">
        <v>1506</v>
      </c>
      <c r="D4" t="s">
        <v>1507</v>
      </c>
      <c r="E4">
        <v>6</v>
      </c>
      <c r="F4">
        <v>24</v>
      </c>
      <c r="H4" t="s">
        <v>1508</v>
      </c>
      <c r="I4" t="s">
        <v>1509</v>
      </c>
    </row>
    <row r="5" spans="1:9" x14ac:dyDescent="0.25">
      <c r="A5" s="156" t="s">
        <v>1510</v>
      </c>
      <c r="B5" t="s">
        <v>1511</v>
      </c>
      <c r="C5" t="s">
        <v>1512</v>
      </c>
      <c r="D5" t="s">
        <v>1513</v>
      </c>
      <c r="E5">
        <v>1</v>
      </c>
      <c r="H5" t="s">
        <v>1508</v>
      </c>
      <c r="I5" t="s">
        <v>1514</v>
      </c>
    </row>
    <row r="6" spans="1:9" x14ac:dyDescent="0.25">
      <c r="A6" s="156" t="s">
        <v>1515</v>
      </c>
      <c r="B6" t="s">
        <v>1516</v>
      </c>
      <c r="C6" t="s">
        <v>1517</v>
      </c>
      <c r="D6" t="s">
        <v>1518</v>
      </c>
      <c r="E6">
        <v>0.2</v>
      </c>
      <c r="F6">
        <v>0.2</v>
      </c>
      <c r="H6" t="s">
        <v>1519</v>
      </c>
      <c r="I6" t="s">
        <v>1509</v>
      </c>
    </row>
    <row r="7" spans="1:9" x14ac:dyDescent="0.25">
      <c r="A7" s="156" t="s">
        <v>1450</v>
      </c>
      <c r="B7" t="s">
        <v>1520</v>
      </c>
      <c r="C7" t="s">
        <v>1521</v>
      </c>
      <c r="D7" t="s">
        <v>1522</v>
      </c>
      <c r="F7">
        <v>6.7</v>
      </c>
      <c r="H7" t="s">
        <v>1508</v>
      </c>
      <c r="I7" t="s">
        <v>1523</v>
      </c>
    </row>
    <row r="8" spans="1:9" x14ac:dyDescent="0.25">
      <c r="A8" s="156" t="s">
        <v>1098</v>
      </c>
      <c r="B8" t="s">
        <v>1524</v>
      </c>
      <c r="C8" t="s">
        <v>1525</v>
      </c>
      <c r="D8" t="s">
        <v>1526</v>
      </c>
      <c r="E8">
        <v>442</v>
      </c>
      <c r="F8">
        <v>884</v>
      </c>
      <c r="H8" t="s">
        <v>1499</v>
      </c>
      <c r="I8" t="s">
        <v>1527</v>
      </c>
    </row>
    <row r="9" spans="1:9" x14ac:dyDescent="0.25">
      <c r="A9" s="156" t="s">
        <v>1233</v>
      </c>
      <c r="B9" t="s">
        <v>1528</v>
      </c>
      <c r="C9" t="s">
        <v>1529</v>
      </c>
      <c r="D9" t="s">
        <v>1530</v>
      </c>
      <c r="E9">
        <v>50</v>
      </c>
      <c r="F9">
        <v>50</v>
      </c>
      <c r="H9" t="s">
        <v>1519</v>
      </c>
      <c r="I9" t="s">
        <v>1531</v>
      </c>
    </row>
    <row r="10" spans="1:9" x14ac:dyDescent="0.25">
      <c r="A10" s="156" t="s">
        <v>1532</v>
      </c>
      <c r="B10" t="s">
        <v>1533</v>
      </c>
      <c r="C10" t="s">
        <v>1534</v>
      </c>
      <c r="D10" t="s">
        <v>1535</v>
      </c>
      <c r="E10">
        <v>0.5</v>
      </c>
      <c r="F10">
        <v>0.5</v>
      </c>
      <c r="H10" t="s">
        <v>1536</v>
      </c>
    </row>
    <row r="11" spans="1:9" x14ac:dyDescent="0.25">
      <c r="A11" s="156" t="s">
        <v>1537</v>
      </c>
      <c r="B11" t="s">
        <v>1538</v>
      </c>
      <c r="C11" t="s">
        <v>1539</v>
      </c>
      <c r="D11" t="s">
        <v>1540</v>
      </c>
      <c r="E11">
        <v>5</v>
      </c>
      <c r="F11">
        <v>10</v>
      </c>
    </row>
    <row r="12" spans="1:9" x14ac:dyDescent="0.25">
      <c r="A12" s="156" t="s">
        <v>1541</v>
      </c>
      <c r="B12" t="s">
        <v>1542</v>
      </c>
      <c r="C12" t="s">
        <v>1543</v>
      </c>
      <c r="D12" t="s">
        <v>1544</v>
      </c>
      <c r="E12">
        <v>30</v>
      </c>
      <c r="I12" t="s">
        <v>1545</v>
      </c>
    </row>
    <row r="13" spans="1:9" x14ac:dyDescent="0.25">
      <c r="A13" s="156" t="s">
        <v>1546</v>
      </c>
      <c r="B13" t="s">
        <v>1547</v>
      </c>
      <c r="C13" t="s">
        <v>1548</v>
      </c>
      <c r="D13" t="s">
        <v>1549</v>
      </c>
      <c r="E13">
        <v>9</v>
      </c>
      <c r="F13">
        <v>9</v>
      </c>
      <c r="H13" t="s">
        <v>1508</v>
      </c>
      <c r="I13" t="s">
        <v>1509</v>
      </c>
    </row>
    <row r="14" spans="1:9" x14ac:dyDescent="0.25">
      <c r="A14" s="156" t="s">
        <v>1550</v>
      </c>
      <c r="B14" t="s">
        <v>1551</v>
      </c>
      <c r="C14" t="s">
        <v>1552</v>
      </c>
      <c r="D14" t="s">
        <v>1553</v>
      </c>
      <c r="G14">
        <v>0.05</v>
      </c>
      <c r="H14" t="s">
        <v>1554</v>
      </c>
      <c r="I14" t="s">
        <v>1555</v>
      </c>
    </row>
    <row r="15" spans="1:9" x14ac:dyDescent="0.25">
      <c r="A15" s="156" t="s">
        <v>1301</v>
      </c>
      <c r="C15" t="s">
        <v>1556</v>
      </c>
      <c r="D15" t="s">
        <v>1557</v>
      </c>
      <c r="E15">
        <v>0.05</v>
      </c>
      <c r="F15">
        <v>0.05</v>
      </c>
      <c r="H15" t="s">
        <v>1558</v>
      </c>
      <c r="I15" t="s">
        <v>1509</v>
      </c>
    </row>
    <row r="16" spans="1:9" x14ac:dyDescent="0.25">
      <c r="A16" s="156" t="s">
        <v>1559</v>
      </c>
      <c r="B16" t="s">
        <v>1560</v>
      </c>
      <c r="C16" t="s">
        <v>1561</v>
      </c>
      <c r="D16" t="s">
        <v>1562</v>
      </c>
      <c r="G16">
        <v>0.81</v>
      </c>
      <c r="H16" t="s">
        <v>1554</v>
      </c>
    </row>
    <row r="17" spans="1:9" x14ac:dyDescent="0.25">
      <c r="A17" s="156" t="s">
        <v>1563</v>
      </c>
      <c r="B17" t="s">
        <v>1564</v>
      </c>
      <c r="C17" t="s">
        <v>1565</v>
      </c>
      <c r="D17" t="s">
        <v>1566</v>
      </c>
      <c r="H17" t="s">
        <v>1499</v>
      </c>
    </row>
    <row r="18" spans="1:9" x14ac:dyDescent="0.25">
      <c r="A18" s="156" t="s">
        <v>1567</v>
      </c>
      <c r="B18" t="s">
        <v>1568</v>
      </c>
      <c r="C18" t="s">
        <v>1569</v>
      </c>
      <c r="D18" t="s">
        <v>1570</v>
      </c>
      <c r="E18">
        <v>10</v>
      </c>
      <c r="F18">
        <v>40</v>
      </c>
      <c r="H18" t="s">
        <v>1519</v>
      </c>
      <c r="I18" t="s">
        <v>1571</v>
      </c>
    </row>
    <row r="19" spans="1:9" x14ac:dyDescent="0.25">
      <c r="A19" s="156" t="s">
        <v>1572</v>
      </c>
      <c r="B19" t="s">
        <v>1573</v>
      </c>
      <c r="C19" t="s">
        <v>1574</v>
      </c>
      <c r="D19" t="s">
        <v>1575</v>
      </c>
      <c r="E19">
        <v>95</v>
      </c>
      <c r="I19" t="s">
        <v>1571</v>
      </c>
    </row>
    <row r="20" spans="1:9" x14ac:dyDescent="0.25">
      <c r="A20" s="156" t="s">
        <v>1217</v>
      </c>
      <c r="B20" t="s">
        <v>1576</v>
      </c>
      <c r="C20" t="s">
        <v>1577</v>
      </c>
      <c r="D20" t="s">
        <v>1578</v>
      </c>
      <c r="E20">
        <v>221</v>
      </c>
      <c r="F20">
        <v>442</v>
      </c>
      <c r="H20" t="s">
        <v>1494</v>
      </c>
      <c r="I20" t="s">
        <v>1571</v>
      </c>
    </row>
    <row r="21" spans="1:9" x14ac:dyDescent="0.25">
      <c r="A21" s="156" t="s">
        <v>1579</v>
      </c>
      <c r="B21" t="s">
        <v>1580</v>
      </c>
      <c r="C21" t="s">
        <v>1581</v>
      </c>
      <c r="D21" t="s">
        <v>1582</v>
      </c>
      <c r="E21">
        <v>122</v>
      </c>
      <c r="F21">
        <v>306</v>
      </c>
      <c r="I21" t="s">
        <v>1571</v>
      </c>
    </row>
    <row r="22" spans="1:9" x14ac:dyDescent="0.25">
      <c r="A22" s="156" t="s">
        <v>1583</v>
      </c>
      <c r="B22" t="s">
        <v>1584</v>
      </c>
      <c r="C22" t="s">
        <v>1585</v>
      </c>
      <c r="D22" t="s">
        <v>1586</v>
      </c>
      <c r="E22">
        <v>0.2</v>
      </c>
      <c r="F22">
        <v>0.8</v>
      </c>
      <c r="H22" t="s">
        <v>1587</v>
      </c>
    </row>
    <row r="23" spans="1:9" x14ac:dyDescent="0.25">
      <c r="A23" s="156" t="s">
        <v>1588</v>
      </c>
      <c r="B23" t="s">
        <v>1589</v>
      </c>
      <c r="C23" t="s">
        <v>1590</v>
      </c>
      <c r="D23" t="s">
        <v>1591</v>
      </c>
      <c r="E23">
        <v>1</v>
      </c>
      <c r="F23">
        <v>4</v>
      </c>
      <c r="H23" t="s">
        <v>1494</v>
      </c>
    </row>
    <row r="24" spans="1:9" x14ac:dyDescent="0.25">
      <c r="A24" s="156" t="s">
        <v>1592</v>
      </c>
      <c r="B24" t="s">
        <v>1593</v>
      </c>
      <c r="C24" t="s">
        <v>1594</v>
      </c>
      <c r="D24" t="s">
        <v>1595</v>
      </c>
      <c r="G24">
        <v>1.9</v>
      </c>
      <c r="H24" t="s">
        <v>1596</v>
      </c>
    </row>
    <row r="25" spans="1:9" x14ac:dyDescent="0.25">
      <c r="A25" s="156" t="s">
        <v>1597</v>
      </c>
      <c r="B25" t="s">
        <v>1598</v>
      </c>
      <c r="C25" t="s">
        <v>1599</v>
      </c>
      <c r="D25" t="s">
        <v>1600</v>
      </c>
      <c r="G25">
        <v>0.8</v>
      </c>
      <c r="H25" t="s">
        <v>1601</v>
      </c>
    </row>
    <row r="26" spans="1:9" x14ac:dyDescent="0.25">
      <c r="A26" s="156" t="s">
        <v>1345</v>
      </c>
      <c r="B26" t="s">
        <v>1602</v>
      </c>
      <c r="C26" t="s">
        <v>1603</v>
      </c>
      <c r="D26" t="s">
        <v>1604</v>
      </c>
      <c r="E26">
        <v>2350</v>
      </c>
      <c r="F26">
        <v>9400</v>
      </c>
      <c r="I26" t="s">
        <v>1605</v>
      </c>
    </row>
    <row r="27" spans="1:9" x14ac:dyDescent="0.25">
      <c r="A27" s="156" t="s">
        <v>1393</v>
      </c>
      <c r="B27" t="s">
        <v>1606</v>
      </c>
      <c r="C27" t="s">
        <v>1607</v>
      </c>
      <c r="D27" t="s">
        <v>1608</v>
      </c>
      <c r="G27">
        <v>1</v>
      </c>
      <c r="H27" t="s">
        <v>1609</v>
      </c>
    </row>
    <row r="28" spans="1:9" x14ac:dyDescent="0.25">
      <c r="A28" s="156" t="s">
        <v>1610</v>
      </c>
      <c r="B28" t="s">
        <v>1611</v>
      </c>
      <c r="C28" t="s">
        <v>1612</v>
      </c>
      <c r="D28" t="s">
        <v>1613</v>
      </c>
      <c r="E28">
        <v>0.23</v>
      </c>
      <c r="F28">
        <v>0.23</v>
      </c>
      <c r="H28" t="s">
        <v>1508</v>
      </c>
      <c r="I28" t="s">
        <v>1509</v>
      </c>
    </row>
    <row r="29" spans="1:9" x14ac:dyDescent="0.25">
      <c r="A29" s="156" t="s">
        <v>1614</v>
      </c>
      <c r="B29" t="s">
        <v>1615</v>
      </c>
      <c r="C29" t="s">
        <v>1616</v>
      </c>
      <c r="D29" t="s">
        <v>1617</v>
      </c>
      <c r="E29">
        <v>3</v>
      </c>
      <c r="F29">
        <v>3</v>
      </c>
      <c r="H29" t="s">
        <v>1519</v>
      </c>
      <c r="I29" t="s">
        <v>1509</v>
      </c>
    </row>
    <row r="30" spans="1:9" x14ac:dyDescent="0.25">
      <c r="A30" s="156" t="s">
        <v>1618</v>
      </c>
      <c r="B30" t="s">
        <v>1619</v>
      </c>
      <c r="C30" t="s">
        <v>1620</v>
      </c>
      <c r="D30" t="s">
        <v>1621</v>
      </c>
      <c r="G30">
        <v>10</v>
      </c>
      <c r="H30" t="s">
        <v>1609</v>
      </c>
    </row>
    <row r="31" spans="1:9" x14ac:dyDescent="0.25">
      <c r="A31" s="156" t="s">
        <v>1622</v>
      </c>
      <c r="B31" t="s">
        <v>1623</v>
      </c>
      <c r="C31" t="s">
        <v>1624</v>
      </c>
      <c r="D31" t="s">
        <v>1625</v>
      </c>
      <c r="G31">
        <v>4.3</v>
      </c>
      <c r="H31" t="s">
        <v>1554</v>
      </c>
    </row>
    <row r="32" spans="1:9" x14ac:dyDescent="0.25">
      <c r="A32" s="156" t="s">
        <v>1626</v>
      </c>
      <c r="B32" t="s">
        <v>1627</v>
      </c>
      <c r="C32" t="s">
        <v>1628</v>
      </c>
      <c r="D32" t="s">
        <v>1629</v>
      </c>
      <c r="E32">
        <v>4.8</v>
      </c>
      <c r="F32">
        <v>12.1</v>
      </c>
      <c r="H32" t="s">
        <v>1499</v>
      </c>
      <c r="I32" t="s">
        <v>1630</v>
      </c>
    </row>
    <row r="33" spans="1:9" x14ac:dyDescent="0.25">
      <c r="A33" s="156" t="s">
        <v>1115</v>
      </c>
      <c r="B33" t="s">
        <v>1631</v>
      </c>
      <c r="C33" t="s">
        <v>1632</v>
      </c>
      <c r="D33" t="s">
        <v>1633</v>
      </c>
      <c r="E33">
        <v>52</v>
      </c>
      <c r="F33">
        <v>104</v>
      </c>
      <c r="H33" t="s">
        <v>1499</v>
      </c>
      <c r="I33" t="s">
        <v>1523</v>
      </c>
    </row>
    <row r="34" spans="1:9" x14ac:dyDescent="0.25">
      <c r="A34" s="156" t="s">
        <v>1152</v>
      </c>
      <c r="B34" t="s">
        <v>1634</v>
      </c>
      <c r="C34" t="s">
        <v>1635</v>
      </c>
      <c r="D34" t="s">
        <v>1636</v>
      </c>
      <c r="E34">
        <v>375</v>
      </c>
      <c r="F34">
        <v>568</v>
      </c>
      <c r="H34" t="s">
        <v>1494</v>
      </c>
      <c r="I34" t="s">
        <v>1571</v>
      </c>
    </row>
    <row r="35" spans="1:9" x14ac:dyDescent="0.25">
      <c r="A35" s="156" t="s">
        <v>1637</v>
      </c>
      <c r="B35" t="s">
        <v>1638</v>
      </c>
      <c r="C35" t="s">
        <v>1639</v>
      </c>
      <c r="D35" t="s">
        <v>1640</v>
      </c>
      <c r="E35">
        <v>10</v>
      </c>
      <c r="H35" t="s">
        <v>1641</v>
      </c>
    </row>
    <row r="36" spans="1:9" x14ac:dyDescent="0.25">
      <c r="A36" s="156" t="s">
        <v>1642</v>
      </c>
      <c r="B36" t="s">
        <v>1643</v>
      </c>
      <c r="C36" t="s">
        <v>1644</v>
      </c>
      <c r="D36" t="s">
        <v>1645</v>
      </c>
      <c r="E36">
        <v>17.600000000000001</v>
      </c>
      <c r="F36">
        <v>35.200000000000003</v>
      </c>
      <c r="I36" t="s">
        <v>1646</v>
      </c>
    </row>
    <row r="37" spans="1:9" x14ac:dyDescent="0.25">
      <c r="A37" s="156" t="s">
        <v>1647</v>
      </c>
      <c r="B37" t="s">
        <v>1648</v>
      </c>
      <c r="C37" t="s">
        <v>1649</v>
      </c>
      <c r="D37" t="s">
        <v>1650</v>
      </c>
      <c r="E37">
        <v>83</v>
      </c>
      <c r="F37">
        <v>208</v>
      </c>
      <c r="I37" t="s">
        <v>1571</v>
      </c>
    </row>
    <row r="38" spans="1:9" x14ac:dyDescent="0.25">
      <c r="A38" s="156" t="s">
        <v>1651</v>
      </c>
      <c r="B38" t="s">
        <v>1652</v>
      </c>
      <c r="C38" t="s">
        <v>1653</v>
      </c>
      <c r="D38" t="s">
        <v>1654</v>
      </c>
      <c r="E38">
        <v>840</v>
      </c>
      <c r="F38">
        <v>840</v>
      </c>
      <c r="H38" t="s">
        <v>1519</v>
      </c>
      <c r="I38" t="s">
        <v>1509</v>
      </c>
    </row>
    <row r="39" spans="1:9" x14ac:dyDescent="0.25">
      <c r="A39" s="156" t="s">
        <v>1655</v>
      </c>
      <c r="B39" t="s">
        <v>1656</v>
      </c>
      <c r="C39" t="s">
        <v>1657</v>
      </c>
      <c r="D39" t="s">
        <v>1658</v>
      </c>
      <c r="E39">
        <v>20</v>
      </c>
      <c r="F39">
        <v>20</v>
      </c>
      <c r="H39" t="s">
        <v>1508</v>
      </c>
      <c r="I39" t="s">
        <v>1509</v>
      </c>
    </row>
    <row r="40" spans="1:9" x14ac:dyDescent="0.25">
      <c r="A40" s="156" t="s">
        <v>926</v>
      </c>
      <c r="B40" t="s">
        <v>1659</v>
      </c>
      <c r="C40" t="s">
        <v>1660</v>
      </c>
      <c r="D40" t="s">
        <v>1661</v>
      </c>
      <c r="E40">
        <v>0.4</v>
      </c>
      <c r="F40">
        <v>0.4</v>
      </c>
      <c r="H40" t="s">
        <v>1662</v>
      </c>
      <c r="I40" t="s">
        <v>1509</v>
      </c>
    </row>
    <row r="41" spans="1:9" x14ac:dyDescent="0.25">
      <c r="A41" s="156" t="s">
        <v>1663</v>
      </c>
      <c r="B41" t="s">
        <v>1664</v>
      </c>
      <c r="C41" t="s">
        <v>1665</v>
      </c>
      <c r="D41" t="s">
        <v>1578</v>
      </c>
      <c r="E41">
        <v>221</v>
      </c>
      <c r="F41">
        <v>442</v>
      </c>
      <c r="H41" t="s">
        <v>1494</v>
      </c>
      <c r="I41" t="s">
        <v>1571</v>
      </c>
    </row>
    <row r="42" spans="1:9" x14ac:dyDescent="0.25">
      <c r="A42" s="156" t="s">
        <v>1666</v>
      </c>
      <c r="B42" t="s">
        <v>1667</v>
      </c>
      <c r="C42" t="s">
        <v>1668</v>
      </c>
      <c r="D42" t="s">
        <v>1591</v>
      </c>
      <c r="E42">
        <v>9</v>
      </c>
      <c r="H42" t="s">
        <v>1494</v>
      </c>
    </row>
    <row r="43" spans="1:9" x14ac:dyDescent="0.25">
      <c r="A43" s="156" t="s">
        <v>1669</v>
      </c>
      <c r="B43" t="s">
        <v>1670</v>
      </c>
      <c r="C43" t="s">
        <v>1671</v>
      </c>
      <c r="D43" t="s">
        <v>1672</v>
      </c>
      <c r="E43">
        <v>45</v>
      </c>
      <c r="H43" t="s">
        <v>1499</v>
      </c>
      <c r="I43" t="s">
        <v>1514</v>
      </c>
    </row>
    <row r="44" spans="1:9" x14ac:dyDescent="0.25">
      <c r="A44" s="156" t="s">
        <v>1673</v>
      </c>
      <c r="B44" t="s">
        <v>1674</v>
      </c>
      <c r="C44" t="s">
        <v>1675</v>
      </c>
      <c r="D44" t="s">
        <v>1676</v>
      </c>
      <c r="E44">
        <v>275</v>
      </c>
      <c r="F44">
        <v>550</v>
      </c>
      <c r="I44" t="s">
        <v>1571</v>
      </c>
    </row>
    <row r="45" spans="1:9" x14ac:dyDescent="0.25">
      <c r="A45" s="156" t="s">
        <v>1677</v>
      </c>
      <c r="B45" t="s">
        <v>1678</v>
      </c>
      <c r="C45" t="s">
        <v>1679</v>
      </c>
      <c r="D45" t="s">
        <v>1680</v>
      </c>
      <c r="E45">
        <v>100</v>
      </c>
      <c r="H45" t="s">
        <v>1519</v>
      </c>
      <c r="I45" t="s">
        <v>1571</v>
      </c>
    </row>
    <row r="46" spans="1:9" x14ac:dyDescent="0.25">
      <c r="A46" s="156" t="s">
        <v>63</v>
      </c>
      <c r="B46" t="s">
        <v>1681</v>
      </c>
      <c r="C46" t="s">
        <v>1682</v>
      </c>
      <c r="D46" t="s">
        <v>1683</v>
      </c>
      <c r="E46">
        <v>190</v>
      </c>
      <c r="F46">
        <v>380</v>
      </c>
      <c r="H46" t="s">
        <v>1499</v>
      </c>
      <c r="I46" t="s">
        <v>1684</v>
      </c>
    </row>
    <row r="47" spans="1:9" x14ac:dyDescent="0.25">
      <c r="A47" s="156" t="s">
        <v>1685</v>
      </c>
      <c r="B47" t="s">
        <v>1686</v>
      </c>
      <c r="C47" t="s">
        <v>1687</v>
      </c>
      <c r="D47" t="s">
        <v>1688</v>
      </c>
      <c r="E47">
        <v>23</v>
      </c>
      <c r="F47">
        <v>70</v>
      </c>
      <c r="I47" t="s">
        <v>1689</v>
      </c>
    </row>
    <row r="48" spans="1:9" x14ac:dyDescent="0.25">
      <c r="A48" s="156" t="s">
        <v>1690</v>
      </c>
      <c r="B48" t="s">
        <v>1691</v>
      </c>
      <c r="C48" t="s">
        <v>1692</v>
      </c>
      <c r="D48" t="s">
        <v>1693</v>
      </c>
      <c r="E48">
        <v>40</v>
      </c>
      <c r="F48">
        <v>40</v>
      </c>
      <c r="H48" t="s">
        <v>1508</v>
      </c>
      <c r="I48" t="s">
        <v>1694</v>
      </c>
    </row>
    <row r="49" spans="1:9" x14ac:dyDescent="0.25">
      <c r="A49" s="156" t="s">
        <v>1695</v>
      </c>
      <c r="B49" t="s">
        <v>1696</v>
      </c>
      <c r="C49" t="s">
        <v>1697</v>
      </c>
      <c r="D49" t="s">
        <v>1698</v>
      </c>
      <c r="E49">
        <v>200</v>
      </c>
      <c r="F49">
        <v>800</v>
      </c>
      <c r="H49" t="s">
        <v>1699</v>
      </c>
      <c r="I49" t="s">
        <v>1700</v>
      </c>
    </row>
    <row r="50" spans="1:9" x14ac:dyDescent="0.25">
      <c r="A50" s="156" t="s">
        <v>1355</v>
      </c>
      <c r="B50" t="s">
        <v>1701</v>
      </c>
      <c r="C50" t="s">
        <v>1702</v>
      </c>
      <c r="D50" t="s">
        <v>1703</v>
      </c>
      <c r="E50">
        <v>40.799999999999997</v>
      </c>
      <c r="F50">
        <v>81.599999999999994</v>
      </c>
      <c r="H50" t="s">
        <v>1499</v>
      </c>
      <c r="I50" t="s">
        <v>1630</v>
      </c>
    </row>
    <row r="51" spans="1:9" x14ac:dyDescent="0.25">
      <c r="A51" s="156" t="s">
        <v>1704</v>
      </c>
      <c r="B51" t="s">
        <v>1705</v>
      </c>
      <c r="C51" t="s">
        <v>1706</v>
      </c>
      <c r="D51" t="s">
        <v>1707</v>
      </c>
      <c r="E51">
        <v>8</v>
      </c>
      <c r="F51">
        <v>16</v>
      </c>
      <c r="H51" t="s">
        <v>1708</v>
      </c>
      <c r="I51" t="s">
        <v>1709</v>
      </c>
    </row>
    <row r="52" spans="1:9" x14ac:dyDescent="0.25">
      <c r="A52" s="156" t="s">
        <v>1710</v>
      </c>
      <c r="B52" t="s">
        <v>1711</v>
      </c>
      <c r="C52" t="s">
        <v>1712</v>
      </c>
      <c r="D52" t="s">
        <v>1713</v>
      </c>
      <c r="E52">
        <v>840</v>
      </c>
      <c r="F52">
        <v>840</v>
      </c>
      <c r="H52" t="s">
        <v>1499</v>
      </c>
      <c r="I52" t="s">
        <v>1509</v>
      </c>
    </row>
    <row r="53" spans="1:9" x14ac:dyDescent="0.25">
      <c r="A53" s="156" t="s">
        <v>1714</v>
      </c>
      <c r="B53" t="s">
        <v>1715</v>
      </c>
      <c r="C53" t="s">
        <v>1716</v>
      </c>
      <c r="D53" t="s">
        <v>1717</v>
      </c>
      <c r="E53">
        <v>2950</v>
      </c>
      <c r="I53" t="s">
        <v>1718</v>
      </c>
    </row>
    <row r="54" spans="1:9" x14ac:dyDescent="0.25">
      <c r="A54" s="156" t="s">
        <v>1118</v>
      </c>
      <c r="B54" t="s">
        <v>1719</v>
      </c>
      <c r="C54" t="s">
        <v>1720</v>
      </c>
      <c r="D54" t="s">
        <v>1721</v>
      </c>
      <c r="E54">
        <v>3.16</v>
      </c>
      <c r="F54" t="s">
        <v>1083</v>
      </c>
      <c r="H54" t="s">
        <v>1499</v>
      </c>
      <c r="I54" t="s">
        <v>1722</v>
      </c>
    </row>
    <row r="55" spans="1:9" x14ac:dyDescent="0.25">
      <c r="A55" s="156" t="s">
        <v>1456</v>
      </c>
      <c r="B55" t="s">
        <v>1723</v>
      </c>
      <c r="C55" t="s">
        <v>1724</v>
      </c>
      <c r="D55" t="s">
        <v>1725</v>
      </c>
      <c r="E55">
        <v>15</v>
      </c>
      <c r="F55">
        <v>30</v>
      </c>
      <c r="H55" t="s">
        <v>1708</v>
      </c>
      <c r="I55" t="s">
        <v>1726</v>
      </c>
    </row>
    <row r="56" spans="1:9" x14ac:dyDescent="0.25">
      <c r="A56" s="156" t="s">
        <v>1727</v>
      </c>
      <c r="B56" t="s">
        <v>1728</v>
      </c>
      <c r="C56" t="s">
        <v>1729</v>
      </c>
      <c r="D56" t="s">
        <v>1730</v>
      </c>
      <c r="E56">
        <v>150</v>
      </c>
      <c r="F56">
        <v>300</v>
      </c>
      <c r="H56" t="s">
        <v>1499</v>
      </c>
      <c r="I56" t="s">
        <v>1731</v>
      </c>
    </row>
    <row r="57" spans="1:9" x14ac:dyDescent="0.25">
      <c r="A57" s="156" t="s">
        <v>1732</v>
      </c>
      <c r="B57" t="s">
        <v>1733</v>
      </c>
      <c r="C57" t="s">
        <v>1734</v>
      </c>
      <c r="D57" t="s">
        <v>1735</v>
      </c>
      <c r="E57">
        <v>230</v>
      </c>
      <c r="I57" t="s">
        <v>1571</v>
      </c>
    </row>
    <row r="58" spans="1:9" x14ac:dyDescent="0.25">
      <c r="A58" s="156" t="s">
        <v>1736</v>
      </c>
      <c r="B58" t="s">
        <v>1737</v>
      </c>
      <c r="C58" t="s">
        <v>1738</v>
      </c>
      <c r="D58" t="s">
        <v>1739</v>
      </c>
      <c r="E58">
        <v>238</v>
      </c>
      <c r="F58">
        <v>476</v>
      </c>
      <c r="H58" t="s">
        <v>1494</v>
      </c>
      <c r="I58" t="s">
        <v>1571</v>
      </c>
    </row>
    <row r="59" spans="1:9" x14ac:dyDescent="0.25">
      <c r="A59" s="156" t="s">
        <v>1740</v>
      </c>
      <c r="B59" t="s">
        <v>1741</v>
      </c>
      <c r="C59" t="s">
        <v>1742</v>
      </c>
      <c r="D59" t="s">
        <v>1743</v>
      </c>
      <c r="E59">
        <v>4.9000000000000004</v>
      </c>
      <c r="F59" t="s">
        <v>1083</v>
      </c>
      <c r="H59" t="s">
        <v>1499</v>
      </c>
      <c r="I59" t="s">
        <v>1722</v>
      </c>
    </row>
    <row r="60" spans="1:9" x14ac:dyDescent="0.25">
      <c r="A60" s="156" t="s">
        <v>1106</v>
      </c>
      <c r="B60" t="s">
        <v>1744</v>
      </c>
      <c r="C60" t="s">
        <v>1745</v>
      </c>
      <c r="D60" t="s">
        <v>1575</v>
      </c>
      <c r="E60">
        <v>72</v>
      </c>
      <c r="H60" t="s">
        <v>1499</v>
      </c>
      <c r="I60" t="s">
        <v>1746</v>
      </c>
    </row>
    <row r="61" spans="1:9" x14ac:dyDescent="0.25">
      <c r="A61" s="156" t="s">
        <v>1121</v>
      </c>
      <c r="B61" t="s">
        <v>1747</v>
      </c>
      <c r="C61" t="s">
        <v>1748</v>
      </c>
      <c r="D61" t="s">
        <v>1749</v>
      </c>
      <c r="E61">
        <v>8</v>
      </c>
      <c r="F61" t="s">
        <v>1083</v>
      </c>
      <c r="H61" t="s">
        <v>1499</v>
      </c>
      <c r="I61" t="s">
        <v>1722</v>
      </c>
    </row>
    <row r="62" spans="1:9" x14ac:dyDescent="0.25">
      <c r="A62" s="156" t="s">
        <v>1247</v>
      </c>
      <c r="B62" t="s">
        <v>1750</v>
      </c>
      <c r="C62" t="s">
        <v>1751</v>
      </c>
      <c r="D62" t="s">
        <v>1752</v>
      </c>
      <c r="E62">
        <v>700</v>
      </c>
      <c r="I62" t="s">
        <v>1689</v>
      </c>
    </row>
    <row r="63" spans="1:9" x14ac:dyDescent="0.25">
      <c r="A63" s="156" t="s">
        <v>1753</v>
      </c>
      <c r="B63" t="s">
        <v>1754</v>
      </c>
      <c r="C63" t="s">
        <v>1755</v>
      </c>
      <c r="D63" t="s">
        <v>1756</v>
      </c>
      <c r="E63">
        <v>0.1</v>
      </c>
      <c r="F63">
        <v>0.3</v>
      </c>
      <c r="I63" t="s">
        <v>1571</v>
      </c>
    </row>
    <row r="64" spans="1:9" x14ac:dyDescent="0.25">
      <c r="A64" s="156" t="s">
        <v>1757</v>
      </c>
      <c r="B64" t="s">
        <v>1758</v>
      </c>
      <c r="C64" t="s">
        <v>1759</v>
      </c>
      <c r="D64" t="s">
        <v>1760</v>
      </c>
      <c r="E64">
        <v>15</v>
      </c>
      <c r="F64">
        <v>60</v>
      </c>
      <c r="H64" t="s">
        <v>1699</v>
      </c>
      <c r="I64" t="s">
        <v>1700</v>
      </c>
    </row>
    <row r="65" spans="1:9" x14ac:dyDescent="0.25">
      <c r="A65" s="156" t="s">
        <v>1761</v>
      </c>
      <c r="B65" t="s">
        <v>1762</v>
      </c>
      <c r="C65" t="s">
        <v>1763</v>
      </c>
      <c r="D65" t="s">
        <v>1764</v>
      </c>
      <c r="E65">
        <v>36</v>
      </c>
      <c r="F65">
        <v>72</v>
      </c>
      <c r="H65" t="s">
        <v>1708</v>
      </c>
      <c r="I65" t="s">
        <v>1765</v>
      </c>
    </row>
    <row r="66" spans="1:9" x14ac:dyDescent="0.25">
      <c r="A66" s="156" t="s">
        <v>1766</v>
      </c>
      <c r="B66" t="s">
        <v>1767</v>
      </c>
      <c r="C66" t="s">
        <v>1768</v>
      </c>
    </row>
    <row r="67" spans="1:9" x14ac:dyDescent="0.25">
      <c r="A67" s="156" t="s">
        <v>1769</v>
      </c>
      <c r="B67" t="s">
        <v>1770</v>
      </c>
      <c r="C67" t="s">
        <v>1771</v>
      </c>
      <c r="D67" t="s">
        <v>1772</v>
      </c>
      <c r="E67">
        <v>11</v>
      </c>
      <c r="F67" t="s">
        <v>1083</v>
      </c>
      <c r="H67" t="s">
        <v>1499</v>
      </c>
      <c r="I67" t="s">
        <v>1722</v>
      </c>
    </row>
    <row r="68" spans="1:9" x14ac:dyDescent="0.25">
      <c r="A68" s="156" t="s">
        <v>1773</v>
      </c>
      <c r="B68" t="s">
        <v>1774</v>
      </c>
      <c r="C68" t="s">
        <v>1775</v>
      </c>
      <c r="D68" t="s">
        <v>1776</v>
      </c>
      <c r="E68">
        <v>4</v>
      </c>
      <c r="F68">
        <v>4</v>
      </c>
      <c r="H68" t="s">
        <v>1777</v>
      </c>
    </row>
    <row r="69" spans="1:9" x14ac:dyDescent="0.25">
      <c r="A69" s="156" t="s">
        <v>1778</v>
      </c>
      <c r="B69" t="s">
        <v>1779</v>
      </c>
      <c r="C69" t="s">
        <v>1780</v>
      </c>
      <c r="D69" t="s">
        <v>1781</v>
      </c>
      <c r="E69">
        <v>2350</v>
      </c>
      <c r="F69">
        <v>9400</v>
      </c>
      <c r="H69" t="s">
        <v>1519</v>
      </c>
      <c r="I69" t="s">
        <v>1700</v>
      </c>
    </row>
    <row r="70" spans="1:9" x14ac:dyDescent="0.25">
      <c r="A70" s="156" t="s">
        <v>1096</v>
      </c>
      <c r="B70" t="s">
        <v>1782</v>
      </c>
      <c r="C70" t="s">
        <v>1783</v>
      </c>
      <c r="D70" t="s">
        <v>1784</v>
      </c>
      <c r="E70">
        <v>98</v>
      </c>
      <c r="F70">
        <v>246</v>
      </c>
      <c r="H70" t="s">
        <v>1499</v>
      </c>
      <c r="I70" t="s">
        <v>1630</v>
      </c>
    </row>
    <row r="71" spans="1:9" x14ac:dyDescent="0.25">
      <c r="A71" s="156" t="s">
        <v>1129</v>
      </c>
      <c r="B71" t="s">
        <v>1785</v>
      </c>
      <c r="C71" t="s">
        <v>1786</v>
      </c>
      <c r="D71" t="s">
        <v>1787</v>
      </c>
      <c r="E71">
        <v>50.1</v>
      </c>
      <c r="I71" t="s">
        <v>1514</v>
      </c>
    </row>
    <row r="72" spans="1:9" x14ac:dyDescent="0.25">
      <c r="A72" s="156" t="s">
        <v>1788</v>
      </c>
      <c r="B72" t="s">
        <v>1789</v>
      </c>
      <c r="C72" t="s">
        <v>1790</v>
      </c>
      <c r="D72" t="s">
        <v>1791</v>
      </c>
      <c r="E72">
        <v>133</v>
      </c>
      <c r="F72">
        <v>333</v>
      </c>
      <c r="H72" t="s">
        <v>1494</v>
      </c>
      <c r="I72" t="s">
        <v>1571</v>
      </c>
    </row>
    <row r="73" spans="1:9" x14ac:dyDescent="0.25">
      <c r="A73" s="156" t="s">
        <v>754</v>
      </c>
      <c r="B73" t="s">
        <v>1792</v>
      </c>
      <c r="C73" t="s">
        <v>1793</v>
      </c>
      <c r="D73" t="s">
        <v>1794</v>
      </c>
      <c r="E73">
        <v>67.5</v>
      </c>
      <c r="F73">
        <v>101.2</v>
      </c>
      <c r="I73" t="s">
        <v>1514</v>
      </c>
    </row>
    <row r="74" spans="1:9" x14ac:dyDescent="0.25">
      <c r="A74" s="156" t="s">
        <v>1795</v>
      </c>
      <c r="B74" t="s">
        <v>1796</v>
      </c>
      <c r="C74" t="s">
        <v>1797</v>
      </c>
      <c r="D74" t="s">
        <v>1798</v>
      </c>
      <c r="E74">
        <v>1920</v>
      </c>
      <c r="F74" t="s">
        <v>1799</v>
      </c>
      <c r="I74" t="s">
        <v>1571</v>
      </c>
    </row>
    <row r="75" spans="1:9" x14ac:dyDescent="0.25">
      <c r="A75" s="156" t="s">
        <v>963</v>
      </c>
      <c r="B75" t="s">
        <v>1800</v>
      </c>
      <c r="C75" t="s">
        <v>1801</v>
      </c>
      <c r="D75" t="s">
        <v>1802</v>
      </c>
      <c r="E75">
        <v>10</v>
      </c>
      <c r="F75">
        <v>40</v>
      </c>
      <c r="H75" t="s">
        <v>1494</v>
      </c>
      <c r="I75" t="s">
        <v>1803</v>
      </c>
    </row>
    <row r="76" spans="1:9" x14ac:dyDescent="0.25">
      <c r="A76" s="156" t="s">
        <v>1804</v>
      </c>
      <c r="B76" t="s">
        <v>1805</v>
      </c>
      <c r="C76" t="s">
        <v>1806</v>
      </c>
      <c r="D76" t="s">
        <v>1807</v>
      </c>
      <c r="H76" t="s">
        <v>1554</v>
      </c>
    </row>
    <row r="77" spans="1:9" x14ac:dyDescent="0.25">
      <c r="A77" s="156" t="s">
        <v>1808</v>
      </c>
      <c r="B77" t="s">
        <v>1809</v>
      </c>
      <c r="C77" t="s">
        <v>1810</v>
      </c>
      <c r="D77" t="s">
        <v>1811</v>
      </c>
      <c r="E77">
        <v>0.09</v>
      </c>
      <c r="F77">
        <v>0.36</v>
      </c>
      <c r="H77" t="s">
        <v>1494</v>
      </c>
      <c r="I77" t="s">
        <v>1700</v>
      </c>
    </row>
    <row r="78" spans="1:9" x14ac:dyDescent="0.25">
      <c r="A78" s="156" t="s">
        <v>1812</v>
      </c>
      <c r="B78" t="s">
        <v>1813</v>
      </c>
      <c r="C78" t="s">
        <v>1814</v>
      </c>
      <c r="D78" t="s">
        <v>1815</v>
      </c>
      <c r="E78">
        <v>38</v>
      </c>
      <c r="F78">
        <v>72</v>
      </c>
      <c r="H78" t="s">
        <v>1494</v>
      </c>
      <c r="I78" t="s">
        <v>1803</v>
      </c>
    </row>
    <row r="79" spans="1:9" x14ac:dyDescent="0.25">
      <c r="A79" s="156" t="s">
        <v>1816</v>
      </c>
      <c r="B79" t="s">
        <v>1817</v>
      </c>
      <c r="C79" t="s">
        <v>1818</v>
      </c>
      <c r="D79" t="s">
        <v>1819</v>
      </c>
      <c r="G79">
        <v>0.01</v>
      </c>
      <c r="H79" t="s">
        <v>1820</v>
      </c>
    </row>
    <row r="80" spans="1:9" x14ac:dyDescent="0.25">
      <c r="A80" s="156" t="s">
        <v>1821</v>
      </c>
      <c r="B80" t="s">
        <v>1822</v>
      </c>
      <c r="C80" t="s">
        <v>1823</v>
      </c>
      <c r="D80" t="s">
        <v>1815</v>
      </c>
      <c r="E80">
        <v>15.1</v>
      </c>
      <c r="F80">
        <v>37.799999999999997</v>
      </c>
      <c r="H80" t="s">
        <v>1494</v>
      </c>
      <c r="I80" t="s">
        <v>1571</v>
      </c>
    </row>
    <row r="81" spans="1:9" x14ac:dyDescent="0.25">
      <c r="A81" s="156" t="s">
        <v>60</v>
      </c>
      <c r="B81" t="s">
        <v>1824</v>
      </c>
      <c r="C81" t="s">
        <v>1825</v>
      </c>
      <c r="D81" t="s">
        <v>1826</v>
      </c>
      <c r="E81">
        <v>8.4</v>
      </c>
      <c r="F81">
        <v>12.6</v>
      </c>
      <c r="H81" t="s">
        <v>1536</v>
      </c>
      <c r="I81" t="s">
        <v>1827</v>
      </c>
    </row>
    <row r="82" spans="1:9" x14ac:dyDescent="0.25">
      <c r="A82" s="156" t="s">
        <v>1256</v>
      </c>
      <c r="B82" t="s">
        <v>1828</v>
      </c>
      <c r="C82" t="s">
        <v>1829</v>
      </c>
      <c r="D82" t="s">
        <v>1830</v>
      </c>
      <c r="E82">
        <v>25</v>
      </c>
      <c r="F82">
        <v>100</v>
      </c>
      <c r="H82" t="s">
        <v>1699</v>
      </c>
      <c r="I82" t="s">
        <v>1700</v>
      </c>
    </row>
    <row r="83" spans="1:9" x14ac:dyDescent="0.25">
      <c r="A83" s="156" t="s">
        <v>1209</v>
      </c>
      <c r="B83" t="s">
        <v>1831</v>
      </c>
      <c r="C83" t="s">
        <v>1832</v>
      </c>
      <c r="D83" t="s">
        <v>1833</v>
      </c>
      <c r="E83">
        <v>360</v>
      </c>
      <c r="F83">
        <v>1440</v>
      </c>
      <c r="I83" t="s">
        <v>1700</v>
      </c>
    </row>
    <row r="84" spans="1:9" x14ac:dyDescent="0.25">
      <c r="A84" s="156" t="s">
        <v>1289</v>
      </c>
      <c r="B84" t="s">
        <v>1834</v>
      </c>
      <c r="C84" t="s">
        <v>1835</v>
      </c>
      <c r="D84" t="s">
        <v>1836</v>
      </c>
      <c r="E84">
        <v>950</v>
      </c>
      <c r="F84">
        <v>950</v>
      </c>
      <c r="H84" t="s">
        <v>1558</v>
      </c>
      <c r="I84" t="s">
        <v>1509</v>
      </c>
    </row>
    <row r="85" spans="1:9" x14ac:dyDescent="0.25">
      <c r="A85" s="156" t="s">
        <v>1837</v>
      </c>
      <c r="B85" t="s">
        <v>1838</v>
      </c>
      <c r="C85" t="s">
        <v>1839</v>
      </c>
      <c r="D85" t="s">
        <v>1840</v>
      </c>
      <c r="E85">
        <v>73</v>
      </c>
      <c r="F85" t="s">
        <v>1083</v>
      </c>
      <c r="H85" t="s">
        <v>1499</v>
      </c>
      <c r="I85" t="s">
        <v>1841</v>
      </c>
    </row>
    <row r="86" spans="1:9" x14ac:dyDescent="0.25">
      <c r="A86" s="156" t="s">
        <v>1842</v>
      </c>
      <c r="B86" t="s">
        <v>1843</v>
      </c>
      <c r="C86" t="s">
        <v>1844</v>
      </c>
      <c r="D86" t="s">
        <v>1845</v>
      </c>
      <c r="E86">
        <v>270</v>
      </c>
      <c r="F86">
        <v>540</v>
      </c>
      <c r="H86" t="s">
        <v>1519</v>
      </c>
      <c r="I86" t="s">
        <v>1571</v>
      </c>
    </row>
    <row r="87" spans="1:9" x14ac:dyDescent="0.25">
      <c r="A87" s="156" t="s">
        <v>1470</v>
      </c>
      <c r="B87" t="s">
        <v>1846</v>
      </c>
      <c r="C87" t="s">
        <v>1847</v>
      </c>
      <c r="D87" t="s">
        <v>1848</v>
      </c>
      <c r="E87">
        <v>2.2999999999999998</v>
      </c>
      <c r="H87" t="s">
        <v>1849</v>
      </c>
    </row>
    <row r="88" spans="1:9" x14ac:dyDescent="0.25">
      <c r="A88" s="156" t="s">
        <v>1850</v>
      </c>
      <c r="B88" t="s">
        <v>1851</v>
      </c>
      <c r="C88" t="s">
        <v>1852</v>
      </c>
      <c r="D88" t="s">
        <v>1853</v>
      </c>
      <c r="E88">
        <v>9000</v>
      </c>
      <c r="I88" t="s">
        <v>1514</v>
      </c>
    </row>
    <row r="89" spans="1:9" x14ac:dyDescent="0.25">
      <c r="A89" s="156" t="s">
        <v>1854</v>
      </c>
      <c r="B89" t="s">
        <v>1855</v>
      </c>
      <c r="C89" t="s">
        <v>1856</v>
      </c>
      <c r="D89" t="s">
        <v>1857</v>
      </c>
      <c r="E89">
        <v>3.8</v>
      </c>
      <c r="F89">
        <v>9.4</v>
      </c>
      <c r="H89" t="s">
        <v>1777</v>
      </c>
      <c r="I89" t="s">
        <v>1827</v>
      </c>
    </row>
    <row r="90" spans="1:9" x14ac:dyDescent="0.25">
      <c r="A90" s="156" t="s">
        <v>1858</v>
      </c>
      <c r="B90" t="s">
        <v>1859</v>
      </c>
      <c r="C90" t="s">
        <v>1860</v>
      </c>
      <c r="D90" t="s">
        <v>1861</v>
      </c>
    </row>
    <row r="91" spans="1:9" x14ac:dyDescent="0.25">
      <c r="A91" s="156" t="s">
        <v>1862</v>
      </c>
      <c r="B91" t="s">
        <v>1863</v>
      </c>
      <c r="C91" t="s">
        <v>1864</v>
      </c>
      <c r="D91" t="s">
        <v>1865</v>
      </c>
      <c r="E91">
        <v>18</v>
      </c>
      <c r="F91">
        <v>72</v>
      </c>
      <c r="H91" t="s">
        <v>1519</v>
      </c>
      <c r="I91" t="s">
        <v>1700</v>
      </c>
    </row>
    <row r="92" spans="1:9" x14ac:dyDescent="0.25">
      <c r="A92" s="156" t="s">
        <v>1866</v>
      </c>
      <c r="B92" t="s">
        <v>1867</v>
      </c>
      <c r="C92" t="s">
        <v>1868</v>
      </c>
      <c r="D92" t="s">
        <v>1869</v>
      </c>
      <c r="E92">
        <v>50</v>
      </c>
      <c r="F92">
        <v>50</v>
      </c>
      <c r="H92" t="s">
        <v>1494</v>
      </c>
      <c r="I92" t="s">
        <v>1870</v>
      </c>
    </row>
    <row r="93" spans="1:9" x14ac:dyDescent="0.25">
      <c r="A93" s="156" t="s">
        <v>1871</v>
      </c>
      <c r="B93" t="s">
        <v>1872</v>
      </c>
      <c r="C93" t="s">
        <v>1873</v>
      </c>
      <c r="D93" t="s">
        <v>1874</v>
      </c>
      <c r="E93">
        <v>36</v>
      </c>
      <c r="F93">
        <v>72</v>
      </c>
      <c r="H93" t="s">
        <v>1499</v>
      </c>
      <c r="I93" t="s">
        <v>1630</v>
      </c>
    </row>
    <row r="94" spans="1:9" x14ac:dyDescent="0.25">
      <c r="A94" s="156" t="s">
        <v>1875</v>
      </c>
      <c r="B94" t="s">
        <v>1876</v>
      </c>
      <c r="C94" t="s">
        <v>1877</v>
      </c>
      <c r="D94" t="s">
        <v>1878</v>
      </c>
      <c r="E94">
        <v>25</v>
      </c>
      <c r="H94" t="s">
        <v>1494</v>
      </c>
    </row>
    <row r="95" spans="1:9" x14ac:dyDescent="0.25">
      <c r="A95" s="156" t="s">
        <v>1879</v>
      </c>
      <c r="B95" t="s">
        <v>1880</v>
      </c>
      <c r="C95" t="s">
        <v>1881</v>
      </c>
      <c r="D95" t="s">
        <v>1882</v>
      </c>
      <c r="G95">
        <v>0.03</v>
      </c>
      <c r="H95" t="s">
        <v>1554</v>
      </c>
      <c r="I95" t="s">
        <v>1555</v>
      </c>
    </row>
    <row r="96" spans="1:9" x14ac:dyDescent="0.25">
      <c r="A96" s="156" t="s">
        <v>1405</v>
      </c>
      <c r="B96" t="s">
        <v>1883</v>
      </c>
      <c r="C96" t="s">
        <v>1884</v>
      </c>
      <c r="D96" t="s">
        <v>1885</v>
      </c>
      <c r="E96">
        <v>5</v>
      </c>
      <c r="I96" t="s">
        <v>1545</v>
      </c>
    </row>
    <row r="97" spans="1:9" x14ac:dyDescent="0.25">
      <c r="A97" s="156" t="s">
        <v>1886</v>
      </c>
      <c r="B97" t="s">
        <v>1887</v>
      </c>
      <c r="C97" t="s">
        <v>1888</v>
      </c>
      <c r="D97" t="s">
        <v>1889</v>
      </c>
      <c r="E97">
        <v>5</v>
      </c>
      <c r="F97" t="s">
        <v>1890</v>
      </c>
      <c r="I97" t="s">
        <v>1509</v>
      </c>
    </row>
    <row r="98" spans="1:9" x14ac:dyDescent="0.25">
      <c r="A98" s="156" t="s">
        <v>1891</v>
      </c>
      <c r="B98" t="s">
        <v>1892</v>
      </c>
      <c r="C98" t="s">
        <v>1893</v>
      </c>
      <c r="D98" t="s">
        <v>1894</v>
      </c>
      <c r="G98">
        <v>0.05</v>
      </c>
      <c r="H98" t="s">
        <v>1554</v>
      </c>
      <c r="I98" t="s">
        <v>1555</v>
      </c>
    </row>
    <row r="99" spans="1:9" x14ac:dyDescent="0.25">
      <c r="A99" s="156" t="s">
        <v>1895</v>
      </c>
      <c r="B99" t="s">
        <v>1896</v>
      </c>
      <c r="C99" t="s">
        <v>1897</v>
      </c>
      <c r="D99" t="s">
        <v>1898</v>
      </c>
      <c r="E99" t="s">
        <v>1899</v>
      </c>
    </row>
    <row r="100" spans="1:9" x14ac:dyDescent="0.25">
      <c r="A100" s="156" t="s">
        <v>1237</v>
      </c>
      <c r="B100" t="s">
        <v>1900</v>
      </c>
      <c r="C100" t="s">
        <v>1901</v>
      </c>
      <c r="D100" t="s">
        <v>1902</v>
      </c>
      <c r="E100" t="s">
        <v>1899</v>
      </c>
      <c r="F100" t="s">
        <v>1903</v>
      </c>
      <c r="H100" t="s">
        <v>1519</v>
      </c>
    </row>
    <row r="101" spans="1:9" x14ac:dyDescent="0.25">
      <c r="A101" s="156" t="s">
        <v>1904</v>
      </c>
      <c r="B101" t="s">
        <v>1905</v>
      </c>
      <c r="C101" t="s">
        <v>1906</v>
      </c>
      <c r="D101" t="s">
        <v>1907</v>
      </c>
      <c r="E101">
        <v>0.1</v>
      </c>
      <c r="F101">
        <v>0.4</v>
      </c>
    </row>
    <row r="102" spans="1:9" x14ac:dyDescent="0.25">
      <c r="A102" s="156" t="s">
        <v>1908</v>
      </c>
      <c r="B102" t="s">
        <v>1909</v>
      </c>
      <c r="C102" t="s">
        <v>1910</v>
      </c>
      <c r="D102" t="s">
        <v>1911</v>
      </c>
      <c r="E102">
        <v>2</v>
      </c>
      <c r="F102">
        <v>2</v>
      </c>
      <c r="H102" t="s">
        <v>1508</v>
      </c>
      <c r="I102" t="s">
        <v>1509</v>
      </c>
    </row>
    <row r="103" spans="1:9" x14ac:dyDescent="0.25">
      <c r="A103" s="156" t="s">
        <v>859</v>
      </c>
      <c r="B103" t="s">
        <v>1912</v>
      </c>
      <c r="C103" t="s">
        <v>1913</v>
      </c>
      <c r="D103" t="s">
        <v>1914</v>
      </c>
      <c r="E103">
        <v>2</v>
      </c>
      <c r="F103">
        <v>2</v>
      </c>
      <c r="H103" t="s">
        <v>1508</v>
      </c>
      <c r="I103" t="s">
        <v>1509</v>
      </c>
    </row>
    <row r="104" spans="1:9" x14ac:dyDescent="0.25">
      <c r="A104" s="156" t="s">
        <v>1915</v>
      </c>
      <c r="C104" t="s">
        <v>1916</v>
      </c>
      <c r="D104" t="s">
        <v>1917</v>
      </c>
    </row>
    <row r="105" spans="1:9" x14ac:dyDescent="0.25">
      <c r="A105" s="156" t="s">
        <v>1918</v>
      </c>
      <c r="C105" t="s">
        <v>1919</v>
      </c>
      <c r="D105" t="s">
        <v>1920</v>
      </c>
    </row>
    <row r="106" spans="1:9" x14ac:dyDescent="0.25">
      <c r="A106" s="156" t="s">
        <v>1228</v>
      </c>
      <c r="B106" t="s">
        <v>1921</v>
      </c>
      <c r="C106" t="s">
        <v>1922</v>
      </c>
      <c r="D106" t="s">
        <v>1923</v>
      </c>
      <c r="E106" t="s">
        <v>1924</v>
      </c>
      <c r="F106" t="s">
        <v>1925</v>
      </c>
      <c r="H106" t="s">
        <v>1519</v>
      </c>
      <c r="I106" t="s">
        <v>1803</v>
      </c>
    </row>
    <row r="107" spans="1:9" x14ac:dyDescent="0.25">
      <c r="A107" s="156" t="s">
        <v>1926</v>
      </c>
      <c r="B107" t="s">
        <v>1927</v>
      </c>
      <c r="C107" t="s">
        <v>1928</v>
      </c>
      <c r="D107" t="s">
        <v>1929</v>
      </c>
      <c r="E107">
        <v>1</v>
      </c>
      <c r="H107" t="s">
        <v>1508</v>
      </c>
      <c r="I107" t="s">
        <v>1700</v>
      </c>
    </row>
    <row r="108" spans="1:9" x14ac:dyDescent="0.25">
      <c r="A108" s="156" t="s">
        <v>1930</v>
      </c>
      <c r="B108" t="s">
        <v>1931</v>
      </c>
      <c r="C108" t="s">
        <v>1932</v>
      </c>
      <c r="D108" t="s">
        <v>1933</v>
      </c>
      <c r="E108" t="s">
        <v>1934</v>
      </c>
      <c r="F108" t="s">
        <v>1935</v>
      </c>
      <c r="H108" t="s">
        <v>1558</v>
      </c>
      <c r="I108" t="s">
        <v>1936</v>
      </c>
    </row>
    <row r="109" spans="1:9" x14ac:dyDescent="0.25">
      <c r="A109" s="156" t="s">
        <v>1937</v>
      </c>
      <c r="B109" t="s">
        <v>1938</v>
      </c>
      <c r="C109" t="s">
        <v>1939</v>
      </c>
      <c r="D109" t="s">
        <v>1940</v>
      </c>
      <c r="E109">
        <v>1</v>
      </c>
      <c r="I109" t="s">
        <v>1514</v>
      </c>
    </row>
    <row r="110" spans="1:9" x14ac:dyDescent="0.25">
      <c r="A110" s="156" t="s">
        <v>1941</v>
      </c>
      <c r="B110" t="s">
        <v>1942</v>
      </c>
      <c r="C110" t="s">
        <v>1943</v>
      </c>
      <c r="D110" t="s">
        <v>1944</v>
      </c>
      <c r="H110" t="s">
        <v>1494</v>
      </c>
    </row>
    <row r="111" spans="1:9" x14ac:dyDescent="0.25">
      <c r="A111" s="156" t="s">
        <v>1945</v>
      </c>
      <c r="B111" t="s">
        <v>1946</v>
      </c>
      <c r="C111" t="s">
        <v>1947</v>
      </c>
      <c r="D111" t="s">
        <v>1948</v>
      </c>
      <c r="E111">
        <v>10</v>
      </c>
    </row>
    <row r="112" spans="1:9" x14ac:dyDescent="0.25">
      <c r="A112" s="156" t="s">
        <v>1949</v>
      </c>
      <c r="B112" t="s">
        <v>1950</v>
      </c>
      <c r="C112" t="s">
        <v>1951</v>
      </c>
      <c r="D112" t="s">
        <v>1952</v>
      </c>
      <c r="E112">
        <v>22</v>
      </c>
      <c r="F112">
        <v>22</v>
      </c>
      <c r="H112" t="s">
        <v>1508</v>
      </c>
      <c r="I112" t="s">
        <v>1953</v>
      </c>
    </row>
    <row r="113" spans="1:9" x14ac:dyDescent="0.25">
      <c r="A113" s="156" t="s">
        <v>1954</v>
      </c>
      <c r="B113" t="s">
        <v>1955</v>
      </c>
      <c r="C113" t="s">
        <v>1956</v>
      </c>
      <c r="D113" t="s">
        <v>1957</v>
      </c>
      <c r="E113">
        <v>0.5</v>
      </c>
      <c r="F113">
        <v>2</v>
      </c>
      <c r="H113" t="s">
        <v>1699</v>
      </c>
      <c r="I113" t="s">
        <v>1936</v>
      </c>
    </row>
    <row r="114" spans="1:9" x14ac:dyDescent="0.25">
      <c r="A114" s="156" t="s">
        <v>1958</v>
      </c>
      <c r="B114" t="s">
        <v>1959</v>
      </c>
      <c r="C114" t="s">
        <v>1960</v>
      </c>
      <c r="D114" t="s">
        <v>1961</v>
      </c>
      <c r="E114">
        <v>5</v>
      </c>
      <c r="H114" t="s">
        <v>1699</v>
      </c>
    </row>
    <row r="115" spans="1:9" x14ac:dyDescent="0.25">
      <c r="A115" s="156" t="s">
        <v>1962</v>
      </c>
      <c r="B115" t="s">
        <v>1963</v>
      </c>
      <c r="C115" t="s">
        <v>1964</v>
      </c>
      <c r="D115" t="s">
        <v>1965</v>
      </c>
      <c r="G115">
        <v>0.1</v>
      </c>
      <c r="H115" t="s">
        <v>1554</v>
      </c>
      <c r="I115" t="s">
        <v>1555</v>
      </c>
    </row>
    <row r="116" spans="1:9" x14ac:dyDescent="0.25">
      <c r="A116" s="156" t="s">
        <v>1093</v>
      </c>
      <c r="B116" t="s">
        <v>1966</v>
      </c>
      <c r="C116" t="s">
        <v>1967</v>
      </c>
      <c r="D116" t="s">
        <v>1578</v>
      </c>
      <c r="E116">
        <v>221</v>
      </c>
      <c r="F116">
        <v>442</v>
      </c>
      <c r="H116" t="s">
        <v>1494</v>
      </c>
      <c r="I116" t="s">
        <v>1571</v>
      </c>
    </row>
    <row r="117" spans="1:9" x14ac:dyDescent="0.25">
      <c r="A117" s="156" t="s">
        <v>1968</v>
      </c>
      <c r="B117" t="s">
        <v>1969</v>
      </c>
      <c r="C117" t="s">
        <v>1970</v>
      </c>
      <c r="D117" t="s">
        <v>1971</v>
      </c>
      <c r="G117">
        <v>0.05</v>
      </c>
      <c r="H117" t="s">
        <v>1554</v>
      </c>
      <c r="I117" t="s">
        <v>1555</v>
      </c>
    </row>
    <row r="118" spans="1:9" x14ac:dyDescent="0.25">
      <c r="A118" s="156" t="s">
        <v>1972</v>
      </c>
      <c r="B118" t="s">
        <v>1973</v>
      </c>
      <c r="C118" t="s">
        <v>1974</v>
      </c>
      <c r="D118" t="s">
        <v>1975</v>
      </c>
      <c r="E118" t="s">
        <v>1899</v>
      </c>
    </row>
    <row r="119" spans="1:9" x14ac:dyDescent="0.25">
      <c r="A119" s="156" t="s">
        <v>1976</v>
      </c>
      <c r="B119" t="s">
        <v>1977</v>
      </c>
      <c r="C119" t="s">
        <v>1978</v>
      </c>
      <c r="D119" t="s">
        <v>1979</v>
      </c>
      <c r="E119" t="s">
        <v>1899</v>
      </c>
    </row>
    <row r="120" spans="1:9" x14ac:dyDescent="0.25">
      <c r="A120" s="156" t="s">
        <v>1980</v>
      </c>
      <c r="B120" t="s">
        <v>1981</v>
      </c>
      <c r="C120" t="s">
        <v>1982</v>
      </c>
      <c r="D120" t="s">
        <v>1983</v>
      </c>
      <c r="E120">
        <v>0.15</v>
      </c>
      <c r="F120">
        <v>0.15</v>
      </c>
      <c r="H120" t="s">
        <v>1494</v>
      </c>
      <c r="I120" t="s">
        <v>1870</v>
      </c>
    </row>
    <row r="121" spans="1:9" x14ac:dyDescent="0.25">
      <c r="A121" s="156" t="s">
        <v>1984</v>
      </c>
      <c r="C121" t="s">
        <v>1985</v>
      </c>
      <c r="D121" t="s">
        <v>1986</v>
      </c>
    </row>
    <row r="122" spans="1:9" x14ac:dyDescent="0.25">
      <c r="A122" s="156" t="s">
        <v>1987</v>
      </c>
      <c r="B122" t="s">
        <v>1988</v>
      </c>
      <c r="C122" t="s">
        <v>1989</v>
      </c>
      <c r="D122" t="s">
        <v>1990</v>
      </c>
      <c r="E122">
        <v>21</v>
      </c>
      <c r="F122">
        <v>42</v>
      </c>
      <c r="H122" t="s">
        <v>1699</v>
      </c>
      <c r="I122" t="s">
        <v>1991</v>
      </c>
    </row>
    <row r="123" spans="1:9" x14ac:dyDescent="0.25">
      <c r="A123" s="156" t="s">
        <v>807</v>
      </c>
      <c r="B123" t="s">
        <v>1992</v>
      </c>
      <c r="C123" t="s">
        <v>1993</v>
      </c>
      <c r="D123" t="s">
        <v>1994</v>
      </c>
      <c r="E123">
        <v>11</v>
      </c>
      <c r="F123">
        <v>53</v>
      </c>
      <c r="H123" t="s">
        <v>1519</v>
      </c>
      <c r="I123" t="s">
        <v>1523</v>
      </c>
    </row>
    <row r="124" spans="1:9" x14ac:dyDescent="0.25">
      <c r="A124" s="156" t="s">
        <v>1995</v>
      </c>
      <c r="B124" t="s">
        <v>1996</v>
      </c>
      <c r="C124" t="s">
        <v>1997</v>
      </c>
      <c r="D124" t="s">
        <v>1998</v>
      </c>
      <c r="E124">
        <v>2.5</v>
      </c>
      <c r="F124">
        <v>7.6</v>
      </c>
      <c r="H124" t="s">
        <v>1494</v>
      </c>
      <c r="I124" t="s">
        <v>1514</v>
      </c>
    </row>
    <row r="125" spans="1:9" x14ac:dyDescent="0.25">
      <c r="A125" s="156" t="s">
        <v>64</v>
      </c>
      <c r="B125" t="s">
        <v>1999</v>
      </c>
      <c r="C125" t="s">
        <v>2000</v>
      </c>
      <c r="D125" t="s">
        <v>2001</v>
      </c>
      <c r="E125">
        <v>1400</v>
      </c>
      <c r="F125">
        <v>1400</v>
      </c>
      <c r="H125" t="s">
        <v>1558</v>
      </c>
      <c r="I125" t="s">
        <v>1509</v>
      </c>
    </row>
    <row r="126" spans="1:9" x14ac:dyDescent="0.25">
      <c r="A126" s="156" t="s">
        <v>2002</v>
      </c>
      <c r="B126" t="s">
        <v>2003</v>
      </c>
      <c r="C126" t="s">
        <v>2004</v>
      </c>
      <c r="D126" t="s">
        <v>2005</v>
      </c>
      <c r="E126">
        <v>2000</v>
      </c>
      <c r="F126" t="s">
        <v>2006</v>
      </c>
      <c r="I126" t="s">
        <v>1571</v>
      </c>
    </row>
    <row r="127" spans="1:9" x14ac:dyDescent="0.25">
      <c r="A127" s="156" t="s">
        <v>1402</v>
      </c>
      <c r="B127" t="s">
        <v>2007</v>
      </c>
      <c r="C127" t="s">
        <v>2008</v>
      </c>
      <c r="D127" t="s">
        <v>2009</v>
      </c>
      <c r="E127">
        <v>1</v>
      </c>
      <c r="I127" t="s">
        <v>1514</v>
      </c>
    </row>
    <row r="128" spans="1:9" x14ac:dyDescent="0.25">
      <c r="A128" s="156" t="s">
        <v>2010</v>
      </c>
      <c r="C128" t="s">
        <v>2011</v>
      </c>
      <c r="D128" t="s">
        <v>2012</v>
      </c>
    </row>
    <row r="129" spans="1:9" x14ac:dyDescent="0.25">
      <c r="A129" s="156" t="s">
        <v>2013</v>
      </c>
      <c r="B129" t="s">
        <v>2014</v>
      </c>
      <c r="C129" t="s">
        <v>2015</v>
      </c>
      <c r="D129" t="s">
        <v>2016</v>
      </c>
      <c r="G129">
        <v>0.9</v>
      </c>
      <c r="H129" t="s">
        <v>1554</v>
      </c>
    </row>
    <row r="130" spans="1:9" x14ac:dyDescent="0.25">
      <c r="A130" s="156" t="s">
        <v>2017</v>
      </c>
      <c r="B130" t="s">
        <v>2018</v>
      </c>
      <c r="C130" t="s">
        <v>2019</v>
      </c>
      <c r="D130" t="s">
        <v>2020</v>
      </c>
      <c r="E130">
        <v>40</v>
      </c>
      <c r="F130">
        <v>160</v>
      </c>
      <c r="I130" t="s">
        <v>1700</v>
      </c>
    </row>
    <row r="131" spans="1:9" x14ac:dyDescent="0.25">
      <c r="A131" s="156" t="s">
        <v>2021</v>
      </c>
      <c r="B131" t="s">
        <v>2022</v>
      </c>
      <c r="C131" t="s">
        <v>2023</v>
      </c>
      <c r="D131" t="s">
        <v>2024</v>
      </c>
      <c r="E131">
        <v>1</v>
      </c>
      <c r="F131">
        <v>4</v>
      </c>
      <c r="H131" t="s">
        <v>1499</v>
      </c>
      <c r="I131" t="s">
        <v>1803</v>
      </c>
    </row>
    <row r="132" spans="1:9" x14ac:dyDescent="0.25">
      <c r="A132" s="156" t="s">
        <v>2025</v>
      </c>
      <c r="B132" t="s">
        <v>2026</v>
      </c>
      <c r="C132" t="s">
        <v>2027</v>
      </c>
      <c r="D132" t="s">
        <v>2028</v>
      </c>
      <c r="E132">
        <v>183.5</v>
      </c>
      <c r="F132">
        <v>367</v>
      </c>
      <c r="I132" t="s">
        <v>1646</v>
      </c>
    </row>
    <row r="133" spans="1:9" x14ac:dyDescent="0.25">
      <c r="A133" s="156" t="s">
        <v>2029</v>
      </c>
      <c r="C133" t="s">
        <v>2030</v>
      </c>
      <c r="D133" t="s">
        <v>2031</v>
      </c>
    </row>
    <row r="134" spans="1:9" x14ac:dyDescent="0.25">
      <c r="A134" s="156" t="s">
        <v>2032</v>
      </c>
      <c r="B134" t="s">
        <v>2033</v>
      </c>
      <c r="C134" t="s">
        <v>2034</v>
      </c>
      <c r="D134" t="s">
        <v>2035</v>
      </c>
    </row>
    <row r="135" spans="1:9" x14ac:dyDescent="0.25">
      <c r="A135" s="156" t="s">
        <v>2036</v>
      </c>
      <c r="B135" t="s">
        <v>2037</v>
      </c>
      <c r="C135" t="s">
        <v>2038</v>
      </c>
      <c r="D135" t="s">
        <v>2039</v>
      </c>
      <c r="E135">
        <v>0.3</v>
      </c>
      <c r="F135">
        <v>0.3</v>
      </c>
      <c r="H135" t="s">
        <v>1499</v>
      </c>
      <c r="I135" t="s">
        <v>1509</v>
      </c>
    </row>
    <row r="136" spans="1:9" x14ac:dyDescent="0.25">
      <c r="A136" s="156" t="s">
        <v>2040</v>
      </c>
      <c r="B136" t="s">
        <v>2041</v>
      </c>
      <c r="C136" t="s">
        <v>2042</v>
      </c>
      <c r="D136" t="s">
        <v>2043</v>
      </c>
      <c r="E136">
        <v>0.1</v>
      </c>
      <c r="F136">
        <v>0.1</v>
      </c>
      <c r="H136" t="s">
        <v>1499</v>
      </c>
      <c r="I136" t="s">
        <v>1509</v>
      </c>
    </row>
    <row r="137" spans="1:9" x14ac:dyDescent="0.25">
      <c r="A137" s="156" t="s">
        <v>2044</v>
      </c>
      <c r="B137" t="s">
        <v>2045</v>
      </c>
      <c r="C137" t="s">
        <v>2046</v>
      </c>
      <c r="D137" t="s">
        <v>2047</v>
      </c>
      <c r="E137">
        <v>2E-3</v>
      </c>
      <c r="F137">
        <v>2E-3</v>
      </c>
      <c r="H137" t="s">
        <v>1849</v>
      </c>
    </row>
    <row r="138" spans="1:9" x14ac:dyDescent="0.25">
      <c r="A138" s="156" t="s">
        <v>2048</v>
      </c>
      <c r="B138" t="s">
        <v>2049</v>
      </c>
      <c r="C138" t="s">
        <v>2050</v>
      </c>
      <c r="D138" t="s">
        <v>2051</v>
      </c>
      <c r="H138" t="s">
        <v>1494</v>
      </c>
    </row>
    <row r="139" spans="1:9" x14ac:dyDescent="0.25">
      <c r="A139" s="157" t="s">
        <v>2052</v>
      </c>
      <c r="B139" t="s">
        <v>2053</v>
      </c>
      <c r="C139" t="s">
        <v>2054</v>
      </c>
      <c r="D139" t="s">
        <v>2055</v>
      </c>
      <c r="G139">
        <v>0.1</v>
      </c>
      <c r="H139" t="s">
        <v>1554</v>
      </c>
    </row>
    <row r="140" spans="1:9" x14ac:dyDescent="0.25">
      <c r="A140" s="156" t="s">
        <v>2056</v>
      </c>
      <c r="B140" t="s">
        <v>2057</v>
      </c>
      <c r="C140" t="s">
        <v>2058</v>
      </c>
      <c r="D140" t="s">
        <v>2059</v>
      </c>
      <c r="G140">
        <v>0.05</v>
      </c>
      <c r="H140" t="s">
        <v>1554</v>
      </c>
      <c r="I140" t="s">
        <v>1555</v>
      </c>
    </row>
    <row r="141" spans="1:9" x14ac:dyDescent="0.25">
      <c r="A141" s="156" t="s">
        <v>2060</v>
      </c>
      <c r="B141" t="s">
        <v>2061</v>
      </c>
      <c r="C141" t="s">
        <v>2062</v>
      </c>
      <c r="D141" t="s">
        <v>2063</v>
      </c>
      <c r="E141">
        <v>0.1</v>
      </c>
      <c r="F141">
        <v>0.3</v>
      </c>
      <c r="I141" t="s">
        <v>1571</v>
      </c>
    </row>
    <row r="142" spans="1:9" x14ac:dyDescent="0.25">
      <c r="A142" s="156" t="s">
        <v>2064</v>
      </c>
      <c r="B142" t="s">
        <v>2065</v>
      </c>
      <c r="C142" t="s">
        <v>2066</v>
      </c>
      <c r="D142" t="s">
        <v>2067</v>
      </c>
      <c r="E142">
        <v>0.2</v>
      </c>
      <c r="H142" t="s">
        <v>2068</v>
      </c>
    </row>
    <row r="143" spans="1:9" x14ac:dyDescent="0.25">
      <c r="A143" s="156" t="s">
        <v>1438</v>
      </c>
      <c r="B143" t="s">
        <v>2069</v>
      </c>
      <c r="C143" t="s">
        <v>2070</v>
      </c>
      <c r="D143" t="s">
        <v>2071</v>
      </c>
      <c r="G143">
        <v>0.13</v>
      </c>
      <c r="H143" t="s">
        <v>1554</v>
      </c>
    </row>
    <row r="144" spans="1:9" x14ac:dyDescent="0.25">
      <c r="A144" s="156" t="s">
        <v>2072</v>
      </c>
      <c r="B144" t="s">
        <v>2073</v>
      </c>
      <c r="C144" t="s">
        <v>2074</v>
      </c>
      <c r="D144" t="s">
        <v>2075</v>
      </c>
    </row>
    <row r="145" spans="1:9" x14ac:dyDescent="0.25">
      <c r="A145" s="156" t="s">
        <v>2076</v>
      </c>
      <c r="C145" t="s">
        <v>2077</v>
      </c>
      <c r="D145" t="s">
        <v>2078</v>
      </c>
      <c r="E145">
        <v>0.09</v>
      </c>
      <c r="F145">
        <v>0.09</v>
      </c>
      <c r="H145" t="s">
        <v>1558</v>
      </c>
      <c r="I145" t="s">
        <v>1509</v>
      </c>
    </row>
    <row r="146" spans="1:9" x14ac:dyDescent="0.25">
      <c r="A146" s="156" t="s">
        <v>2079</v>
      </c>
      <c r="B146" t="s">
        <v>2080</v>
      </c>
      <c r="C146" t="s">
        <v>2081</v>
      </c>
      <c r="D146" t="s">
        <v>2082</v>
      </c>
      <c r="E146">
        <v>0.1</v>
      </c>
      <c r="F146">
        <v>0.4</v>
      </c>
      <c r="H146" t="s">
        <v>1494</v>
      </c>
      <c r="I146" t="s">
        <v>1803</v>
      </c>
    </row>
    <row r="147" spans="1:9" x14ac:dyDescent="0.25">
      <c r="A147" s="156" t="s">
        <v>2083</v>
      </c>
      <c r="B147" t="s">
        <v>2084</v>
      </c>
      <c r="C147" t="s">
        <v>2085</v>
      </c>
      <c r="D147" t="s">
        <v>2086</v>
      </c>
      <c r="G147">
        <v>0.01</v>
      </c>
      <c r="H147" t="s">
        <v>1554</v>
      </c>
    </row>
    <row r="148" spans="1:9" x14ac:dyDescent="0.25">
      <c r="A148" s="156" t="s">
        <v>2087</v>
      </c>
      <c r="B148" t="s">
        <v>2088</v>
      </c>
      <c r="C148" t="s">
        <v>2089</v>
      </c>
      <c r="D148" t="s">
        <v>2090</v>
      </c>
      <c r="E148">
        <v>308</v>
      </c>
      <c r="F148" t="s">
        <v>2091</v>
      </c>
      <c r="I148" t="s">
        <v>1571</v>
      </c>
    </row>
    <row r="149" spans="1:9" x14ac:dyDescent="0.25">
      <c r="A149" s="156" t="s">
        <v>2092</v>
      </c>
      <c r="B149" t="s">
        <v>2093</v>
      </c>
      <c r="C149" t="s">
        <v>2094</v>
      </c>
      <c r="D149" t="s">
        <v>2095</v>
      </c>
    </row>
    <row r="150" spans="1:9" x14ac:dyDescent="0.25">
      <c r="A150" s="156" t="s">
        <v>2096</v>
      </c>
      <c r="B150" t="s">
        <v>2097</v>
      </c>
      <c r="C150" t="s">
        <v>2098</v>
      </c>
      <c r="D150" t="s">
        <v>2099</v>
      </c>
      <c r="E150" t="s">
        <v>2100</v>
      </c>
      <c r="F150" t="s">
        <v>2101</v>
      </c>
      <c r="I150" t="s">
        <v>1571</v>
      </c>
    </row>
    <row r="151" spans="1:9" x14ac:dyDescent="0.25">
      <c r="A151" s="156" t="s">
        <v>2102</v>
      </c>
      <c r="B151" t="s">
        <v>2103</v>
      </c>
      <c r="C151" t="s">
        <v>2104</v>
      </c>
      <c r="D151" t="s">
        <v>2105</v>
      </c>
      <c r="E151">
        <v>1</v>
      </c>
      <c r="H151" t="s">
        <v>1494</v>
      </c>
      <c r="I151" t="s">
        <v>1514</v>
      </c>
    </row>
    <row r="152" spans="1:9" x14ac:dyDescent="0.25">
      <c r="A152" s="156" t="s">
        <v>2106</v>
      </c>
      <c r="B152" t="s">
        <v>2107</v>
      </c>
      <c r="C152" t="s">
        <v>2108</v>
      </c>
      <c r="D152" t="s">
        <v>2109</v>
      </c>
      <c r="E152">
        <v>3000</v>
      </c>
      <c r="I152" t="s">
        <v>1514</v>
      </c>
    </row>
    <row r="153" spans="1:9" x14ac:dyDescent="0.25">
      <c r="A153" s="156" t="s">
        <v>831</v>
      </c>
      <c r="B153" t="s">
        <v>2110</v>
      </c>
      <c r="C153" t="s">
        <v>2111</v>
      </c>
      <c r="D153" t="s">
        <v>2112</v>
      </c>
      <c r="E153">
        <v>0.6</v>
      </c>
      <c r="F153">
        <v>0.6</v>
      </c>
      <c r="H153" t="s">
        <v>1777</v>
      </c>
      <c r="I153" t="s">
        <v>1870</v>
      </c>
    </row>
    <row r="154" spans="1:9" x14ac:dyDescent="0.25">
      <c r="A154" s="156" t="s">
        <v>2113</v>
      </c>
      <c r="B154" t="s">
        <v>2114</v>
      </c>
      <c r="C154" t="s">
        <v>2115</v>
      </c>
      <c r="D154" t="s">
        <v>2116</v>
      </c>
      <c r="E154" t="s">
        <v>2117</v>
      </c>
      <c r="F154" t="s">
        <v>2117</v>
      </c>
      <c r="H154" t="s">
        <v>1494</v>
      </c>
      <c r="I154" t="s">
        <v>1870</v>
      </c>
    </row>
    <row r="155" spans="1:9" x14ac:dyDescent="0.25">
      <c r="A155" s="156" t="s">
        <v>2118</v>
      </c>
      <c r="B155" t="s">
        <v>2119</v>
      </c>
      <c r="C155" t="s">
        <v>2120</v>
      </c>
      <c r="D155" t="s">
        <v>2121</v>
      </c>
      <c r="G155">
        <v>2E-3</v>
      </c>
      <c r="H155" t="s">
        <v>1554</v>
      </c>
    </row>
    <row r="156" spans="1:9" x14ac:dyDescent="0.25">
      <c r="A156" s="156" t="s">
        <v>2122</v>
      </c>
      <c r="B156" t="s">
        <v>2123</v>
      </c>
      <c r="C156" t="s">
        <v>2124</v>
      </c>
      <c r="D156" t="s">
        <v>2125</v>
      </c>
    </row>
    <row r="157" spans="1:9" x14ac:dyDescent="0.25">
      <c r="A157" s="156" t="s">
        <v>2126</v>
      </c>
      <c r="B157" t="s">
        <v>2127</v>
      </c>
      <c r="C157" t="s">
        <v>2128</v>
      </c>
      <c r="D157" t="s">
        <v>1680</v>
      </c>
      <c r="E157">
        <v>100</v>
      </c>
      <c r="I157" t="s">
        <v>1571</v>
      </c>
    </row>
    <row r="158" spans="1:9" x14ac:dyDescent="0.25">
      <c r="A158" s="156" t="s">
        <v>2129</v>
      </c>
      <c r="B158" t="s">
        <v>2130</v>
      </c>
      <c r="C158" t="s">
        <v>2131</v>
      </c>
      <c r="D158" t="s">
        <v>2132</v>
      </c>
      <c r="E158">
        <v>0.2</v>
      </c>
      <c r="F158">
        <v>0.8</v>
      </c>
      <c r="H158" t="s">
        <v>1699</v>
      </c>
      <c r="I158" t="s">
        <v>1700</v>
      </c>
    </row>
    <row r="159" spans="1:9" x14ac:dyDescent="0.25">
      <c r="A159" s="156" t="s">
        <v>2133</v>
      </c>
      <c r="B159" t="s">
        <v>2134</v>
      </c>
      <c r="C159" t="s">
        <v>2135</v>
      </c>
      <c r="D159" t="s">
        <v>2136</v>
      </c>
      <c r="E159">
        <v>790</v>
      </c>
      <c r="F159">
        <v>3160</v>
      </c>
      <c r="H159" t="s">
        <v>1519</v>
      </c>
      <c r="I159" t="s">
        <v>1700</v>
      </c>
    </row>
    <row r="160" spans="1:9" x14ac:dyDescent="0.25">
      <c r="A160" s="156" t="s">
        <v>2137</v>
      </c>
      <c r="B160" t="s">
        <v>2138</v>
      </c>
      <c r="C160" t="s">
        <v>2139</v>
      </c>
      <c r="D160" t="s">
        <v>2140</v>
      </c>
      <c r="G160">
        <v>1.2</v>
      </c>
      <c r="H160" t="s">
        <v>1554</v>
      </c>
    </row>
    <row r="161" spans="1:9" x14ac:dyDescent="0.25">
      <c r="A161" s="157" t="s">
        <v>2141</v>
      </c>
      <c r="B161" t="s">
        <v>2142</v>
      </c>
      <c r="C161" t="s">
        <v>2143</v>
      </c>
      <c r="D161" t="s">
        <v>2144</v>
      </c>
      <c r="E161">
        <v>0.5</v>
      </c>
      <c r="H161" t="s">
        <v>1499</v>
      </c>
      <c r="I161" t="s">
        <v>1689</v>
      </c>
    </row>
    <row r="162" spans="1:9" x14ac:dyDescent="0.25">
      <c r="A162" s="156" t="s">
        <v>2145</v>
      </c>
      <c r="B162" t="s">
        <v>2146</v>
      </c>
      <c r="C162" t="s">
        <v>2147</v>
      </c>
      <c r="D162" t="s">
        <v>1582</v>
      </c>
      <c r="E162">
        <v>20</v>
      </c>
      <c r="F162">
        <v>80</v>
      </c>
    </row>
    <row r="163" spans="1:9" x14ac:dyDescent="0.25">
      <c r="A163" s="156" t="s">
        <v>2148</v>
      </c>
      <c r="B163" t="s">
        <v>2149</v>
      </c>
      <c r="C163" t="s">
        <v>2150</v>
      </c>
      <c r="D163" t="s">
        <v>2151</v>
      </c>
      <c r="E163">
        <v>53</v>
      </c>
      <c r="F163">
        <v>106</v>
      </c>
      <c r="I163" t="s">
        <v>1571</v>
      </c>
    </row>
    <row r="164" spans="1:9" x14ac:dyDescent="0.25">
      <c r="A164" s="156" t="s">
        <v>2152</v>
      </c>
      <c r="B164" t="s">
        <v>2153</v>
      </c>
      <c r="C164" t="s">
        <v>2154</v>
      </c>
      <c r="D164" t="s">
        <v>2155</v>
      </c>
      <c r="G164">
        <v>4.7000000000000002E-3</v>
      </c>
      <c r="H164" t="s">
        <v>1554</v>
      </c>
    </row>
    <row r="165" spans="1:9" x14ac:dyDescent="0.25">
      <c r="A165" s="156" t="s">
        <v>2156</v>
      </c>
      <c r="B165" t="s">
        <v>2157</v>
      </c>
      <c r="C165" t="s">
        <v>2158</v>
      </c>
      <c r="D165" t="s">
        <v>2159</v>
      </c>
      <c r="E165">
        <v>200</v>
      </c>
      <c r="H165" t="s">
        <v>1519</v>
      </c>
    </row>
    <row r="166" spans="1:9" x14ac:dyDescent="0.25">
      <c r="A166" s="156" t="s">
        <v>2160</v>
      </c>
      <c r="B166" t="s">
        <v>2161</v>
      </c>
      <c r="C166" t="s">
        <v>2162</v>
      </c>
      <c r="D166" t="s">
        <v>2163</v>
      </c>
      <c r="E166">
        <v>0.5</v>
      </c>
      <c r="F166">
        <v>2</v>
      </c>
      <c r="H166" t="s">
        <v>1699</v>
      </c>
      <c r="I166" t="s">
        <v>1700</v>
      </c>
    </row>
    <row r="167" spans="1:9" x14ac:dyDescent="0.25">
      <c r="A167" s="156" t="s">
        <v>2164</v>
      </c>
      <c r="B167" t="s">
        <v>2165</v>
      </c>
      <c r="C167" t="s">
        <v>2166</v>
      </c>
      <c r="D167" t="s">
        <v>2167</v>
      </c>
      <c r="E167" t="s">
        <v>2168</v>
      </c>
    </row>
    <row r="168" spans="1:9" x14ac:dyDescent="0.25">
      <c r="A168" s="156" t="s">
        <v>2169</v>
      </c>
      <c r="B168" t="s">
        <v>2170</v>
      </c>
      <c r="C168" t="s">
        <v>2171</v>
      </c>
      <c r="D168" t="s">
        <v>2172</v>
      </c>
      <c r="E168">
        <v>0.1</v>
      </c>
      <c r="H168" t="s">
        <v>1494</v>
      </c>
    </row>
    <row r="169" spans="1:9" x14ac:dyDescent="0.25">
      <c r="A169" s="156" t="s">
        <v>2173</v>
      </c>
      <c r="B169" t="s">
        <v>2174</v>
      </c>
      <c r="C169" t="s">
        <v>2175</v>
      </c>
      <c r="D169" t="s">
        <v>2176</v>
      </c>
      <c r="G169">
        <v>1.2</v>
      </c>
      <c r="H169" t="s">
        <v>1554</v>
      </c>
    </row>
    <row r="170" spans="1:9" x14ac:dyDescent="0.25">
      <c r="A170" s="156" t="s">
        <v>2177</v>
      </c>
      <c r="B170" t="s">
        <v>2178</v>
      </c>
      <c r="C170" t="s">
        <v>2179</v>
      </c>
      <c r="D170" t="s">
        <v>2180</v>
      </c>
      <c r="G170">
        <v>1.5</v>
      </c>
      <c r="H170" t="s">
        <v>1554</v>
      </c>
    </row>
    <row r="171" spans="1:9" x14ac:dyDescent="0.25">
      <c r="A171" s="156" t="s">
        <v>2181</v>
      </c>
      <c r="B171" t="s">
        <v>2182</v>
      </c>
      <c r="C171" t="s">
        <v>2183</v>
      </c>
      <c r="D171" t="s">
        <v>2184</v>
      </c>
      <c r="H171" t="s">
        <v>1494</v>
      </c>
    </row>
    <row r="172" spans="1:9" x14ac:dyDescent="0.25">
      <c r="A172" s="156" t="s">
        <v>2185</v>
      </c>
      <c r="B172" t="s">
        <v>2186</v>
      </c>
      <c r="C172" t="s">
        <v>2187</v>
      </c>
      <c r="D172" t="s">
        <v>2188</v>
      </c>
      <c r="G172">
        <v>0.25</v>
      </c>
      <c r="H172" t="s">
        <v>1554</v>
      </c>
    </row>
    <row r="173" spans="1:9" x14ac:dyDescent="0.25">
      <c r="A173" s="156" t="s">
        <v>2189</v>
      </c>
      <c r="B173" t="s">
        <v>2190</v>
      </c>
      <c r="C173" t="s">
        <v>2191</v>
      </c>
      <c r="D173" t="s">
        <v>2192</v>
      </c>
      <c r="G173">
        <v>3.5000000000000003E-2</v>
      </c>
      <c r="H173" t="s">
        <v>2193</v>
      </c>
    </row>
    <row r="174" spans="1:9" x14ac:dyDescent="0.25">
      <c r="A174" s="156" t="s">
        <v>2194</v>
      </c>
      <c r="B174" t="s">
        <v>2195</v>
      </c>
      <c r="C174" t="s">
        <v>2196</v>
      </c>
      <c r="D174" t="s">
        <v>2197</v>
      </c>
      <c r="E174">
        <v>0.5</v>
      </c>
      <c r="F174">
        <v>2</v>
      </c>
      <c r="H174" t="s">
        <v>1499</v>
      </c>
      <c r="I174" t="s">
        <v>1803</v>
      </c>
    </row>
    <row r="175" spans="1:9" x14ac:dyDescent="0.25">
      <c r="A175" s="156" t="s">
        <v>2198</v>
      </c>
      <c r="B175" t="s">
        <v>2199</v>
      </c>
      <c r="C175" t="s">
        <v>2200</v>
      </c>
      <c r="D175" t="s">
        <v>2201</v>
      </c>
      <c r="E175">
        <v>21</v>
      </c>
      <c r="F175">
        <v>84</v>
      </c>
      <c r="H175" t="s">
        <v>1499</v>
      </c>
      <c r="I175" t="s">
        <v>1700</v>
      </c>
    </row>
    <row r="176" spans="1:9" x14ac:dyDescent="0.25">
      <c r="A176" s="156" t="s">
        <v>2202</v>
      </c>
      <c r="B176" t="s">
        <v>2203</v>
      </c>
      <c r="C176" t="s">
        <v>2204</v>
      </c>
      <c r="D176" t="s">
        <v>2205</v>
      </c>
      <c r="G176">
        <v>22</v>
      </c>
      <c r="H176" t="s">
        <v>1554</v>
      </c>
    </row>
    <row r="177" spans="1:9" x14ac:dyDescent="0.25">
      <c r="A177" s="156" t="s">
        <v>2206</v>
      </c>
      <c r="B177" t="s">
        <v>2207</v>
      </c>
      <c r="C177" t="s">
        <v>2208</v>
      </c>
      <c r="D177" t="s">
        <v>2209</v>
      </c>
      <c r="E177">
        <v>308</v>
      </c>
      <c r="F177">
        <v>616</v>
      </c>
      <c r="H177" t="s">
        <v>1699</v>
      </c>
      <c r="I177" t="s">
        <v>1630</v>
      </c>
    </row>
    <row r="178" spans="1:9" x14ac:dyDescent="0.25">
      <c r="A178" s="156" t="s">
        <v>2210</v>
      </c>
      <c r="B178" t="s">
        <v>2211</v>
      </c>
      <c r="C178" t="s">
        <v>2212</v>
      </c>
      <c r="D178" t="s">
        <v>2213</v>
      </c>
      <c r="E178" t="s">
        <v>2214</v>
      </c>
      <c r="F178" t="s">
        <v>2117</v>
      </c>
    </row>
    <row r="179" spans="1:9" x14ac:dyDescent="0.25">
      <c r="A179" s="156" t="s">
        <v>2215</v>
      </c>
      <c r="B179" t="s">
        <v>2216</v>
      </c>
      <c r="C179" t="s">
        <v>2217</v>
      </c>
      <c r="D179" t="s">
        <v>2197</v>
      </c>
    </row>
    <row r="180" spans="1:9" x14ac:dyDescent="0.25">
      <c r="A180" s="156" t="s">
        <v>2218</v>
      </c>
      <c r="B180" t="s">
        <v>2219</v>
      </c>
      <c r="C180" t="s">
        <v>2220</v>
      </c>
    </row>
    <row r="181" spans="1:9" x14ac:dyDescent="0.25">
      <c r="A181" s="156" t="s">
        <v>2221</v>
      </c>
      <c r="B181" t="s">
        <v>2222</v>
      </c>
      <c r="C181" t="s">
        <v>2223</v>
      </c>
      <c r="D181" t="s">
        <v>2224</v>
      </c>
      <c r="E181">
        <v>270</v>
      </c>
      <c r="F181">
        <v>540</v>
      </c>
      <c r="H181" t="s">
        <v>1519</v>
      </c>
      <c r="I181" t="s">
        <v>1571</v>
      </c>
    </row>
    <row r="182" spans="1:9" x14ac:dyDescent="0.25">
      <c r="A182" s="156" t="s">
        <v>2225</v>
      </c>
      <c r="B182" t="s">
        <v>2226</v>
      </c>
      <c r="C182" t="s">
        <v>2227</v>
      </c>
      <c r="D182" t="s">
        <v>2228</v>
      </c>
      <c r="F182">
        <v>4.7E-2</v>
      </c>
      <c r="H182" t="s">
        <v>1699</v>
      </c>
      <c r="I182" t="s">
        <v>1991</v>
      </c>
    </row>
    <row r="183" spans="1:9" x14ac:dyDescent="0.25">
      <c r="A183" s="156" t="s">
        <v>2229</v>
      </c>
      <c r="B183" t="s">
        <v>2230</v>
      </c>
      <c r="C183" t="s">
        <v>2231</v>
      </c>
      <c r="D183" t="s">
        <v>2232</v>
      </c>
      <c r="E183">
        <v>270</v>
      </c>
      <c r="F183">
        <v>540</v>
      </c>
      <c r="I183" t="s">
        <v>1571</v>
      </c>
    </row>
    <row r="184" spans="1:9" x14ac:dyDescent="0.25">
      <c r="A184" s="156" t="s">
        <v>2233</v>
      </c>
      <c r="B184" t="s">
        <v>2234</v>
      </c>
      <c r="C184" t="s">
        <v>2235</v>
      </c>
      <c r="D184" t="s">
        <v>2236</v>
      </c>
      <c r="E184">
        <v>8</v>
      </c>
      <c r="F184">
        <v>32</v>
      </c>
      <c r="H184" t="s">
        <v>1494</v>
      </c>
      <c r="I184" t="s">
        <v>2237</v>
      </c>
    </row>
    <row r="185" spans="1:9" x14ac:dyDescent="0.25">
      <c r="A185" s="156" t="s">
        <v>2238</v>
      </c>
      <c r="B185" t="s">
        <v>2239</v>
      </c>
      <c r="C185" t="s">
        <v>2240</v>
      </c>
      <c r="D185" t="s">
        <v>2241</v>
      </c>
      <c r="E185">
        <v>270</v>
      </c>
      <c r="F185">
        <v>540</v>
      </c>
      <c r="I185" t="s">
        <v>1571</v>
      </c>
    </row>
    <row r="186" spans="1:9" x14ac:dyDescent="0.25">
      <c r="A186" s="156" t="s">
        <v>2242</v>
      </c>
      <c r="B186" t="s">
        <v>2243</v>
      </c>
      <c r="C186" t="s">
        <v>2244</v>
      </c>
      <c r="D186" t="s">
        <v>2245</v>
      </c>
      <c r="E186">
        <v>0.9</v>
      </c>
      <c r="F186">
        <v>3.6</v>
      </c>
      <c r="H186" t="s">
        <v>1494</v>
      </c>
      <c r="I186" t="s">
        <v>1803</v>
      </c>
    </row>
    <row r="187" spans="1:9" x14ac:dyDescent="0.25">
      <c r="A187" s="156" t="s">
        <v>2246</v>
      </c>
      <c r="B187" t="s">
        <v>2247</v>
      </c>
      <c r="C187" t="s">
        <v>2248</v>
      </c>
      <c r="D187" t="s">
        <v>2249</v>
      </c>
      <c r="E187">
        <v>270</v>
      </c>
      <c r="F187">
        <v>540</v>
      </c>
      <c r="H187" t="s">
        <v>1519</v>
      </c>
      <c r="I187" t="s">
        <v>1571</v>
      </c>
    </row>
    <row r="188" spans="1:9" x14ac:dyDescent="0.25">
      <c r="A188" s="156" t="s">
        <v>2250</v>
      </c>
      <c r="B188" t="s">
        <v>2251</v>
      </c>
      <c r="C188" t="s">
        <v>2252</v>
      </c>
      <c r="D188" t="s">
        <v>2253</v>
      </c>
      <c r="E188">
        <v>33</v>
      </c>
      <c r="F188">
        <v>66</v>
      </c>
      <c r="I188" t="s">
        <v>2254</v>
      </c>
    </row>
    <row r="189" spans="1:9" x14ac:dyDescent="0.25">
      <c r="A189" s="156" t="s">
        <v>2255</v>
      </c>
      <c r="B189" t="s">
        <v>2256</v>
      </c>
      <c r="C189" t="s">
        <v>2257</v>
      </c>
      <c r="D189" t="s">
        <v>2258</v>
      </c>
      <c r="E189">
        <v>1</v>
      </c>
    </row>
    <row r="190" spans="1:9" x14ac:dyDescent="0.25">
      <c r="A190" s="156" t="s">
        <v>2259</v>
      </c>
      <c r="B190" t="s">
        <v>2260</v>
      </c>
      <c r="C190" t="s">
        <v>2261</v>
      </c>
      <c r="D190" t="s">
        <v>2262</v>
      </c>
    </row>
    <row r="191" spans="1:9" x14ac:dyDescent="0.25">
      <c r="A191" s="156" t="s">
        <v>1177</v>
      </c>
      <c r="B191" t="s">
        <v>2263</v>
      </c>
      <c r="C191" t="s">
        <v>2264</v>
      </c>
      <c r="D191" t="s">
        <v>2265</v>
      </c>
      <c r="E191">
        <v>1900</v>
      </c>
      <c r="F191">
        <v>7600</v>
      </c>
      <c r="I191" t="s">
        <v>1605</v>
      </c>
    </row>
    <row r="192" spans="1:9" x14ac:dyDescent="0.25">
      <c r="A192" s="156" t="s">
        <v>1453</v>
      </c>
      <c r="B192" t="s">
        <v>2266</v>
      </c>
      <c r="C192" t="s">
        <v>2267</v>
      </c>
      <c r="D192" t="s">
        <v>2268</v>
      </c>
      <c r="E192">
        <v>9</v>
      </c>
      <c r="H192" t="s">
        <v>1508</v>
      </c>
      <c r="I192" t="s">
        <v>1765</v>
      </c>
    </row>
    <row r="193" spans="1:9" x14ac:dyDescent="0.25">
      <c r="A193" s="156" t="s">
        <v>788</v>
      </c>
      <c r="B193" t="s">
        <v>2269</v>
      </c>
      <c r="C193" t="s">
        <v>2270</v>
      </c>
      <c r="D193" t="s">
        <v>2271</v>
      </c>
      <c r="E193">
        <v>25</v>
      </c>
      <c r="F193">
        <v>25</v>
      </c>
      <c r="H193" t="s">
        <v>1508</v>
      </c>
      <c r="I193" t="s">
        <v>1953</v>
      </c>
    </row>
    <row r="194" spans="1:9" x14ac:dyDescent="0.25">
      <c r="A194" s="156" t="s">
        <v>2272</v>
      </c>
      <c r="B194" t="s">
        <v>2273</v>
      </c>
      <c r="C194" t="s">
        <v>2274</v>
      </c>
      <c r="D194" t="s">
        <v>2275</v>
      </c>
      <c r="E194">
        <v>10</v>
      </c>
      <c r="F194">
        <v>10</v>
      </c>
      <c r="I194" t="s">
        <v>1870</v>
      </c>
    </row>
    <row r="195" spans="1:9" x14ac:dyDescent="0.25">
      <c r="A195" s="156" t="s">
        <v>2276</v>
      </c>
      <c r="B195" t="s">
        <v>2277</v>
      </c>
      <c r="C195" t="s">
        <v>2278</v>
      </c>
      <c r="D195" t="s">
        <v>2279</v>
      </c>
      <c r="G195">
        <v>0.2</v>
      </c>
      <c r="H195" t="s">
        <v>1554</v>
      </c>
    </row>
    <row r="196" spans="1:9" x14ac:dyDescent="0.25">
      <c r="A196" s="156" t="s">
        <v>2280</v>
      </c>
      <c r="B196" t="s">
        <v>2281</v>
      </c>
      <c r="C196" t="s">
        <v>2282</v>
      </c>
      <c r="E196">
        <v>10</v>
      </c>
    </row>
    <row r="197" spans="1:9" x14ac:dyDescent="0.25">
      <c r="A197" s="156" t="s">
        <v>65</v>
      </c>
      <c r="B197" t="s">
        <v>2283</v>
      </c>
      <c r="C197" t="s">
        <v>2284</v>
      </c>
      <c r="D197" t="s">
        <v>2285</v>
      </c>
      <c r="E197">
        <v>260</v>
      </c>
      <c r="H197" t="s">
        <v>1499</v>
      </c>
      <c r="I197" t="s">
        <v>1689</v>
      </c>
    </row>
    <row r="198" spans="1:9" x14ac:dyDescent="0.25">
      <c r="A198" s="156" t="s">
        <v>1180</v>
      </c>
      <c r="B198" t="s">
        <v>2286</v>
      </c>
      <c r="C198" t="s">
        <v>2287</v>
      </c>
      <c r="D198" t="s">
        <v>2288</v>
      </c>
      <c r="E198">
        <v>500</v>
      </c>
      <c r="F198">
        <v>2000</v>
      </c>
      <c r="H198" t="s">
        <v>1499</v>
      </c>
      <c r="I198" t="s">
        <v>1700</v>
      </c>
    </row>
    <row r="199" spans="1:9" x14ac:dyDescent="0.25">
      <c r="A199" s="156" t="s">
        <v>2289</v>
      </c>
      <c r="B199" t="s">
        <v>2290</v>
      </c>
      <c r="C199" t="s">
        <v>2291</v>
      </c>
      <c r="D199" t="s">
        <v>2292</v>
      </c>
      <c r="E199">
        <v>1210</v>
      </c>
      <c r="F199" t="s">
        <v>2293</v>
      </c>
      <c r="H199" t="s">
        <v>1519</v>
      </c>
      <c r="I199" t="s">
        <v>1571</v>
      </c>
    </row>
    <row r="200" spans="1:9" x14ac:dyDescent="0.25">
      <c r="A200" s="156" t="s">
        <v>2294</v>
      </c>
      <c r="B200" t="s">
        <v>2295</v>
      </c>
      <c r="C200" t="s">
        <v>2296</v>
      </c>
      <c r="D200" t="s">
        <v>2297</v>
      </c>
      <c r="E200">
        <v>10</v>
      </c>
      <c r="F200">
        <v>10</v>
      </c>
      <c r="I200" t="s">
        <v>1870</v>
      </c>
    </row>
    <row r="201" spans="1:9" x14ac:dyDescent="0.25">
      <c r="A201" s="157" t="s">
        <v>2298</v>
      </c>
      <c r="B201" t="s">
        <v>2299</v>
      </c>
      <c r="C201" t="s">
        <v>2300</v>
      </c>
      <c r="D201" t="s">
        <v>2301</v>
      </c>
      <c r="E201">
        <v>4</v>
      </c>
      <c r="H201" t="s">
        <v>1708</v>
      </c>
    </row>
    <row r="202" spans="1:9" x14ac:dyDescent="0.25">
      <c r="A202" s="157" t="s">
        <v>2302</v>
      </c>
      <c r="B202" t="s">
        <v>2303</v>
      </c>
      <c r="C202" t="s">
        <v>2304</v>
      </c>
      <c r="D202" t="s">
        <v>2305</v>
      </c>
      <c r="E202">
        <v>15</v>
      </c>
      <c r="F202">
        <v>30</v>
      </c>
      <c r="H202" t="s">
        <v>1499</v>
      </c>
      <c r="I202" t="s">
        <v>2306</v>
      </c>
    </row>
    <row r="203" spans="1:9" x14ac:dyDescent="0.25">
      <c r="A203" s="156" t="s">
        <v>2307</v>
      </c>
      <c r="B203" t="s">
        <v>2308</v>
      </c>
      <c r="C203" t="s">
        <v>2309</v>
      </c>
      <c r="D203" t="s">
        <v>2310</v>
      </c>
      <c r="E203">
        <v>0.25</v>
      </c>
      <c r="H203" t="s">
        <v>1494</v>
      </c>
    </row>
    <row r="204" spans="1:9" x14ac:dyDescent="0.25">
      <c r="A204" s="156" t="s">
        <v>1195</v>
      </c>
      <c r="B204" t="s">
        <v>2311</v>
      </c>
      <c r="C204" t="s">
        <v>2312</v>
      </c>
      <c r="D204" t="s">
        <v>2313</v>
      </c>
      <c r="E204">
        <v>45</v>
      </c>
      <c r="F204">
        <v>90</v>
      </c>
      <c r="H204" t="s">
        <v>1499</v>
      </c>
    </row>
    <row r="205" spans="1:9" x14ac:dyDescent="0.25">
      <c r="A205" s="156" t="s">
        <v>62</v>
      </c>
      <c r="B205" t="s">
        <v>2314</v>
      </c>
      <c r="C205" t="s">
        <v>2315</v>
      </c>
      <c r="D205" t="s">
        <v>2316</v>
      </c>
      <c r="G205">
        <v>3</v>
      </c>
      <c r="H205" t="s">
        <v>2317</v>
      </c>
      <c r="I205" t="s">
        <v>1555</v>
      </c>
    </row>
    <row r="206" spans="1:9" x14ac:dyDescent="0.25">
      <c r="A206" s="156" t="s">
        <v>2318</v>
      </c>
      <c r="B206" t="s">
        <v>2319</v>
      </c>
      <c r="C206" t="s">
        <v>2320</v>
      </c>
      <c r="D206" t="s">
        <v>2321</v>
      </c>
      <c r="E206">
        <v>555</v>
      </c>
      <c r="F206">
        <v>1110</v>
      </c>
      <c r="H206" t="s">
        <v>1499</v>
      </c>
      <c r="I206" t="s">
        <v>1731</v>
      </c>
    </row>
    <row r="207" spans="1:9" x14ac:dyDescent="0.25">
      <c r="A207" s="156" t="s">
        <v>2322</v>
      </c>
      <c r="B207" t="s">
        <v>2323</v>
      </c>
      <c r="C207" t="s">
        <v>2324</v>
      </c>
      <c r="D207" t="s">
        <v>2213</v>
      </c>
      <c r="H207" t="s">
        <v>1494</v>
      </c>
    </row>
    <row r="208" spans="1:9" x14ac:dyDescent="0.25">
      <c r="A208" s="156" t="s">
        <v>2325</v>
      </c>
      <c r="B208" t="s">
        <v>2326</v>
      </c>
      <c r="C208" t="s">
        <v>2327</v>
      </c>
      <c r="D208" t="s">
        <v>2328</v>
      </c>
      <c r="E208" t="s">
        <v>1899</v>
      </c>
    </row>
    <row r="209" spans="1:9" x14ac:dyDescent="0.25">
      <c r="A209" s="156" t="s">
        <v>2329</v>
      </c>
      <c r="B209" t="s">
        <v>2330</v>
      </c>
      <c r="C209" t="s">
        <v>2331</v>
      </c>
      <c r="D209" t="s">
        <v>2332</v>
      </c>
      <c r="E209">
        <v>0.15</v>
      </c>
      <c r="H209" t="s">
        <v>1519</v>
      </c>
      <c r="I209" t="s">
        <v>2333</v>
      </c>
    </row>
    <row r="210" spans="1:9" x14ac:dyDescent="0.25">
      <c r="A210" s="156" t="s">
        <v>2334</v>
      </c>
      <c r="B210" t="s">
        <v>2335</v>
      </c>
      <c r="C210" t="s">
        <v>2336</v>
      </c>
      <c r="D210" t="s">
        <v>2337</v>
      </c>
      <c r="E210">
        <v>5</v>
      </c>
      <c r="F210">
        <v>20</v>
      </c>
    </row>
    <row r="211" spans="1:9" x14ac:dyDescent="0.25">
      <c r="A211" s="156" t="s">
        <v>1334</v>
      </c>
      <c r="B211" t="s">
        <v>2338</v>
      </c>
      <c r="C211" t="s">
        <v>2339</v>
      </c>
      <c r="D211" t="s">
        <v>2340</v>
      </c>
      <c r="E211">
        <v>0.02</v>
      </c>
      <c r="F211" t="s">
        <v>1083</v>
      </c>
      <c r="H211" t="s">
        <v>2341</v>
      </c>
      <c r="I211" t="s">
        <v>2342</v>
      </c>
    </row>
    <row r="212" spans="1:9" x14ac:dyDescent="0.25">
      <c r="A212" s="156" t="s">
        <v>2343</v>
      </c>
      <c r="B212" t="s">
        <v>2344</v>
      </c>
      <c r="C212" t="s">
        <v>2345</v>
      </c>
      <c r="G212">
        <v>0.1</v>
      </c>
      <c r="H212" t="s">
        <v>1820</v>
      </c>
      <c r="I212" t="s">
        <v>1555</v>
      </c>
    </row>
    <row r="213" spans="1:9" x14ac:dyDescent="0.25">
      <c r="A213" s="156" t="s">
        <v>2343</v>
      </c>
      <c r="B213" t="s">
        <v>2346</v>
      </c>
      <c r="C213" t="s">
        <v>2347</v>
      </c>
      <c r="G213">
        <v>0.1</v>
      </c>
      <c r="H213" t="s">
        <v>1820</v>
      </c>
      <c r="I213" t="s">
        <v>1555</v>
      </c>
    </row>
    <row r="214" spans="1:9" x14ac:dyDescent="0.25">
      <c r="A214" s="157" t="s">
        <v>2348</v>
      </c>
      <c r="B214" t="s">
        <v>2349</v>
      </c>
      <c r="C214" t="s">
        <v>2350</v>
      </c>
      <c r="D214" t="s">
        <v>2351</v>
      </c>
      <c r="E214">
        <v>1</v>
      </c>
      <c r="I214" t="s">
        <v>1571</v>
      </c>
    </row>
    <row r="215" spans="1:9" x14ac:dyDescent="0.25">
      <c r="A215" s="156" t="s">
        <v>2352</v>
      </c>
      <c r="B215" t="s">
        <v>2353</v>
      </c>
      <c r="C215" t="s">
        <v>2354</v>
      </c>
      <c r="D215" t="s">
        <v>2355</v>
      </c>
      <c r="E215">
        <v>0.1</v>
      </c>
      <c r="F215" t="s">
        <v>2101</v>
      </c>
      <c r="I215" t="s">
        <v>1571</v>
      </c>
    </row>
    <row r="216" spans="1:9" x14ac:dyDescent="0.25">
      <c r="A216" s="156" t="s">
        <v>2356</v>
      </c>
      <c r="B216" t="s">
        <v>2357</v>
      </c>
      <c r="C216" t="s">
        <v>2358</v>
      </c>
      <c r="D216" t="s">
        <v>2359</v>
      </c>
      <c r="E216">
        <v>0.5</v>
      </c>
      <c r="F216">
        <v>2</v>
      </c>
      <c r="H216" t="s">
        <v>1519</v>
      </c>
      <c r="I216" t="s">
        <v>1803</v>
      </c>
    </row>
    <row r="217" spans="1:9" x14ac:dyDescent="0.25">
      <c r="A217" s="156" t="s">
        <v>2360</v>
      </c>
      <c r="B217" t="s">
        <v>2361</v>
      </c>
      <c r="C217" t="s">
        <v>2362</v>
      </c>
      <c r="D217" t="s">
        <v>2363</v>
      </c>
      <c r="G217">
        <v>0.01</v>
      </c>
      <c r="H217" t="s">
        <v>2317</v>
      </c>
      <c r="I217" t="s">
        <v>1555</v>
      </c>
    </row>
    <row r="218" spans="1:9" x14ac:dyDescent="0.25">
      <c r="A218" s="156" t="s">
        <v>2364</v>
      </c>
      <c r="B218" t="s">
        <v>2365</v>
      </c>
      <c r="C218" t="s">
        <v>2366</v>
      </c>
      <c r="D218" t="s">
        <v>2367</v>
      </c>
      <c r="G218">
        <v>2E-3</v>
      </c>
      <c r="H218" t="s">
        <v>1554</v>
      </c>
    </row>
    <row r="219" spans="1:9" x14ac:dyDescent="0.25">
      <c r="A219" s="156" t="s">
        <v>2368</v>
      </c>
      <c r="B219" t="s">
        <v>2369</v>
      </c>
      <c r="C219" t="s">
        <v>2370</v>
      </c>
      <c r="D219" t="s">
        <v>2371</v>
      </c>
      <c r="G219">
        <v>1.4999999999999999E-2</v>
      </c>
      <c r="H219" t="s">
        <v>1554</v>
      </c>
      <c r="I219" t="s">
        <v>1555</v>
      </c>
    </row>
    <row r="220" spans="1:9" x14ac:dyDescent="0.25">
      <c r="A220" s="156" t="s">
        <v>2372</v>
      </c>
      <c r="B220" t="s">
        <v>2373</v>
      </c>
      <c r="C220" t="s">
        <v>2374</v>
      </c>
      <c r="D220" t="s">
        <v>2375</v>
      </c>
      <c r="E220">
        <v>2</v>
      </c>
      <c r="H220" t="s">
        <v>1558</v>
      </c>
      <c r="I220" t="s">
        <v>2376</v>
      </c>
    </row>
    <row r="221" spans="1:9" x14ac:dyDescent="0.25">
      <c r="A221" s="156" t="s">
        <v>2377</v>
      </c>
      <c r="B221" t="s">
        <v>2378</v>
      </c>
      <c r="C221" t="s">
        <v>2379</v>
      </c>
      <c r="D221" t="s">
        <v>2380</v>
      </c>
      <c r="E221">
        <v>0.1</v>
      </c>
      <c r="F221">
        <v>0.4</v>
      </c>
      <c r="H221" t="s">
        <v>1558</v>
      </c>
      <c r="I221" t="s">
        <v>1555</v>
      </c>
    </row>
    <row r="222" spans="1:9" x14ac:dyDescent="0.25">
      <c r="A222" s="156" t="s">
        <v>2381</v>
      </c>
      <c r="B222" t="s">
        <v>2382</v>
      </c>
      <c r="C222" t="s">
        <v>2383</v>
      </c>
      <c r="D222" t="s">
        <v>2384</v>
      </c>
      <c r="E222">
        <v>1</v>
      </c>
      <c r="F222">
        <v>4</v>
      </c>
      <c r="I222" t="s">
        <v>1700</v>
      </c>
    </row>
    <row r="223" spans="1:9" x14ac:dyDescent="0.25">
      <c r="A223" s="156" t="s">
        <v>2381</v>
      </c>
      <c r="B223" t="s">
        <v>2385</v>
      </c>
      <c r="C223" t="s">
        <v>2386</v>
      </c>
      <c r="D223" t="s">
        <v>2384</v>
      </c>
      <c r="E223">
        <v>0.1</v>
      </c>
      <c r="F223">
        <v>0.4</v>
      </c>
      <c r="I223" t="s">
        <v>1700</v>
      </c>
    </row>
    <row r="224" spans="1:9" x14ac:dyDescent="0.25">
      <c r="A224" s="157" t="s">
        <v>2387</v>
      </c>
      <c r="B224" t="s">
        <v>2388</v>
      </c>
      <c r="C224" t="s">
        <v>2389</v>
      </c>
      <c r="D224" t="s">
        <v>2390</v>
      </c>
      <c r="E224">
        <v>5</v>
      </c>
      <c r="F224">
        <v>5</v>
      </c>
      <c r="H224" t="s">
        <v>1508</v>
      </c>
      <c r="I224" t="s">
        <v>1509</v>
      </c>
    </row>
    <row r="225" spans="1:9" x14ac:dyDescent="0.25">
      <c r="A225" s="156" t="s">
        <v>2391</v>
      </c>
      <c r="B225" t="s">
        <v>2392</v>
      </c>
      <c r="C225" t="s">
        <v>2393</v>
      </c>
      <c r="D225" t="s">
        <v>2394</v>
      </c>
      <c r="E225">
        <v>10</v>
      </c>
      <c r="F225">
        <v>10</v>
      </c>
      <c r="H225" t="s">
        <v>1499</v>
      </c>
      <c r="I225" t="s">
        <v>1870</v>
      </c>
    </row>
    <row r="226" spans="1:9" x14ac:dyDescent="0.25">
      <c r="A226" s="156" t="s">
        <v>2395</v>
      </c>
      <c r="B226" t="s">
        <v>2396</v>
      </c>
      <c r="C226" t="s">
        <v>2397</v>
      </c>
      <c r="D226" t="s">
        <v>2398</v>
      </c>
      <c r="E226">
        <v>105</v>
      </c>
      <c r="F226">
        <v>420</v>
      </c>
      <c r="I226" t="s">
        <v>1700</v>
      </c>
    </row>
    <row r="227" spans="1:9" x14ac:dyDescent="0.25">
      <c r="A227" s="156" t="s">
        <v>2399</v>
      </c>
      <c r="B227" t="s">
        <v>2400</v>
      </c>
      <c r="C227" t="s">
        <v>2401</v>
      </c>
      <c r="D227" t="s">
        <v>2402</v>
      </c>
      <c r="E227">
        <v>11</v>
      </c>
      <c r="F227">
        <v>44</v>
      </c>
      <c r="H227" t="s">
        <v>1499</v>
      </c>
      <c r="I227" t="s">
        <v>1700</v>
      </c>
    </row>
    <row r="228" spans="1:9" x14ac:dyDescent="0.25">
      <c r="A228" s="156" t="s">
        <v>2403</v>
      </c>
      <c r="B228" t="s">
        <v>2404</v>
      </c>
      <c r="C228" t="s">
        <v>2405</v>
      </c>
      <c r="D228" t="s">
        <v>2406</v>
      </c>
      <c r="E228">
        <v>1</v>
      </c>
      <c r="F228">
        <v>1</v>
      </c>
      <c r="H228" t="s">
        <v>1519</v>
      </c>
      <c r="I228" t="s">
        <v>1694</v>
      </c>
    </row>
    <row r="229" spans="1:9" x14ac:dyDescent="0.25">
      <c r="A229" s="156" t="s">
        <v>2407</v>
      </c>
      <c r="B229" t="s">
        <v>2408</v>
      </c>
      <c r="C229" t="s">
        <v>2409</v>
      </c>
      <c r="D229" t="s">
        <v>2410</v>
      </c>
      <c r="E229">
        <v>50</v>
      </c>
      <c r="F229">
        <v>50</v>
      </c>
      <c r="I229" t="s">
        <v>1870</v>
      </c>
    </row>
    <row r="230" spans="1:9" x14ac:dyDescent="0.25">
      <c r="A230" s="156" t="s">
        <v>2411</v>
      </c>
      <c r="B230" t="s">
        <v>2412</v>
      </c>
      <c r="C230" t="s">
        <v>2413</v>
      </c>
      <c r="D230" t="s">
        <v>2414</v>
      </c>
      <c r="E230">
        <v>268</v>
      </c>
      <c r="I230" t="s">
        <v>1514</v>
      </c>
    </row>
    <row r="231" spans="1:9" x14ac:dyDescent="0.25">
      <c r="A231" s="157" t="s">
        <v>2415</v>
      </c>
      <c r="B231" t="s">
        <v>2416</v>
      </c>
      <c r="C231" t="s">
        <v>2417</v>
      </c>
      <c r="D231" t="s">
        <v>2418</v>
      </c>
      <c r="G231">
        <v>7.77</v>
      </c>
      <c r="H231" t="s">
        <v>1554</v>
      </c>
    </row>
    <row r="232" spans="1:9" x14ac:dyDescent="0.25">
      <c r="A232" s="157" t="s">
        <v>2419</v>
      </c>
      <c r="B232" t="s">
        <v>2420</v>
      </c>
      <c r="C232" t="s">
        <v>2421</v>
      </c>
      <c r="D232" t="s">
        <v>2422</v>
      </c>
      <c r="E232">
        <v>9.4</v>
      </c>
      <c r="F232" t="s">
        <v>2423</v>
      </c>
      <c r="H232" t="s">
        <v>1519</v>
      </c>
      <c r="I232" t="s">
        <v>1827</v>
      </c>
    </row>
    <row r="233" spans="1:9" x14ac:dyDescent="0.25">
      <c r="A233" s="157" t="s">
        <v>2424</v>
      </c>
      <c r="B233" t="s">
        <v>2425</v>
      </c>
      <c r="C233" t="s">
        <v>2426</v>
      </c>
      <c r="D233" t="s">
        <v>2427</v>
      </c>
      <c r="E233">
        <v>70</v>
      </c>
      <c r="H233" t="s">
        <v>1499</v>
      </c>
      <c r="I233" t="s">
        <v>1514</v>
      </c>
    </row>
    <row r="234" spans="1:9" x14ac:dyDescent="0.25">
      <c r="A234" s="156" t="s">
        <v>2428</v>
      </c>
      <c r="B234" t="s">
        <v>2429</v>
      </c>
      <c r="C234" t="s">
        <v>2430</v>
      </c>
      <c r="D234" t="s">
        <v>2431</v>
      </c>
      <c r="E234">
        <v>25</v>
      </c>
      <c r="F234">
        <v>25</v>
      </c>
      <c r="H234" t="s">
        <v>1519</v>
      </c>
      <c r="I234" t="s">
        <v>1870</v>
      </c>
    </row>
    <row r="235" spans="1:9" x14ac:dyDescent="0.25">
      <c r="A235" s="157" t="s">
        <v>2432</v>
      </c>
      <c r="B235" t="s">
        <v>2433</v>
      </c>
      <c r="C235" t="s">
        <v>2434</v>
      </c>
      <c r="D235" t="s">
        <v>2435</v>
      </c>
      <c r="E235">
        <v>1</v>
      </c>
      <c r="F235">
        <v>1</v>
      </c>
      <c r="H235" t="s">
        <v>1519</v>
      </c>
      <c r="I235" t="s">
        <v>1694</v>
      </c>
    </row>
    <row r="236" spans="1:9" x14ac:dyDescent="0.25">
      <c r="A236" s="157" t="s">
        <v>2436</v>
      </c>
      <c r="B236" t="s">
        <v>2437</v>
      </c>
      <c r="C236" t="s">
        <v>2438</v>
      </c>
      <c r="D236" t="s">
        <v>2439</v>
      </c>
      <c r="E236">
        <v>10</v>
      </c>
      <c r="F236">
        <v>10</v>
      </c>
      <c r="H236" t="s">
        <v>1519</v>
      </c>
      <c r="I236" t="s">
        <v>1870</v>
      </c>
    </row>
    <row r="237" spans="1:9" x14ac:dyDescent="0.25">
      <c r="A237" s="156" t="s">
        <v>2440</v>
      </c>
      <c r="B237" t="s">
        <v>2441</v>
      </c>
      <c r="C237" t="s">
        <v>2442</v>
      </c>
      <c r="D237" t="s">
        <v>2443</v>
      </c>
      <c r="E237">
        <v>15</v>
      </c>
      <c r="H237" t="s">
        <v>1536</v>
      </c>
      <c r="I237" t="s">
        <v>1722</v>
      </c>
    </row>
    <row r="238" spans="1:9" x14ac:dyDescent="0.25">
      <c r="A238" s="156" t="s">
        <v>2444</v>
      </c>
      <c r="B238" t="s">
        <v>2445</v>
      </c>
      <c r="C238" t="s">
        <v>2446</v>
      </c>
      <c r="D238" t="s">
        <v>2447</v>
      </c>
      <c r="G238">
        <v>1.8</v>
      </c>
      <c r="H238" t="s">
        <v>2193</v>
      </c>
    </row>
    <row r="239" spans="1:9" x14ac:dyDescent="0.25">
      <c r="A239" s="156" t="s">
        <v>2448</v>
      </c>
      <c r="B239" t="s">
        <v>2449</v>
      </c>
      <c r="C239" t="s">
        <v>2450</v>
      </c>
      <c r="D239" t="s">
        <v>2451</v>
      </c>
      <c r="E239">
        <v>412</v>
      </c>
      <c r="F239" t="s">
        <v>2452</v>
      </c>
      <c r="H239" t="s">
        <v>1494</v>
      </c>
      <c r="I239" t="s">
        <v>1571</v>
      </c>
    </row>
    <row r="240" spans="1:9" x14ac:dyDescent="0.25">
      <c r="A240" s="156" t="s">
        <v>2453</v>
      </c>
      <c r="B240" t="s">
        <v>2454</v>
      </c>
      <c r="C240" t="s">
        <v>2455</v>
      </c>
      <c r="D240" t="s">
        <v>2456</v>
      </c>
      <c r="E240">
        <v>8</v>
      </c>
      <c r="F240">
        <v>32</v>
      </c>
    </row>
    <row r="241" spans="1:9" x14ac:dyDescent="0.25">
      <c r="A241" s="156" t="s">
        <v>2457</v>
      </c>
      <c r="B241" t="s">
        <v>2458</v>
      </c>
      <c r="C241" t="s">
        <v>2459</v>
      </c>
      <c r="D241" t="s">
        <v>2460</v>
      </c>
      <c r="E241">
        <v>43</v>
      </c>
      <c r="F241">
        <v>172</v>
      </c>
      <c r="I241" t="s">
        <v>2461</v>
      </c>
    </row>
    <row r="242" spans="1:9" x14ac:dyDescent="0.25">
      <c r="A242" s="156" t="s">
        <v>2462</v>
      </c>
      <c r="B242" t="s">
        <v>2463</v>
      </c>
      <c r="C242" t="s">
        <v>2464</v>
      </c>
      <c r="D242" t="s">
        <v>2465</v>
      </c>
      <c r="E242">
        <v>0.08</v>
      </c>
      <c r="F242">
        <v>0.4</v>
      </c>
      <c r="H242" t="s">
        <v>1508</v>
      </c>
      <c r="I242" t="s">
        <v>1630</v>
      </c>
    </row>
    <row r="243" spans="1:9" x14ac:dyDescent="0.25">
      <c r="A243" s="156" t="s">
        <v>2466</v>
      </c>
      <c r="B243" t="s">
        <v>2467</v>
      </c>
      <c r="C243" t="s">
        <v>2468</v>
      </c>
      <c r="D243" t="s">
        <v>2469</v>
      </c>
      <c r="E243">
        <v>3600</v>
      </c>
      <c r="F243" t="s">
        <v>2470</v>
      </c>
      <c r="I243" t="s">
        <v>1571</v>
      </c>
    </row>
    <row r="244" spans="1:9" x14ac:dyDescent="0.25">
      <c r="A244" s="156" t="s">
        <v>2471</v>
      </c>
      <c r="B244" t="s">
        <v>2472</v>
      </c>
      <c r="C244" t="s">
        <v>2473</v>
      </c>
      <c r="D244" t="s">
        <v>2474</v>
      </c>
      <c r="E244">
        <v>12.3</v>
      </c>
      <c r="F244">
        <v>36.9</v>
      </c>
      <c r="H244" t="s">
        <v>1662</v>
      </c>
    </row>
    <row r="245" spans="1:9" x14ac:dyDescent="0.25">
      <c r="A245" s="156" t="s">
        <v>2475</v>
      </c>
      <c r="B245" t="s">
        <v>2476</v>
      </c>
      <c r="C245" t="s">
        <v>2477</v>
      </c>
      <c r="D245" t="s">
        <v>2478</v>
      </c>
      <c r="E245">
        <v>1</v>
      </c>
      <c r="F245">
        <v>1</v>
      </c>
      <c r="H245" t="s">
        <v>2479</v>
      </c>
      <c r="I245" t="s">
        <v>1509</v>
      </c>
    </row>
    <row r="246" spans="1:9" x14ac:dyDescent="0.25">
      <c r="A246" s="156" t="s">
        <v>2480</v>
      </c>
      <c r="B246" t="s">
        <v>2481</v>
      </c>
      <c r="C246" t="s">
        <v>2482</v>
      </c>
      <c r="D246" t="s">
        <v>2483</v>
      </c>
      <c r="G246">
        <v>5</v>
      </c>
      <c r="H246" t="s">
        <v>1554</v>
      </c>
    </row>
    <row r="247" spans="1:9" x14ac:dyDescent="0.25">
      <c r="A247" s="156" t="s">
        <v>2484</v>
      </c>
      <c r="B247" t="s">
        <v>2485</v>
      </c>
      <c r="C247" t="s">
        <v>2486</v>
      </c>
      <c r="D247" t="s">
        <v>2487</v>
      </c>
      <c r="G247">
        <v>5</v>
      </c>
      <c r="H247" t="s">
        <v>2317</v>
      </c>
    </row>
    <row r="248" spans="1:9" x14ac:dyDescent="0.25">
      <c r="A248" s="156" t="s">
        <v>2488</v>
      </c>
      <c r="B248" t="s">
        <v>2489</v>
      </c>
      <c r="C248" t="s">
        <v>2490</v>
      </c>
      <c r="D248" t="s">
        <v>2491</v>
      </c>
      <c r="E248">
        <v>4170</v>
      </c>
      <c r="F248" s="158">
        <v>16680</v>
      </c>
      <c r="I248" t="s">
        <v>1605</v>
      </c>
    </row>
    <row r="249" spans="1:9" x14ac:dyDescent="0.25">
      <c r="A249" s="156" t="s">
        <v>2492</v>
      </c>
      <c r="B249" t="s">
        <v>2493</v>
      </c>
      <c r="C249" t="s">
        <v>2494</v>
      </c>
      <c r="D249" t="s">
        <v>2495</v>
      </c>
      <c r="E249" t="s">
        <v>2168</v>
      </c>
    </row>
    <row r="250" spans="1:9" x14ac:dyDescent="0.25">
      <c r="A250" s="156" t="s">
        <v>2496</v>
      </c>
      <c r="B250" t="s">
        <v>2497</v>
      </c>
      <c r="C250" t="s">
        <v>2498</v>
      </c>
      <c r="D250" t="s">
        <v>2499</v>
      </c>
      <c r="E250" t="s">
        <v>2168</v>
      </c>
    </row>
    <row r="251" spans="1:9" x14ac:dyDescent="0.25">
      <c r="A251" s="156" t="s">
        <v>2500</v>
      </c>
      <c r="B251" t="s">
        <v>2501</v>
      </c>
      <c r="C251" t="s">
        <v>2502</v>
      </c>
      <c r="D251" t="s">
        <v>2503</v>
      </c>
      <c r="E251">
        <v>0.05</v>
      </c>
      <c r="F251">
        <v>0.2</v>
      </c>
      <c r="H251" t="s">
        <v>1499</v>
      </c>
      <c r="I251" t="s">
        <v>1700</v>
      </c>
    </row>
    <row r="252" spans="1:9" x14ac:dyDescent="0.25">
      <c r="A252" s="156" t="s">
        <v>2504</v>
      </c>
      <c r="B252" t="s">
        <v>2505</v>
      </c>
      <c r="C252" t="s">
        <v>2506</v>
      </c>
      <c r="D252" t="s">
        <v>2507</v>
      </c>
      <c r="E252">
        <v>2.5000000000000001E-2</v>
      </c>
      <c r="I252" t="s">
        <v>1545</v>
      </c>
    </row>
    <row r="253" spans="1:9" x14ac:dyDescent="0.25">
      <c r="A253" s="156" t="s">
        <v>2508</v>
      </c>
      <c r="B253" t="s">
        <v>2509</v>
      </c>
      <c r="C253" t="s">
        <v>2510</v>
      </c>
      <c r="D253" t="s">
        <v>2511</v>
      </c>
      <c r="E253">
        <v>16.7</v>
      </c>
      <c r="F253">
        <v>16.7</v>
      </c>
    </row>
    <row r="254" spans="1:9" x14ac:dyDescent="0.25">
      <c r="A254" s="156" t="s">
        <v>2512</v>
      </c>
      <c r="B254" t="s">
        <v>2513</v>
      </c>
      <c r="C254" t="s">
        <v>2514</v>
      </c>
      <c r="D254" t="s">
        <v>2515</v>
      </c>
      <c r="E254" t="s">
        <v>2168</v>
      </c>
    </row>
    <row r="255" spans="1:9" x14ac:dyDescent="0.25">
      <c r="A255" s="156" t="s">
        <v>2516</v>
      </c>
      <c r="B255" t="s">
        <v>2517</v>
      </c>
      <c r="C255" t="s">
        <v>2518</v>
      </c>
      <c r="D255" t="s">
        <v>2519</v>
      </c>
      <c r="E255" t="s">
        <v>2168</v>
      </c>
    </row>
    <row r="256" spans="1:9" x14ac:dyDescent="0.25">
      <c r="A256" s="156" t="s">
        <v>2520</v>
      </c>
      <c r="B256" t="s">
        <v>2521</v>
      </c>
      <c r="C256" t="s">
        <v>2522</v>
      </c>
      <c r="D256" t="s">
        <v>2523</v>
      </c>
      <c r="H256" t="s">
        <v>1494</v>
      </c>
    </row>
    <row r="257" spans="1:9" x14ac:dyDescent="0.25">
      <c r="A257" s="156" t="s">
        <v>1373</v>
      </c>
      <c r="B257" t="s">
        <v>2524</v>
      </c>
      <c r="C257" t="s">
        <v>2525</v>
      </c>
      <c r="D257" t="s">
        <v>2526</v>
      </c>
      <c r="E257">
        <v>8</v>
      </c>
      <c r="F257">
        <v>16</v>
      </c>
      <c r="H257" t="s">
        <v>2527</v>
      </c>
      <c r="I257" t="s">
        <v>1571</v>
      </c>
    </row>
    <row r="258" spans="1:9" x14ac:dyDescent="0.25">
      <c r="A258" s="156" t="s">
        <v>847</v>
      </c>
      <c r="B258" t="s">
        <v>2528</v>
      </c>
      <c r="C258" t="s">
        <v>2529</v>
      </c>
      <c r="D258" t="s">
        <v>2530</v>
      </c>
      <c r="E258">
        <v>1</v>
      </c>
      <c r="F258">
        <v>2</v>
      </c>
      <c r="H258" t="s">
        <v>1508</v>
      </c>
      <c r="I258" t="s">
        <v>1571</v>
      </c>
    </row>
    <row r="259" spans="1:9" x14ac:dyDescent="0.25">
      <c r="A259" s="156" t="s">
        <v>1443</v>
      </c>
      <c r="B259" t="s">
        <v>2531</v>
      </c>
      <c r="C259" t="s">
        <v>2532</v>
      </c>
      <c r="D259" t="s">
        <v>2533</v>
      </c>
      <c r="E259">
        <v>1.5</v>
      </c>
      <c r="F259">
        <v>2.5</v>
      </c>
      <c r="H259" t="s">
        <v>1708</v>
      </c>
      <c r="I259" t="s">
        <v>2534</v>
      </c>
    </row>
    <row r="260" spans="1:9" x14ac:dyDescent="0.25">
      <c r="A260" s="156" t="s">
        <v>59</v>
      </c>
      <c r="B260" t="s">
        <v>2535</v>
      </c>
      <c r="C260" t="s">
        <v>2536</v>
      </c>
      <c r="D260" t="s">
        <v>2537</v>
      </c>
      <c r="E260">
        <v>14</v>
      </c>
      <c r="F260">
        <v>36</v>
      </c>
      <c r="H260" t="s">
        <v>1508</v>
      </c>
      <c r="I260" t="s">
        <v>1523</v>
      </c>
    </row>
    <row r="261" spans="1:9" x14ac:dyDescent="0.25">
      <c r="A261" s="156" t="s">
        <v>866</v>
      </c>
      <c r="B261" t="s">
        <v>2538</v>
      </c>
      <c r="C261" t="s">
        <v>2539</v>
      </c>
      <c r="D261" t="s">
        <v>2540</v>
      </c>
      <c r="E261" t="s">
        <v>2541</v>
      </c>
      <c r="F261" t="s">
        <v>1083</v>
      </c>
      <c r="H261" t="s">
        <v>1508</v>
      </c>
      <c r="I261" t="s">
        <v>1991</v>
      </c>
    </row>
    <row r="262" spans="1:9" x14ac:dyDescent="0.25">
      <c r="A262" s="156" t="s">
        <v>1434</v>
      </c>
      <c r="B262" t="s">
        <v>2542</v>
      </c>
      <c r="C262" t="s">
        <v>2543</v>
      </c>
      <c r="D262" t="s">
        <v>2544</v>
      </c>
      <c r="F262">
        <v>2.6</v>
      </c>
      <c r="H262" t="s">
        <v>2527</v>
      </c>
      <c r="I262" t="s">
        <v>1765</v>
      </c>
    </row>
    <row r="263" spans="1:9" x14ac:dyDescent="0.25">
      <c r="A263" s="157" t="s">
        <v>2545</v>
      </c>
      <c r="B263" t="s">
        <v>2546</v>
      </c>
      <c r="C263" t="s">
        <v>2547</v>
      </c>
      <c r="D263" t="s">
        <v>2548</v>
      </c>
      <c r="E263">
        <v>3</v>
      </c>
      <c r="F263">
        <v>3</v>
      </c>
      <c r="H263" t="s">
        <v>1508</v>
      </c>
      <c r="I263" t="s">
        <v>1509</v>
      </c>
    </row>
    <row r="264" spans="1:9" x14ac:dyDescent="0.25">
      <c r="A264" s="156" t="s">
        <v>2549</v>
      </c>
      <c r="B264" t="s">
        <v>2550</v>
      </c>
      <c r="C264" t="s">
        <v>2551</v>
      </c>
      <c r="D264" t="s">
        <v>2552</v>
      </c>
      <c r="E264">
        <v>0.1</v>
      </c>
      <c r="F264">
        <v>0.1</v>
      </c>
      <c r="H264" t="s">
        <v>1519</v>
      </c>
      <c r="I264" t="s">
        <v>1509</v>
      </c>
    </row>
    <row r="265" spans="1:9" x14ac:dyDescent="0.25">
      <c r="A265" s="156" t="s">
        <v>2553</v>
      </c>
      <c r="B265" t="s">
        <v>2554</v>
      </c>
      <c r="C265" t="s">
        <v>2555</v>
      </c>
      <c r="D265" t="s">
        <v>2556</v>
      </c>
      <c r="E265">
        <v>0.7</v>
      </c>
      <c r="H265" t="s">
        <v>1708</v>
      </c>
      <c r="I265" t="s">
        <v>1765</v>
      </c>
    </row>
    <row r="266" spans="1:9" x14ac:dyDescent="0.25">
      <c r="A266" s="156" t="s">
        <v>2557</v>
      </c>
      <c r="B266" t="s">
        <v>2558</v>
      </c>
      <c r="C266" t="s">
        <v>2559</v>
      </c>
      <c r="D266" t="s">
        <v>2560</v>
      </c>
      <c r="G266">
        <v>0.1</v>
      </c>
      <c r="H266" t="s">
        <v>1601</v>
      </c>
    </row>
    <row r="267" spans="1:9" x14ac:dyDescent="0.25">
      <c r="A267" s="156" t="s">
        <v>2561</v>
      </c>
      <c r="B267" t="s">
        <v>2562</v>
      </c>
      <c r="C267" t="s">
        <v>2563</v>
      </c>
      <c r="D267" t="s">
        <v>2564</v>
      </c>
      <c r="E267" t="s">
        <v>1899</v>
      </c>
    </row>
    <row r="268" spans="1:9" x14ac:dyDescent="0.25">
      <c r="A268" s="156" t="s">
        <v>2565</v>
      </c>
      <c r="B268" t="s">
        <v>2566</v>
      </c>
      <c r="C268" t="s">
        <v>2567</v>
      </c>
      <c r="D268" t="s">
        <v>2568</v>
      </c>
      <c r="E268">
        <v>1.58</v>
      </c>
      <c r="F268">
        <v>3.16</v>
      </c>
      <c r="H268" t="s">
        <v>1508</v>
      </c>
      <c r="I268" t="s">
        <v>1523</v>
      </c>
    </row>
    <row r="269" spans="1:9" x14ac:dyDescent="0.25">
      <c r="A269" s="156" t="s">
        <v>2569</v>
      </c>
      <c r="B269" t="s">
        <v>2570</v>
      </c>
      <c r="C269" t="s">
        <v>2571</v>
      </c>
      <c r="D269" t="s">
        <v>2572</v>
      </c>
      <c r="F269">
        <v>1.5</v>
      </c>
      <c r="H269" t="s">
        <v>1519</v>
      </c>
      <c r="I269" t="s">
        <v>1765</v>
      </c>
    </row>
    <row r="270" spans="1:9" x14ac:dyDescent="0.25">
      <c r="A270" s="157" t="s">
        <v>2573</v>
      </c>
      <c r="B270" t="s">
        <v>2574</v>
      </c>
      <c r="C270" t="s">
        <v>2575</v>
      </c>
      <c r="D270" t="s">
        <v>2576</v>
      </c>
      <c r="E270">
        <v>7</v>
      </c>
      <c r="F270">
        <v>14</v>
      </c>
      <c r="H270" t="s">
        <v>1519</v>
      </c>
      <c r="I270" t="s">
        <v>2577</v>
      </c>
    </row>
    <row r="271" spans="1:9" x14ac:dyDescent="0.25">
      <c r="A271" s="157" t="s">
        <v>2578</v>
      </c>
      <c r="B271" t="s">
        <v>2579</v>
      </c>
      <c r="C271" t="s">
        <v>2580</v>
      </c>
      <c r="D271" t="s">
        <v>2581</v>
      </c>
      <c r="E271">
        <v>7.0000000000000007E-2</v>
      </c>
      <c r="F271">
        <v>0.17</v>
      </c>
      <c r="I271" t="s">
        <v>1523</v>
      </c>
    </row>
    <row r="272" spans="1:9" x14ac:dyDescent="0.25">
      <c r="A272" s="156" t="s">
        <v>2582</v>
      </c>
      <c r="B272" t="s">
        <v>2583</v>
      </c>
      <c r="C272" t="s">
        <v>2584</v>
      </c>
      <c r="D272" t="s">
        <v>2585</v>
      </c>
      <c r="E272">
        <v>0.2</v>
      </c>
      <c r="F272">
        <v>0.8</v>
      </c>
      <c r="H272" t="s">
        <v>1494</v>
      </c>
      <c r="I272" t="s">
        <v>1936</v>
      </c>
    </row>
    <row r="273" spans="1:9" x14ac:dyDescent="0.25">
      <c r="A273" s="157" t="s">
        <v>2586</v>
      </c>
      <c r="B273" t="s">
        <v>2587</v>
      </c>
      <c r="C273" t="s">
        <v>2588</v>
      </c>
      <c r="D273" t="s">
        <v>2589</v>
      </c>
      <c r="G273">
        <v>0.05</v>
      </c>
      <c r="H273" t="s">
        <v>1554</v>
      </c>
    </row>
    <row r="274" spans="1:9" x14ac:dyDescent="0.25">
      <c r="A274" s="156" t="s">
        <v>2590</v>
      </c>
      <c r="B274" t="s">
        <v>2591</v>
      </c>
      <c r="C274" t="s">
        <v>2592</v>
      </c>
      <c r="D274" t="s">
        <v>2593</v>
      </c>
      <c r="G274">
        <v>0.05</v>
      </c>
      <c r="H274" t="s">
        <v>1554</v>
      </c>
      <c r="I274" t="s">
        <v>1555</v>
      </c>
    </row>
    <row r="275" spans="1:9" x14ac:dyDescent="0.25">
      <c r="A275" s="156" t="s">
        <v>2594</v>
      </c>
      <c r="B275" t="s">
        <v>2595</v>
      </c>
      <c r="C275" t="s">
        <v>2596</v>
      </c>
      <c r="D275" t="s">
        <v>2597</v>
      </c>
      <c r="E275">
        <v>0.05</v>
      </c>
      <c r="F275">
        <v>0.2</v>
      </c>
      <c r="H275" t="s">
        <v>1499</v>
      </c>
      <c r="I275" t="s">
        <v>1700</v>
      </c>
    </row>
    <row r="276" spans="1:9" x14ac:dyDescent="0.25">
      <c r="A276" s="156" t="s">
        <v>2598</v>
      </c>
      <c r="B276" t="s">
        <v>2599</v>
      </c>
      <c r="C276" t="s">
        <v>2600</v>
      </c>
      <c r="D276" t="s">
        <v>2601</v>
      </c>
      <c r="E276">
        <v>0.14000000000000001</v>
      </c>
      <c r="F276">
        <v>0.28000000000000003</v>
      </c>
      <c r="H276" t="s">
        <v>1519</v>
      </c>
      <c r="I276" t="s">
        <v>1765</v>
      </c>
    </row>
    <row r="277" spans="1:9" x14ac:dyDescent="0.25">
      <c r="A277" s="156" t="s">
        <v>2602</v>
      </c>
      <c r="B277" t="s">
        <v>2603</v>
      </c>
      <c r="C277" t="s">
        <v>2604</v>
      </c>
      <c r="D277" t="s">
        <v>2605</v>
      </c>
      <c r="E277">
        <v>0.5</v>
      </c>
      <c r="F277">
        <v>2</v>
      </c>
      <c r="I277" t="s">
        <v>1936</v>
      </c>
    </row>
    <row r="278" spans="1:9" x14ac:dyDescent="0.25">
      <c r="A278" s="156" t="s">
        <v>1045</v>
      </c>
      <c r="B278" t="s">
        <v>2606</v>
      </c>
      <c r="C278" t="s">
        <v>2607</v>
      </c>
      <c r="D278" t="s">
        <v>2608</v>
      </c>
      <c r="E278">
        <v>0.1</v>
      </c>
      <c r="H278" t="s">
        <v>1699</v>
      </c>
    </row>
    <row r="279" spans="1:9" x14ac:dyDescent="0.25">
      <c r="A279" s="156" t="s">
        <v>2609</v>
      </c>
      <c r="B279" t="s">
        <v>2610</v>
      </c>
      <c r="C279" t="s">
        <v>2611</v>
      </c>
      <c r="D279" t="s">
        <v>2612</v>
      </c>
      <c r="E279">
        <v>3000</v>
      </c>
      <c r="I279" t="s">
        <v>1514</v>
      </c>
    </row>
    <row r="280" spans="1:9" x14ac:dyDescent="0.25">
      <c r="A280" s="156" t="s">
        <v>2613</v>
      </c>
      <c r="B280" t="s">
        <v>2614</v>
      </c>
      <c r="C280" t="s">
        <v>2615</v>
      </c>
      <c r="D280" t="s">
        <v>2616</v>
      </c>
      <c r="E280">
        <v>50</v>
      </c>
      <c r="F280">
        <v>50</v>
      </c>
      <c r="I280" t="s">
        <v>1870</v>
      </c>
    </row>
    <row r="281" spans="1:9" x14ac:dyDescent="0.25">
      <c r="A281" s="156" t="s">
        <v>1353</v>
      </c>
      <c r="B281" t="s">
        <v>2617</v>
      </c>
      <c r="C281" t="s">
        <v>2618</v>
      </c>
      <c r="D281" t="s">
        <v>2619</v>
      </c>
      <c r="E281">
        <v>600</v>
      </c>
      <c r="F281">
        <v>900</v>
      </c>
      <c r="H281" t="s">
        <v>1499</v>
      </c>
      <c r="I281" t="s">
        <v>1630</v>
      </c>
    </row>
    <row r="282" spans="1:9" x14ac:dyDescent="0.25">
      <c r="A282" s="156" t="s">
        <v>2620</v>
      </c>
      <c r="B282" t="s">
        <v>2621</v>
      </c>
      <c r="C282" t="s">
        <v>2622</v>
      </c>
      <c r="D282" t="s">
        <v>2623</v>
      </c>
      <c r="E282" t="s">
        <v>2168</v>
      </c>
    </row>
    <row r="283" spans="1:9" x14ac:dyDescent="0.25">
      <c r="A283" s="157" t="s">
        <v>2624</v>
      </c>
      <c r="B283" t="s">
        <v>2625</v>
      </c>
      <c r="C283" t="s">
        <v>2626</v>
      </c>
      <c r="D283" t="s">
        <v>2627</v>
      </c>
      <c r="E283">
        <v>270</v>
      </c>
      <c r="F283">
        <v>540</v>
      </c>
      <c r="H283" t="s">
        <v>2628</v>
      </c>
      <c r="I283" t="s">
        <v>1555</v>
      </c>
    </row>
    <row r="284" spans="1:9" x14ac:dyDescent="0.25">
      <c r="A284" s="157" t="s">
        <v>2629</v>
      </c>
      <c r="B284" t="s">
        <v>2630</v>
      </c>
      <c r="C284" t="s">
        <v>2631</v>
      </c>
      <c r="D284" t="s">
        <v>2632</v>
      </c>
      <c r="G284">
        <v>0.03</v>
      </c>
      <c r="H284" t="s">
        <v>1554</v>
      </c>
    </row>
    <row r="285" spans="1:9" x14ac:dyDescent="0.25">
      <c r="A285" s="157" t="s">
        <v>2633</v>
      </c>
      <c r="B285" t="s">
        <v>2634</v>
      </c>
      <c r="C285" t="s">
        <v>2635</v>
      </c>
      <c r="D285" t="s">
        <v>2636</v>
      </c>
      <c r="E285">
        <v>31</v>
      </c>
      <c r="F285">
        <v>62</v>
      </c>
      <c r="H285" t="s">
        <v>1508</v>
      </c>
      <c r="I285" t="s">
        <v>1571</v>
      </c>
    </row>
    <row r="286" spans="1:9" x14ac:dyDescent="0.25">
      <c r="A286" s="156" t="s">
        <v>2637</v>
      </c>
      <c r="B286" t="s">
        <v>2638</v>
      </c>
      <c r="C286" t="s">
        <v>2639</v>
      </c>
      <c r="D286" t="s">
        <v>2640</v>
      </c>
      <c r="E286">
        <v>610</v>
      </c>
      <c r="F286">
        <v>2440</v>
      </c>
      <c r="H286" t="s">
        <v>2641</v>
      </c>
      <c r="I286" t="s">
        <v>1509</v>
      </c>
    </row>
    <row r="287" spans="1:9" x14ac:dyDescent="0.25">
      <c r="A287" s="156" t="s">
        <v>2642</v>
      </c>
      <c r="B287" t="s">
        <v>2643</v>
      </c>
      <c r="C287" t="s">
        <v>2644</v>
      </c>
      <c r="D287" t="s">
        <v>2645</v>
      </c>
      <c r="E287">
        <v>7</v>
      </c>
      <c r="H287" t="s">
        <v>1494</v>
      </c>
    </row>
    <row r="288" spans="1:9" x14ac:dyDescent="0.25">
      <c r="A288" s="156" t="s">
        <v>2646</v>
      </c>
      <c r="B288" t="s">
        <v>2647</v>
      </c>
      <c r="C288" t="s">
        <v>2648</v>
      </c>
      <c r="D288" t="s">
        <v>2649</v>
      </c>
      <c r="G288">
        <v>18</v>
      </c>
      <c r="H288" t="s">
        <v>1554</v>
      </c>
    </row>
    <row r="289" spans="1:9" x14ac:dyDescent="0.25">
      <c r="A289" s="156" t="s">
        <v>2650</v>
      </c>
      <c r="B289" t="s">
        <v>2651</v>
      </c>
      <c r="C289" t="s">
        <v>2652</v>
      </c>
      <c r="H289" t="s">
        <v>1499</v>
      </c>
    </row>
    <row r="290" spans="1:9" x14ac:dyDescent="0.25">
      <c r="A290" s="156" t="s">
        <v>2653</v>
      </c>
      <c r="B290" t="s">
        <v>2654</v>
      </c>
      <c r="C290" t="s">
        <v>2655</v>
      </c>
      <c r="E290">
        <v>1</v>
      </c>
      <c r="I290" t="s">
        <v>1514</v>
      </c>
    </row>
    <row r="291" spans="1:9" x14ac:dyDescent="0.25">
      <c r="A291" s="157" t="s">
        <v>2656</v>
      </c>
      <c r="B291" t="s">
        <v>2657</v>
      </c>
      <c r="C291" t="s">
        <v>2658</v>
      </c>
      <c r="D291" t="s">
        <v>2659</v>
      </c>
      <c r="E291">
        <v>10</v>
      </c>
      <c r="I291" t="s">
        <v>1646</v>
      </c>
    </row>
    <row r="292" spans="1:9" x14ac:dyDescent="0.25">
      <c r="A292" s="156" t="s">
        <v>2660</v>
      </c>
      <c r="B292" t="s">
        <v>2661</v>
      </c>
      <c r="C292" t="s">
        <v>2662</v>
      </c>
      <c r="E292">
        <v>560</v>
      </c>
      <c r="F292">
        <v>560</v>
      </c>
      <c r="H292" t="s">
        <v>2479</v>
      </c>
      <c r="I292" t="s">
        <v>1509</v>
      </c>
    </row>
    <row r="293" spans="1:9" x14ac:dyDescent="0.25">
      <c r="A293" s="156" t="s">
        <v>842</v>
      </c>
      <c r="B293" t="s">
        <v>2663</v>
      </c>
      <c r="C293" t="s">
        <v>2664</v>
      </c>
      <c r="D293" t="s">
        <v>2665</v>
      </c>
      <c r="E293">
        <v>208</v>
      </c>
      <c r="F293">
        <v>415</v>
      </c>
      <c r="H293" t="s">
        <v>1699</v>
      </c>
      <c r="I293" t="s">
        <v>1991</v>
      </c>
    </row>
    <row r="294" spans="1:9" x14ac:dyDescent="0.25">
      <c r="A294" s="156" t="s">
        <v>2666</v>
      </c>
      <c r="C294" t="s">
        <v>2667</v>
      </c>
      <c r="D294" t="s">
        <v>2668</v>
      </c>
      <c r="E294">
        <v>3.5000000000000003E-2</v>
      </c>
      <c r="F294">
        <v>3.5000000000000003E-2</v>
      </c>
      <c r="H294" t="s">
        <v>1558</v>
      </c>
      <c r="I294" t="s">
        <v>1509</v>
      </c>
    </row>
    <row r="295" spans="1:9" x14ac:dyDescent="0.25">
      <c r="A295" s="156" t="s">
        <v>2669</v>
      </c>
      <c r="B295" t="s">
        <v>2670</v>
      </c>
      <c r="C295" t="s">
        <v>2671</v>
      </c>
      <c r="D295" t="s">
        <v>2672</v>
      </c>
      <c r="E295">
        <v>1</v>
      </c>
      <c r="F295">
        <v>1</v>
      </c>
      <c r="H295" t="s">
        <v>1558</v>
      </c>
      <c r="I295" t="s">
        <v>1509</v>
      </c>
    </row>
    <row r="296" spans="1:9" x14ac:dyDescent="0.25">
      <c r="A296" s="156" t="s">
        <v>2673</v>
      </c>
      <c r="B296" t="s">
        <v>2674</v>
      </c>
      <c r="C296" t="s">
        <v>2675</v>
      </c>
      <c r="D296" t="s">
        <v>2676</v>
      </c>
      <c r="E296">
        <v>40</v>
      </c>
      <c r="F296">
        <v>80</v>
      </c>
      <c r="H296" t="s">
        <v>1494</v>
      </c>
      <c r="I296" t="s">
        <v>1646</v>
      </c>
    </row>
    <row r="297" spans="1:9" x14ac:dyDescent="0.25">
      <c r="A297" s="156" t="s">
        <v>2677</v>
      </c>
      <c r="B297" t="s">
        <v>2678</v>
      </c>
      <c r="C297" t="s">
        <v>2679</v>
      </c>
      <c r="D297" t="s">
        <v>2680</v>
      </c>
      <c r="E297">
        <v>1E-3</v>
      </c>
      <c r="H297" t="s">
        <v>1499</v>
      </c>
    </row>
    <row r="298" spans="1:9" x14ac:dyDescent="0.25">
      <c r="A298" s="156" t="s">
        <v>2681</v>
      </c>
      <c r="B298" t="s">
        <v>2682</v>
      </c>
      <c r="C298" t="s">
        <v>2683</v>
      </c>
      <c r="D298" t="s">
        <v>2684</v>
      </c>
    </row>
    <row r="299" spans="1:9" x14ac:dyDescent="0.25">
      <c r="A299" s="156" t="s">
        <v>2685</v>
      </c>
      <c r="B299" t="s">
        <v>2686</v>
      </c>
      <c r="C299" t="s">
        <v>2687</v>
      </c>
      <c r="D299" t="s">
        <v>2688</v>
      </c>
      <c r="E299">
        <v>0.1</v>
      </c>
      <c r="F299">
        <v>0.1</v>
      </c>
      <c r="H299" t="s">
        <v>1699</v>
      </c>
      <c r="I299" t="s">
        <v>1953</v>
      </c>
    </row>
    <row r="300" spans="1:9" x14ac:dyDescent="0.25">
      <c r="A300" s="156" t="s">
        <v>2689</v>
      </c>
      <c r="B300" t="s">
        <v>2690</v>
      </c>
      <c r="C300" t="s">
        <v>2691</v>
      </c>
      <c r="D300" t="s">
        <v>2692</v>
      </c>
      <c r="G300">
        <v>0.5</v>
      </c>
      <c r="H300" t="s">
        <v>1554</v>
      </c>
    </row>
    <row r="301" spans="1:9" x14ac:dyDescent="0.25">
      <c r="A301" s="157" t="s">
        <v>2693</v>
      </c>
      <c r="B301" t="s">
        <v>2694</v>
      </c>
      <c r="C301" t="s">
        <v>2695</v>
      </c>
      <c r="D301" t="s">
        <v>2192</v>
      </c>
      <c r="G301">
        <v>3.5000000000000003E-2</v>
      </c>
      <c r="H301" t="s">
        <v>2193</v>
      </c>
    </row>
    <row r="302" spans="1:9" x14ac:dyDescent="0.25">
      <c r="A302" s="156" t="s">
        <v>1396</v>
      </c>
      <c r="B302" t="s">
        <v>2696</v>
      </c>
      <c r="C302" t="s">
        <v>2697</v>
      </c>
      <c r="D302" t="s">
        <v>2698</v>
      </c>
      <c r="E302">
        <v>50</v>
      </c>
      <c r="H302" t="s">
        <v>1499</v>
      </c>
      <c r="I302" t="s">
        <v>1571</v>
      </c>
    </row>
    <row r="303" spans="1:9" x14ac:dyDescent="0.25">
      <c r="A303" s="156" t="s">
        <v>2699</v>
      </c>
      <c r="B303" t="s">
        <v>2700</v>
      </c>
      <c r="C303" t="s">
        <v>2701</v>
      </c>
      <c r="D303" t="s">
        <v>2702</v>
      </c>
      <c r="G303">
        <v>5.0000000000000001E-3</v>
      </c>
      <c r="H303" t="s">
        <v>1554</v>
      </c>
    </row>
    <row r="304" spans="1:9" x14ac:dyDescent="0.25">
      <c r="A304" s="156" t="s">
        <v>2703</v>
      </c>
      <c r="B304" t="s">
        <v>2704</v>
      </c>
      <c r="C304" t="s">
        <v>2705</v>
      </c>
      <c r="D304" t="s">
        <v>2706</v>
      </c>
      <c r="G304">
        <v>0.03</v>
      </c>
      <c r="H304" t="s">
        <v>1554</v>
      </c>
    </row>
    <row r="305" spans="1:9" x14ac:dyDescent="0.25">
      <c r="A305" s="156" t="s">
        <v>2707</v>
      </c>
      <c r="B305" t="s">
        <v>2708</v>
      </c>
      <c r="C305" t="s">
        <v>2709</v>
      </c>
      <c r="D305" t="s">
        <v>2710</v>
      </c>
      <c r="E305">
        <v>1</v>
      </c>
      <c r="H305" t="s">
        <v>1699</v>
      </c>
    </row>
    <row r="306" spans="1:9" x14ac:dyDescent="0.25">
      <c r="A306" s="156" t="s">
        <v>2711</v>
      </c>
      <c r="B306" t="s">
        <v>2712</v>
      </c>
      <c r="C306" t="s">
        <v>2713</v>
      </c>
      <c r="D306" t="s">
        <v>2714</v>
      </c>
      <c r="G306">
        <v>10</v>
      </c>
      <c r="H306" t="s">
        <v>1554</v>
      </c>
    </row>
    <row r="307" spans="1:9" x14ac:dyDescent="0.25">
      <c r="A307" s="156" t="s">
        <v>2715</v>
      </c>
      <c r="B307" t="s">
        <v>2716</v>
      </c>
      <c r="C307" t="s">
        <v>2717</v>
      </c>
      <c r="D307" t="s">
        <v>2718</v>
      </c>
      <c r="G307">
        <v>8.0000000000000002E-3</v>
      </c>
      <c r="H307" t="s">
        <v>1554</v>
      </c>
    </row>
    <row r="308" spans="1:9" x14ac:dyDescent="0.25">
      <c r="A308" s="156" t="s">
        <v>2719</v>
      </c>
      <c r="B308" t="s">
        <v>2720</v>
      </c>
      <c r="C308" t="s">
        <v>2721</v>
      </c>
      <c r="D308" t="s">
        <v>2722</v>
      </c>
      <c r="E308">
        <v>10</v>
      </c>
      <c r="F308">
        <v>40</v>
      </c>
      <c r="H308" t="s">
        <v>1499</v>
      </c>
      <c r="I308" t="s">
        <v>1936</v>
      </c>
    </row>
    <row r="309" spans="1:9" x14ac:dyDescent="0.25">
      <c r="A309" s="156" t="s">
        <v>2723</v>
      </c>
      <c r="B309" t="s">
        <v>2724</v>
      </c>
      <c r="C309" t="s">
        <v>2725</v>
      </c>
      <c r="D309" t="s">
        <v>2726</v>
      </c>
      <c r="E309">
        <v>5</v>
      </c>
      <c r="F309">
        <v>5</v>
      </c>
      <c r="H309" t="s">
        <v>1699</v>
      </c>
      <c r="I309" t="s">
        <v>1509</v>
      </c>
    </row>
    <row r="310" spans="1:9" x14ac:dyDescent="0.25">
      <c r="A310" s="156" t="s">
        <v>2727</v>
      </c>
      <c r="B310" t="s">
        <v>2728</v>
      </c>
      <c r="C310" t="s">
        <v>2729</v>
      </c>
      <c r="D310" t="s">
        <v>2730</v>
      </c>
      <c r="E310">
        <v>1</v>
      </c>
      <c r="F310">
        <v>4</v>
      </c>
      <c r="H310" t="s">
        <v>1499</v>
      </c>
      <c r="I310" t="s">
        <v>1936</v>
      </c>
    </row>
    <row r="311" spans="1:9" x14ac:dyDescent="0.25">
      <c r="A311" s="156" t="s">
        <v>1214</v>
      </c>
      <c r="B311" t="s">
        <v>2731</v>
      </c>
      <c r="C311" t="s">
        <v>2732</v>
      </c>
      <c r="D311" t="s">
        <v>1578</v>
      </c>
      <c r="E311">
        <v>221</v>
      </c>
      <c r="F311">
        <v>442</v>
      </c>
      <c r="H311" t="s">
        <v>1494</v>
      </c>
      <c r="I311" t="s">
        <v>1571</v>
      </c>
    </row>
    <row r="312" spans="1:9" x14ac:dyDescent="0.25">
      <c r="A312" s="156" t="s">
        <v>2733</v>
      </c>
      <c r="B312" t="s">
        <v>2734</v>
      </c>
      <c r="C312" t="s">
        <v>2735</v>
      </c>
      <c r="D312" t="s">
        <v>1582</v>
      </c>
      <c r="E312">
        <v>122</v>
      </c>
      <c r="F312">
        <v>306</v>
      </c>
      <c r="H312" t="s">
        <v>1499</v>
      </c>
      <c r="I312" t="s">
        <v>1630</v>
      </c>
    </row>
    <row r="313" spans="1:9" x14ac:dyDescent="0.25">
      <c r="A313" s="156" t="s">
        <v>2736</v>
      </c>
      <c r="B313" t="s">
        <v>2737</v>
      </c>
      <c r="C313" t="s">
        <v>2738</v>
      </c>
      <c r="D313" t="s">
        <v>1591</v>
      </c>
      <c r="G313">
        <v>0.5</v>
      </c>
      <c r="H313" t="s">
        <v>2739</v>
      </c>
    </row>
    <row r="314" spans="1:9" x14ac:dyDescent="0.25">
      <c r="A314" s="156" t="s">
        <v>2740</v>
      </c>
      <c r="B314" t="s">
        <v>2741</v>
      </c>
      <c r="C314" t="s">
        <v>2742</v>
      </c>
      <c r="D314" t="s">
        <v>1680</v>
      </c>
      <c r="E314">
        <v>100</v>
      </c>
      <c r="I314" t="s">
        <v>1571</v>
      </c>
    </row>
    <row r="315" spans="1:9" x14ac:dyDescent="0.25">
      <c r="A315" s="157" t="s">
        <v>2743</v>
      </c>
      <c r="B315" t="s">
        <v>2744</v>
      </c>
      <c r="C315" t="s">
        <v>2745</v>
      </c>
      <c r="D315" t="s">
        <v>2746</v>
      </c>
      <c r="G315">
        <v>0.01</v>
      </c>
      <c r="H315" t="s">
        <v>1554</v>
      </c>
    </row>
    <row r="316" spans="1:9" x14ac:dyDescent="0.25">
      <c r="A316" s="156" t="s">
        <v>2747</v>
      </c>
      <c r="B316" t="s">
        <v>2748</v>
      </c>
      <c r="C316" t="s">
        <v>2749</v>
      </c>
      <c r="D316" t="s">
        <v>2750</v>
      </c>
      <c r="E316">
        <v>18</v>
      </c>
      <c r="F316">
        <v>36</v>
      </c>
      <c r="H316" t="s">
        <v>1699</v>
      </c>
      <c r="I316" t="s">
        <v>1991</v>
      </c>
    </row>
    <row r="317" spans="1:9" x14ac:dyDescent="0.25">
      <c r="A317" s="156" t="s">
        <v>2751</v>
      </c>
      <c r="B317" t="s">
        <v>2752</v>
      </c>
      <c r="C317" t="s">
        <v>2753</v>
      </c>
      <c r="D317" t="s">
        <v>2754</v>
      </c>
      <c r="E317">
        <v>40</v>
      </c>
      <c r="F317">
        <v>40</v>
      </c>
      <c r="H317" t="s">
        <v>2479</v>
      </c>
      <c r="I317" t="s">
        <v>1509</v>
      </c>
    </row>
    <row r="318" spans="1:9" x14ac:dyDescent="0.25">
      <c r="A318" s="157" t="s">
        <v>2755</v>
      </c>
      <c r="B318" t="s">
        <v>2756</v>
      </c>
      <c r="C318" t="s">
        <v>2757</v>
      </c>
      <c r="D318" t="s">
        <v>2758</v>
      </c>
      <c r="E318">
        <v>20</v>
      </c>
      <c r="H318" t="s">
        <v>1699</v>
      </c>
    </row>
    <row r="319" spans="1:9" x14ac:dyDescent="0.25">
      <c r="A319" s="156" t="s">
        <v>2759</v>
      </c>
      <c r="B319" t="s">
        <v>2760</v>
      </c>
      <c r="C319" t="s">
        <v>2761</v>
      </c>
      <c r="D319" t="s">
        <v>2762</v>
      </c>
      <c r="E319">
        <v>100</v>
      </c>
      <c r="F319">
        <v>250</v>
      </c>
      <c r="H319" t="s">
        <v>1499</v>
      </c>
      <c r="I319" t="s">
        <v>1571</v>
      </c>
    </row>
    <row r="320" spans="1:9" x14ac:dyDescent="0.25">
      <c r="A320" s="156" t="s">
        <v>2763</v>
      </c>
      <c r="B320" t="s">
        <v>2764</v>
      </c>
      <c r="C320" t="s">
        <v>2765</v>
      </c>
      <c r="D320" t="s">
        <v>2766</v>
      </c>
      <c r="E320">
        <v>246</v>
      </c>
      <c r="F320">
        <v>492</v>
      </c>
      <c r="I320" t="s">
        <v>1571</v>
      </c>
    </row>
    <row r="321" spans="1:9" x14ac:dyDescent="0.25">
      <c r="A321" s="156" t="s">
        <v>2767</v>
      </c>
      <c r="B321" t="s">
        <v>2768</v>
      </c>
      <c r="C321" t="s">
        <v>2769</v>
      </c>
      <c r="D321" t="s">
        <v>2770</v>
      </c>
      <c r="E321">
        <v>50</v>
      </c>
      <c r="H321" t="s">
        <v>1519</v>
      </c>
    </row>
    <row r="322" spans="1:9" x14ac:dyDescent="0.25">
      <c r="A322" s="156" t="s">
        <v>2771</v>
      </c>
      <c r="B322" t="s">
        <v>2772</v>
      </c>
      <c r="C322" t="s">
        <v>2773</v>
      </c>
      <c r="D322" t="s">
        <v>2774</v>
      </c>
      <c r="E322">
        <v>2.8</v>
      </c>
      <c r="H322" t="s">
        <v>1519</v>
      </c>
    </row>
    <row r="323" spans="1:9" x14ac:dyDescent="0.25">
      <c r="A323" s="156" t="s">
        <v>2775</v>
      </c>
      <c r="B323" t="s">
        <v>2776</v>
      </c>
      <c r="C323" t="s">
        <v>2777</v>
      </c>
      <c r="D323" t="s">
        <v>2778</v>
      </c>
      <c r="E323">
        <v>1</v>
      </c>
      <c r="H323" t="s">
        <v>1499</v>
      </c>
      <c r="I323" t="s">
        <v>2779</v>
      </c>
    </row>
    <row r="324" spans="1:9" x14ac:dyDescent="0.25">
      <c r="B324" t="s">
        <v>2780</v>
      </c>
      <c r="C324" t="s">
        <v>2781</v>
      </c>
      <c r="D324" t="s">
        <v>2782</v>
      </c>
      <c r="E324">
        <v>1</v>
      </c>
      <c r="F324">
        <v>2</v>
      </c>
      <c r="H324" t="s">
        <v>1494</v>
      </c>
    </row>
    <row r="325" spans="1:9" x14ac:dyDescent="0.25">
      <c r="B325" t="s">
        <v>2783</v>
      </c>
      <c r="C325" t="s">
        <v>2784</v>
      </c>
      <c r="E325">
        <v>0.01</v>
      </c>
      <c r="I325" t="s">
        <v>1514</v>
      </c>
    </row>
    <row r="326" spans="1:9" x14ac:dyDescent="0.25">
      <c r="B326" t="s">
        <v>2785</v>
      </c>
      <c r="C326" t="s">
        <v>2786</v>
      </c>
      <c r="D326" t="s">
        <v>2787</v>
      </c>
      <c r="E326">
        <v>2.5</v>
      </c>
      <c r="F326" t="s">
        <v>2788</v>
      </c>
      <c r="H326" t="s">
        <v>1499</v>
      </c>
      <c r="I326" t="s">
        <v>2789</v>
      </c>
    </row>
    <row r="327" spans="1:9" x14ac:dyDescent="0.25">
      <c r="B327" t="s">
        <v>2790</v>
      </c>
      <c r="C327" t="s">
        <v>2791</v>
      </c>
      <c r="E327">
        <v>0.01</v>
      </c>
      <c r="F327">
        <v>0.04</v>
      </c>
      <c r="H327" t="s">
        <v>2068</v>
      </c>
      <c r="I327" t="s">
        <v>1803</v>
      </c>
    </row>
    <row r="328" spans="1:9" x14ac:dyDescent="0.25">
      <c r="B328" t="s">
        <v>2792</v>
      </c>
      <c r="C328" t="s">
        <v>2793</v>
      </c>
      <c r="D328" t="s">
        <v>2375</v>
      </c>
      <c r="E328">
        <v>0.5</v>
      </c>
      <c r="F328">
        <v>2</v>
      </c>
      <c r="H328" t="s">
        <v>1558</v>
      </c>
      <c r="I328" t="s">
        <v>1555</v>
      </c>
    </row>
    <row r="329" spans="1:9" x14ac:dyDescent="0.25">
      <c r="B329" t="s">
        <v>2794</v>
      </c>
      <c r="C329" t="s">
        <v>2795</v>
      </c>
      <c r="E329">
        <v>15</v>
      </c>
      <c r="F329">
        <v>60</v>
      </c>
      <c r="I329" t="s">
        <v>1803</v>
      </c>
    </row>
    <row r="330" spans="1:9" x14ac:dyDescent="0.25">
      <c r="B330" t="s">
        <v>2796</v>
      </c>
      <c r="C330" t="s">
        <v>2797</v>
      </c>
      <c r="E330">
        <v>5</v>
      </c>
      <c r="F330">
        <v>20</v>
      </c>
      <c r="I330" t="s">
        <v>1803</v>
      </c>
    </row>
    <row r="331" spans="1:9" x14ac:dyDescent="0.25">
      <c r="B331" t="s">
        <v>2798</v>
      </c>
      <c r="C331" t="s">
        <v>2799</v>
      </c>
      <c r="E331">
        <v>0.5</v>
      </c>
      <c r="H331" t="s">
        <v>1519</v>
      </c>
      <c r="I331" t="s">
        <v>2800</v>
      </c>
    </row>
    <row r="332" spans="1:9" x14ac:dyDescent="0.25">
      <c r="B332" t="s">
        <v>2801</v>
      </c>
      <c r="C332" t="s">
        <v>2802</v>
      </c>
      <c r="G332">
        <v>5</v>
      </c>
      <c r="H332" t="s">
        <v>1554</v>
      </c>
    </row>
    <row r="333" spans="1:9" x14ac:dyDescent="0.25">
      <c r="B333" t="s">
        <v>2803</v>
      </c>
      <c r="C333" t="s">
        <v>2804</v>
      </c>
      <c r="E333">
        <v>0.1</v>
      </c>
      <c r="F333">
        <v>0.4</v>
      </c>
      <c r="H333" t="s">
        <v>1499</v>
      </c>
      <c r="I333" t="s">
        <v>1700</v>
      </c>
    </row>
    <row r="334" spans="1:9" x14ac:dyDescent="0.25">
      <c r="B334" t="s">
        <v>2805</v>
      </c>
      <c r="C334" t="s">
        <v>2806</v>
      </c>
      <c r="E334">
        <v>2</v>
      </c>
      <c r="F334">
        <v>8</v>
      </c>
      <c r="H334" t="s">
        <v>1499</v>
      </c>
      <c r="I334" t="s">
        <v>2807</v>
      </c>
    </row>
    <row r="335" spans="1:9" x14ac:dyDescent="0.25">
      <c r="B335" t="s">
        <v>2808</v>
      </c>
      <c r="C335" t="s">
        <v>2809</v>
      </c>
      <c r="E335">
        <v>2E-3</v>
      </c>
      <c r="H335" t="s">
        <v>1558</v>
      </c>
    </row>
    <row r="336" spans="1:9" x14ac:dyDescent="0.25">
      <c r="B336" t="s">
        <v>2810</v>
      </c>
      <c r="C336" t="s">
        <v>2811</v>
      </c>
      <c r="E336">
        <v>0.1</v>
      </c>
      <c r="F336">
        <v>0.4</v>
      </c>
      <c r="H336" t="s">
        <v>1519</v>
      </c>
      <c r="I336" t="s">
        <v>2812</v>
      </c>
    </row>
    <row r="337" spans="2:9" x14ac:dyDescent="0.25">
      <c r="B337" t="s">
        <v>2813</v>
      </c>
      <c r="C337" t="s">
        <v>2814</v>
      </c>
      <c r="E337">
        <v>0.1</v>
      </c>
      <c r="F337">
        <v>0.4</v>
      </c>
      <c r="H337" t="s">
        <v>1499</v>
      </c>
      <c r="I337" t="s">
        <v>1803</v>
      </c>
    </row>
    <row r="338" spans="2:9" x14ac:dyDescent="0.25">
      <c r="B338" t="s">
        <v>2815</v>
      </c>
      <c r="C338" t="s">
        <v>2816</v>
      </c>
      <c r="D338" t="s">
        <v>2817</v>
      </c>
      <c r="E338">
        <v>0.7</v>
      </c>
      <c r="F338">
        <v>0.7</v>
      </c>
      <c r="I338" t="s">
        <v>1571</v>
      </c>
    </row>
    <row r="339" spans="2:9" x14ac:dyDescent="0.25">
      <c r="B339" t="s">
        <v>2818</v>
      </c>
      <c r="C339" t="s">
        <v>2819</v>
      </c>
      <c r="D339" t="s">
        <v>2820</v>
      </c>
      <c r="E339">
        <v>5</v>
      </c>
      <c r="F339">
        <v>20</v>
      </c>
      <c r="H339" t="s">
        <v>1499</v>
      </c>
      <c r="I339" t="s">
        <v>1700</v>
      </c>
    </row>
    <row r="340" spans="2:9" x14ac:dyDescent="0.25">
      <c r="B340" t="s">
        <v>2821</v>
      </c>
      <c r="C340" t="s">
        <v>2822</v>
      </c>
      <c r="E340">
        <v>5</v>
      </c>
      <c r="F340">
        <v>20</v>
      </c>
      <c r="I340" t="s">
        <v>1803</v>
      </c>
    </row>
    <row r="341" spans="2:9" x14ac:dyDescent="0.25">
      <c r="B341" t="s">
        <v>2823</v>
      </c>
      <c r="C341" t="s">
        <v>2824</v>
      </c>
    </row>
    <row r="342" spans="2:9" x14ac:dyDescent="0.25">
      <c r="B342" t="s">
        <v>2825</v>
      </c>
      <c r="C342" t="s">
        <v>2826</v>
      </c>
    </row>
    <row r="343" spans="2:9" x14ac:dyDescent="0.25">
      <c r="C343" t="s">
        <v>2827</v>
      </c>
    </row>
    <row r="344" spans="2:9" x14ac:dyDescent="0.25">
      <c r="C344" t="s">
        <v>2828</v>
      </c>
    </row>
    <row r="345" spans="2:9" x14ac:dyDescent="0.25">
      <c r="C345" t="s">
        <v>2829</v>
      </c>
    </row>
    <row r="346" spans="2:9" x14ac:dyDescent="0.25">
      <c r="C346" t="s">
        <v>2830</v>
      </c>
    </row>
    <row r="347" spans="2:9" x14ac:dyDescent="0.25">
      <c r="C347" t="s">
        <v>2831</v>
      </c>
    </row>
    <row r="348" spans="2:9" x14ac:dyDescent="0.25">
      <c r="C348" t="s">
        <v>2832</v>
      </c>
    </row>
    <row r="349" spans="2:9" x14ac:dyDescent="0.25">
      <c r="C349" t="s">
        <v>2833</v>
      </c>
    </row>
    <row r="350" spans="2:9" x14ac:dyDescent="0.25">
      <c r="C350" t="s">
        <v>2834</v>
      </c>
    </row>
    <row r="351" spans="2:9" x14ac:dyDescent="0.25">
      <c r="C351" t="s">
        <v>2835</v>
      </c>
    </row>
    <row r="352" spans="2:9" x14ac:dyDescent="0.25">
      <c r="C352" t="s">
        <v>2836</v>
      </c>
    </row>
    <row r="353" spans="3:9" x14ac:dyDescent="0.25">
      <c r="C353" t="s">
        <v>2837</v>
      </c>
    </row>
    <row r="354" spans="3:9" x14ac:dyDescent="0.25">
      <c r="C354" t="s">
        <v>2838</v>
      </c>
    </row>
    <row r="355" spans="3:9" x14ac:dyDescent="0.25">
      <c r="C355" t="s">
        <v>2839</v>
      </c>
    </row>
    <row r="356" spans="3:9" x14ac:dyDescent="0.25">
      <c r="C356" t="s">
        <v>2840</v>
      </c>
    </row>
    <row r="357" spans="3:9" x14ac:dyDescent="0.25">
      <c r="C357" t="s">
        <v>2841</v>
      </c>
    </row>
    <row r="358" spans="3:9" x14ac:dyDescent="0.25">
      <c r="C358" t="s">
        <v>2842</v>
      </c>
    </row>
    <row r="359" spans="3:9" x14ac:dyDescent="0.25">
      <c r="C359" t="s">
        <v>2843</v>
      </c>
    </row>
    <row r="360" spans="3:9" x14ac:dyDescent="0.25">
      <c r="C360" t="s">
        <v>2844</v>
      </c>
    </row>
    <row r="361" spans="3:9" x14ac:dyDescent="0.25">
      <c r="C361" t="s">
        <v>2845</v>
      </c>
      <c r="I361" t="s">
        <v>2846</v>
      </c>
    </row>
    <row r="362" spans="3:9" x14ac:dyDescent="0.25">
      <c r="C362" t="s">
        <v>2847</v>
      </c>
    </row>
    <row r="363" spans="3:9" x14ac:dyDescent="0.25">
      <c r="C363" t="s">
        <v>2848</v>
      </c>
    </row>
    <row r="364" spans="3:9" x14ac:dyDescent="0.25">
      <c r="C364" t="s">
        <v>2849</v>
      </c>
    </row>
    <row r="365" spans="3:9" x14ac:dyDescent="0.25">
      <c r="C365" t="s">
        <v>2850</v>
      </c>
    </row>
    <row r="366" spans="3:9" x14ac:dyDescent="0.25">
      <c r="C366" t="s">
        <v>2851</v>
      </c>
    </row>
    <row r="367" spans="3:9" x14ac:dyDescent="0.25">
      <c r="C367" t="s">
        <v>2852</v>
      </c>
    </row>
    <row r="368" spans="3:9" x14ac:dyDescent="0.25">
      <c r="C368" t="s">
        <v>2853</v>
      </c>
    </row>
    <row r="369" spans="3:3" x14ac:dyDescent="0.25">
      <c r="C369" t="s">
        <v>2854</v>
      </c>
    </row>
    <row r="370" spans="3:3" x14ac:dyDescent="0.25">
      <c r="C370" t="s">
        <v>2855</v>
      </c>
    </row>
    <row r="371" spans="3:3" x14ac:dyDescent="0.25">
      <c r="C371" t="s">
        <v>2856</v>
      </c>
    </row>
    <row r="372" spans="3:3" x14ac:dyDescent="0.25">
      <c r="C372" t="s">
        <v>2857</v>
      </c>
    </row>
    <row r="373" spans="3:3" x14ac:dyDescent="0.25">
      <c r="C373" t="s">
        <v>2858</v>
      </c>
    </row>
    <row r="374" spans="3:3" x14ac:dyDescent="0.25">
      <c r="C374" t="s">
        <v>2859</v>
      </c>
    </row>
    <row r="375" spans="3:3" x14ac:dyDescent="0.25">
      <c r="C375" t="s">
        <v>2860</v>
      </c>
    </row>
    <row r="376" spans="3:3" x14ac:dyDescent="0.25">
      <c r="C376" t="s">
        <v>2861</v>
      </c>
    </row>
    <row r="377" spans="3:3" x14ac:dyDescent="0.25">
      <c r="C377" t="s">
        <v>2862</v>
      </c>
    </row>
    <row r="378" spans="3:3" x14ac:dyDescent="0.25">
      <c r="C378" t="s">
        <v>2863</v>
      </c>
    </row>
    <row r="379" spans="3:3" x14ac:dyDescent="0.25">
      <c r="C379" t="s">
        <v>2864</v>
      </c>
    </row>
    <row r="380" spans="3:3" x14ac:dyDescent="0.25">
      <c r="C380" t="s">
        <v>2865</v>
      </c>
    </row>
    <row r="381" spans="3:3" x14ac:dyDescent="0.25">
      <c r="C381" t="s">
        <v>2866</v>
      </c>
    </row>
    <row r="382" spans="3:3" x14ac:dyDescent="0.25">
      <c r="C382" t="s">
        <v>2867</v>
      </c>
    </row>
    <row r="383" spans="3:3" x14ac:dyDescent="0.25">
      <c r="C383" t="s">
        <v>2868</v>
      </c>
    </row>
    <row r="384" spans="3:3" x14ac:dyDescent="0.25">
      <c r="C384" t="s">
        <v>2869</v>
      </c>
    </row>
    <row r="385" spans="3:3" x14ac:dyDescent="0.25">
      <c r="C385" t="s">
        <v>2870</v>
      </c>
    </row>
    <row r="386" spans="3:3" x14ac:dyDescent="0.25">
      <c r="C386" t="s">
        <v>2871</v>
      </c>
    </row>
    <row r="387" spans="3:3" x14ac:dyDescent="0.25">
      <c r="C387" t="s">
        <v>2872</v>
      </c>
    </row>
    <row r="388" spans="3:3" x14ac:dyDescent="0.25">
      <c r="C388" t="s">
        <v>2873</v>
      </c>
    </row>
    <row r="389" spans="3:3" x14ac:dyDescent="0.25">
      <c r="C389" t="s">
        <v>2874</v>
      </c>
    </row>
    <row r="390" spans="3:3" x14ac:dyDescent="0.25">
      <c r="C390" t="s">
        <v>2875</v>
      </c>
    </row>
    <row r="391" spans="3:3" x14ac:dyDescent="0.25">
      <c r="C391" t="s">
        <v>2876</v>
      </c>
    </row>
    <row r="392" spans="3:3" x14ac:dyDescent="0.25">
      <c r="C392" t="s">
        <v>2877</v>
      </c>
    </row>
    <row r="393" spans="3:3" x14ac:dyDescent="0.25">
      <c r="C393" t="s">
        <v>2878</v>
      </c>
    </row>
    <row r="394" spans="3:3" x14ac:dyDescent="0.25">
      <c r="C394" t="s">
        <v>2879</v>
      </c>
    </row>
    <row r="395" spans="3:3" x14ac:dyDescent="0.25">
      <c r="C395" t="s">
        <v>2880</v>
      </c>
    </row>
    <row r="396" spans="3:3" x14ac:dyDescent="0.25">
      <c r="C396" t="s">
        <v>2881</v>
      </c>
    </row>
    <row r="397" spans="3:3" x14ac:dyDescent="0.25">
      <c r="C397" t="s">
        <v>2882</v>
      </c>
    </row>
    <row r="398" spans="3:3" x14ac:dyDescent="0.25">
      <c r="C398" t="s">
        <v>2883</v>
      </c>
    </row>
    <row r="399" spans="3:3" x14ac:dyDescent="0.25">
      <c r="C399" t="s">
        <v>2884</v>
      </c>
    </row>
    <row r="400" spans="3:3" x14ac:dyDescent="0.25">
      <c r="C400" t="s">
        <v>2885</v>
      </c>
    </row>
    <row r="401" spans="3:9" x14ac:dyDescent="0.25">
      <c r="C401" t="s">
        <v>2886</v>
      </c>
    </row>
    <row r="402" spans="3:9" x14ac:dyDescent="0.25">
      <c r="C402" t="s">
        <v>2887</v>
      </c>
    </row>
    <row r="403" spans="3:9" x14ac:dyDescent="0.25">
      <c r="C403" t="s">
        <v>2888</v>
      </c>
    </row>
    <row r="404" spans="3:9" x14ac:dyDescent="0.25">
      <c r="C404" t="s">
        <v>2889</v>
      </c>
    </row>
    <row r="405" spans="3:9" x14ac:dyDescent="0.25">
      <c r="C405" t="s">
        <v>2890</v>
      </c>
    </row>
    <row r="406" spans="3:9" x14ac:dyDescent="0.25">
      <c r="C406" t="s">
        <v>2891</v>
      </c>
    </row>
    <row r="407" spans="3:9" x14ac:dyDescent="0.25">
      <c r="C407" t="s">
        <v>2892</v>
      </c>
    </row>
    <row r="408" spans="3:9" x14ac:dyDescent="0.25">
      <c r="C408" t="s">
        <v>2893</v>
      </c>
    </row>
    <row r="409" spans="3:9" x14ac:dyDescent="0.25">
      <c r="C409" t="s">
        <v>2894</v>
      </c>
    </row>
    <row r="410" spans="3:9" x14ac:dyDescent="0.25">
      <c r="C410" t="s">
        <v>2895</v>
      </c>
      <c r="D410" t="s">
        <v>2375</v>
      </c>
      <c r="G410">
        <v>0.05</v>
      </c>
      <c r="H410" t="s">
        <v>1554</v>
      </c>
      <c r="I410" t="s">
        <v>1555</v>
      </c>
    </row>
    <row r="411" spans="3:9" x14ac:dyDescent="0.25">
      <c r="C411" t="s">
        <v>2896</v>
      </c>
      <c r="D411" t="s">
        <v>2375</v>
      </c>
      <c r="G411">
        <v>0.01</v>
      </c>
      <c r="H411" t="s">
        <v>1554</v>
      </c>
      <c r="I411" t="s">
        <v>1555</v>
      </c>
    </row>
    <row r="412" spans="3:9" x14ac:dyDescent="0.25">
      <c r="C412" t="s">
        <v>2897</v>
      </c>
    </row>
    <row r="413" spans="3:9" x14ac:dyDescent="0.25">
      <c r="C413" t="s">
        <v>2898</v>
      </c>
    </row>
    <row r="414" spans="3:9" x14ac:dyDescent="0.25">
      <c r="C414" t="s">
        <v>2899</v>
      </c>
    </row>
    <row r="415" spans="3:9" x14ac:dyDescent="0.25">
      <c r="C415" t="s">
        <v>2900</v>
      </c>
    </row>
    <row r="416" spans="3:9" x14ac:dyDescent="0.25">
      <c r="C416" t="s">
        <v>2901</v>
      </c>
    </row>
    <row r="417" spans="3:3" x14ac:dyDescent="0.25">
      <c r="C417" t="s">
        <v>2902</v>
      </c>
    </row>
    <row r="418" spans="3:3" x14ac:dyDescent="0.25">
      <c r="C418" t="s">
        <v>2903</v>
      </c>
    </row>
    <row r="419" spans="3:3" x14ac:dyDescent="0.25">
      <c r="C419" t="s">
        <v>2904</v>
      </c>
    </row>
    <row r="420" spans="3:3" x14ac:dyDescent="0.25">
      <c r="C420" t="s">
        <v>2905</v>
      </c>
    </row>
    <row r="421" spans="3:3" x14ac:dyDescent="0.25">
      <c r="C421" t="s">
        <v>2906</v>
      </c>
    </row>
    <row r="422" spans="3:3" x14ac:dyDescent="0.25">
      <c r="C422" t="s">
        <v>2907</v>
      </c>
    </row>
    <row r="423" spans="3:3" x14ac:dyDescent="0.25">
      <c r="C423" t="s">
        <v>2908</v>
      </c>
    </row>
    <row r="424" spans="3:3" x14ac:dyDescent="0.25">
      <c r="C424" t="s">
        <v>2909</v>
      </c>
    </row>
    <row r="425" spans="3:3" x14ac:dyDescent="0.25">
      <c r="C425" t="s">
        <v>2910</v>
      </c>
    </row>
    <row r="426" spans="3:3" x14ac:dyDescent="0.25">
      <c r="C426" t="s">
        <v>2911</v>
      </c>
    </row>
    <row r="427" spans="3:3" x14ac:dyDescent="0.25">
      <c r="C427" t="s">
        <v>2912</v>
      </c>
    </row>
    <row r="428" spans="3:3" x14ac:dyDescent="0.25">
      <c r="C428" t="s">
        <v>2913</v>
      </c>
    </row>
    <row r="429" spans="3:3" x14ac:dyDescent="0.25">
      <c r="C429" t="s">
        <v>2914</v>
      </c>
    </row>
    <row r="430" spans="3:3" x14ac:dyDescent="0.25">
      <c r="C430" t="s">
        <v>2915</v>
      </c>
    </row>
    <row r="431" spans="3:3" x14ac:dyDescent="0.25">
      <c r="C431" t="s">
        <v>2916</v>
      </c>
    </row>
    <row r="432" spans="3:3" x14ac:dyDescent="0.25">
      <c r="C432" t="s">
        <v>2917</v>
      </c>
    </row>
    <row r="433" spans="3:3" x14ac:dyDescent="0.25">
      <c r="C433" t="s">
        <v>2918</v>
      </c>
    </row>
    <row r="434" spans="3:3" x14ac:dyDescent="0.25">
      <c r="C434" t="s">
        <v>2919</v>
      </c>
    </row>
    <row r="435" spans="3:3" x14ac:dyDescent="0.25">
      <c r="C435" t="s">
        <v>2920</v>
      </c>
    </row>
    <row r="436" spans="3:3" x14ac:dyDescent="0.25">
      <c r="C436" t="s">
        <v>2921</v>
      </c>
    </row>
    <row r="437" spans="3:3" x14ac:dyDescent="0.25">
      <c r="C437" t="s">
        <v>2922</v>
      </c>
    </row>
    <row r="438" spans="3:3" x14ac:dyDescent="0.25">
      <c r="C438" t="s">
        <v>2923</v>
      </c>
    </row>
    <row r="439" spans="3:3" x14ac:dyDescent="0.25">
      <c r="C439" t="s">
        <v>2924</v>
      </c>
    </row>
    <row r="440" spans="3:3" x14ac:dyDescent="0.25">
      <c r="C440" t="s">
        <v>2925</v>
      </c>
    </row>
  </sheetData>
  <sheetProtection sheet="1" objects="1" scenarios="1"/>
  <pageMargins left="0.7" right="0.7" top="0.75" bottom="0.75" header="0.51180555555555496" footer="0.51180555555555496"/>
  <pageSetup paperSize="0" scale="0" firstPageNumber="0" orientation="portrait" usePrinterDefaults="0" horizontalDpi="0" verticalDpi="0" copie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1040"/>
  <sheetViews>
    <sheetView topLeftCell="A871" zoomScaleNormal="100" workbookViewId="0">
      <selection activeCell="F15" sqref="F15"/>
    </sheetView>
  </sheetViews>
  <sheetFormatPr defaultRowHeight="15" x14ac:dyDescent="0.25"/>
  <cols>
    <col min="1" max="1" width="14"/>
    <col min="2" max="2" width="21.28515625"/>
    <col min="3" max="3" width="13.28515625"/>
    <col min="4" max="1025" width="8.5703125"/>
  </cols>
  <sheetData>
    <row r="1" spans="1:3" x14ac:dyDescent="0.25">
      <c r="A1" t="s">
        <v>67</v>
      </c>
      <c r="B1" t="s">
        <v>721</v>
      </c>
      <c r="C1" t="s">
        <v>2926</v>
      </c>
    </row>
    <row r="2" spans="1:3" ht="30" x14ac:dyDescent="0.25">
      <c r="A2" t="s">
        <v>2927</v>
      </c>
      <c r="B2" s="159" t="s">
        <v>2928</v>
      </c>
      <c r="C2" s="160" t="s">
        <v>2929</v>
      </c>
    </row>
    <row r="3" spans="1:3" x14ac:dyDescent="0.25">
      <c r="A3" t="s">
        <v>2052</v>
      </c>
      <c r="B3" s="159" t="s">
        <v>2930</v>
      </c>
      <c r="C3" s="160" t="s">
        <v>2931</v>
      </c>
    </row>
    <row r="4" spans="1:3" x14ac:dyDescent="0.25">
      <c r="A4" t="s">
        <v>2932</v>
      </c>
      <c r="B4" s="159" t="s">
        <v>2933</v>
      </c>
      <c r="C4" s="160" t="s">
        <v>2934</v>
      </c>
    </row>
    <row r="5" spans="1:3" x14ac:dyDescent="0.25">
      <c r="A5" t="s">
        <v>2935</v>
      </c>
      <c r="B5" s="159" t="s">
        <v>2936</v>
      </c>
      <c r="C5" s="160" t="s">
        <v>2937</v>
      </c>
    </row>
    <row r="6" spans="1:3" x14ac:dyDescent="0.25">
      <c r="A6" t="s">
        <v>2938</v>
      </c>
      <c r="B6" s="159" t="s">
        <v>2939</v>
      </c>
      <c r="C6" s="160" t="s">
        <v>2940</v>
      </c>
    </row>
    <row r="7" spans="1:3" ht="45" x14ac:dyDescent="0.25">
      <c r="A7" t="s">
        <v>2941</v>
      </c>
      <c r="B7" s="159" t="s">
        <v>2942</v>
      </c>
      <c r="C7" s="160" t="s">
        <v>2943</v>
      </c>
    </row>
    <row r="8" spans="1:3" x14ac:dyDescent="0.25">
      <c r="A8" t="s">
        <v>2141</v>
      </c>
      <c r="B8" s="159" t="s">
        <v>2944</v>
      </c>
      <c r="C8" s="160" t="s">
        <v>2945</v>
      </c>
    </row>
    <row r="9" spans="1:3" x14ac:dyDescent="0.25">
      <c r="A9" t="s">
        <v>2946</v>
      </c>
      <c r="B9" s="159" t="s">
        <v>2947</v>
      </c>
      <c r="C9" s="160" t="s">
        <v>2948</v>
      </c>
    </row>
    <row r="10" spans="1:3" ht="30" x14ac:dyDescent="0.25">
      <c r="A10" t="s">
        <v>2949</v>
      </c>
      <c r="B10" s="159" t="s">
        <v>2950</v>
      </c>
      <c r="C10" s="160"/>
    </row>
    <row r="11" spans="1:3" ht="30" x14ac:dyDescent="0.25">
      <c r="A11" t="s">
        <v>2951</v>
      </c>
      <c r="B11" s="159" t="s">
        <v>2952</v>
      </c>
      <c r="C11" s="160" t="s">
        <v>2953</v>
      </c>
    </row>
    <row r="12" spans="1:3" x14ac:dyDescent="0.25">
      <c r="A12" t="s">
        <v>2954</v>
      </c>
      <c r="B12" s="159" t="s">
        <v>2955</v>
      </c>
      <c r="C12" s="160" t="s">
        <v>2956</v>
      </c>
    </row>
    <row r="13" spans="1:3" ht="45" x14ac:dyDescent="0.25">
      <c r="A13" t="s">
        <v>2957</v>
      </c>
      <c r="B13" s="159" t="s">
        <v>2958</v>
      </c>
      <c r="C13" s="160" t="s">
        <v>2959</v>
      </c>
    </row>
    <row r="14" spans="1:3" ht="30" x14ac:dyDescent="0.25">
      <c r="A14" t="s">
        <v>2960</v>
      </c>
      <c r="B14" s="159" t="s">
        <v>2961</v>
      </c>
      <c r="C14" s="160" t="s">
        <v>2962</v>
      </c>
    </row>
    <row r="15" spans="1:3" ht="30" x14ac:dyDescent="0.25">
      <c r="A15" t="s">
        <v>2963</v>
      </c>
      <c r="B15" s="159" t="s">
        <v>2964</v>
      </c>
      <c r="C15" s="160" t="s">
        <v>2965</v>
      </c>
    </row>
    <row r="16" spans="1:3" x14ac:dyDescent="0.25">
      <c r="A16" t="s">
        <v>2966</v>
      </c>
      <c r="B16" s="159" t="s">
        <v>2967</v>
      </c>
      <c r="C16" s="160" t="s">
        <v>2968</v>
      </c>
    </row>
    <row r="17" spans="1:3" ht="60" x14ac:dyDescent="0.25">
      <c r="A17" t="s">
        <v>2969</v>
      </c>
      <c r="B17" s="159" t="s">
        <v>2970</v>
      </c>
      <c r="C17" s="160" t="s">
        <v>2971</v>
      </c>
    </row>
    <row r="18" spans="1:3" ht="45" x14ac:dyDescent="0.25">
      <c r="A18" t="s">
        <v>2972</v>
      </c>
      <c r="B18" s="159" t="s">
        <v>2973</v>
      </c>
      <c r="C18" s="160" t="s">
        <v>2974</v>
      </c>
    </row>
    <row r="19" spans="1:3" x14ac:dyDescent="0.25">
      <c r="A19" t="s">
        <v>2975</v>
      </c>
      <c r="B19" s="159" t="s">
        <v>2976</v>
      </c>
      <c r="C19" s="160" t="s">
        <v>2977</v>
      </c>
    </row>
    <row r="20" spans="1:3" ht="30" x14ac:dyDescent="0.25">
      <c r="A20" t="s">
        <v>2978</v>
      </c>
      <c r="B20" s="159" t="s">
        <v>2979</v>
      </c>
      <c r="C20" s="160"/>
    </row>
    <row r="21" spans="1:3" ht="30" x14ac:dyDescent="0.25">
      <c r="A21" t="s">
        <v>2980</v>
      </c>
      <c r="B21" s="159" t="s">
        <v>2981</v>
      </c>
      <c r="C21" s="160" t="s">
        <v>2982</v>
      </c>
    </row>
    <row r="22" spans="1:3" ht="30" x14ac:dyDescent="0.25">
      <c r="A22" t="s">
        <v>2983</v>
      </c>
      <c r="B22" s="159" t="s">
        <v>2984</v>
      </c>
      <c r="C22" s="160" t="s">
        <v>2985</v>
      </c>
    </row>
    <row r="23" spans="1:3" ht="30" x14ac:dyDescent="0.25">
      <c r="A23" t="s">
        <v>2986</v>
      </c>
      <c r="B23" s="159" t="s">
        <v>2987</v>
      </c>
      <c r="C23" s="160" t="s">
        <v>2988</v>
      </c>
    </row>
    <row r="24" spans="1:3" ht="45" x14ac:dyDescent="0.25">
      <c r="A24" t="s">
        <v>2989</v>
      </c>
      <c r="B24" s="159" t="s">
        <v>2990</v>
      </c>
      <c r="C24" s="160" t="s">
        <v>2991</v>
      </c>
    </row>
    <row r="25" spans="1:3" ht="60" x14ac:dyDescent="0.25">
      <c r="A25" t="s">
        <v>2992</v>
      </c>
      <c r="B25" s="159" t="s">
        <v>2993</v>
      </c>
      <c r="C25" s="160" t="s">
        <v>2994</v>
      </c>
    </row>
    <row r="26" spans="1:3" ht="75" x14ac:dyDescent="0.25">
      <c r="A26" t="s">
        <v>2995</v>
      </c>
      <c r="B26" s="159" t="s">
        <v>2996</v>
      </c>
      <c r="C26" s="160" t="s">
        <v>2997</v>
      </c>
    </row>
    <row r="27" spans="1:3" ht="30" x14ac:dyDescent="0.25">
      <c r="A27" t="s">
        <v>2998</v>
      </c>
      <c r="B27" s="159" t="s">
        <v>2999</v>
      </c>
      <c r="C27" s="160" t="s">
        <v>3000</v>
      </c>
    </row>
    <row r="28" spans="1:3" ht="30" x14ac:dyDescent="0.25">
      <c r="A28" t="s">
        <v>3001</v>
      </c>
      <c r="B28" s="159" t="s">
        <v>3002</v>
      </c>
      <c r="C28" s="160" t="s">
        <v>3003</v>
      </c>
    </row>
    <row r="29" spans="1:3" ht="45" x14ac:dyDescent="0.25">
      <c r="A29" t="s">
        <v>3004</v>
      </c>
      <c r="B29" s="159" t="s">
        <v>3005</v>
      </c>
      <c r="C29" s="160" t="s">
        <v>3006</v>
      </c>
    </row>
    <row r="30" spans="1:3" x14ac:dyDescent="0.25">
      <c r="A30" t="s">
        <v>3007</v>
      </c>
      <c r="B30" s="159" t="s">
        <v>3008</v>
      </c>
      <c r="C30" s="160" t="s">
        <v>3009</v>
      </c>
    </row>
    <row r="31" spans="1:3" x14ac:dyDescent="0.25">
      <c r="A31" t="s">
        <v>3010</v>
      </c>
      <c r="B31" s="159" t="s">
        <v>3011</v>
      </c>
      <c r="C31" s="160" t="s">
        <v>3012</v>
      </c>
    </row>
    <row r="32" spans="1:3" ht="30" x14ac:dyDescent="0.25">
      <c r="A32" t="s">
        <v>3013</v>
      </c>
      <c r="B32" s="159" t="s">
        <v>3014</v>
      </c>
      <c r="C32" s="160" t="s">
        <v>3015</v>
      </c>
    </row>
    <row r="33" spans="1:3" ht="30" x14ac:dyDescent="0.25">
      <c r="A33" t="s">
        <v>3016</v>
      </c>
      <c r="B33" s="159" t="s">
        <v>3017</v>
      </c>
      <c r="C33" s="160" t="s">
        <v>3018</v>
      </c>
    </row>
    <row r="34" spans="1:3" ht="30" x14ac:dyDescent="0.25">
      <c r="A34" t="s">
        <v>3019</v>
      </c>
      <c r="B34" s="159" t="s">
        <v>3020</v>
      </c>
      <c r="C34" s="160" t="s">
        <v>3021</v>
      </c>
    </row>
    <row r="35" spans="1:3" x14ac:dyDescent="0.25">
      <c r="A35" t="s">
        <v>1550</v>
      </c>
      <c r="B35" s="159" t="s">
        <v>3022</v>
      </c>
      <c r="C35" s="160" t="s">
        <v>3023</v>
      </c>
    </row>
    <row r="36" spans="1:3" x14ac:dyDescent="0.25">
      <c r="A36" t="s">
        <v>3024</v>
      </c>
      <c r="B36" s="159" t="s">
        <v>3025</v>
      </c>
      <c r="C36" s="160" t="s">
        <v>3026</v>
      </c>
    </row>
    <row r="37" spans="1:3" x14ac:dyDescent="0.25">
      <c r="A37" t="s">
        <v>3027</v>
      </c>
      <c r="B37" s="159" t="s">
        <v>3028</v>
      </c>
      <c r="C37" s="160" t="s">
        <v>3029</v>
      </c>
    </row>
    <row r="38" spans="1:3" ht="30" x14ac:dyDescent="0.25">
      <c r="A38" t="s">
        <v>3030</v>
      </c>
      <c r="B38" s="159" t="s">
        <v>3031</v>
      </c>
      <c r="C38" s="160" t="s">
        <v>3032</v>
      </c>
    </row>
    <row r="39" spans="1:3" ht="90" x14ac:dyDescent="0.25">
      <c r="A39" t="s">
        <v>3033</v>
      </c>
      <c r="B39" s="159" t="s">
        <v>3034</v>
      </c>
      <c r="C39" s="160" t="s">
        <v>3035</v>
      </c>
    </row>
    <row r="40" spans="1:3" ht="90" x14ac:dyDescent="0.25">
      <c r="A40" t="s">
        <v>3036</v>
      </c>
      <c r="B40" s="159" t="s">
        <v>3037</v>
      </c>
      <c r="C40" s="160" t="s">
        <v>3038</v>
      </c>
    </row>
    <row r="41" spans="1:3" ht="90" x14ac:dyDescent="0.25">
      <c r="A41" t="s">
        <v>3039</v>
      </c>
      <c r="B41" s="159" t="s">
        <v>3040</v>
      </c>
      <c r="C41" s="160" t="s">
        <v>3041</v>
      </c>
    </row>
    <row r="42" spans="1:3" ht="90" x14ac:dyDescent="0.25">
      <c r="A42" t="s">
        <v>3042</v>
      </c>
      <c r="B42" s="159" t="s">
        <v>3043</v>
      </c>
      <c r="C42" s="160" t="s">
        <v>3044</v>
      </c>
    </row>
    <row r="43" spans="1:3" ht="90" x14ac:dyDescent="0.25">
      <c r="A43" t="s">
        <v>3045</v>
      </c>
      <c r="B43" s="159" t="s">
        <v>3046</v>
      </c>
      <c r="C43" s="160" t="s">
        <v>3047</v>
      </c>
    </row>
    <row r="44" spans="1:3" ht="90" x14ac:dyDescent="0.25">
      <c r="A44" t="s">
        <v>3048</v>
      </c>
      <c r="B44" s="159" t="s">
        <v>3049</v>
      </c>
      <c r="C44" s="160" t="s">
        <v>3050</v>
      </c>
    </row>
    <row r="45" spans="1:3" x14ac:dyDescent="0.25">
      <c r="A45" t="s">
        <v>3051</v>
      </c>
      <c r="B45" s="159" t="s">
        <v>3052</v>
      </c>
      <c r="C45" s="160" t="s">
        <v>3053</v>
      </c>
    </row>
    <row r="46" spans="1:3" x14ac:dyDescent="0.25">
      <c r="A46" t="s">
        <v>3054</v>
      </c>
      <c r="B46" s="159" t="s">
        <v>3055</v>
      </c>
      <c r="C46" s="160" t="s">
        <v>3056</v>
      </c>
    </row>
    <row r="47" spans="1:3" x14ac:dyDescent="0.25">
      <c r="A47" t="s">
        <v>3057</v>
      </c>
      <c r="B47" s="159" t="s">
        <v>3058</v>
      </c>
      <c r="C47" s="160" t="s">
        <v>3059</v>
      </c>
    </row>
    <row r="48" spans="1:3" x14ac:dyDescent="0.25">
      <c r="A48" t="s">
        <v>3060</v>
      </c>
      <c r="B48" s="159" t="s">
        <v>3061</v>
      </c>
      <c r="C48" s="160" t="s">
        <v>3062</v>
      </c>
    </row>
    <row r="49" spans="1:3" ht="45" x14ac:dyDescent="0.25">
      <c r="A49" t="s">
        <v>3063</v>
      </c>
      <c r="B49" s="159" t="s">
        <v>3064</v>
      </c>
      <c r="C49" s="160" t="s">
        <v>3065</v>
      </c>
    </row>
    <row r="50" spans="1:3" ht="75" x14ac:dyDescent="0.25">
      <c r="A50" t="s">
        <v>3066</v>
      </c>
      <c r="B50" s="159" t="s">
        <v>3067</v>
      </c>
      <c r="C50" s="160" t="s">
        <v>3068</v>
      </c>
    </row>
    <row r="51" spans="1:3" ht="75" x14ac:dyDescent="0.25">
      <c r="A51" t="s">
        <v>3069</v>
      </c>
      <c r="B51" s="159" t="s">
        <v>3070</v>
      </c>
      <c r="C51" s="160" t="s">
        <v>3071</v>
      </c>
    </row>
    <row r="52" spans="1:3" ht="60" x14ac:dyDescent="0.25">
      <c r="A52" t="s">
        <v>3072</v>
      </c>
      <c r="B52" s="159" t="s">
        <v>3073</v>
      </c>
      <c r="C52" s="160" t="s">
        <v>3074</v>
      </c>
    </row>
    <row r="53" spans="1:3" ht="90" x14ac:dyDescent="0.25">
      <c r="A53" t="s">
        <v>1563</v>
      </c>
      <c r="B53" s="159" t="s">
        <v>3075</v>
      </c>
      <c r="C53" s="160" t="s">
        <v>3076</v>
      </c>
    </row>
    <row r="54" spans="1:3" x14ac:dyDescent="0.25">
      <c r="A54" t="s">
        <v>1563</v>
      </c>
      <c r="B54" s="159" t="s">
        <v>3077</v>
      </c>
      <c r="C54" s="160" t="s">
        <v>3076</v>
      </c>
    </row>
    <row r="55" spans="1:3" ht="30" x14ac:dyDescent="0.25">
      <c r="A55" t="s">
        <v>3078</v>
      </c>
      <c r="B55" s="159" t="s">
        <v>3079</v>
      </c>
      <c r="C55" s="160"/>
    </row>
    <row r="56" spans="1:3" ht="60" x14ac:dyDescent="0.25">
      <c r="A56" t="s">
        <v>3080</v>
      </c>
      <c r="B56" s="159" t="s">
        <v>3081</v>
      </c>
      <c r="C56" s="160" t="s">
        <v>3082</v>
      </c>
    </row>
    <row r="57" spans="1:3" x14ac:dyDescent="0.25">
      <c r="A57" t="s">
        <v>3083</v>
      </c>
      <c r="B57" s="159" t="s">
        <v>3084</v>
      </c>
      <c r="C57" s="160" t="s">
        <v>2962</v>
      </c>
    </row>
    <row r="58" spans="1:3" x14ac:dyDescent="0.25">
      <c r="A58" t="s">
        <v>3085</v>
      </c>
      <c r="B58" s="159" t="s">
        <v>3086</v>
      </c>
      <c r="C58" s="160" t="s">
        <v>3087</v>
      </c>
    </row>
    <row r="59" spans="1:3" ht="30" x14ac:dyDescent="0.25">
      <c r="A59" t="s">
        <v>3088</v>
      </c>
      <c r="B59" s="159" t="s">
        <v>3089</v>
      </c>
      <c r="C59" s="160"/>
    </row>
    <row r="60" spans="1:3" ht="30" x14ac:dyDescent="0.25">
      <c r="A60" t="s">
        <v>3090</v>
      </c>
      <c r="B60" s="159" t="s">
        <v>3091</v>
      </c>
      <c r="C60" s="160" t="s">
        <v>3092</v>
      </c>
    </row>
    <row r="61" spans="1:3" x14ac:dyDescent="0.25">
      <c r="A61" t="s">
        <v>3093</v>
      </c>
      <c r="B61" s="159" t="s">
        <v>3094</v>
      </c>
      <c r="C61" s="160" t="s">
        <v>3095</v>
      </c>
    </row>
    <row r="62" spans="1:3" x14ac:dyDescent="0.25">
      <c r="A62" t="s">
        <v>3096</v>
      </c>
      <c r="B62" s="159" t="s">
        <v>3097</v>
      </c>
      <c r="C62" s="160" t="s">
        <v>3098</v>
      </c>
    </row>
    <row r="63" spans="1:3" x14ac:dyDescent="0.25">
      <c r="A63" t="s">
        <v>3099</v>
      </c>
      <c r="B63" s="159" t="s">
        <v>3100</v>
      </c>
      <c r="C63" s="160" t="s">
        <v>3101</v>
      </c>
    </row>
    <row r="64" spans="1:3" ht="30" x14ac:dyDescent="0.25">
      <c r="A64" t="s">
        <v>3102</v>
      </c>
      <c r="B64" s="159" t="s">
        <v>3103</v>
      </c>
      <c r="C64" s="160" t="s">
        <v>3104</v>
      </c>
    </row>
    <row r="65" spans="1:3" ht="30" x14ac:dyDescent="0.25">
      <c r="A65" t="s">
        <v>3105</v>
      </c>
      <c r="B65" s="159" t="s">
        <v>3106</v>
      </c>
      <c r="C65" s="160" t="s">
        <v>3107</v>
      </c>
    </row>
    <row r="66" spans="1:3" ht="30" x14ac:dyDescent="0.25">
      <c r="A66" t="s">
        <v>3108</v>
      </c>
      <c r="B66" s="159" t="s">
        <v>3109</v>
      </c>
      <c r="C66" s="160" t="s">
        <v>3110</v>
      </c>
    </row>
    <row r="67" spans="1:3" x14ac:dyDescent="0.25">
      <c r="A67" t="s">
        <v>3111</v>
      </c>
      <c r="B67" s="159" t="s">
        <v>3112</v>
      </c>
      <c r="C67" s="160" t="s">
        <v>3113</v>
      </c>
    </row>
    <row r="68" spans="1:3" ht="30" x14ac:dyDescent="0.25">
      <c r="A68" t="s">
        <v>3114</v>
      </c>
      <c r="B68" s="159" t="s">
        <v>3115</v>
      </c>
      <c r="C68" s="160"/>
    </row>
    <row r="69" spans="1:3" x14ac:dyDescent="0.25">
      <c r="A69" t="s">
        <v>3116</v>
      </c>
      <c r="B69" s="159" t="s">
        <v>3117</v>
      </c>
      <c r="C69" s="160" t="s">
        <v>3118</v>
      </c>
    </row>
    <row r="70" spans="1:3" ht="45" x14ac:dyDescent="0.25">
      <c r="A70" t="s">
        <v>3119</v>
      </c>
      <c r="B70" s="159" t="s">
        <v>3120</v>
      </c>
      <c r="C70" s="160"/>
    </row>
    <row r="71" spans="1:3" ht="45" x14ac:dyDescent="0.25">
      <c r="A71" t="s">
        <v>3121</v>
      </c>
      <c r="B71" s="159" t="s">
        <v>3122</v>
      </c>
      <c r="C71" s="160"/>
    </row>
    <row r="72" spans="1:3" ht="30" x14ac:dyDescent="0.25">
      <c r="A72" t="s">
        <v>3123</v>
      </c>
      <c r="B72" s="159" t="s">
        <v>3124</v>
      </c>
      <c r="C72" s="160" t="s">
        <v>3125</v>
      </c>
    </row>
    <row r="73" spans="1:3" ht="30" x14ac:dyDescent="0.25">
      <c r="A73" t="s">
        <v>3126</v>
      </c>
      <c r="B73" s="159" t="s">
        <v>3127</v>
      </c>
      <c r="C73" s="160" t="s">
        <v>3128</v>
      </c>
    </row>
    <row r="74" spans="1:3" x14ac:dyDescent="0.25">
      <c r="A74" t="s">
        <v>3129</v>
      </c>
      <c r="B74" s="159" t="s">
        <v>3130</v>
      </c>
      <c r="C74" s="160" t="s">
        <v>3131</v>
      </c>
    </row>
    <row r="75" spans="1:3" ht="30" x14ac:dyDescent="0.25">
      <c r="A75" t="s">
        <v>3132</v>
      </c>
      <c r="B75" s="159" t="s">
        <v>3133</v>
      </c>
      <c r="C75" s="160" t="s">
        <v>3134</v>
      </c>
    </row>
    <row r="76" spans="1:3" x14ac:dyDescent="0.25">
      <c r="A76" t="s">
        <v>3135</v>
      </c>
      <c r="B76" s="159" t="s">
        <v>3136</v>
      </c>
      <c r="C76" s="160" t="s">
        <v>3137</v>
      </c>
    </row>
    <row r="77" spans="1:3" ht="30" x14ac:dyDescent="0.25">
      <c r="A77" t="s">
        <v>1597</v>
      </c>
      <c r="B77" s="159" t="s">
        <v>3138</v>
      </c>
      <c r="C77" s="160" t="s">
        <v>3139</v>
      </c>
    </row>
    <row r="78" spans="1:3" ht="30" x14ac:dyDescent="0.25">
      <c r="A78" t="s">
        <v>1618</v>
      </c>
      <c r="B78" s="159" t="s">
        <v>3140</v>
      </c>
      <c r="C78" s="160" t="s">
        <v>3141</v>
      </c>
    </row>
    <row r="79" spans="1:3" x14ac:dyDescent="0.25">
      <c r="A79" t="s">
        <v>3142</v>
      </c>
      <c r="B79" s="159" t="s">
        <v>3143</v>
      </c>
      <c r="C79" s="160" t="s">
        <v>3144</v>
      </c>
    </row>
    <row r="80" spans="1:3" ht="30" x14ac:dyDescent="0.25">
      <c r="A80" t="s">
        <v>3145</v>
      </c>
      <c r="B80" s="159" t="s">
        <v>3146</v>
      </c>
      <c r="C80" s="160" t="s">
        <v>3147</v>
      </c>
    </row>
    <row r="81" spans="1:3" ht="30" x14ac:dyDescent="0.25">
      <c r="A81" t="s">
        <v>3148</v>
      </c>
      <c r="B81" s="159" t="s">
        <v>3149</v>
      </c>
      <c r="C81" s="160" t="s">
        <v>3150</v>
      </c>
    </row>
    <row r="82" spans="1:3" x14ac:dyDescent="0.25">
      <c r="A82" t="s">
        <v>3151</v>
      </c>
      <c r="B82" s="159" t="s">
        <v>3152</v>
      </c>
      <c r="C82" s="160"/>
    </row>
    <row r="83" spans="1:3" ht="30" x14ac:dyDescent="0.25">
      <c r="A83" t="s">
        <v>3153</v>
      </c>
      <c r="B83" s="159" t="s">
        <v>3154</v>
      </c>
      <c r="C83" s="160" t="s">
        <v>3155</v>
      </c>
    </row>
    <row r="84" spans="1:3" x14ac:dyDescent="0.25">
      <c r="A84" t="s">
        <v>3156</v>
      </c>
      <c r="B84" s="159" t="s">
        <v>3157</v>
      </c>
      <c r="C84" s="160" t="s">
        <v>3158</v>
      </c>
    </row>
    <row r="85" spans="1:3" ht="30" x14ac:dyDescent="0.25">
      <c r="A85" t="s">
        <v>3159</v>
      </c>
      <c r="B85" s="159" t="s">
        <v>3160</v>
      </c>
      <c r="C85" s="160" t="s">
        <v>3161</v>
      </c>
    </row>
    <row r="86" spans="1:3" ht="30" x14ac:dyDescent="0.25">
      <c r="A86" t="s">
        <v>3162</v>
      </c>
      <c r="B86" s="159" t="s">
        <v>3163</v>
      </c>
      <c r="C86" s="160"/>
    </row>
    <row r="87" spans="1:3" ht="30" x14ac:dyDescent="0.25">
      <c r="A87" t="s">
        <v>3164</v>
      </c>
      <c r="B87" s="159" t="s">
        <v>3165</v>
      </c>
      <c r="C87" s="160" t="s">
        <v>3166</v>
      </c>
    </row>
    <row r="88" spans="1:3" x14ac:dyDescent="0.25">
      <c r="A88" t="s">
        <v>3167</v>
      </c>
      <c r="B88" s="159" t="s">
        <v>3168</v>
      </c>
      <c r="C88" s="160" t="s">
        <v>3169</v>
      </c>
    </row>
    <row r="89" spans="1:3" x14ac:dyDescent="0.25">
      <c r="A89" t="s">
        <v>3170</v>
      </c>
      <c r="B89" s="159" t="s">
        <v>3171</v>
      </c>
      <c r="C89" s="160" t="s">
        <v>3172</v>
      </c>
    </row>
    <row r="90" spans="1:3" x14ac:dyDescent="0.25">
      <c r="A90" t="s">
        <v>3173</v>
      </c>
      <c r="B90" s="159" t="s">
        <v>3174</v>
      </c>
      <c r="C90" s="160" t="s">
        <v>3175</v>
      </c>
    </row>
    <row r="91" spans="1:3" x14ac:dyDescent="0.25">
      <c r="A91" t="s">
        <v>3176</v>
      </c>
      <c r="B91" s="159" t="s">
        <v>3177</v>
      </c>
      <c r="C91" s="160"/>
    </row>
    <row r="92" spans="1:3" x14ac:dyDescent="0.25">
      <c r="A92" t="s">
        <v>3178</v>
      </c>
      <c r="B92" s="159" t="s">
        <v>3179</v>
      </c>
      <c r="C92" s="160" t="s">
        <v>3180</v>
      </c>
    </row>
    <row r="93" spans="1:3" x14ac:dyDescent="0.25">
      <c r="A93" t="s">
        <v>3181</v>
      </c>
      <c r="B93" s="159" t="s">
        <v>3182</v>
      </c>
      <c r="C93" s="160" t="s">
        <v>3183</v>
      </c>
    </row>
    <row r="94" spans="1:3" ht="60" x14ac:dyDescent="0.25">
      <c r="A94" t="s">
        <v>3184</v>
      </c>
      <c r="B94" s="159" t="s">
        <v>3185</v>
      </c>
      <c r="C94" s="160" t="s">
        <v>3186</v>
      </c>
    </row>
    <row r="95" spans="1:3" x14ac:dyDescent="0.25">
      <c r="A95" t="s">
        <v>3184</v>
      </c>
      <c r="B95" s="159" t="s">
        <v>3187</v>
      </c>
      <c r="C95" s="160" t="s">
        <v>3186</v>
      </c>
    </row>
    <row r="96" spans="1:3" x14ac:dyDescent="0.25">
      <c r="A96" t="s">
        <v>3188</v>
      </c>
      <c r="B96" s="159" t="s">
        <v>3189</v>
      </c>
      <c r="C96" s="160" t="s">
        <v>3190</v>
      </c>
    </row>
    <row r="97" spans="1:3" x14ac:dyDescent="0.25">
      <c r="A97" t="s">
        <v>3191</v>
      </c>
      <c r="B97" s="159" t="s">
        <v>3192</v>
      </c>
      <c r="C97" s="160" t="s">
        <v>3193</v>
      </c>
    </row>
    <row r="98" spans="1:3" x14ac:dyDescent="0.25">
      <c r="A98" t="s">
        <v>3194</v>
      </c>
      <c r="B98" s="159" t="s">
        <v>3195</v>
      </c>
      <c r="C98" s="160" t="s">
        <v>3196</v>
      </c>
    </row>
    <row r="99" spans="1:3" ht="30" x14ac:dyDescent="0.25">
      <c r="A99" t="s">
        <v>3197</v>
      </c>
      <c r="B99" s="159" t="s">
        <v>3198</v>
      </c>
      <c r="C99" s="160" t="s">
        <v>3199</v>
      </c>
    </row>
    <row r="100" spans="1:3" x14ac:dyDescent="0.25">
      <c r="A100" t="s">
        <v>1804</v>
      </c>
      <c r="B100" s="159" t="s">
        <v>3200</v>
      </c>
      <c r="C100" s="160" t="s">
        <v>3201</v>
      </c>
    </row>
    <row r="101" spans="1:3" ht="30" x14ac:dyDescent="0.25">
      <c r="A101" t="s">
        <v>3202</v>
      </c>
      <c r="B101" s="159" t="s">
        <v>3203</v>
      </c>
      <c r="C101" s="160" t="s">
        <v>3204</v>
      </c>
    </row>
    <row r="102" spans="1:3" x14ac:dyDescent="0.25">
      <c r="A102" t="s">
        <v>3205</v>
      </c>
      <c r="B102" s="159" t="s">
        <v>3206</v>
      </c>
      <c r="C102" s="160" t="s">
        <v>3207</v>
      </c>
    </row>
    <row r="103" spans="1:3" x14ac:dyDescent="0.25">
      <c r="A103" t="s">
        <v>3208</v>
      </c>
      <c r="B103" s="159" t="s">
        <v>3209</v>
      </c>
      <c r="C103" s="160" t="s">
        <v>3210</v>
      </c>
    </row>
    <row r="104" spans="1:3" x14ac:dyDescent="0.25">
      <c r="A104" t="s">
        <v>3211</v>
      </c>
      <c r="B104" s="159" t="s">
        <v>3212</v>
      </c>
      <c r="C104" s="160" t="s">
        <v>3213</v>
      </c>
    </row>
    <row r="105" spans="1:3" ht="30" x14ac:dyDescent="0.25">
      <c r="A105" t="s">
        <v>3214</v>
      </c>
      <c r="B105" s="159" t="s">
        <v>3215</v>
      </c>
      <c r="C105" s="160" t="s">
        <v>3216</v>
      </c>
    </row>
    <row r="106" spans="1:3" x14ac:dyDescent="0.25">
      <c r="A106" t="s">
        <v>3217</v>
      </c>
      <c r="B106" s="159" t="s">
        <v>3218</v>
      </c>
      <c r="C106" s="160"/>
    </row>
    <row r="107" spans="1:3" x14ac:dyDescent="0.25">
      <c r="A107" t="s">
        <v>3219</v>
      </c>
      <c r="B107" s="159" t="s">
        <v>3220</v>
      </c>
      <c r="C107" s="160"/>
    </row>
    <row r="108" spans="1:3" x14ac:dyDescent="0.25">
      <c r="A108" t="s">
        <v>3221</v>
      </c>
      <c r="B108" s="159" t="s">
        <v>3222</v>
      </c>
      <c r="C108" s="160"/>
    </row>
    <row r="109" spans="1:3" x14ac:dyDescent="0.25">
      <c r="A109" t="s">
        <v>3223</v>
      </c>
      <c r="B109" s="159" t="s">
        <v>3224</v>
      </c>
      <c r="C109" s="160" t="s">
        <v>3225</v>
      </c>
    </row>
    <row r="110" spans="1:3" x14ac:dyDescent="0.25">
      <c r="A110" t="s">
        <v>3226</v>
      </c>
      <c r="B110" s="159" t="s">
        <v>3227</v>
      </c>
      <c r="C110" s="160" t="s">
        <v>3228</v>
      </c>
    </row>
    <row r="111" spans="1:3" ht="45" x14ac:dyDescent="0.25">
      <c r="A111" t="s">
        <v>3229</v>
      </c>
      <c r="B111" s="159" t="s">
        <v>3230</v>
      </c>
      <c r="C111" s="160"/>
    </row>
    <row r="112" spans="1:3" x14ac:dyDescent="0.25">
      <c r="A112" t="s">
        <v>3231</v>
      </c>
      <c r="B112" s="159" t="s">
        <v>3232</v>
      </c>
      <c r="C112" s="160" t="s">
        <v>3233</v>
      </c>
    </row>
    <row r="113" spans="1:3" x14ac:dyDescent="0.25">
      <c r="A113" t="s">
        <v>3234</v>
      </c>
      <c r="B113" s="159" t="s">
        <v>3235</v>
      </c>
      <c r="C113" s="160" t="s">
        <v>3236</v>
      </c>
    </row>
    <row r="114" spans="1:3" x14ac:dyDescent="0.25">
      <c r="A114" t="s">
        <v>3237</v>
      </c>
      <c r="B114" s="159" t="s">
        <v>3238</v>
      </c>
      <c r="C114" s="160" t="s">
        <v>3239</v>
      </c>
    </row>
    <row r="115" spans="1:3" x14ac:dyDescent="0.25">
      <c r="A115" t="s">
        <v>3240</v>
      </c>
      <c r="B115" s="159" t="s">
        <v>3241</v>
      </c>
      <c r="C115" s="160" t="s">
        <v>3242</v>
      </c>
    </row>
    <row r="116" spans="1:3" x14ac:dyDescent="0.25">
      <c r="A116" t="s">
        <v>3243</v>
      </c>
      <c r="B116" s="159" t="s">
        <v>3244</v>
      </c>
      <c r="C116" s="160" t="s">
        <v>3245</v>
      </c>
    </row>
    <row r="117" spans="1:3" x14ac:dyDescent="0.25">
      <c r="A117" t="s">
        <v>3246</v>
      </c>
      <c r="B117" s="159" t="s">
        <v>3247</v>
      </c>
      <c r="C117" s="160" t="s">
        <v>3248</v>
      </c>
    </row>
    <row r="118" spans="1:3" x14ac:dyDescent="0.25">
      <c r="A118" t="s">
        <v>3249</v>
      </c>
      <c r="B118" s="159" t="s">
        <v>3250</v>
      </c>
      <c r="C118" s="160" t="s">
        <v>3251</v>
      </c>
    </row>
    <row r="119" spans="1:3" x14ac:dyDescent="0.25">
      <c r="A119" t="s">
        <v>3252</v>
      </c>
      <c r="B119" s="159" t="s">
        <v>3253</v>
      </c>
      <c r="C119" s="160" t="s">
        <v>3254</v>
      </c>
    </row>
    <row r="120" spans="1:3" x14ac:dyDescent="0.25">
      <c r="A120" t="s">
        <v>3255</v>
      </c>
      <c r="B120" s="159" t="s">
        <v>3256</v>
      </c>
      <c r="C120" s="160" t="s">
        <v>3257</v>
      </c>
    </row>
    <row r="121" spans="1:3" x14ac:dyDescent="0.25">
      <c r="A121" t="s">
        <v>3258</v>
      </c>
      <c r="B121" s="159" t="s">
        <v>3259</v>
      </c>
      <c r="C121" s="160" t="s">
        <v>3260</v>
      </c>
    </row>
    <row r="122" spans="1:3" x14ac:dyDescent="0.25">
      <c r="A122" t="s">
        <v>3261</v>
      </c>
      <c r="B122" s="159" t="s">
        <v>3262</v>
      </c>
      <c r="C122" s="160" t="s">
        <v>3263</v>
      </c>
    </row>
    <row r="123" spans="1:3" ht="30" x14ac:dyDescent="0.25">
      <c r="A123" t="s">
        <v>3264</v>
      </c>
      <c r="B123" s="159" t="s">
        <v>3265</v>
      </c>
      <c r="C123" s="160" t="s">
        <v>3266</v>
      </c>
    </row>
    <row r="124" spans="1:3" ht="30" x14ac:dyDescent="0.25">
      <c r="A124" t="s">
        <v>3267</v>
      </c>
      <c r="B124" s="159" t="s">
        <v>3268</v>
      </c>
      <c r="C124" s="160" t="s">
        <v>3269</v>
      </c>
    </row>
    <row r="125" spans="1:3" ht="30" x14ac:dyDescent="0.25">
      <c r="A125" t="s">
        <v>3270</v>
      </c>
      <c r="B125" s="159" t="s">
        <v>3271</v>
      </c>
      <c r="C125" s="160" t="s">
        <v>3272</v>
      </c>
    </row>
    <row r="126" spans="1:3" ht="30" x14ac:dyDescent="0.25">
      <c r="A126" t="s">
        <v>3273</v>
      </c>
      <c r="B126" s="159" t="s">
        <v>3274</v>
      </c>
      <c r="C126" s="160" t="s">
        <v>3275</v>
      </c>
    </row>
    <row r="127" spans="1:3" ht="45" x14ac:dyDescent="0.25">
      <c r="A127" t="s">
        <v>3276</v>
      </c>
      <c r="B127" s="159" t="s">
        <v>3277</v>
      </c>
      <c r="C127" s="160" t="s">
        <v>3278</v>
      </c>
    </row>
    <row r="128" spans="1:3" x14ac:dyDescent="0.25">
      <c r="A128" t="s">
        <v>3279</v>
      </c>
      <c r="B128" s="159" t="s">
        <v>3280</v>
      </c>
      <c r="C128" s="160" t="s">
        <v>3281</v>
      </c>
    </row>
    <row r="129" spans="1:3" ht="30" x14ac:dyDescent="0.25">
      <c r="A129" t="s">
        <v>3282</v>
      </c>
      <c r="B129" s="159" t="s">
        <v>3283</v>
      </c>
      <c r="C129" s="160" t="s">
        <v>3284</v>
      </c>
    </row>
    <row r="130" spans="1:3" x14ac:dyDescent="0.25">
      <c r="A130" t="s">
        <v>3285</v>
      </c>
      <c r="B130" s="159" t="s">
        <v>3286</v>
      </c>
      <c r="C130" s="160" t="s">
        <v>3287</v>
      </c>
    </row>
    <row r="131" spans="1:3" x14ac:dyDescent="0.25">
      <c r="A131" t="s">
        <v>3288</v>
      </c>
      <c r="B131" s="159" t="s">
        <v>3289</v>
      </c>
      <c r="C131" s="160" t="s">
        <v>3290</v>
      </c>
    </row>
    <row r="132" spans="1:3" x14ac:dyDescent="0.25">
      <c r="A132" t="s">
        <v>3291</v>
      </c>
      <c r="B132" s="159" t="s">
        <v>3292</v>
      </c>
      <c r="C132" s="160" t="s">
        <v>3293</v>
      </c>
    </row>
    <row r="133" spans="1:3" ht="30" x14ac:dyDescent="0.25">
      <c r="A133" t="s">
        <v>3294</v>
      </c>
      <c r="B133" s="159" t="s">
        <v>3295</v>
      </c>
      <c r="C133" s="160" t="s">
        <v>3296</v>
      </c>
    </row>
    <row r="134" spans="1:3" ht="30" x14ac:dyDescent="0.25">
      <c r="A134" t="s">
        <v>3297</v>
      </c>
      <c r="B134" s="159" t="s">
        <v>3298</v>
      </c>
      <c r="C134" s="160" t="s">
        <v>3299</v>
      </c>
    </row>
    <row r="135" spans="1:3" x14ac:dyDescent="0.25">
      <c r="A135" t="s">
        <v>3300</v>
      </c>
      <c r="B135" s="159" t="s">
        <v>3301</v>
      </c>
      <c r="C135" s="160" t="s">
        <v>3302</v>
      </c>
    </row>
    <row r="136" spans="1:3" x14ac:dyDescent="0.25">
      <c r="A136" t="s">
        <v>3303</v>
      </c>
      <c r="B136" s="159" t="s">
        <v>3304</v>
      </c>
      <c r="C136" s="160" t="s">
        <v>3305</v>
      </c>
    </row>
    <row r="137" spans="1:3" x14ac:dyDescent="0.25">
      <c r="A137" t="s">
        <v>3306</v>
      </c>
      <c r="B137" s="159" t="s">
        <v>3307</v>
      </c>
      <c r="C137" s="160" t="s">
        <v>3308</v>
      </c>
    </row>
    <row r="138" spans="1:3" x14ac:dyDescent="0.25">
      <c r="A138" t="s">
        <v>3309</v>
      </c>
      <c r="B138" s="159" t="s">
        <v>3310</v>
      </c>
      <c r="C138" s="160" t="s">
        <v>3311</v>
      </c>
    </row>
    <row r="139" spans="1:3" ht="30" x14ac:dyDescent="0.25">
      <c r="A139" t="s">
        <v>3312</v>
      </c>
      <c r="B139" s="159" t="s">
        <v>3313</v>
      </c>
      <c r="C139" s="160"/>
    </row>
    <row r="140" spans="1:3" x14ac:dyDescent="0.25">
      <c r="A140" t="s">
        <v>3314</v>
      </c>
      <c r="B140" s="159" t="s">
        <v>3315</v>
      </c>
      <c r="C140" s="160" t="s">
        <v>3316</v>
      </c>
    </row>
    <row r="141" spans="1:3" ht="30" x14ac:dyDescent="0.25">
      <c r="A141" t="s">
        <v>3317</v>
      </c>
      <c r="B141" s="159" t="s">
        <v>3318</v>
      </c>
      <c r="C141" s="160" t="s">
        <v>3319</v>
      </c>
    </row>
    <row r="142" spans="1:3" x14ac:dyDescent="0.25">
      <c r="A142" t="s">
        <v>3320</v>
      </c>
      <c r="B142" s="159" t="s">
        <v>3321</v>
      </c>
      <c r="C142" s="160"/>
    </row>
    <row r="143" spans="1:3" x14ac:dyDescent="0.25">
      <c r="A143" t="s">
        <v>3322</v>
      </c>
      <c r="B143" s="159" t="s">
        <v>3323</v>
      </c>
      <c r="C143" s="160" t="s">
        <v>3324</v>
      </c>
    </row>
    <row r="144" spans="1:3" ht="30" x14ac:dyDescent="0.25">
      <c r="A144" t="s">
        <v>3325</v>
      </c>
      <c r="B144" s="159" t="s">
        <v>3326</v>
      </c>
      <c r="C144" s="160" t="s">
        <v>3327</v>
      </c>
    </row>
    <row r="145" spans="1:3" x14ac:dyDescent="0.25">
      <c r="A145" t="s">
        <v>3328</v>
      </c>
      <c r="B145" s="159" t="s">
        <v>3329</v>
      </c>
      <c r="C145" s="160" t="s">
        <v>3330</v>
      </c>
    </row>
    <row r="146" spans="1:3" ht="30" x14ac:dyDescent="0.25">
      <c r="A146" t="s">
        <v>3331</v>
      </c>
      <c r="B146" s="159" t="s">
        <v>3332</v>
      </c>
      <c r="C146" s="160" t="s">
        <v>3333</v>
      </c>
    </row>
    <row r="147" spans="1:3" x14ac:dyDescent="0.25">
      <c r="A147" t="s">
        <v>3334</v>
      </c>
      <c r="B147" s="159" t="s">
        <v>3335</v>
      </c>
      <c r="C147" s="160" t="s">
        <v>3336</v>
      </c>
    </row>
    <row r="148" spans="1:3" x14ac:dyDescent="0.25">
      <c r="A148" t="s">
        <v>3337</v>
      </c>
      <c r="B148" s="159" t="s">
        <v>3338</v>
      </c>
      <c r="C148" s="160" t="s">
        <v>3339</v>
      </c>
    </row>
    <row r="149" spans="1:3" ht="45" x14ac:dyDescent="0.25">
      <c r="A149" t="s">
        <v>3340</v>
      </c>
      <c r="B149" s="159" t="s">
        <v>3341</v>
      </c>
      <c r="C149" s="160" t="s">
        <v>3342</v>
      </c>
    </row>
    <row r="150" spans="1:3" x14ac:dyDescent="0.25">
      <c r="A150" t="s">
        <v>3343</v>
      </c>
      <c r="B150" s="159" t="s">
        <v>3344</v>
      </c>
      <c r="C150" s="160" t="s">
        <v>3345</v>
      </c>
    </row>
    <row r="151" spans="1:3" x14ac:dyDescent="0.25">
      <c r="A151" t="s">
        <v>3346</v>
      </c>
      <c r="B151" s="159" t="s">
        <v>3347</v>
      </c>
      <c r="C151" s="160" t="s">
        <v>3348</v>
      </c>
    </row>
    <row r="152" spans="1:3" x14ac:dyDescent="0.25">
      <c r="A152" t="s">
        <v>3349</v>
      </c>
      <c r="B152" s="159" t="s">
        <v>3350</v>
      </c>
      <c r="C152" s="160"/>
    </row>
    <row r="153" spans="1:3" x14ac:dyDescent="0.25">
      <c r="A153" t="s">
        <v>3351</v>
      </c>
      <c r="B153" s="159" t="s">
        <v>3352</v>
      </c>
      <c r="C153" s="160" t="s">
        <v>3353</v>
      </c>
    </row>
    <row r="154" spans="1:3" x14ac:dyDescent="0.25">
      <c r="A154" t="s">
        <v>3354</v>
      </c>
      <c r="B154" s="159" t="s">
        <v>3355</v>
      </c>
      <c r="C154" s="160" t="s">
        <v>3356</v>
      </c>
    </row>
    <row r="155" spans="1:3" x14ac:dyDescent="0.25">
      <c r="A155" t="s">
        <v>3357</v>
      </c>
      <c r="B155" s="159" t="s">
        <v>3358</v>
      </c>
      <c r="C155" s="160" t="s">
        <v>3359</v>
      </c>
    </row>
    <row r="156" spans="1:3" x14ac:dyDescent="0.25">
      <c r="A156" t="s">
        <v>3360</v>
      </c>
      <c r="B156" s="159" t="s">
        <v>3361</v>
      </c>
      <c r="C156" s="160" t="s">
        <v>3362</v>
      </c>
    </row>
    <row r="157" spans="1:3" x14ac:dyDescent="0.25">
      <c r="A157" t="s">
        <v>3363</v>
      </c>
      <c r="B157" s="159" t="s">
        <v>3364</v>
      </c>
      <c r="C157" s="160" t="s">
        <v>3365</v>
      </c>
    </row>
    <row r="158" spans="1:3" x14ac:dyDescent="0.25">
      <c r="A158" t="s">
        <v>3366</v>
      </c>
      <c r="B158" s="159" t="s">
        <v>3367</v>
      </c>
      <c r="C158" s="160" t="s">
        <v>3368</v>
      </c>
    </row>
    <row r="159" spans="1:3" x14ac:dyDescent="0.25">
      <c r="A159" t="s">
        <v>3369</v>
      </c>
      <c r="B159" s="159" t="s">
        <v>3370</v>
      </c>
      <c r="C159" s="160" t="s">
        <v>3371</v>
      </c>
    </row>
    <row r="160" spans="1:3" x14ac:dyDescent="0.25">
      <c r="A160" t="s">
        <v>3372</v>
      </c>
      <c r="B160" s="159" t="s">
        <v>3373</v>
      </c>
      <c r="C160" s="160" t="s">
        <v>3374</v>
      </c>
    </row>
    <row r="161" spans="1:3" x14ac:dyDescent="0.25">
      <c r="A161" t="s">
        <v>3375</v>
      </c>
      <c r="B161" s="159" t="s">
        <v>3376</v>
      </c>
      <c r="C161" s="160" t="s">
        <v>3377</v>
      </c>
    </row>
    <row r="162" spans="1:3" x14ac:dyDescent="0.25">
      <c r="A162" t="s">
        <v>3378</v>
      </c>
      <c r="B162" s="159" t="s">
        <v>3379</v>
      </c>
      <c r="C162" s="160" t="s">
        <v>3380</v>
      </c>
    </row>
    <row r="163" spans="1:3" x14ac:dyDescent="0.25">
      <c r="A163" t="s">
        <v>3381</v>
      </c>
      <c r="B163" s="159" t="s">
        <v>3382</v>
      </c>
      <c r="C163" s="160" t="s">
        <v>3383</v>
      </c>
    </row>
    <row r="164" spans="1:3" x14ac:dyDescent="0.25">
      <c r="A164" t="s">
        <v>3384</v>
      </c>
      <c r="B164" s="159" t="s">
        <v>3385</v>
      </c>
      <c r="C164" s="160" t="s">
        <v>3386</v>
      </c>
    </row>
    <row r="165" spans="1:3" ht="30" x14ac:dyDescent="0.25">
      <c r="A165" t="s">
        <v>3387</v>
      </c>
      <c r="B165" s="159" t="s">
        <v>3388</v>
      </c>
      <c r="C165" s="160" t="s">
        <v>3389</v>
      </c>
    </row>
    <row r="166" spans="1:3" x14ac:dyDescent="0.25">
      <c r="A166" t="s">
        <v>3390</v>
      </c>
      <c r="B166" s="159" t="s">
        <v>3391</v>
      </c>
      <c r="C166" s="160" t="s">
        <v>3392</v>
      </c>
    </row>
    <row r="167" spans="1:3" x14ac:dyDescent="0.25">
      <c r="A167" t="s">
        <v>3393</v>
      </c>
      <c r="B167" s="159" t="s">
        <v>3394</v>
      </c>
      <c r="C167" s="160" t="s">
        <v>3395</v>
      </c>
    </row>
    <row r="168" spans="1:3" ht="45" x14ac:dyDescent="0.25">
      <c r="A168" t="s">
        <v>3396</v>
      </c>
      <c r="B168" s="159" t="s">
        <v>3397</v>
      </c>
      <c r="C168" s="160" t="s">
        <v>3398</v>
      </c>
    </row>
    <row r="169" spans="1:3" ht="30" x14ac:dyDescent="0.25">
      <c r="A169" t="s">
        <v>3399</v>
      </c>
      <c r="B169" s="159" t="s">
        <v>3400</v>
      </c>
      <c r="C169" s="160" t="s">
        <v>3401</v>
      </c>
    </row>
    <row r="170" spans="1:3" ht="30" x14ac:dyDescent="0.25">
      <c r="A170" t="s">
        <v>3402</v>
      </c>
      <c r="B170" s="159" t="s">
        <v>3403</v>
      </c>
      <c r="C170" s="160" t="s">
        <v>3404</v>
      </c>
    </row>
    <row r="171" spans="1:3" x14ac:dyDescent="0.25">
      <c r="A171" t="s">
        <v>3405</v>
      </c>
      <c r="B171" s="159" t="s">
        <v>3406</v>
      </c>
      <c r="C171" s="160" t="s">
        <v>3407</v>
      </c>
    </row>
    <row r="172" spans="1:3" ht="30" x14ac:dyDescent="0.25">
      <c r="A172" t="s">
        <v>3408</v>
      </c>
      <c r="B172" s="159" t="s">
        <v>3409</v>
      </c>
      <c r="C172" s="160"/>
    </row>
    <row r="173" spans="1:3" ht="30" x14ac:dyDescent="0.25">
      <c r="A173" t="s">
        <v>3410</v>
      </c>
      <c r="B173" s="159" t="s">
        <v>3411</v>
      </c>
      <c r="C173" s="160" t="s">
        <v>3412</v>
      </c>
    </row>
    <row r="174" spans="1:3" ht="45" x14ac:dyDescent="0.25">
      <c r="A174" t="s">
        <v>3413</v>
      </c>
      <c r="B174" s="159" t="s">
        <v>3414</v>
      </c>
      <c r="C174" s="160"/>
    </row>
    <row r="175" spans="1:3" ht="30" x14ac:dyDescent="0.25">
      <c r="A175" t="s">
        <v>3415</v>
      </c>
      <c r="B175" s="159" t="s">
        <v>3416</v>
      </c>
      <c r="C175" s="160" t="s">
        <v>3417</v>
      </c>
    </row>
    <row r="176" spans="1:3" x14ac:dyDescent="0.25">
      <c r="A176" t="s">
        <v>3418</v>
      </c>
      <c r="B176" s="159" t="s">
        <v>3419</v>
      </c>
      <c r="C176" s="160" t="s">
        <v>3420</v>
      </c>
    </row>
    <row r="177" spans="1:3" ht="30" x14ac:dyDescent="0.25">
      <c r="A177" t="s">
        <v>3421</v>
      </c>
      <c r="B177" s="159" t="s">
        <v>3422</v>
      </c>
      <c r="C177" s="160" t="s">
        <v>3423</v>
      </c>
    </row>
    <row r="178" spans="1:3" ht="30" x14ac:dyDescent="0.25">
      <c r="A178" t="s">
        <v>3424</v>
      </c>
      <c r="B178" s="159" t="s">
        <v>3425</v>
      </c>
      <c r="C178" s="160" t="s">
        <v>3426</v>
      </c>
    </row>
    <row r="179" spans="1:3" ht="45" x14ac:dyDescent="0.25">
      <c r="A179" t="s">
        <v>1858</v>
      </c>
      <c r="B179" s="159" t="s">
        <v>3427</v>
      </c>
      <c r="C179" s="160" t="s">
        <v>3428</v>
      </c>
    </row>
    <row r="180" spans="1:3" x14ac:dyDescent="0.25">
      <c r="A180" t="s">
        <v>3429</v>
      </c>
      <c r="B180" s="159" t="s">
        <v>3430</v>
      </c>
      <c r="C180" s="160"/>
    </row>
    <row r="181" spans="1:3" ht="45" x14ac:dyDescent="0.25">
      <c r="A181" t="s">
        <v>3431</v>
      </c>
      <c r="B181" s="159" t="s">
        <v>3432</v>
      </c>
      <c r="C181" s="160" t="s">
        <v>3433</v>
      </c>
    </row>
    <row r="182" spans="1:3" ht="60" x14ac:dyDescent="0.25">
      <c r="A182" t="s">
        <v>3434</v>
      </c>
      <c r="B182" s="159" t="s">
        <v>3435</v>
      </c>
      <c r="C182" s="160"/>
    </row>
    <row r="183" spans="1:3" x14ac:dyDescent="0.25">
      <c r="A183" t="s">
        <v>3436</v>
      </c>
      <c r="B183" s="159" t="s">
        <v>3437</v>
      </c>
      <c r="C183" s="160" t="s">
        <v>3438</v>
      </c>
    </row>
    <row r="184" spans="1:3" x14ac:dyDescent="0.25">
      <c r="A184" t="s">
        <v>3439</v>
      </c>
      <c r="B184" s="159" t="s">
        <v>3440</v>
      </c>
      <c r="C184" s="160" t="s">
        <v>3441</v>
      </c>
    </row>
    <row r="185" spans="1:3" x14ac:dyDescent="0.25">
      <c r="A185" t="s">
        <v>3442</v>
      </c>
      <c r="B185" s="159" t="s">
        <v>3443</v>
      </c>
      <c r="C185" s="160" t="s">
        <v>3444</v>
      </c>
    </row>
    <row r="186" spans="1:3" x14ac:dyDescent="0.25">
      <c r="A186" t="s">
        <v>1879</v>
      </c>
      <c r="B186" s="159" t="s">
        <v>3445</v>
      </c>
      <c r="C186" s="160" t="s">
        <v>3446</v>
      </c>
    </row>
    <row r="187" spans="1:3" x14ac:dyDescent="0.25">
      <c r="A187" t="s">
        <v>3447</v>
      </c>
      <c r="B187" s="159" t="s">
        <v>3448</v>
      </c>
      <c r="C187" s="160" t="s">
        <v>3449</v>
      </c>
    </row>
    <row r="188" spans="1:3" x14ac:dyDescent="0.25">
      <c r="A188" t="s">
        <v>3450</v>
      </c>
      <c r="B188" s="159" t="s">
        <v>3451</v>
      </c>
      <c r="C188" s="160" t="s">
        <v>3452</v>
      </c>
    </row>
    <row r="189" spans="1:3" ht="30" x14ac:dyDescent="0.25">
      <c r="A189" t="s">
        <v>1891</v>
      </c>
      <c r="B189" s="159" t="s">
        <v>3453</v>
      </c>
      <c r="C189" s="160" t="s">
        <v>3454</v>
      </c>
    </row>
    <row r="190" spans="1:3" x14ac:dyDescent="0.25">
      <c r="A190" t="s">
        <v>3455</v>
      </c>
      <c r="B190" s="159" t="s">
        <v>3456</v>
      </c>
      <c r="C190" s="160" t="s">
        <v>3457</v>
      </c>
    </row>
    <row r="191" spans="1:3" x14ac:dyDescent="0.25">
      <c r="A191" t="s">
        <v>3458</v>
      </c>
      <c r="B191" s="159" t="s">
        <v>3459</v>
      </c>
      <c r="C191" s="160"/>
    </row>
    <row r="192" spans="1:3" x14ac:dyDescent="0.25">
      <c r="A192" t="s">
        <v>3460</v>
      </c>
      <c r="B192" s="159" t="s">
        <v>3461</v>
      </c>
      <c r="C192" s="160" t="s">
        <v>3462</v>
      </c>
    </row>
    <row r="193" spans="1:3" x14ac:dyDescent="0.25">
      <c r="A193" t="s">
        <v>3463</v>
      </c>
      <c r="B193" s="159" t="s">
        <v>3464</v>
      </c>
      <c r="C193" s="160" t="s">
        <v>3465</v>
      </c>
    </row>
    <row r="194" spans="1:3" ht="30" x14ac:dyDescent="0.25">
      <c r="A194" t="s">
        <v>3466</v>
      </c>
      <c r="B194" s="159" t="s">
        <v>3467</v>
      </c>
      <c r="C194" s="160" t="s">
        <v>3468</v>
      </c>
    </row>
    <row r="195" spans="1:3" ht="30" x14ac:dyDescent="0.25">
      <c r="A195" t="s">
        <v>3469</v>
      </c>
      <c r="B195" s="159" t="s">
        <v>3470</v>
      </c>
      <c r="C195" s="160" t="s">
        <v>3471</v>
      </c>
    </row>
    <row r="196" spans="1:3" x14ac:dyDescent="0.25">
      <c r="A196" t="s">
        <v>3472</v>
      </c>
      <c r="B196" s="159" t="s">
        <v>3473</v>
      </c>
      <c r="C196" s="160" t="s">
        <v>3474</v>
      </c>
    </row>
    <row r="197" spans="1:3" x14ac:dyDescent="0.25">
      <c r="A197" t="s">
        <v>3472</v>
      </c>
      <c r="B197" s="159" t="s">
        <v>3475</v>
      </c>
      <c r="C197" s="160" t="s">
        <v>3474</v>
      </c>
    </row>
    <row r="198" spans="1:3" ht="45" x14ac:dyDescent="0.25">
      <c r="A198" t="s">
        <v>3476</v>
      </c>
      <c r="B198" s="159" t="s">
        <v>3477</v>
      </c>
      <c r="C198" s="160" t="s">
        <v>3478</v>
      </c>
    </row>
    <row r="199" spans="1:3" ht="30" x14ac:dyDescent="0.25">
      <c r="A199" t="s">
        <v>3479</v>
      </c>
      <c r="B199" s="159" t="s">
        <v>3480</v>
      </c>
      <c r="C199" s="160" t="s">
        <v>3481</v>
      </c>
    </row>
    <row r="200" spans="1:3" ht="30" x14ac:dyDescent="0.25">
      <c r="A200" t="s">
        <v>1941</v>
      </c>
      <c r="B200" s="159" t="s">
        <v>3482</v>
      </c>
      <c r="C200" s="160" t="s">
        <v>3483</v>
      </c>
    </row>
    <row r="201" spans="1:3" ht="30" x14ac:dyDescent="0.25">
      <c r="A201" t="s">
        <v>3484</v>
      </c>
      <c r="B201" s="159" t="s">
        <v>3485</v>
      </c>
      <c r="C201" s="160" t="s">
        <v>3486</v>
      </c>
    </row>
    <row r="202" spans="1:3" x14ac:dyDescent="0.25">
      <c r="A202" t="s">
        <v>3487</v>
      </c>
      <c r="B202" s="159" t="s">
        <v>3488</v>
      </c>
      <c r="C202" s="160"/>
    </row>
    <row r="203" spans="1:3" ht="30" x14ac:dyDescent="0.25">
      <c r="A203" t="s">
        <v>3489</v>
      </c>
      <c r="B203" s="159" t="s">
        <v>3490</v>
      </c>
      <c r="C203" s="160" t="s">
        <v>3491</v>
      </c>
    </row>
    <row r="204" spans="1:3" ht="105" x14ac:dyDescent="0.25">
      <c r="A204" t="s">
        <v>3492</v>
      </c>
      <c r="B204" s="159" t="s">
        <v>3493</v>
      </c>
      <c r="C204" s="160" t="s">
        <v>3494</v>
      </c>
    </row>
    <row r="205" spans="1:3" ht="90" x14ac:dyDescent="0.25">
      <c r="A205" t="s">
        <v>3495</v>
      </c>
      <c r="B205" s="159" t="s">
        <v>3496</v>
      </c>
      <c r="C205" s="160" t="s">
        <v>3497</v>
      </c>
    </row>
    <row r="206" spans="1:3" ht="90" x14ac:dyDescent="0.25">
      <c r="A206" t="s">
        <v>3498</v>
      </c>
      <c r="B206" s="159" t="s">
        <v>3499</v>
      </c>
      <c r="C206" s="160" t="s">
        <v>3500</v>
      </c>
    </row>
    <row r="207" spans="1:3" ht="90" x14ac:dyDescent="0.25">
      <c r="A207" t="s">
        <v>3501</v>
      </c>
      <c r="B207" s="159" t="s">
        <v>3502</v>
      </c>
      <c r="C207" s="160" t="s">
        <v>3503</v>
      </c>
    </row>
    <row r="208" spans="1:3" x14ac:dyDescent="0.25">
      <c r="A208" t="s">
        <v>1962</v>
      </c>
      <c r="B208" s="159" t="s">
        <v>3504</v>
      </c>
      <c r="C208" s="160" t="s">
        <v>3505</v>
      </c>
    </row>
    <row r="209" spans="1:3" ht="30" x14ac:dyDescent="0.25">
      <c r="A209" t="s">
        <v>3506</v>
      </c>
      <c r="B209" s="159" t="s">
        <v>3507</v>
      </c>
      <c r="C209" s="160" t="s">
        <v>3508</v>
      </c>
    </row>
    <row r="210" spans="1:3" ht="45" x14ac:dyDescent="0.25">
      <c r="A210" t="s">
        <v>3509</v>
      </c>
      <c r="B210" s="159" t="s">
        <v>3510</v>
      </c>
      <c r="C210" s="160" t="s">
        <v>3511</v>
      </c>
    </row>
    <row r="211" spans="1:3" ht="30" x14ac:dyDescent="0.25">
      <c r="A211" t="s">
        <v>3512</v>
      </c>
      <c r="B211" s="159" t="s">
        <v>3513</v>
      </c>
      <c r="C211" s="160" t="s">
        <v>3514</v>
      </c>
    </row>
    <row r="212" spans="1:3" ht="30" x14ac:dyDescent="0.25">
      <c r="A212" t="s">
        <v>3515</v>
      </c>
      <c r="B212" s="159" t="s">
        <v>3516</v>
      </c>
      <c r="C212" s="160" t="s">
        <v>3517</v>
      </c>
    </row>
    <row r="213" spans="1:3" ht="30" x14ac:dyDescent="0.25">
      <c r="A213" t="s">
        <v>3518</v>
      </c>
      <c r="B213" s="159" t="s">
        <v>3519</v>
      </c>
      <c r="C213" s="160" t="s">
        <v>3520</v>
      </c>
    </row>
    <row r="214" spans="1:3" ht="45" x14ac:dyDescent="0.25">
      <c r="A214" t="s">
        <v>3521</v>
      </c>
      <c r="B214" s="159" t="s">
        <v>3522</v>
      </c>
      <c r="C214" s="160" t="s">
        <v>3523</v>
      </c>
    </row>
    <row r="215" spans="1:3" x14ac:dyDescent="0.25">
      <c r="A215" t="s">
        <v>3524</v>
      </c>
      <c r="B215" s="159" t="s">
        <v>3525</v>
      </c>
      <c r="C215" s="160" t="s">
        <v>3526</v>
      </c>
    </row>
    <row r="216" spans="1:3" ht="30" x14ac:dyDescent="0.25">
      <c r="A216" t="s">
        <v>3527</v>
      </c>
      <c r="B216" s="159" t="s">
        <v>3528</v>
      </c>
      <c r="C216" s="160" t="s">
        <v>3529</v>
      </c>
    </row>
    <row r="217" spans="1:3" ht="75" x14ac:dyDescent="0.25">
      <c r="A217" t="s">
        <v>3530</v>
      </c>
      <c r="B217" s="159" t="s">
        <v>3531</v>
      </c>
      <c r="C217" s="160" t="s">
        <v>3532</v>
      </c>
    </row>
    <row r="218" spans="1:3" x14ac:dyDescent="0.25">
      <c r="A218" t="s">
        <v>3533</v>
      </c>
      <c r="B218" s="159" t="s">
        <v>3534</v>
      </c>
      <c r="C218" s="160" t="s">
        <v>3535</v>
      </c>
    </row>
    <row r="219" spans="1:3" x14ac:dyDescent="0.25">
      <c r="A219" t="s">
        <v>3536</v>
      </c>
      <c r="B219" s="159" t="s">
        <v>3537</v>
      </c>
      <c r="C219" s="160" t="s">
        <v>3538</v>
      </c>
    </row>
    <row r="220" spans="1:3" x14ac:dyDescent="0.25">
      <c r="A220" t="s">
        <v>3539</v>
      </c>
      <c r="B220" s="159" t="s">
        <v>3540</v>
      </c>
      <c r="C220" s="160" t="s">
        <v>3541</v>
      </c>
    </row>
    <row r="221" spans="1:3" ht="30" x14ac:dyDescent="0.25">
      <c r="A221" t="s">
        <v>3542</v>
      </c>
      <c r="B221" s="159" t="s">
        <v>3543</v>
      </c>
      <c r="C221" s="160" t="s">
        <v>3544</v>
      </c>
    </row>
    <row r="222" spans="1:3" x14ac:dyDescent="0.25">
      <c r="A222" t="s">
        <v>3545</v>
      </c>
      <c r="B222" s="159" t="s">
        <v>3546</v>
      </c>
      <c r="C222" s="160" t="s">
        <v>3547</v>
      </c>
    </row>
    <row r="223" spans="1:3" x14ac:dyDescent="0.25">
      <c r="A223" t="s">
        <v>3548</v>
      </c>
      <c r="B223" s="159" t="s">
        <v>3549</v>
      </c>
      <c r="C223" s="160" t="s">
        <v>3550</v>
      </c>
    </row>
    <row r="224" spans="1:3" x14ac:dyDescent="0.25">
      <c r="A224" t="s">
        <v>3551</v>
      </c>
      <c r="B224" s="159" t="s">
        <v>3552</v>
      </c>
      <c r="C224" s="160" t="s">
        <v>3553</v>
      </c>
    </row>
    <row r="225" spans="1:3" x14ac:dyDescent="0.25">
      <c r="A225" t="s">
        <v>3554</v>
      </c>
      <c r="B225" s="159" t="s">
        <v>3555</v>
      </c>
      <c r="C225" s="160" t="s">
        <v>3556</v>
      </c>
    </row>
    <row r="226" spans="1:3" ht="30" x14ac:dyDescent="0.25">
      <c r="A226" t="s">
        <v>3557</v>
      </c>
      <c r="B226" s="159" t="s">
        <v>3558</v>
      </c>
      <c r="C226" s="160" t="s">
        <v>3559</v>
      </c>
    </row>
    <row r="227" spans="1:3" x14ac:dyDescent="0.25">
      <c r="A227" t="s">
        <v>3560</v>
      </c>
      <c r="B227" s="159" t="s">
        <v>3561</v>
      </c>
      <c r="C227" s="160" t="s">
        <v>3562</v>
      </c>
    </row>
    <row r="228" spans="1:3" x14ac:dyDescent="0.25">
      <c r="A228" t="s">
        <v>3563</v>
      </c>
      <c r="B228" s="159" t="s">
        <v>3564</v>
      </c>
      <c r="C228" s="160" t="s">
        <v>3565</v>
      </c>
    </row>
    <row r="229" spans="1:3" x14ac:dyDescent="0.25">
      <c r="A229" t="s">
        <v>3566</v>
      </c>
      <c r="B229" s="159" t="s">
        <v>3567</v>
      </c>
      <c r="C229" s="160" t="s">
        <v>3568</v>
      </c>
    </row>
    <row r="230" spans="1:3" ht="30" x14ac:dyDescent="0.25">
      <c r="A230" t="s">
        <v>3569</v>
      </c>
      <c r="B230" s="159" t="s">
        <v>3570</v>
      </c>
      <c r="C230" s="160" t="s">
        <v>3571</v>
      </c>
    </row>
    <row r="231" spans="1:3" x14ac:dyDescent="0.25">
      <c r="A231" t="s">
        <v>3572</v>
      </c>
      <c r="B231" s="159" t="s">
        <v>3573</v>
      </c>
      <c r="C231" s="160" t="s">
        <v>3574</v>
      </c>
    </row>
    <row r="232" spans="1:3" x14ac:dyDescent="0.25">
      <c r="A232" t="s">
        <v>3575</v>
      </c>
      <c r="B232" s="159" t="s">
        <v>3576</v>
      </c>
      <c r="C232" s="160" t="s">
        <v>3577</v>
      </c>
    </row>
    <row r="233" spans="1:3" x14ac:dyDescent="0.25">
      <c r="A233" t="s">
        <v>3578</v>
      </c>
      <c r="B233" s="159" t="s">
        <v>3579</v>
      </c>
      <c r="C233" s="160" t="s">
        <v>3580</v>
      </c>
    </row>
    <row r="234" spans="1:3" x14ac:dyDescent="0.25">
      <c r="A234" t="s">
        <v>3581</v>
      </c>
      <c r="B234" s="159" t="s">
        <v>3582</v>
      </c>
      <c r="C234" s="160" t="s">
        <v>3583</v>
      </c>
    </row>
    <row r="235" spans="1:3" x14ac:dyDescent="0.25">
      <c r="A235" t="s">
        <v>3584</v>
      </c>
      <c r="B235" s="159" t="s">
        <v>3585</v>
      </c>
      <c r="C235" s="160" t="s">
        <v>3586</v>
      </c>
    </row>
    <row r="236" spans="1:3" x14ac:dyDescent="0.25">
      <c r="A236" t="s">
        <v>3587</v>
      </c>
      <c r="B236" s="159" t="s">
        <v>3588</v>
      </c>
      <c r="C236" s="160" t="s">
        <v>3589</v>
      </c>
    </row>
    <row r="237" spans="1:3" ht="45" x14ac:dyDescent="0.25">
      <c r="A237" t="s">
        <v>3590</v>
      </c>
      <c r="B237" s="159" t="s">
        <v>3591</v>
      </c>
      <c r="C237" s="160" t="s">
        <v>3592</v>
      </c>
    </row>
    <row r="238" spans="1:3" ht="30" x14ac:dyDescent="0.25">
      <c r="A238" t="s">
        <v>3593</v>
      </c>
      <c r="B238" s="159" t="s">
        <v>3594</v>
      </c>
      <c r="C238" s="160" t="s">
        <v>3595</v>
      </c>
    </row>
    <row r="239" spans="1:3" ht="60" x14ac:dyDescent="0.25">
      <c r="A239" t="s">
        <v>3596</v>
      </c>
      <c r="B239" s="159" t="s">
        <v>3597</v>
      </c>
      <c r="C239" s="160" t="s">
        <v>3598</v>
      </c>
    </row>
    <row r="240" spans="1:3" ht="45" x14ac:dyDescent="0.25">
      <c r="A240" t="s">
        <v>3599</v>
      </c>
      <c r="B240" s="159" t="s">
        <v>3600</v>
      </c>
      <c r="C240" s="160" t="s">
        <v>3601</v>
      </c>
    </row>
    <row r="241" spans="1:3" ht="60" x14ac:dyDescent="0.25">
      <c r="A241" t="s">
        <v>3602</v>
      </c>
      <c r="B241" s="159" t="s">
        <v>3603</v>
      </c>
      <c r="C241" s="160" t="s">
        <v>3604</v>
      </c>
    </row>
    <row r="242" spans="1:3" ht="30" x14ac:dyDescent="0.25">
      <c r="A242" t="s">
        <v>3605</v>
      </c>
      <c r="B242" s="159" t="s">
        <v>3606</v>
      </c>
      <c r="C242" s="160" t="s">
        <v>3607</v>
      </c>
    </row>
    <row r="243" spans="1:3" ht="45" x14ac:dyDescent="0.25">
      <c r="A243" t="s">
        <v>3608</v>
      </c>
      <c r="B243" s="159" t="s">
        <v>3609</v>
      </c>
      <c r="C243" s="160" t="s">
        <v>3610</v>
      </c>
    </row>
    <row r="244" spans="1:3" x14ac:dyDescent="0.25">
      <c r="A244" t="s">
        <v>3611</v>
      </c>
      <c r="B244" s="159" t="s">
        <v>3612</v>
      </c>
      <c r="C244" s="160" t="s">
        <v>3613</v>
      </c>
    </row>
    <row r="245" spans="1:3" x14ac:dyDescent="0.25">
      <c r="A245" t="s">
        <v>3614</v>
      </c>
      <c r="B245" s="159" t="s">
        <v>3615</v>
      </c>
      <c r="C245" s="160" t="s">
        <v>3616</v>
      </c>
    </row>
    <row r="246" spans="1:3" ht="30" x14ac:dyDescent="0.25">
      <c r="A246" t="s">
        <v>3617</v>
      </c>
      <c r="B246" s="159" t="s">
        <v>3618</v>
      </c>
      <c r="C246" s="160" t="s">
        <v>3619</v>
      </c>
    </row>
    <row r="247" spans="1:3" ht="30" x14ac:dyDescent="0.25">
      <c r="A247" t="s">
        <v>3620</v>
      </c>
      <c r="B247" s="159" t="s">
        <v>3621</v>
      </c>
      <c r="C247" s="160" t="s">
        <v>3622</v>
      </c>
    </row>
    <row r="248" spans="1:3" ht="30" x14ac:dyDescent="0.25">
      <c r="A248" t="s">
        <v>3623</v>
      </c>
      <c r="B248" s="159" t="s">
        <v>3624</v>
      </c>
      <c r="C248" s="160" t="s">
        <v>3625</v>
      </c>
    </row>
    <row r="249" spans="1:3" ht="45" x14ac:dyDescent="0.25">
      <c r="A249" t="s">
        <v>3626</v>
      </c>
      <c r="B249" s="159" t="s">
        <v>3627</v>
      </c>
      <c r="C249" s="160" t="s">
        <v>3628</v>
      </c>
    </row>
    <row r="250" spans="1:3" x14ac:dyDescent="0.25">
      <c r="A250" t="s">
        <v>3629</v>
      </c>
      <c r="B250" s="159" t="s">
        <v>3630</v>
      </c>
      <c r="C250" s="160" t="s">
        <v>3631</v>
      </c>
    </row>
    <row r="251" spans="1:3" x14ac:dyDescent="0.25">
      <c r="A251" t="s">
        <v>3632</v>
      </c>
      <c r="B251" s="159" t="s">
        <v>3633</v>
      </c>
      <c r="C251" s="160" t="s">
        <v>3634</v>
      </c>
    </row>
    <row r="252" spans="1:3" ht="45" x14ac:dyDescent="0.25">
      <c r="A252" t="s">
        <v>3635</v>
      </c>
      <c r="B252" s="159" t="s">
        <v>3636</v>
      </c>
      <c r="C252" s="160" t="s">
        <v>3637</v>
      </c>
    </row>
    <row r="253" spans="1:3" ht="60" x14ac:dyDescent="0.25">
      <c r="A253" t="s">
        <v>3638</v>
      </c>
      <c r="B253" s="159" t="s">
        <v>3639</v>
      </c>
      <c r="C253" s="160" t="s">
        <v>3640</v>
      </c>
    </row>
    <row r="254" spans="1:3" x14ac:dyDescent="0.25">
      <c r="A254" t="s">
        <v>3641</v>
      </c>
      <c r="B254" s="159" t="s">
        <v>3642</v>
      </c>
      <c r="C254" s="160" t="s">
        <v>3643</v>
      </c>
    </row>
    <row r="255" spans="1:3" ht="30" x14ac:dyDescent="0.25">
      <c r="A255" t="s">
        <v>3644</v>
      </c>
      <c r="B255" s="159" t="s">
        <v>3645</v>
      </c>
      <c r="C255" s="160" t="s">
        <v>3646</v>
      </c>
    </row>
    <row r="256" spans="1:3" ht="30" x14ac:dyDescent="0.25">
      <c r="A256" t="s">
        <v>3647</v>
      </c>
      <c r="B256" s="159" t="s">
        <v>3648</v>
      </c>
      <c r="C256" s="160"/>
    </row>
    <row r="257" spans="1:3" ht="45" x14ac:dyDescent="0.25">
      <c r="A257" t="s">
        <v>3649</v>
      </c>
      <c r="B257" s="159" t="s">
        <v>3650</v>
      </c>
      <c r="C257" s="160" t="s">
        <v>3651</v>
      </c>
    </row>
    <row r="258" spans="1:3" ht="30" x14ac:dyDescent="0.25">
      <c r="A258" t="s">
        <v>3652</v>
      </c>
      <c r="B258" s="159" t="s">
        <v>3653</v>
      </c>
      <c r="C258" s="160" t="s">
        <v>3654</v>
      </c>
    </row>
    <row r="259" spans="1:3" ht="30" x14ac:dyDescent="0.25">
      <c r="A259" t="s">
        <v>3655</v>
      </c>
      <c r="B259" s="159" t="s">
        <v>3656</v>
      </c>
      <c r="C259" s="160" t="s">
        <v>3657</v>
      </c>
    </row>
    <row r="260" spans="1:3" x14ac:dyDescent="0.25">
      <c r="A260" t="s">
        <v>3658</v>
      </c>
      <c r="B260" s="159" t="s">
        <v>3659</v>
      </c>
      <c r="C260" s="160" t="s">
        <v>3660</v>
      </c>
    </row>
    <row r="261" spans="1:3" ht="30" x14ac:dyDescent="0.25">
      <c r="A261" t="s">
        <v>3661</v>
      </c>
      <c r="B261" s="159" t="s">
        <v>3662</v>
      </c>
      <c r="C261" s="160" t="s">
        <v>3663</v>
      </c>
    </row>
    <row r="262" spans="1:3" x14ac:dyDescent="0.25">
      <c r="A262" t="s">
        <v>3664</v>
      </c>
      <c r="B262" s="159" t="s">
        <v>3665</v>
      </c>
      <c r="C262" s="160" t="s">
        <v>3666</v>
      </c>
    </row>
    <row r="263" spans="1:3" x14ac:dyDescent="0.25">
      <c r="A263" t="s">
        <v>3667</v>
      </c>
      <c r="B263" s="159" t="s">
        <v>3668</v>
      </c>
      <c r="C263" s="160" t="s">
        <v>3669</v>
      </c>
    </row>
    <row r="264" spans="1:3" ht="45" x14ac:dyDescent="0.25">
      <c r="A264" t="s">
        <v>3670</v>
      </c>
      <c r="B264" s="159" t="s">
        <v>3671</v>
      </c>
      <c r="C264" s="160" t="s">
        <v>3672</v>
      </c>
    </row>
    <row r="265" spans="1:3" ht="30" x14ac:dyDescent="0.25">
      <c r="A265" t="s">
        <v>3673</v>
      </c>
      <c r="B265" s="159" t="s">
        <v>3674</v>
      </c>
      <c r="C265" s="160" t="s">
        <v>3675</v>
      </c>
    </row>
    <row r="266" spans="1:3" x14ac:dyDescent="0.25">
      <c r="A266" t="s">
        <v>3676</v>
      </c>
      <c r="B266" s="159" t="s">
        <v>3677</v>
      </c>
      <c r="C266" s="160"/>
    </row>
    <row r="267" spans="1:3" x14ac:dyDescent="0.25">
      <c r="A267" t="s">
        <v>3678</v>
      </c>
      <c r="B267" s="159" t="s">
        <v>3679</v>
      </c>
      <c r="C267" s="160" t="s">
        <v>3680</v>
      </c>
    </row>
    <row r="268" spans="1:3" x14ac:dyDescent="0.25">
      <c r="A268" t="s">
        <v>3681</v>
      </c>
      <c r="B268" s="159" t="s">
        <v>3682</v>
      </c>
      <c r="C268" s="160" t="s">
        <v>3683</v>
      </c>
    </row>
    <row r="269" spans="1:3" x14ac:dyDescent="0.25">
      <c r="A269" t="s">
        <v>3684</v>
      </c>
      <c r="B269" s="159" t="s">
        <v>3685</v>
      </c>
      <c r="C269" s="160" t="s">
        <v>3686</v>
      </c>
    </row>
    <row r="270" spans="1:3" ht="30" x14ac:dyDescent="0.25">
      <c r="A270" t="s">
        <v>3687</v>
      </c>
      <c r="B270" s="159" t="s">
        <v>3688</v>
      </c>
      <c r="C270" s="160" t="s">
        <v>3689</v>
      </c>
    </row>
    <row r="271" spans="1:3" ht="30" x14ac:dyDescent="0.25">
      <c r="A271" t="s">
        <v>3690</v>
      </c>
      <c r="B271" s="159" t="s">
        <v>3691</v>
      </c>
      <c r="C271" s="160" t="s">
        <v>3692</v>
      </c>
    </row>
    <row r="272" spans="1:3" x14ac:dyDescent="0.25">
      <c r="A272" t="s">
        <v>3693</v>
      </c>
      <c r="B272" s="159" t="s">
        <v>3694</v>
      </c>
      <c r="C272" s="160" t="s">
        <v>3695</v>
      </c>
    </row>
    <row r="273" spans="1:3" ht="30" x14ac:dyDescent="0.25">
      <c r="A273" t="s">
        <v>3696</v>
      </c>
      <c r="B273" s="159" t="s">
        <v>3697</v>
      </c>
      <c r="C273" s="160" t="s">
        <v>3698</v>
      </c>
    </row>
    <row r="274" spans="1:3" ht="30" x14ac:dyDescent="0.25">
      <c r="A274" t="s">
        <v>3699</v>
      </c>
      <c r="B274" s="159" t="s">
        <v>3700</v>
      </c>
      <c r="C274" s="160"/>
    </row>
    <row r="275" spans="1:3" ht="30" x14ac:dyDescent="0.25">
      <c r="A275" t="s">
        <v>3701</v>
      </c>
      <c r="B275" s="159" t="s">
        <v>3702</v>
      </c>
      <c r="C275" s="160" t="s">
        <v>3703</v>
      </c>
    </row>
    <row r="276" spans="1:3" x14ac:dyDescent="0.25">
      <c r="A276" t="s">
        <v>3704</v>
      </c>
      <c r="B276" s="159" t="s">
        <v>3705</v>
      </c>
      <c r="C276" s="160" t="s">
        <v>3706</v>
      </c>
    </row>
    <row r="277" spans="1:3" x14ac:dyDescent="0.25">
      <c r="A277" t="s">
        <v>3707</v>
      </c>
      <c r="B277" s="159" t="s">
        <v>3708</v>
      </c>
      <c r="C277" s="160" t="s">
        <v>3709</v>
      </c>
    </row>
    <row r="278" spans="1:3" ht="45" x14ac:dyDescent="0.25">
      <c r="A278" t="s">
        <v>3710</v>
      </c>
      <c r="B278" s="159" t="s">
        <v>3711</v>
      </c>
      <c r="C278" s="160" t="s">
        <v>3712</v>
      </c>
    </row>
    <row r="279" spans="1:3" x14ac:dyDescent="0.25">
      <c r="A279" t="s">
        <v>3713</v>
      </c>
      <c r="B279" s="159" t="s">
        <v>3714</v>
      </c>
      <c r="C279" s="160" t="s">
        <v>3715</v>
      </c>
    </row>
    <row r="280" spans="1:3" ht="45" x14ac:dyDescent="0.25">
      <c r="A280" t="s">
        <v>3716</v>
      </c>
      <c r="B280" s="159" t="s">
        <v>3717</v>
      </c>
      <c r="C280" s="160"/>
    </row>
    <row r="281" spans="1:3" ht="30" x14ac:dyDescent="0.25">
      <c r="A281" t="s">
        <v>3718</v>
      </c>
      <c r="B281" s="159" t="s">
        <v>3719</v>
      </c>
      <c r="C281" s="160"/>
    </row>
    <row r="282" spans="1:3" ht="45" x14ac:dyDescent="0.25">
      <c r="A282" t="s">
        <v>3720</v>
      </c>
      <c r="B282" s="159" t="s">
        <v>3721</v>
      </c>
      <c r="C282" s="160" t="s">
        <v>3722</v>
      </c>
    </row>
    <row r="283" spans="1:3" ht="30" x14ac:dyDescent="0.25">
      <c r="A283" t="s">
        <v>3723</v>
      </c>
      <c r="B283" s="159" t="s">
        <v>3724</v>
      </c>
      <c r="C283" s="160" t="s">
        <v>3725</v>
      </c>
    </row>
    <row r="284" spans="1:3" ht="30" x14ac:dyDescent="0.25">
      <c r="A284" t="s">
        <v>3726</v>
      </c>
      <c r="B284" s="159" t="s">
        <v>3727</v>
      </c>
      <c r="C284" s="160" t="s">
        <v>3728</v>
      </c>
    </row>
    <row r="285" spans="1:3" ht="45" x14ac:dyDescent="0.25">
      <c r="A285" t="s">
        <v>3729</v>
      </c>
      <c r="B285" s="159" t="s">
        <v>3730</v>
      </c>
      <c r="C285" s="160" t="s">
        <v>3731</v>
      </c>
    </row>
    <row r="286" spans="1:3" ht="30" x14ac:dyDescent="0.25">
      <c r="A286" t="s">
        <v>3732</v>
      </c>
      <c r="B286" s="159" t="s">
        <v>3733</v>
      </c>
      <c r="C286" s="160" t="s">
        <v>3734</v>
      </c>
    </row>
    <row r="287" spans="1:3" x14ac:dyDescent="0.25">
      <c r="A287" t="s">
        <v>3735</v>
      </c>
      <c r="B287" s="159" t="s">
        <v>3736</v>
      </c>
      <c r="C287" s="160" t="s">
        <v>3737</v>
      </c>
    </row>
    <row r="288" spans="1:3" x14ac:dyDescent="0.25">
      <c r="A288" t="s">
        <v>3738</v>
      </c>
      <c r="B288" s="159" t="s">
        <v>3739</v>
      </c>
      <c r="C288" s="160" t="s">
        <v>3740</v>
      </c>
    </row>
    <row r="289" spans="1:3" ht="45" x14ac:dyDescent="0.25">
      <c r="A289" t="s">
        <v>3741</v>
      </c>
      <c r="B289" s="159" t="s">
        <v>3742</v>
      </c>
      <c r="C289" s="160" t="s">
        <v>3743</v>
      </c>
    </row>
    <row r="290" spans="1:3" x14ac:dyDescent="0.25">
      <c r="A290" t="s">
        <v>3744</v>
      </c>
      <c r="B290" s="159" t="s">
        <v>3745</v>
      </c>
      <c r="C290" s="160"/>
    </row>
    <row r="291" spans="1:3" ht="30" x14ac:dyDescent="0.25">
      <c r="A291" t="s">
        <v>3746</v>
      </c>
      <c r="B291" s="159" t="s">
        <v>3747</v>
      </c>
      <c r="C291" s="160" t="s">
        <v>3748</v>
      </c>
    </row>
    <row r="292" spans="1:3" ht="30" x14ac:dyDescent="0.25">
      <c r="A292" t="s">
        <v>3749</v>
      </c>
      <c r="B292" s="159" t="s">
        <v>3750</v>
      </c>
      <c r="C292" s="160" t="s">
        <v>3751</v>
      </c>
    </row>
    <row r="293" spans="1:3" x14ac:dyDescent="0.25">
      <c r="A293" t="s">
        <v>3752</v>
      </c>
      <c r="B293" s="159" t="s">
        <v>3753</v>
      </c>
      <c r="C293" s="160" t="s">
        <v>3754</v>
      </c>
    </row>
    <row r="294" spans="1:3" x14ac:dyDescent="0.25">
      <c r="A294" t="s">
        <v>3755</v>
      </c>
      <c r="B294" s="159" t="s">
        <v>3756</v>
      </c>
      <c r="C294" s="160" t="s">
        <v>3757</v>
      </c>
    </row>
    <row r="295" spans="1:3" ht="30" x14ac:dyDescent="0.25">
      <c r="A295" t="s">
        <v>3758</v>
      </c>
      <c r="B295" s="159" t="s">
        <v>3759</v>
      </c>
      <c r="C295" s="160" t="s">
        <v>3760</v>
      </c>
    </row>
    <row r="296" spans="1:3" ht="45" x14ac:dyDescent="0.25">
      <c r="A296" t="s">
        <v>3761</v>
      </c>
      <c r="B296" s="159" t="s">
        <v>3762</v>
      </c>
      <c r="C296" s="160"/>
    </row>
    <row r="297" spans="1:3" x14ac:dyDescent="0.25">
      <c r="A297" t="s">
        <v>3763</v>
      </c>
      <c r="B297" s="159" t="s">
        <v>3764</v>
      </c>
      <c r="C297" s="160" t="s">
        <v>3765</v>
      </c>
    </row>
    <row r="298" spans="1:3" ht="45" x14ac:dyDescent="0.25">
      <c r="A298" t="s">
        <v>3766</v>
      </c>
      <c r="B298" s="159" t="s">
        <v>3767</v>
      </c>
      <c r="C298" s="160" t="s">
        <v>3768</v>
      </c>
    </row>
    <row r="299" spans="1:3" ht="30" x14ac:dyDescent="0.25">
      <c r="A299" t="s">
        <v>3769</v>
      </c>
      <c r="B299" s="159" t="s">
        <v>3770</v>
      </c>
      <c r="C299" s="160" t="s">
        <v>3771</v>
      </c>
    </row>
    <row r="300" spans="1:3" ht="90" x14ac:dyDescent="0.25">
      <c r="A300" t="s">
        <v>3772</v>
      </c>
      <c r="B300" s="159" t="s">
        <v>3773</v>
      </c>
      <c r="C300" s="160" t="s">
        <v>3774</v>
      </c>
    </row>
    <row r="301" spans="1:3" x14ac:dyDescent="0.25">
      <c r="A301" t="s">
        <v>3775</v>
      </c>
      <c r="B301" s="159" t="s">
        <v>3776</v>
      </c>
      <c r="C301" s="160" t="s">
        <v>3777</v>
      </c>
    </row>
    <row r="302" spans="1:3" x14ac:dyDescent="0.25">
      <c r="A302" t="s">
        <v>3778</v>
      </c>
      <c r="B302" s="159" t="s">
        <v>3779</v>
      </c>
      <c r="C302" s="160" t="s">
        <v>3780</v>
      </c>
    </row>
    <row r="303" spans="1:3" x14ac:dyDescent="0.25">
      <c r="A303" t="s">
        <v>3781</v>
      </c>
      <c r="B303" s="159" t="s">
        <v>3782</v>
      </c>
      <c r="C303" s="160" t="s">
        <v>3783</v>
      </c>
    </row>
    <row r="304" spans="1:3" ht="30" x14ac:dyDescent="0.25">
      <c r="A304" t="s">
        <v>3784</v>
      </c>
      <c r="B304" s="159" t="s">
        <v>3785</v>
      </c>
      <c r="C304" s="160" t="s">
        <v>3786</v>
      </c>
    </row>
    <row r="305" spans="1:3" ht="30" x14ac:dyDescent="0.25">
      <c r="A305" t="s">
        <v>3787</v>
      </c>
      <c r="B305" s="159" t="s">
        <v>3788</v>
      </c>
      <c r="C305" s="160" t="s">
        <v>3789</v>
      </c>
    </row>
    <row r="306" spans="1:3" x14ac:dyDescent="0.25">
      <c r="A306" t="s">
        <v>3790</v>
      </c>
      <c r="B306" s="159" t="s">
        <v>3791</v>
      </c>
      <c r="C306" s="160" t="s">
        <v>3792</v>
      </c>
    </row>
    <row r="307" spans="1:3" x14ac:dyDescent="0.25">
      <c r="A307" t="s">
        <v>3793</v>
      </c>
      <c r="B307" s="159" t="s">
        <v>3794</v>
      </c>
      <c r="C307" s="160" t="s">
        <v>3795</v>
      </c>
    </row>
    <row r="308" spans="1:3" x14ac:dyDescent="0.25">
      <c r="A308" t="s">
        <v>3796</v>
      </c>
      <c r="B308" s="159" t="s">
        <v>3797</v>
      </c>
      <c r="C308" s="160" t="s">
        <v>3798</v>
      </c>
    </row>
    <row r="309" spans="1:3" ht="30" x14ac:dyDescent="0.25">
      <c r="A309" t="s">
        <v>3799</v>
      </c>
      <c r="B309" s="159" t="s">
        <v>3800</v>
      </c>
      <c r="C309" s="160" t="s">
        <v>3801</v>
      </c>
    </row>
    <row r="310" spans="1:3" ht="30" x14ac:dyDescent="0.25">
      <c r="A310" t="s">
        <v>3802</v>
      </c>
      <c r="B310" s="159" t="s">
        <v>3803</v>
      </c>
      <c r="C310" s="160" t="s">
        <v>3804</v>
      </c>
    </row>
    <row r="311" spans="1:3" x14ac:dyDescent="0.25">
      <c r="A311" t="s">
        <v>3805</v>
      </c>
      <c r="B311" s="159" t="s">
        <v>3806</v>
      </c>
      <c r="C311" s="160" t="s">
        <v>3807</v>
      </c>
    </row>
    <row r="312" spans="1:3" x14ac:dyDescent="0.25">
      <c r="A312" t="s">
        <v>3808</v>
      </c>
      <c r="B312" s="159" t="s">
        <v>3809</v>
      </c>
      <c r="C312" s="160" t="s">
        <v>3810</v>
      </c>
    </row>
    <row r="313" spans="1:3" ht="30" x14ac:dyDescent="0.25">
      <c r="A313" t="s">
        <v>3811</v>
      </c>
      <c r="B313" s="159" t="s">
        <v>3812</v>
      </c>
      <c r="C313" s="160"/>
    </row>
    <row r="314" spans="1:3" x14ac:dyDescent="0.25">
      <c r="A314" t="s">
        <v>3813</v>
      </c>
      <c r="B314" s="159" t="s">
        <v>3814</v>
      </c>
      <c r="C314" s="160" t="s">
        <v>3815</v>
      </c>
    </row>
    <row r="315" spans="1:3" ht="75" x14ac:dyDescent="0.25">
      <c r="A315" t="s">
        <v>3816</v>
      </c>
      <c r="B315" s="159" t="s">
        <v>3817</v>
      </c>
      <c r="C315" s="160" t="s">
        <v>3818</v>
      </c>
    </row>
    <row r="316" spans="1:3" x14ac:dyDescent="0.25">
      <c r="A316" t="s">
        <v>3819</v>
      </c>
      <c r="B316" s="159" t="s">
        <v>3820</v>
      </c>
      <c r="C316" s="160" t="s">
        <v>3821</v>
      </c>
    </row>
    <row r="317" spans="1:3" ht="30" x14ac:dyDescent="0.25">
      <c r="A317" t="s">
        <v>3822</v>
      </c>
      <c r="B317" s="159" t="s">
        <v>3823</v>
      </c>
      <c r="C317" s="160" t="s">
        <v>3824</v>
      </c>
    </row>
    <row r="318" spans="1:3" ht="30" x14ac:dyDescent="0.25">
      <c r="A318" t="s">
        <v>3825</v>
      </c>
      <c r="B318" s="159" t="s">
        <v>3826</v>
      </c>
      <c r="C318" s="160" t="s">
        <v>3827</v>
      </c>
    </row>
    <row r="319" spans="1:3" ht="30" x14ac:dyDescent="0.25">
      <c r="A319" t="s">
        <v>3828</v>
      </c>
      <c r="B319" s="159" t="s">
        <v>3829</v>
      </c>
      <c r="C319" s="160" t="s">
        <v>3830</v>
      </c>
    </row>
    <row r="320" spans="1:3" ht="30" x14ac:dyDescent="0.25">
      <c r="A320" t="s">
        <v>3831</v>
      </c>
      <c r="B320" s="159" t="s">
        <v>3832</v>
      </c>
      <c r="C320" s="160"/>
    </row>
    <row r="321" spans="1:3" ht="30" x14ac:dyDescent="0.25">
      <c r="A321" t="s">
        <v>3833</v>
      </c>
      <c r="B321" s="159" t="s">
        <v>3834</v>
      </c>
      <c r="C321" s="160"/>
    </row>
    <row r="322" spans="1:3" x14ac:dyDescent="0.25">
      <c r="A322" t="s">
        <v>3835</v>
      </c>
      <c r="B322" s="159" t="s">
        <v>3836</v>
      </c>
      <c r="C322" s="160" t="s">
        <v>3837</v>
      </c>
    </row>
    <row r="323" spans="1:3" x14ac:dyDescent="0.25">
      <c r="A323" t="s">
        <v>3838</v>
      </c>
      <c r="B323" s="159" t="s">
        <v>3839</v>
      </c>
      <c r="C323" s="160"/>
    </row>
    <row r="324" spans="1:3" ht="30" x14ac:dyDescent="0.25">
      <c r="A324" t="s">
        <v>3840</v>
      </c>
      <c r="B324" s="159" t="s">
        <v>3841</v>
      </c>
      <c r="C324" s="160" t="s">
        <v>3842</v>
      </c>
    </row>
    <row r="325" spans="1:3" ht="30" x14ac:dyDescent="0.25">
      <c r="A325" t="s">
        <v>3843</v>
      </c>
      <c r="B325" s="159" t="s">
        <v>3844</v>
      </c>
      <c r="C325" s="160"/>
    </row>
    <row r="326" spans="1:3" ht="45" x14ac:dyDescent="0.25">
      <c r="A326" t="s">
        <v>3845</v>
      </c>
      <c r="B326" s="159" t="s">
        <v>3846</v>
      </c>
      <c r="C326" s="160"/>
    </row>
    <row r="327" spans="1:3" x14ac:dyDescent="0.25">
      <c r="A327" t="s">
        <v>3847</v>
      </c>
      <c r="B327" s="159" t="s">
        <v>3848</v>
      </c>
      <c r="C327" s="160" t="s">
        <v>3849</v>
      </c>
    </row>
    <row r="328" spans="1:3" x14ac:dyDescent="0.25">
      <c r="A328" t="s">
        <v>3850</v>
      </c>
      <c r="B328" s="159" t="s">
        <v>3851</v>
      </c>
      <c r="C328" s="160" t="s">
        <v>3852</v>
      </c>
    </row>
    <row r="329" spans="1:3" x14ac:dyDescent="0.25">
      <c r="A329" t="s">
        <v>3853</v>
      </c>
      <c r="B329" s="159" t="s">
        <v>3854</v>
      </c>
      <c r="C329" s="160" t="s">
        <v>3855</v>
      </c>
    </row>
    <row r="330" spans="1:3" ht="45" x14ac:dyDescent="0.25">
      <c r="A330" t="s">
        <v>3856</v>
      </c>
      <c r="B330" s="159" t="s">
        <v>3857</v>
      </c>
      <c r="C330" s="160" t="s">
        <v>3858</v>
      </c>
    </row>
    <row r="331" spans="1:3" x14ac:dyDescent="0.25">
      <c r="A331" t="s">
        <v>3859</v>
      </c>
      <c r="B331" s="159" t="s">
        <v>3860</v>
      </c>
      <c r="C331" s="160" t="s">
        <v>3861</v>
      </c>
    </row>
    <row r="332" spans="1:3" ht="30" x14ac:dyDescent="0.25">
      <c r="A332" t="s">
        <v>3862</v>
      </c>
      <c r="B332" s="159" t="s">
        <v>3863</v>
      </c>
      <c r="C332" s="160" t="s">
        <v>3864</v>
      </c>
    </row>
    <row r="333" spans="1:3" ht="30" x14ac:dyDescent="0.25">
      <c r="A333" t="s">
        <v>3865</v>
      </c>
      <c r="B333" s="159" t="s">
        <v>3866</v>
      </c>
      <c r="C333" s="160" t="s">
        <v>3867</v>
      </c>
    </row>
    <row r="334" spans="1:3" ht="30" x14ac:dyDescent="0.25">
      <c r="A334" t="s">
        <v>3868</v>
      </c>
      <c r="B334" s="159" t="s">
        <v>3869</v>
      </c>
      <c r="C334" s="160"/>
    </row>
    <row r="335" spans="1:3" ht="60" x14ac:dyDescent="0.25">
      <c r="A335" t="s">
        <v>3870</v>
      </c>
      <c r="B335" s="159" t="s">
        <v>3871</v>
      </c>
      <c r="C335" s="160" t="s">
        <v>3872</v>
      </c>
    </row>
    <row r="336" spans="1:3" x14ac:dyDescent="0.25">
      <c r="A336" t="s">
        <v>3873</v>
      </c>
      <c r="B336" s="159" t="s">
        <v>3874</v>
      </c>
      <c r="C336" s="160" t="s">
        <v>3875</v>
      </c>
    </row>
    <row r="337" spans="1:3" ht="45" x14ac:dyDescent="0.25">
      <c r="A337" t="s">
        <v>3876</v>
      </c>
      <c r="B337" s="159" t="s">
        <v>3877</v>
      </c>
      <c r="C337" s="160" t="s">
        <v>3878</v>
      </c>
    </row>
    <row r="338" spans="1:3" x14ac:dyDescent="0.25">
      <c r="A338" t="s">
        <v>3879</v>
      </c>
      <c r="B338" s="159" t="s">
        <v>3880</v>
      </c>
      <c r="C338" s="160" t="s">
        <v>3881</v>
      </c>
    </row>
    <row r="339" spans="1:3" x14ac:dyDescent="0.25">
      <c r="A339" t="s">
        <v>2040</v>
      </c>
      <c r="B339" s="159" t="s">
        <v>3882</v>
      </c>
      <c r="C339" s="160" t="s">
        <v>3883</v>
      </c>
    </row>
    <row r="340" spans="1:3" x14ac:dyDescent="0.25">
      <c r="A340" t="s">
        <v>3884</v>
      </c>
      <c r="B340" s="159" t="s">
        <v>3885</v>
      </c>
      <c r="C340" s="160" t="s">
        <v>3886</v>
      </c>
    </row>
    <row r="341" spans="1:3" x14ac:dyDescent="0.25">
      <c r="A341" t="s">
        <v>3887</v>
      </c>
      <c r="B341" s="159" t="s">
        <v>3888</v>
      </c>
      <c r="C341" s="160"/>
    </row>
    <row r="342" spans="1:3" x14ac:dyDescent="0.25">
      <c r="A342" t="s">
        <v>3889</v>
      </c>
      <c r="B342" s="159" t="s">
        <v>3890</v>
      </c>
      <c r="C342" s="160" t="s">
        <v>3891</v>
      </c>
    </row>
    <row r="343" spans="1:3" ht="45" x14ac:dyDescent="0.25">
      <c r="A343" t="s">
        <v>3892</v>
      </c>
      <c r="B343" s="159" t="s">
        <v>3893</v>
      </c>
      <c r="C343" s="160" t="s">
        <v>3894</v>
      </c>
    </row>
    <row r="344" spans="1:3" ht="45" x14ac:dyDescent="0.25">
      <c r="A344" t="s">
        <v>3895</v>
      </c>
      <c r="B344" s="159" t="s">
        <v>3896</v>
      </c>
      <c r="C344" s="160" t="s">
        <v>3897</v>
      </c>
    </row>
    <row r="345" spans="1:3" ht="45" x14ac:dyDescent="0.25">
      <c r="A345" t="s">
        <v>3898</v>
      </c>
      <c r="B345" s="159" t="s">
        <v>3899</v>
      </c>
      <c r="C345" s="160" t="s">
        <v>3900</v>
      </c>
    </row>
    <row r="346" spans="1:3" ht="45" x14ac:dyDescent="0.25">
      <c r="A346" t="s">
        <v>3901</v>
      </c>
      <c r="B346" s="159" t="s">
        <v>3902</v>
      </c>
      <c r="C346" s="160" t="s">
        <v>3903</v>
      </c>
    </row>
    <row r="347" spans="1:3" ht="60" x14ac:dyDescent="0.25">
      <c r="A347" t="s">
        <v>3904</v>
      </c>
      <c r="B347" s="159" t="s">
        <v>3905</v>
      </c>
      <c r="C347" s="160" t="s">
        <v>3906</v>
      </c>
    </row>
    <row r="348" spans="1:3" x14ac:dyDescent="0.25">
      <c r="A348" t="s">
        <v>3907</v>
      </c>
      <c r="B348" s="159" t="s">
        <v>3908</v>
      </c>
      <c r="C348" s="160" t="s">
        <v>3909</v>
      </c>
    </row>
    <row r="349" spans="1:3" ht="60" x14ac:dyDescent="0.25">
      <c r="A349" t="s">
        <v>3910</v>
      </c>
      <c r="B349" s="159" t="s">
        <v>3911</v>
      </c>
      <c r="C349" s="160" t="s">
        <v>3912</v>
      </c>
    </row>
    <row r="350" spans="1:3" ht="75" x14ac:dyDescent="0.25">
      <c r="A350" t="s">
        <v>3913</v>
      </c>
      <c r="B350" s="159" t="s">
        <v>3914</v>
      </c>
      <c r="C350" s="160" t="s">
        <v>3915</v>
      </c>
    </row>
    <row r="351" spans="1:3" x14ac:dyDescent="0.25">
      <c r="A351" t="s">
        <v>3916</v>
      </c>
      <c r="B351" s="159" t="s">
        <v>3917</v>
      </c>
      <c r="C351" s="160" t="s">
        <v>3918</v>
      </c>
    </row>
    <row r="352" spans="1:3" ht="30" x14ac:dyDescent="0.25">
      <c r="A352" t="s">
        <v>3919</v>
      </c>
      <c r="B352" s="159" t="s">
        <v>3920</v>
      </c>
      <c r="C352" s="160" t="s">
        <v>3921</v>
      </c>
    </row>
    <row r="353" spans="1:3" x14ac:dyDescent="0.25">
      <c r="A353" t="s">
        <v>3922</v>
      </c>
      <c r="B353" s="159" t="s">
        <v>3923</v>
      </c>
      <c r="C353" s="160" t="s">
        <v>3924</v>
      </c>
    </row>
    <row r="354" spans="1:3" x14ac:dyDescent="0.25">
      <c r="A354" t="s">
        <v>3925</v>
      </c>
      <c r="B354" s="159" t="s">
        <v>3926</v>
      </c>
      <c r="C354" s="160" t="s">
        <v>3927</v>
      </c>
    </row>
    <row r="355" spans="1:3" x14ac:dyDescent="0.25">
      <c r="A355" t="s">
        <v>3928</v>
      </c>
      <c r="B355" s="159" t="s">
        <v>3929</v>
      </c>
      <c r="C355" s="160" t="s">
        <v>3930</v>
      </c>
    </row>
    <row r="356" spans="1:3" x14ac:dyDescent="0.25">
      <c r="A356" t="s">
        <v>3931</v>
      </c>
      <c r="B356" s="159" t="s">
        <v>3932</v>
      </c>
      <c r="C356" s="160" t="s">
        <v>3933</v>
      </c>
    </row>
    <row r="357" spans="1:3" ht="30" x14ac:dyDescent="0.25">
      <c r="A357" t="s">
        <v>3934</v>
      </c>
      <c r="B357" s="159" t="s">
        <v>3935</v>
      </c>
      <c r="C357" s="160" t="s">
        <v>3936</v>
      </c>
    </row>
    <row r="358" spans="1:3" ht="60" x14ac:dyDescent="0.25">
      <c r="A358" t="s">
        <v>3937</v>
      </c>
      <c r="B358" s="159" t="s">
        <v>3938</v>
      </c>
      <c r="C358" s="160"/>
    </row>
    <row r="359" spans="1:3" x14ac:dyDescent="0.25">
      <c r="A359" t="s">
        <v>3939</v>
      </c>
      <c r="B359" s="159" t="s">
        <v>3940</v>
      </c>
      <c r="C359" s="160" t="s">
        <v>3941</v>
      </c>
    </row>
    <row r="360" spans="1:3" x14ac:dyDescent="0.25">
      <c r="A360" t="s">
        <v>3942</v>
      </c>
      <c r="B360" s="159" t="s">
        <v>3943</v>
      </c>
      <c r="C360" s="160" t="s">
        <v>3944</v>
      </c>
    </row>
    <row r="361" spans="1:3" x14ac:dyDescent="0.25">
      <c r="A361" t="s">
        <v>3945</v>
      </c>
      <c r="B361" s="159" t="s">
        <v>3946</v>
      </c>
      <c r="C361" s="160" t="s">
        <v>3947</v>
      </c>
    </row>
    <row r="362" spans="1:3" ht="30" x14ac:dyDescent="0.25">
      <c r="A362" t="s">
        <v>3948</v>
      </c>
      <c r="B362" s="159" t="s">
        <v>3949</v>
      </c>
      <c r="C362" s="160" t="s">
        <v>3950</v>
      </c>
    </row>
    <row r="363" spans="1:3" ht="30" x14ac:dyDescent="0.25">
      <c r="A363" t="s">
        <v>3951</v>
      </c>
      <c r="B363" s="159" t="s">
        <v>3952</v>
      </c>
      <c r="C363" s="160" t="s">
        <v>3953</v>
      </c>
    </row>
    <row r="364" spans="1:3" x14ac:dyDescent="0.25">
      <c r="A364" t="s">
        <v>3954</v>
      </c>
      <c r="B364" s="159" t="s">
        <v>3955</v>
      </c>
      <c r="C364" s="160" t="s">
        <v>3956</v>
      </c>
    </row>
    <row r="365" spans="1:3" ht="45" x14ac:dyDescent="0.25">
      <c r="A365" t="s">
        <v>3957</v>
      </c>
      <c r="B365" s="159" t="s">
        <v>3958</v>
      </c>
      <c r="C365" s="160" t="s">
        <v>3959</v>
      </c>
    </row>
    <row r="366" spans="1:3" x14ac:dyDescent="0.25">
      <c r="A366" t="s">
        <v>3960</v>
      </c>
      <c r="B366" s="159" t="s">
        <v>3961</v>
      </c>
      <c r="C366" s="160" t="s">
        <v>3962</v>
      </c>
    </row>
    <row r="367" spans="1:3" x14ac:dyDescent="0.25">
      <c r="A367" t="s">
        <v>3963</v>
      </c>
      <c r="B367" s="159" t="s">
        <v>3964</v>
      </c>
      <c r="C367" s="160" t="s">
        <v>3965</v>
      </c>
    </row>
    <row r="368" spans="1:3" ht="30" x14ac:dyDescent="0.25">
      <c r="A368" t="s">
        <v>3966</v>
      </c>
      <c r="B368" s="159" t="s">
        <v>3967</v>
      </c>
      <c r="C368" s="160" t="s">
        <v>3968</v>
      </c>
    </row>
    <row r="369" spans="1:3" ht="30" x14ac:dyDescent="0.25">
      <c r="A369" t="s">
        <v>3969</v>
      </c>
      <c r="B369" s="159" t="s">
        <v>3970</v>
      </c>
      <c r="C369" s="160" t="s">
        <v>3971</v>
      </c>
    </row>
    <row r="370" spans="1:3" x14ac:dyDescent="0.25">
      <c r="A370" t="s">
        <v>3972</v>
      </c>
      <c r="B370" s="159" t="s">
        <v>3973</v>
      </c>
      <c r="C370" s="160"/>
    </row>
    <row r="371" spans="1:3" x14ac:dyDescent="0.25">
      <c r="A371" t="s">
        <v>3974</v>
      </c>
      <c r="B371" s="159" t="s">
        <v>3975</v>
      </c>
      <c r="C371" s="160" t="s">
        <v>3976</v>
      </c>
    </row>
    <row r="372" spans="1:3" ht="30" x14ac:dyDescent="0.25">
      <c r="A372" t="s">
        <v>3977</v>
      </c>
      <c r="B372" s="159" t="s">
        <v>3978</v>
      </c>
      <c r="C372" s="160" t="s">
        <v>3979</v>
      </c>
    </row>
    <row r="373" spans="1:3" x14ac:dyDescent="0.25">
      <c r="A373" t="s">
        <v>3980</v>
      </c>
      <c r="B373" s="159" t="s">
        <v>3981</v>
      </c>
      <c r="C373" s="160" t="s">
        <v>3982</v>
      </c>
    </row>
    <row r="374" spans="1:3" ht="30" x14ac:dyDescent="0.25">
      <c r="A374" t="s">
        <v>3983</v>
      </c>
      <c r="B374" s="159" t="s">
        <v>3984</v>
      </c>
      <c r="C374" s="160"/>
    </row>
    <row r="375" spans="1:3" ht="45" x14ac:dyDescent="0.25">
      <c r="A375" t="s">
        <v>3985</v>
      </c>
      <c r="B375" s="159" t="s">
        <v>3986</v>
      </c>
      <c r="C375" s="160" t="s">
        <v>3987</v>
      </c>
    </row>
    <row r="376" spans="1:3" ht="75" x14ac:dyDescent="0.25">
      <c r="A376" t="s">
        <v>3988</v>
      </c>
      <c r="B376" s="159" t="s">
        <v>3989</v>
      </c>
      <c r="C376" s="160" t="s">
        <v>3990</v>
      </c>
    </row>
    <row r="377" spans="1:3" x14ac:dyDescent="0.25">
      <c r="A377" t="s">
        <v>3991</v>
      </c>
      <c r="B377" s="159" t="s">
        <v>3992</v>
      </c>
      <c r="C377" s="160" t="s">
        <v>3993</v>
      </c>
    </row>
    <row r="378" spans="1:3" x14ac:dyDescent="0.25">
      <c r="A378" t="s">
        <v>3994</v>
      </c>
      <c r="B378" s="159" t="s">
        <v>3995</v>
      </c>
      <c r="C378" s="160" t="s">
        <v>3996</v>
      </c>
    </row>
    <row r="379" spans="1:3" x14ac:dyDescent="0.25">
      <c r="A379" t="s">
        <v>3997</v>
      </c>
      <c r="B379" s="159" t="s">
        <v>3998</v>
      </c>
      <c r="C379" s="160" t="s">
        <v>3999</v>
      </c>
    </row>
    <row r="380" spans="1:3" ht="45" x14ac:dyDescent="0.25">
      <c r="A380" t="s">
        <v>4000</v>
      </c>
      <c r="B380" s="159" t="s">
        <v>4001</v>
      </c>
      <c r="C380" s="160" t="s">
        <v>4002</v>
      </c>
    </row>
    <row r="381" spans="1:3" ht="75" x14ac:dyDescent="0.25">
      <c r="A381" t="s">
        <v>4003</v>
      </c>
      <c r="B381" s="159" t="s">
        <v>4004</v>
      </c>
      <c r="C381" s="160" t="s">
        <v>4005</v>
      </c>
    </row>
    <row r="382" spans="1:3" ht="60" x14ac:dyDescent="0.25">
      <c r="A382" t="s">
        <v>4006</v>
      </c>
      <c r="B382" s="159" t="s">
        <v>4007</v>
      </c>
      <c r="C382" s="160" t="s">
        <v>4008</v>
      </c>
    </row>
    <row r="383" spans="1:3" ht="30" x14ac:dyDescent="0.25">
      <c r="A383" t="s">
        <v>4009</v>
      </c>
      <c r="B383" s="159" t="s">
        <v>4010</v>
      </c>
      <c r="C383" s="160" t="s">
        <v>4011</v>
      </c>
    </row>
    <row r="384" spans="1:3" x14ac:dyDescent="0.25">
      <c r="A384" t="s">
        <v>4012</v>
      </c>
      <c r="B384" s="159" t="s">
        <v>4013</v>
      </c>
      <c r="C384" s="160"/>
    </row>
    <row r="385" spans="1:3" ht="60" x14ac:dyDescent="0.25">
      <c r="A385" t="s">
        <v>4014</v>
      </c>
      <c r="B385" s="159" t="s">
        <v>4015</v>
      </c>
      <c r="C385" s="160" t="s">
        <v>4016</v>
      </c>
    </row>
    <row r="386" spans="1:3" x14ac:dyDescent="0.25">
      <c r="A386" t="s">
        <v>2048</v>
      </c>
      <c r="B386" s="159" t="s">
        <v>4017</v>
      </c>
      <c r="C386" s="160" t="s">
        <v>4018</v>
      </c>
    </row>
    <row r="387" spans="1:3" x14ac:dyDescent="0.25">
      <c r="A387" t="s">
        <v>4019</v>
      </c>
      <c r="B387" s="159" t="s">
        <v>4020</v>
      </c>
      <c r="C387" s="160" t="s">
        <v>4021</v>
      </c>
    </row>
    <row r="388" spans="1:3" x14ac:dyDescent="0.25">
      <c r="A388" t="s">
        <v>4022</v>
      </c>
      <c r="B388" s="159" t="s">
        <v>4023</v>
      </c>
      <c r="C388" s="160" t="s">
        <v>4024</v>
      </c>
    </row>
    <row r="389" spans="1:3" x14ac:dyDescent="0.25">
      <c r="A389" t="s">
        <v>4025</v>
      </c>
      <c r="B389" s="159" t="s">
        <v>4026</v>
      </c>
      <c r="C389" s="160" t="s">
        <v>4027</v>
      </c>
    </row>
    <row r="390" spans="1:3" ht="30" x14ac:dyDescent="0.25">
      <c r="A390" t="s">
        <v>4028</v>
      </c>
      <c r="B390" s="159" t="s">
        <v>4029</v>
      </c>
      <c r="C390" s="160" t="s">
        <v>4030</v>
      </c>
    </row>
    <row r="391" spans="1:3" ht="45" x14ac:dyDescent="0.25">
      <c r="A391" t="s">
        <v>4031</v>
      </c>
      <c r="B391" s="159" t="s">
        <v>4032</v>
      </c>
      <c r="C391" s="160" t="s">
        <v>4033</v>
      </c>
    </row>
    <row r="392" spans="1:3" ht="30" x14ac:dyDescent="0.25">
      <c r="A392" t="s">
        <v>4034</v>
      </c>
      <c r="B392" s="159" t="s">
        <v>4035</v>
      </c>
      <c r="C392" s="160" t="s">
        <v>4036</v>
      </c>
    </row>
    <row r="393" spans="1:3" ht="30" x14ac:dyDescent="0.25">
      <c r="A393" t="s">
        <v>4037</v>
      </c>
      <c r="B393" s="159" t="s">
        <v>4038</v>
      </c>
      <c r="C393" s="160" t="s">
        <v>4039</v>
      </c>
    </row>
    <row r="394" spans="1:3" x14ac:dyDescent="0.25">
      <c r="A394" t="s">
        <v>4040</v>
      </c>
      <c r="B394" s="159" t="s">
        <v>4041</v>
      </c>
      <c r="C394" s="160" t="s">
        <v>4042</v>
      </c>
    </row>
    <row r="395" spans="1:3" ht="60" x14ac:dyDescent="0.25">
      <c r="A395" t="s">
        <v>4043</v>
      </c>
      <c r="B395" s="159" t="s">
        <v>4044</v>
      </c>
      <c r="C395" s="160" t="s">
        <v>4045</v>
      </c>
    </row>
    <row r="396" spans="1:3" x14ac:dyDescent="0.25">
      <c r="A396" t="s">
        <v>4046</v>
      </c>
      <c r="B396" s="159" t="s">
        <v>4047</v>
      </c>
      <c r="C396" s="160" t="s">
        <v>4048</v>
      </c>
    </row>
    <row r="397" spans="1:3" ht="75" x14ac:dyDescent="0.25">
      <c r="A397" t="s">
        <v>4049</v>
      </c>
      <c r="B397" s="159" t="s">
        <v>4050</v>
      </c>
      <c r="C397" s="160" t="s">
        <v>4051</v>
      </c>
    </row>
    <row r="398" spans="1:3" ht="30" x14ac:dyDescent="0.25">
      <c r="A398" t="s">
        <v>4052</v>
      </c>
      <c r="B398" s="159" t="s">
        <v>4053</v>
      </c>
      <c r="C398" s="160" t="s">
        <v>4054</v>
      </c>
    </row>
    <row r="399" spans="1:3" x14ac:dyDescent="0.25">
      <c r="A399" t="s">
        <v>4055</v>
      </c>
      <c r="B399" s="159" t="s">
        <v>4056</v>
      </c>
      <c r="C399" s="160" t="s">
        <v>4057</v>
      </c>
    </row>
    <row r="400" spans="1:3" x14ac:dyDescent="0.25">
      <c r="A400" t="s">
        <v>4058</v>
      </c>
      <c r="B400" s="159" t="s">
        <v>4059</v>
      </c>
      <c r="C400" s="160" t="s">
        <v>4060</v>
      </c>
    </row>
    <row r="401" spans="1:3" x14ac:dyDescent="0.25">
      <c r="A401" t="s">
        <v>4061</v>
      </c>
      <c r="B401" s="159" t="s">
        <v>4062</v>
      </c>
      <c r="C401" s="160" t="s">
        <v>4063</v>
      </c>
    </row>
    <row r="402" spans="1:3" ht="120" x14ac:dyDescent="0.25">
      <c r="A402" t="s">
        <v>4064</v>
      </c>
      <c r="B402" s="159" t="s">
        <v>4065</v>
      </c>
      <c r="C402" s="160"/>
    </row>
    <row r="403" spans="1:3" x14ac:dyDescent="0.25">
      <c r="A403" t="s">
        <v>4066</v>
      </c>
      <c r="B403" s="159" t="s">
        <v>4067</v>
      </c>
      <c r="C403" s="160" t="s">
        <v>4068</v>
      </c>
    </row>
    <row r="404" spans="1:3" ht="45" x14ac:dyDescent="0.25">
      <c r="A404" t="s">
        <v>4069</v>
      </c>
      <c r="B404" s="159" t="s">
        <v>4070</v>
      </c>
      <c r="C404" s="160" t="s">
        <v>4071</v>
      </c>
    </row>
    <row r="405" spans="1:3" ht="30" x14ac:dyDescent="0.25">
      <c r="A405" t="s">
        <v>4072</v>
      </c>
      <c r="B405" s="159" t="s">
        <v>4073</v>
      </c>
      <c r="C405" s="160" t="s">
        <v>4074</v>
      </c>
    </row>
    <row r="406" spans="1:3" ht="30" x14ac:dyDescent="0.25">
      <c r="A406" t="s">
        <v>4075</v>
      </c>
      <c r="B406" s="159" t="s">
        <v>4076</v>
      </c>
      <c r="C406" s="160" t="s">
        <v>4077</v>
      </c>
    </row>
    <row r="407" spans="1:3" ht="45" x14ac:dyDescent="0.25">
      <c r="A407" t="s">
        <v>4078</v>
      </c>
      <c r="B407" s="159" t="s">
        <v>4079</v>
      </c>
      <c r="C407" s="160" t="s">
        <v>4080</v>
      </c>
    </row>
    <row r="408" spans="1:3" x14ac:dyDescent="0.25">
      <c r="A408" t="s">
        <v>4081</v>
      </c>
      <c r="B408" s="159" t="s">
        <v>4082</v>
      </c>
      <c r="C408" s="160" t="s">
        <v>4083</v>
      </c>
    </row>
    <row r="409" spans="1:3" ht="30" x14ac:dyDescent="0.25">
      <c r="A409" t="s">
        <v>4084</v>
      </c>
      <c r="B409" s="159" t="s">
        <v>4085</v>
      </c>
      <c r="C409" s="160" t="s">
        <v>4086</v>
      </c>
    </row>
    <row r="410" spans="1:3" ht="30" x14ac:dyDescent="0.25">
      <c r="A410" t="s">
        <v>4087</v>
      </c>
      <c r="B410" s="159" t="s">
        <v>4088</v>
      </c>
      <c r="C410" s="160"/>
    </row>
    <row r="411" spans="1:3" ht="45" x14ac:dyDescent="0.25">
      <c r="A411" t="s">
        <v>4089</v>
      </c>
      <c r="B411" s="159" t="s">
        <v>4090</v>
      </c>
      <c r="C411" s="160"/>
    </row>
    <row r="412" spans="1:3" ht="30" x14ac:dyDescent="0.25">
      <c r="A412" t="s">
        <v>4091</v>
      </c>
      <c r="B412" s="159" t="s">
        <v>4092</v>
      </c>
      <c r="C412" s="160" t="s">
        <v>4093</v>
      </c>
    </row>
    <row r="413" spans="1:3" x14ac:dyDescent="0.25">
      <c r="A413" t="s">
        <v>4094</v>
      </c>
      <c r="B413" s="159" t="s">
        <v>4095</v>
      </c>
      <c r="C413" s="160" t="s">
        <v>4096</v>
      </c>
    </row>
    <row r="414" spans="1:3" ht="30" x14ac:dyDescent="0.25">
      <c r="A414" t="s">
        <v>4097</v>
      </c>
      <c r="B414" s="159" t="s">
        <v>4098</v>
      </c>
      <c r="C414" s="160"/>
    </row>
    <row r="415" spans="1:3" ht="135" x14ac:dyDescent="0.25">
      <c r="A415" t="s">
        <v>4099</v>
      </c>
      <c r="B415" s="159" t="s">
        <v>4100</v>
      </c>
      <c r="C415" s="160" t="s">
        <v>4101</v>
      </c>
    </row>
    <row r="416" spans="1:3" ht="30" x14ac:dyDescent="0.25">
      <c r="A416" t="s">
        <v>4102</v>
      </c>
      <c r="B416" s="159" t="s">
        <v>4103</v>
      </c>
      <c r="C416" s="160" t="s">
        <v>4104</v>
      </c>
    </row>
    <row r="417" spans="1:3" ht="45" x14ac:dyDescent="0.25">
      <c r="A417" t="s">
        <v>4105</v>
      </c>
      <c r="B417" s="159" t="s">
        <v>4106</v>
      </c>
      <c r="C417" s="160" t="s">
        <v>4107</v>
      </c>
    </row>
    <row r="418" spans="1:3" ht="45" x14ac:dyDescent="0.25">
      <c r="A418" t="s">
        <v>4108</v>
      </c>
      <c r="B418" s="159" t="s">
        <v>4109</v>
      </c>
      <c r="C418" s="160" t="s">
        <v>4110</v>
      </c>
    </row>
    <row r="419" spans="1:3" ht="45" x14ac:dyDescent="0.25">
      <c r="A419" t="s">
        <v>4111</v>
      </c>
      <c r="B419" s="159" t="s">
        <v>4112</v>
      </c>
      <c r="C419" s="160" t="s">
        <v>4113</v>
      </c>
    </row>
    <row r="420" spans="1:3" x14ac:dyDescent="0.25">
      <c r="A420" t="s">
        <v>4114</v>
      </c>
      <c r="B420" s="159" t="s">
        <v>4115</v>
      </c>
      <c r="C420" s="160" t="s">
        <v>4116</v>
      </c>
    </row>
    <row r="421" spans="1:3" ht="30" x14ac:dyDescent="0.25">
      <c r="A421" t="s">
        <v>4117</v>
      </c>
      <c r="B421" s="159" t="s">
        <v>4118</v>
      </c>
      <c r="C421" s="160" t="s">
        <v>4119</v>
      </c>
    </row>
    <row r="422" spans="1:3" ht="75" x14ac:dyDescent="0.25">
      <c r="A422" t="s">
        <v>4120</v>
      </c>
      <c r="B422" s="159" t="s">
        <v>4121</v>
      </c>
      <c r="C422" s="160" t="s">
        <v>4122</v>
      </c>
    </row>
    <row r="423" spans="1:3" ht="30" x14ac:dyDescent="0.25">
      <c r="A423" t="s">
        <v>4123</v>
      </c>
      <c r="B423" s="159" t="s">
        <v>4124</v>
      </c>
      <c r="C423" s="160" t="s">
        <v>4125</v>
      </c>
    </row>
    <row r="424" spans="1:3" ht="30" x14ac:dyDescent="0.25">
      <c r="A424" t="s">
        <v>4126</v>
      </c>
      <c r="B424" s="159" t="s">
        <v>4127</v>
      </c>
      <c r="C424" s="160" t="s">
        <v>4128</v>
      </c>
    </row>
    <row r="425" spans="1:3" x14ac:dyDescent="0.25">
      <c r="A425" t="s">
        <v>4129</v>
      </c>
      <c r="B425" s="159" t="s">
        <v>4130</v>
      </c>
      <c r="C425" s="160" t="s">
        <v>4131</v>
      </c>
    </row>
    <row r="426" spans="1:3" x14ac:dyDescent="0.25">
      <c r="A426" t="s">
        <v>4132</v>
      </c>
      <c r="B426" s="159" t="s">
        <v>4133</v>
      </c>
      <c r="C426" s="160" t="s">
        <v>4134</v>
      </c>
    </row>
    <row r="427" spans="1:3" x14ac:dyDescent="0.25">
      <c r="A427" t="s">
        <v>4135</v>
      </c>
      <c r="B427" s="159" t="s">
        <v>4136</v>
      </c>
      <c r="C427" s="160" t="s">
        <v>4137</v>
      </c>
    </row>
    <row r="428" spans="1:3" ht="30" x14ac:dyDescent="0.25">
      <c r="A428" t="s">
        <v>4138</v>
      </c>
      <c r="B428" s="159" t="s">
        <v>4139</v>
      </c>
      <c r="C428" s="160" t="s">
        <v>4140</v>
      </c>
    </row>
    <row r="429" spans="1:3" ht="60" x14ac:dyDescent="0.25">
      <c r="A429" t="s">
        <v>4141</v>
      </c>
      <c r="B429" s="159" t="s">
        <v>4142</v>
      </c>
      <c r="C429" s="160" t="s">
        <v>4143</v>
      </c>
    </row>
    <row r="430" spans="1:3" x14ac:dyDescent="0.25">
      <c r="A430" t="s">
        <v>4144</v>
      </c>
      <c r="B430" s="159" t="s">
        <v>4145</v>
      </c>
      <c r="C430" s="160" t="s">
        <v>4146</v>
      </c>
    </row>
    <row r="431" spans="1:3" ht="30" x14ac:dyDescent="0.25">
      <c r="A431" t="s">
        <v>4147</v>
      </c>
      <c r="B431" s="159" t="s">
        <v>4148</v>
      </c>
      <c r="C431" s="160" t="s">
        <v>4149</v>
      </c>
    </row>
    <row r="432" spans="1:3" x14ac:dyDescent="0.25">
      <c r="A432" t="s">
        <v>4150</v>
      </c>
      <c r="B432" s="159" t="s">
        <v>4151</v>
      </c>
      <c r="C432" s="160" t="s">
        <v>4152</v>
      </c>
    </row>
    <row r="433" spans="1:3" ht="60" x14ac:dyDescent="0.25">
      <c r="A433" t="s">
        <v>4153</v>
      </c>
      <c r="B433" s="159" t="s">
        <v>4154</v>
      </c>
      <c r="C433" s="160" t="s">
        <v>4155</v>
      </c>
    </row>
    <row r="434" spans="1:3" x14ac:dyDescent="0.25">
      <c r="A434" t="s">
        <v>4156</v>
      </c>
      <c r="B434" s="159" t="s">
        <v>4157</v>
      </c>
      <c r="C434" s="160" t="s">
        <v>4158</v>
      </c>
    </row>
    <row r="435" spans="1:3" ht="45" x14ac:dyDescent="0.25">
      <c r="A435" t="s">
        <v>4159</v>
      </c>
      <c r="B435" s="159" t="s">
        <v>4160</v>
      </c>
      <c r="C435" s="160" t="s">
        <v>4161</v>
      </c>
    </row>
    <row r="436" spans="1:3" x14ac:dyDescent="0.25">
      <c r="A436" t="s">
        <v>4162</v>
      </c>
      <c r="B436" s="159" t="s">
        <v>4163</v>
      </c>
      <c r="C436" s="160" t="s">
        <v>4164</v>
      </c>
    </row>
    <row r="437" spans="1:3" ht="45" x14ac:dyDescent="0.25">
      <c r="A437" t="s">
        <v>4165</v>
      </c>
      <c r="B437" s="159" t="s">
        <v>4166</v>
      </c>
      <c r="C437" s="160" t="s">
        <v>4167</v>
      </c>
    </row>
    <row r="438" spans="1:3" ht="30" x14ac:dyDescent="0.25">
      <c r="A438" t="s">
        <v>4168</v>
      </c>
      <c r="B438" s="159" t="s">
        <v>4169</v>
      </c>
      <c r="C438" s="160" t="s">
        <v>4170</v>
      </c>
    </row>
    <row r="439" spans="1:3" x14ac:dyDescent="0.25">
      <c r="A439" t="s">
        <v>4171</v>
      </c>
      <c r="B439" s="159" t="s">
        <v>4172</v>
      </c>
      <c r="C439" s="160" t="s">
        <v>4173</v>
      </c>
    </row>
    <row r="440" spans="1:3" ht="30" x14ac:dyDescent="0.25">
      <c r="A440" t="s">
        <v>4174</v>
      </c>
      <c r="B440" s="159" t="s">
        <v>4175</v>
      </c>
      <c r="C440" s="160" t="s">
        <v>4176</v>
      </c>
    </row>
    <row r="441" spans="1:3" ht="45" x14ac:dyDescent="0.25">
      <c r="A441" t="s">
        <v>4177</v>
      </c>
      <c r="B441" s="159" t="s">
        <v>4178</v>
      </c>
      <c r="C441" s="160" t="s">
        <v>4179</v>
      </c>
    </row>
    <row r="442" spans="1:3" ht="30" x14ac:dyDescent="0.25">
      <c r="A442" t="s">
        <v>4180</v>
      </c>
      <c r="B442" s="159" t="s">
        <v>4181</v>
      </c>
      <c r="C442" s="160" t="s">
        <v>4182</v>
      </c>
    </row>
    <row r="443" spans="1:3" x14ac:dyDescent="0.25">
      <c r="A443" t="s">
        <v>4183</v>
      </c>
      <c r="B443" s="159" t="s">
        <v>4184</v>
      </c>
      <c r="C443" s="160" t="s">
        <v>4185</v>
      </c>
    </row>
    <row r="444" spans="1:3" x14ac:dyDescent="0.25">
      <c r="A444" t="s">
        <v>4186</v>
      </c>
      <c r="B444" s="159" t="s">
        <v>4187</v>
      </c>
      <c r="C444" s="160" t="s">
        <v>4188</v>
      </c>
    </row>
    <row r="445" spans="1:3" ht="45" x14ac:dyDescent="0.25">
      <c r="A445" t="s">
        <v>4189</v>
      </c>
      <c r="B445" s="159" t="s">
        <v>4190</v>
      </c>
      <c r="C445" s="160" t="s">
        <v>4191</v>
      </c>
    </row>
    <row r="446" spans="1:3" ht="45" x14ac:dyDescent="0.25">
      <c r="A446" t="s">
        <v>4192</v>
      </c>
      <c r="B446" s="159" t="s">
        <v>4193</v>
      </c>
      <c r="C446" s="160" t="s">
        <v>4194</v>
      </c>
    </row>
    <row r="447" spans="1:3" ht="30" x14ac:dyDescent="0.25">
      <c r="A447" t="s">
        <v>4195</v>
      </c>
      <c r="B447" s="159" t="s">
        <v>4196</v>
      </c>
      <c r="C447" s="160" t="s">
        <v>4197</v>
      </c>
    </row>
    <row r="448" spans="1:3" ht="30" x14ac:dyDescent="0.25">
      <c r="A448" t="s">
        <v>4198</v>
      </c>
      <c r="B448" s="159" t="s">
        <v>4199</v>
      </c>
      <c r="C448" s="160" t="s">
        <v>4200</v>
      </c>
    </row>
    <row r="449" spans="1:3" ht="30" x14ac:dyDescent="0.25">
      <c r="A449" t="s">
        <v>4201</v>
      </c>
      <c r="B449" s="159" t="s">
        <v>4202</v>
      </c>
      <c r="C449" s="160" t="s">
        <v>4203</v>
      </c>
    </row>
    <row r="450" spans="1:3" x14ac:dyDescent="0.25">
      <c r="A450" t="s">
        <v>4204</v>
      </c>
      <c r="B450" s="159" t="s">
        <v>4205</v>
      </c>
      <c r="C450" s="160" t="s">
        <v>4206</v>
      </c>
    </row>
    <row r="451" spans="1:3" ht="30" x14ac:dyDescent="0.25">
      <c r="A451" t="s">
        <v>4207</v>
      </c>
      <c r="B451" s="159" t="s">
        <v>4208</v>
      </c>
      <c r="C451" s="160" t="s">
        <v>4209</v>
      </c>
    </row>
    <row r="452" spans="1:3" ht="45" x14ac:dyDescent="0.25">
      <c r="A452" t="s">
        <v>4210</v>
      </c>
      <c r="B452" s="159" t="s">
        <v>4211</v>
      </c>
      <c r="C452" s="160" t="s">
        <v>4212</v>
      </c>
    </row>
    <row r="453" spans="1:3" ht="45" x14ac:dyDescent="0.25">
      <c r="A453" t="s">
        <v>4213</v>
      </c>
      <c r="B453" s="159" t="s">
        <v>4214</v>
      </c>
      <c r="C453" s="160" t="s">
        <v>4215</v>
      </c>
    </row>
    <row r="454" spans="1:3" ht="30" x14ac:dyDescent="0.25">
      <c r="A454" t="s">
        <v>4216</v>
      </c>
      <c r="B454" s="159" t="s">
        <v>4217</v>
      </c>
      <c r="C454" s="160" t="s">
        <v>4218</v>
      </c>
    </row>
    <row r="455" spans="1:3" ht="30" x14ac:dyDescent="0.25">
      <c r="A455" t="s">
        <v>4219</v>
      </c>
      <c r="B455" s="159" t="s">
        <v>4220</v>
      </c>
      <c r="C455" s="160" t="s">
        <v>4221</v>
      </c>
    </row>
    <row r="456" spans="1:3" ht="45" x14ac:dyDescent="0.25">
      <c r="A456" t="s">
        <v>4222</v>
      </c>
      <c r="B456" s="159" t="s">
        <v>4223</v>
      </c>
      <c r="C456" s="160" t="s">
        <v>4224</v>
      </c>
    </row>
    <row r="457" spans="1:3" x14ac:dyDescent="0.25">
      <c r="A457" t="s">
        <v>4225</v>
      </c>
      <c r="B457" s="159" t="s">
        <v>4226</v>
      </c>
      <c r="C457" s="160"/>
    </row>
    <row r="458" spans="1:3" ht="105" x14ac:dyDescent="0.25">
      <c r="A458" t="s">
        <v>2064</v>
      </c>
      <c r="B458" s="159" t="s">
        <v>4227</v>
      </c>
      <c r="C458" s="160" t="s">
        <v>4228</v>
      </c>
    </row>
    <row r="459" spans="1:3" x14ac:dyDescent="0.25">
      <c r="A459" t="s">
        <v>2064</v>
      </c>
      <c r="B459" s="159" t="s">
        <v>4229</v>
      </c>
      <c r="C459" s="160" t="s">
        <v>4228</v>
      </c>
    </row>
    <row r="460" spans="1:3" ht="30" x14ac:dyDescent="0.25">
      <c r="A460" t="s">
        <v>4230</v>
      </c>
      <c r="B460" s="159" t="s">
        <v>4231</v>
      </c>
      <c r="C460" s="160" t="s">
        <v>4232</v>
      </c>
    </row>
    <row r="461" spans="1:3" ht="30" x14ac:dyDescent="0.25">
      <c r="A461" t="s">
        <v>4233</v>
      </c>
      <c r="B461" s="159" t="s">
        <v>4234</v>
      </c>
      <c r="C461" s="160" t="s">
        <v>4235</v>
      </c>
    </row>
    <row r="462" spans="1:3" ht="30" x14ac:dyDescent="0.25">
      <c r="A462" t="s">
        <v>4236</v>
      </c>
      <c r="B462" s="159" t="s">
        <v>4237</v>
      </c>
      <c r="C462" s="160" t="s">
        <v>4238</v>
      </c>
    </row>
    <row r="463" spans="1:3" ht="60" x14ac:dyDescent="0.25">
      <c r="A463" t="s">
        <v>4239</v>
      </c>
      <c r="B463" s="159" t="s">
        <v>4240</v>
      </c>
      <c r="C463" s="160" t="s">
        <v>4241</v>
      </c>
    </row>
    <row r="464" spans="1:3" x14ac:dyDescent="0.25">
      <c r="A464" t="s">
        <v>4242</v>
      </c>
      <c r="B464" s="159" t="s">
        <v>4243</v>
      </c>
      <c r="C464" s="160" t="s">
        <v>4244</v>
      </c>
    </row>
    <row r="465" spans="1:3" x14ac:dyDescent="0.25">
      <c r="A465" t="s">
        <v>4245</v>
      </c>
      <c r="B465" s="159" t="s">
        <v>4246</v>
      </c>
      <c r="C465" s="160" t="s">
        <v>4247</v>
      </c>
    </row>
    <row r="466" spans="1:3" ht="30" x14ac:dyDescent="0.25">
      <c r="A466" t="s">
        <v>4248</v>
      </c>
      <c r="B466" s="159" t="s">
        <v>4249</v>
      </c>
      <c r="C466" s="160" t="s">
        <v>4250</v>
      </c>
    </row>
    <row r="467" spans="1:3" ht="30" x14ac:dyDescent="0.25">
      <c r="A467" t="s">
        <v>4251</v>
      </c>
      <c r="B467" s="159" t="s">
        <v>4252</v>
      </c>
      <c r="C467" s="160" t="s">
        <v>4253</v>
      </c>
    </row>
    <row r="468" spans="1:3" x14ac:dyDescent="0.25">
      <c r="A468" t="s">
        <v>4254</v>
      </c>
      <c r="B468" s="159" t="s">
        <v>4255</v>
      </c>
      <c r="C468" s="160" t="s">
        <v>4256</v>
      </c>
    </row>
    <row r="469" spans="1:3" x14ac:dyDescent="0.25">
      <c r="A469" t="s">
        <v>4257</v>
      </c>
      <c r="B469" s="159" t="s">
        <v>4258</v>
      </c>
      <c r="C469" s="160" t="s">
        <v>4259</v>
      </c>
    </row>
    <row r="470" spans="1:3" ht="30" x14ac:dyDescent="0.25">
      <c r="A470" t="s">
        <v>4260</v>
      </c>
      <c r="B470" s="159" t="s">
        <v>4261</v>
      </c>
      <c r="C470" s="160" t="s">
        <v>4262</v>
      </c>
    </row>
    <row r="471" spans="1:3" ht="60" x14ac:dyDescent="0.25">
      <c r="A471" t="s">
        <v>4263</v>
      </c>
      <c r="B471" s="159" t="s">
        <v>4264</v>
      </c>
      <c r="C471" s="160" t="s">
        <v>4265</v>
      </c>
    </row>
    <row r="472" spans="1:3" x14ac:dyDescent="0.25">
      <c r="A472" t="s">
        <v>2072</v>
      </c>
      <c r="B472" s="159" t="s">
        <v>4266</v>
      </c>
      <c r="C472" s="160" t="s">
        <v>4267</v>
      </c>
    </row>
    <row r="473" spans="1:3" ht="30" x14ac:dyDescent="0.25">
      <c r="A473" t="s">
        <v>4268</v>
      </c>
      <c r="B473" s="159" t="s">
        <v>4269</v>
      </c>
      <c r="C473" s="160" t="s">
        <v>4270</v>
      </c>
    </row>
    <row r="474" spans="1:3" ht="30" x14ac:dyDescent="0.25">
      <c r="A474" t="s">
        <v>4271</v>
      </c>
      <c r="B474" s="159" t="s">
        <v>4272</v>
      </c>
      <c r="C474" s="160" t="s">
        <v>4273</v>
      </c>
    </row>
    <row r="475" spans="1:3" ht="45" x14ac:dyDescent="0.25">
      <c r="A475" t="s">
        <v>4274</v>
      </c>
      <c r="B475" s="159" t="s">
        <v>4275</v>
      </c>
      <c r="C475" s="160" t="s">
        <v>4276</v>
      </c>
    </row>
    <row r="476" spans="1:3" ht="45" x14ac:dyDescent="0.25">
      <c r="A476" t="s">
        <v>4277</v>
      </c>
      <c r="B476" s="159" t="s">
        <v>4278</v>
      </c>
      <c r="C476" s="160" t="s">
        <v>4279</v>
      </c>
    </row>
    <row r="477" spans="1:3" ht="30" x14ac:dyDescent="0.25">
      <c r="A477" t="s">
        <v>4280</v>
      </c>
      <c r="B477" s="159" t="s">
        <v>4281</v>
      </c>
      <c r="C477" s="160" t="s">
        <v>4282</v>
      </c>
    </row>
    <row r="478" spans="1:3" ht="45" x14ac:dyDescent="0.25">
      <c r="A478" t="s">
        <v>4283</v>
      </c>
      <c r="B478" s="159" t="s">
        <v>4284</v>
      </c>
      <c r="C478" s="160" t="s">
        <v>4285</v>
      </c>
    </row>
    <row r="479" spans="1:3" ht="30" x14ac:dyDescent="0.25">
      <c r="A479" t="s">
        <v>4286</v>
      </c>
      <c r="B479" s="159" t="s">
        <v>4287</v>
      </c>
      <c r="C479" s="160" t="s">
        <v>4288</v>
      </c>
    </row>
    <row r="480" spans="1:3" ht="45" x14ac:dyDescent="0.25">
      <c r="A480" t="s">
        <v>4289</v>
      </c>
      <c r="B480" s="159" t="s">
        <v>4290</v>
      </c>
      <c r="C480" s="160" t="s">
        <v>4291</v>
      </c>
    </row>
    <row r="481" spans="1:3" x14ac:dyDescent="0.25">
      <c r="A481" t="s">
        <v>4292</v>
      </c>
      <c r="B481" s="159" t="s">
        <v>4293</v>
      </c>
      <c r="C481" s="160"/>
    </row>
    <row r="482" spans="1:3" ht="30" x14ac:dyDescent="0.25">
      <c r="A482" t="s">
        <v>4294</v>
      </c>
      <c r="B482" s="159" t="s">
        <v>4295</v>
      </c>
      <c r="C482" s="160" t="s">
        <v>4296</v>
      </c>
    </row>
    <row r="483" spans="1:3" x14ac:dyDescent="0.25">
      <c r="A483" t="s">
        <v>4297</v>
      </c>
      <c r="B483" s="159" t="s">
        <v>4298</v>
      </c>
      <c r="C483" s="160" t="s">
        <v>4299</v>
      </c>
    </row>
    <row r="484" spans="1:3" ht="60" x14ac:dyDescent="0.25">
      <c r="A484" t="s">
        <v>4300</v>
      </c>
      <c r="B484" s="159" t="s">
        <v>4301</v>
      </c>
      <c r="C484" s="160" t="s">
        <v>4302</v>
      </c>
    </row>
    <row r="485" spans="1:3" ht="60" x14ac:dyDescent="0.25">
      <c r="A485" t="s">
        <v>4303</v>
      </c>
      <c r="B485" s="159" t="s">
        <v>4304</v>
      </c>
      <c r="C485" s="160" t="s">
        <v>4305</v>
      </c>
    </row>
    <row r="486" spans="1:3" ht="45" x14ac:dyDescent="0.25">
      <c r="A486" t="s">
        <v>4306</v>
      </c>
      <c r="B486" s="159" t="s">
        <v>4307</v>
      </c>
      <c r="C486" s="160" t="s">
        <v>4308</v>
      </c>
    </row>
    <row r="487" spans="1:3" ht="30" x14ac:dyDescent="0.25">
      <c r="A487" t="s">
        <v>4309</v>
      </c>
      <c r="B487" s="159" t="s">
        <v>4310</v>
      </c>
      <c r="C487" s="160" t="s">
        <v>4311</v>
      </c>
    </row>
    <row r="488" spans="1:3" ht="30" x14ac:dyDescent="0.25">
      <c r="A488" t="s">
        <v>4312</v>
      </c>
      <c r="B488" s="159" t="s">
        <v>4313</v>
      </c>
      <c r="C488" s="160" t="s">
        <v>4314</v>
      </c>
    </row>
    <row r="489" spans="1:3" ht="30" x14ac:dyDescent="0.25">
      <c r="A489" t="s">
        <v>4315</v>
      </c>
      <c r="B489" s="159" t="s">
        <v>4316</v>
      </c>
      <c r="C489" s="160" t="s">
        <v>4317</v>
      </c>
    </row>
    <row r="490" spans="1:3" x14ac:dyDescent="0.25">
      <c r="A490" t="s">
        <v>4318</v>
      </c>
      <c r="B490" s="159" t="s">
        <v>4319</v>
      </c>
      <c r="C490" s="160" t="s">
        <v>4320</v>
      </c>
    </row>
    <row r="491" spans="1:3" x14ac:dyDescent="0.25">
      <c r="A491" t="s">
        <v>4321</v>
      </c>
      <c r="B491" s="159" t="s">
        <v>4322</v>
      </c>
      <c r="C491" s="160" t="s">
        <v>4323</v>
      </c>
    </row>
    <row r="492" spans="1:3" ht="30" x14ac:dyDescent="0.25">
      <c r="A492" t="s">
        <v>4324</v>
      </c>
      <c r="B492" s="159" t="s">
        <v>4325</v>
      </c>
      <c r="C492" s="160" t="s">
        <v>4326</v>
      </c>
    </row>
    <row r="493" spans="1:3" ht="30" x14ac:dyDescent="0.25">
      <c r="A493" t="s">
        <v>4327</v>
      </c>
      <c r="B493" s="159" t="s">
        <v>4328</v>
      </c>
      <c r="C493" s="160" t="s">
        <v>4329</v>
      </c>
    </row>
    <row r="494" spans="1:3" ht="30" x14ac:dyDescent="0.25">
      <c r="A494" t="s">
        <v>4330</v>
      </c>
      <c r="B494" s="159" t="s">
        <v>4331</v>
      </c>
      <c r="C494" s="160" t="s">
        <v>4332</v>
      </c>
    </row>
    <row r="495" spans="1:3" x14ac:dyDescent="0.25">
      <c r="A495" t="s">
        <v>4333</v>
      </c>
      <c r="B495" s="159" t="s">
        <v>4334</v>
      </c>
      <c r="C495" s="160" t="s">
        <v>4335</v>
      </c>
    </row>
    <row r="496" spans="1:3" x14ac:dyDescent="0.25">
      <c r="A496" t="s">
        <v>2079</v>
      </c>
      <c r="B496" s="159" t="s">
        <v>4336</v>
      </c>
      <c r="C496" s="160" t="s">
        <v>4337</v>
      </c>
    </row>
    <row r="497" spans="1:3" ht="45" x14ac:dyDescent="0.25">
      <c r="A497" t="s">
        <v>4338</v>
      </c>
      <c r="B497" s="159" t="s">
        <v>4339</v>
      </c>
      <c r="C497" s="160" t="s">
        <v>4340</v>
      </c>
    </row>
    <row r="498" spans="1:3" ht="30" x14ac:dyDescent="0.25">
      <c r="A498" t="s">
        <v>4341</v>
      </c>
      <c r="B498" s="159" t="s">
        <v>4342</v>
      </c>
      <c r="C498" s="160" t="s">
        <v>4343</v>
      </c>
    </row>
    <row r="499" spans="1:3" x14ac:dyDescent="0.25">
      <c r="A499" t="s">
        <v>4344</v>
      </c>
      <c r="B499" s="159" t="s">
        <v>4345</v>
      </c>
      <c r="C499" s="160" t="s">
        <v>4346</v>
      </c>
    </row>
    <row r="500" spans="1:3" ht="90" x14ac:dyDescent="0.25">
      <c r="A500" t="s">
        <v>4347</v>
      </c>
      <c r="B500" s="159" t="s">
        <v>4348</v>
      </c>
      <c r="C500" s="160" t="s">
        <v>4349</v>
      </c>
    </row>
    <row r="501" spans="1:3" ht="30" x14ac:dyDescent="0.25">
      <c r="A501" t="s">
        <v>4350</v>
      </c>
      <c r="B501" s="159" t="s">
        <v>4351</v>
      </c>
      <c r="C501" s="160" t="s">
        <v>4352</v>
      </c>
    </row>
    <row r="502" spans="1:3" ht="75" x14ac:dyDescent="0.25">
      <c r="A502" t="s">
        <v>4353</v>
      </c>
      <c r="B502" s="159" t="s">
        <v>4354</v>
      </c>
      <c r="C502" s="160" t="s">
        <v>4355</v>
      </c>
    </row>
    <row r="503" spans="1:3" ht="30" x14ac:dyDescent="0.25">
      <c r="A503" t="s">
        <v>4356</v>
      </c>
      <c r="B503" s="159" t="s">
        <v>4357</v>
      </c>
      <c r="C503" s="160" t="s">
        <v>4358</v>
      </c>
    </row>
    <row r="504" spans="1:3" ht="30" x14ac:dyDescent="0.25">
      <c r="A504" t="s">
        <v>4359</v>
      </c>
      <c r="B504" s="159" t="s">
        <v>4360</v>
      </c>
      <c r="C504" s="160" t="s">
        <v>4361</v>
      </c>
    </row>
    <row r="505" spans="1:3" x14ac:dyDescent="0.25">
      <c r="A505" t="s">
        <v>4362</v>
      </c>
      <c r="B505" s="159" t="s">
        <v>4363</v>
      </c>
      <c r="C505" s="160" t="s">
        <v>4364</v>
      </c>
    </row>
    <row r="506" spans="1:3" ht="30" x14ac:dyDescent="0.25">
      <c r="A506" t="s">
        <v>4365</v>
      </c>
      <c r="B506" s="159" t="s">
        <v>4366</v>
      </c>
      <c r="C506" s="160" t="s">
        <v>4367</v>
      </c>
    </row>
    <row r="507" spans="1:3" x14ac:dyDescent="0.25">
      <c r="A507" t="s">
        <v>4368</v>
      </c>
      <c r="B507" s="159" t="s">
        <v>4369</v>
      </c>
      <c r="C507" s="160" t="s">
        <v>4370</v>
      </c>
    </row>
    <row r="508" spans="1:3" ht="45" x14ac:dyDescent="0.25">
      <c r="A508" t="s">
        <v>4371</v>
      </c>
      <c r="B508" s="159" t="s">
        <v>4372</v>
      </c>
      <c r="C508" s="160" t="s">
        <v>4373</v>
      </c>
    </row>
    <row r="509" spans="1:3" ht="45" x14ac:dyDescent="0.25">
      <c r="A509" t="s">
        <v>4374</v>
      </c>
      <c r="B509" s="159" t="s">
        <v>4375</v>
      </c>
      <c r="C509" s="160" t="s">
        <v>3526</v>
      </c>
    </row>
    <row r="510" spans="1:3" ht="30" x14ac:dyDescent="0.25">
      <c r="A510" t="s">
        <v>4376</v>
      </c>
      <c r="B510" s="159" t="s">
        <v>4377</v>
      </c>
      <c r="C510" s="160"/>
    </row>
    <row r="511" spans="1:3" ht="90" x14ac:dyDescent="0.25">
      <c r="A511" t="s">
        <v>4378</v>
      </c>
      <c r="B511" s="159" t="s">
        <v>4379</v>
      </c>
      <c r="C511" s="160" t="s">
        <v>4380</v>
      </c>
    </row>
    <row r="512" spans="1:3" ht="30" x14ac:dyDescent="0.25">
      <c r="A512" t="s">
        <v>4381</v>
      </c>
      <c r="B512" s="159" t="s">
        <v>4382</v>
      </c>
      <c r="C512" s="160" t="s">
        <v>4383</v>
      </c>
    </row>
    <row r="513" spans="1:3" ht="30" x14ac:dyDescent="0.25">
      <c r="A513" t="s">
        <v>4384</v>
      </c>
      <c r="B513" s="159" t="s">
        <v>4385</v>
      </c>
      <c r="C513" s="160" t="s">
        <v>4386</v>
      </c>
    </row>
    <row r="514" spans="1:3" ht="30" x14ac:dyDescent="0.25">
      <c r="A514" t="s">
        <v>4387</v>
      </c>
      <c r="B514" s="159" t="s">
        <v>4388</v>
      </c>
      <c r="C514" s="160" t="s">
        <v>4389</v>
      </c>
    </row>
    <row r="515" spans="1:3" x14ac:dyDescent="0.25">
      <c r="A515" t="s">
        <v>4390</v>
      </c>
      <c r="B515" s="159" t="s">
        <v>4391</v>
      </c>
      <c r="C515" s="160" t="s">
        <v>4392</v>
      </c>
    </row>
    <row r="516" spans="1:3" x14ac:dyDescent="0.25">
      <c r="A516" t="s">
        <v>2092</v>
      </c>
      <c r="B516" s="159" t="s">
        <v>4393</v>
      </c>
      <c r="C516" s="160" t="s">
        <v>4394</v>
      </c>
    </row>
    <row r="517" spans="1:3" ht="30" x14ac:dyDescent="0.25">
      <c r="A517" t="s">
        <v>4395</v>
      </c>
      <c r="B517" s="159" t="s">
        <v>4396</v>
      </c>
      <c r="C517" s="160" t="s">
        <v>4397</v>
      </c>
    </row>
    <row r="518" spans="1:3" ht="30" x14ac:dyDescent="0.25">
      <c r="A518" t="s">
        <v>4398</v>
      </c>
      <c r="B518" s="159" t="s">
        <v>4399</v>
      </c>
      <c r="C518" s="160" t="s">
        <v>4400</v>
      </c>
    </row>
    <row r="519" spans="1:3" x14ac:dyDescent="0.25">
      <c r="A519" t="s">
        <v>4401</v>
      </c>
      <c r="B519" s="159" t="s">
        <v>4402</v>
      </c>
      <c r="C519" s="160" t="s">
        <v>4403</v>
      </c>
    </row>
    <row r="520" spans="1:3" ht="90" x14ac:dyDescent="0.25">
      <c r="A520" t="s">
        <v>4404</v>
      </c>
      <c r="B520" s="159" t="s">
        <v>4405</v>
      </c>
      <c r="C520" s="160"/>
    </row>
    <row r="521" spans="1:3" ht="30" x14ac:dyDescent="0.25">
      <c r="A521" t="s">
        <v>4406</v>
      </c>
      <c r="B521" s="159" t="s">
        <v>4407</v>
      </c>
      <c r="C521" s="160"/>
    </row>
    <row r="522" spans="1:3" ht="30" x14ac:dyDescent="0.25">
      <c r="A522" t="s">
        <v>4408</v>
      </c>
      <c r="B522" s="159" t="s">
        <v>4409</v>
      </c>
      <c r="C522" s="160" t="s">
        <v>4410</v>
      </c>
    </row>
    <row r="523" spans="1:3" ht="45" x14ac:dyDescent="0.25">
      <c r="A523" t="s">
        <v>4411</v>
      </c>
      <c r="B523" s="159" t="s">
        <v>4412</v>
      </c>
      <c r="C523" s="160" t="s">
        <v>4413</v>
      </c>
    </row>
    <row r="524" spans="1:3" ht="45" x14ac:dyDescent="0.25">
      <c r="A524" t="s">
        <v>4414</v>
      </c>
      <c r="B524" s="159" t="s">
        <v>4415</v>
      </c>
      <c r="C524" s="160" t="s">
        <v>4416</v>
      </c>
    </row>
    <row r="525" spans="1:3" x14ac:dyDescent="0.25">
      <c r="A525" t="s">
        <v>4417</v>
      </c>
      <c r="B525" s="159" t="s">
        <v>4418</v>
      </c>
      <c r="C525" s="160" t="s">
        <v>4419</v>
      </c>
    </row>
    <row r="526" spans="1:3" ht="75" x14ac:dyDescent="0.25">
      <c r="A526" t="s">
        <v>4420</v>
      </c>
      <c r="B526" s="159" t="s">
        <v>4421</v>
      </c>
      <c r="C526" s="160" t="s">
        <v>4422</v>
      </c>
    </row>
    <row r="527" spans="1:3" ht="45" x14ac:dyDescent="0.25">
      <c r="A527" t="s">
        <v>4423</v>
      </c>
      <c r="B527" s="159" t="s">
        <v>4424</v>
      </c>
      <c r="C527" s="160" t="s">
        <v>4425</v>
      </c>
    </row>
    <row r="528" spans="1:3" ht="30" x14ac:dyDescent="0.25">
      <c r="A528" t="s">
        <v>4426</v>
      </c>
      <c r="B528" s="159" t="s">
        <v>4427</v>
      </c>
      <c r="C528" s="160" t="s">
        <v>4428</v>
      </c>
    </row>
    <row r="529" spans="1:3" ht="30" x14ac:dyDescent="0.25">
      <c r="A529" t="s">
        <v>4429</v>
      </c>
      <c r="B529" s="159" t="s">
        <v>4430</v>
      </c>
      <c r="C529" s="160" t="s">
        <v>4431</v>
      </c>
    </row>
    <row r="530" spans="1:3" x14ac:dyDescent="0.25">
      <c r="A530" t="s">
        <v>4432</v>
      </c>
      <c r="B530" s="159" t="s">
        <v>4433</v>
      </c>
      <c r="C530" s="160" t="s">
        <v>4434</v>
      </c>
    </row>
    <row r="531" spans="1:3" x14ac:dyDescent="0.25">
      <c r="A531" t="s">
        <v>4435</v>
      </c>
      <c r="B531" s="159" t="s">
        <v>4436</v>
      </c>
      <c r="C531" s="160" t="s">
        <v>4437</v>
      </c>
    </row>
    <row r="532" spans="1:3" ht="30" x14ac:dyDescent="0.25">
      <c r="A532" t="s">
        <v>4438</v>
      </c>
      <c r="B532" s="159" t="s">
        <v>4439</v>
      </c>
      <c r="C532" s="160" t="s">
        <v>4440</v>
      </c>
    </row>
    <row r="533" spans="1:3" ht="30" x14ac:dyDescent="0.25">
      <c r="A533" t="s">
        <v>4441</v>
      </c>
      <c r="B533" s="159" t="s">
        <v>4442</v>
      </c>
      <c r="C533" s="160" t="s">
        <v>4443</v>
      </c>
    </row>
    <row r="534" spans="1:3" ht="45" x14ac:dyDescent="0.25">
      <c r="A534" t="s">
        <v>4444</v>
      </c>
      <c r="B534" s="159" t="s">
        <v>4445</v>
      </c>
      <c r="C534" s="160" t="s">
        <v>4446</v>
      </c>
    </row>
    <row r="535" spans="1:3" x14ac:dyDescent="0.25">
      <c r="A535" t="s">
        <v>4447</v>
      </c>
      <c r="B535" s="159" t="s">
        <v>4448</v>
      </c>
      <c r="C535" s="160" t="s">
        <v>4449</v>
      </c>
    </row>
    <row r="536" spans="1:3" ht="45" x14ac:dyDescent="0.25">
      <c r="A536" t="s">
        <v>4450</v>
      </c>
      <c r="B536" s="159" t="s">
        <v>4451</v>
      </c>
      <c r="C536" s="160" t="s">
        <v>4452</v>
      </c>
    </row>
    <row r="537" spans="1:3" ht="45" x14ac:dyDescent="0.25">
      <c r="A537" t="s">
        <v>4453</v>
      </c>
      <c r="B537" s="159" t="s">
        <v>4454</v>
      </c>
      <c r="C537" s="160" t="s">
        <v>4455</v>
      </c>
    </row>
    <row r="538" spans="1:3" x14ac:dyDescent="0.25">
      <c r="A538" t="s">
        <v>4456</v>
      </c>
      <c r="B538" s="159" t="s">
        <v>4457</v>
      </c>
      <c r="C538" s="160" t="s">
        <v>4458</v>
      </c>
    </row>
    <row r="539" spans="1:3" x14ac:dyDescent="0.25">
      <c r="A539" t="s">
        <v>2102</v>
      </c>
      <c r="B539" s="159" t="s">
        <v>4459</v>
      </c>
      <c r="C539" s="160" t="s">
        <v>4460</v>
      </c>
    </row>
    <row r="540" spans="1:3" ht="30" x14ac:dyDescent="0.25">
      <c r="A540" t="s">
        <v>4461</v>
      </c>
      <c r="B540" s="159" t="s">
        <v>4462</v>
      </c>
      <c r="C540" s="160" t="s">
        <v>4463</v>
      </c>
    </row>
    <row r="541" spans="1:3" x14ac:dyDescent="0.25">
      <c r="A541" t="s">
        <v>4464</v>
      </c>
      <c r="B541" s="159" t="s">
        <v>4465</v>
      </c>
      <c r="C541" s="160" t="s">
        <v>4466</v>
      </c>
    </row>
    <row r="542" spans="1:3" ht="30" x14ac:dyDescent="0.25">
      <c r="A542" t="s">
        <v>4467</v>
      </c>
      <c r="B542" s="159" t="s">
        <v>4468</v>
      </c>
      <c r="C542" s="160" t="s">
        <v>4469</v>
      </c>
    </row>
    <row r="543" spans="1:3" x14ac:dyDescent="0.25">
      <c r="A543" t="s">
        <v>4470</v>
      </c>
      <c r="B543" s="159" t="s">
        <v>4471</v>
      </c>
      <c r="C543" s="160" t="s">
        <v>4472</v>
      </c>
    </row>
    <row r="544" spans="1:3" x14ac:dyDescent="0.25">
      <c r="A544" t="s">
        <v>4473</v>
      </c>
      <c r="B544" s="159" t="s">
        <v>4474</v>
      </c>
      <c r="C544" s="160" t="s">
        <v>4475</v>
      </c>
    </row>
    <row r="545" spans="1:3" x14ac:dyDescent="0.25">
      <c r="A545" t="s">
        <v>4476</v>
      </c>
      <c r="B545" s="159" t="s">
        <v>4477</v>
      </c>
      <c r="C545" s="160" t="s">
        <v>4478</v>
      </c>
    </row>
    <row r="546" spans="1:3" x14ac:dyDescent="0.25">
      <c r="A546" t="s">
        <v>4479</v>
      </c>
      <c r="B546" s="159" t="s">
        <v>4480</v>
      </c>
      <c r="C546" s="160" t="s">
        <v>4481</v>
      </c>
    </row>
    <row r="547" spans="1:3" ht="30" x14ac:dyDescent="0.25">
      <c r="A547" t="s">
        <v>4482</v>
      </c>
      <c r="B547" s="159" t="s">
        <v>4483</v>
      </c>
      <c r="C547" s="160" t="s">
        <v>4484</v>
      </c>
    </row>
    <row r="548" spans="1:3" x14ac:dyDescent="0.25">
      <c r="A548" t="s">
        <v>4485</v>
      </c>
      <c r="B548" s="159" t="s">
        <v>4486</v>
      </c>
      <c r="C548" s="160" t="s">
        <v>4487</v>
      </c>
    </row>
    <row r="549" spans="1:3" ht="60" x14ac:dyDescent="0.25">
      <c r="A549" t="s">
        <v>4488</v>
      </c>
      <c r="B549" s="159" t="s">
        <v>4489</v>
      </c>
      <c r="C549" s="160"/>
    </row>
    <row r="550" spans="1:3" x14ac:dyDescent="0.25">
      <c r="A550" t="s">
        <v>4490</v>
      </c>
      <c r="B550" s="159" t="s">
        <v>4491</v>
      </c>
      <c r="C550" s="160" t="s">
        <v>4492</v>
      </c>
    </row>
    <row r="551" spans="1:3" ht="30" x14ac:dyDescent="0.25">
      <c r="A551" t="s">
        <v>4493</v>
      </c>
      <c r="B551" s="159" t="s">
        <v>4494</v>
      </c>
      <c r="C551" s="160" t="s">
        <v>4495</v>
      </c>
    </row>
    <row r="552" spans="1:3" x14ac:dyDescent="0.25">
      <c r="A552" t="s">
        <v>4496</v>
      </c>
      <c r="B552" s="159" t="s">
        <v>4497</v>
      </c>
      <c r="C552" s="160" t="s">
        <v>4498</v>
      </c>
    </row>
    <row r="553" spans="1:3" ht="45" x14ac:dyDescent="0.25">
      <c r="A553" t="s">
        <v>4499</v>
      </c>
      <c r="B553" s="159" t="s">
        <v>4500</v>
      </c>
      <c r="C553" s="160" t="s">
        <v>4501</v>
      </c>
    </row>
    <row r="554" spans="1:3" ht="30" x14ac:dyDescent="0.25">
      <c r="A554" t="s">
        <v>4502</v>
      </c>
      <c r="B554" s="159" t="s">
        <v>4503</v>
      </c>
      <c r="C554" s="160" t="s">
        <v>4504</v>
      </c>
    </row>
    <row r="555" spans="1:3" x14ac:dyDescent="0.25">
      <c r="A555" t="s">
        <v>4505</v>
      </c>
      <c r="B555" s="159" t="s">
        <v>4506</v>
      </c>
      <c r="C555" s="160" t="s">
        <v>4507</v>
      </c>
    </row>
    <row r="556" spans="1:3" x14ac:dyDescent="0.25">
      <c r="A556" t="s">
        <v>4508</v>
      </c>
      <c r="B556" s="159" t="s">
        <v>4509</v>
      </c>
      <c r="C556" s="160" t="s">
        <v>4510</v>
      </c>
    </row>
    <row r="557" spans="1:3" x14ac:dyDescent="0.25">
      <c r="A557" t="s">
        <v>4511</v>
      </c>
      <c r="B557" s="159" t="s">
        <v>4512</v>
      </c>
      <c r="C557" s="160" t="s">
        <v>4513</v>
      </c>
    </row>
    <row r="558" spans="1:3" ht="45" x14ac:dyDescent="0.25">
      <c r="A558" t="s">
        <v>4514</v>
      </c>
      <c r="B558" s="159" t="s">
        <v>4515</v>
      </c>
      <c r="C558" s="160" t="s">
        <v>4516</v>
      </c>
    </row>
    <row r="559" spans="1:3" ht="45" x14ac:dyDescent="0.25">
      <c r="A559" t="s">
        <v>4517</v>
      </c>
      <c r="B559" s="159" t="s">
        <v>4518</v>
      </c>
      <c r="C559" s="160"/>
    </row>
    <row r="560" spans="1:3" ht="75" x14ac:dyDescent="0.25">
      <c r="A560" t="s">
        <v>4519</v>
      </c>
      <c r="B560" s="159" t="s">
        <v>4520</v>
      </c>
      <c r="C560" s="160" t="s">
        <v>4521</v>
      </c>
    </row>
    <row r="561" spans="1:3" x14ac:dyDescent="0.25">
      <c r="A561" t="s">
        <v>4522</v>
      </c>
      <c r="B561" s="159" t="s">
        <v>4523</v>
      </c>
      <c r="C561" s="160" t="s">
        <v>4524</v>
      </c>
    </row>
    <row r="562" spans="1:3" x14ac:dyDescent="0.25">
      <c r="A562" t="s">
        <v>4525</v>
      </c>
      <c r="B562" s="159" t="s">
        <v>4526</v>
      </c>
      <c r="C562" s="160" t="s">
        <v>4527</v>
      </c>
    </row>
    <row r="563" spans="1:3" ht="45" x14ac:dyDescent="0.25">
      <c r="A563" t="s">
        <v>4528</v>
      </c>
      <c r="B563" s="159" t="s">
        <v>4529</v>
      </c>
      <c r="C563" s="160" t="s">
        <v>4530</v>
      </c>
    </row>
    <row r="564" spans="1:3" x14ac:dyDescent="0.25">
      <c r="A564" t="s">
        <v>2113</v>
      </c>
      <c r="B564" s="159" t="s">
        <v>4531</v>
      </c>
      <c r="C564" s="160" t="s">
        <v>4532</v>
      </c>
    </row>
    <row r="565" spans="1:3" ht="45" x14ac:dyDescent="0.25">
      <c r="A565" t="s">
        <v>4533</v>
      </c>
      <c r="B565" s="159" t="s">
        <v>4534</v>
      </c>
      <c r="C565" s="160" t="s">
        <v>4535</v>
      </c>
    </row>
    <row r="566" spans="1:3" ht="30" x14ac:dyDescent="0.25">
      <c r="A566" t="s">
        <v>4536</v>
      </c>
      <c r="B566" s="159" t="s">
        <v>4537</v>
      </c>
      <c r="C566" s="160" t="s">
        <v>4538</v>
      </c>
    </row>
    <row r="567" spans="1:3" x14ac:dyDescent="0.25">
      <c r="A567" t="s">
        <v>4539</v>
      </c>
      <c r="B567" s="159" t="s">
        <v>4540</v>
      </c>
      <c r="C567" s="160" t="s">
        <v>4541</v>
      </c>
    </row>
    <row r="568" spans="1:3" x14ac:dyDescent="0.25">
      <c r="A568" t="s">
        <v>4542</v>
      </c>
      <c r="B568" s="159" t="s">
        <v>4543</v>
      </c>
      <c r="C568" s="160" t="s">
        <v>4544</v>
      </c>
    </row>
    <row r="569" spans="1:3" ht="45" x14ac:dyDescent="0.25">
      <c r="A569" t="s">
        <v>4545</v>
      </c>
      <c r="B569" s="159" t="s">
        <v>4546</v>
      </c>
      <c r="C569" s="160" t="s">
        <v>4547</v>
      </c>
    </row>
    <row r="570" spans="1:3" x14ac:dyDescent="0.25">
      <c r="A570" t="s">
        <v>4548</v>
      </c>
      <c r="B570" s="159" t="s">
        <v>4549</v>
      </c>
      <c r="C570" s="160" t="s">
        <v>4550</v>
      </c>
    </row>
    <row r="571" spans="1:3" x14ac:dyDescent="0.25">
      <c r="A571" t="s">
        <v>4551</v>
      </c>
      <c r="B571" s="159" t="s">
        <v>4552</v>
      </c>
      <c r="C571" s="160" t="s">
        <v>4553</v>
      </c>
    </row>
    <row r="572" spans="1:3" x14ac:dyDescent="0.25">
      <c r="A572" t="s">
        <v>4554</v>
      </c>
      <c r="B572" s="159" t="s">
        <v>4555</v>
      </c>
      <c r="C572" s="160" t="s">
        <v>4556</v>
      </c>
    </row>
    <row r="573" spans="1:3" x14ac:dyDescent="0.25">
      <c r="A573" t="s">
        <v>2122</v>
      </c>
      <c r="B573" s="159" t="s">
        <v>4557</v>
      </c>
      <c r="C573" s="160" t="s">
        <v>4558</v>
      </c>
    </row>
    <row r="574" spans="1:3" ht="60" x14ac:dyDescent="0.25">
      <c r="A574" t="s">
        <v>4559</v>
      </c>
      <c r="B574" s="159" t="s">
        <v>4560</v>
      </c>
      <c r="C574" s="160" t="s">
        <v>4561</v>
      </c>
    </row>
    <row r="575" spans="1:3" ht="30" x14ac:dyDescent="0.25">
      <c r="A575" t="s">
        <v>4562</v>
      </c>
      <c r="B575" s="159" t="s">
        <v>4563</v>
      </c>
      <c r="C575" s="160" t="s">
        <v>4564</v>
      </c>
    </row>
    <row r="576" spans="1:3" ht="30" x14ac:dyDescent="0.25">
      <c r="A576" t="s">
        <v>4565</v>
      </c>
      <c r="B576" s="159" t="s">
        <v>4566</v>
      </c>
      <c r="C576" s="160" t="s">
        <v>4567</v>
      </c>
    </row>
    <row r="577" spans="1:3" x14ac:dyDescent="0.25">
      <c r="A577" t="s">
        <v>4568</v>
      </c>
      <c r="B577" s="159" t="s">
        <v>4569</v>
      </c>
      <c r="C577" s="160" t="s">
        <v>4570</v>
      </c>
    </row>
    <row r="578" spans="1:3" x14ac:dyDescent="0.25">
      <c r="A578" t="s">
        <v>4571</v>
      </c>
      <c r="B578" s="159" t="s">
        <v>4572</v>
      </c>
      <c r="C578" s="160" t="s">
        <v>4573</v>
      </c>
    </row>
    <row r="579" spans="1:3" ht="45" x14ac:dyDescent="0.25">
      <c r="A579" t="s">
        <v>4574</v>
      </c>
      <c r="B579" s="159" t="s">
        <v>4575</v>
      </c>
      <c r="C579" s="160" t="s">
        <v>4576</v>
      </c>
    </row>
    <row r="580" spans="1:3" x14ac:dyDescent="0.25">
      <c r="A580" t="s">
        <v>4577</v>
      </c>
      <c r="B580" s="159" t="s">
        <v>4578</v>
      </c>
      <c r="C580" s="160" t="s">
        <v>4579</v>
      </c>
    </row>
    <row r="581" spans="1:3" ht="45" x14ac:dyDescent="0.25">
      <c r="A581" t="s">
        <v>4580</v>
      </c>
      <c r="B581" s="159" t="s">
        <v>4581</v>
      </c>
      <c r="C581" s="160" t="s">
        <v>4582</v>
      </c>
    </row>
    <row r="582" spans="1:3" x14ac:dyDescent="0.25">
      <c r="A582" t="s">
        <v>4583</v>
      </c>
      <c r="B582" s="159" t="s">
        <v>4584</v>
      </c>
      <c r="C582" s="160" t="s">
        <v>4585</v>
      </c>
    </row>
    <row r="583" spans="1:3" x14ac:dyDescent="0.25">
      <c r="A583" t="s">
        <v>4586</v>
      </c>
      <c r="B583" s="159" t="s">
        <v>4587</v>
      </c>
      <c r="C583" s="160" t="s">
        <v>4588</v>
      </c>
    </row>
    <row r="584" spans="1:3" x14ac:dyDescent="0.25">
      <c r="A584" t="s">
        <v>4589</v>
      </c>
      <c r="B584" s="159" t="s">
        <v>4590</v>
      </c>
      <c r="C584" s="160" t="s">
        <v>4591</v>
      </c>
    </row>
    <row r="585" spans="1:3" x14ac:dyDescent="0.25">
      <c r="A585" t="s">
        <v>4592</v>
      </c>
      <c r="B585" s="159" t="s">
        <v>4593</v>
      </c>
      <c r="C585" s="160" t="s">
        <v>4594</v>
      </c>
    </row>
    <row r="586" spans="1:3" ht="45" x14ac:dyDescent="0.25">
      <c r="A586" t="s">
        <v>4595</v>
      </c>
      <c r="B586" s="159" t="s">
        <v>4596</v>
      </c>
      <c r="C586" s="160" t="s">
        <v>4597</v>
      </c>
    </row>
    <row r="587" spans="1:3" ht="30" x14ac:dyDescent="0.25">
      <c r="A587" t="s">
        <v>4598</v>
      </c>
      <c r="B587" s="159" t="s">
        <v>4599</v>
      </c>
      <c r="C587" s="160" t="s">
        <v>4600</v>
      </c>
    </row>
    <row r="588" spans="1:3" ht="45" x14ac:dyDescent="0.25">
      <c r="A588" t="s">
        <v>4601</v>
      </c>
      <c r="B588" s="159" t="s">
        <v>4602</v>
      </c>
      <c r="C588" s="160" t="s">
        <v>4603</v>
      </c>
    </row>
    <row r="589" spans="1:3" ht="30" x14ac:dyDescent="0.25">
      <c r="A589" t="s">
        <v>4604</v>
      </c>
      <c r="B589" s="159" t="s">
        <v>4605</v>
      </c>
      <c r="C589" s="160" t="s">
        <v>4606</v>
      </c>
    </row>
    <row r="590" spans="1:3" ht="60" x14ac:dyDescent="0.25">
      <c r="A590" t="s">
        <v>4607</v>
      </c>
      <c r="B590" s="159" t="s">
        <v>4608</v>
      </c>
      <c r="C590" s="160" t="s">
        <v>4609</v>
      </c>
    </row>
    <row r="591" spans="1:3" ht="30" x14ac:dyDescent="0.25">
      <c r="A591" t="s">
        <v>4610</v>
      </c>
      <c r="B591" s="159" t="s">
        <v>4611</v>
      </c>
      <c r="C591" s="160"/>
    </row>
    <row r="592" spans="1:3" ht="45" x14ac:dyDescent="0.25">
      <c r="A592" t="s">
        <v>4612</v>
      </c>
      <c r="B592" s="159" t="s">
        <v>4613</v>
      </c>
      <c r="C592" s="160"/>
    </row>
    <row r="593" spans="1:3" ht="30" x14ac:dyDescent="0.25">
      <c r="A593" t="s">
        <v>4614</v>
      </c>
      <c r="B593" s="159" t="s">
        <v>4615</v>
      </c>
      <c r="C593" s="160"/>
    </row>
    <row r="594" spans="1:3" ht="45" x14ac:dyDescent="0.25">
      <c r="A594" t="s">
        <v>4616</v>
      </c>
      <c r="B594" s="159" t="s">
        <v>4617</v>
      </c>
      <c r="C594" s="160"/>
    </row>
    <row r="595" spans="1:3" ht="75" x14ac:dyDescent="0.25">
      <c r="A595" t="s">
        <v>4618</v>
      </c>
      <c r="B595" s="159" t="s">
        <v>4619</v>
      </c>
      <c r="C595" s="160" t="s">
        <v>4620</v>
      </c>
    </row>
    <row r="596" spans="1:3" x14ac:dyDescent="0.25">
      <c r="A596" t="s">
        <v>2129</v>
      </c>
      <c r="B596" s="159" t="s">
        <v>4621</v>
      </c>
      <c r="C596" s="160" t="s">
        <v>4622</v>
      </c>
    </row>
    <row r="597" spans="1:3" x14ac:dyDescent="0.25">
      <c r="A597" t="s">
        <v>4623</v>
      </c>
      <c r="B597" s="159" t="s">
        <v>4624</v>
      </c>
      <c r="C597" s="160" t="s">
        <v>4625</v>
      </c>
    </row>
    <row r="598" spans="1:3" ht="30" x14ac:dyDescent="0.25">
      <c r="A598" t="s">
        <v>4626</v>
      </c>
      <c r="B598" s="159" t="s">
        <v>4627</v>
      </c>
      <c r="C598" s="160" t="s">
        <v>4628</v>
      </c>
    </row>
    <row r="599" spans="1:3" x14ac:dyDescent="0.25">
      <c r="A599" t="s">
        <v>4629</v>
      </c>
      <c r="B599" s="159" t="s">
        <v>4630</v>
      </c>
      <c r="C599" s="160" t="s">
        <v>4631</v>
      </c>
    </row>
    <row r="600" spans="1:3" ht="30" x14ac:dyDescent="0.25">
      <c r="A600" t="s">
        <v>4632</v>
      </c>
      <c r="B600" s="159" t="s">
        <v>4633</v>
      </c>
      <c r="C600" s="160" t="s">
        <v>4634</v>
      </c>
    </row>
    <row r="601" spans="1:3" ht="30" x14ac:dyDescent="0.25">
      <c r="A601" t="s">
        <v>4635</v>
      </c>
      <c r="B601" s="159" t="s">
        <v>4636</v>
      </c>
      <c r="C601" s="160"/>
    </row>
    <row r="602" spans="1:3" ht="30" x14ac:dyDescent="0.25">
      <c r="A602" t="s">
        <v>4637</v>
      </c>
      <c r="B602" s="159" t="s">
        <v>4638</v>
      </c>
      <c r="C602" s="160" t="s">
        <v>4639</v>
      </c>
    </row>
    <row r="603" spans="1:3" x14ac:dyDescent="0.25">
      <c r="A603" t="s">
        <v>4640</v>
      </c>
      <c r="B603" s="159" t="s">
        <v>4641</v>
      </c>
      <c r="C603" s="160" t="s">
        <v>4642</v>
      </c>
    </row>
    <row r="604" spans="1:3" x14ac:dyDescent="0.25">
      <c r="A604" t="s">
        <v>4643</v>
      </c>
      <c r="B604" s="159" t="s">
        <v>4644</v>
      </c>
      <c r="C604" s="160" t="s">
        <v>4645</v>
      </c>
    </row>
    <row r="605" spans="1:3" ht="120" x14ac:dyDescent="0.25">
      <c r="A605" t="s">
        <v>4646</v>
      </c>
      <c r="B605" s="159" t="s">
        <v>4647</v>
      </c>
      <c r="C605" s="160" t="s">
        <v>4648</v>
      </c>
    </row>
    <row r="606" spans="1:3" x14ac:dyDescent="0.25">
      <c r="A606" t="s">
        <v>4649</v>
      </c>
      <c r="B606" s="159" t="s">
        <v>4650</v>
      </c>
      <c r="C606" s="160" t="s">
        <v>4651</v>
      </c>
    </row>
    <row r="607" spans="1:3" ht="30" x14ac:dyDescent="0.25">
      <c r="A607" t="s">
        <v>4652</v>
      </c>
      <c r="B607" s="159" t="s">
        <v>4653</v>
      </c>
      <c r="C607" s="160" t="s">
        <v>4654</v>
      </c>
    </row>
    <row r="608" spans="1:3" x14ac:dyDescent="0.25">
      <c r="A608" t="s">
        <v>4655</v>
      </c>
      <c r="B608" s="159" t="s">
        <v>4656</v>
      </c>
      <c r="C608" s="160" t="s">
        <v>4657</v>
      </c>
    </row>
    <row r="609" spans="1:3" ht="45" x14ac:dyDescent="0.25">
      <c r="A609" t="s">
        <v>4658</v>
      </c>
      <c r="B609" s="159" t="s">
        <v>4659</v>
      </c>
      <c r="C609" s="160"/>
    </row>
    <row r="610" spans="1:3" ht="45" x14ac:dyDescent="0.25">
      <c r="A610" t="s">
        <v>4660</v>
      </c>
      <c r="B610" s="159" t="s">
        <v>4661</v>
      </c>
      <c r="C610" s="160" t="s">
        <v>4662</v>
      </c>
    </row>
    <row r="611" spans="1:3" ht="45" x14ac:dyDescent="0.25">
      <c r="A611" t="s">
        <v>4663</v>
      </c>
      <c r="B611" s="159" t="s">
        <v>4664</v>
      </c>
      <c r="C611" s="160" t="s">
        <v>4665</v>
      </c>
    </row>
    <row r="612" spans="1:3" x14ac:dyDescent="0.25">
      <c r="A612" t="s">
        <v>4666</v>
      </c>
      <c r="B612" s="159" t="s">
        <v>4667</v>
      </c>
      <c r="C612" s="160" t="s">
        <v>4668</v>
      </c>
    </row>
    <row r="613" spans="1:3" x14ac:dyDescent="0.25">
      <c r="A613" t="s">
        <v>4669</v>
      </c>
      <c r="B613" s="159" t="s">
        <v>4670</v>
      </c>
      <c r="C613" s="160" t="s">
        <v>4671</v>
      </c>
    </row>
    <row r="614" spans="1:3" x14ac:dyDescent="0.25">
      <c r="A614" t="s">
        <v>4672</v>
      </c>
      <c r="B614" s="159" t="s">
        <v>4673</v>
      </c>
      <c r="C614" s="160" t="s">
        <v>4674</v>
      </c>
    </row>
    <row r="615" spans="1:3" ht="30" x14ac:dyDescent="0.25">
      <c r="A615" t="s">
        <v>4675</v>
      </c>
      <c r="B615" s="159" t="s">
        <v>4676</v>
      </c>
      <c r="C615" s="160" t="s">
        <v>4677</v>
      </c>
    </row>
    <row r="616" spans="1:3" x14ac:dyDescent="0.25">
      <c r="A616" t="s">
        <v>4678</v>
      </c>
      <c r="B616" s="159" t="s">
        <v>4679</v>
      </c>
      <c r="C616" s="160" t="s">
        <v>4680</v>
      </c>
    </row>
    <row r="617" spans="1:3" ht="30" x14ac:dyDescent="0.25">
      <c r="A617" t="s">
        <v>4681</v>
      </c>
      <c r="B617" s="159" t="s">
        <v>4682</v>
      </c>
      <c r="C617" s="160" t="s">
        <v>4683</v>
      </c>
    </row>
    <row r="618" spans="1:3" ht="30" x14ac:dyDescent="0.25">
      <c r="A618" t="s">
        <v>4684</v>
      </c>
      <c r="B618" s="159" t="s">
        <v>4685</v>
      </c>
      <c r="C618" s="160" t="s">
        <v>4686</v>
      </c>
    </row>
    <row r="619" spans="1:3" ht="90" x14ac:dyDescent="0.25">
      <c r="A619" t="s">
        <v>4687</v>
      </c>
      <c r="B619" s="159" t="s">
        <v>4688</v>
      </c>
      <c r="C619" s="160" t="s">
        <v>4689</v>
      </c>
    </row>
    <row r="620" spans="1:3" x14ac:dyDescent="0.25">
      <c r="A620" t="s">
        <v>2164</v>
      </c>
      <c r="B620" s="159" t="s">
        <v>4690</v>
      </c>
      <c r="C620" s="160" t="s">
        <v>4691</v>
      </c>
    </row>
    <row r="621" spans="1:3" ht="30" x14ac:dyDescent="0.25">
      <c r="A621" t="s">
        <v>4692</v>
      </c>
      <c r="B621" s="159" t="s">
        <v>4693</v>
      </c>
      <c r="C621" s="160"/>
    </row>
    <row r="622" spans="1:3" x14ac:dyDescent="0.25">
      <c r="A622" t="s">
        <v>4694</v>
      </c>
      <c r="B622" s="159" t="s">
        <v>4695</v>
      </c>
      <c r="C622" s="160" t="s">
        <v>4696</v>
      </c>
    </row>
    <row r="623" spans="1:3" x14ac:dyDescent="0.25">
      <c r="A623" t="s">
        <v>4697</v>
      </c>
      <c r="B623" s="159" t="s">
        <v>4698</v>
      </c>
      <c r="C623" s="160" t="s">
        <v>4699</v>
      </c>
    </row>
    <row r="624" spans="1:3" x14ac:dyDescent="0.25">
      <c r="A624" t="s">
        <v>4700</v>
      </c>
      <c r="B624" s="159" t="s">
        <v>4701</v>
      </c>
      <c r="C624" s="160" t="s">
        <v>4702</v>
      </c>
    </row>
    <row r="625" spans="1:3" x14ac:dyDescent="0.25">
      <c r="A625" t="s">
        <v>2169</v>
      </c>
      <c r="B625" s="159" t="s">
        <v>4703</v>
      </c>
      <c r="C625" s="160" t="s">
        <v>4704</v>
      </c>
    </row>
    <row r="626" spans="1:3" x14ac:dyDescent="0.25">
      <c r="A626" t="s">
        <v>4705</v>
      </c>
      <c r="B626" s="159" t="s">
        <v>4706</v>
      </c>
      <c r="C626" s="160"/>
    </row>
    <row r="627" spans="1:3" ht="45" x14ac:dyDescent="0.25">
      <c r="A627" t="s">
        <v>4707</v>
      </c>
      <c r="B627" s="159" t="s">
        <v>4708</v>
      </c>
      <c r="C627" s="160" t="s">
        <v>4709</v>
      </c>
    </row>
    <row r="628" spans="1:3" x14ac:dyDescent="0.25">
      <c r="A628" t="s">
        <v>4710</v>
      </c>
      <c r="B628" s="159" t="s">
        <v>4711</v>
      </c>
      <c r="C628" s="160" t="s">
        <v>4712</v>
      </c>
    </row>
    <row r="629" spans="1:3" ht="30" x14ac:dyDescent="0.25">
      <c r="A629" t="s">
        <v>4713</v>
      </c>
      <c r="B629" s="159" t="s">
        <v>4714</v>
      </c>
      <c r="C629" s="160" t="s">
        <v>4715</v>
      </c>
    </row>
    <row r="630" spans="1:3" x14ac:dyDescent="0.25">
      <c r="A630" t="s">
        <v>4716</v>
      </c>
      <c r="B630" s="159" t="s">
        <v>4717</v>
      </c>
      <c r="C630" s="160" t="s">
        <v>4718</v>
      </c>
    </row>
    <row r="631" spans="1:3" ht="30" x14ac:dyDescent="0.25">
      <c r="A631" t="s">
        <v>4719</v>
      </c>
      <c r="B631" s="159" t="s">
        <v>4720</v>
      </c>
      <c r="C631" s="160"/>
    </row>
    <row r="632" spans="1:3" ht="90" x14ac:dyDescent="0.25">
      <c r="A632" t="s">
        <v>4721</v>
      </c>
      <c r="B632" s="159" t="s">
        <v>4722</v>
      </c>
      <c r="C632" s="160" t="s">
        <v>4723</v>
      </c>
    </row>
    <row r="633" spans="1:3" x14ac:dyDescent="0.25">
      <c r="A633" t="s">
        <v>2181</v>
      </c>
      <c r="B633" s="159" t="s">
        <v>4724</v>
      </c>
      <c r="C633" s="160" t="s">
        <v>4725</v>
      </c>
    </row>
    <row r="634" spans="1:3" ht="30" x14ac:dyDescent="0.25">
      <c r="A634" t="s">
        <v>4726</v>
      </c>
      <c r="B634" s="159" t="s">
        <v>4727</v>
      </c>
      <c r="C634" s="160"/>
    </row>
    <row r="635" spans="1:3" ht="45" x14ac:dyDescent="0.25">
      <c r="A635" t="s">
        <v>4728</v>
      </c>
      <c r="B635" s="159" t="s">
        <v>4729</v>
      </c>
      <c r="C635" s="160" t="s">
        <v>4730</v>
      </c>
    </row>
    <row r="636" spans="1:3" ht="45" x14ac:dyDescent="0.25">
      <c r="A636" t="s">
        <v>4731</v>
      </c>
      <c r="B636" s="159" t="s">
        <v>4732</v>
      </c>
      <c r="C636" s="160"/>
    </row>
    <row r="637" spans="1:3" x14ac:dyDescent="0.25">
      <c r="A637" t="s">
        <v>4733</v>
      </c>
      <c r="B637" s="159" t="s">
        <v>4734</v>
      </c>
      <c r="C637" s="160" t="s">
        <v>4735</v>
      </c>
    </row>
    <row r="638" spans="1:3" ht="30" x14ac:dyDescent="0.25">
      <c r="A638" t="s">
        <v>4736</v>
      </c>
      <c r="B638" s="159" t="s">
        <v>4737</v>
      </c>
      <c r="C638" s="160" t="s">
        <v>4738</v>
      </c>
    </row>
    <row r="639" spans="1:3" ht="45" x14ac:dyDescent="0.25">
      <c r="A639" t="s">
        <v>4739</v>
      </c>
      <c r="B639" s="159" t="s">
        <v>4740</v>
      </c>
      <c r="C639" s="160" t="s">
        <v>4741</v>
      </c>
    </row>
    <row r="640" spans="1:3" ht="30" x14ac:dyDescent="0.25">
      <c r="A640" t="s">
        <v>4742</v>
      </c>
      <c r="B640" s="159" t="s">
        <v>4743</v>
      </c>
      <c r="C640" s="160" t="s">
        <v>4744</v>
      </c>
    </row>
    <row r="641" spans="1:3" ht="45" x14ac:dyDescent="0.25">
      <c r="A641" t="s">
        <v>4745</v>
      </c>
      <c r="B641" s="159" t="s">
        <v>4746</v>
      </c>
      <c r="C641" s="160" t="s">
        <v>4747</v>
      </c>
    </row>
    <row r="642" spans="1:3" ht="30" x14ac:dyDescent="0.25">
      <c r="A642" t="s">
        <v>4748</v>
      </c>
      <c r="B642" s="159" t="s">
        <v>4749</v>
      </c>
      <c r="C642" s="160" t="s">
        <v>4750</v>
      </c>
    </row>
    <row r="643" spans="1:3" x14ac:dyDescent="0.25">
      <c r="A643" t="s">
        <v>4751</v>
      </c>
      <c r="B643" s="159" t="s">
        <v>4752</v>
      </c>
      <c r="C643" s="160" t="s">
        <v>4753</v>
      </c>
    </row>
    <row r="644" spans="1:3" x14ac:dyDescent="0.25">
      <c r="A644" t="s">
        <v>4754</v>
      </c>
      <c r="B644" s="159" t="s">
        <v>4755</v>
      </c>
      <c r="C644" s="160"/>
    </row>
    <row r="645" spans="1:3" x14ac:dyDescent="0.25">
      <c r="A645" t="s">
        <v>2194</v>
      </c>
      <c r="B645" s="159" t="s">
        <v>4756</v>
      </c>
      <c r="C645" s="160" t="s">
        <v>4757</v>
      </c>
    </row>
    <row r="646" spans="1:3" x14ac:dyDescent="0.25">
      <c r="A646" t="s">
        <v>4758</v>
      </c>
      <c r="B646" s="159" t="s">
        <v>4759</v>
      </c>
      <c r="C646" s="160" t="s">
        <v>4760</v>
      </c>
    </row>
    <row r="647" spans="1:3" ht="30" x14ac:dyDescent="0.25">
      <c r="A647" t="s">
        <v>4761</v>
      </c>
      <c r="B647" s="159" t="s">
        <v>4762</v>
      </c>
      <c r="C647" s="160" t="s">
        <v>4763</v>
      </c>
    </row>
    <row r="648" spans="1:3" ht="30" x14ac:dyDescent="0.25">
      <c r="A648" t="s">
        <v>4764</v>
      </c>
      <c r="B648" s="159" t="s">
        <v>4765</v>
      </c>
      <c r="C648" s="160" t="s">
        <v>4766</v>
      </c>
    </row>
    <row r="649" spans="1:3" x14ac:dyDescent="0.25">
      <c r="A649" t="s">
        <v>4767</v>
      </c>
      <c r="B649" s="159" t="s">
        <v>4768</v>
      </c>
      <c r="C649" s="160" t="s">
        <v>4769</v>
      </c>
    </row>
    <row r="650" spans="1:3" x14ac:dyDescent="0.25">
      <c r="A650" t="s">
        <v>4770</v>
      </c>
      <c r="B650" s="159" t="s">
        <v>4771</v>
      </c>
      <c r="C650" s="160" t="s">
        <v>4772</v>
      </c>
    </row>
    <row r="651" spans="1:3" ht="30" x14ac:dyDescent="0.25">
      <c r="A651" t="s">
        <v>4773</v>
      </c>
      <c r="B651" s="159" t="s">
        <v>4774</v>
      </c>
      <c r="C651" s="160" t="s">
        <v>4775</v>
      </c>
    </row>
    <row r="652" spans="1:3" x14ac:dyDescent="0.25">
      <c r="A652" t="s">
        <v>4776</v>
      </c>
      <c r="B652" s="159" t="s">
        <v>4777</v>
      </c>
      <c r="C652" s="160" t="s">
        <v>4778</v>
      </c>
    </row>
    <row r="653" spans="1:3" ht="45" x14ac:dyDescent="0.25">
      <c r="A653" t="s">
        <v>4779</v>
      </c>
      <c r="B653" s="159" t="s">
        <v>4780</v>
      </c>
      <c r="C653" s="160" t="s">
        <v>4781</v>
      </c>
    </row>
    <row r="654" spans="1:3" ht="30" x14ac:dyDescent="0.25">
      <c r="A654" t="s">
        <v>4782</v>
      </c>
      <c r="B654" s="159" t="s">
        <v>4783</v>
      </c>
      <c r="C654" s="160" t="s">
        <v>4784</v>
      </c>
    </row>
    <row r="655" spans="1:3" x14ac:dyDescent="0.25">
      <c r="A655" t="s">
        <v>4785</v>
      </c>
      <c r="B655" s="159" t="s">
        <v>4786</v>
      </c>
      <c r="C655" s="160" t="s">
        <v>4787</v>
      </c>
    </row>
    <row r="656" spans="1:3" x14ac:dyDescent="0.25">
      <c r="A656" t="s">
        <v>4788</v>
      </c>
      <c r="B656" s="159" t="s">
        <v>4789</v>
      </c>
      <c r="C656" s="160" t="s">
        <v>4790</v>
      </c>
    </row>
    <row r="657" spans="1:3" ht="30" x14ac:dyDescent="0.25">
      <c r="A657" t="s">
        <v>4791</v>
      </c>
      <c r="B657" s="159" t="s">
        <v>4792</v>
      </c>
      <c r="C657" s="160" t="s">
        <v>4793</v>
      </c>
    </row>
    <row r="658" spans="1:3" ht="45" x14ac:dyDescent="0.25">
      <c r="A658" t="s">
        <v>4794</v>
      </c>
      <c r="B658" s="159" t="s">
        <v>4795</v>
      </c>
      <c r="C658" s="160" t="s">
        <v>4796</v>
      </c>
    </row>
    <row r="659" spans="1:3" x14ac:dyDescent="0.25">
      <c r="A659" t="s">
        <v>4797</v>
      </c>
      <c r="B659" s="159" t="s">
        <v>4798</v>
      </c>
      <c r="C659" s="160" t="s">
        <v>4799</v>
      </c>
    </row>
    <row r="660" spans="1:3" x14ac:dyDescent="0.25">
      <c r="A660" t="s">
        <v>2210</v>
      </c>
      <c r="B660" s="159" t="s">
        <v>4800</v>
      </c>
      <c r="C660" s="160" t="s">
        <v>4801</v>
      </c>
    </row>
    <row r="661" spans="1:3" x14ac:dyDescent="0.25">
      <c r="A661" t="s">
        <v>2215</v>
      </c>
      <c r="B661" s="159" t="s">
        <v>4802</v>
      </c>
      <c r="C661" s="160" t="s">
        <v>4803</v>
      </c>
    </row>
    <row r="662" spans="1:3" x14ac:dyDescent="0.25">
      <c r="A662" t="s">
        <v>4804</v>
      </c>
      <c r="B662" s="159" t="s">
        <v>4805</v>
      </c>
      <c r="C662" s="160" t="s">
        <v>4806</v>
      </c>
    </row>
    <row r="663" spans="1:3" x14ac:dyDescent="0.25">
      <c r="A663" t="s">
        <v>4807</v>
      </c>
      <c r="B663" s="159" t="s">
        <v>4808</v>
      </c>
      <c r="C663" s="160" t="s">
        <v>4809</v>
      </c>
    </row>
    <row r="664" spans="1:3" ht="30" x14ac:dyDescent="0.25">
      <c r="A664" t="s">
        <v>4810</v>
      </c>
      <c r="B664" s="159" t="s">
        <v>4811</v>
      </c>
      <c r="C664" s="160" t="s">
        <v>4812</v>
      </c>
    </row>
    <row r="665" spans="1:3" ht="30" x14ac:dyDescent="0.25">
      <c r="A665" t="s">
        <v>4813</v>
      </c>
      <c r="B665" s="159" t="s">
        <v>4814</v>
      </c>
      <c r="C665" s="160" t="s">
        <v>4815</v>
      </c>
    </row>
    <row r="666" spans="1:3" ht="30" x14ac:dyDescent="0.25">
      <c r="A666" t="s">
        <v>4816</v>
      </c>
      <c r="B666" s="159" t="s">
        <v>4817</v>
      </c>
      <c r="C666" s="160" t="s">
        <v>4818</v>
      </c>
    </row>
    <row r="667" spans="1:3" ht="30" x14ac:dyDescent="0.25">
      <c r="A667" t="s">
        <v>4819</v>
      </c>
      <c r="B667" s="159" t="s">
        <v>4820</v>
      </c>
      <c r="C667" s="160"/>
    </row>
    <row r="668" spans="1:3" x14ac:dyDescent="0.25">
      <c r="A668" t="s">
        <v>4821</v>
      </c>
      <c r="B668" s="159" t="s">
        <v>4822</v>
      </c>
      <c r="C668" s="160" t="s">
        <v>4823</v>
      </c>
    </row>
    <row r="669" spans="1:3" x14ac:dyDescent="0.25">
      <c r="A669" t="s">
        <v>4824</v>
      </c>
      <c r="B669" s="159" t="s">
        <v>4825</v>
      </c>
      <c r="C669" s="160" t="s">
        <v>4826</v>
      </c>
    </row>
    <row r="670" spans="1:3" ht="30" x14ac:dyDescent="0.25">
      <c r="A670" t="s">
        <v>2218</v>
      </c>
      <c r="B670" s="159" t="s">
        <v>4827</v>
      </c>
      <c r="C670" s="160" t="s">
        <v>4828</v>
      </c>
    </row>
    <row r="671" spans="1:3" x14ac:dyDescent="0.25">
      <c r="A671" t="s">
        <v>4829</v>
      </c>
      <c r="B671" s="159" t="s">
        <v>4830</v>
      </c>
      <c r="C671" s="160" t="s">
        <v>4831</v>
      </c>
    </row>
    <row r="672" spans="1:3" ht="30" x14ac:dyDescent="0.25">
      <c r="A672" t="s">
        <v>4832</v>
      </c>
      <c r="B672" s="159" t="s">
        <v>4833</v>
      </c>
      <c r="C672" s="160" t="s">
        <v>4834</v>
      </c>
    </row>
    <row r="673" spans="1:3" ht="45" x14ac:dyDescent="0.25">
      <c r="A673" t="s">
        <v>4835</v>
      </c>
      <c r="B673" s="159" t="s">
        <v>4836</v>
      </c>
      <c r="C673" s="160" t="s">
        <v>4837</v>
      </c>
    </row>
    <row r="674" spans="1:3" x14ac:dyDescent="0.25">
      <c r="A674" t="s">
        <v>4838</v>
      </c>
      <c r="B674" s="159" t="s">
        <v>4839</v>
      </c>
      <c r="C674" s="160" t="s">
        <v>4840</v>
      </c>
    </row>
    <row r="675" spans="1:3" ht="30" x14ac:dyDescent="0.25">
      <c r="A675" t="s">
        <v>4841</v>
      </c>
      <c r="B675" s="159" t="s">
        <v>4842</v>
      </c>
      <c r="C675" s="160" t="s">
        <v>4843</v>
      </c>
    </row>
    <row r="676" spans="1:3" ht="30" x14ac:dyDescent="0.25">
      <c r="A676" t="s">
        <v>4844</v>
      </c>
      <c r="B676" s="159" t="s">
        <v>4845</v>
      </c>
      <c r="C676" s="160" t="s">
        <v>4846</v>
      </c>
    </row>
    <row r="677" spans="1:3" ht="30" x14ac:dyDescent="0.25">
      <c r="A677" t="s">
        <v>4847</v>
      </c>
      <c r="B677" s="159" t="s">
        <v>4848</v>
      </c>
      <c r="C677" s="160" t="s">
        <v>4849</v>
      </c>
    </row>
    <row r="678" spans="1:3" x14ac:dyDescent="0.25">
      <c r="A678" t="s">
        <v>4850</v>
      </c>
      <c r="B678" s="159" t="s">
        <v>4851</v>
      </c>
      <c r="C678" s="160" t="s">
        <v>4852</v>
      </c>
    </row>
    <row r="679" spans="1:3" ht="30" x14ac:dyDescent="0.25">
      <c r="A679" t="s">
        <v>4853</v>
      </c>
      <c r="B679" s="159" t="s">
        <v>4854</v>
      </c>
      <c r="C679" s="160" t="s">
        <v>4855</v>
      </c>
    </row>
    <row r="680" spans="1:3" ht="30" x14ac:dyDescent="0.25">
      <c r="A680" t="s">
        <v>4856</v>
      </c>
      <c r="B680" s="159" t="s">
        <v>4857</v>
      </c>
      <c r="C680" s="160" t="s">
        <v>4858</v>
      </c>
    </row>
    <row r="681" spans="1:3" ht="30" x14ac:dyDescent="0.25">
      <c r="A681" t="s">
        <v>4859</v>
      </c>
      <c r="B681" s="159" t="s">
        <v>4860</v>
      </c>
      <c r="C681" s="160" t="s">
        <v>4861</v>
      </c>
    </row>
    <row r="682" spans="1:3" x14ac:dyDescent="0.25">
      <c r="A682" t="s">
        <v>2242</v>
      </c>
      <c r="B682" s="159" t="s">
        <v>4862</v>
      </c>
      <c r="C682" s="160" t="s">
        <v>4863</v>
      </c>
    </row>
    <row r="683" spans="1:3" ht="45" x14ac:dyDescent="0.25">
      <c r="A683" t="s">
        <v>4864</v>
      </c>
      <c r="B683" s="159" t="s">
        <v>4865</v>
      </c>
      <c r="C683" s="160" t="s">
        <v>4866</v>
      </c>
    </row>
    <row r="684" spans="1:3" x14ac:dyDescent="0.25">
      <c r="A684" t="s">
        <v>4867</v>
      </c>
      <c r="B684" s="159" t="s">
        <v>4868</v>
      </c>
      <c r="C684" s="160" t="s">
        <v>4869</v>
      </c>
    </row>
    <row r="685" spans="1:3" ht="45" x14ac:dyDescent="0.25">
      <c r="A685" t="s">
        <v>4870</v>
      </c>
      <c r="B685" s="159" t="s">
        <v>4871</v>
      </c>
      <c r="C685" s="160" t="s">
        <v>4872</v>
      </c>
    </row>
    <row r="686" spans="1:3" x14ac:dyDescent="0.25">
      <c r="A686" t="s">
        <v>4873</v>
      </c>
      <c r="B686" s="159" t="s">
        <v>4874</v>
      </c>
      <c r="C686" s="160" t="s">
        <v>4875</v>
      </c>
    </row>
    <row r="687" spans="1:3" x14ac:dyDescent="0.25">
      <c r="A687" t="s">
        <v>4876</v>
      </c>
      <c r="B687" s="159" t="s">
        <v>4877</v>
      </c>
      <c r="C687" s="160" t="s">
        <v>4878</v>
      </c>
    </row>
    <row r="688" spans="1:3" ht="60" x14ac:dyDescent="0.25">
      <c r="A688" t="s">
        <v>4879</v>
      </c>
      <c r="B688" s="159" t="s">
        <v>4880</v>
      </c>
      <c r="C688" s="160" t="s">
        <v>4881</v>
      </c>
    </row>
    <row r="689" spans="1:3" ht="60" x14ac:dyDescent="0.25">
      <c r="A689" t="s">
        <v>4882</v>
      </c>
      <c r="B689" s="159" t="s">
        <v>4883</v>
      </c>
      <c r="C689" s="160" t="s">
        <v>4884</v>
      </c>
    </row>
    <row r="690" spans="1:3" x14ac:dyDescent="0.25">
      <c r="A690" t="s">
        <v>2255</v>
      </c>
      <c r="B690" s="159" t="s">
        <v>4885</v>
      </c>
      <c r="C690" s="160" t="s">
        <v>4886</v>
      </c>
    </row>
    <row r="691" spans="1:3" ht="60" x14ac:dyDescent="0.25">
      <c r="A691" t="s">
        <v>4887</v>
      </c>
      <c r="B691" s="159" t="s">
        <v>4888</v>
      </c>
      <c r="C691" s="160" t="s">
        <v>4889</v>
      </c>
    </row>
    <row r="692" spans="1:3" ht="30" x14ac:dyDescent="0.25">
      <c r="A692" t="s">
        <v>4890</v>
      </c>
      <c r="B692" s="159" t="s">
        <v>4891</v>
      </c>
      <c r="C692" s="160" t="s">
        <v>4892</v>
      </c>
    </row>
    <row r="693" spans="1:3" ht="30" x14ac:dyDescent="0.25">
      <c r="A693" t="s">
        <v>4893</v>
      </c>
      <c r="B693" s="159" t="s">
        <v>4894</v>
      </c>
      <c r="C693" s="160" t="s">
        <v>4895</v>
      </c>
    </row>
    <row r="694" spans="1:3" ht="45" x14ac:dyDescent="0.25">
      <c r="A694" t="s">
        <v>4896</v>
      </c>
      <c r="B694" s="159" t="s">
        <v>4897</v>
      </c>
      <c r="C694" s="160" t="s">
        <v>4898</v>
      </c>
    </row>
    <row r="695" spans="1:3" ht="60" x14ac:dyDescent="0.25">
      <c r="A695" t="s">
        <v>4899</v>
      </c>
      <c r="B695" s="159" t="s">
        <v>4900</v>
      </c>
      <c r="C695" s="160" t="s">
        <v>4901</v>
      </c>
    </row>
    <row r="696" spans="1:3" x14ac:dyDescent="0.25">
      <c r="A696" t="s">
        <v>4902</v>
      </c>
      <c r="B696" s="159" t="s">
        <v>4903</v>
      </c>
      <c r="C696" s="160" t="s">
        <v>4904</v>
      </c>
    </row>
    <row r="697" spans="1:3" x14ac:dyDescent="0.25">
      <c r="A697" t="s">
        <v>4905</v>
      </c>
      <c r="B697" s="159" t="s">
        <v>4906</v>
      </c>
      <c r="C697" s="160" t="s">
        <v>4907</v>
      </c>
    </row>
    <row r="698" spans="1:3" x14ac:dyDescent="0.25">
      <c r="A698" t="s">
        <v>2259</v>
      </c>
      <c r="B698" s="159" t="s">
        <v>4908</v>
      </c>
      <c r="C698" s="160" t="s">
        <v>4909</v>
      </c>
    </row>
    <row r="699" spans="1:3" ht="75" x14ac:dyDescent="0.25">
      <c r="A699" t="s">
        <v>4910</v>
      </c>
      <c r="B699" s="159" t="s">
        <v>4911</v>
      </c>
      <c r="C699" s="160" t="s">
        <v>4912</v>
      </c>
    </row>
    <row r="700" spans="1:3" ht="60" x14ac:dyDescent="0.25">
      <c r="A700" t="s">
        <v>4913</v>
      </c>
      <c r="B700" s="159" t="s">
        <v>4914</v>
      </c>
      <c r="C700" s="160" t="s">
        <v>4915</v>
      </c>
    </row>
    <row r="701" spans="1:3" x14ac:dyDescent="0.25">
      <c r="A701" t="s">
        <v>4916</v>
      </c>
      <c r="B701" s="159" t="s">
        <v>4917</v>
      </c>
      <c r="C701" s="160" t="s">
        <v>4918</v>
      </c>
    </row>
    <row r="702" spans="1:3" ht="45" x14ac:dyDescent="0.25">
      <c r="A702" t="s">
        <v>4919</v>
      </c>
      <c r="B702" s="159" t="s">
        <v>4920</v>
      </c>
      <c r="C702" s="160" t="s">
        <v>4921</v>
      </c>
    </row>
    <row r="703" spans="1:3" ht="30" x14ac:dyDescent="0.25">
      <c r="A703" t="s">
        <v>4922</v>
      </c>
      <c r="B703" s="159" t="s">
        <v>4923</v>
      </c>
      <c r="C703" s="160" t="s">
        <v>4924</v>
      </c>
    </row>
    <row r="704" spans="1:3" ht="60" x14ac:dyDescent="0.25">
      <c r="A704" t="s">
        <v>4925</v>
      </c>
      <c r="B704" s="159" t="s">
        <v>4926</v>
      </c>
      <c r="C704" s="160" t="s">
        <v>4927</v>
      </c>
    </row>
    <row r="705" spans="1:3" x14ac:dyDescent="0.25">
      <c r="A705" t="s">
        <v>4928</v>
      </c>
      <c r="B705" s="159" t="s">
        <v>4929</v>
      </c>
      <c r="C705" s="160" t="s">
        <v>4930</v>
      </c>
    </row>
    <row r="706" spans="1:3" ht="75" x14ac:dyDescent="0.25">
      <c r="A706" t="s">
        <v>4931</v>
      </c>
      <c r="B706" s="159" t="s">
        <v>4932</v>
      </c>
      <c r="C706" s="160" t="s">
        <v>4933</v>
      </c>
    </row>
    <row r="707" spans="1:3" ht="45" x14ac:dyDescent="0.25">
      <c r="A707" t="s">
        <v>4934</v>
      </c>
      <c r="B707" s="159" t="s">
        <v>4935</v>
      </c>
      <c r="C707" s="160"/>
    </row>
    <row r="708" spans="1:3" ht="45" x14ac:dyDescent="0.25">
      <c r="A708" t="s">
        <v>4936</v>
      </c>
      <c r="B708" s="159" t="s">
        <v>4937</v>
      </c>
      <c r="C708" s="160" t="s">
        <v>4938</v>
      </c>
    </row>
    <row r="709" spans="1:3" x14ac:dyDescent="0.25">
      <c r="A709" t="s">
        <v>4939</v>
      </c>
      <c r="B709" s="159" t="s">
        <v>4940</v>
      </c>
      <c r="C709" s="160" t="s">
        <v>4941</v>
      </c>
    </row>
    <row r="710" spans="1:3" ht="30" x14ac:dyDescent="0.25">
      <c r="A710" t="s">
        <v>4942</v>
      </c>
      <c r="B710" s="159" t="s">
        <v>4943</v>
      </c>
      <c r="C710" s="160"/>
    </row>
    <row r="711" spans="1:3" x14ac:dyDescent="0.25">
      <c r="A711" t="s">
        <v>4944</v>
      </c>
      <c r="B711" s="159" t="s">
        <v>4945</v>
      </c>
      <c r="C711" s="160" t="s">
        <v>4946</v>
      </c>
    </row>
    <row r="712" spans="1:3" x14ac:dyDescent="0.25">
      <c r="A712" t="s">
        <v>4947</v>
      </c>
      <c r="B712" s="159" t="s">
        <v>4948</v>
      </c>
      <c r="C712" s="160" t="s">
        <v>4949</v>
      </c>
    </row>
    <row r="713" spans="1:3" x14ac:dyDescent="0.25">
      <c r="A713" t="s">
        <v>4950</v>
      </c>
      <c r="B713" s="159" t="s">
        <v>4951</v>
      </c>
      <c r="C713" s="160" t="s">
        <v>4952</v>
      </c>
    </row>
    <row r="714" spans="1:3" x14ac:dyDescent="0.25">
      <c r="A714" t="s">
        <v>4953</v>
      </c>
      <c r="B714" s="159" t="s">
        <v>4954</v>
      </c>
      <c r="C714" s="160"/>
    </row>
    <row r="715" spans="1:3" ht="45" x14ac:dyDescent="0.25">
      <c r="A715" t="s">
        <v>4955</v>
      </c>
      <c r="B715" s="159" t="s">
        <v>4956</v>
      </c>
      <c r="C715" s="160" t="s">
        <v>4957</v>
      </c>
    </row>
    <row r="716" spans="1:3" ht="45" x14ac:dyDescent="0.25">
      <c r="A716" t="s">
        <v>4958</v>
      </c>
      <c r="B716" s="159" t="s">
        <v>4959</v>
      </c>
      <c r="C716" s="160" t="s">
        <v>4960</v>
      </c>
    </row>
    <row r="717" spans="1:3" x14ac:dyDescent="0.25">
      <c r="A717" t="s">
        <v>2294</v>
      </c>
      <c r="B717" s="159" t="s">
        <v>4961</v>
      </c>
      <c r="C717" s="160" t="s">
        <v>4962</v>
      </c>
    </row>
    <row r="718" spans="1:3" ht="45" x14ac:dyDescent="0.25">
      <c r="A718" t="s">
        <v>4963</v>
      </c>
      <c r="B718" s="159" t="s">
        <v>4964</v>
      </c>
      <c r="C718" s="160" t="s">
        <v>4965</v>
      </c>
    </row>
    <row r="719" spans="1:3" ht="30" x14ac:dyDescent="0.25">
      <c r="A719" t="s">
        <v>4966</v>
      </c>
      <c r="B719" s="159" t="s">
        <v>4967</v>
      </c>
      <c r="C719" s="160" t="s">
        <v>4968</v>
      </c>
    </row>
    <row r="720" spans="1:3" x14ac:dyDescent="0.25">
      <c r="A720" t="s">
        <v>4969</v>
      </c>
      <c r="B720" s="159" t="s">
        <v>4970</v>
      </c>
      <c r="C720" s="160" t="s">
        <v>4971</v>
      </c>
    </row>
    <row r="721" spans="1:3" ht="75" x14ac:dyDescent="0.25">
      <c r="A721" t="s">
        <v>4972</v>
      </c>
      <c r="B721" s="159" t="s">
        <v>4973</v>
      </c>
      <c r="C721" s="160" t="s">
        <v>4974</v>
      </c>
    </row>
    <row r="722" spans="1:3" x14ac:dyDescent="0.25">
      <c r="A722" t="s">
        <v>4975</v>
      </c>
      <c r="B722" s="159" t="s">
        <v>4976</v>
      </c>
      <c r="C722" s="160" t="s">
        <v>4977</v>
      </c>
    </row>
    <row r="723" spans="1:3" x14ac:dyDescent="0.25">
      <c r="A723" t="s">
        <v>4978</v>
      </c>
      <c r="B723" s="159" t="s">
        <v>4979</v>
      </c>
      <c r="C723" s="160" t="s">
        <v>4980</v>
      </c>
    </row>
    <row r="724" spans="1:3" ht="30" x14ac:dyDescent="0.25">
      <c r="A724" t="s">
        <v>4981</v>
      </c>
      <c r="B724" s="159" t="s">
        <v>4982</v>
      </c>
      <c r="C724" s="160" t="s">
        <v>4983</v>
      </c>
    </row>
    <row r="725" spans="1:3" x14ac:dyDescent="0.25">
      <c r="A725" t="s">
        <v>4984</v>
      </c>
      <c r="B725" s="159" t="s">
        <v>4985</v>
      </c>
      <c r="C725" s="160" t="s">
        <v>4986</v>
      </c>
    </row>
    <row r="726" spans="1:3" ht="90" x14ac:dyDescent="0.25">
      <c r="A726" t="s">
        <v>4987</v>
      </c>
      <c r="B726" s="159" t="s">
        <v>4988</v>
      </c>
      <c r="C726" s="160" t="s">
        <v>4989</v>
      </c>
    </row>
    <row r="727" spans="1:3" ht="90" x14ac:dyDescent="0.25">
      <c r="A727" t="s">
        <v>4990</v>
      </c>
      <c r="B727" s="159" t="s">
        <v>4991</v>
      </c>
      <c r="C727" s="160" t="s">
        <v>4992</v>
      </c>
    </row>
    <row r="728" spans="1:3" x14ac:dyDescent="0.25">
      <c r="A728" t="s">
        <v>4993</v>
      </c>
      <c r="B728" s="159" t="s">
        <v>4994</v>
      </c>
      <c r="C728" s="160" t="s">
        <v>4995</v>
      </c>
    </row>
    <row r="729" spans="1:3" x14ac:dyDescent="0.25">
      <c r="A729" t="s">
        <v>4996</v>
      </c>
      <c r="B729" s="159" t="s">
        <v>4997</v>
      </c>
      <c r="C729" s="160" t="s">
        <v>4998</v>
      </c>
    </row>
    <row r="730" spans="1:3" ht="30" x14ac:dyDescent="0.25">
      <c r="A730" t="s">
        <v>4999</v>
      </c>
      <c r="B730" s="159" t="s">
        <v>5000</v>
      </c>
      <c r="C730" s="160" t="s">
        <v>5001</v>
      </c>
    </row>
    <row r="731" spans="1:3" ht="30" x14ac:dyDescent="0.25">
      <c r="A731" t="s">
        <v>5002</v>
      </c>
      <c r="B731" s="159" t="s">
        <v>5003</v>
      </c>
      <c r="C731" s="160" t="s">
        <v>5004</v>
      </c>
    </row>
    <row r="732" spans="1:3" ht="45" x14ac:dyDescent="0.25">
      <c r="A732" t="s">
        <v>5005</v>
      </c>
      <c r="B732" s="159" t="s">
        <v>5006</v>
      </c>
      <c r="C732" s="160" t="s">
        <v>5007</v>
      </c>
    </row>
    <row r="733" spans="1:3" ht="45" x14ac:dyDescent="0.25">
      <c r="A733" t="s">
        <v>5008</v>
      </c>
      <c r="B733" s="159" t="s">
        <v>5009</v>
      </c>
      <c r="C733" s="160" t="s">
        <v>5010</v>
      </c>
    </row>
    <row r="734" spans="1:3" ht="90" x14ac:dyDescent="0.25">
      <c r="A734" t="s">
        <v>5011</v>
      </c>
      <c r="B734" s="159" t="s">
        <v>5012</v>
      </c>
      <c r="C734" s="160" t="s">
        <v>5013</v>
      </c>
    </row>
    <row r="735" spans="1:3" ht="60" x14ac:dyDescent="0.25">
      <c r="A735" t="s">
        <v>5014</v>
      </c>
      <c r="B735" s="159" t="s">
        <v>5015</v>
      </c>
      <c r="C735" s="160" t="s">
        <v>5016</v>
      </c>
    </row>
    <row r="736" spans="1:3" x14ac:dyDescent="0.25">
      <c r="A736" t="s">
        <v>5017</v>
      </c>
      <c r="B736" s="159" t="s">
        <v>5018</v>
      </c>
      <c r="C736" s="160" t="s">
        <v>5019</v>
      </c>
    </row>
    <row r="737" spans="1:3" ht="30" x14ac:dyDescent="0.25">
      <c r="A737" t="s">
        <v>5020</v>
      </c>
      <c r="B737" s="159" t="s">
        <v>5021</v>
      </c>
      <c r="C737" s="160" t="s">
        <v>5022</v>
      </c>
    </row>
    <row r="738" spans="1:3" ht="60" x14ac:dyDescent="0.25">
      <c r="A738" t="s">
        <v>5023</v>
      </c>
      <c r="B738" s="159" t="s">
        <v>5024</v>
      </c>
      <c r="C738" s="160"/>
    </row>
    <row r="739" spans="1:3" ht="45" x14ac:dyDescent="0.25">
      <c r="A739" t="s">
        <v>5025</v>
      </c>
      <c r="B739" s="159" t="s">
        <v>5026</v>
      </c>
      <c r="C739" s="160" t="s">
        <v>5027</v>
      </c>
    </row>
    <row r="740" spans="1:3" ht="45" x14ac:dyDescent="0.25">
      <c r="A740" t="s">
        <v>5028</v>
      </c>
      <c r="B740" s="159" t="s">
        <v>5029</v>
      </c>
      <c r="C740" s="160" t="s">
        <v>5030</v>
      </c>
    </row>
    <row r="741" spans="1:3" ht="30" x14ac:dyDescent="0.25">
      <c r="A741" t="s">
        <v>5031</v>
      </c>
      <c r="B741" s="159" t="s">
        <v>5032</v>
      </c>
      <c r="C741" s="160" t="s">
        <v>5033</v>
      </c>
    </row>
    <row r="742" spans="1:3" ht="60" x14ac:dyDescent="0.25">
      <c r="A742" t="s">
        <v>5034</v>
      </c>
      <c r="B742" s="159" t="s">
        <v>5035</v>
      </c>
      <c r="C742" s="160" t="s">
        <v>5036</v>
      </c>
    </row>
    <row r="743" spans="1:3" ht="30" x14ac:dyDescent="0.25">
      <c r="A743" t="s">
        <v>5037</v>
      </c>
      <c r="B743" s="159" t="s">
        <v>5038</v>
      </c>
      <c r="C743" s="160" t="s">
        <v>5039</v>
      </c>
    </row>
    <row r="744" spans="1:3" ht="75" x14ac:dyDescent="0.25">
      <c r="A744" t="s">
        <v>5040</v>
      </c>
      <c r="B744" s="159" t="s">
        <v>5041</v>
      </c>
      <c r="C744" s="160" t="s">
        <v>5042</v>
      </c>
    </row>
    <row r="745" spans="1:3" ht="75" x14ac:dyDescent="0.25">
      <c r="A745" t="s">
        <v>5043</v>
      </c>
      <c r="B745" s="159" t="s">
        <v>5044</v>
      </c>
      <c r="C745" s="160" t="s">
        <v>5045</v>
      </c>
    </row>
    <row r="746" spans="1:3" ht="30" x14ac:dyDescent="0.25">
      <c r="A746" t="s">
        <v>5046</v>
      </c>
      <c r="B746" s="159" t="s">
        <v>5047</v>
      </c>
      <c r="C746" s="160" t="s">
        <v>5048</v>
      </c>
    </row>
    <row r="747" spans="1:3" x14ac:dyDescent="0.25">
      <c r="A747" t="s">
        <v>5049</v>
      </c>
      <c r="B747" s="159" t="s">
        <v>5050</v>
      </c>
      <c r="C747" s="160" t="s">
        <v>5051</v>
      </c>
    </row>
    <row r="748" spans="1:3" ht="45" x14ac:dyDescent="0.25">
      <c r="A748" t="s">
        <v>5052</v>
      </c>
      <c r="B748" s="159" t="s">
        <v>5053</v>
      </c>
      <c r="C748" s="160" t="s">
        <v>5054</v>
      </c>
    </row>
    <row r="749" spans="1:3" ht="45" x14ac:dyDescent="0.25">
      <c r="A749" t="s">
        <v>5055</v>
      </c>
      <c r="B749" s="159" t="s">
        <v>5056</v>
      </c>
      <c r="C749" s="160" t="s">
        <v>5057</v>
      </c>
    </row>
    <row r="750" spans="1:3" ht="45" x14ac:dyDescent="0.25">
      <c r="A750" t="s">
        <v>5058</v>
      </c>
      <c r="B750" s="159" t="s">
        <v>5059</v>
      </c>
      <c r="C750" s="160" t="s">
        <v>5060</v>
      </c>
    </row>
    <row r="751" spans="1:3" ht="45" x14ac:dyDescent="0.25">
      <c r="A751" t="s">
        <v>5061</v>
      </c>
      <c r="B751" s="159" t="s">
        <v>5062</v>
      </c>
      <c r="C751" s="160" t="s">
        <v>5063</v>
      </c>
    </row>
    <row r="752" spans="1:3" ht="45" x14ac:dyDescent="0.25">
      <c r="A752" t="s">
        <v>5064</v>
      </c>
      <c r="B752" s="159" t="s">
        <v>5065</v>
      </c>
      <c r="C752" s="160" t="s">
        <v>5066</v>
      </c>
    </row>
    <row r="753" spans="1:3" ht="45" x14ac:dyDescent="0.25">
      <c r="A753" t="s">
        <v>5067</v>
      </c>
      <c r="B753" s="159" t="s">
        <v>5068</v>
      </c>
      <c r="C753" s="160" t="s">
        <v>5069</v>
      </c>
    </row>
    <row r="754" spans="1:3" ht="75" x14ac:dyDescent="0.25">
      <c r="A754" t="s">
        <v>5070</v>
      </c>
      <c r="B754" s="159" t="s">
        <v>5071</v>
      </c>
      <c r="C754" s="160" t="s">
        <v>5072</v>
      </c>
    </row>
    <row r="755" spans="1:3" ht="30" x14ac:dyDescent="0.25">
      <c r="A755" t="s">
        <v>5073</v>
      </c>
      <c r="B755" s="159" t="s">
        <v>5074</v>
      </c>
      <c r="C755" s="160" t="s">
        <v>5075</v>
      </c>
    </row>
    <row r="756" spans="1:3" ht="45" x14ac:dyDescent="0.25">
      <c r="A756" t="s">
        <v>5076</v>
      </c>
      <c r="B756" s="159" t="s">
        <v>5077</v>
      </c>
      <c r="C756" s="160" t="s">
        <v>5078</v>
      </c>
    </row>
    <row r="757" spans="1:3" ht="45" x14ac:dyDescent="0.25">
      <c r="A757" t="s">
        <v>5079</v>
      </c>
      <c r="B757" s="159" t="s">
        <v>5080</v>
      </c>
      <c r="C757" s="160" t="s">
        <v>5081</v>
      </c>
    </row>
    <row r="758" spans="1:3" ht="30" x14ac:dyDescent="0.25">
      <c r="A758" t="s">
        <v>5082</v>
      </c>
      <c r="B758" s="159" t="s">
        <v>5083</v>
      </c>
      <c r="C758" s="160" t="s">
        <v>5084</v>
      </c>
    </row>
    <row r="759" spans="1:3" ht="90" x14ac:dyDescent="0.25">
      <c r="A759" t="s">
        <v>5085</v>
      </c>
      <c r="B759" s="159" t="s">
        <v>5086</v>
      </c>
      <c r="C759" s="160" t="s">
        <v>5087</v>
      </c>
    </row>
    <row r="760" spans="1:3" ht="30" x14ac:dyDescent="0.25">
      <c r="A760" t="s">
        <v>5088</v>
      </c>
      <c r="B760" s="159" t="s">
        <v>5089</v>
      </c>
      <c r="C760" s="160" t="s">
        <v>5090</v>
      </c>
    </row>
    <row r="761" spans="1:3" x14ac:dyDescent="0.25">
      <c r="A761" t="s">
        <v>5091</v>
      </c>
      <c r="B761" s="159" t="s">
        <v>5092</v>
      </c>
      <c r="C761" s="160" t="s">
        <v>5093</v>
      </c>
    </row>
    <row r="762" spans="1:3" ht="45" x14ac:dyDescent="0.25">
      <c r="A762" t="s">
        <v>5094</v>
      </c>
      <c r="B762" s="159" t="s">
        <v>5095</v>
      </c>
      <c r="C762" s="160" t="s">
        <v>5096</v>
      </c>
    </row>
    <row r="763" spans="1:3" ht="30" x14ac:dyDescent="0.25">
      <c r="A763" t="s">
        <v>5097</v>
      </c>
      <c r="B763" s="159" t="s">
        <v>5098</v>
      </c>
      <c r="C763" s="160" t="s">
        <v>5099</v>
      </c>
    </row>
    <row r="764" spans="1:3" ht="30" x14ac:dyDescent="0.25">
      <c r="A764" t="s">
        <v>5100</v>
      </c>
      <c r="B764" s="159" t="s">
        <v>5101</v>
      </c>
      <c r="C764" s="160" t="s">
        <v>5102</v>
      </c>
    </row>
    <row r="765" spans="1:3" ht="30" x14ac:dyDescent="0.25">
      <c r="A765" t="s">
        <v>5103</v>
      </c>
      <c r="B765" s="159" t="s">
        <v>5104</v>
      </c>
      <c r="C765" s="160" t="s">
        <v>5105</v>
      </c>
    </row>
    <row r="766" spans="1:3" ht="30" x14ac:dyDescent="0.25">
      <c r="A766" t="s">
        <v>5106</v>
      </c>
      <c r="B766" s="159" t="s">
        <v>5107</v>
      </c>
      <c r="C766" s="160" t="s">
        <v>5108</v>
      </c>
    </row>
    <row r="767" spans="1:3" ht="30" x14ac:dyDescent="0.25">
      <c r="A767" t="s">
        <v>5109</v>
      </c>
      <c r="B767" s="159" t="s">
        <v>5110</v>
      </c>
      <c r="C767" s="160" t="s">
        <v>5111</v>
      </c>
    </row>
    <row r="768" spans="1:3" ht="30" x14ac:dyDescent="0.25">
      <c r="A768" t="s">
        <v>5112</v>
      </c>
      <c r="B768" s="159" t="s">
        <v>5113</v>
      </c>
      <c r="C768" s="160" t="s">
        <v>5114</v>
      </c>
    </row>
    <row r="769" spans="1:3" ht="45" x14ac:dyDescent="0.25">
      <c r="A769" t="s">
        <v>5115</v>
      </c>
      <c r="B769" s="159" t="s">
        <v>5116</v>
      </c>
      <c r="C769" s="160" t="s">
        <v>5117</v>
      </c>
    </row>
    <row r="770" spans="1:3" ht="30" x14ac:dyDescent="0.25">
      <c r="A770" t="s">
        <v>5118</v>
      </c>
      <c r="B770" s="159" t="s">
        <v>5119</v>
      </c>
      <c r="C770" s="160" t="s">
        <v>5120</v>
      </c>
    </row>
    <row r="771" spans="1:3" ht="45" x14ac:dyDescent="0.25">
      <c r="A771" t="s">
        <v>5121</v>
      </c>
      <c r="B771" s="159" t="s">
        <v>5122</v>
      </c>
      <c r="C771" s="160" t="s">
        <v>5123</v>
      </c>
    </row>
    <row r="772" spans="1:3" ht="45" x14ac:dyDescent="0.25">
      <c r="A772" t="s">
        <v>5124</v>
      </c>
      <c r="B772" s="159" t="s">
        <v>5125</v>
      </c>
      <c r="C772" s="160" t="s">
        <v>5126</v>
      </c>
    </row>
    <row r="773" spans="1:3" x14ac:dyDescent="0.25">
      <c r="A773" t="s">
        <v>2307</v>
      </c>
      <c r="B773" s="159" t="s">
        <v>5127</v>
      </c>
      <c r="C773" s="160" t="s">
        <v>5128</v>
      </c>
    </row>
    <row r="774" spans="1:3" ht="60" x14ac:dyDescent="0.25">
      <c r="A774" t="s">
        <v>5129</v>
      </c>
      <c r="B774" s="159" t="s">
        <v>5130</v>
      </c>
      <c r="C774" s="160" t="s">
        <v>5131</v>
      </c>
    </row>
    <row r="775" spans="1:3" ht="30" x14ac:dyDescent="0.25">
      <c r="A775" t="s">
        <v>5132</v>
      </c>
      <c r="B775" s="159" t="s">
        <v>5133</v>
      </c>
      <c r="C775" s="160" t="s">
        <v>5134</v>
      </c>
    </row>
    <row r="776" spans="1:3" ht="30" x14ac:dyDescent="0.25">
      <c r="A776" t="s">
        <v>5135</v>
      </c>
      <c r="B776" s="159" t="s">
        <v>5136</v>
      </c>
      <c r="C776" s="160" t="s">
        <v>5137</v>
      </c>
    </row>
    <row r="777" spans="1:3" ht="60" x14ac:dyDescent="0.25">
      <c r="A777" t="s">
        <v>5138</v>
      </c>
      <c r="B777" s="159" t="s">
        <v>5139</v>
      </c>
      <c r="C777" s="160" t="s">
        <v>5140</v>
      </c>
    </row>
    <row r="778" spans="1:3" ht="30" x14ac:dyDescent="0.25">
      <c r="A778" t="s">
        <v>5141</v>
      </c>
      <c r="B778" s="159" t="s">
        <v>5142</v>
      </c>
      <c r="C778" s="160" t="s">
        <v>5143</v>
      </c>
    </row>
    <row r="779" spans="1:3" x14ac:dyDescent="0.25">
      <c r="A779" t="s">
        <v>5144</v>
      </c>
      <c r="B779" s="159" t="s">
        <v>5145</v>
      </c>
      <c r="C779" s="160" t="s">
        <v>5146</v>
      </c>
    </row>
    <row r="780" spans="1:3" ht="30" x14ac:dyDescent="0.25">
      <c r="A780" t="s">
        <v>5147</v>
      </c>
      <c r="B780" s="159" t="s">
        <v>5148</v>
      </c>
      <c r="C780" s="160" t="s">
        <v>5149</v>
      </c>
    </row>
    <row r="781" spans="1:3" x14ac:dyDescent="0.25">
      <c r="A781" t="s">
        <v>5150</v>
      </c>
      <c r="B781" s="159" t="s">
        <v>5151</v>
      </c>
      <c r="C781" s="160" t="s">
        <v>5152</v>
      </c>
    </row>
    <row r="782" spans="1:3" ht="45" x14ac:dyDescent="0.25">
      <c r="A782" t="s">
        <v>5153</v>
      </c>
      <c r="B782" s="159" t="s">
        <v>5154</v>
      </c>
      <c r="C782" s="160" t="s">
        <v>5155</v>
      </c>
    </row>
    <row r="783" spans="1:3" ht="45" x14ac:dyDescent="0.25">
      <c r="A783" t="s">
        <v>5156</v>
      </c>
      <c r="B783" s="159" t="s">
        <v>5157</v>
      </c>
      <c r="C783" s="160" t="s">
        <v>5158</v>
      </c>
    </row>
    <row r="784" spans="1:3" x14ac:dyDescent="0.25">
      <c r="A784" t="s">
        <v>62</v>
      </c>
      <c r="B784" s="159" t="s">
        <v>5159</v>
      </c>
      <c r="C784" s="160" t="s">
        <v>1211</v>
      </c>
    </row>
    <row r="785" spans="1:3" x14ac:dyDescent="0.25">
      <c r="A785" t="s">
        <v>2318</v>
      </c>
      <c r="B785" s="159" t="s">
        <v>5160</v>
      </c>
      <c r="C785" s="160" t="s">
        <v>5161</v>
      </c>
    </row>
    <row r="786" spans="1:3" ht="30" x14ac:dyDescent="0.25">
      <c r="A786" t="s">
        <v>5162</v>
      </c>
      <c r="B786" s="159" t="s">
        <v>5163</v>
      </c>
      <c r="C786" s="160" t="s">
        <v>5164</v>
      </c>
    </row>
    <row r="787" spans="1:3" ht="30" x14ac:dyDescent="0.25">
      <c r="A787" t="s">
        <v>5165</v>
      </c>
      <c r="B787" s="159" t="s">
        <v>5166</v>
      </c>
      <c r="C787" s="160" t="s">
        <v>5167</v>
      </c>
    </row>
    <row r="788" spans="1:3" ht="75" x14ac:dyDescent="0.25">
      <c r="A788" t="s">
        <v>5168</v>
      </c>
      <c r="B788" s="159" t="s">
        <v>5169</v>
      </c>
      <c r="C788" s="160" t="s">
        <v>5170</v>
      </c>
    </row>
    <row r="789" spans="1:3" ht="120" x14ac:dyDescent="0.25">
      <c r="A789" t="s">
        <v>5171</v>
      </c>
      <c r="B789" s="159" t="s">
        <v>5172</v>
      </c>
      <c r="C789" s="160" t="s">
        <v>5173</v>
      </c>
    </row>
    <row r="790" spans="1:3" x14ac:dyDescent="0.25">
      <c r="A790" t="s">
        <v>2322</v>
      </c>
      <c r="B790" s="159" t="s">
        <v>5174</v>
      </c>
      <c r="C790" s="160" t="s">
        <v>5175</v>
      </c>
    </row>
    <row r="791" spans="1:3" ht="90" x14ac:dyDescent="0.25">
      <c r="A791" t="s">
        <v>5176</v>
      </c>
      <c r="B791" s="159" t="s">
        <v>5177</v>
      </c>
      <c r="C791" s="160" t="s">
        <v>5178</v>
      </c>
    </row>
    <row r="792" spans="1:3" ht="30" x14ac:dyDescent="0.25">
      <c r="A792" t="s">
        <v>5179</v>
      </c>
      <c r="B792" s="159" t="s">
        <v>5180</v>
      </c>
      <c r="C792" s="160" t="s">
        <v>5181</v>
      </c>
    </row>
    <row r="793" spans="1:3" ht="30" x14ac:dyDescent="0.25">
      <c r="A793" t="s">
        <v>5182</v>
      </c>
      <c r="B793" s="159" t="s">
        <v>5183</v>
      </c>
      <c r="C793" s="160" t="s">
        <v>5184</v>
      </c>
    </row>
    <row r="794" spans="1:3" x14ac:dyDescent="0.25">
      <c r="A794" t="s">
        <v>5185</v>
      </c>
      <c r="B794" s="159" t="s">
        <v>5186</v>
      </c>
      <c r="C794" s="160" t="s">
        <v>5187</v>
      </c>
    </row>
    <row r="795" spans="1:3" ht="45" x14ac:dyDescent="0.25">
      <c r="A795" t="s">
        <v>5188</v>
      </c>
      <c r="B795" s="159" t="s">
        <v>5189</v>
      </c>
      <c r="C795" s="160"/>
    </row>
    <row r="796" spans="1:3" ht="45" x14ac:dyDescent="0.25">
      <c r="A796" t="s">
        <v>5190</v>
      </c>
      <c r="B796" s="159" t="s">
        <v>5191</v>
      </c>
      <c r="C796" s="160" t="s">
        <v>5192</v>
      </c>
    </row>
    <row r="797" spans="1:3" ht="30" x14ac:dyDescent="0.25">
      <c r="A797" t="s">
        <v>5193</v>
      </c>
      <c r="B797" s="159" t="s">
        <v>5194</v>
      </c>
      <c r="C797" s="160"/>
    </row>
    <row r="798" spans="1:3" ht="30" x14ac:dyDescent="0.25">
      <c r="A798" t="s">
        <v>5195</v>
      </c>
      <c r="B798" s="159" t="s">
        <v>5196</v>
      </c>
      <c r="C798" s="160" t="s">
        <v>5197</v>
      </c>
    </row>
    <row r="799" spans="1:3" x14ac:dyDescent="0.25">
      <c r="A799" t="s">
        <v>1334</v>
      </c>
      <c r="B799" s="159" t="s">
        <v>5198</v>
      </c>
      <c r="C799" s="160" t="s">
        <v>1335</v>
      </c>
    </row>
    <row r="800" spans="1:3" x14ac:dyDescent="0.25">
      <c r="A800" t="s">
        <v>2360</v>
      </c>
      <c r="B800" s="159" t="s">
        <v>5199</v>
      </c>
      <c r="C800" s="160" t="s">
        <v>5200</v>
      </c>
    </row>
    <row r="801" spans="1:3" ht="30" x14ac:dyDescent="0.25">
      <c r="A801" t="s">
        <v>2368</v>
      </c>
      <c r="B801" s="159" t="s">
        <v>5201</v>
      </c>
      <c r="C801" s="160" t="s">
        <v>5202</v>
      </c>
    </row>
    <row r="802" spans="1:3" ht="30" x14ac:dyDescent="0.25">
      <c r="A802" t="s">
        <v>2368</v>
      </c>
      <c r="B802" s="159" t="s">
        <v>5203</v>
      </c>
      <c r="C802" s="160" t="s">
        <v>5202</v>
      </c>
    </row>
    <row r="803" spans="1:3" x14ac:dyDescent="0.25">
      <c r="A803" t="s">
        <v>5204</v>
      </c>
      <c r="B803" s="159" t="s">
        <v>5205</v>
      </c>
      <c r="C803" s="160" t="s">
        <v>5206</v>
      </c>
    </row>
    <row r="804" spans="1:3" ht="60" x14ac:dyDescent="0.25">
      <c r="A804" t="s">
        <v>5207</v>
      </c>
      <c r="B804" s="159" t="s">
        <v>5208</v>
      </c>
      <c r="C804" s="160" t="s">
        <v>5209</v>
      </c>
    </row>
    <row r="805" spans="1:3" x14ac:dyDescent="0.25">
      <c r="A805" t="s">
        <v>2391</v>
      </c>
      <c r="B805" s="159" t="s">
        <v>5210</v>
      </c>
      <c r="C805" s="160" t="s">
        <v>5211</v>
      </c>
    </row>
    <row r="806" spans="1:3" x14ac:dyDescent="0.25">
      <c r="A806" t="s">
        <v>5212</v>
      </c>
      <c r="B806" s="159" t="s">
        <v>5213</v>
      </c>
      <c r="C806" s="160" t="s">
        <v>5214</v>
      </c>
    </row>
    <row r="807" spans="1:3" x14ac:dyDescent="0.25">
      <c r="A807" t="s">
        <v>5215</v>
      </c>
      <c r="B807" s="159" t="s">
        <v>5216</v>
      </c>
      <c r="C807" s="160" t="s">
        <v>5217</v>
      </c>
    </row>
    <row r="808" spans="1:3" ht="45" x14ac:dyDescent="0.25">
      <c r="A808" t="s">
        <v>5218</v>
      </c>
      <c r="B808" s="159" t="s">
        <v>5219</v>
      </c>
      <c r="C808" s="160" t="s">
        <v>5220</v>
      </c>
    </row>
    <row r="809" spans="1:3" x14ac:dyDescent="0.25">
      <c r="A809" t="s">
        <v>2444</v>
      </c>
      <c r="B809" s="159" t="s">
        <v>5221</v>
      </c>
      <c r="C809" s="160" t="s">
        <v>5222</v>
      </c>
    </row>
    <row r="810" spans="1:3" x14ac:dyDescent="0.25">
      <c r="A810" t="s">
        <v>5223</v>
      </c>
      <c r="B810" s="159" t="s">
        <v>5224</v>
      </c>
      <c r="C810" s="160" t="s">
        <v>5225</v>
      </c>
    </row>
    <row r="811" spans="1:3" x14ac:dyDescent="0.25">
      <c r="A811" t="s">
        <v>5226</v>
      </c>
      <c r="B811" s="159" t="s">
        <v>5227</v>
      </c>
      <c r="C811" s="160" t="s">
        <v>5228</v>
      </c>
    </row>
    <row r="812" spans="1:3" x14ac:dyDescent="0.25">
      <c r="A812" t="s">
        <v>5229</v>
      </c>
      <c r="B812" s="159" t="s">
        <v>5230</v>
      </c>
      <c r="C812" s="160" t="s">
        <v>5231</v>
      </c>
    </row>
    <row r="813" spans="1:3" ht="30" x14ac:dyDescent="0.25">
      <c r="A813" t="s">
        <v>5232</v>
      </c>
      <c r="B813" s="159" t="s">
        <v>5233</v>
      </c>
      <c r="C813" s="160" t="s">
        <v>5234</v>
      </c>
    </row>
    <row r="814" spans="1:3" ht="75" x14ac:dyDescent="0.25">
      <c r="A814" t="s">
        <v>5235</v>
      </c>
      <c r="B814" s="159" t="s">
        <v>5236</v>
      </c>
      <c r="C814" s="160" t="s">
        <v>5237</v>
      </c>
    </row>
    <row r="815" spans="1:3" ht="60" x14ac:dyDescent="0.25">
      <c r="A815" t="s">
        <v>5238</v>
      </c>
      <c r="B815" s="159" t="s">
        <v>5239</v>
      </c>
      <c r="C815" s="160" t="s">
        <v>5240</v>
      </c>
    </row>
    <row r="816" spans="1:3" ht="30" x14ac:dyDescent="0.25">
      <c r="A816" t="s">
        <v>5241</v>
      </c>
      <c r="B816" s="159" t="s">
        <v>5242</v>
      </c>
      <c r="C816" s="160" t="s">
        <v>5243</v>
      </c>
    </row>
    <row r="817" spans="1:3" x14ac:dyDescent="0.25">
      <c r="A817" t="s">
        <v>2520</v>
      </c>
      <c r="B817" s="159" t="s">
        <v>5244</v>
      </c>
      <c r="C817" s="160" t="s">
        <v>5245</v>
      </c>
    </row>
    <row r="818" spans="1:3" ht="30" x14ac:dyDescent="0.25">
      <c r="A818" t="s">
        <v>5246</v>
      </c>
      <c r="B818" s="159" t="s">
        <v>5247</v>
      </c>
      <c r="C818" s="160" t="s">
        <v>5248</v>
      </c>
    </row>
    <row r="819" spans="1:3" ht="30" x14ac:dyDescent="0.25">
      <c r="A819" t="s">
        <v>5249</v>
      </c>
      <c r="B819" s="159" t="s">
        <v>5250</v>
      </c>
      <c r="C819" s="160" t="s">
        <v>5251</v>
      </c>
    </row>
    <row r="820" spans="1:3" x14ac:dyDescent="0.25">
      <c r="A820" t="s">
        <v>5252</v>
      </c>
      <c r="B820" s="159" t="s">
        <v>5253</v>
      </c>
      <c r="C820" s="160" t="s">
        <v>5254</v>
      </c>
    </row>
    <row r="821" spans="1:3" x14ac:dyDescent="0.25">
      <c r="A821" t="s">
        <v>5255</v>
      </c>
      <c r="B821" s="159" t="s">
        <v>5256</v>
      </c>
      <c r="C821" s="160"/>
    </row>
    <row r="822" spans="1:3" x14ac:dyDescent="0.25">
      <c r="A822" t="s">
        <v>5257</v>
      </c>
      <c r="B822" s="159" t="s">
        <v>5258</v>
      </c>
      <c r="C822" s="160"/>
    </row>
    <row r="823" spans="1:3" x14ac:dyDescent="0.25">
      <c r="A823" t="s">
        <v>5259</v>
      </c>
      <c r="B823" s="159" t="s">
        <v>5260</v>
      </c>
      <c r="C823" s="160"/>
    </row>
    <row r="824" spans="1:3" ht="45" x14ac:dyDescent="0.25">
      <c r="A824" t="s">
        <v>5261</v>
      </c>
      <c r="B824" s="159" t="s">
        <v>5262</v>
      </c>
      <c r="C824" s="160" t="s">
        <v>5263</v>
      </c>
    </row>
    <row r="825" spans="1:3" x14ac:dyDescent="0.25">
      <c r="A825" t="s">
        <v>5264</v>
      </c>
      <c r="B825" s="159" t="s">
        <v>5265</v>
      </c>
      <c r="C825" s="160" t="s">
        <v>5266</v>
      </c>
    </row>
    <row r="826" spans="1:3" x14ac:dyDescent="0.25">
      <c r="A826" t="s">
        <v>5267</v>
      </c>
      <c r="B826" s="159" t="s">
        <v>5268</v>
      </c>
      <c r="C826" s="160" t="s">
        <v>5269</v>
      </c>
    </row>
    <row r="827" spans="1:3" x14ac:dyDescent="0.25">
      <c r="A827" t="s">
        <v>5270</v>
      </c>
      <c r="B827" s="159" t="s">
        <v>5271</v>
      </c>
      <c r="C827" s="160" t="s">
        <v>5272</v>
      </c>
    </row>
    <row r="828" spans="1:3" ht="30" x14ac:dyDescent="0.25">
      <c r="A828" t="s">
        <v>5273</v>
      </c>
      <c r="B828" s="159" t="s">
        <v>5274</v>
      </c>
      <c r="C828" s="160" t="s">
        <v>5275</v>
      </c>
    </row>
    <row r="829" spans="1:3" x14ac:dyDescent="0.25">
      <c r="A829" t="s">
        <v>5276</v>
      </c>
      <c r="B829" s="159" t="s">
        <v>5277</v>
      </c>
      <c r="C829" s="160" t="s">
        <v>5278</v>
      </c>
    </row>
    <row r="830" spans="1:3" ht="45" x14ac:dyDescent="0.25">
      <c r="A830" t="s">
        <v>5279</v>
      </c>
      <c r="B830" s="159" t="s">
        <v>5280</v>
      </c>
      <c r="C830" s="160" t="s">
        <v>5281</v>
      </c>
    </row>
    <row r="831" spans="1:3" ht="30" x14ac:dyDescent="0.25">
      <c r="A831" t="s">
        <v>5282</v>
      </c>
      <c r="B831" s="159" t="s">
        <v>5283</v>
      </c>
      <c r="C831" s="160"/>
    </row>
    <row r="832" spans="1:3" x14ac:dyDescent="0.25">
      <c r="A832" t="s">
        <v>5284</v>
      </c>
      <c r="B832" s="159" t="s">
        <v>5285</v>
      </c>
      <c r="C832" s="160" t="s">
        <v>5286</v>
      </c>
    </row>
    <row r="833" spans="1:3" x14ac:dyDescent="0.25">
      <c r="A833" t="s">
        <v>5287</v>
      </c>
      <c r="B833" s="159" t="s">
        <v>5288</v>
      </c>
      <c r="C833" s="160" t="s">
        <v>5289</v>
      </c>
    </row>
    <row r="834" spans="1:3" ht="30" x14ac:dyDescent="0.25">
      <c r="A834" t="s">
        <v>5290</v>
      </c>
      <c r="B834" s="159" t="s">
        <v>5291</v>
      </c>
      <c r="C834" s="160" t="s">
        <v>5292</v>
      </c>
    </row>
    <row r="835" spans="1:3" ht="30" x14ac:dyDescent="0.25">
      <c r="A835" t="s">
        <v>5293</v>
      </c>
      <c r="B835" s="159" t="s">
        <v>5294</v>
      </c>
      <c r="C835" s="160"/>
    </row>
    <row r="836" spans="1:3" x14ac:dyDescent="0.25">
      <c r="A836" t="s">
        <v>5295</v>
      </c>
      <c r="B836" s="159" t="s">
        <v>5296</v>
      </c>
      <c r="C836" s="160" t="s">
        <v>5297</v>
      </c>
    </row>
    <row r="837" spans="1:3" x14ac:dyDescent="0.25">
      <c r="A837" t="s">
        <v>5298</v>
      </c>
      <c r="B837" s="159" t="s">
        <v>5299</v>
      </c>
      <c r="C837" s="160" t="s">
        <v>5300</v>
      </c>
    </row>
    <row r="838" spans="1:3" x14ac:dyDescent="0.25">
      <c r="A838" t="s">
        <v>5301</v>
      </c>
      <c r="B838" s="159" t="s">
        <v>5302</v>
      </c>
      <c r="C838" s="160" t="s">
        <v>5303</v>
      </c>
    </row>
    <row r="839" spans="1:3" x14ac:dyDescent="0.25">
      <c r="A839" t="s">
        <v>5304</v>
      </c>
      <c r="B839" s="159" t="s">
        <v>5305</v>
      </c>
      <c r="C839" s="160" t="s">
        <v>5306</v>
      </c>
    </row>
    <row r="840" spans="1:3" ht="30" x14ac:dyDescent="0.25">
      <c r="A840" t="s">
        <v>5307</v>
      </c>
      <c r="B840" s="159" t="s">
        <v>5308</v>
      </c>
      <c r="C840" s="160" t="s">
        <v>5309</v>
      </c>
    </row>
    <row r="841" spans="1:3" x14ac:dyDescent="0.25">
      <c r="A841" t="s">
        <v>5310</v>
      </c>
      <c r="B841" s="159" t="s">
        <v>5311</v>
      </c>
      <c r="C841" s="160" t="s">
        <v>5312</v>
      </c>
    </row>
    <row r="842" spans="1:3" x14ac:dyDescent="0.25">
      <c r="A842" t="s">
        <v>5313</v>
      </c>
      <c r="B842" s="159" t="s">
        <v>5314</v>
      </c>
      <c r="C842" s="160" t="s">
        <v>5315</v>
      </c>
    </row>
    <row r="843" spans="1:3" x14ac:dyDescent="0.25">
      <c r="A843" t="s">
        <v>5316</v>
      </c>
      <c r="B843" s="159" t="s">
        <v>5317</v>
      </c>
      <c r="C843" s="160" t="s">
        <v>5318</v>
      </c>
    </row>
    <row r="844" spans="1:3" x14ac:dyDescent="0.25">
      <c r="A844" t="s">
        <v>5319</v>
      </c>
      <c r="B844" s="159" t="s">
        <v>5320</v>
      </c>
      <c r="C844" s="160" t="s">
        <v>5321</v>
      </c>
    </row>
    <row r="845" spans="1:3" x14ac:dyDescent="0.25">
      <c r="A845" t="s">
        <v>5322</v>
      </c>
      <c r="B845" s="159" t="s">
        <v>5323</v>
      </c>
      <c r="C845" s="160" t="s">
        <v>5324</v>
      </c>
    </row>
    <row r="846" spans="1:3" ht="30" x14ac:dyDescent="0.25">
      <c r="A846" t="s">
        <v>5325</v>
      </c>
      <c r="B846" s="159" t="s">
        <v>5326</v>
      </c>
      <c r="C846" s="160" t="s">
        <v>5327</v>
      </c>
    </row>
    <row r="847" spans="1:3" ht="30" x14ac:dyDescent="0.25">
      <c r="A847" t="s">
        <v>5328</v>
      </c>
      <c r="B847" s="159" t="s">
        <v>5329</v>
      </c>
      <c r="C847" s="160" t="s">
        <v>5330</v>
      </c>
    </row>
    <row r="848" spans="1:3" ht="30" x14ac:dyDescent="0.25">
      <c r="A848" t="s">
        <v>5331</v>
      </c>
      <c r="B848" s="159" t="s">
        <v>5332</v>
      </c>
      <c r="C848" s="160" t="s">
        <v>5333</v>
      </c>
    </row>
    <row r="849" spans="1:3" ht="30" x14ac:dyDescent="0.25">
      <c r="A849" t="s">
        <v>5334</v>
      </c>
      <c r="B849" s="159" t="s">
        <v>5335</v>
      </c>
      <c r="C849" s="160" t="s">
        <v>5336</v>
      </c>
    </row>
    <row r="850" spans="1:3" ht="30" x14ac:dyDescent="0.25">
      <c r="A850" t="s">
        <v>5337</v>
      </c>
      <c r="B850" s="159" t="s">
        <v>5338</v>
      </c>
      <c r="C850" s="160" t="s">
        <v>5339</v>
      </c>
    </row>
    <row r="851" spans="1:3" x14ac:dyDescent="0.25">
      <c r="A851" t="s">
        <v>5340</v>
      </c>
      <c r="B851" s="159" t="s">
        <v>5341</v>
      </c>
      <c r="C851" s="160" t="s">
        <v>5342</v>
      </c>
    </row>
    <row r="852" spans="1:3" ht="30" x14ac:dyDescent="0.25">
      <c r="A852" t="s">
        <v>5343</v>
      </c>
      <c r="B852" s="159" t="s">
        <v>5344</v>
      </c>
      <c r="C852" s="160" t="s">
        <v>5345</v>
      </c>
    </row>
    <row r="853" spans="1:3" ht="30" x14ac:dyDescent="0.25">
      <c r="A853" t="s">
        <v>5346</v>
      </c>
      <c r="B853" s="159" t="s">
        <v>5347</v>
      </c>
      <c r="C853" s="160" t="s">
        <v>5348</v>
      </c>
    </row>
    <row r="854" spans="1:3" x14ac:dyDescent="0.25">
      <c r="A854" t="s">
        <v>5349</v>
      </c>
      <c r="B854" s="159" t="s">
        <v>5350</v>
      </c>
      <c r="C854" s="160" t="s">
        <v>5351</v>
      </c>
    </row>
    <row r="855" spans="1:3" x14ac:dyDescent="0.25">
      <c r="A855" t="s">
        <v>5352</v>
      </c>
      <c r="B855" s="159" t="s">
        <v>5353</v>
      </c>
      <c r="C855" s="160" t="s">
        <v>5354</v>
      </c>
    </row>
    <row r="856" spans="1:3" x14ac:dyDescent="0.25">
      <c r="A856" t="s">
        <v>5355</v>
      </c>
      <c r="B856" s="159" t="s">
        <v>5356</v>
      </c>
      <c r="C856" s="160" t="s">
        <v>5357</v>
      </c>
    </row>
    <row r="857" spans="1:3" ht="30" x14ac:dyDescent="0.25">
      <c r="A857" t="s">
        <v>5358</v>
      </c>
      <c r="B857" s="159" t="s">
        <v>5359</v>
      </c>
      <c r="C857" s="160"/>
    </row>
    <row r="858" spans="1:3" x14ac:dyDescent="0.25">
      <c r="A858" t="s">
        <v>2590</v>
      </c>
      <c r="B858" s="159" t="s">
        <v>5360</v>
      </c>
      <c r="C858" s="160" t="s">
        <v>5361</v>
      </c>
    </row>
    <row r="859" spans="1:3" x14ac:dyDescent="0.25">
      <c r="A859" t="s">
        <v>5362</v>
      </c>
      <c r="B859" s="159" t="s">
        <v>5363</v>
      </c>
      <c r="C859" s="160" t="s">
        <v>5364</v>
      </c>
    </row>
    <row r="860" spans="1:3" x14ac:dyDescent="0.25">
      <c r="A860" t="s">
        <v>5365</v>
      </c>
      <c r="B860" s="159" t="s">
        <v>5366</v>
      </c>
      <c r="C860" s="160" t="s">
        <v>5367</v>
      </c>
    </row>
    <row r="861" spans="1:3" x14ac:dyDescent="0.25">
      <c r="A861" t="s">
        <v>5368</v>
      </c>
      <c r="B861" s="159" t="s">
        <v>5369</v>
      </c>
      <c r="C861" s="160" t="s">
        <v>5370</v>
      </c>
    </row>
    <row r="862" spans="1:3" ht="30" x14ac:dyDescent="0.25">
      <c r="A862" t="s">
        <v>5371</v>
      </c>
      <c r="B862" s="159" t="s">
        <v>5372</v>
      </c>
      <c r="C862" s="160"/>
    </row>
    <row r="863" spans="1:3" x14ac:dyDescent="0.25">
      <c r="A863" t="s">
        <v>5373</v>
      </c>
      <c r="B863" s="159" t="s">
        <v>5374</v>
      </c>
      <c r="C863" s="160" t="s">
        <v>5375</v>
      </c>
    </row>
    <row r="864" spans="1:3" x14ac:dyDescent="0.25">
      <c r="A864" t="s">
        <v>5376</v>
      </c>
      <c r="B864" s="159" t="s">
        <v>5377</v>
      </c>
      <c r="C864" s="160" t="s">
        <v>5378</v>
      </c>
    </row>
    <row r="865" spans="1:3" x14ac:dyDescent="0.25">
      <c r="A865" t="s">
        <v>2594</v>
      </c>
      <c r="B865" s="159" t="s">
        <v>5379</v>
      </c>
      <c r="C865" s="160" t="s">
        <v>5380</v>
      </c>
    </row>
    <row r="866" spans="1:3" ht="30" x14ac:dyDescent="0.25">
      <c r="A866" t="s">
        <v>5381</v>
      </c>
      <c r="B866" s="159" t="s">
        <v>5382</v>
      </c>
      <c r="C866" s="160" t="s">
        <v>5383</v>
      </c>
    </row>
    <row r="867" spans="1:3" x14ac:dyDescent="0.25">
      <c r="A867" t="s">
        <v>2650</v>
      </c>
      <c r="B867" s="159" t="s">
        <v>5384</v>
      </c>
      <c r="C867" s="160" t="s">
        <v>5385</v>
      </c>
    </row>
    <row r="868" spans="1:3" x14ac:dyDescent="0.25">
      <c r="A868" t="s">
        <v>5386</v>
      </c>
      <c r="B868" s="159" t="s">
        <v>5387</v>
      </c>
      <c r="C868" s="160" t="s">
        <v>5388</v>
      </c>
    </row>
    <row r="869" spans="1:3" x14ac:dyDescent="0.25">
      <c r="A869" t="s">
        <v>5389</v>
      </c>
      <c r="B869" s="159" t="s">
        <v>5390</v>
      </c>
      <c r="C869" s="160" t="s">
        <v>5391</v>
      </c>
    </row>
    <row r="870" spans="1:3" ht="30" x14ac:dyDescent="0.25">
      <c r="A870" t="s">
        <v>5392</v>
      </c>
      <c r="B870" s="159" t="s">
        <v>5393</v>
      </c>
      <c r="C870" s="160" t="s">
        <v>5394</v>
      </c>
    </row>
    <row r="871" spans="1:3" x14ac:dyDescent="0.25">
      <c r="A871" t="s">
        <v>5395</v>
      </c>
      <c r="B871" s="159" t="s">
        <v>5396</v>
      </c>
      <c r="C871" s="160"/>
    </row>
    <row r="872" spans="1:3" x14ac:dyDescent="0.25">
      <c r="A872" t="s">
        <v>5397</v>
      </c>
      <c r="B872" s="159" t="s">
        <v>5398</v>
      </c>
      <c r="C872" s="160" t="s">
        <v>5399</v>
      </c>
    </row>
    <row r="873" spans="1:3" x14ac:dyDescent="0.25">
      <c r="A873" t="s">
        <v>5400</v>
      </c>
      <c r="B873" s="159" t="s">
        <v>5401</v>
      </c>
      <c r="C873" s="160" t="s">
        <v>5402</v>
      </c>
    </row>
    <row r="874" spans="1:3" x14ac:dyDescent="0.25">
      <c r="A874" t="s">
        <v>5403</v>
      </c>
      <c r="B874" s="159" t="s">
        <v>5404</v>
      </c>
      <c r="C874" s="160"/>
    </row>
    <row r="875" spans="1:3" x14ac:dyDescent="0.25">
      <c r="A875" t="s">
        <v>5405</v>
      </c>
      <c r="B875" s="159" t="s">
        <v>5406</v>
      </c>
      <c r="C875" s="160" t="s">
        <v>5407</v>
      </c>
    </row>
    <row r="876" spans="1:3" x14ac:dyDescent="0.25">
      <c r="A876" t="s">
        <v>5408</v>
      </c>
      <c r="B876" s="159" t="s">
        <v>5409</v>
      </c>
      <c r="C876" s="160" t="s">
        <v>5410</v>
      </c>
    </row>
    <row r="877" spans="1:3" x14ac:dyDescent="0.25">
      <c r="A877" t="s">
        <v>5411</v>
      </c>
      <c r="B877" s="159" t="s">
        <v>5412</v>
      </c>
      <c r="C877" s="160"/>
    </row>
    <row r="878" spans="1:3" x14ac:dyDescent="0.25">
      <c r="A878" t="s">
        <v>5413</v>
      </c>
      <c r="B878" s="159" t="s">
        <v>5414</v>
      </c>
      <c r="C878" s="160" t="s">
        <v>5415</v>
      </c>
    </row>
    <row r="879" spans="1:3" ht="60" x14ac:dyDescent="0.25">
      <c r="A879" t="s">
        <v>5416</v>
      </c>
      <c r="B879" s="159" t="s">
        <v>5417</v>
      </c>
      <c r="C879" s="160" t="s">
        <v>5418</v>
      </c>
    </row>
    <row r="880" spans="1:3" x14ac:dyDescent="0.25">
      <c r="A880" t="s">
        <v>5419</v>
      </c>
      <c r="B880" s="159" t="s">
        <v>5420</v>
      </c>
      <c r="C880" s="160" t="s">
        <v>5421</v>
      </c>
    </row>
    <row r="881" spans="1:3" ht="45" x14ac:dyDescent="0.25">
      <c r="A881" t="s">
        <v>5422</v>
      </c>
      <c r="B881" s="159" t="s">
        <v>5423</v>
      </c>
      <c r="C881" s="160" t="s">
        <v>5424</v>
      </c>
    </row>
    <row r="882" spans="1:3" ht="45" x14ac:dyDescent="0.25">
      <c r="A882" t="s">
        <v>5425</v>
      </c>
      <c r="B882" s="159" t="s">
        <v>5426</v>
      </c>
      <c r="C882" s="160" t="s">
        <v>5427</v>
      </c>
    </row>
    <row r="883" spans="1:3" ht="45" x14ac:dyDescent="0.25">
      <c r="A883" t="s">
        <v>5428</v>
      </c>
      <c r="B883" s="159" t="s">
        <v>5429</v>
      </c>
      <c r="C883" s="160" t="s">
        <v>5430</v>
      </c>
    </row>
    <row r="884" spans="1:3" x14ac:dyDescent="0.25">
      <c r="A884" t="s">
        <v>5431</v>
      </c>
      <c r="B884" s="159" t="s">
        <v>5432</v>
      </c>
      <c r="C884" s="160" t="s">
        <v>5433</v>
      </c>
    </row>
    <row r="885" spans="1:3" ht="30" x14ac:dyDescent="0.25">
      <c r="A885" t="s">
        <v>5434</v>
      </c>
      <c r="B885" s="159" t="s">
        <v>5435</v>
      </c>
      <c r="C885" s="160" t="s">
        <v>5436</v>
      </c>
    </row>
    <row r="886" spans="1:3" x14ac:dyDescent="0.25">
      <c r="A886" t="s">
        <v>5437</v>
      </c>
      <c r="B886" s="159" t="s">
        <v>5438</v>
      </c>
      <c r="C886" s="160" t="s">
        <v>5439</v>
      </c>
    </row>
    <row r="887" spans="1:3" ht="30" x14ac:dyDescent="0.25">
      <c r="A887" t="s">
        <v>5440</v>
      </c>
      <c r="B887" s="159" t="s">
        <v>5441</v>
      </c>
      <c r="C887" s="160" t="s">
        <v>5442</v>
      </c>
    </row>
    <row r="888" spans="1:3" ht="45" x14ac:dyDescent="0.25">
      <c r="A888" t="s">
        <v>5443</v>
      </c>
      <c r="B888" s="159" t="s">
        <v>5444</v>
      </c>
      <c r="C888" s="160" t="s">
        <v>5445</v>
      </c>
    </row>
    <row r="889" spans="1:3" ht="60" x14ac:dyDescent="0.25">
      <c r="A889" t="s">
        <v>5446</v>
      </c>
      <c r="B889" s="159" t="s">
        <v>5447</v>
      </c>
      <c r="C889" s="160" t="s">
        <v>5448</v>
      </c>
    </row>
    <row r="890" spans="1:3" ht="30" x14ac:dyDescent="0.25">
      <c r="A890" t="s">
        <v>5449</v>
      </c>
      <c r="B890" s="159" t="s">
        <v>5450</v>
      </c>
      <c r="C890" s="160" t="s">
        <v>5451</v>
      </c>
    </row>
    <row r="891" spans="1:3" ht="30" x14ac:dyDescent="0.25">
      <c r="A891" t="s">
        <v>5452</v>
      </c>
      <c r="B891" s="159" t="s">
        <v>5453</v>
      </c>
      <c r="C891" s="160" t="s">
        <v>5454</v>
      </c>
    </row>
    <row r="892" spans="1:3" ht="30" x14ac:dyDescent="0.25">
      <c r="A892" t="s">
        <v>5455</v>
      </c>
      <c r="B892" s="159" t="s">
        <v>5456</v>
      </c>
      <c r="C892" s="160" t="s">
        <v>5457</v>
      </c>
    </row>
    <row r="893" spans="1:3" ht="30" x14ac:dyDescent="0.25">
      <c r="A893" t="s">
        <v>5458</v>
      </c>
      <c r="B893" s="159" t="s">
        <v>5459</v>
      </c>
      <c r="C893" s="160" t="s">
        <v>5460</v>
      </c>
    </row>
    <row r="894" spans="1:3" ht="30" x14ac:dyDescent="0.25">
      <c r="A894" t="s">
        <v>5461</v>
      </c>
      <c r="B894" s="159" t="s">
        <v>5462</v>
      </c>
      <c r="C894" s="160" t="s">
        <v>5463</v>
      </c>
    </row>
    <row r="895" spans="1:3" ht="45" x14ac:dyDescent="0.25">
      <c r="A895" t="s">
        <v>5464</v>
      </c>
      <c r="B895" s="159" t="s">
        <v>5465</v>
      </c>
      <c r="C895" s="160" t="s">
        <v>5466</v>
      </c>
    </row>
    <row r="896" spans="1:3" ht="45" x14ac:dyDescent="0.25">
      <c r="A896" t="s">
        <v>5467</v>
      </c>
      <c r="B896" s="159" t="s">
        <v>5468</v>
      </c>
      <c r="C896" s="160" t="s">
        <v>5469</v>
      </c>
    </row>
    <row r="897" spans="1:3" ht="30" x14ac:dyDescent="0.25">
      <c r="A897" t="s">
        <v>5470</v>
      </c>
      <c r="B897" s="159" t="s">
        <v>5471</v>
      </c>
      <c r="C897" s="160" t="s">
        <v>5472</v>
      </c>
    </row>
    <row r="898" spans="1:3" ht="45" x14ac:dyDescent="0.25">
      <c r="A898" t="s">
        <v>5473</v>
      </c>
      <c r="B898" s="159" t="s">
        <v>5474</v>
      </c>
      <c r="C898" s="160" t="s">
        <v>5475</v>
      </c>
    </row>
    <row r="899" spans="1:3" ht="45" x14ac:dyDescent="0.25">
      <c r="A899" t="s">
        <v>5476</v>
      </c>
      <c r="B899" s="159" t="s">
        <v>5477</v>
      </c>
      <c r="C899" s="160" t="s">
        <v>5478</v>
      </c>
    </row>
    <row r="900" spans="1:3" ht="30" x14ac:dyDescent="0.25">
      <c r="A900" t="s">
        <v>5479</v>
      </c>
      <c r="B900" s="159" t="s">
        <v>5480</v>
      </c>
      <c r="C900" s="160" t="s">
        <v>5481</v>
      </c>
    </row>
    <row r="901" spans="1:3" ht="30" x14ac:dyDescent="0.25">
      <c r="A901" t="s">
        <v>5482</v>
      </c>
      <c r="B901" s="159" t="s">
        <v>5483</v>
      </c>
      <c r="C901" s="160" t="s">
        <v>5484</v>
      </c>
    </row>
    <row r="902" spans="1:3" ht="30" x14ac:dyDescent="0.25">
      <c r="A902" t="s">
        <v>5485</v>
      </c>
      <c r="B902" s="159" t="s">
        <v>5486</v>
      </c>
      <c r="C902" s="160" t="s">
        <v>5487</v>
      </c>
    </row>
    <row r="903" spans="1:3" x14ac:dyDescent="0.25">
      <c r="A903" t="s">
        <v>5488</v>
      </c>
      <c r="B903" s="159" t="s">
        <v>5489</v>
      </c>
      <c r="C903" s="160" t="s">
        <v>5490</v>
      </c>
    </row>
    <row r="904" spans="1:3" ht="30" x14ac:dyDescent="0.25">
      <c r="A904" t="s">
        <v>5491</v>
      </c>
      <c r="B904" s="159" t="s">
        <v>5492</v>
      </c>
      <c r="C904" s="160" t="s">
        <v>5493</v>
      </c>
    </row>
    <row r="905" spans="1:3" x14ac:dyDescent="0.25">
      <c r="A905" t="s">
        <v>5494</v>
      </c>
      <c r="B905" s="159" t="s">
        <v>5495</v>
      </c>
      <c r="C905" s="160"/>
    </row>
    <row r="906" spans="1:3" ht="30" x14ac:dyDescent="0.25">
      <c r="A906" t="s">
        <v>5496</v>
      </c>
      <c r="B906" s="159" t="s">
        <v>5497</v>
      </c>
      <c r="C906" s="160"/>
    </row>
    <row r="907" spans="1:3" ht="30" x14ac:dyDescent="0.25">
      <c r="A907" t="s">
        <v>5498</v>
      </c>
      <c r="B907" s="159" t="s">
        <v>5499</v>
      </c>
      <c r="C907" s="160"/>
    </row>
    <row r="908" spans="1:3" x14ac:dyDescent="0.25">
      <c r="A908" t="s">
        <v>5500</v>
      </c>
      <c r="B908" s="159" t="s">
        <v>5501</v>
      </c>
      <c r="C908" s="160" t="s">
        <v>5502</v>
      </c>
    </row>
    <row r="909" spans="1:3" x14ac:dyDescent="0.25">
      <c r="A909" t="s">
        <v>5503</v>
      </c>
      <c r="B909" s="159" t="s">
        <v>5504</v>
      </c>
      <c r="C909" s="160"/>
    </row>
    <row r="910" spans="1:3" x14ac:dyDescent="0.25">
      <c r="A910" t="s">
        <v>2677</v>
      </c>
      <c r="B910" s="159" t="s">
        <v>5505</v>
      </c>
      <c r="C910" s="160" t="s">
        <v>5506</v>
      </c>
    </row>
    <row r="911" spans="1:3" x14ac:dyDescent="0.25">
      <c r="A911" t="s">
        <v>2681</v>
      </c>
      <c r="B911" s="159" t="s">
        <v>5507</v>
      </c>
      <c r="C911" s="160" t="s">
        <v>5508</v>
      </c>
    </row>
    <row r="912" spans="1:3" x14ac:dyDescent="0.25">
      <c r="A912" t="s">
        <v>5509</v>
      </c>
      <c r="B912" s="159" t="s">
        <v>5510</v>
      </c>
      <c r="C912" s="160" t="s">
        <v>5511</v>
      </c>
    </row>
    <row r="913" spans="1:3" x14ac:dyDescent="0.25">
      <c r="A913" t="s">
        <v>5512</v>
      </c>
      <c r="B913" s="159" t="s">
        <v>5513</v>
      </c>
      <c r="C913" s="160" t="s">
        <v>5514</v>
      </c>
    </row>
    <row r="914" spans="1:3" ht="30" x14ac:dyDescent="0.25">
      <c r="A914" t="s">
        <v>5515</v>
      </c>
      <c r="B914" s="159" t="s">
        <v>5516</v>
      </c>
      <c r="C914" s="160" t="s">
        <v>5517</v>
      </c>
    </row>
    <row r="915" spans="1:3" ht="60" x14ac:dyDescent="0.25">
      <c r="A915" t="s">
        <v>5518</v>
      </c>
      <c r="B915" s="159" t="s">
        <v>5519</v>
      </c>
      <c r="C915" s="160" t="s">
        <v>5520</v>
      </c>
    </row>
    <row r="916" spans="1:3" ht="30" x14ac:dyDescent="0.25">
      <c r="A916" t="s">
        <v>5521</v>
      </c>
      <c r="B916" s="159" t="s">
        <v>5522</v>
      </c>
      <c r="C916" s="160" t="s">
        <v>5523</v>
      </c>
    </row>
    <row r="917" spans="1:3" ht="150" x14ac:dyDescent="0.25">
      <c r="A917" t="s">
        <v>5524</v>
      </c>
      <c r="B917" s="159" t="s">
        <v>5525</v>
      </c>
      <c r="C917" s="160" t="s">
        <v>5526</v>
      </c>
    </row>
    <row r="918" spans="1:3" ht="45" x14ac:dyDescent="0.25">
      <c r="A918" t="s">
        <v>5527</v>
      </c>
      <c r="B918" s="159" t="s">
        <v>5528</v>
      </c>
      <c r="C918" s="160" t="s">
        <v>5529</v>
      </c>
    </row>
    <row r="919" spans="1:3" ht="30" x14ac:dyDescent="0.25">
      <c r="A919" t="s">
        <v>5530</v>
      </c>
      <c r="B919" s="159" t="s">
        <v>5531</v>
      </c>
      <c r="C919" s="160" t="s">
        <v>5532</v>
      </c>
    </row>
    <row r="920" spans="1:3" ht="180" x14ac:dyDescent="0.25">
      <c r="A920" t="s">
        <v>5533</v>
      </c>
      <c r="B920" s="159" t="s">
        <v>5534</v>
      </c>
      <c r="C920" s="160" t="s">
        <v>5535</v>
      </c>
    </row>
    <row r="921" spans="1:3" ht="30" x14ac:dyDescent="0.25">
      <c r="A921" t="s">
        <v>5536</v>
      </c>
      <c r="B921" s="159" t="s">
        <v>5537</v>
      </c>
      <c r="C921" s="160" t="s">
        <v>5538</v>
      </c>
    </row>
    <row r="922" spans="1:3" ht="75" x14ac:dyDescent="0.25">
      <c r="A922" t="s">
        <v>5539</v>
      </c>
      <c r="B922" s="159" t="s">
        <v>5540</v>
      </c>
      <c r="C922" s="160" t="s">
        <v>5541</v>
      </c>
    </row>
    <row r="923" spans="1:3" ht="30" x14ac:dyDescent="0.25">
      <c r="A923" t="s">
        <v>5542</v>
      </c>
      <c r="B923" s="159" t="s">
        <v>5543</v>
      </c>
      <c r="C923" s="160" t="s">
        <v>5544</v>
      </c>
    </row>
    <row r="924" spans="1:3" ht="60" x14ac:dyDescent="0.25">
      <c r="A924" t="s">
        <v>5545</v>
      </c>
      <c r="B924" s="159" t="s">
        <v>5546</v>
      </c>
      <c r="C924" s="160" t="s">
        <v>5547</v>
      </c>
    </row>
    <row r="925" spans="1:3" ht="45" x14ac:dyDescent="0.25">
      <c r="A925" t="s">
        <v>5548</v>
      </c>
      <c r="B925" s="159" t="s">
        <v>5549</v>
      </c>
      <c r="C925" s="160" t="s">
        <v>5550</v>
      </c>
    </row>
    <row r="926" spans="1:3" ht="45" x14ac:dyDescent="0.25">
      <c r="A926" t="s">
        <v>5551</v>
      </c>
      <c r="B926" s="159" t="s">
        <v>5552</v>
      </c>
      <c r="C926" s="160" t="s">
        <v>5553</v>
      </c>
    </row>
    <row r="927" spans="1:3" ht="30" x14ac:dyDescent="0.25">
      <c r="A927" t="s">
        <v>5554</v>
      </c>
      <c r="B927" s="159" t="s">
        <v>5555</v>
      </c>
      <c r="C927" s="160" t="s">
        <v>5556</v>
      </c>
    </row>
    <row r="928" spans="1:3" ht="30" x14ac:dyDescent="0.25">
      <c r="A928" t="s">
        <v>5557</v>
      </c>
      <c r="B928" s="159" t="s">
        <v>5558</v>
      </c>
      <c r="C928" s="160" t="s">
        <v>5559</v>
      </c>
    </row>
    <row r="929" spans="1:3" x14ac:dyDescent="0.25">
      <c r="A929" t="s">
        <v>5560</v>
      </c>
      <c r="B929" s="159" t="s">
        <v>5561</v>
      </c>
      <c r="C929" s="160" t="s">
        <v>5562</v>
      </c>
    </row>
    <row r="930" spans="1:3" ht="45" x14ac:dyDescent="0.25">
      <c r="A930" t="s">
        <v>5563</v>
      </c>
      <c r="B930" s="159" t="s">
        <v>5564</v>
      </c>
      <c r="C930" s="160" t="s">
        <v>5565</v>
      </c>
    </row>
    <row r="931" spans="1:3" ht="30" x14ac:dyDescent="0.25">
      <c r="A931" t="s">
        <v>5566</v>
      </c>
      <c r="B931" s="159" t="s">
        <v>5567</v>
      </c>
      <c r="C931" s="160" t="s">
        <v>5568</v>
      </c>
    </row>
    <row r="932" spans="1:3" ht="45" x14ac:dyDescent="0.25">
      <c r="A932" t="s">
        <v>5569</v>
      </c>
      <c r="B932" s="159" t="s">
        <v>5570</v>
      </c>
      <c r="C932" s="160" t="s">
        <v>5571</v>
      </c>
    </row>
    <row r="933" spans="1:3" ht="135" x14ac:dyDescent="0.25">
      <c r="A933" t="s">
        <v>5572</v>
      </c>
      <c r="B933" s="159" t="s">
        <v>5573</v>
      </c>
      <c r="C933" s="160" t="s">
        <v>5574</v>
      </c>
    </row>
    <row r="934" spans="1:3" x14ac:dyDescent="0.25">
      <c r="A934" t="s">
        <v>5575</v>
      </c>
      <c r="B934" s="159" t="s">
        <v>5576</v>
      </c>
      <c r="C934" s="160" t="s">
        <v>5577</v>
      </c>
    </row>
    <row r="935" spans="1:3" x14ac:dyDescent="0.25">
      <c r="A935" t="s">
        <v>2699</v>
      </c>
      <c r="B935" s="159" t="s">
        <v>5578</v>
      </c>
      <c r="C935" s="160" t="s">
        <v>5579</v>
      </c>
    </row>
    <row r="936" spans="1:3" ht="45" x14ac:dyDescent="0.25">
      <c r="A936" t="s">
        <v>5580</v>
      </c>
      <c r="B936" s="159" t="s">
        <v>5581</v>
      </c>
      <c r="C936" s="160" t="s">
        <v>5582</v>
      </c>
    </row>
    <row r="937" spans="1:3" ht="30" x14ac:dyDescent="0.25">
      <c r="A937" t="s">
        <v>2703</v>
      </c>
      <c r="B937" s="159" t="s">
        <v>5583</v>
      </c>
      <c r="C937" s="160" t="s">
        <v>5584</v>
      </c>
    </row>
    <row r="938" spans="1:3" x14ac:dyDescent="0.25">
      <c r="A938" t="s">
        <v>5585</v>
      </c>
      <c r="B938" s="159" t="s">
        <v>5586</v>
      </c>
      <c r="C938" s="160" t="s">
        <v>5587</v>
      </c>
    </row>
    <row r="939" spans="1:3" ht="45" x14ac:dyDescent="0.25">
      <c r="A939" t="s">
        <v>5588</v>
      </c>
      <c r="B939" s="159" t="s">
        <v>5589</v>
      </c>
      <c r="C939" s="160" t="s">
        <v>5590</v>
      </c>
    </row>
    <row r="940" spans="1:3" ht="45" x14ac:dyDescent="0.25">
      <c r="A940" t="s">
        <v>5591</v>
      </c>
      <c r="B940" s="159" t="s">
        <v>5592</v>
      </c>
      <c r="C940" s="160" t="s">
        <v>5593</v>
      </c>
    </row>
    <row r="941" spans="1:3" ht="60" x14ac:dyDescent="0.25">
      <c r="A941" t="s">
        <v>5594</v>
      </c>
      <c r="B941" s="159" t="s">
        <v>5595</v>
      </c>
      <c r="C941" s="160" t="s">
        <v>5596</v>
      </c>
    </row>
    <row r="942" spans="1:3" x14ac:dyDescent="0.25">
      <c r="A942" t="s">
        <v>5597</v>
      </c>
      <c r="B942" s="159" t="s">
        <v>5598</v>
      </c>
      <c r="C942" s="160" t="s">
        <v>5599</v>
      </c>
    </row>
    <row r="943" spans="1:3" x14ac:dyDescent="0.25">
      <c r="A943" t="s">
        <v>2711</v>
      </c>
      <c r="B943" s="159" t="s">
        <v>5600</v>
      </c>
      <c r="C943" s="160" t="s">
        <v>5601</v>
      </c>
    </row>
    <row r="944" spans="1:3" ht="30" x14ac:dyDescent="0.25">
      <c r="A944" t="s">
        <v>5602</v>
      </c>
      <c r="B944" s="159" t="s">
        <v>5603</v>
      </c>
      <c r="C944" s="160" t="s">
        <v>5604</v>
      </c>
    </row>
    <row r="945" spans="1:3" ht="30" x14ac:dyDescent="0.25">
      <c r="A945" t="s">
        <v>5605</v>
      </c>
      <c r="B945" s="159" t="s">
        <v>5606</v>
      </c>
      <c r="C945" s="160" t="s">
        <v>5607</v>
      </c>
    </row>
    <row r="946" spans="1:3" ht="30" x14ac:dyDescent="0.25">
      <c r="A946" t="s">
        <v>5608</v>
      </c>
      <c r="B946" s="159" t="s">
        <v>5609</v>
      </c>
      <c r="C946" s="160" t="s">
        <v>5610</v>
      </c>
    </row>
    <row r="947" spans="1:3" ht="30" x14ac:dyDescent="0.25">
      <c r="A947" t="s">
        <v>5611</v>
      </c>
      <c r="B947" s="159" t="s">
        <v>5612</v>
      </c>
      <c r="C947" s="160" t="s">
        <v>5613</v>
      </c>
    </row>
    <row r="948" spans="1:3" ht="75" x14ac:dyDescent="0.25">
      <c r="A948" t="s">
        <v>5614</v>
      </c>
      <c r="B948" s="159" t="s">
        <v>5615</v>
      </c>
      <c r="C948" s="160" t="s">
        <v>5616</v>
      </c>
    </row>
    <row r="949" spans="1:3" x14ac:dyDescent="0.25">
      <c r="A949" t="s">
        <v>5617</v>
      </c>
      <c r="B949" s="159" t="s">
        <v>5618</v>
      </c>
      <c r="C949" s="160" t="s">
        <v>5619</v>
      </c>
    </row>
    <row r="950" spans="1:3" x14ac:dyDescent="0.25">
      <c r="A950" t="s">
        <v>2715</v>
      </c>
      <c r="B950" s="159" t="s">
        <v>5620</v>
      </c>
      <c r="C950" s="160" t="s">
        <v>5621</v>
      </c>
    </row>
    <row r="951" spans="1:3" x14ac:dyDescent="0.25">
      <c r="A951" t="s">
        <v>5622</v>
      </c>
      <c r="B951" s="159" t="s">
        <v>5623</v>
      </c>
      <c r="C951" s="160" t="s">
        <v>5624</v>
      </c>
    </row>
    <row r="952" spans="1:3" ht="45" x14ac:dyDescent="0.25">
      <c r="A952" t="s">
        <v>5625</v>
      </c>
      <c r="B952" s="159" t="s">
        <v>5626</v>
      </c>
      <c r="C952" s="160" t="s">
        <v>5627</v>
      </c>
    </row>
    <row r="953" spans="1:3" ht="45" x14ac:dyDescent="0.25">
      <c r="A953" t="s">
        <v>5628</v>
      </c>
      <c r="B953" s="159" t="s">
        <v>5629</v>
      </c>
      <c r="C953" s="160" t="s">
        <v>5630</v>
      </c>
    </row>
    <row r="954" spans="1:3" x14ac:dyDescent="0.25">
      <c r="A954" t="s">
        <v>2719</v>
      </c>
      <c r="B954" s="159" t="s">
        <v>5631</v>
      </c>
      <c r="C954" s="160" t="s">
        <v>5632</v>
      </c>
    </row>
    <row r="955" spans="1:3" ht="45" x14ac:dyDescent="0.25">
      <c r="A955" t="s">
        <v>5633</v>
      </c>
      <c r="B955" s="159" t="s">
        <v>5634</v>
      </c>
      <c r="C955" s="160" t="s">
        <v>5635</v>
      </c>
    </row>
    <row r="956" spans="1:3" ht="45" x14ac:dyDescent="0.25">
      <c r="A956" t="s">
        <v>5636</v>
      </c>
      <c r="B956" s="159" t="s">
        <v>5637</v>
      </c>
      <c r="C956" s="160" t="s">
        <v>5638</v>
      </c>
    </row>
    <row r="957" spans="1:3" ht="45" x14ac:dyDescent="0.25">
      <c r="A957" t="s">
        <v>5639</v>
      </c>
      <c r="B957" s="159" t="s">
        <v>5640</v>
      </c>
      <c r="C957" s="160" t="s">
        <v>5641</v>
      </c>
    </row>
    <row r="958" spans="1:3" ht="30" x14ac:dyDescent="0.25">
      <c r="A958" t="s">
        <v>5642</v>
      </c>
      <c r="B958" s="159" t="s">
        <v>5643</v>
      </c>
      <c r="C958" s="160" t="s">
        <v>5644</v>
      </c>
    </row>
    <row r="959" spans="1:3" ht="30" x14ac:dyDescent="0.25">
      <c r="A959" t="s">
        <v>5645</v>
      </c>
      <c r="B959" s="159" t="s">
        <v>5646</v>
      </c>
      <c r="C959" s="160" t="s">
        <v>5647</v>
      </c>
    </row>
    <row r="960" spans="1:3" ht="45" x14ac:dyDescent="0.25">
      <c r="A960" t="s">
        <v>5648</v>
      </c>
      <c r="B960" s="159" t="s">
        <v>5649</v>
      </c>
      <c r="C960" s="160" t="s">
        <v>5650</v>
      </c>
    </row>
    <row r="961" spans="1:3" ht="75" x14ac:dyDescent="0.25">
      <c r="A961" t="s">
        <v>5651</v>
      </c>
      <c r="B961" s="159" t="s">
        <v>5652</v>
      </c>
      <c r="C961" s="160" t="s">
        <v>5653</v>
      </c>
    </row>
    <row r="962" spans="1:3" ht="30" x14ac:dyDescent="0.25">
      <c r="A962" t="s">
        <v>5654</v>
      </c>
      <c r="B962" s="159" t="s">
        <v>5655</v>
      </c>
      <c r="C962" s="160" t="s">
        <v>5656</v>
      </c>
    </row>
    <row r="963" spans="1:3" ht="30" x14ac:dyDescent="0.25">
      <c r="A963" t="s">
        <v>5657</v>
      </c>
      <c r="B963" s="159" t="s">
        <v>5658</v>
      </c>
      <c r="C963" s="160" t="s">
        <v>5659</v>
      </c>
    </row>
    <row r="964" spans="1:3" ht="30" x14ac:dyDescent="0.25">
      <c r="A964" t="s">
        <v>5660</v>
      </c>
      <c r="B964" s="159" t="s">
        <v>5661</v>
      </c>
      <c r="C964" s="160" t="s">
        <v>5662</v>
      </c>
    </row>
    <row r="965" spans="1:3" ht="60" x14ac:dyDescent="0.25">
      <c r="A965" t="s">
        <v>5663</v>
      </c>
      <c r="B965" s="159" t="s">
        <v>5664</v>
      </c>
      <c r="C965" s="160" t="s">
        <v>5665</v>
      </c>
    </row>
    <row r="966" spans="1:3" ht="30" x14ac:dyDescent="0.25">
      <c r="A966" t="s">
        <v>5666</v>
      </c>
      <c r="B966" s="159" t="s">
        <v>5667</v>
      </c>
      <c r="C966" s="160" t="s">
        <v>5668</v>
      </c>
    </row>
    <row r="967" spans="1:3" ht="30" x14ac:dyDescent="0.25">
      <c r="A967" t="s">
        <v>5669</v>
      </c>
      <c r="B967" s="159" t="s">
        <v>5670</v>
      </c>
      <c r="C967" s="160" t="s">
        <v>5671</v>
      </c>
    </row>
    <row r="968" spans="1:3" ht="30" x14ac:dyDescent="0.25">
      <c r="A968" t="s">
        <v>5672</v>
      </c>
      <c r="B968" s="159" t="s">
        <v>5673</v>
      </c>
      <c r="C968" s="160" t="s">
        <v>5674</v>
      </c>
    </row>
    <row r="969" spans="1:3" ht="30" x14ac:dyDescent="0.25">
      <c r="A969" t="s">
        <v>5675</v>
      </c>
      <c r="B969" s="159" t="s">
        <v>5676</v>
      </c>
      <c r="C969" s="160" t="s">
        <v>5677</v>
      </c>
    </row>
    <row r="970" spans="1:3" ht="30" x14ac:dyDescent="0.25">
      <c r="A970" t="s">
        <v>5678</v>
      </c>
      <c r="B970" s="159" t="s">
        <v>5679</v>
      </c>
      <c r="C970" s="160" t="s">
        <v>5680</v>
      </c>
    </row>
    <row r="971" spans="1:3" ht="30" x14ac:dyDescent="0.25">
      <c r="A971" t="s">
        <v>5681</v>
      </c>
      <c r="B971" s="159" t="s">
        <v>5682</v>
      </c>
      <c r="C971" s="160" t="s">
        <v>5683</v>
      </c>
    </row>
    <row r="972" spans="1:3" ht="30" x14ac:dyDescent="0.25">
      <c r="A972" t="s">
        <v>5684</v>
      </c>
      <c r="B972" s="159" t="s">
        <v>5685</v>
      </c>
      <c r="C972" s="160" t="s">
        <v>5686</v>
      </c>
    </row>
    <row r="973" spans="1:3" ht="30" x14ac:dyDescent="0.25">
      <c r="A973" t="s">
        <v>5687</v>
      </c>
      <c r="B973" s="159" t="s">
        <v>5688</v>
      </c>
      <c r="C973" s="160" t="s">
        <v>5689</v>
      </c>
    </row>
    <row r="974" spans="1:3" ht="45" x14ac:dyDescent="0.25">
      <c r="A974" t="s">
        <v>5690</v>
      </c>
      <c r="B974" s="159" t="s">
        <v>5691</v>
      </c>
      <c r="C974" s="160" t="s">
        <v>5692</v>
      </c>
    </row>
    <row r="975" spans="1:3" ht="45" x14ac:dyDescent="0.25">
      <c r="A975" t="s">
        <v>5693</v>
      </c>
      <c r="B975" s="159" t="s">
        <v>5694</v>
      </c>
      <c r="C975" s="160" t="s">
        <v>5695</v>
      </c>
    </row>
    <row r="976" spans="1:3" ht="45" x14ac:dyDescent="0.25">
      <c r="A976" t="s">
        <v>5696</v>
      </c>
      <c r="B976" s="159" t="s">
        <v>5697</v>
      </c>
      <c r="C976" s="160" t="s">
        <v>5698</v>
      </c>
    </row>
    <row r="977" spans="1:3" ht="45" x14ac:dyDescent="0.25">
      <c r="A977" t="s">
        <v>5699</v>
      </c>
      <c r="B977" s="159" t="s">
        <v>5700</v>
      </c>
      <c r="C977" s="160" t="s">
        <v>5701</v>
      </c>
    </row>
    <row r="978" spans="1:3" ht="45" x14ac:dyDescent="0.25">
      <c r="A978" t="s">
        <v>5702</v>
      </c>
      <c r="B978" s="159" t="s">
        <v>5703</v>
      </c>
      <c r="C978" s="160" t="s">
        <v>5704</v>
      </c>
    </row>
    <row r="979" spans="1:3" ht="90" x14ac:dyDescent="0.25">
      <c r="A979" t="s">
        <v>5705</v>
      </c>
      <c r="B979" s="159" t="s">
        <v>5706</v>
      </c>
      <c r="C979" s="160" t="s">
        <v>5707</v>
      </c>
    </row>
    <row r="980" spans="1:3" ht="30" x14ac:dyDescent="0.25">
      <c r="A980" t="s">
        <v>5708</v>
      </c>
      <c r="B980" s="159" t="s">
        <v>5709</v>
      </c>
      <c r="C980" s="160" t="s">
        <v>5710</v>
      </c>
    </row>
    <row r="981" spans="1:3" ht="30" x14ac:dyDescent="0.25">
      <c r="A981" t="s">
        <v>5711</v>
      </c>
      <c r="B981" s="159" t="s">
        <v>5712</v>
      </c>
      <c r="C981" s="160" t="s">
        <v>5713</v>
      </c>
    </row>
    <row r="982" spans="1:3" ht="60" x14ac:dyDescent="0.25">
      <c r="A982" t="s">
        <v>5714</v>
      </c>
      <c r="B982" s="159" t="s">
        <v>5715</v>
      </c>
      <c r="C982" s="160" t="s">
        <v>5716</v>
      </c>
    </row>
    <row r="983" spans="1:3" ht="45" x14ac:dyDescent="0.25">
      <c r="A983" t="s">
        <v>5717</v>
      </c>
      <c r="B983" s="159" t="s">
        <v>5718</v>
      </c>
      <c r="C983" s="160" t="s">
        <v>5719</v>
      </c>
    </row>
    <row r="984" spans="1:3" ht="30" x14ac:dyDescent="0.25">
      <c r="A984" t="s">
        <v>5720</v>
      </c>
      <c r="B984" s="159" t="s">
        <v>5721</v>
      </c>
      <c r="C984" s="160" t="s">
        <v>5722</v>
      </c>
    </row>
    <row r="985" spans="1:3" ht="30" x14ac:dyDescent="0.25">
      <c r="A985" t="s">
        <v>5723</v>
      </c>
      <c r="B985" s="159" t="s">
        <v>5724</v>
      </c>
      <c r="C985" s="160" t="s">
        <v>5725</v>
      </c>
    </row>
    <row r="986" spans="1:3" ht="60" x14ac:dyDescent="0.25">
      <c r="A986" t="s">
        <v>5726</v>
      </c>
      <c r="B986" s="159" t="s">
        <v>5727</v>
      </c>
      <c r="C986" s="160" t="s">
        <v>5728</v>
      </c>
    </row>
    <row r="987" spans="1:3" ht="75" x14ac:dyDescent="0.25">
      <c r="A987" t="s">
        <v>5729</v>
      </c>
      <c r="B987" s="159" t="s">
        <v>5730</v>
      </c>
      <c r="C987" s="160" t="s">
        <v>5731</v>
      </c>
    </row>
    <row r="988" spans="1:3" ht="30" x14ac:dyDescent="0.25">
      <c r="A988" t="s">
        <v>5732</v>
      </c>
      <c r="B988" s="159" t="s">
        <v>5733</v>
      </c>
      <c r="C988" s="160" t="s">
        <v>5734</v>
      </c>
    </row>
    <row r="989" spans="1:3" ht="30" x14ac:dyDescent="0.25">
      <c r="A989" t="s">
        <v>5735</v>
      </c>
      <c r="B989" s="159" t="s">
        <v>5736</v>
      </c>
      <c r="C989" s="160" t="s">
        <v>5737</v>
      </c>
    </row>
    <row r="990" spans="1:3" ht="45" x14ac:dyDescent="0.25">
      <c r="A990" t="s">
        <v>5738</v>
      </c>
      <c r="B990" s="159" t="s">
        <v>5739</v>
      </c>
      <c r="C990" s="160" t="s">
        <v>5740</v>
      </c>
    </row>
    <row r="991" spans="1:3" x14ac:dyDescent="0.25">
      <c r="A991" t="s">
        <v>5741</v>
      </c>
      <c r="B991" s="159" t="s">
        <v>5742</v>
      </c>
      <c r="C991" s="160" t="s">
        <v>5743</v>
      </c>
    </row>
    <row r="992" spans="1:3" x14ac:dyDescent="0.25">
      <c r="A992" t="s">
        <v>5744</v>
      </c>
      <c r="B992" s="159" t="s">
        <v>5745</v>
      </c>
      <c r="C992" s="160"/>
    </row>
    <row r="993" spans="1:3" ht="30" x14ac:dyDescent="0.25">
      <c r="A993" t="s">
        <v>5746</v>
      </c>
      <c r="B993" s="159" t="s">
        <v>5747</v>
      </c>
      <c r="C993" s="160" t="s">
        <v>5748</v>
      </c>
    </row>
    <row r="994" spans="1:3" x14ac:dyDescent="0.25">
      <c r="A994" t="s">
        <v>5749</v>
      </c>
      <c r="B994" s="159" t="s">
        <v>5750</v>
      </c>
      <c r="C994" s="160"/>
    </row>
    <row r="995" spans="1:3" x14ac:dyDescent="0.25">
      <c r="A995" t="s">
        <v>5749</v>
      </c>
      <c r="B995" s="159" t="s">
        <v>5751</v>
      </c>
      <c r="C995" s="160"/>
    </row>
    <row r="996" spans="1:3" ht="150" x14ac:dyDescent="0.25">
      <c r="A996" t="s">
        <v>5752</v>
      </c>
      <c r="B996" s="159" t="s">
        <v>5753</v>
      </c>
      <c r="C996" s="160" t="s">
        <v>5754</v>
      </c>
    </row>
    <row r="997" spans="1:3" ht="30" x14ac:dyDescent="0.25">
      <c r="A997" t="s">
        <v>5755</v>
      </c>
      <c r="B997" s="159" t="s">
        <v>5756</v>
      </c>
      <c r="C997" s="160" t="s">
        <v>5757</v>
      </c>
    </row>
    <row r="998" spans="1:3" x14ac:dyDescent="0.25">
      <c r="A998" t="s">
        <v>5758</v>
      </c>
      <c r="B998" s="159" t="s">
        <v>5759</v>
      </c>
      <c r="C998" s="160" t="s">
        <v>5760</v>
      </c>
    </row>
    <row r="999" spans="1:3" ht="45" x14ac:dyDescent="0.25">
      <c r="A999" t="s">
        <v>5761</v>
      </c>
      <c r="B999" s="159" t="s">
        <v>5762</v>
      </c>
      <c r="C999" s="160" t="s">
        <v>5763</v>
      </c>
    </row>
    <row r="1000" spans="1:3" ht="30" x14ac:dyDescent="0.25">
      <c r="A1000" t="s">
        <v>5764</v>
      </c>
      <c r="B1000" s="159" t="s">
        <v>5765</v>
      </c>
      <c r="C1000" s="160" t="s">
        <v>5766</v>
      </c>
    </row>
    <row r="1001" spans="1:3" ht="30" x14ac:dyDescent="0.25">
      <c r="A1001" t="s">
        <v>5767</v>
      </c>
      <c r="B1001" s="159" t="s">
        <v>5768</v>
      </c>
      <c r="C1001" s="160" t="s">
        <v>5769</v>
      </c>
    </row>
    <row r="1002" spans="1:3" x14ac:dyDescent="0.25">
      <c r="A1002" t="s">
        <v>5770</v>
      </c>
      <c r="B1002" s="159" t="s">
        <v>5771</v>
      </c>
      <c r="C1002" s="160" t="s">
        <v>5772</v>
      </c>
    </row>
    <row r="1003" spans="1:3" x14ac:dyDescent="0.25">
      <c r="A1003" t="s">
        <v>5773</v>
      </c>
      <c r="B1003" s="159" t="s">
        <v>5774</v>
      </c>
      <c r="C1003" s="160" t="s">
        <v>5775</v>
      </c>
    </row>
    <row r="1004" spans="1:3" x14ac:dyDescent="0.25">
      <c r="A1004" t="s">
        <v>5776</v>
      </c>
      <c r="B1004" s="159" t="s">
        <v>5777</v>
      </c>
      <c r="C1004" s="160" t="s">
        <v>5778</v>
      </c>
    </row>
    <row r="1005" spans="1:3" ht="30" x14ac:dyDescent="0.25">
      <c r="A1005" t="s">
        <v>5779</v>
      </c>
      <c r="B1005" s="159" t="s">
        <v>5780</v>
      </c>
      <c r="C1005" s="160"/>
    </row>
    <row r="1006" spans="1:3" ht="30" x14ac:dyDescent="0.25">
      <c r="A1006" t="s">
        <v>5781</v>
      </c>
      <c r="B1006" s="159" t="s">
        <v>5782</v>
      </c>
      <c r="C1006" s="160"/>
    </row>
    <row r="1007" spans="1:3" ht="45" x14ac:dyDescent="0.25">
      <c r="A1007" t="s">
        <v>5783</v>
      </c>
      <c r="B1007" s="159" t="s">
        <v>5784</v>
      </c>
      <c r="C1007" s="160" t="s">
        <v>5785</v>
      </c>
    </row>
    <row r="1008" spans="1:3" ht="30" x14ac:dyDescent="0.25">
      <c r="A1008" t="s">
        <v>5786</v>
      </c>
      <c r="B1008" s="159" t="s">
        <v>5787</v>
      </c>
      <c r="C1008" s="160" t="s">
        <v>5788</v>
      </c>
    </row>
    <row r="1009" spans="2:3" ht="30" x14ac:dyDescent="0.25">
      <c r="B1009" s="159" t="s">
        <v>5789</v>
      </c>
      <c r="C1009" s="160"/>
    </row>
    <row r="1010" spans="2:3" ht="30" x14ac:dyDescent="0.25">
      <c r="B1010" s="159" t="s">
        <v>5790</v>
      </c>
      <c r="C1010" s="160"/>
    </row>
    <row r="1011" spans="2:3" ht="30" x14ac:dyDescent="0.25">
      <c r="B1011" s="159" t="s">
        <v>5791</v>
      </c>
      <c r="C1011" s="160"/>
    </row>
    <row r="1012" spans="2:3" x14ac:dyDescent="0.25">
      <c r="B1012" s="159" t="s">
        <v>5792</v>
      </c>
      <c r="C1012" s="160"/>
    </row>
    <row r="1013" spans="2:3" x14ac:dyDescent="0.25">
      <c r="B1013" s="159" t="s">
        <v>5793</v>
      </c>
      <c r="C1013" s="160"/>
    </row>
    <row r="1014" spans="2:3" ht="30" x14ac:dyDescent="0.25">
      <c r="B1014" s="159" t="s">
        <v>5794</v>
      </c>
      <c r="C1014" s="160"/>
    </row>
    <row r="1015" spans="2:3" x14ac:dyDescent="0.25">
      <c r="B1015" s="159" t="s">
        <v>5795</v>
      </c>
      <c r="C1015" s="160"/>
    </row>
    <row r="1016" spans="2:3" ht="45" x14ac:dyDescent="0.25">
      <c r="B1016" s="159" t="s">
        <v>5796</v>
      </c>
      <c r="C1016" s="160"/>
    </row>
    <row r="1017" spans="2:3" ht="30" x14ac:dyDescent="0.25">
      <c r="B1017" s="159" t="s">
        <v>5797</v>
      </c>
      <c r="C1017" s="160"/>
    </row>
    <row r="1018" spans="2:3" x14ac:dyDescent="0.25">
      <c r="B1018" s="159" t="s">
        <v>5798</v>
      </c>
      <c r="C1018" s="160"/>
    </row>
    <row r="1019" spans="2:3" ht="45" x14ac:dyDescent="0.25">
      <c r="B1019" s="159" t="s">
        <v>5799</v>
      </c>
      <c r="C1019" s="160"/>
    </row>
    <row r="1020" spans="2:3" ht="75" x14ac:dyDescent="0.25">
      <c r="B1020" s="159" t="s">
        <v>5800</v>
      </c>
      <c r="C1020" s="160"/>
    </row>
    <row r="1021" spans="2:3" ht="30" x14ac:dyDescent="0.25">
      <c r="B1021" s="159" t="s">
        <v>5801</v>
      </c>
      <c r="C1021" s="160"/>
    </row>
    <row r="1022" spans="2:3" ht="135" x14ac:dyDescent="0.25">
      <c r="B1022" s="159" t="s">
        <v>5802</v>
      </c>
      <c r="C1022" s="160"/>
    </row>
    <row r="1023" spans="2:3" ht="30" x14ac:dyDescent="0.25">
      <c r="B1023" s="159" t="s">
        <v>5803</v>
      </c>
      <c r="C1023" s="160"/>
    </row>
    <row r="1024" spans="2:3" ht="30" x14ac:dyDescent="0.25">
      <c r="B1024" s="159" t="s">
        <v>5804</v>
      </c>
      <c r="C1024" s="160"/>
    </row>
    <row r="1025" spans="2:3" ht="105" x14ac:dyDescent="0.25">
      <c r="B1025" s="159" t="s">
        <v>5805</v>
      </c>
      <c r="C1025" s="160"/>
    </row>
    <row r="1026" spans="2:3" ht="60" x14ac:dyDescent="0.25">
      <c r="B1026" s="159" t="s">
        <v>5806</v>
      </c>
      <c r="C1026" s="160" t="s">
        <v>5807</v>
      </c>
    </row>
    <row r="1027" spans="2:3" ht="45" x14ac:dyDescent="0.25">
      <c r="B1027" s="159" t="s">
        <v>5808</v>
      </c>
      <c r="C1027" s="160"/>
    </row>
    <row r="1028" spans="2:3" ht="30" x14ac:dyDescent="0.25">
      <c r="B1028" s="159" t="s">
        <v>5809</v>
      </c>
      <c r="C1028" s="160"/>
    </row>
    <row r="1029" spans="2:3" x14ac:dyDescent="0.25">
      <c r="B1029" s="159" t="s">
        <v>5810</v>
      </c>
      <c r="C1029" s="160"/>
    </row>
    <row r="1030" spans="2:3" ht="45" x14ac:dyDescent="0.25">
      <c r="B1030" s="159" t="s">
        <v>5811</v>
      </c>
      <c r="C1030" s="160"/>
    </row>
    <row r="1031" spans="2:3" ht="180" x14ac:dyDescent="0.25">
      <c r="B1031" s="159" t="s">
        <v>5812</v>
      </c>
      <c r="C1031" s="160"/>
    </row>
    <row r="1032" spans="2:3" ht="120" x14ac:dyDescent="0.25">
      <c r="B1032" s="159" t="s">
        <v>5813</v>
      </c>
      <c r="C1032" s="160"/>
    </row>
    <row r="1033" spans="2:3" ht="90" x14ac:dyDescent="0.25">
      <c r="B1033" s="159" t="s">
        <v>5814</v>
      </c>
      <c r="C1033" s="160"/>
    </row>
    <row r="1034" spans="2:3" ht="30" x14ac:dyDescent="0.25">
      <c r="B1034" s="159" t="s">
        <v>5815</v>
      </c>
      <c r="C1034" s="160"/>
    </row>
    <row r="1035" spans="2:3" ht="30" x14ac:dyDescent="0.25">
      <c r="B1035" s="159" t="s">
        <v>5816</v>
      </c>
      <c r="C1035" s="160"/>
    </row>
    <row r="1036" spans="2:3" ht="30" x14ac:dyDescent="0.25">
      <c r="B1036" s="159" t="s">
        <v>5817</v>
      </c>
      <c r="C1036" s="160"/>
    </row>
    <row r="1037" spans="2:3" ht="30" x14ac:dyDescent="0.25">
      <c r="B1037" s="159" t="s">
        <v>5818</v>
      </c>
      <c r="C1037" s="160"/>
    </row>
    <row r="1038" spans="2:3" ht="30" x14ac:dyDescent="0.25">
      <c r="B1038" s="159" t="s">
        <v>5819</v>
      </c>
      <c r="C1038" s="160"/>
    </row>
    <row r="1039" spans="2:3" ht="60" x14ac:dyDescent="0.25">
      <c r="B1039" s="159" t="s">
        <v>5820</v>
      </c>
      <c r="C1039" s="160"/>
    </row>
    <row r="1040" spans="2:3" ht="75" x14ac:dyDescent="0.25">
      <c r="B1040" s="159" t="s">
        <v>5821</v>
      </c>
      <c r="C1040" s="160"/>
    </row>
  </sheetData>
  <sheetProtection sheet="1" objects="1" scenarios="1"/>
  <pageMargins left="0.7" right="0.7" top="0.75" bottom="0.75" header="0.51180555555555496" footer="0.51180555555555496"/>
  <pageSetup paperSize="0" scale="0" firstPageNumber="0" orientation="portrait" usePrinterDefaults="0" horizontalDpi="0" verticalDpi="0" copie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328"/>
  <sheetViews>
    <sheetView workbookViewId="0">
      <selection activeCell="F12" sqref="F12"/>
    </sheetView>
  </sheetViews>
  <sheetFormatPr defaultRowHeight="15" x14ac:dyDescent="0.25"/>
  <cols>
    <col min="1" max="1" width="14.42578125" style="164" customWidth="1"/>
    <col min="2" max="2" width="39.140625" customWidth="1"/>
    <col min="3" max="3" width="9.28515625" customWidth="1"/>
    <col min="4" max="4" width="11" customWidth="1"/>
    <col min="5" max="5" width="14" customWidth="1"/>
    <col min="6" max="6" width="32.42578125" customWidth="1"/>
  </cols>
  <sheetData>
    <row r="1" spans="1:7" x14ac:dyDescent="0.25">
      <c r="A1" t="s">
        <v>26458</v>
      </c>
      <c r="B1" t="s">
        <v>26472</v>
      </c>
      <c r="C1" t="s">
        <v>26535</v>
      </c>
      <c r="D1" s="162">
        <v>39749</v>
      </c>
      <c r="E1" t="s">
        <v>26399</v>
      </c>
      <c r="F1" t="s">
        <v>26547</v>
      </c>
      <c r="G1" t="s">
        <v>26731</v>
      </c>
    </row>
    <row r="2" spans="1:7" x14ac:dyDescent="0.25">
      <c r="A2" t="s">
        <v>13092</v>
      </c>
      <c r="B2" t="s">
        <v>26473</v>
      </c>
      <c r="C2" t="s">
        <v>13091</v>
      </c>
      <c r="D2" s="162">
        <v>39749</v>
      </c>
      <c r="E2" t="s">
        <v>26381</v>
      </c>
      <c r="F2" t="s">
        <v>26548</v>
      </c>
      <c r="G2" t="s">
        <v>26732</v>
      </c>
    </row>
    <row r="3" spans="1:7" x14ac:dyDescent="0.25">
      <c r="A3" t="s">
        <v>11118</v>
      </c>
      <c r="B3" t="s">
        <v>26474</v>
      </c>
      <c r="C3" t="s">
        <v>11117</v>
      </c>
      <c r="D3" s="162">
        <v>39749</v>
      </c>
      <c r="E3" t="s">
        <v>26421</v>
      </c>
      <c r="F3" t="s">
        <v>26549</v>
      </c>
      <c r="G3" t="s">
        <v>26733</v>
      </c>
    </row>
    <row r="4" spans="1:7" x14ac:dyDescent="0.25">
      <c r="A4" t="s">
        <v>26459</v>
      </c>
      <c r="B4" t="s">
        <v>26475</v>
      </c>
      <c r="C4" t="s">
        <v>26536</v>
      </c>
      <c r="D4" s="162">
        <v>39749</v>
      </c>
      <c r="E4" t="s">
        <v>26432</v>
      </c>
      <c r="F4" t="s">
        <v>26550</v>
      </c>
      <c r="G4" t="s">
        <v>26734</v>
      </c>
    </row>
    <row r="5" spans="1:7" x14ac:dyDescent="0.25">
      <c r="A5" t="s">
        <v>26460</v>
      </c>
      <c r="B5" t="s">
        <v>26476</v>
      </c>
      <c r="C5" t="s">
        <v>26537</v>
      </c>
      <c r="D5" s="162">
        <v>39749</v>
      </c>
      <c r="E5" t="s">
        <v>6365</v>
      </c>
      <c r="F5" t="s">
        <v>26551</v>
      </c>
      <c r="G5" t="s">
        <v>26735</v>
      </c>
    </row>
    <row r="6" spans="1:7" x14ac:dyDescent="0.25">
      <c r="A6" t="s">
        <v>26461</v>
      </c>
      <c r="B6" t="s">
        <v>26477</v>
      </c>
      <c r="C6" t="s">
        <v>26538</v>
      </c>
      <c r="D6" s="162">
        <v>39749</v>
      </c>
      <c r="E6" t="s">
        <v>26432</v>
      </c>
      <c r="F6" t="s">
        <v>26552</v>
      </c>
      <c r="G6" t="s">
        <v>26736</v>
      </c>
    </row>
    <row r="7" spans="1:7" x14ac:dyDescent="0.25">
      <c r="A7" t="s">
        <v>14650</v>
      </c>
      <c r="B7" t="s">
        <v>26456</v>
      </c>
      <c r="C7" t="s">
        <v>14649</v>
      </c>
      <c r="D7" s="162">
        <v>39749</v>
      </c>
      <c r="E7" t="s">
        <v>26436</v>
      </c>
      <c r="F7" t="s">
        <v>26455</v>
      </c>
      <c r="G7" t="s">
        <v>26737</v>
      </c>
    </row>
    <row r="8" spans="1:7" x14ac:dyDescent="0.25">
      <c r="A8" t="s">
        <v>26454</v>
      </c>
      <c r="B8" t="s">
        <v>26453</v>
      </c>
      <c r="C8" t="s">
        <v>26452</v>
      </c>
      <c r="D8" s="162">
        <v>39749</v>
      </c>
      <c r="E8" t="s">
        <v>26432</v>
      </c>
      <c r="F8" t="s">
        <v>26553</v>
      </c>
      <c r="G8" t="s">
        <v>26738</v>
      </c>
    </row>
    <row r="9" spans="1:7" x14ac:dyDescent="0.25">
      <c r="A9" t="s">
        <v>26451</v>
      </c>
      <c r="B9" t="s">
        <v>26450</v>
      </c>
      <c r="C9" t="s">
        <v>26449</v>
      </c>
      <c r="D9" s="162">
        <v>39749</v>
      </c>
      <c r="E9" t="s">
        <v>26432</v>
      </c>
      <c r="F9" t="s">
        <v>26554</v>
      </c>
      <c r="G9" t="s">
        <v>26739</v>
      </c>
    </row>
    <row r="10" spans="1:7" x14ac:dyDescent="0.25">
      <c r="A10" t="s">
        <v>26448</v>
      </c>
      <c r="B10" t="s">
        <v>26447</v>
      </c>
      <c r="C10" t="s">
        <v>26446</v>
      </c>
      <c r="D10" s="162">
        <v>39749</v>
      </c>
      <c r="E10" t="s">
        <v>26445</v>
      </c>
      <c r="F10" t="s">
        <v>26444</v>
      </c>
      <c r="G10" t="s">
        <v>26740</v>
      </c>
    </row>
    <row r="11" spans="1:7" x14ac:dyDescent="0.25">
      <c r="A11" t="s">
        <v>26443</v>
      </c>
      <c r="B11" t="s">
        <v>26442</v>
      </c>
      <c r="C11" t="s">
        <v>26441</v>
      </c>
      <c r="D11" s="162">
        <v>39749</v>
      </c>
      <c r="E11" t="s">
        <v>26381</v>
      </c>
      <c r="F11" t="s">
        <v>26555</v>
      </c>
      <c r="G11" t="s">
        <v>26741</v>
      </c>
    </row>
    <row r="12" spans="1:7" x14ac:dyDescent="0.25">
      <c r="A12" t="s">
        <v>26440</v>
      </c>
      <c r="B12" t="s">
        <v>26439</v>
      </c>
      <c r="C12" t="s">
        <v>26438</v>
      </c>
      <c r="D12" s="162">
        <v>39749</v>
      </c>
      <c r="E12" t="s">
        <v>26432</v>
      </c>
      <c r="F12" t="s">
        <v>26556</v>
      </c>
      <c r="G12" t="s">
        <v>26742</v>
      </c>
    </row>
    <row r="13" spans="1:7" x14ac:dyDescent="0.25">
      <c r="A13" t="s">
        <v>1467</v>
      </c>
      <c r="B13" t="s">
        <v>26437</v>
      </c>
      <c r="C13" t="s">
        <v>1468</v>
      </c>
      <c r="D13" s="162">
        <v>39749</v>
      </c>
      <c r="E13" t="s">
        <v>26436</v>
      </c>
      <c r="F13" t="s">
        <v>26557</v>
      </c>
      <c r="G13" t="s">
        <v>26743</v>
      </c>
    </row>
    <row r="14" spans="1:7" x14ac:dyDescent="0.25">
      <c r="A14" t="s">
        <v>2329</v>
      </c>
      <c r="B14" t="s">
        <v>26435</v>
      </c>
      <c r="C14" t="s">
        <v>26434</v>
      </c>
      <c r="D14" s="162">
        <v>39749</v>
      </c>
      <c r="E14" t="s">
        <v>26381</v>
      </c>
      <c r="F14" t="s">
        <v>26558</v>
      </c>
      <c r="G14" t="s">
        <v>26744</v>
      </c>
    </row>
    <row r="15" spans="1:7" x14ac:dyDescent="0.25">
      <c r="A15" t="s">
        <v>1382</v>
      </c>
      <c r="B15" t="s">
        <v>26433</v>
      </c>
      <c r="C15" t="s">
        <v>1383</v>
      </c>
      <c r="D15" s="162">
        <v>39749</v>
      </c>
      <c r="E15" t="s">
        <v>26432</v>
      </c>
      <c r="F15" t="s">
        <v>26559</v>
      </c>
      <c r="G15" t="s">
        <v>26745</v>
      </c>
    </row>
    <row r="16" spans="1:7" x14ac:dyDescent="0.25">
      <c r="A16" t="s">
        <v>26431</v>
      </c>
      <c r="B16" t="s">
        <v>26430</v>
      </c>
      <c r="C16" t="s">
        <v>26429</v>
      </c>
      <c r="D16" s="162">
        <v>39749</v>
      </c>
      <c r="E16" t="s">
        <v>6365</v>
      </c>
      <c r="F16" t="s">
        <v>26560</v>
      </c>
      <c r="G16" t="s">
        <v>26746</v>
      </c>
    </row>
    <row r="17" spans="1:7" x14ac:dyDescent="0.25">
      <c r="A17" t="s">
        <v>1083</v>
      </c>
      <c r="B17" t="s">
        <v>26428</v>
      </c>
      <c r="C17" t="s">
        <v>1083</v>
      </c>
      <c r="D17" s="162">
        <v>39749</v>
      </c>
      <c r="E17" t="s">
        <v>6365</v>
      </c>
      <c r="F17" t="s">
        <v>26561</v>
      </c>
      <c r="G17" t="s">
        <v>26747</v>
      </c>
    </row>
    <row r="18" spans="1:7" x14ac:dyDescent="0.25">
      <c r="A18" t="s">
        <v>1083</v>
      </c>
      <c r="B18" t="s">
        <v>26478</v>
      </c>
      <c r="C18" t="s">
        <v>1083</v>
      </c>
      <c r="D18" s="162">
        <v>39749</v>
      </c>
      <c r="E18" t="s">
        <v>6365</v>
      </c>
      <c r="F18" t="s">
        <v>26561</v>
      </c>
      <c r="G18" t="s">
        <v>26747</v>
      </c>
    </row>
    <row r="19" spans="1:7" x14ac:dyDescent="0.25">
      <c r="A19" t="s">
        <v>26462</v>
      </c>
      <c r="B19" t="s">
        <v>26479</v>
      </c>
      <c r="C19" t="s">
        <v>26539</v>
      </c>
      <c r="D19" s="162">
        <v>40191</v>
      </c>
      <c r="E19" t="s">
        <v>6365</v>
      </c>
      <c r="F19" t="s">
        <v>26561</v>
      </c>
      <c r="G19" t="s">
        <v>26747</v>
      </c>
    </row>
    <row r="20" spans="1:7" x14ac:dyDescent="0.25">
      <c r="A20" t="s">
        <v>1083</v>
      </c>
      <c r="B20" t="s">
        <v>26480</v>
      </c>
      <c r="C20" t="s">
        <v>1083</v>
      </c>
      <c r="D20" s="162">
        <v>40191</v>
      </c>
      <c r="E20" t="s">
        <v>6365</v>
      </c>
      <c r="F20" t="s">
        <v>26561</v>
      </c>
      <c r="G20" t="s">
        <v>26747</v>
      </c>
    </row>
    <row r="21" spans="1:7" x14ac:dyDescent="0.25">
      <c r="A21" t="s">
        <v>26463</v>
      </c>
      <c r="B21" t="s">
        <v>26427</v>
      </c>
      <c r="C21" t="s">
        <v>11102</v>
      </c>
      <c r="D21" s="162">
        <v>40191</v>
      </c>
      <c r="E21" t="s">
        <v>26421</v>
      </c>
      <c r="F21" t="s">
        <v>26562</v>
      </c>
      <c r="G21" t="s">
        <v>26748</v>
      </c>
    </row>
    <row r="22" spans="1:7" x14ac:dyDescent="0.25">
      <c r="A22" t="s">
        <v>4571</v>
      </c>
      <c r="B22" t="s">
        <v>26426</v>
      </c>
      <c r="C22" t="s">
        <v>4573</v>
      </c>
      <c r="D22" s="162">
        <v>40191</v>
      </c>
      <c r="E22" t="s">
        <v>26423</v>
      </c>
      <c r="F22" t="s">
        <v>26563</v>
      </c>
      <c r="G22" t="s">
        <v>26749</v>
      </c>
    </row>
    <row r="23" spans="1:7" x14ac:dyDescent="0.25">
      <c r="A23" t="s">
        <v>3939</v>
      </c>
      <c r="B23" t="s">
        <v>26425</v>
      </c>
      <c r="C23" t="s">
        <v>3941</v>
      </c>
      <c r="D23" s="162">
        <v>40191</v>
      </c>
      <c r="E23" t="s">
        <v>26423</v>
      </c>
      <c r="F23" t="s">
        <v>26564</v>
      </c>
      <c r="G23" t="s">
        <v>26750</v>
      </c>
    </row>
    <row r="24" spans="1:7" x14ac:dyDescent="0.25">
      <c r="A24" t="s">
        <v>26464</v>
      </c>
      <c r="B24" t="s">
        <v>26424</v>
      </c>
      <c r="C24" t="s">
        <v>2962</v>
      </c>
      <c r="D24" s="162">
        <v>40191</v>
      </c>
      <c r="E24" t="s">
        <v>26423</v>
      </c>
      <c r="F24" t="s">
        <v>26565</v>
      </c>
      <c r="G24" t="s">
        <v>26751</v>
      </c>
    </row>
    <row r="25" spans="1:7" x14ac:dyDescent="0.25">
      <c r="A25" t="s">
        <v>26465</v>
      </c>
      <c r="B25" t="s">
        <v>26422</v>
      </c>
      <c r="C25" t="s">
        <v>11168</v>
      </c>
      <c r="D25" s="162">
        <v>40191</v>
      </c>
      <c r="E25" t="s">
        <v>26421</v>
      </c>
      <c r="F25" t="s">
        <v>26566</v>
      </c>
      <c r="G25" t="s">
        <v>26752</v>
      </c>
    </row>
    <row r="26" spans="1:7" x14ac:dyDescent="0.25">
      <c r="A26" t="s">
        <v>1083</v>
      </c>
      <c r="B26" t="s">
        <v>26420</v>
      </c>
      <c r="C26" t="s">
        <v>1083</v>
      </c>
      <c r="D26" s="162">
        <v>40191</v>
      </c>
      <c r="E26" t="s">
        <v>26399</v>
      </c>
      <c r="F26" t="s">
        <v>26567</v>
      </c>
      <c r="G26" t="s">
        <v>26753</v>
      </c>
    </row>
    <row r="27" spans="1:7" x14ac:dyDescent="0.25">
      <c r="A27" t="s">
        <v>1083</v>
      </c>
      <c r="B27" t="s">
        <v>26419</v>
      </c>
      <c r="C27" t="s">
        <v>1083</v>
      </c>
      <c r="D27" s="162">
        <v>40191</v>
      </c>
      <c r="E27" t="s">
        <v>6365</v>
      </c>
      <c r="F27" t="s">
        <v>26418</v>
      </c>
      <c r="G27" t="s">
        <v>26754</v>
      </c>
    </row>
    <row r="28" spans="1:7" x14ac:dyDescent="0.25">
      <c r="A28" t="s">
        <v>2656</v>
      </c>
      <c r="B28" t="s">
        <v>26417</v>
      </c>
      <c r="C28" t="s">
        <v>13119</v>
      </c>
      <c r="D28" s="162">
        <v>40191</v>
      </c>
      <c r="E28" t="s">
        <v>26416</v>
      </c>
      <c r="F28" t="s">
        <v>26415</v>
      </c>
      <c r="G28" t="s">
        <v>26755</v>
      </c>
    </row>
    <row r="29" spans="1:7" x14ac:dyDescent="0.25">
      <c r="A29" t="s">
        <v>1083</v>
      </c>
      <c r="B29" t="s">
        <v>26414</v>
      </c>
      <c r="C29" t="s">
        <v>1083</v>
      </c>
      <c r="D29" s="162">
        <v>40191</v>
      </c>
      <c r="E29" t="s">
        <v>26399</v>
      </c>
      <c r="F29" t="s">
        <v>26413</v>
      </c>
      <c r="G29" t="s">
        <v>26756</v>
      </c>
    </row>
    <row r="30" spans="1:7" x14ac:dyDescent="0.25">
      <c r="A30" t="s">
        <v>1083</v>
      </c>
      <c r="B30" t="s">
        <v>26412</v>
      </c>
      <c r="C30" t="s">
        <v>1083</v>
      </c>
      <c r="D30" s="162">
        <v>40191</v>
      </c>
      <c r="E30" t="s">
        <v>26372</v>
      </c>
      <c r="F30" t="s">
        <v>26403</v>
      </c>
      <c r="G30" t="s">
        <v>26757</v>
      </c>
    </row>
    <row r="31" spans="1:7" x14ac:dyDescent="0.25">
      <c r="A31" t="s">
        <v>26408</v>
      </c>
      <c r="B31" t="s">
        <v>26407</v>
      </c>
      <c r="C31" t="s">
        <v>1083</v>
      </c>
      <c r="D31" s="162">
        <v>40267</v>
      </c>
      <c r="E31" t="s">
        <v>26372</v>
      </c>
      <c r="F31" t="s">
        <v>26403</v>
      </c>
      <c r="G31" t="s">
        <v>26757</v>
      </c>
    </row>
    <row r="32" spans="1:7" x14ac:dyDescent="0.25">
      <c r="A32" t="s">
        <v>26411</v>
      </c>
      <c r="B32" t="s">
        <v>26410</v>
      </c>
      <c r="C32" t="s">
        <v>26409</v>
      </c>
      <c r="D32" s="162">
        <v>40347</v>
      </c>
      <c r="E32" t="s">
        <v>26372</v>
      </c>
      <c r="F32" t="s">
        <v>26403</v>
      </c>
      <c r="G32" t="s">
        <v>26757</v>
      </c>
    </row>
    <row r="33" spans="1:7" x14ac:dyDescent="0.25">
      <c r="A33" t="s">
        <v>26406</v>
      </c>
      <c r="B33" t="s">
        <v>26405</v>
      </c>
      <c r="C33" t="s">
        <v>26404</v>
      </c>
      <c r="D33" s="162">
        <v>40347</v>
      </c>
      <c r="E33" t="s">
        <v>26372</v>
      </c>
      <c r="F33" t="s">
        <v>26403</v>
      </c>
      <c r="G33" t="s">
        <v>26757</v>
      </c>
    </row>
    <row r="34" spans="1:7" x14ac:dyDescent="0.25">
      <c r="A34" t="s">
        <v>26402</v>
      </c>
      <c r="B34" t="s">
        <v>26401</v>
      </c>
      <c r="C34" t="s">
        <v>26400</v>
      </c>
      <c r="D34" s="162">
        <v>40347</v>
      </c>
      <c r="E34" t="s">
        <v>26399</v>
      </c>
      <c r="F34" t="s">
        <v>26398</v>
      </c>
      <c r="G34" t="s">
        <v>26758</v>
      </c>
    </row>
    <row r="35" spans="1:7" x14ac:dyDescent="0.25">
      <c r="A35" t="s">
        <v>2118</v>
      </c>
      <c r="B35" t="s">
        <v>26397</v>
      </c>
      <c r="C35" t="s">
        <v>11096</v>
      </c>
      <c r="D35" s="162">
        <v>40347</v>
      </c>
      <c r="E35" t="s">
        <v>26396</v>
      </c>
      <c r="F35" t="s">
        <v>26395</v>
      </c>
      <c r="G35" t="s">
        <v>26759</v>
      </c>
    </row>
    <row r="36" spans="1:7" x14ac:dyDescent="0.25">
      <c r="A36" t="s">
        <v>9302</v>
      </c>
      <c r="B36" t="s">
        <v>26394</v>
      </c>
      <c r="C36" t="s">
        <v>9301</v>
      </c>
      <c r="D36" s="162">
        <v>40347</v>
      </c>
      <c r="E36" t="s">
        <v>6363</v>
      </c>
      <c r="F36" t="s">
        <v>26393</v>
      </c>
      <c r="G36" t="s">
        <v>26760</v>
      </c>
    </row>
    <row r="37" spans="1:7" x14ac:dyDescent="0.25">
      <c r="A37" t="s">
        <v>26392</v>
      </c>
      <c r="B37" t="s">
        <v>26391</v>
      </c>
      <c r="C37" t="s">
        <v>26390</v>
      </c>
      <c r="D37" s="162">
        <v>40347</v>
      </c>
      <c r="E37" t="s">
        <v>6365</v>
      </c>
      <c r="F37" t="s">
        <v>26389</v>
      </c>
      <c r="G37" t="s">
        <v>26761</v>
      </c>
    </row>
    <row r="38" spans="1:7" x14ac:dyDescent="0.25">
      <c r="A38" t="s">
        <v>26387</v>
      </c>
      <c r="B38" t="s">
        <v>26386</v>
      </c>
      <c r="C38" t="s">
        <v>26385</v>
      </c>
      <c r="D38" s="162">
        <v>40347</v>
      </c>
      <c r="E38" t="s">
        <v>6365</v>
      </c>
      <c r="F38" t="s">
        <v>26384</v>
      </c>
      <c r="G38" t="s">
        <v>26762</v>
      </c>
    </row>
    <row r="39" spans="1:7" x14ac:dyDescent="0.25">
      <c r="A39" t="s">
        <v>2775</v>
      </c>
      <c r="B39" t="s">
        <v>26382</v>
      </c>
      <c r="C39" t="s">
        <v>17474</v>
      </c>
      <c r="D39" s="162">
        <v>40347</v>
      </c>
      <c r="E39" t="s">
        <v>26381</v>
      </c>
      <c r="F39" t="s">
        <v>26380</v>
      </c>
      <c r="G39" t="s">
        <v>26763</v>
      </c>
    </row>
    <row r="40" spans="1:7" x14ac:dyDescent="0.25">
      <c r="A40" t="s">
        <v>1083</v>
      </c>
      <c r="B40" t="s">
        <v>26378</v>
      </c>
      <c r="C40" t="s">
        <v>1083</v>
      </c>
      <c r="D40" s="162">
        <v>40347</v>
      </c>
      <c r="E40" t="s">
        <v>26372</v>
      </c>
      <c r="F40" t="s">
        <v>26370</v>
      </c>
      <c r="G40" t="s">
        <v>26764</v>
      </c>
    </row>
    <row r="41" spans="1:7" x14ac:dyDescent="0.25">
      <c r="A41" t="s">
        <v>26466</v>
      </c>
      <c r="B41" t="s">
        <v>26376</v>
      </c>
      <c r="C41" t="s">
        <v>1083</v>
      </c>
      <c r="D41" s="162">
        <v>40347</v>
      </c>
      <c r="E41" t="s">
        <v>26372</v>
      </c>
      <c r="F41" t="s">
        <v>26370</v>
      </c>
      <c r="G41" t="s">
        <v>26764</v>
      </c>
    </row>
    <row r="42" spans="1:7" x14ac:dyDescent="0.25">
      <c r="A42" t="s">
        <v>26375</v>
      </c>
      <c r="B42" t="s">
        <v>26374</v>
      </c>
      <c r="C42" t="s">
        <v>26373</v>
      </c>
      <c r="D42" s="162">
        <v>40527</v>
      </c>
      <c r="E42" t="s">
        <v>26372</v>
      </c>
      <c r="F42" t="s">
        <v>26370</v>
      </c>
      <c r="G42" t="s">
        <v>26764</v>
      </c>
    </row>
    <row r="43" spans="1:7" x14ac:dyDescent="0.25">
      <c r="A43" t="s">
        <v>26467</v>
      </c>
      <c r="B43" t="s">
        <v>26481</v>
      </c>
      <c r="C43" t="s">
        <v>1083</v>
      </c>
      <c r="D43" s="162">
        <v>40527</v>
      </c>
      <c r="E43" t="s">
        <v>26372</v>
      </c>
      <c r="F43" t="s">
        <v>26370</v>
      </c>
      <c r="G43" t="s">
        <v>26764</v>
      </c>
    </row>
    <row r="44" spans="1:7" x14ac:dyDescent="0.25">
      <c r="A44" t="s">
        <v>1083</v>
      </c>
      <c r="B44" t="s">
        <v>26482</v>
      </c>
      <c r="C44" t="s">
        <v>1083</v>
      </c>
      <c r="D44" s="162">
        <v>40527</v>
      </c>
      <c r="E44" t="s">
        <v>26381</v>
      </c>
      <c r="F44" t="s">
        <v>26568</v>
      </c>
      <c r="G44" t="s">
        <v>26765</v>
      </c>
    </row>
    <row r="45" spans="1:7" x14ac:dyDescent="0.25">
      <c r="A45" t="s">
        <v>6075</v>
      </c>
      <c r="B45" t="s">
        <v>26483</v>
      </c>
      <c r="C45" t="s">
        <v>6323</v>
      </c>
      <c r="D45" s="162">
        <v>40527</v>
      </c>
      <c r="E45" t="s">
        <v>26381</v>
      </c>
      <c r="F45" t="s">
        <v>26568</v>
      </c>
      <c r="G45" t="s">
        <v>26765</v>
      </c>
    </row>
    <row r="46" spans="1:7" x14ac:dyDescent="0.25">
      <c r="A46" t="s">
        <v>6074</v>
      </c>
      <c r="B46" t="s">
        <v>26484</v>
      </c>
      <c r="C46" t="s">
        <v>6322</v>
      </c>
      <c r="D46" s="162">
        <v>40527</v>
      </c>
      <c r="E46" t="s">
        <v>26381</v>
      </c>
      <c r="F46" t="s">
        <v>26568</v>
      </c>
      <c r="G46" t="s">
        <v>26765</v>
      </c>
    </row>
    <row r="47" spans="1:7" x14ac:dyDescent="0.25">
      <c r="A47" t="s">
        <v>1083</v>
      </c>
      <c r="B47" t="s">
        <v>26485</v>
      </c>
      <c r="C47" t="s">
        <v>1083</v>
      </c>
      <c r="D47" s="162">
        <v>40527</v>
      </c>
      <c r="E47" t="s">
        <v>6365</v>
      </c>
      <c r="F47" t="s">
        <v>26569</v>
      </c>
      <c r="G47" t="s">
        <v>26766</v>
      </c>
    </row>
    <row r="48" spans="1:7" x14ac:dyDescent="0.25">
      <c r="A48" t="s">
        <v>1083</v>
      </c>
      <c r="B48" t="s">
        <v>26486</v>
      </c>
      <c r="C48" t="s">
        <v>1083</v>
      </c>
      <c r="D48" s="162">
        <v>40527</v>
      </c>
      <c r="E48" t="s">
        <v>6365</v>
      </c>
      <c r="F48" t="s">
        <v>26569</v>
      </c>
      <c r="G48" t="s">
        <v>26766</v>
      </c>
    </row>
    <row r="49" spans="1:7" x14ac:dyDescent="0.25">
      <c r="A49" t="s">
        <v>1083</v>
      </c>
      <c r="B49" t="s">
        <v>26487</v>
      </c>
      <c r="C49" t="s">
        <v>1083</v>
      </c>
      <c r="D49" s="162">
        <v>40527</v>
      </c>
      <c r="E49" t="s">
        <v>6365</v>
      </c>
      <c r="F49" t="s">
        <v>26569</v>
      </c>
      <c r="G49" t="s">
        <v>26766</v>
      </c>
    </row>
    <row r="50" spans="1:7" x14ac:dyDescent="0.25">
      <c r="A50" t="s">
        <v>6049</v>
      </c>
      <c r="B50" t="s">
        <v>6161</v>
      </c>
      <c r="C50" t="s">
        <v>6295</v>
      </c>
      <c r="D50" s="162">
        <v>40527</v>
      </c>
      <c r="E50" t="s">
        <v>26432</v>
      </c>
      <c r="F50" t="s">
        <v>26570</v>
      </c>
      <c r="G50" t="s">
        <v>26767</v>
      </c>
    </row>
    <row r="51" spans="1:7" x14ac:dyDescent="0.25">
      <c r="A51" t="s">
        <v>6056</v>
      </c>
      <c r="B51" t="s">
        <v>6169</v>
      </c>
      <c r="C51" t="s">
        <v>6302</v>
      </c>
      <c r="D51" s="162">
        <v>40714</v>
      </c>
      <c r="E51" t="s">
        <v>26432</v>
      </c>
      <c r="F51" t="s">
        <v>26571</v>
      </c>
      <c r="G51" t="s">
        <v>26768</v>
      </c>
    </row>
    <row r="52" spans="1:7" x14ac:dyDescent="0.25">
      <c r="A52" t="s">
        <v>6037</v>
      </c>
      <c r="B52" t="s">
        <v>6151</v>
      </c>
      <c r="C52" t="s">
        <v>6282</v>
      </c>
      <c r="D52" s="162">
        <v>40714</v>
      </c>
      <c r="E52" t="s">
        <v>26381</v>
      </c>
      <c r="F52" t="s">
        <v>26572</v>
      </c>
      <c r="G52" t="s">
        <v>26769</v>
      </c>
    </row>
    <row r="53" spans="1:7" x14ac:dyDescent="0.25">
      <c r="A53" t="s">
        <v>2590</v>
      </c>
      <c r="B53" t="s">
        <v>6204</v>
      </c>
      <c r="C53" t="s">
        <v>5361</v>
      </c>
      <c r="D53" s="162">
        <v>40714</v>
      </c>
      <c r="E53" t="s">
        <v>26540</v>
      </c>
      <c r="F53" t="s">
        <v>26573</v>
      </c>
      <c r="G53" t="s">
        <v>26770</v>
      </c>
    </row>
    <row r="54" spans="1:7" x14ac:dyDescent="0.25">
      <c r="A54" t="s">
        <v>26468</v>
      </c>
      <c r="B54" t="s">
        <v>6108</v>
      </c>
      <c r="C54" t="s">
        <v>3029</v>
      </c>
      <c r="D54" s="162">
        <v>40714</v>
      </c>
      <c r="E54" t="s">
        <v>26540</v>
      </c>
      <c r="F54" t="s">
        <v>26574</v>
      </c>
      <c r="G54" t="s">
        <v>26771</v>
      </c>
    </row>
    <row r="55" spans="1:7" x14ac:dyDescent="0.25">
      <c r="A55" t="s">
        <v>1083</v>
      </c>
      <c r="B55" t="s">
        <v>26488</v>
      </c>
      <c r="C55" t="s">
        <v>1083</v>
      </c>
      <c r="D55" s="162">
        <v>40714</v>
      </c>
      <c r="E55" t="s">
        <v>26381</v>
      </c>
      <c r="F55" t="s">
        <v>26575</v>
      </c>
      <c r="G55" t="s">
        <v>26772</v>
      </c>
    </row>
    <row r="56" spans="1:7" x14ac:dyDescent="0.25">
      <c r="A56" t="s">
        <v>959</v>
      </c>
      <c r="B56" t="s">
        <v>26489</v>
      </c>
      <c r="C56" t="s">
        <v>960</v>
      </c>
      <c r="D56" s="162">
        <v>40714</v>
      </c>
      <c r="E56" t="s">
        <v>26381</v>
      </c>
      <c r="F56" t="s">
        <v>26576</v>
      </c>
      <c r="G56" t="s">
        <v>26773</v>
      </c>
    </row>
    <row r="57" spans="1:7" x14ac:dyDescent="0.25">
      <c r="A57" t="s">
        <v>1550</v>
      </c>
      <c r="B57" t="s">
        <v>6106</v>
      </c>
      <c r="C57" t="s">
        <v>3023</v>
      </c>
      <c r="D57" s="162">
        <v>40714</v>
      </c>
      <c r="E57" t="s">
        <v>26540</v>
      </c>
      <c r="F57" t="s">
        <v>26577</v>
      </c>
      <c r="G57" t="s">
        <v>26774</v>
      </c>
    </row>
    <row r="58" spans="1:7" x14ac:dyDescent="0.25">
      <c r="A58" t="s">
        <v>1083</v>
      </c>
      <c r="B58" t="s">
        <v>26490</v>
      </c>
      <c r="C58" t="s">
        <v>1083</v>
      </c>
      <c r="D58" s="162">
        <v>40714</v>
      </c>
      <c r="E58" t="s">
        <v>26381</v>
      </c>
      <c r="F58" t="s">
        <v>26578</v>
      </c>
      <c r="G58" t="s">
        <v>26775</v>
      </c>
    </row>
    <row r="59" spans="1:7" x14ac:dyDescent="0.25">
      <c r="A59" t="s">
        <v>6000</v>
      </c>
      <c r="B59" t="s">
        <v>26491</v>
      </c>
      <c r="C59" t="s">
        <v>6245</v>
      </c>
      <c r="D59" s="162">
        <v>40896</v>
      </c>
      <c r="E59" t="s">
        <v>26381</v>
      </c>
      <c r="F59" t="s">
        <v>26578</v>
      </c>
      <c r="G59" t="s">
        <v>26775</v>
      </c>
    </row>
    <row r="60" spans="1:7" x14ac:dyDescent="0.25">
      <c r="A60" t="s">
        <v>6035</v>
      </c>
      <c r="B60" t="s">
        <v>26492</v>
      </c>
      <c r="C60" t="s">
        <v>6280</v>
      </c>
      <c r="D60" s="162">
        <v>40896</v>
      </c>
      <c r="E60" t="s">
        <v>26381</v>
      </c>
      <c r="F60" t="s">
        <v>26578</v>
      </c>
      <c r="G60" t="s">
        <v>26775</v>
      </c>
    </row>
    <row r="61" spans="1:7" x14ac:dyDescent="0.25">
      <c r="A61" t="s">
        <v>6079</v>
      </c>
      <c r="B61" t="s">
        <v>6191</v>
      </c>
      <c r="C61" t="s">
        <v>6331</v>
      </c>
      <c r="D61" s="162">
        <v>40896</v>
      </c>
      <c r="E61" t="s">
        <v>26381</v>
      </c>
      <c r="F61" t="s">
        <v>26579</v>
      </c>
      <c r="G61" t="s">
        <v>26776</v>
      </c>
    </row>
    <row r="62" spans="1:7" x14ac:dyDescent="0.25">
      <c r="A62" t="s">
        <v>3455</v>
      </c>
      <c r="B62" t="s">
        <v>6138</v>
      </c>
      <c r="C62" t="s">
        <v>3457</v>
      </c>
      <c r="D62" s="162">
        <v>40896</v>
      </c>
      <c r="E62" t="s">
        <v>26541</v>
      </c>
      <c r="F62" t="s">
        <v>26580</v>
      </c>
      <c r="G62" t="s">
        <v>26777</v>
      </c>
    </row>
    <row r="63" spans="1:7" x14ac:dyDescent="0.25">
      <c r="A63" t="s">
        <v>956</v>
      </c>
      <c r="B63" t="s">
        <v>6214</v>
      </c>
      <c r="C63" t="s">
        <v>957</v>
      </c>
      <c r="D63" s="162">
        <v>40896</v>
      </c>
      <c r="E63" t="s">
        <v>26381</v>
      </c>
      <c r="F63" t="s">
        <v>26581</v>
      </c>
      <c r="G63" t="s">
        <v>26778</v>
      </c>
    </row>
    <row r="64" spans="1:7" x14ac:dyDescent="0.25">
      <c r="A64" t="s">
        <v>6064</v>
      </c>
      <c r="B64" t="s">
        <v>6174</v>
      </c>
      <c r="C64" t="s">
        <v>6310</v>
      </c>
      <c r="D64" s="162">
        <v>40896</v>
      </c>
      <c r="E64" t="s">
        <v>6363</v>
      </c>
      <c r="F64" t="s">
        <v>26582</v>
      </c>
      <c r="G64" t="s">
        <v>26779</v>
      </c>
    </row>
    <row r="65" spans="1:7" x14ac:dyDescent="0.25">
      <c r="A65" t="s">
        <v>6040</v>
      </c>
      <c r="B65" t="s">
        <v>6154</v>
      </c>
      <c r="C65" t="s">
        <v>6285</v>
      </c>
      <c r="D65" s="162">
        <v>40896</v>
      </c>
      <c r="E65" t="s">
        <v>6363</v>
      </c>
      <c r="F65" t="s">
        <v>26583</v>
      </c>
      <c r="G65" t="s">
        <v>26780</v>
      </c>
    </row>
    <row r="66" spans="1:7" x14ac:dyDescent="0.25">
      <c r="A66" t="s">
        <v>1241</v>
      </c>
      <c r="B66" t="s">
        <v>6229</v>
      </c>
      <c r="C66" t="s">
        <v>1242</v>
      </c>
      <c r="D66" s="162">
        <v>40896</v>
      </c>
      <c r="E66" t="s">
        <v>26381</v>
      </c>
      <c r="F66" t="s">
        <v>26584</v>
      </c>
      <c r="G66" t="s">
        <v>26781</v>
      </c>
    </row>
    <row r="67" spans="1:7" x14ac:dyDescent="0.25">
      <c r="A67" t="s">
        <v>6050</v>
      </c>
      <c r="B67" t="s">
        <v>6162</v>
      </c>
      <c r="C67" t="s">
        <v>6296</v>
      </c>
      <c r="D67" s="162">
        <v>40896</v>
      </c>
      <c r="E67" t="s">
        <v>26381</v>
      </c>
      <c r="F67" t="s">
        <v>26585</v>
      </c>
      <c r="G67" t="s">
        <v>26782</v>
      </c>
    </row>
    <row r="68" spans="1:7" x14ac:dyDescent="0.25">
      <c r="A68" t="s">
        <v>1040</v>
      </c>
      <c r="B68" t="s">
        <v>6159</v>
      </c>
      <c r="C68" t="s">
        <v>1042</v>
      </c>
      <c r="D68" s="162">
        <v>40896</v>
      </c>
      <c r="E68" t="s">
        <v>26381</v>
      </c>
      <c r="F68" t="s">
        <v>26586</v>
      </c>
      <c r="G68" t="s">
        <v>26783</v>
      </c>
    </row>
    <row r="69" spans="1:7" x14ac:dyDescent="0.25">
      <c r="A69" t="s">
        <v>1083</v>
      </c>
      <c r="B69" t="s">
        <v>26493</v>
      </c>
      <c r="C69" t="s">
        <v>1083</v>
      </c>
      <c r="D69" s="162">
        <v>40896</v>
      </c>
      <c r="E69" t="s">
        <v>26399</v>
      </c>
      <c r="F69" t="s">
        <v>26587</v>
      </c>
      <c r="G69" t="s">
        <v>26784</v>
      </c>
    </row>
    <row r="70" spans="1:7" x14ac:dyDescent="0.25">
      <c r="A70" t="s">
        <v>6055</v>
      </c>
      <c r="B70" t="s">
        <v>6168</v>
      </c>
      <c r="C70" t="s">
        <v>6301</v>
      </c>
      <c r="D70" s="162">
        <v>40896</v>
      </c>
      <c r="E70" t="s">
        <v>26372</v>
      </c>
      <c r="F70" t="s">
        <v>26588</v>
      </c>
      <c r="G70" t="s">
        <v>26785</v>
      </c>
    </row>
    <row r="71" spans="1:7" x14ac:dyDescent="0.25">
      <c r="A71" t="s">
        <v>2368</v>
      </c>
      <c r="B71" t="s">
        <v>6188</v>
      </c>
      <c r="C71" t="s">
        <v>5202</v>
      </c>
      <c r="D71" s="162">
        <v>40896</v>
      </c>
      <c r="E71" t="s">
        <v>26541</v>
      </c>
      <c r="F71" t="s">
        <v>26589</v>
      </c>
      <c r="G71" t="s">
        <v>26786</v>
      </c>
    </row>
    <row r="72" spans="1:7" x14ac:dyDescent="0.25">
      <c r="A72" t="s">
        <v>1891</v>
      </c>
      <c r="B72" t="s">
        <v>6137</v>
      </c>
      <c r="C72" t="s">
        <v>3454</v>
      </c>
      <c r="D72" s="162">
        <v>40896</v>
      </c>
      <c r="E72" t="s">
        <v>26541</v>
      </c>
      <c r="F72" t="s">
        <v>26590</v>
      </c>
      <c r="G72" t="s">
        <v>26787</v>
      </c>
    </row>
    <row r="73" spans="1:7" x14ac:dyDescent="0.25">
      <c r="A73" t="s">
        <v>954</v>
      </c>
      <c r="B73" t="s">
        <v>6139</v>
      </c>
      <c r="C73" t="s">
        <v>6267</v>
      </c>
      <c r="D73" s="162">
        <v>40896</v>
      </c>
      <c r="E73" t="s">
        <v>26381</v>
      </c>
      <c r="F73" t="s">
        <v>26591</v>
      </c>
      <c r="G73" t="s">
        <v>26788</v>
      </c>
    </row>
    <row r="74" spans="1:7" x14ac:dyDescent="0.25">
      <c r="A74" t="s">
        <v>6053</v>
      </c>
      <c r="B74" t="s">
        <v>6165</v>
      </c>
      <c r="C74" t="s">
        <v>6299</v>
      </c>
      <c r="D74" s="162">
        <v>40896</v>
      </c>
      <c r="E74" t="s">
        <v>26372</v>
      </c>
      <c r="F74" t="s">
        <v>26592</v>
      </c>
      <c r="G74" t="s">
        <v>26789</v>
      </c>
    </row>
    <row r="75" spans="1:7" x14ac:dyDescent="0.25">
      <c r="A75" t="s">
        <v>955</v>
      </c>
      <c r="B75" t="s">
        <v>25895</v>
      </c>
      <c r="C75" t="s">
        <v>6348</v>
      </c>
      <c r="D75" s="162">
        <v>40896</v>
      </c>
      <c r="E75" t="s">
        <v>26381</v>
      </c>
      <c r="F75" t="s">
        <v>26593</v>
      </c>
      <c r="G75" t="s">
        <v>26790</v>
      </c>
    </row>
    <row r="76" spans="1:7" x14ac:dyDescent="0.25">
      <c r="A76" t="s">
        <v>1138</v>
      </c>
      <c r="B76" t="s">
        <v>1139</v>
      </c>
      <c r="C76" t="s">
        <v>1140</v>
      </c>
      <c r="D76" s="162">
        <v>40896</v>
      </c>
      <c r="E76" t="s">
        <v>26381</v>
      </c>
      <c r="F76" t="s">
        <v>26594</v>
      </c>
      <c r="G76" t="s">
        <v>26791</v>
      </c>
    </row>
    <row r="77" spans="1:7" x14ac:dyDescent="0.25">
      <c r="A77" t="s">
        <v>5995</v>
      </c>
      <c r="B77" t="s">
        <v>6115</v>
      </c>
      <c r="C77" t="s">
        <v>6239</v>
      </c>
      <c r="D77" s="162">
        <v>40896</v>
      </c>
      <c r="E77" t="s">
        <v>26381</v>
      </c>
      <c r="F77" t="s">
        <v>26595</v>
      </c>
      <c r="G77" t="s">
        <v>26792</v>
      </c>
    </row>
    <row r="78" spans="1:7" x14ac:dyDescent="0.25">
      <c r="A78" t="s">
        <v>6034</v>
      </c>
      <c r="B78" t="s">
        <v>6149</v>
      </c>
      <c r="C78" t="s">
        <v>6279</v>
      </c>
      <c r="D78" s="162">
        <v>41078</v>
      </c>
      <c r="E78" t="s">
        <v>26381</v>
      </c>
      <c r="F78" t="s">
        <v>26596</v>
      </c>
      <c r="G78" t="s">
        <v>26793</v>
      </c>
    </row>
    <row r="79" spans="1:7" x14ac:dyDescent="0.25">
      <c r="A79" t="s">
        <v>6091</v>
      </c>
      <c r="B79" t="s">
        <v>6211</v>
      </c>
      <c r="C79" t="s">
        <v>6347</v>
      </c>
      <c r="D79" s="162">
        <v>41078</v>
      </c>
      <c r="E79" t="s">
        <v>6363</v>
      </c>
      <c r="F79" t="s">
        <v>26597</v>
      </c>
      <c r="G79" t="s">
        <v>26794</v>
      </c>
    </row>
    <row r="80" spans="1:7" x14ac:dyDescent="0.25">
      <c r="A80" t="s">
        <v>1083</v>
      </c>
      <c r="B80" t="s">
        <v>6113</v>
      </c>
      <c r="C80" t="s">
        <v>1083</v>
      </c>
      <c r="D80" s="162">
        <v>41078</v>
      </c>
      <c r="E80" t="s">
        <v>26542</v>
      </c>
      <c r="F80" t="s">
        <v>26598</v>
      </c>
      <c r="G80" t="s">
        <v>26795</v>
      </c>
    </row>
    <row r="81" spans="1:7" x14ac:dyDescent="0.25">
      <c r="A81" t="s">
        <v>5993</v>
      </c>
      <c r="B81" t="s">
        <v>26494</v>
      </c>
      <c r="C81" t="s">
        <v>6238</v>
      </c>
      <c r="D81" s="162">
        <v>41078</v>
      </c>
      <c r="E81" t="s">
        <v>26542</v>
      </c>
      <c r="F81" t="s">
        <v>26598</v>
      </c>
      <c r="G81" t="s">
        <v>26795</v>
      </c>
    </row>
    <row r="82" spans="1:7" x14ac:dyDescent="0.25">
      <c r="A82" t="s">
        <v>1083</v>
      </c>
      <c r="B82" t="s">
        <v>26495</v>
      </c>
      <c r="C82" t="s">
        <v>1083</v>
      </c>
      <c r="D82" s="162">
        <v>41078</v>
      </c>
      <c r="E82" t="s">
        <v>26399</v>
      </c>
      <c r="F82" t="s">
        <v>26599</v>
      </c>
      <c r="G82" t="s">
        <v>26796</v>
      </c>
    </row>
    <row r="83" spans="1:7" x14ac:dyDescent="0.25">
      <c r="A83" t="s">
        <v>6066</v>
      </c>
      <c r="B83" t="s">
        <v>26496</v>
      </c>
      <c r="C83" t="s">
        <v>6312</v>
      </c>
      <c r="D83" s="162">
        <v>41078</v>
      </c>
      <c r="E83" t="s">
        <v>6363</v>
      </c>
      <c r="F83" t="s">
        <v>26600</v>
      </c>
      <c r="G83" t="s">
        <v>26797</v>
      </c>
    </row>
    <row r="84" spans="1:7" x14ac:dyDescent="0.25">
      <c r="A84" t="s">
        <v>6100</v>
      </c>
      <c r="B84" t="s">
        <v>6227</v>
      </c>
      <c r="C84" t="s">
        <v>6360</v>
      </c>
      <c r="D84" s="162">
        <v>41078</v>
      </c>
      <c r="E84" t="s">
        <v>6363</v>
      </c>
      <c r="F84" t="s">
        <v>26601</v>
      </c>
      <c r="G84" t="s">
        <v>26798</v>
      </c>
    </row>
    <row r="85" spans="1:7" x14ac:dyDescent="0.25">
      <c r="A85" t="s">
        <v>1083</v>
      </c>
      <c r="B85" t="s">
        <v>26497</v>
      </c>
      <c r="C85" t="s">
        <v>1083</v>
      </c>
      <c r="D85" s="162">
        <v>41078</v>
      </c>
      <c r="E85" t="s">
        <v>26399</v>
      </c>
      <c r="F85" t="s">
        <v>26602</v>
      </c>
      <c r="G85" t="s">
        <v>26799</v>
      </c>
    </row>
    <row r="86" spans="1:7" x14ac:dyDescent="0.25">
      <c r="A86" t="s">
        <v>6009</v>
      </c>
      <c r="B86" t="s">
        <v>6126</v>
      </c>
      <c r="C86" t="s">
        <v>6255</v>
      </c>
      <c r="D86" s="162">
        <v>41078</v>
      </c>
      <c r="E86" t="s">
        <v>6363</v>
      </c>
      <c r="F86" t="s">
        <v>26603</v>
      </c>
      <c r="G86" t="s">
        <v>26800</v>
      </c>
    </row>
    <row r="87" spans="1:7" x14ac:dyDescent="0.25">
      <c r="A87" t="s">
        <v>6077</v>
      </c>
      <c r="B87" t="s">
        <v>6184</v>
      </c>
      <c r="C87" t="s">
        <v>6325</v>
      </c>
      <c r="D87" s="162">
        <v>41078</v>
      </c>
      <c r="E87" t="s">
        <v>26381</v>
      </c>
      <c r="F87" t="s">
        <v>26604</v>
      </c>
      <c r="G87" t="s">
        <v>26801</v>
      </c>
    </row>
    <row r="88" spans="1:7" x14ac:dyDescent="0.25">
      <c r="A88" t="s">
        <v>6060</v>
      </c>
      <c r="B88" t="s">
        <v>6172</v>
      </c>
      <c r="C88" t="s">
        <v>6306</v>
      </c>
      <c r="D88" s="162">
        <v>41078</v>
      </c>
      <c r="E88" t="s">
        <v>26381</v>
      </c>
      <c r="F88" t="s">
        <v>26605</v>
      </c>
      <c r="G88" t="s">
        <v>26802</v>
      </c>
    </row>
    <row r="89" spans="1:7" x14ac:dyDescent="0.25">
      <c r="A89" t="s">
        <v>2711</v>
      </c>
      <c r="B89" t="s">
        <v>6226</v>
      </c>
      <c r="C89" t="s">
        <v>5601</v>
      </c>
      <c r="D89" s="162">
        <v>41078</v>
      </c>
      <c r="E89" t="s">
        <v>6363</v>
      </c>
      <c r="F89" t="s">
        <v>26606</v>
      </c>
      <c r="G89" t="s">
        <v>26803</v>
      </c>
    </row>
    <row r="90" spans="1:7" x14ac:dyDescent="0.25">
      <c r="A90" t="s">
        <v>6003</v>
      </c>
      <c r="B90" t="s">
        <v>6120</v>
      </c>
      <c r="C90" t="s">
        <v>6248</v>
      </c>
      <c r="D90" s="162">
        <v>41078</v>
      </c>
      <c r="E90" t="s">
        <v>26432</v>
      </c>
      <c r="F90" t="s">
        <v>26607</v>
      </c>
      <c r="G90" t="s">
        <v>26804</v>
      </c>
    </row>
    <row r="91" spans="1:7" x14ac:dyDescent="0.25">
      <c r="A91" t="s">
        <v>1083</v>
      </c>
      <c r="B91" t="s">
        <v>26498</v>
      </c>
      <c r="C91" t="s">
        <v>1083</v>
      </c>
      <c r="D91" s="162">
        <v>41262</v>
      </c>
      <c r="E91" t="s">
        <v>26436</v>
      </c>
      <c r="F91" t="s">
        <v>26608</v>
      </c>
      <c r="G91" t="s">
        <v>26805</v>
      </c>
    </row>
    <row r="92" spans="1:7" x14ac:dyDescent="0.25">
      <c r="A92" t="s">
        <v>6092</v>
      </c>
      <c r="B92" t="s">
        <v>26498</v>
      </c>
      <c r="C92" t="s">
        <v>6349</v>
      </c>
      <c r="D92" s="162">
        <v>41262</v>
      </c>
      <c r="E92" t="s">
        <v>26436</v>
      </c>
      <c r="F92" t="s">
        <v>26608</v>
      </c>
      <c r="G92" t="s">
        <v>26805</v>
      </c>
    </row>
    <row r="93" spans="1:7" x14ac:dyDescent="0.25">
      <c r="A93" t="s">
        <v>6033</v>
      </c>
      <c r="B93" t="s">
        <v>26499</v>
      </c>
      <c r="C93" t="s">
        <v>6278</v>
      </c>
      <c r="D93" s="162">
        <v>41262</v>
      </c>
      <c r="E93" t="s">
        <v>26436</v>
      </c>
      <c r="F93" t="s">
        <v>26608</v>
      </c>
      <c r="G93" t="s">
        <v>26805</v>
      </c>
    </row>
    <row r="94" spans="1:7" x14ac:dyDescent="0.25">
      <c r="A94" t="s">
        <v>6022</v>
      </c>
      <c r="B94" t="s">
        <v>26500</v>
      </c>
      <c r="C94" t="s">
        <v>6269</v>
      </c>
      <c r="D94" s="162">
        <v>41262</v>
      </c>
      <c r="E94" t="s">
        <v>26436</v>
      </c>
      <c r="F94" t="s">
        <v>26608</v>
      </c>
      <c r="G94" t="s">
        <v>26805</v>
      </c>
    </row>
    <row r="95" spans="1:7" x14ac:dyDescent="0.25">
      <c r="A95" t="s">
        <v>6015</v>
      </c>
      <c r="B95" t="s">
        <v>26501</v>
      </c>
      <c r="C95" t="s">
        <v>6260</v>
      </c>
      <c r="D95" s="162">
        <v>41262</v>
      </c>
      <c r="E95" t="s">
        <v>26436</v>
      </c>
      <c r="F95" t="s">
        <v>26609</v>
      </c>
      <c r="G95" t="s">
        <v>26806</v>
      </c>
    </row>
    <row r="96" spans="1:7" x14ac:dyDescent="0.25">
      <c r="A96" t="s">
        <v>6073</v>
      </c>
      <c r="B96" t="s">
        <v>6181</v>
      </c>
      <c r="C96" t="s">
        <v>6320</v>
      </c>
      <c r="D96" s="162">
        <v>41262</v>
      </c>
      <c r="E96" t="s">
        <v>26381</v>
      </c>
      <c r="F96" t="s">
        <v>26610</v>
      </c>
      <c r="G96" t="s">
        <v>26807</v>
      </c>
    </row>
    <row r="97" spans="1:7" x14ac:dyDescent="0.25">
      <c r="A97" t="s">
        <v>2276</v>
      </c>
      <c r="B97" t="s">
        <v>6178</v>
      </c>
      <c r="C97" t="s">
        <v>6315</v>
      </c>
      <c r="D97" s="162">
        <v>41262</v>
      </c>
      <c r="E97" t="s">
        <v>26542</v>
      </c>
      <c r="F97" t="s">
        <v>26611</v>
      </c>
      <c r="G97" t="s">
        <v>26808</v>
      </c>
    </row>
    <row r="98" spans="1:7" x14ac:dyDescent="0.25">
      <c r="A98" t="s">
        <v>950</v>
      </c>
      <c r="B98" t="s">
        <v>26502</v>
      </c>
      <c r="C98" t="s">
        <v>951</v>
      </c>
      <c r="D98" s="162">
        <v>41262</v>
      </c>
      <c r="E98" t="s">
        <v>26381</v>
      </c>
      <c r="F98" t="s">
        <v>26612</v>
      </c>
      <c r="G98" t="s">
        <v>26809</v>
      </c>
    </row>
    <row r="99" spans="1:7" x14ac:dyDescent="0.25">
      <c r="A99" t="s">
        <v>2557</v>
      </c>
      <c r="B99" t="s">
        <v>6196</v>
      </c>
      <c r="C99" t="s">
        <v>6336</v>
      </c>
      <c r="D99" s="162">
        <v>41262</v>
      </c>
      <c r="E99" t="s">
        <v>6363</v>
      </c>
      <c r="F99" t="s">
        <v>26613</v>
      </c>
      <c r="G99" t="s">
        <v>26810</v>
      </c>
    </row>
    <row r="100" spans="1:7" x14ac:dyDescent="0.25">
      <c r="A100" t="s">
        <v>2681</v>
      </c>
      <c r="B100" t="s">
        <v>6218</v>
      </c>
      <c r="C100" t="s">
        <v>5508</v>
      </c>
      <c r="D100" s="162">
        <v>41262</v>
      </c>
      <c r="E100" t="s">
        <v>26381</v>
      </c>
      <c r="F100" t="s">
        <v>26614</v>
      </c>
      <c r="G100" t="s">
        <v>26811</v>
      </c>
    </row>
    <row r="101" spans="1:7" x14ac:dyDescent="0.25">
      <c r="A101" t="s">
        <v>6016</v>
      </c>
      <c r="B101" t="s">
        <v>6131</v>
      </c>
      <c r="C101" t="s">
        <v>6261</v>
      </c>
      <c r="D101" s="162">
        <v>41262</v>
      </c>
      <c r="E101" t="s">
        <v>26381</v>
      </c>
      <c r="F101" t="s">
        <v>26615</v>
      </c>
      <c r="G101" t="s">
        <v>26812</v>
      </c>
    </row>
    <row r="102" spans="1:7" x14ac:dyDescent="0.25">
      <c r="A102" t="s">
        <v>6097</v>
      </c>
      <c r="B102" t="s">
        <v>6223</v>
      </c>
      <c r="C102" t="s">
        <v>6356</v>
      </c>
      <c r="D102" s="162">
        <v>41262</v>
      </c>
      <c r="E102" t="s">
        <v>26381</v>
      </c>
      <c r="F102" t="s">
        <v>26616</v>
      </c>
      <c r="G102" t="s">
        <v>26813</v>
      </c>
    </row>
    <row r="103" spans="1:7" x14ac:dyDescent="0.25">
      <c r="A103" t="s">
        <v>5996</v>
      </c>
      <c r="B103" t="s">
        <v>6116</v>
      </c>
      <c r="C103" t="s">
        <v>6240</v>
      </c>
      <c r="D103" s="162">
        <v>41262</v>
      </c>
      <c r="E103" t="s">
        <v>6363</v>
      </c>
      <c r="F103" t="s">
        <v>26617</v>
      </c>
      <c r="G103" t="s">
        <v>26814</v>
      </c>
    </row>
    <row r="104" spans="1:7" x14ac:dyDescent="0.25">
      <c r="A104" t="s">
        <v>6042</v>
      </c>
      <c r="B104" t="s">
        <v>6155</v>
      </c>
      <c r="C104" t="s">
        <v>6287</v>
      </c>
      <c r="D104" s="162">
        <v>41262</v>
      </c>
      <c r="E104" t="s">
        <v>6365</v>
      </c>
      <c r="F104" t="s">
        <v>26618</v>
      </c>
      <c r="G104" t="s">
        <v>26815</v>
      </c>
    </row>
    <row r="105" spans="1:7" x14ac:dyDescent="0.25">
      <c r="A105" t="s">
        <v>6054</v>
      </c>
      <c r="B105" t="s">
        <v>6167</v>
      </c>
      <c r="C105" t="s">
        <v>6300</v>
      </c>
      <c r="D105" s="162">
        <v>41262</v>
      </c>
      <c r="E105" t="s">
        <v>6365</v>
      </c>
      <c r="F105" t="s">
        <v>26619</v>
      </c>
      <c r="G105" t="s">
        <v>26816</v>
      </c>
    </row>
    <row r="106" spans="1:7" x14ac:dyDescent="0.25">
      <c r="A106" t="s">
        <v>1083</v>
      </c>
      <c r="B106" t="s">
        <v>26503</v>
      </c>
      <c r="C106" t="s">
        <v>1083</v>
      </c>
      <c r="D106" s="162">
        <v>41262</v>
      </c>
      <c r="E106" t="s">
        <v>26436</v>
      </c>
      <c r="F106" t="s">
        <v>26620</v>
      </c>
      <c r="G106" t="s">
        <v>26817</v>
      </c>
    </row>
    <row r="107" spans="1:7" x14ac:dyDescent="0.25">
      <c r="A107" t="s">
        <v>6041</v>
      </c>
      <c r="B107" t="s">
        <v>26219</v>
      </c>
      <c r="C107" t="s">
        <v>6286</v>
      </c>
      <c r="D107" s="162">
        <v>41262</v>
      </c>
      <c r="E107" t="s">
        <v>26436</v>
      </c>
      <c r="F107" t="s">
        <v>26620</v>
      </c>
      <c r="G107" t="s">
        <v>26817</v>
      </c>
    </row>
    <row r="108" spans="1:7" x14ac:dyDescent="0.25">
      <c r="A108" t="s">
        <v>6063</v>
      </c>
      <c r="B108" t="s">
        <v>26504</v>
      </c>
      <c r="C108" t="s">
        <v>6309</v>
      </c>
      <c r="D108" s="162">
        <v>41262</v>
      </c>
      <c r="E108" t="s">
        <v>26436</v>
      </c>
      <c r="F108" t="s">
        <v>26620</v>
      </c>
      <c r="G108" t="s">
        <v>26817</v>
      </c>
    </row>
    <row r="109" spans="1:7" x14ac:dyDescent="0.25">
      <c r="A109" t="s">
        <v>6057</v>
      </c>
      <c r="B109" t="s">
        <v>26505</v>
      </c>
      <c r="C109" t="s">
        <v>6303</v>
      </c>
      <c r="D109" s="162">
        <v>41262</v>
      </c>
      <c r="E109" t="s">
        <v>26436</v>
      </c>
      <c r="F109" t="s">
        <v>26620</v>
      </c>
      <c r="G109" t="s">
        <v>26817</v>
      </c>
    </row>
    <row r="110" spans="1:7" x14ac:dyDescent="0.25">
      <c r="A110" t="s">
        <v>6046</v>
      </c>
      <c r="B110" t="s">
        <v>26503</v>
      </c>
      <c r="C110" t="s">
        <v>6292</v>
      </c>
      <c r="D110" s="162">
        <v>41262</v>
      </c>
      <c r="E110" t="s">
        <v>26436</v>
      </c>
      <c r="F110" t="s">
        <v>26620</v>
      </c>
      <c r="G110" t="s">
        <v>26817</v>
      </c>
    </row>
    <row r="111" spans="1:7" x14ac:dyDescent="0.25">
      <c r="A111" t="s">
        <v>6031</v>
      </c>
      <c r="B111" t="s">
        <v>6147</v>
      </c>
      <c r="C111" t="s">
        <v>6276</v>
      </c>
      <c r="D111" s="162">
        <v>41262</v>
      </c>
      <c r="E111" t="s">
        <v>26381</v>
      </c>
      <c r="F111" t="s">
        <v>26621</v>
      </c>
      <c r="G111" t="s">
        <v>26818</v>
      </c>
    </row>
    <row r="112" spans="1:7" x14ac:dyDescent="0.25">
      <c r="A112" t="s">
        <v>6043</v>
      </c>
      <c r="B112" t="s">
        <v>6156</v>
      </c>
      <c r="C112" t="s">
        <v>6288</v>
      </c>
      <c r="D112" s="162">
        <v>41262</v>
      </c>
      <c r="E112" t="s">
        <v>26381</v>
      </c>
      <c r="F112" t="s">
        <v>26622</v>
      </c>
      <c r="G112" t="s">
        <v>26819</v>
      </c>
    </row>
    <row r="113" spans="1:7" x14ac:dyDescent="0.25">
      <c r="A113" t="s">
        <v>5988</v>
      </c>
      <c r="B113" t="s">
        <v>6105</v>
      </c>
      <c r="C113" t="s">
        <v>6232</v>
      </c>
      <c r="D113" s="162">
        <v>41262</v>
      </c>
      <c r="E113" t="s">
        <v>26381</v>
      </c>
      <c r="F113" t="s">
        <v>26623</v>
      </c>
      <c r="G113" t="s">
        <v>26820</v>
      </c>
    </row>
    <row r="114" spans="1:7" x14ac:dyDescent="0.25">
      <c r="A114" t="s">
        <v>6023</v>
      </c>
      <c r="B114" t="s">
        <v>6141</v>
      </c>
      <c r="C114" t="s">
        <v>6270</v>
      </c>
      <c r="D114" s="162">
        <v>41262</v>
      </c>
      <c r="E114" t="s">
        <v>26381</v>
      </c>
      <c r="F114" t="s">
        <v>26624</v>
      </c>
      <c r="G114" t="s">
        <v>26821</v>
      </c>
    </row>
    <row r="115" spans="1:7" x14ac:dyDescent="0.25">
      <c r="A115" t="s">
        <v>6006</v>
      </c>
      <c r="B115" t="s">
        <v>6123</v>
      </c>
      <c r="C115" t="s">
        <v>6252</v>
      </c>
      <c r="D115" s="162">
        <v>41262</v>
      </c>
      <c r="E115" t="s">
        <v>26381</v>
      </c>
      <c r="F115" t="s">
        <v>26625</v>
      </c>
      <c r="G115" t="s">
        <v>26822</v>
      </c>
    </row>
    <row r="116" spans="1:7" x14ac:dyDescent="0.25">
      <c r="A116" t="s">
        <v>6007</v>
      </c>
      <c r="B116" t="s">
        <v>6124</v>
      </c>
      <c r="C116" t="s">
        <v>6253</v>
      </c>
      <c r="D116" s="162">
        <v>41262</v>
      </c>
      <c r="E116" t="s">
        <v>26381</v>
      </c>
      <c r="F116" t="s">
        <v>26626</v>
      </c>
      <c r="G116" t="s">
        <v>26823</v>
      </c>
    </row>
    <row r="117" spans="1:7" x14ac:dyDescent="0.25">
      <c r="A117" t="s">
        <v>6017</v>
      </c>
      <c r="B117" t="s">
        <v>6132</v>
      </c>
      <c r="C117" t="s">
        <v>6262</v>
      </c>
      <c r="D117" s="162">
        <v>41262</v>
      </c>
      <c r="E117" t="s">
        <v>26381</v>
      </c>
      <c r="F117" t="s">
        <v>26627</v>
      </c>
      <c r="G117" t="s">
        <v>26824</v>
      </c>
    </row>
    <row r="118" spans="1:7" x14ac:dyDescent="0.25">
      <c r="A118" t="s">
        <v>6068</v>
      </c>
      <c r="B118" t="s">
        <v>6177</v>
      </c>
      <c r="C118" t="s">
        <v>6314</v>
      </c>
      <c r="D118" s="162">
        <v>41262</v>
      </c>
      <c r="E118" t="s">
        <v>26381</v>
      </c>
      <c r="F118" t="s">
        <v>26628</v>
      </c>
      <c r="G118" t="s">
        <v>26825</v>
      </c>
    </row>
    <row r="119" spans="1:7" x14ac:dyDescent="0.25">
      <c r="A119" t="s">
        <v>2484</v>
      </c>
      <c r="B119" t="s">
        <v>6190</v>
      </c>
      <c r="C119" t="s">
        <v>6330</v>
      </c>
      <c r="D119" s="162">
        <v>41262</v>
      </c>
      <c r="E119" t="s">
        <v>26542</v>
      </c>
      <c r="F119" t="s">
        <v>26629</v>
      </c>
      <c r="G119" t="s">
        <v>26826</v>
      </c>
    </row>
    <row r="120" spans="1:7" x14ac:dyDescent="0.25">
      <c r="A120" t="s">
        <v>2302</v>
      </c>
      <c r="B120" t="s">
        <v>6180</v>
      </c>
      <c r="C120" t="s">
        <v>6319</v>
      </c>
      <c r="D120" s="162">
        <v>41262</v>
      </c>
      <c r="E120" t="s">
        <v>26381</v>
      </c>
      <c r="F120" t="s">
        <v>26630</v>
      </c>
      <c r="G120" t="s">
        <v>26827</v>
      </c>
    </row>
    <row r="121" spans="1:7" x14ac:dyDescent="0.25">
      <c r="A121" t="s">
        <v>6088</v>
      </c>
      <c r="B121" t="s">
        <v>6208</v>
      </c>
      <c r="C121" t="s">
        <v>6344</v>
      </c>
      <c r="D121" s="162">
        <v>41262</v>
      </c>
      <c r="E121" t="s">
        <v>26381</v>
      </c>
      <c r="F121" t="s">
        <v>26631</v>
      </c>
      <c r="G121" t="s">
        <v>26828</v>
      </c>
    </row>
    <row r="122" spans="1:7" x14ac:dyDescent="0.25">
      <c r="A122" t="s">
        <v>953</v>
      </c>
      <c r="B122" t="s">
        <v>6195</v>
      </c>
      <c r="C122" t="s">
        <v>1083</v>
      </c>
      <c r="D122" s="162">
        <v>41262</v>
      </c>
      <c r="E122" t="s">
        <v>26381</v>
      </c>
      <c r="F122" t="s">
        <v>26632</v>
      </c>
      <c r="G122" t="s">
        <v>26829</v>
      </c>
    </row>
    <row r="123" spans="1:7" x14ac:dyDescent="0.25">
      <c r="A123" t="s">
        <v>6102</v>
      </c>
      <c r="B123" t="s">
        <v>6230</v>
      </c>
      <c r="C123" t="s">
        <v>6362</v>
      </c>
      <c r="D123" s="162">
        <v>41262</v>
      </c>
      <c r="E123" t="s">
        <v>6363</v>
      </c>
      <c r="F123" t="s">
        <v>26633</v>
      </c>
      <c r="G123" t="s">
        <v>26830</v>
      </c>
    </row>
    <row r="124" spans="1:7" x14ac:dyDescent="0.25">
      <c r="A124" t="s">
        <v>2736</v>
      </c>
      <c r="B124" t="s">
        <v>26506</v>
      </c>
      <c r="C124" t="s">
        <v>6359</v>
      </c>
      <c r="D124" s="162">
        <v>41262</v>
      </c>
      <c r="E124" t="s">
        <v>6363</v>
      </c>
      <c r="F124" t="s">
        <v>26634</v>
      </c>
      <c r="G124" t="s">
        <v>26831</v>
      </c>
    </row>
    <row r="125" spans="1:7" x14ac:dyDescent="0.25">
      <c r="A125" t="s">
        <v>6021</v>
      </c>
      <c r="B125" t="s">
        <v>6140</v>
      </c>
      <c r="C125" t="s">
        <v>6268</v>
      </c>
      <c r="D125" s="162">
        <v>41262</v>
      </c>
      <c r="E125" t="s">
        <v>26381</v>
      </c>
      <c r="F125" t="s">
        <v>26635</v>
      </c>
      <c r="G125" t="s">
        <v>26832</v>
      </c>
    </row>
    <row r="126" spans="1:7" x14ac:dyDescent="0.25">
      <c r="A126" t="s">
        <v>6078</v>
      </c>
      <c r="B126" t="s">
        <v>6187</v>
      </c>
      <c r="C126" t="s">
        <v>6328</v>
      </c>
      <c r="D126" s="162">
        <v>41262</v>
      </c>
      <c r="E126" t="s">
        <v>6365</v>
      </c>
      <c r="F126" t="s">
        <v>26636</v>
      </c>
      <c r="G126" t="s">
        <v>26833</v>
      </c>
    </row>
    <row r="127" spans="1:7" x14ac:dyDescent="0.25">
      <c r="A127" t="s">
        <v>6008</v>
      </c>
      <c r="B127" t="s">
        <v>6125</v>
      </c>
      <c r="C127" t="s">
        <v>6254</v>
      </c>
      <c r="D127" s="162">
        <v>41262</v>
      </c>
      <c r="E127" t="s">
        <v>26381</v>
      </c>
      <c r="F127" t="s">
        <v>26637</v>
      </c>
      <c r="G127" t="s">
        <v>26834</v>
      </c>
    </row>
    <row r="128" spans="1:7" x14ac:dyDescent="0.25">
      <c r="A128" t="s">
        <v>6089</v>
      </c>
      <c r="B128" t="s">
        <v>6209</v>
      </c>
      <c r="C128" t="s">
        <v>6345</v>
      </c>
      <c r="D128" s="162">
        <v>41262</v>
      </c>
      <c r="E128" t="s">
        <v>26381</v>
      </c>
      <c r="F128" t="s">
        <v>26638</v>
      </c>
      <c r="G128" t="s">
        <v>26835</v>
      </c>
    </row>
    <row r="129" spans="1:7" x14ac:dyDescent="0.25">
      <c r="A129" t="s">
        <v>6076</v>
      </c>
      <c r="B129" t="s">
        <v>6183</v>
      </c>
      <c r="C129" t="s">
        <v>6324</v>
      </c>
      <c r="D129" s="162">
        <v>41262</v>
      </c>
      <c r="E129" t="s">
        <v>26381</v>
      </c>
      <c r="F129" t="s">
        <v>26639</v>
      </c>
      <c r="G129" t="s">
        <v>26836</v>
      </c>
    </row>
    <row r="130" spans="1:7" x14ac:dyDescent="0.25">
      <c r="A130" t="s">
        <v>5999</v>
      </c>
      <c r="B130" t="s">
        <v>6118</v>
      </c>
      <c r="C130" t="s">
        <v>6244</v>
      </c>
      <c r="D130" s="162">
        <v>41262</v>
      </c>
      <c r="E130" t="s">
        <v>26381</v>
      </c>
      <c r="F130" t="s">
        <v>26640</v>
      </c>
      <c r="G130" t="s">
        <v>26837</v>
      </c>
    </row>
    <row r="131" spans="1:7" x14ac:dyDescent="0.25">
      <c r="A131" t="s">
        <v>6067</v>
      </c>
      <c r="B131" t="s">
        <v>6176</v>
      </c>
      <c r="C131" t="s">
        <v>6313</v>
      </c>
      <c r="D131" s="162">
        <v>41262</v>
      </c>
      <c r="E131" t="s">
        <v>26381</v>
      </c>
      <c r="F131" t="s">
        <v>26641</v>
      </c>
      <c r="G131" t="s">
        <v>26838</v>
      </c>
    </row>
    <row r="132" spans="1:7" x14ac:dyDescent="0.25">
      <c r="A132" t="s">
        <v>2594</v>
      </c>
      <c r="B132" t="s">
        <v>6205</v>
      </c>
      <c r="C132" t="s">
        <v>5380</v>
      </c>
      <c r="D132" s="162">
        <v>41262</v>
      </c>
      <c r="E132" t="s">
        <v>26381</v>
      </c>
      <c r="F132" t="s">
        <v>26642</v>
      </c>
      <c r="G132" t="s">
        <v>26839</v>
      </c>
    </row>
    <row r="133" spans="1:7" x14ac:dyDescent="0.25">
      <c r="A133" t="s">
        <v>6013</v>
      </c>
      <c r="B133" t="s">
        <v>6129</v>
      </c>
      <c r="C133" t="s">
        <v>6258</v>
      </c>
      <c r="D133" s="162">
        <v>41262</v>
      </c>
      <c r="E133" t="s">
        <v>26381</v>
      </c>
      <c r="F133" t="s">
        <v>26643</v>
      </c>
      <c r="G133" t="s">
        <v>26840</v>
      </c>
    </row>
    <row r="134" spans="1:7" x14ac:dyDescent="0.25">
      <c r="A134" t="s">
        <v>6051</v>
      </c>
      <c r="B134" t="s">
        <v>6164</v>
      </c>
      <c r="C134" t="s">
        <v>6297</v>
      </c>
      <c r="D134" s="162">
        <v>41262</v>
      </c>
      <c r="E134" t="s">
        <v>6365</v>
      </c>
      <c r="F134" t="s">
        <v>26644</v>
      </c>
      <c r="G134" t="s">
        <v>26841</v>
      </c>
    </row>
    <row r="135" spans="1:7" x14ac:dyDescent="0.25">
      <c r="A135" t="s">
        <v>6024</v>
      </c>
      <c r="B135" t="s">
        <v>6142</v>
      </c>
      <c r="C135" t="s">
        <v>6271</v>
      </c>
      <c r="D135" s="162">
        <v>41262</v>
      </c>
      <c r="E135" t="s">
        <v>26381</v>
      </c>
      <c r="F135" t="s">
        <v>26645</v>
      </c>
      <c r="G135" t="s">
        <v>26842</v>
      </c>
    </row>
    <row r="136" spans="1:7" x14ac:dyDescent="0.25">
      <c r="A136" t="s">
        <v>6011</v>
      </c>
      <c r="B136" t="s">
        <v>6127</v>
      </c>
      <c r="C136" t="s">
        <v>6257</v>
      </c>
      <c r="D136" s="162">
        <v>41262</v>
      </c>
      <c r="E136" t="s">
        <v>26381</v>
      </c>
      <c r="F136" t="s">
        <v>26646</v>
      </c>
      <c r="G136" t="s">
        <v>26843</v>
      </c>
    </row>
    <row r="137" spans="1:7" x14ac:dyDescent="0.25">
      <c r="A137" t="s">
        <v>1135</v>
      </c>
      <c r="B137" t="s">
        <v>26507</v>
      </c>
      <c r="C137" t="s">
        <v>1137</v>
      </c>
      <c r="D137" s="162">
        <v>41262</v>
      </c>
      <c r="E137" t="s">
        <v>26381</v>
      </c>
      <c r="F137" t="s">
        <v>26647</v>
      </c>
      <c r="G137" t="s">
        <v>26844</v>
      </c>
    </row>
    <row r="138" spans="1:7" x14ac:dyDescent="0.25">
      <c r="A138" t="s">
        <v>6002</v>
      </c>
      <c r="B138" t="s">
        <v>26508</v>
      </c>
      <c r="C138" t="s">
        <v>6247</v>
      </c>
      <c r="D138" s="162">
        <v>41262</v>
      </c>
      <c r="E138" t="s">
        <v>26381</v>
      </c>
      <c r="F138" t="s">
        <v>26648</v>
      </c>
      <c r="G138" t="s">
        <v>26845</v>
      </c>
    </row>
    <row r="139" spans="1:7" x14ac:dyDescent="0.25">
      <c r="A139" t="s">
        <v>6044</v>
      </c>
      <c r="B139" t="s">
        <v>6157</v>
      </c>
      <c r="C139" t="s">
        <v>6289</v>
      </c>
      <c r="D139" s="162">
        <v>41262</v>
      </c>
      <c r="E139" t="s">
        <v>6366</v>
      </c>
      <c r="F139" t="s">
        <v>26649</v>
      </c>
      <c r="G139" t="s">
        <v>26846</v>
      </c>
    </row>
    <row r="140" spans="1:7" x14ac:dyDescent="0.25">
      <c r="A140" t="s">
        <v>6065</v>
      </c>
      <c r="B140" t="s">
        <v>6175</v>
      </c>
      <c r="C140" t="s">
        <v>6311</v>
      </c>
      <c r="D140" s="162">
        <v>41262</v>
      </c>
      <c r="E140" t="s">
        <v>6366</v>
      </c>
      <c r="F140" t="s">
        <v>26650</v>
      </c>
      <c r="G140" t="s">
        <v>26847</v>
      </c>
    </row>
    <row r="141" spans="1:7" x14ac:dyDescent="0.25">
      <c r="A141" t="s">
        <v>6062</v>
      </c>
      <c r="B141" t="s">
        <v>26509</v>
      </c>
      <c r="C141" t="s">
        <v>6308</v>
      </c>
      <c r="D141" s="162">
        <v>41262</v>
      </c>
      <c r="E141" t="s">
        <v>6363</v>
      </c>
      <c r="F141" t="s">
        <v>26651</v>
      </c>
      <c r="G141" t="s">
        <v>26848</v>
      </c>
    </row>
    <row r="142" spans="1:7" x14ac:dyDescent="0.25">
      <c r="A142" t="s">
        <v>6096</v>
      </c>
      <c r="B142" t="s">
        <v>6222</v>
      </c>
      <c r="C142" t="s">
        <v>6355</v>
      </c>
      <c r="D142" s="162">
        <v>41262</v>
      </c>
      <c r="E142" t="s">
        <v>6363</v>
      </c>
      <c r="F142" t="s">
        <v>26652</v>
      </c>
      <c r="G142" t="s">
        <v>26849</v>
      </c>
    </row>
    <row r="143" spans="1:7" x14ac:dyDescent="0.25">
      <c r="A143" t="s">
        <v>6061</v>
      </c>
      <c r="B143" t="s">
        <v>26510</v>
      </c>
      <c r="C143" t="s">
        <v>6307</v>
      </c>
      <c r="D143" s="162">
        <v>41262</v>
      </c>
      <c r="E143" t="s">
        <v>6363</v>
      </c>
      <c r="F143" t="s">
        <v>26653</v>
      </c>
      <c r="G143" t="s">
        <v>26850</v>
      </c>
    </row>
    <row r="144" spans="1:7" x14ac:dyDescent="0.25">
      <c r="A144" t="s">
        <v>6048</v>
      </c>
      <c r="B144" t="s">
        <v>26511</v>
      </c>
      <c r="C144" t="s">
        <v>6294</v>
      </c>
      <c r="D144" s="162">
        <v>41262</v>
      </c>
      <c r="E144" t="s">
        <v>6363</v>
      </c>
      <c r="F144" t="s">
        <v>26654</v>
      </c>
      <c r="G144" t="s">
        <v>26851</v>
      </c>
    </row>
    <row r="145" spans="1:7" x14ac:dyDescent="0.25">
      <c r="A145" t="s">
        <v>6019</v>
      </c>
      <c r="B145" t="s">
        <v>6136</v>
      </c>
      <c r="C145" t="s">
        <v>6265</v>
      </c>
      <c r="D145" s="162">
        <v>41262</v>
      </c>
      <c r="E145" t="s">
        <v>26381</v>
      </c>
      <c r="F145" t="s">
        <v>26655</v>
      </c>
      <c r="G145" t="s">
        <v>26852</v>
      </c>
    </row>
    <row r="146" spans="1:7" x14ac:dyDescent="0.25">
      <c r="A146" t="s">
        <v>21696</v>
      </c>
      <c r="B146" t="s">
        <v>6189</v>
      </c>
      <c r="C146" t="s">
        <v>6329</v>
      </c>
      <c r="D146" s="162">
        <v>41262</v>
      </c>
      <c r="E146" t="s">
        <v>26381</v>
      </c>
      <c r="F146" t="s">
        <v>26656</v>
      </c>
      <c r="G146" t="s">
        <v>26853</v>
      </c>
    </row>
    <row r="147" spans="1:7" x14ac:dyDescent="0.25">
      <c r="A147" t="s">
        <v>6039</v>
      </c>
      <c r="B147" t="s">
        <v>6153</v>
      </c>
      <c r="C147" t="s">
        <v>6284</v>
      </c>
      <c r="D147" s="162">
        <v>41262</v>
      </c>
      <c r="E147" t="s">
        <v>26381</v>
      </c>
      <c r="F147" t="s">
        <v>26657</v>
      </c>
      <c r="G147" t="s">
        <v>26854</v>
      </c>
    </row>
    <row r="148" spans="1:7" x14ac:dyDescent="0.25">
      <c r="A148" t="s">
        <v>5992</v>
      </c>
      <c r="B148" t="s">
        <v>6111</v>
      </c>
      <c r="C148" t="s">
        <v>6236</v>
      </c>
      <c r="D148" s="162">
        <v>41262</v>
      </c>
      <c r="E148" t="s">
        <v>6363</v>
      </c>
      <c r="F148" t="s">
        <v>26658</v>
      </c>
      <c r="G148" t="s">
        <v>26855</v>
      </c>
    </row>
    <row r="149" spans="1:7" x14ac:dyDescent="0.25">
      <c r="A149" t="s">
        <v>6072</v>
      </c>
      <c r="B149" t="s">
        <v>26512</v>
      </c>
      <c r="C149" t="s">
        <v>6318</v>
      </c>
      <c r="D149" s="162">
        <v>41262</v>
      </c>
      <c r="E149" t="s">
        <v>6363</v>
      </c>
      <c r="F149" t="s">
        <v>26659</v>
      </c>
      <c r="G149" t="s">
        <v>26856</v>
      </c>
    </row>
    <row r="150" spans="1:7" x14ac:dyDescent="0.25">
      <c r="A150" t="s">
        <v>1618</v>
      </c>
      <c r="B150" t="s">
        <v>26513</v>
      </c>
      <c r="C150" t="s">
        <v>3141</v>
      </c>
      <c r="D150" s="162">
        <v>41262</v>
      </c>
      <c r="E150" t="s">
        <v>6363</v>
      </c>
      <c r="F150" t="s">
        <v>26660</v>
      </c>
      <c r="G150" t="s">
        <v>26857</v>
      </c>
    </row>
    <row r="151" spans="1:7" x14ac:dyDescent="0.25">
      <c r="A151" t="s">
        <v>5989</v>
      </c>
      <c r="B151" t="s">
        <v>6107</v>
      </c>
      <c r="C151" t="s">
        <v>6233</v>
      </c>
      <c r="D151" s="162">
        <v>41262</v>
      </c>
      <c r="E151" t="s">
        <v>6363</v>
      </c>
      <c r="F151" t="s">
        <v>26661</v>
      </c>
      <c r="G151" t="s">
        <v>26858</v>
      </c>
    </row>
    <row r="152" spans="1:7" x14ac:dyDescent="0.25">
      <c r="A152" t="s">
        <v>2689</v>
      </c>
      <c r="B152" t="s">
        <v>26514</v>
      </c>
      <c r="C152" t="s">
        <v>6352</v>
      </c>
      <c r="D152" s="162">
        <v>41262</v>
      </c>
      <c r="E152" t="s">
        <v>6363</v>
      </c>
      <c r="F152" t="s">
        <v>26662</v>
      </c>
      <c r="G152" t="s">
        <v>26859</v>
      </c>
    </row>
    <row r="153" spans="1:7" x14ac:dyDescent="0.25">
      <c r="A153" t="s">
        <v>6032</v>
      </c>
      <c r="B153" t="s">
        <v>6148</v>
      </c>
      <c r="C153" t="s">
        <v>6277</v>
      </c>
      <c r="D153" s="162">
        <v>41262</v>
      </c>
      <c r="E153" t="s">
        <v>26399</v>
      </c>
      <c r="F153" t="s">
        <v>26663</v>
      </c>
      <c r="G153" t="s">
        <v>26860</v>
      </c>
    </row>
    <row r="154" spans="1:7" x14ac:dyDescent="0.25">
      <c r="A154" t="s">
        <v>1083</v>
      </c>
      <c r="B154" t="s">
        <v>26515</v>
      </c>
      <c r="C154" t="s">
        <v>1083</v>
      </c>
      <c r="D154" s="162">
        <v>41262</v>
      </c>
      <c r="E154" t="s">
        <v>6363</v>
      </c>
      <c r="F154" t="s">
        <v>26664</v>
      </c>
      <c r="G154" t="s">
        <v>26861</v>
      </c>
    </row>
    <row r="155" spans="1:7" x14ac:dyDescent="0.25">
      <c r="A155" t="s">
        <v>5270</v>
      </c>
      <c r="B155" t="s">
        <v>6197</v>
      </c>
      <c r="C155" t="s">
        <v>5272</v>
      </c>
      <c r="D155" s="162">
        <v>41262</v>
      </c>
      <c r="E155" t="s">
        <v>6363</v>
      </c>
      <c r="F155" t="s">
        <v>26665</v>
      </c>
      <c r="G155" t="s">
        <v>26862</v>
      </c>
    </row>
    <row r="156" spans="1:7" x14ac:dyDescent="0.25">
      <c r="A156" t="s">
        <v>6001</v>
      </c>
      <c r="B156" t="s">
        <v>6119</v>
      </c>
      <c r="C156" t="s">
        <v>6246</v>
      </c>
      <c r="D156" s="162">
        <v>41262</v>
      </c>
      <c r="E156" t="s">
        <v>26381</v>
      </c>
      <c r="F156" t="s">
        <v>26666</v>
      </c>
      <c r="G156" t="s">
        <v>26863</v>
      </c>
    </row>
    <row r="157" spans="1:7" x14ac:dyDescent="0.25">
      <c r="A157" t="s">
        <v>6004</v>
      </c>
      <c r="B157" t="s">
        <v>26516</v>
      </c>
      <c r="C157" t="s">
        <v>6250</v>
      </c>
      <c r="D157" s="162">
        <v>41262</v>
      </c>
      <c r="E157" t="s">
        <v>26381</v>
      </c>
      <c r="F157" t="s">
        <v>26667</v>
      </c>
      <c r="G157" t="s">
        <v>26864</v>
      </c>
    </row>
    <row r="158" spans="1:7" x14ac:dyDescent="0.25">
      <c r="A158" t="s">
        <v>5276</v>
      </c>
      <c r="B158" t="s">
        <v>6198</v>
      </c>
      <c r="C158" t="s">
        <v>5278</v>
      </c>
      <c r="D158" s="162">
        <v>41262</v>
      </c>
      <c r="E158" t="s">
        <v>6363</v>
      </c>
      <c r="F158" t="s">
        <v>26668</v>
      </c>
      <c r="G158" t="s">
        <v>26865</v>
      </c>
    </row>
    <row r="159" spans="1:7" x14ac:dyDescent="0.25">
      <c r="A159" t="s">
        <v>2056</v>
      </c>
      <c r="B159" t="s">
        <v>6158</v>
      </c>
      <c r="C159" t="s">
        <v>6290</v>
      </c>
      <c r="D159" s="162">
        <v>41262</v>
      </c>
      <c r="E159" t="s">
        <v>6363</v>
      </c>
      <c r="F159" t="s">
        <v>26669</v>
      </c>
      <c r="G159" t="s">
        <v>26866</v>
      </c>
    </row>
    <row r="160" spans="1:7" x14ac:dyDescent="0.25">
      <c r="A160" t="s">
        <v>6045</v>
      </c>
      <c r="B160" t="s">
        <v>6160</v>
      </c>
      <c r="C160" t="s">
        <v>6291</v>
      </c>
      <c r="D160" s="162">
        <v>41445</v>
      </c>
      <c r="E160" t="s">
        <v>6363</v>
      </c>
      <c r="F160" t="s">
        <v>26670</v>
      </c>
      <c r="G160" t="s">
        <v>26867</v>
      </c>
    </row>
    <row r="161" spans="1:7" x14ac:dyDescent="0.25">
      <c r="A161" t="s">
        <v>6028</v>
      </c>
      <c r="B161" t="s">
        <v>6145</v>
      </c>
      <c r="C161" t="s">
        <v>6273</v>
      </c>
      <c r="D161" s="162">
        <v>41445</v>
      </c>
      <c r="E161" t="s">
        <v>26381</v>
      </c>
      <c r="F161" t="s">
        <v>26671</v>
      </c>
      <c r="G161" t="s">
        <v>26868</v>
      </c>
    </row>
    <row r="162" spans="1:7" x14ac:dyDescent="0.25">
      <c r="A162" t="s">
        <v>6069</v>
      </c>
      <c r="B162" t="s">
        <v>6179</v>
      </c>
      <c r="C162" t="s">
        <v>6316</v>
      </c>
      <c r="D162" s="162">
        <v>41445</v>
      </c>
      <c r="E162" t="s">
        <v>26381</v>
      </c>
      <c r="F162" t="s">
        <v>26672</v>
      </c>
      <c r="G162" t="s">
        <v>26869</v>
      </c>
    </row>
    <row r="163" spans="1:7" x14ac:dyDescent="0.25">
      <c r="A163" t="s">
        <v>6036</v>
      </c>
      <c r="B163" t="s">
        <v>6150</v>
      </c>
      <c r="C163" t="s">
        <v>6281</v>
      </c>
      <c r="D163" s="162">
        <v>41445</v>
      </c>
      <c r="E163" t="s">
        <v>26381</v>
      </c>
      <c r="F163" t="s">
        <v>26673</v>
      </c>
      <c r="G163" t="s">
        <v>26870</v>
      </c>
    </row>
    <row r="164" spans="1:7" x14ac:dyDescent="0.25">
      <c r="A164" t="s">
        <v>1871</v>
      </c>
      <c r="B164" t="s">
        <v>6134</v>
      </c>
      <c r="C164" t="s">
        <v>6264</v>
      </c>
      <c r="D164" s="162">
        <v>41445</v>
      </c>
      <c r="E164" t="s">
        <v>26381</v>
      </c>
      <c r="F164" t="s">
        <v>26674</v>
      </c>
      <c r="G164" t="s">
        <v>26871</v>
      </c>
    </row>
    <row r="165" spans="1:7" x14ac:dyDescent="0.25">
      <c r="A165" t="s">
        <v>6058</v>
      </c>
      <c r="B165" t="s">
        <v>6170</v>
      </c>
      <c r="C165" t="s">
        <v>6304</v>
      </c>
      <c r="D165" s="162">
        <v>41445</v>
      </c>
      <c r="E165" t="s">
        <v>6363</v>
      </c>
      <c r="F165" t="s">
        <v>26675</v>
      </c>
      <c r="G165" t="s">
        <v>26872</v>
      </c>
    </row>
    <row r="166" spans="1:7" x14ac:dyDescent="0.25">
      <c r="A166" t="s">
        <v>6081</v>
      </c>
      <c r="B166" t="s">
        <v>6193</v>
      </c>
      <c r="C166" t="s">
        <v>6333</v>
      </c>
      <c r="D166" s="162">
        <v>41445</v>
      </c>
      <c r="E166" t="s">
        <v>6363</v>
      </c>
      <c r="F166" t="s">
        <v>26676</v>
      </c>
      <c r="G166" t="s">
        <v>26873</v>
      </c>
    </row>
    <row r="167" spans="1:7" x14ac:dyDescent="0.25">
      <c r="A167" t="s">
        <v>5997</v>
      </c>
      <c r="B167" t="s">
        <v>6117</v>
      </c>
      <c r="C167" t="s">
        <v>6241</v>
      </c>
      <c r="D167" s="162">
        <v>41445</v>
      </c>
      <c r="E167" t="s">
        <v>6363</v>
      </c>
      <c r="F167" t="s">
        <v>26677</v>
      </c>
      <c r="G167" t="s">
        <v>26874</v>
      </c>
    </row>
    <row r="168" spans="1:7" x14ac:dyDescent="0.25">
      <c r="A168" t="s">
        <v>4401</v>
      </c>
      <c r="B168" t="s">
        <v>6166</v>
      </c>
      <c r="C168" t="s">
        <v>4403</v>
      </c>
      <c r="D168" s="162">
        <v>41445</v>
      </c>
      <c r="E168" t="s">
        <v>26543</v>
      </c>
      <c r="F168" t="s">
        <v>26678</v>
      </c>
      <c r="G168" t="s">
        <v>26875</v>
      </c>
    </row>
    <row r="169" spans="1:7" x14ac:dyDescent="0.25">
      <c r="A169" t="s">
        <v>1083</v>
      </c>
      <c r="B169" t="s">
        <v>26517</v>
      </c>
      <c r="C169" t="s">
        <v>1083</v>
      </c>
      <c r="D169" s="162">
        <v>41445</v>
      </c>
      <c r="E169" t="s">
        <v>6363</v>
      </c>
      <c r="F169" t="s">
        <v>26679</v>
      </c>
      <c r="G169" t="s">
        <v>26876</v>
      </c>
    </row>
    <row r="170" spans="1:7" x14ac:dyDescent="0.25">
      <c r="A170" t="s">
        <v>6101</v>
      </c>
      <c r="B170" t="s">
        <v>6228</v>
      </c>
      <c r="C170" t="s">
        <v>6361</v>
      </c>
      <c r="D170" s="162">
        <v>41445</v>
      </c>
      <c r="E170" t="s">
        <v>26543</v>
      </c>
      <c r="F170" t="s">
        <v>26680</v>
      </c>
      <c r="G170" t="s">
        <v>26877</v>
      </c>
    </row>
    <row r="171" spans="1:7" x14ac:dyDescent="0.25">
      <c r="A171" t="s">
        <v>962</v>
      </c>
      <c r="B171" t="s">
        <v>6186</v>
      </c>
      <c r="C171" t="s">
        <v>6327</v>
      </c>
      <c r="D171" s="162">
        <v>41624</v>
      </c>
      <c r="E171" t="s">
        <v>26381</v>
      </c>
      <c r="F171" t="s">
        <v>26681</v>
      </c>
      <c r="G171" t="s">
        <v>26878</v>
      </c>
    </row>
    <row r="172" spans="1:7" x14ac:dyDescent="0.25">
      <c r="A172" t="s">
        <v>966</v>
      </c>
      <c r="B172" t="s">
        <v>6182</v>
      </c>
      <c r="C172" t="s">
        <v>6321</v>
      </c>
      <c r="D172" s="162">
        <v>41624</v>
      </c>
      <c r="E172" t="s">
        <v>26381</v>
      </c>
      <c r="F172" t="s">
        <v>26682</v>
      </c>
      <c r="G172" t="s">
        <v>26879</v>
      </c>
    </row>
    <row r="173" spans="1:7" x14ac:dyDescent="0.25">
      <c r="A173" t="s">
        <v>2673</v>
      </c>
      <c r="B173" t="s">
        <v>6217</v>
      </c>
      <c r="C173" t="s">
        <v>6351</v>
      </c>
      <c r="D173" s="162">
        <v>41624</v>
      </c>
      <c r="E173" t="s">
        <v>26381</v>
      </c>
      <c r="F173" t="s">
        <v>26683</v>
      </c>
      <c r="G173" t="s">
        <v>26880</v>
      </c>
    </row>
    <row r="174" spans="1:7" x14ac:dyDescent="0.25">
      <c r="A174" t="s">
        <v>1769</v>
      </c>
      <c r="B174" t="s">
        <v>26518</v>
      </c>
      <c r="C174" t="s">
        <v>6243</v>
      </c>
      <c r="D174" s="162">
        <v>41624</v>
      </c>
      <c r="E174" t="s">
        <v>26381</v>
      </c>
      <c r="F174" t="s">
        <v>26684</v>
      </c>
      <c r="G174" t="s">
        <v>26881</v>
      </c>
    </row>
    <row r="175" spans="1:7" x14ac:dyDescent="0.25">
      <c r="A175" t="s">
        <v>26469</v>
      </c>
      <c r="B175" t="s">
        <v>6163</v>
      </c>
      <c r="C175" t="s">
        <v>1439</v>
      </c>
      <c r="D175" s="162">
        <v>41624</v>
      </c>
      <c r="E175" t="s">
        <v>6363</v>
      </c>
      <c r="F175" t="s">
        <v>26685</v>
      </c>
      <c r="G175" t="s">
        <v>26882</v>
      </c>
    </row>
    <row r="176" spans="1:7" x14ac:dyDescent="0.25">
      <c r="A176" t="s">
        <v>2586</v>
      </c>
      <c r="B176" t="s">
        <v>6202</v>
      </c>
      <c r="C176" t="s">
        <v>6339</v>
      </c>
      <c r="D176" s="162">
        <v>41624</v>
      </c>
      <c r="E176" t="s">
        <v>6363</v>
      </c>
      <c r="F176" t="s">
        <v>26686</v>
      </c>
      <c r="G176" t="s">
        <v>26883</v>
      </c>
    </row>
    <row r="177" spans="1:7" x14ac:dyDescent="0.25">
      <c r="A177" t="s">
        <v>1121</v>
      </c>
      <c r="B177" t="s">
        <v>26519</v>
      </c>
      <c r="C177" t="s">
        <v>1123</v>
      </c>
      <c r="D177" s="162">
        <v>41624</v>
      </c>
      <c r="E177" t="s">
        <v>26381</v>
      </c>
      <c r="F177" t="s">
        <v>26687</v>
      </c>
      <c r="G177" t="s">
        <v>26884</v>
      </c>
    </row>
    <row r="178" spans="1:7" x14ac:dyDescent="0.25">
      <c r="A178" t="s">
        <v>1118</v>
      </c>
      <c r="B178" t="s">
        <v>26520</v>
      </c>
      <c r="C178" t="s">
        <v>1120</v>
      </c>
      <c r="D178" s="162">
        <v>41806</v>
      </c>
      <c r="E178" t="s">
        <v>26381</v>
      </c>
      <c r="F178" t="s">
        <v>26688</v>
      </c>
      <c r="G178" t="s">
        <v>26885</v>
      </c>
    </row>
    <row r="179" spans="1:7" x14ac:dyDescent="0.25">
      <c r="A179" t="s">
        <v>1083</v>
      </c>
      <c r="B179" t="s">
        <v>26521</v>
      </c>
      <c r="C179" t="s">
        <v>1083</v>
      </c>
      <c r="D179" s="162">
        <v>41806</v>
      </c>
      <c r="E179" t="s">
        <v>6363</v>
      </c>
      <c r="F179" t="s">
        <v>26689</v>
      </c>
      <c r="G179" t="s">
        <v>26886</v>
      </c>
    </row>
    <row r="180" spans="1:7" x14ac:dyDescent="0.25">
      <c r="A180" t="s">
        <v>1083</v>
      </c>
      <c r="B180" t="s">
        <v>26522</v>
      </c>
      <c r="C180" t="s">
        <v>1083</v>
      </c>
      <c r="D180" s="162">
        <v>41806</v>
      </c>
      <c r="E180" t="s">
        <v>6363</v>
      </c>
      <c r="F180" t="s">
        <v>26689</v>
      </c>
      <c r="G180" t="s">
        <v>26886</v>
      </c>
    </row>
    <row r="181" spans="1:7" x14ac:dyDescent="0.25">
      <c r="A181" t="s">
        <v>6030</v>
      </c>
      <c r="B181" t="s">
        <v>26523</v>
      </c>
      <c r="C181" t="s">
        <v>6334</v>
      </c>
      <c r="D181" s="162">
        <v>41806</v>
      </c>
      <c r="E181" t="s">
        <v>6363</v>
      </c>
      <c r="F181" t="s">
        <v>26689</v>
      </c>
      <c r="G181" t="s">
        <v>26886</v>
      </c>
    </row>
    <row r="182" spans="1:7" x14ac:dyDescent="0.25">
      <c r="A182" t="s">
        <v>6082</v>
      </c>
      <c r="B182" t="s">
        <v>26524</v>
      </c>
      <c r="C182" t="s">
        <v>6275</v>
      </c>
      <c r="D182" s="162">
        <v>41806</v>
      </c>
      <c r="E182" t="s">
        <v>6363</v>
      </c>
      <c r="F182" t="s">
        <v>26689</v>
      </c>
      <c r="G182" t="s">
        <v>26886</v>
      </c>
    </row>
    <row r="183" spans="1:7" x14ac:dyDescent="0.25">
      <c r="A183" t="s">
        <v>1968</v>
      </c>
      <c r="B183" t="s">
        <v>6144</v>
      </c>
      <c r="C183" t="s">
        <v>6272</v>
      </c>
      <c r="D183" s="162">
        <v>41990</v>
      </c>
      <c r="E183" t="s">
        <v>26542</v>
      </c>
      <c r="F183" t="s">
        <v>26690</v>
      </c>
      <c r="G183" t="s">
        <v>26887</v>
      </c>
    </row>
    <row r="184" spans="1:7" x14ac:dyDescent="0.25">
      <c r="A184" t="s">
        <v>6059</v>
      </c>
      <c r="B184" t="s">
        <v>6171</v>
      </c>
      <c r="C184" t="s">
        <v>6305</v>
      </c>
      <c r="D184" s="162">
        <v>41990</v>
      </c>
      <c r="E184" t="s">
        <v>26543</v>
      </c>
      <c r="F184" t="s">
        <v>26691</v>
      </c>
      <c r="G184" t="s">
        <v>26888</v>
      </c>
    </row>
    <row r="185" spans="1:7" x14ac:dyDescent="0.25">
      <c r="A185" t="s">
        <v>1081</v>
      </c>
      <c r="B185" t="s">
        <v>6185</v>
      </c>
      <c r="C185" t="s">
        <v>6326</v>
      </c>
      <c r="D185" s="162">
        <v>41990</v>
      </c>
      <c r="E185" t="s">
        <v>26543</v>
      </c>
      <c r="F185" t="s">
        <v>26692</v>
      </c>
      <c r="G185" t="s">
        <v>26889</v>
      </c>
    </row>
    <row r="186" spans="1:7" x14ac:dyDescent="0.25">
      <c r="A186" t="s">
        <v>5991</v>
      </c>
      <c r="B186" t="s">
        <v>6110</v>
      </c>
      <c r="C186" t="s">
        <v>6235</v>
      </c>
      <c r="D186" s="162">
        <v>41990</v>
      </c>
      <c r="E186" t="s">
        <v>26543</v>
      </c>
      <c r="F186" t="s">
        <v>26693</v>
      </c>
      <c r="G186" t="s">
        <v>26890</v>
      </c>
    </row>
    <row r="187" spans="1:7" x14ac:dyDescent="0.25">
      <c r="A187" t="s">
        <v>5990</v>
      </c>
      <c r="B187" t="s">
        <v>6109</v>
      </c>
      <c r="C187" t="s">
        <v>6234</v>
      </c>
      <c r="D187" s="162">
        <v>41990</v>
      </c>
      <c r="E187" t="s">
        <v>26543</v>
      </c>
      <c r="F187" t="s">
        <v>26694</v>
      </c>
      <c r="G187" t="s">
        <v>26891</v>
      </c>
    </row>
    <row r="188" spans="1:7" x14ac:dyDescent="0.25">
      <c r="A188" t="s">
        <v>6086</v>
      </c>
      <c r="B188" t="s">
        <v>6203</v>
      </c>
      <c r="C188" t="s">
        <v>6340</v>
      </c>
      <c r="D188" s="162">
        <v>41990</v>
      </c>
      <c r="E188" t="s">
        <v>26544</v>
      </c>
      <c r="F188" t="s">
        <v>26695</v>
      </c>
      <c r="G188" t="s">
        <v>26892</v>
      </c>
    </row>
    <row r="189" spans="1:7" x14ac:dyDescent="0.25">
      <c r="A189" t="s">
        <v>1083</v>
      </c>
      <c r="B189" t="s">
        <v>6104</v>
      </c>
      <c r="C189" t="s">
        <v>1083</v>
      </c>
      <c r="D189" s="162">
        <v>41990</v>
      </c>
      <c r="E189" t="s">
        <v>26381</v>
      </c>
      <c r="F189" t="s">
        <v>26696</v>
      </c>
      <c r="G189" t="s">
        <v>26893</v>
      </c>
    </row>
    <row r="190" spans="1:7" x14ac:dyDescent="0.25">
      <c r="A190" t="s">
        <v>5998</v>
      </c>
      <c r="B190" t="s">
        <v>26525</v>
      </c>
      <c r="C190" t="s">
        <v>6242</v>
      </c>
      <c r="D190" s="162">
        <v>41990</v>
      </c>
      <c r="E190" t="s">
        <v>26381</v>
      </c>
      <c r="F190" t="s">
        <v>26696</v>
      </c>
      <c r="G190" t="s">
        <v>26893</v>
      </c>
    </row>
    <row r="191" spans="1:7" x14ac:dyDescent="0.25">
      <c r="A191" t="s">
        <v>1287</v>
      </c>
      <c r="B191" t="s">
        <v>6104</v>
      </c>
      <c r="C191" t="s">
        <v>1288</v>
      </c>
      <c r="D191" s="162">
        <v>42170</v>
      </c>
      <c r="E191" t="s">
        <v>26381</v>
      </c>
      <c r="F191" t="s">
        <v>26696</v>
      </c>
      <c r="G191" t="s">
        <v>26893</v>
      </c>
    </row>
    <row r="192" spans="1:7" x14ac:dyDescent="0.25">
      <c r="A192" t="s">
        <v>26470</v>
      </c>
      <c r="B192" t="s">
        <v>6128</v>
      </c>
      <c r="C192" t="s">
        <v>6266</v>
      </c>
      <c r="D192" s="162">
        <v>42170</v>
      </c>
      <c r="E192" t="s">
        <v>26381</v>
      </c>
      <c r="F192" t="s">
        <v>26697</v>
      </c>
      <c r="G192" t="s">
        <v>26894</v>
      </c>
    </row>
    <row r="193" spans="1:7" x14ac:dyDescent="0.25">
      <c r="A193" t="s">
        <v>6085</v>
      </c>
      <c r="B193" t="s">
        <v>6201</v>
      </c>
      <c r="C193" t="s">
        <v>6338</v>
      </c>
      <c r="D193" s="162">
        <v>42170</v>
      </c>
      <c r="E193" t="s">
        <v>26542</v>
      </c>
      <c r="F193" t="s">
        <v>26698</v>
      </c>
      <c r="G193" t="s">
        <v>26895</v>
      </c>
    </row>
    <row r="194" spans="1:7" x14ac:dyDescent="0.25">
      <c r="A194" t="s">
        <v>6084</v>
      </c>
      <c r="B194" t="s">
        <v>6199</v>
      </c>
      <c r="C194" t="s">
        <v>6337</v>
      </c>
      <c r="D194" s="162">
        <v>42170</v>
      </c>
      <c r="E194" t="s">
        <v>26544</v>
      </c>
      <c r="F194" t="s">
        <v>26699</v>
      </c>
      <c r="G194" t="s">
        <v>26896</v>
      </c>
    </row>
    <row r="195" spans="1:7" x14ac:dyDescent="0.25">
      <c r="A195" t="s">
        <v>9866</v>
      </c>
      <c r="B195" t="s">
        <v>6103</v>
      </c>
      <c r="C195" t="s">
        <v>6231</v>
      </c>
      <c r="D195" s="162">
        <v>42170</v>
      </c>
      <c r="E195" t="s">
        <v>26544</v>
      </c>
      <c r="F195" t="s">
        <v>26700</v>
      </c>
      <c r="G195" t="s">
        <v>26897</v>
      </c>
    </row>
    <row r="196" spans="1:7" x14ac:dyDescent="0.25">
      <c r="A196" t="s">
        <v>6014</v>
      </c>
      <c r="B196" t="s">
        <v>6130</v>
      </c>
      <c r="C196" t="s">
        <v>6259</v>
      </c>
      <c r="D196" s="162">
        <v>42170</v>
      </c>
      <c r="E196" t="s">
        <v>26381</v>
      </c>
      <c r="F196" t="s">
        <v>26701</v>
      </c>
      <c r="G196" t="s">
        <v>26898</v>
      </c>
    </row>
    <row r="197" spans="1:7" x14ac:dyDescent="0.25">
      <c r="A197" t="s">
        <v>2624</v>
      </c>
      <c r="B197" t="s">
        <v>6206</v>
      </c>
      <c r="C197" t="s">
        <v>6342</v>
      </c>
      <c r="D197" s="162">
        <v>42170</v>
      </c>
      <c r="E197" t="s">
        <v>6363</v>
      </c>
      <c r="F197" t="s">
        <v>26702</v>
      </c>
      <c r="G197" t="s">
        <v>26899</v>
      </c>
    </row>
    <row r="198" spans="1:7" x14ac:dyDescent="0.25">
      <c r="A198" t="s">
        <v>2629</v>
      </c>
      <c r="B198" t="s">
        <v>6207</v>
      </c>
      <c r="C198" t="s">
        <v>6343</v>
      </c>
      <c r="D198" s="162">
        <v>42170</v>
      </c>
      <c r="E198" t="s">
        <v>26542</v>
      </c>
      <c r="F198" t="s">
        <v>26703</v>
      </c>
      <c r="G198" t="s">
        <v>26900</v>
      </c>
    </row>
    <row r="199" spans="1:7" x14ac:dyDescent="0.25">
      <c r="A199" t="s">
        <v>6010</v>
      </c>
      <c r="B199" t="s">
        <v>26526</v>
      </c>
      <c r="C199" t="s">
        <v>6256</v>
      </c>
      <c r="D199" s="162">
        <v>42170</v>
      </c>
      <c r="E199" t="s">
        <v>6363</v>
      </c>
      <c r="F199" t="s">
        <v>26704</v>
      </c>
      <c r="G199" t="s">
        <v>26901</v>
      </c>
    </row>
    <row r="200" spans="1:7" x14ac:dyDescent="0.25">
      <c r="A200" t="s">
        <v>5560</v>
      </c>
      <c r="B200" t="s">
        <v>6219</v>
      </c>
      <c r="C200" t="s">
        <v>5562</v>
      </c>
      <c r="D200" s="162">
        <v>42170</v>
      </c>
      <c r="E200" t="s">
        <v>26421</v>
      </c>
      <c r="F200" t="s">
        <v>26705</v>
      </c>
      <c r="G200" t="s">
        <v>26902</v>
      </c>
    </row>
    <row r="201" spans="1:7" x14ac:dyDescent="0.25">
      <c r="A201" t="s">
        <v>6094</v>
      </c>
      <c r="B201" t="s">
        <v>6220</v>
      </c>
      <c r="C201" t="s">
        <v>6353</v>
      </c>
      <c r="D201" t="s">
        <v>6367</v>
      </c>
      <c r="E201" t="s">
        <v>26545</v>
      </c>
      <c r="F201" t="s">
        <v>26706</v>
      </c>
      <c r="G201" t="s">
        <v>26903</v>
      </c>
    </row>
    <row r="202" spans="1:7" x14ac:dyDescent="0.25">
      <c r="A202" t="s">
        <v>6098</v>
      </c>
      <c r="B202" t="s">
        <v>6224</v>
      </c>
      <c r="C202" t="s">
        <v>6357</v>
      </c>
      <c r="D202" t="s">
        <v>6364</v>
      </c>
      <c r="E202" t="s">
        <v>26545</v>
      </c>
      <c r="F202" t="s">
        <v>26707</v>
      </c>
      <c r="G202" t="s">
        <v>26904</v>
      </c>
    </row>
    <row r="203" spans="1:7" x14ac:dyDescent="0.25">
      <c r="A203" t="s">
        <v>6099</v>
      </c>
      <c r="B203" t="s">
        <v>6225</v>
      </c>
      <c r="C203" t="s">
        <v>6358</v>
      </c>
      <c r="E203" t="s">
        <v>26545</v>
      </c>
      <c r="F203" t="s">
        <v>26708</v>
      </c>
      <c r="G203" t="s">
        <v>26905</v>
      </c>
    </row>
    <row r="204" spans="1:7" x14ac:dyDescent="0.25">
      <c r="A204" t="s">
        <v>6095</v>
      </c>
      <c r="B204" t="s">
        <v>6221</v>
      </c>
      <c r="C204" t="s">
        <v>6354</v>
      </c>
      <c r="D204" t="s">
        <v>26436</v>
      </c>
      <c r="E204" t="s">
        <v>26545</v>
      </c>
      <c r="F204" t="s">
        <v>26709</v>
      </c>
      <c r="G204" t="s">
        <v>26906</v>
      </c>
    </row>
    <row r="205" spans="1:7" x14ac:dyDescent="0.25">
      <c r="A205" t="s">
        <v>940</v>
      </c>
      <c r="B205" t="s">
        <v>6212</v>
      </c>
      <c r="C205" t="s">
        <v>941</v>
      </c>
      <c r="D205" t="s">
        <v>26432</v>
      </c>
      <c r="E205" t="s">
        <v>26445</v>
      </c>
      <c r="F205" t="s">
        <v>26710</v>
      </c>
      <c r="G205" t="s">
        <v>26907</v>
      </c>
    </row>
    <row r="206" spans="1:7" x14ac:dyDescent="0.25">
      <c r="A206" t="s">
        <v>6083</v>
      </c>
      <c r="B206" t="s">
        <v>6194</v>
      </c>
      <c r="C206" t="s">
        <v>6335</v>
      </c>
      <c r="D206" t="s">
        <v>26432</v>
      </c>
      <c r="E206" t="s">
        <v>26543</v>
      </c>
      <c r="F206" t="s">
        <v>26711</v>
      </c>
      <c r="G206" t="s">
        <v>26908</v>
      </c>
    </row>
    <row r="207" spans="1:7" x14ac:dyDescent="0.25">
      <c r="A207" t="s">
        <v>6018</v>
      </c>
      <c r="B207" t="s">
        <v>6133</v>
      </c>
      <c r="C207" t="s">
        <v>6263</v>
      </c>
      <c r="D207" t="s">
        <v>26445</v>
      </c>
      <c r="E207" t="s">
        <v>26543</v>
      </c>
      <c r="F207" t="s">
        <v>26712</v>
      </c>
      <c r="G207" t="s">
        <v>26909</v>
      </c>
    </row>
    <row r="208" spans="1:7" x14ac:dyDescent="0.25">
      <c r="A208" t="s">
        <v>6029</v>
      </c>
      <c r="B208" t="s">
        <v>6146</v>
      </c>
      <c r="C208" t="s">
        <v>6274</v>
      </c>
      <c r="D208" t="s">
        <v>26381</v>
      </c>
      <c r="E208" t="s">
        <v>26543</v>
      </c>
      <c r="F208" t="s">
        <v>26713</v>
      </c>
      <c r="G208" t="s">
        <v>26910</v>
      </c>
    </row>
    <row r="209" spans="1:7" x14ac:dyDescent="0.25">
      <c r="A209" t="s">
        <v>6071</v>
      </c>
      <c r="B209" t="s">
        <v>26527</v>
      </c>
      <c r="C209" t="s">
        <v>6317</v>
      </c>
      <c r="D209" t="s">
        <v>26432</v>
      </c>
      <c r="E209" t="s">
        <v>26421</v>
      </c>
      <c r="F209" t="s">
        <v>26714</v>
      </c>
      <c r="G209" t="s">
        <v>26911</v>
      </c>
    </row>
    <row r="210" spans="1:7" x14ac:dyDescent="0.25">
      <c r="A210" t="s">
        <v>1062</v>
      </c>
      <c r="B210" t="s">
        <v>26528</v>
      </c>
      <c r="C210" t="s">
        <v>1064</v>
      </c>
      <c r="D210" t="s">
        <v>26436</v>
      </c>
      <c r="E210" t="s">
        <v>26381</v>
      </c>
      <c r="F210" t="s">
        <v>26715</v>
      </c>
      <c r="G210" t="s">
        <v>26912</v>
      </c>
    </row>
    <row r="211" spans="1:7" x14ac:dyDescent="0.25">
      <c r="A211" t="s">
        <v>1559</v>
      </c>
      <c r="B211" t="s">
        <v>6112</v>
      </c>
      <c r="C211" t="s">
        <v>6237</v>
      </c>
      <c r="D211" t="s">
        <v>26381</v>
      </c>
      <c r="E211" t="s">
        <v>6363</v>
      </c>
      <c r="F211" t="s">
        <v>26716</v>
      </c>
      <c r="G211" t="s">
        <v>26913</v>
      </c>
    </row>
    <row r="212" spans="1:7" x14ac:dyDescent="0.25">
      <c r="A212" t="s">
        <v>6090</v>
      </c>
      <c r="B212" t="s">
        <v>6210</v>
      </c>
      <c r="C212" t="s">
        <v>6346</v>
      </c>
      <c r="D212" t="s">
        <v>26432</v>
      </c>
      <c r="E212" t="s">
        <v>6365</v>
      </c>
      <c r="F212" t="s">
        <v>26717</v>
      </c>
      <c r="G212" t="s">
        <v>26914</v>
      </c>
    </row>
    <row r="213" spans="1:7" x14ac:dyDescent="0.25">
      <c r="A213" t="s">
        <v>6093</v>
      </c>
      <c r="B213" t="s">
        <v>6215</v>
      </c>
      <c r="C213" t="s">
        <v>6350</v>
      </c>
      <c r="D213" t="s">
        <v>6365</v>
      </c>
      <c r="E213" t="s">
        <v>26432</v>
      </c>
      <c r="F213" t="s">
        <v>26718</v>
      </c>
      <c r="G213" t="s">
        <v>26915</v>
      </c>
    </row>
    <row r="214" spans="1:7" x14ac:dyDescent="0.25">
      <c r="A214" t="s">
        <v>6005</v>
      </c>
      <c r="B214" t="s">
        <v>6122</v>
      </c>
      <c r="C214" t="s">
        <v>6251</v>
      </c>
      <c r="D214" t="s">
        <v>6365</v>
      </c>
      <c r="E214" t="s">
        <v>26546</v>
      </c>
      <c r="F214" t="s">
        <v>26719</v>
      </c>
      <c r="G214" t="s">
        <v>26916</v>
      </c>
    </row>
    <row r="215" spans="1:7" x14ac:dyDescent="0.25">
      <c r="A215" t="s">
        <v>947</v>
      </c>
      <c r="B215" t="s">
        <v>6216</v>
      </c>
      <c r="C215" t="s">
        <v>948</v>
      </c>
      <c r="D215" t="s">
        <v>26421</v>
      </c>
      <c r="E215" t="s">
        <v>26445</v>
      </c>
      <c r="F215" t="s">
        <v>26720</v>
      </c>
      <c r="G215" t="s">
        <v>26917</v>
      </c>
    </row>
    <row r="216" spans="1:7" x14ac:dyDescent="0.25">
      <c r="A216" t="s">
        <v>963</v>
      </c>
      <c r="B216" t="s">
        <v>6121</v>
      </c>
      <c r="C216" t="s">
        <v>6249</v>
      </c>
      <c r="D216" t="s">
        <v>26423</v>
      </c>
      <c r="E216" t="s">
        <v>26416</v>
      </c>
      <c r="F216" t="s">
        <v>26721</v>
      </c>
      <c r="G216" t="s">
        <v>26918</v>
      </c>
    </row>
    <row r="217" spans="1:7" x14ac:dyDescent="0.25">
      <c r="A217" t="s">
        <v>4697</v>
      </c>
      <c r="B217" t="s">
        <v>6173</v>
      </c>
      <c r="C217" t="s">
        <v>4699</v>
      </c>
      <c r="D217" t="s">
        <v>26423</v>
      </c>
      <c r="E217" t="s">
        <v>26546</v>
      </c>
      <c r="F217" t="s">
        <v>26722</v>
      </c>
      <c r="G217" t="s">
        <v>26919</v>
      </c>
    </row>
    <row r="218" spans="1:7" x14ac:dyDescent="0.25">
      <c r="A218" t="s">
        <v>6080</v>
      </c>
      <c r="B218" t="s">
        <v>6192</v>
      </c>
      <c r="C218" t="s">
        <v>6332</v>
      </c>
      <c r="D218" t="s">
        <v>26423</v>
      </c>
      <c r="E218" t="s">
        <v>26543</v>
      </c>
      <c r="F218" t="s">
        <v>26723</v>
      </c>
      <c r="G218" t="s">
        <v>26920</v>
      </c>
    </row>
    <row r="219" spans="1:7" x14ac:dyDescent="0.25">
      <c r="A219" t="s">
        <v>1879</v>
      </c>
      <c r="B219" t="s">
        <v>6135</v>
      </c>
      <c r="C219" t="s">
        <v>3446</v>
      </c>
      <c r="D219" t="s">
        <v>26421</v>
      </c>
      <c r="E219" t="s">
        <v>6363</v>
      </c>
      <c r="F219" t="s">
        <v>26724</v>
      </c>
      <c r="G219" t="s">
        <v>26921</v>
      </c>
    </row>
    <row r="220" spans="1:7" x14ac:dyDescent="0.25">
      <c r="A220" t="s">
        <v>1962</v>
      </c>
      <c r="B220" t="s">
        <v>6143</v>
      </c>
      <c r="C220" t="s">
        <v>3505</v>
      </c>
      <c r="D220" t="s">
        <v>26399</v>
      </c>
      <c r="E220" t="s">
        <v>6363</v>
      </c>
      <c r="F220" t="s">
        <v>26725</v>
      </c>
      <c r="G220" t="s">
        <v>26922</v>
      </c>
    </row>
    <row r="221" spans="1:7" x14ac:dyDescent="0.25">
      <c r="A221" t="s">
        <v>943</v>
      </c>
      <c r="B221" t="s">
        <v>6213</v>
      </c>
      <c r="C221" t="s">
        <v>944</v>
      </c>
      <c r="D221" t="s">
        <v>6365</v>
      </c>
      <c r="E221" t="s">
        <v>26445</v>
      </c>
      <c r="F221" t="s">
        <v>26726</v>
      </c>
      <c r="G221" t="s">
        <v>26923</v>
      </c>
    </row>
    <row r="222" spans="1:7" x14ac:dyDescent="0.25">
      <c r="A222" t="s">
        <v>1083</v>
      </c>
      <c r="B222" t="s">
        <v>26529</v>
      </c>
      <c r="C222" t="s">
        <v>1083</v>
      </c>
      <c r="D222" t="s">
        <v>26416</v>
      </c>
      <c r="E222" t="s">
        <v>26546</v>
      </c>
      <c r="F222" t="s">
        <v>26727</v>
      </c>
      <c r="G222" t="s">
        <v>26924</v>
      </c>
    </row>
    <row r="223" spans="1:7" x14ac:dyDescent="0.25">
      <c r="A223" t="s">
        <v>6027</v>
      </c>
      <c r="B223" t="s">
        <v>26530</v>
      </c>
      <c r="C223" t="s">
        <v>1083</v>
      </c>
      <c r="D223" t="s">
        <v>26399</v>
      </c>
      <c r="E223" t="s">
        <v>26546</v>
      </c>
      <c r="F223" t="s">
        <v>26727</v>
      </c>
      <c r="G223" t="s">
        <v>26924</v>
      </c>
    </row>
    <row r="224" spans="1:7" x14ac:dyDescent="0.25">
      <c r="A224" t="s">
        <v>6026</v>
      </c>
      <c r="B224" t="s">
        <v>26531</v>
      </c>
      <c r="C224" t="s">
        <v>1083</v>
      </c>
      <c r="D224" t="s">
        <v>26372</v>
      </c>
      <c r="E224" t="s">
        <v>26546</v>
      </c>
      <c r="F224" t="s">
        <v>26727</v>
      </c>
      <c r="G224" t="s">
        <v>26924</v>
      </c>
    </row>
    <row r="225" spans="1:7" x14ac:dyDescent="0.25">
      <c r="A225" t="s">
        <v>6047</v>
      </c>
      <c r="B225" t="s">
        <v>26532</v>
      </c>
      <c r="C225" t="s">
        <v>6293</v>
      </c>
      <c r="D225" t="s">
        <v>26372</v>
      </c>
      <c r="E225" t="s">
        <v>26546</v>
      </c>
      <c r="F225" t="s">
        <v>26727</v>
      </c>
      <c r="G225" t="s">
        <v>26924</v>
      </c>
    </row>
    <row r="226" spans="1:7" x14ac:dyDescent="0.25">
      <c r="A226" t="s">
        <v>6052</v>
      </c>
      <c r="B226" t="s">
        <v>26533</v>
      </c>
      <c r="C226" t="s">
        <v>6298</v>
      </c>
      <c r="D226" t="s">
        <v>26372</v>
      </c>
      <c r="E226" t="s">
        <v>26546</v>
      </c>
      <c r="F226" t="s">
        <v>26727</v>
      </c>
      <c r="G226" t="s">
        <v>26924</v>
      </c>
    </row>
    <row r="227" spans="1:7" x14ac:dyDescent="0.25">
      <c r="A227" t="s">
        <v>6025</v>
      </c>
      <c r="B227" t="s">
        <v>26534</v>
      </c>
      <c r="C227" t="s">
        <v>1083</v>
      </c>
      <c r="D227" t="s">
        <v>26372</v>
      </c>
      <c r="E227" t="s">
        <v>26546</v>
      </c>
      <c r="F227" t="s">
        <v>26727</v>
      </c>
      <c r="G227" t="s">
        <v>26924</v>
      </c>
    </row>
    <row r="228" spans="1:7" x14ac:dyDescent="0.25">
      <c r="A228" t="s">
        <v>5331</v>
      </c>
      <c r="B228" t="s">
        <v>6200</v>
      </c>
      <c r="C228" t="s">
        <v>5333</v>
      </c>
      <c r="D228" t="s">
        <v>26399</v>
      </c>
      <c r="E228" t="s">
        <v>26543</v>
      </c>
      <c r="F228" t="s">
        <v>26728</v>
      </c>
      <c r="G228" t="s">
        <v>26925</v>
      </c>
    </row>
    <row r="229" spans="1:7" x14ac:dyDescent="0.25">
      <c r="A229" t="s">
        <v>26471</v>
      </c>
      <c r="B229" t="s">
        <v>6114</v>
      </c>
      <c r="C229" t="s">
        <v>6341</v>
      </c>
      <c r="D229" t="s">
        <v>26396</v>
      </c>
      <c r="E229" t="s">
        <v>26544</v>
      </c>
      <c r="F229" t="s">
        <v>26729</v>
      </c>
      <c r="G229" t="s">
        <v>26926</v>
      </c>
    </row>
    <row r="230" spans="1:7" x14ac:dyDescent="0.25">
      <c r="A230" t="s">
        <v>6038</v>
      </c>
      <c r="B230" t="s">
        <v>6152</v>
      </c>
      <c r="C230" t="s">
        <v>6283</v>
      </c>
      <c r="D230" t="s">
        <v>6363</v>
      </c>
      <c r="E230" t="s">
        <v>6363</v>
      </c>
      <c r="F230" t="s">
        <v>26730</v>
      </c>
      <c r="G230" t="s">
        <v>26927</v>
      </c>
    </row>
    <row r="231" spans="1:7" x14ac:dyDescent="0.25">
      <c r="A231" t="s">
        <v>26392</v>
      </c>
      <c r="B231" t="s">
        <v>26391</v>
      </c>
      <c r="C231" t="s">
        <v>26390</v>
      </c>
      <c r="D231" t="s">
        <v>6365</v>
      </c>
      <c r="E231" t="s">
        <v>26371</v>
      </c>
      <c r="F231" t="s">
        <v>26389</v>
      </c>
      <c r="G231" t="s">
        <v>26388</v>
      </c>
    </row>
    <row r="232" spans="1:7" x14ac:dyDescent="0.25">
      <c r="A232" t="s">
        <v>26387</v>
      </c>
      <c r="B232" t="s">
        <v>26386</v>
      </c>
      <c r="C232" t="s">
        <v>26385</v>
      </c>
      <c r="D232" t="s">
        <v>6365</v>
      </c>
      <c r="E232" t="s">
        <v>26371</v>
      </c>
      <c r="F232" t="s">
        <v>26384</v>
      </c>
      <c r="G232" t="s">
        <v>26383</v>
      </c>
    </row>
    <row r="233" spans="1:7" x14ac:dyDescent="0.25">
      <c r="A233" t="s">
        <v>2775</v>
      </c>
      <c r="B233" t="s">
        <v>26382</v>
      </c>
      <c r="C233" t="s">
        <v>17474</v>
      </c>
      <c r="D233" t="s">
        <v>26381</v>
      </c>
      <c r="E233" t="s">
        <v>26371</v>
      </c>
      <c r="F233" t="s">
        <v>26380</v>
      </c>
      <c r="G233" t="s">
        <v>26379</v>
      </c>
    </row>
    <row r="234" spans="1:7" x14ac:dyDescent="0.25">
      <c r="A234" t="s">
        <v>1083</v>
      </c>
      <c r="B234" t="s">
        <v>26378</v>
      </c>
      <c r="C234" t="s">
        <v>1083</v>
      </c>
      <c r="D234" t="s">
        <v>26372</v>
      </c>
      <c r="E234" t="s">
        <v>26371</v>
      </c>
      <c r="F234" t="s">
        <v>26370</v>
      </c>
      <c r="G234" t="s">
        <v>26369</v>
      </c>
    </row>
    <row r="235" spans="1:7" x14ac:dyDescent="0.25">
      <c r="A235" t="s">
        <v>26377</v>
      </c>
      <c r="B235" t="s">
        <v>26376</v>
      </c>
      <c r="C235" t="s">
        <v>1083</v>
      </c>
      <c r="D235" t="s">
        <v>26372</v>
      </c>
      <c r="E235" t="s">
        <v>26371</v>
      </c>
      <c r="F235" t="s">
        <v>26370</v>
      </c>
      <c r="G235" t="s">
        <v>26369</v>
      </c>
    </row>
    <row r="236" spans="1:7" x14ac:dyDescent="0.25">
      <c r="A236" t="s">
        <v>26375</v>
      </c>
      <c r="B236" t="s">
        <v>26374</v>
      </c>
      <c r="C236" t="s">
        <v>26373</v>
      </c>
      <c r="D236" t="s">
        <v>26372</v>
      </c>
      <c r="E236" t="s">
        <v>26371</v>
      </c>
      <c r="F236" t="s">
        <v>26370</v>
      </c>
      <c r="G236" t="s">
        <v>26369</v>
      </c>
    </row>
    <row r="239" spans="1:7" x14ac:dyDescent="0.25">
      <c r="D239" s="162"/>
    </row>
    <row r="240" spans="1:7" x14ac:dyDescent="0.25">
      <c r="D240" s="162"/>
    </row>
    <row r="241" spans="4:4" x14ac:dyDescent="0.25">
      <c r="D241" s="162"/>
    </row>
    <row r="242" spans="4:4" x14ac:dyDescent="0.25">
      <c r="D242" s="162"/>
    </row>
    <row r="243" spans="4:4" x14ac:dyDescent="0.25">
      <c r="D243" s="162"/>
    </row>
    <row r="244" spans="4:4" x14ac:dyDescent="0.25">
      <c r="D244" s="162"/>
    </row>
    <row r="328" spans="4:4" x14ac:dyDescent="0.25">
      <c r="D328" s="162"/>
    </row>
  </sheetData>
  <sortState xmlns:xlrd2="http://schemas.microsoft.com/office/spreadsheetml/2017/richdata2" ref="A1:F328">
    <sortCondition ref="D1:D328"/>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4216"/>
  <sheetViews>
    <sheetView workbookViewId="0">
      <selection activeCell="J20" sqref="J20"/>
    </sheetView>
  </sheetViews>
  <sheetFormatPr defaultColWidth="16" defaultRowHeight="15" x14ac:dyDescent="0.25"/>
  <cols>
    <col min="5" max="5" width="16" style="2"/>
  </cols>
  <sheetData>
    <row r="1" spans="1:12" ht="32.25" customHeight="1" x14ac:dyDescent="0.25">
      <c r="A1" s="175" t="s">
        <v>6856</v>
      </c>
      <c r="B1" s="175" t="s">
        <v>6853</v>
      </c>
      <c r="C1" s="175" t="s">
        <v>6854</v>
      </c>
      <c r="D1" s="175" t="s">
        <v>6855</v>
      </c>
      <c r="E1" s="175" t="s">
        <v>6857</v>
      </c>
      <c r="G1" s="175" t="s">
        <v>6858</v>
      </c>
      <c r="J1" s="175" t="s">
        <v>6859</v>
      </c>
      <c r="K1" s="175" t="s">
        <v>6860</v>
      </c>
      <c r="L1" s="175" t="s">
        <v>6861</v>
      </c>
    </row>
    <row r="2" spans="1:12" ht="21" x14ac:dyDescent="0.25">
      <c r="A2" s="175"/>
      <c r="B2" s="175"/>
      <c r="C2" s="175"/>
      <c r="D2" s="175"/>
      <c r="E2" s="175" t="s">
        <v>6460</v>
      </c>
      <c r="F2" s="175" t="s">
        <v>6862</v>
      </c>
      <c r="G2" s="175" t="s">
        <v>6863</v>
      </c>
      <c r="H2" s="175" t="s">
        <v>6864</v>
      </c>
      <c r="I2" s="175" t="s">
        <v>6865</v>
      </c>
      <c r="J2" s="175"/>
      <c r="K2" s="175"/>
      <c r="L2" s="175"/>
    </row>
    <row r="3" spans="1:12" ht="33.75" x14ac:dyDescent="0.25">
      <c r="A3" s="176" t="s">
        <v>6869</v>
      </c>
      <c r="B3" s="176" t="s">
        <v>6866</v>
      </c>
      <c r="C3" s="176" t="s">
        <v>6867</v>
      </c>
      <c r="D3" s="176" t="s">
        <v>6868</v>
      </c>
      <c r="E3" s="176" t="s">
        <v>6870</v>
      </c>
      <c r="F3" s="176" t="s">
        <v>6871</v>
      </c>
      <c r="G3" s="176" t="s">
        <v>6872</v>
      </c>
      <c r="H3" s="176" t="s">
        <v>6873</v>
      </c>
      <c r="I3" s="176" t="s">
        <v>6874</v>
      </c>
      <c r="J3" s="176" t="s">
        <v>6875</v>
      </c>
      <c r="K3" s="176" t="s">
        <v>6876</v>
      </c>
      <c r="L3" s="176" t="s">
        <v>857</v>
      </c>
    </row>
    <row r="4" spans="1:12" ht="33.75" x14ac:dyDescent="0.25">
      <c r="A4" s="177" t="s">
        <v>6880</v>
      </c>
      <c r="B4" s="177" t="s">
        <v>6877</v>
      </c>
      <c r="C4" s="177" t="s">
        <v>6878</v>
      </c>
      <c r="D4" s="177" t="s">
        <v>6879</v>
      </c>
      <c r="E4" s="177" t="s">
        <v>6881</v>
      </c>
      <c r="F4" s="177" t="s">
        <v>6882</v>
      </c>
      <c r="G4" s="177" t="s">
        <v>6883</v>
      </c>
      <c r="H4" s="177" t="s">
        <v>6882</v>
      </c>
      <c r="I4" s="177" t="s">
        <v>6875</v>
      </c>
      <c r="J4" s="177" t="s">
        <v>6875</v>
      </c>
      <c r="K4" s="177" t="s">
        <v>6875</v>
      </c>
      <c r="L4" s="177" t="s">
        <v>6884</v>
      </c>
    </row>
    <row r="5" spans="1:12" ht="22.5" x14ac:dyDescent="0.25">
      <c r="A5" s="176" t="s">
        <v>6888</v>
      </c>
      <c r="B5" s="176" t="s">
        <v>6885</v>
      </c>
      <c r="C5" s="176" t="s">
        <v>6886</v>
      </c>
      <c r="D5" s="176" t="s">
        <v>6887</v>
      </c>
      <c r="E5" s="176" t="s">
        <v>6889</v>
      </c>
      <c r="F5" s="176" t="s">
        <v>6890</v>
      </c>
      <c r="G5" s="176" t="s">
        <v>6891</v>
      </c>
      <c r="H5" s="176" t="s">
        <v>6890</v>
      </c>
      <c r="I5" s="176" t="s">
        <v>6875</v>
      </c>
      <c r="J5" s="176" t="s">
        <v>6875</v>
      </c>
      <c r="K5" s="176" t="s">
        <v>6875</v>
      </c>
      <c r="L5" s="176" t="s">
        <v>857</v>
      </c>
    </row>
    <row r="6" spans="1:12" ht="22.5" x14ac:dyDescent="0.25">
      <c r="A6" s="177" t="s">
        <v>6895</v>
      </c>
      <c r="B6" s="177" t="s">
        <v>6892</v>
      </c>
      <c r="C6" s="177" t="s">
        <v>6893</v>
      </c>
      <c r="D6" s="177" t="s">
        <v>6894</v>
      </c>
      <c r="E6" s="177" t="s">
        <v>6889</v>
      </c>
      <c r="F6" s="177" t="s">
        <v>6890</v>
      </c>
      <c r="G6" s="177" t="s">
        <v>6891</v>
      </c>
      <c r="H6" s="177" t="s">
        <v>6890</v>
      </c>
      <c r="I6" s="177" t="s">
        <v>6875</v>
      </c>
      <c r="J6" s="177" t="s">
        <v>6875</v>
      </c>
      <c r="K6" s="177" t="s">
        <v>6875</v>
      </c>
      <c r="L6" s="177" t="s">
        <v>857</v>
      </c>
    </row>
    <row r="7" spans="1:12" ht="33.75" x14ac:dyDescent="0.25">
      <c r="A7" s="176" t="s">
        <v>6899</v>
      </c>
      <c r="B7" s="176" t="s">
        <v>6896</v>
      </c>
      <c r="C7" s="176" t="s">
        <v>6897</v>
      </c>
      <c r="D7" s="176" t="s">
        <v>6898</v>
      </c>
      <c r="E7" s="176" t="s">
        <v>6900</v>
      </c>
      <c r="F7" s="176" t="s">
        <v>6882</v>
      </c>
      <c r="G7" s="176" t="s">
        <v>6883</v>
      </c>
      <c r="H7" s="176" t="s">
        <v>6882</v>
      </c>
      <c r="I7" s="176" t="s">
        <v>6901</v>
      </c>
      <c r="J7" s="176" t="s">
        <v>6875</v>
      </c>
      <c r="K7" s="176" t="s">
        <v>6875</v>
      </c>
      <c r="L7" s="176" t="s">
        <v>857</v>
      </c>
    </row>
    <row r="8" spans="1:12" ht="45" x14ac:dyDescent="0.25">
      <c r="A8" s="177" t="s">
        <v>6905</v>
      </c>
      <c r="B8" s="177" t="s">
        <v>6902</v>
      </c>
      <c r="C8" s="177" t="s">
        <v>6903</v>
      </c>
      <c r="D8" s="177" t="s">
        <v>6904</v>
      </c>
      <c r="E8" s="177" t="s">
        <v>6906</v>
      </c>
      <c r="F8" s="177" t="s">
        <v>6907</v>
      </c>
      <c r="G8" s="177" t="s">
        <v>6883</v>
      </c>
      <c r="H8" s="177" t="s">
        <v>6908</v>
      </c>
      <c r="I8" s="177" t="s">
        <v>6901</v>
      </c>
      <c r="J8" s="177" t="s">
        <v>6875</v>
      </c>
      <c r="K8" s="177" t="s">
        <v>6875</v>
      </c>
      <c r="L8" s="177" t="s">
        <v>857</v>
      </c>
    </row>
    <row r="9" spans="1:12" ht="78.75" x14ac:dyDescent="0.25">
      <c r="A9" s="176" t="s">
        <v>6912</v>
      </c>
      <c r="B9" s="176" t="s">
        <v>6909</v>
      </c>
      <c r="C9" s="176" t="s">
        <v>6910</v>
      </c>
      <c r="D9" s="176" t="s">
        <v>6911</v>
      </c>
      <c r="E9" s="176" t="s">
        <v>6913</v>
      </c>
      <c r="F9" s="176" t="s">
        <v>6914</v>
      </c>
      <c r="G9" s="176" t="s">
        <v>6915</v>
      </c>
      <c r="H9" s="176" t="s">
        <v>6916</v>
      </c>
      <c r="I9" s="176" t="s">
        <v>6901</v>
      </c>
      <c r="J9" s="176" t="s">
        <v>6875</v>
      </c>
      <c r="K9" s="176" t="s">
        <v>6875</v>
      </c>
      <c r="L9" s="176" t="s">
        <v>6917</v>
      </c>
    </row>
    <row r="10" spans="1:12" ht="101.25" x14ac:dyDescent="0.25">
      <c r="A10" s="177" t="s">
        <v>2364</v>
      </c>
      <c r="B10" s="177" t="s">
        <v>6918</v>
      </c>
      <c r="C10" s="177" t="s">
        <v>6919</v>
      </c>
      <c r="D10" s="177" t="s">
        <v>6920</v>
      </c>
      <c r="E10" s="177" t="s">
        <v>6921</v>
      </c>
      <c r="F10" s="177" t="s">
        <v>6922</v>
      </c>
      <c r="G10" s="177" t="s">
        <v>6923</v>
      </c>
      <c r="H10" s="177" t="s">
        <v>6924</v>
      </c>
      <c r="I10" s="177" t="s">
        <v>6875</v>
      </c>
      <c r="J10" s="177" t="s">
        <v>6875</v>
      </c>
      <c r="K10" s="177" t="s">
        <v>6875</v>
      </c>
      <c r="L10" s="177" t="s">
        <v>857</v>
      </c>
    </row>
    <row r="11" spans="1:12" ht="112.5" x14ac:dyDescent="0.25">
      <c r="A11" s="176" t="s">
        <v>6875</v>
      </c>
      <c r="B11" s="176" t="s">
        <v>6925</v>
      </c>
      <c r="C11" s="176" t="s">
        <v>6926</v>
      </c>
      <c r="D11" s="176" t="s">
        <v>6875</v>
      </c>
      <c r="E11" s="176" t="s">
        <v>6927</v>
      </c>
      <c r="F11" s="176" t="s">
        <v>6928</v>
      </c>
      <c r="G11" s="176" t="s">
        <v>6929</v>
      </c>
      <c r="H11" s="176" t="s">
        <v>6930</v>
      </c>
      <c r="I11" s="176" t="s">
        <v>6875</v>
      </c>
      <c r="J11" s="176" t="s">
        <v>6875</v>
      </c>
      <c r="K11" s="176" t="s">
        <v>6931</v>
      </c>
      <c r="L11" s="176" t="s">
        <v>857</v>
      </c>
    </row>
    <row r="12" spans="1:12" ht="101.25" x14ac:dyDescent="0.25">
      <c r="A12" s="177" t="s">
        <v>6935</v>
      </c>
      <c r="B12" s="177" t="s">
        <v>6932</v>
      </c>
      <c r="C12" s="177" t="s">
        <v>6933</v>
      </c>
      <c r="D12" s="177" t="s">
        <v>6934</v>
      </c>
      <c r="E12" s="177" t="s">
        <v>6921</v>
      </c>
      <c r="F12" s="177" t="s">
        <v>6922</v>
      </c>
      <c r="G12" s="177" t="s">
        <v>6923</v>
      </c>
      <c r="H12" s="177" t="s">
        <v>6924</v>
      </c>
      <c r="I12" s="177" t="s">
        <v>6875</v>
      </c>
      <c r="J12" s="177" t="s">
        <v>6875</v>
      </c>
      <c r="K12" s="177" t="s">
        <v>6875</v>
      </c>
      <c r="L12" s="177" t="s">
        <v>857</v>
      </c>
    </row>
    <row r="13" spans="1:12" ht="45" x14ac:dyDescent="0.25">
      <c r="A13" s="176" t="s">
        <v>6939</v>
      </c>
      <c r="B13" s="176" t="s">
        <v>6936</v>
      </c>
      <c r="C13" s="176" t="s">
        <v>6937</v>
      </c>
      <c r="D13" s="176" t="s">
        <v>6938</v>
      </c>
      <c r="E13" s="176" t="s">
        <v>6940</v>
      </c>
      <c r="F13" s="176" t="s">
        <v>6941</v>
      </c>
      <c r="G13" s="176" t="s">
        <v>6942</v>
      </c>
      <c r="H13" s="176" t="s">
        <v>6943</v>
      </c>
      <c r="I13" s="176" t="s">
        <v>6901</v>
      </c>
      <c r="J13" s="176" t="s">
        <v>6875</v>
      </c>
      <c r="K13" s="176" t="s">
        <v>6876</v>
      </c>
      <c r="L13" s="176" t="s">
        <v>857</v>
      </c>
    </row>
    <row r="14" spans="1:12" ht="56.25" x14ac:dyDescent="0.25">
      <c r="A14" s="177" t="s">
        <v>6947</v>
      </c>
      <c r="B14" s="177" t="s">
        <v>6944</v>
      </c>
      <c r="C14" s="177" t="s">
        <v>6945</v>
      </c>
      <c r="D14" s="177" t="s">
        <v>6946</v>
      </c>
      <c r="E14" s="177" t="s">
        <v>6948</v>
      </c>
      <c r="F14" s="177" t="s">
        <v>6949</v>
      </c>
      <c r="G14" s="177" t="s">
        <v>6942</v>
      </c>
      <c r="H14" s="177" t="s">
        <v>6950</v>
      </c>
      <c r="I14" s="177" t="s">
        <v>6901</v>
      </c>
      <c r="J14" s="177" t="s">
        <v>6875</v>
      </c>
      <c r="K14" s="177" t="s">
        <v>6876</v>
      </c>
      <c r="L14" s="177" t="s">
        <v>857</v>
      </c>
    </row>
    <row r="15" spans="1:12" ht="45" x14ac:dyDescent="0.25">
      <c r="A15" s="176" t="s">
        <v>6954</v>
      </c>
      <c r="B15" s="176" t="s">
        <v>6951</v>
      </c>
      <c r="C15" s="176" t="s">
        <v>6952</v>
      </c>
      <c r="D15" s="176" t="s">
        <v>6953</v>
      </c>
      <c r="E15" s="176" t="s">
        <v>6955</v>
      </c>
      <c r="F15" s="176" t="s">
        <v>6950</v>
      </c>
      <c r="G15" s="176" t="s">
        <v>6956</v>
      </c>
      <c r="H15" s="176" t="s">
        <v>6950</v>
      </c>
      <c r="I15" s="176" t="s">
        <v>6901</v>
      </c>
      <c r="J15" s="176" t="s">
        <v>6875</v>
      </c>
      <c r="K15" s="176" t="s">
        <v>6875</v>
      </c>
      <c r="L15" s="176" t="s">
        <v>857</v>
      </c>
    </row>
    <row r="16" spans="1:12" ht="33.75" x14ac:dyDescent="0.25">
      <c r="A16" s="177" t="s">
        <v>6875</v>
      </c>
      <c r="B16" s="177" t="s">
        <v>6957</v>
      </c>
      <c r="C16" s="177" t="s">
        <v>6958</v>
      </c>
      <c r="D16" s="177" t="s">
        <v>6875</v>
      </c>
      <c r="E16" s="177" t="s">
        <v>6959</v>
      </c>
      <c r="F16" s="177" t="s">
        <v>6960</v>
      </c>
      <c r="G16" s="177" t="s">
        <v>6883</v>
      </c>
      <c r="H16" s="177" t="s">
        <v>6960</v>
      </c>
      <c r="I16" s="177" t="s">
        <v>6875</v>
      </c>
      <c r="J16" s="177" t="s">
        <v>6875</v>
      </c>
      <c r="K16" s="177" t="s">
        <v>6931</v>
      </c>
      <c r="L16" s="177" t="s">
        <v>857</v>
      </c>
    </row>
    <row r="17" spans="1:12" ht="33.75" x14ac:dyDescent="0.25">
      <c r="A17" s="176" t="s">
        <v>6875</v>
      </c>
      <c r="B17" s="176" t="s">
        <v>6961</v>
      </c>
      <c r="C17" s="176" t="s">
        <v>6962</v>
      </c>
      <c r="D17" s="176" t="s">
        <v>6875</v>
      </c>
      <c r="E17" s="176" t="s">
        <v>6963</v>
      </c>
      <c r="F17" s="176" t="s">
        <v>6960</v>
      </c>
      <c r="G17" s="176" t="s">
        <v>6883</v>
      </c>
      <c r="H17" s="176" t="s">
        <v>6960</v>
      </c>
      <c r="I17" s="176" t="s">
        <v>6875</v>
      </c>
      <c r="J17" s="176" t="s">
        <v>6875</v>
      </c>
      <c r="K17" s="176" t="s">
        <v>6931</v>
      </c>
      <c r="L17" s="176" t="s">
        <v>857</v>
      </c>
    </row>
    <row r="18" spans="1:12" ht="33.75" x14ac:dyDescent="0.25">
      <c r="A18" s="177" t="s">
        <v>6967</v>
      </c>
      <c r="B18" s="177" t="s">
        <v>6964</v>
      </c>
      <c r="C18" s="177" t="s">
        <v>6965</v>
      </c>
      <c r="D18" s="177" t="s">
        <v>6966</v>
      </c>
      <c r="E18" s="177" t="s">
        <v>6968</v>
      </c>
      <c r="F18" s="177" t="s">
        <v>6969</v>
      </c>
      <c r="G18" s="177" t="s">
        <v>6970</v>
      </c>
      <c r="H18" s="177" t="s">
        <v>6969</v>
      </c>
      <c r="I18" s="177" t="s">
        <v>6875</v>
      </c>
      <c r="J18" s="177" t="s">
        <v>6875</v>
      </c>
      <c r="K18" s="177" t="s">
        <v>6875</v>
      </c>
      <c r="L18" s="177" t="s">
        <v>857</v>
      </c>
    </row>
    <row r="19" spans="1:12" ht="112.5" x14ac:dyDescent="0.25">
      <c r="A19" s="176" t="s">
        <v>5218</v>
      </c>
      <c r="B19" s="176" t="s">
        <v>6971</v>
      </c>
      <c r="C19" s="176" t="s">
        <v>6972</v>
      </c>
      <c r="D19" s="176" t="s">
        <v>5220</v>
      </c>
      <c r="E19" s="176" t="s">
        <v>6973</v>
      </c>
      <c r="F19" s="176" t="s">
        <v>6974</v>
      </c>
      <c r="G19" s="176" t="s">
        <v>6975</v>
      </c>
      <c r="H19" s="176" t="s">
        <v>6976</v>
      </c>
      <c r="I19" s="176" t="s">
        <v>6875</v>
      </c>
      <c r="J19" s="176" t="s">
        <v>6875</v>
      </c>
      <c r="K19" s="176" t="s">
        <v>6875</v>
      </c>
      <c r="L19" s="176" t="s">
        <v>6977</v>
      </c>
    </row>
    <row r="20" spans="1:12" ht="33.75" x14ac:dyDescent="0.25">
      <c r="A20" s="177" t="s">
        <v>1287</v>
      </c>
      <c r="B20" s="177" t="s">
        <v>6978</v>
      </c>
      <c r="C20" s="177" t="s">
        <v>25486</v>
      </c>
      <c r="D20" s="177" t="s">
        <v>25428</v>
      </c>
      <c r="E20" s="177" t="s">
        <v>6979</v>
      </c>
      <c r="F20" s="177" t="s">
        <v>6980</v>
      </c>
      <c r="G20" s="177" t="s">
        <v>6981</v>
      </c>
      <c r="H20" s="177" t="s">
        <v>6982</v>
      </c>
      <c r="I20" s="177" t="s">
        <v>6875</v>
      </c>
      <c r="J20" s="177" t="s">
        <v>6983</v>
      </c>
      <c r="K20" s="177" t="s">
        <v>6875</v>
      </c>
      <c r="L20" s="177" t="s">
        <v>6984</v>
      </c>
    </row>
    <row r="21" spans="1:12" ht="33.75" x14ac:dyDescent="0.25">
      <c r="A21" s="177" t="s">
        <v>25427</v>
      </c>
      <c r="B21" s="177" t="s">
        <v>6978</v>
      </c>
      <c r="C21" s="177" t="s">
        <v>25486</v>
      </c>
      <c r="D21" s="177" t="s">
        <v>25428</v>
      </c>
      <c r="E21" s="177" t="s">
        <v>6979</v>
      </c>
      <c r="F21" s="177" t="s">
        <v>6980</v>
      </c>
      <c r="G21" s="177" t="s">
        <v>6981</v>
      </c>
      <c r="H21" s="177" t="s">
        <v>6982</v>
      </c>
      <c r="I21" s="177" t="s">
        <v>6875</v>
      </c>
      <c r="J21" s="177" t="s">
        <v>6983</v>
      </c>
      <c r="K21" s="177" t="s">
        <v>6875</v>
      </c>
      <c r="L21" s="177" t="s">
        <v>6984</v>
      </c>
    </row>
    <row r="22" spans="1:12" ht="33.75" x14ac:dyDescent="0.25">
      <c r="A22" s="176" t="s">
        <v>6019</v>
      </c>
      <c r="B22" s="176" t="s">
        <v>6985</v>
      </c>
      <c r="C22" s="176" t="s">
        <v>6986</v>
      </c>
      <c r="D22" s="176" t="s">
        <v>6265</v>
      </c>
      <c r="E22" s="176" t="s">
        <v>6979</v>
      </c>
      <c r="F22" s="176" t="s">
        <v>6980</v>
      </c>
      <c r="G22" s="176" t="s">
        <v>6981</v>
      </c>
      <c r="H22" s="176" t="s">
        <v>6982</v>
      </c>
      <c r="I22" s="176" t="s">
        <v>6875</v>
      </c>
      <c r="J22" s="176" t="s">
        <v>6987</v>
      </c>
      <c r="K22" s="176" t="s">
        <v>6875</v>
      </c>
      <c r="L22" s="176" t="s">
        <v>6917</v>
      </c>
    </row>
    <row r="23" spans="1:12" ht="45" x14ac:dyDescent="0.25">
      <c r="A23" s="177" t="s">
        <v>6991</v>
      </c>
      <c r="B23" s="177" t="s">
        <v>6988</v>
      </c>
      <c r="C23" s="177" t="s">
        <v>6989</v>
      </c>
      <c r="D23" s="177" t="s">
        <v>6990</v>
      </c>
      <c r="E23" s="177" t="s">
        <v>6992</v>
      </c>
      <c r="F23" s="177" t="s">
        <v>6993</v>
      </c>
      <c r="G23" s="177" t="s">
        <v>6994</v>
      </c>
      <c r="H23" s="177" t="s">
        <v>6995</v>
      </c>
      <c r="I23" s="177" t="s">
        <v>6875</v>
      </c>
      <c r="J23" s="177" t="s">
        <v>6875</v>
      </c>
      <c r="K23" s="177" t="s">
        <v>6875</v>
      </c>
      <c r="L23" s="177" t="s">
        <v>857</v>
      </c>
    </row>
    <row r="24" spans="1:12" ht="56.25" x14ac:dyDescent="0.25">
      <c r="A24" s="176" t="s">
        <v>6999</v>
      </c>
      <c r="B24" s="176" t="s">
        <v>6996</v>
      </c>
      <c r="C24" s="176" t="s">
        <v>6997</v>
      </c>
      <c r="D24" s="176" t="s">
        <v>6998</v>
      </c>
      <c r="E24" s="176" t="s">
        <v>7000</v>
      </c>
      <c r="F24" s="176" t="s">
        <v>7001</v>
      </c>
      <c r="G24" s="176" t="s">
        <v>7002</v>
      </c>
      <c r="H24" s="176" t="s">
        <v>7001</v>
      </c>
      <c r="I24" s="176" t="s">
        <v>6875</v>
      </c>
      <c r="J24" s="176" t="s">
        <v>6875</v>
      </c>
      <c r="K24" s="176" t="s">
        <v>6875</v>
      </c>
      <c r="L24" s="176" t="s">
        <v>857</v>
      </c>
    </row>
    <row r="25" spans="1:12" ht="45" x14ac:dyDescent="0.25">
      <c r="A25" s="177" t="s">
        <v>25435</v>
      </c>
      <c r="B25" s="177" t="s">
        <v>7003</v>
      </c>
      <c r="C25" s="177" t="s">
        <v>25434</v>
      </c>
      <c r="D25" s="177" t="s">
        <v>25429</v>
      </c>
      <c r="E25" s="177" t="s">
        <v>6979</v>
      </c>
      <c r="F25" s="177" t="s">
        <v>6980</v>
      </c>
      <c r="G25" s="177" t="s">
        <v>6981</v>
      </c>
      <c r="H25" s="177" t="s">
        <v>6982</v>
      </c>
      <c r="I25" s="177" t="s">
        <v>6875</v>
      </c>
      <c r="J25" s="177" t="s">
        <v>7004</v>
      </c>
      <c r="K25" s="177" t="s">
        <v>6875</v>
      </c>
      <c r="L25" s="177" t="s">
        <v>6917</v>
      </c>
    </row>
    <row r="26" spans="1:12" ht="33.75" x14ac:dyDescent="0.25">
      <c r="A26" s="177" t="s">
        <v>25430</v>
      </c>
      <c r="B26" s="177" t="s">
        <v>7003</v>
      </c>
      <c r="C26" s="177" t="s">
        <v>25436</v>
      </c>
      <c r="D26" s="177" t="s">
        <v>25431</v>
      </c>
      <c r="E26" s="177" t="s">
        <v>6979</v>
      </c>
      <c r="F26" s="177" t="s">
        <v>6980</v>
      </c>
      <c r="G26" s="177" t="s">
        <v>6981</v>
      </c>
      <c r="H26" s="177" t="s">
        <v>6982</v>
      </c>
      <c r="I26" s="177" t="s">
        <v>6875</v>
      </c>
      <c r="J26" s="177" t="s">
        <v>7004</v>
      </c>
      <c r="K26" s="177" t="s">
        <v>6875</v>
      </c>
      <c r="L26" s="177" t="s">
        <v>6917</v>
      </c>
    </row>
    <row r="27" spans="1:12" ht="33.75" x14ac:dyDescent="0.25">
      <c r="A27" s="177" t="s">
        <v>25432</v>
      </c>
      <c r="B27" s="177" t="s">
        <v>7003</v>
      </c>
      <c r="C27" s="177" t="s">
        <v>25437</v>
      </c>
      <c r="D27" s="177" t="s">
        <v>25433</v>
      </c>
      <c r="E27" s="177" t="s">
        <v>6979</v>
      </c>
      <c r="F27" s="177" t="s">
        <v>6980</v>
      </c>
      <c r="G27" s="177" t="s">
        <v>6981</v>
      </c>
      <c r="H27" s="177" t="s">
        <v>6982</v>
      </c>
      <c r="I27" s="177" t="s">
        <v>6875</v>
      </c>
      <c r="J27" s="177" t="s">
        <v>7004</v>
      </c>
      <c r="K27" s="177" t="s">
        <v>6875</v>
      </c>
      <c r="L27" s="177" t="s">
        <v>6917</v>
      </c>
    </row>
    <row r="28" spans="1:12" ht="33.75" x14ac:dyDescent="0.25">
      <c r="A28" s="176" t="s">
        <v>6020</v>
      </c>
      <c r="B28" s="176" t="s">
        <v>7005</v>
      </c>
      <c r="C28" s="176" t="s">
        <v>7006</v>
      </c>
      <c r="D28" s="176" t="s">
        <v>6266</v>
      </c>
      <c r="E28" s="176" t="s">
        <v>6979</v>
      </c>
      <c r="F28" s="176" t="s">
        <v>6980</v>
      </c>
      <c r="G28" s="176" t="s">
        <v>6981</v>
      </c>
      <c r="H28" s="176" t="s">
        <v>6982</v>
      </c>
      <c r="I28" s="176" t="s">
        <v>6875</v>
      </c>
      <c r="J28" s="176" t="s">
        <v>7007</v>
      </c>
      <c r="K28" s="176" t="s">
        <v>6875</v>
      </c>
      <c r="L28" s="176" t="s">
        <v>6917</v>
      </c>
    </row>
    <row r="29" spans="1:12" ht="33.75" x14ac:dyDescent="0.25">
      <c r="A29" s="177" t="s">
        <v>6012</v>
      </c>
      <c r="B29" s="177" t="s">
        <v>7008</v>
      </c>
      <c r="C29" s="177" t="s">
        <v>7009</v>
      </c>
      <c r="D29" s="177" t="s">
        <v>6266</v>
      </c>
      <c r="E29" s="177" t="s">
        <v>6979</v>
      </c>
      <c r="F29" s="177" t="s">
        <v>6980</v>
      </c>
      <c r="G29" s="177" t="s">
        <v>6981</v>
      </c>
      <c r="H29" s="177" t="s">
        <v>6982</v>
      </c>
      <c r="I29" s="177" t="s">
        <v>6875</v>
      </c>
      <c r="J29" s="177" t="s">
        <v>7010</v>
      </c>
      <c r="K29" s="177" t="s">
        <v>6875</v>
      </c>
      <c r="L29" s="177" t="s">
        <v>6917</v>
      </c>
    </row>
    <row r="30" spans="1:12" ht="101.25" x14ac:dyDescent="0.25">
      <c r="A30" s="176" t="s">
        <v>7014</v>
      </c>
      <c r="B30" s="176" t="s">
        <v>7011</v>
      </c>
      <c r="C30" s="176" t="s">
        <v>7012</v>
      </c>
      <c r="D30" s="176" t="s">
        <v>7013</v>
      </c>
      <c r="E30" s="176" t="s">
        <v>6992</v>
      </c>
      <c r="F30" s="176" t="s">
        <v>6993</v>
      </c>
      <c r="G30" s="176" t="s">
        <v>6994</v>
      </c>
      <c r="H30" s="176" t="s">
        <v>6995</v>
      </c>
      <c r="I30" s="176" t="s">
        <v>6875</v>
      </c>
      <c r="J30" s="176" t="s">
        <v>6875</v>
      </c>
      <c r="K30" s="176" t="s">
        <v>6875</v>
      </c>
      <c r="L30" s="176" t="s">
        <v>857</v>
      </c>
    </row>
    <row r="31" spans="1:12" ht="101.25" x14ac:dyDescent="0.25">
      <c r="A31" s="177" t="s">
        <v>7018</v>
      </c>
      <c r="B31" s="177" t="s">
        <v>7015</v>
      </c>
      <c r="C31" s="177" t="s">
        <v>7016</v>
      </c>
      <c r="D31" s="177" t="s">
        <v>7017</v>
      </c>
      <c r="E31" s="177" t="s">
        <v>7019</v>
      </c>
      <c r="F31" s="177" t="s">
        <v>7020</v>
      </c>
      <c r="G31" s="177" t="s">
        <v>7021</v>
      </c>
      <c r="H31" s="177" t="s">
        <v>7020</v>
      </c>
      <c r="I31" s="177" t="s">
        <v>6875</v>
      </c>
      <c r="J31" s="177" t="s">
        <v>6875</v>
      </c>
      <c r="K31" s="177" t="s">
        <v>6875</v>
      </c>
      <c r="L31" s="177" t="s">
        <v>6917</v>
      </c>
    </row>
    <row r="32" spans="1:12" ht="33.75" x14ac:dyDescent="0.25">
      <c r="A32" s="176" t="s">
        <v>7025</v>
      </c>
      <c r="B32" s="176" t="s">
        <v>7022</v>
      </c>
      <c r="C32" s="176" t="s">
        <v>7023</v>
      </c>
      <c r="D32" s="176" t="s">
        <v>7024</v>
      </c>
      <c r="E32" s="176" t="s">
        <v>7026</v>
      </c>
      <c r="F32" s="176" t="s">
        <v>7027</v>
      </c>
      <c r="G32" s="176" t="s">
        <v>7028</v>
      </c>
      <c r="H32" s="176" t="s">
        <v>7027</v>
      </c>
      <c r="I32" s="176" t="s">
        <v>6875</v>
      </c>
      <c r="J32" s="176" t="s">
        <v>6875</v>
      </c>
      <c r="K32" s="176" t="s">
        <v>6875</v>
      </c>
      <c r="L32" s="176" t="s">
        <v>6917</v>
      </c>
    </row>
    <row r="33" spans="1:12" ht="56.25" x14ac:dyDescent="0.25">
      <c r="A33" s="177" t="s">
        <v>7032</v>
      </c>
      <c r="B33" s="177" t="s">
        <v>7029</v>
      </c>
      <c r="C33" s="177" t="s">
        <v>7030</v>
      </c>
      <c r="D33" s="177" t="s">
        <v>7031</v>
      </c>
      <c r="E33" s="177" t="s">
        <v>7033</v>
      </c>
      <c r="F33" s="177" t="s">
        <v>7034</v>
      </c>
      <c r="G33" s="177" t="s">
        <v>7035</v>
      </c>
      <c r="H33" s="177" t="s">
        <v>7034</v>
      </c>
      <c r="I33" s="177" t="s">
        <v>6875</v>
      </c>
      <c r="J33" s="177" t="s">
        <v>6875</v>
      </c>
      <c r="K33" s="177" t="s">
        <v>6875</v>
      </c>
      <c r="L33" s="177" t="s">
        <v>6917</v>
      </c>
    </row>
    <row r="34" spans="1:12" ht="33.75" x14ac:dyDescent="0.25">
      <c r="A34" s="176" t="s">
        <v>1083</v>
      </c>
      <c r="B34" s="176" t="s">
        <v>7036</v>
      </c>
      <c r="C34" s="176" t="s">
        <v>7037</v>
      </c>
      <c r="D34" s="176" t="s">
        <v>7038</v>
      </c>
      <c r="E34" s="176" t="s">
        <v>7039</v>
      </c>
      <c r="F34" s="176" t="s">
        <v>7040</v>
      </c>
      <c r="G34" s="176" t="s">
        <v>7041</v>
      </c>
      <c r="H34" s="176" t="s">
        <v>7040</v>
      </c>
      <c r="I34" s="176" t="s">
        <v>6875</v>
      </c>
      <c r="J34" s="176" t="s">
        <v>6875</v>
      </c>
      <c r="K34" s="176" t="s">
        <v>6875</v>
      </c>
      <c r="L34" s="176" t="s">
        <v>6917</v>
      </c>
    </row>
    <row r="35" spans="1:12" ht="101.25" x14ac:dyDescent="0.25">
      <c r="A35" s="177" t="s">
        <v>25438</v>
      </c>
      <c r="B35" s="177" t="s">
        <v>7042</v>
      </c>
      <c r="C35" s="177" t="s">
        <v>25439</v>
      </c>
      <c r="D35" s="177" t="s">
        <v>6280</v>
      </c>
      <c r="E35" s="177" t="s">
        <v>7043</v>
      </c>
      <c r="F35" s="177" t="s">
        <v>7044</v>
      </c>
      <c r="G35" s="177" t="s">
        <v>7045</v>
      </c>
      <c r="H35" s="177" t="s">
        <v>7046</v>
      </c>
      <c r="I35" s="177" t="s">
        <v>6875</v>
      </c>
      <c r="J35" s="177" t="s">
        <v>7047</v>
      </c>
      <c r="K35" s="177" t="s">
        <v>6875</v>
      </c>
      <c r="L35" s="177" t="s">
        <v>6984</v>
      </c>
    </row>
    <row r="36" spans="1:12" ht="101.25" x14ac:dyDescent="0.25">
      <c r="A36" s="177" t="s">
        <v>25440</v>
      </c>
      <c r="B36" s="177" t="s">
        <v>7042</v>
      </c>
      <c r="C36" s="177" t="s">
        <v>25441</v>
      </c>
      <c r="D36" s="177" t="s">
        <v>25442</v>
      </c>
      <c r="E36" s="177" t="s">
        <v>7043</v>
      </c>
      <c r="F36" s="177" t="s">
        <v>7044</v>
      </c>
      <c r="G36" s="177" t="s">
        <v>7045</v>
      </c>
      <c r="H36" s="177" t="s">
        <v>7046</v>
      </c>
      <c r="I36" s="177" t="s">
        <v>6875</v>
      </c>
      <c r="J36" s="177" t="s">
        <v>7047</v>
      </c>
      <c r="K36" s="177" t="s">
        <v>6875</v>
      </c>
      <c r="L36" s="177" t="s">
        <v>6984</v>
      </c>
    </row>
    <row r="37" spans="1:12" ht="101.25" x14ac:dyDescent="0.25">
      <c r="A37" s="176" t="s">
        <v>6035</v>
      </c>
      <c r="B37" s="176" t="s">
        <v>7048</v>
      </c>
      <c r="C37" s="176" t="s">
        <v>25439</v>
      </c>
      <c r="D37" s="176" t="s">
        <v>6280</v>
      </c>
      <c r="E37" s="176" t="s">
        <v>7049</v>
      </c>
      <c r="F37" s="176" t="s">
        <v>7050</v>
      </c>
      <c r="G37" s="176" t="s">
        <v>7051</v>
      </c>
      <c r="H37" s="176" t="s">
        <v>7052</v>
      </c>
      <c r="I37" s="176" t="s">
        <v>6875</v>
      </c>
      <c r="J37" s="176" t="s">
        <v>7047</v>
      </c>
      <c r="K37" s="176" t="s">
        <v>6875</v>
      </c>
      <c r="L37" s="176" t="s">
        <v>6984</v>
      </c>
    </row>
    <row r="38" spans="1:12" ht="112.5" x14ac:dyDescent="0.25">
      <c r="A38" s="176" t="s">
        <v>25440</v>
      </c>
      <c r="B38" s="176" t="s">
        <v>7048</v>
      </c>
      <c r="C38" s="176" t="s">
        <v>25443</v>
      </c>
      <c r="D38" s="176" t="s">
        <v>25442</v>
      </c>
      <c r="E38" s="176" t="s">
        <v>7049</v>
      </c>
      <c r="F38" s="176" t="s">
        <v>7050</v>
      </c>
      <c r="G38" s="176" t="s">
        <v>7051</v>
      </c>
      <c r="H38" s="176" t="s">
        <v>7052</v>
      </c>
      <c r="I38" s="176" t="s">
        <v>6875</v>
      </c>
      <c r="J38" s="176" t="s">
        <v>7047</v>
      </c>
      <c r="K38" s="176" t="s">
        <v>6875</v>
      </c>
      <c r="L38" s="176" t="s">
        <v>6984</v>
      </c>
    </row>
    <row r="39" spans="1:12" ht="101.25" x14ac:dyDescent="0.25">
      <c r="A39" s="177" t="s">
        <v>25444</v>
      </c>
      <c r="B39" s="177" t="s">
        <v>7053</v>
      </c>
      <c r="C39" s="177" t="s">
        <v>25445</v>
      </c>
      <c r="D39" s="177" t="s">
        <v>25446</v>
      </c>
      <c r="E39" s="177" t="s">
        <v>7054</v>
      </c>
      <c r="F39" s="177" t="s">
        <v>7055</v>
      </c>
      <c r="G39" s="177" t="s">
        <v>7056</v>
      </c>
      <c r="H39" s="177" t="s">
        <v>7057</v>
      </c>
      <c r="I39" s="177" t="s">
        <v>6875</v>
      </c>
      <c r="J39" s="177" t="s">
        <v>7058</v>
      </c>
      <c r="K39" s="177" t="s">
        <v>6875</v>
      </c>
      <c r="L39" s="177" t="s">
        <v>6984</v>
      </c>
    </row>
    <row r="40" spans="1:12" ht="101.25" x14ac:dyDescent="0.25">
      <c r="A40" s="176" t="s">
        <v>25447</v>
      </c>
      <c r="B40" s="176" t="s">
        <v>7059</v>
      </c>
      <c r="C40" s="176" t="s">
        <v>25448</v>
      </c>
      <c r="D40" s="176" t="s">
        <v>6245</v>
      </c>
      <c r="E40" s="176" t="s">
        <v>7060</v>
      </c>
      <c r="F40" s="176" t="s">
        <v>7061</v>
      </c>
      <c r="G40" s="176" t="s">
        <v>7056</v>
      </c>
      <c r="H40" s="176" t="s">
        <v>7062</v>
      </c>
      <c r="I40" s="176" t="s">
        <v>6875</v>
      </c>
      <c r="J40" s="176" t="s">
        <v>7063</v>
      </c>
      <c r="K40" s="176" t="s">
        <v>6875</v>
      </c>
      <c r="L40" s="176" t="s">
        <v>6917</v>
      </c>
    </row>
    <row r="41" spans="1:12" ht="101.25" x14ac:dyDescent="0.25">
      <c r="A41" s="176" t="s">
        <v>25449</v>
      </c>
      <c r="B41" s="176" t="s">
        <v>7059</v>
      </c>
      <c r="C41" s="176" t="s">
        <v>25450</v>
      </c>
      <c r="D41" s="176" t="s">
        <v>25442</v>
      </c>
      <c r="E41" s="176" t="s">
        <v>7060</v>
      </c>
      <c r="F41" s="176" t="s">
        <v>7061</v>
      </c>
      <c r="G41" s="176" t="s">
        <v>7056</v>
      </c>
      <c r="H41" s="176" t="s">
        <v>7062</v>
      </c>
      <c r="I41" s="176" t="s">
        <v>6875</v>
      </c>
      <c r="J41" s="176" t="s">
        <v>7063</v>
      </c>
      <c r="K41" s="176" t="s">
        <v>6875</v>
      </c>
      <c r="L41" s="176" t="s">
        <v>6917</v>
      </c>
    </row>
    <row r="42" spans="1:12" ht="101.25" x14ac:dyDescent="0.25">
      <c r="A42" s="176" t="s">
        <v>25444</v>
      </c>
      <c r="B42" s="176" t="s">
        <v>7059</v>
      </c>
      <c r="C42" s="176" t="s">
        <v>25451</v>
      </c>
      <c r="D42" s="176" t="s">
        <v>6280</v>
      </c>
      <c r="E42" s="176" t="s">
        <v>7060</v>
      </c>
      <c r="F42" s="176" t="s">
        <v>7061</v>
      </c>
      <c r="G42" s="176" t="s">
        <v>7056</v>
      </c>
      <c r="H42" s="176" t="s">
        <v>7062</v>
      </c>
      <c r="I42" s="176" t="s">
        <v>6875</v>
      </c>
      <c r="J42" s="176" t="s">
        <v>7063</v>
      </c>
      <c r="K42" s="176" t="s">
        <v>6875</v>
      </c>
      <c r="L42" s="176" t="s">
        <v>6917</v>
      </c>
    </row>
    <row r="43" spans="1:12" ht="271.5" customHeight="1" x14ac:dyDescent="0.25">
      <c r="A43" s="177" t="s">
        <v>6000</v>
      </c>
      <c r="B43" s="177" t="s">
        <v>7064</v>
      </c>
      <c r="C43" s="177" t="s">
        <v>25452</v>
      </c>
      <c r="D43" s="177" t="s">
        <v>6245</v>
      </c>
      <c r="E43" s="177" t="s">
        <v>7065</v>
      </c>
      <c r="F43" s="177" t="s">
        <v>7044</v>
      </c>
      <c r="G43" s="177" t="s">
        <v>7045</v>
      </c>
      <c r="H43" s="177" t="s">
        <v>7046</v>
      </c>
      <c r="I43" s="177" t="s">
        <v>6875</v>
      </c>
      <c r="J43" s="177" t="s">
        <v>7047</v>
      </c>
      <c r="K43" s="177" t="s">
        <v>6875</v>
      </c>
      <c r="L43" s="177" t="s">
        <v>6984</v>
      </c>
    </row>
    <row r="44" spans="1:12" ht="101.25" x14ac:dyDescent="0.25">
      <c r="A44" s="176" t="s">
        <v>25453</v>
      </c>
      <c r="B44" s="176" t="s">
        <v>7066</v>
      </c>
      <c r="C44" s="176" t="s">
        <v>25454</v>
      </c>
      <c r="D44" s="176" t="s">
        <v>6245</v>
      </c>
      <c r="E44" s="176" t="s">
        <v>7067</v>
      </c>
      <c r="F44" s="176" t="s">
        <v>7050</v>
      </c>
      <c r="G44" s="176" t="s">
        <v>7051</v>
      </c>
      <c r="H44" s="176" t="s">
        <v>7052</v>
      </c>
      <c r="I44" s="176" t="s">
        <v>6875</v>
      </c>
      <c r="J44" s="176" t="s">
        <v>7047</v>
      </c>
      <c r="K44" s="176" t="s">
        <v>6875</v>
      </c>
      <c r="L44" s="176" t="s">
        <v>6984</v>
      </c>
    </row>
    <row r="45" spans="1:12" ht="112.5" x14ac:dyDescent="0.25">
      <c r="A45" s="176" t="s">
        <v>25455</v>
      </c>
      <c r="B45" s="176" t="s">
        <v>7066</v>
      </c>
      <c r="C45" s="176" t="s">
        <v>25456</v>
      </c>
      <c r="D45" s="176" t="s">
        <v>25442</v>
      </c>
      <c r="E45" s="176" t="s">
        <v>7067</v>
      </c>
      <c r="F45" s="176" t="s">
        <v>7050</v>
      </c>
      <c r="G45" s="176" t="s">
        <v>7051</v>
      </c>
      <c r="H45" s="176" t="s">
        <v>7052</v>
      </c>
      <c r="I45" s="176" t="s">
        <v>6875</v>
      </c>
      <c r="J45" s="176" t="s">
        <v>7047</v>
      </c>
      <c r="K45" s="176" t="s">
        <v>6875</v>
      </c>
      <c r="L45" s="176" t="s">
        <v>6984</v>
      </c>
    </row>
    <row r="46" spans="1:12" ht="67.5" x14ac:dyDescent="0.25">
      <c r="A46" s="177" t="s">
        <v>2250</v>
      </c>
      <c r="B46" s="177" t="s">
        <v>7068</v>
      </c>
      <c r="C46" s="177" t="s">
        <v>7069</v>
      </c>
      <c r="D46" s="177" t="s">
        <v>7070</v>
      </c>
      <c r="E46" s="177" t="s">
        <v>7071</v>
      </c>
      <c r="F46" s="177" t="s">
        <v>7072</v>
      </c>
      <c r="G46" s="177" t="s">
        <v>7073</v>
      </c>
      <c r="H46" s="177" t="s">
        <v>7074</v>
      </c>
      <c r="I46" s="177" t="s">
        <v>6875</v>
      </c>
      <c r="J46" s="177" t="s">
        <v>6875</v>
      </c>
      <c r="K46" s="177" t="s">
        <v>6876</v>
      </c>
      <c r="L46" s="177" t="s">
        <v>857</v>
      </c>
    </row>
    <row r="47" spans="1:12" ht="45" x14ac:dyDescent="0.25">
      <c r="A47" s="176" t="s">
        <v>2462</v>
      </c>
      <c r="B47" s="176" t="s">
        <v>7075</v>
      </c>
      <c r="C47" s="176" t="s">
        <v>7076</v>
      </c>
      <c r="D47" s="176" t="s">
        <v>7077</v>
      </c>
      <c r="E47" s="176" t="s">
        <v>7078</v>
      </c>
      <c r="F47" s="176" t="s">
        <v>6941</v>
      </c>
      <c r="G47" s="176" t="s">
        <v>6942</v>
      </c>
      <c r="H47" s="176" t="s">
        <v>7079</v>
      </c>
      <c r="I47" s="176" t="s">
        <v>6875</v>
      </c>
      <c r="J47" s="176" t="s">
        <v>6875</v>
      </c>
      <c r="K47" s="176" t="s">
        <v>6876</v>
      </c>
      <c r="L47" s="176" t="s">
        <v>857</v>
      </c>
    </row>
    <row r="48" spans="1:12" ht="78.75" x14ac:dyDescent="0.25">
      <c r="A48" s="177" t="s">
        <v>2440</v>
      </c>
      <c r="B48" s="177" t="s">
        <v>7080</v>
      </c>
      <c r="C48" s="177" t="s">
        <v>7081</v>
      </c>
      <c r="D48" s="177" t="s">
        <v>7082</v>
      </c>
      <c r="E48" s="177" t="s">
        <v>7083</v>
      </c>
      <c r="F48" s="177" t="s">
        <v>7084</v>
      </c>
      <c r="G48" s="177" t="s">
        <v>7085</v>
      </c>
      <c r="H48" s="177" t="s">
        <v>7086</v>
      </c>
      <c r="I48" s="177" t="s">
        <v>6875</v>
      </c>
      <c r="J48" s="177" t="s">
        <v>7087</v>
      </c>
      <c r="K48" s="177" t="s">
        <v>6875</v>
      </c>
      <c r="L48" s="177" t="s">
        <v>857</v>
      </c>
    </row>
    <row r="49" spans="1:12" ht="22.5" x14ac:dyDescent="0.25">
      <c r="A49" s="176" t="s">
        <v>7091</v>
      </c>
      <c r="B49" s="176" t="s">
        <v>7088</v>
      </c>
      <c r="C49" s="176" t="s">
        <v>7089</v>
      </c>
      <c r="D49" s="176" t="s">
        <v>7090</v>
      </c>
      <c r="E49" s="176" t="s">
        <v>6889</v>
      </c>
      <c r="F49" s="176" t="s">
        <v>6890</v>
      </c>
      <c r="G49" s="176" t="s">
        <v>6891</v>
      </c>
      <c r="H49" s="176" t="s">
        <v>6890</v>
      </c>
      <c r="I49" s="176" t="s">
        <v>6875</v>
      </c>
      <c r="J49" s="176" t="s">
        <v>6875</v>
      </c>
      <c r="K49" s="176" t="s">
        <v>7092</v>
      </c>
      <c r="L49" s="176" t="s">
        <v>857</v>
      </c>
    </row>
    <row r="50" spans="1:12" ht="101.25" x14ac:dyDescent="0.25">
      <c r="A50" s="177" t="s">
        <v>1245</v>
      </c>
      <c r="B50" s="177" t="s">
        <v>7093</v>
      </c>
      <c r="C50" s="177" t="s">
        <v>7094</v>
      </c>
      <c r="D50" s="177" t="s">
        <v>5849</v>
      </c>
      <c r="E50" s="177" t="s">
        <v>7095</v>
      </c>
      <c r="F50" s="177" t="s">
        <v>7096</v>
      </c>
      <c r="G50" s="177" t="s">
        <v>7097</v>
      </c>
      <c r="H50" s="177" t="s">
        <v>7098</v>
      </c>
      <c r="I50" s="177" t="s">
        <v>6875</v>
      </c>
      <c r="J50" s="177" t="s">
        <v>7099</v>
      </c>
      <c r="K50" s="177" t="s">
        <v>6875</v>
      </c>
      <c r="L50" s="177" t="s">
        <v>857</v>
      </c>
    </row>
    <row r="51" spans="1:12" ht="56.25" x14ac:dyDescent="0.25">
      <c r="A51" s="176" t="s">
        <v>2399</v>
      </c>
      <c r="B51" s="176" t="s">
        <v>7100</v>
      </c>
      <c r="C51" s="176" t="s">
        <v>7101</v>
      </c>
      <c r="D51" s="176" t="s">
        <v>7102</v>
      </c>
      <c r="E51" s="176" t="s">
        <v>7103</v>
      </c>
      <c r="F51" s="176" t="s">
        <v>7104</v>
      </c>
      <c r="G51" s="176" t="s">
        <v>7105</v>
      </c>
      <c r="H51" s="176" t="s">
        <v>7106</v>
      </c>
      <c r="I51" s="176" t="s">
        <v>6875</v>
      </c>
      <c r="J51" s="176" t="s">
        <v>6875</v>
      </c>
      <c r="K51" s="176" t="s">
        <v>6875</v>
      </c>
      <c r="L51" s="176" t="s">
        <v>857</v>
      </c>
    </row>
    <row r="52" spans="1:12" ht="67.5" x14ac:dyDescent="0.25">
      <c r="A52" s="177" t="s">
        <v>2399</v>
      </c>
      <c r="B52" s="177" t="s">
        <v>7107</v>
      </c>
      <c r="C52" s="177" t="s">
        <v>7108</v>
      </c>
      <c r="D52" s="177" t="s">
        <v>7102</v>
      </c>
      <c r="E52" s="177" t="s">
        <v>7109</v>
      </c>
      <c r="F52" s="177" t="s">
        <v>7110</v>
      </c>
      <c r="G52" s="177" t="s">
        <v>7111</v>
      </c>
      <c r="H52" s="177" t="s">
        <v>7112</v>
      </c>
      <c r="I52" s="177" t="s">
        <v>6875</v>
      </c>
      <c r="J52" s="177" t="s">
        <v>6875</v>
      </c>
      <c r="K52" s="177" t="s">
        <v>7113</v>
      </c>
      <c r="L52" s="177" t="s">
        <v>857</v>
      </c>
    </row>
    <row r="53" spans="1:12" ht="112.5" x14ac:dyDescent="0.25">
      <c r="A53" s="176" t="s">
        <v>1083</v>
      </c>
      <c r="B53" s="176" t="s">
        <v>7114</v>
      </c>
      <c r="C53" s="176" t="s">
        <v>7115</v>
      </c>
      <c r="D53" s="176" t="s">
        <v>1083</v>
      </c>
      <c r="E53" s="176" t="s">
        <v>7109</v>
      </c>
      <c r="F53" s="176" t="s">
        <v>7110</v>
      </c>
      <c r="G53" s="176" t="s">
        <v>7111</v>
      </c>
      <c r="H53" s="176" t="s">
        <v>7112</v>
      </c>
      <c r="I53" s="176" t="s">
        <v>7116</v>
      </c>
      <c r="J53" s="176" t="s">
        <v>6875</v>
      </c>
      <c r="K53" s="176" t="s">
        <v>6931</v>
      </c>
      <c r="L53" s="176" t="s">
        <v>6884</v>
      </c>
    </row>
    <row r="54" spans="1:12" ht="33.75" x14ac:dyDescent="0.25">
      <c r="A54" s="177" t="s">
        <v>7120</v>
      </c>
      <c r="B54" s="177" t="s">
        <v>7117</v>
      </c>
      <c r="C54" s="177" t="s">
        <v>7118</v>
      </c>
      <c r="D54" s="177" t="s">
        <v>7119</v>
      </c>
      <c r="E54" s="177" t="s">
        <v>7121</v>
      </c>
      <c r="F54" s="177" t="s">
        <v>7122</v>
      </c>
      <c r="G54" s="177" t="s">
        <v>6923</v>
      </c>
      <c r="H54" s="177" t="s">
        <v>7123</v>
      </c>
      <c r="I54" s="177" t="s">
        <v>6875</v>
      </c>
      <c r="J54" s="177" t="s">
        <v>6875</v>
      </c>
      <c r="K54" s="177" t="s">
        <v>6875</v>
      </c>
      <c r="L54" s="177" t="s">
        <v>857</v>
      </c>
    </row>
    <row r="55" spans="1:12" ht="45" x14ac:dyDescent="0.25">
      <c r="A55" s="176" t="s">
        <v>7127</v>
      </c>
      <c r="B55" s="176" t="s">
        <v>7124</v>
      </c>
      <c r="C55" s="176" t="s">
        <v>7125</v>
      </c>
      <c r="D55" s="176" t="s">
        <v>7126</v>
      </c>
      <c r="E55" s="176" t="s">
        <v>7128</v>
      </c>
      <c r="F55" s="176" t="s">
        <v>7129</v>
      </c>
      <c r="G55" s="176" t="s">
        <v>7130</v>
      </c>
      <c r="H55" s="176" t="s">
        <v>7129</v>
      </c>
      <c r="I55" s="176" t="s">
        <v>6875</v>
      </c>
      <c r="J55" s="176" t="s">
        <v>6875</v>
      </c>
      <c r="K55" s="176" t="s">
        <v>6875</v>
      </c>
      <c r="L55" s="176" t="s">
        <v>857</v>
      </c>
    </row>
    <row r="56" spans="1:12" ht="90" x14ac:dyDescent="0.25">
      <c r="A56" s="177" t="s">
        <v>7134</v>
      </c>
      <c r="B56" s="177" t="s">
        <v>7131</v>
      </c>
      <c r="C56" s="177" t="s">
        <v>7132</v>
      </c>
      <c r="D56" s="177" t="s">
        <v>7133</v>
      </c>
      <c r="E56" s="177" t="s">
        <v>7135</v>
      </c>
      <c r="F56" s="177" t="s">
        <v>7136</v>
      </c>
      <c r="G56" s="177" t="s">
        <v>7130</v>
      </c>
      <c r="H56" s="177" t="s">
        <v>7136</v>
      </c>
      <c r="I56" s="177" t="s">
        <v>6875</v>
      </c>
      <c r="J56" s="177" t="s">
        <v>6875</v>
      </c>
      <c r="K56" s="177" t="s">
        <v>6875</v>
      </c>
      <c r="L56" s="177" t="s">
        <v>857</v>
      </c>
    </row>
    <row r="57" spans="1:12" ht="56.25" x14ac:dyDescent="0.25">
      <c r="A57" s="176" t="s">
        <v>2255</v>
      </c>
      <c r="B57" s="176" t="s">
        <v>7137</v>
      </c>
      <c r="C57" s="176" t="s">
        <v>7138</v>
      </c>
      <c r="D57" s="176" t="s">
        <v>4886</v>
      </c>
      <c r="E57" s="176" t="s">
        <v>7139</v>
      </c>
      <c r="F57" s="176" t="s">
        <v>7140</v>
      </c>
      <c r="G57" s="176" t="s">
        <v>7097</v>
      </c>
      <c r="H57" s="176" t="s">
        <v>7140</v>
      </c>
      <c r="I57" s="176" t="s">
        <v>6875</v>
      </c>
      <c r="J57" s="176" t="s">
        <v>7141</v>
      </c>
      <c r="K57" s="176" t="s">
        <v>6875</v>
      </c>
      <c r="L57" s="176" t="s">
        <v>6884</v>
      </c>
    </row>
    <row r="58" spans="1:12" ht="101.25" x14ac:dyDescent="0.25">
      <c r="A58" s="177" t="s">
        <v>5862</v>
      </c>
      <c r="B58" s="177" t="s">
        <v>7142</v>
      </c>
      <c r="C58" s="177" t="s">
        <v>7143</v>
      </c>
      <c r="D58" s="177" t="s">
        <v>5863</v>
      </c>
      <c r="E58" s="177" t="s">
        <v>7144</v>
      </c>
      <c r="F58" s="177" t="s">
        <v>7145</v>
      </c>
      <c r="G58" s="177" t="s">
        <v>7146</v>
      </c>
      <c r="H58" s="177" t="s">
        <v>7147</v>
      </c>
      <c r="I58" s="177" t="s">
        <v>6875</v>
      </c>
      <c r="J58" s="177" t="s">
        <v>7141</v>
      </c>
      <c r="K58" s="177" t="s">
        <v>6875</v>
      </c>
      <c r="L58" s="177" t="s">
        <v>857</v>
      </c>
    </row>
    <row r="59" spans="1:12" ht="67.5" x14ac:dyDescent="0.25">
      <c r="A59" s="176" t="s">
        <v>7151</v>
      </c>
      <c r="B59" s="176" t="s">
        <v>7148</v>
      </c>
      <c r="C59" s="176" t="s">
        <v>7149</v>
      </c>
      <c r="D59" s="176" t="s">
        <v>7150</v>
      </c>
      <c r="E59" s="176" t="s">
        <v>7152</v>
      </c>
      <c r="F59" s="176" t="s">
        <v>7153</v>
      </c>
      <c r="G59" s="176" t="s">
        <v>7154</v>
      </c>
      <c r="H59" s="176" t="s">
        <v>7155</v>
      </c>
      <c r="I59" s="176" t="s">
        <v>7156</v>
      </c>
      <c r="J59" s="176" t="s">
        <v>6875</v>
      </c>
      <c r="K59" s="176" t="s">
        <v>6875</v>
      </c>
      <c r="L59" s="176" t="s">
        <v>857</v>
      </c>
    </row>
    <row r="60" spans="1:12" ht="67.5" x14ac:dyDescent="0.25">
      <c r="A60" s="177" t="s">
        <v>7160</v>
      </c>
      <c r="B60" s="177" t="s">
        <v>7157</v>
      </c>
      <c r="C60" s="177" t="s">
        <v>7158</v>
      </c>
      <c r="D60" s="177" t="s">
        <v>7159</v>
      </c>
      <c r="E60" s="177" t="s">
        <v>7161</v>
      </c>
      <c r="F60" s="177" t="s">
        <v>7162</v>
      </c>
      <c r="G60" s="177" t="s">
        <v>6994</v>
      </c>
      <c r="H60" s="177" t="s">
        <v>7163</v>
      </c>
      <c r="I60" s="177" t="s">
        <v>6875</v>
      </c>
      <c r="J60" s="177" t="s">
        <v>6875</v>
      </c>
      <c r="K60" s="177" t="s">
        <v>6875</v>
      </c>
      <c r="L60" s="177" t="s">
        <v>857</v>
      </c>
    </row>
    <row r="61" spans="1:12" ht="67.5" x14ac:dyDescent="0.25">
      <c r="A61" s="176" t="s">
        <v>7167</v>
      </c>
      <c r="B61" s="176" t="s">
        <v>7164</v>
      </c>
      <c r="C61" s="176" t="s">
        <v>7165</v>
      </c>
      <c r="D61" s="176" t="s">
        <v>7166</v>
      </c>
      <c r="E61" s="176" t="s">
        <v>7168</v>
      </c>
      <c r="F61" s="176" t="s">
        <v>7169</v>
      </c>
      <c r="G61" s="176" t="s">
        <v>7097</v>
      </c>
      <c r="H61" s="176" t="s">
        <v>7170</v>
      </c>
      <c r="I61" s="176" t="s">
        <v>6875</v>
      </c>
      <c r="J61" s="176" t="s">
        <v>7099</v>
      </c>
      <c r="K61" s="176" t="s">
        <v>6875</v>
      </c>
      <c r="L61" s="176" t="s">
        <v>6977</v>
      </c>
    </row>
    <row r="62" spans="1:12" ht="56.25" x14ac:dyDescent="0.25">
      <c r="A62" s="177" t="s">
        <v>7174</v>
      </c>
      <c r="B62" s="177" t="s">
        <v>7171</v>
      </c>
      <c r="C62" s="177" t="s">
        <v>7172</v>
      </c>
      <c r="D62" s="177" t="s">
        <v>7173</v>
      </c>
      <c r="E62" s="177" t="s">
        <v>7175</v>
      </c>
      <c r="F62" s="177" t="s">
        <v>7176</v>
      </c>
      <c r="G62" s="177" t="s">
        <v>7111</v>
      </c>
      <c r="H62" s="177" t="s">
        <v>7177</v>
      </c>
      <c r="I62" s="177" t="s">
        <v>6875</v>
      </c>
      <c r="J62" s="177" t="s">
        <v>6875</v>
      </c>
      <c r="K62" s="177" t="s">
        <v>6875</v>
      </c>
      <c r="L62" s="177" t="s">
        <v>857</v>
      </c>
    </row>
    <row r="63" spans="1:12" ht="67.5" x14ac:dyDescent="0.25">
      <c r="A63" s="176" t="s">
        <v>3188</v>
      </c>
      <c r="B63" s="176" t="s">
        <v>7178</v>
      </c>
      <c r="C63" s="176" t="s">
        <v>7179</v>
      </c>
      <c r="D63" s="176" t="s">
        <v>3190</v>
      </c>
      <c r="E63" s="176" t="s">
        <v>7180</v>
      </c>
      <c r="F63" s="176" t="s">
        <v>7181</v>
      </c>
      <c r="G63" s="176" t="s">
        <v>7111</v>
      </c>
      <c r="H63" s="176" t="s">
        <v>7182</v>
      </c>
      <c r="I63" s="176" t="s">
        <v>6875</v>
      </c>
      <c r="J63" s="176" t="s">
        <v>6875</v>
      </c>
      <c r="K63" s="176" t="s">
        <v>6875</v>
      </c>
      <c r="L63" s="176" t="s">
        <v>857</v>
      </c>
    </row>
    <row r="64" spans="1:12" ht="56.25" x14ac:dyDescent="0.25">
      <c r="A64" s="177" t="s">
        <v>7186</v>
      </c>
      <c r="B64" s="177" t="s">
        <v>7183</v>
      </c>
      <c r="C64" s="177" t="s">
        <v>7184</v>
      </c>
      <c r="D64" s="177" t="s">
        <v>7185</v>
      </c>
      <c r="E64" s="177" t="s">
        <v>7187</v>
      </c>
      <c r="F64" s="177" t="s">
        <v>7188</v>
      </c>
      <c r="G64" s="177" t="s">
        <v>7111</v>
      </c>
      <c r="H64" s="177" t="s">
        <v>7189</v>
      </c>
      <c r="I64" s="177" t="s">
        <v>6875</v>
      </c>
      <c r="J64" s="177" t="s">
        <v>6875</v>
      </c>
      <c r="K64" s="177" t="s">
        <v>6875</v>
      </c>
      <c r="L64" s="177" t="s">
        <v>857</v>
      </c>
    </row>
    <row r="65" spans="1:12" ht="56.25" x14ac:dyDescent="0.25">
      <c r="A65" s="176" t="s">
        <v>7193</v>
      </c>
      <c r="B65" s="176" t="s">
        <v>7190</v>
      </c>
      <c r="C65" s="176" t="s">
        <v>7191</v>
      </c>
      <c r="D65" s="176" t="s">
        <v>7192</v>
      </c>
      <c r="E65" s="176" t="s">
        <v>7194</v>
      </c>
      <c r="F65" s="176" t="s">
        <v>7195</v>
      </c>
      <c r="G65" s="176" t="s">
        <v>7097</v>
      </c>
      <c r="H65" s="176" t="s">
        <v>7196</v>
      </c>
      <c r="I65" s="176" t="s">
        <v>6875</v>
      </c>
      <c r="J65" s="176" t="s">
        <v>6875</v>
      </c>
      <c r="K65" s="176" t="s">
        <v>6875</v>
      </c>
      <c r="L65" s="176" t="s">
        <v>857</v>
      </c>
    </row>
    <row r="66" spans="1:12" ht="56.25" x14ac:dyDescent="0.25">
      <c r="A66" s="177" t="s">
        <v>7200</v>
      </c>
      <c r="B66" s="177" t="s">
        <v>7197</v>
      </c>
      <c r="C66" s="177" t="s">
        <v>7198</v>
      </c>
      <c r="D66" s="177" t="s">
        <v>7199</v>
      </c>
      <c r="E66" s="177" t="s">
        <v>7201</v>
      </c>
      <c r="F66" s="177" t="s">
        <v>7202</v>
      </c>
      <c r="G66" s="177" t="s">
        <v>6994</v>
      </c>
      <c r="H66" s="177" t="s">
        <v>7203</v>
      </c>
      <c r="I66" s="177" t="s">
        <v>6875</v>
      </c>
      <c r="J66" s="177" t="s">
        <v>6875</v>
      </c>
      <c r="K66" s="177" t="s">
        <v>6875</v>
      </c>
      <c r="L66" s="177" t="s">
        <v>857</v>
      </c>
    </row>
    <row r="67" spans="1:12" ht="78.75" x14ac:dyDescent="0.25">
      <c r="A67" s="176" t="s">
        <v>7207</v>
      </c>
      <c r="B67" s="176" t="s">
        <v>7204</v>
      </c>
      <c r="C67" s="176" t="s">
        <v>7205</v>
      </c>
      <c r="D67" s="176" t="s">
        <v>7206</v>
      </c>
      <c r="E67" s="176" t="s">
        <v>7208</v>
      </c>
      <c r="F67" s="176" t="s">
        <v>7209</v>
      </c>
      <c r="G67" s="176" t="s">
        <v>7210</v>
      </c>
      <c r="H67" s="176" t="s">
        <v>7211</v>
      </c>
      <c r="I67" s="176" t="s">
        <v>6875</v>
      </c>
      <c r="J67" s="176" t="s">
        <v>6875</v>
      </c>
      <c r="K67" s="176" t="s">
        <v>6875</v>
      </c>
      <c r="L67" s="176" t="s">
        <v>857</v>
      </c>
    </row>
    <row r="68" spans="1:12" ht="45" x14ac:dyDescent="0.25">
      <c r="A68" s="177" t="s">
        <v>7214</v>
      </c>
      <c r="B68" s="177" t="s">
        <v>7212</v>
      </c>
      <c r="C68" s="177" t="s">
        <v>7213</v>
      </c>
      <c r="D68" s="177" t="s">
        <v>6875</v>
      </c>
      <c r="E68" s="177" t="s">
        <v>7215</v>
      </c>
      <c r="F68" s="177" t="s">
        <v>7216</v>
      </c>
      <c r="G68" s="177" t="s">
        <v>7130</v>
      </c>
      <c r="H68" s="177" t="s">
        <v>7216</v>
      </c>
      <c r="I68" s="177" t="s">
        <v>6875</v>
      </c>
      <c r="J68" s="177" t="s">
        <v>6875</v>
      </c>
      <c r="K68" s="177" t="s">
        <v>6875</v>
      </c>
      <c r="L68" s="177" t="s">
        <v>857</v>
      </c>
    </row>
    <row r="69" spans="1:12" ht="56.25" x14ac:dyDescent="0.25">
      <c r="A69" s="176" t="s">
        <v>7220</v>
      </c>
      <c r="B69" s="176" t="s">
        <v>7217</v>
      </c>
      <c r="C69" s="176" t="s">
        <v>7218</v>
      </c>
      <c r="D69" s="176" t="s">
        <v>7219</v>
      </c>
      <c r="E69" s="176" t="s">
        <v>7175</v>
      </c>
      <c r="F69" s="176" t="s">
        <v>7176</v>
      </c>
      <c r="G69" s="176" t="s">
        <v>7111</v>
      </c>
      <c r="H69" s="176" t="s">
        <v>7177</v>
      </c>
      <c r="I69" s="176" t="s">
        <v>6875</v>
      </c>
      <c r="J69" s="176" t="s">
        <v>6875</v>
      </c>
      <c r="K69" s="176" t="s">
        <v>6875</v>
      </c>
      <c r="L69" s="176" t="s">
        <v>857</v>
      </c>
    </row>
    <row r="70" spans="1:12" ht="45" x14ac:dyDescent="0.25">
      <c r="A70" s="177" t="s">
        <v>7224</v>
      </c>
      <c r="B70" s="177" t="s">
        <v>7221</v>
      </c>
      <c r="C70" s="177" t="s">
        <v>7222</v>
      </c>
      <c r="D70" s="177" t="s">
        <v>7223</v>
      </c>
      <c r="E70" s="177" t="s">
        <v>7225</v>
      </c>
      <c r="F70" s="177" t="s">
        <v>7226</v>
      </c>
      <c r="G70" s="177" t="s">
        <v>6994</v>
      </c>
      <c r="H70" s="177" t="s">
        <v>7226</v>
      </c>
      <c r="I70" s="177" t="s">
        <v>6875</v>
      </c>
      <c r="J70" s="177" t="s">
        <v>6875</v>
      </c>
      <c r="K70" s="177" t="s">
        <v>6875</v>
      </c>
      <c r="L70" s="177" t="s">
        <v>857</v>
      </c>
    </row>
    <row r="71" spans="1:12" ht="168.75" x14ac:dyDescent="0.25">
      <c r="A71" s="176" t="s">
        <v>25457</v>
      </c>
      <c r="B71" s="176" t="s">
        <v>7227</v>
      </c>
      <c r="C71" s="176" t="s">
        <v>25458</v>
      </c>
      <c r="D71" s="176" t="s">
        <v>25459</v>
      </c>
      <c r="E71" s="176" t="s">
        <v>7228</v>
      </c>
      <c r="F71" s="176" t="s">
        <v>7229</v>
      </c>
      <c r="G71" s="176" t="s">
        <v>6994</v>
      </c>
      <c r="H71" s="176" t="s">
        <v>7230</v>
      </c>
      <c r="I71" s="176" t="s">
        <v>6875</v>
      </c>
      <c r="J71" s="176" t="s">
        <v>6875</v>
      </c>
      <c r="K71" s="176" t="s">
        <v>7231</v>
      </c>
      <c r="L71" s="176" t="s">
        <v>857</v>
      </c>
    </row>
    <row r="72" spans="1:12" ht="78.75" x14ac:dyDescent="0.25">
      <c r="A72" s="176" t="s">
        <v>25460</v>
      </c>
      <c r="B72" s="176" t="s">
        <v>7227</v>
      </c>
      <c r="C72" s="176" t="s">
        <v>25461</v>
      </c>
      <c r="D72" s="176" t="s">
        <v>25462</v>
      </c>
      <c r="E72" s="176" t="s">
        <v>7228</v>
      </c>
      <c r="F72" s="176" t="s">
        <v>7229</v>
      </c>
      <c r="G72" s="176" t="s">
        <v>6994</v>
      </c>
      <c r="H72" s="176" t="s">
        <v>7230</v>
      </c>
      <c r="I72" s="176" t="s">
        <v>6875</v>
      </c>
      <c r="J72" s="176" t="s">
        <v>6875</v>
      </c>
      <c r="K72" s="176" t="s">
        <v>7231</v>
      </c>
      <c r="L72" s="176" t="s">
        <v>857</v>
      </c>
    </row>
    <row r="73" spans="1:12" ht="90" x14ac:dyDescent="0.25">
      <c r="A73" s="176" t="s">
        <v>25463</v>
      </c>
      <c r="B73" s="176" t="s">
        <v>7227</v>
      </c>
      <c r="C73" s="176" t="s">
        <v>25464</v>
      </c>
      <c r="D73" s="176" t="s">
        <v>25465</v>
      </c>
      <c r="E73" s="176" t="s">
        <v>7228</v>
      </c>
      <c r="F73" s="176" t="s">
        <v>7229</v>
      </c>
      <c r="G73" s="176" t="s">
        <v>6994</v>
      </c>
      <c r="H73" s="176" t="s">
        <v>7230</v>
      </c>
      <c r="I73" s="176" t="s">
        <v>6875</v>
      </c>
      <c r="J73" s="176" t="s">
        <v>6875</v>
      </c>
      <c r="K73" s="176" t="s">
        <v>7231</v>
      </c>
      <c r="L73" s="176" t="s">
        <v>857</v>
      </c>
    </row>
    <row r="74" spans="1:12" ht="56.25" x14ac:dyDescent="0.25">
      <c r="A74" s="177" t="s">
        <v>3763</v>
      </c>
      <c r="B74" s="177" t="s">
        <v>7232</v>
      </c>
      <c r="C74" s="177" t="s">
        <v>7233</v>
      </c>
      <c r="D74" s="177" t="s">
        <v>3765</v>
      </c>
      <c r="E74" s="177" t="s">
        <v>7234</v>
      </c>
      <c r="F74" s="177" t="s">
        <v>7235</v>
      </c>
      <c r="G74" s="177" t="s">
        <v>7111</v>
      </c>
      <c r="H74" s="177" t="s">
        <v>7236</v>
      </c>
      <c r="I74" s="177" t="s">
        <v>6875</v>
      </c>
      <c r="J74" s="177" t="s">
        <v>6875</v>
      </c>
      <c r="K74" s="177" t="s">
        <v>6875</v>
      </c>
      <c r="L74" s="177" t="s">
        <v>857</v>
      </c>
    </row>
    <row r="75" spans="1:12" ht="45" x14ac:dyDescent="0.25">
      <c r="A75" s="176" t="s">
        <v>5758</v>
      </c>
      <c r="B75" s="176" t="s">
        <v>7237</v>
      </c>
      <c r="C75" s="176" t="s">
        <v>7238</v>
      </c>
      <c r="D75" s="176" t="s">
        <v>5760</v>
      </c>
      <c r="E75" s="176" t="s">
        <v>7175</v>
      </c>
      <c r="F75" s="176" t="s">
        <v>7176</v>
      </c>
      <c r="G75" s="176" t="s">
        <v>7111</v>
      </c>
      <c r="H75" s="176" t="s">
        <v>7177</v>
      </c>
      <c r="I75" s="176" t="s">
        <v>6875</v>
      </c>
      <c r="J75" s="176" t="s">
        <v>6875</v>
      </c>
      <c r="K75" s="176" t="s">
        <v>6875</v>
      </c>
      <c r="L75" s="176" t="s">
        <v>857</v>
      </c>
    </row>
    <row r="76" spans="1:12" ht="45" x14ac:dyDescent="0.25">
      <c r="A76" s="177" t="s">
        <v>7242</v>
      </c>
      <c r="B76" s="177" t="s">
        <v>7239</v>
      </c>
      <c r="C76" s="177" t="s">
        <v>7240</v>
      </c>
      <c r="D76" s="177" t="s">
        <v>7241</v>
      </c>
      <c r="E76" s="177" t="s">
        <v>7243</v>
      </c>
      <c r="F76" s="177" t="s">
        <v>7244</v>
      </c>
      <c r="G76" s="177" t="s">
        <v>7111</v>
      </c>
      <c r="H76" s="177" t="s">
        <v>7244</v>
      </c>
      <c r="I76" s="177" t="s">
        <v>6875</v>
      </c>
      <c r="J76" s="177" t="s">
        <v>6875</v>
      </c>
      <c r="K76" s="177" t="s">
        <v>6875</v>
      </c>
      <c r="L76" s="177" t="s">
        <v>857</v>
      </c>
    </row>
    <row r="77" spans="1:12" ht="33.75" x14ac:dyDescent="0.25">
      <c r="A77" s="176" t="s">
        <v>7248</v>
      </c>
      <c r="B77" s="176" t="s">
        <v>7245</v>
      </c>
      <c r="C77" s="176" t="s">
        <v>7246</v>
      </c>
      <c r="D77" s="176" t="s">
        <v>7247</v>
      </c>
      <c r="E77" s="176" t="s">
        <v>7249</v>
      </c>
      <c r="F77" s="176" t="s">
        <v>7250</v>
      </c>
      <c r="G77" s="176" t="s">
        <v>7028</v>
      </c>
      <c r="H77" s="176" t="s">
        <v>7250</v>
      </c>
      <c r="I77" s="176" t="s">
        <v>6875</v>
      </c>
      <c r="J77" s="176" t="s">
        <v>6875</v>
      </c>
      <c r="K77" s="176" t="s">
        <v>6875</v>
      </c>
      <c r="L77" s="176" t="s">
        <v>857</v>
      </c>
    </row>
    <row r="78" spans="1:12" ht="67.5" x14ac:dyDescent="0.25">
      <c r="A78" s="177" t="s">
        <v>7254</v>
      </c>
      <c r="B78" s="177" t="s">
        <v>7251</v>
      </c>
      <c r="C78" s="177" t="s">
        <v>7252</v>
      </c>
      <c r="D78" s="177" t="s">
        <v>7253</v>
      </c>
      <c r="E78" s="177" t="s">
        <v>7255</v>
      </c>
      <c r="F78" s="177" t="s">
        <v>7256</v>
      </c>
      <c r="G78" s="177" t="s">
        <v>7111</v>
      </c>
      <c r="H78" s="177" t="s">
        <v>7257</v>
      </c>
      <c r="I78" s="177" t="s">
        <v>6875</v>
      </c>
      <c r="J78" s="177" t="s">
        <v>6875</v>
      </c>
      <c r="K78" s="177" t="s">
        <v>6875</v>
      </c>
      <c r="L78" s="177" t="s">
        <v>857</v>
      </c>
    </row>
    <row r="79" spans="1:12" ht="56.25" x14ac:dyDescent="0.25">
      <c r="A79" s="176" t="s">
        <v>3835</v>
      </c>
      <c r="B79" s="176" t="s">
        <v>7258</v>
      </c>
      <c r="C79" s="176" t="s">
        <v>7259</v>
      </c>
      <c r="D79" s="176" t="s">
        <v>3837</v>
      </c>
      <c r="E79" s="176" t="s">
        <v>7260</v>
      </c>
      <c r="F79" s="176" t="s">
        <v>7261</v>
      </c>
      <c r="G79" s="176" t="s">
        <v>7097</v>
      </c>
      <c r="H79" s="176" t="s">
        <v>7262</v>
      </c>
      <c r="I79" s="176" t="s">
        <v>6875</v>
      </c>
      <c r="J79" s="176" t="s">
        <v>6875</v>
      </c>
      <c r="K79" s="176" t="s">
        <v>6875</v>
      </c>
      <c r="L79" s="176" t="s">
        <v>857</v>
      </c>
    </row>
    <row r="80" spans="1:12" ht="45" x14ac:dyDescent="0.25">
      <c r="A80" s="177" t="s">
        <v>3907</v>
      </c>
      <c r="B80" s="177" t="s">
        <v>7263</v>
      </c>
      <c r="C80" s="177" t="s">
        <v>7264</v>
      </c>
      <c r="D80" s="177" t="s">
        <v>3909</v>
      </c>
      <c r="E80" s="177" t="s">
        <v>7265</v>
      </c>
      <c r="F80" s="177" t="s">
        <v>7266</v>
      </c>
      <c r="G80" s="177" t="s">
        <v>7267</v>
      </c>
      <c r="H80" s="177" t="s">
        <v>7268</v>
      </c>
      <c r="I80" s="177" t="s">
        <v>6875</v>
      </c>
      <c r="J80" s="177" t="s">
        <v>6875</v>
      </c>
      <c r="K80" s="177" t="s">
        <v>6875</v>
      </c>
      <c r="L80" s="177" t="s">
        <v>857</v>
      </c>
    </row>
    <row r="81" spans="1:12" ht="33.75" x14ac:dyDescent="0.25">
      <c r="A81" s="176" t="s">
        <v>3170</v>
      </c>
      <c r="B81" s="176" t="s">
        <v>7269</v>
      </c>
      <c r="C81" s="176" t="s">
        <v>7270</v>
      </c>
      <c r="D81" s="176" t="s">
        <v>3172</v>
      </c>
      <c r="E81" s="176" t="s">
        <v>7271</v>
      </c>
      <c r="F81" s="176" t="s">
        <v>7272</v>
      </c>
      <c r="G81" s="176" t="s">
        <v>6994</v>
      </c>
      <c r="H81" s="176" t="s">
        <v>7272</v>
      </c>
      <c r="I81" s="176" t="s">
        <v>6875</v>
      </c>
      <c r="J81" s="176" t="s">
        <v>6875</v>
      </c>
      <c r="K81" s="176" t="s">
        <v>6875</v>
      </c>
      <c r="L81" s="176" t="s">
        <v>857</v>
      </c>
    </row>
    <row r="82" spans="1:12" ht="56.25" x14ac:dyDescent="0.25">
      <c r="A82" s="177" t="s">
        <v>7276</v>
      </c>
      <c r="B82" s="177" t="s">
        <v>7273</v>
      </c>
      <c r="C82" s="177" t="s">
        <v>7274</v>
      </c>
      <c r="D82" s="177" t="s">
        <v>7275</v>
      </c>
      <c r="E82" s="177" t="s">
        <v>7175</v>
      </c>
      <c r="F82" s="177" t="s">
        <v>7176</v>
      </c>
      <c r="G82" s="177" t="s">
        <v>7111</v>
      </c>
      <c r="H82" s="177" t="s">
        <v>7177</v>
      </c>
      <c r="I82" s="177" t="s">
        <v>6875</v>
      </c>
      <c r="J82" s="177" t="s">
        <v>6875</v>
      </c>
      <c r="K82" s="177" t="s">
        <v>6875</v>
      </c>
      <c r="L82" s="177" t="s">
        <v>857</v>
      </c>
    </row>
    <row r="83" spans="1:12" ht="33.75" x14ac:dyDescent="0.25">
      <c r="A83" s="176" t="s">
        <v>7280</v>
      </c>
      <c r="B83" s="176" t="s">
        <v>7277</v>
      </c>
      <c r="C83" s="176" t="s">
        <v>7278</v>
      </c>
      <c r="D83" s="176" t="s">
        <v>7279</v>
      </c>
      <c r="E83" s="176" t="s">
        <v>7249</v>
      </c>
      <c r="F83" s="176" t="s">
        <v>7250</v>
      </c>
      <c r="G83" s="176" t="s">
        <v>7028</v>
      </c>
      <c r="H83" s="176" t="s">
        <v>7250</v>
      </c>
      <c r="I83" s="176" t="s">
        <v>6875</v>
      </c>
      <c r="J83" s="176" t="s">
        <v>6875</v>
      </c>
      <c r="K83" s="176" t="s">
        <v>6875</v>
      </c>
      <c r="L83" s="176" t="s">
        <v>857</v>
      </c>
    </row>
    <row r="84" spans="1:12" ht="45" x14ac:dyDescent="0.25">
      <c r="A84" s="177" t="s">
        <v>7284</v>
      </c>
      <c r="B84" s="177" t="s">
        <v>7281</v>
      </c>
      <c r="C84" s="177" t="s">
        <v>7282</v>
      </c>
      <c r="D84" s="177" t="s">
        <v>7283</v>
      </c>
      <c r="E84" s="177" t="s">
        <v>7175</v>
      </c>
      <c r="F84" s="177" t="s">
        <v>7176</v>
      </c>
      <c r="G84" s="177" t="s">
        <v>7111</v>
      </c>
      <c r="H84" s="177" t="s">
        <v>7177</v>
      </c>
      <c r="I84" s="177" t="s">
        <v>6875</v>
      </c>
      <c r="J84" s="177" t="s">
        <v>6875</v>
      </c>
      <c r="K84" s="177" t="s">
        <v>6875</v>
      </c>
      <c r="L84" s="177" t="s">
        <v>857</v>
      </c>
    </row>
    <row r="85" spans="1:12" ht="56.25" x14ac:dyDescent="0.25">
      <c r="A85" s="176" t="s">
        <v>7288</v>
      </c>
      <c r="B85" s="176" t="s">
        <v>7285</v>
      </c>
      <c r="C85" s="176" t="s">
        <v>7286</v>
      </c>
      <c r="D85" s="176" t="s">
        <v>7287</v>
      </c>
      <c r="E85" s="176" t="s">
        <v>7289</v>
      </c>
      <c r="F85" s="176" t="s">
        <v>7290</v>
      </c>
      <c r="G85" s="176" t="s">
        <v>7210</v>
      </c>
      <c r="H85" s="176" t="s">
        <v>7291</v>
      </c>
      <c r="I85" s="176" t="s">
        <v>6875</v>
      </c>
      <c r="J85" s="176" t="s">
        <v>6875</v>
      </c>
      <c r="K85" s="176" t="s">
        <v>6875</v>
      </c>
      <c r="L85" s="176" t="s">
        <v>857</v>
      </c>
    </row>
    <row r="86" spans="1:12" ht="67.5" x14ac:dyDescent="0.25">
      <c r="A86" s="177" t="s">
        <v>7295</v>
      </c>
      <c r="B86" s="177" t="s">
        <v>7292</v>
      </c>
      <c r="C86" s="177" t="s">
        <v>7293</v>
      </c>
      <c r="D86" s="177" t="s">
        <v>7294</v>
      </c>
      <c r="E86" s="177" t="s">
        <v>7296</v>
      </c>
      <c r="F86" s="177" t="s">
        <v>7297</v>
      </c>
      <c r="G86" s="177" t="s">
        <v>7097</v>
      </c>
      <c r="H86" s="177" t="s">
        <v>7298</v>
      </c>
      <c r="I86" s="177" t="s">
        <v>6875</v>
      </c>
      <c r="J86" s="177" t="s">
        <v>6875</v>
      </c>
      <c r="K86" s="177" t="s">
        <v>6875</v>
      </c>
      <c r="L86" s="177" t="s">
        <v>857</v>
      </c>
    </row>
    <row r="87" spans="1:12" ht="45" x14ac:dyDescent="0.25">
      <c r="A87" s="176" t="s">
        <v>7301</v>
      </c>
      <c r="B87" s="176" t="s">
        <v>7299</v>
      </c>
      <c r="C87" s="176" t="s">
        <v>7300</v>
      </c>
      <c r="D87" s="176" t="s">
        <v>6875</v>
      </c>
      <c r="E87" s="176" t="s">
        <v>7215</v>
      </c>
      <c r="F87" s="176" t="s">
        <v>7216</v>
      </c>
      <c r="G87" s="176" t="s">
        <v>7130</v>
      </c>
      <c r="H87" s="176" t="s">
        <v>7216</v>
      </c>
      <c r="I87" s="176" t="s">
        <v>6875</v>
      </c>
      <c r="J87" s="176" t="s">
        <v>6875</v>
      </c>
      <c r="K87" s="176" t="s">
        <v>6875</v>
      </c>
      <c r="L87" s="176" t="s">
        <v>857</v>
      </c>
    </row>
    <row r="88" spans="1:12" ht="78.75" x14ac:dyDescent="0.25">
      <c r="A88" s="177" t="s">
        <v>7305</v>
      </c>
      <c r="B88" s="177" t="s">
        <v>7302</v>
      </c>
      <c r="C88" s="177" t="s">
        <v>7303</v>
      </c>
      <c r="D88" s="177" t="s">
        <v>7304</v>
      </c>
      <c r="E88" s="177" t="s">
        <v>7306</v>
      </c>
      <c r="F88" s="177" t="s">
        <v>7307</v>
      </c>
      <c r="G88" s="177" t="s">
        <v>6923</v>
      </c>
      <c r="H88" s="177" t="s">
        <v>7308</v>
      </c>
      <c r="I88" s="177" t="s">
        <v>6875</v>
      </c>
      <c r="J88" s="177" t="s">
        <v>7309</v>
      </c>
      <c r="K88" s="177" t="s">
        <v>6875</v>
      </c>
      <c r="L88" s="177" t="s">
        <v>857</v>
      </c>
    </row>
    <row r="89" spans="1:12" ht="56.25" x14ac:dyDescent="0.25">
      <c r="A89" s="176" t="s">
        <v>3735</v>
      </c>
      <c r="B89" s="176" t="s">
        <v>7310</v>
      </c>
      <c r="C89" s="176" t="s">
        <v>7311</v>
      </c>
      <c r="D89" s="176" t="s">
        <v>3737</v>
      </c>
      <c r="E89" s="176" t="s">
        <v>7194</v>
      </c>
      <c r="F89" s="176" t="s">
        <v>7195</v>
      </c>
      <c r="G89" s="176" t="s">
        <v>7097</v>
      </c>
      <c r="H89" s="176" t="s">
        <v>7196</v>
      </c>
      <c r="I89" s="176" t="s">
        <v>6875</v>
      </c>
      <c r="J89" s="176" t="s">
        <v>6875</v>
      </c>
      <c r="K89" s="176" t="s">
        <v>6875</v>
      </c>
      <c r="L89" s="176" t="s">
        <v>857</v>
      </c>
    </row>
    <row r="90" spans="1:12" ht="67.5" x14ac:dyDescent="0.25">
      <c r="A90" s="177" t="s">
        <v>7314</v>
      </c>
      <c r="B90" s="177" t="s">
        <v>7312</v>
      </c>
      <c r="C90" s="177" t="s">
        <v>7313</v>
      </c>
      <c r="D90" s="177" t="s">
        <v>6875</v>
      </c>
      <c r="E90" s="177" t="s">
        <v>7315</v>
      </c>
      <c r="F90" s="177" t="s">
        <v>7316</v>
      </c>
      <c r="G90" s="177" t="s">
        <v>7097</v>
      </c>
      <c r="H90" s="177" t="s">
        <v>7317</v>
      </c>
      <c r="I90" s="177" t="s">
        <v>6875</v>
      </c>
      <c r="J90" s="177" t="s">
        <v>6875</v>
      </c>
      <c r="K90" s="177" t="s">
        <v>6875</v>
      </c>
      <c r="L90" s="177" t="s">
        <v>857</v>
      </c>
    </row>
    <row r="91" spans="1:12" ht="45" x14ac:dyDescent="0.25">
      <c r="A91" s="176" t="s">
        <v>7321</v>
      </c>
      <c r="B91" s="176" t="s">
        <v>7318</v>
      </c>
      <c r="C91" s="176" t="s">
        <v>7319</v>
      </c>
      <c r="D91" s="176" t="s">
        <v>7320</v>
      </c>
      <c r="E91" s="176" t="s">
        <v>7322</v>
      </c>
      <c r="F91" s="176" t="s">
        <v>7323</v>
      </c>
      <c r="G91" s="176" t="s">
        <v>7324</v>
      </c>
      <c r="H91" s="176" t="s">
        <v>7325</v>
      </c>
      <c r="I91" s="176" t="s">
        <v>6875</v>
      </c>
      <c r="J91" s="176" t="s">
        <v>7099</v>
      </c>
      <c r="K91" s="176" t="s">
        <v>6875</v>
      </c>
      <c r="L91" s="176" t="s">
        <v>857</v>
      </c>
    </row>
    <row r="92" spans="1:12" ht="45" x14ac:dyDescent="0.25">
      <c r="A92" s="177" t="s">
        <v>3813</v>
      </c>
      <c r="B92" s="177" t="s">
        <v>7326</v>
      </c>
      <c r="C92" s="177" t="s">
        <v>7327</v>
      </c>
      <c r="D92" s="177" t="s">
        <v>3815</v>
      </c>
      <c r="E92" s="177" t="s">
        <v>7328</v>
      </c>
      <c r="F92" s="177" t="s">
        <v>7329</v>
      </c>
      <c r="G92" s="177" t="s">
        <v>7111</v>
      </c>
      <c r="H92" s="177" t="s">
        <v>7330</v>
      </c>
      <c r="I92" s="177" t="s">
        <v>6875</v>
      </c>
      <c r="J92" s="177" t="s">
        <v>7141</v>
      </c>
      <c r="K92" s="177" t="s">
        <v>6875</v>
      </c>
      <c r="L92" s="177" t="s">
        <v>6884</v>
      </c>
    </row>
    <row r="93" spans="1:12" ht="67.5" x14ac:dyDescent="0.25">
      <c r="A93" s="176" t="s">
        <v>7334</v>
      </c>
      <c r="B93" s="176" t="s">
        <v>7331</v>
      </c>
      <c r="C93" s="176" t="s">
        <v>7332</v>
      </c>
      <c r="D93" s="176" t="s">
        <v>7333</v>
      </c>
      <c r="E93" s="176" t="s">
        <v>7335</v>
      </c>
      <c r="F93" s="176" t="s">
        <v>7336</v>
      </c>
      <c r="G93" s="176" t="s">
        <v>7111</v>
      </c>
      <c r="H93" s="176" t="s">
        <v>7337</v>
      </c>
      <c r="I93" s="176" t="s">
        <v>6875</v>
      </c>
      <c r="J93" s="176" t="s">
        <v>6875</v>
      </c>
      <c r="K93" s="176" t="s">
        <v>6875</v>
      </c>
      <c r="L93" s="176" t="s">
        <v>857</v>
      </c>
    </row>
    <row r="94" spans="1:12" ht="78.75" x14ac:dyDescent="0.25">
      <c r="A94" s="177" t="s">
        <v>7340</v>
      </c>
      <c r="B94" s="177" t="s">
        <v>7338</v>
      </c>
      <c r="C94" s="177" t="s">
        <v>7339</v>
      </c>
      <c r="D94" s="177" t="s">
        <v>6875</v>
      </c>
      <c r="E94" s="177" t="s">
        <v>7187</v>
      </c>
      <c r="F94" s="177" t="s">
        <v>7188</v>
      </c>
      <c r="G94" s="177" t="s">
        <v>7111</v>
      </c>
      <c r="H94" s="177" t="s">
        <v>7189</v>
      </c>
      <c r="I94" s="177" t="s">
        <v>6875</v>
      </c>
      <c r="J94" s="177" t="s">
        <v>6875</v>
      </c>
      <c r="K94" s="177" t="s">
        <v>6875</v>
      </c>
      <c r="L94" s="177" t="s">
        <v>857</v>
      </c>
    </row>
    <row r="95" spans="1:12" ht="45" x14ac:dyDescent="0.25">
      <c r="A95" s="176" t="s">
        <v>7344</v>
      </c>
      <c r="B95" s="176" t="s">
        <v>7341</v>
      </c>
      <c r="C95" s="176" t="s">
        <v>7342</v>
      </c>
      <c r="D95" s="176" t="s">
        <v>7343</v>
      </c>
      <c r="E95" s="176" t="s">
        <v>7345</v>
      </c>
      <c r="F95" s="176" t="s">
        <v>7346</v>
      </c>
      <c r="G95" s="176" t="s">
        <v>6994</v>
      </c>
      <c r="H95" s="176" t="s">
        <v>7347</v>
      </c>
      <c r="I95" s="176" t="s">
        <v>6875</v>
      </c>
      <c r="J95" s="176" t="s">
        <v>6875</v>
      </c>
      <c r="K95" s="176" t="s">
        <v>6875</v>
      </c>
      <c r="L95" s="176" t="s">
        <v>857</v>
      </c>
    </row>
    <row r="96" spans="1:12" ht="33.75" x14ac:dyDescent="0.25">
      <c r="A96" s="177" t="s">
        <v>7351</v>
      </c>
      <c r="B96" s="177" t="s">
        <v>7348</v>
      </c>
      <c r="C96" s="177" t="s">
        <v>7349</v>
      </c>
      <c r="D96" s="177" t="s">
        <v>7350</v>
      </c>
      <c r="E96" s="177" t="s">
        <v>7249</v>
      </c>
      <c r="F96" s="177" t="s">
        <v>7250</v>
      </c>
      <c r="G96" s="177" t="s">
        <v>7028</v>
      </c>
      <c r="H96" s="177" t="s">
        <v>7250</v>
      </c>
      <c r="I96" s="177" t="s">
        <v>6875</v>
      </c>
      <c r="J96" s="177" t="s">
        <v>6875</v>
      </c>
      <c r="K96" s="177" t="s">
        <v>6875</v>
      </c>
      <c r="L96" s="177" t="s">
        <v>857</v>
      </c>
    </row>
    <row r="97" spans="1:12" ht="45" x14ac:dyDescent="0.25">
      <c r="A97" s="176" t="s">
        <v>7354</v>
      </c>
      <c r="B97" s="176" t="s">
        <v>7352</v>
      </c>
      <c r="C97" s="176" t="s">
        <v>7353</v>
      </c>
      <c r="D97" s="176" t="s">
        <v>6875</v>
      </c>
      <c r="E97" s="176" t="s">
        <v>7355</v>
      </c>
      <c r="F97" s="176" t="s">
        <v>7356</v>
      </c>
      <c r="G97" s="176" t="s">
        <v>6994</v>
      </c>
      <c r="H97" s="176" t="s">
        <v>7357</v>
      </c>
      <c r="I97" s="176" t="s">
        <v>6875</v>
      </c>
      <c r="J97" s="176" t="s">
        <v>6875</v>
      </c>
      <c r="K97" s="176" t="s">
        <v>6875</v>
      </c>
      <c r="L97" s="176" t="s">
        <v>857</v>
      </c>
    </row>
    <row r="98" spans="1:12" ht="67.5" x14ac:dyDescent="0.25">
      <c r="A98" s="177" t="s">
        <v>3693</v>
      </c>
      <c r="B98" s="177" t="s">
        <v>7358</v>
      </c>
      <c r="C98" s="177" t="s">
        <v>7359</v>
      </c>
      <c r="D98" s="177" t="s">
        <v>3695</v>
      </c>
      <c r="E98" s="177" t="s">
        <v>7360</v>
      </c>
      <c r="F98" s="177" t="s">
        <v>7361</v>
      </c>
      <c r="G98" s="177" t="s">
        <v>6994</v>
      </c>
      <c r="H98" s="177" t="s">
        <v>7362</v>
      </c>
      <c r="I98" s="177" t="s">
        <v>6875</v>
      </c>
      <c r="J98" s="177" t="s">
        <v>6875</v>
      </c>
      <c r="K98" s="177" t="s">
        <v>6875</v>
      </c>
      <c r="L98" s="177" t="s">
        <v>857</v>
      </c>
    </row>
    <row r="99" spans="1:12" ht="67.5" x14ac:dyDescent="0.25">
      <c r="A99" s="176" t="s">
        <v>7366</v>
      </c>
      <c r="B99" s="176" t="s">
        <v>7363</v>
      </c>
      <c r="C99" s="176" t="s">
        <v>7364</v>
      </c>
      <c r="D99" s="176" t="s">
        <v>7365</v>
      </c>
      <c r="E99" s="176" t="s">
        <v>7255</v>
      </c>
      <c r="F99" s="176" t="s">
        <v>7256</v>
      </c>
      <c r="G99" s="176" t="s">
        <v>7111</v>
      </c>
      <c r="H99" s="176" t="s">
        <v>7257</v>
      </c>
      <c r="I99" s="176" t="s">
        <v>6875</v>
      </c>
      <c r="J99" s="176" t="s">
        <v>6875</v>
      </c>
      <c r="K99" s="176" t="s">
        <v>6875</v>
      </c>
      <c r="L99" s="176" t="s">
        <v>857</v>
      </c>
    </row>
    <row r="100" spans="1:12" ht="45" x14ac:dyDescent="0.25">
      <c r="A100" s="177" t="s">
        <v>7370</v>
      </c>
      <c r="B100" s="177" t="s">
        <v>7367</v>
      </c>
      <c r="C100" s="177" t="s">
        <v>7368</v>
      </c>
      <c r="D100" s="177" t="s">
        <v>7369</v>
      </c>
      <c r="E100" s="177" t="s">
        <v>7345</v>
      </c>
      <c r="F100" s="177" t="s">
        <v>7346</v>
      </c>
      <c r="G100" s="177" t="s">
        <v>6994</v>
      </c>
      <c r="H100" s="177" t="s">
        <v>7347</v>
      </c>
      <c r="I100" s="177" t="s">
        <v>6875</v>
      </c>
      <c r="J100" s="177" t="s">
        <v>6875</v>
      </c>
      <c r="K100" s="177" t="s">
        <v>6875</v>
      </c>
      <c r="L100" s="177" t="s">
        <v>857</v>
      </c>
    </row>
    <row r="101" spans="1:12" ht="56.25" x14ac:dyDescent="0.25">
      <c r="A101" s="176" t="s">
        <v>7374</v>
      </c>
      <c r="B101" s="176" t="s">
        <v>7371</v>
      </c>
      <c r="C101" s="176" t="s">
        <v>7372</v>
      </c>
      <c r="D101" s="176" t="s">
        <v>7373</v>
      </c>
      <c r="E101" s="176" t="s">
        <v>7375</v>
      </c>
      <c r="F101" s="176" t="s">
        <v>7376</v>
      </c>
      <c r="G101" s="176" t="s">
        <v>7111</v>
      </c>
      <c r="H101" s="176" t="s">
        <v>7377</v>
      </c>
      <c r="I101" s="176" t="s">
        <v>6875</v>
      </c>
      <c r="J101" s="176" t="s">
        <v>6875</v>
      </c>
      <c r="K101" s="176" t="s">
        <v>6875</v>
      </c>
      <c r="L101" s="176" t="s">
        <v>857</v>
      </c>
    </row>
    <row r="102" spans="1:12" ht="67.5" x14ac:dyDescent="0.25">
      <c r="A102" s="177" t="s">
        <v>7381</v>
      </c>
      <c r="B102" s="177" t="s">
        <v>7378</v>
      </c>
      <c r="C102" s="177" t="s">
        <v>7379</v>
      </c>
      <c r="D102" s="177" t="s">
        <v>7380</v>
      </c>
      <c r="E102" s="177" t="s">
        <v>7345</v>
      </c>
      <c r="F102" s="177" t="s">
        <v>7346</v>
      </c>
      <c r="G102" s="177" t="s">
        <v>6994</v>
      </c>
      <c r="H102" s="177" t="s">
        <v>7347</v>
      </c>
      <c r="I102" s="177" t="s">
        <v>6875</v>
      </c>
      <c r="J102" s="177" t="s">
        <v>6875</v>
      </c>
      <c r="K102" s="177" t="s">
        <v>6875</v>
      </c>
      <c r="L102" s="177" t="s">
        <v>857</v>
      </c>
    </row>
    <row r="103" spans="1:12" ht="45" x14ac:dyDescent="0.25">
      <c r="A103" s="176" t="s">
        <v>7385</v>
      </c>
      <c r="B103" s="176" t="s">
        <v>7382</v>
      </c>
      <c r="C103" s="176" t="s">
        <v>7383</v>
      </c>
      <c r="D103" s="176" t="s">
        <v>7384</v>
      </c>
      <c r="E103" s="176" t="s">
        <v>7271</v>
      </c>
      <c r="F103" s="176" t="s">
        <v>7272</v>
      </c>
      <c r="G103" s="176" t="s">
        <v>6994</v>
      </c>
      <c r="H103" s="176" t="s">
        <v>7272</v>
      </c>
      <c r="I103" s="176" t="s">
        <v>6875</v>
      </c>
      <c r="J103" s="176" t="s">
        <v>6875</v>
      </c>
      <c r="K103" s="176" t="s">
        <v>6875</v>
      </c>
      <c r="L103" s="176" t="s">
        <v>857</v>
      </c>
    </row>
    <row r="104" spans="1:12" ht="45" x14ac:dyDescent="0.25">
      <c r="A104" s="177" t="s">
        <v>7389</v>
      </c>
      <c r="B104" s="177" t="s">
        <v>7386</v>
      </c>
      <c r="C104" s="177" t="s">
        <v>7387</v>
      </c>
      <c r="D104" s="177" t="s">
        <v>7388</v>
      </c>
      <c r="E104" s="177" t="s">
        <v>7271</v>
      </c>
      <c r="F104" s="177" t="s">
        <v>7272</v>
      </c>
      <c r="G104" s="177" t="s">
        <v>6994</v>
      </c>
      <c r="H104" s="177" t="s">
        <v>7272</v>
      </c>
      <c r="I104" s="177" t="s">
        <v>6875</v>
      </c>
      <c r="J104" s="177" t="s">
        <v>6875</v>
      </c>
      <c r="K104" s="177" t="s">
        <v>6875</v>
      </c>
      <c r="L104" s="177" t="s">
        <v>857</v>
      </c>
    </row>
    <row r="105" spans="1:12" ht="45" x14ac:dyDescent="0.25">
      <c r="A105" s="176" t="s">
        <v>7392</v>
      </c>
      <c r="B105" s="176" t="s">
        <v>7390</v>
      </c>
      <c r="C105" s="176" t="s">
        <v>7391</v>
      </c>
      <c r="D105" s="176" t="s">
        <v>6875</v>
      </c>
      <c r="E105" s="176" t="s">
        <v>7249</v>
      </c>
      <c r="F105" s="176" t="s">
        <v>7250</v>
      </c>
      <c r="G105" s="176" t="s">
        <v>7028</v>
      </c>
      <c r="H105" s="176" t="s">
        <v>7250</v>
      </c>
      <c r="I105" s="176" t="s">
        <v>6875</v>
      </c>
      <c r="J105" s="176" t="s">
        <v>6875</v>
      </c>
      <c r="K105" s="176" t="s">
        <v>6875</v>
      </c>
      <c r="L105" s="176" t="s">
        <v>857</v>
      </c>
    </row>
    <row r="106" spans="1:12" ht="56.25" x14ac:dyDescent="0.25">
      <c r="A106" s="177" t="s">
        <v>7396</v>
      </c>
      <c r="B106" s="177" t="s">
        <v>7393</v>
      </c>
      <c r="C106" s="177" t="s">
        <v>7394</v>
      </c>
      <c r="D106" s="177" t="s">
        <v>7395</v>
      </c>
      <c r="E106" s="177" t="s">
        <v>7397</v>
      </c>
      <c r="F106" s="177" t="s">
        <v>7398</v>
      </c>
      <c r="G106" s="177" t="s">
        <v>7111</v>
      </c>
      <c r="H106" s="177" t="s">
        <v>7398</v>
      </c>
      <c r="I106" s="177" t="s">
        <v>6875</v>
      </c>
      <c r="J106" s="177" t="s">
        <v>6875</v>
      </c>
      <c r="K106" s="177" t="s">
        <v>6875</v>
      </c>
      <c r="L106" s="177" t="s">
        <v>857</v>
      </c>
    </row>
    <row r="107" spans="1:12" ht="56.25" x14ac:dyDescent="0.25">
      <c r="A107" s="176" t="s">
        <v>7402</v>
      </c>
      <c r="B107" s="176" t="s">
        <v>7399</v>
      </c>
      <c r="C107" s="176" t="s">
        <v>7400</v>
      </c>
      <c r="D107" s="176" t="s">
        <v>7401</v>
      </c>
      <c r="E107" s="176" t="s">
        <v>7403</v>
      </c>
      <c r="F107" s="176" t="s">
        <v>7404</v>
      </c>
      <c r="G107" s="176" t="s">
        <v>7028</v>
      </c>
      <c r="H107" s="176" t="s">
        <v>7404</v>
      </c>
      <c r="I107" s="176" t="s">
        <v>6875</v>
      </c>
      <c r="J107" s="176" t="s">
        <v>6875</v>
      </c>
      <c r="K107" s="176" t="s">
        <v>6875</v>
      </c>
      <c r="L107" s="176" t="s">
        <v>857</v>
      </c>
    </row>
    <row r="108" spans="1:12" ht="56.25" x14ac:dyDescent="0.25">
      <c r="A108" s="177" t="s">
        <v>7408</v>
      </c>
      <c r="B108" s="177" t="s">
        <v>7405</v>
      </c>
      <c r="C108" s="177" t="s">
        <v>7406</v>
      </c>
      <c r="D108" s="177" t="s">
        <v>7407</v>
      </c>
      <c r="E108" s="177" t="s">
        <v>7271</v>
      </c>
      <c r="F108" s="177" t="s">
        <v>7272</v>
      </c>
      <c r="G108" s="177" t="s">
        <v>6994</v>
      </c>
      <c r="H108" s="177" t="s">
        <v>7272</v>
      </c>
      <c r="I108" s="177" t="s">
        <v>6875</v>
      </c>
      <c r="J108" s="177" t="s">
        <v>6875</v>
      </c>
      <c r="K108" s="177" t="s">
        <v>6875</v>
      </c>
      <c r="L108" s="177" t="s">
        <v>857</v>
      </c>
    </row>
    <row r="109" spans="1:12" ht="33.75" x14ac:dyDescent="0.25">
      <c r="A109" s="176" t="s">
        <v>7411</v>
      </c>
      <c r="B109" s="176" t="s">
        <v>7409</v>
      </c>
      <c r="C109" s="176" t="s">
        <v>7410</v>
      </c>
      <c r="D109" s="176" t="s">
        <v>6875</v>
      </c>
      <c r="E109" s="176" t="s">
        <v>7249</v>
      </c>
      <c r="F109" s="176" t="s">
        <v>7250</v>
      </c>
      <c r="G109" s="176" t="s">
        <v>7028</v>
      </c>
      <c r="H109" s="176" t="s">
        <v>7250</v>
      </c>
      <c r="I109" s="176" t="s">
        <v>6875</v>
      </c>
      <c r="J109" s="176" t="s">
        <v>6875</v>
      </c>
      <c r="K109" s="176" t="s">
        <v>6875</v>
      </c>
      <c r="L109" s="176" t="s">
        <v>857</v>
      </c>
    </row>
    <row r="110" spans="1:12" ht="45" x14ac:dyDescent="0.25">
      <c r="A110" s="177" t="s">
        <v>4186</v>
      </c>
      <c r="B110" s="177" t="s">
        <v>7412</v>
      </c>
      <c r="C110" s="177" t="s">
        <v>7413</v>
      </c>
      <c r="D110" s="177" t="s">
        <v>4188</v>
      </c>
      <c r="E110" s="177" t="s">
        <v>7345</v>
      </c>
      <c r="F110" s="177" t="s">
        <v>7346</v>
      </c>
      <c r="G110" s="177" t="s">
        <v>6994</v>
      </c>
      <c r="H110" s="177" t="s">
        <v>7347</v>
      </c>
      <c r="I110" s="177" t="s">
        <v>6875</v>
      </c>
      <c r="J110" s="177" t="s">
        <v>6875</v>
      </c>
      <c r="K110" s="177" t="s">
        <v>6875</v>
      </c>
      <c r="L110" s="177" t="s">
        <v>857</v>
      </c>
    </row>
    <row r="111" spans="1:12" ht="67.5" x14ac:dyDescent="0.25">
      <c r="A111" s="176" t="s">
        <v>7417</v>
      </c>
      <c r="B111" s="176" t="s">
        <v>7414</v>
      </c>
      <c r="C111" s="176" t="s">
        <v>7415</v>
      </c>
      <c r="D111" s="176" t="s">
        <v>7416</v>
      </c>
      <c r="E111" s="176" t="s">
        <v>7418</v>
      </c>
      <c r="F111" s="176" t="s">
        <v>7419</v>
      </c>
      <c r="G111" s="176" t="s">
        <v>7111</v>
      </c>
      <c r="H111" s="176" t="s">
        <v>7420</v>
      </c>
      <c r="I111" s="176" t="s">
        <v>6875</v>
      </c>
      <c r="J111" s="176" t="s">
        <v>6875</v>
      </c>
      <c r="K111" s="176" t="s">
        <v>6875</v>
      </c>
      <c r="L111" s="176" t="s">
        <v>857</v>
      </c>
    </row>
    <row r="112" spans="1:12" ht="56.25" x14ac:dyDescent="0.25">
      <c r="A112" s="177" t="s">
        <v>7423</v>
      </c>
      <c r="B112" s="177" t="s">
        <v>7421</v>
      </c>
      <c r="C112" s="177" t="s">
        <v>7422</v>
      </c>
      <c r="D112" s="177" t="s">
        <v>6875</v>
      </c>
      <c r="E112" s="177" t="s">
        <v>7424</v>
      </c>
      <c r="F112" s="177" t="s">
        <v>7425</v>
      </c>
      <c r="G112" s="177" t="s">
        <v>7111</v>
      </c>
      <c r="H112" s="177" t="s">
        <v>7425</v>
      </c>
      <c r="I112" s="177" t="s">
        <v>6875</v>
      </c>
      <c r="J112" s="177" t="s">
        <v>6875</v>
      </c>
      <c r="K112" s="177" t="s">
        <v>6875</v>
      </c>
      <c r="L112" s="177" t="s">
        <v>857</v>
      </c>
    </row>
    <row r="113" spans="1:12" ht="45" x14ac:dyDescent="0.25">
      <c r="A113" s="176" t="s">
        <v>7429</v>
      </c>
      <c r="B113" s="176" t="s">
        <v>7426</v>
      </c>
      <c r="C113" s="176" t="s">
        <v>7427</v>
      </c>
      <c r="D113" s="176" t="s">
        <v>7428</v>
      </c>
      <c r="E113" s="176" t="s">
        <v>7271</v>
      </c>
      <c r="F113" s="176" t="s">
        <v>7272</v>
      </c>
      <c r="G113" s="176" t="s">
        <v>6994</v>
      </c>
      <c r="H113" s="176" t="s">
        <v>7272</v>
      </c>
      <c r="I113" s="176" t="s">
        <v>6875</v>
      </c>
      <c r="J113" s="176" t="s">
        <v>6875</v>
      </c>
      <c r="K113" s="176" t="s">
        <v>6875</v>
      </c>
      <c r="L113" s="176" t="s">
        <v>857</v>
      </c>
    </row>
    <row r="114" spans="1:12" ht="22.5" x14ac:dyDescent="0.25">
      <c r="A114" s="177" t="s">
        <v>7432</v>
      </c>
      <c r="B114" s="177" t="s">
        <v>7430</v>
      </c>
      <c r="C114" s="177" t="s">
        <v>7431</v>
      </c>
      <c r="D114" s="177" t="s">
        <v>6875</v>
      </c>
      <c r="E114" s="177" t="s">
        <v>7249</v>
      </c>
      <c r="F114" s="177" t="s">
        <v>7250</v>
      </c>
      <c r="G114" s="177" t="s">
        <v>7028</v>
      </c>
      <c r="H114" s="177" t="s">
        <v>7250</v>
      </c>
      <c r="I114" s="177" t="s">
        <v>6875</v>
      </c>
      <c r="J114" s="177" t="s">
        <v>6875</v>
      </c>
      <c r="K114" s="177" t="s">
        <v>6875</v>
      </c>
      <c r="L114" s="177" t="s">
        <v>857</v>
      </c>
    </row>
    <row r="115" spans="1:12" ht="22.5" x14ac:dyDescent="0.25">
      <c r="A115" s="176" t="s">
        <v>2083</v>
      </c>
      <c r="B115" s="176" t="s">
        <v>7433</v>
      </c>
      <c r="C115" s="176" t="s">
        <v>7434</v>
      </c>
      <c r="D115" s="176" t="s">
        <v>7435</v>
      </c>
      <c r="E115" s="176" t="s">
        <v>7436</v>
      </c>
      <c r="F115" s="176" t="s">
        <v>7437</v>
      </c>
      <c r="G115" s="176" t="s">
        <v>6981</v>
      </c>
      <c r="H115" s="176" t="s">
        <v>7437</v>
      </c>
      <c r="I115" s="176" t="s">
        <v>6875</v>
      </c>
      <c r="J115" s="176" t="s">
        <v>6875</v>
      </c>
      <c r="K115" s="176" t="s">
        <v>6875</v>
      </c>
      <c r="L115" s="176" t="s">
        <v>857</v>
      </c>
    </row>
    <row r="116" spans="1:12" ht="67.5" x14ac:dyDescent="0.25">
      <c r="A116" s="177" t="s">
        <v>7441</v>
      </c>
      <c r="B116" s="177" t="s">
        <v>7438</v>
      </c>
      <c r="C116" s="177" t="s">
        <v>7439</v>
      </c>
      <c r="D116" s="177" t="s">
        <v>7440</v>
      </c>
      <c r="E116" s="177" t="s">
        <v>7442</v>
      </c>
      <c r="F116" s="177" t="s">
        <v>7443</v>
      </c>
      <c r="G116" s="177" t="s">
        <v>7097</v>
      </c>
      <c r="H116" s="177" t="s">
        <v>7444</v>
      </c>
      <c r="I116" s="177" t="s">
        <v>6875</v>
      </c>
      <c r="J116" s="177" t="s">
        <v>6875</v>
      </c>
      <c r="K116" s="177" t="s">
        <v>6875</v>
      </c>
      <c r="L116" s="177" t="s">
        <v>857</v>
      </c>
    </row>
    <row r="117" spans="1:12" ht="45" x14ac:dyDescent="0.25">
      <c r="A117" s="176" t="s">
        <v>7448</v>
      </c>
      <c r="B117" s="176" t="s">
        <v>7445</v>
      </c>
      <c r="C117" s="176" t="s">
        <v>7446</v>
      </c>
      <c r="D117" s="176" t="s">
        <v>7447</v>
      </c>
      <c r="E117" s="176" t="s">
        <v>7322</v>
      </c>
      <c r="F117" s="176" t="s">
        <v>7323</v>
      </c>
      <c r="G117" s="176" t="s">
        <v>7324</v>
      </c>
      <c r="H117" s="176" t="s">
        <v>7325</v>
      </c>
      <c r="I117" s="176" t="s">
        <v>6875</v>
      </c>
      <c r="J117" s="176" t="s">
        <v>6875</v>
      </c>
      <c r="K117" s="176" t="s">
        <v>6875</v>
      </c>
      <c r="L117" s="176" t="s">
        <v>857</v>
      </c>
    </row>
    <row r="118" spans="1:12" ht="22.5" x14ac:dyDescent="0.25">
      <c r="A118" s="177" t="s">
        <v>7452</v>
      </c>
      <c r="B118" s="177" t="s">
        <v>7449</v>
      </c>
      <c r="C118" s="177" t="s">
        <v>7450</v>
      </c>
      <c r="D118" s="177" t="s">
        <v>7451</v>
      </c>
      <c r="E118" s="177" t="s">
        <v>7026</v>
      </c>
      <c r="F118" s="177" t="s">
        <v>7027</v>
      </c>
      <c r="G118" s="177" t="s">
        <v>7028</v>
      </c>
      <c r="H118" s="177" t="s">
        <v>7027</v>
      </c>
      <c r="I118" s="177" t="s">
        <v>6875</v>
      </c>
      <c r="J118" s="177" t="s">
        <v>6875</v>
      </c>
      <c r="K118" s="177" t="s">
        <v>6875</v>
      </c>
      <c r="L118" s="177" t="s">
        <v>857</v>
      </c>
    </row>
    <row r="119" spans="1:12" ht="45" x14ac:dyDescent="0.25">
      <c r="A119" s="176" t="s">
        <v>7456</v>
      </c>
      <c r="B119" s="176" t="s">
        <v>7453</v>
      </c>
      <c r="C119" s="176" t="s">
        <v>7454</v>
      </c>
      <c r="D119" s="176" t="s">
        <v>7455</v>
      </c>
      <c r="E119" s="176" t="s">
        <v>7457</v>
      </c>
      <c r="F119" s="176" t="s">
        <v>7458</v>
      </c>
      <c r="G119" s="176" t="s">
        <v>6994</v>
      </c>
      <c r="H119" s="176" t="s">
        <v>7458</v>
      </c>
      <c r="I119" s="176" t="s">
        <v>6875</v>
      </c>
      <c r="J119" s="176" t="s">
        <v>6875</v>
      </c>
      <c r="K119" s="176" t="s">
        <v>6875</v>
      </c>
      <c r="L119" s="176" t="s">
        <v>857</v>
      </c>
    </row>
    <row r="120" spans="1:12" ht="33.75" x14ac:dyDescent="0.25">
      <c r="A120" s="177" t="s">
        <v>7462</v>
      </c>
      <c r="B120" s="177" t="s">
        <v>7459</v>
      </c>
      <c r="C120" s="177" t="s">
        <v>7460</v>
      </c>
      <c r="D120" s="177" t="s">
        <v>7461</v>
      </c>
      <c r="E120" s="177" t="s">
        <v>7463</v>
      </c>
      <c r="F120" s="177" t="s">
        <v>7464</v>
      </c>
      <c r="G120" s="177" t="s">
        <v>7465</v>
      </c>
      <c r="H120" s="177" t="s">
        <v>7464</v>
      </c>
      <c r="I120" s="177" t="s">
        <v>6875</v>
      </c>
      <c r="J120" s="177" t="s">
        <v>6875</v>
      </c>
      <c r="K120" s="177" t="s">
        <v>6875</v>
      </c>
      <c r="L120" s="177" t="s">
        <v>857</v>
      </c>
    </row>
    <row r="121" spans="1:12" ht="90" x14ac:dyDescent="0.25">
      <c r="A121" s="176" t="s">
        <v>7469</v>
      </c>
      <c r="B121" s="176" t="s">
        <v>7466</v>
      </c>
      <c r="C121" s="176" t="s">
        <v>7467</v>
      </c>
      <c r="D121" s="176" t="s">
        <v>7468</v>
      </c>
      <c r="E121" s="176" t="s">
        <v>7470</v>
      </c>
      <c r="F121" s="176" t="s">
        <v>7471</v>
      </c>
      <c r="G121" s="176" t="s">
        <v>7146</v>
      </c>
      <c r="H121" s="176" t="s">
        <v>7472</v>
      </c>
      <c r="I121" s="176" t="s">
        <v>6875</v>
      </c>
      <c r="J121" s="176" t="s">
        <v>6875</v>
      </c>
      <c r="K121" s="176" t="s">
        <v>6875</v>
      </c>
      <c r="L121" s="176" t="s">
        <v>857</v>
      </c>
    </row>
    <row r="122" spans="1:12" ht="56.25" x14ac:dyDescent="0.25">
      <c r="A122" s="177" t="s">
        <v>7475</v>
      </c>
      <c r="B122" s="177" t="s">
        <v>7473</v>
      </c>
      <c r="C122" s="177" t="s">
        <v>7474</v>
      </c>
      <c r="D122" s="177" t="s">
        <v>1083</v>
      </c>
      <c r="E122" s="177" t="s">
        <v>7476</v>
      </c>
      <c r="F122" s="177" t="s">
        <v>7477</v>
      </c>
      <c r="G122" s="177" t="s">
        <v>7097</v>
      </c>
      <c r="H122" s="177" t="s">
        <v>7477</v>
      </c>
      <c r="I122" s="177" t="s">
        <v>6875</v>
      </c>
      <c r="J122" s="177" t="s">
        <v>7099</v>
      </c>
      <c r="K122" s="177" t="s">
        <v>6875</v>
      </c>
      <c r="L122" s="177" t="s">
        <v>6884</v>
      </c>
    </row>
    <row r="123" spans="1:12" ht="78.75" x14ac:dyDescent="0.25">
      <c r="A123" s="176" t="s">
        <v>7481</v>
      </c>
      <c r="B123" s="176" t="s">
        <v>7478</v>
      </c>
      <c r="C123" s="176" t="s">
        <v>7479</v>
      </c>
      <c r="D123" s="176" t="s">
        <v>7480</v>
      </c>
      <c r="E123" s="176" t="s">
        <v>7482</v>
      </c>
      <c r="F123" s="176" t="s">
        <v>7483</v>
      </c>
      <c r="G123" s="176" t="s">
        <v>7097</v>
      </c>
      <c r="H123" s="176" t="s">
        <v>7484</v>
      </c>
      <c r="I123" s="176" t="s">
        <v>6875</v>
      </c>
      <c r="J123" s="176" t="s">
        <v>7099</v>
      </c>
      <c r="K123" s="176" t="s">
        <v>6875</v>
      </c>
      <c r="L123" s="176" t="s">
        <v>6884</v>
      </c>
    </row>
    <row r="124" spans="1:12" ht="33.75" x14ac:dyDescent="0.25">
      <c r="A124" s="177" t="s">
        <v>3314</v>
      </c>
      <c r="B124" s="177" t="s">
        <v>7485</v>
      </c>
      <c r="C124" s="177" t="s">
        <v>7486</v>
      </c>
      <c r="D124" s="177" t="s">
        <v>3316</v>
      </c>
      <c r="E124" s="177" t="s">
        <v>7487</v>
      </c>
      <c r="F124" s="177" t="s">
        <v>7488</v>
      </c>
      <c r="G124" s="177" t="s">
        <v>7028</v>
      </c>
      <c r="H124" s="177" t="s">
        <v>7488</v>
      </c>
      <c r="I124" s="177" t="s">
        <v>6875</v>
      </c>
      <c r="J124" s="177" t="s">
        <v>6875</v>
      </c>
      <c r="K124" s="177" t="s">
        <v>6875</v>
      </c>
      <c r="L124" s="177" t="s">
        <v>857</v>
      </c>
    </row>
    <row r="125" spans="1:12" ht="67.5" x14ac:dyDescent="0.25">
      <c r="A125" s="176" t="s">
        <v>5845</v>
      </c>
      <c r="B125" s="176" t="s">
        <v>7489</v>
      </c>
      <c r="C125" s="176" t="s">
        <v>7490</v>
      </c>
      <c r="D125" s="176" t="s">
        <v>5846</v>
      </c>
      <c r="E125" s="176" t="s">
        <v>7296</v>
      </c>
      <c r="F125" s="176" t="s">
        <v>7297</v>
      </c>
      <c r="G125" s="176" t="s">
        <v>7097</v>
      </c>
      <c r="H125" s="176" t="s">
        <v>7298</v>
      </c>
      <c r="I125" s="176" t="s">
        <v>6875</v>
      </c>
      <c r="J125" s="176" t="s">
        <v>6875</v>
      </c>
      <c r="K125" s="176" t="s">
        <v>6875</v>
      </c>
      <c r="L125" s="176" t="s">
        <v>857</v>
      </c>
    </row>
    <row r="126" spans="1:12" ht="45" x14ac:dyDescent="0.25">
      <c r="A126" s="177" t="s">
        <v>5852</v>
      </c>
      <c r="B126" s="177" t="s">
        <v>7491</v>
      </c>
      <c r="C126" s="177" t="s">
        <v>7492</v>
      </c>
      <c r="D126" s="177" t="s">
        <v>5854</v>
      </c>
      <c r="E126" s="177" t="s">
        <v>7457</v>
      </c>
      <c r="F126" s="177" t="s">
        <v>7458</v>
      </c>
      <c r="G126" s="177" t="s">
        <v>6994</v>
      </c>
      <c r="H126" s="177" t="s">
        <v>7458</v>
      </c>
      <c r="I126" s="177" t="s">
        <v>6875</v>
      </c>
      <c r="J126" s="177" t="s">
        <v>6875</v>
      </c>
      <c r="K126" s="177" t="s">
        <v>6875</v>
      </c>
      <c r="L126" s="177" t="s">
        <v>857</v>
      </c>
    </row>
    <row r="127" spans="1:12" ht="78.75" x14ac:dyDescent="0.25">
      <c r="A127" s="176" t="s">
        <v>5906</v>
      </c>
      <c r="B127" s="176" t="s">
        <v>7493</v>
      </c>
      <c r="C127" s="176" t="s">
        <v>7494</v>
      </c>
      <c r="D127" s="176" t="s">
        <v>7495</v>
      </c>
      <c r="E127" s="176" t="s">
        <v>7496</v>
      </c>
      <c r="F127" s="176" t="s">
        <v>7497</v>
      </c>
      <c r="G127" s="176" t="s">
        <v>6994</v>
      </c>
      <c r="H127" s="176" t="s">
        <v>7498</v>
      </c>
      <c r="I127" s="176" t="s">
        <v>6875</v>
      </c>
      <c r="J127" s="176" t="s">
        <v>6875</v>
      </c>
      <c r="K127" s="176" t="s">
        <v>6875</v>
      </c>
      <c r="L127" s="176" t="s">
        <v>857</v>
      </c>
    </row>
    <row r="128" spans="1:12" ht="90" x14ac:dyDescent="0.25">
      <c r="A128" s="177" t="s">
        <v>5857</v>
      </c>
      <c r="B128" s="177" t="s">
        <v>7499</v>
      </c>
      <c r="C128" s="177" t="s">
        <v>7500</v>
      </c>
      <c r="D128" s="177" t="s">
        <v>5859</v>
      </c>
      <c r="E128" s="177" t="s">
        <v>7501</v>
      </c>
      <c r="F128" s="177" t="s">
        <v>7502</v>
      </c>
      <c r="G128" s="177" t="s">
        <v>6994</v>
      </c>
      <c r="H128" s="177" t="s">
        <v>7503</v>
      </c>
      <c r="I128" s="177" t="s">
        <v>6875</v>
      </c>
      <c r="J128" s="177" t="s">
        <v>6875</v>
      </c>
      <c r="K128" s="177" t="s">
        <v>6875</v>
      </c>
      <c r="L128" s="177" t="s">
        <v>857</v>
      </c>
    </row>
    <row r="129" spans="1:12" ht="90" x14ac:dyDescent="0.25">
      <c r="A129" s="176" t="s">
        <v>7507</v>
      </c>
      <c r="B129" s="176" t="s">
        <v>7504</v>
      </c>
      <c r="C129" s="176" t="s">
        <v>7505</v>
      </c>
      <c r="D129" s="176" t="s">
        <v>7506</v>
      </c>
      <c r="E129" s="176" t="s">
        <v>7508</v>
      </c>
      <c r="F129" s="176" t="s">
        <v>7509</v>
      </c>
      <c r="G129" s="176" t="s">
        <v>7105</v>
      </c>
      <c r="H129" s="176" t="s">
        <v>7510</v>
      </c>
      <c r="I129" s="176" t="s">
        <v>6875</v>
      </c>
      <c r="J129" s="176" t="s">
        <v>6875</v>
      </c>
      <c r="K129" s="176" t="s">
        <v>6875</v>
      </c>
      <c r="L129" s="176" t="s">
        <v>857</v>
      </c>
    </row>
    <row r="130" spans="1:12" ht="67.5" x14ac:dyDescent="0.25">
      <c r="A130" s="177" t="s">
        <v>4672</v>
      </c>
      <c r="B130" s="177" t="s">
        <v>7511</v>
      </c>
      <c r="C130" s="177" t="s">
        <v>7512</v>
      </c>
      <c r="D130" s="177" t="s">
        <v>4674</v>
      </c>
      <c r="E130" s="177" t="s">
        <v>7513</v>
      </c>
      <c r="F130" s="177" t="s">
        <v>7514</v>
      </c>
      <c r="G130" s="177" t="s">
        <v>7111</v>
      </c>
      <c r="H130" s="177" t="s">
        <v>7515</v>
      </c>
      <c r="I130" s="177" t="s">
        <v>6875</v>
      </c>
      <c r="J130" s="177" t="s">
        <v>6875</v>
      </c>
      <c r="K130" s="177" t="s">
        <v>6875</v>
      </c>
      <c r="L130" s="177" t="s">
        <v>6884</v>
      </c>
    </row>
    <row r="131" spans="1:12" ht="45" x14ac:dyDescent="0.25">
      <c r="A131" s="176" t="s">
        <v>7519</v>
      </c>
      <c r="B131" s="176" t="s">
        <v>7516</v>
      </c>
      <c r="C131" s="176" t="s">
        <v>7517</v>
      </c>
      <c r="D131" s="176" t="s">
        <v>7518</v>
      </c>
      <c r="E131" s="176" t="s">
        <v>7345</v>
      </c>
      <c r="F131" s="176" t="s">
        <v>7346</v>
      </c>
      <c r="G131" s="176" t="s">
        <v>6994</v>
      </c>
      <c r="H131" s="176" t="s">
        <v>7347</v>
      </c>
      <c r="I131" s="176" t="s">
        <v>6875</v>
      </c>
      <c r="J131" s="176" t="s">
        <v>6875</v>
      </c>
      <c r="K131" s="176" t="s">
        <v>6875</v>
      </c>
      <c r="L131" s="176" t="s">
        <v>857</v>
      </c>
    </row>
    <row r="132" spans="1:12" ht="45" x14ac:dyDescent="0.25">
      <c r="A132" s="177" t="s">
        <v>7523</v>
      </c>
      <c r="B132" s="177" t="s">
        <v>7520</v>
      </c>
      <c r="C132" s="177" t="s">
        <v>7521</v>
      </c>
      <c r="D132" s="177" t="s">
        <v>7522</v>
      </c>
      <c r="E132" s="177" t="s">
        <v>7322</v>
      </c>
      <c r="F132" s="177" t="s">
        <v>7323</v>
      </c>
      <c r="G132" s="177" t="s">
        <v>7324</v>
      </c>
      <c r="H132" s="177" t="s">
        <v>7325</v>
      </c>
      <c r="I132" s="177" t="s">
        <v>6875</v>
      </c>
      <c r="J132" s="177" t="s">
        <v>7524</v>
      </c>
      <c r="K132" s="177" t="s">
        <v>6875</v>
      </c>
      <c r="L132" s="177" t="s">
        <v>7525</v>
      </c>
    </row>
    <row r="133" spans="1:12" ht="101.25" x14ac:dyDescent="0.25">
      <c r="A133" s="176" t="s">
        <v>4947</v>
      </c>
      <c r="B133" s="176" t="s">
        <v>7526</v>
      </c>
      <c r="C133" s="176" t="s">
        <v>7527</v>
      </c>
      <c r="D133" s="176" t="s">
        <v>4949</v>
      </c>
      <c r="E133" s="176" t="s">
        <v>7528</v>
      </c>
      <c r="F133" s="176" t="s">
        <v>7529</v>
      </c>
      <c r="G133" s="176" t="s">
        <v>6929</v>
      </c>
      <c r="H133" s="176" t="s">
        <v>7530</v>
      </c>
      <c r="I133" s="176" t="s">
        <v>6875</v>
      </c>
      <c r="J133" s="176" t="s">
        <v>7141</v>
      </c>
      <c r="K133" s="176" t="s">
        <v>6875</v>
      </c>
      <c r="L133" s="176" t="s">
        <v>6977</v>
      </c>
    </row>
    <row r="134" spans="1:12" ht="78.75" x14ac:dyDescent="0.25">
      <c r="A134" s="177" t="s">
        <v>5403</v>
      </c>
      <c r="B134" s="177" t="s">
        <v>7531</v>
      </c>
      <c r="C134" s="177" t="s">
        <v>7532</v>
      </c>
      <c r="D134" s="177" t="s">
        <v>1083</v>
      </c>
      <c r="E134" s="177" t="s">
        <v>7533</v>
      </c>
      <c r="F134" s="177" t="s">
        <v>7534</v>
      </c>
      <c r="G134" s="177" t="s">
        <v>6929</v>
      </c>
      <c r="H134" s="177" t="s">
        <v>7535</v>
      </c>
      <c r="I134" s="177" t="s">
        <v>6875</v>
      </c>
      <c r="J134" s="177" t="s">
        <v>6875</v>
      </c>
      <c r="K134" s="177" t="s">
        <v>6875</v>
      </c>
      <c r="L134" s="177" t="s">
        <v>6884</v>
      </c>
    </row>
    <row r="135" spans="1:12" ht="45" x14ac:dyDescent="0.25">
      <c r="A135" s="176" t="s">
        <v>7539</v>
      </c>
      <c r="B135" s="176" t="s">
        <v>7536</v>
      </c>
      <c r="C135" s="176" t="s">
        <v>7537</v>
      </c>
      <c r="D135" s="176" t="s">
        <v>7538</v>
      </c>
      <c r="E135" s="176" t="s">
        <v>7540</v>
      </c>
      <c r="F135" s="176" t="s">
        <v>7541</v>
      </c>
      <c r="G135" s="176" t="s">
        <v>7035</v>
      </c>
      <c r="H135" s="176" t="s">
        <v>7541</v>
      </c>
      <c r="I135" s="176" t="s">
        <v>6875</v>
      </c>
      <c r="J135" s="176" t="s">
        <v>6875</v>
      </c>
      <c r="K135" s="176" t="s">
        <v>6875</v>
      </c>
      <c r="L135" s="176" t="s">
        <v>857</v>
      </c>
    </row>
    <row r="136" spans="1:12" ht="56.25" x14ac:dyDescent="0.25">
      <c r="A136" s="177" t="s">
        <v>7544</v>
      </c>
      <c r="B136" s="177" t="s">
        <v>7542</v>
      </c>
      <c r="C136" s="177" t="s">
        <v>7543</v>
      </c>
      <c r="D136" s="177" t="s">
        <v>1083</v>
      </c>
      <c r="E136" s="177" t="s">
        <v>7545</v>
      </c>
      <c r="F136" s="177" t="s">
        <v>7546</v>
      </c>
      <c r="G136" s="177" t="s">
        <v>7097</v>
      </c>
      <c r="H136" s="177" t="s">
        <v>7546</v>
      </c>
      <c r="I136" s="177" t="s">
        <v>6875</v>
      </c>
      <c r="J136" s="177" t="s">
        <v>6875</v>
      </c>
      <c r="K136" s="177" t="s">
        <v>6875</v>
      </c>
      <c r="L136" s="177" t="s">
        <v>6917</v>
      </c>
    </row>
    <row r="137" spans="1:12" ht="45" x14ac:dyDescent="0.25">
      <c r="A137" s="176" t="s">
        <v>7550</v>
      </c>
      <c r="B137" s="176" t="s">
        <v>7547</v>
      </c>
      <c r="C137" s="176" t="s">
        <v>7548</v>
      </c>
      <c r="D137" s="176" t="s">
        <v>7549</v>
      </c>
      <c r="E137" s="176" t="s">
        <v>7265</v>
      </c>
      <c r="F137" s="176" t="s">
        <v>7266</v>
      </c>
      <c r="G137" s="176" t="s">
        <v>7267</v>
      </c>
      <c r="H137" s="176" t="s">
        <v>7268</v>
      </c>
      <c r="I137" s="176" t="s">
        <v>6875</v>
      </c>
      <c r="J137" s="176" t="s">
        <v>6875</v>
      </c>
      <c r="K137" s="176" t="s">
        <v>6875</v>
      </c>
      <c r="L137" s="176" t="s">
        <v>6917</v>
      </c>
    </row>
    <row r="138" spans="1:12" ht="56.25" x14ac:dyDescent="0.25">
      <c r="A138" s="177" t="s">
        <v>1083</v>
      </c>
      <c r="B138" s="177" t="s">
        <v>7551</v>
      </c>
      <c r="C138" s="177" t="s">
        <v>7552</v>
      </c>
      <c r="D138" s="177" t="s">
        <v>7553</v>
      </c>
      <c r="E138" s="177" t="s">
        <v>7201</v>
      </c>
      <c r="F138" s="177" t="s">
        <v>7202</v>
      </c>
      <c r="G138" s="177" t="s">
        <v>6994</v>
      </c>
      <c r="H138" s="177" t="s">
        <v>7203</v>
      </c>
      <c r="I138" s="177" t="s">
        <v>6875</v>
      </c>
      <c r="J138" s="177" t="s">
        <v>6875</v>
      </c>
      <c r="K138" s="177" t="s">
        <v>6875</v>
      </c>
      <c r="L138" s="177" t="s">
        <v>6917</v>
      </c>
    </row>
    <row r="139" spans="1:12" ht="90" x14ac:dyDescent="0.25">
      <c r="A139" s="176" t="s">
        <v>7557</v>
      </c>
      <c r="B139" s="176" t="s">
        <v>7554</v>
      </c>
      <c r="C139" s="176" t="s">
        <v>7555</v>
      </c>
      <c r="D139" s="176" t="s">
        <v>7556</v>
      </c>
      <c r="E139" s="176" t="s">
        <v>7558</v>
      </c>
      <c r="F139" s="176" t="s">
        <v>7559</v>
      </c>
      <c r="G139" s="176" t="s">
        <v>7560</v>
      </c>
      <c r="H139" s="176" t="s">
        <v>7559</v>
      </c>
      <c r="I139" s="176" t="s">
        <v>6875</v>
      </c>
      <c r="J139" s="176" t="s">
        <v>6875</v>
      </c>
      <c r="K139" s="176" t="s">
        <v>6875</v>
      </c>
      <c r="L139" s="176" t="s">
        <v>6917</v>
      </c>
    </row>
    <row r="140" spans="1:12" ht="45" x14ac:dyDescent="0.25">
      <c r="A140" s="177" t="s">
        <v>7564</v>
      </c>
      <c r="B140" s="177" t="s">
        <v>7561</v>
      </c>
      <c r="C140" s="177" t="s">
        <v>7562</v>
      </c>
      <c r="D140" s="177" t="s">
        <v>7563</v>
      </c>
      <c r="E140" s="177" t="s">
        <v>7463</v>
      </c>
      <c r="F140" s="177" t="s">
        <v>7464</v>
      </c>
      <c r="G140" s="177" t="s">
        <v>7465</v>
      </c>
      <c r="H140" s="177" t="s">
        <v>7464</v>
      </c>
      <c r="I140" s="177" t="s">
        <v>6875</v>
      </c>
      <c r="J140" s="177" t="s">
        <v>6875</v>
      </c>
      <c r="K140" s="177" t="s">
        <v>6875</v>
      </c>
      <c r="L140" s="177" t="s">
        <v>6917</v>
      </c>
    </row>
    <row r="141" spans="1:12" ht="45" x14ac:dyDescent="0.25">
      <c r="A141" s="176" t="s">
        <v>7568</v>
      </c>
      <c r="B141" s="176" t="s">
        <v>7565</v>
      </c>
      <c r="C141" s="176" t="s">
        <v>7566</v>
      </c>
      <c r="D141" s="176" t="s">
        <v>7567</v>
      </c>
      <c r="E141" s="176" t="s">
        <v>7569</v>
      </c>
      <c r="F141" s="176" t="s">
        <v>7570</v>
      </c>
      <c r="G141" s="176" t="s">
        <v>7324</v>
      </c>
      <c r="H141" s="176" t="s">
        <v>7570</v>
      </c>
      <c r="I141" s="176" t="s">
        <v>6875</v>
      </c>
      <c r="J141" s="176" t="s">
        <v>6875</v>
      </c>
      <c r="K141" s="176" t="s">
        <v>6875</v>
      </c>
      <c r="L141" s="176" t="s">
        <v>6917</v>
      </c>
    </row>
    <row r="142" spans="1:12" ht="45" x14ac:dyDescent="0.25">
      <c r="A142" s="177" t="s">
        <v>7574</v>
      </c>
      <c r="B142" s="177" t="s">
        <v>7571</v>
      </c>
      <c r="C142" s="177" t="s">
        <v>7572</v>
      </c>
      <c r="D142" s="177" t="s">
        <v>7573</v>
      </c>
      <c r="E142" s="177" t="s">
        <v>7575</v>
      </c>
      <c r="F142" s="177" t="s">
        <v>7576</v>
      </c>
      <c r="G142" s="177" t="s">
        <v>7577</v>
      </c>
      <c r="H142" s="177" t="s">
        <v>7576</v>
      </c>
      <c r="I142" s="177" t="s">
        <v>6875</v>
      </c>
      <c r="J142" s="177" t="s">
        <v>6875</v>
      </c>
      <c r="K142" s="177" t="s">
        <v>6875</v>
      </c>
      <c r="L142" s="177" t="s">
        <v>6917</v>
      </c>
    </row>
    <row r="143" spans="1:12" ht="56.25" x14ac:dyDescent="0.25">
      <c r="A143" s="176" t="s">
        <v>7581</v>
      </c>
      <c r="B143" s="176" t="s">
        <v>7578</v>
      </c>
      <c r="C143" s="176" t="s">
        <v>7579</v>
      </c>
      <c r="D143" s="176" t="s">
        <v>7580</v>
      </c>
      <c r="E143" s="176" t="s">
        <v>7582</v>
      </c>
      <c r="F143" s="176" t="s">
        <v>7583</v>
      </c>
      <c r="G143" s="176" t="s">
        <v>7056</v>
      </c>
      <c r="H143" s="176" t="s">
        <v>7584</v>
      </c>
      <c r="I143" s="176" t="s">
        <v>6875</v>
      </c>
      <c r="J143" s="176" t="s">
        <v>6875</v>
      </c>
      <c r="K143" s="176" t="s">
        <v>6875</v>
      </c>
      <c r="L143" s="176" t="s">
        <v>6984</v>
      </c>
    </row>
    <row r="144" spans="1:12" ht="101.25" x14ac:dyDescent="0.25">
      <c r="A144" s="177" t="s">
        <v>7588</v>
      </c>
      <c r="B144" s="177" t="s">
        <v>7585</v>
      </c>
      <c r="C144" s="177" t="s">
        <v>7586</v>
      </c>
      <c r="D144" s="177" t="s">
        <v>7587</v>
      </c>
      <c r="E144" s="177" t="s">
        <v>7589</v>
      </c>
      <c r="F144" s="177" t="s">
        <v>7590</v>
      </c>
      <c r="G144" s="177" t="s">
        <v>7591</v>
      </c>
      <c r="H144" s="177" t="s">
        <v>7590</v>
      </c>
      <c r="I144" s="177" t="s">
        <v>6875</v>
      </c>
      <c r="J144" s="177" t="s">
        <v>6875</v>
      </c>
      <c r="K144" s="177" t="s">
        <v>6875</v>
      </c>
      <c r="L144" s="177" t="s">
        <v>6917</v>
      </c>
    </row>
    <row r="145" spans="1:12" ht="123.75" x14ac:dyDescent="0.25">
      <c r="A145" s="176" t="s">
        <v>1083</v>
      </c>
      <c r="B145" s="176" t="s">
        <v>7592</v>
      </c>
      <c r="C145" s="176" t="s">
        <v>7593</v>
      </c>
      <c r="D145" s="176" t="s">
        <v>7594</v>
      </c>
      <c r="E145" s="176" t="s">
        <v>7039</v>
      </c>
      <c r="F145" s="176" t="s">
        <v>7040</v>
      </c>
      <c r="G145" s="176" t="s">
        <v>7041</v>
      </c>
      <c r="H145" s="176" t="s">
        <v>7040</v>
      </c>
      <c r="I145" s="176" t="s">
        <v>6875</v>
      </c>
      <c r="J145" s="176" t="s">
        <v>6875</v>
      </c>
      <c r="K145" s="176" t="s">
        <v>6875</v>
      </c>
      <c r="L145" s="176" t="s">
        <v>6917</v>
      </c>
    </row>
    <row r="146" spans="1:12" ht="78.75" x14ac:dyDescent="0.25">
      <c r="A146" s="177" t="s">
        <v>1083</v>
      </c>
      <c r="B146" s="177" t="s">
        <v>7595</v>
      </c>
      <c r="C146" s="177" t="s">
        <v>7596</v>
      </c>
      <c r="D146" s="177" t="s">
        <v>7597</v>
      </c>
      <c r="E146" s="177" t="s">
        <v>7598</v>
      </c>
      <c r="F146" s="177" t="s">
        <v>7599</v>
      </c>
      <c r="G146" s="177" t="s">
        <v>7210</v>
      </c>
      <c r="H146" s="177" t="s">
        <v>7599</v>
      </c>
      <c r="I146" s="177" t="s">
        <v>6875</v>
      </c>
      <c r="J146" s="177" t="s">
        <v>6875</v>
      </c>
      <c r="K146" s="177" t="s">
        <v>6875</v>
      </c>
      <c r="L146" s="177" t="s">
        <v>6917</v>
      </c>
    </row>
    <row r="147" spans="1:12" ht="56.25" x14ac:dyDescent="0.25">
      <c r="A147" s="176" t="s">
        <v>1083</v>
      </c>
      <c r="B147" s="176" t="s">
        <v>7600</v>
      </c>
      <c r="C147" s="176" t="s">
        <v>7601</v>
      </c>
      <c r="D147" s="176" t="s">
        <v>7602</v>
      </c>
      <c r="E147" s="176" t="s">
        <v>7603</v>
      </c>
      <c r="F147" s="176" t="s">
        <v>7604</v>
      </c>
      <c r="G147" s="176" t="s">
        <v>7605</v>
      </c>
      <c r="H147" s="176" t="s">
        <v>7606</v>
      </c>
      <c r="I147" s="176" t="s">
        <v>6875</v>
      </c>
      <c r="J147" s="176" t="s">
        <v>7141</v>
      </c>
      <c r="K147" s="176" t="s">
        <v>6875</v>
      </c>
      <c r="L147" s="176" t="s">
        <v>6917</v>
      </c>
    </row>
    <row r="148" spans="1:12" ht="67.5" x14ac:dyDescent="0.25">
      <c r="A148" s="177" t="s">
        <v>59</v>
      </c>
      <c r="B148" s="177" t="s">
        <v>7607</v>
      </c>
      <c r="C148" s="177" t="s">
        <v>7608</v>
      </c>
      <c r="D148" s="177" t="s">
        <v>7609</v>
      </c>
      <c r="E148" s="177" t="s">
        <v>7610</v>
      </c>
      <c r="F148" s="177" t="s">
        <v>7611</v>
      </c>
      <c r="G148" s="177" t="s">
        <v>7612</v>
      </c>
      <c r="H148" s="177" t="s">
        <v>7613</v>
      </c>
      <c r="I148" s="177" t="s">
        <v>6875</v>
      </c>
      <c r="J148" s="177" t="s">
        <v>6875</v>
      </c>
      <c r="K148" s="177" t="s">
        <v>6876</v>
      </c>
      <c r="L148" s="177" t="s">
        <v>857</v>
      </c>
    </row>
    <row r="149" spans="1:12" ht="33.75" x14ac:dyDescent="0.25">
      <c r="A149" s="176" t="s">
        <v>1092</v>
      </c>
      <c r="B149" s="176" t="s">
        <v>7614</v>
      </c>
      <c r="C149" s="176" t="s">
        <v>7615</v>
      </c>
      <c r="D149" s="176" t="s">
        <v>6846</v>
      </c>
      <c r="E149" s="176" t="s">
        <v>7616</v>
      </c>
      <c r="F149" s="176" t="s">
        <v>7617</v>
      </c>
      <c r="G149" s="176" t="s">
        <v>7618</v>
      </c>
      <c r="H149" s="176" t="s">
        <v>7617</v>
      </c>
      <c r="I149" s="176" t="s">
        <v>6875</v>
      </c>
      <c r="J149" s="176" t="s">
        <v>7619</v>
      </c>
      <c r="K149" s="176" t="s">
        <v>7113</v>
      </c>
      <c r="L149" s="176" t="s">
        <v>857</v>
      </c>
    </row>
    <row r="150" spans="1:12" ht="56.25" x14ac:dyDescent="0.25">
      <c r="A150" s="177" t="s">
        <v>7623</v>
      </c>
      <c r="B150" s="177" t="s">
        <v>7620</v>
      </c>
      <c r="C150" s="177" t="s">
        <v>7621</v>
      </c>
      <c r="D150" s="177" t="s">
        <v>7622</v>
      </c>
      <c r="E150" s="177" t="s">
        <v>7624</v>
      </c>
      <c r="F150" s="177" t="s">
        <v>7625</v>
      </c>
      <c r="G150" s="177" t="s">
        <v>7626</v>
      </c>
      <c r="H150" s="177" t="s">
        <v>7627</v>
      </c>
      <c r="I150" s="177" t="s">
        <v>6875</v>
      </c>
      <c r="J150" s="177" t="s">
        <v>7628</v>
      </c>
      <c r="K150" s="177" t="s">
        <v>7629</v>
      </c>
      <c r="L150" s="177" t="s">
        <v>6884</v>
      </c>
    </row>
    <row r="151" spans="1:12" ht="45" x14ac:dyDescent="0.25">
      <c r="A151" s="176" t="s">
        <v>7633</v>
      </c>
      <c r="B151" s="176" t="s">
        <v>7630</v>
      </c>
      <c r="C151" s="176" t="s">
        <v>7631</v>
      </c>
      <c r="D151" s="176" t="s">
        <v>7632</v>
      </c>
      <c r="E151" s="176" t="s">
        <v>7634</v>
      </c>
      <c r="F151" s="176" t="s">
        <v>7635</v>
      </c>
      <c r="G151" s="176" t="s">
        <v>7028</v>
      </c>
      <c r="H151" s="176" t="s">
        <v>7635</v>
      </c>
      <c r="I151" s="176" t="s">
        <v>6875</v>
      </c>
      <c r="J151" s="176" t="s">
        <v>6875</v>
      </c>
      <c r="K151" s="176" t="s">
        <v>6875</v>
      </c>
      <c r="L151" s="176" t="s">
        <v>857</v>
      </c>
    </row>
    <row r="152" spans="1:12" ht="101.25" x14ac:dyDescent="0.25">
      <c r="A152" s="177" t="s">
        <v>1434</v>
      </c>
      <c r="B152" s="177" t="s">
        <v>7636</v>
      </c>
      <c r="C152" s="177" t="s">
        <v>7637</v>
      </c>
      <c r="D152" s="177" t="s">
        <v>1435</v>
      </c>
      <c r="E152" s="177" t="s">
        <v>7638</v>
      </c>
      <c r="F152" s="177" t="s">
        <v>7639</v>
      </c>
      <c r="G152" s="177" t="s">
        <v>7640</v>
      </c>
      <c r="H152" s="177" t="s">
        <v>7639</v>
      </c>
      <c r="I152" s="177" t="s">
        <v>7641</v>
      </c>
      <c r="J152" s="177" t="s">
        <v>7642</v>
      </c>
      <c r="K152" s="177" t="s">
        <v>7113</v>
      </c>
      <c r="L152" s="177" t="s">
        <v>7643</v>
      </c>
    </row>
    <row r="153" spans="1:12" ht="67.5" x14ac:dyDescent="0.25">
      <c r="A153" s="176" t="s">
        <v>7647</v>
      </c>
      <c r="B153" s="176" t="s">
        <v>7644</v>
      </c>
      <c r="C153" s="176" t="s">
        <v>7645</v>
      </c>
      <c r="D153" s="176" t="s">
        <v>7646</v>
      </c>
      <c r="E153" s="176" t="s">
        <v>7648</v>
      </c>
      <c r="F153" s="176" t="s">
        <v>7649</v>
      </c>
      <c r="G153" s="176" t="s">
        <v>7650</v>
      </c>
      <c r="H153" s="176" t="s">
        <v>7651</v>
      </c>
      <c r="I153" s="176" t="s">
        <v>6875</v>
      </c>
      <c r="J153" s="176" t="s">
        <v>6875</v>
      </c>
      <c r="K153" s="176" t="s">
        <v>6876</v>
      </c>
      <c r="L153" s="176" t="s">
        <v>857</v>
      </c>
    </row>
    <row r="154" spans="1:12" ht="22.5" x14ac:dyDescent="0.25">
      <c r="A154" s="177" t="s">
        <v>7655</v>
      </c>
      <c r="B154" s="177" t="s">
        <v>7652</v>
      </c>
      <c r="C154" s="177" t="s">
        <v>7653</v>
      </c>
      <c r="D154" s="177" t="s">
        <v>7654</v>
      </c>
      <c r="E154" s="177" t="s">
        <v>7656</v>
      </c>
      <c r="F154" s="177" t="s">
        <v>7657</v>
      </c>
      <c r="G154" s="177" t="s">
        <v>7658</v>
      </c>
      <c r="H154" s="177" t="s">
        <v>7657</v>
      </c>
      <c r="I154" s="177" t="s">
        <v>6875</v>
      </c>
      <c r="J154" s="177" t="s">
        <v>6875</v>
      </c>
      <c r="K154" s="177" t="s">
        <v>6875</v>
      </c>
      <c r="L154" s="177" t="s">
        <v>6977</v>
      </c>
    </row>
    <row r="155" spans="1:12" ht="112.5" x14ac:dyDescent="0.25">
      <c r="A155" s="176" t="s">
        <v>1438</v>
      </c>
      <c r="B155" s="176" t="s">
        <v>7659</v>
      </c>
      <c r="C155" s="176" t="s">
        <v>7660</v>
      </c>
      <c r="D155" s="176" t="s">
        <v>1439</v>
      </c>
      <c r="E155" s="176" t="s">
        <v>7661</v>
      </c>
      <c r="F155" s="176" t="s">
        <v>7662</v>
      </c>
      <c r="G155" s="176" t="s">
        <v>7663</v>
      </c>
      <c r="H155" s="176" t="s">
        <v>7664</v>
      </c>
      <c r="I155" s="176" t="s">
        <v>6875</v>
      </c>
      <c r="J155" s="176" t="s">
        <v>7665</v>
      </c>
      <c r="K155" s="176" t="s">
        <v>6875</v>
      </c>
      <c r="L155" s="176" t="s">
        <v>857</v>
      </c>
    </row>
    <row r="156" spans="1:12" ht="33.75" x14ac:dyDescent="0.25">
      <c r="A156" s="177" t="s">
        <v>7669</v>
      </c>
      <c r="B156" s="177" t="s">
        <v>7666</v>
      </c>
      <c r="C156" s="177" t="s">
        <v>7667</v>
      </c>
      <c r="D156" s="177" t="s">
        <v>7668</v>
      </c>
      <c r="E156" s="177" t="s">
        <v>7634</v>
      </c>
      <c r="F156" s="177" t="s">
        <v>7670</v>
      </c>
      <c r="G156" s="177" t="s">
        <v>7028</v>
      </c>
      <c r="H156" s="177" t="s">
        <v>7670</v>
      </c>
      <c r="I156" s="177" t="s">
        <v>6875</v>
      </c>
      <c r="J156" s="177" t="s">
        <v>7671</v>
      </c>
      <c r="K156" s="177" t="s">
        <v>6875</v>
      </c>
      <c r="L156" s="177" t="s">
        <v>857</v>
      </c>
    </row>
    <row r="157" spans="1:12" ht="45" x14ac:dyDescent="0.25">
      <c r="A157" s="176" t="s">
        <v>1102</v>
      </c>
      <c r="B157" s="176" t="s">
        <v>7672</v>
      </c>
      <c r="C157" s="176" t="s">
        <v>7673</v>
      </c>
      <c r="D157" s="176" t="s">
        <v>1103</v>
      </c>
      <c r="E157" s="176" t="s">
        <v>7674</v>
      </c>
      <c r="F157" s="176" t="s">
        <v>7675</v>
      </c>
      <c r="G157" s="176" t="s">
        <v>7676</v>
      </c>
      <c r="H157" s="176" t="s">
        <v>7675</v>
      </c>
      <c r="I157" s="176" t="s">
        <v>6875</v>
      </c>
      <c r="J157" s="176" t="s">
        <v>7671</v>
      </c>
      <c r="K157" s="176" t="s">
        <v>6875</v>
      </c>
      <c r="L157" s="176" t="s">
        <v>857</v>
      </c>
    </row>
    <row r="158" spans="1:12" ht="45" x14ac:dyDescent="0.25">
      <c r="A158" s="177" t="s">
        <v>1100</v>
      </c>
      <c r="B158" s="177" t="s">
        <v>7677</v>
      </c>
      <c r="C158" s="177" t="s">
        <v>7678</v>
      </c>
      <c r="D158" s="177" t="s">
        <v>1101</v>
      </c>
      <c r="E158" s="177" t="s">
        <v>7679</v>
      </c>
      <c r="F158" s="177" t="s">
        <v>7675</v>
      </c>
      <c r="G158" s="177" t="s">
        <v>7676</v>
      </c>
      <c r="H158" s="177" t="s">
        <v>7675</v>
      </c>
      <c r="I158" s="177" t="s">
        <v>6875</v>
      </c>
      <c r="J158" s="177" t="s">
        <v>7671</v>
      </c>
      <c r="K158" s="177" t="s">
        <v>6875</v>
      </c>
      <c r="L158" s="177" t="s">
        <v>857</v>
      </c>
    </row>
    <row r="159" spans="1:12" ht="78.75" x14ac:dyDescent="0.25">
      <c r="A159" s="176" t="s">
        <v>2173</v>
      </c>
      <c r="B159" s="176" t="s">
        <v>7680</v>
      </c>
      <c r="C159" s="176" t="s">
        <v>7681</v>
      </c>
      <c r="D159" s="176" t="s">
        <v>7682</v>
      </c>
      <c r="E159" s="176" t="s">
        <v>7683</v>
      </c>
      <c r="F159" s="176" t="s">
        <v>7684</v>
      </c>
      <c r="G159" s="176" t="s">
        <v>7663</v>
      </c>
      <c r="H159" s="176" t="s">
        <v>7684</v>
      </c>
      <c r="I159" s="176" t="s">
        <v>6875</v>
      </c>
      <c r="J159" s="176" t="s">
        <v>6875</v>
      </c>
      <c r="K159" s="176" t="s">
        <v>6875</v>
      </c>
      <c r="L159" s="176" t="s">
        <v>857</v>
      </c>
    </row>
    <row r="160" spans="1:12" ht="67.5" x14ac:dyDescent="0.25">
      <c r="A160" s="177" t="s">
        <v>2137</v>
      </c>
      <c r="B160" s="177" t="s">
        <v>7685</v>
      </c>
      <c r="C160" s="177" t="s">
        <v>7686</v>
      </c>
      <c r="D160" s="177" t="s">
        <v>6875</v>
      </c>
      <c r="E160" s="177" t="s">
        <v>7687</v>
      </c>
      <c r="F160" s="177" t="s">
        <v>7688</v>
      </c>
      <c r="G160" s="177" t="s">
        <v>6929</v>
      </c>
      <c r="H160" s="177" t="s">
        <v>7688</v>
      </c>
      <c r="I160" s="177" t="s">
        <v>6875</v>
      </c>
      <c r="J160" s="177" t="s">
        <v>7689</v>
      </c>
      <c r="K160" s="177" t="s">
        <v>6875</v>
      </c>
      <c r="L160" s="177" t="s">
        <v>857</v>
      </c>
    </row>
    <row r="161" spans="1:12" ht="90" x14ac:dyDescent="0.25">
      <c r="A161" s="176" t="s">
        <v>6875</v>
      </c>
      <c r="B161" s="176" t="s">
        <v>7690</v>
      </c>
      <c r="C161" s="176" t="s">
        <v>7691</v>
      </c>
      <c r="D161" s="176" t="s">
        <v>6875</v>
      </c>
      <c r="E161" s="176" t="s">
        <v>7692</v>
      </c>
      <c r="F161" s="176" t="s">
        <v>7693</v>
      </c>
      <c r="G161" s="176" t="s">
        <v>6929</v>
      </c>
      <c r="H161" s="176" t="s">
        <v>7694</v>
      </c>
      <c r="I161" s="176" t="s">
        <v>6875</v>
      </c>
      <c r="J161" s="176" t="s">
        <v>6875</v>
      </c>
      <c r="K161" s="176" t="s">
        <v>6931</v>
      </c>
      <c r="L161" s="176" t="s">
        <v>857</v>
      </c>
    </row>
    <row r="162" spans="1:12" ht="101.25" x14ac:dyDescent="0.25">
      <c r="A162" s="177" t="s">
        <v>7698</v>
      </c>
      <c r="B162" s="177" t="s">
        <v>7695</v>
      </c>
      <c r="C162" s="177" t="s">
        <v>7696</v>
      </c>
      <c r="D162" s="177" t="s">
        <v>7697</v>
      </c>
      <c r="E162" s="177" t="s">
        <v>7699</v>
      </c>
      <c r="F162" s="177" t="s">
        <v>7700</v>
      </c>
      <c r="G162" s="177" t="s">
        <v>7701</v>
      </c>
      <c r="H162" s="177" t="s">
        <v>7700</v>
      </c>
      <c r="I162" s="177" t="s">
        <v>6875</v>
      </c>
      <c r="J162" s="177" t="s">
        <v>6875</v>
      </c>
      <c r="K162" s="177" t="s">
        <v>6875</v>
      </c>
      <c r="L162" s="177" t="s">
        <v>857</v>
      </c>
    </row>
    <row r="163" spans="1:12" ht="45" x14ac:dyDescent="0.25">
      <c r="A163" s="176" t="s">
        <v>7705</v>
      </c>
      <c r="B163" s="176" t="s">
        <v>7702</v>
      </c>
      <c r="C163" s="176" t="s">
        <v>7703</v>
      </c>
      <c r="D163" s="176" t="s">
        <v>7704</v>
      </c>
      <c r="E163" s="176" t="s">
        <v>7706</v>
      </c>
      <c r="F163" s="176" t="s">
        <v>7707</v>
      </c>
      <c r="G163" s="176" t="s">
        <v>7708</v>
      </c>
      <c r="H163" s="176" t="s">
        <v>7707</v>
      </c>
      <c r="I163" s="176" t="s">
        <v>6875</v>
      </c>
      <c r="J163" s="176" t="s">
        <v>6875</v>
      </c>
      <c r="K163" s="176" t="s">
        <v>6875</v>
      </c>
      <c r="L163" s="176" t="s">
        <v>857</v>
      </c>
    </row>
    <row r="164" spans="1:12" ht="67.5" x14ac:dyDescent="0.25">
      <c r="A164" s="177" t="s">
        <v>7712</v>
      </c>
      <c r="B164" s="177" t="s">
        <v>7709</v>
      </c>
      <c r="C164" s="177" t="s">
        <v>7710</v>
      </c>
      <c r="D164" s="177" t="s">
        <v>7711</v>
      </c>
      <c r="E164" s="177" t="s">
        <v>7713</v>
      </c>
      <c r="F164" s="177" t="s">
        <v>7714</v>
      </c>
      <c r="G164" s="177" t="s">
        <v>7085</v>
      </c>
      <c r="H164" s="177" t="s">
        <v>7714</v>
      </c>
      <c r="I164" s="177" t="s">
        <v>6875</v>
      </c>
      <c r="J164" s="177" t="s">
        <v>6875</v>
      </c>
      <c r="K164" s="177" t="s">
        <v>6875</v>
      </c>
      <c r="L164" s="177" t="s">
        <v>857</v>
      </c>
    </row>
    <row r="165" spans="1:12" ht="45" x14ac:dyDescent="0.25">
      <c r="A165" s="176" t="s">
        <v>7718</v>
      </c>
      <c r="B165" s="176" t="s">
        <v>7715</v>
      </c>
      <c r="C165" s="176" t="s">
        <v>7716</v>
      </c>
      <c r="D165" s="176" t="s">
        <v>7717</v>
      </c>
      <c r="E165" s="176" t="s">
        <v>7719</v>
      </c>
      <c r="F165" s="176" t="s">
        <v>7720</v>
      </c>
      <c r="G165" s="176" t="s">
        <v>7721</v>
      </c>
      <c r="H165" s="176" t="s">
        <v>7720</v>
      </c>
      <c r="I165" s="176" t="s">
        <v>6875</v>
      </c>
      <c r="J165" s="176" t="s">
        <v>6875</v>
      </c>
      <c r="K165" s="176" t="s">
        <v>6875</v>
      </c>
      <c r="L165" s="176" t="s">
        <v>857</v>
      </c>
    </row>
    <row r="166" spans="1:12" ht="45" x14ac:dyDescent="0.25">
      <c r="A166" s="177" t="s">
        <v>7725</v>
      </c>
      <c r="B166" s="177" t="s">
        <v>7722</v>
      </c>
      <c r="C166" s="177" t="s">
        <v>7723</v>
      </c>
      <c r="D166" s="177" t="s">
        <v>7724</v>
      </c>
      <c r="E166" s="177" t="s">
        <v>7719</v>
      </c>
      <c r="F166" s="177" t="s">
        <v>7720</v>
      </c>
      <c r="G166" s="177" t="s">
        <v>7721</v>
      </c>
      <c r="H166" s="177" t="s">
        <v>7720</v>
      </c>
      <c r="I166" s="177" t="s">
        <v>6875</v>
      </c>
      <c r="J166" s="177" t="s">
        <v>6875</v>
      </c>
      <c r="K166" s="177" t="s">
        <v>6875</v>
      </c>
      <c r="L166" s="177" t="s">
        <v>857</v>
      </c>
    </row>
    <row r="167" spans="1:12" ht="45" x14ac:dyDescent="0.25">
      <c r="A167" s="176" t="s">
        <v>7729</v>
      </c>
      <c r="B167" s="176" t="s">
        <v>7726</v>
      </c>
      <c r="C167" s="176" t="s">
        <v>7727</v>
      </c>
      <c r="D167" s="176" t="s">
        <v>7728</v>
      </c>
      <c r="E167" s="176" t="s">
        <v>7719</v>
      </c>
      <c r="F167" s="176" t="s">
        <v>7720</v>
      </c>
      <c r="G167" s="176" t="s">
        <v>7721</v>
      </c>
      <c r="H167" s="176" t="s">
        <v>7720</v>
      </c>
      <c r="I167" s="176" t="s">
        <v>6875</v>
      </c>
      <c r="J167" s="176" t="s">
        <v>6875</v>
      </c>
      <c r="K167" s="176" t="s">
        <v>6875</v>
      </c>
      <c r="L167" s="176" t="s">
        <v>857</v>
      </c>
    </row>
    <row r="168" spans="1:12" ht="56.25" x14ac:dyDescent="0.25">
      <c r="A168" s="177" t="s">
        <v>7733</v>
      </c>
      <c r="B168" s="177" t="s">
        <v>7730</v>
      </c>
      <c r="C168" s="177" t="s">
        <v>7731</v>
      </c>
      <c r="D168" s="177" t="s">
        <v>7732</v>
      </c>
      <c r="E168" s="177" t="s">
        <v>7289</v>
      </c>
      <c r="F168" s="177" t="s">
        <v>7290</v>
      </c>
      <c r="G168" s="177" t="s">
        <v>7210</v>
      </c>
      <c r="H168" s="177" t="s">
        <v>7291</v>
      </c>
      <c r="I168" s="177" t="s">
        <v>6875</v>
      </c>
      <c r="J168" s="177" t="s">
        <v>6875</v>
      </c>
      <c r="K168" s="177" t="s">
        <v>6875</v>
      </c>
      <c r="L168" s="177" t="s">
        <v>857</v>
      </c>
    </row>
    <row r="169" spans="1:12" ht="67.5" x14ac:dyDescent="0.25">
      <c r="A169" s="176" t="s">
        <v>6875</v>
      </c>
      <c r="B169" s="176" t="s">
        <v>7734</v>
      </c>
      <c r="C169" s="176" t="s">
        <v>7735</v>
      </c>
      <c r="D169" s="176" t="s">
        <v>7736</v>
      </c>
      <c r="E169" s="176" t="s">
        <v>7737</v>
      </c>
      <c r="F169" s="176" t="s">
        <v>7738</v>
      </c>
      <c r="G169" s="176" t="s">
        <v>7002</v>
      </c>
      <c r="H169" s="176" t="s">
        <v>7738</v>
      </c>
      <c r="I169" s="176" t="s">
        <v>6875</v>
      </c>
      <c r="J169" s="176" t="s">
        <v>6875</v>
      </c>
      <c r="K169" s="176" t="s">
        <v>6875</v>
      </c>
      <c r="L169" s="176" t="s">
        <v>857</v>
      </c>
    </row>
    <row r="170" spans="1:12" ht="56.25" x14ac:dyDescent="0.25">
      <c r="A170" s="177" t="s">
        <v>6875</v>
      </c>
      <c r="B170" s="177" t="s">
        <v>7739</v>
      </c>
      <c r="C170" s="177" t="s">
        <v>7740</v>
      </c>
      <c r="D170" s="177" t="s">
        <v>7741</v>
      </c>
      <c r="E170" s="177" t="s">
        <v>7742</v>
      </c>
      <c r="F170" s="177" t="s">
        <v>7743</v>
      </c>
      <c r="G170" s="177" t="s">
        <v>7028</v>
      </c>
      <c r="H170" s="177" t="s">
        <v>7743</v>
      </c>
      <c r="I170" s="177" t="s">
        <v>6875</v>
      </c>
      <c r="J170" s="177" t="s">
        <v>6875</v>
      </c>
      <c r="K170" s="177" t="s">
        <v>6875</v>
      </c>
      <c r="L170" s="177" t="s">
        <v>857</v>
      </c>
    </row>
    <row r="171" spans="1:12" ht="67.5" x14ac:dyDescent="0.25">
      <c r="A171" s="176" t="s">
        <v>7747</v>
      </c>
      <c r="B171" s="176" t="s">
        <v>7744</v>
      </c>
      <c r="C171" s="176" t="s">
        <v>7745</v>
      </c>
      <c r="D171" s="176" t="s">
        <v>7746</v>
      </c>
      <c r="E171" s="176" t="s">
        <v>7748</v>
      </c>
      <c r="F171" s="176" t="s">
        <v>7749</v>
      </c>
      <c r="G171" s="176" t="s">
        <v>7750</v>
      </c>
      <c r="H171" s="176" t="s">
        <v>7751</v>
      </c>
      <c r="I171" s="176" t="s">
        <v>6875</v>
      </c>
      <c r="J171" s="176" t="s">
        <v>6875</v>
      </c>
      <c r="K171" s="176" t="s">
        <v>6875</v>
      </c>
      <c r="L171" s="176" t="s">
        <v>857</v>
      </c>
    </row>
    <row r="172" spans="1:12" ht="78.75" x14ac:dyDescent="0.25">
      <c r="A172" s="177" t="s">
        <v>7755</v>
      </c>
      <c r="B172" s="177" t="s">
        <v>7752</v>
      </c>
      <c r="C172" s="177" t="s">
        <v>7753</v>
      </c>
      <c r="D172" s="177" t="s">
        <v>7754</v>
      </c>
      <c r="E172" s="177" t="s">
        <v>7756</v>
      </c>
      <c r="F172" s="177" t="s">
        <v>7757</v>
      </c>
      <c r="G172" s="177" t="s">
        <v>6929</v>
      </c>
      <c r="H172" s="177" t="s">
        <v>7758</v>
      </c>
      <c r="I172" s="177" t="s">
        <v>6875</v>
      </c>
      <c r="J172" s="177" t="s">
        <v>6875</v>
      </c>
      <c r="K172" s="177" t="s">
        <v>6875</v>
      </c>
      <c r="L172" s="177" t="s">
        <v>857</v>
      </c>
    </row>
    <row r="173" spans="1:12" ht="56.25" x14ac:dyDescent="0.25">
      <c r="A173" s="176" t="s">
        <v>7762</v>
      </c>
      <c r="B173" s="176" t="s">
        <v>7759</v>
      </c>
      <c r="C173" s="176" t="s">
        <v>7760</v>
      </c>
      <c r="D173" s="176" t="s">
        <v>7761</v>
      </c>
      <c r="E173" s="176" t="s">
        <v>7763</v>
      </c>
      <c r="F173" s="176" t="s">
        <v>7764</v>
      </c>
      <c r="G173" s="176" t="s">
        <v>7035</v>
      </c>
      <c r="H173" s="176" t="s">
        <v>7764</v>
      </c>
      <c r="I173" s="176" t="s">
        <v>6875</v>
      </c>
      <c r="J173" s="176" t="s">
        <v>6875</v>
      </c>
      <c r="K173" s="176" t="s">
        <v>6875</v>
      </c>
      <c r="L173" s="176" t="s">
        <v>857</v>
      </c>
    </row>
    <row r="174" spans="1:12" ht="90" x14ac:dyDescent="0.25">
      <c r="A174" s="177" t="s">
        <v>7768</v>
      </c>
      <c r="B174" s="177" t="s">
        <v>7765</v>
      </c>
      <c r="C174" s="177" t="s">
        <v>7766</v>
      </c>
      <c r="D174" s="177" t="s">
        <v>7767</v>
      </c>
      <c r="E174" s="177" t="s">
        <v>7769</v>
      </c>
      <c r="F174" s="177" t="s">
        <v>7770</v>
      </c>
      <c r="G174" s="177" t="s">
        <v>7771</v>
      </c>
      <c r="H174" s="177" t="s">
        <v>7772</v>
      </c>
      <c r="I174" s="177" t="s">
        <v>6875</v>
      </c>
      <c r="J174" s="177" t="s">
        <v>6875</v>
      </c>
      <c r="K174" s="177" t="s">
        <v>6875</v>
      </c>
      <c r="L174" s="177" t="s">
        <v>857</v>
      </c>
    </row>
    <row r="175" spans="1:12" ht="112.5" x14ac:dyDescent="0.25">
      <c r="A175" s="176" t="s">
        <v>7776</v>
      </c>
      <c r="B175" s="176" t="s">
        <v>7773</v>
      </c>
      <c r="C175" s="176" t="s">
        <v>7774</v>
      </c>
      <c r="D175" s="176" t="s">
        <v>7775</v>
      </c>
      <c r="E175" s="176" t="s">
        <v>7777</v>
      </c>
      <c r="F175" s="176" t="s">
        <v>7778</v>
      </c>
      <c r="G175" s="176" t="s">
        <v>7779</v>
      </c>
      <c r="H175" s="176" t="s">
        <v>7780</v>
      </c>
      <c r="I175" s="176" t="s">
        <v>6875</v>
      </c>
      <c r="J175" s="176" t="s">
        <v>6875</v>
      </c>
      <c r="K175" s="176" t="s">
        <v>6875</v>
      </c>
      <c r="L175" s="176" t="s">
        <v>6917</v>
      </c>
    </row>
    <row r="176" spans="1:12" ht="45" x14ac:dyDescent="0.25">
      <c r="A176" s="177" t="s">
        <v>7784</v>
      </c>
      <c r="B176" s="177" t="s">
        <v>7781</v>
      </c>
      <c r="C176" s="177" t="s">
        <v>7782</v>
      </c>
      <c r="D176" s="177" t="s">
        <v>7783</v>
      </c>
      <c r="E176" s="177" t="s">
        <v>7785</v>
      </c>
      <c r="F176" s="177" t="s">
        <v>7786</v>
      </c>
      <c r="G176" s="177" t="s">
        <v>7035</v>
      </c>
      <c r="H176" s="177" t="s">
        <v>7786</v>
      </c>
      <c r="I176" s="177" t="s">
        <v>6875</v>
      </c>
      <c r="J176" s="177" t="s">
        <v>6875</v>
      </c>
      <c r="K176" s="177" t="s">
        <v>6875</v>
      </c>
      <c r="L176" s="177" t="s">
        <v>6917</v>
      </c>
    </row>
    <row r="177" spans="1:12" ht="33.75" x14ac:dyDescent="0.25">
      <c r="A177" s="176" t="s">
        <v>7790</v>
      </c>
      <c r="B177" s="176" t="s">
        <v>7787</v>
      </c>
      <c r="C177" s="176" t="s">
        <v>7788</v>
      </c>
      <c r="D177" s="176" t="s">
        <v>7789</v>
      </c>
      <c r="E177" s="176" t="s">
        <v>7791</v>
      </c>
      <c r="F177" s="176" t="s">
        <v>7792</v>
      </c>
      <c r="G177" s="176" t="s">
        <v>7793</v>
      </c>
      <c r="H177" s="176" t="s">
        <v>7794</v>
      </c>
      <c r="I177" s="176" t="s">
        <v>6875</v>
      </c>
      <c r="J177" s="176" t="s">
        <v>6875</v>
      </c>
      <c r="K177" s="176" t="s">
        <v>6876</v>
      </c>
      <c r="L177" s="176" t="s">
        <v>857</v>
      </c>
    </row>
    <row r="178" spans="1:12" ht="213.75" x14ac:dyDescent="0.25">
      <c r="A178" s="177" t="s">
        <v>833</v>
      </c>
      <c r="B178" s="177" t="s">
        <v>7795</v>
      </c>
      <c r="C178" s="177" t="s">
        <v>7796</v>
      </c>
      <c r="D178" s="177" t="s">
        <v>7797</v>
      </c>
      <c r="E178" s="177" t="s">
        <v>7798</v>
      </c>
      <c r="F178" s="177" t="s">
        <v>7799</v>
      </c>
      <c r="G178" s="177" t="s">
        <v>7800</v>
      </c>
      <c r="H178" s="177" t="s">
        <v>7799</v>
      </c>
      <c r="I178" s="177" t="s">
        <v>6875</v>
      </c>
      <c r="J178" s="177" t="s">
        <v>7801</v>
      </c>
      <c r="K178" s="177" t="s">
        <v>7113</v>
      </c>
      <c r="L178" s="177" t="s">
        <v>857</v>
      </c>
    </row>
    <row r="179" spans="1:12" ht="56.25" x14ac:dyDescent="0.25">
      <c r="A179" s="176" t="s">
        <v>2565</v>
      </c>
      <c r="B179" s="176" t="s">
        <v>7802</v>
      </c>
      <c r="C179" s="176" t="s">
        <v>7803</v>
      </c>
      <c r="D179" s="176" t="s">
        <v>7804</v>
      </c>
      <c r="E179" s="176" t="s">
        <v>7805</v>
      </c>
      <c r="F179" s="176" t="s">
        <v>7625</v>
      </c>
      <c r="G179" s="176" t="s">
        <v>7626</v>
      </c>
      <c r="H179" s="176" t="s">
        <v>7627</v>
      </c>
      <c r="I179" s="176" t="s">
        <v>6875</v>
      </c>
      <c r="J179" s="176" t="s">
        <v>6875</v>
      </c>
      <c r="K179" s="176" t="s">
        <v>6875</v>
      </c>
      <c r="L179" s="176" t="s">
        <v>6884</v>
      </c>
    </row>
    <row r="180" spans="1:12" ht="56.25" x14ac:dyDescent="0.25">
      <c r="A180" s="177" t="s">
        <v>1443</v>
      </c>
      <c r="B180" s="177" t="s">
        <v>7806</v>
      </c>
      <c r="C180" s="177" t="s">
        <v>7807</v>
      </c>
      <c r="D180" s="177" t="s">
        <v>1444</v>
      </c>
      <c r="E180" s="177" t="s">
        <v>7808</v>
      </c>
      <c r="F180" s="177" t="s">
        <v>7809</v>
      </c>
      <c r="G180" s="177" t="s">
        <v>6956</v>
      </c>
      <c r="H180" s="177" t="s">
        <v>7810</v>
      </c>
      <c r="I180" s="177" t="s">
        <v>6875</v>
      </c>
      <c r="J180" s="177" t="s">
        <v>6875</v>
      </c>
      <c r="K180" s="177" t="s">
        <v>6875</v>
      </c>
      <c r="L180" s="177" t="s">
        <v>857</v>
      </c>
    </row>
    <row r="181" spans="1:12" ht="78.75" x14ac:dyDescent="0.25">
      <c r="A181" s="176" t="s">
        <v>1443</v>
      </c>
      <c r="B181" s="176" t="s">
        <v>7811</v>
      </c>
      <c r="C181" s="176" t="s">
        <v>7812</v>
      </c>
      <c r="D181" s="176" t="s">
        <v>1444</v>
      </c>
      <c r="E181" s="176" t="s">
        <v>7808</v>
      </c>
      <c r="F181" s="176" t="s">
        <v>7809</v>
      </c>
      <c r="G181" s="176" t="s">
        <v>6956</v>
      </c>
      <c r="H181" s="176" t="s">
        <v>7810</v>
      </c>
      <c r="I181" s="176" t="s">
        <v>6875</v>
      </c>
      <c r="J181" s="176" t="s">
        <v>7813</v>
      </c>
      <c r="K181" s="176" t="s">
        <v>7113</v>
      </c>
      <c r="L181" s="176" t="s">
        <v>857</v>
      </c>
    </row>
    <row r="182" spans="1:12" ht="45" x14ac:dyDescent="0.25">
      <c r="A182" s="177" t="s">
        <v>7817</v>
      </c>
      <c r="B182" s="177" t="s">
        <v>7814</v>
      </c>
      <c r="C182" s="177" t="s">
        <v>7815</v>
      </c>
      <c r="D182" s="177" t="s">
        <v>7816</v>
      </c>
      <c r="E182" s="177" t="s">
        <v>7818</v>
      </c>
      <c r="F182" s="177" t="s">
        <v>7819</v>
      </c>
      <c r="G182" s="177" t="s">
        <v>7130</v>
      </c>
      <c r="H182" s="177" t="s">
        <v>7820</v>
      </c>
      <c r="I182" s="177" t="s">
        <v>7116</v>
      </c>
      <c r="J182" s="177" t="s">
        <v>6875</v>
      </c>
      <c r="K182" s="177" t="s">
        <v>6875</v>
      </c>
      <c r="L182" s="177" t="s">
        <v>857</v>
      </c>
    </row>
    <row r="183" spans="1:12" ht="45" x14ac:dyDescent="0.25">
      <c r="A183" s="176" t="s">
        <v>7824</v>
      </c>
      <c r="B183" s="176" t="s">
        <v>7821</v>
      </c>
      <c r="C183" s="176" t="s">
        <v>7822</v>
      </c>
      <c r="D183" s="176" t="s">
        <v>7823</v>
      </c>
      <c r="E183" s="176" t="s">
        <v>7215</v>
      </c>
      <c r="F183" s="176" t="s">
        <v>7216</v>
      </c>
      <c r="G183" s="176" t="s">
        <v>7130</v>
      </c>
      <c r="H183" s="176" t="s">
        <v>7216</v>
      </c>
      <c r="I183" s="176" t="s">
        <v>6875</v>
      </c>
      <c r="J183" s="176" t="s">
        <v>6875</v>
      </c>
      <c r="K183" s="176" t="s">
        <v>6875</v>
      </c>
      <c r="L183" s="176" t="s">
        <v>857</v>
      </c>
    </row>
    <row r="184" spans="1:12" ht="45" x14ac:dyDescent="0.25">
      <c r="A184" s="177" t="s">
        <v>7828</v>
      </c>
      <c r="B184" s="177" t="s">
        <v>7825</v>
      </c>
      <c r="C184" s="177" t="s">
        <v>7826</v>
      </c>
      <c r="D184" s="177" t="s">
        <v>7827</v>
      </c>
      <c r="E184" s="177" t="s">
        <v>7215</v>
      </c>
      <c r="F184" s="177" t="s">
        <v>7216</v>
      </c>
      <c r="G184" s="177" t="s">
        <v>7130</v>
      </c>
      <c r="H184" s="177" t="s">
        <v>7216</v>
      </c>
      <c r="I184" s="177" t="s">
        <v>6875</v>
      </c>
      <c r="J184" s="177" t="s">
        <v>6875</v>
      </c>
      <c r="K184" s="177" t="s">
        <v>6875</v>
      </c>
      <c r="L184" s="177" t="s">
        <v>857</v>
      </c>
    </row>
    <row r="185" spans="1:12" ht="90" x14ac:dyDescent="0.25">
      <c r="A185" s="176" t="s">
        <v>7832</v>
      </c>
      <c r="B185" s="176" t="s">
        <v>7829</v>
      </c>
      <c r="C185" s="176" t="s">
        <v>7830</v>
      </c>
      <c r="D185" s="176" t="s">
        <v>7831</v>
      </c>
      <c r="E185" s="176" t="s">
        <v>7833</v>
      </c>
      <c r="F185" s="176" t="s">
        <v>7834</v>
      </c>
      <c r="G185" s="176" t="s">
        <v>6956</v>
      </c>
      <c r="H185" s="176" t="s">
        <v>7834</v>
      </c>
      <c r="I185" s="176" t="s">
        <v>6875</v>
      </c>
      <c r="J185" s="176" t="s">
        <v>7835</v>
      </c>
      <c r="K185" s="176" t="s">
        <v>6875</v>
      </c>
      <c r="L185" s="176" t="s">
        <v>857</v>
      </c>
    </row>
    <row r="186" spans="1:12" ht="90" x14ac:dyDescent="0.25">
      <c r="A186" s="177" t="s">
        <v>7839</v>
      </c>
      <c r="B186" s="177" t="s">
        <v>7836</v>
      </c>
      <c r="C186" s="177" t="s">
        <v>7837</v>
      </c>
      <c r="D186" s="177" t="s">
        <v>7838</v>
      </c>
      <c r="E186" s="177" t="s">
        <v>7833</v>
      </c>
      <c r="F186" s="177" t="s">
        <v>7834</v>
      </c>
      <c r="G186" s="177" t="s">
        <v>6956</v>
      </c>
      <c r="H186" s="177" t="s">
        <v>7834</v>
      </c>
      <c r="I186" s="177" t="s">
        <v>6875</v>
      </c>
      <c r="J186" s="177" t="s">
        <v>7835</v>
      </c>
      <c r="K186" s="177" t="s">
        <v>6875</v>
      </c>
      <c r="L186" s="177" t="s">
        <v>857</v>
      </c>
    </row>
    <row r="187" spans="1:12" ht="90" x14ac:dyDescent="0.25">
      <c r="A187" s="176" t="s">
        <v>7843</v>
      </c>
      <c r="B187" s="176" t="s">
        <v>7840</v>
      </c>
      <c r="C187" s="176" t="s">
        <v>7841</v>
      </c>
      <c r="D187" s="176" t="s">
        <v>7842</v>
      </c>
      <c r="E187" s="176" t="s">
        <v>7833</v>
      </c>
      <c r="F187" s="176" t="s">
        <v>7834</v>
      </c>
      <c r="G187" s="176" t="s">
        <v>6956</v>
      </c>
      <c r="H187" s="176" t="s">
        <v>7834</v>
      </c>
      <c r="I187" s="176" t="s">
        <v>6875</v>
      </c>
      <c r="J187" s="176" t="s">
        <v>7835</v>
      </c>
      <c r="K187" s="176" t="s">
        <v>6875</v>
      </c>
      <c r="L187" s="176" t="s">
        <v>857</v>
      </c>
    </row>
    <row r="188" spans="1:12" ht="78.75" x14ac:dyDescent="0.25">
      <c r="A188" s="177" t="s">
        <v>7847</v>
      </c>
      <c r="B188" s="177" t="s">
        <v>7844</v>
      </c>
      <c r="C188" s="177" t="s">
        <v>7845</v>
      </c>
      <c r="D188" s="177" t="s">
        <v>7846</v>
      </c>
      <c r="E188" s="177" t="s">
        <v>7848</v>
      </c>
      <c r="F188" s="177" t="s">
        <v>7849</v>
      </c>
      <c r="G188" s="177" t="s">
        <v>7465</v>
      </c>
      <c r="H188" s="177" t="s">
        <v>7849</v>
      </c>
      <c r="I188" s="177" t="s">
        <v>6875</v>
      </c>
      <c r="J188" s="177" t="s">
        <v>7850</v>
      </c>
      <c r="K188" s="177" t="s">
        <v>7113</v>
      </c>
      <c r="L188" s="177" t="s">
        <v>857</v>
      </c>
    </row>
    <row r="189" spans="1:12" ht="22.5" x14ac:dyDescent="0.25">
      <c r="A189" s="176" t="s">
        <v>7854</v>
      </c>
      <c r="B189" s="176" t="s">
        <v>7851</v>
      </c>
      <c r="C189" s="176" t="s">
        <v>7852</v>
      </c>
      <c r="D189" s="176" t="s">
        <v>7853</v>
      </c>
      <c r="E189" s="176" t="s">
        <v>7848</v>
      </c>
      <c r="F189" s="176" t="s">
        <v>7849</v>
      </c>
      <c r="G189" s="176" t="s">
        <v>7465</v>
      </c>
      <c r="H189" s="176" t="s">
        <v>7849</v>
      </c>
      <c r="I189" s="176" t="s">
        <v>6875</v>
      </c>
      <c r="J189" s="176" t="s">
        <v>6875</v>
      </c>
      <c r="K189" s="176" t="s">
        <v>7113</v>
      </c>
      <c r="L189" s="176" t="s">
        <v>857</v>
      </c>
    </row>
    <row r="190" spans="1:12" ht="90" x14ac:dyDescent="0.25">
      <c r="A190" s="177" t="s">
        <v>7858</v>
      </c>
      <c r="B190" s="177" t="s">
        <v>7855</v>
      </c>
      <c r="C190" s="177" t="s">
        <v>7856</v>
      </c>
      <c r="D190" s="177" t="s">
        <v>7857</v>
      </c>
      <c r="E190" s="177" t="s">
        <v>7215</v>
      </c>
      <c r="F190" s="177" t="s">
        <v>7216</v>
      </c>
      <c r="G190" s="177" t="s">
        <v>7130</v>
      </c>
      <c r="H190" s="177" t="s">
        <v>7216</v>
      </c>
      <c r="I190" s="177" t="s">
        <v>6875</v>
      </c>
      <c r="J190" s="177" t="s">
        <v>7671</v>
      </c>
      <c r="K190" s="177" t="s">
        <v>6931</v>
      </c>
      <c r="L190" s="177" t="s">
        <v>857</v>
      </c>
    </row>
    <row r="191" spans="1:12" ht="56.25" x14ac:dyDescent="0.25">
      <c r="A191" s="176" t="s">
        <v>6875</v>
      </c>
      <c r="B191" s="176" t="s">
        <v>7859</v>
      </c>
      <c r="C191" s="176" t="s">
        <v>7860</v>
      </c>
      <c r="D191" s="176" t="s">
        <v>6875</v>
      </c>
      <c r="E191" s="176" t="s">
        <v>7249</v>
      </c>
      <c r="F191" s="176" t="s">
        <v>7250</v>
      </c>
      <c r="G191" s="176" t="s">
        <v>7028</v>
      </c>
      <c r="H191" s="176" t="s">
        <v>7250</v>
      </c>
      <c r="I191" s="176" t="s">
        <v>6875</v>
      </c>
      <c r="J191" s="176" t="s">
        <v>7671</v>
      </c>
      <c r="K191" s="176" t="s">
        <v>6931</v>
      </c>
      <c r="L191" s="176" t="s">
        <v>857</v>
      </c>
    </row>
    <row r="192" spans="1:12" ht="78.75" x14ac:dyDescent="0.25">
      <c r="A192" s="177" t="s">
        <v>7864</v>
      </c>
      <c r="B192" s="177" t="s">
        <v>7861</v>
      </c>
      <c r="C192" s="177" t="s">
        <v>7862</v>
      </c>
      <c r="D192" s="177" t="s">
        <v>7863</v>
      </c>
      <c r="E192" s="177" t="s">
        <v>7865</v>
      </c>
      <c r="F192" s="177" t="s">
        <v>7866</v>
      </c>
      <c r="G192" s="177" t="s">
        <v>7210</v>
      </c>
      <c r="H192" s="177" t="s">
        <v>7867</v>
      </c>
      <c r="I192" s="177" t="s">
        <v>6875</v>
      </c>
      <c r="J192" s="177" t="s">
        <v>6875</v>
      </c>
      <c r="K192" s="177" t="s">
        <v>7868</v>
      </c>
      <c r="L192" s="177" t="s">
        <v>857</v>
      </c>
    </row>
    <row r="193" spans="1:12" ht="56.25" x14ac:dyDescent="0.25">
      <c r="A193" s="176" t="s">
        <v>7872</v>
      </c>
      <c r="B193" s="176" t="s">
        <v>7869</v>
      </c>
      <c r="C193" s="176" t="s">
        <v>7870</v>
      </c>
      <c r="D193" s="176" t="s">
        <v>7871</v>
      </c>
      <c r="E193" s="176" t="s">
        <v>7873</v>
      </c>
      <c r="F193" s="176" t="s">
        <v>7874</v>
      </c>
      <c r="G193" s="176" t="s">
        <v>7875</v>
      </c>
      <c r="H193" s="176" t="s">
        <v>7876</v>
      </c>
      <c r="I193" s="176" t="s">
        <v>6875</v>
      </c>
      <c r="J193" s="176" t="s">
        <v>6875</v>
      </c>
      <c r="K193" s="176" t="s">
        <v>6876</v>
      </c>
      <c r="L193" s="176" t="s">
        <v>857</v>
      </c>
    </row>
    <row r="194" spans="1:12" ht="45" x14ac:dyDescent="0.25">
      <c r="A194" s="177" t="s">
        <v>25466</v>
      </c>
      <c r="B194" s="177" t="s">
        <v>7877</v>
      </c>
      <c r="C194" s="177" t="s">
        <v>25467</v>
      </c>
      <c r="D194" s="177" t="s">
        <v>25468</v>
      </c>
      <c r="E194" s="177" t="s">
        <v>7878</v>
      </c>
      <c r="F194" s="177" t="s">
        <v>7879</v>
      </c>
      <c r="G194" s="177" t="s">
        <v>7880</v>
      </c>
      <c r="H194" s="177" t="s">
        <v>7881</v>
      </c>
      <c r="I194" s="177" t="s">
        <v>6875</v>
      </c>
      <c r="J194" s="177" t="s">
        <v>6875</v>
      </c>
      <c r="K194" s="177" t="s">
        <v>6875</v>
      </c>
      <c r="L194" s="177" t="s">
        <v>7882</v>
      </c>
    </row>
    <row r="195" spans="1:12" ht="45" x14ac:dyDescent="0.25">
      <c r="A195" s="177" t="s">
        <v>25469</v>
      </c>
      <c r="B195" s="177" t="s">
        <v>7877</v>
      </c>
      <c r="C195" s="177" t="s">
        <v>25470</v>
      </c>
      <c r="D195" s="177" t="s">
        <v>25471</v>
      </c>
      <c r="E195" s="177" t="s">
        <v>7878</v>
      </c>
      <c r="F195" s="177" t="s">
        <v>7879</v>
      </c>
      <c r="G195" s="177" t="s">
        <v>7880</v>
      </c>
      <c r="H195" s="177" t="s">
        <v>7881</v>
      </c>
      <c r="I195" s="177" t="s">
        <v>6875</v>
      </c>
      <c r="J195" s="177" t="s">
        <v>6875</v>
      </c>
      <c r="K195" s="177" t="s">
        <v>6875</v>
      </c>
      <c r="L195" s="177" t="s">
        <v>7882</v>
      </c>
    </row>
    <row r="196" spans="1:12" ht="56.25" x14ac:dyDescent="0.25">
      <c r="A196" s="176" t="s">
        <v>7886</v>
      </c>
      <c r="B196" s="176" t="s">
        <v>7883</v>
      </c>
      <c r="C196" s="176" t="s">
        <v>7884</v>
      </c>
      <c r="D196" s="176" t="s">
        <v>7885</v>
      </c>
      <c r="E196" s="176" t="s">
        <v>7887</v>
      </c>
      <c r="F196" s="176" t="s">
        <v>7888</v>
      </c>
      <c r="G196" s="176" t="s">
        <v>7889</v>
      </c>
      <c r="H196" s="176" t="s">
        <v>7888</v>
      </c>
      <c r="I196" s="176" t="s">
        <v>6901</v>
      </c>
      <c r="J196" s="176" t="s">
        <v>6875</v>
      </c>
      <c r="K196" s="176" t="s">
        <v>7092</v>
      </c>
      <c r="L196" s="176" t="s">
        <v>857</v>
      </c>
    </row>
    <row r="197" spans="1:12" ht="22.5" x14ac:dyDescent="0.25">
      <c r="A197" s="177" t="s">
        <v>7893</v>
      </c>
      <c r="B197" s="177" t="s">
        <v>7890</v>
      </c>
      <c r="C197" s="177" t="s">
        <v>7891</v>
      </c>
      <c r="D197" s="177" t="s">
        <v>7892</v>
      </c>
      <c r="E197" s="177" t="s">
        <v>7135</v>
      </c>
      <c r="F197" s="177" t="s">
        <v>7136</v>
      </c>
      <c r="G197" s="177" t="s">
        <v>7130</v>
      </c>
      <c r="H197" s="177" t="s">
        <v>7136</v>
      </c>
      <c r="I197" s="177" t="s">
        <v>6875</v>
      </c>
      <c r="J197" s="177" t="s">
        <v>7671</v>
      </c>
      <c r="K197" s="177" t="s">
        <v>6875</v>
      </c>
      <c r="L197" s="177" t="s">
        <v>857</v>
      </c>
    </row>
    <row r="198" spans="1:12" ht="33.75" x14ac:dyDescent="0.25">
      <c r="A198" s="176" t="s">
        <v>7897</v>
      </c>
      <c r="B198" s="176" t="s">
        <v>7894</v>
      </c>
      <c r="C198" s="176" t="s">
        <v>7895</v>
      </c>
      <c r="D198" s="176" t="s">
        <v>7896</v>
      </c>
      <c r="E198" s="176" t="s">
        <v>6900</v>
      </c>
      <c r="F198" s="176" t="s">
        <v>6882</v>
      </c>
      <c r="G198" s="176" t="s">
        <v>6883</v>
      </c>
      <c r="H198" s="176" t="s">
        <v>6882</v>
      </c>
      <c r="I198" s="176" t="s">
        <v>6901</v>
      </c>
      <c r="J198" s="176" t="s">
        <v>6875</v>
      </c>
      <c r="K198" s="176" t="s">
        <v>6875</v>
      </c>
      <c r="L198" s="176" t="s">
        <v>857</v>
      </c>
    </row>
    <row r="199" spans="1:12" ht="101.25" x14ac:dyDescent="0.25">
      <c r="A199" s="177" t="s">
        <v>859</v>
      </c>
      <c r="B199" s="177" t="s">
        <v>7898</v>
      </c>
      <c r="C199" s="177" t="s">
        <v>7899</v>
      </c>
      <c r="D199" s="177" t="s">
        <v>7900</v>
      </c>
      <c r="E199" s="177" t="s">
        <v>7901</v>
      </c>
      <c r="F199" s="177" t="s">
        <v>7849</v>
      </c>
      <c r="G199" s="177" t="s">
        <v>7465</v>
      </c>
      <c r="H199" s="177" t="s">
        <v>7849</v>
      </c>
      <c r="I199" s="177" t="s">
        <v>6875</v>
      </c>
      <c r="J199" s="177" t="s">
        <v>7902</v>
      </c>
      <c r="K199" s="177" t="s">
        <v>6875</v>
      </c>
      <c r="L199" s="177" t="s">
        <v>857</v>
      </c>
    </row>
    <row r="200" spans="1:12" ht="33.75" x14ac:dyDescent="0.25">
      <c r="A200" s="176" t="s">
        <v>7906</v>
      </c>
      <c r="B200" s="176" t="s">
        <v>7903</v>
      </c>
      <c r="C200" s="176" t="s">
        <v>7904</v>
      </c>
      <c r="D200" s="176" t="s">
        <v>7905</v>
      </c>
      <c r="E200" s="176" t="s">
        <v>7907</v>
      </c>
      <c r="F200" s="176" t="s">
        <v>7908</v>
      </c>
      <c r="G200" s="176" t="s">
        <v>7640</v>
      </c>
      <c r="H200" s="176" t="s">
        <v>7908</v>
      </c>
      <c r="I200" s="176" t="s">
        <v>6875</v>
      </c>
      <c r="J200" s="176" t="s">
        <v>6875</v>
      </c>
      <c r="K200" s="176" t="s">
        <v>6875</v>
      </c>
      <c r="L200" s="176" t="s">
        <v>857</v>
      </c>
    </row>
    <row r="201" spans="1:12" ht="45" x14ac:dyDescent="0.25">
      <c r="A201" s="177" t="s">
        <v>2060</v>
      </c>
      <c r="B201" s="177" t="s">
        <v>7909</v>
      </c>
      <c r="C201" s="177" t="s">
        <v>7910</v>
      </c>
      <c r="D201" s="177" t="s">
        <v>7911</v>
      </c>
      <c r="E201" s="177" t="s">
        <v>7328</v>
      </c>
      <c r="F201" s="177" t="s">
        <v>7329</v>
      </c>
      <c r="G201" s="177" t="s">
        <v>7111</v>
      </c>
      <c r="H201" s="177" t="s">
        <v>7329</v>
      </c>
      <c r="I201" s="177" t="s">
        <v>7116</v>
      </c>
      <c r="J201" s="177" t="s">
        <v>6875</v>
      </c>
      <c r="K201" s="177" t="s">
        <v>6875</v>
      </c>
      <c r="L201" s="177" t="s">
        <v>857</v>
      </c>
    </row>
    <row r="202" spans="1:12" ht="22.5" x14ac:dyDescent="0.25">
      <c r="A202" s="176" t="s">
        <v>855</v>
      </c>
      <c r="B202" s="176" t="s">
        <v>7912</v>
      </c>
      <c r="C202" s="176" t="s">
        <v>7913</v>
      </c>
      <c r="D202" s="176" t="s">
        <v>856</v>
      </c>
      <c r="E202" s="176" t="s">
        <v>7914</v>
      </c>
      <c r="F202" s="176" t="s">
        <v>7915</v>
      </c>
      <c r="G202" s="176" t="s">
        <v>7028</v>
      </c>
      <c r="H202" s="176" t="s">
        <v>7915</v>
      </c>
      <c r="I202" s="176" t="s">
        <v>6875</v>
      </c>
      <c r="J202" s="176" t="s">
        <v>6875</v>
      </c>
      <c r="K202" s="176" t="s">
        <v>6875</v>
      </c>
      <c r="L202" s="176" t="s">
        <v>857</v>
      </c>
    </row>
    <row r="203" spans="1:12" ht="33.75" x14ac:dyDescent="0.25">
      <c r="A203" s="177" t="s">
        <v>7919</v>
      </c>
      <c r="B203" s="177" t="s">
        <v>7916</v>
      </c>
      <c r="C203" s="177" t="s">
        <v>7917</v>
      </c>
      <c r="D203" s="177" t="s">
        <v>7918</v>
      </c>
      <c r="E203" s="177" t="s">
        <v>7403</v>
      </c>
      <c r="F203" s="177" t="s">
        <v>7404</v>
      </c>
      <c r="G203" s="177" t="s">
        <v>7028</v>
      </c>
      <c r="H203" s="177" t="s">
        <v>7404</v>
      </c>
      <c r="I203" s="177" t="s">
        <v>6875</v>
      </c>
      <c r="J203" s="177" t="s">
        <v>6875</v>
      </c>
      <c r="K203" s="177" t="s">
        <v>6875</v>
      </c>
      <c r="L203" s="177" t="s">
        <v>857</v>
      </c>
    </row>
    <row r="204" spans="1:12" ht="33.75" x14ac:dyDescent="0.25">
      <c r="A204" s="176" t="s">
        <v>7922</v>
      </c>
      <c r="B204" s="176" t="s">
        <v>7920</v>
      </c>
      <c r="C204" s="176" t="s">
        <v>7921</v>
      </c>
      <c r="D204" s="176" t="s">
        <v>6875</v>
      </c>
      <c r="E204" s="176" t="s">
        <v>7265</v>
      </c>
      <c r="F204" s="176" t="s">
        <v>7266</v>
      </c>
      <c r="G204" s="176" t="s">
        <v>7267</v>
      </c>
      <c r="H204" s="176" t="s">
        <v>7268</v>
      </c>
      <c r="I204" s="176" t="s">
        <v>6875</v>
      </c>
      <c r="J204" s="176" t="s">
        <v>7099</v>
      </c>
      <c r="K204" s="176" t="s">
        <v>6875</v>
      </c>
      <c r="L204" s="176" t="s">
        <v>857</v>
      </c>
    </row>
    <row r="205" spans="1:12" ht="33.75" x14ac:dyDescent="0.25">
      <c r="A205" s="177" t="s">
        <v>7926</v>
      </c>
      <c r="B205" s="177" t="s">
        <v>7923</v>
      </c>
      <c r="C205" s="177" t="s">
        <v>7924</v>
      </c>
      <c r="D205" s="177" t="s">
        <v>7925</v>
      </c>
      <c r="E205" s="177" t="s">
        <v>7927</v>
      </c>
      <c r="F205" s="177" t="s">
        <v>7928</v>
      </c>
      <c r="G205" s="177" t="s">
        <v>6891</v>
      </c>
      <c r="H205" s="177" t="s">
        <v>7929</v>
      </c>
      <c r="I205" s="177" t="s">
        <v>6875</v>
      </c>
      <c r="J205" s="177" t="s">
        <v>6875</v>
      </c>
      <c r="K205" s="177" t="s">
        <v>7092</v>
      </c>
      <c r="L205" s="177" t="s">
        <v>857</v>
      </c>
    </row>
    <row r="206" spans="1:12" ht="45" x14ac:dyDescent="0.25">
      <c r="A206" s="176" t="s">
        <v>6875</v>
      </c>
      <c r="B206" s="176" t="s">
        <v>7930</v>
      </c>
      <c r="C206" s="176" t="s">
        <v>7931</v>
      </c>
      <c r="D206" s="176" t="s">
        <v>7925</v>
      </c>
      <c r="E206" s="176" t="s">
        <v>7932</v>
      </c>
      <c r="F206" s="176" t="s">
        <v>7933</v>
      </c>
      <c r="G206" s="176" t="s">
        <v>6891</v>
      </c>
      <c r="H206" s="176" t="s">
        <v>7934</v>
      </c>
      <c r="I206" s="176" t="s">
        <v>6875</v>
      </c>
      <c r="J206" s="176" t="s">
        <v>6875</v>
      </c>
      <c r="K206" s="176" t="s">
        <v>7092</v>
      </c>
      <c r="L206" s="176" t="s">
        <v>857</v>
      </c>
    </row>
    <row r="207" spans="1:12" ht="45" x14ac:dyDescent="0.25">
      <c r="A207" s="177" t="s">
        <v>6875</v>
      </c>
      <c r="B207" s="177" t="s">
        <v>7935</v>
      </c>
      <c r="C207" s="177" t="s">
        <v>7936</v>
      </c>
      <c r="D207" s="177" t="s">
        <v>6875</v>
      </c>
      <c r="E207" s="177" t="s">
        <v>7937</v>
      </c>
      <c r="F207" s="177" t="s">
        <v>6907</v>
      </c>
      <c r="G207" s="177" t="s">
        <v>6883</v>
      </c>
      <c r="H207" s="177" t="s">
        <v>6907</v>
      </c>
      <c r="I207" s="177" t="s">
        <v>6901</v>
      </c>
      <c r="J207" s="177" t="s">
        <v>6875</v>
      </c>
      <c r="K207" s="177" t="s">
        <v>6931</v>
      </c>
      <c r="L207" s="177" t="s">
        <v>857</v>
      </c>
    </row>
    <row r="208" spans="1:12" ht="33.75" x14ac:dyDescent="0.25">
      <c r="A208" s="176" t="s">
        <v>1083</v>
      </c>
      <c r="B208" s="176" t="s">
        <v>7938</v>
      </c>
      <c r="C208" s="176" t="s">
        <v>7939</v>
      </c>
      <c r="D208" s="176" t="s">
        <v>7940</v>
      </c>
      <c r="E208" s="176" t="s">
        <v>7265</v>
      </c>
      <c r="F208" s="176" t="s">
        <v>7266</v>
      </c>
      <c r="G208" s="176" t="s">
        <v>7267</v>
      </c>
      <c r="H208" s="176" t="s">
        <v>7268</v>
      </c>
      <c r="I208" s="176" t="s">
        <v>6875</v>
      </c>
      <c r="J208" s="176" t="s">
        <v>6875</v>
      </c>
      <c r="K208" s="176" t="s">
        <v>6875</v>
      </c>
      <c r="L208" s="176" t="s">
        <v>6917</v>
      </c>
    </row>
    <row r="209" spans="1:12" ht="33.75" x14ac:dyDescent="0.25">
      <c r="A209" s="177" t="s">
        <v>2325</v>
      </c>
      <c r="B209" s="177" t="s">
        <v>7941</v>
      </c>
      <c r="C209" s="177" t="s">
        <v>7942</v>
      </c>
      <c r="D209" s="177" t="s">
        <v>7943</v>
      </c>
      <c r="E209" s="177" t="s">
        <v>7944</v>
      </c>
      <c r="F209" s="177" t="s">
        <v>7945</v>
      </c>
      <c r="G209" s="177" t="s">
        <v>6891</v>
      </c>
      <c r="H209" s="177" t="s">
        <v>7946</v>
      </c>
      <c r="I209" s="177" t="s">
        <v>6875</v>
      </c>
      <c r="J209" s="177" t="s">
        <v>6875</v>
      </c>
      <c r="K209" s="177" t="s">
        <v>7092</v>
      </c>
      <c r="L209" s="177" t="s">
        <v>857</v>
      </c>
    </row>
    <row r="210" spans="1:12" ht="33.75" x14ac:dyDescent="0.25">
      <c r="A210" s="176" t="s">
        <v>2325</v>
      </c>
      <c r="B210" s="176" t="s">
        <v>7947</v>
      </c>
      <c r="C210" s="176" t="s">
        <v>7948</v>
      </c>
      <c r="D210" s="176" t="s">
        <v>7943</v>
      </c>
      <c r="E210" s="176" t="s">
        <v>7949</v>
      </c>
      <c r="F210" s="176" t="s">
        <v>7950</v>
      </c>
      <c r="G210" s="176" t="s">
        <v>6891</v>
      </c>
      <c r="H210" s="176" t="s">
        <v>7951</v>
      </c>
      <c r="I210" s="176" t="s">
        <v>6875</v>
      </c>
      <c r="J210" s="176" t="s">
        <v>6875</v>
      </c>
      <c r="K210" s="176" t="s">
        <v>7092</v>
      </c>
      <c r="L210" s="176" t="s">
        <v>6884</v>
      </c>
    </row>
    <row r="211" spans="1:12" ht="22.5" x14ac:dyDescent="0.25">
      <c r="A211" s="177" t="s">
        <v>7955</v>
      </c>
      <c r="B211" s="177" t="s">
        <v>7952</v>
      </c>
      <c r="C211" s="177" t="s">
        <v>7953</v>
      </c>
      <c r="D211" s="177" t="s">
        <v>7954</v>
      </c>
      <c r="E211" s="177" t="s">
        <v>7848</v>
      </c>
      <c r="F211" s="177" t="s">
        <v>7849</v>
      </c>
      <c r="G211" s="177" t="s">
        <v>7465</v>
      </c>
      <c r="H211" s="177" t="s">
        <v>7849</v>
      </c>
      <c r="I211" s="177" t="s">
        <v>6875</v>
      </c>
      <c r="J211" s="177" t="s">
        <v>6875</v>
      </c>
      <c r="K211" s="177" t="s">
        <v>6875</v>
      </c>
      <c r="L211" s="177" t="s">
        <v>857</v>
      </c>
    </row>
    <row r="212" spans="1:12" ht="45" x14ac:dyDescent="0.25">
      <c r="A212" s="176" t="s">
        <v>6875</v>
      </c>
      <c r="B212" s="176" t="s">
        <v>7956</v>
      </c>
      <c r="C212" s="176" t="s">
        <v>7957</v>
      </c>
      <c r="D212" s="176" t="s">
        <v>6875</v>
      </c>
      <c r="E212" s="176" t="s">
        <v>7937</v>
      </c>
      <c r="F212" s="176" t="s">
        <v>6907</v>
      </c>
      <c r="G212" s="176" t="s">
        <v>6883</v>
      </c>
      <c r="H212" s="176" t="s">
        <v>6907</v>
      </c>
      <c r="I212" s="176" t="s">
        <v>6901</v>
      </c>
      <c r="J212" s="176" t="s">
        <v>6875</v>
      </c>
      <c r="K212" s="176" t="s">
        <v>6931</v>
      </c>
      <c r="L212" s="176" t="s">
        <v>857</v>
      </c>
    </row>
    <row r="213" spans="1:12" ht="45" x14ac:dyDescent="0.25">
      <c r="A213" s="177" t="s">
        <v>7961</v>
      </c>
      <c r="B213" s="177" t="s">
        <v>7958</v>
      </c>
      <c r="C213" s="177" t="s">
        <v>7959</v>
      </c>
      <c r="D213" s="177" t="s">
        <v>7960</v>
      </c>
      <c r="E213" s="177" t="s">
        <v>7962</v>
      </c>
      <c r="F213" s="177" t="s">
        <v>6907</v>
      </c>
      <c r="G213" s="177" t="s">
        <v>6883</v>
      </c>
      <c r="H213" s="177" t="s">
        <v>6908</v>
      </c>
      <c r="I213" s="177" t="s">
        <v>6901</v>
      </c>
      <c r="J213" s="177" t="s">
        <v>6875</v>
      </c>
      <c r="K213" s="177" t="s">
        <v>6875</v>
      </c>
      <c r="L213" s="177" t="s">
        <v>857</v>
      </c>
    </row>
    <row r="214" spans="1:12" ht="90" x14ac:dyDescent="0.25">
      <c r="A214" s="176" t="s">
        <v>6875</v>
      </c>
      <c r="B214" s="176" t="s">
        <v>7963</v>
      </c>
      <c r="C214" s="176" t="s">
        <v>7964</v>
      </c>
      <c r="D214" s="176" t="s">
        <v>7965</v>
      </c>
      <c r="E214" s="176" t="s">
        <v>7966</v>
      </c>
      <c r="F214" s="176" t="s">
        <v>7967</v>
      </c>
      <c r="G214" s="176" t="s">
        <v>6883</v>
      </c>
      <c r="H214" s="176" t="s">
        <v>7967</v>
      </c>
      <c r="I214" s="176" t="s">
        <v>6875</v>
      </c>
      <c r="J214" s="176" t="s">
        <v>6875</v>
      </c>
      <c r="K214" s="176" t="s">
        <v>6875</v>
      </c>
      <c r="L214" s="176" t="s">
        <v>857</v>
      </c>
    </row>
    <row r="215" spans="1:12" ht="45" x14ac:dyDescent="0.25">
      <c r="A215" s="177" t="s">
        <v>6875</v>
      </c>
      <c r="B215" s="177" t="s">
        <v>7968</v>
      </c>
      <c r="C215" s="177" t="s">
        <v>7969</v>
      </c>
      <c r="D215" s="177" t="s">
        <v>7970</v>
      </c>
      <c r="E215" s="177" t="s">
        <v>7463</v>
      </c>
      <c r="F215" s="177" t="s">
        <v>7464</v>
      </c>
      <c r="G215" s="177" t="s">
        <v>7465</v>
      </c>
      <c r="H215" s="177" t="s">
        <v>7464</v>
      </c>
      <c r="I215" s="177" t="s">
        <v>6875</v>
      </c>
      <c r="J215" s="177" t="s">
        <v>6875</v>
      </c>
      <c r="K215" s="177" t="s">
        <v>6875</v>
      </c>
      <c r="L215" s="177" t="s">
        <v>857</v>
      </c>
    </row>
    <row r="216" spans="1:12" ht="56.25" x14ac:dyDescent="0.25">
      <c r="A216" s="176" t="s">
        <v>7974</v>
      </c>
      <c r="B216" s="176" t="s">
        <v>7971</v>
      </c>
      <c r="C216" s="176" t="s">
        <v>7972</v>
      </c>
      <c r="D216" s="176" t="s">
        <v>7973</v>
      </c>
      <c r="E216" s="176" t="s">
        <v>7975</v>
      </c>
      <c r="F216" s="176" t="s">
        <v>7976</v>
      </c>
      <c r="G216" s="176" t="s">
        <v>7977</v>
      </c>
      <c r="H216" s="176" t="s">
        <v>7978</v>
      </c>
      <c r="I216" s="176" t="s">
        <v>6901</v>
      </c>
      <c r="J216" s="176" t="s">
        <v>6875</v>
      </c>
      <c r="K216" s="176" t="s">
        <v>6875</v>
      </c>
      <c r="L216" s="176" t="s">
        <v>857</v>
      </c>
    </row>
    <row r="217" spans="1:12" ht="67.5" x14ac:dyDescent="0.25">
      <c r="A217" s="177" t="s">
        <v>6875</v>
      </c>
      <c r="B217" s="177" t="s">
        <v>7979</v>
      </c>
      <c r="C217" s="177" t="s">
        <v>7980</v>
      </c>
      <c r="D217" s="177" t="s">
        <v>7981</v>
      </c>
      <c r="E217" s="177" t="s">
        <v>7982</v>
      </c>
      <c r="F217" s="177" t="s">
        <v>7983</v>
      </c>
      <c r="G217" s="177" t="s">
        <v>7889</v>
      </c>
      <c r="H217" s="177" t="s">
        <v>7984</v>
      </c>
      <c r="I217" s="177" t="s">
        <v>6901</v>
      </c>
      <c r="J217" s="177" t="s">
        <v>6875</v>
      </c>
      <c r="K217" s="177" t="s">
        <v>7092</v>
      </c>
      <c r="L217" s="177" t="s">
        <v>857</v>
      </c>
    </row>
    <row r="218" spans="1:12" ht="67.5" x14ac:dyDescent="0.25">
      <c r="A218" s="176" t="s">
        <v>7988</v>
      </c>
      <c r="B218" s="176" t="s">
        <v>7985</v>
      </c>
      <c r="C218" s="176" t="s">
        <v>7986</v>
      </c>
      <c r="D218" s="176" t="s">
        <v>7987</v>
      </c>
      <c r="E218" s="176" t="s">
        <v>7589</v>
      </c>
      <c r="F218" s="176" t="s">
        <v>7590</v>
      </c>
      <c r="G218" s="176" t="s">
        <v>7591</v>
      </c>
      <c r="H218" s="176" t="s">
        <v>7590</v>
      </c>
      <c r="I218" s="176" t="s">
        <v>6875</v>
      </c>
      <c r="J218" s="176" t="s">
        <v>6875</v>
      </c>
      <c r="K218" s="176" t="s">
        <v>6875</v>
      </c>
      <c r="L218" s="176" t="s">
        <v>6917</v>
      </c>
    </row>
    <row r="219" spans="1:12" ht="78.75" x14ac:dyDescent="0.25">
      <c r="A219" s="177" t="s">
        <v>7992</v>
      </c>
      <c r="B219" s="177" t="s">
        <v>7989</v>
      </c>
      <c r="C219" s="177" t="s">
        <v>7990</v>
      </c>
      <c r="D219" s="177" t="s">
        <v>7991</v>
      </c>
      <c r="E219" s="177" t="s">
        <v>7993</v>
      </c>
      <c r="F219" s="177" t="s">
        <v>7994</v>
      </c>
      <c r="G219" s="177" t="s">
        <v>7889</v>
      </c>
      <c r="H219" s="177" t="s">
        <v>7995</v>
      </c>
      <c r="I219" s="177" t="s">
        <v>7996</v>
      </c>
      <c r="J219" s="177" t="s">
        <v>7997</v>
      </c>
      <c r="K219" s="177" t="s">
        <v>7092</v>
      </c>
      <c r="L219" s="177" t="s">
        <v>857</v>
      </c>
    </row>
    <row r="220" spans="1:12" ht="45" x14ac:dyDescent="0.25">
      <c r="A220" s="176" t="s">
        <v>8001</v>
      </c>
      <c r="B220" s="176" t="s">
        <v>7998</v>
      </c>
      <c r="C220" s="176" t="s">
        <v>7999</v>
      </c>
      <c r="D220" s="176" t="s">
        <v>8000</v>
      </c>
      <c r="E220" s="176" t="s">
        <v>8002</v>
      </c>
      <c r="F220" s="176" t="s">
        <v>8003</v>
      </c>
      <c r="G220" s="176" t="s">
        <v>7028</v>
      </c>
      <c r="H220" s="176" t="s">
        <v>8004</v>
      </c>
      <c r="I220" s="176" t="s">
        <v>6901</v>
      </c>
      <c r="J220" s="176" t="s">
        <v>6875</v>
      </c>
      <c r="K220" s="176" t="s">
        <v>6875</v>
      </c>
      <c r="L220" s="176" t="s">
        <v>857</v>
      </c>
    </row>
    <row r="221" spans="1:12" ht="56.25" x14ac:dyDescent="0.25">
      <c r="A221" s="177" t="s">
        <v>8008</v>
      </c>
      <c r="B221" s="177" t="s">
        <v>8005</v>
      </c>
      <c r="C221" s="177" t="s">
        <v>8006</v>
      </c>
      <c r="D221" s="177" t="s">
        <v>8007</v>
      </c>
      <c r="E221" s="177" t="s">
        <v>8009</v>
      </c>
      <c r="F221" s="177" t="s">
        <v>8010</v>
      </c>
      <c r="G221" s="177" t="s">
        <v>7721</v>
      </c>
      <c r="H221" s="177" t="s">
        <v>8011</v>
      </c>
      <c r="I221" s="177" t="s">
        <v>6875</v>
      </c>
      <c r="J221" s="177" t="s">
        <v>6875</v>
      </c>
      <c r="K221" s="177" t="s">
        <v>6875</v>
      </c>
      <c r="L221" s="177" t="s">
        <v>857</v>
      </c>
    </row>
    <row r="222" spans="1:12" ht="78.75" x14ac:dyDescent="0.25">
      <c r="A222" s="176" t="s">
        <v>8015</v>
      </c>
      <c r="B222" s="176" t="s">
        <v>8012</v>
      </c>
      <c r="C222" s="176" t="s">
        <v>8013</v>
      </c>
      <c r="D222" s="176" t="s">
        <v>8014</v>
      </c>
      <c r="E222" s="176" t="s">
        <v>8009</v>
      </c>
      <c r="F222" s="176" t="s">
        <v>8010</v>
      </c>
      <c r="G222" s="176" t="s">
        <v>7721</v>
      </c>
      <c r="H222" s="176" t="s">
        <v>8011</v>
      </c>
      <c r="I222" s="176" t="s">
        <v>6901</v>
      </c>
      <c r="J222" s="176" t="s">
        <v>8016</v>
      </c>
      <c r="K222" s="176" t="s">
        <v>6875</v>
      </c>
      <c r="L222" s="176" t="s">
        <v>857</v>
      </c>
    </row>
    <row r="223" spans="1:12" ht="56.25" x14ac:dyDescent="0.25">
      <c r="A223" s="177" t="s">
        <v>8020</v>
      </c>
      <c r="B223" s="177" t="s">
        <v>8017</v>
      </c>
      <c r="C223" s="177" t="s">
        <v>8018</v>
      </c>
      <c r="D223" s="177" t="s">
        <v>8019</v>
      </c>
      <c r="E223" s="177" t="s">
        <v>8021</v>
      </c>
      <c r="F223" s="177" t="s">
        <v>8022</v>
      </c>
      <c r="G223" s="177" t="s">
        <v>6970</v>
      </c>
      <c r="H223" s="177" t="s">
        <v>8023</v>
      </c>
      <c r="I223" s="177" t="s">
        <v>6875</v>
      </c>
      <c r="J223" s="177" t="s">
        <v>6875</v>
      </c>
      <c r="K223" s="177" t="s">
        <v>6875</v>
      </c>
      <c r="L223" s="177" t="s">
        <v>857</v>
      </c>
    </row>
    <row r="224" spans="1:12" ht="45" x14ac:dyDescent="0.25">
      <c r="A224" s="176" t="s">
        <v>6875</v>
      </c>
      <c r="B224" s="176" t="s">
        <v>8024</v>
      </c>
      <c r="C224" s="176" t="s">
        <v>8025</v>
      </c>
      <c r="D224" s="176" t="s">
        <v>8026</v>
      </c>
      <c r="E224" s="176" t="s">
        <v>8027</v>
      </c>
      <c r="F224" s="176" t="s">
        <v>8028</v>
      </c>
      <c r="G224" s="176" t="s">
        <v>6994</v>
      </c>
      <c r="H224" s="176" t="s">
        <v>8028</v>
      </c>
      <c r="I224" s="176" t="s">
        <v>6875</v>
      </c>
      <c r="J224" s="176" t="s">
        <v>6875</v>
      </c>
      <c r="K224" s="176" t="s">
        <v>6875</v>
      </c>
      <c r="L224" s="176" t="s">
        <v>857</v>
      </c>
    </row>
    <row r="225" spans="1:12" ht="22.5" x14ac:dyDescent="0.25">
      <c r="A225" s="177" t="s">
        <v>8032</v>
      </c>
      <c r="B225" s="177" t="s">
        <v>8029</v>
      </c>
      <c r="C225" s="177" t="s">
        <v>8030</v>
      </c>
      <c r="D225" s="177" t="s">
        <v>8031</v>
      </c>
      <c r="E225" s="177" t="s">
        <v>8033</v>
      </c>
      <c r="F225" s="177" t="s">
        <v>8034</v>
      </c>
      <c r="G225" s="177" t="s">
        <v>7028</v>
      </c>
      <c r="H225" s="177" t="s">
        <v>8034</v>
      </c>
      <c r="I225" s="177" t="s">
        <v>6875</v>
      </c>
      <c r="J225" s="177" t="s">
        <v>6875</v>
      </c>
      <c r="K225" s="177" t="s">
        <v>6875</v>
      </c>
      <c r="L225" s="177" t="s">
        <v>857</v>
      </c>
    </row>
    <row r="226" spans="1:12" ht="33.75" x14ac:dyDescent="0.25">
      <c r="A226" s="176" t="s">
        <v>8038</v>
      </c>
      <c r="B226" s="176" t="s">
        <v>8035</v>
      </c>
      <c r="C226" s="176" t="s">
        <v>8036</v>
      </c>
      <c r="D226" s="176" t="s">
        <v>8037</v>
      </c>
      <c r="E226" s="176" t="s">
        <v>7589</v>
      </c>
      <c r="F226" s="176" t="s">
        <v>7590</v>
      </c>
      <c r="G226" s="176" t="s">
        <v>7591</v>
      </c>
      <c r="H226" s="176" t="s">
        <v>7590</v>
      </c>
      <c r="I226" s="176" t="s">
        <v>6875</v>
      </c>
      <c r="J226" s="176" t="s">
        <v>6875</v>
      </c>
      <c r="K226" s="176" t="s">
        <v>6875</v>
      </c>
      <c r="L226" s="176" t="s">
        <v>857</v>
      </c>
    </row>
    <row r="227" spans="1:12" ht="45" x14ac:dyDescent="0.25">
      <c r="A227" s="177" t="s">
        <v>8042</v>
      </c>
      <c r="B227" s="177" t="s">
        <v>8039</v>
      </c>
      <c r="C227" s="177" t="s">
        <v>8040</v>
      </c>
      <c r="D227" s="177" t="s">
        <v>8041</v>
      </c>
      <c r="E227" s="177" t="s">
        <v>8043</v>
      </c>
      <c r="F227" s="177" t="s">
        <v>8044</v>
      </c>
      <c r="G227" s="177" t="s">
        <v>6970</v>
      </c>
      <c r="H227" s="177" t="s">
        <v>8044</v>
      </c>
      <c r="I227" s="177" t="s">
        <v>6875</v>
      </c>
      <c r="J227" s="177" t="s">
        <v>6875</v>
      </c>
      <c r="K227" s="177" t="s">
        <v>6875</v>
      </c>
      <c r="L227" s="177" t="s">
        <v>857</v>
      </c>
    </row>
    <row r="228" spans="1:12" ht="33.75" x14ac:dyDescent="0.25">
      <c r="A228" s="176" t="s">
        <v>8048</v>
      </c>
      <c r="B228" s="176" t="s">
        <v>8045</v>
      </c>
      <c r="C228" s="176" t="s">
        <v>8046</v>
      </c>
      <c r="D228" s="176" t="s">
        <v>8047</v>
      </c>
      <c r="E228" s="176" t="s">
        <v>8049</v>
      </c>
      <c r="F228" s="176" t="s">
        <v>8050</v>
      </c>
      <c r="G228" s="176" t="s">
        <v>7035</v>
      </c>
      <c r="H228" s="176" t="s">
        <v>8051</v>
      </c>
      <c r="I228" s="176" t="s">
        <v>6875</v>
      </c>
      <c r="J228" s="176" t="s">
        <v>6875</v>
      </c>
      <c r="K228" s="176" t="s">
        <v>6875</v>
      </c>
      <c r="L228" s="176" t="s">
        <v>857</v>
      </c>
    </row>
    <row r="229" spans="1:12" ht="33.75" x14ac:dyDescent="0.25">
      <c r="A229" s="177" t="s">
        <v>8055</v>
      </c>
      <c r="B229" s="177" t="s">
        <v>8052</v>
      </c>
      <c r="C229" s="177" t="s">
        <v>8053</v>
      </c>
      <c r="D229" s="177" t="s">
        <v>8054</v>
      </c>
      <c r="E229" s="177" t="s">
        <v>8056</v>
      </c>
      <c r="F229" s="177" t="s">
        <v>8057</v>
      </c>
      <c r="G229" s="177" t="s">
        <v>6994</v>
      </c>
      <c r="H229" s="177" t="s">
        <v>8057</v>
      </c>
      <c r="I229" s="177" t="s">
        <v>6875</v>
      </c>
      <c r="J229" s="177" t="s">
        <v>6875</v>
      </c>
      <c r="K229" s="177" t="s">
        <v>6875</v>
      </c>
      <c r="L229" s="177" t="s">
        <v>857</v>
      </c>
    </row>
    <row r="230" spans="1:12" ht="33.75" x14ac:dyDescent="0.25">
      <c r="A230" s="176" t="s">
        <v>6875</v>
      </c>
      <c r="B230" s="176" t="s">
        <v>8058</v>
      </c>
      <c r="C230" s="176" t="s">
        <v>8059</v>
      </c>
      <c r="D230" s="176" t="s">
        <v>8060</v>
      </c>
      <c r="E230" s="176" t="s">
        <v>8061</v>
      </c>
      <c r="F230" s="176" t="s">
        <v>8062</v>
      </c>
      <c r="G230" s="176" t="s">
        <v>7618</v>
      </c>
      <c r="H230" s="176" t="s">
        <v>8062</v>
      </c>
      <c r="I230" s="176" t="s">
        <v>6875</v>
      </c>
      <c r="J230" s="176" t="s">
        <v>6875</v>
      </c>
      <c r="K230" s="176" t="s">
        <v>6875</v>
      </c>
      <c r="L230" s="176" t="s">
        <v>857</v>
      </c>
    </row>
    <row r="231" spans="1:12" ht="78.75" x14ac:dyDescent="0.25">
      <c r="A231" s="177" t="s">
        <v>6875</v>
      </c>
      <c r="B231" s="177" t="s">
        <v>8063</v>
      </c>
      <c r="C231" s="177" t="s">
        <v>8064</v>
      </c>
      <c r="D231" s="177" t="s">
        <v>8065</v>
      </c>
      <c r="E231" s="177" t="s">
        <v>8066</v>
      </c>
      <c r="F231" s="177" t="s">
        <v>8067</v>
      </c>
      <c r="G231" s="177" t="s">
        <v>7154</v>
      </c>
      <c r="H231" s="177" t="s">
        <v>8067</v>
      </c>
      <c r="I231" s="177" t="s">
        <v>6875</v>
      </c>
      <c r="J231" s="177" t="s">
        <v>6875</v>
      </c>
      <c r="K231" s="177" t="s">
        <v>6875</v>
      </c>
      <c r="L231" s="177" t="s">
        <v>857</v>
      </c>
    </row>
    <row r="232" spans="1:12" ht="56.25" x14ac:dyDescent="0.25">
      <c r="A232" s="176" t="s">
        <v>8071</v>
      </c>
      <c r="B232" s="176" t="s">
        <v>8068</v>
      </c>
      <c r="C232" s="176" t="s">
        <v>8069</v>
      </c>
      <c r="D232" s="176" t="s">
        <v>8070</v>
      </c>
      <c r="E232" s="176" t="s">
        <v>8072</v>
      </c>
      <c r="F232" s="176" t="s">
        <v>8073</v>
      </c>
      <c r="G232" s="176" t="s">
        <v>8074</v>
      </c>
      <c r="H232" s="176" t="s">
        <v>8073</v>
      </c>
      <c r="I232" s="176" t="s">
        <v>6875</v>
      </c>
      <c r="J232" s="176" t="s">
        <v>6875</v>
      </c>
      <c r="K232" s="176" t="s">
        <v>6875</v>
      </c>
      <c r="L232" s="176" t="s">
        <v>857</v>
      </c>
    </row>
    <row r="233" spans="1:12" ht="78.75" x14ac:dyDescent="0.25">
      <c r="A233" s="177" t="s">
        <v>8078</v>
      </c>
      <c r="B233" s="177" t="s">
        <v>8075</v>
      </c>
      <c r="C233" s="177" t="s">
        <v>8076</v>
      </c>
      <c r="D233" s="177" t="s">
        <v>8077</v>
      </c>
      <c r="E233" s="177" t="s">
        <v>7039</v>
      </c>
      <c r="F233" s="177" t="s">
        <v>7040</v>
      </c>
      <c r="G233" s="177" t="s">
        <v>6875</v>
      </c>
      <c r="H233" s="177" t="s">
        <v>7040</v>
      </c>
      <c r="I233" s="177" t="s">
        <v>6875</v>
      </c>
      <c r="J233" s="177" t="s">
        <v>6875</v>
      </c>
      <c r="K233" s="177" t="s">
        <v>6875</v>
      </c>
      <c r="L233" s="177" t="s">
        <v>857</v>
      </c>
    </row>
    <row r="234" spans="1:12" ht="78.75" x14ac:dyDescent="0.25">
      <c r="A234" s="176" t="s">
        <v>6875</v>
      </c>
      <c r="B234" s="176" t="s">
        <v>8079</v>
      </c>
      <c r="C234" s="176" t="s">
        <v>8080</v>
      </c>
      <c r="D234" s="176" t="s">
        <v>8081</v>
      </c>
      <c r="E234" s="176" t="s">
        <v>7589</v>
      </c>
      <c r="F234" s="176" t="s">
        <v>7590</v>
      </c>
      <c r="G234" s="176" t="s">
        <v>7591</v>
      </c>
      <c r="H234" s="176" t="s">
        <v>7590</v>
      </c>
      <c r="I234" s="176" t="s">
        <v>6875</v>
      </c>
      <c r="J234" s="176" t="s">
        <v>6875</v>
      </c>
      <c r="K234" s="176" t="s">
        <v>6875</v>
      </c>
      <c r="L234" s="176" t="s">
        <v>857</v>
      </c>
    </row>
    <row r="235" spans="1:12" ht="56.25" x14ac:dyDescent="0.25">
      <c r="A235" s="177" t="s">
        <v>8084</v>
      </c>
      <c r="B235" s="177" t="s">
        <v>8082</v>
      </c>
      <c r="C235" s="177" t="s">
        <v>8083</v>
      </c>
      <c r="D235" s="177" t="s">
        <v>6875</v>
      </c>
      <c r="E235" s="177" t="s">
        <v>8085</v>
      </c>
      <c r="F235" s="177" t="s">
        <v>8086</v>
      </c>
      <c r="G235" s="177" t="s">
        <v>7210</v>
      </c>
      <c r="H235" s="177" t="s">
        <v>8086</v>
      </c>
      <c r="I235" s="177" t="s">
        <v>6875</v>
      </c>
      <c r="J235" s="177" t="s">
        <v>6875</v>
      </c>
      <c r="K235" s="177" t="s">
        <v>6875</v>
      </c>
      <c r="L235" s="177" t="s">
        <v>857</v>
      </c>
    </row>
    <row r="236" spans="1:12" ht="33.75" x14ac:dyDescent="0.25">
      <c r="A236" s="176" t="s">
        <v>1382</v>
      </c>
      <c r="B236" s="176" t="s">
        <v>8087</v>
      </c>
      <c r="C236" s="176" t="s">
        <v>8088</v>
      </c>
      <c r="D236" s="176" t="s">
        <v>1383</v>
      </c>
      <c r="E236" s="176" t="s">
        <v>8089</v>
      </c>
      <c r="F236" s="176" t="s">
        <v>8090</v>
      </c>
      <c r="G236" s="176" t="s">
        <v>8091</v>
      </c>
      <c r="H236" s="176" t="s">
        <v>8090</v>
      </c>
      <c r="I236" s="176" t="s">
        <v>6875</v>
      </c>
      <c r="J236" s="176" t="s">
        <v>6875</v>
      </c>
      <c r="K236" s="176" t="s">
        <v>6875</v>
      </c>
      <c r="L236" s="176" t="s">
        <v>857</v>
      </c>
    </row>
    <row r="237" spans="1:12" ht="90" x14ac:dyDescent="0.25">
      <c r="A237" s="177" t="s">
        <v>6875</v>
      </c>
      <c r="B237" s="177" t="s">
        <v>8092</v>
      </c>
      <c r="C237" s="177" t="s">
        <v>8093</v>
      </c>
      <c r="D237" s="177" t="s">
        <v>8094</v>
      </c>
      <c r="E237" s="177" t="s">
        <v>8085</v>
      </c>
      <c r="F237" s="177" t="s">
        <v>8086</v>
      </c>
      <c r="G237" s="177" t="s">
        <v>7210</v>
      </c>
      <c r="H237" s="177" t="s">
        <v>8086</v>
      </c>
      <c r="I237" s="177" t="s">
        <v>6875</v>
      </c>
      <c r="J237" s="177" t="s">
        <v>6875</v>
      </c>
      <c r="K237" s="177" t="s">
        <v>6875</v>
      </c>
      <c r="L237" s="177" t="s">
        <v>857</v>
      </c>
    </row>
    <row r="238" spans="1:12" ht="33.75" x14ac:dyDescent="0.25">
      <c r="A238" s="176" t="s">
        <v>8098</v>
      </c>
      <c r="B238" s="176" t="s">
        <v>8095</v>
      </c>
      <c r="C238" s="176" t="s">
        <v>8096</v>
      </c>
      <c r="D238" s="176" t="s">
        <v>8097</v>
      </c>
      <c r="E238" s="176" t="s">
        <v>7249</v>
      </c>
      <c r="F238" s="176" t="s">
        <v>8099</v>
      </c>
      <c r="G238" s="176" t="s">
        <v>7028</v>
      </c>
      <c r="H238" s="176" t="s">
        <v>8099</v>
      </c>
      <c r="I238" s="176" t="s">
        <v>6875</v>
      </c>
      <c r="J238" s="176" t="s">
        <v>6875</v>
      </c>
      <c r="K238" s="176" t="s">
        <v>6875</v>
      </c>
      <c r="L238" s="176" t="s">
        <v>857</v>
      </c>
    </row>
    <row r="239" spans="1:12" ht="33.75" x14ac:dyDescent="0.25">
      <c r="A239" s="177" t="s">
        <v>8103</v>
      </c>
      <c r="B239" s="177" t="s">
        <v>8100</v>
      </c>
      <c r="C239" s="177" t="s">
        <v>8101</v>
      </c>
      <c r="D239" s="177" t="s">
        <v>8102</v>
      </c>
      <c r="E239" s="177" t="s">
        <v>7265</v>
      </c>
      <c r="F239" s="177" t="s">
        <v>7266</v>
      </c>
      <c r="G239" s="177" t="s">
        <v>7267</v>
      </c>
      <c r="H239" s="177" t="s">
        <v>7266</v>
      </c>
      <c r="I239" s="177" t="s">
        <v>6875</v>
      </c>
      <c r="J239" s="177" t="s">
        <v>6875</v>
      </c>
      <c r="K239" s="177" t="s">
        <v>6875</v>
      </c>
      <c r="L239" s="177" t="s">
        <v>857</v>
      </c>
    </row>
    <row r="240" spans="1:12" ht="101.25" x14ac:dyDescent="0.25">
      <c r="A240" s="176" t="s">
        <v>6875</v>
      </c>
      <c r="B240" s="176" t="s">
        <v>8104</v>
      </c>
      <c r="C240" s="176" t="s">
        <v>8105</v>
      </c>
      <c r="D240" s="176" t="s">
        <v>8106</v>
      </c>
      <c r="E240" s="176" t="s">
        <v>8107</v>
      </c>
      <c r="F240" s="176" t="s">
        <v>8108</v>
      </c>
      <c r="G240" s="176" t="s">
        <v>7085</v>
      </c>
      <c r="H240" s="176" t="s">
        <v>8109</v>
      </c>
      <c r="I240" s="176" t="s">
        <v>6875</v>
      </c>
      <c r="J240" s="176" t="s">
        <v>6875</v>
      </c>
      <c r="K240" s="176" t="s">
        <v>7092</v>
      </c>
      <c r="L240" s="176" t="s">
        <v>857</v>
      </c>
    </row>
    <row r="241" spans="1:12" ht="101.25" x14ac:dyDescent="0.25">
      <c r="A241" s="177" t="s">
        <v>8113</v>
      </c>
      <c r="B241" s="177" t="s">
        <v>8110</v>
      </c>
      <c r="C241" s="177" t="s">
        <v>8111</v>
      </c>
      <c r="D241" s="177" t="s">
        <v>8112</v>
      </c>
      <c r="E241" s="177" t="s">
        <v>7589</v>
      </c>
      <c r="F241" s="177" t="s">
        <v>7590</v>
      </c>
      <c r="G241" s="177" t="s">
        <v>7591</v>
      </c>
      <c r="H241" s="177" t="s">
        <v>7590</v>
      </c>
      <c r="I241" s="177" t="s">
        <v>6875</v>
      </c>
      <c r="J241" s="177" t="s">
        <v>6875</v>
      </c>
      <c r="K241" s="177" t="s">
        <v>6875</v>
      </c>
      <c r="L241" s="177" t="s">
        <v>857</v>
      </c>
    </row>
    <row r="242" spans="1:12" ht="45" x14ac:dyDescent="0.25">
      <c r="A242" s="176" t="s">
        <v>8117</v>
      </c>
      <c r="B242" s="176" t="s">
        <v>8114</v>
      </c>
      <c r="C242" s="176" t="s">
        <v>8115</v>
      </c>
      <c r="D242" s="176" t="s">
        <v>8116</v>
      </c>
      <c r="E242" s="176" t="s">
        <v>7589</v>
      </c>
      <c r="F242" s="176" t="s">
        <v>7590</v>
      </c>
      <c r="G242" s="176" t="s">
        <v>7591</v>
      </c>
      <c r="H242" s="176" t="s">
        <v>7590</v>
      </c>
      <c r="I242" s="176" t="s">
        <v>6875</v>
      </c>
      <c r="J242" s="176" t="s">
        <v>6875</v>
      </c>
      <c r="K242" s="176" t="s">
        <v>6875</v>
      </c>
      <c r="L242" s="176" t="s">
        <v>857</v>
      </c>
    </row>
    <row r="243" spans="1:12" ht="67.5" x14ac:dyDescent="0.25">
      <c r="A243" s="177" t="s">
        <v>8121</v>
      </c>
      <c r="B243" s="177" t="s">
        <v>8118</v>
      </c>
      <c r="C243" s="177" t="s">
        <v>8119</v>
      </c>
      <c r="D243" s="177" t="s">
        <v>8120</v>
      </c>
      <c r="E243" s="177" t="s">
        <v>8122</v>
      </c>
      <c r="F243" s="177" t="s">
        <v>8123</v>
      </c>
      <c r="G243" s="177" t="s">
        <v>7002</v>
      </c>
      <c r="H243" s="177" t="s">
        <v>8123</v>
      </c>
      <c r="I243" s="177" t="s">
        <v>6875</v>
      </c>
      <c r="J243" s="177" t="s">
        <v>6875</v>
      </c>
      <c r="K243" s="177" t="s">
        <v>6875</v>
      </c>
      <c r="L243" s="177" t="s">
        <v>857</v>
      </c>
    </row>
    <row r="244" spans="1:12" ht="45" x14ac:dyDescent="0.25">
      <c r="A244" s="176" t="s">
        <v>8127</v>
      </c>
      <c r="B244" s="176" t="s">
        <v>8124</v>
      </c>
      <c r="C244" s="176" t="s">
        <v>8125</v>
      </c>
      <c r="D244" s="176" t="s">
        <v>8126</v>
      </c>
      <c r="E244" s="176" t="s">
        <v>7901</v>
      </c>
      <c r="F244" s="176" t="s">
        <v>7849</v>
      </c>
      <c r="G244" s="176" t="s">
        <v>7465</v>
      </c>
      <c r="H244" s="176" t="s">
        <v>7849</v>
      </c>
      <c r="I244" s="176" t="s">
        <v>6875</v>
      </c>
      <c r="J244" s="176" t="s">
        <v>6875</v>
      </c>
      <c r="K244" s="176" t="s">
        <v>6875</v>
      </c>
      <c r="L244" s="176" t="s">
        <v>857</v>
      </c>
    </row>
    <row r="245" spans="1:12" ht="33.75" x14ac:dyDescent="0.25">
      <c r="A245" s="177" t="s">
        <v>8131</v>
      </c>
      <c r="B245" s="177" t="s">
        <v>8128</v>
      </c>
      <c r="C245" s="177" t="s">
        <v>8129</v>
      </c>
      <c r="D245" s="177" t="s">
        <v>8130</v>
      </c>
      <c r="E245" s="177" t="s">
        <v>7901</v>
      </c>
      <c r="F245" s="177" t="s">
        <v>7849</v>
      </c>
      <c r="G245" s="177" t="s">
        <v>7465</v>
      </c>
      <c r="H245" s="177" t="s">
        <v>7849</v>
      </c>
      <c r="I245" s="177" t="s">
        <v>6875</v>
      </c>
      <c r="J245" s="177" t="s">
        <v>6875</v>
      </c>
      <c r="K245" s="177" t="s">
        <v>6875</v>
      </c>
      <c r="L245" s="177" t="s">
        <v>857</v>
      </c>
    </row>
    <row r="246" spans="1:12" ht="101.25" x14ac:dyDescent="0.25">
      <c r="A246" s="176" t="s">
        <v>8135</v>
      </c>
      <c r="B246" s="176" t="s">
        <v>8132</v>
      </c>
      <c r="C246" s="176" t="s">
        <v>8133</v>
      </c>
      <c r="D246" s="176" t="s">
        <v>8134</v>
      </c>
      <c r="E246" s="176" t="s">
        <v>7026</v>
      </c>
      <c r="F246" s="176" t="s">
        <v>7027</v>
      </c>
      <c r="G246" s="176" t="s">
        <v>7028</v>
      </c>
      <c r="H246" s="176" t="s">
        <v>7027</v>
      </c>
      <c r="I246" s="176" t="s">
        <v>6875</v>
      </c>
      <c r="J246" s="176" t="s">
        <v>6875</v>
      </c>
      <c r="K246" s="176" t="s">
        <v>6875</v>
      </c>
      <c r="L246" s="176" t="s">
        <v>857</v>
      </c>
    </row>
    <row r="247" spans="1:12" ht="45" x14ac:dyDescent="0.25">
      <c r="A247" s="177" t="s">
        <v>8139</v>
      </c>
      <c r="B247" s="177" t="s">
        <v>8136</v>
      </c>
      <c r="C247" s="177" t="s">
        <v>8137</v>
      </c>
      <c r="D247" s="177" t="s">
        <v>8138</v>
      </c>
      <c r="E247" s="177" t="s">
        <v>8140</v>
      </c>
      <c r="F247" s="177" t="s">
        <v>8141</v>
      </c>
      <c r="G247" s="177" t="s">
        <v>7577</v>
      </c>
      <c r="H247" s="177" t="s">
        <v>8141</v>
      </c>
      <c r="I247" s="177" t="s">
        <v>6875</v>
      </c>
      <c r="J247" s="177" t="s">
        <v>6875</v>
      </c>
      <c r="K247" s="177" t="s">
        <v>6875</v>
      </c>
      <c r="L247" s="177" t="s">
        <v>857</v>
      </c>
    </row>
    <row r="248" spans="1:12" ht="56.25" x14ac:dyDescent="0.25">
      <c r="A248" s="176" t="s">
        <v>8145</v>
      </c>
      <c r="B248" s="176" t="s">
        <v>8142</v>
      </c>
      <c r="C248" s="176" t="s">
        <v>8143</v>
      </c>
      <c r="D248" s="176" t="s">
        <v>8144</v>
      </c>
      <c r="E248" s="176" t="s">
        <v>8146</v>
      </c>
      <c r="F248" s="176" t="s">
        <v>8147</v>
      </c>
      <c r="G248" s="176" t="s">
        <v>7130</v>
      </c>
      <c r="H248" s="176" t="s">
        <v>8147</v>
      </c>
      <c r="I248" s="176" t="s">
        <v>6875</v>
      </c>
      <c r="J248" s="176" t="s">
        <v>6875</v>
      </c>
      <c r="K248" s="176" t="s">
        <v>6875</v>
      </c>
      <c r="L248" s="176" t="s">
        <v>857</v>
      </c>
    </row>
    <row r="249" spans="1:12" ht="56.25" x14ac:dyDescent="0.25">
      <c r="A249" s="177" t="s">
        <v>8151</v>
      </c>
      <c r="B249" s="177" t="s">
        <v>8148</v>
      </c>
      <c r="C249" s="177" t="s">
        <v>8149</v>
      </c>
      <c r="D249" s="177" t="s">
        <v>8150</v>
      </c>
      <c r="E249" s="177" t="s">
        <v>8152</v>
      </c>
      <c r="F249" s="177" t="s">
        <v>8153</v>
      </c>
      <c r="G249" s="177" t="s">
        <v>6970</v>
      </c>
      <c r="H249" s="177" t="s">
        <v>8153</v>
      </c>
      <c r="I249" s="177" t="s">
        <v>6875</v>
      </c>
      <c r="J249" s="177" t="s">
        <v>6875</v>
      </c>
      <c r="K249" s="177" t="s">
        <v>6875</v>
      </c>
      <c r="L249" s="177" t="s">
        <v>857</v>
      </c>
    </row>
    <row r="250" spans="1:12" ht="56.25" x14ac:dyDescent="0.25">
      <c r="A250" s="176" t="s">
        <v>8157</v>
      </c>
      <c r="B250" s="176" t="s">
        <v>8154</v>
      </c>
      <c r="C250" s="176" t="s">
        <v>8155</v>
      </c>
      <c r="D250" s="176" t="s">
        <v>8156</v>
      </c>
      <c r="E250" s="176" t="s">
        <v>8158</v>
      </c>
      <c r="F250" s="176" t="s">
        <v>8159</v>
      </c>
      <c r="G250" s="176" t="s">
        <v>7618</v>
      </c>
      <c r="H250" s="176" t="s">
        <v>8160</v>
      </c>
      <c r="I250" s="176" t="s">
        <v>6875</v>
      </c>
      <c r="J250" s="176" t="s">
        <v>6875</v>
      </c>
      <c r="K250" s="176" t="s">
        <v>6875</v>
      </c>
      <c r="L250" s="176" t="s">
        <v>857</v>
      </c>
    </row>
    <row r="251" spans="1:12" ht="56.25" x14ac:dyDescent="0.25">
      <c r="A251" s="177" t="s">
        <v>8164</v>
      </c>
      <c r="B251" s="177" t="s">
        <v>8161</v>
      </c>
      <c r="C251" s="177" t="s">
        <v>8162</v>
      </c>
      <c r="D251" s="177" t="s">
        <v>8163</v>
      </c>
      <c r="E251" s="177" t="s">
        <v>8165</v>
      </c>
      <c r="F251" s="177" t="s">
        <v>8166</v>
      </c>
      <c r="G251" s="177" t="s">
        <v>7721</v>
      </c>
      <c r="H251" s="177" t="s">
        <v>8167</v>
      </c>
      <c r="I251" s="177" t="s">
        <v>6875</v>
      </c>
      <c r="J251" s="177" t="s">
        <v>6875</v>
      </c>
      <c r="K251" s="177" t="s">
        <v>6875</v>
      </c>
      <c r="L251" s="177" t="s">
        <v>6917</v>
      </c>
    </row>
    <row r="252" spans="1:12" ht="33.75" x14ac:dyDescent="0.25">
      <c r="A252" s="176" t="s">
        <v>8171</v>
      </c>
      <c r="B252" s="176" t="s">
        <v>8168</v>
      </c>
      <c r="C252" s="176" t="s">
        <v>8169</v>
      </c>
      <c r="D252" s="176" t="s">
        <v>8170</v>
      </c>
      <c r="E252" s="176" t="s">
        <v>8172</v>
      </c>
      <c r="F252" s="176" t="s">
        <v>8173</v>
      </c>
      <c r="G252" s="176" t="s">
        <v>7028</v>
      </c>
      <c r="H252" s="176" t="s">
        <v>8173</v>
      </c>
      <c r="I252" s="176" t="s">
        <v>6875</v>
      </c>
      <c r="J252" s="176" t="s">
        <v>6875</v>
      </c>
      <c r="K252" s="176" t="s">
        <v>6875</v>
      </c>
      <c r="L252" s="176" t="s">
        <v>6917</v>
      </c>
    </row>
    <row r="253" spans="1:12" ht="33.75" x14ac:dyDescent="0.25">
      <c r="A253" s="177" t="s">
        <v>8177</v>
      </c>
      <c r="B253" s="177" t="s">
        <v>8174</v>
      </c>
      <c r="C253" s="177" t="s">
        <v>8175</v>
      </c>
      <c r="D253" s="177" t="s">
        <v>8176</v>
      </c>
      <c r="E253" s="177" t="s">
        <v>8178</v>
      </c>
      <c r="F253" s="177" t="s">
        <v>8179</v>
      </c>
      <c r="G253" s="177" t="s">
        <v>7028</v>
      </c>
      <c r="H253" s="177" t="s">
        <v>8179</v>
      </c>
      <c r="I253" s="177" t="s">
        <v>6875</v>
      </c>
      <c r="J253" s="177" t="s">
        <v>6875</v>
      </c>
      <c r="K253" s="177" t="s">
        <v>6875</v>
      </c>
      <c r="L253" s="177" t="s">
        <v>6917</v>
      </c>
    </row>
    <row r="254" spans="1:12" ht="45" x14ac:dyDescent="0.25">
      <c r="A254" s="176" t="s">
        <v>8183</v>
      </c>
      <c r="B254" s="176" t="s">
        <v>8180</v>
      </c>
      <c r="C254" s="176" t="s">
        <v>8181</v>
      </c>
      <c r="D254" s="176" t="s">
        <v>8182</v>
      </c>
      <c r="E254" s="176" t="s">
        <v>8184</v>
      </c>
      <c r="F254" s="176" t="s">
        <v>8185</v>
      </c>
      <c r="G254" s="176" t="s">
        <v>8186</v>
      </c>
      <c r="H254" s="176" t="s">
        <v>8187</v>
      </c>
      <c r="I254" s="176" t="s">
        <v>6875</v>
      </c>
      <c r="J254" s="176" t="s">
        <v>8188</v>
      </c>
      <c r="K254" s="176" t="s">
        <v>6875</v>
      </c>
      <c r="L254" s="176" t="s">
        <v>6917</v>
      </c>
    </row>
    <row r="255" spans="1:12" ht="45" x14ac:dyDescent="0.25">
      <c r="A255" s="177" t="s">
        <v>8192</v>
      </c>
      <c r="B255" s="177" t="s">
        <v>8189</v>
      </c>
      <c r="C255" s="177" t="s">
        <v>8190</v>
      </c>
      <c r="D255" s="177" t="s">
        <v>8191</v>
      </c>
      <c r="E255" s="177" t="s">
        <v>8193</v>
      </c>
      <c r="F255" s="177" t="s">
        <v>8194</v>
      </c>
      <c r="G255" s="177" t="s">
        <v>7577</v>
      </c>
      <c r="H255" s="177" t="s">
        <v>8194</v>
      </c>
      <c r="I255" s="177" t="s">
        <v>6875</v>
      </c>
      <c r="J255" s="177" t="s">
        <v>6875</v>
      </c>
      <c r="K255" s="177" t="s">
        <v>6875</v>
      </c>
      <c r="L255" s="177" t="s">
        <v>6917</v>
      </c>
    </row>
    <row r="256" spans="1:12" ht="33.75" x14ac:dyDescent="0.25">
      <c r="A256" s="176" t="s">
        <v>8198</v>
      </c>
      <c r="B256" s="176" t="s">
        <v>8195</v>
      </c>
      <c r="C256" s="176" t="s">
        <v>8196</v>
      </c>
      <c r="D256" s="176" t="s">
        <v>8197</v>
      </c>
      <c r="E256" s="176" t="s">
        <v>7026</v>
      </c>
      <c r="F256" s="176" t="s">
        <v>7027</v>
      </c>
      <c r="G256" s="176" t="s">
        <v>7028</v>
      </c>
      <c r="H256" s="176" t="s">
        <v>7027</v>
      </c>
      <c r="I256" s="176" t="s">
        <v>6875</v>
      </c>
      <c r="J256" s="176" t="s">
        <v>6875</v>
      </c>
      <c r="K256" s="176" t="s">
        <v>6875</v>
      </c>
      <c r="L256" s="176" t="s">
        <v>6917</v>
      </c>
    </row>
    <row r="257" spans="1:12" ht="45" x14ac:dyDescent="0.25">
      <c r="A257" s="177" t="s">
        <v>8202</v>
      </c>
      <c r="B257" s="177" t="s">
        <v>8199</v>
      </c>
      <c r="C257" s="177" t="s">
        <v>8200</v>
      </c>
      <c r="D257" s="177" t="s">
        <v>8201</v>
      </c>
      <c r="E257" s="177" t="s">
        <v>8203</v>
      </c>
      <c r="F257" s="177" t="s">
        <v>8204</v>
      </c>
      <c r="G257" s="177" t="s">
        <v>7465</v>
      </c>
      <c r="H257" s="177" t="s">
        <v>8204</v>
      </c>
      <c r="I257" s="177" t="s">
        <v>6875</v>
      </c>
      <c r="J257" s="177" t="s">
        <v>6875</v>
      </c>
      <c r="K257" s="177" t="s">
        <v>6875</v>
      </c>
      <c r="L257" s="177" t="s">
        <v>6917</v>
      </c>
    </row>
    <row r="258" spans="1:12" ht="45" x14ac:dyDescent="0.25">
      <c r="A258" s="176" t="s">
        <v>8208</v>
      </c>
      <c r="B258" s="176" t="s">
        <v>8205</v>
      </c>
      <c r="C258" s="176" t="s">
        <v>8206</v>
      </c>
      <c r="D258" s="176" t="s">
        <v>8207</v>
      </c>
      <c r="E258" s="176" t="s">
        <v>8209</v>
      </c>
      <c r="F258" s="176" t="s">
        <v>8210</v>
      </c>
      <c r="G258" s="176" t="s">
        <v>7028</v>
      </c>
      <c r="H258" s="176" t="s">
        <v>8210</v>
      </c>
      <c r="I258" s="176" t="s">
        <v>6875</v>
      </c>
      <c r="J258" s="176" t="s">
        <v>6875</v>
      </c>
      <c r="K258" s="176" t="s">
        <v>6875</v>
      </c>
      <c r="L258" s="176" t="s">
        <v>6917</v>
      </c>
    </row>
    <row r="259" spans="1:12" ht="67.5" x14ac:dyDescent="0.25">
      <c r="A259" s="177" t="s">
        <v>1083</v>
      </c>
      <c r="B259" s="177" t="s">
        <v>8211</v>
      </c>
      <c r="C259" s="177" t="s">
        <v>8212</v>
      </c>
      <c r="D259" s="177" t="s">
        <v>8213</v>
      </c>
      <c r="E259" s="177" t="s">
        <v>7463</v>
      </c>
      <c r="F259" s="177" t="s">
        <v>7464</v>
      </c>
      <c r="G259" s="177" t="s">
        <v>7465</v>
      </c>
      <c r="H259" s="177" t="s">
        <v>7464</v>
      </c>
      <c r="I259" s="177" t="s">
        <v>6875</v>
      </c>
      <c r="J259" s="177" t="s">
        <v>6875</v>
      </c>
      <c r="K259" s="177" t="s">
        <v>6875</v>
      </c>
      <c r="L259" s="177" t="s">
        <v>6917</v>
      </c>
    </row>
    <row r="260" spans="1:12" ht="101.25" x14ac:dyDescent="0.25">
      <c r="A260" s="176" t="s">
        <v>6875</v>
      </c>
      <c r="B260" s="176" t="s">
        <v>8214</v>
      </c>
      <c r="C260" s="176" t="s">
        <v>8215</v>
      </c>
      <c r="D260" s="176" t="s">
        <v>8216</v>
      </c>
      <c r="E260" s="176" t="s">
        <v>8217</v>
      </c>
      <c r="F260" s="176" t="s">
        <v>8218</v>
      </c>
      <c r="G260" s="176" t="s">
        <v>7035</v>
      </c>
      <c r="H260" s="176" t="s">
        <v>8219</v>
      </c>
      <c r="I260" s="176" t="s">
        <v>6875</v>
      </c>
      <c r="J260" s="176" t="s">
        <v>6875</v>
      </c>
      <c r="K260" s="176" t="s">
        <v>6875</v>
      </c>
      <c r="L260" s="176" t="s">
        <v>6984</v>
      </c>
    </row>
    <row r="261" spans="1:12" ht="45" x14ac:dyDescent="0.25">
      <c r="A261" s="177" t="s">
        <v>1083</v>
      </c>
      <c r="B261" s="177" t="s">
        <v>8220</v>
      </c>
      <c r="C261" s="177" t="s">
        <v>8221</v>
      </c>
      <c r="D261" s="177" t="s">
        <v>8222</v>
      </c>
      <c r="E261" s="177" t="s">
        <v>7589</v>
      </c>
      <c r="F261" s="177" t="s">
        <v>7590</v>
      </c>
      <c r="G261" s="177" t="s">
        <v>7591</v>
      </c>
      <c r="H261" s="177" t="s">
        <v>7590</v>
      </c>
      <c r="I261" s="177" t="s">
        <v>6875</v>
      </c>
      <c r="J261" s="177" t="s">
        <v>6875</v>
      </c>
      <c r="K261" s="177" t="s">
        <v>6875</v>
      </c>
      <c r="L261" s="177" t="s">
        <v>6917</v>
      </c>
    </row>
    <row r="262" spans="1:12" ht="22.5" x14ac:dyDescent="0.25">
      <c r="A262" s="176" t="s">
        <v>1083</v>
      </c>
      <c r="B262" s="176" t="s">
        <v>8223</v>
      </c>
      <c r="C262" s="176" t="s">
        <v>8224</v>
      </c>
      <c r="D262" s="176" t="s">
        <v>8225</v>
      </c>
      <c r="E262" s="176" t="s">
        <v>8226</v>
      </c>
      <c r="F262" s="176" t="s">
        <v>8227</v>
      </c>
      <c r="G262" s="176" t="s">
        <v>8091</v>
      </c>
      <c r="H262" s="176" t="s">
        <v>8227</v>
      </c>
      <c r="I262" s="176" t="s">
        <v>6875</v>
      </c>
      <c r="J262" s="176" t="s">
        <v>6875</v>
      </c>
      <c r="K262" s="176" t="s">
        <v>6875</v>
      </c>
      <c r="L262" s="176" t="s">
        <v>6917</v>
      </c>
    </row>
    <row r="263" spans="1:12" ht="67.5" x14ac:dyDescent="0.25">
      <c r="A263" s="177" t="s">
        <v>8231</v>
      </c>
      <c r="B263" s="177" t="s">
        <v>8228</v>
      </c>
      <c r="C263" s="177" t="s">
        <v>8229</v>
      </c>
      <c r="D263" s="177" t="s">
        <v>8230</v>
      </c>
      <c r="E263" s="177" t="s">
        <v>8232</v>
      </c>
      <c r="F263" s="177" t="s">
        <v>8233</v>
      </c>
      <c r="G263" s="177" t="s">
        <v>8234</v>
      </c>
      <c r="H263" s="177" t="s">
        <v>8233</v>
      </c>
      <c r="I263" s="177" t="s">
        <v>6875</v>
      </c>
      <c r="J263" s="177" t="s">
        <v>6875</v>
      </c>
      <c r="K263" s="177" t="s">
        <v>6875</v>
      </c>
      <c r="L263" s="177" t="s">
        <v>857</v>
      </c>
    </row>
    <row r="264" spans="1:12" ht="45" x14ac:dyDescent="0.25">
      <c r="A264" s="176" t="s">
        <v>2549</v>
      </c>
      <c r="B264" s="176" t="s">
        <v>8235</v>
      </c>
      <c r="C264" s="176" t="s">
        <v>8236</v>
      </c>
      <c r="D264" s="176" t="s">
        <v>8230</v>
      </c>
      <c r="E264" s="176" t="s">
        <v>8237</v>
      </c>
      <c r="F264" s="176" t="s">
        <v>8238</v>
      </c>
      <c r="G264" s="176" t="s">
        <v>6891</v>
      </c>
      <c r="H264" s="176" t="s">
        <v>8239</v>
      </c>
      <c r="I264" s="176" t="s">
        <v>6875</v>
      </c>
      <c r="J264" s="176" t="s">
        <v>6875</v>
      </c>
      <c r="K264" s="176" t="s">
        <v>6875</v>
      </c>
      <c r="L264" s="176" t="s">
        <v>857</v>
      </c>
    </row>
    <row r="265" spans="1:12" ht="78.75" x14ac:dyDescent="0.25">
      <c r="A265" s="177" t="s">
        <v>8243</v>
      </c>
      <c r="B265" s="177" t="s">
        <v>8240</v>
      </c>
      <c r="C265" s="177" t="s">
        <v>8241</v>
      </c>
      <c r="D265" s="177" t="s">
        <v>8242</v>
      </c>
      <c r="E265" s="177" t="s">
        <v>8244</v>
      </c>
      <c r="F265" s="177" t="s">
        <v>8245</v>
      </c>
      <c r="G265" s="177" t="s">
        <v>8234</v>
      </c>
      <c r="H265" s="177" t="s">
        <v>8246</v>
      </c>
      <c r="I265" s="177" t="s">
        <v>8247</v>
      </c>
      <c r="J265" s="177" t="s">
        <v>7141</v>
      </c>
      <c r="K265" s="177" t="s">
        <v>6875</v>
      </c>
      <c r="L265" s="177" t="s">
        <v>7643</v>
      </c>
    </row>
    <row r="266" spans="1:12" ht="67.5" x14ac:dyDescent="0.25">
      <c r="A266" s="176" t="s">
        <v>8251</v>
      </c>
      <c r="B266" s="176" t="s">
        <v>8248</v>
      </c>
      <c r="C266" s="176" t="s">
        <v>8249</v>
      </c>
      <c r="D266" s="176" t="s">
        <v>8250</v>
      </c>
      <c r="E266" s="176" t="s">
        <v>8252</v>
      </c>
      <c r="F266" s="176" t="s">
        <v>8253</v>
      </c>
      <c r="G266" s="176" t="s">
        <v>7105</v>
      </c>
      <c r="H266" s="176" t="s">
        <v>8254</v>
      </c>
      <c r="I266" s="176" t="s">
        <v>8247</v>
      </c>
      <c r="J266" s="176" t="s">
        <v>7141</v>
      </c>
      <c r="K266" s="176" t="s">
        <v>6875</v>
      </c>
      <c r="L266" s="176" t="s">
        <v>8255</v>
      </c>
    </row>
    <row r="267" spans="1:12" ht="67.5" x14ac:dyDescent="0.25">
      <c r="A267" s="177" t="s">
        <v>8259</v>
      </c>
      <c r="B267" s="177" t="s">
        <v>8256</v>
      </c>
      <c r="C267" s="177" t="s">
        <v>8257</v>
      </c>
      <c r="D267" s="177" t="s">
        <v>8258</v>
      </c>
      <c r="E267" s="177" t="s">
        <v>8252</v>
      </c>
      <c r="F267" s="177" t="s">
        <v>8253</v>
      </c>
      <c r="G267" s="177" t="s">
        <v>7105</v>
      </c>
      <c r="H267" s="177" t="s">
        <v>8254</v>
      </c>
      <c r="I267" s="177" t="s">
        <v>8247</v>
      </c>
      <c r="J267" s="177" t="s">
        <v>7141</v>
      </c>
      <c r="K267" s="177" t="s">
        <v>6875</v>
      </c>
      <c r="L267" s="177" t="s">
        <v>8255</v>
      </c>
    </row>
    <row r="268" spans="1:12" ht="56.25" x14ac:dyDescent="0.25">
      <c r="A268" s="176" t="s">
        <v>8263</v>
      </c>
      <c r="B268" s="176" t="s">
        <v>8260</v>
      </c>
      <c r="C268" s="176" t="s">
        <v>8261</v>
      </c>
      <c r="D268" s="176" t="s">
        <v>8262</v>
      </c>
      <c r="E268" s="176" t="s">
        <v>8264</v>
      </c>
      <c r="F268" s="176" t="s">
        <v>8265</v>
      </c>
      <c r="G268" s="176" t="s">
        <v>7105</v>
      </c>
      <c r="H268" s="176" t="s">
        <v>8266</v>
      </c>
      <c r="I268" s="176" t="s">
        <v>8247</v>
      </c>
      <c r="J268" s="176" t="s">
        <v>7141</v>
      </c>
      <c r="K268" s="176" t="s">
        <v>7092</v>
      </c>
      <c r="L268" s="176" t="s">
        <v>6884</v>
      </c>
    </row>
    <row r="269" spans="1:12" ht="56.25" x14ac:dyDescent="0.25">
      <c r="A269" s="177" t="s">
        <v>2545</v>
      </c>
      <c r="B269" s="177" t="s">
        <v>8267</v>
      </c>
      <c r="C269" s="177" t="s">
        <v>8268</v>
      </c>
      <c r="D269" s="177" t="s">
        <v>8269</v>
      </c>
      <c r="E269" s="177" t="s">
        <v>8270</v>
      </c>
      <c r="F269" s="177" t="s">
        <v>8271</v>
      </c>
      <c r="G269" s="177" t="s">
        <v>8272</v>
      </c>
      <c r="H269" s="177" t="s">
        <v>8271</v>
      </c>
      <c r="I269" s="177" t="s">
        <v>7996</v>
      </c>
      <c r="J269" s="177" t="s">
        <v>6875</v>
      </c>
      <c r="K269" s="177" t="s">
        <v>6875</v>
      </c>
      <c r="L269" s="177" t="s">
        <v>857</v>
      </c>
    </row>
    <row r="270" spans="1:12" ht="67.5" x14ac:dyDescent="0.25">
      <c r="A270" s="176" t="s">
        <v>1510</v>
      </c>
      <c r="B270" s="176" t="s">
        <v>8273</v>
      </c>
      <c r="C270" s="176" t="s">
        <v>8274</v>
      </c>
      <c r="D270" s="176" t="s">
        <v>8275</v>
      </c>
      <c r="E270" s="176" t="s">
        <v>8276</v>
      </c>
      <c r="F270" s="176" t="s">
        <v>8277</v>
      </c>
      <c r="G270" s="176" t="s">
        <v>8272</v>
      </c>
      <c r="H270" s="176" t="s">
        <v>8278</v>
      </c>
      <c r="I270" s="176" t="s">
        <v>7996</v>
      </c>
      <c r="J270" s="176" t="s">
        <v>6875</v>
      </c>
      <c r="K270" s="176" t="s">
        <v>6875</v>
      </c>
      <c r="L270" s="176" t="s">
        <v>857</v>
      </c>
    </row>
    <row r="271" spans="1:12" ht="67.5" x14ac:dyDescent="0.25">
      <c r="A271" s="177" t="s">
        <v>8282</v>
      </c>
      <c r="B271" s="177" t="s">
        <v>8279</v>
      </c>
      <c r="C271" s="177" t="s">
        <v>8280</v>
      </c>
      <c r="D271" s="177" t="s">
        <v>8281</v>
      </c>
      <c r="E271" s="177" t="s">
        <v>8283</v>
      </c>
      <c r="F271" s="177" t="s">
        <v>8284</v>
      </c>
      <c r="G271" s="177" t="s">
        <v>8272</v>
      </c>
      <c r="H271" s="177" t="s">
        <v>8285</v>
      </c>
      <c r="I271" s="177" t="s">
        <v>7996</v>
      </c>
      <c r="J271" s="177" t="s">
        <v>6875</v>
      </c>
      <c r="K271" s="177" t="s">
        <v>6875</v>
      </c>
      <c r="L271" s="177" t="s">
        <v>857</v>
      </c>
    </row>
    <row r="272" spans="1:12" ht="22.5" x14ac:dyDescent="0.25">
      <c r="A272" s="176" t="s">
        <v>1926</v>
      </c>
      <c r="B272" s="176" t="s">
        <v>8286</v>
      </c>
      <c r="C272" s="176" t="s">
        <v>8287</v>
      </c>
      <c r="D272" s="176" t="s">
        <v>8288</v>
      </c>
      <c r="E272" s="176" t="s">
        <v>7901</v>
      </c>
      <c r="F272" s="176" t="s">
        <v>7849</v>
      </c>
      <c r="G272" s="176" t="s">
        <v>7465</v>
      </c>
      <c r="H272" s="176" t="s">
        <v>7849</v>
      </c>
      <c r="I272" s="176" t="s">
        <v>6875</v>
      </c>
      <c r="J272" s="176" t="s">
        <v>6875</v>
      </c>
      <c r="K272" s="176" t="s">
        <v>6875</v>
      </c>
      <c r="L272" s="176" t="s">
        <v>857</v>
      </c>
    </row>
    <row r="273" spans="1:12" ht="78.75" x14ac:dyDescent="0.25">
      <c r="A273" s="177" t="s">
        <v>847</v>
      </c>
      <c r="B273" s="177" t="s">
        <v>8289</v>
      </c>
      <c r="C273" s="177" t="s">
        <v>8290</v>
      </c>
      <c r="D273" s="177" t="s">
        <v>848</v>
      </c>
      <c r="E273" s="177" t="s">
        <v>7848</v>
      </c>
      <c r="F273" s="177" t="s">
        <v>7849</v>
      </c>
      <c r="G273" s="177" t="s">
        <v>7465</v>
      </c>
      <c r="H273" s="177" t="s">
        <v>7849</v>
      </c>
      <c r="I273" s="177" t="s">
        <v>6875</v>
      </c>
      <c r="J273" s="177" t="s">
        <v>7850</v>
      </c>
      <c r="K273" s="177" t="s">
        <v>7113</v>
      </c>
      <c r="L273" s="177" t="s">
        <v>857</v>
      </c>
    </row>
    <row r="274" spans="1:12" ht="56.25" x14ac:dyDescent="0.25">
      <c r="A274" s="176" t="s">
        <v>8294</v>
      </c>
      <c r="B274" s="176" t="s">
        <v>8291</v>
      </c>
      <c r="C274" s="176" t="s">
        <v>8292</v>
      </c>
      <c r="D274" s="176" t="s">
        <v>8293</v>
      </c>
      <c r="E274" s="176" t="s">
        <v>8295</v>
      </c>
      <c r="F274" s="176" t="s">
        <v>8296</v>
      </c>
      <c r="G274" s="176" t="s">
        <v>8297</v>
      </c>
      <c r="H274" s="176" t="s">
        <v>8296</v>
      </c>
      <c r="I274" s="176" t="s">
        <v>6875</v>
      </c>
      <c r="J274" s="176" t="s">
        <v>6875</v>
      </c>
      <c r="K274" s="176" t="s">
        <v>7092</v>
      </c>
      <c r="L274" s="176" t="s">
        <v>857</v>
      </c>
    </row>
    <row r="275" spans="1:12" ht="22.5" x14ac:dyDescent="0.25">
      <c r="A275" s="177" t="s">
        <v>977</v>
      </c>
      <c r="B275" s="177" t="s">
        <v>8298</v>
      </c>
      <c r="C275" s="177" t="s">
        <v>978</v>
      </c>
      <c r="D275" s="177" t="s">
        <v>979</v>
      </c>
      <c r="E275" s="177" t="s">
        <v>7249</v>
      </c>
      <c r="F275" s="177" t="s">
        <v>7250</v>
      </c>
      <c r="G275" s="177" t="s">
        <v>7028</v>
      </c>
      <c r="H275" s="177" t="s">
        <v>7250</v>
      </c>
      <c r="I275" s="177" t="s">
        <v>6875</v>
      </c>
      <c r="J275" s="177" t="s">
        <v>6875</v>
      </c>
      <c r="K275" s="177" t="s">
        <v>6875</v>
      </c>
      <c r="L275" s="177" t="s">
        <v>857</v>
      </c>
    </row>
    <row r="276" spans="1:12" ht="45" x14ac:dyDescent="0.25">
      <c r="A276" s="176" t="s">
        <v>989</v>
      </c>
      <c r="B276" s="176" t="s">
        <v>8299</v>
      </c>
      <c r="C276" s="176" t="s">
        <v>990</v>
      </c>
      <c r="D276" s="176" t="s">
        <v>991</v>
      </c>
      <c r="E276" s="176" t="s">
        <v>8300</v>
      </c>
      <c r="F276" s="176" t="s">
        <v>8301</v>
      </c>
      <c r="G276" s="176" t="s">
        <v>7577</v>
      </c>
      <c r="H276" s="176" t="s">
        <v>8301</v>
      </c>
      <c r="I276" s="176" t="s">
        <v>6875</v>
      </c>
      <c r="J276" s="176" t="s">
        <v>6875</v>
      </c>
      <c r="K276" s="176" t="s">
        <v>6875</v>
      </c>
      <c r="L276" s="176" t="s">
        <v>857</v>
      </c>
    </row>
    <row r="277" spans="1:12" ht="78.75" x14ac:dyDescent="0.25">
      <c r="A277" s="177" t="s">
        <v>1045</v>
      </c>
      <c r="B277" s="177" t="s">
        <v>8302</v>
      </c>
      <c r="C277" s="177" t="s">
        <v>8303</v>
      </c>
      <c r="D277" s="177" t="s">
        <v>1046</v>
      </c>
      <c r="E277" s="177" t="s">
        <v>8304</v>
      </c>
      <c r="F277" s="177" t="s">
        <v>8305</v>
      </c>
      <c r="G277" s="177" t="s">
        <v>8186</v>
      </c>
      <c r="H277" s="177" t="s">
        <v>8305</v>
      </c>
      <c r="I277" s="177" t="s">
        <v>6875</v>
      </c>
      <c r="J277" s="177" t="s">
        <v>8306</v>
      </c>
      <c r="K277" s="177" t="s">
        <v>7231</v>
      </c>
      <c r="L277" s="177" t="s">
        <v>857</v>
      </c>
    </row>
    <row r="278" spans="1:12" ht="67.5" x14ac:dyDescent="0.25">
      <c r="A278" s="176" t="s">
        <v>1043</v>
      </c>
      <c r="B278" s="176" t="s">
        <v>8307</v>
      </c>
      <c r="C278" s="176" t="s">
        <v>8308</v>
      </c>
      <c r="D278" s="176" t="s">
        <v>1044</v>
      </c>
      <c r="E278" s="176" t="s">
        <v>8309</v>
      </c>
      <c r="F278" s="176" t="s">
        <v>8310</v>
      </c>
      <c r="G278" s="176" t="s">
        <v>6994</v>
      </c>
      <c r="H278" s="176" t="s">
        <v>8310</v>
      </c>
      <c r="I278" s="176" t="s">
        <v>6875</v>
      </c>
      <c r="J278" s="176" t="s">
        <v>7671</v>
      </c>
      <c r="K278" s="176" t="s">
        <v>7231</v>
      </c>
      <c r="L278" s="176" t="s">
        <v>857</v>
      </c>
    </row>
    <row r="279" spans="1:12" ht="67.5" x14ac:dyDescent="0.25">
      <c r="A279" s="177" t="s">
        <v>2242</v>
      </c>
      <c r="B279" s="177" t="s">
        <v>8311</v>
      </c>
      <c r="C279" s="177" t="s">
        <v>8312</v>
      </c>
      <c r="D279" s="177" t="s">
        <v>4863</v>
      </c>
      <c r="E279" s="177" t="s">
        <v>8313</v>
      </c>
      <c r="F279" s="177" t="s">
        <v>8314</v>
      </c>
      <c r="G279" s="177" t="s">
        <v>7111</v>
      </c>
      <c r="H279" s="177" t="s">
        <v>8314</v>
      </c>
      <c r="I279" s="177" t="s">
        <v>6875</v>
      </c>
      <c r="J279" s="177" t="s">
        <v>8188</v>
      </c>
      <c r="K279" s="177" t="s">
        <v>6875</v>
      </c>
      <c r="L279" s="177" t="s">
        <v>6884</v>
      </c>
    </row>
    <row r="280" spans="1:12" ht="56.25" x14ac:dyDescent="0.25">
      <c r="A280" s="176" t="s">
        <v>8318</v>
      </c>
      <c r="B280" s="176" t="s">
        <v>8315</v>
      </c>
      <c r="C280" s="176" t="s">
        <v>8316</v>
      </c>
      <c r="D280" s="176" t="s">
        <v>8317</v>
      </c>
      <c r="E280" s="176" t="s">
        <v>7418</v>
      </c>
      <c r="F280" s="176" t="s">
        <v>7419</v>
      </c>
      <c r="G280" s="176" t="s">
        <v>7111</v>
      </c>
      <c r="H280" s="176" t="s">
        <v>7420</v>
      </c>
      <c r="I280" s="176" t="s">
        <v>6875</v>
      </c>
      <c r="J280" s="176" t="s">
        <v>8319</v>
      </c>
      <c r="K280" s="176" t="s">
        <v>6875</v>
      </c>
      <c r="L280" s="176" t="s">
        <v>857</v>
      </c>
    </row>
    <row r="281" spans="1:12" ht="56.25" x14ac:dyDescent="0.25">
      <c r="A281" s="177" t="s">
        <v>4592</v>
      </c>
      <c r="B281" s="177" t="s">
        <v>8320</v>
      </c>
      <c r="C281" s="177" t="s">
        <v>8321</v>
      </c>
      <c r="D281" s="177" t="s">
        <v>4594</v>
      </c>
      <c r="E281" s="177" t="s">
        <v>7201</v>
      </c>
      <c r="F281" s="177" t="s">
        <v>7202</v>
      </c>
      <c r="G281" s="177" t="s">
        <v>6994</v>
      </c>
      <c r="H281" s="177" t="s">
        <v>7202</v>
      </c>
      <c r="I281" s="177" t="s">
        <v>6875</v>
      </c>
      <c r="J281" s="177" t="s">
        <v>8188</v>
      </c>
      <c r="K281" s="177" t="s">
        <v>6875</v>
      </c>
      <c r="L281" s="177" t="s">
        <v>857</v>
      </c>
    </row>
    <row r="282" spans="1:12" ht="67.5" x14ac:dyDescent="0.25">
      <c r="A282" s="176" t="s">
        <v>1941</v>
      </c>
      <c r="B282" s="176" t="s">
        <v>8322</v>
      </c>
      <c r="C282" s="176" t="s">
        <v>8323</v>
      </c>
      <c r="D282" s="176" t="s">
        <v>3483</v>
      </c>
      <c r="E282" s="176" t="s">
        <v>8324</v>
      </c>
      <c r="F282" s="176" t="s">
        <v>8325</v>
      </c>
      <c r="G282" s="176" t="s">
        <v>6929</v>
      </c>
      <c r="H282" s="176" t="s">
        <v>8326</v>
      </c>
      <c r="I282" s="176" t="s">
        <v>6875</v>
      </c>
      <c r="J282" s="176" t="s">
        <v>6875</v>
      </c>
      <c r="K282" s="176" t="s">
        <v>6875</v>
      </c>
      <c r="L282" s="176" t="s">
        <v>857</v>
      </c>
    </row>
    <row r="283" spans="1:12" ht="45" x14ac:dyDescent="0.25">
      <c r="A283" s="177" t="s">
        <v>8329</v>
      </c>
      <c r="B283" s="177" t="s">
        <v>8327</v>
      </c>
      <c r="C283" s="177" t="s">
        <v>8328</v>
      </c>
      <c r="D283" s="177" t="s">
        <v>6875</v>
      </c>
      <c r="E283" s="177" t="s">
        <v>8330</v>
      </c>
      <c r="F283" s="177" t="s">
        <v>8331</v>
      </c>
      <c r="G283" s="177" t="s">
        <v>7130</v>
      </c>
      <c r="H283" s="177" t="s">
        <v>8332</v>
      </c>
      <c r="I283" s="177" t="s">
        <v>6875</v>
      </c>
      <c r="J283" s="177" t="s">
        <v>6875</v>
      </c>
      <c r="K283" s="177" t="s">
        <v>6875</v>
      </c>
      <c r="L283" s="177" t="s">
        <v>857</v>
      </c>
    </row>
    <row r="284" spans="1:12" ht="56.25" x14ac:dyDescent="0.25">
      <c r="A284" s="176" t="s">
        <v>8335</v>
      </c>
      <c r="B284" s="176" t="s">
        <v>8333</v>
      </c>
      <c r="C284" s="176" t="s">
        <v>8334</v>
      </c>
      <c r="D284" s="176" t="s">
        <v>6875</v>
      </c>
      <c r="E284" s="176" t="s">
        <v>7128</v>
      </c>
      <c r="F284" s="176" t="s">
        <v>7129</v>
      </c>
      <c r="G284" s="176" t="s">
        <v>7130</v>
      </c>
      <c r="H284" s="176" t="s">
        <v>7129</v>
      </c>
      <c r="I284" s="176" t="s">
        <v>6875</v>
      </c>
      <c r="J284" s="176" t="s">
        <v>6875</v>
      </c>
      <c r="K284" s="176" t="s">
        <v>6875</v>
      </c>
      <c r="L284" s="176" t="s">
        <v>857</v>
      </c>
    </row>
    <row r="285" spans="1:12" ht="45" x14ac:dyDescent="0.25">
      <c r="A285" s="177" t="s">
        <v>8339</v>
      </c>
      <c r="B285" s="177" t="s">
        <v>8336</v>
      </c>
      <c r="C285" s="177" t="s">
        <v>8337</v>
      </c>
      <c r="D285" s="177" t="s">
        <v>8338</v>
      </c>
      <c r="E285" s="177" t="s">
        <v>8340</v>
      </c>
      <c r="F285" s="177" t="s">
        <v>8341</v>
      </c>
      <c r="G285" s="177" t="s">
        <v>7111</v>
      </c>
      <c r="H285" s="177" t="s">
        <v>8341</v>
      </c>
      <c r="I285" s="177" t="s">
        <v>6875</v>
      </c>
      <c r="J285" s="177" t="s">
        <v>6875</v>
      </c>
      <c r="K285" s="177" t="s">
        <v>6875</v>
      </c>
      <c r="L285" s="177" t="s">
        <v>857</v>
      </c>
    </row>
    <row r="286" spans="1:12" ht="33.75" x14ac:dyDescent="0.25">
      <c r="A286" s="176" t="s">
        <v>8345</v>
      </c>
      <c r="B286" s="176" t="s">
        <v>8342</v>
      </c>
      <c r="C286" s="176" t="s">
        <v>8343</v>
      </c>
      <c r="D286" s="176" t="s">
        <v>8344</v>
      </c>
      <c r="E286" s="176" t="s">
        <v>7128</v>
      </c>
      <c r="F286" s="176" t="s">
        <v>7129</v>
      </c>
      <c r="G286" s="176" t="s">
        <v>7130</v>
      </c>
      <c r="H286" s="176" t="s">
        <v>7129</v>
      </c>
      <c r="I286" s="176" t="s">
        <v>6875</v>
      </c>
      <c r="J286" s="176" t="s">
        <v>6875</v>
      </c>
      <c r="K286" s="176" t="s">
        <v>6875</v>
      </c>
      <c r="L286" s="176" t="s">
        <v>857</v>
      </c>
    </row>
    <row r="287" spans="1:12" ht="56.25" x14ac:dyDescent="0.25">
      <c r="A287" s="177" t="s">
        <v>2096</v>
      </c>
      <c r="B287" s="177" t="s">
        <v>8346</v>
      </c>
      <c r="C287" s="177" t="s">
        <v>8347</v>
      </c>
      <c r="D287" s="177" t="s">
        <v>8348</v>
      </c>
      <c r="E287" s="177" t="s">
        <v>7418</v>
      </c>
      <c r="F287" s="177" t="s">
        <v>7419</v>
      </c>
      <c r="G287" s="177" t="s">
        <v>7111</v>
      </c>
      <c r="H287" s="177" t="s">
        <v>7420</v>
      </c>
      <c r="I287" s="177" t="s">
        <v>6875</v>
      </c>
      <c r="J287" s="177" t="s">
        <v>8188</v>
      </c>
      <c r="K287" s="177" t="s">
        <v>6875</v>
      </c>
      <c r="L287" s="177" t="s">
        <v>857</v>
      </c>
    </row>
    <row r="288" spans="1:12" ht="45" x14ac:dyDescent="0.25">
      <c r="A288" s="176" t="s">
        <v>8352</v>
      </c>
      <c r="B288" s="176" t="s">
        <v>8349</v>
      </c>
      <c r="C288" s="176" t="s">
        <v>8350</v>
      </c>
      <c r="D288" s="176" t="s">
        <v>8351</v>
      </c>
      <c r="E288" s="176" t="s">
        <v>8340</v>
      </c>
      <c r="F288" s="176" t="s">
        <v>8341</v>
      </c>
      <c r="G288" s="176" t="s">
        <v>7111</v>
      </c>
      <c r="H288" s="176" t="s">
        <v>8341</v>
      </c>
      <c r="I288" s="176" t="s">
        <v>6875</v>
      </c>
      <c r="J288" s="176" t="s">
        <v>6875</v>
      </c>
      <c r="K288" s="176" t="s">
        <v>6875</v>
      </c>
      <c r="L288" s="176" t="s">
        <v>857</v>
      </c>
    </row>
    <row r="289" spans="1:12" ht="45" x14ac:dyDescent="0.25">
      <c r="A289" s="177" t="s">
        <v>8356</v>
      </c>
      <c r="B289" s="177" t="s">
        <v>8353</v>
      </c>
      <c r="C289" s="177" t="s">
        <v>8354</v>
      </c>
      <c r="D289" s="177" t="s">
        <v>8355</v>
      </c>
      <c r="E289" s="177" t="s">
        <v>7128</v>
      </c>
      <c r="F289" s="177" t="s">
        <v>7129</v>
      </c>
      <c r="G289" s="177" t="s">
        <v>7130</v>
      </c>
      <c r="H289" s="177" t="s">
        <v>7129</v>
      </c>
      <c r="I289" s="177" t="s">
        <v>6875</v>
      </c>
      <c r="J289" s="177" t="s">
        <v>6875</v>
      </c>
      <c r="K289" s="177" t="s">
        <v>6875</v>
      </c>
      <c r="L289" s="177" t="s">
        <v>857</v>
      </c>
    </row>
    <row r="290" spans="1:12" ht="56.25" x14ac:dyDescent="0.25">
      <c r="A290" s="176" t="s">
        <v>8360</v>
      </c>
      <c r="B290" s="176" t="s">
        <v>8357</v>
      </c>
      <c r="C290" s="176" t="s">
        <v>8358</v>
      </c>
      <c r="D290" s="176" t="s">
        <v>8359</v>
      </c>
      <c r="E290" s="176" t="s">
        <v>7135</v>
      </c>
      <c r="F290" s="176" t="s">
        <v>7136</v>
      </c>
      <c r="G290" s="176" t="s">
        <v>7130</v>
      </c>
      <c r="H290" s="176" t="s">
        <v>7136</v>
      </c>
      <c r="I290" s="176" t="s">
        <v>6875</v>
      </c>
      <c r="J290" s="176" t="s">
        <v>6875</v>
      </c>
      <c r="K290" s="176" t="s">
        <v>6875</v>
      </c>
      <c r="L290" s="176" t="s">
        <v>857</v>
      </c>
    </row>
    <row r="291" spans="1:12" ht="56.25" x14ac:dyDescent="0.25">
      <c r="A291" s="177" t="s">
        <v>8364</v>
      </c>
      <c r="B291" s="177" t="s">
        <v>8361</v>
      </c>
      <c r="C291" s="177" t="s">
        <v>8362</v>
      </c>
      <c r="D291" s="177" t="s">
        <v>8363</v>
      </c>
      <c r="E291" s="177" t="s">
        <v>8365</v>
      </c>
      <c r="F291" s="177" t="s">
        <v>8366</v>
      </c>
      <c r="G291" s="177" t="s">
        <v>7111</v>
      </c>
      <c r="H291" s="177" t="s">
        <v>8366</v>
      </c>
      <c r="I291" s="177" t="s">
        <v>6875</v>
      </c>
      <c r="J291" s="177" t="s">
        <v>6875</v>
      </c>
      <c r="K291" s="177" t="s">
        <v>6875</v>
      </c>
      <c r="L291" s="177" t="s">
        <v>857</v>
      </c>
    </row>
    <row r="292" spans="1:12" ht="56.25" x14ac:dyDescent="0.25">
      <c r="A292" s="176" t="s">
        <v>8370</v>
      </c>
      <c r="B292" s="176" t="s">
        <v>8367</v>
      </c>
      <c r="C292" s="176" t="s">
        <v>8368</v>
      </c>
      <c r="D292" s="176" t="s">
        <v>8369</v>
      </c>
      <c r="E292" s="176" t="s">
        <v>8371</v>
      </c>
      <c r="F292" s="176" t="s">
        <v>8372</v>
      </c>
      <c r="G292" s="176" t="s">
        <v>7130</v>
      </c>
      <c r="H292" s="176" t="s">
        <v>8372</v>
      </c>
      <c r="I292" s="176" t="s">
        <v>6875</v>
      </c>
      <c r="J292" s="176" t="s">
        <v>6875</v>
      </c>
      <c r="K292" s="176" t="s">
        <v>6875</v>
      </c>
      <c r="L292" s="176" t="s">
        <v>857</v>
      </c>
    </row>
    <row r="293" spans="1:12" ht="56.25" x14ac:dyDescent="0.25">
      <c r="A293" s="177" t="s">
        <v>8376</v>
      </c>
      <c r="B293" s="177" t="s">
        <v>8373</v>
      </c>
      <c r="C293" s="177" t="s">
        <v>8374</v>
      </c>
      <c r="D293" s="177" t="s">
        <v>8375</v>
      </c>
      <c r="E293" s="177" t="s">
        <v>7418</v>
      </c>
      <c r="F293" s="177" t="s">
        <v>7419</v>
      </c>
      <c r="G293" s="177" t="s">
        <v>7111</v>
      </c>
      <c r="H293" s="177" t="s">
        <v>7420</v>
      </c>
      <c r="I293" s="177" t="s">
        <v>6875</v>
      </c>
      <c r="J293" s="177" t="s">
        <v>8188</v>
      </c>
      <c r="K293" s="177" t="s">
        <v>6875</v>
      </c>
      <c r="L293" s="177" t="s">
        <v>857</v>
      </c>
    </row>
    <row r="294" spans="1:12" ht="78.75" x14ac:dyDescent="0.25">
      <c r="A294" s="176" t="s">
        <v>2169</v>
      </c>
      <c r="B294" s="176" t="s">
        <v>8377</v>
      </c>
      <c r="C294" s="176" t="s">
        <v>8378</v>
      </c>
      <c r="D294" s="176" t="s">
        <v>4704</v>
      </c>
      <c r="E294" s="176" t="s">
        <v>8379</v>
      </c>
      <c r="F294" s="176" t="s">
        <v>8380</v>
      </c>
      <c r="G294" s="176" t="s">
        <v>6929</v>
      </c>
      <c r="H294" s="176" t="s">
        <v>8381</v>
      </c>
      <c r="I294" s="176" t="s">
        <v>6875</v>
      </c>
      <c r="J294" s="176" t="s">
        <v>7141</v>
      </c>
      <c r="K294" s="176" t="s">
        <v>6875</v>
      </c>
      <c r="L294" s="176" t="s">
        <v>857</v>
      </c>
    </row>
    <row r="295" spans="1:12" ht="90" x14ac:dyDescent="0.25">
      <c r="A295" s="177" t="s">
        <v>2064</v>
      </c>
      <c r="B295" s="177" t="s">
        <v>8382</v>
      </c>
      <c r="C295" s="177" t="s">
        <v>8383</v>
      </c>
      <c r="D295" s="177" t="s">
        <v>4228</v>
      </c>
      <c r="E295" s="177" t="s">
        <v>8384</v>
      </c>
      <c r="F295" s="177" t="s">
        <v>8385</v>
      </c>
      <c r="G295" s="177" t="s">
        <v>7701</v>
      </c>
      <c r="H295" s="177" t="s">
        <v>8386</v>
      </c>
      <c r="I295" s="177" t="s">
        <v>6875</v>
      </c>
      <c r="J295" s="177" t="s">
        <v>7141</v>
      </c>
      <c r="K295" s="177" t="s">
        <v>6875</v>
      </c>
      <c r="L295" s="177" t="s">
        <v>857</v>
      </c>
    </row>
    <row r="296" spans="1:12" ht="56.25" x14ac:dyDescent="0.25">
      <c r="A296" s="176" t="s">
        <v>8390</v>
      </c>
      <c r="B296" s="176" t="s">
        <v>8387</v>
      </c>
      <c r="C296" s="176" t="s">
        <v>8388</v>
      </c>
      <c r="D296" s="176" t="s">
        <v>8389</v>
      </c>
      <c r="E296" s="176" t="s">
        <v>7418</v>
      </c>
      <c r="F296" s="176" t="s">
        <v>7419</v>
      </c>
      <c r="G296" s="176" t="s">
        <v>7111</v>
      </c>
      <c r="H296" s="176" t="s">
        <v>7420</v>
      </c>
      <c r="I296" s="176" t="s">
        <v>6875</v>
      </c>
      <c r="J296" s="176" t="s">
        <v>6875</v>
      </c>
      <c r="K296" s="176" t="s">
        <v>6875</v>
      </c>
      <c r="L296" s="176" t="s">
        <v>857</v>
      </c>
    </row>
    <row r="297" spans="1:12" ht="67.5" x14ac:dyDescent="0.25">
      <c r="A297" s="177" t="s">
        <v>8394</v>
      </c>
      <c r="B297" s="177" t="s">
        <v>8391</v>
      </c>
      <c r="C297" s="177" t="s">
        <v>8392</v>
      </c>
      <c r="D297" s="177" t="s">
        <v>8393</v>
      </c>
      <c r="E297" s="177" t="s">
        <v>8395</v>
      </c>
      <c r="F297" s="177" t="s">
        <v>8396</v>
      </c>
      <c r="G297" s="177" t="s">
        <v>7111</v>
      </c>
      <c r="H297" s="177" t="s">
        <v>8397</v>
      </c>
      <c r="I297" s="177" t="s">
        <v>6875</v>
      </c>
      <c r="J297" s="177" t="s">
        <v>6875</v>
      </c>
      <c r="K297" s="177" t="s">
        <v>6875</v>
      </c>
      <c r="L297" s="177" t="s">
        <v>857</v>
      </c>
    </row>
    <row r="298" spans="1:12" ht="56.25" x14ac:dyDescent="0.25">
      <c r="A298" s="176" t="s">
        <v>8401</v>
      </c>
      <c r="B298" s="176" t="s">
        <v>8398</v>
      </c>
      <c r="C298" s="176" t="s">
        <v>8399</v>
      </c>
      <c r="D298" s="176" t="s">
        <v>8400</v>
      </c>
      <c r="E298" s="176" t="s">
        <v>7375</v>
      </c>
      <c r="F298" s="176" t="s">
        <v>7376</v>
      </c>
      <c r="G298" s="176" t="s">
        <v>7111</v>
      </c>
      <c r="H298" s="176" t="s">
        <v>7377</v>
      </c>
      <c r="I298" s="176" t="s">
        <v>6875</v>
      </c>
      <c r="J298" s="176" t="s">
        <v>6875</v>
      </c>
      <c r="K298" s="176" t="s">
        <v>6875</v>
      </c>
      <c r="L298" s="176" t="s">
        <v>857</v>
      </c>
    </row>
    <row r="299" spans="1:12" ht="78.75" x14ac:dyDescent="0.25">
      <c r="A299" s="177" t="s">
        <v>5488</v>
      </c>
      <c r="B299" s="177" t="s">
        <v>8402</v>
      </c>
      <c r="C299" s="177" t="s">
        <v>8403</v>
      </c>
      <c r="D299" s="177" t="s">
        <v>5490</v>
      </c>
      <c r="E299" s="177" t="s">
        <v>8404</v>
      </c>
      <c r="F299" s="177" t="s">
        <v>8405</v>
      </c>
      <c r="G299" s="177" t="s">
        <v>7111</v>
      </c>
      <c r="H299" s="177" t="s">
        <v>8406</v>
      </c>
      <c r="I299" s="177" t="s">
        <v>6875</v>
      </c>
      <c r="J299" s="177" t="s">
        <v>6875</v>
      </c>
      <c r="K299" s="177" t="s">
        <v>6875</v>
      </c>
      <c r="L299" s="177" t="s">
        <v>857</v>
      </c>
    </row>
    <row r="300" spans="1:12" ht="45" x14ac:dyDescent="0.25">
      <c r="A300" s="176" t="s">
        <v>2079</v>
      </c>
      <c r="B300" s="176" t="s">
        <v>8407</v>
      </c>
      <c r="C300" s="176" t="s">
        <v>8408</v>
      </c>
      <c r="D300" s="176" t="s">
        <v>4337</v>
      </c>
      <c r="E300" s="176" t="s">
        <v>7345</v>
      </c>
      <c r="F300" s="176" t="s">
        <v>7346</v>
      </c>
      <c r="G300" s="176" t="s">
        <v>6994</v>
      </c>
      <c r="H300" s="176" t="s">
        <v>7346</v>
      </c>
      <c r="I300" s="176" t="s">
        <v>6875</v>
      </c>
      <c r="J300" s="176" t="s">
        <v>6875</v>
      </c>
      <c r="K300" s="176" t="s">
        <v>6875</v>
      </c>
      <c r="L300" s="176" t="s">
        <v>857</v>
      </c>
    </row>
    <row r="301" spans="1:12" ht="67.5" x14ac:dyDescent="0.25">
      <c r="A301" s="177" t="s">
        <v>3322</v>
      </c>
      <c r="B301" s="177" t="s">
        <v>8409</v>
      </c>
      <c r="C301" s="177" t="s">
        <v>8410</v>
      </c>
      <c r="D301" s="177" t="s">
        <v>3324</v>
      </c>
      <c r="E301" s="177" t="s">
        <v>7201</v>
      </c>
      <c r="F301" s="177" t="s">
        <v>7202</v>
      </c>
      <c r="G301" s="177" t="s">
        <v>6994</v>
      </c>
      <c r="H301" s="177" t="s">
        <v>7203</v>
      </c>
      <c r="I301" s="177" t="s">
        <v>6875</v>
      </c>
      <c r="J301" s="177" t="s">
        <v>8188</v>
      </c>
      <c r="K301" s="177" t="s">
        <v>6875</v>
      </c>
      <c r="L301" s="177" t="s">
        <v>6884</v>
      </c>
    </row>
    <row r="302" spans="1:12" ht="67.5" x14ac:dyDescent="0.25">
      <c r="A302" s="176" t="s">
        <v>8414</v>
      </c>
      <c r="B302" s="176" t="s">
        <v>8411</v>
      </c>
      <c r="C302" s="176" t="s">
        <v>8412</v>
      </c>
      <c r="D302" s="176" t="s">
        <v>8413</v>
      </c>
      <c r="E302" s="176" t="s">
        <v>8415</v>
      </c>
      <c r="F302" s="176" t="s">
        <v>8416</v>
      </c>
      <c r="G302" s="176" t="s">
        <v>6994</v>
      </c>
      <c r="H302" s="176" t="s">
        <v>8417</v>
      </c>
      <c r="I302" s="176" t="s">
        <v>6875</v>
      </c>
      <c r="J302" s="176" t="s">
        <v>7141</v>
      </c>
      <c r="K302" s="176" t="s">
        <v>6875</v>
      </c>
      <c r="L302" s="176" t="s">
        <v>857</v>
      </c>
    </row>
    <row r="303" spans="1:12" ht="56.25" x14ac:dyDescent="0.25">
      <c r="A303" s="177" t="s">
        <v>8420</v>
      </c>
      <c r="B303" s="177" t="s">
        <v>8418</v>
      </c>
      <c r="C303" s="177" t="s">
        <v>8419</v>
      </c>
      <c r="D303" s="177" t="s">
        <v>6875</v>
      </c>
      <c r="E303" s="177" t="s">
        <v>8421</v>
      </c>
      <c r="F303" s="177" t="s">
        <v>8422</v>
      </c>
      <c r="G303" s="177" t="s">
        <v>7028</v>
      </c>
      <c r="H303" s="177" t="s">
        <v>8422</v>
      </c>
      <c r="I303" s="177" t="s">
        <v>6875</v>
      </c>
      <c r="J303" s="177" t="s">
        <v>6875</v>
      </c>
      <c r="K303" s="177" t="s">
        <v>6875</v>
      </c>
      <c r="L303" s="177" t="s">
        <v>857</v>
      </c>
    </row>
    <row r="304" spans="1:12" ht="56.25" x14ac:dyDescent="0.25">
      <c r="A304" s="176" t="s">
        <v>8426</v>
      </c>
      <c r="B304" s="176" t="s">
        <v>8423</v>
      </c>
      <c r="C304" s="176" t="s">
        <v>8424</v>
      </c>
      <c r="D304" s="176" t="s">
        <v>8425</v>
      </c>
      <c r="E304" s="176" t="s">
        <v>7187</v>
      </c>
      <c r="F304" s="176" t="s">
        <v>7188</v>
      </c>
      <c r="G304" s="176" t="s">
        <v>7111</v>
      </c>
      <c r="H304" s="176" t="s">
        <v>7189</v>
      </c>
      <c r="I304" s="176" t="s">
        <v>6875</v>
      </c>
      <c r="J304" s="176" t="s">
        <v>6875</v>
      </c>
      <c r="K304" s="176" t="s">
        <v>6875</v>
      </c>
      <c r="L304" s="176" t="s">
        <v>857</v>
      </c>
    </row>
    <row r="305" spans="1:12" ht="56.25" x14ac:dyDescent="0.25">
      <c r="A305" s="177" t="s">
        <v>8430</v>
      </c>
      <c r="B305" s="177" t="s">
        <v>8427</v>
      </c>
      <c r="C305" s="177" t="s">
        <v>8428</v>
      </c>
      <c r="D305" s="177" t="s">
        <v>8429</v>
      </c>
      <c r="E305" s="177" t="s">
        <v>7187</v>
      </c>
      <c r="F305" s="177" t="s">
        <v>7188</v>
      </c>
      <c r="G305" s="177" t="s">
        <v>7111</v>
      </c>
      <c r="H305" s="177" t="s">
        <v>7188</v>
      </c>
      <c r="I305" s="177" t="s">
        <v>6875</v>
      </c>
      <c r="J305" s="177" t="s">
        <v>6875</v>
      </c>
      <c r="K305" s="177" t="s">
        <v>6875</v>
      </c>
      <c r="L305" s="177" t="s">
        <v>857</v>
      </c>
    </row>
    <row r="306" spans="1:12" ht="56.25" x14ac:dyDescent="0.25">
      <c r="A306" s="176" t="s">
        <v>4245</v>
      </c>
      <c r="B306" s="176" t="s">
        <v>8431</v>
      </c>
      <c r="C306" s="176" t="s">
        <v>8432</v>
      </c>
      <c r="D306" s="176" t="s">
        <v>4247</v>
      </c>
      <c r="E306" s="176" t="s">
        <v>8433</v>
      </c>
      <c r="F306" s="176" t="s">
        <v>8434</v>
      </c>
      <c r="G306" s="176" t="s">
        <v>7111</v>
      </c>
      <c r="H306" s="176" t="s">
        <v>8434</v>
      </c>
      <c r="I306" s="176" t="s">
        <v>6875</v>
      </c>
      <c r="J306" s="176" t="s">
        <v>6875</v>
      </c>
      <c r="K306" s="176" t="s">
        <v>6875</v>
      </c>
      <c r="L306" s="176" t="s">
        <v>857</v>
      </c>
    </row>
    <row r="307" spans="1:12" ht="56.25" x14ac:dyDescent="0.25">
      <c r="A307" s="177" t="s">
        <v>4694</v>
      </c>
      <c r="B307" s="177" t="s">
        <v>8435</v>
      </c>
      <c r="C307" s="177" t="s">
        <v>8436</v>
      </c>
      <c r="D307" s="177" t="s">
        <v>4696</v>
      </c>
      <c r="E307" s="177" t="s">
        <v>8437</v>
      </c>
      <c r="F307" s="177" t="s">
        <v>8438</v>
      </c>
      <c r="G307" s="177" t="s">
        <v>7111</v>
      </c>
      <c r="H307" s="177" t="s">
        <v>8439</v>
      </c>
      <c r="I307" s="177" t="s">
        <v>6875</v>
      </c>
      <c r="J307" s="177" t="s">
        <v>8319</v>
      </c>
      <c r="K307" s="177" t="s">
        <v>6875</v>
      </c>
      <c r="L307" s="177" t="s">
        <v>857</v>
      </c>
    </row>
    <row r="308" spans="1:12" ht="90" x14ac:dyDescent="0.25">
      <c r="A308" s="176" t="s">
        <v>4678</v>
      </c>
      <c r="B308" s="176" t="s">
        <v>8440</v>
      </c>
      <c r="C308" s="176" t="s">
        <v>8441</v>
      </c>
      <c r="D308" s="176" t="s">
        <v>4680</v>
      </c>
      <c r="E308" s="176" t="s">
        <v>8442</v>
      </c>
      <c r="F308" s="176" t="s">
        <v>8443</v>
      </c>
      <c r="G308" s="176" t="s">
        <v>6929</v>
      </c>
      <c r="H308" s="176" t="s">
        <v>8444</v>
      </c>
      <c r="I308" s="176" t="s">
        <v>6875</v>
      </c>
      <c r="J308" s="176" t="s">
        <v>7141</v>
      </c>
      <c r="K308" s="176" t="s">
        <v>6875</v>
      </c>
      <c r="L308" s="176" t="s">
        <v>6884</v>
      </c>
    </row>
    <row r="309" spans="1:12" ht="45" x14ac:dyDescent="0.25">
      <c r="A309" s="177" t="s">
        <v>8448</v>
      </c>
      <c r="B309" s="177" t="s">
        <v>8445</v>
      </c>
      <c r="C309" s="177" t="s">
        <v>8446</v>
      </c>
      <c r="D309" s="177" t="s">
        <v>8447</v>
      </c>
      <c r="E309" s="177" t="s">
        <v>8449</v>
      </c>
      <c r="F309" s="177" t="s">
        <v>8450</v>
      </c>
      <c r="G309" s="177" t="s">
        <v>7130</v>
      </c>
      <c r="H309" s="177" t="s">
        <v>8450</v>
      </c>
      <c r="I309" s="177" t="s">
        <v>6875</v>
      </c>
      <c r="J309" s="177" t="s">
        <v>6875</v>
      </c>
      <c r="K309" s="177" t="s">
        <v>6875</v>
      </c>
      <c r="L309" s="177" t="s">
        <v>857</v>
      </c>
    </row>
    <row r="310" spans="1:12" ht="45" x14ac:dyDescent="0.25">
      <c r="A310" s="176" t="s">
        <v>8454</v>
      </c>
      <c r="B310" s="176" t="s">
        <v>8451</v>
      </c>
      <c r="C310" s="176" t="s">
        <v>8452</v>
      </c>
      <c r="D310" s="176" t="s">
        <v>8453</v>
      </c>
      <c r="E310" s="176" t="s">
        <v>8455</v>
      </c>
      <c r="F310" s="176" t="s">
        <v>8456</v>
      </c>
      <c r="G310" s="176" t="s">
        <v>7130</v>
      </c>
      <c r="H310" s="176" t="s">
        <v>8456</v>
      </c>
      <c r="I310" s="176" t="s">
        <v>6875</v>
      </c>
      <c r="J310" s="176" t="s">
        <v>6875</v>
      </c>
      <c r="K310" s="176" t="s">
        <v>6875</v>
      </c>
      <c r="L310" s="176" t="s">
        <v>857</v>
      </c>
    </row>
    <row r="311" spans="1:12" ht="56.25" x14ac:dyDescent="0.25">
      <c r="A311" s="177" t="s">
        <v>8460</v>
      </c>
      <c r="B311" s="177" t="s">
        <v>8457</v>
      </c>
      <c r="C311" s="177" t="s">
        <v>8458</v>
      </c>
      <c r="D311" s="177" t="s">
        <v>8459</v>
      </c>
      <c r="E311" s="177" t="s">
        <v>7634</v>
      </c>
      <c r="F311" s="177" t="s">
        <v>7635</v>
      </c>
      <c r="G311" s="177" t="s">
        <v>7028</v>
      </c>
      <c r="H311" s="177" t="s">
        <v>7635</v>
      </c>
      <c r="I311" s="177" t="s">
        <v>6875</v>
      </c>
      <c r="J311" s="177" t="s">
        <v>6875</v>
      </c>
      <c r="K311" s="177" t="s">
        <v>6875</v>
      </c>
      <c r="L311" s="177" t="s">
        <v>857</v>
      </c>
    </row>
    <row r="312" spans="1:12" ht="56.25" x14ac:dyDescent="0.25">
      <c r="A312" s="176" t="s">
        <v>8464</v>
      </c>
      <c r="B312" s="176" t="s">
        <v>8461</v>
      </c>
      <c r="C312" s="176" t="s">
        <v>8462</v>
      </c>
      <c r="D312" s="176" t="s">
        <v>8463</v>
      </c>
      <c r="E312" s="176" t="s">
        <v>7228</v>
      </c>
      <c r="F312" s="176" t="s">
        <v>8465</v>
      </c>
      <c r="G312" s="176" t="s">
        <v>6994</v>
      </c>
      <c r="H312" s="176" t="s">
        <v>8466</v>
      </c>
      <c r="I312" s="176" t="s">
        <v>6875</v>
      </c>
      <c r="J312" s="176" t="s">
        <v>6875</v>
      </c>
      <c r="K312" s="176" t="s">
        <v>6875</v>
      </c>
      <c r="L312" s="176" t="s">
        <v>857</v>
      </c>
    </row>
    <row r="313" spans="1:12" ht="56.25" x14ac:dyDescent="0.25">
      <c r="A313" s="177" t="s">
        <v>8470</v>
      </c>
      <c r="B313" s="177" t="s">
        <v>8467</v>
      </c>
      <c r="C313" s="177" t="s">
        <v>8468</v>
      </c>
      <c r="D313" s="177" t="s">
        <v>8469</v>
      </c>
      <c r="E313" s="177" t="s">
        <v>7403</v>
      </c>
      <c r="F313" s="177" t="s">
        <v>7404</v>
      </c>
      <c r="G313" s="177" t="s">
        <v>7028</v>
      </c>
      <c r="H313" s="177" t="s">
        <v>7404</v>
      </c>
      <c r="I313" s="177" t="s">
        <v>6875</v>
      </c>
      <c r="J313" s="177" t="s">
        <v>6875</v>
      </c>
      <c r="K313" s="177" t="s">
        <v>6875</v>
      </c>
      <c r="L313" s="177" t="s">
        <v>857</v>
      </c>
    </row>
    <row r="314" spans="1:12" ht="45" x14ac:dyDescent="0.25">
      <c r="A314" s="176" t="s">
        <v>3334</v>
      </c>
      <c r="B314" s="176" t="s">
        <v>8471</v>
      </c>
      <c r="C314" s="176" t="s">
        <v>8472</v>
      </c>
      <c r="D314" s="176" t="s">
        <v>3336</v>
      </c>
      <c r="E314" s="176" t="s">
        <v>7345</v>
      </c>
      <c r="F314" s="176" t="s">
        <v>7346</v>
      </c>
      <c r="G314" s="176" t="s">
        <v>6994</v>
      </c>
      <c r="H314" s="176" t="s">
        <v>7347</v>
      </c>
      <c r="I314" s="176" t="s">
        <v>6875</v>
      </c>
      <c r="J314" s="176" t="s">
        <v>6875</v>
      </c>
      <c r="K314" s="176" t="s">
        <v>6875</v>
      </c>
      <c r="L314" s="176" t="s">
        <v>857</v>
      </c>
    </row>
    <row r="315" spans="1:12" ht="67.5" x14ac:dyDescent="0.25">
      <c r="A315" s="177" t="s">
        <v>4242</v>
      </c>
      <c r="B315" s="177" t="s">
        <v>8473</v>
      </c>
      <c r="C315" s="177" t="s">
        <v>8474</v>
      </c>
      <c r="D315" s="177" t="s">
        <v>4244</v>
      </c>
      <c r="E315" s="177" t="s">
        <v>8475</v>
      </c>
      <c r="F315" s="177" t="s">
        <v>8476</v>
      </c>
      <c r="G315" s="177" t="s">
        <v>6994</v>
      </c>
      <c r="H315" s="177" t="s">
        <v>8477</v>
      </c>
      <c r="I315" s="177" t="s">
        <v>6875</v>
      </c>
      <c r="J315" s="177" t="s">
        <v>8188</v>
      </c>
      <c r="K315" s="177" t="s">
        <v>6875</v>
      </c>
      <c r="L315" s="177" t="s">
        <v>857</v>
      </c>
    </row>
    <row r="316" spans="1:12" ht="56.25" x14ac:dyDescent="0.25">
      <c r="A316" s="176" t="s">
        <v>4114</v>
      </c>
      <c r="B316" s="176" t="s">
        <v>8478</v>
      </c>
      <c r="C316" s="176" t="s">
        <v>8479</v>
      </c>
      <c r="D316" s="176" t="s">
        <v>4116</v>
      </c>
      <c r="E316" s="176" t="s">
        <v>8480</v>
      </c>
      <c r="F316" s="176" t="s">
        <v>8481</v>
      </c>
      <c r="G316" s="176" t="s">
        <v>7111</v>
      </c>
      <c r="H316" s="176" t="s">
        <v>8482</v>
      </c>
      <c r="I316" s="176" t="s">
        <v>6875</v>
      </c>
      <c r="J316" s="176" t="s">
        <v>7141</v>
      </c>
      <c r="K316" s="176" t="s">
        <v>6875</v>
      </c>
      <c r="L316" s="176" t="s">
        <v>6884</v>
      </c>
    </row>
    <row r="317" spans="1:12" ht="56.25" x14ac:dyDescent="0.25">
      <c r="A317" s="177" t="s">
        <v>8486</v>
      </c>
      <c r="B317" s="177" t="s">
        <v>8483</v>
      </c>
      <c r="C317" s="177" t="s">
        <v>8484</v>
      </c>
      <c r="D317" s="177" t="s">
        <v>8485</v>
      </c>
      <c r="E317" s="177" t="s">
        <v>7634</v>
      </c>
      <c r="F317" s="177" t="s">
        <v>7635</v>
      </c>
      <c r="G317" s="177" t="s">
        <v>7028</v>
      </c>
      <c r="H317" s="177" t="s">
        <v>7635</v>
      </c>
      <c r="I317" s="177" t="s">
        <v>6875</v>
      </c>
      <c r="J317" s="177" t="s">
        <v>6875</v>
      </c>
      <c r="K317" s="177" t="s">
        <v>6875</v>
      </c>
      <c r="L317" s="177" t="s">
        <v>857</v>
      </c>
    </row>
    <row r="318" spans="1:12" ht="67.5" x14ac:dyDescent="0.25">
      <c r="A318" s="176" t="s">
        <v>8490</v>
      </c>
      <c r="B318" s="176" t="s">
        <v>8487</v>
      </c>
      <c r="C318" s="176" t="s">
        <v>8488</v>
      </c>
      <c r="D318" s="176" t="s">
        <v>8489</v>
      </c>
      <c r="E318" s="176" t="s">
        <v>8395</v>
      </c>
      <c r="F318" s="176" t="s">
        <v>8396</v>
      </c>
      <c r="G318" s="176" t="s">
        <v>7111</v>
      </c>
      <c r="H318" s="176" t="s">
        <v>8397</v>
      </c>
      <c r="I318" s="176" t="s">
        <v>6875</v>
      </c>
      <c r="J318" s="176" t="s">
        <v>6875</v>
      </c>
      <c r="K318" s="176" t="s">
        <v>6875</v>
      </c>
      <c r="L318" s="176" t="s">
        <v>857</v>
      </c>
    </row>
    <row r="319" spans="1:12" ht="56.25" x14ac:dyDescent="0.25">
      <c r="A319" s="177" t="s">
        <v>3974</v>
      </c>
      <c r="B319" s="177" t="s">
        <v>8491</v>
      </c>
      <c r="C319" s="177" t="s">
        <v>8492</v>
      </c>
      <c r="D319" s="177" t="s">
        <v>3976</v>
      </c>
      <c r="E319" s="177" t="s">
        <v>8493</v>
      </c>
      <c r="F319" s="177" t="s">
        <v>8494</v>
      </c>
      <c r="G319" s="177" t="s">
        <v>7111</v>
      </c>
      <c r="H319" s="177" t="s">
        <v>8494</v>
      </c>
      <c r="I319" s="177" t="s">
        <v>6875</v>
      </c>
      <c r="J319" s="177" t="s">
        <v>6875</v>
      </c>
      <c r="K319" s="177" t="s">
        <v>6875</v>
      </c>
      <c r="L319" s="177" t="s">
        <v>857</v>
      </c>
    </row>
    <row r="320" spans="1:12" ht="56.25" x14ac:dyDescent="0.25">
      <c r="A320" s="176" t="s">
        <v>8498</v>
      </c>
      <c r="B320" s="176" t="s">
        <v>8495</v>
      </c>
      <c r="C320" s="176" t="s">
        <v>8496</v>
      </c>
      <c r="D320" s="176" t="s">
        <v>8497</v>
      </c>
      <c r="E320" s="176" t="s">
        <v>7418</v>
      </c>
      <c r="F320" s="176" t="s">
        <v>7419</v>
      </c>
      <c r="G320" s="176" t="s">
        <v>7111</v>
      </c>
      <c r="H320" s="176" t="s">
        <v>7420</v>
      </c>
      <c r="I320" s="176" t="s">
        <v>6875</v>
      </c>
      <c r="J320" s="176" t="s">
        <v>6875</v>
      </c>
      <c r="K320" s="176" t="s">
        <v>6875</v>
      </c>
      <c r="L320" s="176" t="s">
        <v>857</v>
      </c>
    </row>
    <row r="321" spans="1:12" ht="33.75" x14ac:dyDescent="0.25">
      <c r="A321" s="177" t="s">
        <v>8502</v>
      </c>
      <c r="B321" s="177" t="s">
        <v>8499</v>
      </c>
      <c r="C321" s="177" t="s">
        <v>8500</v>
      </c>
      <c r="D321" s="177" t="s">
        <v>8501</v>
      </c>
      <c r="E321" s="177" t="s">
        <v>7128</v>
      </c>
      <c r="F321" s="177" t="s">
        <v>7129</v>
      </c>
      <c r="G321" s="177" t="s">
        <v>7130</v>
      </c>
      <c r="H321" s="177" t="s">
        <v>7129</v>
      </c>
      <c r="I321" s="177" t="s">
        <v>6875</v>
      </c>
      <c r="J321" s="177" t="s">
        <v>6875</v>
      </c>
      <c r="K321" s="177" t="s">
        <v>6875</v>
      </c>
      <c r="L321" s="177" t="s">
        <v>857</v>
      </c>
    </row>
    <row r="322" spans="1:12" ht="45" x14ac:dyDescent="0.25">
      <c r="A322" s="176" t="s">
        <v>8506</v>
      </c>
      <c r="B322" s="176" t="s">
        <v>8503</v>
      </c>
      <c r="C322" s="176" t="s">
        <v>8504</v>
      </c>
      <c r="D322" s="176" t="s">
        <v>8505</v>
      </c>
      <c r="E322" s="176" t="s">
        <v>8507</v>
      </c>
      <c r="F322" s="176" t="s">
        <v>8508</v>
      </c>
      <c r="G322" s="176" t="s">
        <v>6981</v>
      </c>
      <c r="H322" s="176" t="s">
        <v>8508</v>
      </c>
      <c r="I322" s="176" t="s">
        <v>6875</v>
      </c>
      <c r="J322" s="176" t="s">
        <v>6875</v>
      </c>
      <c r="K322" s="176" t="s">
        <v>6875</v>
      </c>
      <c r="L322" s="176" t="s">
        <v>857</v>
      </c>
    </row>
    <row r="323" spans="1:12" ht="67.5" x14ac:dyDescent="0.25">
      <c r="A323" s="177" t="s">
        <v>8512</v>
      </c>
      <c r="B323" s="177" t="s">
        <v>8509</v>
      </c>
      <c r="C323" s="177" t="s">
        <v>8510</v>
      </c>
      <c r="D323" s="177" t="s">
        <v>8511</v>
      </c>
      <c r="E323" s="177" t="s">
        <v>7180</v>
      </c>
      <c r="F323" s="177" t="s">
        <v>7181</v>
      </c>
      <c r="G323" s="177" t="s">
        <v>7111</v>
      </c>
      <c r="H323" s="177" t="s">
        <v>7182</v>
      </c>
      <c r="I323" s="177" t="s">
        <v>6875</v>
      </c>
      <c r="J323" s="177" t="s">
        <v>8188</v>
      </c>
      <c r="K323" s="177" t="s">
        <v>6875</v>
      </c>
      <c r="L323" s="177" t="s">
        <v>857</v>
      </c>
    </row>
    <row r="324" spans="1:12" ht="56.25" x14ac:dyDescent="0.25">
      <c r="A324" s="176" t="s">
        <v>8516</v>
      </c>
      <c r="B324" s="176" t="s">
        <v>8513</v>
      </c>
      <c r="C324" s="176" t="s">
        <v>8514</v>
      </c>
      <c r="D324" s="176" t="s">
        <v>8515</v>
      </c>
      <c r="E324" s="176" t="s">
        <v>8437</v>
      </c>
      <c r="F324" s="176" t="s">
        <v>8438</v>
      </c>
      <c r="G324" s="176" t="s">
        <v>7111</v>
      </c>
      <c r="H324" s="176" t="s">
        <v>8439</v>
      </c>
      <c r="I324" s="176" t="s">
        <v>6875</v>
      </c>
      <c r="J324" s="176" t="s">
        <v>6875</v>
      </c>
      <c r="K324" s="176" t="s">
        <v>6875</v>
      </c>
      <c r="L324" s="176" t="s">
        <v>857</v>
      </c>
    </row>
    <row r="325" spans="1:12" ht="56.25" x14ac:dyDescent="0.25">
      <c r="A325" s="177" t="s">
        <v>8519</v>
      </c>
      <c r="B325" s="177" t="s">
        <v>8517</v>
      </c>
      <c r="C325" s="177" t="s">
        <v>8518</v>
      </c>
      <c r="D325" s="177" t="s">
        <v>6875</v>
      </c>
      <c r="E325" s="177" t="s">
        <v>8520</v>
      </c>
      <c r="F325" s="177" t="s">
        <v>8521</v>
      </c>
      <c r="G325" s="177" t="s">
        <v>7111</v>
      </c>
      <c r="H325" s="177" t="s">
        <v>8522</v>
      </c>
      <c r="I325" s="177" t="s">
        <v>6875</v>
      </c>
      <c r="J325" s="177" t="s">
        <v>6875</v>
      </c>
      <c r="K325" s="177" t="s">
        <v>6875</v>
      </c>
      <c r="L325" s="177" t="s">
        <v>857</v>
      </c>
    </row>
    <row r="326" spans="1:12" ht="45" x14ac:dyDescent="0.25">
      <c r="A326" s="176" t="s">
        <v>3167</v>
      </c>
      <c r="B326" s="176" t="s">
        <v>8523</v>
      </c>
      <c r="C326" s="176" t="s">
        <v>8524</v>
      </c>
      <c r="D326" s="176" t="s">
        <v>3169</v>
      </c>
      <c r="E326" s="176" t="s">
        <v>8493</v>
      </c>
      <c r="F326" s="176" t="s">
        <v>8494</v>
      </c>
      <c r="G326" s="176" t="s">
        <v>7111</v>
      </c>
      <c r="H326" s="176" t="s">
        <v>8494</v>
      </c>
      <c r="I326" s="176" t="s">
        <v>6875</v>
      </c>
      <c r="J326" s="176" t="s">
        <v>6875</v>
      </c>
      <c r="K326" s="176" t="s">
        <v>6875</v>
      </c>
      <c r="L326" s="176" t="s">
        <v>857</v>
      </c>
    </row>
    <row r="327" spans="1:12" ht="78.75" x14ac:dyDescent="0.25">
      <c r="A327" s="177" t="s">
        <v>3991</v>
      </c>
      <c r="B327" s="177" t="s">
        <v>8525</v>
      </c>
      <c r="C327" s="177" t="s">
        <v>8526</v>
      </c>
      <c r="D327" s="177" t="s">
        <v>3993</v>
      </c>
      <c r="E327" s="177" t="s">
        <v>8527</v>
      </c>
      <c r="F327" s="177" t="s">
        <v>8528</v>
      </c>
      <c r="G327" s="177" t="s">
        <v>7111</v>
      </c>
      <c r="H327" s="177" t="s">
        <v>8529</v>
      </c>
      <c r="I327" s="177" t="s">
        <v>6875</v>
      </c>
      <c r="J327" s="177" t="s">
        <v>8188</v>
      </c>
      <c r="K327" s="177" t="s">
        <v>6875</v>
      </c>
      <c r="L327" s="177" t="s">
        <v>6884</v>
      </c>
    </row>
    <row r="328" spans="1:12" ht="45" x14ac:dyDescent="0.25">
      <c r="A328" s="176" t="s">
        <v>8533</v>
      </c>
      <c r="B328" s="176" t="s">
        <v>8530</v>
      </c>
      <c r="C328" s="176" t="s">
        <v>8531</v>
      </c>
      <c r="D328" s="176" t="s">
        <v>8532</v>
      </c>
      <c r="E328" s="176" t="s">
        <v>7345</v>
      </c>
      <c r="F328" s="176" t="s">
        <v>7346</v>
      </c>
      <c r="G328" s="176" t="s">
        <v>6994</v>
      </c>
      <c r="H328" s="176" t="s">
        <v>7346</v>
      </c>
      <c r="I328" s="176" t="s">
        <v>6875</v>
      </c>
      <c r="J328" s="176" t="s">
        <v>6875</v>
      </c>
      <c r="K328" s="176" t="s">
        <v>6875</v>
      </c>
      <c r="L328" s="176" t="s">
        <v>857</v>
      </c>
    </row>
    <row r="329" spans="1:12" ht="78.75" x14ac:dyDescent="0.25">
      <c r="A329" s="177" t="s">
        <v>5741</v>
      </c>
      <c r="B329" s="177" t="s">
        <v>8534</v>
      </c>
      <c r="C329" s="177" t="s">
        <v>8535</v>
      </c>
      <c r="D329" s="177" t="s">
        <v>5743</v>
      </c>
      <c r="E329" s="177" t="s">
        <v>7375</v>
      </c>
      <c r="F329" s="177" t="s">
        <v>7376</v>
      </c>
      <c r="G329" s="177" t="s">
        <v>7111</v>
      </c>
      <c r="H329" s="177" t="s">
        <v>7377</v>
      </c>
      <c r="I329" s="177" t="s">
        <v>6875</v>
      </c>
      <c r="J329" s="177" t="s">
        <v>6875</v>
      </c>
      <c r="K329" s="177" t="s">
        <v>6875</v>
      </c>
      <c r="L329" s="177" t="s">
        <v>857</v>
      </c>
    </row>
    <row r="330" spans="1:12" ht="56.25" x14ac:dyDescent="0.25">
      <c r="A330" s="176" t="s">
        <v>8539</v>
      </c>
      <c r="B330" s="176" t="s">
        <v>8536</v>
      </c>
      <c r="C330" s="176" t="s">
        <v>8537</v>
      </c>
      <c r="D330" s="176" t="s">
        <v>8538</v>
      </c>
      <c r="E330" s="176" t="s">
        <v>8540</v>
      </c>
      <c r="F330" s="176" t="s">
        <v>8541</v>
      </c>
      <c r="G330" s="176" t="s">
        <v>7130</v>
      </c>
      <c r="H330" s="176" t="s">
        <v>8541</v>
      </c>
      <c r="I330" s="176" t="s">
        <v>6875</v>
      </c>
      <c r="J330" s="176" t="s">
        <v>6875</v>
      </c>
      <c r="K330" s="176" t="s">
        <v>6875</v>
      </c>
      <c r="L330" s="176" t="s">
        <v>857</v>
      </c>
    </row>
    <row r="331" spans="1:12" ht="56.25" x14ac:dyDescent="0.25">
      <c r="A331" s="177" t="s">
        <v>4496</v>
      </c>
      <c r="B331" s="177" t="s">
        <v>8542</v>
      </c>
      <c r="C331" s="177" t="s">
        <v>8543</v>
      </c>
      <c r="D331" s="177" t="s">
        <v>4498</v>
      </c>
      <c r="E331" s="177" t="s">
        <v>8480</v>
      </c>
      <c r="F331" s="177" t="s">
        <v>8481</v>
      </c>
      <c r="G331" s="177" t="s">
        <v>7111</v>
      </c>
      <c r="H331" s="177" t="s">
        <v>8482</v>
      </c>
      <c r="I331" s="177" t="s">
        <v>6875</v>
      </c>
      <c r="J331" s="177" t="s">
        <v>6875</v>
      </c>
      <c r="K331" s="177" t="s">
        <v>6875</v>
      </c>
      <c r="L331" s="177" t="s">
        <v>857</v>
      </c>
    </row>
    <row r="332" spans="1:12" ht="78.75" x14ac:dyDescent="0.25">
      <c r="A332" s="176" t="s">
        <v>2307</v>
      </c>
      <c r="B332" s="176" t="s">
        <v>8544</v>
      </c>
      <c r="C332" s="176" t="s">
        <v>8545</v>
      </c>
      <c r="D332" s="176" t="s">
        <v>5128</v>
      </c>
      <c r="E332" s="176" t="s">
        <v>8546</v>
      </c>
      <c r="F332" s="176" t="s">
        <v>8547</v>
      </c>
      <c r="G332" s="176" t="s">
        <v>6929</v>
      </c>
      <c r="H332" s="176" t="s">
        <v>8548</v>
      </c>
      <c r="I332" s="176" t="s">
        <v>6875</v>
      </c>
      <c r="J332" s="176" t="s">
        <v>6875</v>
      </c>
      <c r="K332" s="176" t="s">
        <v>6875</v>
      </c>
      <c r="L332" s="176" t="s">
        <v>857</v>
      </c>
    </row>
    <row r="333" spans="1:12" ht="56.25" x14ac:dyDescent="0.25">
      <c r="A333" s="177" t="s">
        <v>8552</v>
      </c>
      <c r="B333" s="177" t="s">
        <v>8549</v>
      </c>
      <c r="C333" s="177" t="s">
        <v>8550</v>
      </c>
      <c r="D333" s="177" t="s">
        <v>8551</v>
      </c>
      <c r="E333" s="177" t="s">
        <v>8480</v>
      </c>
      <c r="F333" s="177" t="s">
        <v>8481</v>
      </c>
      <c r="G333" s="177" t="s">
        <v>7111</v>
      </c>
      <c r="H333" s="177" t="s">
        <v>8482</v>
      </c>
      <c r="I333" s="177" t="s">
        <v>6875</v>
      </c>
      <c r="J333" s="177" t="s">
        <v>6875</v>
      </c>
      <c r="K333" s="177" t="s">
        <v>6875</v>
      </c>
      <c r="L333" s="177" t="s">
        <v>857</v>
      </c>
    </row>
    <row r="334" spans="1:12" ht="56.25" x14ac:dyDescent="0.25">
      <c r="A334" s="176" t="s">
        <v>8556</v>
      </c>
      <c r="B334" s="176" t="s">
        <v>8553</v>
      </c>
      <c r="C334" s="176" t="s">
        <v>8554</v>
      </c>
      <c r="D334" s="176" t="s">
        <v>8555</v>
      </c>
      <c r="E334" s="176" t="s">
        <v>7228</v>
      </c>
      <c r="F334" s="176" t="s">
        <v>8465</v>
      </c>
      <c r="G334" s="176" t="s">
        <v>6994</v>
      </c>
      <c r="H334" s="176" t="s">
        <v>8466</v>
      </c>
      <c r="I334" s="176" t="s">
        <v>6875</v>
      </c>
      <c r="J334" s="176" t="s">
        <v>6875</v>
      </c>
      <c r="K334" s="176" t="s">
        <v>6875</v>
      </c>
      <c r="L334" s="176" t="s">
        <v>857</v>
      </c>
    </row>
    <row r="335" spans="1:12" ht="45" x14ac:dyDescent="0.25">
      <c r="A335" s="177" t="s">
        <v>8559</v>
      </c>
      <c r="B335" s="177" t="s">
        <v>8557</v>
      </c>
      <c r="C335" s="177" t="s">
        <v>8558</v>
      </c>
      <c r="D335" s="177" t="s">
        <v>6875</v>
      </c>
      <c r="E335" s="177" t="s">
        <v>7215</v>
      </c>
      <c r="F335" s="177" t="s">
        <v>7216</v>
      </c>
      <c r="G335" s="177" t="s">
        <v>7130</v>
      </c>
      <c r="H335" s="177" t="s">
        <v>7216</v>
      </c>
      <c r="I335" s="177" t="s">
        <v>6875</v>
      </c>
      <c r="J335" s="177" t="s">
        <v>6875</v>
      </c>
      <c r="K335" s="177" t="s">
        <v>6875</v>
      </c>
      <c r="L335" s="177" t="s">
        <v>857</v>
      </c>
    </row>
    <row r="336" spans="1:12" ht="67.5" x14ac:dyDescent="0.25">
      <c r="A336" s="176" t="s">
        <v>8562</v>
      </c>
      <c r="B336" s="176" t="s">
        <v>8560</v>
      </c>
      <c r="C336" s="176" t="s">
        <v>8561</v>
      </c>
      <c r="D336" s="176" t="s">
        <v>6875</v>
      </c>
      <c r="E336" s="176" t="s">
        <v>7109</v>
      </c>
      <c r="F336" s="176" t="s">
        <v>7110</v>
      </c>
      <c r="G336" s="176" t="s">
        <v>7111</v>
      </c>
      <c r="H336" s="176" t="s">
        <v>7112</v>
      </c>
      <c r="I336" s="176" t="s">
        <v>6875</v>
      </c>
      <c r="J336" s="176" t="s">
        <v>8188</v>
      </c>
      <c r="K336" s="176" t="s">
        <v>6875</v>
      </c>
      <c r="L336" s="176" t="s">
        <v>857</v>
      </c>
    </row>
    <row r="337" spans="1:12" ht="45" x14ac:dyDescent="0.25">
      <c r="A337" s="177" t="s">
        <v>8565</v>
      </c>
      <c r="B337" s="177" t="s">
        <v>8563</v>
      </c>
      <c r="C337" s="177" t="s">
        <v>8564</v>
      </c>
      <c r="D337" s="177" t="s">
        <v>6875</v>
      </c>
      <c r="E337" s="177" t="s">
        <v>7215</v>
      </c>
      <c r="F337" s="177" t="s">
        <v>7216</v>
      </c>
      <c r="G337" s="177" t="s">
        <v>7130</v>
      </c>
      <c r="H337" s="177" t="s">
        <v>7216</v>
      </c>
      <c r="I337" s="177" t="s">
        <v>6875</v>
      </c>
      <c r="J337" s="177" t="s">
        <v>6875</v>
      </c>
      <c r="K337" s="177" t="s">
        <v>6875</v>
      </c>
      <c r="L337" s="177" t="s">
        <v>857</v>
      </c>
    </row>
    <row r="338" spans="1:12" ht="67.5" x14ac:dyDescent="0.25">
      <c r="A338" s="176" t="s">
        <v>8569</v>
      </c>
      <c r="B338" s="176" t="s">
        <v>8566</v>
      </c>
      <c r="C338" s="176" t="s">
        <v>8567</v>
      </c>
      <c r="D338" s="176" t="s">
        <v>8568</v>
      </c>
      <c r="E338" s="176" t="s">
        <v>8570</v>
      </c>
      <c r="F338" s="176" t="s">
        <v>8571</v>
      </c>
      <c r="G338" s="176" t="s">
        <v>7111</v>
      </c>
      <c r="H338" s="176" t="s">
        <v>8571</v>
      </c>
      <c r="I338" s="176" t="s">
        <v>6875</v>
      </c>
      <c r="J338" s="176" t="s">
        <v>6875</v>
      </c>
      <c r="K338" s="176" t="s">
        <v>6875</v>
      </c>
      <c r="L338" s="176" t="s">
        <v>857</v>
      </c>
    </row>
    <row r="339" spans="1:12" ht="45" x14ac:dyDescent="0.25">
      <c r="A339" s="177" t="s">
        <v>4254</v>
      </c>
      <c r="B339" s="177" t="s">
        <v>8572</v>
      </c>
      <c r="C339" s="177" t="s">
        <v>8573</v>
      </c>
      <c r="D339" s="177" t="s">
        <v>4256</v>
      </c>
      <c r="E339" s="177" t="s">
        <v>7249</v>
      </c>
      <c r="F339" s="177" t="s">
        <v>7250</v>
      </c>
      <c r="G339" s="177" t="s">
        <v>7028</v>
      </c>
      <c r="H339" s="177" t="s">
        <v>7250</v>
      </c>
      <c r="I339" s="177" t="s">
        <v>6875</v>
      </c>
      <c r="J339" s="177" t="s">
        <v>6875</v>
      </c>
      <c r="K339" s="177" t="s">
        <v>6875</v>
      </c>
      <c r="L339" s="177" t="s">
        <v>857</v>
      </c>
    </row>
    <row r="340" spans="1:12" ht="56.25" x14ac:dyDescent="0.25">
      <c r="A340" s="176" t="s">
        <v>8576</v>
      </c>
      <c r="B340" s="176" t="s">
        <v>8574</v>
      </c>
      <c r="C340" s="176" t="s">
        <v>8575</v>
      </c>
      <c r="D340" s="176" t="s">
        <v>6875</v>
      </c>
      <c r="E340" s="176" t="s">
        <v>7249</v>
      </c>
      <c r="F340" s="176" t="s">
        <v>7250</v>
      </c>
      <c r="G340" s="176" t="s">
        <v>7028</v>
      </c>
      <c r="H340" s="176" t="s">
        <v>7250</v>
      </c>
      <c r="I340" s="176" t="s">
        <v>6875</v>
      </c>
      <c r="J340" s="176" t="s">
        <v>6875</v>
      </c>
      <c r="K340" s="176" t="s">
        <v>6875</v>
      </c>
      <c r="L340" s="176" t="s">
        <v>857</v>
      </c>
    </row>
    <row r="341" spans="1:12" ht="56.25" x14ac:dyDescent="0.25">
      <c r="A341" s="177" t="s">
        <v>8580</v>
      </c>
      <c r="B341" s="177" t="s">
        <v>8577</v>
      </c>
      <c r="C341" s="177" t="s">
        <v>8578</v>
      </c>
      <c r="D341" s="177" t="s">
        <v>8579</v>
      </c>
      <c r="E341" s="177" t="s">
        <v>7228</v>
      </c>
      <c r="F341" s="177" t="s">
        <v>8465</v>
      </c>
      <c r="G341" s="177" t="s">
        <v>6994</v>
      </c>
      <c r="H341" s="177" t="s">
        <v>8466</v>
      </c>
      <c r="I341" s="177" t="s">
        <v>6875</v>
      </c>
      <c r="J341" s="177" t="s">
        <v>6875</v>
      </c>
      <c r="K341" s="177" t="s">
        <v>6875</v>
      </c>
      <c r="L341" s="177" t="s">
        <v>857</v>
      </c>
    </row>
    <row r="342" spans="1:12" ht="56.25" x14ac:dyDescent="0.25">
      <c r="A342" s="176" t="s">
        <v>8584</v>
      </c>
      <c r="B342" s="176" t="s">
        <v>8581</v>
      </c>
      <c r="C342" s="176" t="s">
        <v>8582</v>
      </c>
      <c r="D342" s="176" t="s">
        <v>8583</v>
      </c>
      <c r="E342" s="176" t="s">
        <v>7634</v>
      </c>
      <c r="F342" s="176" t="s">
        <v>7670</v>
      </c>
      <c r="G342" s="176" t="s">
        <v>7028</v>
      </c>
      <c r="H342" s="176" t="s">
        <v>7670</v>
      </c>
      <c r="I342" s="176" t="s">
        <v>6875</v>
      </c>
      <c r="J342" s="176" t="s">
        <v>6875</v>
      </c>
      <c r="K342" s="176" t="s">
        <v>6875</v>
      </c>
      <c r="L342" s="176" t="s">
        <v>857</v>
      </c>
    </row>
    <row r="343" spans="1:12" ht="56.25" x14ac:dyDescent="0.25">
      <c r="A343" s="177" t="s">
        <v>8588</v>
      </c>
      <c r="B343" s="177" t="s">
        <v>8585</v>
      </c>
      <c r="C343" s="177" t="s">
        <v>8586</v>
      </c>
      <c r="D343" s="177" t="s">
        <v>8587</v>
      </c>
      <c r="E343" s="177" t="s">
        <v>7345</v>
      </c>
      <c r="F343" s="177" t="s">
        <v>7346</v>
      </c>
      <c r="G343" s="177" t="s">
        <v>6994</v>
      </c>
      <c r="H343" s="177" t="s">
        <v>7347</v>
      </c>
      <c r="I343" s="177" t="s">
        <v>6875</v>
      </c>
      <c r="J343" s="177" t="s">
        <v>6875</v>
      </c>
      <c r="K343" s="177" t="s">
        <v>6875</v>
      </c>
      <c r="L343" s="177" t="s">
        <v>857</v>
      </c>
    </row>
    <row r="344" spans="1:12" ht="45" x14ac:dyDescent="0.25">
      <c r="A344" s="176" t="s">
        <v>8592</v>
      </c>
      <c r="B344" s="176" t="s">
        <v>8589</v>
      </c>
      <c r="C344" s="176" t="s">
        <v>8590</v>
      </c>
      <c r="D344" s="176" t="s">
        <v>8591</v>
      </c>
      <c r="E344" s="176" t="s">
        <v>7175</v>
      </c>
      <c r="F344" s="176" t="s">
        <v>7176</v>
      </c>
      <c r="G344" s="176" t="s">
        <v>7111</v>
      </c>
      <c r="H344" s="176" t="s">
        <v>7176</v>
      </c>
      <c r="I344" s="176" t="s">
        <v>6875</v>
      </c>
      <c r="J344" s="176" t="s">
        <v>8319</v>
      </c>
      <c r="K344" s="176" t="s">
        <v>6875</v>
      </c>
      <c r="L344" s="176" t="s">
        <v>857</v>
      </c>
    </row>
    <row r="345" spans="1:12" ht="56.25" x14ac:dyDescent="0.25">
      <c r="A345" s="177" t="s">
        <v>8596</v>
      </c>
      <c r="B345" s="177" t="s">
        <v>8593</v>
      </c>
      <c r="C345" s="177" t="s">
        <v>8594</v>
      </c>
      <c r="D345" s="177" t="s">
        <v>8595</v>
      </c>
      <c r="E345" s="177" t="s">
        <v>8597</v>
      </c>
      <c r="F345" s="177" t="s">
        <v>8598</v>
      </c>
      <c r="G345" s="177" t="s">
        <v>7130</v>
      </c>
      <c r="H345" s="177" t="s">
        <v>8599</v>
      </c>
      <c r="I345" s="177" t="s">
        <v>6875</v>
      </c>
      <c r="J345" s="177" t="s">
        <v>6875</v>
      </c>
      <c r="K345" s="177" t="s">
        <v>6875</v>
      </c>
      <c r="L345" s="177" t="s">
        <v>857</v>
      </c>
    </row>
    <row r="346" spans="1:12" ht="56.25" x14ac:dyDescent="0.25">
      <c r="A346" s="176" t="s">
        <v>8602</v>
      </c>
      <c r="B346" s="176" t="s">
        <v>8600</v>
      </c>
      <c r="C346" s="176" t="s">
        <v>8601</v>
      </c>
      <c r="D346" s="176" t="s">
        <v>6875</v>
      </c>
      <c r="E346" s="176" t="s">
        <v>7135</v>
      </c>
      <c r="F346" s="176" t="s">
        <v>7136</v>
      </c>
      <c r="G346" s="176" t="s">
        <v>7130</v>
      </c>
      <c r="H346" s="176" t="s">
        <v>7136</v>
      </c>
      <c r="I346" s="176" t="s">
        <v>6875</v>
      </c>
      <c r="J346" s="176" t="s">
        <v>6875</v>
      </c>
      <c r="K346" s="176" t="s">
        <v>6875</v>
      </c>
      <c r="L346" s="176" t="s">
        <v>857</v>
      </c>
    </row>
    <row r="347" spans="1:12" ht="56.25" x14ac:dyDescent="0.25">
      <c r="A347" s="177" t="s">
        <v>8606</v>
      </c>
      <c r="B347" s="177" t="s">
        <v>8603</v>
      </c>
      <c r="C347" s="177" t="s">
        <v>8604</v>
      </c>
      <c r="D347" s="177" t="s">
        <v>8605</v>
      </c>
      <c r="E347" s="177" t="s">
        <v>7228</v>
      </c>
      <c r="F347" s="177" t="s">
        <v>8465</v>
      </c>
      <c r="G347" s="177" t="s">
        <v>6994</v>
      </c>
      <c r="H347" s="177" t="s">
        <v>8466</v>
      </c>
      <c r="I347" s="177" t="s">
        <v>6875</v>
      </c>
      <c r="J347" s="177" t="s">
        <v>6875</v>
      </c>
      <c r="K347" s="177" t="s">
        <v>6875</v>
      </c>
      <c r="L347" s="177" t="s">
        <v>857</v>
      </c>
    </row>
    <row r="348" spans="1:12" ht="56.25" x14ac:dyDescent="0.25">
      <c r="A348" s="176" t="s">
        <v>8610</v>
      </c>
      <c r="B348" s="176" t="s">
        <v>8607</v>
      </c>
      <c r="C348" s="176" t="s">
        <v>8608</v>
      </c>
      <c r="D348" s="176" t="s">
        <v>8609</v>
      </c>
      <c r="E348" s="176" t="s">
        <v>8480</v>
      </c>
      <c r="F348" s="176" t="s">
        <v>8481</v>
      </c>
      <c r="G348" s="176" t="s">
        <v>7111</v>
      </c>
      <c r="H348" s="176" t="s">
        <v>8481</v>
      </c>
      <c r="I348" s="176" t="s">
        <v>6875</v>
      </c>
      <c r="J348" s="176" t="s">
        <v>6875</v>
      </c>
      <c r="K348" s="176" t="s">
        <v>6875</v>
      </c>
      <c r="L348" s="176" t="s">
        <v>857</v>
      </c>
    </row>
    <row r="349" spans="1:12" ht="45" x14ac:dyDescent="0.25">
      <c r="A349" s="177" t="s">
        <v>8614</v>
      </c>
      <c r="B349" s="177" t="s">
        <v>8611</v>
      </c>
      <c r="C349" s="177" t="s">
        <v>8612</v>
      </c>
      <c r="D349" s="177" t="s">
        <v>8613</v>
      </c>
      <c r="E349" s="177" t="s">
        <v>7634</v>
      </c>
      <c r="F349" s="177" t="s">
        <v>7635</v>
      </c>
      <c r="G349" s="177" t="s">
        <v>7028</v>
      </c>
      <c r="H349" s="177" t="s">
        <v>7635</v>
      </c>
      <c r="I349" s="177" t="s">
        <v>6875</v>
      </c>
      <c r="J349" s="177" t="s">
        <v>6875</v>
      </c>
      <c r="K349" s="177" t="s">
        <v>6875</v>
      </c>
      <c r="L349" s="177" t="s">
        <v>857</v>
      </c>
    </row>
    <row r="350" spans="1:12" ht="56.25" x14ac:dyDescent="0.25">
      <c r="A350" s="176" t="s">
        <v>8618</v>
      </c>
      <c r="B350" s="176" t="s">
        <v>8615</v>
      </c>
      <c r="C350" s="176" t="s">
        <v>8616</v>
      </c>
      <c r="D350" s="176" t="s">
        <v>8617</v>
      </c>
      <c r="E350" s="176" t="s">
        <v>7418</v>
      </c>
      <c r="F350" s="176" t="s">
        <v>7419</v>
      </c>
      <c r="G350" s="176" t="s">
        <v>7111</v>
      </c>
      <c r="H350" s="176" t="s">
        <v>7420</v>
      </c>
      <c r="I350" s="176" t="s">
        <v>6875</v>
      </c>
      <c r="J350" s="176" t="s">
        <v>6875</v>
      </c>
      <c r="K350" s="176" t="s">
        <v>6875</v>
      </c>
      <c r="L350" s="176" t="s">
        <v>857</v>
      </c>
    </row>
    <row r="351" spans="1:12" ht="56.25" x14ac:dyDescent="0.25">
      <c r="A351" s="177" t="s">
        <v>8622</v>
      </c>
      <c r="B351" s="177" t="s">
        <v>8619</v>
      </c>
      <c r="C351" s="177" t="s">
        <v>8620</v>
      </c>
      <c r="D351" s="177" t="s">
        <v>8621</v>
      </c>
      <c r="E351" s="177" t="s">
        <v>7418</v>
      </c>
      <c r="F351" s="177" t="s">
        <v>7419</v>
      </c>
      <c r="G351" s="177" t="s">
        <v>7111</v>
      </c>
      <c r="H351" s="177" t="s">
        <v>7420</v>
      </c>
      <c r="I351" s="177" t="s">
        <v>6875</v>
      </c>
      <c r="J351" s="177" t="s">
        <v>6875</v>
      </c>
      <c r="K351" s="177" t="s">
        <v>6875</v>
      </c>
      <c r="L351" s="177" t="s">
        <v>857</v>
      </c>
    </row>
    <row r="352" spans="1:12" ht="56.25" x14ac:dyDescent="0.25">
      <c r="A352" s="176" t="s">
        <v>8626</v>
      </c>
      <c r="B352" s="176" t="s">
        <v>8623</v>
      </c>
      <c r="C352" s="176" t="s">
        <v>8624</v>
      </c>
      <c r="D352" s="176" t="s">
        <v>8625</v>
      </c>
      <c r="E352" s="176" t="s">
        <v>7418</v>
      </c>
      <c r="F352" s="176" t="s">
        <v>7419</v>
      </c>
      <c r="G352" s="176" t="s">
        <v>7111</v>
      </c>
      <c r="H352" s="176" t="s">
        <v>7420</v>
      </c>
      <c r="I352" s="176" t="s">
        <v>6875</v>
      </c>
      <c r="J352" s="176" t="s">
        <v>6875</v>
      </c>
      <c r="K352" s="176" t="s">
        <v>6875</v>
      </c>
      <c r="L352" s="176" t="s">
        <v>857</v>
      </c>
    </row>
    <row r="353" spans="1:12" ht="67.5" x14ac:dyDescent="0.25">
      <c r="A353" s="177" t="s">
        <v>8630</v>
      </c>
      <c r="B353" s="177" t="s">
        <v>8627</v>
      </c>
      <c r="C353" s="177" t="s">
        <v>8628</v>
      </c>
      <c r="D353" s="177" t="s">
        <v>8629</v>
      </c>
      <c r="E353" s="177" t="s">
        <v>8631</v>
      </c>
      <c r="F353" s="177" t="s">
        <v>8632</v>
      </c>
      <c r="G353" s="177" t="s">
        <v>6929</v>
      </c>
      <c r="H353" s="177" t="s">
        <v>8633</v>
      </c>
      <c r="I353" s="177" t="s">
        <v>6875</v>
      </c>
      <c r="J353" s="177" t="s">
        <v>6875</v>
      </c>
      <c r="K353" s="177" t="s">
        <v>6875</v>
      </c>
      <c r="L353" s="177" t="s">
        <v>857</v>
      </c>
    </row>
    <row r="354" spans="1:12" ht="56.25" x14ac:dyDescent="0.25">
      <c r="A354" s="176" t="s">
        <v>8637</v>
      </c>
      <c r="B354" s="176" t="s">
        <v>8634</v>
      </c>
      <c r="C354" s="176" t="s">
        <v>8635</v>
      </c>
      <c r="D354" s="176" t="s">
        <v>8636</v>
      </c>
      <c r="E354" s="176" t="s">
        <v>8638</v>
      </c>
      <c r="F354" s="176" t="s">
        <v>8639</v>
      </c>
      <c r="G354" s="176" t="s">
        <v>7111</v>
      </c>
      <c r="H354" s="176" t="s">
        <v>8639</v>
      </c>
      <c r="I354" s="176" t="s">
        <v>6875</v>
      </c>
      <c r="J354" s="176" t="s">
        <v>6875</v>
      </c>
      <c r="K354" s="176" t="s">
        <v>6875</v>
      </c>
      <c r="L354" s="176" t="s">
        <v>857</v>
      </c>
    </row>
    <row r="355" spans="1:12" ht="56.25" x14ac:dyDescent="0.25">
      <c r="A355" s="177" t="s">
        <v>1563</v>
      </c>
      <c r="B355" s="177" t="s">
        <v>8640</v>
      </c>
      <c r="C355" s="177" t="s">
        <v>8641</v>
      </c>
      <c r="D355" s="177" t="s">
        <v>3076</v>
      </c>
      <c r="E355" s="177" t="s">
        <v>8642</v>
      </c>
      <c r="F355" s="177" t="s">
        <v>8643</v>
      </c>
      <c r="G355" s="177" t="s">
        <v>7111</v>
      </c>
      <c r="H355" s="177" t="s">
        <v>8643</v>
      </c>
      <c r="I355" s="177" t="s">
        <v>6875</v>
      </c>
      <c r="J355" s="177" t="s">
        <v>6875</v>
      </c>
      <c r="K355" s="177" t="s">
        <v>6875</v>
      </c>
      <c r="L355" s="177" t="s">
        <v>857</v>
      </c>
    </row>
    <row r="356" spans="1:12" ht="56.25" x14ac:dyDescent="0.25">
      <c r="A356" s="176" t="s">
        <v>8647</v>
      </c>
      <c r="B356" s="176" t="s">
        <v>8644</v>
      </c>
      <c r="C356" s="176" t="s">
        <v>8645</v>
      </c>
      <c r="D356" s="176" t="s">
        <v>8646</v>
      </c>
      <c r="E356" s="176" t="s">
        <v>8480</v>
      </c>
      <c r="F356" s="176" t="s">
        <v>8481</v>
      </c>
      <c r="G356" s="176" t="s">
        <v>7111</v>
      </c>
      <c r="H356" s="176" t="s">
        <v>8482</v>
      </c>
      <c r="I356" s="176" t="s">
        <v>6875</v>
      </c>
      <c r="J356" s="176" t="s">
        <v>7099</v>
      </c>
      <c r="K356" s="176" t="s">
        <v>6875</v>
      </c>
      <c r="L356" s="176" t="s">
        <v>857</v>
      </c>
    </row>
    <row r="357" spans="1:12" ht="56.25" x14ac:dyDescent="0.25">
      <c r="A357" s="177" t="s">
        <v>8651</v>
      </c>
      <c r="B357" s="177" t="s">
        <v>8648</v>
      </c>
      <c r="C357" s="177" t="s">
        <v>8649</v>
      </c>
      <c r="D357" s="177" t="s">
        <v>8650</v>
      </c>
      <c r="E357" s="177" t="s">
        <v>7228</v>
      </c>
      <c r="F357" s="177" t="s">
        <v>8465</v>
      </c>
      <c r="G357" s="177" t="s">
        <v>6994</v>
      </c>
      <c r="H357" s="177" t="s">
        <v>8466</v>
      </c>
      <c r="I357" s="177" t="s">
        <v>6875</v>
      </c>
      <c r="J357" s="177" t="s">
        <v>7141</v>
      </c>
      <c r="K357" s="177" t="s">
        <v>6875</v>
      </c>
      <c r="L357" s="177" t="s">
        <v>857</v>
      </c>
    </row>
    <row r="358" spans="1:12" ht="56.25" x14ac:dyDescent="0.25">
      <c r="A358" s="176" t="s">
        <v>8655</v>
      </c>
      <c r="B358" s="176" t="s">
        <v>8652</v>
      </c>
      <c r="C358" s="176" t="s">
        <v>8653</v>
      </c>
      <c r="D358" s="176" t="s">
        <v>8654</v>
      </c>
      <c r="E358" s="176" t="s">
        <v>8480</v>
      </c>
      <c r="F358" s="176" t="s">
        <v>8481</v>
      </c>
      <c r="G358" s="176" t="s">
        <v>7111</v>
      </c>
      <c r="H358" s="176" t="s">
        <v>8482</v>
      </c>
      <c r="I358" s="176" t="s">
        <v>6875</v>
      </c>
      <c r="J358" s="176" t="s">
        <v>6875</v>
      </c>
      <c r="K358" s="176" t="s">
        <v>6875</v>
      </c>
      <c r="L358" s="176" t="s">
        <v>857</v>
      </c>
    </row>
    <row r="359" spans="1:12" ht="56.25" x14ac:dyDescent="0.25">
      <c r="A359" s="177" t="s">
        <v>8659</v>
      </c>
      <c r="B359" s="177" t="s">
        <v>8656</v>
      </c>
      <c r="C359" s="177" t="s">
        <v>8657</v>
      </c>
      <c r="D359" s="177" t="s">
        <v>8658</v>
      </c>
      <c r="E359" s="177" t="s">
        <v>8437</v>
      </c>
      <c r="F359" s="177" t="s">
        <v>8438</v>
      </c>
      <c r="G359" s="177" t="s">
        <v>7111</v>
      </c>
      <c r="H359" s="177" t="s">
        <v>8439</v>
      </c>
      <c r="I359" s="177" t="s">
        <v>6875</v>
      </c>
      <c r="J359" s="177" t="s">
        <v>6875</v>
      </c>
      <c r="K359" s="177" t="s">
        <v>6875</v>
      </c>
      <c r="L359" s="177" t="s">
        <v>857</v>
      </c>
    </row>
    <row r="360" spans="1:12" ht="67.5" x14ac:dyDescent="0.25">
      <c r="A360" s="176" t="s">
        <v>8663</v>
      </c>
      <c r="B360" s="176" t="s">
        <v>8660</v>
      </c>
      <c r="C360" s="176" t="s">
        <v>8661</v>
      </c>
      <c r="D360" s="176" t="s">
        <v>8662</v>
      </c>
      <c r="E360" s="176" t="s">
        <v>8664</v>
      </c>
      <c r="F360" s="176" t="s">
        <v>8665</v>
      </c>
      <c r="G360" s="176" t="s">
        <v>7097</v>
      </c>
      <c r="H360" s="176" t="s">
        <v>8666</v>
      </c>
      <c r="I360" s="176" t="s">
        <v>6875</v>
      </c>
      <c r="J360" s="176" t="s">
        <v>8188</v>
      </c>
      <c r="K360" s="176" t="s">
        <v>6875</v>
      </c>
      <c r="L360" s="176" t="s">
        <v>6884</v>
      </c>
    </row>
    <row r="361" spans="1:12" ht="56.25" x14ac:dyDescent="0.25">
      <c r="A361" s="177" t="s">
        <v>8670</v>
      </c>
      <c r="B361" s="177" t="s">
        <v>8667</v>
      </c>
      <c r="C361" s="177" t="s">
        <v>8668</v>
      </c>
      <c r="D361" s="177" t="s">
        <v>8669</v>
      </c>
      <c r="E361" s="177" t="s">
        <v>7228</v>
      </c>
      <c r="F361" s="177" t="s">
        <v>8465</v>
      </c>
      <c r="G361" s="177" t="s">
        <v>6994</v>
      </c>
      <c r="H361" s="177" t="s">
        <v>8466</v>
      </c>
      <c r="I361" s="177" t="s">
        <v>6875</v>
      </c>
      <c r="J361" s="177" t="s">
        <v>7141</v>
      </c>
      <c r="K361" s="177" t="s">
        <v>6875</v>
      </c>
      <c r="L361" s="177" t="s">
        <v>857</v>
      </c>
    </row>
    <row r="362" spans="1:12" ht="56.25" x14ac:dyDescent="0.25">
      <c r="A362" s="176" t="s">
        <v>1062</v>
      </c>
      <c r="B362" s="176" t="s">
        <v>8671</v>
      </c>
      <c r="C362" s="176" t="s">
        <v>8672</v>
      </c>
      <c r="D362" s="176" t="s">
        <v>1064</v>
      </c>
      <c r="E362" s="176" t="s">
        <v>8085</v>
      </c>
      <c r="F362" s="176" t="s">
        <v>8673</v>
      </c>
      <c r="G362" s="176" t="s">
        <v>7210</v>
      </c>
      <c r="H362" s="176" t="s">
        <v>8673</v>
      </c>
      <c r="I362" s="176" t="s">
        <v>6875</v>
      </c>
      <c r="J362" s="176" t="s">
        <v>6875</v>
      </c>
      <c r="K362" s="176" t="s">
        <v>6875</v>
      </c>
      <c r="L362" s="176" t="s">
        <v>6884</v>
      </c>
    </row>
    <row r="363" spans="1:12" ht="45" x14ac:dyDescent="0.25">
      <c r="A363" s="177" t="s">
        <v>8677</v>
      </c>
      <c r="B363" s="177" t="s">
        <v>8674</v>
      </c>
      <c r="C363" s="177" t="s">
        <v>8675</v>
      </c>
      <c r="D363" s="177" t="s">
        <v>8676</v>
      </c>
      <c r="E363" s="177" t="s">
        <v>8049</v>
      </c>
      <c r="F363" s="177" t="s">
        <v>8050</v>
      </c>
      <c r="G363" s="177" t="s">
        <v>7035</v>
      </c>
      <c r="H363" s="177" t="s">
        <v>8678</v>
      </c>
      <c r="I363" s="177" t="s">
        <v>6901</v>
      </c>
      <c r="J363" s="177" t="s">
        <v>6875</v>
      </c>
      <c r="K363" s="177" t="s">
        <v>6875</v>
      </c>
      <c r="L363" s="177" t="s">
        <v>857</v>
      </c>
    </row>
    <row r="364" spans="1:12" ht="67.5" x14ac:dyDescent="0.25">
      <c r="A364" s="176" t="s">
        <v>1937</v>
      </c>
      <c r="B364" s="176" t="s">
        <v>8679</v>
      </c>
      <c r="C364" s="176" t="s">
        <v>8680</v>
      </c>
      <c r="D364" s="176" t="s">
        <v>8681</v>
      </c>
      <c r="E364" s="176" t="s">
        <v>8682</v>
      </c>
      <c r="F364" s="176" t="s">
        <v>8683</v>
      </c>
      <c r="G364" s="176" t="s">
        <v>8297</v>
      </c>
      <c r="H364" s="176" t="s">
        <v>8683</v>
      </c>
      <c r="I364" s="176" t="s">
        <v>8684</v>
      </c>
      <c r="J364" s="176" t="s">
        <v>6875</v>
      </c>
      <c r="K364" s="176" t="s">
        <v>7092</v>
      </c>
      <c r="L364" s="176" t="s">
        <v>857</v>
      </c>
    </row>
    <row r="365" spans="1:12" ht="56.25" x14ac:dyDescent="0.25">
      <c r="A365" s="177" t="s">
        <v>8688</v>
      </c>
      <c r="B365" s="177" t="s">
        <v>8685</v>
      </c>
      <c r="C365" s="177" t="s">
        <v>8686</v>
      </c>
      <c r="D365" s="177" t="s">
        <v>8687</v>
      </c>
      <c r="E365" s="177" t="s">
        <v>8689</v>
      </c>
      <c r="F365" s="177" t="s">
        <v>8690</v>
      </c>
      <c r="G365" s="177" t="s">
        <v>6994</v>
      </c>
      <c r="H365" s="177" t="s">
        <v>8691</v>
      </c>
      <c r="I365" s="177" t="s">
        <v>6875</v>
      </c>
      <c r="J365" s="177" t="s">
        <v>8692</v>
      </c>
      <c r="K365" s="177" t="s">
        <v>6875</v>
      </c>
      <c r="L365" s="177" t="s">
        <v>857</v>
      </c>
    </row>
    <row r="366" spans="1:12" ht="45" x14ac:dyDescent="0.25">
      <c r="A366" s="176" t="s">
        <v>8696</v>
      </c>
      <c r="B366" s="176" t="s">
        <v>8693</v>
      </c>
      <c r="C366" s="176" t="s">
        <v>8694</v>
      </c>
      <c r="D366" s="176" t="s">
        <v>8695</v>
      </c>
      <c r="E366" s="176" t="s">
        <v>8697</v>
      </c>
      <c r="F366" s="176" t="s">
        <v>8698</v>
      </c>
      <c r="G366" s="176" t="s">
        <v>6981</v>
      </c>
      <c r="H366" s="176" t="s">
        <v>8698</v>
      </c>
      <c r="I366" s="176" t="s">
        <v>6875</v>
      </c>
      <c r="J366" s="176" t="s">
        <v>7689</v>
      </c>
      <c r="K366" s="176" t="s">
        <v>6875</v>
      </c>
      <c r="L366" s="176" t="s">
        <v>857</v>
      </c>
    </row>
    <row r="367" spans="1:12" ht="78.75" x14ac:dyDescent="0.25">
      <c r="A367" s="177" t="s">
        <v>8702</v>
      </c>
      <c r="B367" s="177" t="s">
        <v>8699</v>
      </c>
      <c r="C367" s="177" t="s">
        <v>8700</v>
      </c>
      <c r="D367" s="177" t="s">
        <v>8701</v>
      </c>
      <c r="E367" s="177" t="s">
        <v>8703</v>
      </c>
      <c r="F367" s="177" t="s">
        <v>8704</v>
      </c>
      <c r="G367" s="177" t="s">
        <v>7111</v>
      </c>
      <c r="H367" s="177" t="s">
        <v>8705</v>
      </c>
      <c r="I367" s="177" t="s">
        <v>6875</v>
      </c>
      <c r="J367" s="177" t="s">
        <v>6875</v>
      </c>
      <c r="K367" s="177" t="s">
        <v>6875</v>
      </c>
      <c r="L367" s="177" t="s">
        <v>857</v>
      </c>
    </row>
    <row r="368" spans="1:12" ht="56.25" x14ac:dyDescent="0.25">
      <c r="A368" s="176" t="s">
        <v>8709</v>
      </c>
      <c r="B368" s="176" t="s">
        <v>8706</v>
      </c>
      <c r="C368" s="176" t="s">
        <v>8707</v>
      </c>
      <c r="D368" s="176" t="s">
        <v>8708</v>
      </c>
      <c r="E368" s="176" t="s">
        <v>7345</v>
      </c>
      <c r="F368" s="176" t="s">
        <v>7346</v>
      </c>
      <c r="G368" s="176" t="s">
        <v>6994</v>
      </c>
      <c r="H368" s="176" t="s">
        <v>7347</v>
      </c>
      <c r="I368" s="176" t="s">
        <v>6875</v>
      </c>
      <c r="J368" s="176" t="s">
        <v>7141</v>
      </c>
      <c r="K368" s="176" t="s">
        <v>6875</v>
      </c>
      <c r="L368" s="176" t="s">
        <v>857</v>
      </c>
    </row>
    <row r="369" spans="1:12" ht="56.25" x14ac:dyDescent="0.25">
      <c r="A369" s="177" t="s">
        <v>8713</v>
      </c>
      <c r="B369" s="177" t="s">
        <v>8710</v>
      </c>
      <c r="C369" s="177" t="s">
        <v>8711</v>
      </c>
      <c r="D369" s="177" t="s">
        <v>8712</v>
      </c>
      <c r="E369" s="177" t="s">
        <v>7187</v>
      </c>
      <c r="F369" s="177" t="s">
        <v>7188</v>
      </c>
      <c r="G369" s="177" t="s">
        <v>7111</v>
      </c>
      <c r="H369" s="177" t="s">
        <v>7189</v>
      </c>
      <c r="I369" s="177" t="s">
        <v>6875</v>
      </c>
      <c r="J369" s="177" t="s">
        <v>7099</v>
      </c>
      <c r="K369" s="177" t="s">
        <v>6875</v>
      </c>
      <c r="L369" s="177" t="s">
        <v>857</v>
      </c>
    </row>
    <row r="370" spans="1:12" ht="67.5" x14ac:dyDescent="0.25">
      <c r="A370" s="176" t="s">
        <v>8716</v>
      </c>
      <c r="B370" s="176" t="s">
        <v>8714</v>
      </c>
      <c r="C370" s="176" t="s">
        <v>8715</v>
      </c>
      <c r="D370" s="176" t="s">
        <v>6875</v>
      </c>
      <c r="E370" s="176" t="s">
        <v>8717</v>
      </c>
      <c r="F370" s="176" t="s">
        <v>8718</v>
      </c>
      <c r="G370" s="176" t="s">
        <v>6929</v>
      </c>
      <c r="H370" s="176" t="s">
        <v>8719</v>
      </c>
      <c r="I370" s="176" t="s">
        <v>6875</v>
      </c>
      <c r="J370" s="176" t="s">
        <v>6875</v>
      </c>
      <c r="K370" s="176" t="s">
        <v>6875</v>
      </c>
      <c r="L370" s="176" t="s">
        <v>857</v>
      </c>
    </row>
    <row r="371" spans="1:12" ht="56.25" x14ac:dyDescent="0.25">
      <c r="A371" s="177" t="s">
        <v>8723</v>
      </c>
      <c r="B371" s="177" t="s">
        <v>8720</v>
      </c>
      <c r="C371" s="177" t="s">
        <v>8721</v>
      </c>
      <c r="D371" s="177" t="s">
        <v>8722</v>
      </c>
      <c r="E371" s="177" t="s">
        <v>7128</v>
      </c>
      <c r="F371" s="177" t="s">
        <v>7129</v>
      </c>
      <c r="G371" s="177" t="s">
        <v>7130</v>
      </c>
      <c r="H371" s="177" t="s">
        <v>7129</v>
      </c>
      <c r="I371" s="177" t="s">
        <v>6875</v>
      </c>
      <c r="J371" s="177" t="s">
        <v>6875</v>
      </c>
      <c r="K371" s="177" t="s">
        <v>6875</v>
      </c>
      <c r="L371" s="177" t="s">
        <v>857</v>
      </c>
    </row>
    <row r="372" spans="1:12" ht="33.75" x14ac:dyDescent="0.25">
      <c r="A372" s="176" t="s">
        <v>8727</v>
      </c>
      <c r="B372" s="176" t="s">
        <v>8724</v>
      </c>
      <c r="C372" s="176" t="s">
        <v>8725</v>
      </c>
      <c r="D372" s="176" t="s">
        <v>8726</v>
      </c>
      <c r="E372" s="176" t="s">
        <v>7128</v>
      </c>
      <c r="F372" s="176" t="s">
        <v>7129</v>
      </c>
      <c r="G372" s="176" t="s">
        <v>7130</v>
      </c>
      <c r="H372" s="176" t="s">
        <v>7129</v>
      </c>
      <c r="I372" s="176" t="s">
        <v>6875</v>
      </c>
      <c r="J372" s="176" t="s">
        <v>6875</v>
      </c>
      <c r="K372" s="176" t="s">
        <v>6875</v>
      </c>
      <c r="L372" s="176" t="s">
        <v>857</v>
      </c>
    </row>
    <row r="373" spans="1:12" ht="45" x14ac:dyDescent="0.25">
      <c r="A373" s="177" t="s">
        <v>8731</v>
      </c>
      <c r="B373" s="177" t="s">
        <v>8728</v>
      </c>
      <c r="C373" s="177" t="s">
        <v>8729</v>
      </c>
      <c r="D373" s="177" t="s">
        <v>8730</v>
      </c>
      <c r="E373" s="177" t="s">
        <v>6992</v>
      </c>
      <c r="F373" s="177" t="s">
        <v>6993</v>
      </c>
      <c r="G373" s="177" t="s">
        <v>6994</v>
      </c>
      <c r="H373" s="177" t="s">
        <v>6995</v>
      </c>
      <c r="I373" s="177" t="s">
        <v>6875</v>
      </c>
      <c r="J373" s="177" t="s">
        <v>6875</v>
      </c>
      <c r="K373" s="177" t="s">
        <v>6875</v>
      </c>
      <c r="L373" s="177" t="s">
        <v>6917</v>
      </c>
    </row>
    <row r="374" spans="1:12" ht="56.25" x14ac:dyDescent="0.25">
      <c r="A374" s="176" t="s">
        <v>4061</v>
      </c>
      <c r="B374" s="176" t="s">
        <v>8732</v>
      </c>
      <c r="C374" s="176" t="s">
        <v>8733</v>
      </c>
      <c r="D374" s="176" t="s">
        <v>4063</v>
      </c>
      <c r="E374" s="176" t="s">
        <v>7418</v>
      </c>
      <c r="F374" s="176" t="s">
        <v>7419</v>
      </c>
      <c r="G374" s="176" t="s">
        <v>7111</v>
      </c>
      <c r="H374" s="176" t="s">
        <v>8734</v>
      </c>
      <c r="I374" s="176" t="s">
        <v>6875</v>
      </c>
      <c r="J374" s="176" t="s">
        <v>7099</v>
      </c>
      <c r="K374" s="176" t="s">
        <v>6875</v>
      </c>
      <c r="L374" s="176" t="s">
        <v>6977</v>
      </c>
    </row>
    <row r="375" spans="1:12" ht="90" x14ac:dyDescent="0.25">
      <c r="A375" s="177" t="s">
        <v>8738</v>
      </c>
      <c r="B375" s="177" t="s">
        <v>8735</v>
      </c>
      <c r="C375" s="177" t="s">
        <v>8736</v>
      </c>
      <c r="D375" s="177" t="s">
        <v>8737</v>
      </c>
      <c r="E375" s="177" t="s">
        <v>8480</v>
      </c>
      <c r="F375" s="177" t="s">
        <v>8481</v>
      </c>
      <c r="G375" s="177" t="s">
        <v>7111</v>
      </c>
      <c r="H375" s="177" t="s">
        <v>8482</v>
      </c>
      <c r="I375" s="177" t="s">
        <v>6875</v>
      </c>
      <c r="J375" s="177" t="s">
        <v>8188</v>
      </c>
      <c r="K375" s="177" t="s">
        <v>6875</v>
      </c>
      <c r="L375" s="177" t="s">
        <v>6977</v>
      </c>
    </row>
    <row r="376" spans="1:12" ht="45" x14ac:dyDescent="0.25">
      <c r="A376" s="176" t="s">
        <v>8742</v>
      </c>
      <c r="B376" s="176" t="s">
        <v>8739</v>
      </c>
      <c r="C376" s="176" t="s">
        <v>8740</v>
      </c>
      <c r="D376" s="176" t="s">
        <v>8741</v>
      </c>
      <c r="E376" s="176" t="s">
        <v>8540</v>
      </c>
      <c r="F376" s="176" t="s">
        <v>8541</v>
      </c>
      <c r="G376" s="176" t="s">
        <v>7130</v>
      </c>
      <c r="H376" s="176" t="s">
        <v>8541</v>
      </c>
      <c r="I376" s="176" t="s">
        <v>6875</v>
      </c>
      <c r="J376" s="176" t="s">
        <v>6875</v>
      </c>
      <c r="K376" s="176" t="s">
        <v>6875</v>
      </c>
      <c r="L376" s="176" t="s">
        <v>857</v>
      </c>
    </row>
    <row r="377" spans="1:12" ht="45" x14ac:dyDescent="0.25">
      <c r="A377" s="177" t="s">
        <v>8746</v>
      </c>
      <c r="B377" s="177" t="s">
        <v>8743</v>
      </c>
      <c r="C377" s="177" t="s">
        <v>8744</v>
      </c>
      <c r="D377" s="177" t="s">
        <v>8745</v>
      </c>
      <c r="E377" s="177" t="s">
        <v>8540</v>
      </c>
      <c r="F377" s="177" t="s">
        <v>8541</v>
      </c>
      <c r="G377" s="177" t="s">
        <v>7130</v>
      </c>
      <c r="H377" s="177" t="s">
        <v>8541</v>
      </c>
      <c r="I377" s="177" t="s">
        <v>6875</v>
      </c>
      <c r="J377" s="177" t="s">
        <v>6875</v>
      </c>
      <c r="K377" s="177" t="s">
        <v>6875</v>
      </c>
      <c r="L377" s="177" t="s">
        <v>857</v>
      </c>
    </row>
    <row r="378" spans="1:12" ht="45" x14ac:dyDescent="0.25">
      <c r="A378" s="176" t="s">
        <v>8749</v>
      </c>
      <c r="B378" s="176" t="s">
        <v>8747</v>
      </c>
      <c r="C378" s="176" t="s">
        <v>8748</v>
      </c>
      <c r="D378" s="176" t="s">
        <v>6875</v>
      </c>
      <c r="E378" s="176" t="s">
        <v>8340</v>
      </c>
      <c r="F378" s="176" t="s">
        <v>8341</v>
      </c>
      <c r="G378" s="176" t="s">
        <v>7111</v>
      </c>
      <c r="H378" s="176" t="s">
        <v>8341</v>
      </c>
      <c r="I378" s="176" t="s">
        <v>6875</v>
      </c>
      <c r="J378" s="176" t="s">
        <v>6875</v>
      </c>
      <c r="K378" s="176" t="s">
        <v>6875</v>
      </c>
      <c r="L378" s="176" t="s">
        <v>857</v>
      </c>
    </row>
    <row r="379" spans="1:12" ht="33.75" x14ac:dyDescent="0.25">
      <c r="A379" s="177" t="s">
        <v>8752</v>
      </c>
      <c r="B379" s="177" t="s">
        <v>8750</v>
      </c>
      <c r="C379" s="177" t="s">
        <v>8751</v>
      </c>
      <c r="D379" s="177" t="s">
        <v>6875</v>
      </c>
      <c r="E379" s="177" t="s">
        <v>7128</v>
      </c>
      <c r="F379" s="177" t="s">
        <v>7129</v>
      </c>
      <c r="G379" s="177" t="s">
        <v>7130</v>
      </c>
      <c r="H379" s="177" t="s">
        <v>7129</v>
      </c>
      <c r="I379" s="177" t="s">
        <v>6875</v>
      </c>
      <c r="J379" s="177" t="s">
        <v>6875</v>
      </c>
      <c r="K379" s="177" t="s">
        <v>6875</v>
      </c>
      <c r="L379" s="177" t="s">
        <v>857</v>
      </c>
    </row>
    <row r="380" spans="1:12" ht="45" x14ac:dyDescent="0.25">
      <c r="A380" s="176" t="s">
        <v>8756</v>
      </c>
      <c r="B380" s="176" t="s">
        <v>8753</v>
      </c>
      <c r="C380" s="176" t="s">
        <v>8754</v>
      </c>
      <c r="D380" s="176" t="s">
        <v>8755</v>
      </c>
      <c r="E380" s="176" t="s">
        <v>7742</v>
      </c>
      <c r="F380" s="176" t="s">
        <v>7743</v>
      </c>
      <c r="G380" s="176" t="s">
        <v>7028</v>
      </c>
      <c r="H380" s="176" t="s">
        <v>7743</v>
      </c>
      <c r="I380" s="176" t="s">
        <v>6875</v>
      </c>
      <c r="J380" s="176" t="s">
        <v>6875</v>
      </c>
      <c r="K380" s="176" t="s">
        <v>6875</v>
      </c>
      <c r="L380" s="176" t="s">
        <v>857</v>
      </c>
    </row>
    <row r="381" spans="1:12" ht="78.75" x14ac:dyDescent="0.25">
      <c r="A381" s="177" t="s">
        <v>8760</v>
      </c>
      <c r="B381" s="177" t="s">
        <v>8757</v>
      </c>
      <c r="C381" s="177" t="s">
        <v>8758</v>
      </c>
      <c r="D381" s="177" t="s">
        <v>8759</v>
      </c>
      <c r="E381" s="177" t="s">
        <v>8761</v>
      </c>
      <c r="F381" s="177" t="s">
        <v>8762</v>
      </c>
      <c r="G381" s="177" t="s">
        <v>7111</v>
      </c>
      <c r="H381" s="177" t="s">
        <v>8763</v>
      </c>
      <c r="I381" s="177" t="s">
        <v>6875</v>
      </c>
      <c r="J381" s="177" t="s">
        <v>6875</v>
      </c>
      <c r="K381" s="177" t="s">
        <v>6875</v>
      </c>
      <c r="L381" s="177" t="s">
        <v>857</v>
      </c>
    </row>
    <row r="382" spans="1:12" ht="67.5" x14ac:dyDescent="0.25">
      <c r="A382" s="176" t="s">
        <v>8767</v>
      </c>
      <c r="B382" s="176" t="s">
        <v>8764</v>
      </c>
      <c r="C382" s="176" t="s">
        <v>8765</v>
      </c>
      <c r="D382" s="176" t="s">
        <v>8766</v>
      </c>
      <c r="E382" s="176" t="s">
        <v>7345</v>
      </c>
      <c r="F382" s="176" t="s">
        <v>7346</v>
      </c>
      <c r="G382" s="176" t="s">
        <v>6994</v>
      </c>
      <c r="H382" s="176" t="s">
        <v>7347</v>
      </c>
      <c r="I382" s="176" t="s">
        <v>6875</v>
      </c>
      <c r="J382" s="176" t="s">
        <v>7099</v>
      </c>
      <c r="K382" s="176" t="s">
        <v>6875</v>
      </c>
      <c r="L382" s="176" t="s">
        <v>857</v>
      </c>
    </row>
    <row r="383" spans="1:12" ht="78.75" x14ac:dyDescent="0.25">
      <c r="A383" s="177" t="s">
        <v>8771</v>
      </c>
      <c r="B383" s="177" t="s">
        <v>8768</v>
      </c>
      <c r="C383" s="177" t="s">
        <v>8769</v>
      </c>
      <c r="D383" s="177" t="s">
        <v>8770</v>
      </c>
      <c r="E383" s="177" t="s">
        <v>8772</v>
      </c>
      <c r="F383" s="177" t="s">
        <v>8773</v>
      </c>
      <c r="G383" s="177" t="s">
        <v>7111</v>
      </c>
      <c r="H383" s="177" t="s">
        <v>8774</v>
      </c>
      <c r="I383" s="177" t="s">
        <v>6875</v>
      </c>
      <c r="J383" s="177" t="s">
        <v>8775</v>
      </c>
      <c r="K383" s="177" t="s">
        <v>6875</v>
      </c>
      <c r="L383" s="177" t="s">
        <v>8255</v>
      </c>
    </row>
    <row r="384" spans="1:12" ht="56.25" x14ac:dyDescent="0.25">
      <c r="A384" s="176" t="s">
        <v>8779</v>
      </c>
      <c r="B384" s="176" t="s">
        <v>8776</v>
      </c>
      <c r="C384" s="176" t="s">
        <v>8777</v>
      </c>
      <c r="D384" s="176" t="s">
        <v>8778</v>
      </c>
      <c r="E384" s="176" t="s">
        <v>7128</v>
      </c>
      <c r="F384" s="176" t="s">
        <v>7129</v>
      </c>
      <c r="G384" s="176" t="s">
        <v>7130</v>
      </c>
      <c r="H384" s="176" t="s">
        <v>7129</v>
      </c>
      <c r="I384" s="176" t="s">
        <v>6875</v>
      </c>
      <c r="J384" s="176" t="s">
        <v>6875</v>
      </c>
      <c r="K384" s="176" t="s">
        <v>6875</v>
      </c>
      <c r="L384" s="176" t="s">
        <v>857</v>
      </c>
    </row>
    <row r="385" spans="1:12" ht="33.75" x14ac:dyDescent="0.25">
      <c r="A385" s="177" t="s">
        <v>8783</v>
      </c>
      <c r="B385" s="177" t="s">
        <v>8780</v>
      </c>
      <c r="C385" s="177" t="s">
        <v>8781</v>
      </c>
      <c r="D385" s="177" t="s">
        <v>8782</v>
      </c>
      <c r="E385" s="177" t="s">
        <v>7463</v>
      </c>
      <c r="F385" s="177" t="s">
        <v>7464</v>
      </c>
      <c r="G385" s="177" t="s">
        <v>7465</v>
      </c>
      <c r="H385" s="177" t="s">
        <v>7464</v>
      </c>
      <c r="I385" s="177" t="s">
        <v>6875</v>
      </c>
      <c r="J385" s="177" t="s">
        <v>6875</v>
      </c>
      <c r="K385" s="177" t="s">
        <v>6875</v>
      </c>
      <c r="L385" s="177" t="s">
        <v>857</v>
      </c>
    </row>
    <row r="386" spans="1:12" ht="45" x14ac:dyDescent="0.25">
      <c r="A386" s="176" t="s">
        <v>8787</v>
      </c>
      <c r="B386" s="176" t="s">
        <v>8784</v>
      </c>
      <c r="C386" s="176" t="s">
        <v>8785</v>
      </c>
      <c r="D386" s="176" t="s">
        <v>8786</v>
      </c>
      <c r="E386" s="176" t="s">
        <v>7175</v>
      </c>
      <c r="F386" s="176" t="s">
        <v>7176</v>
      </c>
      <c r="G386" s="176" t="s">
        <v>7111</v>
      </c>
      <c r="H386" s="176" t="s">
        <v>7177</v>
      </c>
      <c r="I386" s="176" t="s">
        <v>6875</v>
      </c>
      <c r="J386" s="176" t="s">
        <v>7141</v>
      </c>
      <c r="K386" s="176" t="s">
        <v>6875</v>
      </c>
      <c r="L386" s="176" t="s">
        <v>857</v>
      </c>
    </row>
    <row r="387" spans="1:12" ht="33.75" x14ac:dyDescent="0.25">
      <c r="A387" s="177" t="s">
        <v>8791</v>
      </c>
      <c r="B387" s="177" t="s">
        <v>8788</v>
      </c>
      <c r="C387" s="177" t="s">
        <v>8789</v>
      </c>
      <c r="D387" s="177" t="s">
        <v>8790</v>
      </c>
      <c r="E387" s="177" t="s">
        <v>7271</v>
      </c>
      <c r="F387" s="177" t="s">
        <v>7272</v>
      </c>
      <c r="G387" s="177" t="s">
        <v>6994</v>
      </c>
      <c r="H387" s="177" t="s">
        <v>7272</v>
      </c>
      <c r="I387" s="177" t="s">
        <v>6875</v>
      </c>
      <c r="J387" s="177" t="s">
        <v>6875</v>
      </c>
      <c r="K387" s="177" t="s">
        <v>6875</v>
      </c>
      <c r="L387" s="177" t="s">
        <v>857</v>
      </c>
    </row>
    <row r="388" spans="1:12" ht="56.25" x14ac:dyDescent="0.25">
      <c r="A388" s="176" t="s">
        <v>8794</v>
      </c>
      <c r="B388" s="176" t="s">
        <v>8792</v>
      </c>
      <c r="C388" s="176" t="s">
        <v>8793</v>
      </c>
      <c r="D388" s="176" t="s">
        <v>6875</v>
      </c>
      <c r="E388" s="176" t="s">
        <v>8795</v>
      </c>
      <c r="F388" s="176" t="s">
        <v>8796</v>
      </c>
      <c r="G388" s="176" t="s">
        <v>7111</v>
      </c>
      <c r="H388" s="176" t="s">
        <v>8797</v>
      </c>
      <c r="I388" s="176" t="s">
        <v>6875</v>
      </c>
      <c r="J388" s="176" t="s">
        <v>7141</v>
      </c>
      <c r="K388" s="176" t="s">
        <v>6875</v>
      </c>
      <c r="L388" s="176" t="s">
        <v>857</v>
      </c>
    </row>
    <row r="389" spans="1:12" ht="67.5" x14ac:dyDescent="0.25">
      <c r="A389" s="177" t="s">
        <v>8801</v>
      </c>
      <c r="B389" s="177" t="s">
        <v>8798</v>
      </c>
      <c r="C389" s="177" t="s">
        <v>8799</v>
      </c>
      <c r="D389" s="177" t="s">
        <v>8800</v>
      </c>
      <c r="E389" s="177" t="s">
        <v>7187</v>
      </c>
      <c r="F389" s="177" t="s">
        <v>7188</v>
      </c>
      <c r="G389" s="177" t="s">
        <v>7111</v>
      </c>
      <c r="H389" s="177" t="s">
        <v>7189</v>
      </c>
      <c r="I389" s="177" t="s">
        <v>6875</v>
      </c>
      <c r="J389" s="177" t="s">
        <v>7141</v>
      </c>
      <c r="K389" s="177" t="s">
        <v>6875</v>
      </c>
      <c r="L389" s="177" t="s">
        <v>857</v>
      </c>
    </row>
    <row r="390" spans="1:12" ht="45" x14ac:dyDescent="0.25">
      <c r="A390" s="176" t="s">
        <v>8804</v>
      </c>
      <c r="B390" s="176" t="s">
        <v>8802</v>
      </c>
      <c r="C390" s="176" t="s">
        <v>8803</v>
      </c>
      <c r="D390" s="176" t="s">
        <v>6875</v>
      </c>
      <c r="E390" s="176" t="s">
        <v>8449</v>
      </c>
      <c r="F390" s="176" t="s">
        <v>8450</v>
      </c>
      <c r="G390" s="176" t="s">
        <v>7130</v>
      </c>
      <c r="H390" s="176" t="s">
        <v>8450</v>
      </c>
      <c r="I390" s="176" t="s">
        <v>6875</v>
      </c>
      <c r="J390" s="176" t="s">
        <v>6875</v>
      </c>
      <c r="K390" s="176" t="s">
        <v>6875</v>
      </c>
      <c r="L390" s="176" t="s">
        <v>857</v>
      </c>
    </row>
    <row r="391" spans="1:12" ht="56.25" x14ac:dyDescent="0.25">
      <c r="A391" s="177" t="s">
        <v>3859</v>
      </c>
      <c r="B391" s="177" t="s">
        <v>8805</v>
      </c>
      <c r="C391" s="177" t="s">
        <v>8806</v>
      </c>
      <c r="D391" s="177" t="s">
        <v>3861</v>
      </c>
      <c r="E391" s="177" t="s">
        <v>7187</v>
      </c>
      <c r="F391" s="177" t="s">
        <v>7188</v>
      </c>
      <c r="G391" s="177" t="s">
        <v>7111</v>
      </c>
      <c r="H391" s="177" t="s">
        <v>7189</v>
      </c>
      <c r="I391" s="177" t="s">
        <v>6875</v>
      </c>
      <c r="J391" s="177" t="s">
        <v>6875</v>
      </c>
      <c r="K391" s="177" t="s">
        <v>6875</v>
      </c>
      <c r="L391" s="177" t="s">
        <v>857</v>
      </c>
    </row>
    <row r="392" spans="1:12" ht="78.75" x14ac:dyDescent="0.25">
      <c r="A392" s="176" t="s">
        <v>8809</v>
      </c>
      <c r="B392" s="176" t="s">
        <v>8807</v>
      </c>
      <c r="C392" s="176" t="s">
        <v>8808</v>
      </c>
      <c r="D392" s="176" t="s">
        <v>6875</v>
      </c>
      <c r="E392" s="176" t="s">
        <v>7187</v>
      </c>
      <c r="F392" s="176" t="s">
        <v>7188</v>
      </c>
      <c r="G392" s="176" t="s">
        <v>7111</v>
      </c>
      <c r="H392" s="176" t="s">
        <v>7189</v>
      </c>
      <c r="I392" s="176" t="s">
        <v>6875</v>
      </c>
      <c r="J392" s="176" t="s">
        <v>8188</v>
      </c>
      <c r="K392" s="176" t="s">
        <v>6875</v>
      </c>
      <c r="L392" s="176" t="s">
        <v>857</v>
      </c>
    </row>
    <row r="393" spans="1:12" ht="56.25" x14ac:dyDescent="0.25">
      <c r="A393" s="177" t="s">
        <v>8812</v>
      </c>
      <c r="B393" s="177" t="s">
        <v>8810</v>
      </c>
      <c r="C393" s="177" t="s">
        <v>8811</v>
      </c>
      <c r="D393" s="177" t="s">
        <v>6875</v>
      </c>
      <c r="E393" s="177" t="s">
        <v>7345</v>
      </c>
      <c r="F393" s="177" t="s">
        <v>7346</v>
      </c>
      <c r="G393" s="177" t="s">
        <v>6994</v>
      </c>
      <c r="H393" s="177" t="s">
        <v>7347</v>
      </c>
      <c r="I393" s="177" t="s">
        <v>6875</v>
      </c>
      <c r="J393" s="177" t="s">
        <v>7099</v>
      </c>
      <c r="K393" s="177" t="s">
        <v>6875</v>
      </c>
      <c r="L393" s="177" t="s">
        <v>857</v>
      </c>
    </row>
    <row r="394" spans="1:12" ht="67.5" x14ac:dyDescent="0.25">
      <c r="A394" s="176" t="s">
        <v>8816</v>
      </c>
      <c r="B394" s="176" t="s">
        <v>8813</v>
      </c>
      <c r="C394" s="176" t="s">
        <v>8814</v>
      </c>
      <c r="D394" s="176" t="s">
        <v>8815</v>
      </c>
      <c r="E394" s="176" t="s">
        <v>7345</v>
      </c>
      <c r="F394" s="176" t="s">
        <v>7346</v>
      </c>
      <c r="G394" s="176" t="s">
        <v>6994</v>
      </c>
      <c r="H394" s="176" t="s">
        <v>7347</v>
      </c>
      <c r="I394" s="176" t="s">
        <v>6875</v>
      </c>
      <c r="J394" s="176" t="s">
        <v>6875</v>
      </c>
      <c r="K394" s="176" t="s">
        <v>6875</v>
      </c>
      <c r="L394" s="176" t="s">
        <v>857</v>
      </c>
    </row>
    <row r="395" spans="1:12" ht="67.5" x14ac:dyDescent="0.25">
      <c r="A395" s="177" t="s">
        <v>8820</v>
      </c>
      <c r="B395" s="177" t="s">
        <v>8817</v>
      </c>
      <c r="C395" s="177" t="s">
        <v>8818</v>
      </c>
      <c r="D395" s="177" t="s">
        <v>8819</v>
      </c>
      <c r="E395" s="177" t="s">
        <v>8415</v>
      </c>
      <c r="F395" s="177" t="s">
        <v>8416</v>
      </c>
      <c r="G395" s="177" t="s">
        <v>6994</v>
      </c>
      <c r="H395" s="177" t="s">
        <v>8417</v>
      </c>
      <c r="I395" s="177" t="s">
        <v>6875</v>
      </c>
      <c r="J395" s="177" t="s">
        <v>8188</v>
      </c>
      <c r="K395" s="177" t="s">
        <v>6875</v>
      </c>
      <c r="L395" s="177" t="s">
        <v>857</v>
      </c>
    </row>
    <row r="396" spans="1:12" ht="90" x14ac:dyDescent="0.25">
      <c r="A396" s="176" t="s">
        <v>8824</v>
      </c>
      <c r="B396" s="176" t="s">
        <v>8821</v>
      </c>
      <c r="C396" s="176" t="s">
        <v>8822</v>
      </c>
      <c r="D396" s="176" t="s">
        <v>8823</v>
      </c>
      <c r="E396" s="176" t="s">
        <v>7175</v>
      </c>
      <c r="F396" s="176" t="s">
        <v>7176</v>
      </c>
      <c r="G396" s="176" t="s">
        <v>7111</v>
      </c>
      <c r="H396" s="176" t="s">
        <v>7177</v>
      </c>
      <c r="I396" s="176" t="s">
        <v>6875</v>
      </c>
      <c r="J396" s="176" t="s">
        <v>7141</v>
      </c>
      <c r="K396" s="176" t="s">
        <v>6875</v>
      </c>
      <c r="L396" s="176" t="s">
        <v>857</v>
      </c>
    </row>
    <row r="397" spans="1:12" ht="67.5" x14ac:dyDescent="0.25">
      <c r="A397" s="177" t="s">
        <v>3539</v>
      </c>
      <c r="B397" s="177" t="s">
        <v>8825</v>
      </c>
      <c r="C397" s="177" t="s">
        <v>8826</v>
      </c>
      <c r="D397" s="177" t="s">
        <v>3541</v>
      </c>
      <c r="E397" s="177" t="s">
        <v>7228</v>
      </c>
      <c r="F397" s="177" t="s">
        <v>7229</v>
      </c>
      <c r="G397" s="177" t="s">
        <v>6994</v>
      </c>
      <c r="H397" s="177" t="s">
        <v>7230</v>
      </c>
      <c r="I397" s="177" t="s">
        <v>6875</v>
      </c>
      <c r="J397" s="177" t="s">
        <v>6875</v>
      </c>
      <c r="K397" s="177" t="s">
        <v>6875</v>
      </c>
      <c r="L397" s="177" t="s">
        <v>857</v>
      </c>
    </row>
    <row r="398" spans="1:12" ht="56.25" x14ac:dyDescent="0.25">
      <c r="A398" s="176" t="s">
        <v>8830</v>
      </c>
      <c r="B398" s="176" t="s">
        <v>8827</v>
      </c>
      <c r="C398" s="176" t="s">
        <v>8828</v>
      </c>
      <c r="D398" s="176" t="s">
        <v>8829</v>
      </c>
      <c r="E398" s="176" t="s">
        <v>8437</v>
      </c>
      <c r="F398" s="176" t="s">
        <v>8438</v>
      </c>
      <c r="G398" s="176" t="s">
        <v>7111</v>
      </c>
      <c r="H398" s="176" t="s">
        <v>8439</v>
      </c>
      <c r="I398" s="176" t="s">
        <v>6875</v>
      </c>
      <c r="J398" s="176" t="s">
        <v>8188</v>
      </c>
      <c r="K398" s="176" t="s">
        <v>6875</v>
      </c>
      <c r="L398" s="176" t="s">
        <v>857</v>
      </c>
    </row>
    <row r="399" spans="1:12" ht="56.25" x14ac:dyDescent="0.25">
      <c r="A399" s="177" t="s">
        <v>3463</v>
      </c>
      <c r="B399" s="177" t="s">
        <v>8831</v>
      </c>
      <c r="C399" s="177" t="s">
        <v>8832</v>
      </c>
      <c r="D399" s="177" t="s">
        <v>3465</v>
      </c>
      <c r="E399" s="177" t="s">
        <v>7418</v>
      </c>
      <c r="F399" s="177" t="s">
        <v>7419</v>
      </c>
      <c r="G399" s="177" t="s">
        <v>7111</v>
      </c>
      <c r="H399" s="177" t="s">
        <v>7420</v>
      </c>
      <c r="I399" s="177" t="s">
        <v>6875</v>
      </c>
      <c r="J399" s="177" t="s">
        <v>8188</v>
      </c>
      <c r="K399" s="177" t="s">
        <v>6875</v>
      </c>
      <c r="L399" s="177" t="s">
        <v>857</v>
      </c>
    </row>
    <row r="400" spans="1:12" ht="67.5" x14ac:dyDescent="0.25">
      <c r="A400" s="176" t="s">
        <v>4019</v>
      </c>
      <c r="B400" s="176" t="s">
        <v>8833</v>
      </c>
      <c r="C400" s="176" t="s">
        <v>8834</v>
      </c>
      <c r="D400" s="176" t="s">
        <v>4021</v>
      </c>
      <c r="E400" s="176" t="s">
        <v>7335</v>
      </c>
      <c r="F400" s="176" t="s">
        <v>7336</v>
      </c>
      <c r="G400" s="176" t="s">
        <v>7111</v>
      </c>
      <c r="H400" s="176" t="s">
        <v>7337</v>
      </c>
      <c r="I400" s="176" t="s">
        <v>6875</v>
      </c>
      <c r="J400" s="176" t="s">
        <v>7141</v>
      </c>
      <c r="K400" s="176" t="s">
        <v>6875</v>
      </c>
      <c r="L400" s="176" t="s">
        <v>6884</v>
      </c>
    </row>
    <row r="401" spans="1:12" ht="56.25" x14ac:dyDescent="0.25">
      <c r="A401" s="177" t="s">
        <v>6875</v>
      </c>
      <c r="B401" s="177" t="s">
        <v>8835</v>
      </c>
      <c r="C401" s="177" t="s">
        <v>8836</v>
      </c>
      <c r="D401" s="177" t="s">
        <v>8837</v>
      </c>
      <c r="E401" s="177" t="s">
        <v>8838</v>
      </c>
      <c r="F401" s="177" t="s">
        <v>8839</v>
      </c>
      <c r="G401" s="177" t="s">
        <v>7154</v>
      </c>
      <c r="H401" s="177" t="s">
        <v>8840</v>
      </c>
      <c r="I401" s="177" t="s">
        <v>6875</v>
      </c>
      <c r="J401" s="177" t="s">
        <v>6875</v>
      </c>
      <c r="K401" s="177" t="s">
        <v>6875</v>
      </c>
      <c r="L401" s="177" t="s">
        <v>857</v>
      </c>
    </row>
    <row r="402" spans="1:12" ht="67.5" x14ac:dyDescent="0.25">
      <c r="A402" s="176" t="s">
        <v>6875</v>
      </c>
      <c r="B402" s="176" t="s">
        <v>8841</v>
      </c>
      <c r="C402" s="176" t="s">
        <v>8842</v>
      </c>
      <c r="D402" s="176" t="s">
        <v>8843</v>
      </c>
      <c r="E402" s="176" t="s">
        <v>8844</v>
      </c>
      <c r="F402" s="176" t="s">
        <v>8845</v>
      </c>
      <c r="G402" s="176" t="s">
        <v>8297</v>
      </c>
      <c r="H402" s="176" t="s">
        <v>8845</v>
      </c>
      <c r="I402" s="176" t="s">
        <v>6875</v>
      </c>
      <c r="J402" s="176" t="s">
        <v>6875</v>
      </c>
      <c r="K402" s="176" t="s">
        <v>7092</v>
      </c>
      <c r="L402" s="176" t="s">
        <v>857</v>
      </c>
    </row>
    <row r="403" spans="1:12" ht="123.75" x14ac:dyDescent="0.25">
      <c r="A403" s="177" t="s">
        <v>6875</v>
      </c>
      <c r="B403" s="177" t="s">
        <v>8846</v>
      </c>
      <c r="C403" s="177" t="s">
        <v>8847</v>
      </c>
      <c r="D403" s="177" t="s">
        <v>8848</v>
      </c>
      <c r="E403" s="177" t="s">
        <v>7249</v>
      </c>
      <c r="F403" s="177" t="s">
        <v>7250</v>
      </c>
      <c r="G403" s="177" t="s">
        <v>7028</v>
      </c>
      <c r="H403" s="177" t="s">
        <v>7250</v>
      </c>
      <c r="I403" s="177" t="s">
        <v>6875</v>
      </c>
      <c r="J403" s="177" t="s">
        <v>6875</v>
      </c>
      <c r="K403" s="177" t="s">
        <v>6875</v>
      </c>
      <c r="L403" s="177" t="s">
        <v>857</v>
      </c>
    </row>
    <row r="404" spans="1:12" ht="56.25" x14ac:dyDescent="0.25">
      <c r="A404" s="176" t="s">
        <v>8852</v>
      </c>
      <c r="B404" s="176" t="s">
        <v>8849</v>
      </c>
      <c r="C404" s="176" t="s">
        <v>8850</v>
      </c>
      <c r="D404" s="176" t="s">
        <v>8851</v>
      </c>
      <c r="E404" s="176" t="s">
        <v>7848</v>
      </c>
      <c r="F404" s="176" t="s">
        <v>7849</v>
      </c>
      <c r="G404" s="176" t="s">
        <v>7465</v>
      </c>
      <c r="H404" s="176" t="s">
        <v>7849</v>
      </c>
      <c r="I404" s="176" t="s">
        <v>6875</v>
      </c>
      <c r="J404" s="176" t="s">
        <v>6875</v>
      </c>
      <c r="K404" s="176" t="s">
        <v>6875</v>
      </c>
      <c r="L404" s="176" t="s">
        <v>857</v>
      </c>
    </row>
    <row r="405" spans="1:12" ht="135" x14ac:dyDescent="0.25">
      <c r="A405" s="177" t="s">
        <v>6875</v>
      </c>
      <c r="B405" s="177" t="s">
        <v>8853</v>
      </c>
      <c r="C405" s="177" t="s">
        <v>8854</v>
      </c>
      <c r="D405" s="177" t="s">
        <v>8855</v>
      </c>
      <c r="E405" s="177" t="s">
        <v>7265</v>
      </c>
      <c r="F405" s="177" t="s">
        <v>7266</v>
      </c>
      <c r="G405" s="177" t="s">
        <v>7267</v>
      </c>
      <c r="H405" s="177" t="s">
        <v>7268</v>
      </c>
      <c r="I405" s="177" t="s">
        <v>6875</v>
      </c>
      <c r="J405" s="177" t="s">
        <v>6875</v>
      </c>
      <c r="K405" s="177" t="s">
        <v>6875</v>
      </c>
      <c r="L405" s="177" t="s">
        <v>857</v>
      </c>
    </row>
    <row r="406" spans="1:12" ht="90" x14ac:dyDescent="0.25">
      <c r="A406" s="176" t="s">
        <v>6875</v>
      </c>
      <c r="B406" s="176" t="s">
        <v>8856</v>
      </c>
      <c r="C406" s="176" t="s">
        <v>8857</v>
      </c>
      <c r="D406" s="176" t="s">
        <v>8858</v>
      </c>
      <c r="E406" s="176" t="s">
        <v>7265</v>
      </c>
      <c r="F406" s="176" t="s">
        <v>7266</v>
      </c>
      <c r="G406" s="176" t="s">
        <v>7267</v>
      </c>
      <c r="H406" s="176" t="s">
        <v>7268</v>
      </c>
      <c r="I406" s="176" t="s">
        <v>6875</v>
      </c>
      <c r="J406" s="176" t="s">
        <v>6875</v>
      </c>
      <c r="K406" s="176" t="s">
        <v>6875</v>
      </c>
      <c r="L406" s="176" t="s">
        <v>857</v>
      </c>
    </row>
    <row r="407" spans="1:12" ht="78.75" x14ac:dyDescent="0.25">
      <c r="A407" s="177" t="s">
        <v>6875</v>
      </c>
      <c r="B407" s="177" t="s">
        <v>8859</v>
      </c>
      <c r="C407" s="177" t="s">
        <v>8860</v>
      </c>
      <c r="D407" s="177" t="s">
        <v>8861</v>
      </c>
      <c r="E407" s="177" t="s">
        <v>8862</v>
      </c>
      <c r="F407" s="177" t="s">
        <v>8863</v>
      </c>
      <c r="G407" s="177" t="s">
        <v>7154</v>
      </c>
      <c r="H407" s="177" t="s">
        <v>8863</v>
      </c>
      <c r="I407" s="177" t="s">
        <v>6875</v>
      </c>
      <c r="J407" s="177" t="s">
        <v>6875</v>
      </c>
      <c r="K407" s="177" t="s">
        <v>6875</v>
      </c>
      <c r="L407" s="177" t="s">
        <v>857</v>
      </c>
    </row>
    <row r="408" spans="1:12" ht="33.75" x14ac:dyDescent="0.25">
      <c r="A408" s="176" t="s">
        <v>8867</v>
      </c>
      <c r="B408" s="176" t="s">
        <v>8864</v>
      </c>
      <c r="C408" s="176" t="s">
        <v>8865</v>
      </c>
      <c r="D408" s="176" t="s">
        <v>8866</v>
      </c>
      <c r="E408" s="176" t="s">
        <v>8868</v>
      </c>
      <c r="F408" s="176" t="s">
        <v>8869</v>
      </c>
      <c r="G408" s="176" t="s">
        <v>7035</v>
      </c>
      <c r="H408" s="176" t="s">
        <v>8869</v>
      </c>
      <c r="I408" s="176" t="s">
        <v>6875</v>
      </c>
      <c r="J408" s="176" t="s">
        <v>6875</v>
      </c>
      <c r="K408" s="176" t="s">
        <v>6875</v>
      </c>
      <c r="L408" s="176" t="s">
        <v>857</v>
      </c>
    </row>
    <row r="409" spans="1:12" ht="78.75" x14ac:dyDescent="0.25">
      <c r="A409" s="177" t="s">
        <v>6875</v>
      </c>
      <c r="B409" s="177" t="s">
        <v>8870</v>
      </c>
      <c r="C409" s="177" t="s">
        <v>8871</v>
      </c>
      <c r="D409" s="177" t="s">
        <v>8872</v>
      </c>
      <c r="E409" s="177" t="s">
        <v>8873</v>
      </c>
      <c r="F409" s="177" t="s">
        <v>8874</v>
      </c>
      <c r="G409" s="177" t="s">
        <v>7618</v>
      </c>
      <c r="H409" s="177" t="s">
        <v>8875</v>
      </c>
      <c r="I409" s="177" t="s">
        <v>6875</v>
      </c>
      <c r="J409" s="177" t="s">
        <v>6875</v>
      </c>
      <c r="K409" s="177" t="s">
        <v>6875</v>
      </c>
      <c r="L409" s="177" t="s">
        <v>857</v>
      </c>
    </row>
    <row r="410" spans="1:12" ht="56.25" x14ac:dyDescent="0.25">
      <c r="A410" s="176" t="s">
        <v>8879</v>
      </c>
      <c r="B410" s="176" t="s">
        <v>8876</v>
      </c>
      <c r="C410" s="176" t="s">
        <v>8877</v>
      </c>
      <c r="D410" s="176" t="s">
        <v>8878</v>
      </c>
      <c r="E410" s="176" t="s">
        <v>8880</v>
      </c>
      <c r="F410" s="176" t="s">
        <v>8881</v>
      </c>
      <c r="G410" s="176" t="s">
        <v>7002</v>
      </c>
      <c r="H410" s="176" t="s">
        <v>8882</v>
      </c>
      <c r="I410" s="176" t="s">
        <v>6875</v>
      </c>
      <c r="J410" s="176" t="s">
        <v>6875</v>
      </c>
      <c r="K410" s="176" t="s">
        <v>6875</v>
      </c>
      <c r="L410" s="176" t="s">
        <v>857</v>
      </c>
    </row>
    <row r="411" spans="1:12" ht="33.75" x14ac:dyDescent="0.25">
      <c r="A411" s="177" t="s">
        <v>6875</v>
      </c>
      <c r="B411" s="177" t="s">
        <v>8883</v>
      </c>
      <c r="C411" s="177" t="s">
        <v>8884</v>
      </c>
      <c r="D411" s="177" t="s">
        <v>8885</v>
      </c>
      <c r="E411" s="177" t="s">
        <v>7589</v>
      </c>
      <c r="F411" s="177" t="s">
        <v>7590</v>
      </c>
      <c r="G411" s="177" t="s">
        <v>7591</v>
      </c>
      <c r="H411" s="177" t="s">
        <v>7590</v>
      </c>
      <c r="I411" s="177" t="s">
        <v>6875</v>
      </c>
      <c r="J411" s="177" t="s">
        <v>6875</v>
      </c>
      <c r="K411" s="177" t="s">
        <v>6875</v>
      </c>
      <c r="L411" s="177" t="s">
        <v>857</v>
      </c>
    </row>
    <row r="412" spans="1:12" ht="56.25" x14ac:dyDescent="0.25">
      <c r="A412" s="176" t="s">
        <v>8889</v>
      </c>
      <c r="B412" s="176" t="s">
        <v>8886</v>
      </c>
      <c r="C412" s="176" t="s">
        <v>8887</v>
      </c>
      <c r="D412" s="176" t="s">
        <v>8888</v>
      </c>
      <c r="E412" s="176" t="s">
        <v>8890</v>
      </c>
      <c r="F412" s="176" t="s">
        <v>8891</v>
      </c>
      <c r="G412" s="176" t="s">
        <v>6929</v>
      </c>
      <c r="H412" s="176" t="s">
        <v>8891</v>
      </c>
      <c r="I412" s="176" t="s">
        <v>6875</v>
      </c>
      <c r="J412" s="176" t="s">
        <v>6875</v>
      </c>
      <c r="K412" s="176" t="s">
        <v>6875</v>
      </c>
      <c r="L412" s="176" t="s">
        <v>857</v>
      </c>
    </row>
    <row r="413" spans="1:12" ht="90" x14ac:dyDescent="0.25">
      <c r="A413" s="177" t="s">
        <v>8895</v>
      </c>
      <c r="B413" s="177" t="s">
        <v>8892</v>
      </c>
      <c r="C413" s="177" t="s">
        <v>8893</v>
      </c>
      <c r="D413" s="177" t="s">
        <v>8894</v>
      </c>
      <c r="E413" s="177" t="s">
        <v>8896</v>
      </c>
      <c r="F413" s="177" t="s">
        <v>8897</v>
      </c>
      <c r="G413" s="177" t="s">
        <v>6929</v>
      </c>
      <c r="H413" s="177" t="s">
        <v>8898</v>
      </c>
      <c r="I413" s="177" t="s">
        <v>6875</v>
      </c>
      <c r="J413" s="177" t="s">
        <v>6875</v>
      </c>
      <c r="K413" s="177" t="s">
        <v>6875</v>
      </c>
      <c r="L413" s="177" t="s">
        <v>857</v>
      </c>
    </row>
    <row r="414" spans="1:12" ht="67.5" x14ac:dyDescent="0.25">
      <c r="A414" s="176" t="s">
        <v>8902</v>
      </c>
      <c r="B414" s="176" t="s">
        <v>8899</v>
      </c>
      <c r="C414" s="176" t="s">
        <v>8900</v>
      </c>
      <c r="D414" s="176" t="s">
        <v>8901</v>
      </c>
      <c r="E414" s="176" t="s">
        <v>8903</v>
      </c>
      <c r="F414" s="176" t="s">
        <v>8904</v>
      </c>
      <c r="G414" s="176" t="s">
        <v>8905</v>
      </c>
      <c r="H414" s="176" t="s">
        <v>8906</v>
      </c>
      <c r="I414" s="176" t="s">
        <v>7641</v>
      </c>
      <c r="J414" s="176" t="s">
        <v>7619</v>
      </c>
      <c r="K414" s="176" t="s">
        <v>6875</v>
      </c>
      <c r="L414" s="176" t="s">
        <v>7525</v>
      </c>
    </row>
    <row r="415" spans="1:12" ht="67.5" x14ac:dyDescent="0.25">
      <c r="A415" s="177" t="s">
        <v>8910</v>
      </c>
      <c r="B415" s="177" t="s">
        <v>8907</v>
      </c>
      <c r="C415" s="177" t="s">
        <v>8908</v>
      </c>
      <c r="D415" s="177" t="s">
        <v>8909</v>
      </c>
      <c r="E415" s="177" t="s">
        <v>8911</v>
      </c>
      <c r="F415" s="177" t="s">
        <v>8912</v>
      </c>
      <c r="G415" s="177" t="s">
        <v>8074</v>
      </c>
      <c r="H415" s="177" t="s">
        <v>8912</v>
      </c>
      <c r="I415" s="177" t="s">
        <v>6875</v>
      </c>
      <c r="J415" s="177" t="s">
        <v>6875</v>
      </c>
      <c r="K415" s="177" t="s">
        <v>6875</v>
      </c>
      <c r="L415" s="177" t="s">
        <v>6884</v>
      </c>
    </row>
    <row r="416" spans="1:12" ht="56.25" x14ac:dyDescent="0.25">
      <c r="A416" s="176" t="s">
        <v>25472</v>
      </c>
      <c r="B416" s="176" t="s">
        <v>8913</v>
      </c>
      <c r="C416" s="176" t="s">
        <v>25473</v>
      </c>
      <c r="D416" s="176" t="s">
        <v>25474</v>
      </c>
      <c r="E416" s="176" t="s">
        <v>7201</v>
      </c>
      <c r="F416" s="176" t="s">
        <v>7202</v>
      </c>
      <c r="G416" s="176" t="s">
        <v>6994</v>
      </c>
      <c r="H416" s="176" t="s">
        <v>7203</v>
      </c>
      <c r="I416" s="176" t="s">
        <v>6875</v>
      </c>
      <c r="J416" s="176" t="s">
        <v>6875</v>
      </c>
      <c r="K416" s="176" t="s">
        <v>6875</v>
      </c>
      <c r="L416" s="176" t="s">
        <v>857</v>
      </c>
    </row>
    <row r="417" spans="1:12" ht="67.5" x14ac:dyDescent="0.25">
      <c r="A417" s="176" t="s">
        <v>25475</v>
      </c>
      <c r="B417" s="176" t="s">
        <v>8913</v>
      </c>
      <c r="C417" s="176" t="s">
        <v>25476</v>
      </c>
      <c r="D417" s="176" t="s">
        <v>25477</v>
      </c>
      <c r="E417" s="176" t="s">
        <v>7201</v>
      </c>
      <c r="F417" s="176" t="s">
        <v>7202</v>
      </c>
      <c r="G417" s="176" t="s">
        <v>6994</v>
      </c>
      <c r="H417" s="176" t="s">
        <v>7203</v>
      </c>
      <c r="I417" s="176" t="s">
        <v>6875</v>
      </c>
      <c r="J417" s="176" t="s">
        <v>6875</v>
      </c>
      <c r="K417" s="176" t="s">
        <v>6875</v>
      </c>
      <c r="L417" s="176" t="s">
        <v>857</v>
      </c>
    </row>
    <row r="418" spans="1:12" ht="33.75" x14ac:dyDescent="0.25">
      <c r="A418" s="177" t="s">
        <v>25478</v>
      </c>
      <c r="B418" s="177" t="s">
        <v>8914</v>
      </c>
      <c r="C418" s="177" t="s">
        <v>25479</v>
      </c>
      <c r="D418" s="177" t="s">
        <v>25480</v>
      </c>
      <c r="E418" s="177" t="s">
        <v>8915</v>
      </c>
      <c r="F418" s="177" t="s">
        <v>8916</v>
      </c>
      <c r="G418" s="177" t="s">
        <v>7035</v>
      </c>
      <c r="H418" s="177" t="s">
        <v>8916</v>
      </c>
      <c r="I418" s="177" t="s">
        <v>6875</v>
      </c>
      <c r="J418" s="177" t="s">
        <v>6875</v>
      </c>
      <c r="K418" s="177" t="s">
        <v>6875</v>
      </c>
      <c r="L418" s="177" t="s">
        <v>857</v>
      </c>
    </row>
    <row r="419" spans="1:12" ht="33.75" x14ac:dyDescent="0.25">
      <c r="A419" s="177" t="s">
        <v>25478</v>
      </c>
      <c r="B419" s="177" t="s">
        <v>8914</v>
      </c>
      <c r="C419" s="177" t="s">
        <v>25481</v>
      </c>
      <c r="D419" s="177" t="s">
        <v>25482</v>
      </c>
      <c r="E419" s="177" t="s">
        <v>8915</v>
      </c>
      <c r="F419" s="177" t="s">
        <v>8916</v>
      </c>
      <c r="G419" s="177" t="s">
        <v>7035</v>
      </c>
      <c r="H419" s="177" t="s">
        <v>8916</v>
      </c>
      <c r="I419" s="177" t="s">
        <v>6875</v>
      </c>
      <c r="J419" s="177" t="s">
        <v>6875</v>
      </c>
      <c r="K419" s="177" t="s">
        <v>6875</v>
      </c>
      <c r="L419" s="177" t="s">
        <v>857</v>
      </c>
    </row>
    <row r="420" spans="1:12" ht="45" x14ac:dyDescent="0.25">
      <c r="A420" s="176" t="s">
        <v>8920</v>
      </c>
      <c r="B420" s="176" t="s">
        <v>8917</v>
      </c>
      <c r="C420" s="176" t="s">
        <v>8918</v>
      </c>
      <c r="D420" s="176" t="s">
        <v>8919</v>
      </c>
      <c r="E420" s="176" t="s">
        <v>8921</v>
      </c>
      <c r="F420" s="176" t="s">
        <v>8922</v>
      </c>
      <c r="G420" s="176" t="s">
        <v>6875</v>
      </c>
      <c r="H420" s="176" t="s">
        <v>8922</v>
      </c>
      <c r="I420" s="176" t="s">
        <v>6875</v>
      </c>
      <c r="J420" s="176" t="s">
        <v>6875</v>
      </c>
      <c r="K420" s="176" t="s">
        <v>6875</v>
      </c>
      <c r="L420" s="176" t="s">
        <v>857</v>
      </c>
    </row>
    <row r="421" spans="1:12" ht="56.25" x14ac:dyDescent="0.25">
      <c r="A421" s="177" t="s">
        <v>8926</v>
      </c>
      <c r="B421" s="177" t="s">
        <v>8923</v>
      </c>
      <c r="C421" s="177" t="s">
        <v>8924</v>
      </c>
      <c r="D421" s="177" t="s">
        <v>8925</v>
      </c>
      <c r="E421" s="177" t="s">
        <v>8927</v>
      </c>
      <c r="F421" s="177" t="s">
        <v>8928</v>
      </c>
      <c r="G421" s="177" t="s">
        <v>7002</v>
      </c>
      <c r="H421" s="177" t="s">
        <v>8928</v>
      </c>
      <c r="I421" s="177" t="s">
        <v>6875</v>
      </c>
      <c r="J421" s="177" t="s">
        <v>6875</v>
      </c>
      <c r="K421" s="177" t="s">
        <v>6875</v>
      </c>
      <c r="L421" s="177" t="s">
        <v>857</v>
      </c>
    </row>
    <row r="422" spans="1:12" ht="45" x14ac:dyDescent="0.25">
      <c r="A422" s="176" t="s">
        <v>8932</v>
      </c>
      <c r="B422" s="176" t="s">
        <v>8929</v>
      </c>
      <c r="C422" s="176" t="s">
        <v>8930</v>
      </c>
      <c r="D422" s="176" t="s">
        <v>8931</v>
      </c>
      <c r="E422" s="176" t="s">
        <v>8933</v>
      </c>
      <c r="F422" s="176" t="s">
        <v>8934</v>
      </c>
      <c r="G422" s="176" t="s">
        <v>7028</v>
      </c>
      <c r="H422" s="176" t="s">
        <v>8934</v>
      </c>
      <c r="I422" s="176" t="s">
        <v>6875</v>
      </c>
      <c r="J422" s="176" t="s">
        <v>6875</v>
      </c>
      <c r="K422" s="176" t="s">
        <v>6875</v>
      </c>
      <c r="L422" s="176" t="s">
        <v>857</v>
      </c>
    </row>
    <row r="423" spans="1:12" ht="56.25" x14ac:dyDescent="0.25">
      <c r="A423" s="177" t="s">
        <v>8938</v>
      </c>
      <c r="B423" s="177" t="s">
        <v>8935</v>
      </c>
      <c r="C423" s="177" t="s">
        <v>8936</v>
      </c>
      <c r="D423" s="177" t="s">
        <v>8937</v>
      </c>
      <c r="E423" s="177" t="s">
        <v>8939</v>
      </c>
      <c r="F423" s="177" t="s">
        <v>8940</v>
      </c>
      <c r="G423" s="177" t="s">
        <v>7154</v>
      </c>
      <c r="H423" s="177" t="s">
        <v>8940</v>
      </c>
      <c r="I423" s="177" t="s">
        <v>6875</v>
      </c>
      <c r="J423" s="177" t="s">
        <v>6875</v>
      </c>
      <c r="K423" s="177" t="s">
        <v>6875</v>
      </c>
      <c r="L423" s="177" t="s">
        <v>857</v>
      </c>
    </row>
    <row r="424" spans="1:12" ht="67.5" x14ac:dyDescent="0.25">
      <c r="A424" s="176" t="s">
        <v>6875</v>
      </c>
      <c r="B424" s="176" t="s">
        <v>8941</v>
      </c>
      <c r="C424" s="176" t="s">
        <v>8942</v>
      </c>
      <c r="D424" s="176" t="s">
        <v>8943</v>
      </c>
      <c r="E424" s="176" t="s">
        <v>8944</v>
      </c>
      <c r="F424" s="176" t="s">
        <v>8945</v>
      </c>
      <c r="G424" s="176" t="s">
        <v>7771</v>
      </c>
      <c r="H424" s="176" t="s">
        <v>8945</v>
      </c>
      <c r="I424" s="176" t="s">
        <v>6875</v>
      </c>
      <c r="J424" s="176" t="s">
        <v>6875</v>
      </c>
      <c r="K424" s="176" t="s">
        <v>6875</v>
      </c>
      <c r="L424" s="176" t="s">
        <v>857</v>
      </c>
    </row>
    <row r="425" spans="1:12" ht="56.25" x14ac:dyDescent="0.25">
      <c r="A425" s="177" t="s">
        <v>8949</v>
      </c>
      <c r="B425" s="177" t="s">
        <v>8946</v>
      </c>
      <c r="C425" s="177" t="s">
        <v>8947</v>
      </c>
      <c r="D425" s="177" t="s">
        <v>8948</v>
      </c>
      <c r="E425" s="177" t="s">
        <v>6992</v>
      </c>
      <c r="F425" s="177" t="s">
        <v>6993</v>
      </c>
      <c r="G425" s="177" t="s">
        <v>6994</v>
      </c>
      <c r="H425" s="177" t="s">
        <v>6995</v>
      </c>
      <c r="I425" s="177" t="s">
        <v>6875</v>
      </c>
      <c r="J425" s="177" t="s">
        <v>6875</v>
      </c>
      <c r="K425" s="177" t="s">
        <v>6875</v>
      </c>
      <c r="L425" s="177" t="s">
        <v>857</v>
      </c>
    </row>
    <row r="426" spans="1:12" ht="56.25" x14ac:dyDescent="0.25">
      <c r="A426" s="176" t="s">
        <v>8953</v>
      </c>
      <c r="B426" s="176" t="s">
        <v>8950</v>
      </c>
      <c r="C426" s="176" t="s">
        <v>8951</v>
      </c>
      <c r="D426" s="176" t="s">
        <v>8952</v>
      </c>
      <c r="E426" s="176" t="s">
        <v>8921</v>
      </c>
      <c r="F426" s="176" t="s">
        <v>8922</v>
      </c>
      <c r="G426" s="176" t="s">
        <v>6875</v>
      </c>
      <c r="H426" s="176" t="s">
        <v>8922</v>
      </c>
      <c r="I426" s="176" t="s">
        <v>6875</v>
      </c>
      <c r="J426" s="176" t="s">
        <v>6875</v>
      </c>
      <c r="K426" s="176" t="s">
        <v>6875</v>
      </c>
      <c r="L426" s="176" t="s">
        <v>857</v>
      </c>
    </row>
    <row r="427" spans="1:12" ht="112.5" x14ac:dyDescent="0.25">
      <c r="A427" s="177" t="s">
        <v>6875</v>
      </c>
      <c r="B427" s="177" t="s">
        <v>8954</v>
      </c>
      <c r="C427" s="177" t="s">
        <v>8955</v>
      </c>
      <c r="D427" s="177" t="s">
        <v>8956</v>
      </c>
      <c r="E427" s="177" t="s">
        <v>8957</v>
      </c>
      <c r="F427" s="177" t="s">
        <v>8958</v>
      </c>
      <c r="G427" s="177" t="s">
        <v>7618</v>
      </c>
      <c r="H427" s="177" t="s">
        <v>8959</v>
      </c>
      <c r="I427" s="177" t="s">
        <v>6875</v>
      </c>
      <c r="J427" s="177" t="s">
        <v>6875</v>
      </c>
      <c r="K427" s="177" t="s">
        <v>6875</v>
      </c>
      <c r="L427" s="177" t="s">
        <v>857</v>
      </c>
    </row>
    <row r="428" spans="1:12" ht="67.5" x14ac:dyDescent="0.25">
      <c r="A428" s="176" t="s">
        <v>8963</v>
      </c>
      <c r="B428" s="176" t="s">
        <v>8960</v>
      </c>
      <c r="C428" s="176" t="s">
        <v>8961</v>
      </c>
      <c r="D428" s="176" t="s">
        <v>8962</v>
      </c>
      <c r="E428" s="176" t="s">
        <v>7039</v>
      </c>
      <c r="F428" s="176" t="s">
        <v>7040</v>
      </c>
      <c r="G428" s="176" t="s">
        <v>6875</v>
      </c>
      <c r="H428" s="176" t="s">
        <v>7040</v>
      </c>
      <c r="I428" s="176" t="s">
        <v>6875</v>
      </c>
      <c r="J428" s="176" t="s">
        <v>6875</v>
      </c>
      <c r="K428" s="176" t="s">
        <v>6875</v>
      </c>
      <c r="L428" s="176" t="s">
        <v>857</v>
      </c>
    </row>
    <row r="429" spans="1:12" ht="33.75" x14ac:dyDescent="0.25">
      <c r="A429" s="177" t="s">
        <v>8967</v>
      </c>
      <c r="B429" s="177" t="s">
        <v>8964</v>
      </c>
      <c r="C429" s="177" t="s">
        <v>8965</v>
      </c>
      <c r="D429" s="177" t="s">
        <v>8966</v>
      </c>
      <c r="E429" s="177" t="s">
        <v>7463</v>
      </c>
      <c r="F429" s="177" t="s">
        <v>7464</v>
      </c>
      <c r="G429" s="177" t="s">
        <v>7465</v>
      </c>
      <c r="H429" s="177" t="s">
        <v>7464</v>
      </c>
      <c r="I429" s="177" t="s">
        <v>6875</v>
      </c>
      <c r="J429" s="177" t="s">
        <v>6875</v>
      </c>
      <c r="K429" s="177" t="s">
        <v>6875</v>
      </c>
      <c r="L429" s="177" t="s">
        <v>857</v>
      </c>
    </row>
    <row r="430" spans="1:12" ht="78.75" x14ac:dyDescent="0.25">
      <c r="A430" s="176" t="s">
        <v>8970</v>
      </c>
      <c r="B430" s="176" t="s">
        <v>8968</v>
      </c>
      <c r="C430" s="176" t="s">
        <v>8969</v>
      </c>
      <c r="D430" s="176" t="s">
        <v>6875</v>
      </c>
      <c r="E430" s="176" t="s">
        <v>8761</v>
      </c>
      <c r="F430" s="176" t="s">
        <v>8762</v>
      </c>
      <c r="G430" s="176" t="s">
        <v>7111</v>
      </c>
      <c r="H430" s="176" t="s">
        <v>8971</v>
      </c>
      <c r="I430" s="176" t="s">
        <v>8972</v>
      </c>
      <c r="J430" s="176" t="s">
        <v>6875</v>
      </c>
      <c r="K430" s="176" t="s">
        <v>6875</v>
      </c>
      <c r="L430" s="176" t="s">
        <v>857</v>
      </c>
    </row>
    <row r="431" spans="1:12" ht="78.75" x14ac:dyDescent="0.25">
      <c r="A431" s="177" t="s">
        <v>6875</v>
      </c>
      <c r="B431" s="177" t="s">
        <v>8973</v>
      </c>
      <c r="C431" s="177" t="s">
        <v>8974</v>
      </c>
      <c r="D431" s="177" t="s">
        <v>8975</v>
      </c>
      <c r="E431" s="177" t="s">
        <v>8976</v>
      </c>
      <c r="F431" s="177" t="s">
        <v>8977</v>
      </c>
      <c r="G431" s="177" t="s">
        <v>7771</v>
      </c>
      <c r="H431" s="177" t="s">
        <v>8978</v>
      </c>
      <c r="I431" s="177" t="s">
        <v>6875</v>
      </c>
      <c r="J431" s="177" t="s">
        <v>6875</v>
      </c>
      <c r="K431" s="177" t="s">
        <v>6875</v>
      </c>
      <c r="L431" s="177" t="s">
        <v>857</v>
      </c>
    </row>
    <row r="432" spans="1:12" ht="112.5" x14ac:dyDescent="0.25">
      <c r="A432" s="176" t="s">
        <v>6875</v>
      </c>
      <c r="B432" s="176" t="s">
        <v>8979</v>
      </c>
      <c r="C432" s="176" t="s">
        <v>8980</v>
      </c>
      <c r="D432" s="176" t="s">
        <v>8981</v>
      </c>
      <c r="E432" s="176" t="s">
        <v>8982</v>
      </c>
      <c r="F432" s="176" t="s">
        <v>7786</v>
      </c>
      <c r="G432" s="176" t="s">
        <v>7035</v>
      </c>
      <c r="H432" s="176" t="s">
        <v>7786</v>
      </c>
      <c r="I432" s="176" t="s">
        <v>6875</v>
      </c>
      <c r="J432" s="176" t="s">
        <v>6875</v>
      </c>
      <c r="K432" s="176" t="s">
        <v>6875</v>
      </c>
      <c r="L432" s="176" t="s">
        <v>857</v>
      </c>
    </row>
    <row r="433" spans="1:12" ht="33.75" x14ac:dyDescent="0.25">
      <c r="A433" s="177" t="s">
        <v>6875</v>
      </c>
      <c r="B433" s="177" t="s">
        <v>8983</v>
      </c>
      <c r="C433" s="177" t="s">
        <v>8984</v>
      </c>
      <c r="D433" s="177" t="s">
        <v>8985</v>
      </c>
      <c r="E433" s="177" t="s">
        <v>7589</v>
      </c>
      <c r="F433" s="177" t="s">
        <v>7590</v>
      </c>
      <c r="G433" s="177" t="s">
        <v>7591</v>
      </c>
      <c r="H433" s="177" t="s">
        <v>7590</v>
      </c>
      <c r="I433" s="177" t="s">
        <v>6875</v>
      </c>
      <c r="J433" s="177" t="s">
        <v>6875</v>
      </c>
      <c r="K433" s="177" t="s">
        <v>6875</v>
      </c>
      <c r="L433" s="177" t="s">
        <v>857</v>
      </c>
    </row>
    <row r="434" spans="1:12" ht="146.25" x14ac:dyDescent="0.25">
      <c r="A434" s="176" t="s">
        <v>6875</v>
      </c>
      <c r="B434" s="176" t="s">
        <v>8986</v>
      </c>
      <c r="C434" s="176" t="s">
        <v>8987</v>
      </c>
      <c r="D434" s="176" t="s">
        <v>8988</v>
      </c>
      <c r="E434" s="176" t="s">
        <v>8989</v>
      </c>
      <c r="F434" s="176" t="s">
        <v>8990</v>
      </c>
      <c r="G434" s="176" t="s">
        <v>7977</v>
      </c>
      <c r="H434" s="176" t="s">
        <v>8990</v>
      </c>
      <c r="I434" s="176" t="s">
        <v>6875</v>
      </c>
      <c r="J434" s="176" t="s">
        <v>6875</v>
      </c>
      <c r="K434" s="176" t="s">
        <v>6875</v>
      </c>
      <c r="L434" s="176" t="s">
        <v>857</v>
      </c>
    </row>
    <row r="435" spans="1:12" ht="56.25" x14ac:dyDescent="0.25">
      <c r="A435" s="177" t="s">
        <v>8994</v>
      </c>
      <c r="B435" s="177" t="s">
        <v>8991</v>
      </c>
      <c r="C435" s="177" t="s">
        <v>8992</v>
      </c>
      <c r="D435" s="177" t="s">
        <v>8993</v>
      </c>
      <c r="E435" s="177" t="s">
        <v>7345</v>
      </c>
      <c r="F435" s="177" t="s">
        <v>7346</v>
      </c>
      <c r="G435" s="177" t="s">
        <v>6994</v>
      </c>
      <c r="H435" s="177" t="s">
        <v>7347</v>
      </c>
      <c r="I435" s="177" t="s">
        <v>6875</v>
      </c>
      <c r="J435" s="177" t="s">
        <v>6875</v>
      </c>
      <c r="K435" s="177" t="s">
        <v>6875</v>
      </c>
      <c r="L435" s="177" t="s">
        <v>857</v>
      </c>
    </row>
    <row r="436" spans="1:12" ht="45" x14ac:dyDescent="0.25">
      <c r="A436" s="176" t="s">
        <v>8998</v>
      </c>
      <c r="B436" s="176" t="s">
        <v>8995</v>
      </c>
      <c r="C436" s="176" t="s">
        <v>8996</v>
      </c>
      <c r="D436" s="176" t="s">
        <v>8997</v>
      </c>
      <c r="E436" s="176" t="s">
        <v>8999</v>
      </c>
      <c r="F436" s="176" t="s">
        <v>9000</v>
      </c>
      <c r="G436" s="176" t="s">
        <v>8905</v>
      </c>
      <c r="H436" s="176" t="s">
        <v>9000</v>
      </c>
      <c r="I436" s="176" t="s">
        <v>6875</v>
      </c>
      <c r="J436" s="176" t="s">
        <v>6875</v>
      </c>
      <c r="K436" s="176" t="s">
        <v>6875</v>
      </c>
      <c r="L436" s="176" t="s">
        <v>857</v>
      </c>
    </row>
    <row r="437" spans="1:12" ht="67.5" x14ac:dyDescent="0.25">
      <c r="A437" s="177" t="s">
        <v>9004</v>
      </c>
      <c r="B437" s="177" t="s">
        <v>9001</v>
      </c>
      <c r="C437" s="177" t="s">
        <v>9002</v>
      </c>
      <c r="D437" s="177" t="s">
        <v>9003</v>
      </c>
      <c r="E437" s="177" t="s">
        <v>9005</v>
      </c>
      <c r="F437" s="177" t="s">
        <v>9006</v>
      </c>
      <c r="G437" s="177" t="s">
        <v>6929</v>
      </c>
      <c r="H437" s="177" t="s">
        <v>9006</v>
      </c>
      <c r="I437" s="177" t="s">
        <v>6875</v>
      </c>
      <c r="J437" s="177" t="s">
        <v>6875</v>
      </c>
      <c r="K437" s="177" t="s">
        <v>6875</v>
      </c>
      <c r="L437" s="177" t="s">
        <v>857</v>
      </c>
    </row>
    <row r="438" spans="1:12" ht="33.75" x14ac:dyDescent="0.25">
      <c r="A438" s="176" t="s">
        <v>9010</v>
      </c>
      <c r="B438" s="176" t="s">
        <v>9007</v>
      </c>
      <c r="C438" s="176" t="s">
        <v>9008</v>
      </c>
      <c r="D438" s="176" t="s">
        <v>9009</v>
      </c>
      <c r="E438" s="176" t="s">
        <v>7265</v>
      </c>
      <c r="F438" s="176" t="s">
        <v>7266</v>
      </c>
      <c r="G438" s="176" t="s">
        <v>7267</v>
      </c>
      <c r="H438" s="176" t="s">
        <v>7268</v>
      </c>
      <c r="I438" s="176" t="s">
        <v>6875</v>
      </c>
      <c r="J438" s="176" t="s">
        <v>6875</v>
      </c>
      <c r="K438" s="176" t="s">
        <v>6875</v>
      </c>
      <c r="L438" s="176" t="s">
        <v>857</v>
      </c>
    </row>
    <row r="439" spans="1:12" ht="45" x14ac:dyDescent="0.25">
      <c r="A439" s="177" t="s">
        <v>9014</v>
      </c>
      <c r="B439" s="177" t="s">
        <v>9011</v>
      </c>
      <c r="C439" s="177" t="s">
        <v>9012</v>
      </c>
      <c r="D439" s="177" t="s">
        <v>9013</v>
      </c>
      <c r="E439" s="177" t="s">
        <v>9015</v>
      </c>
      <c r="F439" s="177" t="s">
        <v>9016</v>
      </c>
      <c r="G439" s="177" t="s">
        <v>9017</v>
      </c>
      <c r="H439" s="177" t="s">
        <v>9016</v>
      </c>
      <c r="I439" s="177" t="s">
        <v>6875</v>
      </c>
      <c r="J439" s="177" t="s">
        <v>6875</v>
      </c>
      <c r="K439" s="177" t="s">
        <v>6875</v>
      </c>
      <c r="L439" s="177" t="s">
        <v>857</v>
      </c>
    </row>
    <row r="440" spans="1:12" ht="56.25" x14ac:dyDescent="0.25">
      <c r="A440" s="176" t="s">
        <v>9021</v>
      </c>
      <c r="B440" s="176" t="s">
        <v>9018</v>
      </c>
      <c r="C440" s="176" t="s">
        <v>9019</v>
      </c>
      <c r="D440" s="176" t="s">
        <v>9020</v>
      </c>
      <c r="E440" s="176" t="s">
        <v>9022</v>
      </c>
      <c r="F440" s="176" t="s">
        <v>9023</v>
      </c>
      <c r="G440" s="176" t="s">
        <v>7324</v>
      </c>
      <c r="H440" s="176" t="s">
        <v>9023</v>
      </c>
      <c r="I440" s="176" t="s">
        <v>6875</v>
      </c>
      <c r="J440" s="176" t="s">
        <v>6875</v>
      </c>
      <c r="K440" s="176" t="s">
        <v>6875</v>
      </c>
      <c r="L440" s="176" t="s">
        <v>857</v>
      </c>
    </row>
    <row r="441" spans="1:12" ht="90" x14ac:dyDescent="0.25">
      <c r="A441" s="177" t="s">
        <v>9027</v>
      </c>
      <c r="B441" s="177" t="s">
        <v>9024</v>
      </c>
      <c r="C441" s="177" t="s">
        <v>9025</v>
      </c>
      <c r="D441" s="177" t="s">
        <v>9026</v>
      </c>
      <c r="E441" s="177" t="s">
        <v>9028</v>
      </c>
      <c r="F441" s="177" t="s">
        <v>9029</v>
      </c>
      <c r="G441" s="177" t="s">
        <v>7771</v>
      </c>
      <c r="H441" s="177" t="s">
        <v>9030</v>
      </c>
      <c r="I441" s="177" t="s">
        <v>6875</v>
      </c>
      <c r="J441" s="177" t="s">
        <v>6875</v>
      </c>
      <c r="K441" s="177" t="s">
        <v>6875</v>
      </c>
      <c r="L441" s="177" t="s">
        <v>857</v>
      </c>
    </row>
    <row r="442" spans="1:12" ht="78.75" x14ac:dyDescent="0.25">
      <c r="A442" s="176" t="s">
        <v>9034</v>
      </c>
      <c r="B442" s="176" t="s">
        <v>9031</v>
      </c>
      <c r="C442" s="176" t="s">
        <v>9032</v>
      </c>
      <c r="D442" s="176" t="s">
        <v>9033</v>
      </c>
      <c r="E442" s="176" t="s">
        <v>9035</v>
      </c>
      <c r="F442" s="176" t="s">
        <v>9036</v>
      </c>
      <c r="G442" s="176" t="s">
        <v>7035</v>
      </c>
      <c r="H442" s="176" t="s">
        <v>9036</v>
      </c>
      <c r="I442" s="176" t="s">
        <v>6875</v>
      </c>
      <c r="J442" s="176" t="s">
        <v>6875</v>
      </c>
      <c r="K442" s="176" t="s">
        <v>6875</v>
      </c>
      <c r="L442" s="176" t="s">
        <v>857</v>
      </c>
    </row>
    <row r="443" spans="1:12" ht="67.5" x14ac:dyDescent="0.25">
      <c r="A443" s="177" t="s">
        <v>2598</v>
      </c>
      <c r="B443" s="177" t="s">
        <v>9037</v>
      </c>
      <c r="C443" s="177" t="s">
        <v>9038</v>
      </c>
      <c r="D443" s="177" t="s">
        <v>9039</v>
      </c>
      <c r="E443" s="177" t="s">
        <v>9040</v>
      </c>
      <c r="F443" s="177" t="s">
        <v>9041</v>
      </c>
      <c r="G443" s="177" t="s">
        <v>9042</v>
      </c>
      <c r="H443" s="177" t="s">
        <v>9043</v>
      </c>
      <c r="I443" s="177" t="s">
        <v>6875</v>
      </c>
      <c r="J443" s="177" t="s">
        <v>6875</v>
      </c>
      <c r="K443" s="177" t="s">
        <v>6876</v>
      </c>
      <c r="L443" s="177" t="s">
        <v>857</v>
      </c>
    </row>
    <row r="444" spans="1:12" ht="45" x14ac:dyDescent="0.25">
      <c r="A444" s="176" t="s">
        <v>9047</v>
      </c>
      <c r="B444" s="176" t="s">
        <v>9044</v>
      </c>
      <c r="C444" s="176" t="s">
        <v>9045</v>
      </c>
      <c r="D444" s="176" t="s">
        <v>9046</v>
      </c>
      <c r="E444" s="176" t="s">
        <v>9048</v>
      </c>
      <c r="F444" s="176" t="s">
        <v>9049</v>
      </c>
      <c r="G444" s="176" t="s">
        <v>7028</v>
      </c>
      <c r="H444" s="176" t="s">
        <v>9049</v>
      </c>
      <c r="I444" s="176" t="s">
        <v>6875</v>
      </c>
      <c r="J444" s="176" t="s">
        <v>6875</v>
      </c>
      <c r="K444" s="176" t="s">
        <v>6875</v>
      </c>
      <c r="L444" s="176" t="s">
        <v>6984</v>
      </c>
    </row>
    <row r="445" spans="1:12" ht="45" x14ac:dyDescent="0.25">
      <c r="A445" s="177" t="s">
        <v>9053</v>
      </c>
      <c r="B445" s="177" t="s">
        <v>9050</v>
      </c>
      <c r="C445" s="177" t="s">
        <v>9051</v>
      </c>
      <c r="D445" s="177" t="s">
        <v>9052</v>
      </c>
      <c r="E445" s="177" t="s">
        <v>8873</v>
      </c>
      <c r="F445" s="177" t="s">
        <v>8874</v>
      </c>
      <c r="G445" s="177" t="s">
        <v>7618</v>
      </c>
      <c r="H445" s="177" t="s">
        <v>8875</v>
      </c>
      <c r="I445" s="177" t="s">
        <v>6875</v>
      </c>
      <c r="J445" s="177" t="s">
        <v>6875</v>
      </c>
      <c r="K445" s="177" t="s">
        <v>6875</v>
      </c>
      <c r="L445" s="177" t="s">
        <v>6917</v>
      </c>
    </row>
    <row r="446" spans="1:12" ht="56.25" x14ac:dyDescent="0.25">
      <c r="A446" s="176" t="s">
        <v>6875</v>
      </c>
      <c r="B446" s="176" t="s">
        <v>9054</v>
      </c>
      <c r="C446" s="176" t="s">
        <v>9055</v>
      </c>
      <c r="D446" s="176" t="s">
        <v>6875</v>
      </c>
      <c r="E446" s="176" t="s">
        <v>7589</v>
      </c>
      <c r="F446" s="176" t="s">
        <v>7590</v>
      </c>
      <c r="G446" s="176" t="s">
        <v>7591</v>
      </c>
      <c r="H446" s="176" t="s">
        <v>7590</v>
      </c>
      <c r="I446" s="176" t="s">
        <v>6875</v>
      </c>
      <c r="J446" s="176" t="s">
        <v>6875</v>
      </c>
      <c r="K446" s="176" t="s">
        <v>6931</v>
      </c>
      <c r="L446" s="176" t="s">
        <v>857</v>
      </c>
    </row>
    <row r="447" spans="1:12" ht="56.25" x14ac:dyDescent="0.25">
      <c r="A447" s="177" t="s">
        <v>9059</v>
      </c>
      <c r="B447" s="177" t="s">
        <v>9056</v>
      </c>
      <c r="C447" s="177" t="s">
        <v>9057</v>
      </c>
      <c r="D447" s="177" t="s">
        <v>9058</v>
      </c>
      <c r="E447" s="177" t="s">
        <v>6992</v>
      </c>
      <c r="F447" s="177" t="s">
        <v>6993</v>
      </c>
      <c r="G447" s="177" t="s">
        <v>6994</v>
      </c>
      <c r="H447" s="177" t="s">
        <v>6995</v>
      </c>
      <c r="I447" s="177" t="s">
        <v>6875</v>
      </c>
      <c r="J447" s="177" t="s">
        <v>8319</v>
      </c>
      <c r="K447" s="177" t="s">
        <v>6875</v>
      </c>
      <c r="L447" s="177" t="s">
        <v>857</v>
      </c>
    </row>
    <row r="448" spans="1:12" ht="123.75" x14ac:dyDescent="0.25">
      <c r="A448" s="176" t="s">
        <v>6875</v>
      </c>
      <c r="B448" s="176" t="s">
        <v>9060</v>
      </c>
      <c r="C448" s="176" t="s">
        <v>9061</v>
      </c>
      <c r="D448" s="176" t="s">
        <v>9062</v>
      </c>
      <c r="E448" s="176" t="s">
        <v>8061</v>
      </c>
      <c r="F448" s="176" t="s">
        <v>8062</v>
      </c>
      <c r="G448" s="176" t="s">
        <v>7618</v>
      </c>
      <c r="H448" s="176" t="s">
        <v>8062</v>
      </c>
      <c r="I448" s="176" t="s">
        <v>6875</v>
      </c>
      <c r="J448" s="176" t="s">
        <v>6875</v>
      </c>
      <c r="K448" s="176" t="s">
        <v>6875</v>
      </c>
      <c r="L448" s="176" t="s">
        <v>857</v>
      </c>
    </row>
    <row r="449" spans="1:12" ht="33.75" x14ac:dyDescent="0.25">
      <c r="A449" s="177" t="s">
        <v>9066</v>
      </c>
      <c r="B449" s="177" t="s">
        <v>9063</v>
      </c>
      <c r="C449" s="177" t="s">
        <v>9064</v>
      </c>
      <c r="D449" s="177" t="s">
        <v>9065</v>
      </c>
      <c r="E449" s="177" t="s">
        <v>9067</v>
      </c>
      <c r="F449" s="177" t="s">
        <v>9068</v>
      </c>
      <c r="G449" s="177" t="s">
        <v>7028</v>
      </c>
      <c r="H449" s="177" t="s">
        <v>9068</v>
      </c>
      <c r="I449" s="177" t="s">
        <v>6875</v>
      </c>
      <c r="J449" s="177" t="s">
        <v>6875</v>
      </c>
      <c r="K449" s="177" t="s">
        <v>6875</v>
      </c>
      <c r="L449" s="177" t="s">
        <v>857</v>
      </c>
    </row>
    <row r="450" spans="1:12" ht="112.5" x14ac:dyDescent="0.25">
      <c r="A450" s="176" t="s">
        <v>9072</v>
      </c>
      <c r="B450" s="176" t="s">
        <v>9069</v>
      </c>
      <c r="C450" s="176" t="s">
        <v>9070</v>
      </c>
      <c r="D450" s="176" t="s">
        <v>9071</v>
      </c>
      <c r="E450" s="176" t="s">
        <v>7039</v>
      </c>
      <c r="F450" s="176" t="s">
        <v>7040</v>
      </c>
      <c r="G450" s="176" t="s">
        <v>7041</v>
      </c>
      <c r="H450" s="176" t="s">
        <v>7040</v>
      </c>
      <c r="I450" s="176" t="s">
        <v>6875</v>
      </c>
      <c r="J450" s="176" t="s">
        <v>6875</v>
      </c>
      <c r="K450" s="176" t="s">
        <v>6875</v>
      </c>
      <c r="L450" s="176" t="s">
        <v>6917</v>
      </c>
    </row>
    <row r="451" spans="1:12" ht="33.75" x14ac:dyDescent="0.25">
      <c r="A451" s="177" t="s">
        <v>1009</v>
      </c>
      <c r="B451" s="177" t="s">
        <v>9073</v>
      </c>
      <c r="C451" s="177" t="s">
        <v>1010</v>
      </c>
      <c r="D451" s="177" t="s">
        <v>1011</v>
      </c>
      <c r="E451" s="177" t="s">
        <v>9074</v>
      </c>
      <c r="F451" s="177" t="s">
        <v>9075</v>
      </c>
      <c r="G451" s="177" t="s">
        <v>7028</v>
      </c>
      <c r="H451" s="177" t="s">
        <v>9075</v>
      </c>
      <c r="I451" s="177" t="s">
        <v>6875</v>
      </c>
      <c r="J451" s="177" t="s">
        <v>6875</v>
      </c>
      <c r="K451" s="177" t="s">
        <v>6875</v>
      </c>
      <c r="L451" s="177" t="s">
        <v>6917</v>
      </c>
    </row>
    <row r="452" spans="1:12" ht="45" x14ac:dyDescent="0.25">
      <c r="A452" s="176" t="s">
        <v>9079</v>
      </c>
      <c r="B452" s="176" t="s">
        <v>9076</v>
      </c>
      <c r="C452" s="176" t="s">
        <v>9077</v>
      </c>
      <c r="D452" s="176" t="s">
        <v>9078</v>
      </c>
      <c r="E452" s="176" t="s">
        <v>7026</v>
      </c>
      <c r="F452" s="176" t="s">
        <v>7027</v>
      </c>
      <c r="G452" s="176" t="s">
        <v>7028</v>
      </c>
      <c r="H452" s="176" t="s">
        <v>7027</v>
      </c>
      <c r="I452" s="176" t="s">
        <v>6875</v>
      </c>
      <c r="J452" s="176" t="s">
        <v>6875</v>
      </c>
      <c r="K452" s="176" t="s">
        <v>6875</v>
      </c>
      <c r="L452" s="176" t="s">
        <v>9080</v>
      </c>
    </row>
    <row r="453" spans="1:12" ht="67.5" x14ac:dyDescent="0.25">
      <c r="A453" s="177" t="s">
        <v>9084</v>
      </c>
      <c r="B453" s="177" t="s">
        <v>9081</v>
      </c>
      <c r="C453" s="177" t="s">
        <v>9082</v>
      </c>
      <c r="D453" s="177" t="s">
        <v>9083</v>
      </c>
      <c r="E453" s="177" t="s">
        <v>9085</v>
      </c>
      <c r="F453" s="177" t="s">
        <v>9086</v>
      </c>
      <c r="G453" s="177" t="s">
        <v>9087</v>
      </c>
      <c r="H453" s="177" t="s">
        <v>9088</v>
      </c>
      <c r="I453" s="177" t="s">
        <v>6875</v>
      </c>
      <c r="J453" s="177" t="s">
        <v>6875</v>
      </c>
      <c r="K453" s="177" t="s">
        <v>6875</v>
      </c>
      <c r="L453" s="177" t="s">
        <v>6917</v>
      </c>
    </row>
    <row r="454" spans="1:12" ht="45" x14ac:dyDescent="0.25">
      <c r="A454" s="176" t="s">
        <v>9092</v>
      </c>
      <c r="B454" s="176" t="s">
        <v>9089</v>
      </c>
      <c r="C454" s="176" t="s">
        <v>9090</v>
      </c>
      <c r="D454" s="176" t="s">
        <v>9091</v>
      </c>
      <c r="E454" s="176" t="s">
        <v>7403</v>
      </c>
      <c r="F454" s="176" t="s">
        <v>7404</v>
      </c>
      <c r="G454" s="176" t="s">
        <v>7028</v>
      </c>
      <c r="H454" s="176" t="s">
        <v>7404</v>
      </c>
      <c r="I454" s="176" t="s">
        <v>6875</v>
      </c>
      <c r="J454" s="176" t="s">
        <v>6875</v>
      </c>
      <c r="K454" s="176" t="s">
        <v>6875</v>
      </c>
      <c r="L454" s="176" t="s">
        <v>6917</v>
      </c>
    </row>
    <row r="455" spans="1:12" ht="78.75" x14ac:dyDescent="0.25">
      <c r="A455" s="177" t="s">
        <v>1083</v>
      </c>
      <c r="B455" s="177" t="s">
        <v>9093</v>
      </c>
      <c r="C455" s="177" t="s">
        <v>9094</v>
      </c>
      <c r="D455" s="177" t="s">
        <v>9095</v>
      </c>
      <c r="E455" s="177" t="s">
        <v>8933</v>
      </c>
      <c r="F455" s="177" t="s">
        <v>8934</v>
      </c>
      <c r="G455" s="177" t="s">
        <v>7028</v>
      </c>
      <c r="H455" s="177" t="s">
        <v>8934</v>
      </c>
      <c r="I455" s="177" t="s">
        <v>6875</v>
      </c>
      <c r="J455" s="177" t="s">
        <v>6875</v>
      </c>
      <c r="K455" s="177" t="s">
        <v>6875</v>
      </c>
      <c r="L455" s="177" t="s">
        <v>6917</v>
      </c>
    </row>
    <row r="456" spans="1:12" ht="123.75" x14ac:dyDescent="0.25">
      <c r="A456" s="176" t="s">
        <v>1083</v>
      </c>
      <c r="B456" s="176" t="s">
        <v>9096</v>
      </c>
      <c r="C456" s="176" t="s">
        <v>9097</v>
      </c>
      <c r="D456" s="176" t="s">
        <v>9098</v>
      </c>
      <c r="E456" s="176" t="s">
        <v>9099</v>
      </c>
      <c r="F456" s="176" t="s">
        <v>9100</v>
      </c>
      <c r="G456" s="176" t="s">
        <v>8074</v>
      </c>
      <c r="H456" s="176" t="s">
        <v>9100</v>
      </c>
      <c r="I456" s="176" t="s">
        <v>6875</v>
      </c>
      <c r="J456" s="176" t="s">
        <v>6875</v>
      </c>
      <c r="K456" s="176" t="s">
        <v>6875</v>
      </c>
      <c r="L456" s="176" t="s">
        <v>6917</v>
      </c>
    </row>
    <row r="457" spans="1:12" ht="67.5" x14ac:dyDescent="0.25">
      <c r="A457" s="177" t="s">
        <v>9104</v>
      </c>
      <c r="B457" s="177" t="s">
        <v>9101</v>
      </c>
      <c r="C457" s="177" t="s">
        <v>9102</v>
      </c>
      <c r="D457" s="177" t="s">
        <v>9103</v>
      </c>
      <c r="E457" s="177" t="s">
        <v>9105</v>
      </c>
      <c r="F457" s="177" t="s">
        <v>9106</v>
      </c>
      <c r="G457" s="177" t="s">
        <v>8234</v>
      </c>
      <c r="H457" s="177" t="s">
        <v>9106</v>
      </c>
      <c r="I457" s="177" t="s">
        <v>6875</v>
      </c>
      <c r="J457" s="177" t="s">
        <v>6875</v>
      </c>
      <c r="K457" s="177" t="s">
        <v>6875</v>
      </c>
      <c r="L457" s="177" t="s">
        <v>6917</v>
      </c>
    </row>
    <row r="458" spans="1:12" ht="33.75" x14ac:dyDescent="0.25">
      <c r="A458" s="176" t="s">
        <v>9110</v>
      </c>
      <c r="B458" s="176" t="s">
        <v>9107</v>
      </c>
      <c r="C458" s="176" t="s">
        <v>9108</v>
      </c>
      <c r="D458" s="176" t="s">
        <v>9109</v>
      </c>
      <c r="E458" s="176" t="s">
        <v>9111</v>
      </c>
      <c r="F458" s="176" t="s">
        <v>9112</v>
      </c>
      <c r="G458" s="176" t="s">
        <v>9113</v>
      </c>
      <c r="H458" s="176" t="s">
        <v>9112</v>
      </c>
      <c r="I458" s="176" t="s">
        <v>6875</v>
      </c>
      <c r="J458" s="176" t="s">
        <v>6875</v>
      </c>
      <c r="K458" s="176" t="s">
        <v>6875</v>
      </c>
      <c r="L458" s="176" t="s">
        <v>6917</v>
      </c>
    </row>
    <row r="459" spans="1:12" ht="33.75" x14ac:dyDescent="0.25">
      <c r="A459" s="177" t="s">
        <v>1068</v>
      </c>
      <c r="B459" s="177" t="s">
        <v>9114</v>
      </c>
      <c r="C459" s="177" t="s">
        <v>1069</v>
      </c>
      <c r="D459" s="177" t="s">
        <v>1070</v>
      </c>
      <c r="E459" s="177" t="s">
        <v>9115</v>
      </c>
      <c r="F459" s="177" t="s">
        <v>9116</v>
      </c>
      <c r="G459" s="177" t="s">
        <v>9117</v>
      </c>
      <c r="H459" s="177" t="s">
        <v>9116</v>
      </c>
      <c r="I459" s="177" t="s">
        <v>6875</v>
      </c>
      <c r="J459" s="177" t="s">
        <v>6875</v>
      </c>
      <c r="K459" s="177" t="s">
        <v>6875</v>
      </c>
      <c r="L459" s="177" t="s">
        <v>9118</v>
      </c>
    </row>
    <row r="460" spans="1:12" ht="78.75" x14ac:dyDescent="0.25">
      <c r="A460" s="176" t="s">
        <v>9122</v>
      </c>
      <c r="B460" s="176" t="s">
        <v>9119</v>
      </c>
      <c r="C460" s="176" t="s">
        <v>9120</v>
      </c>
      <c r="D460" s="176" t="s">
        <v>9121</v>
      </c>
      <c r="E460" s="176" t="s">
        <v>9123</v>
      </c>
      <c r="F460" s="176" t="s">
        <v>9124</v>
      </c>
      <c r="G460" s="176" t="s">
        <v>6981</v>
      </c>
      <c r="H460" s="176" t="s">
        <v>9124</v>
      </c>
      <c r="I460" s="176" t="s">
        <v>6875</v>
      </c>
      <c r="J460" s="176" t="s">
        <v>9125</v>
      </c>
      <c r="K460" s="176" t="s">
        <v>6875</v>
      </c>
      <c r="L460" s="176" t="s">
        <v>9118</v>
      </c>
    </row>
    <row r="461" spans="1:12" ht="22.5" x14ac:dyDescent="0.25">
      <c r="A461" s="177" t="s">
        <v>1040</v>
      </c>
      <c r="B461" s="177" t="s">
        <v>9126</v>
      </c>
      <c r="C461" s="177" t="s">
        <v>1041</v>
      </c>
      <c r="D461" s="177" t="s">
        <v>1042</v>
      </c>
      <c r="E461" s="177" t="s">
        <v>6979</v>
      </c>
      <c r="F461" s="177" t="s">
        <v>9127</v>
      </c>
      <c r="G461" s="177" t="s">
        <v>6981</v>
      </c>
      <c r="H461" s="177" t="s">
        <v>9127</v>
      </c>
      <c r="I461" s="177" t="s">
        <v>6875</v>
      </c>
      <c r="J461" s="177" t="s">
        <v>6875</v>
      </c>
      <c r="K461" s="177" t="s">
        <v>6875</v>
      </c>
      <c r="L461" s="177" t="s">
        <v>9118</v>
      </c>
    </row>
    <row r="462" spans="1:12" ht="45" x14ac:dyDescent="0.25">
      <c r="A462" s="176" t="s">
        <v>9131</v>
      </c>
      <c r="B462" s="176" t="s">
        <v>9128</v>
      </c>
      <c r="C462" s="176" t="s">
        <v>9129</v>
      </c>
      <c r="D462" s="176" t="s">
        <v>9130</v>
      </c>
      <c r="E462" s="176" t="s">
        <v>6992</v>
      </c>
      <c r="F462" s="176" t="s">
        <v>6993</v>
      </c>
      <c r="G462" s="176" t="s">
        <v>6994</v>
      </c>
      <c r="H462" s="176" t="s">
        <v>6995</v>
      </c>
      <c r="I462" s="176" t="s">
        <v>6875</v>
      </c>
      <c r="J462" s="176" t="s">
        <v>6875</v>
      </c>
      <c r="K462" s="176" t="s">
        <v>6875</v>
      </c>
      <c r="L462" s="176" t="s">
        <v>9118</v>
      </c>
    </row>
    <row r="463" spans="1:12" ht="33.75" x14ac:dyDescent="0.25">
      <c r="A463" s="177" t="s">
        <v>9135</v>
      </c>
      <c r="B463" s="177" t="s">
        <v>9132</v>
      </c>
      <c r="C463" s="177" t="s">
        <v>9133</v>
      </c>
      <c r="D463" s="177" t="s">
        <v>9134</v>
      </c>
      <c r="E463" s="177" t="s">
        <v>9136</v>
      </c>
      <c r="F463" s="177" t="s">
        <v>9137</v>
      </c>
      <c r="G463" s="177" t="s">
        <v>8091</v>
      </c>
      <c r="H463" s="177" t="s">
        <v>9137</v>
      </c>
      <c r="I463" s="177" t="s">
        <v>6875</v>
      </c>
      <c r="J463" s="177" t="s">
        <v>6875</v>
      </c>
      <c r="K463" s="177" t="s">
        <v>6875</v>
      </c>
      <c r="L463" s="177" t="s">
        <v>9118</v>
      </c>
    </row>
    <row r="464" spans="1:12" ht="56.25" x14ac:dyDescent="0.25">
      <c r="A464" s="176" t="s">
        <v>2573</v>
      </c>
      <c r="B464" s="176" t="s">
        <v>9138</v>
      </c>
      <c r="C464" s="176" t="s">
        <v>9139</v>
      </c>
      <c r="D464" s="176" t="s">
        <v>9140</v>
      </c>
      <c r="E464" s="176" t="s">
        <v>9141</v>
      </c>
      <c r="F464" s="176" t="s">
        <v>9142</v>
      </c>
      <c r="G464" s="176" t="s">
        <v>9143</v>
      </c>
      <c r="H464" s="176" t="s">
        <v>9144</v>
      </c>
      <c r="I464" s="176" t="s">
        <v>6875</v>
      </c>
      <c r="J464" s="176" t="s">
        <v>6875</v>
      </c>
      <c r="K464" s="176" t="s">
        <v>6876</v>
      </c>
      <c r="L464" s="176" t="s">
        <v>857</v>
      </c>
    </row>
    <row r="465" spans="1:12" ht="45" x14ac:dyDescent="0.25">
      <c r="A465" s="177" t="s">
        <v>9148</v>
      </c>
      <c r="B465" s="177" t="s">
        <v>9145</v>
      </c>
      <c r="C465" s="177" t="s">
        <v>9146</v>
      </c>
      <c r="D465" s="177" t="s">
        <v>9147</v>
      </c>
      <c r="E465" s="177" t="s">
        <v>9149</v>
      </c>
      <c r="F465" s="177" t="s">
        <v>9150</v>
      </c>
      <c r="G465" s="177" t="s">
        <v>6994</v>
      </c>
      <c r="H465" s="177" t="s">
        <v>9150</v>
      </c>
      <c r="I465" s="177" t="s">
        <v>7156</v>
      </c>
      <c r="J465" s="177" t="s">
        <v>6875</v>
      </c>
      <c r="K465" s="177" t="s">
        <v>6875</v>
      </c>
      <c r="L465" s="177" t="s">
        <v>857</v>
      </c>
    </row>
    <row r="466" spans="1:12" ht="56.25" x14ac:dyDescent="0.25">
      <c r="A466" s="176" t="s">
        <v>9154</v>
      </c>
      <c r="B466" s="176" t="s">
        <v>9151</v>
      </c>
      <c r="C466" s="176" t="s">
        <v>9152</v>
      </c>
      <c r="D466" s="176" t="s">
        <v>9153</v>
      </c>
      <c r="E466" s="176" t="s">
        <v>9155</v>
      </c>
      <c r="F466" s="176" t="s">
        <v>9156</v>
      </c>
      <c r="G466" s="176" t="s">
        <v>6994</v>
      </c>
      <c r="H466" s="176" t="s">
        <v>9157</v>
      </c>
      <c r="I466" s="176" t="s">
        <v>7156</v>
      </c>
      <c r="J466" s="176" t="s">
        <v>6875</v>
      </c>
      <c r="K466" s="176" t="s">
        <v>6875</v>
      </c>
      <c r="L466" s="176" t="s">
        <v>857</v>
      </c>
    </row>
    <row r="467" spans="1:12" ht="56.25" x14ac:dyDescent="0.25">
      <c r="A467" s="177" t="s">
        <v>9161</v>
      </c>
      <c r="B467" s="177" t="s">
        <v>9158</v>
      </c>
      <c r="C467" s="177" t="s">
        <v>9159</v>
      </c>
      <c r="D467" s="177" t="s">
        <v>9160</v>
      </c>
      <c r="E467" s="177" t="s">
        <v>9155</v>
      </c>
      <c r="F467" s="177" t="s">
        <v>9156</v>
      </c>
      <c r="G467" s="177" t="s">
        <v>6994</v>
      </c>
      <c r="H467" s="177" t="s">
        <v>9157</v>
      </c>
      <c r="I467" s="177" t="s">
        <v>7156</v>
      </c>
      <c r="J467" s="177" t="s">
        <v>6875</v>
      </c>
      <c r="K467" s="177" t="s">
        <v>6875</v>
      </c>
      <c r="L467" s="177" t="s">
        <v>857</v>
      </c>
    </row>
    <row r="468" spans="1:12" ht="56.25" x14ac:dyDescent="0.25">
      <c r="A468" s="176" t="s">
        <v>9165</v>
      </c>
      <c r="B468" s="176" t="s">
        <v>9162</v>
      </c>
      <c r="C468" s="176" t="s">
        <v>9163</v>
      </c>
      <c r="D468" s="176" t="s">
        <v>9164</v>
      </c>
      <c r="E468" s="176" t="s">
        <v>9155</v>
      </c>
      <c r="F468" s="176" t="s">
        <v>9156</v>
      </c>
      <c r="G468" s="176" t="s">
        <v>6994</v>
      </c>
      <c r="H468" s="176" t="s">
        <v>9157</v>
      </c>
      <c r="I468" s="176" t="s">
        <v>7156</v>
      </c>
      <c r="J468" s="176" t="s">
        <v>6875</v>
      </c>
      <c r="K468" s="176" t="s">
        <v>6875</v>
      </c>
      <c r="L468" s="176" t="s">
        <v>857</v>
      </c>
    </row>
    <row r="469" spans="1:12" ht="45" x14ac:dyDescent="0.25">
      <c r="A469" s="177" t="s">
        <v>9169</v>
      </c>
      <c r="B469" s="177" t="s">
        <v>9166</v>
      </c>
      <c r="C469" s="177" t="s">
        <v>9167</v>
      </c>
      <c r="D469" s="177" t="s">
        <v>9168</v>
      </c>
      <c r="E469" s="177" t="s">
        <v>7616</v>
      </c>
      <c r="F469" s="177" t="s">
        <v>7617</v>
      </c>
      <c r="G469" s="177" t="s">
        <v>7618</v>
      </c>
      <c r="H469" s="177" t="s">
        <v>9170</v>
      </c>
      <c r="I469" s="177" t="s">
        <v>7156</v>
      </c>
      <c r="J469" s="177" t="s">
        <v>6875</v>
      </c>
      <c r="K469" s="177" t="s">
        <v>6875</v>
      </c>
      <c r="L469" s="177" t="s">
        <v>857</v>
      </c>
    </row>
    <row r="470" spans="1:12" ht="45" x14ac:dyDescent="0.25">
      <c r="A470" s="176" t="s">
        <v>9174</v>
      </c>
      <c r="B470" s="176" t="s">
        <v>9171</v>
      </c>
      <c r="C470" s="176" t="s">
        <v>9172</v>
      </c>
      <c r="D470" s="176" t="s">
        <v>9173</v>
      </c>
      <c r="E470" s="176" t="s">
        <v>7616</v>
      </c>
      <c r="F470" s="176" t="s">
        <v>7617</v>
      </c>
      <c r="G470" s="176" t="s">
        <v>7618</v>
      </c>
      <c r="H470" s="176" t="s">
        <v>9170</v>
      </c>
      <c r="I470" s="176" t="s">
        <v>7156</v>
      </c>
      <c r="J470" s="176" t="s">
        <v>6875</v>
      </c>
      <c r="K470" s="176" t="s">
        <v>6875</v>
      </c>
      <c r="L470" s="176" t="s">
        <v>857</v>
      </c>
    </row>
    <row r="471" spans="1:12" ht="45" x14ac:dyDescent="0.25">
      <c r="A471" s="177" t="s">
        <v>9178</v>
      </c>
      <c r="B471" s="177" t="s">
        <v>9175</v>
      </c>
      <c r="C471" s="177" t="s">
        <v>9176</v>
      </c>
      <c r="D471" s="177" t="s">
        <v>9177</v>
      </c>
      <c r="E471" s="177" t="s">
        <v>7616</v>
      </c>
      <c r="F471" s="177" t="s">
        <v>7617</v>
      </c>
      <c r="G471" s="177" t="s">
        <v>7618</v>
      </c>
      <c r="H471" s="177" t="s">
        <v>9170</v>
      </c>
      <c r="I471" s="177" t="s">
        <v>7156</v>
      </c>
      <c r="J471" s="177" t="s">
        <v>9179</v>
      </c>
      <c r="K471" s="177" t="s">
        <v>6875</v>
      </c>
      <c r="L471" s="177" t="s">
        <v>857</v>
      </c>
    </row>
    <row r="472" spans="1:12" ht="67.5" x14ac:dyDescent="0.25">
      <c r="A472" s="176" t="s">
        <v>9183</v>
      </c>
      <c r="B472" s="176" t="s">
        <v>9180</v>
      </c>
      <c r="C472" s="176" t="s">
        <v>9181</v>
      </c>
      <c r="D472" s="176" t="s">
        <v>9182</v>
      </c>
      <c r="E472" s="176" t="s">
        <v>9184</v>
      </c>
      <c r="F472" s="176" t="s">
        <v>9185</v>
      </c>
      <c r="G472" s="176" t="s">
        <v>8905</v>
      </c>
      <c r="H472" s="176" t="s">
        <v>9186</v>
      </c>
      <c r="I472" s="176" t="s">
        <v>6875</v>
      </c>
      <c r="J472" s="176" t="s">
        <v>6875</v>
      </c>
      <c r="K472" s="176" t="s">
        <v>6875</v>
      </c>
      <c r="L472" s="176" t="s">
        <v>6884</v>
      </c>
    </row>
    <row r="473" spans="1:12" ht="56.25" x14ac:dyDescent="0.25">
      <c r="A473" s="177" t="s">
        <v>9190</v>
      </c>
      <c r="B473" s="177" t="s">
        <v>9187</v>
      </c>
      <c r="C473" s="177" t="s">
        <v>9188</v>
      </c>
      <c r="D473" s="177" t="s">
        <v>9189</v>
      </c>
      <c r="E473" s="177" t="s">
        <v>9191</v>
      </c>
      <c r="F473" s="177" t="s">
        <v>9192</v>
      </c>
      <c r="G473" s="177" t="s">
        <v>8905</v>
      </c>
      <c r="H473" s="177" t="s">
        <v>9193</v>
      </c>
      <c r="I473" s="177" t="s">
        <v>7156</v>
      </c>
      <c r="J473" s="177" t="s">
        <v>6875</v>
      </c>
      <c r="K473" s="177" t="s">
        <v>6875</v>
      </c>
      <c r="L473" s="177" t="s">
        <v>857</v>
      </c>
    </row>
    <row r="474" spans="1:12" ht="45" x14ac:dyDescent="0.25">
      <c r="A474" s="176" t="s">
        <v>2387</v>
      </c>
      <c r="B474" s="176" t="s">
        <v>9194</v>
      </c>
      <c r="C474" s="176" t="s">
        <v>9195</v>
      </c>
      <c r="D474" s="176" t="s">
        <v>9196</v>
      </c>
      <c r="E474" s="176" t="s">
        <v>9197</v>
      </c>
      <c r="F474" s="176" t="s">
        <v>9198</v>
      </c>
      <c r="G474" s="176" t="s">
        <v>6942</v>
      </c>
      <c r="H474" s="176" t="s">
        <v>9199</v>
      </c>
      <c r="I474" s="176" t="s">
        <v>6875</v>
      </c>
      <c r="J474" s="176" t="s">
        <v>7671</v>
      </c>
      <c r="K474" s="176" t="s">
        <v>9200</v>
      </c>
      <c r="L474" s="176" t="s">
        <v>857</v>
      </c>
    </row>
    <row r="475" spans="1:12" ht="78.75" x14ac:dyDescent="0.25">
      <c r="A475" s="177" t="s">
        <v>1504</v>
      </c>
      <c r="B475" s="177" t="s">
        <v>9201</v>
      </c>
      <c r="C475" s="177" t="s">
        <v>9202</v>
      </c>
      <c r="D475" s="177" t="s">
        <v>9203</v>
      </c>
      <c r="E475" s="177" t="s">
        <v>9204</v>
      </c>
      <c r="F475" s="177" t="s">
        <v>9205</v>
      </c>
      <c r="G475" s="177" t="s">
        <v>8905</v>
      </c>
      <c r="H475" s="177" t="s">
        <v>9206</v>
      </c>
      <c r="I475" s="177" t="s">
        <v>7996</v>
      </c>
      <c r="J475" s="177" t="s">
        <v>9207</v>
      </c>
      <c r="K475" s="177" t="s">
        <v>6875</v>
      </c>
      <c r="L475" s="177" t="s">
        <v>857</v>
      </c>
    </row>
    <row r="476" spans="1:12" ht="56.25" x14ac:dyDescent="0.25">
      <c r="A476" s="176" t="s">
        <v>9211</v>
      </c>
      <c r="B476" s="176" t="s">
        <v>9208</v>
      </c>
      <c r="C476" s="176" t="s">
        <v>9209</v>
      </c>
      <c r="D476" s="176" t="s">
        <v>9210</v>
      </c>
      <c r="E476" s="176" t="s">
        <v>9212</v>
      </c>
      <c r="F476" s="176" t="s">
        <v>9213</v>
      </c>
      <c r="G476" s="176" t="s">
        <v>7154</v>
      </c>
      <c r="H476" s="176" t="s">
        <v>9214</v>
      </c>
      <c r="I476" s="176" t="s">
        <v>6901</v>
      </c>
      <c r="J476" s="176" t="s">
        <v>7619</v>
      </c>
      <c r="K476" s="176" t="s">
        <v>6875</v>
      </c>
      <c r="L476" s="176" t="s">
        <v>857</v>
      </c>
    </row>
    <row r="477" spans="1:12" ht="45" x14ac:dyDescent="0.25">
      <c r="A477" s="177" t="s">
        <v>9217</v>
      </c>
      <c r="B477" s="177" t="s">
        <v>9215</v>
      </c>
      <c r="C477" s="177" t="s">
        <v>9216</v>
      </c>
      <c r="D477" s="177" t="s">
        <v>6875</v>
      </c>
      <c r="E477" s="177" t="s">
        <v>7616</v>
      </c>
      <c r="F477" s="177" t="s">
        <v>7617</v>
      </c>
      <c r="G477" s="177" t="s">
        <v>7618</v>
      </c>
      <c r="H477" s="177" t="s">
        <v>9170</v>
      </c>
      <c r="I477" s="177" t="s">
        <v>6901</v>
      </c>
      <c r="J477" s="177" t="s">
        <v>7619</v>
      </c>
      <c r="K477" s="177" t="s">
        <v>6875</v>
      </c>
      <c r="L477" s="177" t="s">
        <v>857</v>
      </c>
    </row>
    <row r="478" spans="1:12" ht="56.25" x14ac:dyDescent="0.25">
      <c r="A478" s="176" t="s">
        <v>9221</v>
      </c>
      <c r="B478" s="176" t="s">
        <v>9218</v>
      </c>
      <c r="C478" s="176" t="s">
        <v>9219</v>
      </c>
      <c r="D478" s="176" t="s">
        <v>9220</v>
      </c>
      <c r="E478" s="176" t="s">
        <v>7785</v>
      </c>
      <c r="F478" s="176" t="s">
        <v>9222</v>
      </c>
      <c r="G478" s="176" t="s">
        <v>7035</v>
      </c>
      <c r="H478" s="176" t="s">
        <v>9223</v>
      </c>
      <c r="I478" s="176" t="s">
        <v>7996</v>
      </c>
      <c r="J478" s="176" t="s">
        <v>9207</v>
      </c>
      <c r="K478" s="176" t="s">
        <v>6875</v>
      </c>
      <c r="L478" s="176" t="s">
        <v>857</v>
      </c>
    </row>
    <row r="479" spans="1:12" ht="45" x14ac:dyDescent="0.25">
      <c r="A479" s="177" t="s">
        <v>9227</v>
      </c>
      <c r="B479" s="177" t="s">
        <v>9224</v>
      </c>
      <c r="C479" s="177" t="s">
        <v>9225</v>
      </c>
      <c r="D479" s="177" t="s">
        <v>9226</v>
      </c>
      <c r="E479" s="177" t="s">
        <v>8049</v>
      </c>
      <c r="F479" s="177" t="s">
        <v>8050</v>
      </c>
      <c r="G479" s="177" t="s">
        <v>7035</v>
      </c>
      <c r="H479" s="177" t="s">
        <v>8678</v>
      </c>
      <c r="I479" s="177" t="s">
        <v>6901</v>
      </c>
      <c r="J479" s="177" t="s">
        <v>6875</v>
      </c>
      <c r="K479" s="177" t="s">
        <v>6875</v>
      </c>
      <c r="L479" s="177" t="s">
        <v>857</v>
      </c>
    </row>
    <row r="480" spans="1:12" ht="45" x14ac:dyDescent="0.25">
      <c r="A480" s="176" t="s">
        <v>9231</v>
      </c>
      <c r="B480" s="176" t="s">
        <v>9228</v>
      </c>
      <c r="C480" s="176" t="s">
        <v>9229</v>
      </c>
      <c r="D480" s="176" t="s">
        <v>9230</v>
      </c>
      <c r="E480" s="176" t="s">
        <v>9232</v>
      </c>
      <c r="F480" s="176" t="s">
        <v>8050</v>
      </c>
      <c r="G480" s="176" t="s">
        <v>7035</v>
      </c>
      <c r="H480" s="176" t="s">
        <v>8678</v>
      </c>
      <c r="I480" s="176" t="s">
        <v>6901</v>
      </c>
      <c r="J480" s="176" t="s">
        <v>6875</v>
      </c>
      <c r="K480" s="176" t="s">
        <v>6875</v>
      </c>
      <c r="L480" s="176" t="s">
        <v>857</v>
      </c>
    </row>
    <row r="481" spans="1:12" ht="33.75" x14ac:dyDescent="0.25">
      <c r="A481" s="177" t="s">
        <v>9236</v>
      </c>
      <c r="B481" s="177" t="s">
        <v>9233</v>
      </c>
      <c r="C481" s="177" t="s">
        <v>9234</v>
      </c>
      <c r="D481" s="177" t="s">
        <v>9235</v>
      </c>
      <c r="E481" s="177" t="s">
        <v>8915</v>
      </c>
      <c r="F481" s="177" t="s">
        <v>9237</v>
      </c>
      <c r="G481" s="177" t="s">
        <v>7035</v>
      </c>
      <c r="H481" s="177" t="s">
        <v>9237</v>
      </c>
      <c r="I481" s="177" t="s">
        <v>6875</v>
      </c>
      <c r="J481" s="177" t="s">
        <v>6875</v>
      </c>
      <c r="K481" s="177" t="s">
        <v>6875</v>
      </c>
      <c r="L481" s="177" t="s">
        <v>857</v>
      </c>
    </row>
    <row r="482" spans="1:12" ht="45" x14ac:dyDescent="0.25">
      <c r="A482" s="176" t="s">
        <v>6875</v>
      </c>
      <c r="B482" s="176" t="s">
        <v>9238</v>
      </c>
      <c r="C482" s="176" t="s">
        <v>9239</v>
      </c>
      <c r="D482" s="176" t="s">
        <v>6875</v>
      </c>
      <c r="E482" s="176" t="s">
        <v>9232</v>
      </c>
      <c r="F482" s="176" t="s">
        <v>8050</v>
      </c>
      <c r="G482" s="176" t="s">
        <v>7035</v>
      </c>
      <c r="H482" s="176" t="s">
        <v>8678</v>
      </c>
      <c r="I482" s="176" t="s">
        <v>6901</v>
      </c>
      <c r="J482" s="176" t="s">
        <v>6875</v>
      </c>
      <c r="K482" s="176" t="s">
        <v>7113</v>
      </c>
      <c r="L482" s="176" t="s">
        <v>857</v>
      </c>
    </row>
    <row r="483" spans="1:12" ht="78.75" x14ac:dyDescent="0.25">
      <c r="A483" s="177" t="s">
        <v>866</v>
      </c>
      <c r="B483" s="177" t="s">
        <v>9240</v>
      </c>
      <c r="C483" s="177" t="s">
        <v>9241</v>
      </c>
      <c r="D483" s="177" t="s">
        <v>6842</v>
      </c>
      <c r="E483" s="177" t="s">
        <v>7901</v>
      </c>
      <c r="F483" s="177" t="s">
        <v>7849</v>
      </c>
      <c r="G483" s="177" t="s">
        <v>7465</v>
      </c>
      <c r="H483" s="177" t="s">
        <v>7849</v>
      </c>
      <c r="I483" s="177" t="s">
        <v>6875</v>
      </c>
      <c r="J483" s="177" t="s">
        <v>9242</v>
      </c>
      <c r="K483" s="177" t="s">
        <v>7113</v>
      </c>
      <c r="L483" s="177" t="s">
        <v>857</v>
      </c>
    </row>
    <row r="484" spans="1:12" ht="67.5" x14ac:dyDescent="0.25">
      <c r="A484" s="176" t="s">
        <v>2403</v>
      </c>
      <c r="B484" s="176" t="s">
        <v>9243</v>
      </c>
      <c r="C484" s="176" t="s">
        <v>9244</v>
      </c>
      <c r="D484" s="176" t="s">
        <v>9245</v>
      </c>
      <c r="E484" s="176" t="s">
        <v>9246</v>
      </c>
      <c r="F484" s="176" t="s">
        <v>9247</v>
      </c>
      <c r="G484" s="176" t="s">
        <v>9143</v>
      </c>
      <c r="H484" s="176" t="s">
        <v>9248</v>
      </c>
      <c r="I484" s="176" t="s">
        <v>6875</v>
      </c>
      <c r="J484" s="176" t="s">
        <v>6875</v>
      </c>
      <c r="K484" s="176" t="s">
        <v>6876</v>
      </c>
      <c r="L484" s="176" t="s">
        <v>857</v>
      </c>
    </row>
    <row r="485" spans="1:12" ht="56.25" x14ac:dyDescent="0.25">
      <c r="A485" s="177" t="s">
        <v>2432</v>
      </c>
      <c r="B485" s="177" t="s">
        <v>9249</v>
      </c>
      <c r="C485" s="177" t="s">
        <v>9250</v>
      </c>
      <c r="D485" s="177" t="s">
        <v>9251</v>
      </c>
      <c r="E485" s="177" t="s">
        <v>9252</v>
      </c>
      <c r="F485" s="177" t="s">
        <v>9253</v>
      </c>
      <c r="G485" s="177" t="s">
        <v>8297</v>
      </c>
      <c r="H485" s="177" t="s">
        <v>9254</v>
      </c>
      <c r="I485" s="177" t="s">
        <v>6875</v>
      </c>
      <c r="J485" s="177" t="s">
        <v>6875</v>
      </c>
      <c r="K485" s="177" t="s">
        <v>6875</v>
      </c>
      <c r="L485" s="177" t="s">
        <v>857</v>
      </c>
    </row>
    <row r="486" spans="1:12" ht="78.75" x14ac:dyDescent="0.25">
      <c r="A486" s="176" t="s">
        <v>2557</v>
      </c>
      <c r="B486" s="176" t="s">
        <v>9255</v>
      </c>
      <c r="C486" s="176" t="s">
        <v>9256</v>
      </c>
      <c r="D486" s="176" t="s">
        <v>6336</v>
      </c>
      <c r="E486" s="176" t="s">
        <v>9257</v>
      </c>
      <c r="F486" s="176" t="s">
        <v>9258</v>
      </c>
      <c r="G486" s="176" t="s">
        <v>8272</v>
      </c>
      <c r="H486" s="176" t="s">
        <v>9258</v>
      </c>
      <c r="I486" s="176" t="s">
        <v>6875</v>
      </c>
      <c r="J486" s="176" t="s">
        <v>9259</v>
      </c>
      <c r="K486" s="176" t="s">
        <v>6875</v>
      </c>
      <c r="L486" s="176" t="s">
        <v>857</v>
      </c>
    </row>
    <row r="487" spans="1:12" ht="45" x14ac:dyDescent="0.25">
      <c r="A487" s="177" t="s">
        <v>9263</v>
      </c>
      <c r="B487" s="177" t="s">
        <v>9260</v>
      </c>
      <c r="C487" s="177" t="s">
        <v>9261</v>
      </c>
      <c r="D487" s="177" t="s">
        <v>9262</v>
      </c>
      <c r="E487" s="177" t="s">
        <v>7345</v>
      </c>
      <c r="F487" s="177" t="s">
        <v>7346</v>
      </c>
      <c r="G487" s="177" t="s">
        <v>6994</v>
      </c>
      <c r="H487" s="177" t="s">
        <v>7347</v>
      </c>
      <c r="I487" s="177" t="s">
        <v>6875</v>
      </c>
      <c r="J487" s="177" t="s">
        <v>6875</v>
      </c>
      <c r="K487" s="177" t="s">
        <v>6875</v>
      </c>
      <c r="L487" s="177" t="s">
        <v>857</v>
      </c>
    </row>
    <row r="488" spans="1:12" ht="45" x14ac:dyDescent="0.25">
      <c r="A488" s="176" t="s">
        <v>9267</v>
      </c>
      <c r="B488" s="176" t="s">
        <v>9264</v>
      </c>
      <c r="C488" s="176" t="s">
        <v>9265</v>
      </c>
      <c r="D488" s="176" t="s">
        <v>9266</v>
      </c>
      <c r="E488" s="176" t="s">
        <v>9268</v>
      </c>
      <c r="F488" s="176" t="s">
        <v>9269</v>
      </c>
      <c r="G488" s="176" t="s">
        <v>7035</v>
      </c>
      <c r="H488" s="176" t="s">
        <v>9269</v>
      </c>
      <c r="I488" s="176" t="s">
        <v>6875</v>
      </c>
      <c r="J488" s="176" t="s">
        <v>6875</v>
      </c>
      <c r="K488" s="176" t="s">
        <v>6875</v>
      </c>
      <c r="L488" s="176" t="s">
        <v>857</v>
      </c>
    </row>
    <row r="489" spans="1:12" ht="45" x14ac:dyDescent="0.25">
      <c r="A489" s="177" t="s">
        <v>9273</v>
      </c>
      <c r="B489" s="177" t="s">
        <v>9270</v>
      </c>
      <c r="C489" s="177" t="s">
        <v>9271</v>
      </c>
      <c r="D489" s="177" t="s">
        <v>9272</v>
      </c>
      <c r="E489" s="177" t="s">
        <v>9274</v>
      </c>
      <c r="F489" s="177" t="s">
        <v>9275</v>
      </c>
      <c r="G489" s="177" t="s">
        <v>7028</v>
      </c>
      <c r="H489" s="177" t="s">
        <v>9276</v>
      </c>
      <c r="I489" s="177" t="s">
        <v>6875</v>
      </c>
      <c r="J489" s="177" t="s">
        <v>6875</v>
      </c>
      <c r="K489" s="177" t="s">
        <v>6875</v>
      </c>
      <c r="L489" s="177" t="s">
        <v>857</v>
      </c>
    </row>
    <row r="490" spans="1:12" ht="78.75" x14ac:dyDescent="0.25">
      <c r="A490" s="176" t="s">
        <v>2276</v>
      </c>
      <c r="B490" s="176" t="s">
        <v>9277</v>
      </c>
      <c r="C490" s="176" t="s">
        <v>9278</v>
      </c>
      <c r="D490" s="176" t="s">
        <v>6315</v>
      </c>
      <c r="E490" s="176" t="s">
        <v>9279</v>
      </c>
      <c r="F490" s="176" t="s">
        <v>9280</v>
      </c>
      <c r="G490" s="176" t="s">
        <v>7056</v>
      </c>
      <c r="H490" s="176" t="s">
        <v>9280</v>
      </c>
      <c r="I490" s="176" t="s">
        <v>6875</v>
      </c>
      <c r="J490" s="176" t="s">
        <v>6875</v>
      </c>
      <c r="K490" s="176" t="s">
        <v>6875</v>
      </c>
      <c r="L490" s="176" t="s">
        <v>857</v>
      </c>
    </row>
    <row r="491" spans="1:12" ht="45" x14ac:dyDescent="0.25">
      <c r="A491" s="177" t="s">
        <v>9284</v>
      </c>
      <c r="B491" s="177" t="s">
        <v>9281</v>
      </c>
      <c r="C491" s="177" t="s">
        <v>9282</v>
      </c>
      <c r="D491" s="177" t="s">
        <v>9283</v>
      </c>
      <c r="E491" s="177" t="s">
        <v>9285</v>
      </c>
      <c r="F491" s="177" t="s">
        <v>9286</v>
      </c>
      <c r="G491" s="177" t="s">
        <v>7721</v>
      </c>
      <c r="H491" s="177" t="s">
        <v>9287</v>
      </c>
      <c r="I491" s="177" t="s">
        <v>7156</v>
      </c>
      <c r="J491" s="177" t="s">
        <v>6875</v>
      </c>
      <c r="K491" s="177" t="s">
        <v>6875</v>
      </c>
      <c r="L491" s="177" t="s">
        <v>857</v>
      </c>
    </row>
    <row r="492" spans="1:12" ht="78.75" x14ac:dyDescent="0.25">
      <c r="A492" s="176" t="s">
        <v>6875</v>
      </c>
      <c r="B492" s="176" t="s">
        <v>9288</v>
      </c>
      <c r="C492" s="176" t="s">
        <v>9289</v>
      </c>
      <c r="D492" s="176" t="s">
        <v>6875</v>
      </c>
      <c r="E492" s="176" t="s">
        <v>7848</v>
      </c>
      <c r="F492" s="176" t="s">
        <v>7849</v>
      </c>
      <c r="G492" s="176" t="s">
        <v>7465</v>
      </c>
      <c r="H492" s="176" t="s">
        <v>7849</v>
      </c>
      <c r="I492" s="176" t="s">
        <v>6875</v>
      </c>
      <c r="J492" s="176" t="s">
        <v>7850</v>
      </c>
      <c r="K492" s="176" t="s">
        <v>6875</v>
      </c>
      <c r="L492" s="176" t="s">
        <v>857</v>
      </c>
    </row>
    <row r="493" spans="1:12" ht="45" x14ac:dyDescent="0.25">
      <c r="A493" s="177" t="s">
        <v>9293</v>
      </c>
      <c r="B493" s="177" t="s">
        <v>9290</v>
      </c>
      <c r="C493" s="177" t="s">
        <v>9291</v>
      </c>
      <c r="D493" s="177" t="s">
        <v>9292</v>
      </c>
      <c r="E493" s="177" t="s">
        <v>8002</v>
      </c>
      <c r="F493" s="177" t="s">
        <v>8003</v>
      </c>
      <c r="G493" s="177" t="s">
        <v>7028</v>
      </c>
      <c r="H493" s="177" t="s">
        <v>8004</v>
      </c>
      <c r="I493" s="177" t="s">
        <v>6875</v>
      </c>
      <c r="J493" s="177" t="s">
        <v>9294</v>
      </c>
      <c r="K493" s="177" t="s">
        <v>6875</v>
      </c>
      <c r="L493" s="177" t="s">
        <v>857</v>
      </c>
    </row>
    <row r="494" spans="1:12" ht="33.75" x14ac:dyDescent="0.25">
      <c r="A494" s="176" t="s">
        <v>9298</v>
      </c>
      <c r="B494" s="176" t="s">
        <v>9295</v>
      </c>
      <c r="C494" s="176" t="s">
        <v>9296</v>
      </c>
      <c r="D494" s="176" t="s">
        <v>9297</v>
      </c>
      <c r="E494" s="176" t="s">
        <v>7249</v>
      </c>
      <c r="F494" s="176" t="s">
        <v>7250</v>
      </c>
      <c r="G494" s="176" t="s">
        <v>7028</v>
      </c>
      <c r="H494" s="176" t="s">
        <v>7250</v>
      </c>
      <c r="I494" s="176" t="s">
        <v>6875</v>
      </c>
      <c r="J494" s="176" t="s">
        <v>6875</v>
      </c>
      <c r="K494" s="176" t="s">
        <v>6875</v>
      </c>
      <c r="L494" s="176" t="s">
        <v>857</v>
      </c>
    </row>
    <row r="495" spans="1:12" ht="45" x14ac:dyDescent="0.25">
      <c r="A495" s="177" t="s">
        <v>9302</v>
      </c>
      <c r="B495" s="177" t="s">
        <v>9299</v>
      </c>
      <c r="C495" s="177" t="s">
        <v>9300</v>
      </c>
      <c r="D495" s="177" t="s">
        <v>9301</v>
      </c>
      <c r="E495" s="177" t="s">
        <v>9303</v>
      </c>
      <c r="F495" s="177" t="s">
        <v>9304</v>
      </c>
      <c r="G495" s="177" t="s">
        <v>8074</v>
      </c>
      <c r="H495" s="177" t="s">
        <v>9304</v>
      </c>
      <c r="I495" s="177" t="s">
        <v>6875</v>
      </c>
      <c r="J495" s="177" t="s">
        <v>7689</v>
      </c>
      <c r="K495" s="177" t="s">
        <v>6875</v>
      </c>
      <c r="L495" s="177" t="s">
        <v>857</v>
      </c>
    </row>
    <row r="496" spans="1:12" ht="67.5" x14ac:dyDescent="0.25">
      <c r="A496" s="176" t="s">
        <v>9308</v>
      </c>
      <c r="B496" s="176" t="s">
        <v>9305</v>
      </c>
      <c r="C496" s="176" t="s">
        <v>9306</v>
      </c>
      <c r="D496" s="176" t="s">
        <v>9307</v>
      </c>
      <c r="E496" s="176" t="s">
        <v>9309</v>
      </c>
      <c r="F496" s="176" t="s">
        <v>9310</v>
      </c>
      <c r="G496" s="176" t="s">
        <v>9311</v>
      </c>
      <c r="H496" s="176" t="s">
        <v>9310</v>
      </c>
      <c r="I496" s="176" t="s">
        <v>6875</v>
      </c>
      <c r="J496" s="176" t="s">
        <v>6875</v>
      </c>
      <c r="K496" s="176" t="s">
        <v>6875</v>
      </c>
      <c r="L496" s="176" t="s">
        <v>857</v>
      </c>
    </row>
    <row r="497" spans="1:12" ht="101.25" x14ac:dyDescent="0.25">
      <c r="A497" s="177" t="s">
        <v>9315</v>
      </c>
      <c r="B497" s="177" t="s">
        <v>9312</v>
      </c>
      <c r="C497" s="177" t="s">
        <v>9313</v>
      </c>
      <c r="D497" s="177" t="s">
        <v>9314</v>
      </c>
      <c r="E497" s="177" t="s">
        <v>7026</v>
      </c>
      <c r="F497" s="177" t="s">
        <v>7027</v>
      </c>
      <c r="G497" s="177" t="s">
        <v>7028</v>
      </c>
      <c r="H497" s="177" t="s">
        <v>7027</v>
      </c>
      <c r="I497" s="177" t="s">
        <v>6875</v>
      </c>
      <c r="J497" s="177" t="s">
        <v>6875</v>
      </c>
      <c r="K497" s="177" t="s">
        <v>6875</v>
      </c>
      <c r="L497" s="177" t="s">
        <v>857</v>
      </c>
    </row>
    <row r="498" spans="1:12" ht="123.75" x14ac:dyDescent="0.25">
      <c r="A498" s="176" t="s">
        <v>6875</v>
      </c>
      <c r="B498" s="176" t="s">
        <v>9316</v>
      </c>
      <c r="C498" s="176" t="s">
        <v>9317</v>
      </c>
      <c r="D498" s="176" t="s">
        <v>9318</v>
      </c>
      <c r="E498" s="176" t="s">
        <v>7914</v>
      </c>
      <c r="F498" s="176" t="s">
        <v>7915</v>
      </c>
      <c r="G498" s="176" t="s">
        <v>7028</v>
      </c>
      <c r="H498" s="176" t="s">
        <v>7915</v>
      </c>
      <c r="I498" s="176" t="s">
        <v>6875</v>
      </c>
      <c r="J498" s="176" t="s">
        <v>6875</v>
      </c>
      <c r="K498" s="176" t="s">
        <v>6875</v>
      </c>
      <c r="L498" s="176" t="s">
        <v>857</v>
      </c>
    </row>
    <row r="499" spans="1:12" ht="67.5" x14ac:dyDescent="0.25">
      <c r="A499" s="177" t="s">
        <v>6875</v>
      </c>
      <c r="B499" s="177" t="s">
        <v>9319</v>
      </c>
      <c r="C499" s="177" t="s">
        <v>9320</v>
      </c>
      <c r="D499" s="177" t="s">
        <v>9321</v>
      </c>
      <c r="E499" s="177" t="s">
        <v>9322</v>
      </c>
      <c r="F499" s="177" t="s">
        <v>9323</v>
      </c>
      <c r="G499" s="177" t="s">
        <v>8186</v>
      </c>
      <c r="H499" s="177" t="s">
        <v>9323</v>
      </c>
      <c r="I499" s="177" t="s">
        <v>6875</v>
      </c>
      <c r="J499" s="177" t="s">
        <v>6875</v>
      </c>
      <c r="K499" s="177" t="s">
        <v>6875</v>
      </c>
      <c r="L499" s="177" t="s">
        <v>857</v>
      </c>
    </row>
    <row r="500" spans="1:12" ht="78.75" x14ac:dyDescent="0.25">
      <c r="A500" s="176" t="s">
        <v>9327</v>
      </c>
      <c r="B500" s="176" t="s">
        <v>9324</v>
      </c>
      <c r="C500" s="176" t="s">
        <v>9325</v>
      </c>
      <c r="D500" s="176" t="s">
        <v>9326</v>
      </c>
      <c r="E500" s="176" t="s">
        <v>9328</v>
      </c>
      <c r="F500" s="176" t="s">
        <v>9329</v>
      </c>
      <c r="G500" s="176" t="s">
        <v>7465</v>
      </c>
      <c r="H500" s="176" t="s">
        <v>9329</v>
      </c>
      <c r="I500" s="176" t="s">
        <v>6875</v>
      </c>
      <c r="J500" s="176" t="s">
        <v>6875</v>
      </c>
      <c r="K500" s="176" t="s">
        <v>6875</v>
      </c>
      <c r="L500" s="176" t="s">
        <v>857</v>
      </c>
    </row>
    <row r="501" spans="1:12" ht="101.25" x14ac:dyDescent="0.25">
      <c r="A501" s="177" t="s">
        <v>9333</v>
      </c>
      <c r="B501" s="177" t="s">
        <v>9330</v>
      </c>
      <c r="C501" s="177" t="s">
        <v>9331</v>
      </c>
      <c r="D501" s="177" t="s">
        <v>9332</v>
      </c>
      <c r="E501" s="177" t="s">
        <v>7026</v>
      </c>
      <c r="F501" s="177" t="s">
        <v>7027</v>
      </c>
      <c r="G501" s="177" t="s">
        <v>7028</v>
      </c>
      <c r="H501" s="177" t="s">
        <v>7027</v>
      </c>
      <c r="I501" s="177" t="s">
        <v>6875</v>
      </c>
      <c r="J501" s="177" t="s">
        <v>6875</v>
      </c>
      <c r="K501" s="177" t="s">
        <v>6875</v>
      </c>
      <c r="L501" s="177" t="s">
        <v>857</v>
      </c>
    </row>
    <row r="502" spans="1:12" ht="101.25" x14ac:dyDescent="0.25">
      <c r="A502" s="176" t="s">
        <v>6875</v>
      </c>
      <c r="B502" s="176" t="s">
        <v>9334</v>
      </c>
      <c r="C502" s="176" t="s">
        <v>9335</v>
      </c>
      <c r="D502" s="176" t="s">
        <v>9336</v>
      </c>
      <c r="E502" s="176" t="s">
        <v>7026</v>
      </c>
      <c r="F502" s="176" t="s">
        <v>7027</v>
      </c>
      <c r="G502" s="176" t="s">
        <v>7028</v>
      </c>
      <c r="H502" s="176" t="s">
        <v>7027</v>
      </c>
      <c r="I502" s="176" t="s">
        <v>6875</v>
      </c>
      <c r="J502" s="176" t="s">
        <v>6875</v>
      </c>
      <c r="K502" s="176" t="s">
        <v>6875</v>
      </c>
      <c r="L502" s="176" t="s">
        <v>857</v>
      </c>
    </row>
    <row r="503" spans="1:12" ht="348.75" x14ac:dyDescent="0.25">
      <c r="A503" s="177" t="s">
        <v>6875</v>
      </c>
      <c r="B503" s="177" t="s">
        <v>9337</v>
      </c>
      <c r="C503" s="177" t="s">
        <v>9338</v>
      </c>
      <c r="D503" s="177" t="s">
        <v>9339</v>
      </c>
      <c r="E503" s="177" t="s">
        <v>7914</v>
      </c>
      <c r="F503" s="177" t="s">
        <v>7915</v>
      </c>
      <c r="G503" s="177" t="s">
        <v>7028</v>
      </c>
      <c r="H503" s="177" t="s">
        <v>7915</v>
      </c>
      <c r="I503" s="177" t="s">
        <v>6875</v>
      </c>
      <c r="J503" s="177" t="s">
        <v>6875</v>
      </c>
      <c r="K503" s="177" t="s">
        <v>6875</v>
      </c>
      <c r="L503" s="177" t="s">
        <v>857</v>
      </c>
    </row>
    <row r="504" spans="1:12" ht="78.75" x14ac:dyDescent="0.25">
      <c r="A504" s="176" t="s">
        <v>6875</v>
      </c>
      <c r="B504" s="176" t="s">
        <v>9340</v>
      </c>
      <c r="C504" s="176" t="s">
        <v>9341</v>
      </c>
      <c r="D504" s="176" t="s">
        <v>9342</v>
      </c>
      <c r="E504" s="176" t="s">
        <v>7249</v>
      </c>
      <c r="F504" s="176" t="s">
        <v>8099</v>
      </c>
      <c r="G504" s="176" t="s">
        <v>7028</v>
      </c>
      <c r="H504" s="176" t="s">
        <v>8099</v>
      </c>
      <c r="I504" s="176" t="s">
        <v>6875</v>
      </c>
      <c r="J504" s="176" t="s">
        <v>6875</v>
      </c>
      <c r="K504" s="176" t="s">
        <v>6875</v>
      </c>
      <c r="L504" s="176" t="s">
        <v>857</v>
      </c>
    </row>
    <row r="505" spans="1:12" ht="112.5" x14ac:dyDescent="0.25">
      <c r="A505" s="177" t="s">
        <v>9346</v>
      </c>
      <c r="B505" s="177" t="s">
        <v>9343</v>
      </c>
      <c r="C505" s="177" t="s">
        <v>9344</v>
      </c>
      <c r="D505" s="177" t="s">
        <v>9345</v>
      </c>
      <c r="E505" s="177" t="s">
        <v>9347</v>
      </c>
      <c r="F505" s="177" t="s">
        <v>9348</v>
      </c>
      <c r="G505" s="177" t="s">
        <v>7028</v>
      </c>
      <c r="H505" s="177" t="s">
        <v>9349</v>
      </c>
      <c r="I505" s="177" t="s">
        <v>6875</v>
      </c>
      <c r="J505" s="177" t="s">
        <v>6875</v>
      </c>
      <c r="K505" s="177" t="s">
        <v>6875</v>
      </c>
      <c r="L505" s="177" t="s">
        <v>857</v>
      </c>
    </row>
    <row r="506" spans="1:12" ht="67.5" x14ac:dyDescent="0.25">
      <c r="A506" s="176" t="s">
        <v>6875</v>
      </c>
      <c r="B506" s="176" t="s">
        <v>9350</v>
      </c>
      <c r="C506" s="176" t="s">
        <v>9351</v>
      </c>
      <c r="D506" s="176" t="s">
        <v>9352</v>
      </c>
      <c r="E506" s="176" t="s">
        <v>7026</v>
      </c>
      <c r="F506" s="176" t="s">
        <v>7027</v>
      </c>
      <c r="G506" s="176" t="s">
        <v>7028</v>
      </c>
      <c r="H506" s="176" t="s">
        <v>7027</v>
      </c>
      <c r="I506" s="176" t="s">
        <v>6875</v>
      </c>
      <c r="J506" s="176" t="s">
        <v>6875</v>
      </c>
      <c r="K506" s="176" t="s">
        <v>6875</v>
      </c>
      <c r="L506" s="176" t="s">
        <v>857</v>
      </c>
    </row>
    <row r="507" spans="1:12" ht="45" x14ac:dyDescent="0.25">
      <c r="A507" s="177" t="s">
        <v>6875</v>
      </c>
      <c r="B507" s="177" t="s">
        <v>9353</v>
      </c>
      <c r="C507" s="177" t="s">
        <v>9354</v>
      </c>
      <c r="D507" s="177" t="s">
        <v>9355</v>
      </c>
      <c r="E507" s="177" t="s">
        <v>8178</v>
      </c>
      <c r="F507" s="177" t="s">
        <v>8179</v>
      </c>
      <c r="G507" s="177" t="s">
        <v>7028</v>
      </c>
      <c r="H507" s="177" t="s">
        <v>8179</v>
      </c>
      <c r="I507" s="177" t="s">
        <v>6875</v>
      </c>
      <c r="J507" s="177" t="s">
        <v>6875</v>
      </c>
      <c r="K507" s="177" t="s">
        <v>6875</v>
      </c>
      <c r="L507" s="177" t="s">
        <v>857</v>
      </c>
    </row>
    <row r="508" spans="1:12" ht="123.75" x14ac:dyDescent="0.25">
      <c r="A508" s="176" t="s">
        <v>9359</v>
      </c>
      <c r="B508" s="176" t="s">
        <v>9356</v>
      </c>
      <c r="C508" s="176" t="s">
        <v>9357</v>
      </c>
      <c r="D508" s="176" t="s">
        <v>9358</v>
      </c>
      <c r="E508" s="176" t="s">
        <v>7026</v>
      </c>
      <c r="F508" s="176" t="s">
        <v>7027</v>
      </c>
      <c r="G508" s="176" t="s">
        <v>7028</v>
      </c>
      <c r="H508" s="176" t="s">
        <v>7027</v>
      </c>
      <c r="I508" s="176" t="s">
        <v>6875</v>
      </c>
      <c r="J508" s="176" t="s">
        <v>6875</v>
      </c>
      <c r="K508" s="176" t="s">
        <v>6875</v>
      </c>
      <c r="L508" s="176" t="s">
        <v>857</v>
      </c>
    </row>
    <row r="509" spans="1:12" ht="22.5" x14ac:dyDescent="0.25">
      <c r="A509" s="177" t="s">
        <v>9363</v>
      </c>
      <c r="B509" s="177" t="s">
        <v>9360</v>
      </c>
      <c r="C509" s="177" t="s">
        <v>9361</v>
      </c>
      <c r="D509" s="177" t="s">
        <v>9362</v>
      </c>
      <c r="E509" s="177" t="s">
        <v>7463</v>
      </c>
      <c r="F509" s="177" t="s">
        <v>7464</v>
      </c>
      <c r="G509" s="177" t="s">
        <v>7465</v>
      </c>
      <c r="H509" s="177" t="s">
        <v>7464</v>
      </c>
      <c r="I509" s="177" t="s">
        <v>6875</v>
      </c>
      <c r="J509" s="177" t="s">
        <v>6875</v>
      </c>
      <c r="K509" s="177" t="s">
        <v>6875</v>
      </c>
      <c r="L509" s="177" t="s">
        <v>857</v>
      </c>
    </row>
    <row r="510" spans="1:12" ht="101.25" x14ac:dyDescent="0.25">
      <c r="A510" s="176" t="s">
        <v>9367</v>
      </c>
      <c r="B510" s="176" t="s">
        <v>9364</v>
      </c>
      <c r="C510" s="176" t="s">
        <v>9365</v>
      </c>
      <c r="D510" s="176" t="s">
        <v>9366</v>
      </c>
      <c r="E510" s="176" t="s">
        <v>7026</v>
      </c>
      <c r="F510" s="176" t="s">
        <v>7027</v>
      </c>
      <c r="G510" s="176" t="s">
        <v>7028</v>
      </c>
      <c r="H510" s="176" t="s">
        <v>7027</v>
      </c>
      <c r="I510" s="176" t="s">
        <v>6875</v>
      </c>
      <c r="J510" s="176" t="s">
        <v>6875</v>
      </c>
      <c r="K510" s="176" t="s">
        <v>6875</v>
      </c>
      <c r="L510" s="176" t="s">
        <v>857</v>
      </c>
    </row>
    <row r="511" spans="1:12" ht="67.5" x14ac:dyDescent="0.25">
      <c r="A511" s="177" t="s">
        <v>6875</v>
      </c>
      <c r="B511" s="177" t="s">
        <v>9368</v>
      </c>
      <c r="C511" s="177" t="s">
        <v>9369</v>
      </c>
      <c r="D511" s="177" t="s">
        <v>9370</v>
      </c>
      <c r="E511" s="177" t="s">
        <v>9328</v>
      </c>
      <c r="F511" s="177" t="s">
        <v>9329</v>
      </c>
      <c r="G511" s="177" t="s">
        <v>7465</v>
      </c>
      <c r="H511" s="177" t="s">
        <v>9329</v>
      </c>
      <c r="I511" s="177" t="s">
        <v>6875</v>
      </c>
      <c r="J511" s="177" t="s">
        <v>6875</v>
      </c>
      <c r="K511" s="177" t="s">
        <v>6875</v>
      </c>
      <c r="L511" s="177" t="s">
        <v>857</v>
      </c>
    </row>
    <row r="512" spans="1:12" ht="33.75" x14ac:dyDescent="0.25">
      <c r="A512" s="176" t="s">
        <v>6875</v>
      </c>
      <c r="B512" s="176" t="s">
        <v>9371</v>
      </c>
      <c r="C512" s="176" t="s">
        <v>9372</v>
      </c>
      <c r="D512" s="176" t="s">
        <v>9373</v>
      </c>
      <c r="E512" s="176" t="s">
        <v>9374</v>
      </c>
      <c r="F512" s="176" t="s">
        <v>9375</v>
      </c>
      <c r="G512" s="176" t="s">
        <v>7618</v>
      </c>
      <c r="H512" s="176" t="s">
        <v>9375</v>
      </c>
      <c r="I512" s="176" t="s">
        <v>6875</v>
      </c>
      <c r="J512" s="176" t="s">
        <v>6875</v>
      </c>
      <c r="K512" s="176" t="s">
        <v>6875</v>
      </c>
      <c r="L512" s="176" t="s">
        <v>857</v>
      </c>
    </row>
    <row r="513" spans="1:12" ht="157.5" x14ac:dyDescent="0.25">
      <c r="A513" s="177" t="s">
        <v>6875</v>
      </c>
      <c r="B513" s="177" t="s">
        <v>9376</v>
      </c>
      <c r="C513" s="177" t="s">
        <v>9377</v>
      </c>
      <c r="D513" s="177" t="s">
        <v>9378</v>
      </c>
      <c r="E513" s="177" t="s">
        <v>9379</v>
      </c>
      <c r="F513" s="177" t="s">
        <v>9380</v>
      </c>
      <c r="G513" s="177" t="s">
        <v>7028</v>
      </c>
      <c r="H513" s="177" t="s">
        <v>9380</v>
      </c>
      <c r="I513" s="177" t="s">
        <v>6875</v>
      </c>
      <c r="J513" s="177" t="s">
        <v>6875</v>
      </c>
      <c r="K513" s="177" t="s">
        <v>6875</v>
      </c>
      <c r="L513" s="177" t="s">
        <v>857</v>
      </c>
    </row>
    <row r="514" spans="1:12" ht="90" x14ac:dyDescent="0.25">
      <c r="A514" s="176" t="s">
        <v>9384</v>
      </c>
      <c r="B514" s="176" t="s">
        <v>9381</v>
      </c>
      <c r="C514" s="176" t="s">
        <v>9382</v>
      </c>
      <c r="D514" s="176" t="s">
        <v>9383</v>
      </c>
      <c r="E514" s="176" t="s">
        <v>7026</v>
      </c>
      <c r="F514" s="176" t="s">
        <v>7027</v>
      </c>
      <c r="G514" s="176" t="s">
        <v>7028</v>
      </c>
      <c r="H514" s="176" t="s">
        <v>7027</v>
      </c>
      <c r="I514" s="176" t="s">
        <v>6875</v>
      </c>
      <c r="J514" s="176" t="s">
        <v>6875</v>
      </c>
      <c r="K514" s="176" t="s">
        <v>6875</v>
      </c>
      <c r="L514" s="176" t="s">
        <v>857</v>
      </c>
    </row>
    <row r="515" spans="1:12" ht="45" x14ac:dyDescent="0.25">
      <c r="A515" s="177" t="s">
        <v>9388</v>
      </c>
      <c r="B515" s="177" t="s">
        <v>9385</v>
      </c>
      <c r="C515" s="177" t="s">
        <v>9386</v>
      </c>
      <c r="D515" s="177" t="s">
        <v>9387</v>
      </c>
      <c r="E515" s="177" t="s">
        <v>7271</v>
      </c>
      <c r="F515" s="177" t="s">
        <v>9389</v>
      </c>
      <c r="G515" s="177" t="s">
        <v>6994</v>
      </c>
      <c r="H515" s="177" t="s">
        <v>9389</v>
      </c>
      <c r="I515" s="177" t="s">
        <v>6875</v>
      </c>
      <c r="J515" s="177" t="s">
        <v>6875</v>
      </c>
      <c r="K515" s="177" t="s">
        <v>6875</v>
      </c>
      <c r="L515" s="177" t="s">
        <v>857</v>
      </c>
    </row>
    <row r="516" spans="1:12" ht="78.75" x14ac:dyDescent="0.25">
      <c r="A516" s="176" t="s">
        <v>6875</v>
      </c>
      <c r="B516" s="176" t="s">
        <v>9390</v>
      </c>
      <c r="C516" s="176" t="s">
        <v>9391</v>
      </c>
      <c r="D516" s="176" t="s">
        <v>9392</v>
      </c>
      <c r="E516" s="176" t="s">
        <v>9393</v>
      </c>
      <c r="F516" s="176" t="s">
        <v>9394</v>
      </c>
      <c r="G516" s="176" t="s">
        <v>7028</v>
      </c>
      <c r="H516" s="176" t="s">
        <v>9394</v>
      </c>
      <c r="I516" s="176" t="s">
        <v>6875</v>
      </c>
      <c r="J516" s="176" t="s">
        <v>6875</v>
      </c>
      <c r="K516" s="176" t="s">
        <v>6875</v>
      </c>
      <c r="L516" s="176" t="s">
        <v>857</v>
      </c>
    </row>
    <row r="517" spans="1:12" ht="78.75" x14ac:dyDescent="0.25">
      <c r="A517" s="177" t="s">
        <v>6875</v>
      </c>
      <c r="B517" s="177" t="s">
        <v>9395</v>
      </c>
      <c r="C517" s="177" t="s">
        <v>9396</v>
      </c>
      <c r="D517" s="177" t="s">
        <v>9397</v>
      </c>
      <c r="E517" s="177" t="s">
        <v>9398</v>
      </c>
      <c r="F517" s="177" t="s">
        <v>9399</v>
      </c>
      <c r="G517" s="177" t="s">
        <v>6923</v>
      </c>
      <c r="H517" s="177" t="s">
        <v>9400</v>
      </c>
      <c r="I517" s="177" t="s">
        <v>6875</v>
      </c>
      <c r="J517" s="177" t="s">
        <v>6875</v>
      </c>
      <c r="K517" s="177" t="s">
        <v>6875</v>
      </c>
      <c r="L517" s="177" t="s">
        <v>857</v>
      </c>
    </row>
    <row r="518" spans="1:12" ht="146.25" x14ac:dyDescent="0.25">
      <c r="A518" s="176" t="s">
        <v>6875</v>
      </c>
      <c r="B518" s="176" t="s">
        <v>9401</v>
      </c>
      <c r="C518" s="176" t="s">
        <v>9402</v>
      </c>
      <c r="D518" s="176" t="s">
        <v>9403</v>
      </c>
      <c r="E518" s="176" t="s">
        <v>7763</v>
      </c>
      <c r="F518" s="176" t="s">
        <v>7764</v>
      </c>
      <c r="G518" s="176" t="s">
        <v>7035</v>
      </c>
      <c r="H518" s="176" t="s">
        <v>7764</v>
      </c>
      <c r="I518" s="176" t="s">
        <v>6875</v>
      </c>
      <c r="J518" s="176" t="s">
        <v>6875</v>
      </c>
      <c r="K518" s="176" t="s">
        <v>6875</v>
      </c>
      <c r="L518" s="176" t="s">
        <v>857</v>
      </c>
    </row>
    <row r="519" spans="1:12" ht="33.75" x14ac:dyDescent="0.25">
      <c r="A519" s="177" t="s">
        <v>9407</v>
      </c>
      <c r="B519" s="177" t="s">
        <v>9404</v>
      </c>
      <c r="C519" s="177" t="s">
        <v>9405</v>
      </c>
      <c r="D519" s="177" t="s">
        <v>9406</v>
      </c>
      <c r="E519" s="177" t="s">
        <v>8049</v>
      </c>
      <c r="F519" s="177" t="s">
        <v>8050</v>
      </c>
      <c r="G519" s="177" t="s">
        <v>7035</v>
      </c>
      <c r="H519" s="177" t="s">
        <v>8051</v>
      </c>
      <c r="I519" s="177" t="s">
        <v>6875</v>
      </c>
      <c r="J519" s="177" t="s">
        <v>6875</v>
      </c>
      <c r="K519" s="177" t="s">
        <v>6875</v>
      </c>
      <c r="L519" s="177" t="s">
        <v>857</v>
      </c>
    </row>
    <row r="520" spans="1:12" ht="45" x14ac:dyDescent="0.25">
      <c r="A520" s="176" t="s">
        <v>9411</v>
      </c>
      <c r="B520" s="176" t="s">
        <v>9408</v>
      </c>
      <c r="C520" s="176" t="s">
        <v>9409</v>
      </c>
      <c r="D520" s="176" t="s">
        <v>9410</v>
      </c>
      <c r="E520" s="176" t="s">
        <v>9412</v>
      </c>
      <c r="F520" s="176" t="s">
        <v>9413</v>
      </c>
      <c r="G520" s="176" t="s">
        <v>7035</v>
      </c>
      <c r="H520" s="176" t="s">
        <v>9413</v>
      </c>
      <c r="I520" s="176" t="s">
        <v>6875</v>
      </c>
      <c r="J520" s="176" t="s">
        <v>6875</v>
      </c>
      <c r="K520" s="176" t="s">
        <v>6875</v>
      </c>
      <c r="L520" s="176" t="s">
        <v>857</v>
      </c>
    </row>
    <row r="521" spans="1:12" ht="67.5" x14ac:dyDescent="0.25">
      <c r="A521" s="177" t="s">
        <v>6875</v>
      </c>
      <c r="B521" s="177" t="s">
        <v>9414</v>
      </c>
      <c r="C521" s="177" t="s">
        <v>9415</v>
      </c>
      <c r="D521" s="177" t="s">
        <v>9416</v>
      </c>
      <c r="E521" s="177" t="s">
        <v>9417</v>
      </c>
      <c r="F521" s="177" t="s">
        <v>9418</v>
      </c>
      <c r="G521" s="177" t="s">
        <v>7028</v>
      </c>
      <c r="H521" s="177" t="s">
        <v>9418</v>
      </c>
      <c r="I521" s="177" t="s">
        <v>6875</v>
      </c>
      <c r="J521" s="177" t="s">
        <v>6875</v>
      </c>
      <c r="K521" s="177" t="s">
        <v>6875</v>
      </c>
      <c r="L521" s="177" t="s">
        <v>857</v>
      </c>
    </row>
    <row r="522" spans="1:12" ht="67.5" x14ac:dyDescent="0.25">
      <c r="A522" s="176" t="s">
        <v>9422</v>
      </c>
      <c r="B522" s="176" t="s">
        <v>9419</v>
      </c>
      <c r="C522" s="176" t="s">
        <v>9420</v>
      </c>
      <c r="D522" s="176" t="s">
        <v>9421</v>
      </c>
      <c r="E522" s="176" t="s">
        <v>9423</v>
      </c>
      <c r="F522" s="176" t="s">
        <v>9424</v>
      </c>
      <c r="G522" s="176" t="s">
        <v>6994</v>
      </c>
      <c r="H522" s="176" t="s">
        <v>9425</v>
      </c>
      <c r="I522" s="176" t="s">
        <v>6875</v>
      </c>
      <c r="J522" s="176" t="s">
        <v>6875</v>
      </c>
      <c r="K522" s="176" t="s">
        <v>6875</v>
      </c>
      <c r="L522" s="176" t="s">
        <v>857</v>
      </c>
    </row>
    <row r="523" spans="1:12" ht="90" x14ac:dyDescent="0.25">
      <c r="A523" s="177" t="s">
        <v>9429</v>
      </c>
      <c r="B523" s="177" t="s">
        <v>9426</v>
      </c>
      <c r="C523" s="177" t="s">
        <v>9427</v>
      </c>
      <c r="D523" s="177" t="s">
        <v>9428</v>
      </c>
      <c r="E523" s="177" t="s">
        <v>9430</v>
      </c>
      <c r="F523" s="177" t="s">
        <v>9431</v>
      </c>
      <c r="G523" s="177" t="s">
        <v>9432</v>
      </c>
      <c r="H523" s="177" t="s">
        <v>9433</v>
      </c>
      <c r="I523" s="177" t="s">
        <v>6875</v>
      </c>
      <c r="J523" s="177" t="s">
        <v>6875</v>
      </c>
      <c r="K523" s="177" t="s">
        <v>6875</v>
      </c>
      <c r="L523" s="177" t="s">
        <v>857</v>
      </c>
    </row>
    <row r="524" spans="1:12" ht="90" x14ac:dyDescent="0.25">
      <c r="A524" s="176" t="s">
        <v>9437</v>
      </c>
      <c r="B524" s="176" t="s">
        <v>9434</v>
      </c>
      <c r="C524" s="176" t="s">
        <v>9435</v>
      </c>
      <c r="D524" s="176" t="s">
        <v>9436</v>
      </c>
      <c r="E524" s="176" t="s">
        <v>9430</v>
      </c>
      <c r="F524" s="176" t="s">
        <v>9431</v>
      </c>
      <c r="G524" s="176" t="s">
        <v>9432</v>
      </c>
      <c r="H524" s="176" t="s">
        <v>9433</v>
      </c>
      <c r="I524" s="176" t="s">
        <v>6875</v>
      </c>
      <c r="J524" s="176" t="s">
        <v>6875</v>
      </c>
      <c r="K524" s="176" t="s">
        <v>6875</v>
      </c>
      <c r="L524" s="176" t="s">
        <v>857</v>
      </c>
    </row>
    <row r="525" spans="1:12" ht="56.25" x14ac:dyDescent="0.25">
      <c r="A525" s="177" t="s">
        <v>3838</v>
      </c>
      <c r="B525" s="177" t="s">
        <v>9438</v>
      </c>
      <c r="C525" s="177" t="s">
        <v>9439</v>
      </c>
      <c r="D525" s="177" t="s">
        <v>6875</v>
      </c>
      <c r="E525" s="177" t="s">
        <v>7345</v>
      </c>
      <c r="F525" s="177" t="s">
        <v>7346</v>
      </c>
      <c r="G525" s="177" t="s">
        <v>6994</v>
      </c>
      <c r="H525" s="177" t="s">
        <v>7347</v>
      </c>
      <c r="I525" s="177" t="s">
        <v>6875</v>
      </c>
      <c r="J525" s="177" t="s">
        <v>6875</v>
      </c>
      <c r="K525" s="177" t="s">
        <v>6875</v>
      </c>
      <c r="L525" s="177" t="s">
        <v>857</v>
      </c>
    </row>
    <row r="526" spans="1:12" ht="45" x14ac:dyDescent="0.25">
      <c r="A526" s="176" t="s">
        <v>9443</v>
      </c>
      <c r="B526" s="176" t="s">
        <v>9440</v>
      </c>
      <c r="C526" s="176" t="s">
        <v>9441</v>
      </c>
      <c r="D526" s="176" t="s">
        <v>9442</v>
      </c>
      <c r="E526" s="176" t="s">
        <v>9444</v>
      </c>
      <c r="F526" s="176" t="s">
        <v>9445</v>
      </c>
      <c r="G526" s="176" t="s">
        <v>7035</v>
      </c>
      <c r="H526" s="176" t="s">
        <v>9446</v>
      </c>
      <c r="I526" s="176" t="s">
        <v>7156</v>
      </c>
      <c r="J526" s="176" t="s">
        <v>6875</v>
      </c>
      <c r="K526" s="176" t="s">
        <v>6875</v>
      </c>
      <c r="L526" s="176" t="s">
        <v>857</v>
      </c>
    </row>
    <row r="527" spans="1:12" ht="45" x14ac:dyDescent="0.25">
      <c r="A527" s="177" t="s">
        <v>9450</v>
      </c>
      <c r="B527" s="177" t="s">
        <v>9447</v>
      </c>
      <c r="C527" s="177" t="s">
        <v>9448</v>
      </c>
      <c r="D527" s="177" t="s">
        <v>9449</v>
      </c>
      <c r="E527" s="177" t="s">
        <v>7249</v>
      </c>
      <c r="F527" s="177" t="s">
        <v>7250</v>
      </c>
      <c r="G527" s="177" t="s">
        <v>7028</v>
      </c>
      <c r="H527" s="177" t="s">
        <v>9451</v>
      </c>
      <c r="I527" s="177" t="s">
        <v>7156</v>
      </c>
      <c r="J527" s="177" t="s">
        <v>6875</v>
      </c>
      <c r="K527" s="177" t="s">
        <v>7113</v>
      </c>
      <c r="L527" s="177" t="s">
        <v>857</v>
      </c>
    </row>
    <row r="528" spans="1:12" ht="67.5" x14ac:dyDescent="0.25">
      <c r="A528" s="176" t="s">
        <v>9455</v>
      </c>
      <c r="B528" s="176" t="s">
        <v>9452</v>
      </c>
      <c r="C528" s="176" t="s">
        <v>9453</v>
      </c>
      <c r="D528" s="176" t="s">
        <v>9454</v>
      </c>
      <c r="E528" s="176" t="s">
        <v>7589</v>
      </c>
      <c r="F528" s="176" t="s">
        <v>7590</v>
      </c>
      <c r="G528" s="176" t="s">
        <v>7591</v>
      </c>
      <c r="H528" s="176" t="s">
        <v>7590</v>
      </c>
      <c r="I528" s="176" t="s">
        <v>6875</v>
      </c>
      <c r="J528" s="176" t="s">
        <v>6875</v>
      </c>
      <c r="K528" s="176" t="s">
        <v>6875</v>
      </c>
      <c r="L528" s="176" t="s">
        <v>857</v>
      </c>
    </row>
    <row r="529" spans="1:12" ht="101.25" x14ac:dyDescent="0.25">
      <c r="A529" s="177" t="s">
        <v>9459</v>
      </c>
      <c r="B529" s="177" t="s">
        <v>9456</v>
      </c>
      <c r="C529" s="177" t="s">
        <v>9457</v>
      </c>
      <c r="D529" s="177" t="s">
        <v>9458</v>
      </c>
      <c r="E529" s="177" t="s">
        <v>8921</v>
      </c>
      <c r="F529" s="177" t="s">
        <v>8922</v>
      </c>
      <c r="G529" s="177" t="s">
        <v>6875</v>
      </c>
      <c r="H529" s="177" t="s">
        <v>8922</v>
      </c>
      <c r="I529" s="177" t="s">
        <v>6875</v>
      </c>
      <c r="J529" s="177" t="s">
        <v>6875</v>
      </c>
      <c r="K529" s="177" t="s">
        <v>6875</v>
      </c>
      <c r="L529" s="177" t="s">
        <v>857</v>
      </c>
    </row>
    <row r="530" spans="1:12" ht="33.75" x14ac:dyDescent="0.25">
      <c r="A530" s="176" t="s">
        <v>9463</v>
      </c>
      <c r="B530" s="176" t="s">
        <v>9460</v>
      </c>
      <c r="C530" s="176" t="s">
        <v>9461</v>
      </c>
      <c r="D530" s="176" t="s">
        <v>9462</v>
      </c>
      <c r="E530" s="176" t="s">
        <v>7039</v>
      </c>
      <c r="F530" s="176" t="s">
        <v>7040</v>
      </c>
      <c r="G530" s="176" t="s">
        <v>6875</v>
      </c>
      <c r="H530" s="176" t="s">
        <v>7040</v>
      </c>
      <c r="I530" s="176" t="s">
        <v>6875</v>
      </c>
      <c r="J530" s="176" t="s">
        <v>6875</v>
      </c>
      <c r="K530" s="176" t="s">
        <v>6875</v>
      </c>
      <c r="L530" s="176" t="s">
        <v>857</v>
      </c>
    </row>
    <row r="531" spans="1:12" ht="33.75" x14ac:dyDescent="0.25">
      <c r="A531" s="177" t="s">
        <v>9467</v>
      </c>
      <c r="B531" s="177" t="s">
        <v>9464</v>
      </c>
      <c r="C531" s="177" t="s">
        <v>9465</v>
      </c>
      <c r="D531" s="177" t="s">
        <v>9466</v>
      </c>
      <c r="E531" s="177" t="s">
        <v>9468</v>
      </c>
      <c r="F531" s="177" t="s">
        <v>9469</v>
      </c>
      <c r="G531" s="177" t="s">
        <v>6994</v>
      </c>
      <c r="H531" s="177" t="s">
        <v>9469</v>
      </c>
      <c r="I531" s="177" t="s">
        <v>6875</v>
      </c>
      <c r="J531" s="177" t="s">
        <v>6875</v>
      </c>
      <c r="K531" s="177" t="s">
        <v>6875</v>
      </c>
      <c r="L531" s="177" t="s">
        <v>857</v>
      </c>
    </row>
    <row r="532" spans="1:12" ht="33.75" x14ac:dyDescent="0.25">
      <c r="A532" s="176" t="s">
        <v>9473</v>
      </c>
      <c r="B532" s="176" t="s">
        <v>9470</v>
      </c>
      <c r="C532" s="176" t="s">
        <v>9471</v>
      </c>
      <c r="D532" s="176" t="s">
        <v>9472</v>
      </c>
      <c r="E532" s="176" t="s">
        <v>9468</v>
      </c>
      <c r="F532" s="176" t="s">
        <v>9469</v>
      </c>
      <c r="G532" s="176" t="s">
        <v>6994</v>
      </c>
      <c r="H532" s="176" t="s">
        <v>9469</v>
      </c>
      <c r="I532" s="176" t="s">
        <v>6875</v>
      </c>
      <c r="J532" s="176" t="s">
        <v>6875</v>
      </c>
      <c r="K532" s="176" t="s">
        <v>6875</v>
      </c>
      <c r="L532" s="176" t="s">
        <v>857</v>
      </c>
    </row>
    <row r="533" spans="1:12" ht="45" x14ac:dyDescent="0.25">
      <c r="A533" s="177" t="s">
        <v>6875</v>
      </c>
      <c r="B533" s="177" t="s">
        <v>9474</v>
      </c>
      <c r="C533" s="177" t="s">
        <v>9475</v>
      </c>
      <c r="D533" s="177" t="s">
        <v>9476</v>
      </c>
      <c r="E533" s="177" t="s">
        <v>7039</v>
      </c>
      <c r="F533" s="177" t="s">
        <v>7040</v>
      </c>
      <c r="G533" s="177" t="s">
        <v>6875</v>
      </c>
      <c r="H533" s="177" t="s">
        <v>7040</v>
      </c>
      <c r="I533" s="177" t="s">
        <v>6875</v>
      </c>
      <c r="J533" s="177" t="s">
        <v>6875</v>
      </c>
      <c r="K533" s="177" t="s">
        <v>6875</v>
      </c>
      <c r="L533" s="177" t="s">
        <v>857</v>
      </c>
    </row>
    <row r="534" spans="1:12" ht="101.25" x14ac:dyDescent="0.25">
      <c r="A534" s="176" t="s">
        <v>9480</v>
      </c>
      <c r="B534" s="176" t="s">
        <v>9477</v>
      </c>
      <c r="C534" s="176" t="s">
        <v>9478</v>
      </c>
      <c r="D534" s="176" t="s">
        <v>9479</v>
      </c>
      <c r="E534" s="176" t="s">
        <v>7026</v>
      </c>
      <c r="F534" s="176" t="s">
        <v>7027</v>
      </c>
      <c r="G534" s="176" t="s">
        <v>7028</v>
      </c>
      <c r="H534" s="176" t="s">
        <v>7027</v>
      </c>
      <c r="I534" s="176" t="s">
        <v>6875</v>
      </c>
      <c r="J534" s="176" t="s">
        <v>6875</v>
      </c>
      <c r="K534" s="176" t="s">
        <v>6875</v>
      </c>
      <c r="L534" s="176" t="s">
        <v>857</v>
      </c>
    </row>
    <row r="535" spans="1:12" ht="45" x14ac:dyDescent="0.25">
      <c r="A535" s="177" t="s">
        <v>9484</v>
      </c>
      <c r="B535" s="177" t="s">
        <v>9481</v>
      </c>
      <c r="C535" s="177" t="s">
        <v>9482</v>
      </c>
      <c r="D535" s="177" t="s">
        <v>9483</v>
      </c>
      <c r="E535" s="177" t="s">
        <v>9485</v>
      </c>
      <c r="F535" s="177" t="s">
        <v>9486</v>
      </c>
      <c r="G535" s="177" t="s">
        <v>7154</v>
      </c>
      <c r="H535" s="177" t="s">
        <v>9486</v>
      </c>
      <c r="I535" s="177" t="s">
        <v>6875</v>
      </c>
      <c r="J535" s="177" t="s">
        <v>6875</v>
      </c>
      <c r="K535" s="177" t="s">
        <v>6875</v>
      </c>
      <c r="L535" s="177" t="s">
        <v>857</v>
      </c>
    </row>
    <row r="536" spans="1:12" ht="33.75" x14ac:dyDescent="0.25">
      <c r="A536" s="176" t="s">
        <v>9490</v>
      </c>
      <c r="B536" s="176" t="s">
        <v>9487</v>
      </c>
      <c r="C536" s="176" t="s">
        <v>9488</v>
      </c>
      <c r="D536" s="176" t="s">
        <v>9489</v>
      </c>
      <c r="E536" s="176" t="s">
        <v>7039</v>
      </c>
      <c r="F536" s="176" t="s">
        <v>7040</v>
      </c>
      <c r="G536" s="176" t="s">
        <v>6875</v>
      </c>
      <c r="H536" s="176" t="s">
        <v>7040</v>
      </c>
      <c r="I536" s="176" t="s">
        <v>6875</v>
      </c>
      <c r="J536" s="176" t="s">
        <v>6875</v>
      </c>
      <c r="K536" s="176" t="s">
        <v>6875</v>
      </c>
      <c r="L536" s="176" t="s">
        <v>857</v>
      </c>
    </row>
    <row r="537" spans="1:12" ht="56.25" x14ac:dyDescent="0.25">
      <c r="A537" s="177" t="s">
        <v>6875</v>
      </c>
      <c r="B537" s="177" t="s">
        <v>9491</v>
      </c>
      <c r="C537" s="177" t="s">
        <v>9492</v>
      </c>
      <c r="D537" s="177" t="s">
        <v>9493</v>
      </c>
      <c r="E537" s="177" t="s">
        <v>8862</v>
      </c>
      <c r="F537" s="177" t="s">
        <v>8863</v>
      </c>
      <c r="G537" s="177" t="s">
        <v>7154</v>
      </c>
      <c r="H537" s="177" t="s">
        <v>8863</v>
      </c>
      <c r="I537" s="177" t="s">
        <v>6875</v>
      </c>
      <c r="J537" s="177" t="s">
        <v>6875</v>
      </c>
      <c r="K537" s="177" t="s">
        <v>6875</v>
      </c>
      <c r="L537" s="177" t="s">
        <v>857</v>
      </c>
    </row>
    <row r="538" spans="1:12" ht="33.75" x14ac:dyDescent="0.25">
      <c r="A538" s="176" t="s">
        <v>9497</v>
      </c>
      <c r="B538" s="176" t="s">
        <v>9494</v>
      </c>
      <c r="C538" s="176" t="s">
        <v>9495</v>
      </c>
      <c r="D538" s="176" t="s">
        <v>9496</v>
      </c>
      <c r="E538" s="176" t="s">
        <v>9468</v>
      </c>
      <c r="F538" s="176" t="s">
        <v>9469</v>
      </c>
      <c r="G538" s="176" t="s">
        <v>6994</v>
      </c>
      <c r="H538" s="176" t="s">
        <v>9469</v>
      </c>
      <c r="I538" s="176" t="s">
        <v>6875</v>
      </c>
      <c r="J538" s="176" t="s">
        <v>6875</v>
      </c>
      <c r="K538" s="176" t="s">
        <v>6875</v>
      </c>
      <c r="L538" s="176" t="s">
        <v>857</v>
      </c>
    </row>
    <row r="539" spans="1:12" ht="56.25" x14ac:dyDescent="0.25">
      <c r="A539" s="177" t="s">
        <v>9501</v>
      </c>
      <c r="B539" s="177" t="s">
        <v>9498</v>
      </c>
      <c r="C539" s="177" t="s">
        <v>9499</v>
      </c>
      <c r="D539" s="177" t="s">
        <v>9500</v>
      </c>
      <c r="E539" s="177" t="s">
        <v>7260</v>
      </c>
      <c r="F539" s="177" t="s">
        <v>7261</v>
      </c>
      <c r="G539" s="177" t="s">
        <v>7097</v>
      </c>
      <c r="H539" s="177" t="s">
        <v>7262</v>
      </c>
      <c r="I539" s="177" t="s">
        <v>6875</v>
      </c>
      <c r="J539" s="177" t="s">
        <v>6875</v>
      </c>
      <c r="K539" s="177" t="s">
        <v>6875</v>
      </c>
      <c r="L539" s="177" t="s">
        <v>857</v>
      </c>
    </row>
    <row r="540" spans="1:12" ht="45" x14ac:dyDescent="0.25">
      <c r="A540" s="176" t="s">
        <v>9505</v>
      </c>
      <c r="B540" s="176" t="s">
        <v>9502</v>
      </c>
      <c r="C540" s="176" t="s">
        <v>9503</v>
      </c>
      <c r="D540" s="176" t="s">
        <v>9504</v>
      </c>
      <c r="E540" s="176" t="s">
        <v>9506</v>
      </c>
      <c r="F540" s="176" t="s">
        <v>9507</v>
      </c>
      <c r="G540" s="176" t="s">
        <v>7035</v>
      </c>
      <c r="H540" s="176" t="s">
        <v>9507</v>
      </c>
      <c r="I540" s="176" t="s">
        <v>6875</v>
      </c>
      <c r="J540" s="176" t="s">
        <v>6875</v>
      </c>
      <c r="K540" s="176" t="s">
        <v>6875</v>
      </c>
      <c r="L540" s="176" t="s">
        <v>857</v>
      </c>
    </row>
    <row r="541" spans="1:12" ht="56.25" x14ac:dyDescent="0.25">
      <c r="A541" s="177" t="s">
        <v>9511</v>
      </c>
      <c r="B541" s="177" t="s">
        <v>9508</v>
      </c>
      <c r="C541" s="177" t="s">
        <v>9509</v>
      </c>
      <c r="D541" s="177" t="s">
        <v>9510</v>
      </c>
      <c r="E541" s="177" t="s">
        <v>7039</v>
      </c>
      <c r="F541" s="177" t="s">
        <v>7040</v>
      </c>
      <c r="G541" s="177" t="s">
        <v>6875</v>
      </c>
      <c r="H541" s="177" t="s">
        <v>6875</v>
      </c>
      <c r="I541" s="177" t="s">
        <v>6875</v>
      </c>
      <c r="J541" s="177" t="s">
        <v>6875</v>
      </c>
      <c r="K541" s="177" t="s">
        <v>6875</v>
      </c>
      <c r="L541" s="177" t="s">
        <v>857</v>
      </c>
    </row>
    <row r="542" spans="1:12" ht="45" x14ac:dyDescent="0.25">
      <c r="A542" s="176" t="s">
        <v>9515</v>
      </c>
      <c r="B542" s="176" t="s">
        <v>9512</v>
      </c>
      <c r="C542" s="176" t="s">
        <v>9513</v>
      </c>
      <c r="D542" s="176" t="s">
        <v>9514</v>
      </c>
      <c r="E542" s="176" t="s">
        <v>9067</v>
      </c>
      <c r="F542" s="176" t="s">
        <v>9068</v>
      </c>
      <c r="G542" s="176" t="s">
        <v>7028</v>
      </c>
      <c r="H542" s="176" t="s">
        <v>9068</v>
      </c>
      <c r="I542" s="176" t="s">
        <v>6875</v>
      </c>
      <c r="J542" s="176" t="s">
        <v>6875</v>
      </c>
      <c r="K542" s="176" t="s">
        <v>6875</v>
      </c>
      <c r="L542" s="176" t="s">
        <v>857</v>
      </c>
    </row>
    <row r="543" spans="1:12" ht="45" x14ac:dyDescent="0.25">
      <c r="A543" s="177" t="s">
        <v>9519</v>
      </c>
      <c r="B543" s="177" t="s">
        <v>9516</v>
      </c>
      <c r="C543" s="177" t="s">
        <v>9517</v>
      </c>
      <c r="D543" s="177" t="s">
        <v>9518</v>
      </c>
      <c r="E543" s="177" t="s">
        <v>9328</v>
      </c>
      <c r="F543" s="177" t="s">
        <v>9329</v>
      </c>
      <c r="G543" s="177" t="s">
        <v>7465</v>
      </c>
      <c r="H543" s="177" t="s">
        <v>9329</v>
      </c>
      <c r="I543" s="177" t="s">
        <v>6875</v>
      </c>
      <c r="J543" s="177" t="s">
        <v>6875</v>
      </c>
      <c r="K543" s="177" t="s">
        <v>6875</v>
      </c>
      <c r="L543" s="177" t="s">
        <v>857</v>
      </c>
    </row>
    <row r="544" spans="1:12" ht="67.5" x14ac:dyDescent="0.25">
      <c r="A544" s="176" t="s">
        <v>6875</v>
      </c>
      <c r="B544" s="176" t="s">
        <v>9520</v>
      </c>
      <c r="C544" s="176" t="s">
        <v>9521</v>
      </c>
      <c r="D544" s="176" t="s">
        <v>9522</v>
      </c>
      <c r="E544" s="176" t="s">
        <v>9523</v>
      </c>
      <c r="F544" s="176" t="s">
        <v>9524</v>
      </c>
      <c r="G544" s="176" t="s">
        <v>7097</v>
      </c>
      <c r="H544" s="176" t="s">
        <v>9524</v>
      </c>
      <c r="I544" s="176" t="s">
        <v>6875</v>
      </c>
      <c r="J544" s="176" t="s">
        <v>6875</v>
      </c>
      <c r="K544" s="176" t="s">
        <v>6875</v>
      </c>
      <c r="L544" s="176" t="s">
        <v>857</v>
      </c>
    </row>
    <row r="545" spans="1:12" ht="67.5" x14ac:dyDescent="0.25">
      <c r="A545" s="177" t="s">
        <v>3429</v>
      </c>
      <c r="B545" s="177" t="s">
        <v>9525</v>
      </c>
      <c r="C545" s="177" t="s">
        <v>9526</v>
      </c>
      <c r="D545" s="177" t="s">
        <v>6875</v>
      </c>
      <c r="E545" s="177" t="s">
        <v>7265</v>
      </c>
      <c r="F545" s="177" t="s">
        <v>7266</v>
      </c>
      <c r="G545" s="177" t="s">
        <v>7267</v>
      </c>
      <c r="H545" s="177" t="s">
        <v>7268</v>
      </c>
      <c r="I545" s="177" t="s">
        <v>6875</v>
      </c>
      <c r="J545" s="177" t="s">
        <v>6875</v>
      </c>
      <c r="K545" s="177" t="s">
        <v>6875</v>
      </c>
      <c r="L545" s="177" t="s">
        <v>857</v>
      </c>
    </row>
    <row r="546" spans="1:12" ht="78.75" x14ac:dyDescent="0.25">
      <c r="A546" s="176" t="s">
        <v>9530</v>
      </c>
      <c r="B546" s="176" t="s">
        <v>9527</v>
      </c>
      <c r="C546" s="176" t="s">
        <v>9528</v>
      </c>
      <c r="D546" s="176" t="s">
        <v>9529</v>
      </c>
      <c r="E546" s="176" t="s">
        <v>7496</v>
      </c>
      <c r="F546" s="176" t="s">
        <v>7497</v>
      </c>
      <c r="G546" s="176" t="s">
        <v>6994</v>
      </c>
      <c r="H546" s="176" t="s">
        <v>7498</v>
      </c>
      <c r="I546" s="176" t="s">
        <v>6875</v>
      </c>
      <c r="J546" s="176" t="s">
        <v>6875</v>
      </c>
      <c r="K546" s="176" t="s">
        <v>6875</v>
      </c>
      <c r="L546" s="176" t="s">
        <v>857</v>
      </c>
    </row>
    <row r="547" spans="1:12" ht="67.5" x14ac:dyDescent="0.25">
      <c r="A547" s="177" t="s">
        <v>9533</v>
      </c>
      <c r="B547" s="177" t="s">
        <v>9531</v>
      </c>
      <c r="C547" s="177" t="s">
        <v>9532</v>
      </c>
      <c r="D547" s="177" t="s">
        <v>1083</v>
      </c>
      <c r="E547" s="177" t="s">
        <v>7345</v>
      </c>
      <c r="F547" s="177" t="s">
        <v>7346</v>
      </c>
      <c r="G547" s="177" t="s">
        <v>6994</v>
      </c>
      <c r="H547" s="177" t="s">
        <v>7347</v>
      </c>
      <c r="I547" s="177" t="s">
        <v>6875</v>
      </c>
      <c r="J547" s="177" t="s">
        <v>7141</v>
      </c>
      <c r="K547" s="177" t="s">
        <v>6875</v>
      </c>
      <c r="L547" s="177" t="s">
        <v>6884</v>
      </c>
    </row>
    <row r="548" spans="1:12" ht="67.5" x14ac:dyDescent="0.25">
      <c r="A548" s="176" t="s">
        <v>9536</v>
      </c>
      <c r="B548" s="176" t="s">
        <v>9534</v>
      </c>
      <c r="C548" s="176" t="s">
        <v>9535</v>
      </c>
      <c r="D548" s="176" t="s">
        <v>6875</v>
      </c>
      <c r="E548" s="176" t="s">
        <v>7265</v>
      </c>
      <c r="F548" s="176" t="s">
        <v>7266</v>
      </c>
      <c r="G548" s="176" t="s">
        <v>7267</v>
      </c>
      <c r="H548" s="176" t="s">
        <v>7268</v>
      </c>
      <c r="I548" s="176" t="s">
        <v>6875</v>
      </c>
      <c r="J548" s="176" t="s">
        <v>6875</v>
      </c>
      <c r="K548" s="176" t="s">
        <v>6875</v>
      </c>
      <c r="L548" s="176" t="s">
        <v>857</v>
      </c>
    </row>
    <row r="549" spans="1:12" ht="101.25" x14ac:dyDescent="0.25">
      <c r="A549" s="177" t="s">
        <v>9540</v>
      </c>
      <c r="B549" s="177" t="s">
        <v>9537</v>
      </c>
      <c r="C549" s="177" t="s">
        <v>9538</v>
      </c>
      <c r="D549" s="177" t="s">
        <v>9539</v>
      </c>
      <c r="E549" s="177" t="s">
        <v>7463</v>
      </c>
      <c r="F549" s="177" t="s">
        <v>7464</v>
      </c>
      <c r="G549" s="177" t="s">
        <v>7465</v>
      </c>
      <c r="H549" s="177" t="s">
        <v>7464</v>
      </c>
      <c r="I549" s="177" t="s">
        <v>6875</v>
      </c>
      <c r="J549" s="177" t="s">
        <v>6875</v>
      </c>
      <c r="K549" s="177" t="s">
        <v>6875</v>
      </c>
      <c r="L549" s="177" t="s">
        <v>857</v>
      </c>
    </row>
    <row r="550" spans="1:12" ht="123.75" x14ac:dyDescent="0.25">
      <c r="A550" s="176" t="s">
        <v>9544</v>
      </c>
      <c r="B550" s="176" t="s">
        <v>9541</v>
      </c>
      <c r="C550" s="176" t="s">
        <v>9542</v>
      </c>
      <c r="D550" s="176" t="s">
        <v>9543</v>
      </c>
      <c r="E550" s="176" t="s">
        <v>9545</v>
      </c>
      <c r="F550" s="176" t="s">
        <v>9546</v>
      </c>
      <c r="G550" s="176" t="s">
        <v>6994</v>
      </c>
      <c r="H550" s="176" t="s">
        <v>9547</v>
      </c>
      <c r="I550" s="176" t="s">
        <v>6875</v>
      </c>
      <c r="J550" s="176" t="s">
        <v>6875</v>
      </c>
      <c r="K550" s="176" t="s">
        <v>6875</v>
      </c>
      <c r="L550" s="176" t="s">
        <v>857</v>
      </c>
    </row>
    <row r="551" spans="1:12" ht="56.25" x14ac:dyDescent="0.25">
      <c r="A551" s="177" t="s">
        <v>9551</v>
      </c>
      <c r="B551" s="177" t="s">
        <v>9548</v>
      </c>
      <c r="C551" s="177" t="s">
        <v>9549</v>
      </c>
      <c r="D551" s="177" t="s">
        <v>9550</v>
      </c>
      <c r="E551" s="177" t="s">
        <v>8921</v>
      </c>
      <c r="F551" s="177" t="s">
        <v>8922</v>
      </c>
      <c r="G551" s="177" t="s">
        <v>6875</v>
      </c>
      <c r="H551" s="177" t="s">
        <v>8922</v>
      </c>
      <c r="I551" s="177" t="s">
        <v>6875</v>
      </c>
      <c r="J551" s="177" t="s">
        <v>6875</v>
      </c>
      <c r="K551" s="177" t="s">
        <v>6875</v>
      </c>
      <c r="L551" s="177" t="s">
        <v>857</v>
      </c>
    </row>
    <row r="552" spans="1:12" ht="90" x14ac:dyDescent="0.25">
      <c r="A552" s="176" t="s">
        <v>6875</v>
      </c>
      <c r="B552" s="176" t="s">
        <v>9552</v>
      </c>
      <c r="C552" s="176" t="s">
        <v>9553</v>
      </c>
      <c r="D552" s="176" t="s">
        <v>9554</v>
      </c>
      <c r="E552" s="176" t="s">
        <v>9555</v>
      </c>
      <c r="F552" s="176" t="s">
        <v>9556</v>
      </c>
      <c r="G552" s="176" t="s">
        <v>6891</v>
      </c>
      <c r="H552" s="176" t="s">
        <v>9557</v>
      </c>
      <c r="I552" s="176" t="s">
        <v>6875</v>
      </c>
      <c r="J552" s="176" t="s">
        <v>6875</v>
      </c>
      <c r="K552" s="176" t="s">
        <v>6875</v>
      </c>
      <c r="L552" s="176" t="s">
        <v>857</v>
      </c>
    </row>
    <row r="553" spans="1:12" ht="45" x14ac:dyDescent="0.25">
      <c r="A553" s="177" t="s">
        <v>9561</v>
      </c>
      <c r="B553" s="177" t="s">
        <v>9558</v>
      </c>
      <c r="C553" s="177" t="s">
        <v>9559</v>
      </c>
      <c r="D553" s="177" t="s">
        <v>9560</v>
      </c>
      <c r="E553" s="177" t="s">
        <v>9562</v>
      </c>
      <c r="F553" s="177" t="s">
        <v>9563</v>
      </c>
      <c r="G553" s="177" t="s">
        <v>7035</v>
      </c>
      <c r="H553" s="177" t="s">
        <v>9563</v>
      </c>
      <c r="I553" s="177" t="s">
        <v>6875</v>
      </c>
      <c r="J553" s="177" t="s">
        <v>6875</v>
      </c>
      <c r="K553" s="177" t="s">
        <v>6875</v>
      </c>
      <c r="L553" s="177" t="s">
        <v>857</v>
      </c>
    </row>
    <row r="554" spans="1:12" ht="67.5" x14ac:dyDescent="0.25">
      <c r="A554" s="176" t="s">
        <v>6875</v>
      </c>
      <c r="B554" s="176" t="s">
        <v>9564</v>
      </c>
      <c r="C554" s="176" t="s">
        <v>9565</v>
      </c>
      <c r="D554" s="176" t="s">
        <v>9566</v>
      </c>
      <c r="E554" s="176" t="s">
        <v>8957</v>
      </c>
      <c r="F554" s="176" t="s">
        <v>8958</v>
      </c>
      <c r="G554" s="176" t="s">
        <v>7618</v>
      </c>
      <c r="H554" s="176" t="s">
        <v>8959</v>
      </c>
      <c r="I554" s="176" t="s">
        <v>6875</v>
      </c>
      <c r="J554" s="176" t="s">
        <v>6875</v>
      </c>
      <c r="K554" s="176" t="s">
        <v>6875</v>
      </c>
      <c r="L554" s="176" t="s">
        <v>857</v>
      </c>
    </row>
    <row r="555" spans="1:12" ht="112.5" x14ac:dyDescent="0.25">
      <c r="A555" s="177" t="s">
        <v>6875</v>
      </c>
      <c r="B555" s="177" t="s">
        <v>9567</v>
      </c>
      <c r="C555" s="177" t="s">
        <v>9568</v>
      </c>
      <c r="D555" s="177" t="s">
        <v>9569</v>
      </c>
      <c r="E555" s="177" t="s">
        <v>9570</v>
      </c>
      <c r="F555" s="177" t="s">
        <v>9571</v>
      </c>
      <c r="G555" s="177" t="s">
        <v>7097</v>
      </c>
      <c r="H555" s="177" t="s">
        <v>9572</v>
      </c>
      <c r="I555" s="177" t="s">
        <v>6875</v>
      </c>
      <c r="J555" s="177" t="s">
        <v>6875</v>
      </c>
      <c r="K555" s="177" t="s">
        <v>6875</v>
      </c>
      <c r="L555" s="177" t="s">
        <v>6984</v>
      </c>
    </row>
    <row r="556" spans="1:12" ht="168.75" x14ac:dyDescent="0.25">
      <c r="A556" s="176" t="s">
        <v>9576</v>
      </c>
      <c r="B556" s="176" t="s">
        <v>9573</v>
      </c>
      <c r="C556" s="176" t="s">
        <v>9574</v>
      </c>
      <c r="D556" s="176" t="s">
        <v>9575</v>
      </c>
      <c r="E556" s="176" t="s">
        <v>9577</v>
      </c>
      <c r="F556" s="176" t="s">
        <v>9578</v>
      </c>
      <c r="G556" s="176" t="s">
        <v>9579</v>
      </c>
      <c r="H556" s="176" t="s">
        <v>9578</v>
      </c>
      <c r="I556" s="176" t="s">
        <v>6875</v>
      </c>
      <c r="J556" s="176" t="s">
        <v>6875</v>
      </c>
      <c r="K556" s="176" t="s">
        <v>6875</v>
      </c>
      <c r="L556" s="176" t="s">
        <v>857</v>
      </c>
    </row>
    <row r="557" spans="1:12" ht="22.5" x14ac:dyDescent="0.25">
      <c r="A557" s="177" t="s">
        <v>1231</v>
      </c>
      <c r="B557" s="177" t="s">
        <v>9580</v>
      </c>
      <c r="C557" s="177" t="s">
        <v>9581</v>
      </c>
      <c r="D557" s="177" t="s">
        <v>1232</v>
      </c>
      <c r="E557" s="177" t="s">
        <v>8033</v>
      </c>
      <c r="F557" s="177" t="s">
        <v>8034</v>
      </c>
      <c r="G557" s="177" t="s">
        <v>7028</v>
      </c>
      <c r="H557" s="177" t="s">
        <v>8034</v>
      </c>
      <c r="I557" s="177" t="s">
        <v>6875</v>
      </c>
      <c r="J557" s="177" t="s">
        <v>6875</v>
      </c>
      <c r="K557" s="177" t="s">
        <v>6875</v>
      </c>
      <c r="L557" s="177" t="s">
        <v>6917</v>
      </c>
    </row>
    <row r="558" spans="1:12" ht="191.25" x14ac:dyDescent="0.25">
      <c r="A558" s="176" t="s">
        <v>6875</v>
      </c>
      <c r="B558" s="176" t="s">
        <v>9582</v>
      </c>
      <c r="C558" s="176" t="s">
        <v>9583</v>
      </c>
      <c r="D558" s="176" t="s">
        <v>9584</v>
      </c>
      <c r="E558" s="176" t="s">
        <v>9577</v>
      </c>
      <c r="F558" s="176" t="s">
        <v>9578</v>
      </c>
      <c r="G558" s="176" t="s">
        <v>9579</v>
      </c>
      <c r="H558" s="176" t="s">
        <v>9578</v>
      </c>
      <c r="I558" s="176" t="s">
        <v>6875</v>
      </c>
      <c r="J558" s="176" t="s">
        <v>6875</v>
      </c>
      <c r="K558" s="176" t="s">
        <v>6875</v>
      </c>
      <c r="L558" s="176" t="s">
        <v>857</v>
      </c>
    </row>
    <row r="559" spans="1:12" ht="78.75" x14ac:dyDescent="0.25">
      <c r="A559" s="177" t="s">
        <v>9587</v>
      </c>
      <c r="B559" s="177" t="s">
        <v>9585</v>
      </c>
      <c r="C559" s="177" t="s">
        <v>9586</v>
      </c>
      <c r="D559" s="177" t="s">
        <v>6875</v>
      </c>
      <c r="E559" s="177" t="s">
        <v>7265</v>
      </c>
      <c r="F559" s="177" t="s">
        <v>7266</v>
      </c>
      <c r="G559" s="177" t="s">
        <v>7267</v>
      </c>
      <c r="H559" s="177" t="s">
        <v>7268</v>
      </c>
      <c r="I559" s="177" t="s">
        <v>6875</v>
      </c>
      <c r="J559" s="177" t="s">
        <v>6875</v>
      </c>
      <c r="K559" s="177" t="s">
        <v>6875</v>
      </c>
      <c r="L559" s="177" t="s">
        <v>857</v>
      </c>
    </row>
    <row r="560" spans="1:12" ht="56.25" x14ac:dyDescent="0.25">
      <c r="A560" s="176" t="s">
        <v>9591</v>
      </c>
      <c r="B560" s="176" t="s">
        <v>9588</v>
      </c>
      <c r="C560" s="176" t="s">
        <v>9589</v>
      </c>
      <c r="D560" s="176" t="s">
        <v>9590</v>
      </c>
      <c r="E560" s="176" t="s">
        <v>9592</v>
      </c>
      <c r="F560" s="176" t="s">
        <v>9593</v>
      </c>
      <c r="G560" s="176" t="s">
        <v>7035</v>
      </c>
      <c r="H560" s="176" t="s">
        <v>9593</v>
      </c>
      <c r="I560" s="176" t="s">
        <v>6875</v>
      </c>
      <c r="J560" s="176" t="s">
        <v>6875</v>
      </c>
      <c r="K560" s="176" t="s">
        <v>6875</v>
      </c>
      <c r="L560" s="176" t="s">
        <v>6917</v>
      </c>
    </row>
    <row r="561" spans="1:12" ht="90" x14ac:dyDescent="0.25">
      <c r="A561" s="177" t="s">
        <v>2569</v>
      </c>
      <c r="B561" s="177" t="s">
        <v>9594</v>
      </c>
      <c r="C561" s="177" t="s">
        <v>9595</v>
      </c>
      <c r="D561" s="177" t="s">
        <v>9596</v>
      </c>
      <c r="E561" s="177" t="s">
        <v>9597</v>
      </c>
      <c r="F561" s="177" t="s">
        <v>9598</v>
      </c>
      <c r="G561" s="177" t="s">
        <v>9599</v>
      </c>
      <c r="H561" s="177" t="s">
        <v>9600</v>
      </c>
      <c r="I561" s="177" t="s">
        <v>6875</v>
      </c>
      <c r="J561" s="177" t="s">
        <v>7141</v>
      </c>
      <c r="K561" s="177" t="s">
        <v>6876</v>
      </c>
      <c r="L561" s="177" t="s">
        <v>6977</v>
      </c>
    </row>
    <row r="562" spans="1:12" ht="45" x14ac:dyDescent="0.25">
      <c r="A562" s="176" t="s">
        <v>1373</v>
      </c>
      <c r="B562" s="176" t="s">
        <v>9601</v>
      </c>
      <c r="C562" s="176" t="s">
        <v>9602</v>
      </c>
      <c r="D562" s="176" t="s">
        <v>1374</v>
      </c>
      <c r="E562" s="176" t="s">
        <v>9603</v>
      </c>
      <c r="F562" s="176" t="s">
        <v>9198</v>
      </c>
      <c r="G562" s="176" t="s">
        <v>6942</v>
      </c>
      <c r="H562" s="176" t="s">
        <v>9199</v>
      </c>
      <c r="I562" s="176" t="s">
        <v>6875</v>
      </c>
      <c r="J562" s="176" t="s">
        <v>6875</v>
      </c>
      <c r="K562" s="176" t="s">
        <v>9200</v>
      </c>
      <c r="L562" s="176" t="s">
        <v>857</v>
      </c>
    </row>
    <row r="563" spans="1:12" ht="101.25" x14ac:dyDescent="0.25">
      <c r="A563" s="177" t="s">
        <v>6875</v>
      </c>
      <c r="B563" s="177" t="s">
        <v>9604</v>
      </c>
      <c r="C563" s="177" t="s">
        <v>9605</v>
      </c>
      <c r="D563" s="177" t="s">
        <v>1374</v>
      </c>
      <c r="E563" s="177" t="s">
        <v>8049</v>
      </c>
      <c r="F563" s="177" t="s">
        <v>8050</v>
      </c>
      <c r="G563" s="177" t="s">
        <v>7035</v>
      </c>
      <c r="H563" s="177" t="s">
        <v>8051</v>
      </c>
      <c r="I563" s="177" t="s">
        <v>6875</v>
      </c>
      <c r="J563" s="177" t="s">
        <v>9606</v>
      </c>
      <c r="K563" s="177" t="s">
        <v>7113</v>
      </c>
      <c r="L563" s="177" t="s">
        <v>857</v>
      </c>
    </row>
    <row r="564" spans="1:12" ht="56.25" x14ac:dyDescent="0.25">
      <c r="A564" s="176" t="s">
        <v>3563</v>
      </c>
      <c r="B564" s="176" t="s">
        <v>9607</v>
      </c>
      <c r="C564" s="176" t="s">
        <v>9608</v>
      </c>
      <c r="D564" s="176" t="s">
        <v>3565</v>
      </c>
      <c r="E564" s="176" t="s">
        <v>9609</v>
      </c>
      <c r="F564" s="176" t="s">
        <v>9610</v>
      </c>
      <c r="G564" s="176" t="s">
        <v>9611</v>
      </c>
      <c r="H564" s="176" t="s">
        <v>9610</v>
      </c>
      <c r="I564" s="176" t="s">
        <v>6875</v>
      </c>
      <c r="J564" s="176" t="s">
        <v>6875</v>
      </c>
      <c r="K564" s="176" t="s">
        <v>6875</v>
      </c>
      <c r="L564" s="176" t="s">
        <v>857</v>
      </c>
    </row>
    <row r="565" spans="1:12" ht="56.25" x14ac:dyDescent="0.25">
      <c r="A565" s="177" t="s">
        <v>4417</v>
      </c>
      <c r="B565" s="177" t="s">
        <v>9612</v>
      </c>
      <c r="C565" s="177" t="s">
        <v>9613</v>
      </c>
      <c r="D565" s="177" t="s">
        <v>4419</v>
      </c>
      <c r="E565" s="177" t="s">
        <v>9609</v>
      </c>
      <c r="F565" s="177" t="s">
        <v>9610</v>
      </c>
      <c r="G565" s="177" t="s">
        <v>9611</v>
      </c>
      <c r="H565" s="177" t="s">
        <v>9610</v>
      </c>
      <c r="I565" s="177" t="s">
        <v>6875</v>
      </c>
      <c r="J565" s="177" t="s">
        <v>6875</v>
      </c>
      <c r="K565" s="177" t="s">
        <v>6875</v>
      </c>
      <c r="L565" s="177" t="s">
        <v>857</v>
      </c>
    </row>
    <row r="566" spans="1:12" ht="45" x14ac:dyDescent="0.25">
      <c r="A566" s="176" t="s">
        <v>5267</v>
      </c>
      <c r="B566" s="176" t="s">
        <v>9614</v>
      </c>
      <c r="C566" s="176" t="s">
        <v>9615</v>
      </c>
      <c r="D566" s="176" t="s">
        <v>5269</v>
      </c>
      <c r="E566" s="176" t="s">
        <v>9616</v>
      </c>
      <c r="F566" s="176" t="s">
        <v>9617</v>
      </c>
      <c r="G566" s="176" t="s">
        <v>9611</v>
      </c>
      <c r="H566" s="176" t="s">
        <v>9617</v>
      </c>
      <c r="I566" s="176" t="s">
        <v>6875</v>
      </c>
      <c r="J566" s="176" t="s">
        <v>6875</v>
      </c>
      <c r="K566" s="176" t="s">
        <v>6875</v>
      </c>
      <c r="L566" s="176" t="s">
        <v>857</v>
      </c>
    </row>
    <row r="567" spans="1:12" ht="146.25" x14ac:dyDescent="0.25">
      <c r="A567" s="177" t="s">
        <v>1446</v>
      </c>
      <c r="B567" s="177" t="s">
        <v>9618</v>
      </c>
      <c r="C567" s="177" t="s">
        <v>9619</v>
      </c>
      <c r="D567" s="177" t="s">
        <v>1447</v>
      </c>
      <c r="E567" s="177" t="s">
        <v>9620</v>
      </c>
      <c r="F567" s="177" t="s">
        <v>7908</v>
      </c>
      <c r="G567" s="177" t="s">
        <v>7640</v>
      </c>
      <c r="H567" s="177" t="s">
        <v>9621</v>
      </c>
      <c r="I567" s="177" t="s">
        <v>6875</v>
      </c>
      <c r="J567" s="177" t="s">
        <v>9622</v>
      </c>
      <c r="K567" s="177" t="s">
        <v>7113</v>
      </c>
      <c r="L567" s="177" t="s">
        <v>857</v>
      </c>
    </row>
    <row r="568" spans="1:12" ht="45" x14ac:dyDescent="0.25">
      <c r="A568" s="176" t="s">
        <v>9626</v>
      </c>
      <c r="B568" s="176" t="s">
        <v>9623</v>
      </c>
      <c r="C568" s="176" t="s">
        <v>9624</v>
      </c>
      <c r="D568" s="176" t="s">
        <v>9625</v>
      </c>
      <c r="E568" s="176" t="s">
        <v>9627</v>
      </c>
      <c r="F568" s="176" t="s">
        <v>9628</v>
      </c>
      <c r="G568" s="176" t="s">
        <v>9629</v>
      </c>
      <c r="H568" s="176" t="s">
        <v>9628</v>
      </c>
      <c r="I568" s="176" t="s">
        <v>6875</v>
      </c>
      <c r="J568" s="176" t="s">
        <v>6875</v>
      </c>
      <c r="K568" s="176" t="s">
        <v>6875</v>
      </c>
      <c r="L568" s="176" t="s">
        <v>857</v>
      </c>
    </row>
    <row r="569" spans="1:12" ht="33.75" x14ac:dyDescent="0.25">
      <c r="A569" s="177" t="s">
        <v>9633</v>
      </c>
      <c r="B569" s="177" t="s">
        <v>9630</v>
      </c>
      <c r="C569" s="177" t="s">
        <v>9631</v>
      </c>
      <c r="D569" s="177" t="s">
        <v>9632</v>
      </c>
      <c r="E569" s="177" t="s">
        <v>9634</v>
      </c>
      <c r="F569" s="177" t="s">
        <v>9635</v>
      </c>
      <c r="G569" s="177" t="s">
        <v>9629</v>
      </c>
      <c r="H569" s="177" t="s">
        <v>9635</v>
      </c>
      <c r="I569" s="177" t="s">
        <v>6875</v>
      </c>
      <c r="J569" s="177" t="s">
        <v>6875</v>
      </c>
      <c r="K569" s="177" t="s">
        <v>6875</v>
      </c>
      <c r="L569" s="177" t="s">
        <v>857</v>
      </c>
    </row>
    <row r="570" spans="1:12" ht="45" x14ac:dyDescent="0.25">
      <c r="A570" s="176" t="s">
        <v>9639</v>
      </c>
      <c r="B570" s="176" t="s">
        <v>9636</v>
      </c>
      <c r="C570" s="176" t="s">
        <v>9637</v>
      </c>
      <c r="D570" s="176" t="s">
        <v>9638</v>
      </c>
      <c r="E570" s="176" t="s">
        <v>9640</v>
      </c>
      <c r="F570" s="176" t="s">
        <v>9641</v>
      </c>
      <c r="G570" s="176" t="s">
        <v>7658</v>
      </c>
      <c r="H570" s="176" t="s">
        <v>9641</v>
      </c>
      <c r="I570" s="176" t="s">
        <v>6875</v>
      </c>
      <c r="J570" s="176" t="s">
        <v>6875</v>
      </c>
      <c r="K570" s="176" t="s">
        <v>7092</v>
      </c>
      <c r="L570" s="176" t="s">
        <v>6884</v>
      </c>
    </row>
    <row r="571" spans="1:12" ht="33.75" x14ac:dyDescent="0.25">
      <c r="A571" s="176" t="s">
        <v>9645</v>
      </c>
      <c r="B571" s="176" t="s">
        <v>9642</v>
      </c>
      <c r="C571" s="176" t="s">
        <v>9643</v>
      </c>
      <c r="D571" s="176" t="s">
        <v>9644</v>
      </c>
      <c r="E571" s="176" t="s">
        <v>9634</v>
      </c>
      <c r="F571" s="176" t="s">
        <v>9635</v>
      </c>
      <c r="G571" s="176" t="s">
        <v>9629</v>
      </c>
      <c r="H571" s="176" t="s">
        <v>9635</v>
      </c>
      <c r="I571" s="176" t="s">
        <v>6875</v>
      </c>
      <c r="J571" s="176" t="s">
        <v>6875</v>
      </c>
      <c r="K571" s="176" t="s">
        <v>6875</v>
      </c>
      <c r="L571" s="176" t="s">
        <v>857</v>
      </c>
    </row>
    <row r="572" spans="1:12" ht="45" x14ac:dyDescent="0.25">
      <c r="A572" s="177" t="s">
        <v>861</v>
      </c>
      <c r="B572" s="177" t="s">
        <v>9646</v>
      </c>
      <c r="C572" s="177" t="s">
        <v>9647</v>
      </c>
      <c r="D572" s="177" t="s">
        <v>9648</v>
      </c>
      <c r="E572" s="177" t="s">
        <v>7616</v>
      </c>
      <c r="F572" s="177" t="s">
        <v>7617</v>
      </c>
      <c r="G572" s="177" t="s">
        <v>7618</v>
      </c>
      <c r="H572" s="177" t="s">
        <v>9170</v>
      </c>
      <c r="I572" s="177" t="s">
        <v>7156</v>
      </c>
      <c r="J572" s="177" t="s">
        <v>9649</v>
      </c>
      <c r="K572" s="177" t="s">
        <v>7113</v>
      </c>
      <c r="L572" s="177" t="s">
        <v>857</v>
      </c>
    </row>
    <row r="573" spans="1:12" ht="112.5" x14ac:dyDescent="0.25">
      <c r="A573" s="176" t="s">
        <v>9652</v>
      </c>
      <c r="B573" s="176" t="s">
        <v>9650</v>
      </c>
      <c r="C573" s="176" t="s">
        <v>9651</v>
      </c>
      <c r="D573" s="176" t="s">
        <v>1400</v>
      </c>
      <c r="E573" s="176" t="s">
        <v>9653</v>
      </c>
      <c r="F573" s="176" t="s">
        <v>9654</v>
      </c>
      <c r="G573" s="176" t="s">
        <v>9655</v>
      </c>
      <c r="H573" s="176" t="s">
        <v>9654</v>
      </c>
      <c r="I573" s="176" t="s">
        <v>7156</v>
      </c>
      <c r="J573" s="176" t="s">
        <v>9656</v>
      </c>
      <c r="K573" s="176" t="s">
        <v>7092</v>
      </c>
      <c r="L573" s="176" t="s">
        <v>6977</v>
      </c>
    </row>
    <row r="574" spans="1:12" ht="22.5" x14ac:dyDescent="0.25">
      <c r="A574" s="177" t="s">
        <v>9660</v>
      </c>
      <c r="B574" s="177" t="s">
        <v>9657</v>
      </c>
      <c r="C574" s="177" t="s">
        <v>9658</v>
      </c>
      <c r="D574" s="177" t="s">
        <v>9659</v>
      </c>
      <c r="E574" s="177" t="s">
        <v>7914</v>
      </c>
      <c r="F574" s="177" t="s">
        <v>7915</v>
      </c>
      <c r="G574" s="177" t="s">
        <v>7028</v>
      </c>
      <c r="H574" s="177" t="s">
        <v>7915</v>
      </c>
      <c r="I574" s="177" t="s">
        <v>6875</v>
      </c>
      <c r="J574" s="177" t="s">
        <v>6875</v>
      </c>
      <c r="K574" s="177" t="s">
        <v>6875</v>
      </c>
      <c r="L574" s="177" t="s">
        <v>857</v>
      </c>
    </row>
    <row r="575" spans="1:12" ht="33.75" x14ac:dyDescent="0.25">
      <c r="A575" s="176" t="s">
        <v>9664</v>
      </c>
      <c r="B575" s="176" t="s">
        <v>9661</v>
      </c>
      <c r="C575" s="176" t="s">
        <v>9662</v>
      </c>
      <c r="D575" s="176" t="s">
        <v>9663</v>
      </c>
      <c r="E575" s="176" t="s">
        <v>9665</v>
      </c>
      <c r="F575" s="176" t="s">
        <v>9666</v>
      </c>
      <c r="G575" s="176" t="s">
        <v>7028</v>
      </c>
      <c r="H575" s="176" t="s">
        <v>9666</v>
      </c>
      <c r="I575" s="176" t="s">
        <v>6875</v>
      </c>
      <c r="J575" s="176" t="s">
        <v>6875</v>
      </c>
      <c r="K575" s="176" t="s">
        <v>6875</v>
      </c>
      <c r="L575" s="176" t="s">
        <v>857</v>
      </c>
    </row>
    <row r="576" spans="1:12" ht="45" x14ac:dyDescent="0.25">
      <c r="A576" s="177" t="s">
        <v>9670</v>
      </c>
      <c r="B576" s="177" t="s">
        <v>9667</v>
      </c>
      <c r="C576" s="177" t="s">
        <v>9668</v>
      </c>
      <c r="D576" s="177" t="s">
        <v>9669</v>
      </c>
      <c r="E576" s="177" t="s">
        <v>9671</v>
      </c>
      <c r="F576" s="177" t="s">
        <v>9672</v>
      </c>
      <c r="G576" s="177" t="s">
        <v>7035</v>
      </c>
      <c r="H576" s="177" t="s">
        <v>9672</v>
      </c>
      <c r="I576" s="177" t="s">
        <v>6875</v>
      </c>
      <c r="J576" s="177" t="s">
        <v>6875</v>
      </c>
      <c r="K576" s="177" t="s">
        <v>6875</v>
      </c>
      <c r="L576" s="177" t="s">
        <v>857</v>
      </c>
    </row>
    <row r="577" spans="1:12" ht="67.5" x14ac:dyDescent="0.25">
      <c r="A577" s="176" t="s">
        <v>9676</v>
      </c>
      <c r="B577" s="176" t="s">
        <v>9673</v>
      </c>
      <c r="C577" s="176" t="s">
        <v>9674</v>
      </c>
      <c r="D577" s="176" t="s">
        <v>9675</v>
      </c>
      <c r="E577" s="176" t="s">
        <v>9677</v>
      </c>
      <c r="F577" s="176" t="s">
        <v>9678</v>
      </c>
      <c r="G577" s="176" t="s">
        <v>7154</v>
      </c>
      <c r="H577" s="176" t="s">
        <v>9678</v>
      </c>
      <c r="I577" s="176" t="s">
        <v>6875</v>
      </c>
      <c r="J577" s="176" t="s">
        <v>6875</v>
      </c>
      <c r="K577" s="176" t="s">
        <v>6875</v>
      </c>
      <c r="L577" s="176" t="s">
        <v>857</v>
      </c>
    </row>
    <row r="578" spans="1:12" ht="45" x14ac:dyDescent="0.25">
      <c r="A578" s="177" t="s">
        <v>9682</v>
      </c>
      <c r="B578" s="177" t="s">
        <v>9679</v>
      </c>
      <c r="C578" s="177" t="s">
        <v>9680</v>
      </c>
      <c r="D578" s="177" t="s">
        <v>9681</v>
      </c>
      <c r="E578" s="177" t="s">
        <v>8873</v>
      </c>
      <c r="F578" s="177" t="s">
        <v>8874</v>
      </c>
      <c r="G578" s="177" t="s">
        <v>7618</v>
      </c>
      <c r="H578" s="177" t="s">
        <v>8875</v>
      </c>
      <c r="I578" s="177" t="s">
        <v>6875</v>
      </c>
      <c r="J578" s="177" t="s">
        <v>6875</v>
      </c>
      <c r="K578" s="177" t="s">
        <v>6875</v>
      </c>
      <c r="L578" s="177" t="s">
        <v>857</v>
      </c>
    </row>
    <row r="579" spans="1:12" ht="33.75" x14ac:dyDescent="0.25">
      <c r="A579" s="176" t="s">
        <v>6875</v>
      </c>
      <c r="B579" s="176" t="s">
        <v>9683</v>
      </c>
      <c r="C579" s="176" t="s">
        <v>9684</v>
      </c>
      <c r="D579" s="176" t="s">
        <v>9685</v>
      </c>
      <c r="E579" s="176" t="s">
        <v>7589</v>
      </c>
      <c r="F579" s="176" t="s">
        <v>7590</v>
      </c>
      <c r="G579" s="176" t="s">
        <v>7591</v>
      </c>
      <c r="H579" s="176" t="s">
        <v>7590</v>
      </c>
      <c r="I579" s="176" t="s">
        <v>6875</v>
      </c>
      <c r="J579" s="176" t="s">
        <v>6875</v>
      </c>
      <c r="K579" s="176" t="s">
        <v>6875</v>
      </c>
      <c r="L579" s="176" t="s">
        <v>857</v>
      </c>
    </row>
    <row r="580" spans="1:12" ht="56.25" x14ac:dyDescent="0.25">
      <c r="A580" s="177" t="s">
        <v>9689</v>
      </c>
      <c r="B580" s="177" t="s">
        <v>9686</v>
      </c>
      <c r="C580" s="177" t="s">
        <v>9687</v>
      </c>
      <c r="D580" s="177" t="s">
        <v>9688</v>
      </c>
      <c r="E580" s="177" t="s">
        <v>7403</v>
      </c>
      <c r="F580" s="177" t="s">
        <v>7404</v>
      </c>
      <c r="G580" s="177" t="s">
        <v>7028</v>
      </c>
      <c r="H580" s="177" t="s">
        <v>7404</v>
      </c>
      <c r="I580" s="177" t="s">
        <v>6875</v>
      </c>
      <c r="J580" s="177" t="s">
        <v>6875</v>
      </c>
      <c r="K580" s="177" t="s">
        <v>6875</v>
      </c>
      <c r="L580" s="177" t="s">
        <v>857</v>
      </c>
    </row>
    <row r="581" spans="1:12" ht="33.75" x14ac:dyDescent="0.25">
      <c r="A581" s="176" t="s">
        <v>9693</v>
      </c>
      <c r="B581" s="176" t="s">
        <v>9690</v>
      </c>
      <c r="C581" s="176" t="s">
        <v>9691</v>
      </c>
      <c r="D581" s="176" t="s">
        <v>9692</v>
      </c>
      <c r="E581" s="176" t="s">
        <v>6881</v>
      </c>
      <c r="F581" s="176" t="s">
        <v>6882</v>
      </c>
      <c r="G581" s="176" t="s">
        <v>6883</v>
      </c>
      <c r="H581" s="176" t="s">
        <v>6882</v>
      </c>
      <c r="I581" s="176" t="s">
        <v>6901</v>
      </c>
      <c r="J581" s="176" t="s">
        <v>6875</v>
      </c>
      <c r="K581" s="176" t="s">
        <v>6875</v>
      </c>
      <c r="L581" s="176" t="s">
        <v>857</v>
      </c>
    </row>
    <row r="582" spans="1:12" ht="56.25" x14ac:dyDescent="0.25">
      <c r="A582" s="177" t="s">
        <v>9697</v>
      </c>
      <c r="B582" s="177" t="s">
        <v>9694</v>
      </c>
      <c r="C582" s="177" t="s">
        <v>9695</v>
      </c>
      <c r="D582" s="177" t="s">
        <v>9696</v>
      </c>
      <c r="E582" s="177" t="s">
        <v>9698</v>
      </c>
      <c r="F582" s="177" t="s">
        <v>9699</v>
      </c>
      <c r="G582" s="177" t="s">
        <v>7154</v>
      </c>
      <c r="H582" s="177" t="s">
        <v>9700</v>
      </c>
      <c r="I582" s="177" t="s">
        <v>6875</v>
      </c>
      <c r="J582" s="177" t="s">
        <v>6875</v>
      </c>
      <c r="K582" s="177" t="s">
        <v>6875</v>
      </c>
      <c r="L582" s="177" t="s">
        <v>857</v>
      </c>
    </row>
    <row r="583" spans="1:12" ht="67.5" x14ac:dyDescent="0.25">
      <c r="A583" s="176" t="s">
        <v>9704</v>
      </c>
      <c r="B583" s="176" t="s">
        <v>9701</v>
      </c>
      <c r="C583" s="176" t="s">
        <v>9702</v>
      </c>
      <c r="D583" s="176" t="s">
        <v>9703</v>
      </c>
      <c r="E583" s="176" t="s">
        <v>8957</v>
      </c>
      <c r="F583" s="176" t="s">
        <v>8958</v>
      </c>
      <c r="G583" s="176" t="s">
        <v>7618</v>
      </c>
      <c r="H583" s="176" t="s">
        <v>8959</v>
      </c>
      <c r="I583" s="176" t="s">
        <v>6875</v>
      </c>
      <c r="J583" s="176" t="s">
        <v>6875</v>
      </c>
      <c r="K583" s="176" t="s">
        <v>6875</v>
      </c>
      <c r="L583" s="176" t="s">
        <v>6917</v>
      </c>
    </row>
    <row r="584" spans="1:12" ht="67.5" x14ac:dyDescent="0.25">
      <c r="A584" s="177" t="s">
        <v>9708</v>
      </c>
      <c r="B584" s="177" t="s">
        <v>9705</v>
      </c>
      <c r="C584" s="177" t="s">
        <v>9706</v>
      </c>
      <c r="D584" s="177" t="s">
        <v>9707</v>
      </c>
      <c r="E584" s="177" t="s">
        <v>9709</v>
      </c>
      <c r="F584" s="177" t="s">
        <v>9710</v>
      </c>
      <c r="G584" s="177" t="s">
        <v>9711</v>
      </c>
      <c r="H584" s="177" t="s">
        <v>9712</v>
      </c>
      <c r="I584" s="177" t="s">
        <v>9713</v>
      </c>
      <c r="J584" s="177" t="s">
        <v>7099</v>
      </c>
      <c r="K584" s="177" t="s">
        <v>9714</v>
      </c>
      <c r="L584" s="177" t="s">
        <v>6977</v>
      </c>
    </row>
    <row r="585" spans="1:12" ht="135" x14ac:dyDescent="0.25">
      <c r="A585" s="176" t="s">
        <v>9708</v>
      </c>
      <c r="B585" s="176" t="s">
        <v>9715</v>
      </c>
      <c r="C585" s="176" t="s">
        <v>9716</v>
      </c>
      <c r="D585" s="176" t="s">
        <v>9707</v>
      </c>
      <c r="E585" s="176" t="s">
        <v>9191</v>
      </c>
      <c r="F585" s="176" t="s">
        <v>9192</v>
      </c>
      <c r="G585" s="176" t="s">
        <v>8905</v>
      </c>
      <c r="H585" s="176" t="s">
        <v>9192</v>
      </c>
      <c r="I585" s="176" t="s">
        <v>6875</v>
      </c>
      <c r="J585" s="176" t="s">
        <v>9717</v>
      </c>
      <c r="K585" s="176" t="s">
        <v>7113</v>
      </c>
      <c r="L585" s="176" t="s">
        <v>6977</v>
      </c>
    </row>
    <row r="586" spans="1:12" ht="33.75" x14ac:dyDescent="0.25">
      <c r="A586" s="177" t="s">
        <v>9721</v>
      </c>
      <c r="B586" s="177" t="s">
        <v>9718</v>
      </c>
      <c r="C586" s="177" t="s">
        <v>9719</v>
      </c>
      <c r="D586" s="177" t="s">
        <v>9720</v>
      </c>
      <c r="E586" s="177" t="s">
        <v>6900</v>
      </c>
      <c r="F586" s="177" t="s">
        <v>6882</v>
      </c>
      <c r="G586" s="177" t="s">
        <v>6883</v>
      </c>
      <c r="H586" s="177" t="s">
        <v>6882</v>
      </c>
      <c r="I586" s="177" t="s">
        <v>6901</v>
      </c>
      <c r="J586" s="177" t="s">
        <v>6875</v>
      </c>
      <c r="K586" s="177" t="s">
        <v>6875</v>
      </c>
      <c r="L586" s="177" t="s">
        <v>857</v>
      </c>
    </row>
    <row r="587" spans="1:12" ht="101.25" x14ac:dyDescent="0.25">
      <c r="A587" s="176" t="s">
        <v>1908</v>
      </c>
      <c r="B587" s="176" t="s">
        <v>9722</v>
      </c>
      <c r="C587" s="176" t="s">
        <v>9723</v>
      </c>
      <c r="D587" s="176" t="s">
        <v>5926</v>
      </c>
      <c r="E587" s="176" t="s">
        <v>8915</v>
      </c>
      <c r="F587" s="176" t="s">
        <v>8916</v>
      </c>
      <c r="G587" s="176" t="s">
        <v>7035</v>
      </c>
      <c r="H587" s="176" t="s">
        <v>8916</v>
      </c>
      <c r="I587" s="176" t="s">
        <v>6875</v>
      </c>
      <c r="J587" s="176" t="s">
        <v>7902</v>
      </c>
      <c r="K587" s="176" t="s">
        <v>6875</v>
      </c>
      <c r="L587" s="176" t="s">
        <v>857</v>
      </c>
    </row>
    <row r="588" spans="1:12" ht="22.5" x14ac:dyDescent="0.25">
      <c r="A588" s="177" t="s">
        <v>9727</v>
      </c>
      <c r="B588" s="177" t="s">
        <v>9724</v>
      </c>
      <c r="C588" s="177" t="s">
        <v>9725</v>
      </c>
      <c r="D588" s="177" t="s">
        <v>9726</v>
      </c>
      <c r="E588" s="177" t="s">
        <v>7914</v>
      </c>
      <c r="F588" s="177" t="s">
        <v>7915</v>
      </c>
      <c r="G588" s="177" t="s">
        <v>7028</v>
      </c>
      <c r="H588" s="177" t="s">
        <v>7915</v>
      </c>
      <c r="I588" s="177" t="s">
        <v>6875</v>
      </c>
      <c r="J588" s="177" t="s">
        <v>6875</v>
      </c>
      <c r="K588" s="177" t="s">
        <v>6875</v>
      </c>
      <c r="L588" s="177" t="s">
        <v>9728</v>
      </c>
    </row>
    <row r="589" spans="1:12" ht="22.5" x14ac:dyDescent="0.25">
      <c r="A589" s="176" t="s">
        <v>9732</v>
      </c>
      <c r="B589" s="176" t="s">
        <v>9729</v>
      </c>
      <c r="C589" s="176" t="s">
        <v>9730</v>
      </c>
      <c r="D589" s="176" t="s">
        <v>9731</v>
      </c>
      <c r="E589" s="176" t="s">
        <v>9733</v>
      </c>
      <c r="F589" s="176" t="s">
        <v>9734</v>
      </c>
      <c r="G589" s="176" t="s">
        <v>6891</v>
      </c>
      <c r="H589" s="176" t="s">
        <v>9734</v>
      </c>
      <c r="I589" s="176" t="s">
        <v>6875</v>
      </c>
      <c r="J589" s="176" t="s">
        <v>6875</v>
      </c>
      <c r="K589" s="176" t="s">
        <v>6875</v>
      </c>
      <c r="L589" s="176" t="s">
        <v>857</v>
      </c>
    </row>
    <row r="590" spans="1:12" ht="45" x14ac:dyDescent="0.25">
      <c r="A590" s="177" t="s">
        <v>9738</v>
      </c>
      <c r="B590" s="177" t="s">
        <v>9735</v>
      </c>
      <c r="C590" s="177" t="s">
        <v>9736</v>
      </c>
      <c r="D590" s="177" t="s">
        <v>9737</v>
      </c>
      <c r="E590" s="177" t="s">
        <v>7328</v>
      </c>
      <c r="F590" s="177" t="s">
        <v>7329</v>
      </c>
      <c r="G590" s="177" t="s">
        <v>7111</v>
      </c>
      <c r="H590" s="177" t="s">
        <v>9739</v>
      </c>
      <c r="I590" s="177" t="s">
        <v>7116</v>
      </c>
      <c r="J590" s="177" t="s">
        <v>6875</v>
      </c>
      <c r="K590" s="177" t="s">
        <v>6875</v>
      </c>
      <c r="L590" s="177" t="s">
        <v>857</v>
      </c>
    </row>
    <row r="591" spans="1:12" ht="180" x14ac:dyDescent="0.25">
      <c r="A591" s="176" t="s">
        <v>6875</v>
      </c>
      <c r="B591" s="176" t="s">
        <v>9740</v>
      </c>
      <c r="C591" s="176" t="s">
        <v>9741</v>
      </c>
      <c r="D591" s="176" t="s">
        <v>9742</v>
      </c>
      <c r="E591" s="176" t="s">
        <v>9347</v>
      </c>
      <c r="F591" s="176" t="s">
        <v>9348</v>
      </c>
      <c r="G591" s="176" t="s">
        <v>7028</v>
      </c>
      <c r="H591" s="176" t="s">
        <v>9349</v>
      </c>
      <c r="I591" s="176" t="s">
        <v>6875</v>
      </c>
      <c r="J591" s="176" t="s">
        <v>6875</v>
      </c>
      <c r="K591" s="176" t="s">
        <v>6875</v>
      </c>
      <c r="L591" s="176" t="s">
        <v>857</v>
      </c>
    </row>
    <row r="592" spans="1:12" ht="33.75" x14ac:dyDescent="0.25">
      <c r="A592" s="177" t="s">
        <v>9746</v>
      </c>
      <c r="B592" s="177" t="s">
        <v>9743</v>
      </c>
      <c r="C592" s="177" t="s">
        <v>9744</v>
      </c>
      <c r="D592" s="177" t="s">
        <v>9745</v>
      </c>
      <c r="E592" s="177" t="s">
        <v>7848</v>
      </c>
      <c r="F592" s="177" t="s">
        <v>7849</v>
      </c>
      <c r="G592" s="177" t="s">
        <v>7465</v>
      </c>
      <c r="H592" s="177" t="s">
        <v>9747</v>
      </c>
      <c r="I592" s="177" t="s">
        <v>6901</v>
      </c>
      <c r="J592" s="177" t="s">
        <v>6875</v>
      </c>
      <c r="K592" s="177" t="s">
        <v>6875</v>
      </c>
      <c r="L592" s="177" t="s">
        <v>857</v>
      </c>
    </row>
    <row r="593" spans="1:12" ht="22.5" x14ac:dyDescent="0.25">
      <c r="A593" s="176" t="s">
        <v>6875</v>
      </c>
      <c r="B593" s="176" t="s">
        <v>9748</v>
      </c>
      <c r="C593" s="176" t="s">
        <v>9749</v>
      </c>
      <c r="D593" s="176" t="s">
        <v>9750</v>
      </c>
      <c r="E593" s="176" t="s">
        <v>7463</v>
      </c>
      <c r="F593" s="176" t="s">
        <v>7464</v>
      </c>
      <c r="G593" s="176" t="s">
        <v>7465</v>
      </c>
      <c r="H593" s="176" t="s">
        <v>7464</v>
      </c>
      <c r="I593" s="176" t="s">
        <v>6875</v>
      </c>
      <c r="J593" s="176" t="s">
        <v>6875</v>
      </c>
      <c r="K593" s="176" t="s">
        <v>6875</v>
      </c>
      <c r="L593" s="176" t="s">
        <v>857</v>
      </c>
    </row>
    <row r="594" spans="1:12" ht="56.25" x14ac:dyDescent="0.25">
      <c r="A594" s="177" t="s">
        <v>9754</v>
      </c>
      <c r="B594" s="177" t="s">
        <v>9751</v>
      </c>
      <c r="C594" s="177" t="s">
        <v>9752</v>
      </c>
      <c r="D594" s="177" t="s">
        <v>9753</v>
      </c>
      <c r="E594" s="177" t="s">
        <v>9755</v>
      </c>
      <c r="F594" s="177" t="s">
        <v>9756</v>
      </c>
      <c r="G594" s="177" t="s">
        <v>9757</v>
      </c>
      <c r="H594" s="177" t="s">
        <v>9756</v>
      </c>
      <c r="I594" s="177" t="s">
        <v>6875</v>
      </c>
      <c r="J594" s="177" t="s">
        <v>6875</v>
      </c>
      <c r="K594" s="177" t="s">
        <v>7092</v>
      </c>
      <c r="L594" s="177" t="s">
        <v>857</v>
      </c>
    </row>
    <row r="595" spans="1:12" ht="22.5" x14ac:dyDescent="0.25">
      <c r="A595" s="176" t="s">
        <v>9761</v>
      </c>
      <c r="B595" s="176" t="s">
        <v>9758</v>
      </c>
      <c r="C595" s="176" t="s">
        <v>9759</v>
      </c>
      <c r="D595" s="176" t="s">
        <v>9760</v>
      </c>
      <c r="E595" s="176" t="s">
        <v>9115</v>
      </c>
      <c r="F595" s="176" t="s">
        <v>9116</v>
      </c>
      <c r="G595" s="176" t="s">
        <v>8091</v>
      </c>
      <c r="H595" s="176" t="s">
        <v>9116</v>
      </c>
      <c r="I595" s="176" t="s">
        <v>6875</v>
      </c>
      <c r="J595" s="176" t="s">
        <v>6875</v>
      </c>
      <c r="K595" s="176" t="s">
        <v>6875</v>
      </c>
      <c r="L595" s="176" t="s">
        <v>6984</v>
      </c>
    </row>
    <row r="596" spans="1:12" ht="101.25" x14ac:dyDescent="0.25">
      <c r="A596" s="177" t="s">
        <v>9765</v>
      </c>
      <c r="B596" s="177" t="s">
        <v>9762</v>
      </c>
      <c r="C596" s="177" t="s">
        <v>9763</v>
      </c>
      <c r="D596" s="177" t="s">
        <v>9764</v>
      </c>
      <c r="E596" s="177" t="s">
        <v>9766</v>
      </c>
      <c r="F596" s="177" t="s">
        <v>9767</v>
      </c>
      <c r="G596" s="177" t="s">
        <v>7889</v>
      </c>
      <c r="H596" s="177" t="s">
        <v>9767</v>
      </c>
      <c r="I596" s="177" t="s">
        <v>6875</v>
      </c>
      <c r="J596" s="177" t="s">
        <v>6875</v>
      </c>
      <c r="K596" s="177" t="s">
        <v>6875</v>
      </c>
      <c r="L596" s="177" t="s">
        <v>6917</v>
      </c>
    </row>
    <row r="597" spans="1:12" ht="90" x14ac:dyDescent="0.25">
      <c r="A597" s="176" t="s">
        <v>1930</v>
      </c>
      <c r="B597" s="176" t="s">
        <v>9768</v>
      </c>
      <c r="C597" s="176" t="s">
        <v>9769</v>
      </c>
      <c r="D597" s="176" t="s">
        <v>9770</v>
      </c>
      <c r="E597" s="176" t="s">
        <v>9771</v>
      </c>
      <c r="F597" s="176" t="s">
        <v>9772</v>
      </c>
      <c r="G597" s="176" t="s">
        <v>7210</v>
      </c>
      <c r="H597" s="176" t="s">
        <v>9773</v>
      </c>
      <c r="I597" s="176" t="s">
        <v>6875</v>
      </c>
      <c r="J597" s="176" t="s">
        <v>6875</v>
      </c>
      <c r="K597" s="176" t="s">
        <v>6875</v>
      </c>
      <c r="L597" s="176" t="s">
        <v>857</v>
      </c>
    </row>
    <row r="598" spans="1:12" ht="157.5" x14ac:dyDescent="0.25">
      <c r="A598" s="177" t="s">
        <v>1968</v>
      </c>
      <c r="B598" s="177" t="s">
        <v>9774</v>
      </c>
      <c r="C598" s="177" t="s">
        <v>9775</v>
      </c>
      <c r="D598" s="177" t="s">
        <v>6272</v>
      </c>
      <c r="E598" s="177" t="s">
        <v>9776</v>
      </c>
      <c r="F598" s="177" t="s">
        <v>9777</v>
      </c>
      <c r="G598" s="177" t="s">
        <v>9778</v>
      </c>
      <c r="H598" s="177" t="s">
        <v>9779</v>
      </c>
      <c r="I598" s="177" t="s">
        <v>6875</v>
      </c>
      <c r="J598" s="177" t="s">
        <v>9207</v>
      </c>
      <c r="K598" s="177" t="s">
        <v>6875</v>
      </c>
      <c r="L598" s="177" t="s">
        <v>857</v>
      </c>
    </row>
    <row r="599" spans="1:12" ht="157.5" x14ac:dyDescent="0.25">
      <c r="A599" s="176" t="s">
        <v>6084</v>
      </c>
      <c r="B599" s="176" t="s">
        <v>9780</v>
      </c>
      <c r="C599" s="176" t="s">
        <v>9781</v>
      </c>
      <c r="D599" s="176" t="s">
        <v>6337</v>
      </c>
      <c r="E599" s="176" t="s">
        <v>9782</v>
      </c>
      <c r="F599" s="176" t="s">
        <v>9783</v>
      </c>
      <c r="G599" s="176" t="s">
        <v>9778</v>
      </c>
      <c r="H599" s="176" t="s">
        <v>9784</v>
      </c>
      <c r="I599" s="176" t="s">
        <v>6875</v>
      </c>
      <c r="J599" s="176" t="s">
        <v>7619</v>
      </c>
      <c r="K599" s="176" t="s">
        <v>9785</v>
      </c>
      <c r="L599" s="176" t="s">
        <v>857</v>
      </c>
    </row>
    <row r="600" spans="1:12" ht="157.5" x14ac:dyDescent="0.25">
      <c r="A600" s="177" t="s">
        <v>6086</v>
      </c>
      <c r="B600" s="177" t="s">
        <v>9786</v>
      </c>
      <c r="C600" s="177" t="s">
        <v>9787</v>
      </c>
      <c r="D600" s="177" t="s">
        <v>6340</v>
      </c>
      <c r="E600" s="177" t="s">
        <v>9788</v>
      </c>
      <c r="F600" s="177" t="s">
        <v>9783</v>
      </c>
      <c r="G600" s="177" t="s">
        <v>9778</v>
      </c>
      <c r="H600" s="177" t="s">
        <v>9789</v>
      </c>
      <c r="I600" s="177" t="s">
        <v>6875</v>
      </c>
      <c r="J600" s="177" t="s">
        <v>9790</v>
      </c>
      <c r="K600" s="177" t="s">
        <v>9791</v>
      </c>
      <c r="L600" s="177" t="s">
        <v>857</v>
      </c>
    </row>
    <row r="601" spans="1:12" ht="157.5" x14ac:dyDescent="0.25">
      <c r="A601" s="176" t="s">
        <v>5994</v>
      </c>
      <c r="B601" s="176" t="s">
        <v>9792</v>
      </c>
      <c r="C601" s="176" t="s">
        <v>9793</v>
      </c>
      <c r="D601" s="176" t="s">
        <v>6341</v>
      </c>
      <c r="E601" s="176" t="s">
        <v>9782</v>
      </c>
      <c r="F601" s="176" t="s">
        <v>9783</v>
      </c>
      <c r="G601" s="176" t="s">
        <v>9794</v>
      </c>
      <c r="H601" s="176" t="s">
        <v>9795</v>
      </c>
      <c r="I601" s="176" t="s">
        <v>6875</v>
      </c>
      <c r="J601" s="176" t="s">
        <v>9796</v>
      </c>
      <c r="K601" s="176" t="s">
        <v>6738</v>
      </c>
      <c r="L601" s="176" t="s">
        <v>6977</v>
      </c>
    </row>
    <row r="602" spans="1:12" ht="146.25" x14ac:dyDescent="0.25">
      <c r="A602" s="177" t="s">
        <v>9800</v>
      </c>
      <c r="B602" s="177" t="s">
        <v>9797</v>
      </c>
      <c r="C602" s="177" t="s">
        <v>9798</v>
      </c>
      <c r="D602" s="177" t="s">
        <v>9799</v>
      </c>
      <c r="E602" s="177" t="s">
        <v>9801</v>
      </c>
      <c r="F602" s="177" t="s">
        <v>9802</v>
      </c>
      <c r="G602" s="177" t="s">
        <v>9803</v>
      </c>
      <c r="H602" s="177" t="s">
        <v>9804</v>
      </c>
      <c r="I602" s="177" t="s">
        <v>6875</v>
      </c>
      <c r="J602" s="177" t="s">
        <v>9805</v>
      </c>
      <c r="K602" s="177" t="s">
        <v>9806</v>
      </c>
      <c r="L602" s="177" t="s">
        <v>857</v>
      </c>
    </row>
    <row r="603" spans="1:12" ht="101.25" x14ac:dyDescent="0.25">
      <c r="A603" s="176" t="s">
        <v>6085</v>
      </c>
      <c r="B603" s="176" t="s">
        <v>9807</v>
      </c>
      <c r="C603" s="176" t="s">
        <v>9808</v>
      </c>
      <c r="D603" s="176" t="s">
        <v>6338</v>
      </c>
      <c r="E603" s="176" t="s">
        <v>9809</v>
      </c>
      <c r="F603" s="176" t="s">
        <v>9810</v>
      </c>
      <c r="G603" s="176" t="s">
        <v>7210</v>
      </c>
      <c r="H603" s="176" t="s">
        <v>9811</v>
      </c>
      <c r="I603" s="176" t="s">
        <v>6875</v>
      </c>
      <c r="J603" s="176" t="s">
        <v>9812</v>
      </c>
      <c r="K603" s="176" t="s">
        <v>9785</v>
      </c>
      <c r="L603" s="176" t="s">
        <v>857</v>
      </c>
    </row>
    <row r="604" spans="1:12" ht="67.5" x14ac:dyDescent="0.25">
      <c r="A604" s="177" t="s">
        <v>6875</v>
      </c>
      <c r="B604" s="177" t="s">
        <v>9813</v>
      </c>
      <c r="C604" s="177" t="s">
        <v>9814</v>
      </c>
      <c r="D604" s="177" t="s">
        <v>6875</v>
      </c>
      <c r="E604" s="177" t="s">
        <v>9815</v>
      </c>
      <c r="F604" s="177" t="s">
        <v>9816</v>
      </c>
      <c r="G604" s="177" t="s">
        <v>7210</v>
      </c>
      <c r="H604" s="177" t="s">
        <v>9817</v>
      </c>
      <c r="I604" s="177" t="s">
        <v>6875</v>
      </c>
      <c r="J604" s="177" t="s">
        <v>6875</v>
      </c>
      <c r="K604" s="177" t="s">
        <v>6931</v>
      </c>
      <c r="L604" s="177" t="s">
        <v>857</v>
      </c>
    </row>
    <row r="605" spans="1:12" ht="56.25" x14ac:dyDescent="0.25">
      <c r="A605" s="176" t="s">
        <v>1984</v>
      </c>
      <c r="B605" s="176" t="s">
        <v>9818</v>
      </c>
      <c r="C605" s="176" t="s">
        <v>9819</v>
      </c>
      <c r="D605" s="176" t="s">
        <v>9820</v>
      </c>
      <c r="E605" s="176" t="s">
        <v>7289</v>
      </c>
      <c r="F605" s="176" t="s">
        <v>7290</v>
      </c>
      <c r="G605" s="176" t="s">
        <v>7210</v>
      </c>
      <c r="H605" s="176" t="s">
        <v>7291</v>
      </c>
      <c r="I605" s="176" t="s">
        <v>6875</v>
      </c>
      <c r="J605" s="176" t="s">
        <v>6875</v>
      </c>
      <c r="K605" s="176" t="s">
        <v>6875</v>
      </c>
      <c r="L605" s="176" t="s">
        <v>857</v>
      </c>
    </row>
    <row r="606" spans="1:12" ht="56.25" x14ac:dyDescent="0.25">
      <c r="A606" s="177" t="s">
        <v>2586</v>
      </c>
      <c r="B606" s="177" t="s">
        <v>9821</v>
      </c>
      <c r="C606" s="177" t="s">
        <v>9822</v>
      </c>
      <c r="D606" s="177" t="s">
        <v>6339</v>
      </c>
      <c r="E606" s="177" t="s">
        <v>7289</v>
      </c>
      <c r="F606" s="177" t="s">
        <v>7290</v>
      </c>
      <c r="G606" s="177" t="s">
        <v>7210</v>
      </c>
      <c r="H606" s="177" t="s">
        <v>7290</v>
      </c>
      <c r="I606" s="177" t="s">
        <v>6875</v>
      </c>
      <c r="J606" s="177" t="s">
        <v>6875</v>
      </c>
      <c r="K606" s="177" t="s">
        <v>6875</v>
      </c>
      <c r="L606" s="177" t="s">
        <v>857</v>
      </c>
    </row>
    <row r="607" spans="1:12" ht="78.75" x14ac:dyDescent="0.25">
      <c r="A607" s="176" t="s">
        <v>2056</v>
      </c>
      <c r="B607" s="176" t="s">
        <v>9823</v>
      </c>
      <c r="C607" s="176" t="s">
        <v>9824</v>
      </c>
      <c r="D607" s="176" t="s">
        <v>6290</v>
      </c>
      <c r="E607" s="176" t="s">
        <v>9825</v>
      </c>
      <c r="F607" s="176" t="s">
        <v>9826</v>
      </c>
      <c r="G607" s="176" t="s">
        <v>9803</v>
      </c>
      <c r="H607" s="176" t="s">
        <v>9827</v>
      </c>
      <c r="I607" s="176" t="s">
        <v>6875</v>
      </c>
      <c r="J607" s="176" t="s">
        <v>6875</v>
      </c>
      <c r="K607" s="176" t="s">
        <v>7092</v>
      </c>
      <c r="L607" s="176" t="s">
        <v>857</v>
      </c>
    </row>
    <row r="608" spans="1:12" ht="67.5" x14ac:dyDescent="0.25">
      <c r="A608" s="177" t="s">
        <v>9831</v>
      </c>
      <c r="B608" s="177" t="s">
        <v>9828</v>
      </c>
      <c r="C608" s="177" t="s">
        <v>9829</v>
      </c>
      <c r="D608" s="177" t="s">
        <v>9830</v>
      </c>
      <c r="E608" s="177" t="s">
        <v>9832</v>
      </c>
      <c r="F608" s="177" t="s">
        <v>9833</v>
      </c>
      <c r="G608" s="177" t="s">
        <v>9834</v>
      </c>
      <c r="H608" s="177" t="s">
        <v>9835</v>
      </c>
      <c r="I608" s="177" t="s">
        <v>6875</v>
      </c>
      <c r="J608" s="177" t="s">
        <v>6875</v>
      </c>
      <c r="K608" s="177" t="s">
        <v>6875</v>
      </c>
      <c r="L608" s="177" t="s">
        <v>857</v>
      </c>
    </row>
    <row r="609" spans="1:12" ht="67.5" x14ac:dyDescent="0.25">
      <c r="A609" s="176" t="s">
        <v>6875</v>
      </c>
      <c r="B609" s="176" t="s">
        <v>9836</v>
      </c>
      <c r="C609" s="176" t="s">
        <v>9837</v>
      </c>
      <c r="D609" s="176" t="s">
        <v>9838</v>
      </c>
      <c r="E609" s="176" t="s">
        <v>9839</v>
      </c>
      <c r="F609" s="176" t="s">
        <v>9840</v>
      </c>
      <c r="G609" s="176" t="s">
        <v>8091</v>
      </c>
      <c r="H609" s="176" t="s">
        <v>9840</v>
      </c>
      <c r="I609" s="176" t="s">
        <v>6875</v>
      </c>
      <c r="J609" s="176" t="s">
        <v>6875</v>
      </c>
      <c r="K609" s="176" t="s">
        <v>6875</v>
      </c>
      <c r="L609" s="176" t="s">
        <v>857</v>
      </c>
    </row>
    <row r="610" spans="1:12" ht="90" x14ac:dyDescent="0.25">
      <c r="A610" s="177" t="s">
        <v>6875</v>
      </c>
      <c r="B610" s="177" t="s">
        <v>9841</v>
      </c>
      <c r="C610" s="177" t="s">
        <v>9842</v>
      </c>
      <c r="D610" s="177" t="s">
        <v>9843</v>
      </c>
      <c r="E610" s="177" t="s">
        <v>8061</v>
      </c>
      <c r="F610" s="177" t="s">
        <v>8062</v>
      </c>
      <c r="G610" s="177" t="s">
        <v>7618</v>
      </c>
      <c r="H610" s="177" t="s">
        <v>8062</v>
      </c>
      <c r="I610" s="177" t="s">
        <v>6875</v>
      </c>
      <c r="J610" s="177" t="s">
        <v>6875</v>
      </c>
      <c r="K610" s="177" t="s">
        <v>6875</v>
      </c>
      <c r="L610" s="177" t="s">
        <v>857</v>
      </c>
    </row>
    <row r="611" spans="1:12" ht="67.5" x14ac:dyDescent="0.25">
      <c r="A611" s="176" t="s">
        <v>9847</v>
      </c>
      <c r="B611" s="176" t="s">
        <v>9844</v>
      </c>
      <c r="C611" s="176" t="s">
        <v>9845</v>
      </c>
      <c r="D611" s="176" t="s">
        <v>9846</v>
      </c>
      <c r="E611" s="176" t="s">
        <v>9328</v>
      </c>
      <c r="F611" s="176" t="s">
        <v>9329</v>
      </c>
      <c r="G611" s="176" t="s">
        <v>7465</v>
      </c>
      <c r="H611" s="176" t="s">
        <v>9329</v>
      </c>
      <c r="I611" s="176" t="s">
        <v>6875</v>
      </c>
      <c r="J611" s="176" t="s">
        <v>6875</v>
      </c>
      <c r="K611" s="176" t="s">
        <v>6875</v>
      </c>
      <c r="L611" s="176" t="s">
        <v>857</v>
      </c>
    </row>
    <row r="612" spans="1:12" ht="101.25" x14ac:dyDescent="0.25">
      <c r="A612" s="177" t="s">
        <v>6875</v>
      </c>
      <c r="B612" s="177" t="s">
        <v>9848</v>
      </c>
      <c r="C612" s="177" t="s">
        <v>9849</v>
      </c>
      <c r="D612" s="177" t="s">
        <v>9850</v>
      </c>
      <c r="E612" s="177" t="s">
        <v>9851</v>
      </c>
      <c r="F612" s="177" t="s">
        <v>9852</v>
      </c>
      <c r="G612" s="177" t="s">
        <v>7154</v>
      </c>
      <c r="H612" s="177" t="s">
        <v>9852</v>
      </c>
      <c r="I612" s="177" t="s">
        <v>6875</v>
      </c>
      <c r="J612" s="177" t="s">
        <v>6875</v>
      </c>
      <c r="K612" s="177" t="s">
        <v>6875</v>
      </c>
      <c r="L612" s="177" t="s">
        <v>857</v>
      </c>
    </row>
    <row r="613" spans="1:12" ht="56.25" x14ac:dyDescent="0.25">
      <c r="A613" s="176" t="s">
        <v>9856</v>
      </c>
      <c r="B613" s="176" t="s">
        <v>9853</v>
      </c>
      <c r="C613" s="176" t="s">
        <v>9854</v>
      </c>
      <c r="D613" s="176" t="s">
        <v>9855</v>
      </c>
      <c r="E613" s="176" t="s">
        <v>9857</v>
      </c>
      <c r="F613" s="176" t="s">
        <v>9858</v>
      </c>
      <c r="G613" s="176" t="s">
        <v>8091</v>
      </c>
      <c r="H613" s="176" t="s">
        <v>9858</v>
      </c>
      <c r="I613" s="176" t="s">
        <v>6875</v>
      </c>
      <c r="J613" s="176" t="s">
        <v>6875</v>
      </c>
      <c r="K613" s="176" t="s">
        <v>6875</v>
      </c>
      <c r="L613" s="176" t="s">
        <v>857</v>
      </c>
    </row>
    <row r="614" spans="1:12" ht="78.75" x14ac:dyDescent="0.25">
      <c r="A614" s="177" t="s">
        <v>6875</v>
      </c>
      <c r="B614" s="177" t="s">
        <v>9859</v>
      </c>
      <c r="C614" s="177" t="s">
        <v>9860</v>
      </c>
      <c r="D614" s="177" t="s">
        <v>6875</v>
      </c>
      <c r="E614" s="177" t="s">
        <v>9861</v>
      </c>
      <c r="F614" s="177" t="s">
        <v>9862</v>
      </c>
      <c r="G614" s="177" t="s">
        <v>7210</v>
      </c>
      <c r="H614" s="177" t="s">
        <v>9863</v>
      </c>
      <c r="I614" s="177" t="s">
        <v>6875</v>
      </c>
      <c r="J614" s="177" t="s">
        <v>6875</v>
      </c>
      <c r="K614" s="177" t="s">
        <v>6931</v>
      </c>
      <c r="L614" s="177" t="s">
        <v>857</v>
      </c>
    </row>
    <row r="615" spans="1:12" ht="146.25" x14ac:dyDescent="0.25">
      <c r="A615" s="176" t="s">
        <v>9866</v>
      </c>
      <c r="B615" s="176" t="s">
        <v>9864</v>
      </c>
      <c r="C615" s="176" t="s">
        <v>9865</v>
      </c>
      <c r="D615" s="176" t="s">
        <v>6231</v>
      </c>
      <c r="E615" s="176" t="s">
        <v>9867</v>
      </c>
      <c r="F615" s="176" t="s">
        <v>9868</v>
      </c>
      <c r="G615" s="176" t="s">
        <v>7146</v>
      </c>
      <c r="H615" s="176" t="s">
        <v>9869</v>
      </c>
      <c r="I615" s="176" t="s">
        <v>6875</v>
      </c>
      <c r="J615" s="176" t="s">
        <v>9870</v>
      </c>
      <c r="K615" s="176" t="s">
        <v>9785</v>
      </c>
      <c r="L615" s="176" t="s">
        <v>857</v>
      </c>
    </row>
    <row r="616" spans="1:12" ht="409.5" x14ac:dyDescent="0.25">
      <c r="A616" s="177" t="s">
        <v>6875</v>
      </c>
      <c r="B616" s="177" t="s">
        <v>9871</v>
      </c>
      <c r="C616" s="177" t="s">
        <v>9872</v>
      </c>
      <c r="D616" s="177" t="s">
        <v>9873</v>
      </c>
      <c r="E616" s="177" t="s">
        <v>8178</v>
      </c>
      <c r="F616" s="177" t="s">
        <v>8179</v>
      </c>
      <c r="G616" s="177" t="s">
        <v>7028</v>
      </c>
      <c r="H616" s="177" t="s">
        <v>8179</v>
      </c>
      <c r="I616" s="177" t="s">
        <v>6875</v>
      </c>
      <c r="J616" s="177" t="s">
        <v>6875</v>
      </c>
      <c r="K616" s="177" t="s">
        <v>6875</v>
      </c>
      <c r="L616" s="177" t="s">
        <v>857</v>
      </c>
    </row>
    <row r="617" spans="1:12" ht="90" x14ac:dyDescent="0.25">
      <c r="A617" s="176" t="s">
        <v>6875</v>
      </c>
      <c r="B617" s="176" t="s">
        <v>9874</v>
      </c>
      <c r="C617" s="176" t="s">
        <v>9875</v>
      </c>
      <c r="D617" s="176" t="s">
        <v>9876</v>
      </c>
      <c r="E617" s="176" t="s">
        <v>8178</v>
      </c>
      <c r="F617" s="176" t="s">
        <v>8179</v>
      </c>
      <c r="G617" s="176" t="s">
        <v>7028</v>
      </c>
      <c r="H617" s="176" t="s">
        <v>8179</v>
      </c>
      <c r="I617" s="176" t="s">
        <v>6875</v>
      </c>
      <c r="J617" s="176" t="s">
        <v>6875</v>
      </c>
      <c r="K617" s="176" t="s">
        <v>6875</v>
      </c>
      <c r="L617" s="176" t="s">
        <v>857</v>
      </c>
    </row>
    <row r="618" spans="1:12" ht="78.75" x14ac:dyDescent="0.25">
      <c r="A618" s="177" t="s">
        <v>1083</v>
      </c>
      <c r="B618" s="177" t="s">
        <v>9877</v>
      </c>
      <c r="C618" s="177" t="s">
        <v>9878</v>
      </c>
      <c r="D618" s="177" t="s">
        <v>9879</v>
      </c>
      <c r="E618" s="177" t="s">
        <v>7463</v>
      </c>
      <c r="F618" s="177" t="s">
        <v>7464</v>
      </c>
      <c r="G618" s="177" t="s">
        <v>7465</v>
      </c>
      <c r="H618" s="177" t="s">
        <v>7464</v>
      </c>
      <c r="I618" s="177" t="s">
        <v>6875</v>
      </c>
      <c r="J618" s="177" t="s">
        <v>6875</v>
      </c>
      <c r="K618" s="177" t="s">
        <v>6875</v>
      </c>
      <c r="L618" s="177" t="s">
        <v>6917</v>
      </c>
    </row>
    <row r="619" spans="1:12" ht="33.75" x14ac:dyDescent="0.25">
      <c r="A619" s="176" t="s">
        <v>9883</v>
      </c>
      <c r="B619" s="176" t="s">
        <v>9880</v>
      </c>
      <c r="C619" s="176" t="s">
        <v>9881</v>
      </c>
      <c r="D619" s="176" t="s">
        <v>9882</v>
      </c>
      <c r="E619" s="176" t="s">
        <v>7634</v>
      </c>
      <c r="F619" s="176" t="s">
        <v>7670</v>
      </c>
      <c r="G619" s="176" t="s">
        <v>7028</v>
      </c>
      <c r="H619" s="176" t="s">
        <v>7670</v>
      </c>
      <c r="I619" s="176" t="s">
        <v>6875</v>
      </c>
      <c r="J619" s="176" t="s">
        <v>6875</v>
      </c>
      <c r="K619" s="176" t="s">
        <v>6875</v>
      </c>
      <c r="L619" s="176" t="s">
        <v>857</v>
      </c>
    </row>
    <row r="620" spans="1:12" ht="56.25" x14ac:dyDescent="0.25">
      <c r="A620" s="177" t="s">
        <v>61</v>
      </c>
      <c r="B620" s="177" t="s">
        <v>9884</v>
      </c>
      <c r="C620" s="177" t="s">
        <v>9885</v>
      </c>
      <c r="D620" s="177" t="s">
        <v>849</v>
      </c>
      <c r="E620" s="177" t="s">
        <v>9886</v>
      </c>
      <c r="F620" s="177" t="s">
        <v>9887</v>
      </c>
      <c r="G620" s="177" t="s">
        <v>9611</v>
      </c>
      <c r="H620" s="177" t="s">
        <v>9888</v>
      </c>
      <c r="I620" s="177" t="s">
        <v>6875</v>
      </c>
      <c r="J620" s="177" t="s">
        <v>6875</v>
      </c>
      <c r="K620" s="177" t="s">
        <v>6875</v>
      </c>
      <c r="L620" s="177" t="s">
        <v>857</v>
      </c>
    </row>
    <row r="621" spans="1:12" ht="33.75" x14ac:dyDescent="0.25">
      <c r="A621" s="176" t="s">
        <v>1371</v>
      </c>
      <c r="B621" s="176" t="s">
        <v>9889</v>
      </c>
      <c r="C621" s="176" t="s">
        <v>9890</v>
      </c>
      <c r="D621" s="176" t="s">
        <v>1372</v>
      </c>
      <c r="E621" s="176" t="s">
        <v>9891</v>
      </c>
      <c r="F621" s="176" t="s">
        <v>9892</v>
      </c>
      <c r="G621" s="176" t="s">
        <v>7324</v>
      </c>
      <c r="H621" s="176" t="s">
        <v>9892</v>
      </c>
      <c r="I621" s="176" t="s">
        <v>6875</v>
      </c>
      <c r="J621" s="176" t="s">
        <v>6875</v>
      </c>
      <c r="K621" s="176" t="s">
        <v>6875</v>
      </c>
      <c r="L621" s="176" t="s">
        <v>857</v>
      </c>
    </row>
    <row r="622" spans="1:12" ht="78.75" x14ac:dyDescent="0.25">
      <c r="A622" s="177" t="s">
        <v>9896</v>
      </c>
      <c r="B622" s="177" t="s">
        <v>9893</v>
      </c>
      <c r="C622" s="177" t="s">
        <v>9894</v>
      </c>
      <c r="D622" s="177" t="s">
        <v>9895</v>
      </c>
      <c r="E622" s="177" t="s">
        <v>7589</v>
      </c>
      <c r="F622" s="177" t="s">
        <v>7590</v>
      </c>
      <c r="G622" s="177" t="s">
        <v>7591</v>
      </c>
      <c r="H622" s="177" t="s">
        <v>7590</v>
      </c>
      <c r="I622" s="177" t="s">
        <v>6875</v>
      </c>
      <c r="J622" s="177" t="s">
        <v>6875</v>
      </c>
      <c r="K622" s="177" t="s">
        <v>6875</v>
      </c>
      <c r="L622" s="177" t="s">
        <v>857</v>
      </c>
    </row>
    <row r="623" spans="1:12" ht="213.75" x14ac:dyDescent="0.25">
      <c r="A623" s="176" t="s">
        <v>6875</v>
      </c>
      <c r="B623" s="176" t="s">
        <v>9897</v>
      </c>
      <c r="C623" s="176" t="s">
        <v>9898</v>
      </c>
      <c r="D623" s="176" t="s">
        <v>9899</v>
      </c>
      <c r="E623" s="176" t="s">
        <v>7265</v>
      </c>
      <c r="F623" s="176" t="s">
        <v>7266</v>
      </c>
      <c r="G623" s="176" t="s">
        <v>7267</v>
      </c>
      <c r="H623" s="176" t="s">
        <v>7268</v>
      </c>
      <c r="I623" s="176" t="s">
        <v>6875</v>
      </c>
      <c r="J623" s="176" t="s">
        <v>6875</v>
      </c>
      <c r="K623" s="176" t="s">
        <v>6875</v>
      </c>
      <c r="L623" s="176" t="s">
        <v>857</v>
      </c>
    </row>
    <row r="624" spans="1:12" ht="45" x14ac:dyDescent="0.25">
      <c r="A624" s="177" t="s">
        <v>9903</v>
      </c>
      <c r="B624" s="177" t="s">
        <v>9900</v>
      </c>
      <c r="C624" s="177" t="s">
        <v>9901</v>
      </c>
      <c r="D624" s="177" t="s">
        <v>9902</v>
      </c>
      <c r="E624" s="177" t="s">
        <v>7540</v>
      </c>
      <c r="F624" s="177" t="s">
        <v>9904</v>
      </c>
      <c r="G624" s="177" t="s">
        <v>7035</v>
      </c>
      <c r="H624" s="177" t="s">
        <v>9904</v>
      </c>
      <c r="I624" s="177" t="s">
        <v>6875</v>
      </c>
      <c r="J624" s="177" t="s">
        <v>6875</v>
      </c>
      <c r="K624" s="177" t="s">
        <v>6875</v>
      </c>
      <c r="L624" s="177" t="s">
        <v>857</v>
      </c>
    </row>
    <row r="625" spans="1:12" ht="45" x14ac:dyDescent="0.25">
      <c r="A625" s="176" t="s">
        <v>9908</v>
      </c>
      <c r="B625" s="176" t="s">
        <v>9905</v>
      </c>
      <c r="C625" s="176" t="s">
        <v>9906</v>
      </c>
      <c r="D625" s="176" t="s">
        <v>9907</v>
      </c>
      <c r="E625" s="176" t="s">
        <v>7403</v>
      </c>
      <c r="F625" s="176" t="s">
        <v>7404</v>
      </c>
      <c r="G625" s="176" t="s">
        <v>7028</v>
      </c>
      <c r="H625" s="176" t="s">
        <v>7404</v>
      </c>
      <c r="I625" s="176" t="s">
        <v>6875</v>
      </c>
      <c r="J625" s="176" t="s">
        <v>6875</v>
      </c>
      <c r="K625" s="176" t="s">
        <v>6875</v>
      </c>
      <c r="L625" s="176" t="s">
        <v>857</v>
      </c>
    </row>
    <row r="626" spans="1:12" ht="45" x14ac:dyDescent="0.25">
      <c r="A626" s="177" t="s">
        <v>1364</v>
      </c>
      <c r="B626" s="177" t="s">
        <v>9909</v>
      </c>
      <c r="C626" s="177" t="s">
        <v>9910</v>
      </c>
      <c r="D626" s="177" t="s">
        <v>1365</v>
      </c>
      <c r="E626" s="177" t="s">
        <v>9911</v>
      </c>
      <c r="F626" s="177" t="s">
        <v>9912</v>
      </c>
      <c r="G626" s="177" t="s">
        <v>7028</v>
      </c>
      <c r="H626" s="177" t="s">
        <v>9913</v>
      </c>
      <c r="I626" s="177" t="s">
        <v>6875</v>
      </c>
      <c r="J626" s="177" t="s">
        <v>6875</v>
      </c>
      <c r="K626" s="177" t="s">
        <v>6875</v>
      </c>
      <c r="L626" s="177" t="s">
        <v>6917</v>
      </c>
    </row>
    <row r="627" spans="1:12" ht="67.5" x14ac:dyDescent="0.25">
      <c r="A627" s="176" t="s">
        <v>9916</v>
      </c>
      <c r="B627" s="176" t="s">
        <v>9914</v>
      </c>
      <c r="C627" s="176" t="s">
        <v>9915</v>
      </c>
      <c r="D627" s="176" t="s">
        <v>1365</v>
      </c>
      <c r="E627" s="176" t="s">
        <v>9911</v>
      </c>
      <c r="F627" s="176" t="s">
        <v>9912</v>
      </c>
      <c r="G627" s="176" t="s">
        <v>7028</v>
      </c>
      <c r="H627" s="176" t="s">
        <v>9913</v>
      </c>
      <c r="I627" s="176" t="s">
        <v>6875</v>
      </c>
      <c r="J627" s="176" t="s">
        <v>9917</v>
      </c>
      <c r="K627" s="176" t="s">
        <v>6875</v>
      </c>
      <c r="L627" s="176" t="s">
        <v>6917</v>
      </c>
    </row>
    <row r="628" spans="1:12" ht="33.75" x14ac:dyDescent="0.25">
      <c r="A628" s="177" t="s">
        <v>9921</v>
      </c>
      <c r="B628" s="177" t="s">
        <v>9918</v>
      </c>
      <c r="C628" s="177" t="s">
        <v>9919</v>
      </c>
      <c r="D628" s="177" t="s">
        <v>9920</v>
      </c>
      <c r="E628" s="177" t="s">
        <v>8868</v>
      </c>
      <c r="F628" s="177" t="s">
        <v>8869</v>
      </c>
      <c r="G628" s="177" t="s">
        <v>7035</v>
      </c>
      <c r="H628" s="177" t="s">
        <v>8869</v>
      </c>
      <c r="I628" s="177" t="s">
        <v>6875</v>
      </c>
      <c r="J628" s="177" t="s">
        <v>6875</v>
      </c>
      <c r="K628" s="177" t="s">
        <v>6875</v>
      </c>
      <c r="L628" s="177" t="s">
        <v>6917</v>
      </c>
    </row>
    <row r="629" spans="1:12" ht="45" x14ac:dyDescent="0.25">
      <c r="A629" s="176" t="s">
        <v>2377</v>
      </c>
      <c r="B629" s="176" t="s">
        <v>9922</v>
      </c>
      <c r="C629" s="176" t="s">
        <v>9923</v>
      </c>
      <c r="D629" s="176" t="s">
        <v>9924</v>
      </c>
      <c r="E629" s="176" t="s">
        <v>9925</v>
      </c>
      <c r="F629" s="176" t="s">
        <v>9926</v>
      </c>
      <c r="G629" s="176" t="s">
        <v>6981</v>
      </c>
      <c r="H629" s="176" t="s">
        <v>9926</v>
      </c>
      <c r="I629" s="176" t="s">
        <v>6875</v>
      </c>
      <c r="J629" s="176" t="s">
        <v>6875</v>
      </c>
      <c r="K629" s="176" t="s">
        <v>6875</v>
      </c>
      <c r="L629" s="176" t="s">
        <v>857</v>
      </c>
    </row>
    <row r="630" spans="1:12" ht="56.25" x14ac:dyDescent="0.25">
      <c r="A630" s="177" t="s">
        <v>9930</v>
      </c>
      <c r="B630" s="177" t="s">
        <v>9927</v>
      </c>
      <c r="C630" s="177" t="s">
        <v>9928</v>
      </c>
      <c r="D630" s="177" t="s">
        <v>9929</v>
      </c>
      <c r="E630" s="177" t="s">
        <v>7201</v>
      </c>
      <c r="F630" s="177" t="s">
        <v>7202</v>
      </c>
      <c r="G630" s="177" t="s">
        <v>6994</v>
      </c>
      <c r="H630" s="177" t="s">
        <v>7203</v>
      </c>
      <c r="I630" s="177" t="s">
        <v>6875</v>
      </c>
      <c r="J630" s="177" t="s">
        <v>7099</v>
      </c>
      <c r="K630" s="177" t="s">
        <v>6875</v>
      </c>
      <c r="L630" s="177" t="s">
        <v>6884</v>
      </c>
    </row>
    <row r="631" spans="1:12" ht="45" x14ac:dyDescent="0.25">
      <c r="A631" s="176" t="s">
        <v>9934</v>
      </c>
      <c r="B631" s="176" t="s">
        <v>9931</v>
      </c>
      <c r="C631" s="176" t="s">
        <v>9932</v>
      </c>
      <c r="D631" s="176" t="s">
        <v>9933</v>
      </c>
      <c r="E631" s="176" t="s">
        <v>6992</v>
      </c>
      <c r="F631" s="176" t="s">
        <v>6993</v>
      </c>
      <c r="G631" s="176" t="s">
        <v>6994</v>
      </c>
      <c r="H631" s="176" t="s">
        <v>6995</v>
      </c>
      <c r="I631" s="176" t="s">
        <v>6875</v>
      </c>
      <c r="J631" s="176" t="s">
        <v>7099</v>
      </c>
      <c r="K631" s="176" t="s">
        <v>6875</v>
      </c>
      <c r="L631" s="176" t="s">
        <v>6884</v>
      </c>
    </row>
    <row r="632" spans="1:12" ht="101.25" x14ac:dyDescent="0.25">
      <c r="A632" s="177" t="s">
        <v>6080</v>
      </c>
      <c r="B632" s="177" t="s">
        <v>9935</v>
      </c>
      <c r="C632" s="177" t="s">
        <v>9936</v>
      </c>
      <c r="D632" s="177" t="s">
        <v>6332</v>
      </c>
      <c r="E632" s="177" t="s">
        <v>9937</v>
      </c>
      <c r="F632" s="177" t="s">
        <v>9938</v>
      </c>
      <c r="G632" s="177" t="s">
        <v>7210</v>
      </c>
      <c r="H632" s="177" t="s">
        <v>9939</v>
      </c>
      <c r="I632" s="177" t="s">
        <v>6875</v>
      </c>
      <c r="J632" s="177" t="s">
        <v>9940</v>
      </c>
      <c r="K632" s="177" t="s">
        <v>7868</v>
      </c>
      <c r="L632" s="177" t="s">
        <v>6884</v>
      </c>
    </row>
    <row r="633" spans="1:12" ht="101.25" x14ac:dyDescent="0.25">
      <c r="A633" s="176" t="s">
        <v>5990</v>
      </c>
      <c r="B633" s="176" t="s">
        <v>9941</v>
      </c>
      <c r="C633" s="176" t="s">
        <v>9942</v>
      </c>
      <c r="D633" s="176" t="s">
        <v>6234</v>
      </c>
      <c r="E633" s="176" t="s">
        <v>9937</v>
      </c>
      <c r="F633" s="176" t="s">
        <v>9938</v>
      </c>
      <c r="G633" s="176" t="s">
        <v>7210</v>
      </c>
      <c r="H633" s="176" t="s">
        <v>9939</v>
      </c>
      <c r="I633" s="176" t="s">
        <v>6875</v>
      </c>
      <c r="J633" s="176" t="s">
        <v>9940</v>
      </c>
      <c r="K633" s="176" t="s">
        <v>7868</v>
      </c>
      <c r="L633" s="176" t="s">
        <v>6884</v>
      </c>
    </row>
    <row r="634" spans="1:12" ht="90" x14ac:dyDescent="0.25">
      <c r="A634" s="177" t="s">
        <v>1081</v>
      </c>
      <c r="B634" s="177" t="s">
        <v>9943</v>
      </c>
      <c r="C634" s="177" t="s">
        <v>9944</v>
      </c>
      <c r="D634" s="177" t="s">
        <v>6326</v>
      </c>
      <c r="E634" s="177" t="s">
        <v>9945</v>
      </c>
      <c r="F634" s="177" t="s">
        <v>9946</v>
      </c>
      <c r="G634" s="177" t="s">
        <v>8186</v>
      </c>
      <c r="H634" s="177" t="s">
        <v>9947</v>
      </c>
      <c r="I634" s="177" t="s">
        <v>6875</v>
      </c>
      <c r="J634" s="177" t="s">
        <v>9948</v>
      </c>
      <c r="K634" s="177" t="s">
        <v>757</v>
      </c>
      <c r="L634" s="177" t="s">
        <v>6984</v>
      </c>
    </row>
    <row r="635" spans="1:12" ht="56.25" x14ac:dyDescent="0.25">
      <c r="A635" s="176" t="s">
        <v>1083</v>
      </c>
      <c r="B635" s="176" t="s">
        <v>9949</v>
      </c>
      <c r="C635" s="176" t="s">
        <v>9950</v>
      </c>
      <c r="D635" s="176" t="s">
        <v>9951</v>
      </c>
      <c r="E635" s="176" t="s">
        <v>8061</v>
      </c>
      <c r="F635" s="176" t="s">
        <v>8062</v>
      </c>
      <c r="G635" s="176" t="s">
        <v>7618</v>
      </c>
      <c r="H635" s="176" t="s">
        <v>8062</v>
      </c>
      <c r="I635" s="176" t="s">
        <v>6875</v>
      </c>
      <c r="J635" s="176" t="s">
        <v>6875</v>
      </c>
      <c r="K635" s="176" t="s">
        <v>6875</v>
      </c>
      <c r="L635" s="176" t="s">
        <v>6917</v>
      </c>
    </row>
    <row r="636" spans="1:12" ht="78.75" x14ac:dyDescent="0.25">
      <c r="A636" s="177" t="s">
        <v>1083</v>
      </c>
      <c r="B636" s="177" t="s">
        <v>9952</v>
      </c>
      <c r="C636" s="177" t="s">
        <v>9953</v>
      </c>
      <c r="D636" s="177" t="s">
        <v>9954</v>
      </c>
      <c r="E636" s="177" t="s">
        <v>7026</v>
      </c>
      <c r="F636" s="177" t="s">
        <v>7027</v>
      </c>
      <c r="G636" s="177" t="s">
        <v>7028</v>
      </c>
      <c r="H636" s="177" t="s">
        <v>7027</v>
      </c>
      <c r="I636" s="177" t="s">
        <v>6875</v>
      </c>
      <c r="J636" s="177" t="s">
        <v>6875</v>
      </c>
      <c r="K636" s="177" t="s">
        <v>6875</v>
      </c>
      <c r="L636" s="177" t="s">
        <v>6917</v>
      </c>
    </row>
    <row r="637" spans="1:12" ht="90" x14ac:dyDescent="0.25">
      <c r="A637" s="176" t="s">
        <v>5991</v>
      </c>
      <c r="B637" s="176" t="s">
        <v>9955</v>
      </c>
      <c r="C637" s="176" t="s">
        <v>9956</v>
      </c>
      <c r="D637" s="176" t="s">
        <v>6235</v>
      </c>
      <c r="E637" s="176" t="s">
        <v>9945</v>
      </c>
      <c r="F637" s="176" t="s">
        <v>9946</v>
      </c>
      <c r="G637" s="176" t="s">
        <v>8186</v>
      </c>
      <c r="H637" s="176" t="s">
        <v>9947</v>
      </c>
      <c r="I637" s="176" t="s">
        <v>6875</v>
      </c>
      <c r="J637" s="176" t="s">
        <v>9948</v>
      </c>
      <c r="K637" s="176" t="s">
        <v>757</v>
      </c>
      <c r="L637" s="176" t="s">
        <v>6984</v>
      </c>
    </row>
    <row r="638" spans="1:12" ht="90" x14ac:dyDescent="0.25">
      <c r="A638" s="177" t="s">
        <v>6059</v>
      </c>
      <c r="B638" s="177" t="s">
        <v>9957</v>
      </c>
      <c r="C638" s="177" t="s">
        <v>9958</v>
      </c>
      <c r="D638" s="177" t="s">
        <v>6305</v>
      </c>
      <c r="E638" s="177" t="s">
        <v>9945</v>
      </c>
      <c r="F638" s="177" t="s">
        <v>9946</v>
      </c>
      <c r="G638" s="177" t="s">
        <v>8186</v>
      </c>
      <c r="H638" s="177" t="s">
        <v>9959</v>
      </c>
      <c r="I638" s="177" t="s">
        <v>6875</v>
      </c>
      <c r="J638" s="177" t="s">
        <v>9940</v>
      </c>
      <c r="K638" s="177" t="s">
        <v>7868</v>
      </c>
      <c r="L638" s="177" t="s">
        <v>6917</v>
      </c>
    </row>
    <row r="639" spans="1:12" ht="78.75" x14ac:dyDescent="0.25">
      <c r="A639" s="176" t="s">
        <v>1980</v>
      </c>
      <c r="B639" s="176" t="s">
        <v>9960</v>
      </c>
      <c r="C639" s="176" t="s">
        <v>9961</v>
      </c>
      <c r="D639" s="176" t="s">
        <v>9962</v>
      </c>
      <c r="E639" s="176" t="s">
        <v>9963</v>
      </c>
      <c r="F639" s="176" t="s">
        <v>9964</v>
      </c>
      <c r="G639" s="176" t="s">
        <v>7701</v>
      </c>
      <c r="H639" s="176" t="s">
        <v>9965</v>
      </c>
      <c r="I639" s="176" t="s">
        <v>6875</v>
      </c>
      <c r="J639" s="176" t="s">
        <v>6875</v>
      </c>
      <c r="K639" s="176" t="s">
        <v>6875</v>
      </c>
      <c r="L639" s="176" t="s">
        <v>857</v>
      </c>
    </row>
    <row r="640" spans="1:12" ht="45" x14ac:dyDescent="0.25">
      <c r="A640" s="177" t="s">
        <v>2343</v>
      </c>
      <c r="B640" s="177" t="s">
        <v>9966</v>
      </c>
      <c r="C640" s="177" t="s">
        <v>9967</v>
      </c>
      <c r="D640" s="177" t="s">
        <v>9968</v>
      </c>
      <c r="E640" s="177" t="s">
        <v>9969</v>
      </c>
      <c r="F640" s="177" t="s">
        <v>9970</v>
      </c>
      <c r="G640" s="177" t="s">
        <v>8074</v>
      </c>
      <c r="H640" s="177" t="s">
        <v>9970</v>
      </c>
      <c r="I640" s="177" t="s">
        <v>6875</v>
      </c>
      <c r="J640" s="177" t="s">
        <v>6875</v>
      </c>
      <c r="K640" s="177" t="s">
        <v>9971</v>
      </c>
      <c r="L640" s="177" t="s">
        <v>6884</v>
      </c>
    </row>
    <row r="641" spans="1:12" ht="56.25" x14ac:dyDescent="0.25">
      <c r="A641" s="176" t="s">
        <v>2343</v>
      </c>
      <c r="B641" s="176" t="s">
        <v>9972</v>
      </c>
      <c r="C641" s="176" t="s">
        <v>9973</v>
      </c>
      <c r="D641" s="176" t="s">
        <v>9968</v>
      </c>
      <c r="E641" s="176" t="s">
        <v>9974</v>
      </c>
      <c r="F641" s="176" t="s">
        <v>9975</v>
      </c>
      <c r="G641" s="176" t="s">
        <v>8074</v>
      </c>
      <c r="H641" s="176" t="s">
        <v>9975</v>
      </c>
      <c r="I641" s="176" t="s">
        <v>6875</v>
      </c>
      <c r="J641" s="176" t="s">
        <v>6875</v>
      </c>
      <c r="K641" s="176" t="s">
        <v>6875</v>
      </c>
      <c r="L641" s="176" t="s">
        <v>6917</v>
      </c>
    </row>
    <row r="642" spans="1:12" ht="56.25" x14ac:dyDescent="0.25">
      <c r="A642" s="177" t="s">
        <v>25483</v>
      </c>
      <c r="B642" s="177" t="s">
        <v>9976</v>
      </c>
      <c r="C642" s="177" t="s">
        <v>9977</v>
      </c>
      <c r="D642" s="177" t="s">
        <v>9978</v>
      </c>
      <c r="E642" s="177" t="s">
        <v>9979</v>
      </c>
      <c r="F642" s="177" t="s">
        <v>9980</v>
      </c>
      <c r="G642" s="177" t="s">
        <v>8074</v>
      </c>
      <c r="H642" s="177" t="s">
        <v>9980</v>
      </c>
      <c r="I642" s="177" t="s">
        <v>6875</v>
      </c>
      <c r="J642" s="177" t="s">
        <v>6875</v>
      </c>
      <c r="K642" s="177" t="s">
        <v>6875</v>
      </c>
      <c r="L642" s="177" t="s">
        <v>6884</v>
      </c>
    </row>
    <row r="643" spans="1:12" ht="56.25" x14ac:dyDescent="0.25">
      <c r="A643" s="176" t="s">
        <v>9984</v>
      </c>
      <c r="B643" s="176" t="s">
        <v>9981</v>
      </c>
      <c r="C643" s="176" t="s">
        <v>9982</v>
      </c>
      <c r="D643" s="176" t="s">
        <v>9983</v>
      </c>
      <c r="E643" s="176" t="s">
        <v>9979</v>
      </c>
      <c r="F643" s="176" t="s">
        <v>9980</v>
      </c>
      <c r="G643" s="176" t="s">
        <v>8074</v>
      </c>
      <c r="H643" s="176" t="s">
        <v>9980</v>
      </c>
      <c r="I643" s="176" t="s">
        <v>6875</v>
      </c>
      <c r="J643" s="176" t="s">
        <v>6875</v>
      </c>
      <c r="K643" s="176" t="s">
        <v>6875</v>
      </c>
      <c r="L643" s="176" t="s">
        <v>6884</v>
      </c>
    </row>
    <row r="644" spans="1:12" ht="56.25" x14ac:dyDescent="0.25">
      <c r="A644" s="177" t="s">
        <v>1918</v>
      </c>
      <c r="B644" s="177" t="s">
        <v>9985</v>
      </c>
      <c r="C644" s="177" t="s">
        <v>9986</v>
      </c>
      <c r="D644" s="177" t="s">
        <v>9987</v>
      </c>
      <c r="E644" s="177" t="s">
        <v>9979</v>
      </c>
      <c r="F644" s="177" t="s">
        <v>9980</v>
      </c>
      <c r="G644" s="177" t="s">
        <v>8074</v>
      </c>
      <c r="H644" s="177" t="s">
        <v>9980</v>
      </c>
      <c r="I644" s="177" t="s">
        <v>6875</v>
      </c>
      <c r="J644" s="177" t="s">
        <v>6875</v>
      </c>
      <c r="K644" s="177" t="s">
        <v>6875</v>
      </c>
      <c r="L644" s="177" t="s">
        <v>6884</v>
      </c>
    </row>
    <row r="645" spans="1:12" ht="78.75" x14ac:dyDescent="0.25">
      <c r="A645" s="176" t="s">
        <v>9991</v>
      </c>
      <c r="B645" s="176" t="s">
        <v>9988</v>
      </c>
      <c r="C645" s="176" t="s">
        <v>9989</v>
      </c>
      <c r="D645" s="176" t="s">
        <v>9990</v>
      </c>
      <c r="E645" s="176" t="s">
        <v>9992</v>
      </c>
      <c r="F645" s="176" t="s">
        <v>9993</v>
      </c>
      <c r="G645" s="176" t="s">
        <v>7210</v>
      </c>
      <c r="H645" s="176" t="s">
        <v>9994</v>
      </c>
      <c r="I645" s="176" t="s">
        <v>6875</v>
      </c>
      <c r="J645" s="176" t="s">
        <v>6875</v>
      </c>
      <c r="K645" s="176" t="s">
        <v>6875</v>
      </c>
      <c r="L645" s="176" t="s">
        <v>6884</v>
      </c>
    </row>
    <row r="646" spans="1:12" ht="78.75" x14ac:dyDescent="0.25">
      <c r="A646" s="177" t="s">
        <v>9998</v>
      </c>
      <c r="B646" s="177" t="s">
        <v>9995</v>
      </c>
      <c r="C646" s="177" t="s">
        <v>9996</v>
      </c>
      <c r="D646" s="177" t="s">
        <v>9997</v>
      </c>
      <c r="E646" s="177" t="s">
        <v>9992</v>
      </c>
      <c r="F646" s="177" t="s">
        <v>9993</v>
      </c>
      <c r="G646" s="177" t="s">
        <v>7210</v>
      </c>
      <c r="H646" s="177" t="s">
        <v>9994</v>
      </c>
      <c r="I646" s="177" t="s">
        <v>6875</v>
      </c>
      <c r="J646" s="177" t="s">
        <v>6875</v>
      </c>
      <c r="K646" s="177" t="s">
        <v>6875</v>
      </c>
      <c r="L646" s="177" t="s">
        <v>6884</v>
      </c>
    </row>
    <row r="647" spans="1:12" ht="135" x14ac:dyDescent="0.25">
      <c r="A647" s="176" t="s">
        <v>10002</v>
      </c>
      <c r="B647" s="176" t="s">
        <v>9999</v>
      </c>
      <c r="C647" s="176" t="s">
        <v>10000</v>
      </c>
      <c r="D647" s="176" t="s">
        <v>10001</v>
      </c>
      <c r="E647" s="176" t="s">
        <v>10003</v>
      </c>
      <c r="F647" s="176" t="s">
        <v>10004</v>
      </c>
      <c r="G647" s="176" t="s">
        <v>7210</v>
      </c>
      <c r="H647" s="176" t="s">
        <v>10005</v>
      </c>
      <c r="I647" s="176" t="s">
        <v>6875</v>
      </c>
      <c r="J647" s="176" t="s">
        <v>6875</v>
      </c>
      <c r="K647" s="176" t="s">
        <v>6875</v>
      </c>
      <c r="L647" s="176" t="s">
        <v>6884</v>
      </c>
    </row>
    <row r="648" spans="1:12" ht="135" x14ac:dyDescent="0.25">
      <c r="A648" s="177" t="s">
        <v>1376</v>
      </c>
      <c r="B648" s="177" t="s">
        <v>10006</v>
      </c>
      <c r="C648" s="177" t="s">
        <v>10007</v>
      </c>
      <c r="D648" s="177" t="s">
        <v>1377</v>
      </c>
      <c r="E648" s="177" t="s">
        <v>10003</v>
      </c>
      <c r="F648" s="177" t="s">
        <v>10004</v>
      </c>
      <c r="G648" s="177" t="s">
        <v>7210</v>
      </c>
      <c r="H648" s="177" t="s">
        <v>10008</v>
      </c>
      <c r="I648" s="177" t="s">
        <v>6875</v>
      </c>
      <c r="J648" s="177" t="s">
        <v>10009</v>
      </c>
      <c r="K648" s="177" t="s">
        <v>6875</v>
      </c>
      <c r="L648" s="177" t="s">
        <v>6977</v>
      </c>
    </row>
    <row r="649" spans="1:12" ht="146.25" x14ac:dyDescent="0.25">
      <c r="A649" s="176" t="s">
        <v>10013</v>
      </c>
      <c r="B649" s="176" t="s">
        <v>10010</v>
      </c>
      <c r="C649" s="176" t="s">
        <v>10011</v>
      </c>
      <c r="D649" s="176" t="s">
        <v>10012</v>
      </c>
      <c r="E649" s="176" t="s">
        <v>10003</v>
      </c>
      <c r="F649" s="176" t="s">
        <v>10004</v>
      </c>
      <c r="G649" s="176" t="s">
        <v>7210</v>
      </c>
      <c r="H649" s="176" t="s">
        <v>10014</v>
      </c>
      <c r="I649" s="176" t="s">
        <v>6875</v>
      </c>
      <c r="J649" s="176" t="s">
        <v>6875</v>
      </c>
      <c r="K649" s="176" t="s">
        <v>6875</v>
      </c>
      <c r="L649" s="176" t="s">
        <v>6884</v>
      </c>
    </row>
    <row r="650" spans="1:12" ht="135" x14ac:dyDescent="0.25">
      <c r="A650" s="177" t="s">
        <v>10018</v>
      </c>
      <c r="B650" s="177" t="s">
        <v>10015</v>
      </c>
      <c r="C650" s="177" t="s">
        <v>10016</v>
      </c>
      <c r="D650" s="177" t="s">
        <v>10017</v>
      </c>
      <c r="E650" s="177" t="s">
        <v>10019</v>
      </c>
      <c r="F650" s="177" t="s">
        <v>10020</v>
      </c>
      <c r="G650" s="177" t="s">
        <v>6929</v>
      </c>
      <c r="H650" s="177" t="s">
        <v>10021</v>
      </c>
      <c r="I650" s="177" t="s">
        <v>6875</v>
      </c>
      <c r="J650" s="177" t="s">
        <v>10022</v>
      </c>
      <c r="K650" s="177" t="s">
        <v>6875</v>
      </c>
      <c r="L650" s="177" t="s">
        <v>6984</v>
      </c>
    </row>
    <row r="651" spans="1:12" ht="157.5" x14ac:dyDescent="0.25">
      <c r="A651" s="176" t="s">
        <v>10026</v>
      </c>
      <c r="B651" s="176" t="s">
        <v>10023</v>
      </c>
      <c r="C651" s="176" t="s">
        <v>10024</v>
      </c>
      <c r="D651" s="176" t="s">
        <v>10025</v>
      </c>
      <c r="E651" s="176" t="s">
        <v>10027</v>
      </c>
      <c r="F651" s="176" t="s">
        <v>10028</v>
      </c>
      <c r="G651" s="176" t="s">
        <v>10029</v>
      </c>
      <c r="H651" s="176" t="s">
        <v>10030</v>
      </c>
      <c r="I651" s="176" t="s">
        <v>6875</v>
      </c>
      <c r="J651" s="176" t="s">
        <v>10022</v>
      </c>
      <c r="K651" s="176" t="s">
        <v>6875</v>
      </c>
      <c r="L651" s="176" t="s">
        <v>6984</v>
      </c>
    </row>
    <row r="652" spans="1:12" ht="67.5" x14ac:dyDescent="0.25">
      <c r="A652" s="177" t="s">
        <v>10034</v>
      </c>
      <c r="B652" s="177" t="s">
        <v>10031</v>
      </c>
      <c r="C652" s="177" t="s">
        <v>10032</v>
      </c>
      <c r="D652" s="177" t="s">
        <v>10033</v>
      </c>
      <c r="E652" s="177" t="s">
        <v>10035</v>
      </c>
      <c r="F652" s="177" t="s">
        <v>10036</v>
      </c>
      <c r="G652" s="177" t="s">
        <v>7210</v>
      </c>
      <c r="H652" s="177" t="s">
        <v>10037</v>
      </c>
      <c r="I652" s="177" t="s">
        <v>6875</v>
      </c>
      <c r="J652" s="177" t="s">
        <v>6875</v>
      </c>
      <c r="K652" s="177" t="s">
        <v>6875</v>
      </c>
      <c r="L652" s="177" t="s">
        <v>6917</v>
      </c>
    </row>
    <row r="653" spans="1:12" ht="135" x14ac:dyDescent="0.25">
      <c r="A653" s="176" t="s">
        <v>10041</v>
      </c>
      <c r="B653" s="176" t="s">
        <v>10038</v>
      </c>
      <c r="C653" s="176" t="s">
        <v>10039</v>
      </c>
      <c r="D653" s="176" t="s">
        <v>10040</v>
      </c>
      <c r="E653" s="176" t="s">
        <v>10003</v>
      </c>
      <c r="F653" s="176" t="s">
        <v>10004</v>
      </c>
      <c r="G653" s="176" t="s">
        <v>7210</v>
      </c>
      <c r="H653" s="176" t="s">
        <v>10014</v>
      </c>
      <c r="I653" s="176" t="s">
        <v>6875</v>
      </c>
      <c r="J653" s="176" t="s">
        <v>10042</v>
      </c>
      <c r="K653" s="176" t="s">
        <v>6875</v>
      </c>
      <c r="L653" s="176" t="s">
        <v>6917</v>
      </c>
    </row>
    <row r="654" spans="1:12" ht="101.25" x14ac:dyDescent="0.25">
      <c r="A654" s="177" t="s">
        <v>10046</v>
      </c>
      <c r="B654" s="177" t="s">
        <v>10043</v>
      </c>
      <c r="C654" s="177" t="s">
        <v>10044</v>
      </c>
      <c r="D654" s="177" t="s">
        <v>10045</v>
      </c>
      <c r="E654" s="177" t="s">
        <v>10047</v>
      </c>
      <c r="F654" s="177" t="s">
        <v>10048</v>
      </c>
      <c r="G654" s="177" t="s">
        <v>8186</v>
      </c>
      <c r="H654" s="177" t="s">
        <v>10049</v>
      </c>
      <c r="I654" s="177" t="s">
        <v>6875</v>
      </c>
      <c r="J654" s="177" t="s">
        <v>6875</v>
      </c>
      <c r="K654" s="177" t="s">
        <v>6875</v>
      </c>
      <c r="L654" s="177" t="s">
        <v>6917</v>
      </c>
    </row>
    <row r="655" spans="1:12" ht="112.5" x14ac:dyDescent="0.25">
      <c r="A655" s="176" t="s">
        <v>10053</v>
      </c>
      <c r="B655" s="176" t="s">
        <v>10050</v>
      </c>
      <c r="C655" s="176" t="s">
        <v>10051</v>
      </c>
      <c r="D655" s="176" t="s">
        <v>10052</v>
      </c>
      <c r="E655" s="176" t="s">
        <v>10054</v>
      </c>
      <c r="F655" s="176" t="s">
        <v>10055</v>
      </c>
      <c r="G655" s="176" t="s">
        <v>7605</v>
      </c>
      <c r="H655" s="176" t="s">
        <v>10056</v>
      </c>
      <c r="I655" s="176" t="s">
        <v>6875</v>
      </c>
      <c r="J655" s="176" t="s">
        <v>10042</v>
      </c>
      <c r="K655" s="176" t="s">
        <v>6875</v>
      </c>
      <c r="L655" s="176" t="s">
        <v>6917</v>
      </c>
    </row>
    <row r="656" spans="1:12" ht="123.75" x14ac:dyDescent="0.25">
      <c r="A656" s="177" t="s">
        <v>10060</v>
      </c>
      <c r="B656" s="177" t="s">
        <v>10057</v>
      </c>
      <c r="C656" s="177" t="s">
        <v>10058</v>
      </c>
      <c r="D656" s="177" t="s">
        <v>10059</v>
      </c>
      <c r="E656" s="177" t="s">
        <v>10061</v>
      </c>
      <c r="F656" s="177" t="s">
        <v>10062</v>
      </c>
      <c r="G656" s="177" t="s">
        <v>7210</v>
      </c>
      <c r="H656" s="177" t="s">
        <v>10063</v>
      </c>
      <c r="I656" s="177" t="s">
        <v>6875</v>
      </c>
      <c r="J656" s="177" t="s">
        <v>10042</v>
      </c>
      <c r="K656" s="177" t="s">
        <v>6875</v>
      </c>
      <c r="L656" s="177" t="s">
        <v>6917</v>
      </c>
    </row>
    <row r="657" spans="1:12" ht="101.25" x14ac:dyDescent="0.25">
      <c r="A657" s="176" t="s">
        <v>10067</v>
      </c>
      <c r="B657" s="176" t="s">
        <v>10064</v>
      </c>
      <c r="C657" s="176" t="s">
        <v>10065</v>
      </c>
      <c r="D657" s="176" t="s">
        <v>10066</v>
      </c>
      <c r="E657" s="176" t="s">
        <v>10068</v>
      </c>
      <c r="F657" s="176" t="s">
        <v>10048</v>
      </c>
      <c r="G657" s="176" t="s">
        <v>8186</v>
      </c>
      <c r="H657" s="176" t="s">
        <v>10049</v>
      </c>
      <c r="I657" s="176" t="s">
        <v>6875</v>
      </c>
      <c r="J657" s="176" t="s">
        <v>10042</v>
      </c>
      <c r="K657" s="176" t="s">
        <v>6875</v>
      </c>
      <c r="L657" s="176" t="s">
        <v>6917</v>
      </c>
    </row>
    <row r="658" spans="1:12" ht="101.25" x14ac:dyDescent="0.25">
      <c r="A658" s="177" t="s">
        <v>10072</v>
      </c>
      <c r="B658" s="177" t="s">
        <v>10069</v>
      </c>
      <c r="C658" s="177" t="s">
        <v>10070</v>
      </c>
      <c r="D658" s="177" t="s">
        <v>10071</v>
      </c>
      <c r="E658" s="177" t="s">
        <v>10068</v>
      </c>
      <c r="F658" s="177" t="s">
        <v>10048</v>
      </c>
      <c r="G658" s="177" t="s">
        <v>8186</v>
      </c>
      <c r="H658" s="177" t="s">
        <v>10049</v>
      </c>
      <c r="I658" s="177" t="s">
        <v>6875</v>
      </c>
      <c r="J658" s="177" t="s">
        <v>10042</v>
      </c>
      <c r="K658" s="177" t="s">
        <v>6875</v>
      </c>
      <c r="L658" s="177" t="s">
        <v>6917</v>
      </c>
    </row>
    <row r="659" spans="1:12" ht="101.25" x14ac:dyDescent="0.25">
      <c r="A659" s="176" t="s">
        <v>10076</v>
      </c>
      <c r="B659" s="176" t="s">
        <v>10073</v>
      </c>
      <c r="C659" s="176" t="s">
        <v>10074</v>
      </c>
      <c r="D659" s="176" t="s">
        <v>10075</v>
      </c>
      <c r="E659" s="176" t="s">
        <v>10068</v>
      </c>
      <c r="F659" s="176" t="s">
        <v>10048</v>
      </c>
      <c r="G659" s="176" t="s">
        <v>8186</v>
      </c>
      <c r="H659" s="176" t="s">
        <v>10049</v>
      </c>
      <c r="I659" s="176" t="s">
        <v>6875</v>
      </c>
      <c r="J659" s="176" t="s">
        <v>10042</v>
      </c>
      <c r="K659" s="176" t="s">
        <v>6875</v>
      </c>
      <c r="L659" s="176" t="s">
        <v>6917</v>
      </c>
    </row>
    <row r="660" spans="1:12" ht="123.75" x14ac:dyDescent="0.25">
      <c r="A660" s="177" t="s">
        <v>10080</v>
      </c>
      <c r="B660" s="177" t="s">
        <v>10077</v>
      </c>
      <c r="C660" s="177" t="s">
        <v>10078</v>
      </c>
      <c r="D660" s="177" t="s">
        <v>10079</v>
      </c>
      <c r="E660" s="177" t="s">
        <v>10061</v>
      </c>
      <c r="F660" s="177" t="s">
        <v>10062</v>
      </c>
      <c r="G660" s="177" t="s">
        <v>7210</v>
      </c>
      <c r="H660" s="177" t="s">
        <v>10081</v>
      </c>
      <c r="I660" s="177" t="s">
        <v>6875</v>
      </c>
      <c r="J660" s="177" t="s">
        <v>10082</v>
      </c>
      <c r="K660" s="177" t="s">
        <v>6875</v>
      </c>
      <c r="L660" s="177" t="s">
        <v>6984</v>
      </c>
    </row>
    <row r="661" spans="1:12" ht="101.25" x14ac:dyDescent="0.25">
      <c r="A661" s="176" t="s">
        <v>10086</v>
      </c>
      <c r="B661" s="176" t="s">
        <v>10083</v>
      </c>
      <c r="C661" s="176" t="s">
        <v>10084</v>
      </c>
      <c r="D661" s="176" t="s">
        <v>10085</v>
      </c>
      <c r="E661" s="176" t="s">
        <v>10068</v>
      </c>
      <c r="F661" s="176" t="s">
        <v>10048</v>
      </c>
      <c r="G661" s="176" t="s">
        <v>8186</v>
      </c>
      <c r="H661" s="176" t="s">
        <v>10049</v>
      </c>
      <c r="I661" s="176" t="s">
        <v>6875</v>
      </c>
      <c r="J661" s="176" t="s">
        <v>10042</v>
      </c>
      <c r="K661" s="176" t="s">
        <v>6875</v>
      </c>
      <c r="L661" s="176" t="s">
        <v>6917</v>
      </c>
    </row>
    <row r="662" spans="1:12" ht="101.25" x14ac:dyDescent="0.25">
      <c r="A662" s="177" t="s">
        <v>10090</v>
      </c>
      <c r="B662" s="177" t="s">
        <v>10087</v>
      </c>
      <c r="C662" s="177" t="s">
        <v>10088</v>
      </c>
      <c r="D662" s="177" t="s">
        <v>10089</v>
      </c>
      <c r="E662" s="177" t="s">
        <v>10068</v>
      </c>
      <c r="F662" s="177" t="s">
        <v>10048</v>
      </c>
      <c r="G662" s="177" t="s">
        <v>8186</v>
      </c>
      <c r="H662" s="177" t="s">
        <v>10049</v>
      </c>
      <c r="I662" s="177" t="s">
        <v>6875</v>
      </c>
      <c r="J662" s="177" t="s">
        <v>10042</v>
      </c>
      <c r="K662" s="177" t="s">
        <v>6875</v>
      </c>
      <c r="L662" s="177" t="s">
        <v>6917</v>
      </c>
    </row>
    <row r="663" spans="1:12" ht="101.25" x14ac:dyDescent="0.25">
      <c r="A663" s="176" t="s">
        <v>10094</v>
      </c>
      <c r="B663" s="176" t="s">
        <v>10091</v>
      </c>
      <c r="C663" s="176" t="s">
        <v>10092</v>
      </c>
      <c r="D663" s="176" t="s">
        <v>10093</v>
      </c>
      <c r="E663" s="176" t="s">
        <v>10068</v>
      </c>
      <c r="F663" s="176" t="s">
        <v>10048</v>
      </c>
      <c r="G663" s="176" t="s">
        <v>8186</v>
      </c>
      <c r="H663" s="176" t="s">
        <v>10049</v>
      </c>
      <c r="I663" s="176" t="s">
        <v>6875</v>
      </c>
      <c r="J663" s="176" t="s">
        <v>10042</v>
      </c>
      <c r="K663" s="176" t="s">
        <v>6875</v>
      </c>
      <c r="L663" s="176" t="s">
        <v>6917</v>
      </c>
    </row>
    <row r="664" spans="1:12" ht="101.25" x14ac:dyDescent="0.25">
      <c r="A664" s="177" t="s">
        <v>10097</v>
      </c>
      <c r="B664" s="177" t="s">
        <v>10095</v>
      </c>
      <c r="C664" s="177" t="s">
        <v>10096</v>
      </c>
      <c r="D664" s="177" t="s">
        <v>1083</v>
      </c>
      <c r="E664" s="177" t="s">
        <v>10068</v>
      </c>
      <c r="F664" s="177" t="s">
        <v>10048</v>
      </c>
      <c r="G664" s="177" t="s">
        <v>8186</v>
      </c>
      <c r="H664" s="177" t="s">
        <v>10049</v>
      </c>
      <c r="I664" s="177" t="s">
        <v>6875</v>
      </c>
      <c r="J664" s="177" t="s">
        <v>10042</v>
      </c>
      <c r="K664" s="177" t="s">
        <v>6875</v>
      </c>
      <c r="L664" s="177" t="s">
        <v>6917</v>
      </c>
    </row>
    <row r="665" spans="1:12" ht="112.5" x14ac:dyDescent="0.25">
      <c r="A665" s="176" t="s">
        <v>10101</v>
      </c>
      <c r="B665" s="176" t="s">
        <v>10098</v>
      </c>
      <c r="C665" s="176" t="s">
        <v>10099</v>
      </c>
      <c r="D665" s="176" t="s">
        <v>10100</v>
      </c>
      <c r="E665" s="176" t="s">
        <v>10102</v>
      </c>
      <c r="F665" s="176" t="s">
        <v>10055</v>
      </c>
      <c r="G665" s="176" t="s">
        <v>7605</v>
      </c>
      <c r="H665" s="176" t="s">
        <v>10056</v>
      </c>
      <c r="I665" s="176" t="s">
        <v>6875</v>
      </c>
      <c r="J665" s="176" t="s">
        <v>10042</v>
      </c>
      <c r="K665" s="176" t="s">
        <v>6875</v>
      </c>
      <c r="L665" s="176" t="s">
        <v>6917</v>
      </c>
    </row>
    <row r="666" spans="1:12" ht="101.25" x14ac:dyDescent="0.25">
      <c r="A666" s="177" t="s">
        <v>10106</v>
      </c>
      <c r="B666" s="177" t="s">
        <v>10103</v>
      </c>
      <c r="C666" s="177" t="s">
        <v>10104</v>
      </c>
      <c r="D666" s="177" t="s">
        <v>10105</v>
      </c>
      <c r="E666" s="177" t="s">
        <v>10068</v>
      </c>
      <c r="F666" s="177" t="s">
        <v>10048</v>
      </c>
      <c r="G666" s="177" t="s">
        <v>8186</v>
      </c>
      <c r="H666" s="177" t="s">
        <v>10049</v>
      </c>
      <c r="I666" s="177" t="s">
        <v>6875</v>
      </c>
      <c r="J666" s="177" t="s">
        <v>10042</v>
      </c>
      <c r="K666" s="177" t="s">
        <v>6875</v>
      </c>
      <c r="L666" s="177" t="s">
        <v>6917</v>
      </c>
    </row>
    <row r="667" spans="1:12" ht="101.25" x14ac:dyDescent="0.25">
      <c r="A667" s="176" t="s">
        <v>10110</v>
      </c>
      <c r="B667" s="176" t="s">
        <v>10107</v>
      </c>
      <c r="C667" s="176" t="s">
        <v>10108</v>
      </c>
      <c r="D667" s="176" t="s">
        <v>10109</v>
      </c>
      <c r="E667" s="176" t="s">
        <v>10068</v>
      </c>
      <c r="F667" s="176" t="s">
        <v>10048</v>
      </c>
      <c r="G667" s="176" t="s">
        <v>8186</v>
      </c>
      <c r="H667" s="176" t="s">
        <v>10049</v>
      </c>
      <c r="I667" s="176" t="s">
        <v>6875</v>
      </c>
      <c r="J667" s="176" t="s">
        <v>10042</v>
      </c>
      <c r="K667" s="176" t="s">
        <v>6875</v>
      </c>
      <c r="L667" s="176" t="s">
        <v>6917</v>
      </c>
    </row>
    <row r="668" spans="1:12" ht="101.25" x14ac:dyDescent="0.25">
      <c r="A668" s="177" t="s">
        <v>10114</v>
      </c>
      <c r="B668" s="177" t="s">
        <v>10111</v>
      </c>
      <c r="C668" s="177" t="s">
        <v>10112</v>
      </c>
      <c r="D668" s="177" t="s">
        <v>10113</v>
      </c>
      <c r="E668" s="177" t="s">
        <v>10068</v>
      </c>
      <c r="F668" s="177" t="s">
        <v>10048</v>
      </c>
      <c r="G668" s="177" t="s">
        <v>8186</v>
      </c>
      <c r="H668" s="177" t="s">
        <v>10049</v>
      </c>
      <c r="I668" s="177" t="s">
        <v>6875</v>
      </c>
      <c r="J668" s="177" t="s">
        <v>10042</v>
      </c>
      <c r="K668" s="177" t="s">
        <v>6875</v>
      </c>
      <c r="L668" s="177" t="s">
        <v>6917</v>
      </c>
    </row>
    <row r="669" spans="1:12" ht="202.5" x14ac:dyDescent="0.25">
      <c r="A669" s="176" t="s">
        <v>10118</v>
      </c>
      <c r="B669" s="176" t="s">
        <v>10115</v>
      </c>
      <c r="C669" s="176" t="s">
        <v>10116</v>
      </c>
      <c r="D669" s="176" t="s">
        <v>10117</v>
      </c>
      <c r="E669" s="176" t="s">
        <v>10119</v>
      </c>
      <c r="F669" s="176" t="s">
        <v>10120</v>
      </c>
      <c r="G669" s="176" t="s">
        <v>8186</v>
      </c>
      <c r="H669" s="176" t="s">
        <v>10121</v>
      </c>
      <c r="I669" s="176" t="s">
        <v>6875</v>
      </c>
      <c r="J669" s="176" t="s">
        <v>6875</v>
      </c>
      <c r="K669" s="176" t="s">
        <v>6875</v>
      </c>
      <c r="L669" s="176" t="s">
        <v>6917</v>
      </c>
    </row>
    <row r="670" spans="1:12" ht="78.75" x14ac:dyDescent="0.25">
      <c r="A670" s="177" t="s">
        <v>10124</v>
      </c>
      <c r="B670" s="177" t="s">
        <v>10122</v>
      </c>
      <c r="C670" s="177" t="s">
        <v>10123</v>
      </c>
      <c r="D670" s="177" t="s">
        <v>1083</v>
      </c>
      <c r="E670" s="177" t="s">
        <v>10119</v>
      </c>
      <c r="F670" s="177" t="s">
        <v>10120</v>
      </c>
      <c r="G670" s="177" t="s">
        <v>8186</v>
      </c>
      <c r="H670" s="177" t="s">
        <v>10121</v>
      </c>
      <c r="I670" s="177" t="s">
        <v>6875</v>
      </c>
      <c r="J670" s="177" t="s">
        <v>6875</v>
      </c>
      <c r="K670" s="177" t="s">
        <v>6875</v>
      </c>
      <c r="L670" s="177" t="s">
        <v>6917</v>
      </c>
    </row>
    <row r="671" spans="1:12" ht="78.75" x14ac:dyDescent="0.25">
      <c r="A671" s="176" t="s">
        <v>10128</v>
      </c>
      <c r="B671" s="176" t="s">
        <v>10125</v>
      </c>
      <c r="C671" s="176" t="s">
        <v>10126</v>
      </c>
      <c r="D671" s="176" t="s">
        <v>10127</v>
      </c>
      <c r="E671" s="176" t="s">
        <v>10119</v>
      </c>
      <c r="F671" s="176" t="s">
        <v>10120</v>
      </c>
      <c r="G671" s="176" t="s">
        <v>8186</v>
      </c>
      <c r="H671" s="176" t="s">
        <v>10121</v>
      </c>
      <c r="I671" s="176" t="s">
        <v>7116</v>
      </c>
      <c r="J671" s="176" t="s">
        <v>6875</v>
      </c>
      <c r="K671" s="176" t="s">
        <v>6875</v>
      </c>
      <c r="L671" s="176" t="s">
        <v>6917</v>
      </c>
    </row>
    <row r="672" spans="1:12" ht="78.75" x14ac:dyDescent="0.25">
      <c r="A672" s="177" t="s">
        <v>10132</v>
      </c>
      <c r="B672" s="177" t="s">
        <v>10129</v>
      </c>
      <c r="C672" s="177" t="s">
        <v>10130</v>
      </c>
      <c r="D672" s="177" t="s">
        <v>10131</v>
      </c>
      <c r="E672" s="177" t="s">
        <v>10119</v>
      </c>
      <c r="F672" s="177" t="s">
        <v>10120</v>
      </c>
      <c r="G672" s="177" t="s">
        <v>8186</v>
      </c>
      <c r="H672" s="177" t="s">
        <v>10121</v>
      </c>
      <c r="I672" s="177" t="s">
        <v>6875</v>
      </c>
      <c r="J672" s="177" t="s">
        <v>6875</v>
      </c>
      <c r="K672" s="177" t="s">
        <v>6875</v>
      </c>
      <c r="L672" s="177" t="s">
        <v>6917</v>
      </c>
    </row>
    <row r="673" spans="1:12" ht="135" x14ac:dyDescent="0.25">
      <c r="A673" s="176" t="s">
        <v>10136</v>
      </c>
      <c r="B673" s="176" t="s">
        <v>10133</v>
      </c>
      <c r="C673" s="176" t="s">
        <v>10134</v>
      </c>
      <c r="D673" s="176" t="s">
        <v>10135</v>
      </c>
      <c r="E673" s="176" t="s">
        <v>10035</v>
      </c>
      <c r="F673" s="176" t="s">
        <v>10036</v>
      </c>
      <c r="G673" s="176" t="s">
        <v>7210</v>
      </c>
      <c r="H673" s="176" t="s">
        <v>10037</v>
      </c>
      <c r="I673" s="176" t="s">
        <v>6875</v>
      </c>
      <c r="J673" s="176" t="s">
        <v>6875</v>
      </c>
      <c r="K673" s="176" t="s">
        <v>6875</v>
      </c>
      <c r="L673" s="176" t="s">
        <v>6917</v>
      </c>
    </row>
    <row r="674" spans="1:12" ht="67.5" x14ac:dyDescent="0.25">
      <c r="A674" s="177" t="s">
        <v>10140</v>
      </c>
      <c r="B674" s="177" t="s">
        <v>10137</v>
      </c>
      <c r="C674" s="177" t="s">
        <v>10138</v>
      </c>
      <c r="D674" s="177" t="s">
        <v>10139</v>
      </c>
      <c r="E674" s="177" t="s">
        <v>10035</v>
      </c>
      <c r="F674" s="177" t="s">
        <v>10036</v>
      </c>
      <c r="G674" s="177" t="s">
        <v>7210</v>
      </c>
      <c r="H674" s="177" t="s">
        <v>10037</v>
      </c>
      <c r="I674" s="177" t="s">
        <v>6875</v>
      </c>
      <c r="J674" s="177" t="s">
        <v>6875</v>
      </c>
      <c r="K674" s="177" t="s">
        <v>6875</v>
      </c>
      <c r="L674" s="177" t="s">
        <v>6917</v>
      </c>
    </row>
    <row r="675" spans="1:12" ht="67.5" x14ac:dyDescent="0.25">
      <c r="A675" s="176" t="s">
        <v>3578</v>
      </c>
      <c r="B675" s="176" t="s">
        <v>10141</v>
      </c>
      <c r="C675" s="176" t="s">
        <v>10142</v>
      </c>
      <c r="D675" s="176" t="s">
        <v>3580</v>
      </c>
      <c r="E675" s="176" t="s">
        <v>10035</v>
      </c>
      <c r="F675" s="176" t="s">
        <v>10143</v>
      </c>
      <c r="G675" s="176" t="s">
        <v>7210</v>
      </c>
      <c r="H675" s="176" t="s">
        <v>10144</v>
      </c>
      <c r="I675" s="176" t="s">
        <v>6875</v>
      </c>
      <c r="J675" s="176" t="s">
        <v>6875</v>
      </c>
      <c r="K675" s="176" t="s">
        <v>6875</v>
      </c>
      <c r="L675" s="176" t="s">
        <v>6917</v>
      </c>
    </row>
    <row r="676" spans="1:12" ht="67.5" x14ac:dyDescent="0.25">
      <c r="A676" s="177" t="s">
        <v>10148</v>
      </c>
      <c r="B676" s="177" t="s">
        <v>10145</v>
      </c>
      <c r="C676" s="177" t="s">
        <v>10146</v>
      </c>
      <c r="D676" s="177" t="s">
        <v>10147</v>
      </c>
      <c r="E676" s="177" t="s">
        <v>10035</v>
      </c>
      <c r="F676" s="177" t="s">
        <v>10036</v>
      </c>
      <c r="G676" s="177" t="s">
        <v>7210</v>
      </c>
      <c r="H676" s="177" t="s">
        <v>10037</v>
      </c>
      <c r="I676" s="177" t="s">
        <v>6875</v>
      </c>
      <c r="J676" s="177" t="s">
        <v>6875</v>
      </c>
      <c r="K676" s="177" t="s">
        <v>6875</v>
      </c>
      <c r="L676" s="177" t="s">
        <v>6917</v>
      </c>
    </row>
    <row r="677" spans="1:12" ht="67.5" x14ac:dyDescent="0.25">
      <c r="A677" s="176" t="s">
        <v>10152</v>
      </c>
      <c r="B677" s="176" t="s">
        <v>10149</v>
      </c>
      <c r="C677" s="176" t="s">
        <v>10150</v>
      </c>
      <c r="D677" s="176" t="s">
        <v>10151</v>
      </c>
      <c r="E677" s="176" t="s">
        <v>10035</v>
      </c>
      <c r="F677" s="176" t="s">
        <v>10036</v>
      </c>
      <c r="G677" s="176" t="s">
        <v>7210</v>
      </c>
      <c r="H677" s="176" t="s">
        <v>10037</v>
      </c>
      <c r="I677" s="176" t="s">
        <v>6875</v>
      </c>
      <c r="J677" s="176" t="s">
        <v>6875</v>
      </c>
      <c r="K677" s="176" t="s">
        <v>6875</v>
      </c>
      <c r="L677" s="176" t="s">
        <v>6917</v>
      </c>
    </row>
    <row r="678" spans="1:12" ht="67.5" x14ac:dyDescent="0.25">
      <c r="A678" s="177" t="s">
        <v>10155</v>
      </c>
      <c r="B678" s="177" t="s">
        <v>10153</v>
      </c>
      <c r="C678" s="177" t="s">
        <v>10154</v>
      </c>
      <c r="D678" s="177" t="s">
        <v>1083</v>
      </c>
      <c r="E678" s="177" t="s">
        <v>10035</v>
      </c>
      <c r="F678" s="177" t="s">
        <v>10036</v>
      </c>
      <c r="G678" s="177" t="s">
        <v>7210</v>
      </c>
      <c r="H678" s="177" t="s">
        <v>10037</v>
      </c>
      <c r="I678" s="177" t="s">
        <v>6875</v>
      </c>
      <c r="J678" s="177" t="s">
        <v>6875</v>
      </c>
      <c r="K678" s="177" t="s">
        <v>6875</v>
      </c>
      <c r="L678" s="177" t="s">
        <v>6917</v>
      </c>
    </row>
    <row r="679" spans="1:12" ht="67.5" x14ac:dyDescent="0.25">
      <c r="A679" s="176" t="s">
        <v>10158</v>
      </c>
      <c r="B679" s="176" t="s">
        <v>10156</v>
      </c>
      <c r="C679" s="176" t="s">
        <v>10157</v>
      </c>
      <c r="D679" s="176" t="s">
        <v>1083</v>
      </c>
      <c r="E679" s="176" t="s">
        <v>10035</v>
      </c>
      <c r="F679" s="176" t="s">
        <v>10036</v>
      </c>
      <c r="G679" s="176" t="s">
        <v>7210</v>
      </c>
      <c r="H679" s="176" t="s">
        <v>10037</v>
      </c>
      <c r="I679" s="176" t="s">
        <v>6875</v>
      </c>
      <c r="J679" s="176" t="s">
        <v>6875</v>
      </c>
      <c r="K679" s="176" t="s">
        <v>6875</v>
      </c>
      <c r="L679" s="176" t="s">
        <v>6917</v>
      </c>
    </row>
    <row r="680" spans="1:12" ht="101.25" x14ac:dyDescent="0.25">
      <c r="A680" s="177" t="s">
        <v>10162</v>
      </c>
      <c r="B680" s="177" t="s">
        <v>10159</v>
      </c>
      <c r="C680" s="177" t="s">
        <v>10160</v>
      </c>
      <c r="D680" s="177" t="s">
        <v>10161</v>
      </c>
      <c r="E680" s="177" t="s">
        <v>10163</v>
      </c>
      <c r="F680" s="177" t="s">
        <v>10164</v>
      </c>
      <c r="G680" s="177" t="s">
        <v>8074</v>
      </c>
      <c r="H680" s="177" t="s">
        <v>10164</v>
      </c>
      <c r="I680" s="177" t="s">
        <v>6875</v>
      </c>
      <c r="J680" s="177" t="s">
        <v>6875</v>
      </c>
      <c r="K680" s="177" t="s">
        <v>6875</v>
      </c>
      <c r="L680" s="177" t="s">
        <v>6917</v>
      </c>
    </row>
    <row r="681" spans="1:12" ht="45" x14ac:dyDescent="0.25">
      <c r="A681" s="176" t="s">
        <v>10168</v>
      </c>
      <c r="B681" s="176" t="s">
        <v>10165</v>
      </c>
      <c r="C681" s="176" t="s">
        <v>10166</v>
      </c>
      <c r="D681" s="176" t="s">
        <v>10167</v>
      </c>
      <c r="E681" s="176" t="s">
        <v>10163</v>
      </c>
      <c r="F681" s="176" t="s">
        <v>10164</v>
      </c>
      <c r="G681" s="176" t="s">
        <v>8074</v>
      </c>
      <c r="H681" s="176" t="s">
        <v>10164</v>
      </c>
      <c r="I681" s="176" t="s">
        <v>6875</v>
      </c>
      <c r="J681" s="176" t="s">
        <v>6875</v>
      </c>
      <c r="K681" s="176" t="s">
        <v>6875</v>
      </c>
      <c r="L681" s="176" t="s">
        <v>6917</v>
      </c>
    </row>
    <row r="682" spans="1:12" ht="45" x14ac:dyDescent="0.25">
      <c r="A682" s="177" t="s">
        <v>10172</v>
      </c>
      <c r="B682" s="177" t="s">
        <v>10169</v>
      </c>
      <c r="C682" s="177" t="s">
        <v>10170</v>
      </c>
      <c r="D682" s="177" t="s">
        <v>10171</v>
      </c>
      <c r="E682" s="177" t="s">
        <v>10163</v>
      </c>
      <c r="F682" s="177" t="s">
        <v>10164</v>
      </c>
      <c r="G682" s="177" t="s">
        <v>8074</v>
      </c>
      <c r="H682" s="177" t="s">
        <v>10164</v>
      </c>
      <c r="I682" s="177" t="s">
        <v>6875</v>
      </c>
      <c r="J682" s="177" t="s">
        <v>6875</v>
      </c>
      <c r="K682" s="177" t="s">
        <v>6875</v>
      </c>
      <c r="L682" s="177" t="s">
        <v>6917</v>
      </c>
    </row>
    <row r="683" spans="1:12" ht="101.25" x14ac:dyDescent="0.25">
      <c r="A683" s="176" t="s">
        <v>10176</v>
      </c>
      <c r="B683" s="176" t="s">
        <v>10173</v>
      </c>
      <c r="C683" s="176" t="s">
        <v>10174</v>
      </c>
      <c r="D683" s="176" t="s">
        <v>10175</v>
      </c>
      <c r="E683" s="176" t="s">
        <v>10068</v>
      </c>
      <c r="F683" s="176" t="s">
        <v>10048</v>
      </c>
      <c r="G683" s="176" t="s">
        <v>8186</v>
      </c>
      <c r="H683" s="176" t="s">
        <v>10049</v>
      </c>
      <c r="I683" s="176" t="s">
        <v>7116</v>
      </c>
      <c r="J683" s="176" t="s">
        <v>10042</v>
      </c>
      <c r="K683" s="176" t="s">
        <v>6875</v>
      </c>
      <c r="L683" s="176" t="s">
        <v>6917</v>
      </c>
    </row>
    <row r="684" spans="1:12" ht="101.25" x14ac:dyDescent="0.25">
      <c r="A684" s="177" t="s">
        <v>10180</v>
      </c>
      <c r="B684" s="177" t="s">
        <v>10177</v>
      </c>
      <c r="C684" s="177" t="s">
        <v>10178</v>
      </c>
      <c r="D684" s="177" t="s">
        <v>10179</v>
      </c>
      <c r="E684" s="177" t="s">
        <v>10068</v>
      </c>
      <c r="F684" s="177" t="s">
        <v>10048</v>
      </c>
      <c r="G684" s="177" t="s">
        <v>8186</v>
      </c>
      <c r="H684" s="177" t="s">
        <v>10049</v>
      </c>
      <c r="I684" s="177" t="s">
        <v>6875</v>
      </c>
      <c r="J684" s="177" t="s">
        <v>10042</v>
      </c>
      <c r="K684" s="177" t="s">
        <v>6875</v>
      </c>
      <c r="L684" s="177" t="s">
        <v>6917</v>
      </c>
    </row>
    <row r="685" spans="1:12" ht="78.75" x14ac:dyDescent="0.25">
      <c r="A685" s="176" t="s">
        <v>10184</v>
      </c>
      <c r="B685" s="176" t="s">
        <v>10181</v>
      </c>
      <c r="C685" s="176" t="s">
        <v>10182</v>
      </c>
      <c r="D685" s="176" t="s">
        <v>10183</v>
      </c>
      <c r="E685" s="176" t="s">
        <v>10119</v>
      </c>
      <c r="F685" s="176" t="s">
        <v>10120</v>
      </c>
      <c r="G685" s="176" t="s">
        <v>8186</v>
      </c>
      <c r="H685" s="176" t="s">
        <v>10121</v>
      </c>
      <c r="I685" s="176" t="s">
        <v>6875</v>
      </c>
      <c r="J685" s="176" t="s">
        <v>6875</v>
      </c>
      <c r="K685" s="176" t="s">
        <v>6875</v>
      </c>
      <c r="L685" s="176" t="s">
        <v>6917</v>
      </c>
    </row>
    <row r="686" spans="1:12" ht="67.5" x14ac:dyDescent="0.25">
      <c r="A686" s="177" t="s">
        <v>10188</v>
      </c>
      <c r="B686" s="177" t="s">
        <v>10185</v>
      </c>
      <c r="C686" s="177" t="s">
        <v>10186</v>
      </c>
      <c r="D686" s="177" t="s">
        <v>10187</v>
      </c>
      <c r="E686" s="177" t="s">
        <v>10035</v>
      </c>
      <c r="F686" s="177" t="s">
        <v>10036</v>
      </c>
      <c r="G686" s="177" t="s">
        <v>7210</v>
      </c>
      <c r="H686" s="177" t="s">
        <v>10037</v>
      </c>
      <c r="I686" s="177" t="s">
        <v>6875</v>
      </c>
      <c r="J686" s="177" t="s">
        <v>6875</v>
      </c>
      <c r="K686" s="177" t="s">
        <v>6875</v>
      </c>
      <c r="L686" s="177" t="s">
        <v>6917</v>
      </c>
    </row>
    <row r="687" spans="1:12" ht="78.75" x14ac:dyDescent="0.25">
      <c r="A687" s="176" t="s">
        <v>10191</v>
      </c>
      <c r="B687" s="176" t="s">
        <v>10189</v>
      </c>
      <c r="C687" s="176" t="s">
        <v>10190</v>
      </c>
      <c r="D687" s="176" t="s">
        <v>1083</v>
      </c>
      <c r="E687" s="176" t="s">
        <v>10192</v>
      </c>
      <c r="F687" s="176" t="s">
        <v>10193</v>
      </c>
      <c r="G687" s="176" t="s">
        <v>7210</v>
      </c>
      <c r="H687" s="176" t="s">
        <v>10194</v>
      </c>
      <c r="I687" s="176" t="s">
        <v>6875</v>
      </c>
      <c r="J687" s="176" t="s">
        <v>6875</v>
      </c>
      <c r="K687" s="176" t="s">
        <v>6875</v>
      </c>
      <c r="L687" s="176" t="s">
        <v>6917</v>
      </c>
    </row>
    <row r="688" spans="1:12" ht="67.5" x14ac:dyDescent="0.25">
      <c r="A688" s="177" t="s">
        <v>10198</v>
      </c>
      <c r="B688" s="177" t="s">
        <v>10195</v>
      </c>
      <c r="C688" s="177" t="s">
        <v>10196</v>
      </c>
      <c r="D688" s="177" t="s">
        <v>10197</v>
      </c>
      <c r="E688" s="177" t="s">
        <v>10035</v>
      </c>
      <c r="F688" s="177" t="s">
        <v>10036</v>
      </c>
      <c r="G688" s="177" t="s">
        <v>7210</v>
      </c>
      <c r="H688" s="177" t="s">
        <v>10037</v>
      </c>
      <c r="I688" s="177" t="s">
        <v>6875</v>
      </c>
      <c r="J688" s="177" t="s">
        <v>6875</v>
      </c>
      <c r="K688" s="177" t="s">
        <v>6875</v>
      </c>
      <c r="L688" s="177" t="s">
        <v>6917</v>
      </c>
    </row>
    <row r="689" spans="1:12" ht="45" x14ac:dyDescent="0.25">
      <c r="A689" s="176" t="s">
        <v>10202</v>
      </c>
      <c r="B689" s="176" t="s">
        <v>10199</v>
      </c>
      <c r="C689" s="176" t="s">
        <v>10200</v>
      </c>
      <c r="D689" s="176" t="s">
        <v>10201</v>
      </c>
      <c r="E689" s="176" t="s">
        <v>10163</v>
      </c>
      <c r="F689" s="176" t="s">
        <v>10164</v>
      </c>
      <c r="G689" s="176" t="s">
        <v>8074</v>
      </c>
      <c r="H689" s="176" t="s">
        <v>10203</v>
      </c>
      <c r="I689" s="176" t="s">
        <v>6875</v>
      </c>
      <c r="J689" s="176" t="s">
        <v>6875</v>
      </c>
      <c r="K689" s="176" t="s">
        <v>6875</v>
      </c>
      <c r="L689" s="176" t="s">
        <v>6984</v>
      </c>
    </row>
    <row r="690" spans="1:12" ht="101.25" x14ac:dyDescent="0.25">
      <c r="A690" s="177" t="s">
        <v>10207</v>
      </c>
      <c r="B690" s="177" t="s">
        <v>10204</v>
      </c>
      <c r="C690" s="177" t="s">
        <v>10205</v>
      </c>
      <c r="D690" s="177" t="s">
        <v>10206</v>
      </c>
      <c r="E690" s="177" t="s">
        <v>10068</v>
      </c>
      <c r="F690" s="177" t="s">
        <v>10048</v>
      </c>
      <c r="G690" s="177" t="s">
        <v>8186</v>
      </c>
      <c r="H690" s="177" t="s">
        <v>10049</v>
      </c>
      <c r="I690" s="177" t="s">
        <v>6875</v>
      </c>
      <c r="J690" s="177" t="s">
        <v>10208</v>
      </c>
      <c r="K690" s="177" t="s">
        <v>6875</v>
      </c>
      <c r="L690" s="177" t="s">
        <v>6917</v>
      </c>
    </row>
    <row r="691" spans="1:12" ht="409.5" x14ac:dyDescent="0.25">
      <c r="A691" s="176" t="s">
        <v>10212</v>
      </c>
      <c r="B691" s="176" t="s">
        <v>10209</v>
      </c>
      <c r="C691" s="176" t="s">
        <v>10210</v>
      </c>
      <c r="D691" s="176" t="s">
        <v>10211</v>
      </c>
      <c r="E691" s="176" t="s">
        <v>10068</v>
      </c>
      <c r="F691" s="176" t="s">
        <v>10048</v>
      </c>
      <c r="G691" s="176" t="s">
        <v>8186</v>
      </c>
      <c r="H691" s="176" t="s">
        <v>10049</v>
      </c>
      <c r="I691" s="176" t="s">
        <v>6875</v>
      </c>
      <c r="J691" s="176" t="s">
        <v>10042</v>
      </c>
      <c r="K691" s="176" t="s">
        <v>6875</v>
      </c>
      <c r="L691" s="176" t="s">
        <v>6917</v>
      </c>
    </row>
    <row r="692" spans="1:12" ht="101.25" x14ac:dyDescent="0.25">
      <c r="A692" s="177" t="s">
        <v>10216</v>
      </c>
      <c r="B692" s="177" t="s">
        <v>10213</v>
      </c>
      <c r="C692" s="177" t="s">
        <v>10214</v>
      </c>
      <c r="D692" s="177" t="s">
        <v>10215</v>
      </c>
      <c r="E692" s="177" t="s">
        <v>10119</v>
      </c>
      <c r="F692" s="177" t="s">
        <v>10120</v>
      </c>
      <c r="G692" s="177" t="s">
        <v>8186</v>
      </c>
      <c r="H692" s="177" t="s">
        <v>10121</v>
      </c>
      <c r="I692" s="177" t="s">
        <v>6875</v>
      </c>
      <c r="J692" s="177" t="s">
        <v>6875</v>
      </c>
      <c r="K692" s="177" t="s">
        <v>6875</v>
      </c>
      <c r="L692" s="177" t="s">
        <v>6917</v>
      </c>
    </row>
    <row r="693" spans="1:12" ht="123.75" x14ac:dyDescent="0.25">
      <c r="A693" s="176" t="s">
        <v>10220</v>
      </c>
      <c r="B693" s="176" t="s">
        <v>10217</v>
      </c>
      <c r="C693" s="176" t="s">
        <v>10218</v>
      </c>
      <c r="D693" s="176" t="s">
        <v>10219</v>
      </c>
      <c r="E693" s="176" t="s">
        <v>10035</v>
      </c>
      <c r="F693" s="176" t="s">
        <v>10036</v>
      </c>
      <c r="G693" s="176" t="s">
        <v>7210</v>
      </c>
      <c r="H693" s="176" t="s">
        <v>10037</v>
      </c>
      <c r="I693" s="176" t="s">
        <v>6875</v>
      </c>
      <c r="J693" s="176" t="s">
        <v>6875</v>
      </c>
      <c r="K693" s="176" t="s">
        <v>6875</v>
      </c>
      <c r="L693" s="176" t="s">
        <v>6917</v>
      </c>
    </row>
    <row r="694" spans="1:12" ht="258.75" x14ac:dyDescent="0.25">
      <c r="A694" s="177" t="s">
        <v>10224</v>
      </c>
      <c r="B694" s="177" t="s">
        <v>10221</v>
      </c>
      <c r="C694" s="177" t="s">
        <v>10222</v>
      </c>
      <c r="D694" s="177" t="s">
        <v>10223</v>
      </c>
      <c r="E694" s="177" t="s">
        <v>10163</v>
      </c>
      <c r="F694" s="177" t="s">
        <v>10164</v>
      </c>
      <c r="G694" s="177" t="s">
        <v>8074</v>
      </c>
      <c r="H694" s="177" t="s">
        <v>10164</v>
      </c>
      <c r="I694" s="177" t="s">
        <v>6875</v>
      </c>
      <c r="J694" s="177" t="s">
        <v>6875</v>
      </c>
      <c r="K694" s="177" t="s">
        <v>6875</v>
      </c>
      <c r="L694" s="177" t="s">
        <v>6917</v>
      </c>
    </row>
    <row r="695" spans="1:12" ht="78.75" x14ac:dyDescent="0.25">
      <c r="A695" s="176" t="s">
        <v>1083</v>
      </c>
      <c r="B695" s="176" t="s">
        <v>10225</v>
      </c>
      <c r="C695" s="176" t="s">
        <v>10226</v>
      </c>
      <c r="D695" s="176" t="s">
        <v>10227</v>
      </c>
      <c r="E695" s="176" t="s">
        <v>10228</v>
      </c>
      <c r="F695" s="176" t="s">
        <v>10229</v>
      </c>
      <c r="G695" s="176" t="s">
        <v>6929</v>
      </c>
      <c r="H695" s="176" t="s">
        <v>10230</v>
      </c>
      <c r="I695" s="176" t="s">
        <v>6875</v>
      </c>
      <c r="J695" s="176" t="s">
        <v>6875</v>
      </c>
      <c r="K695" s="176" t="s">
        <v>6875</v>
      </c>
      <c r="L695" s="176" t="s">
        <v>6917</v>
      </c>
    </row>
    <row r="696" spans="1:12" ht="45" x14ac:dyDescent="0.25">
      <c r="A696" s="177" t="s">
        <v>10234</v>
      </c>
      <c r="B696" s="177" t="s">
        <v>10231</v>
      </c>
      <c r="C696" s="177" t="s">
        <v>10232</v>
      </c>
      <c r="D696" s="177" t="s">
        <v>10233</v>
      </c>
      <c r="E696" s="177" t="s">
        <v>7345</v>
      </c>
      <c r="F696" s="177" t="s">
        <v>7346</v>
      </c>
      <c r="G696" s="177" t="s">
        <v>6994</v>
      </c>
      <c r="H696" s="177" t="s">
        <v>7346</v>
      </c>
      <c r="I696" s="177" t="s">
        <v>6875</v>
      </c>
      <c r="J696" s="177" t="s">
        <v>6875</v>
      </c>
      <c r="K696" s="177" t="s">
        <v>6875</v>
      </c>
      <c r="L696" s="177" t="s">
        <v>857</v>
      </c>
    </row>
    <row r="697" spans="1:12" ht="45" x14ac:dyDescent="0.25">
      <c r="A697" s="176" t="s">
        <v>10238</v>
      </c>
      <c r="B697" s="176" t="s">
        <v>10235</v>
      </c>
      <c r="C697" s="176" t="s">
        <v>10236</v>
      </c>
      <c r="D697" s="176" t="s">
        <v>10237</v>
      </c>
      <c r="E697" s="176" t="s">
        <v>7345</v>
      </c>
      <c r="F697" s="176" t="s">
        <v>7346</v>
      </c>
      <c r="G697" s="176" t="s">
        <v>6994</v>
      </c>
      <c r="H697" s="176" t="s">
        <v>7347</v>
      </c>
      <c r="I697" s="176" t="s">
        <v>6875</v>
      </c>
      <c r="J697" s="176" t="s">
        <v>6875</v>
      </c>
      <c r="K697" s="176" t="s">
        <v>6875</v>
      </c>
      <c r="L697" s="176" t="s">
        <v>857</v>
      </c>
    </row>
    <row r="698" spans="1:12" ht="56.25" x14ac:dyDescent="0.25">
      <c r="A698" s="177" t="s">
        <v>10242</v>
      </c>
      <c r="B698" s="177" t="s">
        <v>10239</v>
      </c>
      <c r="C698" s="177" t="s">
        <v>10240</v>
      </c>
      <c r="D698" s="177" t="s">
        <v>10241</v>
      </c>
      <c r="E698" s="177" t="s">
        <v>10243</v>
      </c>
      <c r="F698" s="177" t="s">
        <v>10244</v>
      </c>
      <c r="G698" s="177" t="s">
        <v>10245</v>
      </c>
      <c r="H698" s="177" t="s">
        <v>10246</v>
      </c>
      <c r="I698" s="177" t="s">
        <v>6875</v>
      </c>
      <c r="J698" s="177" t="s">
        <v>6875</v>
      </c>
      <c r="K698" s="177" t="s">
        <v>6875</v>
      </c>
      <c r="L698" s="177" t="s">
        <v>857</v>
      </c>
    </row>
    <row r="699" spans="1:12" ht="67.5" x14ac:dyDescent="0.25">
      <c r="A699" s="176" t="s">
        <v>10249</v>
      </c>
      <c r="B699" s="176" t="s">
        <v>10247</v>
      </c>
      <c r="C699" s="176" t="s">
        <v>10248</v>
      </c>
      <c r="D699" s="176" t="s">
        <v>1361</v>
      </c>
      <c r="E699" s="176" t="s">
        <v>10250</v>
      </c>
      <c r="F699" s="176" t="s">
        <v>10251</v>
      </c>
      <c r="G699" s="176" t="s">
        <v>6994</v>
      </c>
      <c r="H699" s="176" t="s">
        <v>10252</v>
      </c>
      <c r="I699" s="176" t="s">
        <v>6875</v>
      </c>
      <c r="J699" s="176" t="s">
        <v>6875</v>
      </c>
      <c r="K699" s="176" t="s">
        <v>6875</v>
      </c>
      <c r="L699" s="176" t="s">
        <v>857</v>
      </c>
    </row>
    <row r="700" spans="1:12" ht="67.5" x14ac:dyDescent="0.25">
      <c r="A700" s="177" t="s">
        <v>6875</v>
      </c>
      <c r="B700" s="177" t="s">
        <v>10253</v>
      </c>
      <c r="C700" s="177" t="s">
        <v>10254</v>
      </c>
      <c r="D700" s="177" t="s">
        <v>10255</v>
      </c>
      <c r="E700" s="177" t="s">
        <v>7914</v>
      </c>
      <c r="F700" s="177" t="s">
        <v>7915</v>
      </c>
      <c r="G700" s="177" t="s">
        <v>7028</v>
      </c>
      <c r="H700" s="177" t="s">
        <v>7915</v>
      </c>
      <c r="I700" s="177" t="s">
        <v>6875</v>
      </c>
      <c r="J700" s="177" t="s">
        <v>6875</v>
      </c>
      <c r="K700" s="177" t="s">
        <v>6875</v>
      </c>
      <c r="L700" s="177" t="s">
        <v>857</v>
      </c>
    </row>
    <row r="701" spans="1:12" ht="45" x14ac:dyDescent="0.25">
      <c r="A701" s="176" t="s">
        <v>6875</v>
      </c>
      <c r="B701" s="176" t="s">
        <v>10256</v>
      </c>
      <c r="C701" s="176" t="s">
        <v>10257</v>
      </c>
      <c r="D701" s="176" t="s">
        <v>10258</v>
      </c>
      <c r="E701" s="176" t="s">
        <v>8061</v>
      </c>
      <c r="F701" s="176" t="s">
        <v>8062</v>
      </c>
      <c r="G701" s="176" t="s">
        <v>7618</v>
      </c>
      <c r="H701" s="176" t="s">
        <v>8062</v>
      </c>
      <c r="I701" s="176" t="s">
        <v>6875</v>
      </c>
      <c r="J701" s="176" t="s">
        <v>6875</v>
      </c>
      <c r="K701" s="176" t="s">
        <v>6875</v>
      </c>
      <c r="L701" s="176" t="s">
        <v>857</v>
      </c>
    </row>
    <row r="702" spans="1:12" ht="112.5" x14ac:dyDescent="0.25">
      <c r="A702" s="177" t="s">
        <v>10262</v>
      </c>
      <c r="B702" s="177" t="s">
        <v>10259</v>
      </c>
      <c r="C702" s="177" t="s">
        <v>10260</v>
      </c>
      <c r="D702" s="177" t="s">
        <v>10261</v>
      </c>
      <c r="E702" s="177" t="s">
        <v>7026</v>
      </c>
      <c r="F702" s="177" t="s">
        <v>7027</v>
      </c>
      <c r="G702" s="177" t="s">
        <v>7028</v>
      </c>
      <c r="H702" s="177" t="s">
        <v>10263</v>
      </c>
      <c r="I702" s="177" t="s">
        <v>6875</v>
      </c>
      <c r="J702" s="177" t="s">
        <v>6875</v>
      </c>
      <c r="K702" s="177" t="s">
        <v>10264</v>
      </c>
      <c r="L702" s="177" t="s">
        <v>857</v>
      </c>
    </row>
    <row r="703" spans="1:12" ht="56.25" x14ac:dyDescent="0.25">
      <c r="A703" s="176" t="s">
        <v>10268</v>
      </c>
      <c r="B703" s="176" t="s">
        <v>10265</v>
      </c>
      <c r="C703" s="176" t="s">
        <v>10266</v>
      </c>
      <c r="D703" s="176" t="s">
        <v>10267</v>
      </c>
      <c r="E703" s="176" t="s">
        <v>10269</v>
      </c>
      <c r="F703" s="176" t="s">
        <v>10270</v>
      </c>
      <c r="G703" s="176" t="s">
        <v>7154</v>
      </c>
      <c r="H703" s="176" t="s">
        <v>10271</v>
      </c>
      <c r="I703" s="176" t="s">
        <v>6875</v>
      </c>
      <c r="J703" s="176" t="s">
        <v>6875</v>
      </c>
      <c r="K703" s="176" t="s">
        <v>6875</v>
      </c>
      <c r="L703" s="176" t="s">
        <v>857</v>
      </c>
    </row>
    <row r="704" spans="1:12" ht="45" x14ac:dyDescent="0.25">
      <c r="A704" s="177" t="s">
        <v>10275</v>
      </c>
      <c r="B704" s="177" t="s">
        <v>10272</v>
      </c>
      <c r="C704" s="177" t="s">
        <v>10273</v>
      </c>
      <c r="D704" s="177" t="s">
        <v>10274</v>
      </c>
      <c r="E704" s="177" t="s">
        <v>8921</v>
      </c>
      <c r="F704" s="177" t="s">
        <v>8922</v>
      </c>
      <c r="G704" s="177" t="s">
        <v>6875</v>
      </c>
      <c r="H704" s="177" t="s">
        <v>8922</v>
      </c>
      <c r="I704" s="177" t="s">
        <v>6875</v>
      </c>
      <c r="J704" s="177" t="s">
        <v>6875</v>
      </c>
      <c r="K704" s="177" t="s">
        <v>6875</v>
      </c>
      <c r="L704" s="177" t="s">
        <v>857</v>
      </c>
    </row>
    <row r="705" spans="1:12" ht="90" x14ac:dyDescent="0.25">
      <c r="A705" s="176" t="s">
        <v>10279</v>
      </c>
      <c r="B705" s="176" t="s">
        <v>10276</v>
      </c>
      <c r="C705" s="176" t="s">
        <v>10277</v>
      </c>
      <c r="D705" s="176" t="s">
        <v>10278</v>
      </c>
      <c r="E705" s="176" t="s">
        <v>7026</v>
      </c>
      <c r="F705" s="176" t="s">
        <v>7027</v>
      </c>
      <c r="G705" s="176" t="s">
        <v>7028</v>
      </c>
      <c r="H705" s="176" t="s">
        <v>7027</v>
      </c>
      <c r="I705" s="176" t="s">
        <v>6875</v>
      </c>
      <c r="J705" s="176" t="s">
        <v>6875</v>
      </c>
      <c r="K705" s="176" t="s">
        <v>6875</v>
      </c>
      <c r="L705" s="176" t="s">
        <v>857</v>
      </c>
    </row>
    <row r="706" spans="1:12" ht="90" x14ac:dyDescent="0.25">
      <c r="A706" s="177" t="s">
        <v>10283</v>
      </c>
      <c r="B706" s="177" t="s">
        <v>10280</v>
      </c>
      <c r="C706" s="177" t="s">
        <v>10281</v>
      </c>
      <c r="D706" s="177" t="s">
        <v>10282</v>
      </c>
      <c r="E706" s="177" t="s">
        <v>7848</v>
      </c>
      <c r="F706" s="177" t="s">
        <v>7849</v>
      </c>
      <c r="G706" s="177" t="s">
        <v>7465</v>
      </c>
      <c r="H706" s="177" t="s">
        <v>7849</v>
      </c>
      <c r="I706" s="177" t="s">
        <v>6875</v>
      </c>
      <c r="J706" s="177" t="s">
        <v>6875</v>
      </c>
      <c r="K706" s="177" t="s">
        <v>6875</v>
      </c>
      <c r="L706" s="177" t="s">
        <v>857</v>
      </c>
    </row>
    <row r="707" spans="1:12" ht="56.25" x14ac:dyDescent="0.25">
      <c r="A707" s="176" t="s">
        <v>10287</v>
      </c>
      <c r="B707" s="176" t="s">
        <v>10284</v>
      </c>
      <c r="C707" s="176" t="s">
        <v>10285</v>
      </c>
      <c r="D707" s="176" t="s">
        <v>10286</v>
      </c>
      <c r="E707" s="176" t="s">
        <v>7463</v>
      </c>
      <c r="F707" s="176" t="s">
        <v>7464</v>
      </c>
      <c r="G707" s="176" t="s">
        <v>7465</v>
      </c>
      <c r="H707" s="176" t="s">
        <v>7464</v>
      </c>
      <c r="I707" s="176" t="s">
        <v>6875</v>
      </c>
      <c r="J707" s="176" t="s">
        <v>6875</v>
      </c>
      <c r="K707" s="176" t="s">
        <v>6875</v>
      </c>
      <c r="L707" s="176" t="s">
        <v>857</v>
      </c>
    </row>
    <row r="708" spans="1:12" ht="123.75" x14ac:dyDescent="0.25">
      <c r="A708" s="177" t="s">
        <v>10291</v>
      </c>
      <c r="B708" s="177" t="s">
        <v>10288</v>
      </c>
      <c r="C708" s="177" t="s">
        <v>10289</v>
      </c>
      <c r="D708" s="177" t="s">
        <v>10290</v>
      </c>
      <c r="E708" s="177" t="s">
        <v>7463</v>
      </c>
      <c r="F708" s="177" t="s">
        <v>7464</v>
      </c>
      <c r="G708" s="177" t="s">
        <v>7465</v>
      </c>
      <c r="H708" s="177" t="s">
        <v>7464</v>
      </c>
      <c r="I708" s="177" t="s">
        <v>6875</v>
      </c>
      <c r="J708" s="177" t="s">
        <v>6875</v>
      </c>
      <c r="K708" s="177" t="s">
        <v>6875</v>
      </c>
      <c r="L708" s="177" t="s">
        <v>6884</v>
      </c>
    </row>
    <row r="709" spans="1:12" ht="146.25" x14ac:dyDescent="0.25">
      <c r="A709" s="176" t="s">
        <v>10295</v>
      </c>
      <c r="B709" s="176" t="s">
        <v>10292</v>
      </c>
      <c r="C709" s="176" t="s">
        <v>10293</v>
      </c>
      <c r="D709" s="176" t="s">
        <v>10294</v>
      </c>
      <c r="E709" s="176" t="s">
        <v>9891</v>
      </c>
      <c r="F709" s="176" t="s">
        <v>9892</v>
      </c>
      <c r="G709" s="176" t="s">
        <v>7324</v>
      </c>
      <c r="H709" s="176" t="s">
        <v>9892</v>
      </c>
      <c r="I709" s="176" t="s">
        <v>6875</v>
      </c>
      <c r="J709" s="176" t="s">
        <v>6875</v>
      </c>
      <c r="K709" s="176" t="s">
        <v>6875</v>
      </c>
      <c r="L709" s="176" t="s">
        <v>6917</v>
      </c>
    </row>
    <row r="710" spans="1:12" ht="56.25" x14ac:dyDescent="0.25">
      <c r="A710" s="177" t="s">
        <v>10299</v>
      </c>
      <c r="B710" s="177" t="s">
        <v>10296</v>
      </c>
      <c r="C710" s="177" t="s">
        <v>10297</v>
      </c>
      <c r="D710" s="177" t="s">
        <v>10298</v>
      </c>
      <c r="E710" s="177" t="s">
        <v>10300</v>
      </c>
      <c r="F710" s="177" t="s">
        <v>10301</v>
      </c>
      <c r="G710" s="177" t="s">
        <v>9834</v>
      </c>
      <c r="H710" s="177" t="s">
        <v>10302</v>
      </c>
      <c r="I710" s="177" t="s">
        <v>6875</v>
      </c>
      <c r="J710" s="177" t="s">
        <v>6875</v>
      </c>
      <c r="K710" s="177" t="s">
        <v>7092</v>
      </c>
      <c r="L710" s="177" t="s">
        <v>857</v>
      </c>
    </row>
    <row r="711" spans="1:12" ht="33.75" x14ac:dyDescent="0.25">
      <c r="A711" s="176" t="s">
        <v>10299</v>
      </c>
      <c r="B711" s="176" t="s">
        <v>10303</v>
      </c>
      <c r="C711" s="176" t="s">
        <v>10304</v>
      </c>
      <c r="D711" s="176" t="s">
        <v>10298</v>
      </c>
      <c r="E711" s="176" t="s">
        <v>7265</v>
      </c>
      <c r="F711" s="176" t="s">
        <v>7266</v>
      </c>
      <c r="G711" s="176" t="s">
        <v>7267</v>
      </c>
      <c r="H711" s="176" t="s">
        <v>7268</v>
      </c>
      <c r="I711" s="176" t="s">
        <v>6875</v>
      </c>
      <c r="J711" s="176" t="s">
        <v>6875</v>
      </c>
      <c r="K711" s="176" t="s">
        <v>6875</v>
      </c>
      <c r="L711" s="176" t="s">
        <v>857</v>
      </c>
    </row>
    <row r="712" spans="1:12" ht="56.25" x14ac:dyDescent="0.25">
      <c r="A712" s="177" t="s">
        <v>1441</v>
      </c>
      <c r="B712" s="177" t="s">
        <v>10305</v>
      </c>
      <c r="C712" s="177" t="s">
        <v>10306</v>
      </c>
      <c r="D712" s="177" t="s">
        <v>1442</v>
      </c>
      <c r="E712" s="177" t="s">
        <v>8838</v>
      </c>
      <c r="F712" s="177" t="s">
        <v>8839</v>
      </c>
      <c r="G712" s="177" t="s">
        <v>7154</v>
      </c>
      <c r="H712" s="177" t="s">
        <v>10307</v>
      </c>
      <c r="I712" s="177" t="s">
        <v>6875</v>
      </c>
      <c r="J712" s="177" t="s">
        <v>7619</v>
      </c>
      <c r="K712" s="177" t="s">
        <v>6875</v>
      </c>
      <c r="L712" s="177" t="s">
        <v>857</v>
      </c>
    </row>
    <row r="713" spans="1:12" ht="67.5" x14ac:dyDescent="0.25">
      <c r="A713" s="176" t="s">
        <v>10311</v>
      </c>
      <c r="B713" s="176" t="s">
        <v>10308</v>
      </c>
      <c r="C713" s="176" t="s">
        <v>10309</v>
      </c>
      <c r="D713" s="176" t="s">
        <v>10310</v>
      </c>
      <c r="E713" s="176" t="s">
        <v>10312</v>
      </c>
      <c r="F713" s="176" t="s">
        <v>10313</v>
      </c>
      <c r="G713" s="176" t="s">
        <v>7977</v>
      </c>
      <c r="H713" s="176" t="s">
        <v>10314</v>
      </c>
      <c r="I713" s="176" t="s">
        <v>6901</v>
      </c>
      <c r="J713" s="176" t="s">
        <v>6875</v>
      </c>
      <c r="K713" s="176" t="s">
        <v>6875</v>
      </c>
      <c r="L713" s="176" t="s">
        <v>857</v>
      </c>
    </row>
    <row r="714" spans="1:12" ht="67.5" x14ac:dyDescent="0.25">
      <c r="A714" s="177" t="s">
        <v>6875</v>
      </c>
      <c r="B714" s="177" t="s">
        <v>10315</v>
      </c>
      <c r="C714" s="177" t="s">
        <v>10316</v>
      </c>
      <c r="D714" s="177" t="s">
        <v>10317</v>
      </c>
      <c r="E714" s="177" t="s">
        <v>10318</v>
      </c>
      <c r="F714" s="177" t="s">
        <v>10319</v>
      </c>
      <c r="G714" s="177" t="s">
        <v>6975</v>
      </c>
      <c r="H714" s="177" t="s">
        <v>10319</v>
      </c>
      <c r="I714" s="177" t="s">
        <v>6875</v>
      </c>
      <c r="J714" s="177" t="s">
        <v>6875</v>
      </c>
      <c r="K714" s="177" t="s">
        <v>6875</v>
      </c>
      <c r="L714" s="177" t="s">
        <v>857</v>
      </c>
    </row>
    <row r="715" spans="1:12" ht="78.75" x14ac:dyDescent="0.25">
      <c r="A715" s="176" t="s">
        <v>10323</v>
      </c>
      <c r="B715" s="176" t="s">
        <v>10320</v>
      </c>
      <c r="C715" s="176" t="s">
        <v>10321</v>
      </c>
      <c r="D715" s="176" t="s">
        <v>10322</v>
      </c>
      <c r="E715" s="176" t="s">
        <v>10269</v>
      </c>
      <c r="F715" s="176" t="s">
        <v>10270</v>
      </c>
      <c r="G715" s="176" t="s">
        <v>7154</v>
      </c>
      <c r="H715" s="176" t="s">
        <v>10271</v>
      </c>
      <c r="I715" s="176" t="s">
        <v>6875</v>
      </c>
      <c r="J715" s="176" t="s">
        <v>6875</v>
      </c>
      <c r="K715" s="176" t="s">
        <v>6875</v>
      </c>
      <c r="L715" s="176" t="s">
        <v>857</v>
      </c>
    </row>
    <row r="716" spans="1:12" ht="56.25" x14ac:dyDescent="0.25">
      <c r="A716" s="177" t="s">
        <v>10327</v>
      </c>
      <c r="B716" s="177" t="s">
        <v>10324</v>
      </c>
      <c r="C716" s="177" t="s">
        <v>10325</v>
      </c>
      <c r="D716" s="177" t="s">
        <v>10326</v>
      </c>
      <c r="E716" s="177" t="s">
        <v>10328</v>
      </c>
      <c r="F716" s="177" t="s">
        <v>10329</v>
      </c>
      <c r="G716" s="177" t="s">
        <v>8297</v>
      </c>
      <c r="H716" s="177" t="s">
        <v>10330</v>
      </c>
      <c r="I716" s="177" t="s">
        <v>6875</v>
      </c>
      <c r="J716" s="177" t="s">
        <v>6875</v>
      </c>
      <c r="K716" s="177" t="s">
        <v>7092</v>
      </c>
      <c r="L716" s="177" t="s">
        <v>857</v>
      </c>
    </row>
    <row r="717" spans="1:12" ht="33.75" x14ac:dyDescent="0.25">
      <c r="A717" s="176" t="s">
        <v>10334</v>
      </c>
      <c r="B717" s="176" t="s">
        <v>10331</v>
      </c>
      <c r="C717" s="176" t="s">
        <v>10332</v>
      </c>
      <c r="D717" s="176" t="s">
        <v>10333</v>
      </c>
      <c r="E717" s="176" t="s">
        <v>7271</v>
      </c>
      <c r="F717" s="176" t="s">
        <v>9389</v>
      </c>
      <c r="G717" s="176" t="s">
        <v>6994</v>
      </c>
      <c r="H717" s="176" t="s">
        <v>9389</v>
      </c>
      <c r="I717" s="176" t="s">
        <v>6875</v>
      </c>
      <c r="J717" s="176" t="s">
        <v>6875</v>
      </c>
      <c r="K717" s="176" t="s">
        <v>6875</v>
      </c>
      <c r="L717" s="176" t="s">
        <v>857</v>
      </c>
    </row>
    <row r="718" spans="1:12" ht="45" x14ac:dyDescent="0.25">
      <c r="A718" s="177" t="s">
        <v>1083</v>
      </c>
      <c r="B718" s="177" t="s">
        <v>10335</v>
      </c>
      <c r="C718" s="177" t="s">
        <v>10336</v>
      </c>
      <c r="D718" s="177" t="s">
        <v>10337</v>
      </c>
      <c r="E718" s="177" t="s">
        <v>8061</v>
      </c>
      <c r="F718" s="177" t="s">
        <v>8062</v>
      </c>
      <c r="G718" s="177" t="s">
        <v>7618</v>
      </c>
      <c r="H718" s="177" t="s">
        <v>8062</v>
      </c>
      <c r="I718" s="177" t="s">
        <v>6875</v>
      </c>
      <c r="J718" s="177" t="s">
        <v>6875</v>
      </c>
      <c r="K718" s="177" t="s">
        <v>6875</v>
      </c>
      <c r="L718" s="177" t="s">
        <v>6917</v>
      </c>
    </row>
    <row r="719" spans="1:12" ht="45" x14ac:dyDescent="0.25">
      <c r="A719" s="176" t="s">
        <v>1083</v>
      </c>
      <c r="B719" s="176" t="s">
        <v>10338</v>
      </c>
      <c r="C719" s="176" t="s">
        <v>10339</v>
      </c>
      <c r="D719" s="176" t="s">
        <v>10340</v>
      </c>
      <c r="E719" s="176" t="s">
        <v>7589</v>
      </c>
      <c r="F719" s="176" t="s">
        <v>7590</v>
      </c>
      <c r="G719" s="176" t="s">
        <v>7591</v>
      </c>
      <c r="H719" s="176" t="s">
        <v>7590</v>
      </c>
      <c r="I719" s="176" t="s">
        <v>6875</v>
      </c>
      <c r="J719" s="176" t="s">
        <v>6875</v>
      </c>
      <c r="K719" s="176" t="s">
        <v>6875</v>
      </c>
      <c r="L719" s="176" t="s">
        <v>6917</v>
      </c>
    </row>
    <row r="720" spans="1:12" ht="33.75" x14ac:dyDescent="0.25">
      <c r="A720" s="177" t="s">
        <v>10344</v>
      </c>
      <c r="B720" s="177" t="s">
        <v>10341</v>
      </c>
      <c r="C720" s="177" t="s">
        <v>10342</v>
      </c>
      <c r="D720" s="177" t="s">
        <v>10343</v>
      </c>
      <c r="E720" s="177" t="s">
        <v>7265</v>
      </c>
      <c r="F720" s="177" t="s">
        <v>7266</v>
      </c>
      <c r="G720" s="177" t="s">
        <v>7267</v>
      </c>
      <c r="H720" s="177" t="s">
        <v>7268</v>
      </c>
      <c r="I720" s="177" t="s">
        <v>6875</v>
      </c>
      <c r="J720" s="177" t="s">
        <v>6875</v>
      </c>
      <c r="K720" s="177" t="s">
        <v>6875</v>
      </c>
      <c r="L720" s="177" t="s">
        <v>857</v>
      </c>
    </row>
    <row r="721" spans="1:12" ht="33.75" x14ac:dyDescent="0.25">
      <c r="A721" s="176" t="s">
        <v>10348</v>
      </c>
      <c r="B721" s="176" t="s">
        <v>10345</v>
      </c>
      <c r="C721" s="176" t="s">
        <v>10346</v>
      </c>
      <c r="D721" s="176" t="s">
        <v>10347</v>
      </c>
      <c r="E721" s="176" t="s">
        <v>7039</v>
      </c>
      <c r="F721" s="176" t="s">
        <v>7040</v>
      </c>
      <c r="G721" s="176" t="s">
        <v>7041</v>
      </c>
      <c r="H721" s="176" t="s">
        <v>7040</v>
      </c>
      <c r="I721" s="176" t="s">
        <v>6875</v>
      </c>
      <c r="J721" s="176" t="s">
        <v>6875</v>
      </c>
      <c r="K721" s="176" t="s">
        <v>6875</v>
      </c>
      <c r="L721" s="176" t="s">
        <v>10349</v>
      </c>
    </row>
    <row r="722" spans="1:12" ht="33.75" x14ac:dyDescent="0.25">
      <c r="A722" s="177" t="s">
        <v>1228</v>
      </c>
      <c r="B722" s="177" t="s">
        <v>10350</v>
      </c>
      <c r="C722" s="177" t="s">
        <v>10351</v>
      </c>
      <c r="D722" s="177" t="s">
        <v>1229</v>
      </c>
      <c r="E722" s="177" t="s">
        <v>7265</v>
      </c>
      <c r="F722" s="177" t="s">
        <v>7266</v>
      </c>
      <c r="G722" s="177" t="s">
        <v>7267</v>
      </c>
      <c r="H722" s="177" t="s">
        <v>7268</v>
      </c>
      <c r="I722" s="177" t="s">
        <v>6875</v>
      </c>
      <c r="J722" s="177" t="s">
        <v>6875</v>
      </c>
      <c r="K722" s="177" t="s">
        <v>6875</v>
      </c>
      <c r="L722" s="177" t="s">
        <v>857</v>
      </c>
    </row>
    <row r="723" spans="1:12" ht="33.75" x14ac:dyDescent="0.25">
      <c r="A723" s="176" t="s">
        <v>1083</v>
      </c>
      <c r="B723" s="176" t="s">
        <v>10352</v>
      </c>
      <c r="C723" s="176" t="s">
        <v>10353</v>
      </c>
      <c r="D723" s="176" t="s">
        <v>10354</v>
      </c>
      <c r="E723" s="176" t="s">
        <v>7589</v>
      </c>
      <c r="F723" s="176" t="s">
        <v>7590</v>
      </c>
      <c r="G723" s="176" t="s">
        <v>7591</v>
      </c>
      <c r="H723" s="176" t="s">
        <v>7590</v>
      </c>
      <c r="I723" s="176" t="s">
        <v>6875</v>
      </c>
      <c r="J723" s="176" t="s">
        <v>6875</v>
      </c>
      <c r="K723" s="176" t="s">
        <v>6875</v>
      </c>
      <c r="L723" s="176" t="s">
        <v>6917</v>
      </c>
    </row>
    <row r="724" spans="1:12" ht="67.5" x14ac:dyDescent="0.25">
      <c r="A724" s="177" t="s">
        <v>3439</v>
      </c>
      <c r="B724" s="177" t="s">
        <v>10355</v>
      </c>
      <c r="C724" s="177" t="s">
        <v>10356</v>
      </c>
      <c r="D724" s="177" t="s">
        <v>3441</v>
      </c>
      <c r="E724" s="177" t="s">
        <v>10357</v>
      </c>
      <c r="F724" s="177" t="s">
        <v>10358</v>
      </c>
      <c r="G724" s="177" t="s">
        <v>6981</v>
      </c>
      <c r="H724" s="177" t="s">
        <v>10358</v>
      </c>
      <c r="I724" s="177" t="s">
        <v>6875</v>
      </c>
      <c r="J724" s="177" t="s">
        <v>6875</v>
      </c>
      <c r="K724" s="177" t="s">
        <v>6875</v>
      </c>
      <c r="L724" s="177" t="s">
        <v>10359</v>
      </c>
    </row>
    <row r="725" spans="1:12" ht="56.25" x14ac:dyDescent="0.25">
      <c r="A725" s="176" t="s">
        <v>2360</v>
      </c>
      <c r="B725" s="176" t="s">
        <v>10360</v>
      </c>
      <c r="C725" s="176" t="s">
        <v>10361</v>
      </c>
      <c r="D725" s="176" t="s">
        <v>5200</v>
      </c>
      <c r="E725" s="176" t="s">
        <v>7187</v>
      </c>
      <c r="F725" s="176" t="s">
        <v>10362</v>
      </c>
      <c r="G725" s="176" t="s">
        <v>7111</v>
      </c>
      <c r="H725" s="176" t="s">
        <v>10363</v>
      </c>
      <c r="I725" s="176" t="s">
        <v>6875</v>
      </c>
      <c r="J725" s="176" t="s">
        <v>6875</v>
      </c>
      <c r="K725" s="176" t="s">
        <v>6875</v>
      </c>
      <c r="L725" s="176" t="s">
        <v>857</v>
      </c>
    </row>
    <row r="726" spans="1:12" ht="56.25" x14ac:dyDescent="0.25">
      <c r="A726" s="177" t="s">
        <v>6875</v>
      </c>
      <c r="B726" s="177" t="s">
        <v>10364</v>
      </c>
      <c r="C726" s="177" t="s">
        <v>10365</v>
      </c>
      <c r="D726" s="177" t="s">
        <v>6875</v>
      </c>
      <c r="E726" s="177" t="s">
        <v>7187</v>
      </c>
      <c r="F726" s="177" t="s">
        <v>10362</v>
      </c>
      <c r="G726" s="177" t="s">
        <v>7111</v>
      </c>
      <c r="H726" s="177" t="s">
        <v>10363</v>
      </c>
      <c r="I726" s="177" t="s">
        <v>6875</v>
      </c>
      <c r="J726" s="177" t="s">
        <v>7671</v>
      </c>
      <c r="K726" s="177" t="s">
        <v>10366</v>
      </c>
      <c r="L726" s="177" t="s">
        <v>857</v>
      </c>
    </row>
    <row r="727" spans="1:12" ht="67.5" x14ac:dyDescent="0.25">
      <c r="A727" s="176" t="s">
        <v>1962</v>
      </c>
      <c r="B727" s="176" t="s">
        <v>10367</v>
      </c>
      <c r="C727" s="176" t="s">
        <v>10368</v>
      </c>
      <c r="D727" s="176" t="s">
        <v>3505</v>
      </c>
      <c r="E727" s="176" t="s">
        <v>10369</v>
      </c>
      <c r="F727" s="176" t="s">
        <v>10370</v>
      </c>
      <c r="G727" s="176" t="s">
        <v>7146</v>
      </c>
      <c r="H727" s="176" t="s">
        <v>10371</v>
      </c>
      <c r="I727" s="176" t="s">
        <v>6875</v>
      </c>
      <c r="J727" s="176" t="s">
        <v>6875</v>
      </c>
      <c r="K727" s="176" t="s">
        <v>6875</v>
      </c>
      <c r="L727" s="176" t="s">
        <v>857</v>
      </c>
    </row>
    <row r="728" spans="1:12" ht="67.5" x14ac:dyDescent="0.25">
      <c r="A728" s="177" t="s">
        <v>1879</v>
      </c>
      <c r="B728" s="177" t="s">
        <v>10372</v>
      </c>
      <c r="C728" s="177" t="s">
        <v>10373</v>
      </c>
      <c r="D728" s="177" t="s">
        <v>3446</v>
      </c>
      <c r="E728" s="177" t="s">
        <v>10374</v>
      </c>
      <c r="F728" s="177" t="s">
        <v>10375</v>
      </c>
      <c r="G728" s="177" t="s">
        <v>6929</v>
      </c>
      <c r="H728" s="177" t="s">
        <v>10376</v>
      </c>
      <c r="I728" s="177" t="s">
        <v>6875</v>
      </c>
      <c r="J728" s="177" t="s">
        <v>6875</v>
      </c>
      <c r="K728" s="177" t="s">
        <v>6875</v>
      </c>
      <c r="L728" s="177" t="s">
        <v>857</v>
      </c>
    </row>
    <row r="729" spans="1:12" ht="67.5" x14ac:dyDescent="0.25">
      <c r="A729" s="176" t="s">
        <v>1083</v>
      </c>
      <c r="B729" s="176" t="s">
        <v>10377</v>
      </c>
      <c r="C729" s="176" t="s">
        <v>10378</v>
      </c>
      <c r="D729" s="176" t="s">
        <v>1083</v>
      </c>
      <c r="E729" s="176" t="s">
        <v>10374</v>
      </c>
      <c r="F729" s="176" t="s">
        <v>10375</v>
      </c>
      <c r="G729" s="176" t="s">
        <v>6929</v>
      </c>
      <c r="H729" s="176" t="s">
        <v>10376</v>
      </c>
      <c r="I729" s="176" t="s">
        <v>6875</v>
      </c>
      <c r="J729" s="176" t="s">
        <v>6875</v>
      </c>
      <c r="K729" s="176" t="s">
        <v>6931</v>
      </c>
      <c r="L729" s="176" t="s">
        <v>6884</v>
      </c>
    </row>
    <row r="730" spans="1:12" ht="78.75" x14ac:dyDescent="0.25">
      <c r="A730" s="177" t="s">
        <v>2582</v>
      </c>
      <c r="B730" s="177" t="s">
        <v>10379</v>
      </c>
      <c r="C730" s="177" t="s">
        <v>10380</v>
      </c>
      <c r="D730" s="177" t="s">
        <v>10381</v>
      </c>
      <c r="E730" s="177" t="s">
        <v>10382</v>
      </c>
      <c r="F730" s="177" t="s">
        <v>10383</v>
      </c>
      <c r="G730" s="177" t="s">
        <v>10384</v>
      </c>
      <c r="H730" s="177" t="s">
        <v>10385</v>
      </c>
      <c r="I730" s="177" t="s">
        <v>6875</v>
      </c>
      <c r="J730" s="177" t="s">
        <v>6875</v>
      </c>
      <c r="K730" s="177" t="s">
        <v>6876</v>
      </c>
      <c r="L730" s="177" t="s">
        <v>857</v>
      </c>
    </row>
    <row r="731" spans="1:12" ht="33.75" x14ac:dyDescent="0.25">
      <c r="A731" s="176" t="s">
        <v>10389</v>
      </c>
      <c r="B731" s="176" t="s">
        <v>10386</v>
      </c>
      <c r="C731" s="176" t="s">
        <v>10387</v>
      </c>
      <c r="D731" s="176" t="s">
        <v>10388</v>
      </c>
      <c r="E731" s="176" t="s">
        <v>10390</v>
      </c>
      <c r="F731" s="176" t="s">
        <v>10391</v>
      </c>
      <c r="G731" s="176" t="s">
        <v>7708</v>
      </c>
      <c r="H731" s="176" t="s">
        <v>10391</v>
      </c>
      <c r="I731" s="176" t="s">
        <v>6875</v>
      </c>
      <c r="J731" s="176" t="s">
        <v>6875</v>
      </c>
      <c r="K731" s="176" t="s">
        <v>6875</v>
      </c>
      <c r="L731" s="176" t="s">
        <v>857</v>
      </c>
    </row>
    <row r="732" spans="1:12" ht="56.25" x14ac:dyDescent="0.25">
      <c r="A732" s="177" t="s">
        <v>10395</v>
      </c>
      <c r="B732" s="177" t="s">
        <v>10392</v>
      </c>
      <c r="C732" s="177" t="s">
        <v>10393</v>
      </c>
      <c r="D732" s="177" t="s">
        <v>10394</v>
      </c>
      <c r="E732" s="177" t="s">
        <v>10396</v>
      </c>
      <c r="F732" s="177" t="s">
        <v>10397</v>
      </c>
      <c r="G732" s="177" t="s">
        <v>6923</v>
      </c>
      <c r="H732" s="177" t="s">
        <v>10397</v>
      </c>
      <c r="I732" s="177" t="s">
        <v>6875</v>
      </c>
      <c r="J732" s="177" t="s">
        <v>6875</v>
      </c>
      <c r="K732" s="177" t="s">
        <v>6875</v>
      </c>
      <c r="L732" s="177" t="s">
        <v>857</v>
      </c>
    </row>
    <row r="733" spans="1:12" ht="78.75" x14ac:dyDescent="0.25">
      <c r="A733" s="176" t="s">
        <v>1083</v>
      </c>
      <c r="B733" s="176" t="s">
        <v>10398</v>
      </c>
      <c r="C733" s="176" t="s">
        <v>10399</v>
      </c>
      <c r="D733" s="176" t="s">
        <v>1083</v>
      </c>
      <c r="E733" s="176" t="s">
        <v>10400</v>
      </c>
      <c r="F733" s="176" t="s">
        <v>10401</v>
      </c>
      <c r="G733" s="176" t="s">
        <v>6929</v>
      </c>
      <c r="H733" s="176" t="s">
        <v>10402</v>
      </c>
      <c r="I733" s="176" t="s">
        <v>6875</v>
      </c>
      <c r="J733" s="176" t="s">
        <v>6875</v>
      </c>
      <c r="K733" s="176" t="s">
        <v>6931</v>
      </c>
      <c r="L733" s="176" t="s">
        <v>6884</v>
      </c>
    </row>
    <row r="734" spans="1:12" ht="67.5" x14ac:dyDescent="0.25">
      <c r="A734" s="177" t="s">
        <v>10406</v>
      </c>
      <c r="B734" s="177" t="s">
        <v>10403</v>
      </c>
      <c r="C734" s="177" t="s">
        <v>10404</v>
      </c>
      <c r="D734" s="177" t="s">
        <v>10405</v>
      </c>
      <c r="E734" s="177" t="s">
        <v>10407</v>
      </c>
      <c r="F734" s="177" t="s">
        <v>10408</v>
      </c>
      <c r="G734" s="177" t="s">
        <v>7111</v>
      </c>
      <c r="H734" s="177" t="s">
        <v>10409</v>
      </c>
      <c r="I734" s="177" t="s">
        <v>7156</v>
      </c>
      <c r="J734" s="177" t="s">
        <v>6875</v>
      </c>
      <c r="K734" s="177" t="s">
        <v>6875</v>
      </c>
      <c r="L734" s="177" t="s">
        <v>857</v>
      </c>
    </row>
    <row r="735" spans="1:12" ht="45" x14ac:dyDescent="0.25">
      <c r="A735" s="176" t="s">
        <v>2553</v>
      </c>
      <c r="B735" s="176" t="s">
        <v>10410</v>
      </c>
      <c r="C735" s="176" t="s">
        <v>5887</v>
      </c>
      <c r="D735" s="176" t="s">
        <v>5888</v>
      </c>
      <c r="E735" s="176" t="s">
        <v>10411</v>
      </c>
      <c r="F735" s="176" t="s">
        <v>10412</v>
      </c>
      <c r="G735" s="176" t="s">
        <v>8905</v>
      </c>
      <c r="H735" s="176" t="s">
        <v>10412</v>
      </c>
      <c r="I735" s="176" t="s">
        <v>6875</v>
      </c>
      <c r="J735" s="176" t="s">
        <v>6875</v>
      </c>
      <c r="K735" s="176" t="s">
        <v>6875</v>
      </c>
      <c r="L735" s="176" t="s">
        <v>857</v>
      </c>
    </row>
    <row r="736" spans="1:12" ht="45" x14ac:dyDescent="0.25">
      <c r="A736" s="177" t="s">
        <v>1450</v>
      </c>
      <c r="B736" s="177" t="s">
        <v>10413</v>
      </c>
      <c r="C736" s="177" t="s">
        <v>10414</v>
      </c>
      <c r="D736" s="177" t="s">
        <v>1451</v>
      </c>
      <c r="E736" s="177" t="s">
        <v>10415</v>
      </c>
      <c r="F736" s="177" t="s">
        <v>10416</v>
      </c>
      <c r="G736" s="177" t="s">
        <v>10417</v>
      </c>
      <c r="H736" s="177" t="s">
        <v>8051</v>
      </c>
      <c r="I736" s="177" t="s">
        <v>6875</v>
      </c>
      <c r="J736" s="177" t="s">
        <v>6875</v>
      </c>
      <c r="K736" s="177" t="s">
        <v>6876</v>
      </c>
      <c r="L736" s="177" t="s">
        <v>857</v>
      </c>
    </row>
    <row r="737" spans="1:12" ht="101.25" x14ac:dyDescent="0.25">
      <c r="A737" s="176" t="s">
        <v>6875</v>
      </c>
      <c r="B737" s="176" t="s">
        <v>10418</v>
      </c>
      <c r="C737" s="176" t="s">
        <v>10419</v>
      </c>
      <c r="D737" s="176" t="s">
        <v>6875</v>
      </c>
      <c r="E737" s="176" t="s">
        <v>8049</v>
      </c>
      <c r="F737" s="176" t="s">
        <v>8050</v>
      </c>
      <c r="G737" s="176" t="s">
        <v>7035</v>
      </c>
      <c r="H737" s="176" t="s">
        <v>8051</v>
      </c>
      <c r="I737" s="176" t="s">
        <v>6875</v>
      </c>
      <c r="J737" s="176" t="s">
        <v>10420</v>
      </c>
      <c r="K737" s="176" t="s">
        <v>7113</v>
      </c>
      <c r="L737" s="176" t="s">
        <v>857</v>
      </c>
    </row>
    <row r="738" spans="1:12" ht="45" x14ac:dyDescent="0.25">
      <c r="A738" s="177" t="s">
        <v>10424</v>
      </c>
      <c r="B738" s="177" t="s">
        <v>10421</v>
      </c>
      <c r="C738" s="177" t="s">
        <v>10422</v>
      </c>
      <c r="D738" s="177" t="s">
        <v>10423</v>
      </c>
      <c r="E738" s="177" t="s">
        <v>10425</v>
      </c>
      <c r="F738" s="177" t="s">
        <v>10426</v>
      </c>
      <c r="G738" s="177" t="s">
        <v>10427</v>
      </c>
      <c r="H738" s="177" t="s">
        <v>10426</v>
      </c>
      <c r="I738" s="177" t="s">
        <v>6875</v>
      </c>
      <c r="J738" s="177" t="s">
        <v>6875</v>
      </c>
      <c r="K738" s="177" t="s">
        <v>6875</v>
      </c>
      <c r="L738" s="177" t="s">
        <v>857</v>
      </c>
    </row>
    <row r="739" spans="1:12" ht="67.5" x14ac:dyDescent="0.25">
      <c r="A739" s="176" t="s">
        <v>6875</v>
      </c>
      <c r="B739" s="176" t="s">
        <v>10428</v>
      </c>
      <c r="C739" s="176" t="s">
        <v>10429</v>
      </c>
      <c r="D739" s="176" t="s">
        <v>10430</v>
      </c>
      <c r="E739" s="176" t="s">
        <v>10431</v>
      </c>
      <c r="F739" s="176" t="s">
        <v>10432</v>
      </c>
      <c r="G739" s="176" t="s">
        <v>9655</v>
      </c>
      <c r="H739" s="176" t="s">
        <v>10432</v>
      </c>
      <c r="I739" s="176" t="s">
        <v>6875</v>
      </c>
      <c r="J739" s="176" t="s">
        <v>6875</v>
      </c>
      <c r="K739" s="176" t="s">
        <v>6875</v>
      </c>
      <c r="L739" s="176" t="s">
        <v>857</v>
      </c>
    </row>
    <row r="740" spans="1:12" ht="33.75" x14ac:dyDescent="0.25">
      <c r="A740" s="177" t="s">
        <v>10436</v>
      </c>
      <c r="B740" s="177" t="s">
        <v>10433</v>
      </c>
      <c r="C740" s="177" t="s">
        <v>10434</v>
      </c>
      <c r="D740" s="177" t="s">
        <v>10435</v>
      </c>
      <c r="E740" s="177" t="s">
        <v>7927</v>
      </c>
      <c r="F740" s="177" t="s">
        <v>7928</v>
      </c>
      <c r="G740" s="177" t="s">
        <v>6891</v>
      </c>
      <c r="H740" s="177" t="s">
        <v>7929</v>
      </c>
      <c r="I740" s="177" t="s">
        <v>6875</v>
      </c>
      <c r="J740" s="177" t="s">
        <v>6875</v>
      </c>
      <c r="K740" s="177" t="s">
        <v>7092</v>
      </c>
      <c r="L740" s="177" t="s">
        <v>857</v>
      </c>
    </row>
    <row r="741" spans="1:12" ht="22.5" x14ac:dyDescent="0.25">
      <c r="A741" s="176" t="s">
        <v>6875</v>
      </c>
      <c r="B741" s="176" t="s">
        <v>10437</v>
      </c>
      <c r="C741" s="176" t="s">
        <v>10438</v>
      </c>
      <c r="D741" s="176" t="s">
        <v>6875</v>
      </c>
      <c r="E741" s="176" t="s">
        <v>10439</v>
      </c>
      <c r="F741" s="176" t="s">
        <v>10440</v>
      </c>
      <c r="G741" s="176" t="s">
        <v>6891</v>
      </c>
      <c r="H741" s="176" t="s">
        <v>10440</v>
      </c>
      <c r="I741" s="176" t="s">
        <v>6875</v>
      </c>
      <c r="J741" s="176" t="s">
        <v>6875</v>
      </c>
      <c r="K741" s="176" t="s">
        <v>7092</v>
      </c>
      <c r="L741" s="176" t="s">
        <v>857</v>
      </c>
    </row>
    <row r="742" spans="1:12" ht="90" x14ac:dyDescent="0.25">
      <c r="A742" s="177" t="s">
        <v>10444</v>
      </c>
      <c r="B742" s="177" t="s">
        <v>10441</v>
      </c>
      <c r="C742" s="177" t="s">
        <v>10442</v>
      </c>
      <c r="D742" s="177" t="s">
        <v>10443</v>
      </c>
      <c r="E742" s="177" t="s">
        <v>7265</v>
      </c>
      <c r="F742" s="177" t="s">
        <v>7266</v>
      </c>
      <c r="G742" s="177" t="s">
        <v>7267</v>
      </c>
      <c r="H742" s="177" t="s">
        <v>7268</v>
      </c>
      <c r="I742" s="177" t="s">
        <v>6875</v>
      </c>
      <c r="J742" s="177" t="s">
        <v>6875</v>
      </c>
      <c r="K742" s="177" t="s">
        <v>6875</v>
      </c>
      <c r="L742" s="177" t="s">
        <v>6917</v>
      </c>
    </row>
    <row r="743" spans="1:12" ht="45" x14ac:dyDescent="0.25">
      <c r="A743" s="176" t="s">
        <v>10448</v>
      </c>
      <c r="B743" s="176" t="s">
        <v>10445</v>
      </c>
      <c r="C743" s="176" t="s">
        <v>10446</v>
      </c>
      <c r="D743" s="176" t="s">
        <v>10447</v>
      </c>
      <c r="E743" s="176" t="s">
        <v>10449</v>
      </c>
      <c r="F743" s="176" t="s">
        <v>10450</v>
      </c>
      <c r="G743" s="176" t="s">
        <v>7577</v>
      </c>
      <c r="H743" s="176" t="s">
        <v>10451</v>
      </c>
      <c r="I743" s="176" t="s">
        <v>6875</v>
      </c>
      <c r="J743" s="176" t="s">
        <v>6875</v>
      </c>
      <c r="K743" s="176" t="s">
        <v>6875</v>
      </c>
      <c r="L743" s="176" t="s">
        <v>6884</v>
      </c>
    </row>
    <row r="744" spans="1:12" ht="67.5" x14ac:dyDescent="0.25">
      <c r="A744" s="177" t="s">
        <v>10455</v>
      </c>
      <c r="B744" s="177" t="s">
        <v>10452</v>
      </c>
      <c r="C744" s="177" t="s">
        <v>10453</v>
      </c>
      <c r="D744" s="177" t="s">
        <v>10454</v>
      </c>
      <c r="E744" s="177" t="s">
        <v>10456</v>
      </c>
      <c r="F744" s="177" t="s">
        <v>10457</v>
      </c>
      <c r="G744" s="177" t="s">
        <v>6956</v>
      </c>
      <c r="H744" s="177" t="s">
        <v>10457</v>
      </c>
      <c r="I744" s="177" t="s">
        <v>6875</v>
      </c>
      <c r="J744" s="177" t="s">
        <v>6875</v>
      </c>
      <c r="K744" s="177" t="s">
        <v>6875</v>
      </c>
      <c r="L744" s="177" t="s">
        <v>6884</v>
      </c>
    </row>
    <row r="745" spans="1:12" ht="67.5" x14ac:dyDescent="0.25">
      <c r="A745" s="176" t="s">
        <v>10461</v>
      </c>
      <c r="B745" s="176" t="s">
        <v>10458</v>
      </c>
      <c r="C745" s="176" t="s">
        <v>10459</v>
      </c>
      <c r="D745" s="176" t="s">
        <v>10460</v>
      </c>
      <c r="E745" s="176" t="s">
        <v>10462</v>
      </c>
      <c r="F745" s="176" t="s">
        <v>10463</v>
      </c>
      <c r="G745" s="176" t="s">
        <v>7977</v>
      </c>
      <c r="H745" s="176" t="s">
        <v>10464</v>
      </c>
      <c r="I745" s="176" t="s">
        <v>6875</v>
      </c>
      <c r="J745" s="176" t="s">
        <v>6875</v>
      </c>
      <c r="K745" s="176" t="s">
        <v>7092</v>
      </c>
      <c r="L745" s="176" t="s">
        <v>857</v>
      </c>
    </row>
    <row r="746" spans="1:12" ht="56.25" x14ac:dyDescent="0.25">
      <c r="A746" s="177" t="s">
        <v>6875</v>
      </c>
      <c r="B746" s="177" t="s">
        <v>10465</v>
      </c>
      <c r="C746" s="177" t="s">
        <v>10466</v>
      </c>
      <c r="D746" s="177" t="s">
        <v>10467</v>
      </c>
      <c r="E746" s="177" t="s">
        <v>10468</v>
      </c>
      <c r="F746" s="177" t="s">
        <v>10469</v>
      </c>
      <c r="G746" s="177" t="s">
        <v>6994</v>
      </c>
      <c r="H746" s="177" t="s">
        <v>10469</v>
      </c>
      <c r="I746" s="177" t="s">
        <v>6875</v>
      </c>
      <c r="J746" s="177" t="s">
        <v>6875</v>
      </c>
      <c r="K746" s="177" t="s">
        <v>6875</v>
      </c>
      <c r="L746" s="177" t="s">
        <v>857</v>
      </c>
    </row>
    <row r="747" spans="1:12" ht="112.5" x14ac:dyDescent="0.25">
      <c r="A747" s="176" t="s">
        <v>1083</v>
      </c>
      <c r="B747" s="176" t="s">
        <v>10470</v>
      </c>
      <c r="C747" s="176" t="s">
        <v>10471</v>
      </c>
      <c r="D747" s="176" t="s">
        <v>10472</v>
      </c>
      <c r="E747" s="176" t="s">
        <v>9468</v>
      </c>
      <c r="F747" s="176" t="s">
        <v>9469</v>
      </c>
      <c r="G747" s="176" t="s">
        <v>6994</v>
      </c>
      <c r="H747" s="176" t="s">
        <v>9469</v>
      </c>
      <c r="I747" s="176" t="s">
        <v>6875</v>
      </c>
      <c r="J747" s="176" t="s">
        <v>6875</v>
      </c>
      <c r="K747" s="176" t="s">
        <v>6875</v>
      </c>
      <c r="L747" s="176" t="s">
        <v>6917</v>
      </c>
    </row>
    <row r="748" spans="1:12" ht="78.75" x14ac:dyDescent="0.25">
      <c r="A748" s="177" t="s">
        <v>10476</v>
      </c>
      <c r="B748" s="177" t="s">
        <v>10473</v>
      </c>
      <c r="C748" s="177" t="s">
        <v>10474</v>
      </c>
      <c r="D748" s="177" t="s">
        <v>10475</v>
      </c>
      <c r="E748" s="177" t="s">
        <v>10477</v>
      </c>
      <c r="F748" s="177" t="s">
        <v>10478</v>
      </c>
      <c r="G748" s="177" t="s">
        <v>6975</v>
      </c>
      <c r="H748" s="177" t="s">
        <v>10479</v>
      </c>
      <c r="I748" s="177" t="s">
        <v>6875</v>
      </c>
      <c r="J748" s="177" t="s">
        <v>6875</v>
      </c>
      <c r="K748" s="177" t="s">
        <v>6875</v>
      </c>
      <c r="L748" s="177" t="s">
        <v>6917</v>
      </c>
    </row>
    <row r="749" spans="1:12" ht="56.25" x14ac:dyDescent="0.25">
      <c r="A749" s="176" t="s">
        <v>1266</v>
      </c>
      <c r="B749" s="176" t="s">
        <v>10480</v>
      </c>
      <c r="C749" s="176" t="s">
        <v>10481</v>
      </c>
      <c r="D749" s="176" t="s">
        <v>1267</v>
      </c>
      <c r="E749" s="176" t="s">
        <v>10482</v>
      </c>
      <c r="F749" s="176" t="s">
        <v>10483</v>
      </c>
      <c r="G749" s="176" t="s">
        <v>10484</v>
      </c>
      <c r="H749" s="176" t="s">
        <v>10485</v>
      </c>
      <c r="I749" s="176" t="s">
        <v>6875</v>
      </c>
      <c r="J749" s="176" t="s">
        <v>6875</v>
      </c>
      <c r="K749" s="176" t="s">
        <v>6875</v>
      </c>
      <c r="L749" s="176" t="s">
        <v>6884</v>
      </c>
    </row>
    <row r="750" spans="1:12" ht="45" x14ac:dyDescent="0.25">
      <c r="A750" s="177" t="s">
        <v>1083</v>
      </c>
      <c r="B750" s="177" t="s">
        <v>10486</v>
      </c>
      <c r="C750" s="177" t="s">
        <v>10487</v>
      </c>
      <c r="D750" s="177" t="s">
        <v>10488</v>
      </c>
      <c r="E750" s="177" t="s">
        <v>7265</v>
      </c>
      <c r="F750" s="177" t="s">
        <v>7266</v>
      </c>
      <c r="G750" s="177" t="s">
        <v>7267</v>
      </c>
      <c r="H750" s="177" t="s">
        <v>7268</v>
      </c>
      <c r="I750" s="177" t="s">
        <v>6875</v>
      </c>
      <c r="J750" s="177" t="s">
        <v>6875</v>
      </c>
      <c r="K750" s="177" t="s">
        <v>6875</v>
      </c>
      <c r="L750" s="177" t="s">
        <v>6917</v>
      </c>
    </row>
    <row r="751" spans="1:12" ht="168.75" x14ac:dyDescent="0.25">
      <c r="A751" s="176" t="s">
        <v>6875</v>
      </c>
      <c r="B751" s="176" t="s">
        <v>10489</v>
      </c>
      <c r="C751" s="176" t="s">
        <v>10490</v>
      </c>
      <c r="D751" s="176" t="s">
        <v>6875</v>
      </c>
      <c r="E751" s="176" t="s">
        <v>8415</v>
      </c>
      <c r="F751" s="176" t="s">
        <v>8416</v>
      </c>
      <c r="G751" s="176" t="s">
        <v>6994</v>
      </c>
      <c r="H751" s="176" t="s">
        <v>8417</v>
      </c>
      <c r="I751" s="176" t="s">
        <v>6875</v>
      </c>
      <c r="J751" s="176" t="s">
        <v>7671</v>
      </c>
      <c r="K751" s="176" t="s">
        <v>10366</v>
      </c>
      <c r="L751" s="176" t="s">
        <v>857</v>
      </c>
    </row>
    <row r="752" spans="1:12" ht="90" x14ac:dyDescent="0.25">
      <c r="A752" s="177" t="s">
        <v>10494</v>
      </c>
      <c r="B752" s="177" t="s">
        <v>10491</v>
      </c>
      <c r="C752" s="177" t="s">
        <v>10492</v>
      </c>
      <c r="D752" s="177" t="s">
        <v>10493</v>
      </c>
      <c r="E752" s="177" t="s">
        <v>10495</v>
      </c>
      <c r="F752" s="177" t="s">
        <v>10496</v>
      </c>
      <c r="G752" s="177" t="s">
        <v>6929</v>
      </c>
      <c r="H752" s="177" t="s">
        <v>10497</v>
      </c>
      <c r="I752" s="177" t="s">
        <v>6875</v>
      </c>
      <c r="J752" s="177" t="s">
        <v>6875</v>
      </c>
      <c r="K752" s="177" t="s">
        <v>6875</v>
      </c>
      <c r="L752" s="177" t="s">
        <v>857</v>
      </c>
    </row>
    <row r="753" spans="1:12" ht="78.75" x14ac:dyDescent="0.25">
      <c r="A753" s="176" t="s">
        <v>4476</v>
      </c>
      <c r="B753" s="176" t="s">
        <v>10498</v>
      </c>
      <c r="C753" s="176" t="s">
        <v>10499</v>
      </c>
      <c r="D753" s="176" t="s">
        <v>4478</v>
      </c>
      <c r="E753" s="176" t="s">
        <v>10500</v>
      </c>
      <c r="F753" s="176" t="s">
        <v>10501</v>
      </c>
      <c r="G753" s="176" t="s">
        <v>6929</v>
      </c>
      <c r="H753" s="176" t="s">
        <v>10502</v>
      </c>
      <c r="I753" s="176" t="s">
        <v>6875</v>
      </c>
      <c r="J753" s="176" t="s">
        <v>10503</v>
      </c>
      <c r="K753" s="176" t="s">
        <v>6875</v>
      </c>
      <c r="L753" s="176" t="s">
        <v>857</v>
      </c>
    </row>
    <row r="754" spans="1:12" ht="90" x14ac:dyDescent="0.25">
      <c r="A754" s="177" t="s">
        <v>4643</v>
      </c>
      <c r="B754" s="177" t="s">
        <v>10504</v>
      </c>
      <c r="C754" s="177" t="s">
        <v>10505</v>
      </c>
      <c r="D754" s="177" t="s">
        <v>4645</v>
      </c>
      <c r="E754" s="177" t="s">
        <v>10506</v>
      </c>
      <c r="F754" s="177" t="s">
        <v>10507</v>
      </c>
      <c r="G754" s="177" t="s">
        <v>6929</v>
      </c>
      <c r="H754" s="177" t="s">
        <v>10508</v>
      </c>
      <c r="I754" s="177" t="s">
        <v>7116</v>
      </c>
      <c r="J754" s="177" t="s">
        <v>10509</v>
      </c>
      <c r="K754" s="177" t="s">
        <v>6875</v>
      </c>
      <c r="L754" s="177" t="s">
        <v>857</v>
      </c>
    </row>
    <row r="755" spans="1:12" ht="78.75" x14ac:dyDescent="0.25">
      <c r="A755" s="176" t="s">
        <v>3822</v>
      </c>
      <c r="B755" s="176" t="s">
        <v>10510</v>
      </c>
      <c r="C755" s="176" t="s">
        <v>10511</v>
      </c>
      <c r="D755" s="176" t="s">
        <v>3824</v>
      </c>
      <c r="E755" s="176" t="s">
        <v>10500</v>
      </c>
      <c r="F755" s="176" t="s">
        <v>10501</v>
      </c>
      <c r="G755" s="176" t="s">
        <v>6929</v>
      </c>
      <c r="H755" s="176" t="s">
        <v>10502</v>
      </c>
      <c r="I755" s="176" t="s">
        <v>6875</v>
      </c>
      <c r="J755" s="176" t="s">
        <v>10512</v>
      </c>
      <c r="K755" s="176" t="s">
        <v>6875</v>
      </c>
      <c r="L755" s="176" t="s">
        <v>857</v>
      </c>
    </row>
    <row r="756" spans="1:12" ht="101.25" x14ac:dyDescent="0.25">
      <c r="A756" s="177" t="s">
        <v>2590</v>
      </c>
      <c r="B756" s="177" t="s">
        <v>10513</v>
      </c>
      <c r="C756" s="177" t="s">
        <v>10514</v>
      </c>
      <c r="D756" s="177" t="s">
        <v>5361</v>
      </c>
      <c r="E756" s="177" t="s">
        <v>10515</v>
      </c>
      <c r="F756" s="177" t="s">
        <v>10516</v>
      </c>
      <c r="G756" s="177" t="s">
        <v>6929</v>
      </c>
      <c r="H756" s="177" t="s">
        <v>10517</v>
      </c>
      <c r="I756" s="177" t="s">
        <v>6875</v>
      </c>
      <c r="J756" s="177" t="s">
        <v>10518</v>
      </c>
      <c r="K756" s="177" t="s">
        <v>6875</v>
      </c>
      <c r="L756" s="177" t="s">
        <v>857</v>
      </c>
    </row>
    <row r="757" spans="1:12" ht="78.75" x14ac:dyDescent="0.25">
      <c r="A757" s="176" t="s">
        <v>5362</v>
      </c>
      <c r="B757" s="176" t="s">
        <v>10519</v>
      </c>
      <c r="C757" s="176" t="s">
        <v>10520</v>
      </c>
      <c r="D757" s="176" t="s">
        <v>5364</v>
      </c>
      <c r="E757" s="176" t="s">
        <v>10500</v>
      </c>
      <c r="F757" s="176" t="s">
        <v>10501</v>
      </c>
      <c r="G757" s="176" t="s">
        <v>6929</v>
      </c>
      <c r="H757" s="176" t="s">
        <v>10502</v>
      </c>
      <c r="I757" s="176" t="s">
        <v>6875</v>
      </c>
      <c r="J757" s="176" t="s">
        <v>10512</v>
      </c>
      <c r="K757" s="176" t="s">
        <v>6875</v>
      </c>
      <c r="L757" s="176" t="s">
        <v>857</v>
      </c>
    </row>
    <row r="758" spans="1:12" ht="101.25" x14ac:dyDescent="0.25">
      <c r="A758" s="177" t="s">
        <v>1550</v>
      </c>
      <c r="B758" s="177" t="s">
        <v>10521</v>
      </c>
      <c r="C758" s="177" t="s">
        <v>10522</v>
      </c>
      <c r="D758" s="177" t="s">
        <v>3023</v>
      </c>
      <c r="E758" s="177" t="s">
        <v>10515</v>
      </c>
      <c r="F758" s="177" t="s">
        <v>10516</v>
      </c>
      <c r="G758" s="177" t="s">
        <v>6929</v>
      </c>
      <c r="H758" s="177" t="s">
        <v>10517</v>
      </c>
      <c r="I758" s="177" t="s">
        <v>6875</v>
      </c>
      <c r="J758" s="177" t="s">
        <v>10523</v>
      </c>
      <c r="K758" s="177" t="s">
        <v>6875</v>
      </c>
      <c r="L758" s="177" t="s">
        <v>857</v>
      </c>
    </row>
    <row r="759" spans="1:12" ht="101.25" x14ac:dyDescent="0.25">
      <c r="A759" s="176" t="s">
        <v>3027</v>
      </c>
      <c r="B759" s="176" t="s">
        <v>10524</v>
      </c>
      <c r="C759" s="176" t="s">
        <v>10525</v>
      </c>
      <c r="D759" s="176" t="s">
        <v>3029</v>
      </c>
      <c r="E759" s="176" t="s">
        <v>10515</v>
      </c>
      <c r="F759" s="176" t="s">
        <v>10516</v>
      </c>
      <c r="G759" s="176" t="s">
        <v>6929</v>
      </c>
      <c r="H759" s="176" t="s">
        <v>10517</v>
      </c>
      <c r="I759" s="176" t="s">
        <v>6875</v>
      </c>
      <c r="J759" s="176" t="s">
        <v>10523</v>
      </c>
      <c r="K759" s="176" t="s">
        <v>6875</v>
      </c>
      <c r="L759" s="176" t="s">
        <v>857</v>
      </c>
    </row>
    <row r="760" spans="1:12" ht="90" x14ac:dyDescent="0.25">
      <c r="A760" s="177" t="s">
        <v>3455</v>
      </c>
      <c r="B760" s="177" t="s">
        <v>10526</v>
      </c>
      <c r="C760" s="177" t="s">
        <v>10527</v>
      </c>
      <c r="D760" s="177" t="s">
        <v>3457</v>
      </c>
      <c r="E760" s="177" t="s">
        <v>10528</v>
      </c>
      <c r="F760" s="177" t="s">
        <v>10529</v>
      </c>
      <c r="G760" s="177" t="s">
        <v>8074</v>
      </c>
      <c r="H760" s="177" t="s">
        <v>10530</v>
      </c>
      <c r="I760" s="177" t="s">
        <v>6875</v>
      </c>
      <c r="J760" s="177" t="s">
        <v>10531</v>
      </c>
      <c r="K760" s="177" t="s">
        <v>7868</v>
      </c>
      <c r="L760" s="177" t="s">
        <v>857</v>
      </c>
    </row>
    <row r="761" spans="1:12" ht="101.25" x14ac:dyDescent="0.25">
      <c r="A761" s="176" t="s">
        <v>2368</v>
      </c>
      <c r="B761" s="176" t="s">
        <v>10532</v>
      </c>
      <c r="C761" s="176" t="s">
        <v>10533</v>
      </c>
      <c r="D761" s="176" t="s">
        <v>5202</v>
      </c>
      <c r="E761" s="176" t="s">
        <v>10534</v>
      </c>
      <c r="F761" s="176" t="s">
        <v>10535</v>
      </c>
      <c r="G761" s="176" t="s">
        <v>7701</v>
      </c>
      <c r="H761" s="176" t="s">
        <v>10536</v>
      </c>
      <c r="I761" s="176" t="s">
        <v>6875</v>
      </c>
      <c r="J761" s="176" t="s">
        <v>6875</v>
      </c>
      <c r="K761" s="176" t="s">
        <v>6875</v>
      </c>
      <c r="L761" s="176" t="s">
        <v>857</v>
      </c>
    </row>
    <row r="762" spans="1:12" ht="33.75" x14ac:dyDescent="0.25">
      <c r="A762" s="177" t="s">
        <v>10539</v>
      </c>
      <c r="B762" s="177" t="s">
        <v>10537</v>
      </c>
      <c r="C762" s="177" t="s">
        <v>10538</v>
      </c>
      <c r="D762" s="177" t="s">
        <v>1399</v>
      </c>
      <c r="E762" s="177" t="s">
        <v>10540</v>
      </c>
      <c r="F762" s="177" t="s">
        <v>10541</v>
      </c>
      <c r="G762" s="177" t="s">
        <v>7465</v>
      </c>
      <c r="H762" s="177" t="s">
        <v>10541</v>
      </c>
      <c r="I762" s="177" t="s">
        <v>6875</v>
      </c>
      <c r="J762" s="177" t="s">
        <v>7619</v>
      </c>
      <c r="K762" s="177" t="s">
        <v>6875</v>
      </c>
      <c r="L762" s="177" t="s">
        <v>857</v>
      </c>
    </row>
    <row r="763" spans="1:12" ht="67.5" x14ac:dyDescent="0.25">
      <c r="A763" s="176" t="s">
        <v>3472</v>
      </c>
      <c r="B763" s="176" t="s">
        <v>10542</v>
      </c>
      <c r="C763" s="176" t="s">
        <v>10543</v>
      </c>
      <c r="D763" s="176" t="s">
        <v>3474</v>
      </c>
      <c r="E763" s="176" t="s">
        <v>8415</v>
      </c>
      <c r="F763" s="176" t="s">
        <v>8416</v>
      </c>
      <c r="G763" s="176" t="s">
        <v>6994</v>
      </c>
      <c r="H763" s="176" t="s">
        <v>8417</v>
      </c>
      <c r="I763" s="176" t="s">
        <v>6875</v>
      </c>
      <c r="J763" s="176" t="s">
        <v>8188</v>
      </c>
      <c r="K763" s="176" t="s">
        <v>6875</v>
      </c>
      <c r="L763" s="176" t="s">
        <v>6884</v>
      </c>
    </row>
    <row r="764" spans="1:12" ht="135" x14ac:dyDescent="0.25">
      <c r="A764" s="177" t="s">
        <v>5512</v>
      </c>
      <c r="B764" s="177" t="s">
        <v>10544</v>
      </c>
      <c r="C764" s="177" t="s">
        <v>10545</v>
      </c>
      <c r="D764" s="177" t="s">
        <v>5514</v>
      </c>
      <c r="E764" s="177" t="s">
        <v>10546</v>
      </c>
      <c r="F764" s="177" t="s">
        <v>10547</v>
      </c>
      <c r="G764" s="177" t="s">
        <v>10548</v>
      </c>
      <c r="H764" s="177" t="s">
        <v>10549</v>
      </c>
      <c r="I764" s="177" t="s">
        <v>6875</v>
      </c>
      <c r="J764" s="177" t="s">
        <v>7099</v>
      </c>
      <c r="K764" s="177" t="s">
        <v>6875</v>
      </c>
      <c r="L764" s="177" t="s">
        <v>6884</v>
      </c>
    </row>
    <row r="765" spans="1:12" ht="135" x14ac:dyDescent="0.25">
      <c r="A765" s="176" t="s">
        <v>5252</v>
      </c>
      <c r="B765" s="176" t="s">
        <v>10550</v>
      </c>
      <c r="C765" s="176" t="s">
        <v>10551</v>
      </c>
      <c r="D765" s="176" t="s">
        <v>5254</v>
      </c>
      <c r="E765" s="176" t="s">
        <v>10546</v>
      </c>
      <c r="F765" s="176" t="s">
        <v>10547</v>
      </c>
      <c r="G765" s="176" t="s">
        <v>10548</v>
      </c>
      <c r="H765" s="176" t="s">
        <v>10549</v>
      </c>
      <c r="I765" s="176" t="s">
        <v>6875</v>
      </c>
      <c r="J765" s="176" t="s">
        <v>7099</v>
      </c>
      <c r="K765" s="176" t="s">
        <v>6875</v>
      </c>
      <c r="L765" s="176" t="s">
        <v>6884</v>
      </c>
    </row>
    <row r="766" spans="1:12" ht="67.5" x14ac:dyDescent="0.25">
      <c r="A766" s="177" t="s">
        <v>6875</v>
      </c>
      <c r="B766" s="177" t="s">
        <v>10552</v>
      </c>
      <c r="C766" s="177" t="s">
        <v>10553</v>
      </c>
      <c r="D766" s="177" t="s">
        <v>6875</v>
      </c>
      <c r="E766" s="177" t="s">
        <v>7109</v>
      </c>
      <c r="F766" s="177" t="s">
        <v>7110</v>
      </c>
      <c r="G766" s="177" t="s">
        <v>7111</v>
      </c>
      <c r="H766" s="177" t="s">
        <v>7112</v>
      </c>
      <c r="I766" s="177" t="s">
        <v>6875</v>
      </c>
      <c r="J766" s="177" t="s">
        <v>7671</v>
      </c>
      <c r="K766" s="177" t="s">
        <v>10366</v>
      </c>
      <c r="L766" s="177" t="s">
        <v>857</v>
      </c>
    </row>
    <row r="767" spans="1:12" ht="67.5" x14ac:dyDescent="0.25">
      <c r="A767" s="176" t="s">
        <v>6875</v>
      </c>
      <c r="B767" s="176" t="s">
        <v>10554</v>
      </c>
      <c r="C767" s="176" t="s">
        <v>10555</v>
      </c>
      <c r="D767" s="176" t="s">
        <v>6875</v>
      </c>
      <c r="E767" s="176" t="s">
        <v>7109</v>
      </c>
      <c r="F767" s="176" t="s">
        <v>7110</v>
      </c>
      <c r="G767" s="176" t="s">
        <v>7111</v>
      </c>
      <c r="H767" s="176" t="s">
        <v>7112</v>
      </c>
      <c r="I767" s="176" t="s">
        <v>6875</v>
      </c>
      <c r="J767" s="176" t="s">
        <v>7671</v>
      </c>
      <c r="K767" s="176" t="s">
        <v>10366</v>
      </c>
      <c r="L767" s="176" t="s">
        <v>857</v>
      </c>
    </row>
    <row r="768" spans="1:12" ht="67.5" x14ac:dyDescent="0.25">
      <c r="A768" s="177" t="s">
        <v>6875</v>
      </c>
      <c r="B768" s="177" t="s">
        <v>10556</v>
      </c>
      <c r="C768" s="177" t="s">
        <v>10557</v>
      </c>
      <c r="D768" s="177" t="s">
        <v>6875</v>
      </c>
      <c r="E768" s="177" t="s">
        <v>8395</v>
      </c>
      <c r="F768" s="177" t="s">
        <v>8396</v>
      </c>
      <c r="G768" s="177" t="s">
        <v>7111</v>
      </c>
      <c r="H768" s="177" t="s">
        <v>8397</v>
      </c>
      <c r="I768" s="177" t="s">
        <v>6875</v>
      </c>
      <c r="J768" s="177" t="s">
        <v>7671</v>
      </c>
      <c r="K768" s="177" t="s">
        <v>10366</v>
      </c>
      <c r="L768" s="177" t="s">
        <v>857</v>
      </c>
    </row>
    <row r="769" spans="1:12" ht="123.75" x14ac:dyDescent="0.25">
      <c r="A769" s="176" t="s">
        <v>6875</v>
      </c>
      <c r="B769" s="176" t="s">
        <v>10558</v>
      </c>
      <c r="C769" s="176" t="s">
        <v>10559</v>
      </c>
      <c r="D769" s="176" t="s">
        <v>6875</v>
      </c>
      <c r="E769" s="176" t="s">
        <v>10560</v>
      </c>
      <c r="F769" s="176" t="s">
        <v>10561</v>
      </c>
      <c r="G769" s="176" t="s">
        <v>6929</v>
      </c>
      <c r="H769" s="176" t="s">
        <v>10562</v>
      </c>
      <c r="I769" s="176" t="s">
        <v>6875</v>
      </c>
      <c r="J769" s="176" t="s">
        <v>10563</v>
      </c>
      <c r="K769" s="176" t="s">
        <v>10366</v>
      </c>
      <c r="L769" s="176" t="s">
        <v>7643</v>
      </c>
    </row>
    <row r="770" spans="1:12" ht="67.5" x14ac:dyDescent="0.25">
      <c r="A770" s="177" t="s">
        <v>10567</v>
      </c>
      <c r="B770" s="177" t="s">
        <v>10564</v>
      </c>
      <c r="C770" s="177" t="s">
        <v>10565</v>
      </c>
      <c r="D770" s="177" t="s">
        <v>10566</v>
      </c>
      <c r="E770" s="177" t="s">
        <v>8415</v>
      </c>
      <c r="F770" s="177" t="s">
        <v>8416</v>
      </c>
      <c r="G770" s="177" t="s">
        <v>6994</v>
      </c>
      <c r="H770" s="177" t="s">
        <v>8417</v>
      </c>
      <c r="I770" s="177" t="s">
        <v>6875</v>
      </c>
      <c r="J770" s="177" t="s">
        <v>7671</v>
      </c>
      <c r="K770" s="177" t="s">
        <v>7868</v>
      </c>
      <c r="L770" s="177" t="s">
        <v>857</v>
      </c>
    </row>
    <row r="771" spans="1:12" ht="67.5" x14ac:dyDescent="0.25">
      <c r="A771" s="176" t="s">
        <v>10571</v>
      </c>
      <c r="B771" s="176" t="s">
        <v>10568</v>
      </c>
      <c r="C771" s="176" t="s">
        <v>10569</v>
      </c>
      <c r="D771" s="176" t="s">
        <v>10570</v>
      </c>
      <c r="E771" s="176" t="s">
        <v>8415</v>
      </c>
      <c r="F771" s="176" t="s">
        <v>8416</v>
      </c>
      <c r="G771" s="176" t="s">
        <v>6994</v>
      </c>
      <c r="H771" s="176" t="s">
        <v>8417</v>
      </c>
      <c r="I771" s="176" t="s">
        <v>6875</v>
      </c>
      <c r="J771" s="176" t="s">
        <v>7671</v>
      </c>
      <c r="K771" s="176" t="s">
        <v>7868</v>
      </c>
      <c r="L771" s="176" t="s">
        <v>857</v>
      </c>
    </row>
    <row r="772" spans="1:12" ht="67.5" x14ac:dyDescent="0.25">
      <c r="A772" s="177" t="s">
        <v>1083</v>
      </c>
      <c r="B772" s="177" t="s">
        <v>10572</v>
      </c>
      <c r="C772" s="177" t="s">
        <v>10573</v>
      </c>
      <c r="D772" s="177" t="s">
        <v>1083</v>
      </c>
      <c r="E772" s="177" t="s">
        <v>8395</v>
      </c>
      <c r="F772" s="177" t="s">
        <v>8396</v>
      </c>
      <c r="G772" s="177" t="s">
        <v>7111</v>
      </c>
      <c r="H772" s="177" t="s">
        <v>8397</v>
      </c>
      <c r="I772" s="177" t="s">
        <v>6875</v>
      </c>
      <c r="J772" s="177" t="s">
        <v>10574</v>
      </c>
      <c r="K772" s="177" t="s">
        <v>10366</v>
      </c>
      <c r="L772" s="177" t="s">
        <v>6884</v>
      </c>
    </row>
    <row r="773" spans="1:12" ht="78.75" x14ac:dyDescent="0.25">
      <c r="A773" s="176" t="s">
        <v>10578</v>
      </c>
      <c r="B773" s="176" t="s">
        <v>10575</v>
      </c>
      <c r="C773" s="176" t="s">
        <v>10576</v>
      </c>
      <c r="D773" s="176" t="s">
        <v>10577</v>
      </c>
      <c r="E773" s="176" t="s">
        <v>8415</v>
      </c>
      <c r="F773" s="176" t="s">
        <v>8416</v>
      </c>
      <c r="G773" s="176" t="s">
        <v>6994</v>
      </c>
      <c r="H773" s="176" t="s">
        <v>8417</v>
      </c>
      <c r="I773" s="176" t="s">
        <v>6875</v>
      </c>
      <c r="J773" s="176" t="s">
        <v>7671</v>
      </c>
      <c r="K773" s="176" t="s">
        <v>10366</v>
      </c>
      <c r="L773" s="176" t="s">
        <v>857</v>
      </c>
    </row>
    <row r="774" spans="1:12" ht="78.75" x14ac:dyDescent="0.25">
      <c r="A774" s="177" t="s">
        <v>6875</v>
      </c>
      <c r="B774" s="177" t="s">
        <v>10579</v>
      </c>
      <c r="C774" s="177" t="s">
        <v>10580</v>
      </c>
      <c r="D774" s="177" t="s">
        <v>6875</v>
      </c>
      <c r="E774" s="177" t="s">
        <v>10581</v>
      </c>
      <c r="F774" s="177" t="s">
        <v>10582</v>
      </c>
      <c r="G774" s="177" t="s">
        <v>7028</v>
      </c>
      <c r="H774" s="177" t="s">
        <v>10583</v>
      </c>
      <c r="I774" s="177" t="s">
        <v>6875</v>
      </c>
      <c r="J774" s="177" t="s">
        <v>8016</v>
      </c>
      <c r="K774" s="177" t="s">
        <v>10366</v>
      </c>
      <c r="L774" s="177" t="s">
        <v>857</v>
      </c>
    </row>
    <row r="775" spans="1:12" ht="67.5" x14ac:dyDescent="0.25">
      <c r="A775" s="176" t="s">
        <v>3518</v>
      </c>
      <c r="B775" s="176" t="s">
        <v>10584</v>
      </c>
      <c r="C775" s="176" t="s">
        <v>10585</v>
      </c>
      <c r="D775" s="176" t="s">
        <v>3520</v>
      </c>
      <c r="E775" s="176" t="s">
        <v>10586</v>
      </c>
      <c r="F775" s="176" t="s">
        <v>10587</v>
      </c>
      <c r="G775" s="176" t="s">
        <v>7111</v>
      </c>
      <c r="H775" s="176" t="s">
        <v>10588</v>
      </c>
      <c r="I775" s="176" t="s">
        <v>6875</v>
      </c>
      <c r="J775" s="176" t="s">
        <v>6875</v>
      </c>
      <c r="K775" s="176" t="s">
        <v>6875</v>
      </c>
      <c r="L775" s="176" t="s">
        <v>857</v>
      </c>
    </row>
    <row r="776" spans="1:12" ht="56.25" x14ac:dyDescent="0.25">
      <c r="A776" s="177" t="s">
        <v>10592</v>
      </c>
      <c r="B776" s="177" t="s">
        <v>10589</v>
      </c>
      <c r="C776" s="177" t="s">
        <v>10590</v>
      </c>
      <c r="D776" s="177" t="s">
        <v>10591</v>
      </c>
      <c r="E776" s="177" t="s">
        <v>10593</v>
      </c>
      <c r="F776" s="177" t="s">
        <v>10594</v>
      </c>
      <c r="G776" s="177" t="s">
        <v>7154</v>
      </c>
      <c r="H776" s="177" t="s">
        <v>10595</v>
      </c>
      <c r="I776" s="177" t="s">
        <v>6875</v>
      </c>
      <c r="J776" s="177" t="s">
        <v>6875</v>
      </c>
      <c r="K776" s="177" t="s">
        <v>6875</v>
      </c>
      <c r="L776" s="177" t="s">
        <v>6884</v>
      </c>
    </row>
    <row r="777" spans="1:12" ht="90" x14ac:dyDescent="0.25">
      <c r="A777" s="176" t="s">
        <v>4447</v>
      </c>
      <c r="B777" s="176" t="s">
        <v>10596</v>
      </c>
      <c r="C777" s="176" t="s">
        <v>10597</v>
      </c>
      <c r="D777" s="176" t="s">
        <v>4449</v>
      </c>
      <c r="E777" s="176" t="s">
        <v>10598</v>
      </c>
      <c r="F777" s="176" t="s">
        <v>10599</v>
      </c>
      <c r="G777" s="176" t="s">
        <v>8905</v>
      </c>
      <c r="H777" s="176" t="s">
        <v>10600</v>
      </c>
      <c r="I777" s="176" t="s">
        <v>6875</v>
      </c>
      <c r="J777" s="176" t="s">
        <v>6875</v>
      </c>
      <c r="K777" s="176" t="s">
        <v>6875</v>
      </c>
      <c r="L777" s="176" t="s">
        <v>857</v>
      </c>
    </row>
    <row r="778" spans="1:12" ht="45" x14ac:dyDescent="0.25">
      <c r="A778" s="177" t="s">
        <v>10604</v>
      </c>
      <c r="B778" s="177" t="s">
        <v>10601</v>
      </c>
      <c r="C778" s="177" t="s">
        <v>10602</v>
      </c>
      <c r="D778" s="177" t="s">
        <v>10603</v>
      </c>
      <c r="E778" s="177" t="s">
        <v>10605</v>
      </c>
      <c r="F778" s="177" t="s">
        <v>10606</v>
      </c>
      <c r="G778" s="177" t="s">
        <v>8074</v>
      </c>
      <c r="H778" s="177" t="s">
        <v>10606</v>
      </c>
      <c r="I778" s="177" t="s">
        <v>6875</v>
      </c>
      <c r="J778" s="177" t="s">
        <v>6875</v>
      </c>
      <c r="K778" s="177" t="s">
        <v>6875</v>
      </c>
      <c r="L778" s="177" t="s">
        <v>857</v>
      </c>
    </row>
    <row r="779" spans="1:12" ht="45" x14ac:dyDescent="0.25">
      <c r="A779" s="176" t="s">
        <v>10610</v>
      </c>
      <c r="B779" s="176" t="s">
        <v>10607</v>
      </c>
      <c r="C779" s="176" t="s">
        <v>10608</v>
      </c>
      <c r="D779" s="176" t="s">
        <v>10609</v>
      </c>
      <c r="E779" s="176" t="s">
        <v>10611</v>
      </c>
      <c r="F779" s="176" t="s">
        <v>10612</v>
      </c>
      <c r="G779" s="176" t="s">
        <v>6923</v>
      </c>
      <c r="H779" s="176" t="s">
        <v>10612</v>
      </c>
      <c r="I779" s="176" t="s">
        <v>6875</v>
      </c>
      <c r="J779" s="176" t="s">
        <v>6875</v>
      </c>
      <c r="K779" s="176" t="s">
        <v>6875</v>
      </c>
      <c r="L779" s="176" t="s">
        <v>6917</v>
      </c>
    </row>
    <row r="780" spans="1:12" ht="112.5" x14ac:dyDescent="0.25">
      <c r="A780" s="177" t="s">
        <v>6073</v>
      </c>
      <c r="B780" s="177" t="s">
        <v>10613</v>
      </c>
      <c r="C780" s="177" t="s">
        <v>10614</v>
      </c>
      <c r="D780" s="177" t="s">
        <v>6320</v>
      </c>
      <c r="E780" s="177" t="s">
        <v>10615</v>
      </c>
      <c r="F780" s="177" t="s">
        <v>10616</v>
      </c>
      <c r="G780" s="177" t="s">
        <v>10548</v>
      </c>
      <c r="H780" s="177" t="s">
        <v>10617</v>
      </c>
      <c r="I780" s="177" t="s">
        <v>6875</v>
      </c>
      <c r="J780" s="177" t="s">
        <v>10618</v>
      </c>
      <c r="K780" s="177" t="s">
        <v>6875</v>
      </c>
      <c r="L780" s="177" t="s">
        <v>6917</v>
      </c>
    </row>
    <row r="781" spans="1:12" ht="157.5" x14ac:dyDescent="0.25">
      <c r="A781" s="176" t="s">
        <v>1083</v>
      </c>
      <c r="B781" s="176" t="s">
        <v>10619</v>
      </c>
      <c r="C781" s="176" t="s">
        <v>10620</v>
      </c>
      <c r="D781" s="176" t="s">
        <v>10621</v>
      </c>
      <c r="E781" s="176" t="s">
        <v>10622</v>
      </c>
      <c r="F781" s="176" t="s">
        <v>10623</v>
      </c>
      <c r="G781" s="176" t="s">
        <v>7324</v>
      </c>
      <c r="H781" s="176" t="s">
        <v>10624</v>
      </c>
      <c r="I781" s="176" t="s">
        <v>6875</v>
      </c>
      <c r="J781" s="176" t="s">
        <v>7099</v>
      </c>
      <c r="K781" s="176" t="s">
        <v>6875</v>
      </c>
      <c r="L781" s="176" t="s">
        <v>6917</v>
      </c>
    </row>
    <row r="782" spans="1:12" ht="90" x14ac:dyDescent="0.25">
      <c r="A782" s="177" t="s">
        <v>1083</v>
      </c>
      <c r="B782" s="177" t="s">
        <v>10625</v>
      </c>
      <c r="C782" s="177" t="s">
        <v>10626</v>
      </c>
      <c r="D782" s="177" t="s">
        <v>10627</v>
      </c>
      <c r="E782" s="177" t="s">
        <v>10628</v>
      </c>
      <c r="F782" s="177" t="s">
        <v>10629</v>
      </c>
      <c r="G782" s="177" t="s">
        <v>6975</v>
      </c>
      <c r="H782" s="177" t="s">
        <v>10630</v>
      </c>
      <c r="I782" s="177" t="s">
        <v>6875</v>
      </c>
      <c r="J782" s="177" t="s">
        <v>6875</v>
      </c>
      <c r="K782" s="177" t="s">
        <v>6875</v>
      </c>
      <c r="L782" s="177" t="s">
        <v>6917</v>
      </c>
    </row>
    <row r="783" spans="1:12" ht="22.5" x14ac:dyDescent="0.25">
      <c r="A783" s="176" t="s">
        <v>10634</v>
      </c>
      <c r="B783" s="176" t="s">
        <v>10631</v>
      </c>
      <c r="C783" s="176" t="s">
        <v>10632</v>
      </c>
      <c r="D783" s="176" t="s">
        <v>10633</v>
      </c>
      <c r="E783" s="176" t="s">
        <v>9136</v>
      </c>
      <c r="F783" s="176" t="s">
        <v>10635</v>
      </c>
      <c r="G783" s="176" t="s">
        <v>8091</v>
      </c>
      <c r="H783" s="176" t="s">
        <v>10635</v>
      </c>
      <c r="I783" s="176" t="s">
        <v>6875</v>
      </c>
      <c r="J783" s="176" t="s">
        <v>6875</v>
      </c>
      <c r="K783" s="176" t="s">
        <v>6875</v>
      </c>
      <c r="L783" s="176" t="s">
        <v>958</v>
      </c>
    </row>
    <row r="784" spans="1:12" ht="78.75" x14ac:dyDescent="0.25">
      <c r="A784" s="177" t="s">
        <v>10639</v>
      </c>
      <c r="B784" s="177" t="s">
        <v>10636</v>
      </c>
      <c r="C784" s="177" t="s">
        <v>10637</v>
      </c>
      <c r="D784" s="177" t="s">
        <v>10638</v>
      </c>
      <c r="E784" s="177" t="s">
        <v>9136</v>
      </c>
      <c r="F784" s="177" t="s">
        <v>10635</v>
      </c>
      <c r="G784" s="177" t="s">
        <v>8091</v>
      </c>
      <c r="H784" s="177" t="s">
        <v>10635</v>
      </c>
      <c r="I784" s="177" t="s">
        <v>6875</v>
      </c>
      <c r="J784" s="177" t="s">
        <v>6875</v>
      </c>
      <c r="K784" s="177" t="s">
        <v>6875</v>
      </c>
      <c r="L784" s="177" t="s">
        <v>958</v>
      </c>
    </row>
    <row r="785" spans="1:12" ht="45" x14ac:dyDescent="0.25">
      <c r="A785" s="176" t="s">
        <v>6037</v>
      </c>
      <c r="B785" s="176" t="s">
        <v>10640</v>
      </c>
      <c r="C785" s="176" t="s">
        <v>10641</v>
      </c>
      <c r="D785" s="176" t="s">
        <v>6282</v>
      </c>
      <c r="E785" s="176" t="s">
        <v>6979</v>
      </c>
      <c r="F785" s="176" t="s">
        <v>10642</v>
      </c>
      <c r="G785" s="176" t="s">
        <v>6981</v>
      </c>
      <c r="H785" s="176" t="s">
        <v>10642</v>
      </c>
      <c r="I785" s="176" t="s">
        <v>6875</v>
      </c>
      <c r="J785" s="176" t="s">
        <v>6875</v>
      </c>
      <c r="K785" s="176" t="s">
        <v>6875</v>
      </c>
      <c r="L785" s="176" t="s">
        <v>958</v>
      </c>
    </row>
    <row r="786" spans="1:12" ht="78.75" x14ac:dyDescent="0.25">
      <c r="A786" s="177" t="s">
        <v>10646</v>
      </c>
      <c r="B786" s="177" t="s">
        <v>10643</v>
      </c>
      <c r="C786" s="177" t="s">
        <v>10644</v>
      </c>
      <c r="D786" s="177" t="s">
        <v>10645</v>
      </c>
      <c r="E786" s="177" t="s">
        <v>10647</v>
      </c>
      <c r="F786" s="177" t="s">
        <v>10648</v>
      </c>
      <c r="G786" s="177" t="s">
        <v>8074</v>
      </c>
      <c r="H786" s="177" t="s">
        <v>10649</v>
      </c>
      <c r="I786" s="177" t="s">
        <v>6875</v>
      </c>
      <c r="J786" s="177" t="s">
        <v>6875</v>
      </c>
      <c r="K786" s="177" t="s">
        <v>6875</v>
      </c>
      <c r="L786" s="177" t="s">
        <v>10650</v>
      </c>
    </row>
    <row r="787" spans="1:12" ht="101.25" x14ac:dyDescent="0.25">
      <c r="A787" s="176" t="s">
        <v>10654</v>
      </c>
      <c r="B787" s="176" t="s">
        <v>10651</v>
      </c>
      <c r="C787" s="176" t="s">
        <v>10652</v>
      </c>
      <c r="D787" s="176" t="s">
        <v>10653</v>
      </c>
      <c r="E787" s="176" t="s">
        <v>10655</v>
      </c>
      <c r="F787" s="176" t="s">
        <v>10656</v>
      </c>
      <c r="G787" s="176" t="s">
        <v>10657</v>
      </c>
      <c r="H787" s="176" t="s">
        <v>10658</v>
      </c>
      <c r="I787" s="176" t="s">
        <v>7641</v>
      </c>
      <c r="J787" s="176" t="s">
        <v>6875</v>
      </c>
      <c r="K787" s="176" t="s">
        <v>6875</v>
      </c>
      <c r="L787" s="176" t="s">
        <v>10650</v>
      </c>
    </row>
    <row r="788" spans="1:12" ht="33.75" x14ac:dyDescent="0.25">
      <c r="A788" s="177" t="s">
        <v>10662</v>
      </c>
      <c r="B788" s="177" t="s">
        <v>10659</v>
      </c>
      <c r="C788" s="177" t="s">
        <v>10660</v>
      </c>
      <c r="D788" s="177" t="s">
        <v>10661</v>
      </c>
      <c r="E788" s="177" t="s">
        <v>9374</v>
      </c>
      <c r="F788" s="177" t="s">
        <v>9375</v>
      </c>
      <c r="G788" s="177" t="s">
        <v>7618</v>
      </c>
      <c r="H788" s="177" t="s">
        <v>9375</v>
      </c>
      <c r="I788" s="177" t="s">
        <v>6875</v>
      </c>
      <c r="J788" s="177" t="s">
        <v>7619</v>
      </c>
      <c r="K788" s="177" t="s">
        <v>6875</v>
      </c>
      <c r="L788" s="177" t="s">
        <v>857</v>
      </c>
    </row>
    <row r="789" spans="1:12" ht="33.75" x14ac:dyDescent="0.25">
      <c r="A789" s="176" t="s">
        <v>10666</v>
      </c>
      <c r="B789" s="176" t="s">
        <v>10663</v>
      </c>
      <c r="C789" s="176" t="s">
        <v>10664</v>
      </c>
      <c r="D789" s="176" t="s">
        <v>10665</v>
      </c>
      <c r="E789" s="176" t="s">
        <v>9374</v>
      </c>
      <c r="F789" s="176" t="s">
        <v>9375</v>
      </c>
      <c r="G789" s="176" t="s">
        <v>7618</v>
      </c>
      <c r="H789" s="176" t="s">
        <v>9375</v>
      </c>
      <c r="I789" s="176" t="s">
        <v>6875</v>
      </c>
      <c r="J789" s="176" t="s">
        <v>7619</v>
      </c>
      <c r="K789" s="176" t="s">
        <v>6875</v>
      </c>
      <c r="L789" s="176" t="s">
        <v>857</v>
      </c>
    </row>
    <row r="790" spans="1:12" ht="101.25" x14ac:dyDescent="0.25">
      <c r="A790" s="177" t="s">
        <v>6875</v>
      </c>
      <c r="B790" s="177" t="s">
        <v>10667</v>
      </c>
      <c r="C790" s="177" t="s">
        <v>10668</v>
      </c>
      <c r="D790" s="177" t="s">
        <v>6875</v>
      </c>
      <c r="E790" s="177" t="s">
        <v>8309</v>
      </c>
      <c r="F790" s="177" t="s">
        <v>10669</v>
      </c>
      <c r="G790" s="177" t="s">
        <v>6994</v>
      </c>
      <c r="H790" s="177" t="s">
        <v>10669</v>
      </c>
      <c r="I790" s="177" t="s">
        <v>6875</v>
      </c>
      <c r="J790" s="177" t="s">
        <v>7671</v>
      </c>
      <c r="K790" s="177" t="s">
        <v>10366</v>
      </c>
      <c r="L790" s="177" t="s">
        <v>857</v>
      </c>
    </row>
    <row r="791" spans="1:12" ht="56.25" x14ac:dyDescent="0.25">
      <c r="A791" s="176" t="s">
        <v>10673</v>
      </c>
      <c r="B791" s="176" t="s">
        <v>10670</v>
      </c>
      <c r="C791" s="176" t="s">
        <v>10671</v>
      </c>
      <c r="D791" s="176" t="s">
        <v>10672</v>
      </c>
      <c r="E791" s="176" t="s">
        <v>10674</v>
      </c>
      <c r="F791" s="176" t="s">
        <v>10675</v>
      </c>
      <c r="G791" s="176" t="s">
        <v>7111</v>
      </c>
      <c r="H791" s="176" t="s">
        <v>10675</v>
      </c>
      <c r="I791" s="176" t="s">
        <v>6875</v>
      </c>
      <c r="J791" s="176" t="s">
        <v>6875</v>
      </c>
      <c r="K791" s="176" t="s">
        <v>6875</v>
      </c>
      <c r="L791" s="176" t="s">
        <v>857</v>
      </c>
    </row>
    <row r="792" spans="1:12" ht="22.5" x14ac:dyDescent="0.25">
      <c r="A792" s="177" t="s">
        <v>1904</v>
      </c>
      <c r="B792" s="177" t="s">
        <v>10676</v>
      </c>
      <c r="C792" s="177" t="s">
        <v>10677</v>
      </c>
      <c r="D792" s="177" t="s">
        <v>10678</v>
      </c>
      <c r="E792" s="177" t="s">
        <v>9115</v>
      </c>
      <c r="F792" s="177" t="s">
        <v>9116</v>
      </c>
      <c r="G792" s="177" t="s">
        <v>8091</v>
      </c>
      <c r="H792" s="177" t="s">
        <v>9116</v>
      </c>
      <c r="I792" s="177" t="s">
        <v>6875</v>
      </c>
      <c r="J792" s="177" t="s">
        <v>6875</v>
      </c>
      <c r="K792" s="177" t="s">
        <v>6875</v>
      </c>
      <c r="L792" s="177" t="s">
        <v>857</v>
      </c>
    </row>
    <row r="793" spans="1:12" ht="45" x14ac:dyDescent="0.25">
      <c r="A793" s="176" t="s">
        <v>6875</v>
      </c>
      <c r="B793" s="176" t="s">
        <v>10679</v>
      </c>
      <c r="C793" s="176" t="s">
        <v>10680</v>
      </c>
      <c r="D793" s="176" t="s">
        <v>10681</v>
      </c>
      <c r="E793" s="176" t="s">
        <v>6992</v>
      </c>
      <c r="F793" s="176" t="s">
        <v>6993</v>
      </c>
      <c r="G793" s="176" t="s">
        <v>6994</v>
      </c>
      <c r="H793" s="176" t="s">
        <v>6995</v>
      </c>
      <c r="I793" s="176" t="s">
        <v>6875</v>
      </c>
      <c r="J793" s="176" t="s">
        <v>6875</v>
      </c>
      <c r="K793" s="176" t="s">
        <v>6875</v>
      </c>
      <c r="L793" s="176" t="s">
        <v>857</v>
      </c>
    </row>
    <row r="794" spans="1:12" ht="45" x14ac:dyDescent="0.25">
      <c r="A794" s="177" t="s">
        <v>10685</v>
      </c>
      <c r="B794" s="177" t="s">
        <v>10682</v>
      </c>
      <c r="C794" s="177" t="s">
        <v>10683</v>
      </c>
      <c r="D794" s="177" t="s">
        <v>10684</v>
      </c>
      <c r="E794" s="177" t="s">
        <v>8178</v>
      </c>
      <c r="F794" s="177" t="s">
        <v>8179</v>
      </c>
      <c r="G794" s="177" t="s">
        <v>7028</v>
      </c>
      <c r="H794" s="177" t="s">
        <v>8179</v>
      </c>
      <c r="I794" s="177" t="s">
        <v>6875</v>
      </c>
      <c r="J794" s="177" t="s">
        <v>6875</v>
      </c>
      <c r="K794" s="177" t="s">
        <v>6875</v>
      </c>
      <c r="L794" s="177" t="s">
        <v>857</v>
      </c>
    </row>
    <row r="795" spans="1:12" ht="45" x14ac:dyDescent="0.25">
      <c r="A795" s="176" t="s">
        <v>2475</v>
      </c>
      <c r="B795" s="176" t="s">
        <v>10686</v>
      </c>
      <c r="C795" s="176" t="s">
        <v>10687</v>
      </c>
      <c r="D795" s="176" t="s">
        <v>10688</v>
      </c>
      <c r="E795" s="176" t="s">
        <v>9149</v>
      </c>
      <c r="F795" s="176" t="s">
        <v>10689</v>
      </c>
      <c r="G795" s="176" t="s">
        <v>6994</v>
      </c>
      <c r="H795" s="176" t="s">
        <v>10689</v>
      </c>
      <c r="I795" s="176" t="s">
        <v>6875</v>
      </c>
      <c r="J795" s="176" t="s">
        <v>6875</v>
      </c>
      <c r="K795" s="176" t="s">
        <v>6875</v>
      </c>
      <c r="L795" s="176" t="s">
        <v>857</v>
      </c>
    </row>
    <row r="796" spans="1:12" ht="123.75" x14ac:dyDescent="0.25">
      <c r="A796" s="177" t="s">
        <v>10693</v>
      </c>
      <c r="B796" s="177" t="s">
        <v>10690</v>
      </c>
      <c r="C796" s="177" t="s">
        <v>10691</v>
      </c>
      <c r="D796" s="177" t="s">
        <v>10692</v>
      </c>
      <c r="E796" s="177" t="s">
        <v>10694</v>
      </c>
      <c r="F796" s="177" t="s">
        <v>10695</v>
      </c>
      <c r="G796" s="177" t="s">
        <v>10696</v>
      </c>
      <c r="H796" s="177" t="s">
        <v>7849</v>
      </c>
      <c r="I796" s="177" t="s">
        <v>6875</v>
      </c>
      <c r="J796" s="177" t="s">
        <v>10697</v>
      </c>
      <c r="K796" s="177" t="s">
        <v>9200</v>
      </c>
      <c r="L796" s="177" t="s">
        <v>857</v>
      </c>
    </row>
    <row r="797" spans="1:12" ht="78.75" x14ac:dyDescent="0.25">
      <c r="A797" s="176" t="s">
        <v>6875</v>
      </c>
      <c r="B797" s="176" t="s">
        <v>10698</v>
      </c>
      <c r="C797" s="176" t="s">
        <v>10699</v>
      </c>
      <c r="D797" s="176" t="s">
        <v>6875</v>
      </c>
      <c r="E797" s="176" t="s">
        <v>7848</v>
      </c>
      <c r="F797" s="176" t="s">
        <v>7849</v>
      </c>
      <c r="G797" s="176" t="s">
        <v>7465</v>
      </c>
      <c r="H797" s="176" t="s">
        <v>6875</v>
      </c>
      <c r="I797" s="176" t="s">
        <v>6875</v>
      </c>
      <c r="J797" s="176" t="s">
        <v>10700</v>
      </c>
      <c r="K797" s="176" t="s">
        <v>7113</v>
      </c>
      <c r="L797" s="176" t="s">
        <v>857</v>
      </c>
    </row>
    <row r="798" spans="1:12" ht="22.5" x14ac:dyDescent="0.25">
      <c r="A798" s="177" t="s">
        <v>10703</v>
      </c>
      <c r="B798" s="177" t="s">
        <v>10701</v>
      </c>
      <c r="C798" s="177" t="s">
        <v>10702</v>
      </c>
      <c r="D798" s="177" t="s">
        <v>6875</v>
      </c>
      <c r="E798" s="177" t="s">
        <v>10704</v>
      </c>
      <c r="F798" s="177" t="s">
        <v>10705</v>
      </c>
      <c r="G798" s="177" t="s">
        <v>10705</v>
      </c>
      <c r="H798" s="177" t="s">
        <v>10705</v>
      </c>
      <c r="I798" s="177" t="s">
        <v>6875</v>
      </c>
      <c r="J798" s="177" t="s">
        <v>6875</v>
      </c>
      <c r="K798" s="177" t="s">
        <v>6875</v>
      </c>
      <c r="L798" s="177" t="s">
        <v>6977</v>
      </c>
    </row>
    <row r="799" spans="1:12" ht="22.5" x14ac:dyDescent="0.25">
      <c r="A799" s="176" t="s">
        <v>6875</v>
      </c>
      <c r="B799" s="176" t="s">
        <v>10706</v>
      </c>
      <c r="C799" s="176" t="s">
        <v>10707</v>
      </c>
      <c r="D799" s="176" t="s">
        <v>6875</v>
      </c>
      <c r="E799" s="176" t="s">
        <v>10704</v>
      </c>
      <c r="F799" s="176" t="s">
        <v>10705</v>
      </c>
      <c r="G799" s="176" t="s">
        <v>10705</v>
      </c>
      <c r="H799" s="176" t="s">
        <v>10705</v>
      </c>
      <c r="I799" s="176" t="s">
        <v>6875</v>
      </c>
      <c r="J799" s="176" t="s">
        <v>6875</v>
      </c>
      <c r="K799" s="176" t="s">
        <v>7231</v>
      </c>
      <c r="L799" s="176" t="s">
        <v>6977</v>
      </c>
    </row>
    <row r="800" spans="1:12" ht="78.75" x14ac:dyDescent="0.25">
      <c r="A800" s="177" t="s">
        <v>10711</v>
      </c>
      <c r="B800" s="177" t="s">
        <v>10708</v>
      </c>
      <c r="C800" s="177" t="s">
        <v>10709</v>
      </c>
      <c r="D800" s="177" t="s">
        <v>10710</v>
      </c>
      <c r="E800" s="177" t="s">
        <v>10712</v>
      </c>
      <c r="F800" s="177" t="s">
        <v>10713</v>
      </c>
      <c r="G800" s="177" t="s">
        <v>7097</v>
      </c>
      <c r="H800" s="177" t="s">
        <v>10714</v>
      </c>
      <c r="I800" s="177" t="s">
        <v>6875</v>
      </c>
      <c r="J800" s="177" t="s">
        <v>6875</v>
      </c>
      <c r="K800" s="177" t="s">
        <v>6875</v>
      </c>
      <c r="L800" s="177" t="s">
        <v>857</v>
      </c>
    </row>
    <row r="801" spans="1:12" ht="45" x14ac:dyDescent="0.25">
      <c r="A801" s="176" t="s">
        <v>10718</v>
      </c>
      <c r="B801" s="176" t="s">
        <v>10715</v>
      </c>
      <c r="C801" s="176" t="s">
        <v>10716</v>
      </c>
      <c r="D801" s="176" t="s">
        <v>10717</v>
      </c>
      <c r="E801" s="176" t="s">
        <v>10719</v>
      </c>
      <c r="F801" s="176" t="s">
        <v>10720</v>
      </c>
      <c r="G801" s="176" t="s">
        <v>9629</v>
      </c>
      <c r="H801" s="176" t="s">
        <v>10720</v>
      </c>
      <c r="I801" s="176" t="s">
        <v>6875</v>
      </c>
      <c r="J801" s="176" t="s">
        <v>6875</v>
      </c>
      <c r="K801" s="176" t="s">
        <v>6875</v>
      </c>
      <c r="L801" s="176" t="s">
        <v>857</v>
      </c>
    </row>
    <row r="802" spans="1:12" ht="101.25" x14ac:dyDescent="0.25">
      <c r="A802" s="177" t="s">
        <v>6875</v>
      </c>
      <c r="B802" s="177" t="s">
        <v>10721</v>
      </c>
      <c r="C802" s="177" t="s">
        <v>10722</v>
      </c>
      <c r="D802" s="177" t="s">
        <v>6875</v>
      </c>
      <c r="E802" s="177" t="s">
        <v>7634</v>
      </c>
      <c r="F802" s="177" t="s">
        <v>7670</v>
      </c>
      <c r="G802" s="177" t="s">
        <v>7028</v>
      </c>
      <c r="H802" s="177" t="s">
        <v>7670</v>
      </c>
      <c r="I802" s="177" t="s">
        <v>6875</v>
      </c>
      <c r="J802" s="177" t="s">
        <v>7671</v>
      </c>
      <c r="K802" s="177" t="s">
        <v>10366</v>
      </c>
      <c r="L802" s="177" t="s">
        <v>857</v>
      </c>
    </row>
    <row r="803" spans="1:12" ht="22.5" x14ac:dyDescent="0.25">
      <c r="A803" s="176" t="s">
        <v>10726</v>
      </c>
      <c r="B803" s="176" t="s">
        <v>10723</v>
      </c>
      <c r="C803" s="176" t="s">
        <v>10724</v>
      </c>
      <c r="D803" s="176" t="s">
        <v>10725</v>
      </c>
      <c r="E803" s="176" t="s">
        <v>7249</v>
      </c>
      <c r="F803" s="176" t="s">
        <v>7250</v>
      </c>
      <c r="G803" s="176" t="s">
        <v>7028</v>
      </c>
      <c r="H803" s="176" t="s">
        <v>7250</v>
      </c>
      <c r="I803" s="176" t="s">
        <v>6875</v>
      </c>
      <c r="J803" s="176" t="s">
        <v>6875</v>
      </c>
      <c r="K803" s="176" t="s">
        <v>6875</v>
      </c>
      <c r="L803" s="176" t="s">
        <v>857</v>
      </c>
    </row>
    <row r="804" spans="1:12" ht="33.75" x14ac:dyDescent="0.25">
      <c r="A804" s="177" t="s">
        <v>10730</v>
      </c>
      <c r="B804" s="177" t="s">
        <v>10727</v>
      </c>
      <c r="C804" s="177" t="s">
        <v>10728</v>
      </c>
      <c r="D804" s="177" t="s">
        <v>10729</v>
      </c>
      <c r="E804" s="177" t="s">
        <v>8455</v>
      </c>
      <c r="F804" s="177" t="s">
        <v>10731</v>
      </c>
      <c r="G804" s="177" t="s">
        <v>7130</v>
      </c>
      <c r="H804" s="177" t="s">
        <v>10731</v>
      </c>
      <c r="I804" s="177" t="s">
        <v>6875</v>
      </c>
      <c r="J804" s="177" t="s">
        <v>6875</v>
      </c>
      <c r="K804" s="177" t="s">
        <v>6875</v>
      </c>
      <c r="L804" s="177" t="s">
        <v>857</v>
      </c>
    </row>
    <row r="805" spans="1:12" ht="22.5" x14ac:dyDescent="0.25">
      <c r="A805" s="176" t="s">
        <v>10735</v>
      </c>
      <c r="B805" s="176" t="s">
        <v>10732</v>
      </c>
      <c r="C805" s="176" t="s">
        <v>10733</v>
      </c>
      <c r="D805" s="176" t="s">
        <v>10734</v>
      </c>
      <c r="E805" s="176" t="s">
        <v>7589</v>
      </c>
      <c r="F805" s="176" t="s">
        <v>7590</v>
      </c>
      <c r="G805" s="176" t="s">
        <v>7591</v>
      </c>
      <c r="H805" s="176" t="s">
        <v>7590</v>
      </c>
      <c r="I805" s="176" t="s">
        <v>6875</v>
      </c>
      <c r="J805" s="176" t="s">
        <v>6875</v>
      </c>
      <c r="K805" s="176" t="s">
        <v>6875</v>
      </c>
      <c r="L805" s="176" t="s">
        <v>6917</v>
      </c>
    </row>
    <row r="806" spans="1:12" ht="33.75" x14ac:dyDescent="0.25">
      <c r="A806" s="177" t="s">
        <v>10739</v>
      </c>
      <c r="B806" s="177" t="s">
        <v>10736</v>
      </c>
      <c r="C806" s="177" t="s">
        <v>10737</v>
      </c>
      <c r="D806" s="177" t="s">
        <v>10738</v>
      </c>
      <c r="E806" s="177" t="s">
        <v>7763</v>
      </c>
      <c r="F806" s="177" t="s">
        <v>7764</v>
      </c>
      <c r="G806" s="177" t="s">
        <v>7035</v>
      </c>
      <c r="H806" s="177" t="s">
        <v>7764</v>
      </c>
      <c r="I806" s="177" t="s">
        <v>6875</v>
      </c>
      <c r="J806" s="177" t="s">
        <v>6875</v>
      </c>
      <c r="K806" s="177" t="s">
        <v>6875</v>
      </c>
      <c r="L806" s="177" t="s">
        <v>857</v>
      </c>
    </row>
    <row r="807" spans="1:12" ht="45" x14ac:dyDescent="0.25">
      <c r="A807" s="176" t="s">
        <v>10743</v>
      </c>
      <c r="B807" s="176" t="s">
        <v>10740</v>
      </c>
      <c r="C807" s="176" t="s">
        <v>10741</v>
      </c>
      <c r="D807" s="176" t="s">
        <v>10742</v>
      </c>
      <c r="E807" s="176" t="s">
        <v>7540</v>
      </c>
      <c r="F807" s="176" t="s">
        <v>9904</v>
      </c>
      <c r="G807" s="176" t="s">
        <v>7035</v>
      </c>
      <c r="H807" s="176" t="s">
        <v>9904</v>
      </c>
      <c r="I807" s="176" t="s">
        <v>6875</v>
      </c>
      <c r="J807" s="176" t="s">
        <v>6875</v>
      </c>
      <c r="K807" s="176" t="s">
        <v>6875</v>
      </c>
      <c r="L807" s="176" t="s">
        <v>857</v>
      </c>
    </row>
    <row r="808" spans="1:12" ht="78.75" x14ac:dyDescent="0.25">
      <c r="A808" s="177" t="s">
        <v>6875</v>
      </c>
      <c r="B808" s="177" t="s">
        <v>10744</v>
      </c>
      <c r="C808" s="177" t="s">
        <v>10745</v>
      </c>
      <c r="D808" s="177" t="s">
        <v>10746</v>
      </c>
      <c r="E808" s="177" t="s">
        <v>10747</v>
      </c>
      <c r="F808" s="177" t="s">
        <v>10748</v>
      </c>
      <c r="G808" s="177" t="s">
        <v>6915</v>
      </c>
      <c r="H808" s="177" t="s">
        <v>10749</v>
      </c>
      <c r="I808" s="177" t="s">
        <v>6875</v>
      </c>
      <c r="J808" s="177" t="s">
        <v>6875</v>
      </c>
      <c r="K808" s="177" t="s">
        <v>6875</v>
      </c>
      <c r="L808" s="177" t="s">
        <v>857</v>
      </c>
    </row>
    <row r="809" spans="1:12" ht="56.25" x14ac:dyDescent="0.25">
      <c r="A809" s="176" t="s">
        <v>2044</v>
      </c>
      <c r="B809" s="176" t="s">
        <v>10750</v>
      </c>
      <c r="C809" s="176" t="s">
        <v>10751</v>
      </c>
      <c r="D809" s="176" t="s">
        <v>10752</v>
      </c>
      <c r="E809" s="176" t="s">
        <v>10753</v>
      </c>
      <c r="F809" s="176" t="s">
        <v>7809</v>
      </c>
      <c r="G809" s="176" t="s">
        <v>6956</v>
      </c>
      <c r="H809" s="176" t="s">
        <v>7810</v>
      </c>
      <c r="I809" s="176" t="s">
        <v>6875</v>
      </c>
      <c r="J809" s="176" t="s">
        <v>6875</v>
      </c>
      <c r="K809" s="176" t="s">
        <v>6875</v>
      </c>
      <c r="L809" s="176" t="s">
        <v>857</v>
      </c>
    </row>
    <row r="810" spans="1:12" ht="56.25" x14ac:dyDescent="0.25">
      <c r="A810" s="177" t="s">
        <v>6875</v>
      </c>
      <c r="B810" s="177" t="s">
        <v>10754</v>
      </c>
      <c r="C810" s="177" t="s">
        <v>10755</v>
      </c>
      <c r="D810" s="177" t="s">
        <v>6875</v>
      </c>
      <c r="E810" s="177" t="s">
        <v>10756</v>
      </c>
      <c r="F810" s="177" t="s">
        <v>10757</v>
      </c>
      <c r="G810" s="177" t="s">
        <v>9311</v>
      </c>
      <c r="H810" s="177" t="s">
        <v>10757</v>
      </c>
      <c r="I810" s="177" t="s">
        <v>6875</v>
      </c>
      <c r="J810" s="177" t="s">
        <v>6875</v>
      </c>
      <c r="K810" s="177" t="s">
        <v>6931</v>
      </c>
      <c r="L810" s="177" t="s">
        <v>857</v>
      </c>
    </row>
    <row r="811" spans="1:12" ht="67.5" x14ac:dyDescent="0.25">
      <c r="A811" s="176" t="s">
        <v>10761</v>
      </c>
      <c r="B811" s="176" t="s">
        <v>10758</v>
      </c>
      <c r="C811" s="176" t="s">
        <v>10759</v>
      </c>
      <c r="D811" s="176" t="s">
        <v>10760</v>
      </c>
      <c r="E811" s="176" t="s">
        <v>10762</v>
      </c>
      <c r="F811" s="176" t="s">
        <v>10763</v>
      </c>
      <c r="G811" s="176" t="s">
        <v>9311</v>
      </c>
      <c r="H811" s="176" t="s">
        <v>10763</v>
      </c>
      <c r="I811" s="176" t="s">
        <v>6875</v>
      </c>
      <c r="J811" s="176" t="s">
        <v>6875</v>
      </c>
      <c r="K811" s="176" t="s">
        <v>6875</v>
      </c>
      <c r="L811" s="176" t="s">
        <v>857</v>
      </c>
    </row>
    <row r="812" spans="1:12" ht="67.5" x14ac:dyDescent="0.25">
      <c r="A812" s="177" t="s">
        <v>10767</v>
      </c>
      <c r="B812" s="177" t="s">
        <v>10764</v>
      </c>
      <c r="C812" s="177" t="s">
        <v>10765</v>
      </c>
      <c r="D812" s="177" t="s">
        <v>10766</v>
      </c>
      <c r="E812" s="177" t="s">
        <v>10762</v>
      </c>
      <c r="F812" s="177" t="s">
        <v>10763</v>
      </c>
      <c r="G812" s="177" t="s">
        <v>9311</v>
      </c>
      <c r="H812" s="177" t="s">
        <v>10763</v>
      </c>
      <c r="I812" s="177" t="s">
        <v>6875</v>
      </c>
      <c r="J812" s="177" t="s">
        <v>6875</v>
      </c>
      <c r="K812" s="177" t="s">
        <v>6875</v>
      </c>
      <c r="L812" s="177" t="s">
        <v>857</v>
      </c>
    </row>
    <row r="813" spans="1:12" ht="67.5" x14ac:dyDescent="0.25">
      <c r="A813" s="176" t="s">
        <v>10771</v>
      </c>
      <c r="B813" s="176" t="s">
        <v>10768</v>
      </c>
      <c r="C813" s="176" t="s">
        <v>10769</v>
      </c>
      <c r="D813" s="176" t="s">
        <v>10770</v>
      </c>
      <c r="E813" s="176" t="s">
        <v>10762</v>
      </c>
      <c r="F813" s="176" t="s">
        <v>10763</v>
      </c>
      <c r="G813" s="176" t="s">
        <v>9311</v>
      </c>
      <c r="H813" s="176" t="s">
        <v>10763</v>
      </c>
      <c r="I813" s="176" t="s">
        <v>6875</v>
      </c>
      <c r="J813" s="176" t="s">
        <v>6875</v>
      </c>
      <c r="K813" s="176" t="s">
        <v>6875</v>
      </c>
      <c r="L813" s="176" t="s">
        <v>857</v>
      </c>
    </row>
    <row r="814" spans="1:12" ht="56.25" x14ac:dyDescent="0.25">
      <c r="A814" s="177" t="s">
        <v>6875</v>
      </c>
      <c r="B814" s="177" t="s">
        <v>10772</v>
      </c>
      <c r="C814" s="177" t="s">
        <v>10773</v>
      </c>
      <c r="D814" s="177" t="s">
        <v>6875</v>
      </c>
      <c r="E814" s="177" t="s">
        <v>10756</v>
      </c>
      <c r="F814" s="177" t="s">
        <v>10757</v>
      </c>
      <c r="G814" s="177" t="s">
        <v>9311</v>
      </c>
      <c r="H814" s="177" t="s">
        <v>10757</v>
      </c>
      <c r="I814" s="177" t="s">
        <v>6875</v>
      </c>
      <c r="J814" s="177" t="s">
        <v>6875</v>
      </c>
      <c r="K814" s="177" t="s">
        <v>6931</v>
      </c>
      <c r="L814" s="177" t="s">
        <v>857</v>
      </c>
    </row>
    <row r="815" spans="1:12" ht="56.25" x14ac:dyDescent="0.25">
      <c r="A815" s="176" t="s">
        <v>10777</v>
      </c>
      <c r="B815" s="176" t="s">
        <v>10774</v>
      </c>
      <c r="C815" s="176" t="s">
        <v>10775</v>
      </c>
      <c r="D815" s="176" t="s">
        <v>10776</v>
      </c>
      <c r="E815" s="176" t="s">
        <v>10756</v>
      </c>
      <c r="F815" s="176" t="s">
        <v>10757</v>
      </c>
      <c r="G815" s="176" t="s">
        <v>9311</v>
      </c>
      <c r="H815" s="176" t="s">
        <v>10757</v>
      </c>
      <c r="I815" s="176" t="s">
        <v>6875</v>
      </c>
      <c r="J815" s="176" t="s">
        <v>6875</v>
      </c>
      <c r="K815" s="176" t="s">
        <v>6875</v>
      </c>
      <c r="L815" s="176" t="s">
        <v>857</v>
      </c>
    </row>
    <row r="816" spans="1:12" ht="56.25" x14ac:dyDescent="0.25">
      <c r="A816" s="177" t="s">
        <v>10781</v>
      </c>
      <c r="B816" s="177" t="s">
        <v>10778</v>
      </c>
      <c r="C816" s="177" t="s">
        <v>10779</v>
      </c>
      <c r="D816" s="177" t="s">
        <v>10780</v>
      </c>
      <c r="E816" s="177" t="s">
        <v>10756</v>
      </c>
      <c r="F816" s="177" t="s">
        <v>10757</v>
      </c>
      <c r="G816" s="177" t="s">
        <v>9311</v>
      </c>
      <c r="H816" s="177" t="s">
        <v>10757</v>
      </c>
      <c r="I816" s="177" t="s">
        <v>6875</v>
      </c>
      <c r="J816" s="177" t="s">
        <v>6875</v>
      </c>
      <c r="K816" s="177" t="s">
        <v>6875</v>
      </c>
      <c r="L816" s="177" t="s">
        <v>857</v>
      </c>
    </row>
    <row r="817" spans="1:12" ht="56.25" x14ac:dyDescent="0.25">
      <c r="A817" s="176" t="s">
        <v>10785</v>
      </c>
      <c r="B817" s="176" t="s">
        <v>10782</v>
      </c>
      <c r="C817" s="176" t="s">
        <v>10783</v>
      </c>
      <c r="D817" s="176" t="s">
        <v>10784</v>
      </c>
      <c r="E817" s="176" t="s">
        <v>10756</v>
      </c>
      <c r="F817" s="176" t="s">
        <v>10757</v>
      </c>
      <c r="G817" s="176" t="s">
        <v>9311</v>
      </c>
      <c r="H817" s="176" t="s">
        <v>10757</v>
      </c>
      <c r="I817" s="176" t="s">
        <v>6875</v>
      </c>
      <c r="J817" s="176" t="s">
        <v>6875</v>
      </c>
      <c r="K817" s="176" t="s">
        <v>6875</v>
      </c>
      <c r="L817" s="176" t="s">
        <v>857</v>
      </c>
    </row>
    <row r="818" spans="1:12" ht="56.25" x14ac:dyDescent="0.25">
      <c r="A818" s="177" t="s">
        <v>10789</v>
      </c>
      <c r="B818" s="177" t="s">
        <v>10786</v>
      </c>
      <c r="C818" s="177" t="s">
        <v>10787</v>
      </c>
      <c r="D818" s="177" t="s">
        <v>10788</v>
      </c>
      <c r="E818" s="177" t="s">
        <v>10790</v>
      </c>
      <c r="F818" s="177" t="s">
        <v>10791</v>
      </c>
      <c r="G818" s="177" t="s">
        <v>9311</v>
      </c>
      <c r="H818" s="177" t="s">
        <v>10791</v>
      </c>
      <c r="I818" s="177" t="s">
        <v>6875</v>
      </c>
      <c r="J818" s="177" t="s">
        <v>6875</v>
      </c>
      <c r="K818" s="177" t="s">
        <v>6875</v>
      </c>
      <c r="L818" s="177" t="s">
        <v>857</v>
      </c>
    </row>
    <row r="819" spans="1:12" ht="45" x14ac:dyDescent="0.25">
      <c r="A819" s="176" t="s">
        <v>10795</v>
      </c>
      <c r="B819" s="176" t="s">
        <v>10792</v>
      </c>
      <c r="C819" s="176" t="s">
        <v>10793</v>
      </c>
      <c r="D819" s="176" t="s">
        <v>10794</v>
      </c>
      <c r="E819" s="176" t="s">
        <v>7540</v>
      </c>
      <c r="F819" s="176" t="s">
        <v>9904</v>
      </c>
      <c r="G819" s="176" t="s">
        <v>7035</v>
      </c>
      <c r="H819" s="176" t="s">
        <v>9904</v>
      </c>
      <c r="I819" s="176" t="s">
        <v>6875</v>
      </c>
      <c r="J819" s="176" t="s">
        <v>6875</v>
      </c>
      <c r="K819" s="176" t="s">
        <v>6875</v>
      </c>
      <c r="L819" s="176" t="s">
        <v>6917</v>
      </c>
    </row>
    <row r="820" spans="1:12" ht="78.75" x14ac:dyDescent="0.25">
      <c r="A820" s="177" t="s">
        <v>10799</v>
      </c>
      <c r="B820" s="177" t="s">
        <v>10796</v>
      </c>
      <c r="C820" s="177" t="s">
        <v>10797</v>
      </c>
      <c r="D820" s="177" t="s">
        <v>10798</v>
      </c>
      <c r="E820" s="177" t="s">
        <v>10800</v>
      </c>
      <c r="F820" s="177" t="s">
        <v>10801</v>
      </c>
      <c r="G820" s="177" t="s">
        <v>7056</v>
      </c>
      <c r="H820" s="177" t="s">
        <v>10801</v>
      </c>
      <c r="I820" s="177" t="s">
        <v>6875</v>
      </c>
      <c r="J820" s="177" t="s">
        <v>6875</v>
      </c>
      <c r="K820" s="177" t="s">
        <v>6875</v>
      </c>
      <c r="L820" s="177" t="s">
        <v>6917</v>
      </c>
    </row>
    <row r="821" spans="1:12" ht="45" x14ac:dyDescent="0.25">
      <c r="A821" s="176" t="s">
        <v>1083</v>
      </c>
      <c r="B821" s="176" t="s">
        <v>10802</v>
      </c>
      <c r="C821" s="176" t="s">
        <v>10803</v>
      </c>
      <c r="D821" s="176" t="s">
        <v>10804</v>
      </c>
      <c r="E821" s="176" t="s">
        <v>10805</v>
      </c>
      <c r="F821" s="176" t="s">
        <v>8874</v>
      </c>
      <c r="G821" s="176" t="s">
        <v>7618</v>
      </c>
      <c r="H821" s="176" t="s">
        <v>8875</v>
      </c>
      <c r="I821" s="176" t="s">
        <v>6875</v>
      </c>
      <c r="J821" s="176" t="s">
        <v>6875</v>
      </c>
      <c r="K821" s="176" t="s">
        <v>6875</v>
      </c>
      <c r="L821" s="176" t="s">
        <v>6917</v>
      </c>
    </row>
    <row r="822" spans="1:12" ht="67.5" x14ac:dyDescent="0.25">
      <c r="A822" s="177" t="s">
        <v>1334</v>
      </c>
      <c r="B822" s="177" t="s">
        <v>10806</v>
      </c>
      <c r="C822" s="177" t="s">
        <v>10807</v>
      </c>
      <c r="D822" s="177" t="s">
        <v>1335</v>
      </c>
      <c r="E822" s="177" t="s">
        <v>10808</v>
      </c>
      <c r="F822" s="177" t="s">
        <v>10809</v>
      </c>
      <c r="G822" s="177" t="s">
        <v>6929</v>
      </c>
      <c r="H822" s="177" t="s">
        <v>10810</v>
      </c>
      <c r="I822" s="177" t="s">
        <v>6875</v>
      </c>
      <c r="J822" s="177" t="s">
        <v>6875</v>
      </c>
      <c r="K822" s="177" t="s">
        <v>6875</v>
      </c>
      <c r="L822" s="177" t="s">
        <v>6884</v>
      </c>
    </row>
    <row r="823" spans="1:12" ht="78.75" x14ac:dyDescent="0.25">
      <c r="A823" s="176" t="s">
        <v>6875</v>
      </c>
      <c r="B823" s="176" t="s">
        <v>10811</v>
      </c>
      <c r="C823" s="176" t="s">
        <v>10812</v>
      </c>
      <c r="D823" s="176" t="s">
        <v>6875</v>
      </c>
      <c r="E823" s="176" t="s">
        <v>10813</v>
      </c>
      <c r="F823" s="176" t="s">
        <v>10814</v>
      </c>
      <c r="G823" s="176" t="s">
        <v>6929</v>
      </c>
      <c r="H823" s="176" t="s">
        <v>10815</v>
      </c>
      <c r="I823" s="176" t="s">
        <v>6875</v>
      </c>
      <c r="J823" s="176" t="s">
        <v>10512</v>
      </c>
      <c r="K823" s="176" t="s">
        <v>10366</v>
      </c>
      <c r="L823" s="176" t="s">
        <v>857</v>
      </c>
    </row>
    <row r="824" spans="1:12" ht="78.75" x14ac:dyDescent="0.25">
      <c r="A824" s="177" t="s">
        <v>3024</v>
      </c>
      <c r="B824" s="177" t="s">
        <v>10816</v>
      </c>
      <c r="C824" s="177" t="s">
        <v>10817</v>
      </c>
      <c r="D824" s="177" t="s">
        <v>3026</v>
      </c>
      <c r="E824" s="177" t="s">
        <v>10818</v>
      </c>
      <c r="F824" s="177" t="s">
        <v>10819</v>
      </c>
      <c r="G824" s="177" t="s">
        <v>6994</v>
      </c>
      <c r="H824" s="177" t="s">
        <v>10820</v>
      </c>
      <c r="I824" s="177" t="s">
        <v>6875</v>
      </c>
      <c r="J824" s="177" t="s">
        <v>6875</v>
      </c>
      <c r="K824" s="177" t="s">
        <v>6875</v>
      </c>
      <c r="L824" s="177" t="s">
        <v>857</v>
      </c>
    </row>
    <row r="825" spans="1:12" ht="78.75" x14ac:dyDescent="0.25">
      <c r="A825" s="176" t="s">
        <v>6875</v>
      </c>
      <c r="B825" s="176" t="s">
        <v>10821</v>
      </c>
      <c r="C825" s="176" t="s">
        <v>10822</v>
      </c>
      <c r="D825" s="176" t="s">
        <v>6875</v>
      </c>
      <c r="E825" s="176" t="s">
        <v>10813</v>
      </c>
      <c r="F825" s="176" t="s">
        <v>10814</v>
      </c>
      <c r="G825" s="176" t="s">
        <v>6929</v>
      </c>
      <c r="H825" s="176" t="s">
        <v>10815</v>
      </c>
      <c r="I825" s="176" t="s">
        <v>6875</v>
      </c>
      <c r="J825" s="176" t="s">
        <v>10512</v>
      </c>
      <c r="K825" s="176" t="s">
        <v>10366</v>
      </c>
      <c r="L825" s="176" t="s">
        <v>857</v>
      </c>
    </row>
    <row r="826" spans="1:12" ht="90" x14ac:dyDescent="0.25">
      <c r="A826" s="177" t="s">
        <v>4873</v>
      </c>
      <c r="B826" s="177" t="s">
        <v>10823</v>
      </c>
      <c r="C826" s="177" t="s">
        <v>10824</v>
      </c>
      <c r="D826" s="177" t="s">
        <v>4875</v>
      </c>
      <c r="E826" s="177" t="s">
        <v>10825</v>
      </c>
      <c r="F826" s="177" t="s">
        <v>10826</v>
      </c>
      <c r="G826" s="177" t="s">
        <v>7779</v>
      </c>
      <c r="H826" s="177" t="s">
        <v>10826</v>
      </c>
      <c r="I826" s="177" t="s">
        <v>6875</v>
      </c>
      <c r="J826" s="177" t="s">
        <v>6875</v>
      </c>
      <c r="K826" s="177" t="s">
        <v>6875</v>
      </c>
      <c r="L826" s="177" t="s">
        <v>857</v>
      </c>
    </row>
    <row r="827" spans="1:12" ht="90" x14ac:dyDescent="0.25">
      <c r="A827" s="176" t="s">
        <v>4873</v>
      </c>
      <c r="B827" s="176" t="s">
        <v>10827</v>
      </c>
      <c r="C827" s="176" t="s">
        <v>10828</v>
      </c>
      <c r="D827" s="176" t="s">
        <v>4875</v>
      </c>
      <c r="E827" s="176" t="s">
        <v>10829</v>
      </c>
      <c r="F827" s="176" t="s">
        <v>10830</v>
      </c>
      <c r="G827" s="176" t="s">
        <v>7779</v>
      </c>
      <c r="H827" s="176" t="s">
        <v>10830</v>
      </c>
      <c r="I827" s="176" t="s">
        <v>6875</v>
      </c>
      <c r="J827" s="176" t="s">
        <v>6875</v>
      </c>
      <c r="K827" s="176" t="s">
        <v>6875</v>
      </c>
      <c r="L827" s="176" t="s">
        <v>857</v>
      </c>
    </row>
    <row r="828" spans="1:12" ht="90" x14ac:dyDescent="0.25">
      <c r="A828" s="177" t="s">
        <v>3515</v>
      </c>
      <c r="B828" s="177" t="s">
        <v>10831</v>
      </c>
      <c r="C828" s="177" t="s">
        <v>10832</v>
      </c>
      <c r="D828" s="177" t="s">
        <v>3517</v>
      </c>
      <c r="E828" s="177" t="s">
        <v>10833</v>
      </c>
      <c r="F828" s="177" t="s">
        <v>10830</v>
      </c>
      <c r="G828" s="177" t="s">
        <v>7779</v>
      </c>
      <c r="H828" s="177" t="s">
        <v>10834</v>
      </c>
      <c r="I828" s="177" t="s">
        <v>6875</v>
      </c>
      <c r="J828" s="177" t="s">
        <v>6875</v>
      </c>
      <c r="K828" s="177" t="s">
        <v>6875</v>
      </c>
      <c r="L828" s="177" t="s">
        <v>6884</v>
      </c>
    </row>
    <row r="829" spans="1:12" ht="78.75" x14ac:dyDescent="0.25">
      <c r="A829" s="176" t="s">
        <v>10838</v>
      </c>
      <c r="B829" s="176" t="s">
        <v>10835</v>
      </c>
      <c r="C829" s="176" t="s">
        <v>10836</v>
      </c>
      <c r="D829" s="176" t="s">
        <v>10837</v>
      </c>
      <c r="E829" s="176" t="s">
        <v>10813</v>
      </c>
      <c r="F829" s="176" t="s">
        <v>10814</v>
      </c>
      <c r="G829" s="176" t="s">
        <v>6929</v>
      </c>
      <c r="H829" s="176" t="s">
        <v>10815</v>
      </c>
      <c r="I829" s="176" t="s">
        <v>6875</v>
      </c>
      <c r="J829" s="176" t="s">
        <v>10839</v>
      </c>
      <c r="K829" s="176" t="s">
        <v>7868</v>
      </c>
      <c r="L829" s="176" t="s">
        <v>857</v>
      </c>
    </row>
    <row r="830" spans="1:12" ht="78.75" x14ac:dyDescent="0.25">
      <c r="A830" s="177" t="s">
        <v>10843</v>
      </c>
      <c r="B830" s="177" t="s">
        <v>10840</v>
      </c>
      <c r="C830" s="177" t="s">
        <v>10841</v>
      </c>
      <c r="D830" s="177" t="s">
        <v>10842</v>
      </c>
      <c r="E830" s="177" t="s">
        <v>10844</v>
      </c>
      <c r="F830" s="177" t="s">
        <v>10845</v>
      </c>
      <c r="G830" s="177" t="s">
        <v>7146</v>
      </c>
      <c r="H830" s="177" t="s">
        <v>10846</v>
      </c>
      <c r="I830" s="177" t="s">
        <v>6875</v>
      </c>
      <c r="J830" s="177" t="s">
        <v>6875</v>
      </c>
      <c r="K830" s="177" t="s">
        <v>6875</v>
      </c>
      <c r="L830" s="177" t="s">
        <v>857</v>
      </c>
    </row>
    <row r="831" spans="1:12" ht="67.5" x14ac:dyDescent="0.25">
      <c r="A831" s="176" t="s">
        <v>3396</v>
      </c>
      <c r="B831" s="176" t="s">
        <v>10847</v>
      </c>
      <c r="C831" s="176" t="s">
        <v>10848</v>
      </c>
      <c r="D831" s="176" t="s">
        <v>3398</v>
      </c>
      <c r="E831" s="176" t="s">
        <v>10844</v>
      </c>
      <c r="F831" s="176" t="s">
        <v>10845</v>
      </c>
      <c r="G831" s="176" t="s">
        <v>7146</v>
      </c>
      <c r="H831" s="176" t="s">
        <v>10846</v>
      </c>
      <c r="I831" s="176" t="s">
        <v>6875</v>
      </c>
      <c r="J831" s="176" t="s">
        <v>6875</v>
      </c>
      <c r="K831" s="176" t="s">
        <v>6875</v>
      </c>
      <c r="L831" s="176" t="s">
        <v>857</v>
      </c>
    </row>
    <row r="832" spans="1:12" ht="90" x14ac:dyDescent="0.25">
      <c r="A832" s="177" t="s">
        <v>5215</v>
      </c>
      <c r="B832" s="177" t="s">
        <v>10849</v>
      </c>
      <c r="C832" s="177" t="s">
        <v>10850</v>
      </c>
      <c r="D832" s="177" t="s">
        <v>5217</v>
      </c>
      <c r="E832" s="177" t="s">
        <v>10851</v>
      </c>
      <c r="F832" s="177" t="s">
        <v>10852</v>
      </c>
      <c r="G832" s="177" t="s">
        <v>10548</v>
      </c>
      <c r="H832" s="177" t="s">
        <v>10853</v>
      </c>
      <c r="I832" s="177" t="s">
        <v>6875</v>
      </c>
      <c r="J832" s="177" t="s">
        <v>6875</v>
      </c>
      <c r="K832" s="177" t="s">
        <v>6875</v>
      </c>
      <c r="L832" s="177" t="s">
        <v>6884</v>
      </c>
    </row>
    <row r="833" spans="1:12" ht="67.5" x14ac:dyDescent="0.25">
      <c r="A833" s="176" t="s">
        <v>4853</v>
      </c>
      <c r="B833" s="176" t="s">
        <v>10854</v>
      </c>
      <c r="C833" s="176" t="s">
        <v>10855</v>
      </c>
      <c r="D833" s="176" t="s">
        <v>4855</v>
      </c>
      <c r="E833" s="176" t="s">
        <v>10844</v>
      </c>
      <c r="F833" s="176" t="s">
        <v>10845</v>
      </c>
      <c r="G833" s="176" t="s">
        <v>7146</v>
      </c>
      <c r="H833" s="176" t="s">
        <v>10846</v>
      </c>
      <c r="I833" s="176" t="s">
        <v>6875</v>
      </c>
      <c r="J833" s="176" t="s">
        <v>6875</v>
      </c>
      <c r="K833" s="176" t="s">
        <v>6875</v>
      </c>
      <c r="L833" s="176" t="s">
        <v>857</v>
      </c>
    </row>
    <row r="834" spans="1:12" ht="56.25" x14ac:dyDescent="0.25">
      <c r="A834" s="177" t="s">
        <v>10859</v>
      </c>
      <c r="B834" s="177" t="s">
        <v>10856</v>
      </c>
      <c r="C834" s="177" t="s">
        <v>10857</v>
      </c>
      <c r="D834" s="177" t="s">
        <v>10858</v>
      </c>
      <c r="E834" s="177" t="s">
        <v>10860</v>
      </c>
      <c r="F834" s="177" t="s">
        <v>10861</v>
      </c>
      <c r="G834" s="177" t="s">
        <v>6923</v>
      </c>
      <c r="H834" s="177" t="s">
        <v>10861</v>
      </c>
      <c r="I834" s="177" t="s">
        <v>6875</v>
      </c>
      <c r="J834" s="177" t="s">
        <v>6875</v>
      </c>
      <c r="K834" s="177" t="s">
        <v>6875</v>
      </c>
      <c r="L834" s="177" t="s">
        <v>857</v>
      </c>
    </row>
    <row r="835" spans="1:12" ht="56.25" x14ac:dyDescent="0.25">
      <c r="A835" s="176" t="s">
        <v>6875</v>
      </c>
      <c r="B835" s="176" t="s">
        <v>10862</v>
      </c>
      <c r="C835" s="176" t="s">
        <v>10863</v>
      </c>
      <c r="D835" s="176" t="s">
        <v>6875</v>
      </c>
      <c r="E835" s="176" t="s">
        <v>10864</v>
      </c>
      <c r="F835" s="176" t="s">
        <v>10865</v>
      </c>
      <c r="G835" s="176" t="s">
        <v>6929</v>
      </c>
      <c r="H835" s="176" t="s">
        <v>10865</v>
      </c>
      <c r="I835" s="176" t="s">
        <v>6875</v>
      </c>
      <c r="J835" s="176" t="s">
        <v>6875</v>
      </c>
      <c r="K835" s="176" t="s">
        <v>6931</v>
      </c>
      <c r="L835" s="176" t="s">
        <v>857</v>
      </c>
    </row>
    <row r="836" spans="1:12" ht="56.25" x14ac:dyDescent="0.25">
      <c r="A836" s="177" t="s">
        <v>5204</v>
      </c>
      <c r="B836" s="177" t="s">
        <v>10866</v>
      </c>
      <c r="C836" s="177" t="s">
        <v>10867</v>
      </c>
      <c r="D836" s="177" t="s">
        <v>5206</v>
      </c>
      <c r="E836" s="177" t="s">
        <v>10868</v>
      </c>
      <c r="F836" s="177" t="s">
        <v>10869</v>
      </c>
      <c r="G836" s="177" t="s">
        <v>6929</v>
      </c>
      <c r="H836" s="177" t="s">
        <v>10869</v>
      </c>
      <c r="I836" s="177" t="s">
        <v>6875</v>
      </c>
      <c r="J836" s="177" t="s">
        <v>6875</v>
      </c>
      <c r="K836" s="177" t="s">
        <v>6875</v>
      </c>
      <c r="L836" s="177" t="s">
        <v>857</v>
      </c>
    </row>
    <row r="837" spans="1:12" ht="78.75" x14ac:dyDescent="0.25">
      <c r="A837" s="176" t="s">
        <v>6875</v>
      </c>
      <c r="B837" s="176" t="s">
        <v>10870</v>
      </c>
      <c r="C837" s="176" t="s">
        <v>10871</v>
      </c>
      <c r="D837" s="176" t="s">
        <v>6875</v>
      </c>
      <c r="E837" s="176" t="s">
        <v>7865</v>
      </c>
      <c r="F837" s="176" t="s">
        <v>7866</v>
      </c>
      <c r="G837" s="176" t="s">
        <v>7210</v>
      </c>
      <c r="H837" s="176" t="s">
        <v>7867</v>
      </c>
      <c r="I837" s="176" t="s">
        <v>6875</v>
      </c>
      <c r="J837" s="176" t="s">
        <v>10872</v>
      </c>
      <c r="K837" s="176" t="s">
        <v>10366</v>
      </c>
      <c r="L837" s="176" t="s">
        <v>857</v>
      </c>
    </row>
    <row r="838" spans="1:12" ht="90" x14ac:dyDescent="0.25">
      <c r="A838" s="177" t="s">
        <v>6875</v>
      </c>
      <c r="B838" s="177" t="s">
        <v>10873</v>
      </c>
      <c r="C838" s="177" t="s">
        <v>10874</v>
      </c>
      <c r="D838" s="177" t="s">
        <v>6875</v>
      </c>
      <c r="E838" s="177" t="s">
        <v>10875</v>
      </c>
      <c r="F838" s="177" t="s">
        <v>10876</v>
      </c>
      <c r="G838" s="177" t="s">
        <v>6929</v>
      </c>
      <c r="H838" s="177" t="s">
        <v>10877</v>
      </c>
      <c r="I838" s="177" t="s">
        <v>6875</v>
      </c>
      <c r="J838" s="177" t="s">
        <v>10878</v>
      </c>
      <c r="K838" s="177" t="s">
        <v>10366</v>
      </c>
      <c r="L838" s="177" t="s">
        <v>857</v>
      </c>
    </row>
    <row r="839" spans="1:12" ht="90" x14ac:dyDescent="0.25">
      <c r="A839" s="176" t="s">
        <v>6028</v>
      </c>
      <c r="B839" s="176" t="s">
        <v>10879</v>
      </c>
      <c r="C839" s="176" t="s">
        <v>10880</v>
      </c>
      <c r="D839" s="176" t="s">
        <v>6273</v>
      </c>
      <c r="E839" s="176" t="s">
        <v>10881</v>
      </c>
      <c r="F839" s="176" t="s">
        <v>10882</v>
      </c>
      <c r="G839" s="176" t="s">
        <v>10883</v>
      </c>
      <c r="H839" s="176" t="s">
        <v>10884</v>
      </c>
      <c r="I839" s="176" t="s">
        <v>6875</v>
      </c>
      <c r="J839" s="176" t="s">
        <v>6875</v>
      </c>
      <c r="K839" s="176" t="s">
        <v>7868</v>
      </c>
      <c r="L839" s="176" t="s">
        <v>857</v>
      </c>
    </row>
    <row r="840" spans="1:12" ht="90" x14ac:dyDescent="0.25">
      <c r="A840" s="177" t="s">
        <v>6028</v>
      </c>
      <c r="B840" s="177" t="s">
        <v>10885</v>
      </c>
      <c r="C840" s="177" t="s">
        <v>10886</v>
      </c>
      <c r="D840" s="177" t="s">
        <v>6273</v>
      </c>
      <c r="E840" s="177" t="s">
        <v>10887</v>
      </c>
      <c r="F840" s="177" t="s">
        <v>10888</v>
      </c>
      <c r="G840" s="177" t="s">
        <v>10883</v>
      </c>
      <c r="H840" s="177" t="s">
        <v>10889</v>
      </c>
      <c r="I840" s="177" t="s">
        <v>6875</v>
      </c>
      <c r="J840" s="177" t="s">
        <v>6875</v>
      </c>
      <c r="K840" s="177" t="s">
        <v>7868</v>
      </c>
      <c r="L840" s="177" t="s">
        <v>857</v>
      </c>
    </row>
    <row r="841" spans="1:12" ht="67.5" x14ac:dyDescent="0.25">
      <c r="A841" s="176" t="s">
        <v>6083</v>
      </c>
      <c r="B841" s="176" t="s">
        <v>10890</v>
      </c>
      <c r="C841" s="176" t="s">
        <v>10891</v>
      </c>
      <c r="D841" s="176" t="s">
        <v>6335</v>
      </c>
      <c r="E841" s="176" t="s">
        <v>10892</v>
      </c>
      <c r="F841" s="176" t="s">
        <v>10893</v>
      </c>
      <c r="G841" s="176" t="s">
        <v>8186</v>
      </c>
      <c r="H841" s="176" t="s">
        <v>10894</v>
      </c>
      <c r="I841" s="176" t="s">
        <v>6875</v>
      </c>
      <c r="J841" s="176" t="s">
        <v>6875</v>
      </c>
      <c r="K841" s="176" t="s">
        <v>7868</v>
      </c>
      <c r="L841" s="176" t="s">
        <v>6884</v>
      </c>
    </row>
    <row r="842" spans="1:12" ht="67.5" x14ac:dyDescent="0.25">
      <c r="A842" s="177" t="s">
        <v>6050</v>
      </c>
      <c r="B842" s="177" t="s">
        <v>10895</v>
      </c>
      <c r="C842" s="177" t="s">
        <v>10896</v>
      </c>
      <c r="D842" s="177" t="s">
        <v>6296</v>
      </c>
      <c r="E842" s="177" t="s">
        <v>10897</v>
      </c>
      <c r="F842" s="177" t="s">
        <v>10898</v>
      </c>
      <c r="G842" s="177" t="s">
        <v>8186</v>
      </c>
      <c r="H842" s="177" t="s">
        <v>10899</v>
      </c>
      <c r="I842" s="177" t="s">
        <v>6875</v>
      </c>
      <c r="J842" s="177" t="s">
        <v>6875</v>
      </c>
      <c r="K842" s="177" t="s">
        <v>7868</v>
      </c>
      <c r="L842" s="177" t="s">
        <v>857</v>
      </c>
    </row>
    <row r="843" spans="1:12" ht="67.5" x14ac:dyDescent="0.25">
      <c r="A843" s="176" t="s">
        <v>10903</v>
      </c>
      <c r="B843" s="176" t="s">
        <v>10900</v>
      </c>
      <c r="C843" s="176" t="s">
        <v>10901</v>
      </c>
      <c r="D843" s="176" t="s">
        <v>10902</v>
      </c>
      <c r="E843" s="176" t="s">
        <v>10897</v>
      </c>
      <c r="F843" s="176" t="s">
        <v>10898</v>
      </c>
      <c r="G843" s="176" t="s">
        <v>8186</v>
      </c>
      <c r="H843" s="176" t="s">
        <v>10899</v>
      </c>
      <c r="I843" s="176" t="s">
        <v>6875</v>
      </c>
      <c r="J843" s="176" t="s">
        <v>6875</v>
      </c>
      <c r="K843" s="176" t="s">
        <v>7868</v>
      </c>
      <c r="L843" s="176" t="s">
        <v>857</v>
      </c>
    </row>
    <row r="844" spans="1:12" ht="78.75" x14ac:dyDescent="0.25">
      <c r="A844" s="177" t="s">
        <v>10907</v>
      </c>
      <c r="B844" s="177" t="s">
        <v>10904</v>
      </c>
      <c r="C844" s="177" t="s">
        <v>10905</v>
      </c>
      <c r="D844" s="177" t="s">
        <v>10906</v>
      </c>
      <c r="E844" s="177" t="s">
        <v>10908</v>
      </c>
      <c r="F844" s="177" t="s">
        <v>10909</v>
      </c>
      <c r="G844" s="177" t="s">
        <v>8186</v>
      </c>
      <c r="H844" s="177" t="s">
        <v>10910</v>
      </c>
      <c r="I844" s="177" t="s">
        <v>6875</v>
      </c>
      <c r="J844" s="177" t="s">
        <v>6875</v>
      </c>
      <c r="K844" s="177" t="s">
        <v>7868</v>
      </c>
      <c r="L844" s="177" t="s">
        <v>857</v>
      </c>
    </row>
    <row r="845" spans="1:12" ht="101.25" x14ac:dyDescent="0.25">
      <c r="A845" s="176" t="s">
        <v>6039</v>
      </c>
      <c r="B845" s="176" t="s">
        <v>10911</v>
      </c>
      <c r="C845" s="176" t="s">
        <v>10912</v>
      </c>
      <c r="D845" s="176" t="s">
        <v>6284</v>
      </c>
      <c r="E845" s="176" t="s">
        <v>10913</v>
      </c>
      <c r="F845" s="176" t="s">
        <v>10914</v>
      </c>
      <c r="G845" s="176" t="s">
        <v>7002</v>
      </c>
      <c r="H845" s="176" t="s">
        <v>10915</v>
      </c>
      <c r="I845" s="176" t="s">
        <v>6875</v>
      </c>
      <c r="J845" s="176" t="s">
        <v>6875</v>
      </c>
      <c r="K845" s="176" t="s">
        <v>7868</v>
      </c>
      <c r="L845" s="176" t="s">
        <v>857</v>
      </c>
    </row>
    <row r="846" spans="1:12" ht="90" x14ac:dyDescent="0.25">
      <c r="A846" s="177" t="s">
        <v>6029</v>
      </c>
      <c r="B846" s="177" t="s">
        <v>10916</v>
      </c>
      <c r="C846" s="177" t="s">
        <v>10917</v>
      </c>
      <c r="D846" s="177" t="s">
        <v>6274</v>
      </c>
      <c r="E846" s="177" t="s">
        <v>10892</v>
      </c>
      <c r="F846" s="177" t="s">
        <v>10893</v>
      </c>
      <c r="G846" s="177" t="s">
        <v>8186</v>
      </c>
      <c r="H846" s="177" t="s">
        <v>10894</v>
      </c>
      <c r="I846" s="177" t="s">
        <v>6875</v>
      </c>
      <c r="J846" s="177" t="s">
        <v>6875</v>
      </c>
      <c r="K846" s="177" t="s">
        <v>7868</v>
      </c>
      <c r="L846" s="177" t="s">
        <v>6884</v>
      </c>
    </row>
    <row r="847" spans="1:12" ht="101.25" x14ac:dyDescent="0.25">
      <c r="A847" s="176" t="s">
        <v>6018</v>
      </c>
      <c r="B847" s="176" t="s">
        <v>10918</v>
      </c>
      <c r="C847" s="176" t="s">
        <v>10919</v>
      </c>
      <c r="D847" s="176" t="s">
        <v>6263</v>
      </c>
      <c r="E847" s="176" t="s">
        <v>10892</v>
      </c>
      <c r="F847" s="176" t="s">
        <v>10893</v>
      </c>
      <c r="G847" s="176" t="s">
        <v>8186</v>
      </c>
      <c r="H847" s="176" t="s">
        <v>10894</v>
      </c>
      <c r="I847" s="176" t="s">
        <v>6875</v>
      </c>
      <c r="J847" s="176" t="s">
        <v>6875</v>
      </c>
      <c r="K847" s="176" t="s">
        <v>7868</v>
      </c>
      <c r="L847" s="176" t="s">
        <v>6884</v>
      </c>
    </row>
    <row r="848" spans="1:12" ht="90" x14ac:dyDescent="0.25">
      <c r="A848" s="177" t="s">
        <v>5331</v>
      </c>
      <c r="B848" s="177" t="s">
        <v>10920</v>
      </c>
      <c r="C848" s="177" t="s">
        <v>10921</v>
      </c>
      <c r="D848" s="177" t="s">
        <v>5333</v>
      </c>
      <c r="E848" s="177" t="s">
        <v>10922</v>
      </c>
      <c r="F848" s="177" t="s">
        <v>10923</v>
      </c>
      <c r="G848" s="177" t="s">
        <v>6929</v>
      </c>
      <c r="H848" s="177" t="s">
        <v>10924</v>
      </c>
      <c r="I848" s="177" t="s">
        <v>6875</v>
      </c>
      <c r="J848" s="177" t="s">
        <v>6875</v>
      </c>
      <c r="K848" s="177" t="s">
        <v>7868</v>
      </c>
      <c r="L848" s="177" t="s">
        <v>857</v>
      </c>
    </row>
    <row r="849" spans="1:12" ht="56.25" x14ac:dyDescent="0.25">
      <c r="A849" s="176" t="s">
        <v>10928</v>
      </c>
      <c r="B849" s="176" t="s">
        <v>10925</v>
      </c>
      <c r="C849" s="176" t="s">
        <v>10926</v>
      </c>
      <c r="D849" s="176" t="s">
        <v>10927</v>
      </c>
      <c r="E849" s="176" t="s">
        <v>10929</v>
      </c>
      <c r="F849" s="176" t="s">
        <v>10930</v>
      </c>
      <c r="G849" s="176" t="s">
        <v>7097</v>
      </c>
      <c r="H849" s="176" t="s">
        <v>10930</v>
      </c>
      <c r="I849" s="176" t="s">
        <v>6875</v>
      </c>
      <c r="J849" s="176" t="s">
        <v>6875</v>
      </c>
      <c r="K849" s="176" t="s">
        <v>6875</v>
      </c>
      <c r="L849" s="176" t="s">
        <v>6917</v>
      </c>
    </row>
    <row r="850" spans="1:12" ht="56.25" x14ac:dyDescent="0.25">
      <c r="A850" s="177" t="s">
        <v>10934</v>
      </c>
      <c r="B850" s="177" t="s">
        <v>10931</v>
      </c>
      <c r="C850" s="177" t="s">
        <v>10932</v>
      </c>
      <c r="D850" s="177" t="s">
        <v>10933</v>
      </c>
      <c r="E850" s="177" t="s">
        <v>10860</v>
      </c>
      <c r="F850" s="177" t="s">
        <v>10861</v>
      </c>
      <c r="G850" s="177" t="s">
        <v>6923</v>
      </c>
      <c r="H850" s="177" t="s">
        <v>10861</v>
      </c>
      <c r="I850" s="177" t="s">
        <v>6875</v>
      </c>
      <c r="J850" s="177" t="s">
        <v>6875</v>
      </c>
      <c r="K850" s="177" t="s">
        <v>6875</v>
      </c>
      <c r="L850" s="177" t="s">
        <v>857</v>
      </c>
    </row>
    <row r="851" spans="1:12" ht="56.25" x14ac:dyDescent="0.25">
      <c r="A851" s="176" t="s">
        <v>1083</v>
      </c>
      <c r="B851" s="176" t="s">
        <v>10935</v>
      </c>
      <c r="C851" s="176" t="s">
        <v>10936</v>
      </c>
      <c r="D851" s="176" t="s">
        <v>1083</v>
      </c>
      <c r="E851" s="176" t="s">
        <v>10937</v>
      </c>
      <c r="F851" s="176" t="s">
        <v>10865</v>
      </c>
      <c r="G851" s="176" t="s">
        <v>6929</v>
      </c>
      <c r="H851" s="176" t="s">
        <v>10865</v>
      </c>
      <c r="I851" s="176" t="s">
        <v>6875</v>
      </c>
      <c r="J851" s="176" t="s">
        <v>6875</v>
      </c>
      <c r="K851" s="176" t="s">
        <v>6931</v>
      </c>
      <c r="L851" s="176" t="s">
        <v>6884</v>
      </c>
    </row>
    <row r="852" spans="1:12" ht="33.75" x14ac:dyDescent="0.25">
      <c r="A852" s="177" t="s">
        <v>1337</v>
      </c>
      <c r="B852" s="177" t="s">
        <v>10938</v>
      </c>
      <c r="C852" s="177" t="s">
        <v>10939</v>
      </c>
      <c r="D852" s="177" t="s">
        <v>1338</v>
      </c>
      <c r="E852" s="177" t="s">
        <v>6870</v>
      </c>
      <c r="F852" s="177" t="s">
        <v>6871</v>
      </c>
      <c r="G852" s="177" t="s">
        <v>6872</v>
      </c>
      <c r="H852" s="177" t="s">
        <v>6873</v>
      </c>
      <c r="I852" s="177" t="s">
        <v>6875</v>
      </c>
      <c r="J852" s="177" t="s">
        <v>6875</v>
      </c>
      <c r="K852" s="177" t="s">
        <v>6876</v>
      </c>
      <c r="L852" s="177" t="s">
        <v>857</v>
      </c>
    </row>
    <row r="853" spans="1:12" ht="33.75" x14ac:dyDescent="0.25">
      <c r="A853" s="176" t="s">
        <v>1341</v>
      </c>
      <c r="B853" s="176" t="s">
        <v>10940</v>
      </c>
      <c r="C853" s="176" t="s">
        <v>10941</v>
      </c>
      <c r="D853" s="176" t="s">
        <v>1342</v>
      </c>
      <c r="E853" s="176" t="s">
        <v>6870</v>
      </c>
      <c r="F853" s="176" t="s">
        <v>6871</v>
      </c>
      <c r="G853" s="176" t="s">
        <v>6872</v>
      </c>
      <c r="H853" s="176" t="s">
        <v>6873</v>
      </c>
      <c r="I853" s="176" t="s">
        <v>6875</v>
      </c>
      <c r="J853" s="176" t="s">
        <v>6875</v>
      </c>
      <c r="K853" s="176" t="s">
        <v>6876</v>
      </c>
      <c r="L853" s="176" t="s">
        <v>857</v>
      </c>
    </row>
    <row r="854" spans="1:12" ht="33.75" x14ac:dyDescent="0.25">
      <c r="A854" s="177" t="s">
        <v>1343</v>
      </c>
      <c r="B854" s="177" t="s">
        <v>10942</v>
      </c>
      <c r="C854" s="177" t="s">
        <v>10943</v>
      </c>
      <c r="D854" s="177" t="s">
        <v>1344</v>
      </c>
      <c r="E854" s="177" t="s">
        <v>6870</v>
      </c>
      <c r="F854" s="177" t="s">
        <v>6871</v>
      </c>
      <c r="G854" s="177" t="s">
        <v>6872</v>
      </c>
      <c r="H854" s="177" t="s">
        <v>6873</v>
      </c>
      <c r="I854" s="177" t="s">
        <v>6875</v>
      </c>
      <c r="J854" s="177" t="s">
        <v>6875</v>
      </c>
      <c r="K854" s="177" t="s">
        <v>6876</v>
      </c>
      <c r="L854" s="177" t="s">
        <v>857</v>
      </c>
    </row>
    <row r="855" spans="1:12" ht="33.75" x14ac:dyDescent="0.25">
      <c r="A855" s="176" t="s">
        <v>10947</v>
      </c>
      <c r="B855" s="176" t="s">
        <v>10944</v>
      </c>
      <c r="C855" s="176" t="s">
        <v>10945</v>
      </c>
      <c r="D855" s="176" t="s">
        <v>10946</v>
      </c>
      <c r="E855" s="176" t="s">
        <v>6870</v>
      </c>
      <c r="F855" s="176" t="s">
        <v>6871</v>
      </c>
      <c r="G855" s="176" t="s">
        <v>6872</v>
      </c>
      <c r="H855" s="176" t="s">
        <v>6873</v>
      </c>
      <c r="I855" s="176" t="s">
        <v>6875</v>
      </c>
      <c r="J855" s="176" t="s">
        <v>6875</v>
      </c>
      <c r="K855" s="176" t="s">
        <v>10948</v>
      </c>
      <c r="L855" s="176" t="s">
        <v>857</v>
      </c>
    </row>
    <row r="856" spans="1:12" ht="78.75" x14ac:dyDescent="0.25">
      <c r="A856" s="177" t="s">
        <v>10947</v>
      </c>
      <c r="B856" s="177" t="s">
        <v>10949</v>
      </c>
      <c r="C856" s="177" t="s">
        <v>10950</v>
      </c>
      <c r="D856" s="177" t="s">
        <v>10946</v>
      </c>
      <c r="E856" s="177" t="s">
        <v>10951</v>
      </c>
      <c r="F856" s="177" t="s">
        <v>10952</v>
      </c>
      <c r="G856" s="177" t="s">
        <v>10953</v>
      </c>
      <c r="H856" s="177" t="s">
        <v>10954</v>
      </c>
      <c r="I856" s="177" t="s">
        <v>6875</v>
      </c>
      <c r="J856" s="177" t="s">
        <v>6875</v>
      </c>
      <c r="K856" s="177" t="s">
        <v>10955</v>
      </c>
      <c r="L856" s="177" t="s">
        <v>857</v>
      </c>
    </row>
    <row r="857" spans="1:12" ht="45" x14ac:dyDescent="0.25">
      <c r="A857" s="176" t="s">
        <v>2106</v>
      </c>
      <c r="B857" s="176" t="s">
        <v>10956</v>
      </c>
      <c r="C857" s="176" t="s">
        <v>10957</v>
      </c>
      <c r="D857" s="176" t="s">
        <v>10958</v>
      </c>
      <c r="E857" s="176" t="s">
        <v>10959</v>
      </c>
      <c r="F857" s="176" t="s">
        <v>10960</v>
      </c>
      <c r="G857" s="176" t="s">
        <v>10961</v>
      </c>
      <c r="H857" s="176" t="s">
        <v>10962</v>
      </c>
      <c r="I857" s="176" t="s">
        <v>6875</v>
      </c>
      <c r="J857" s="176" t="s">
        <v>6875</v>
      </c>
      <c r="K857" s="176" t="s">
        <v>6876</v>
      </c>
      <c r="L857" s="176" t="s">
        <v>857</v>
      </c>
    </row>
    <row r="858" spans="1:12" ht="67.5" x14ac:dyDescent="0.25">
      <c r="A858" s="177" t="s">
        <v>1714</v>
      </c>
      <c r="B858" s="177" t="s">
        <v>10963</v>
      </c>
      <c r="C858" s="177" t="s">
        <v>10964</v>
      </c>
      <c r="D858" s="177" t="s">
        <v>10965</v>
      </c>
      <c r="E858" s="177" t="s">
        <v>10966</v>
      </c>
      <c r="F858" s="177" t="s">
        <v>10967</v>
      </c>
      <c r="G858" s="177" t="s">
        <v>7560</v>
      </c>
      <c r="H858" s="177" t="s">
        <v>10968</v>
      </c>
      <c r="I858" s="177" t="s">
        <v>10969</v>
      </c>
      <c r="J858" s="177" t="s">
        <v>6875</v>
      </c>
      <c r="K858" s="177" t="s">
        <v>7231</v>
      </c>
      <c r="L858" s="177" t="s">
        <v>857</v>
      </c>
    </row>
    <row r="859" spans="1:12" ht="112.5" x14ac:dyDescent="0.25">
      <c r="A859" s="176" t="s">
        <v>10973</v>
      </c>
      <c r="B859" s="176" t="s">
        <v>10970</v>
      </c>
      <c r="C859" s="176" t="s">
        <v>10971</v>
      </c>
      <c r="D859" s="176" t="s">
        <v>10972</v>
      </c>
      <c r="E859" s="176" t="s">
        <v>10974</v>
      </c>
      <c r="F859" s="176" t="s">
        <v>10975</v>
      </c>
      <c r="G859" s="176" t="s">
        <v>7560</v>
      </c>
      <c r="H859" s="176" t="s">
        <v>10976</v>
      </c>
      <c r="I859" s="176" t="s">
        <v>6875</v>
      </c>
      <c r="J859" s="176" t="s">
        <v>6875</v>
      </c>
      <c r="K859" s="176" t="s">
        <v>7231</v>
      </c>
      <c r="L859" s="176" t="s">
        <v>6884</v>
      </c>
    </row>
    <row r="860" spans="1:12" ht="191.25" x14ac:dyDescent="0.25">
      <c r="A860" s="177" t="s">
        <v>10980</v>
      </c>
      <c r="B860" s="177" t="s">
        <v>10977</v>
      </c>
      <c r="C860" s="177" t="s">
        <v>10978</v>
      </c>
      <c r="D860" s="177" t="s">
        <v>10979</v>
      </c>
      <c r="E860" s="177" t="s">
        <v>10981</v>
      </c>
      <c r="F860" s="177" t="s">
        <v>10982</v>
      </c>
      <c r="G860" s="177" t="s">
        <v>7560</v>
      </c>
      <c r="H860" s="177" t="s">
        <v>10983</v>
      </c>
      <c r="I860" s="177" t="s">
        <v>6875</v>
      </c>
      <c r="J860" s="177" t="s">
        <v>6875</v>
      </c>
      <c r="K860" s="177" t="s">
        <v>7231</v>
      </c>
      <c r="L860" s="177" t="s">
        <v>6884</v>
      </c>
    </row>
    <row r="861" spans="1:12" ht="382.5" x14ac:dyDescent="0.25">
      <c r="A861" s="176" t="s">
        <v>10987</v>
      </c>
      <c r="B861" s="176" t="s">
        <v>10984</v>
      </c>
      <c r="C861" s="176" t="s">
        <v>10985</v>
      </c>
      <c r="D861" s="176" t="s">
        <v>10986</v>
      </c>
      <c r="E861" s="176" t="s">
        <v>10981</v>
      </c>
      <c r="F861" s="176" t="s">
        <v>10982</v>
      </c>
      <c r="G861" s="176" t="s">
        <v>7560</v>
      </c>
      <c r="H861" s="176" t="s">
        <v>10983</v>
      </c>
      <c r="I861" s="176" t="s">
        <v>6875</v>
      </c>
      <c r="J861" s="176" t="s">
        <v>6875</v>
      </c>
      <c r="K861" s="176" t="s">
        <v>7231</v>
      </c>
      <c r="L861" s="176" t="s">
        <v>6884</v>
      </c>
    </row>
    <row r="862" spans="1:12" ht="45" x14ac:dyDescent="0.25">
      <c r="A862" s="177" t="s">
        <v>5882</v>
      </c>
      <c r="B862" s="177" t="s">
        <v>10988</v>
      </c>
      <c r="C862" s="177" t="s">
        <v>5883</v>
      </c>
      <c r="D862" s="177" t="s">
        <v>5884</v>
      </c>
      <c r="E862" s="177" t="s">
        <v>10989</v>
      </c>
      <c r="F862" s="177" t="s">
        <v>10990</v>
      </c>
      <c r="G862" s="177" t="s">
        <v>7650</v>
      </c>
      <c r="H862" s="177" t="s">
        <v>10991</v>
      </c>
      <c r="I862" s="177" t="s">
        <v>6875</v>
      </c>
      <c r="J862" s="177" t="s">
        <v>6875</v>
      </c>
      <c r="K862" s="177" t="s">
        <v>6876</v>
      </c>
      <c r="L862" s="177" t="s">
        <v>857</v>
      </c>
    </row>
    <row r="863" spans="1:12" ht="33.75" x14ac:dyDescent="0.25">
      <c r="A863" s="176" t="s">
        <v>5877</v>
      </c>
      <c r="B863" s="176" t="s">
        <v>10992</v>
      </c>
      <c r="C863" s="176" t="s">
        <v>10993</v>
      </c>
      <c r="D863" s="176" t="s">
        <v>5878</v>
      </c>
      <c r="E863" s="176" t="s">
        <v>6870</v>
      </c>
      <c r="F863" s="176" t="s">
        <v>6871</v>
      </c>
      <c r="G863" s="176" t="s">
        <v>6872</v>
      </c>
      <c r="H863" s="176" t="s">
        <v>6873</v>
      </c>
      <c r="I863" s="176" t="s">
        <v>6875</v>
      </c>
      <c r="J863" s="176" t="s">
        <v>6875</v>
      </c>
      <c r="K863" s="176" t="s">
        <v>6876</v>
      </c>
      <c r="L863" s="176" t="s">
        <v>857</v>
      </c>
    </row>
    <row r="864" spans="1:12" ht="78.75" x14ac:dyDescent="0.25">
      <c r="A864" s="177" t="s">
        <v>10997</v>
      </c>
      <c r="B864" s="177" t="s">
        <v>10994</v>
      </c>
      <c r="C864" s="177" t="s">
        <v>10995</v>
      </c>
      <c r="D864" s="177" t="s">
        <v>10996</v>
      </c>
      <c r="E864" s="177" t="s">
        <v>6870</v>
      </c>
      <c r="F864" s="177" t="s">
        <v>6871</v>
      </c>
      <c r="G864" s="177" t="s">
        <v>6872</v>
      </c>
      <c r="H864" s="177" t="s">
        <v>6873</v>
      </c>
      <c r="I864" s="177" t="s">
        <v>6875</v>
      </c>
      <c r="J864" s="177" t="s">
        <v>6875</v>
      </c>
      <c r="K864" s="177" t="s">
        <v>10948</v>
      </c>
      <c r="L864" s="177" t="s">
        <v>857</v>
      </c>
    </row>
    <row r="865" spans="1:12" ht="56.25" x14ac:dyDescent="0.25">
      <c r="A865" s="176" t="s">
        <v>1393</v>
      </c>
      <c r="B865" s="176" t="s">
        <v>10998</v>
      </c>
      <c r="C865" s="176" t="s">
        <v>10999</v>
      </c>
      <c r="D865" s="176" t="s">
        <v>1394</v>
      </c>
      <c r="E865" s="176" t="s">
        <v>10951</v>
      </c>
      <c r="F865" s="176" t="s">
        <v>10952</v>
      </c>
      <c r="G865" s="176" t="s">
        <v>10953</v>
      </c>
      <c r="H865" s="176" t="s">
        <v>10954</v>
      </c>
      <c r="I865" s="176" t="s">
        <v>6875</v>
      </c>
      <c r="J865" s="176" t="s">
        <v>6875</v>
      </c>
      <c r="K865" s="176" t="s">
        <v>11000</v>
      </c>
      <c r="L865" s="176" t="s">
        <v>857</v>
      </c>
    </row>
    <row r="866" spans="1:12" ht="56.25" x14ac:dyDescent="0.25">
      <c r="A866" s="177" t="s">
        <v>5866</v>
      </c>
      <c r="B866" s="177" t="s">
        <v>11001</v>
      </c>
      <c r="C866" s="177" t="s">
        <v>11002</v>
      </c>
      <c r="D866" s="177" t="s">
        <v>5867</v>
      </c>
      <c r="E866" s="177" t="s">
        <v>11003</v>
      </c>
      <c r="F866" s="177" t="s">
        <v>11004</v>
      </c>
      <c r="G866" s="177" t="s">
        <v>9579</v>
      </c>
      <c r="H866" s="177" t="s">
        <v>11004</v>
      </c>
      <c r="I866" s="177" t="s">
        <v>6875</v>
      </c>
      <c r="J866" s="177" t="s">
        <v>6875</v>
      </c>
      <c r="K866" s="177" t="s">
        <v>11005</v>
      </c>
      <c r="L866" s="177" t="s">
        <v>857</v>
      </c>
    </row>
    <row r="867" spans="1:12" ht="45" x14ac:dyDescent="0.25">
      <c r="A867" s="176" t="s">
        <v>11009</v>
      </c>
      <c r="B867" s="176" t="s">
        <v>11006</v>
      </c>
      <c r="C867" s="176" t="s">
        <v>11007</v>
      </c>
      <c r="D867" s="176" t="s">
        <v>11008</v>
      </c>
      <c r="E867" s="176" t="s">
        <v>6870</v>
      </c>
      <c r="F867" s="176" t="s">
        <v>6871</v>
      </c>
      <c r="G867" s="176" t="s">
        <v>6872</v>
      </c>
      <c r="H867" s="176" t="s">
        <v>11010</v>
      </c>
      <c r="I867" s="176" t="s">
        <v>9713</v>
      </c>
      <c r="J867" s="176" t="s">
        <v>6875</v>
      </c>
      <c r="K867" s="176" t="s">
        <v>6876</v>
      </c>
      <c r="L867" s="176" t="s">
        <v>857</v>
      </c>
    </row>
    <row r="868" spans="1:12" ht="33.75" x14ac:dyDescent="0.25">
      <c r="A868" s="177" t="s">
        <v>11014</v>
      </c>
      <c r="B868" s="177" t="s">
        <v>11011</v>
      </c>
      <c r="C868" s="177" t="s">
        <v>11012</v>
      </c>
      <c r="D868" s="177" t="s">
        <v>11013</v>
      </c>
      <c r="E868" s="177" t="s">
        <v>6870</v>
      </c>
      <c r="F868" s="177" t="s">
        <v>6871</v>
      </c>
      <c r="G868" s="177" t="s">
        <v>6872</v>
      </c>
      <c r="H868" s="177" t="s">
        <v>6873</v>
      </c>
      <c r="I868" s="177" t="s">
        <v>6875</v>
      </c>
      <c r="J868" s="177" t="s">
        <v>6875</v>
      </c>
      <c r="K868" s="177" t="s">
        <v>6876</v>
      </c>
      <c r="L868" s="177" t="s">
        <v>857</v>
      </c>
    </row>
    <row r="869" spans="1:12" ht="78.75" x14ac:dyDescent="0.25">
      <c r="A869" s="176" t="s">
        <v>1247</v>
      </c>
      <c r="B869" s="176" t="s">
        <v>11015</v>
      </c>
      <c r="C869" s="176" t="s">
        <v>11016</v>
      </c>
      <c r="D869" s="176" t="s">
        <v>1248</v>
      </c>
      <c r="E869" s="176" t="s">
        <v>10981</v>
      </c>
      <c r="F869" s="176" t="s">
        <v>10982</v>
      </c>
      <c r="G869" s="176" t="s">
        <v>7560</v>
      </c>
      <c r="H869" s="176" t="s">
        <v>10983</v>
      </c>
      <c r="I869" s="176" t="s">
        <v>6875</v>
      </c>
      <c r="J869" s="176" t="s">
        <v>6875</v>
      </c>
      <c r="K869" s="176" t="s">
        <v>6875</v>
      </c>
      <c r="L869" s="176" t="s">
        <v>857</v>
      </c>
    </row>
    <row r="870" spans="1:12" ht="67.5" x14ac:dyDescent="0.25">
      <c r="A870" s="177" t="s">
        <v>11020</v>
      </c>
      <c r="B870" s="177" t="s">
        <v>11017</v>
      </c>
      <c r="C870" s="177" t="s">
        <v>11018</v>
      </c>
      <c r="D870" s="177" t="s">
        <v>11019</v>
      </c>
      <c r="E870" s="177" t="s">
        <v>10974</v>
      </c>
      <c r="F870" s="177" t="s">
        <v>10975</v>
      </c>
      <c r="G870" s="177" t="s">
        <v>7560</v>
      </c>
      <c r="H870" s="177" t="s">
        <v>10976</v>
      </c>
      <c r="I870" s="177" t="s">
        <v>6875</v>
      </c>
      <c r="J870" s="177" t="s">
        <v>6875</v>
      </c>
      <c r="K870" s="177" t="s">
        <v>6875</v>
      </c>
      <c r="L870" s="177" t="s">
        <v>857</v>
      </c>
    </row>
    <row r="871" spans="1:12" ht="67.5" x14ac:dyDescent="0.25">
      <c r="A871" s="176" t="s">
        <v>11024</v>
      </c>
      <c r="B871" s="176" t="s">
        <v>11021</v>
      </c>
      <c r="C871" s="176" t="s">
        <v>11022</v>
      </c>
      <c r="D871" s="176" t="s">
        <v>11023</v>
      </c>
      <c r="E871" s="176" t="s">
        <v>10974</v>
      </c>
      <c r="F871" s="176" t="s">
        <v>10975</v>
      </c>
      <c r="G871" s="176" t="s">
        <v>7560</v>
      </c>
      <c r="H871" s="176" t="s">
        <v>10976</v>
      </c>
      <c r="I871" s="176" t="s">
        <v>6875</v>
      </c>
      <c r="J871" s="176" t="s">
        <v>6875</v>
      </c>
      <c r="K871" s="176" t="s">
        <v>6875</v>
      </c>
      <c r="L871" s="176" t="s">
        <v>857</v>
      </c>
    </row>
    <row r="872" spans="1:12" ht="90" x14ac:dyDescent="0.25">
      <c r="A872" s="177" t="s">
        <v>62</v>
      </c>
      <c r="B872" s="177" t="s">
        <v>11025</v>
      </c>
      <c r="C872" s="177" t="s">
        <v>11026</v>
      </c>
      <c r="D872" s="177" t="s">
        <v>1211</v>
      </c>
      <c r="E872" s="177" t="s">
        <v>11027</v>
      </c>
      <c r="F872" s="177" t="s">
        <v>11028</v>
      </c>
      <c r="G872" s="177" t="s">
        <v>7085</v>
      </c>
      <c r="H872" s="177" t="s">
        <v>11029</v>
      </c>
      <c r="I872" s="177" t="s">
        <v>6875</v>
      </c>
      <c r="J872" s="177" t="s">
        <v>6875</v>
      </c>
      <c r="K872" s="177" t="s">
        <v>11030</v>
      </c>
      <c r="L872" s="177" t="s">
        <v>857</v>
      </c>
    </row>
    <row r="873" spans="1:12" ht="78.75" x14ac:dyDescent="0.25">
      <c r="A873" s="176" t="s">
        <v>63</v>
      </c>
      <c r="B873" s="176" t="s">
        <v>11031</v>
      </c>
      <c r="C873" s="176" t="s">
        <v>11032</v>
      </c>
      <c r="D873" s="176" t="s">
        <v>1105</v>
      </c>
      <c r="E873" s="176" t="s">
        <v>11033</v>
      </c>
      <c r="F873" s="176" t="s">
        <v>11034</v>
      </c>
      <c r="G873" s="176" t="s">
        <v>7085</v>
      </c>
      <c r="H873" s="176" t="s">
        <v>11035</v>
      </c>
      <c r="I873" s="176" t="s">
        <v>6875</v>
      </c>
      <c r="J873" s="176" t="s">
        <v>6875</v>
      </c>
      <c r="K873" s="176" t="s">
        <v>6875</v>
      </c>
      <c r="L873" s="176" t="s">
        <v>857</v>
      </c>
    </row>
    <row r="874" spans="1:12" ht="56.25" x14ac:dyDescent="0.25">
      <c r="A874" s="177" t="s">
        <v>11039</v>
      </c>
      <c r="B874" s="177" t="s">
        <v>11036</v>
      </c>
      <c r="C874" s="177" t="s">
        <v>11037</v>
      </c>
      <c r="D874" s="177" t="s">
        <v>11038</v>
      </c>
      <c r="E874" s="177" t="s">
        <v>11040</v>
      </c>
      <c r="F874" s="177" t="s">
        <v>11041</v>
      </c>
      <c r="G874" s="177" t="s">
        <v>6970</v>
      </c>
      <c r="H874" s="177" t="s">
        <v>11041</v>
      </c>
      <c r="I874" s="177" t="s">
        <v>6875</v>
      </c>
      <c r="J874" s="177" t="s">
        <v>7671</v>
      </c>
      <c r="K874" s="177" t="s">
        <v>7231</v>
      </c>
      <c r="L874" s="177" t="s">
        <v>857</v>
      </c>
    </row>
    <row r="875" spans="1:12" ht="56.25" x14ac:dyDescent="0.25">
      <c r="A875" s="176" t="s">
        <v>1098</v>
      </c>
      <c r="B875" s="176" t="s">
        <v>11042</v>
      </c>
      <c r="C875" s="176" t="s">
        <v>11043</v>
      </c>
      <c r="D875" s="176" t="s">
        <v>5823</v>
      </c>
      <c r="E875" s="176" t="s">
        <v>11044</v>
      </c>
      <c r="F875" s="176" t="s">
        <v>11045</v>
      </c>
      <c r="G875" s="176" t="s">
        <v>11046</v>
      </c>
      <c r="H875" s="176" t="s">
        <v>11047</v>
      </c>
      <c r="I875" s="176" t="s">
        <v>6875</v>
      </c>
      <c r="J875" s="176" t="s">
        <v>6875</v>
      </c>
      <c r="K875" s="176" t="s">
        <v>6875</v>
      </c>
      <c r="L875" s="176" t="s">
        <v>7525</v>
      </c>
    </row>
    <row r="876" spans="1:12" ht="56.25" x14ac:dyDescent="0.25">
      <c r="A876" s="177" t="s">
        <v>11051</v>
      </c>
      <c r="B876" s="177" t="s">
        <v>11048</v>
      </c>
      <c r="C876" s="177" t="s">
        <v>11049</v>
      </c>
      <c r="D876" s="177" t="s">
        <v>11050</v>
      </c>
      <c r="E876" s="177" t="s">
        <v>11052</v>
      </c>
      <c r="F876" s="177" t="s">
        <v>11053</v>
      </c>
      <c r="G876" s="177" t="s">
        <v>7560</v>
      </c>
      <c r="H876" s="177" t="s">
        <v>11053</v>
      </c>
      <c r="I876" s="177" t="s">
        <v>6875</v>
      </c>
      <c r="J876" s="177" t="s">
        <v>6875</v>
      </c>
      <c r="K876" s="177" t="s">
        <v>7231</v>
      </c>
      <c r="L876" s="177" t="s">
        <v>857</v>
      </c>
    </row>
    <row r="877" spans="1:12" ht="45" x14ac:dyDescent="0.25">
      <c r="A877" s="176" t="s">
        <v>1677</v>
      </c>
      <c r="B877" s="176" t="s">
        <v>11054</v>
      </c>
      <c r="C877" s="176" t="s">
        <v>11055</v>
      </c>
      <c r="D877" s="176" t="s">
        <v>11056</v>
      </c>
      <c r="E877" s="176" t="s">
        <v>11057</v>
      </c>
      <c r="F877" s="176" t="s">
        <v>11058</v>
      </c>
      <c r="G877" s="176" t="s">
        <v>10245</v>
      </c>
      <c r="H877" s="176" t="s">
        <v>11058</v>
      </c>
      <c r="I877" s="176" t="s">
        <v>6875</v>
      </c>
      <c r="J877" s="176" t="s">
        <v>11059</v>
      </c>
      <c r="K877" s="176" t="s">
        <v>6875</v>
      </c>
      <c r="L877" s="176" t="s">
        <v>857</v>
      </c>
    </row>
    <row r="878" spans="1:12" ht="78.75" x14ac:dyDescent="0.25">
      <c r="A878" s="177" t="s">
        <v>1233</v>
      </c>
      <c r="B878" s="177" t="s">
        <v>11060</v>
      </c>
      <c r="C878" s="177" t="s">
        <v>11061</v>
      </c>
      <c r="D878" s="177" t="s">
        <v>1234</v>
      </c>
      <c r="E878" s="177" t="s">
        <v>11062</v>
      </c>
      <c r="F878" s="177" t="s">
        <v>11063</v>
      </c>
      <c r="G878" s="177" t="s">
        <v>7085</v>
      </c>
      <c r="H878" s="177" t="s">
        <v>11064</v>
      </c>
      <c r="I878" s="177" t="s">
        <v>6875</v>
      </c>
      <c r="J878" s="177" t="s">
        <v>7671</v>
      </c>
      <c r="K878" s="177" t="s">
        <v>11005</v>
      </c>
      <c r="L878" s="177" t="s">
        <v>7525</v>
      </c>
    </row>
    <row r="879" spans="1:12" ht="56.25" x14ac:dyDescent="0.25">
      <c r="A879" s="176" t="s">
        <v>2763</v>
      </c>
      <c r="B879" s="176" t="s">
        <v>11065</v>
      </c>
      <c r="C879" s="176" t="s">
        <v>11066</v>
      </c>
      <c r="D879" s="176" t="s">
        <v>11067</v>
      </c>
      <c r="E879" s="176" t="s">
        <v>11068</v>
      </c>
      <c r="F879" s="176" t="s">
        <v>11069</v>
      </c>
      <c r="G879" s="176" t="s">
        <v>10245</v>
      </c>
      <c r="H879" s="176" t="s">
        <v>11070</v>
      </c>
      <c r="I879" s="176" t="s">
        <v>6875</v>
      </c>
      <c r="J879" s="176" t="s">
        <v>11059</v>
      </c>
      <c r="K879" s="176" t="s">
        <v>6875</v>
      </c>
      <c r="L879" s="176" t="s">
        <v>857</v>
      </c>
    </row>
    <row r="880" spans="1:12" ht="33.75" x14ac:dyDescent="0.25">
      <c r="A880" s="177" t="s">
        <v>11074</v>
      </c>
      <c r="B880" s="177" t="s">
        <v>11071</v>
      </c>
      <c r="C880" s="177" t="s">
        <v>11072</v>
      </c>
      <c r="D880" s="177" t="s">
        <v>11073</v>
      </c>
      <c r="E880" s="177" t="s">
        <v>7271</v>
      </c>
      <c r="F880" s="177" t="s">
        <v>9389</v>
      </c>
      <c r="G880" s="177" t="s">
        <v>6994</v>
      </c>
      <c r="H880" s="177" t="s">
        <v>9389</v>
      </c>
      <c r="I880" s="177" t="s">
        <v>6875</v>
      </c>
      <c r="J880" s="177" t="s">
        <v>6875</v>
      </c>
      <c r="K880" s="177" t="s">
        <v>6875</v>
      </c>
      <c r="L880" s="177" t="s">
        <v>857</v>
      </c>
    </row>
    <row r="881" spans="1:12" ht="146.25" x14ac:dyDescent="0.25">
      <c r="A881" s="176" t="s">
        <v>11078</v>
      </c>
      <c r="B881" s="176" t="s">
        <v>11075</v>
      </c>
      <c r="C881" s="176" t="s">
        <v>11076</v>
      </c>
      <c r="D881" s="176" t="s">
        <v>11077</v>
      </c>
      <c r="E881" s="176" t="s">
        <v>11079</v>
      </c>
      <c r="F881" s="176" t="s">
        <v>11080</v>
      </c>
      <c r="G881" s="176" t="s">
        <v>10245</v>
      </c>
      <c r="H881" s="176" t="s">
        <v>11081</v>
      </c>
      <c r="I881" s="176" t="s">
        <v>6875</v>
      </c>
      <c r="J881" s="176" t="s">
        <v>6875</v>
      </c>
      <c r="K881" s="176" t="s">
        <v>7231</v>
      </c>
      <c r="L881" s="176" t="s">
        <v>857</v>
      </c>
    </row>
    <row r="882" spans="1:12" ht="33.75" x14ac:dyDescent="0.25">
      <c r="A882" s="177" t="s">
        <v>11085</v>
      </c>
      <c r="B882" s="177" t="s">
        <v>11082</v>
      </c>
      <c r="C882" s="177" t="s">
        <v>11083</v>
      </c>
      <c r="D882" s="177" t="s">
        <v>11084</v>
      </c>
      <c r="E882" s="177" t="s">
        <v>11086</v>
      </c>
      <c r="F882" s="177" t="s">
        <v>11087</v>
      </c>
      <c r="G882" s="177" t="s">
        <v>6891</v>
      </c>
      <c r="H882" s="177" t="s">
        <v>11087</v>
      </c>
      <c r="I882" s="177" t="s">
        <v>6875</v>
      </c>
      <c r="J882" s="177" t="s">
        <v>6875</v>
      </c>
      <c r="K882" s="177" t="s">
        <v>6875</v>
      </c>
      <c r="L882" s="177" t="s">
        <v>857</v>
      </c>
    </row>
    <row r="883" spans="1:12" ht="33.75" x14ac:dyDescent="0.25">
      <c r="A883" s="176" t="s">
        <v>11091</v>
      </c>
      <c r="B883" s="176" t="s">
        <v>11088</v>
      </c>
      <c r="C883" s="176" t="s">
        <v>11089</v>
      </c>
      <c r="D883" s="176" t="s">
        <v>11090</v>
      </c>
      <c r="E883" s="176" t="s">
        <v>11092</v>
      </c>
      <c r="F883" s="176" t="s">
        <v>11093</v>
      </c>
      <c r="G883" s="176" t="s">
        <v>9834</v>
      </c>
      <c r="H883" s="176" t="s">
        <v>11093</v>
      </c>
      <c r="I883" s="176" t="s">
        <v>6875</v>
      </c>
      <c r="J883" s="176" t="s">
        <v>6875</v>
      </c>
      <c r="K883" s="176" t="s">
        <v>6875</v>
      </c>
      <c r="L883" s="176" t="s">
        <v>857</v>
      </c>
    </row>
    <row r="884" spans="1:12" ht="78.75" x14ac:dyDescent="0.25">
      <c r="A884" s="177" t="s">
        <v>2118</v>
      </c>
      <c r="B884" s="177" t="s">
        <v>11094</v>
      </c>
      <c r="C884" s="177" t="s">
        <v>11095</v>
      </c>
      <c r="D884" s="177" t="s">
        <v>11096</v>
      </c>
      <c r="E884" s="177" t="s">
        <v>11097</v>
      </c>
      <c r="F884" s="177" t="s">
        <v>11098</v>
      </c>
      <c r="G884" s="177" t="s">
        <v>7210</v>
      </c>
      <c r="H884" s="177" t="s">
        <v>11099</v>
      </c>
      <c r="I884" s="177" t="s">
        <v>6875</v>
      </c>
      <c r="J884" s="177" t="s">
        <v>7689</v>
      </c>
      <c r="K884" s="177" t="s">
        <v>6875</v>
      </c>
      <c r="L884" s="177" t="s">
        <v>857</v>
      </c>
    </row>
    <row r="885" spans="1:12" ht="45" x14ac:dyDescent="0.25">
      <c r="A885" s="176" t="s">
        <v>11103</v>
      </c>
      <c r="B885" s="176" t="s">
        <v>11100</v>
      </c>
      <c r="C885" s="176" t="s">
        <v>11101</v>
      </c>
      <c r="D885" s="176" t="s">
        <v>11102</v>
      </c>
      <c r="E885" s="176" t="s">
        <v>11104</v>
      </c>
      <c r="F885" s="176" t="s">
        <v>11105</v>
      </c>
      <c r="G885" s="176" t="s">
        <v>8186</v>
      </c>
      <c r="H885" s="176" t="s">
        <v>11106</v>
      </c>
      <c r="I885" s="176" t="s">
        <v>6875</v>
      </c>
      <c r="J885" s="176" t="s">
        <v>7141</v>
      </c>
      <c r="K885" s="176" t="s">
        <v>6875</v>
      </c>
      <c r="L885" s="176" t="s">
        <v>6884</v>
      </c>
    </row>
    <row r="886" spans="1:12" ht="45" x14ac:dyDescent="0.25">
      <c r="A886" s="177" t="s">
        <v>11110</v>
      </c>
      <c r="B886" s="177" t="s">
        <v>11107</v>
      </c>
      <c r="C886" s="177" t="s">
        <v>11108</v>
      </c>
      <c r="D886" s="177" t="s">
        <v>11109</v>
      </c>
      <c r="E886" s="177" t="s">
        <v>11104</v>
      </c>
      <c r="F886" s="177" t="s">
        <v>11105</v>
      </c>
      <c r="G886" s="177" t="s">
        <v>8186</v>
      </c>
      <c r="H886" s="177" t="s">
        <v>11106</v>
      </c>
      <c r="I886" s="177" t="s">
        <v>6875</v>
      </c>
      <c r="J886" s="177" t="s">
        <v>6875</v>
      </c>
      <c r="K886" s="177" t="s">
        <v>6875</v>
      </c>
      <c r="L886" s="177" t="s">
        <v>857</v>
      </c>
    </row>
    <row r="887" spans="1:12" ht="45" x14ac:dyDescent="0.25">
      <c r="A887" s="176" t="s">
        <v>11114</v>
      </c>
      <c r="B887" s="176" t="s">
        <v>11111</v>
      </c>
      <c r="C887" s="176" t="s">
        <v>11112</v>
      </c>
      <c r="D887" s="176" t="s">
        <v>11113</v>
      </c>
      <c r="E887" s="176" t="s">
        <v>11104</v>
      </c>
      <c r="F887" s="176" t="s">
        <v>11105</v>
      </c>
      <c r="G887" s="176" t="s">
        <v>8186</v>
      </c>
      <c r="H887" s="176" t="s">
        <v>11106</v>
      </c>
      <c r="I887" s="176" t="s">
        <v>6875</v>
      </c>
      <c r="J887" s="176" t="s">
        <v>6875</v>
      </c>
      <c r="K887" s="176" t="s">
        <v>6875</v>
      </c>
      <c r="L887" s="176" t="s">
        <v>857</v>
      </c>
    </row>
    <row r="888" spans="1:12" ht="45" x14ac:dyDescent="0.25">
      <c r="A888" s="177" t="s">
        <v>11118</v>
      </c>
      <c r="B888" s="177" t="s">
        <v>11115</v>
      </c>
      <c r="C888" s="177" t="s">
        <v>11116</v>
      </c>
      <c r="D888" s="177" t="s">
        <v>11117</v>
      </c>
      <c r="E888" s="177" t="s">
        <v>11104</v>
      </c>
      <c r="F888" s="177" t="s">
        <v>11105</v>
      </c>
      <c r="G888" s="177" t="s">
        <v>8186</v>
      </c>
      <c r="H888" s="177" t="s">
        <v>11106</v>
      </c>
      <c r="I888" s="177" t="s">
        <v>6875</v>
      </c>
      <c r="J888" s="177" t="s">
        <v>6875</v>
      </c>
      <c r="K888" s="177" t="s">
        <v>6875</v>
      </c>
      <c r="L888" s="177" t="s">
        <v>857</v>
      </c>
    </row>
    <row r="889" spans="1:12" ht="90" x14ac:dyDescent="0.25">
      <c r="A889" s="176" t="s">
        <v>1106</v>
      </c>
      <c r="B889" s="176" t="s">
        <v>11119</v>
      </c>
      <c r="C889" s="176" t="s">
        <v>11120</v>
      </c>
      <c r="D889" s="176" t="s">
        <v>1107</v>
      </c>
      <c r="E889" s="176" t="s">
        <v>11121</v>
      </c>
      <c r="F889" s="176" t="s">
        <v>11122</v>
      </c>
      <c r="G889" s="176" t="s">
        <v>7560</v>
      </c>
      <c r="H889" s="176" t="s">
        <v>11123</v>
      </c>
      <c r="I889" s="176" t="s">
        <v>6875</v>
      </c>
      <c r="J889" s="176" t="s">
        <v>11124</v>
      </c>
      <c r="K889" s="176" t="s">
        <v>6875</v>
      </c>
      <c r="L889" s="176" t="s">
        <v>857</v>
      </c>
    </row>
    <row r="890" spans="1:12" ht="45" x14ac:dyDescent="0.25">
      <c r="A890" s="177" t="s">
        <v>11128</v>
      </c>
      <c r="B890" s="177" t="s">
        <v>11125</v>
      </c>
      <c r="C890" s="177" t="s">
        <v>11126</v>
      </c>
      <c r="D890" s="177" t="s">
        <v>11127</v>
      </c>
      <c r="E890" s="177" t="s">
        <v>11104</v>
      </c>
      <c r="F890" s="177" t="s">
        <v>11105</v>
      </c>
      <c r="G890" s="177" t="s">
        <v>8186</v>
      </c>
      <c r="H890" s="177" t="s">
        <v>11106</v>
      </c>
      <c r="I890" s="177" t="s">
        <v>6875</v>
      </c>
      <c r="J890" s="177" t="s">
        <v>11129</v>
      </c>
      <c r="K890" s="177" t="s">
        <v>6875</v>
      </c>
      <c r="L890" s="177" t="s">
        <v>6884</v>
      </c>
    </row>
    <row r="891" spans="1:12" ht="67.5" x14ac:dyDescent="0.25">
      <c r="A891" s="176" t="s">
        <v>2707</v>
      </c>
      <c r="B891" s="176" t="s">
        <v>11130</v>
      </c>
      <c r="C891" s="176" t="s">
        <v>11131</v>
      </c>
      <c r="D891" s="176" t="s">
        <v>11132</v>
      </c>
      <c r="E891" s="176" t="s">
        <v>7360</v>
      </c>
      <c r="F891" s="176" t="s">
        <v>7361</v>
      </c>
      <c r="G891" s="176" t="s">
        <v>6994</v>
      </c>
      <c r="H891" s="176" t="s">
        <v>7362</v>
      </c>
      <c r="I891" s="176" t="s">
        <v>6875</v>
      </c>
      <c r="J891" s="176" t="s">
        <v>6875</v>
      </c>
      <c r="K891" s="176" t="s">
        <v>6875</v>
      </c>
      <c r="L891" s="176" t="s">
        <v>857</v>
      </c>
    </row>
    <row r="892" spans="1:12" ht="78.75" x14ac:dyDescent="0.25">
      <c r="A892" s="177" t="s">
        <v>2740</v>
      </c>
      <c r="B892" s="177" t="s">
        <v>11133</v>
      </c>
      <c r="C892" s="177" t="s">
        <v>11134</v>
      </c>
      <c r="D892" s="177" t="s">
        <v>11135</v>
      </c>
      <c r="E892" s="177" t="s">
        <v>11136</v>
      </c>
      <c r="F892" s="177" t="s">
        <v>11137</v>
      </c>
      <c r="G892" s="177" t="s">
        <v>10245</v>
      </c>
      <c r="H892" s="177" t="s">
        <v>11138</v>
      </c>
      <c r="I892" s="177" t="s">
        <v>6875</v>
      </c>
      <c r="J892" s="177" t="s">
        <v>6875</v>
      </c>
      <c r="K892" s="177" t="s">
        <v>6875</v>
      </c>
      <c r="L892" s="177" t="s">
        <v>857</v>
      </c>
    </row>
    <row r="893" spans="1:12" ht="90" x14ac:dyDescent="0.25">
      <c r="A893" s="176" t="s">
        <v>11142</v>
      </c>
      <c r="B893" s="176" t="s">
        <v>11139</v>
      </c>
      <c r="C893" s="176" t="s">
        <v>11140</v>
      </c>
      <c r="D893" s="176" t="s">
        <v>11141</v>
      </c>
      <c r="E893" s="176" t="s">
        <v>11143</v>
      </c>
      <c r="F893" s="176" t="s">
        <v>11144</v>
      </c>
      <c r="G893" s="176" t="s">
        <v>8297</v>
      </c>
      <c r="H893" s="176" t="s">
        <v>11145</v>
      </c>
      <c r="I893" s="176" t="s">
        <v>6875</v>
      </c>
      <c r="J893" s="176" t="s">
        <v>6875</v>
      </c>
      <c r="K893" s="176" t="s">
        <v>6875</v>
      </c>
      <c r="L893" s="176" t="s">
        <v>857</v>
      </c>
    </row>
    <row r="894" spans="1:12" ht="45" x14ac:dyDescent="0.25">
      <c r="A894" s="177" t="s">
        <v>11149</v>
      </c>
      <c r="B894" s="177" t="s">
        <v>11146</v>
      </c>
      <c r="C894" s="177" t="s">
        <v>11147</v>
      </c>
      <c r="D894" s="177" t="s">
        <v>11148</v>
      </c>
      <c r="E894" s="177" t="s">
        <v>11150</v>
      </c>
      <c r="F894" s="177" t="s">
        <v>11151</v>
      </c>
      <c r="G894" s="177" t="s">
        <v>6994</v>
      </c>
      <c r="H894" s="177" t="s">
        <v>11152</v>
      </c>
      <c r="I894" s="177" t="s">
        <v>11153</v>
      </c>
      <c r="J894" s="177" t="s">
        <v>6875</v>
      </c>
      <c r="K894" s="177" t="s">
        <v>6875</v>
      </c>
      <c r="L894" s="177" t="s">
        <v>857</v>
      </c>
    </row>
    <row r="895" spans="1:12" ht="45" x14ac:dyDescent="0.25">
      <c r="A895" s="176" t="s">
        <v>11157</v>
      </c>
      <c r="B895" s="176" t="s">
        <v>11154</v>
      </c>
      <c r="C895" s="176" t="s">
        <v>11155</v>
      </c>
      <c r="D895" s="176" t="s">
        <v>11156</v>
      </c>
      <c r="E895" s="176" t="s">
        <v>11158</v>
      </c>
      <c r="F895" s="176" t="s">
        <v>11159</v>
      </c>
      <c r="G895" s="176" t="s">
        <v>11160</v>
      </c>
      <c r="H895" s="176" t="s">
        <v>11161</v>
      </c>
      <c r="I895" s="176" t="s">
        <v>6875</v>
      </c>
      <c r="J895" s="176" t="s">
        <v>6875</v>
      </c>
      <c r="K895" s="176" t="s">
        <v>6875</v>
      </c>
      <c r="L895" s="176" t="s">
        <v>857</v>
      </c>
    </row>
    <row r="896" spans="1:12" ht="33.75" x14ac:dyDescent="0.25">
      <c r="A896" s="177" t="s">
        <v>11165</v>
      </c>
      <c r="B896" s="177" t="s">
        <v>11162</v>
      </c>
      <c r="C896" s="177" t="s">
        <v>11163</v>
      </c>
      <c r="D896" s="177" t="s">
        <v>11164</v>
      </c>
      <c r="E896" s="177" t="s">
        <v>8056</v>
      </c>
      <c r="F896" s="177" t="s">
        <v>8057</v>
      </c>
      <c r="G896" s="177" t="s">
        <v>6994</v>
      </c>
      <c r="H896" s="177" t="s">
        <v>8057</v>
      </c>
      <c r="I896" s="177" t="s">
        <v>6875</v>
      </c>
      <c r="J896" s="177" t="s">
        <v>6875</v>
      </c>
      <c r="K896" s="177" t="s">
        <v>6875</v>
      </c>
      <c r="L896" s="177" t="s">
        <v>857</v>
      </c>
    </row>
    <row r="897" spans="1:12" ht="56.25" x14ac:dyDescent="0.25">
      <c r="A897" s="176" t="s">
        <v>11169</v>
      </c>
      <c r="B897" s="176" t="s">
        <v>11166</v>
      </c>
      <c r="C897" s="176" t="s">
        <v>11167</v>
      </c>
      <c r="D897" s="176" t="s">
        <v>11168</v>
      </c>
      <c r="E897" s="176" t="s">
        <v>11170</v>
      </c>
      <c r="F897" s="176" t="s">
        <v>11171</v>
      </c>
      <c r="G897" s="176" t="s">
        <v>8186</v>
      </c>
      <c r="H897" s="176" t="s">
        <v>11172</v>
      </c>
      <c r="I897" s="176" t="s">
        <v>6875</v>
      </c>
      <c r="J897" s="176" t="s">
        <v>6875</v>
      </c>
      <c r="K897" s="176" t="s">
        <v>6875</v>
      </c>
      <c r="L897" s="176" t="s">
        <v>857</v>
      </c>
    </row>
    <row r="898" spans="1:12" ht="45" x14ac:dyDescent="0.25">
      <c r="A898" s="177" t="s">
        <v>11176</v>
      </c>
      <c r="B898" s="177" t="s">
        <v>11173</v>
      </c>
      <c r="C898" s="177" t="s">
        <v>11174</v>
      </c>
      <c r="D898" s="177" t="s">
        <v>11175</v>
      </c>
      <c r="E898" s="177" t="s">
        <v>11104</v>
      </c>
      <c r="F898" s="177" t="s">
        <v>11105</v>
      </c>
      <c r="G898" s="177" t="s">
        <v>8186</v>
      </c>
      <c r="H898" s="177" t="s">
        <v>11106</v>
      </c>
      <c r="I898" s="177" t="s">
        <v>6875</v>
      </c>
      <c r="J898" s="177" t="s">
        <v>6875</v>
      </c>
      <c r="K898" s="177" t="s">
        <v>6875</v>
      </c>
      <c r="L898" s="177" t="s">
        <v>857</v>
      </c>
    </row>
    <row r="899" spans="1:12" ht="33.75" x14ac:dyDescent="0.25">
      <c r="A899" s="176" t="s">
        <v>11180</v>
      </c>
      <c r="B899" s="176" t="s">
        <v>11177</v>
      </c>
      <c r="C899" s="176" t="s">
        <v>11178</v>
      </c>
      <c r="D899" s="176" t="s">
        <v>11179</v>
      </c>
      <c r="E899" s="176" t="s">
        <v>8056</v>
      </c>
      <c r="F899" s="176" t="s">
        <v>8057</v>
      </c>
      <c r="G899" s="176" t="s">
        <v>6994</v>
      </c>
      <c r="H899" s="176" t="s">
        <v>8057</v>
      </c>
      <c r="I899" s="176" t="s">
        <v>6875</v>
      </c>
      <c r="J899" s="176" t="s">
        <v>6875</v>
      </c>
      <c r="K899" s="176" t="s">
        <v>6875</v>
      </c>
      <c r="L899" s="176" t="s">
        <v>857</v>
      </c>
    </row>
    <row r="900" spans="1:12" ht="56.25" x14ac:dyDescent="0.25">
      <c r="A900" s="177" t="s">
        <v>1396</v>
      </c>
      <c r="B900" s="177" t="s">
        <v>11181</v>
      </c>
      <c r="C900" s="177" t="s">
        <v>11182</v>
      </c>
      <c r="D900" s="177" t="s">
        <v>1397</v>
      </c>
      <c r="E900" s="177" t="s">
        <v>7194</v>
      </c>
      <c r="F900" s="177" t="s">
        <v>7195</v>
      </c>
      <c r="G900" s="177" t="s">
        <v>11183</v>
      </c>
      <c r="H900" s="177" t="s">
        <v>7196</v>
      </c>
      <c r="I900" s="177" t="s">
        <v>6875</v>
      </c>
      <c r="J900" s="177" t="s">
        <v>6875</v>
      </c>
      <c r="K900" s="177" t="s">
        <v>6875</v>
      </c>
      <c r="L900" s="177" t="s">
        <v>857</v>
      </c>
    </row>
    <row r="901" spans="1:12" ht="67.5" x14ac:dyDescent="0.25">
      <c r="A901" s="176" t="s">
        <v>11187</v>
      </c>
      <c r="B901" s="176" t="s">
        <v>11184</v>
      </c>
      <c r="C901" s="176" t="s">
        <v>11185</v>
      </c>
      <c r="D901" s="176" t="s">
        <v>11186</v>
      </c>
      <c r="E901" s="176" t="s">
        <v>11188</v>
      </c>
      <c r="F901" s="176" t="s">
        <v>11189</v>
      </c>
      <c r="G901" s="176" t="s">
        <v>7771</v>
      </c>
      <c r="H901" s="176" t="s">
        <v>11190</v>
      </c>
      <c r="I901" s="176" t="s">
        <v>6875</v>
      </c>
      <c r="J901" s="176" t="s">
        <v>6875</v>
      </c>
      <c r="K901" s="176" t="s">
        <v>6875</v>
      </c>
      <c r="L901" s="176" t="s">
        <v>857</v>
      </c>
    </row>
    <row r="902" spans="1:12" ht="101.25" x14ac:dyDescent="0.25">
      <c r="A902" s="177" t="s">
        <v>6875</v>
      </c>
      <c r="B902" s="177" t="s">
        <v>11191</v>
      </c>
      <c r="C902" s="177" t="s">
        <v>11192</v>
      </c>
      <c r="D902" s="177" t="s">
        <v>11193</v>
      </c>
      <c r="E902" s="177" t="s">
        <v>7265</v>
      </c>
      <c r="F902" s="177" t="s">
        <v>7266</v>
      </c>
      <c r="G902" s="177" t="s">
        <v>7267</v>
      </c>
      <c r="H902" s="177" t="s">
        <v>7268</v>
      </c>
      <c r="I902" s="177" t="s">
        <v>6875</v>
      </c>
      <c r="J902" s="177" t="s">
        <v>6875</v>
      </c>
      <c r="K902" s="177" t="s">
        <v>6875</v>
      </c>
      <c r="L902" s="177" t="s">
        <v>857</v>
      </c>
    </row>
    <row r="903" spans="1:12" ht="90" x14ac:dyDescent="0.25">
      <c r="A903" s="176" t="s">
        <v>11197</v>
      </c>
      <c r="B903" s="176" t="s">
        <v>11194</v>
      </c>
      <c r="C903" s="176" t="s">
        <v>11195</v>
      </c>
      <c r="D903" s="176" t="s">
        <v>11196</v>
      </c>
      <c r="E903" s="176" t="s">
        <v>11198</v>
      </c>
      <c r="F903" s="176" t="s">
        <v>11199</v>
      </c>
      <c r="G903" s="176" t="s">
        <v>7028</v>
      </c>
      <c r="H903" s="176" t="s">
        <v>11199</v>
      </c>
      <c r="I903" s="176" t="s">
        <v>6875</v>
      </c>
      <c r="J903" s="176" t="s">
        <v>6875</v>
      </c>
      <c r="K903" s="176" t="s">
        <v>6875</v>
      </c>
      <c r="L903" s="176" t="s">
        <v>857</v>
      </c>
    </row>
    <row r="904" spans="1:12" ht="67.5" x14ac:dyDescent="0.25">
      <c r="A904" s="177" t="s">
        <v>11203</v>
      </c>
      <c r="B904" s="177" t="s">
        <v>11200</v>
      </c>
      <c r="C904" s="177" t="s">
        <v>11201</v>
      </c>
      <c r="D904" s="177" t="s">
        <v>11202</v>
      </c>
      <c r="E904" s="177" t="s">
        <v>7355</v>
      </c>
      <c r="F904" s="177" t="s">
        <v>7356</v>
      </c>
      <c r="G904" s="177" t="s">
        <v>6994</v>
      </c>
      <c r="H904" s="177" t="s">
        <v>7357</v>
      </c>
      <c r="I904" s="177" t="s">
        <v>6875</v>
      </c>
      <c r="J904" s="177" t="s">
        <v>6875</v>
      </c>
      <c r="K904" s="177" t="s">
        <v>6875</v>
      </c>
      <c r="L904" s="177" t="s">
        <v>857</v>
      </c>
    </row>
    <row r="905" spans="1:12" ht="56.25" x14ac:dyDescent="0.25">
      <c r="A905" s="176" t="s">
        <v>11207</v>
      </c>
      <c r="B905" s="176" t="s">
        <v>11204</v>
      </c>
      <c r="C905" s="176" t="s">
        <v>11205</v>
      </c>
      <c r="D905" s="176" t="s">
        <v>11206</v>
      </c>
      <c r="E905" s="176" t="s">
        <v>9698</v>
      </c>
      <c r="F905" s="176" t="s">
        <v>9699</v>
      </c>
      <c r="G905" s="176" t="s">
        <v>7154</v>
      </c>
      <c r="H905" s="176" t="s">
        <v>9700</v>
      </c>
      <c r="I905" s="176" t="s">
        <v>6875</v>
      </c>
      <c r="J905" s="176" t="s">
        <v>6875</v>
      </c>
      <c r="K905" s="176" t="s">
        <v>6875</v>
      </c>
      <c r="L905" s="176" t="s">
        <v>857</v>
      </c>
    </row>
    <row r="906" spans="1:12" ht="56.25" x14ac:dyDescent="0.25">
      <c r="A906" s="177" t="s">
        <v>11211</v>
      </c>
      <c r="B906" s="177" t="s">
        <v>11208</v>
      </c>
      <c r="C906" s="177" t="s">
        <v>11209</v>
      </c>
      <c r="D906" s="177" t="s">
        <v>11210</v>
      </c>
      <c r="E906" s="177" t="s">
        <v>11212</v>
      </c>
      <c r="F906" s="177" t="s">
        <v>11213</v>
      </c>
      <c r="G906" s="177" t="s">
        <v>6994</v>
      </c>
      <c r="H906" s="177" t="s">
        <v>11214</v>
      </c>
      <c r="I906" s="177" t="s">
        <v>6875</v>
      </c>
      <c r="J906" s="177" t="s">
        <v>6875</v>
      </c>
      <c r="K906" s="177" t="s">
        <v>6875</v>
      </c>
      <c r="L906" s="177" t="s">
        <v>857</v>
      </c>
    </row>
    <row r="907" spans="1:12" ht="45" x14ac:dyDescent="0.25">
      <c r="A907" s="176" t="s">
        <v>11218</v>
      </c>
      <c r="B907" s="176" t="s">
        <v>11215</v>
      </c>
      <c r="C907" s="176" t="s">
        <v>11216</v>
      </c>
      <c r="D907" s="176" t="s">
        <v>11217</v>
      </c>
      <c r="E907" s="176" t="s">
        <v>11150</v>
      </c>
      <c r="F907" s="176" t="s">
        <v>11151</v>
      </c>
      <c r="G907" s="176" t="s">
        <v>6994</v>
      </c>
      <c r="H907" s="176" t="s">
        <v>11152</v>
      </c>
      <c r="I907" s="176" t="s">
        <v>6875</v>
      </c>
      <c r="J907" s="176" t="s">
        <v>6875</v>
      </c>
      <c r="K907" s="176" t="s">
        <v>6875</v>
      </c>
      <c r="L907" s="176" t="s">
        <v>857</v>
      </c>
    </row>
    <row r="908" spans="1:12" ht="135" x14ac:dyDescent="0.25">
      <c r="A908" s="177" t="s">
        <v>11222</v>
      </c>
      <c r="B908" s="177" t="s">
        <v>11219</v>
      </c>
      <c r="C908" s="177" t="s">
        <v>11220</v>
      </c>
      <c r="D908" s="177" t="s">
        <v>11221</v>
      </c>
      <c r="E908" s="177" t="s">
        <v>7026</v>
      </c>
      <c r="F908" s="177" t="s">
        <v>7027</v>
      </c>
      <c r="G908" s="177" t="s">
        <v>7028</v>
      </c>
      <c r="H908" s="177" t="s">
        <v>7027</v>
      </c>
      <c r="I908" s="177" t="s">
        <v>6875</v>
      </c>
      <c r="J908" s="177" t="s">
        <v>6875</v>
      </c>
      <c r="K908" s="177" t="s">
        <v>6875</v>
      </c>
      <c r="L908" s="177" t="s">
        <v>857</v>
      </c>
    </row>
    <row r="909" spans="1:12" ht="90" x14ac:dyDescent="0.25">
      <c r="A909" s="176" t="s">
        <v>6875</v>
      </c>
      <c r="B909" s="176" t="s">
        <v>11223</v>
      </c>
      <c r="C909" s="176" t="s">
        <v>11224</v>
      </c>
      <c r="D909" s="176" t="s">
        <v>11225</v>
      </c>
      <c r="E909" s="176" t="s">
        <v>11226</v>
      </c>
      <c r="F909" s="176" t="s">
        <v>11227</v>
      </c>
      <c r="G909" s="176" t="s">
        <v>7154</v>
      </c>
      <c r="H909" s="176" t="s">
        <v>11227</v>
      </c>
      <c r="I909" s="176" t="s">
        <v>6875</v>
      </c>
      <c r="J909" s="176" t="s">
        <v>6875</v>
      </c>
      <c r="K909" s="176" t="s">
        <v>6875</v>
      </c>
      <c r="L909" s="176" t="s">
        <v>857</v>
      </c>
    </row>
    <row r="910" spans="1:12" ht="90" x14ac:dyDescent="0.25">
      <c r="A910" s="177" t="s">
        <v>11231</v>
      </c>
      <c r="B910" s="177" t="s">
        <v>11228</v>
      </c>
      <c r="C910" s="177" t="s">
        <v>11229</v>
      </c>
      <c r="D910" s="177" t="s">
        <v>11230</v>
      </c>
      <c r="E910" s="177" t="s">
        <v>7039</v>
      </c>
      <c r="F910" s="177" t="s">
        <v>7040</v>
      </c>
      <c r="G910" s="177" t="s">
        <v>6875</v>
      </c>
      <c r="H910" s="177" t="s">
        <v>7040</v>
      </c>
      <c r="I910" s="177" t="s">
        <v>6875</v>
      </c>
      <c r="J910" s="177" t="s">
        <v>6875</v>
      </c>
      <c r="K910" s="177" t="s">
        <v>6875</v>
      </c>
      <c r="L910" s="177" t="s">
        <v>857</v>
      </c>
    </row>
    <row r="911" spans="1:12" ht="33.75" x14ac:dyDescent="0.25">
      <c r="A911" s="176" t="s">
        <v>11235</v>
      </c>
      <c r="B911" s="176" t="s">
        <v>11232</v>
      </c>
      <c r="C911" s="176" t="s">
        <v>11233</v>
      </c>
      <c r="D911" s="176" t="s">
        <v>11234</v>
      </c>
      <c r="E911" s="176" t="s">
        <v>8172</v>
      </c>
      <c r="F911" s="176" t="s">
        <v>8173</v>
      </c>
      <c r="G911" s="176" t="s">
        <v>7028</v>
      </c>
      <c r="H911" s="176" t="s">
        <v>8173</v>
      </c>
      <c r="I911" s="176" t="s">
        <v>6875</v>
      </c>
      <c r="J911" s="176" t="s">
        <v>6875</v>
      </c>
      <c r="K911" s="176" t="s">
        <v>6875</v>
      </c>
      <c r="L911" s="176" t="s">
        <v>857</v>
      </c>
    </row>
    <row r="912" spans="1:12" ht="22.5" x14ac:dyDescent="0.25">
      <c r="A912" s="177" t="s">
        <v>11239</v>
      </c>
      <c r="B912" s="177" t="s">
        <v>11236</v>
      </c>
      <c r="C912" s="177" t="s">
        <v>11237</v>
      </c>
      <c r="D912" s="177" t="s">
        <v>11238</v>
      </c>
      <c r="E912" s="177" t="s">
        <v>7039</v>
      </c>
      <c r="F912" s="177" t="s">
        <v>7040</v>
      </c>
      <c r="G912" s="177" t="s">
        <v>6875</v>
      </c>
      <c r="H912" s="177" t="s">
        <v>7040</v>
      </c>
      <c r="I912" s="177" t="s">
        <v>6875</v>
      </c>
      <c r="J912" s="177" t="s">
        <v>6875</v>
      </c>
      <c r="K912" s="177" t="s">
        <v>6875</v>
      </c>
      <c r="L912" s="177" t="s">
        <v>857</v>
      </c>
    </row>
    <row r="913" spans="1:12" ht="123.75" x14ac:dyDescent="0.25">
      <c r="A913" s="176" t="s">
        <v>1083</v>
      </c>
      <c r="B913" s="176" t="s">
        <v>11240</v>
      </c>
      <c r="C913" s="176" t="s">
        <v>11241</v>
      </c>
      <c r="D913" s="176" t="s">
        <v>11242</v>
      </c>
      <c r="E913" s="176" t="s">
        <v>8056</v>
      </c>
      <c r="F913" s="176" t="s">
        <v>8057</v>
      </c>
      <c r="G913" s="176" t="s">
        <v>6994</v>
      </c>
      <c r="H913" s="176" t="s">
        <v>8057</v>
      </c>
      <c r="I913" s="176" t="s">
        <v>6875</v>
      </c>
      <c r="J913" s="176" t="s">
        <v>6875</v>
      </c>
      <c r="K913" s="176" t="s">
        <v>6875</v>
      </c>
      <c r="L913" s="176" t="s">
        <v>6884</v>
      </c>
    </row>
    <row r="914" spans="1:12" ht="33.75" x14ac:dyDescent="0.25">
      <c r="A914" s="177" t="s">
        <v>11246</v>
      </c>
      <c r="B914" s="177" t="s">
        <v>11243</v>
      </c>
      <c r="C914" s="177" t="s">
        <v>11244</v>
      </c>
      <c r="D914" s="177" t="s">
        <v>11245</v>
      </c>
      <c r="E914" s="177" t="s">
        <v>9067</v>
      </c>
      <c r="F914" s="177" t="s">
        <v>9068</v>
      </c>
      <c r="G914" s="177" t="s">
        <v>7028</v>
      </c>
      <c r="H914" s="177" t="s">
        <v>9068</v>
      </c>
      <c r="I914" s="177" t="s">
        <v>6875</v>
      </c>
      <c r="J914" s="177" t="s">
        <v>6875</v>
      </c>
      <c r="K914" s="177" t="s">
        <v>6875</v>
      </c>
      <c r="L914" s="177" t="s">
        <v>857</v>
      </c>
    </row>
    <row r="915" spans="1:12" ht="67.5" x14ac:dyDescent="0.25">
      <c r="A915" s="176" t="s">
        <v>6038</v>
      </c>
      <c r="B915" s="176" t="s">
        <v>11247</v>
      </c>
      <c r="C915" s="176" t="s">
        <v>11248</v>
      </c>
      <c r="D915" s="176" t="s">
        <v>6283</v>
      </c>
      <c r="E915" s="176" t="s">
        <v>10374</v>
      </c>
      <c r="F915" s="176" t="s">
        <v>10375</v>
      </c>
      <c r="G915" s="176" t="s">
        <v>6929</v>
      </c>
      <c r="H915" s="176" t="s">
        <v>10376</v>
      </c>
      <c r="I915" s="176" t="s">
        <v>6875</v>
      </c>
      <c r="J915" s="176" t="s">
        <v>6875</v>
      </c>
      <c r="K915" s="176" t="s">
        <v>6875</v>
      </c>
      <c r="L915" s="176" t="s">
        <v>857</v>
      </c>
    </row>
    <row r="916" spans="1:12" ht="22.5" x14ac:dyDescent="0.25">
      <c r="A916" s="177" t="s">
        <v>11252</v>
      </c>
      <c r="B916" s="177" t="s">
        <v>11249</v>
      </c>
      <c r="C916" s="177" t="s">
        <v>11250</v>
      </c>
      <c r="D916" s="177" t="s">
        <v>11251</v>
      </c>
      <c r="E916" s="177" t="s">
        <v>7249</v>
      </c>
      <c r="F916" s="177" t="s">
        <v>7250</v>
      </c>
      <c r="G916" s="177" t="s">
        <v>7028</v>
      </c>
      <c r="H916" s="177" t="s">
        <v>7250</v>
      </c>
      <c r="I916" s="177" t="s">
        <v>6875</v>
      </c>
      <c r="J916" s="177" t="s">
        <v>6875</v>
      </c>
      <c r="K916" s="177" t="s">
        <v>6875</v>
      </c>
      <c r="L916" s="177" t="s">
        <v>857</v>
      </c>
    </row>
    <row r="917" spans="1:12" ht="33.75" x14ac:dyDescent="0.25">
      <c r="A917" s="176" t="s">
        <v>11256</v>
      </c>
      <c r="B917" s="176" t="s">
        <v>11253</v>
      </c>
      <c r="C917" s="176" t="s">
        <v>11254</v>
      </c>
      <c r="D917" s="176" t="s">
        <v>11255</v>
      </c>
      <c r="E917" s="176" t="s">
        <v>8921</v>
      </c>
      <c r="F917" s="176" t="s">
        <v>8922</v>
      </c>
      <c r="G917" s="176" t="s">
        <v>6875</v>
      </c>
      <c r="H917" s="176" t="s">
        <v>8922</v>
      </c>
      <c r="I917" s="176" t="s">
        <v>6875</v>
      </c>
      <c r="J917" s="176" t="s">
        <v>6875</v>
      </c>
      <c r="K917" s="176" t="s">
        <v>6875</v>
      </c>
      <c r="L917" s="176" t="s">
        <v>857</v>
      </c>
    </row>
    <row r="918" spans="1:12" ht="45" x14ac:dyDescent="0.25">
      <c r="A918" s="177" t="s">
        <v>11260</v>
      </c>
      <c r="B918" s="177" t="s">
        <v>11257</v>
      </c>
      <c r="C918" s="177" t="s">
        <v>11258</v>
      </c>
      <c r="D918" s="177" t="s">
        <v>11259</v>
      </c>
      <c r="E918" s="177" t="s">
        <v>8172</v>
      </c>
      <c r="F918" s="177" t="s">
        <v>8173</v>
      </c>
      <c r="G918" s="177" t="s">
        <v>7028</v>
      </c>
      <c r="H918" s="177" t="s">
        <v>8173</v>
      </c>
      <c r="I918" s="177" t="s">
        <v>6875</v>
      </c>
      <c r="J918" s="177" t="s">
        <v>6875</v>
      </c>
      <c r="K918" s="177" t="s">
        <v>6875</v>
      </c>
      <c r="L918" s="177" t="s">
        <v>6917</v>
      </c>
    </row>
    <row r="919" spans="1:12" ht="33.75" x14ac:dyDescent="0.25">
      <c r="A919" s="176" t="s">
        <v>11264</v>
      </c>
      <c r="B919" s="176" t="s">
        <v>11261</v>
      </c>
      <c r="C919" s="176" t="s">
        <v>11262</v>
      </c>
      <c r="D919" s="176" t="s">
        <v>11263</v>
      </c>
      <c r="E919" s="176" t="s">
        <v>9468</v>
      </c>
      <c r="F919" s="176" t="s">
        <v>9469</v>
      </c>
      <c r="G919" s="176" t="s">
        <v>6994</v>
      </c>
      <c r="H919" s="176" t="s">
        <v>9469</v>
      </c>
      <c r="I919" s="176" t="s">
        <v>6875</v>
      </c>
      <c r="J919" s="176" t="s">
        <v>6875</v>
      </c>
      <c r="K919" s="176" t="s">
        <v>6875</v>
      </c>
      <c r="L919" s="176" t="s">
        <v>857</v>
      </c>
    </row>
    <row r="920" spans="1:12" ht="78.75" x14ac:dyDescent="0.25">
      <c r="A920" s="177" t="s">
        <v>11268</v>
      </c>
      <c r="B920" s="177" t="s">
        <v>11265</v>
      </c>
      <c r="C920" s="177" t="s">
        <v>11266</v>
      </c>
      <c r="D920" s="177" t="s">
        <v>11267</v>
      </c>
      <c r="E920" s="177" t="s">
        <v>7355</v>
      </c>
      <c r="F920" s="177" t="s">
        <v>7356</v>
      </c>
      <c r="G920" s="177" t="s">
        <v>6994</v>
      </c>
      <c r="H920" s="177" t="s">
        <v>7357</v>
      </c>
      <c r="I920" s="177" t="s">
        <v>6875</v>
      </c>
      <c r="J920" s="177" t="s">
        <v>6875</v>
      </c>
      <c r="K920" s="177" t="s">
        <v>6875</v>
      </c>
      <c r="L920" s="177" t="s">
        <v>6917</v>
      </c>
    </row>
    <row r="921" spans="1:12" ht="90" x14ac:dyDescent="0.25">
      <c r="A921" s="176" t="s">
        <v>11272</v>
      </c>
      <c r="B921" s="176" t="s">
        <v>11269</v>
      </c>
      <c r="C921" s="176" t="s">
        <v>11270</v>
      </c>
      <c r="D921" s="176" t="s">
        <v>11271</v>
      </c>
      <c r="E921" s="176" t="s">
        <v>11273</v>
      </c>
      <c r="F921" s="176" t="s">
        <v>11274</v>
      </c>
      <c r="G921" s="176" t="s">
        <v>11275</v>
      </c>
      <c r="H921" s="176" t="s">
        <v>11276</v>
      </c>
      <c r="I921" s="176" t="s">
        <v>6875</v>
      </c>
      <c r="J921" s="176" t="s">
        <v>6875</v>
      </c>
      <c r="K921" s="176" t="s">
        <v>6875</v>
      </c>
      <c r="L921" s="176" t="s">
        <v>857</v>
      </c>
    </row>
    <row r="922" spans="1:12" ht="247.5" x14ac:dyDescent="0.25">
      <c r="A922" s="177" t="s">
        <v>6875</v>
      </c>
      <c r="B922" s="177" t="s">
        <v>11277</v>
      </c>
      <c r="C922" s="177" t="s">
        <v>11278</v>
      </c>
      <c r="D922" s="177" t="s">
        <v>11279</v>
      </c>
      <c r="E922" s="177" t="s">
        <v>11150</v>
      </c>
      <c r="F922" s="177" t="s">
        <v>11151</v>
      </c>
      <c r="G922" s="177" t="s">
        <v>6994</v>
      </c>
      <c r="H922" s="177" t="s">
        <v>11152</v>
      </c>
      <c r="I922" s="177" t="s">
        <v>6875</v>
      </c>
      <c r="J922" s="177" t="s">
        <v>6875</v>
      </c>
      <c r="K922" s="177" t="s">
        <v>6875</v>
      </c>
      <c r="L922" s="177" t="s">
        <v>857</v>
      </c>
    </row>
    <row r="923" spans="1:12" ht="56.25" x14ac:dyDescent="0.25">
      <c r="A923" s="176" t="s">
        <v>11283</v>
      </c>
      <c r="B923" s="176" t="s">
        <v>11280</v>
      </c>
      <c r="C923" s="176" t="s">
        <v>11281</v>
      </c>
      <c r="D923" s="176" t="s">
        <v>11282</v>
      </c>
      <c r="E923" s="176" t="s">
        <v>9115</v>
      </c>
      <c r="F923" s="176" t="s">
        <v>9116</v>
      </c>
      <c r="G923" s="176" t="s">
        <v>8091</v>
      </c>
      <c r="H923" s="176" t="s">
        <v>9116</v>
      </c>
      <c r="I923" s="176" t="s">
        <v>6875</v>
      </c>
      <c r="J923" s="176" t="s">
        <v>6875</v>
      </c>
      <c r="K923" s="176" t="s">
        <v>6875</v>
      </c>
      <c r="L923" s="176" t="s">
        <v>6917</v>
      </c>
    </row>
    <row r="924" spans="1:12" ht="67.5" x14ac:dyDescent="0.25">
      <c r="A924" s="177" t="s">
        <v>11287</v>
      </c>
      <c r="B924" s="177" t="s">
        <v>11284</v>
      </c>
      <c r="C924" s="177" t="s">
        <v>11285</v>
      </c>
      <c r="D924" s="177" t="s">
        <v>11286</v>
      </c>
      <c r="E924" s="177" t="s">
        <v>11288</v>
      </c>
      <c r="F924" s="177" t="s">
        <v>11289</v>
      </c>
      <c r="G924" s="177" t="s">
        <v>6883</v>
      </c>
      <c r="H924" s="177" t="s">
        <v>11290</v>
      </c>
      <c r="I924" s="177" t="s">
        <v>6875</v>
      </c>
      <c r="J924" s="177" t="s">
        <v>6875</v>
      </c>
      <c r="K924" s="177" t="s">
        <v>6875</v>
      </c>
      <c r="L924" s="177" t="s">
        <v>6917</v>
      </c>
    </row>
    <row r="925" spans="1:12" ht="78.75" x14ac:dyDescent="0.25">
      <c r="A925" s="176" t="s">
        <v>11294</v>
      </c>
      <c r="B925" s="176" t="s">
        <v>11291</v>
      </c>
      <c r="C925" s="176" t="s">
        <v>11292</v>
      </c>
      <c r="D925" s="176" t="s">
        <v>11293</v>
      </c>
      <c r="E925" s="176" t="s">
        <v>7265</v>
      </c>
      <c r="F925" s="176" t="s">
        <v>7266</v>
      </c>
      <c r="G925" s="176" t="s">
        <v>7267</v>
      </c>
      <c r="H925" s="176" t="s">
        <v>7268</v>
      </c>
      <c r="I925" s="176" t="s">
        <v>6875</v>
      </c>
      <c r="J925" s="176" t="s">
        <v>6875</v>
      </c>
      <c r="K925" s="176" t="s">
        <v>6875</v>
      </c>
      <c r="L925" s="176" t="s">
        <v>6917</v>
      </c>
    </row>
    <row r="926" spans="1:12" ht="123.75" x14ac:dyDescent="0.25">
      <c r="A926" s="177" t="s">
        <v>1083</v>
      </c>
      <c r="B926" s="177" t="s">
        <v>11295</v>
      </c>
      <c r="C926" s="177" t="s">
        <v>11296</v>
      </c>
      <c r="D926" s="177" t="s">
        <v>11297</v>
      </c>
      <c r="E926" s="177" t="s">
        <v>8873</v>
      </c>
      <c r="F926" s="177" t="s">
        <v>8874</v>
      </c>
      <c r="G926" s="177" t="s">
        <v>7618</v>
      </c>
      <c r="H926" s="177" t="s">
        <v>8875</v>
      </c>
      <c r="I926" s="177" t="s">
        <v>6875</v>
      </c>
      <c r="J926" s="177" t="s">
        <v>6875</v>
      </c>
      <c r="K926" s="177" t="s">
        <v>6875</v>
      </c>
      <c r="L926" s="177" t="s">
        <v>6917</v>
      </c>
    </row>
    <row r="927" spans="1:12" ht="67.5" x14ac:dyDescent="0.25">
      <c r="A927" s="176" t="s">
        <v>1083</v>
      </c>
      <c r="B927" s="176" t="s">
        <v>11298</v>
      </c>
      <c r="C927" s="176" t="s">
        <v>11299</v>
      </c>
      <c r="D927" s="176" t="s">
        <v>11300</v>
      </c>
      <c r="E927" s="176" t="s">
        <v>9393</v>
      </c>
      <c r="F927" s="176" t="s">
        <v>9394</v>
      </c>
      <c r="G927" s="176" t="s">
        <v>7028</v>
      </c>
      <c r="H927" s="176" t="s">
        <v>9394</v>
      </c>
      <c r="I927" s="176" t="s">
        <v>6875</v>
      </c>
      <c r="J927" s="176" t="s">
        <v>6875</v>
      </c>
      <c r="K927" s="176" t="s">
        <v>6875</v>
      </c>
      <c r="L927" s="176" t="s">
        <v>6917</v>
      </c>
    </row>
    <row r="928" spans="1:12" ht="112.5" x14ac:dyDescent="0.25">
      <c r="A928" s="177" t="s">
        <v>1083</v>
      </c>
      <c r="B928" s="177" t="s">
        <v>11301</v>
      </c>
      <c r="C928" s="177" t="s">
        <v>11302</v>
      </c>
      <c r="D928" s="177" t="s">
        <v>11303</v>
      </c>
      <c r="E928" s="177" t="s">
        <v>7265</v>
      </c>
      <c r="F928" s="177" t="s">
        <v>7266</v>
      </c>
      <c r="G928" s="177" t="s">
        <v>7267</v>
      </c>
      <c r="H928" s="177" t="s">
        <v>7268</v>
      </c>
      <c r="I928" s="177" t="s">
        <v>6875</v>
      </c>
      <c r="J928" s="177" t="s">
        <v>6875</v>
      </c>
      <c r="K928" s="177" t="s">
        <v>6875</v>
      </c>
      <c r="L928" s="177" t="s">
        <v>6917</v>
      </c>
    </row>
    <row r="929" spans="1:12" ht="45" x14ac:dyDescent="0.25">
      <c r="A929" s="176" t="s">
        <v>11307</v>
      </c>
      <c r="B929" s="176" t="s">
        <v>11304</v>
      </c>
      <c r="C929" s="176" t="s">
        <v>11305</v>
      </c>
      <c r="D929" s="176" t="s">
        <v>11306</v>
      </c>
      <c r="E929" s="176" t="s">
        <v>9393</v>
      </c>
      <c r="F929" s="176" t="s">
        <v>9394</v>
      </c>
      <c r="G929" s="176" t="s">
        <v>7028</v>
      </c>
      <c r="H929" s="176" t="s">
        <v>9394</v>
      </c>
      <c r="I929" s="176" t="s">
        <v>6875</v>
      </c>
      <c r="J929" s="176" t="s">
        <v>6875</v>
      </c>
      <c r="K929" s="176" t="s">
        <v>6875</v>
      </c>
      <c r="L929" s="176" t="s">
        <v>6917</v>
      </c>
    </row>
    <row r="930" spans="1:12" ht="146.25" x14ac:dyDescent="0.25">
      <c r="A930" s="177" t="s">
        <v>1083</v>
      </c>
      <c r="B930" s="177" t="s">
        <v>11308</v>
      </c>
      <c r="C930" s="177" t="s">
        <v>11309</v>
      </c>
      <c r="D930" s="177" t="s">
        <v>11310</v>
      </c>
      <c r="E930" s="177" t="s">
        <v>8158</v>
      </c>
      <c r="F930" s="177" t="s">
        <v>8159</v>
      </c>
      <c r="G930" s="177" t="s">
        <v>7618</v>
      </c>
      <c r="H930" s="177" t="s">
        <v>8160</v>
      </c>
      <c r="I930" s="177" t="s">
        <v>6875</v>
      </c>
      <c r="J930" s="177" t="s">
        <v>6875</v>
      </c>
      <c r="K930" s="177" t="s">
        <v>6875</v>
      </c>
      <c r="L930" s="177" t="s">
        <v>6917</v>
      </c>
    </row>
    <row r="931" spans="1:12" ht="45" x14ac:dyDescent="0.25">
      <c r="A931" s="176" t="s">
        <v>11314</v>
      </c>
      <c r="B931" s="176" t="s">
        <v>11311</v>
      </c>
      <c r="C931" s="176" t="s">
        <v>11312</v>
      </c>
      <c r="D931" s="176" t="s">
        <v>11313</v>
      </c>
      <c r="E931" s="176" t="s">
        <v>11315</v>
      </c>
      <c r="F931" s="176" t="s">
        <v>11316</v>
      </c>
      <c r="G931" s="176" t="s">
        <v>8074</v>
      </c>
      <c r="H931" s="176" t="s">
        <v>11316</v>
      </c>
      <c r="I931" s="176" t="s">
        <v>6875</v>
      </c>
      <c r="J931" s="176" t="s">
        <v>6875</v>
      </c>
      <c r="K931" s="176" t="s">
        <v>6875</v>
      </c>
      <c r="L931" s="176" t="s">
        <v>6917</v>
      </c>
    </row>
    <row r="932" spans="1:12" ht="67.5" x14ac:dyDescent="0.25">
      <c r="A932" s="177" t="s">
        <v>1083</v>
      </c>
      <c r="B932" s="177" t="s">
        <v>11317</v>
      </c>
      <c r="C932" s="177" t="s">
        <v>11318</v>
      </c>
      <c r="D932" s="177" t="s">
        <v>11319</v>
      </c>
      <c r="E932" s="177" t="s">
        <v>11320</v>
      </c>
      <c r="F932" s="177" t="s">
        <v>11321</v>
      </c>
      <c r="G932" s="177" t="s">
        <v>7210</v>
      </c>
      <c r="H932" s="177" t="s">
        <v>11322</v>
      </c>
      <c r="I932" s="177" t="s">
        <v>6875</v>
      </c>
      <c r="J932" s="177" t="s">
        <v>6875</v>
      </c>
      <c r="K932" s="177" t="s">
        <v>6875</v>
      </c>
      <c r="L932" s="177" t="s">
        <v>6917</v>
      </c>
    </row>
    <row r="933" spans="1:12" ht="56.25" x14ac:dyDescent="0.25">
      <c r="A933" s="176" t="s">
        <v>2609</v>
      </c>
      <c r="B933" s="176" t="s">
        <v>11323</v>
      </c>
      <c r="C933" s="176" t="s">
        <v>11324</v>
      </c>
      <c r="D933" s="176" t="s">
        <v>11325</v>
      </c>
      <c r="E933" s="176" t="s">
        <v>11326</v>
      </c>
      <c r="F933" s="176" t="s">
        <v>11327</v>
      </c>
      <c r="G933" s="176" t="s">
        <v>7560</v>
      </c>
      <c r="H933" s="176" t="s">
        <v>11327</v>
      </c>
      <c r="I933" s="176" t="s">
        <v>10969</v>
      </c>
      <c r="J933" s="176" t="s">
        <v>6875</v>
      </c>
      <c r="K933" s="176" t="s">
        <v>6875</v>
      </c>
      <c r="L933" s="176" t="s">
        <v>857</v>
      </c>
    </row>
    <row r="934" spans="1:12" ht="45" x14ac:dyDescent="0.25">
      <c r="A934" s="177" t="s">
        <v>11331</v>
      </c>
      <c r="B934" s="177" t="s">
        <v>11328</v>
      </c>
      <c r="C934" s="177" t="s">
        <v>11329</v>
      </c>
      <c r="D934" s="177" t="s">
        <v>11330</v>
      </c>
      <c r="E934" s="177" t="s">
        <v>11332</v>
      </c>
      <c r="F934" s="177" t="s">
        <v>11333</v>
      </c>
      <c r="G934" s="177" t="s">
        <v>11046</v>
      </c>
      <c r="H934" s="177" t="s">
        <v>11334</v>
      </c>
      <c r="I934" s="177" t="s">
        <v>6875</v>
      </c>
      <c r="J934" s="177" t="s">
        <v>6875</v>
      </c>
      <c r="K934" s="177" t="s">
        <v>11005</v>
      </c>
      <c r="L934" s="177" t="s">
        <v>958</v>
      </c>
    </row>
    <row r="935" spans="1:12" ht="22.5" x14ac:dyDescent="0.25">
      <c r="A935" s="176" t="s">
        <v>11338</v>
      </c>
      <c r="B935" s="176" t="s">
        <v>11335</v>
      </c>
      <c r="C935" s="176" t="s">
        <v>11336</v>
      </c>
      <c r="D935" s="176" t="s">
        <v>11337</v>
      </c>
      <c r="E935" s="176" t="s">
        <v>9115</v>
      </c>
      <c r="F935" s="176" t="s">
        <v>9116</v>
      </c>
      <c r="G935" s="176" t="s">
        <v>8091</v>
      </c>
      <c r="H935" s="176" t="s">
        <v>9116</v>
      </c>
      <c r="I935" s="176" t="s">
        <v>6875</v>
      </c>
      <c r="J935" s="176" t="s">
        <v>6875</v>
      </c>
      <c r="K935" s="176" t="s">
        <v>6875</v>
      </c>
      <c r="L935" s="176" t="s">
        <v>10650</v>
      </c>
    </row>
    <row r="936" spans="1:12" ht="22.5" x14ac:dyDescent="0.25">
      <c r="A936" s="177" t="s">
        <v>11342</v>
      </c>
      <c r="B936" s="177" t="s">
        <v>11339</v>
      </c>
      <c r="C936" s="177" t="s">
        <v>11340</v>
      </c>
      <c r="D936" s="177" t="s">
        <v>11341</v>
      </c>
      <c r="E936" s="177" t="s">
        <v>11343</v>
      </c>
      <c r="F936" s="177" t="s">
        <v>7027</v>
      </c>
      <c r="G936" s="177" t="s">
        <v>7028</v>
      </c>
      <c r="H936" s="177" t="s">
        <v>7027</v>
      </c>
      <c r="I936" s="177" t="s">
        <v>6875</v>
      </c>
      <c r="J936" s="177" t="s">
        <v>6875</v>
      </c>
      <c r="K936" s="177" t="s">
        <v>6875</v>
      </c>
      <c r="L936" s="177" t="s">
        <v>10650</v>
      </c>
    </row>
    <row r="937" spans="1:12" ht="56.25" x14ac:dyDescent="0.25">
      <c r="A937" s="176" t="s">
        <v>2395</v>
      </c>
      <c r="B937" s="176" t="s">
        <v>11344</v>
      </c>
      <c r="C937" s="176" t="s">
        <v>11345</v>
      </c>
      <c r="D937" s="176" t="s">
        <v>11346</v>
      </c>
      <c r="E937" s="176" t="s">
        <v>11347</v>
      </c>
      <c r="F937" s="176" t="s">
        <v>11348</v>
      </c>
      <c r="G937" s="176" t="s">
        <v>10953</v>
      </c>
      <c r="H937" s="176" t="s">
        <v>11349</v>
      </c>
      <c r="I937" s="176" t="s">
        <v>6875</v>
      </c>
      <c r="J937" s="176" t="s">
        <v>6875</v>
      </c>
      <c r="K937" s="176" t="s">
        <v>6876</v>
      </c>
      <c r="L937" s="176" t="s">
        <v>857</v>
      </c>
    </row>
    <row r="938" spans="1:12" ht="123.75" x14ac:dyDescent="0.25">
      <c r="A938" s="177" t="s">
        <v>2391</v>
      </c>
      <c r="B938" s="177" t="s">
        <v>11350</v>
      </c>
      <c r="C938" s="177" t="s">
        <v>11351</v>
      </c>
      <c r="D938" s="177" t="s">
        <v>5211</v>
      </c>
      <c r="E938" s="177" t="s">
        <v>11352</v>
      </c>
      <c r="F938" s="177" t="s">
        <v>11353</v>
      </c>
      <c r="G938" s="177" t="s">
        <v>7875</v>
      </c>
      <c r="H938" s="177" t="s">
        <v>11354</v>
      </c>
      <c r="I938" s="177" t="s">
        <v>6875</v>
      </c>
      <c r="J938" s="177" t="s">
        <v>6875</v>
      </c>
      <c r="K938" s="177" t="s">
        <v>6876</v>
      </c>
      <c r="L938" s="177" t="s">
        <v>11355</v>
      </c>
    </row>
    <row r="939" spans="1:12" ht="33.75" x14ac:dyDescent="0.25">
      <c r="A939" s="176" t="s">
        <v>11359</v>
      </c>
      <c r="B939" s="176" t="s">
        <v>11356</v>
      </c>
      <c r="C939" s="176" t="s">
        <v>11357</v>
      </c>
      <c r="D939" s="176" t="s">
        <v>11358</v>
      </c>
      <c r="E939" s="176" t="s">
        <v>7403</v>
      </c>
      <c r="F939" s="176" t="s">
        <v>11360</v>
      </c>
      <c r="G939" s="176" t="s">
        <v>7028</v>
      </c>
      <c r="H939" s="176" t="s">
        <v>11360</v>
      </c>
      <c r="I939" s="176" t="s">
        <v>6875</v>
      </c>
      <c r="J939" s="176" t="s">
        <v>7671</v>
      </c>
      <c r="K939" s="176" t="s">
        <v>6875</v>
      </c>
      <c r="L939" s="176" t="s">
        <v>857</v>
      </c>
    </row>
    <row r="940" spans="1:12" ht="22.5" x14ac:dyDescent="0.25">
      <c r="A940" s="177" t="s">
        <v>2436</v>
      </c>
      <c r="B940" s="177" t="s">
        <v>11361</v>
      </c>
      <c r="C940" s="177" t="s">
        <v>11362</v>
      </c>
      <c r="D940" s="177" t="s">
        <v>11363</v>
      </c>
      <c r="E940" s="177" t="s">
        <v>9115</v>
      </c>
      <c r="F940" s="177" t="s">
        <v>9116</v>
      </c>
      <c r="G940" s="177" t="s">
        <v>8091</v>
      </c>
      <c r="H940" s="177" t="s">
        <v>9116</v>
      </c>
      <c r="I940" s="177" t="s">
        <v>6875</v>
      </c>
      <c r="J940" s="177" t="s">
        <v>6875</v>
      </c>
      <c r="K940" s="177" t="s">
        <v>6875</v>
      </c>
      <c r="L940" s="177" t="s">
        <v>857</v>
      </c>
    </row>
    <row r="941" spans="1:12" ht="78.75" x14ac:dyDescent="0.25">
      <c r="A941" s="176" t="s">
        <v>11367</v>
      </c>
      <c r="B941" s="176" t="s">
        <v>11364</v>
      </c>
      <c r="C941" s="176" t="s">
        <v>11365</v>
      </c>
      <c r="D941" s="176" t="s">
        <v>11366</v>
      </c>
      <c r="E941" s="176" t="s">
        <v>11368</v>
      </c>
      <c r="F941" s="176" t="s">
        <v>11369</v>
      </c>
      <c r="G941" s="176" t="s">
        <v>6923</v>
      </c>
      <c r="H941" s="176" t="s">
        <v>11370</v>
      </c>
      <c r="I941" s="176" t="s">
        <v>6875</v>
      </c>
      <c r="J941" s="176" t="s">
        <v>6875</v>
      </c>
      <c r="K941" s="176" t="s">
        <v>6875</v>
      </c>
      <c r="L941" s="176" t="s">
        <v>857</v>
      </c>
    </row>
    <row r="942" spans="1:12" ht="90" x14ac:dyDescent="0.25">
      <c r="A942" s="177" t="s">
        <v>2294</v>
      </c>
      <c r="B942" s="177" t="s">
        <v>11371</v>
      </c>
      <c r="C942" s="177" t="s">
        <v>11372</v>
      </c>
      <c r="D942" s="177" t="s">
        <v>4962</v>
      </c>
      <c r="E942" s="177" t="s">
        <v>11373</v>
      </c>
      <c r="F942" s="177" t="s">
        <v>11374</v>
      </c>
      <c r="G942" s="177" t="s">
        <v>6923</v>
      </c>
      <c r="H942" s="177" t="s">
        <v>11375</v>
      </c>
      <c r="I942" s="177" t="s">
        <v>6875</v>
      </c>
      <c r="J942" s="177" t="s">
        <v>11376</v>
      </c>
      <c r="K942" s="177" t="s">
        <v>6875</v>
      </c>
      <c r="L942" s="177" t="s">
        <v>8255</v>
      </c>
    </row>
    <row r="943" spans="1:12" ht="67.5" x14ac:dyDescent="0.25">
      <c r="A943" s="176" t="s">
        <v>11380</v>
      </c>
      <c r="B943" s="176" t="s">
        <v>11377</v>
      </c>
      <c r="C943" s="176" t="s">
        <v>11378</v>
      </c>
      <c r="D943" s="176" t="s">
        <v>11379</v>
      </c>
      <c r="E943" s="176" t="s">
        <v>11381</v>
      </c>
      <c r="F943" s="176" t="s">
        <v>11382</v>
      </c>
      <c r="G943" s="176" t="s">
        <v>7111</v>
      </c>
      <c r="H943" s="176" t="s">
        <v>11383</v>
      </c>
      <c r="I943" s="176" t="s">
        <v>6875</v>
      </c>
      <c r="J943" s="176" t="s">
        <v>6875</v>
      </c>
      <c r="K943" s="176" t="s">
        <v>6875</v>
      </c>
      <c r="L943" s="176" t="s">
        <v>6884</v>
      </c>
    </row>
    <row r="944" spans="1:12" ht="90" x14ac:dyDescent="0.25">
      <c r="A944" s="177" t="s">
        <v>2164</v>
      </c>
      <c r="B944" s="177" t="s">
        <v>11384</v>
      </c>
      <c r="C944" s="177" t="s">
        <v>11385</v>
      </c>
      <c r="D944" s="177" t="s">
        <v>4691</v>
      </c>
      <c r="E944" s="177" t="s">
        <v>11386</v>
      </c>
      <c r="F944" s="177" t="s">
        <v>11387</v>
      </c>
      <c r="G944" s="177" t="s">
        <v>6923</v>
      </c>
      <c r="H944" s="177" t="s">
        <v>11387</v>
      </c>
      <c r="I944" s="177" t="s">
        <v>6875</v>
      </c>
      <c r="J944" s="177" t="s">
        <v>11388</v>
      </c>
      <c r="K944" s="177" t="s">
        <v>6875</v>
      </c>
      <c r="L944" s="177" t="s">
        <v>11355</v>
      </c>
    </row>
    <row r="945" spans="1:12" ht="56.25" x14ac:dyDescent="0.25">
      <c r="A945" s="176" t="s">
        <v>2411</v>
      </c>
      <c r="B945" s="176" t="s">
        <v>11389</v>
      </c>
      <c r="C945" s="176" t="s">
        <v>11390</v>
      </c>
      <c r="D945" s="176" t="s">
        <v>11391</v>
      </c>
      <c r="E945" s="176" t="s">
        <v>11392</v>
      </c>
      <c r="F945" s="176" t="s">
        <v>11393</v>
      </c>
      <c r="G945" s="176" t="s">
        <v>10953</v>
      </c>
      <c r="H945" s="176" t="s">
        <v>11394</v>
      </c>
      <c r="I945" s="176" t="s">
        <v>6875</v>
      </c>
      <c r="J945" s="176" t="s">
        <v>6875</v>
      </c>
      <c r="K945" s="176" t="s">
        <v>6876</v>
      </c>
      <c r="L945" s="176" t="s">
        <v>857</v>
      </c>
    </row>
    <row r="946" spans="1:12" ht="101.25" x14ac:dyDescent="0.25">
      <c r="A946" s="177" t="s">
        <v>1597</v>
      </c>
      <c r="B946" s="177" t="s">
        <v>11395</v>
      </c>
      <c r="C946" s="177" t="s">
        <v>11396</v>
      </c>
      <c r="D946" s="177" t="s">
        <v>3139</v>
      </c>
      <c r="E946" s="177" t="s">
        <v>11397</v>
      </c>
      <c r="F946" s="177" t="s">
        <v>11398</v>
      </c>
      <c r="G946" s="177" t="s">
        <v>6929</v>
      </c>
      <c r="H946" s="177" t="s">
        <v>11399</v>
      </c>
      <c r="I946" s="177" t="s">
        <v>6875</v>
      </c>
      <c r="J946" s="177" t="s">
        <v>7671</v>
      </c>
      <c r="K946" s="177" t="s">
        <v>6875</v>
      </c>
      <c r="L946" s="177" t="s">
        <v>857</v>
      </c>
    </row>
    <row r="947" spans="1:12" ht="67.5" x14ac:dyDescent="0.25">
      <c r="A947" s="176" t="s">
        <v>2448</v>
      </c>
      <c r="B947" s="176" t="s">
        <v>11400</v>
      </c>
      <c r="C947" s="176" t="s">
        <v>11401</v>
      </c>
      <c r="D947" s="176" t="s">
        <v>11402</v>
      </c>
      <c r="E947" s="176" t="s">
        <v>11403</v>
      </c>
      <c r="F947" s="176" t="s">
        <v>11404</v>
      </c>
      <c r="G947" s="176" t="s">
        <v>7721</v>
      </c>
      <c r="H947" s="176" t="s">
        <v>11405</v>
      </c>
      <c r="I947" s="176" t="s">
        <v>6875</v>
      </c>
      <c r="J947" s="176" t="s">
        <v>7671</v>
      </c>
      <c r="K947" s="176" t="s">
        <v>6875</v>
      </c>
      <c r="L947" s="176" t="s">
        <v>857</v>
      </c>
    </row>
    <row r="948" spans="1:12" ht="78.75" x14ac:dyDescent="0.25">
      <c r="A948" s="177" t="s">
        <v>1618</v>
      </c>
      <c r="B948" s="177" t="s">
        <v>11406</v>
      </c>
      <c r="C948" s="177" t="s">
        <v>11407</v>
      </c>
      <c r="D948" s="177" t="s">
        <v>3141</v>
      </c>
      <c r="E948" s="177" t="s">
        <v>11408</v>
      </c>
      <c r="F948" s="177" t="s">
        <v>11409</v>
      </c>
      <c r="G948" s="177" t="s">
        <v>7085</v>
      </c>
      <c r="H948" s="177" t="s">
        <v>11410</v>
      </c>
      <c r="I948" s="177" t="s">
        <v>6875</v>
      </c>
      <c r="J948" s="177" t="s">
        <v>6875</v>
      </c>
      <c r="K948" s="177" t="s">
        <v>6875</v>
      </c>
      <c r="L948" s="177" t="s">
        <v>857</v>
      </c>
    </row>
    <row r="949" spans="1:12" ht="33.75" x14ac:dyDescent="0.25">
      <c r="A949" s="176" t="s">
        <v>2318</v>
      </c>
      <c r="B949" s="176" t="s">
        <v>11411</v>
      </c>
      <c r="C949" s="176" t="s">
        <v>11412</v>
      </c>
      <c r="D949" s="176" t="s">
        <v>5161</v>
      </c>
      <c r="E949" s="176" t="s">
        <v>11413</v>
      </c>
      <c r="F949" s="176" t="s">
        <v>11414</v>
      </c>
      <c r="G949" s="176" t="s">
        <v>7028</v>
      </c>
      <c r="H949" s="176" t="s">
        <v>11414</v>
      </c>
      <c r="I949" s="176" t="s">
        <v>6875</v>
      </c>
      <c r="J949" s="176" t="s">
        <v>6875</v>
      </c>
      <c r="K949" s="176" t="s">
        <v>2787</v>
      </c>
      <c r="L949" s="176" t="s">
        <v>11355</v>
      </c>
    </row>
    <row r="950" spans="1:12" ht="56.25" x14ac:dyDescent="0.25">
      <c r="A950" s="177" t="s">
        <v>2620</v>
      </c>
      <c r="B950" s="177" t="s">
        <v>11415</v>
      </c>
      <c r="C950" s="177" t="s">
        <v>11416</v>
      </c>
      <c r="D950" s="177" t="s">
        <v>11417</v>
      </c>
      <c r="E950" s="177" t="s">
        <v>11418</v>
      </c>
      <c r="F950" s="177" t="s">
        <v>11419</v>
      </c>
      <c r="G950" s="177" t="s">
        <v>7577</v>
      </c>
      <c r="H950" s="177" t="s">
        <v>11419</v>
      </c>
      <c r="I950" s="177" t="s">
        <v>10969</v>
      </c>
      <c r="J950" s="177" t="s">
        <v>7671</v>
      </c>
      <c r="K950" s="177" t="s">
        <v>6875</v>
      </c>
      <c r="L950" s="177" t="s">
        <v>857</v>
      </c>
    </row>
    <row r="951" spans="1:12" ht="45" x14ac:dyDescent="0.25">
      <c r="A951" s="176" t="s">
        <v>2642</v>
      </c>
      <c r="B951" s="176" t="s">
        <v>11420</v>
      </c>
      <c r="C951" s="176" t="s">
        <v>11421</v>
      </c>
      <c r="D951" s="176" t="s">
        <v>11422</v>
      </c>
      <c r="E951" s="176" t="s">
        <v>8638</v>
      </c>
      <c r="F951" s="176" t="s">
        <v>11423</v>
      </c>
      <c r="G951" s="176" t="s">
        <v>7111</v>
      </c>
      <c r="H951" s="176" t="s">
        <v>11424</v>
      </c>
      <c r="I951" s="176" t="s">
        <v>6875</v>
      </c>
      <c r="J951" s="176" t="s">
        <v>6875</v>
      </c>
      <c r="K951" s="176" t="s">
        <v>6875</v>
      </c>
      <c r="L951" s="176" t="s">
        <v>857</v>
      </c>
    </row>
    <row r="952" spans="1:12" ht="45" x14ac:dyDescent="0.25">
      <c r="A952" s="177" t="s">
        <v>11428</v>
      </c>
      <c r="B952" s="177" t="s">
        <v>11425</v>
      </c>
      <c r="C952" s="177" t="s">
        <v>11426</v>
      </c>
      <c r="D952" s="177" t="s">
        <v>11427</v>
      </c>
      <c r="E952" s="177" t="s">
        <v>11429</v>
      </c>
      <c r="F952" s="177" t="s">
        <v>11430</v>
      </c>
      <c r="G952" s="177" t="s">
        <v>7130</v>
      </c>
      <c r="H952" s="177" t="s">
        <v>11430</v>
      </c>
      <c r="I952" s="177" t="s">
        <v>6875</v>
      </c>
      <c r="J952" s="177" t="s">
        <v>6875</v>
      </c>
      <c r="K952" s="177" t="s">
        <v>6875</v>
      </c>
      <c r="L952" s="177" t="s">
        <v>857</v>
      </c>
    </row>
    <row r="953" spans="1:12" ht="56.25" x14ac:dyDescent="0.25">
      <c r="A953" s="176" t="s">
        <v>11434</v>
      </c>
      <c r="B953" s="176" t="s">
        <v>11431</v>
      </c>
      <c r="C953" s="176" t="s">
        <v>11432</v>
      </c>
      <c r="D953" s="176" t="s">
        <v>11433</v>
      </c>
      <c r="E953" s="176" t="s">
        <v>11435</v>
      </c>
      <c r="F953" s="176" t="s">
        <v>11436</v>
      </c>
      <c r="G953" s="176" t="s">
        <v>8186</v>
      </c>
      <c r="H953" s="176" t="s">
        <v>11436</v>
      </c>
      <c r="I953" s="176" t="s">
        <v>6875</v>
      </c>
      <c r="J953" s="176" t="s">
        <v>11437</v>
      </c>
      <c r="K953" s="176" t="s">
        <v>6875</v>
      </c>
      <c r="L953" s="176" t="s">
        <v>857</v>
      </c>
    </row>
    <row r="954" spans="1:12" ht="56.25" x14ac:dyDescent="0.25">
      <c r="A954" s="177" t="s">
        <v>11441</v>
      </c>
      <c r="B954" s="177" t="s">
        <v>11438</v>
      </c>
      <c r="C954" s="177" t="s">
        <v>11439</v>
      </c>
      <c r="D954" s="177" t="s">
        <v>11440</v>
      </c>
      <c r="E954" s="177" t="s">
        <v>11442</v>
      </c>
      <c r="F954" s="177" t="s">
        <v>11443</v>
      </c>
      <c r="G954" s="177" t="s">
        <v>7721</v>
      </c>
      <c r="H954" s="177" t="s">
        <v>11443</v>
      </c>
      <c r="I954" s="177" t="s">
        <v>6875</v>
      </c>
      <c r="J954" s="177" t="s">
        <v>6875</v>
      </c>
      <c r="K954" s="177" t="s">
        <v>7231</v>
      </c>
      <c r="L954" s="177" t="s">
        <v>857</v>
      </c>
    </row>
    <row r="955" spans="1:12" ht="90" x14ac:dyDescent="0.25">
      <c r="A955" s="176" t="s">
        <v>5995</v>
      </c>
      <c r="B955" s="176" t="s">
        <v>11444</v>
      </c>
      <c r="C955" s="176" t="s">
        <v>11445</v>
      </c>
      <c r="D955" s="176" t="s">
        <v>6239</v>
      </c>
      <c r="E955" s="176" t="s">
        <v>11446</v>
      </c>
      <c r="F955" s="176" t="s">
        <v>11447</v>
      </c>
      <c r="G955" s="176" t="s">
        <v>7085</v>
      </c>
      <c r="H955" s="176" t="s">
        <v>11448</v>
      </c>
      <c r="I955" s="176" t="s">
        <v>6875</v>
      </c>
      <c r="J955" s="176" t="s">
        <v>6875</v>
      </c>
      <c r="K955" s="176" t="s">
        <v>6875</v>
      </c>
      <c r="L955" s="176" t="s">
        <v>857</v>
      </c>
    </row>
    <row r="956" spans="1:12" ht="45" x14ac:dyDescent="0.25">
      <c r="A956" s="177" t="s">
        <v>2613</v>
      </c>
      <c r="B956" s="177" t="s">
        <v>11449</v>
      </c>
      <c r="C956" s="177" t="s">
        <v>11450</v>
      </c>
      <c r="D956" s="177" t="s">
        <v>11451</v>
      </c>
      <c r="E956" s="177" t="s">
        <v>7719</v>
      </c>
      <c r="F956" s="177" t="s">
        <v>7720</v>
      </c>
      <c r="G956" s="177" t="s">
        <v>7721</v>
      </c>
      <c r="H956" s="177" t="s">
        <v>7720</v>
      </c>
      <c r="I956" s="177" t="s">
        <v>6875</v>
      </c>
      <c r="J956" s="177" t="s">
        <v>6875</v>
      </c>
      <c r="K956" s="177" t="s">
        <v>6875</v>
      </c>
      <c r="L956" s="177" t="s">
        <v>857</v>
      </c>
    </row>
    <row r="957" spans="1:12" ht="78.75" x14ac:dyDescent="0.25">
      <c r="A957" s="176" t="s">
        <v>2743</v>
      </c>
      <c r="B957" s="176" t="s">
        <v>11452</v>
      </c>
      <c r="C957" s="176" t="s">
        <v>11453</v>
      </c>
      <c r="D957" s="176" t="s">
        <v>11454</v>
      </c>
      <c r="E957" s="176" t="s">
        <v>11455</v>
      </c>
      <c r="F957" s="176" t="s">
        <v>11456</v>
      </c>
      <c r="G957" s="176" t="s">
        <v>6923</v>
      </c>
      <c r="H957" s="176" t="s">
        <v>11456</v>
      </c>
      <c r="I957" s="176" t="s">
        <v>6875</v>
      </c>
      <c r="J957" s="176" t="s">
        <v>6875</v>
      </c>
      <c r="K957" s="176" t="s">
        <v>6875</v>
      </c>
      <c r="L957" s="176" t="s">
        <v>857</v>
      </c>
    </row>
    <row r="958" spans="1:12" ht="56.25" x14ac:dyDescent="0.25">
      <c r="A958" s="177" t="s">
        <v>11460</v>
      </c>
      <c r="B958" s="177" t="s">
        <v>11457</v>
      </c>
      <c r="C958" s="177" t="s">
        <v>11458</v>
      </c>
      <c r="D958" s="177" t="s">
        <v>11459</v>
      </c>
      <c r="E958" s="177" t="s">
        <v>11442</v>
      </c>
      <c r="F958" s="177" t="s">
        <v>11443</v>
      </c>
      <c r="G958" s="177" t="s">
        <v>7721</v>
      </c>
      <c r="H958" s="177" t="s">
        <v>11443</v>
      </c>
      <c r="I958" s="177" t="s">
        <v>6875</v>
      </c>
      <c r="J958" s="177" t="s">
        <v>6875</v>
      </c>
      <c r="K958" s="177" t="s">
        <v>7231</v>
      </c>
      <c r="L958" s="177" t="s">
        <v>857</v>
      </c>
    </row>
    <row r="959" spans="1:12" ht="45" x14ac:dyDescent="0.25">
      <c r="A959" s="176" t="s">
        <v>2415</v>
      </c>
      <c r="B959" s="176" t="s">
        <v>11461</v>
      </c>
      <c r="C959" s="176" t="s">
        <v>11462</v>
      </c>
      <c r="D959" s="176" t="s">
        <v>11463</v>
      </c>
      <c r="E959" s="176" t="s">
        <v>11464</v>
      </c>
      <c r="F959" s="176" t="s">
        <v>11465</v>
      </c>
      <c r="G959" s="176" t="s">
        <v>9579</v>
      </c>
      <c r="H959" s="176" t="s">
        <v>11466</v>
      </c>
      <c r="I959" s="176" t="s">
        <v>6875</v>
      </c>
      <c r="J959" s="176" t="s">
        <v>6875</v>
      </c>
      <c r="K959" s="176" t="s">
        <v>11000</v>
      </c>
      <c r="L959" s="176" t="s">
        <v>857</v>
      </c>
    </row>
    <row r="960" spans="1:12" ht="45" x14ac:dyDescent="0.25">
      <c r="A960" s="177" t="s">
        <v>2202</v>
      </c>
      <c r="B960" s="177" t="s">
        <v>11467</v>
      </c>
      <c r="C960" s="177" t="s">
        <v>11468</v>
      </c>
      <c r="D960" s="177" t="s">
        <v>11469</v>
      </c>
      <c r="E960" s="177" t="s">
        <v>11470</v>
      </c>
      <c r="F960" s="177" t="s">
        <v>11465</v>
      </c>
      <c r="G960" s="177" t="s">
        <v>9579</v>
      </c>
      <c r="H960" s="177" t="s">
        <v>11466</v>
      </c>
      <c r="I960" s="177" t="s">
        <v>6875</v>
      </c>
      <c r="J960" s="177" t="s">
        <v>6875</v>
      </c>
      <c r="K960" s="177" t="s">
        <v>6876</v>
      </c>
      <c r="L960" s="177" t="s">
        <v>857</v>
      </c>
    </row>
    <row r="961" spans="1:12" ht="45" x14ac:dyDescent="0.25">
      <c r="A961" s="176" t="s">
        <v>2453</v>
      </c>
      <c r="B961" s="176" t="s">
        <v>11471</v>
      </c>
      <c r="C961" s="176" t="s">
        <v>11472</v>
      </c>
      <c r="D961" s="176" t="s">
        <v>11473</v>
      </c>
      <c r="E961" s="176" t="s">
        <v>11474</v>
      </c>
      <c r="F961" s="176" t="s">
        <v>11475</v>
      </c>
      <c r="G961" s="176" t="s">
        <v>7085</v>
      </c>
      <c r="H961" s="176" t="s">
        <v>11475</v>
      </c>
      <c r="I961" s="176" t="s">
        <v>6875</v>
      </c>
      <c r="J961" s="176" t="s">
        <v>7671</v>
      </c>
      <c r="K961" s="176" t="s">
        <v>11005</v>
      </c>
      <c r="L961" s="176" t="s">
        <v>857</v>
      </c>
    </row>
    <row r="962" spans="1:12" ht="78.75" x14ac:dyDescent="0.25">
      <c r="A962" s="177" t="s">
        <v>11479</v>
      </c>
      <c r="B962" s="177" t="s">
        <v>11476</v>
      </c>
      <c r="C962" s="177" t="s">
        <v>11477</v>
      </c>
      <c r="D962" s="177" t="s">
        <v>11478</v>
      </c>
      <c r="E962" s="177" t="s">
        <v>11480</v>
      </c>
      <c r="F962" s="177" t="s">
        <v>11481</v>
      </c>
      <c r="G962" s="177" t="s">
        <v>7721</v>
      </c>
      <c r="H962" s="177" t="s">
        <v>11481</v>
      </c>
      <c r="I962" s="177" t="s">
        <v>6875</v>
      </c>
      <c r="J962" s="177" t="s">
        <v>7671</v>
      </c>
      <c r="K962" s="177" t="s">
        <v>7231</v>
      </c>
      <c r="L962" s="177" t="s">
        <v>857</v>
      </c>
    </row>
    <row r="963" spans="1:12" ht="78.75" x14ac:dyDescent="0.25">
      <c r="A963" s="176" t="s">
        <v>2624</v>
      </c>
      <c r="B963" s="176" t="s">
        <v>11482</v>
      </c>
      <c r="C963" s="176" t="s">
        <v>11483</v>
      </c>
      <c r="D963" s="176" t="s">
        <v>6342</v>
      </c>
      <c r="E963" s="176" t="s">
        <v>11484</v>
      </c>
      <c r="F963" s="176" t="s">
        <v>11485</v>
      </c>
      <c r="G963" s="176" t="s">
        <v>8074</v>
      </c>
      <c r="H963" s="176" t="s">
        <v>11486</v>
      </c>
      <c r="I963" s="176" t="s">
        <v>6875</v>
      </c>
      <c r="J963" s="176" t="s">
        <v>6875</v>
      </c>
      <c r="K963" s="176" t="s">
        <v>6875</v>
      </c>
      <c r="L963" s="176" t="s">
        <v>857</v>
      </c>
    </row>
    <row r="964" spans="1:12" ht="33.75" x14ac:dyDescent="0.25">
      <c r="A964" s="177" t="s">
        <v>1866</v>
      </c>
      <c r="B964" s="177" t="s">
        <v>11487</v>
      </c>
      <c r="C964" s="177" t="s">
        <v>11488</v>
      </c>
      <c r="D964" s="177" t="s">
        <v>11489</v>
      </c>
      <c r="E964" s="177" t="s">
        <v>11490</v>
      </c>
      <c r="F964" s="177" t="s">
        <v>11491</v>
      </c>
      <c r="G964" s="177" t="s">
        <v>7324</v>
      </c>
      <c r="H964" s="177" t="s">
        <v>11491</v>
      </c>
      <c r="I964" s="177" t="s">
        <v>6875</v>
      </c>
      <c r="J964" s="177" t="s">
        <v>6875</v>
      </c>
      <c r="K964" s="177" t="s">
        <v>6875</v>
      </c>
      <c r="L964" s="177" t="s">
        <v>857</v>
      </c>
    </row>
    <row r="965" spans="1:12" ht="135" x14ac:dyDescent="0.25">
      <c r="A965" s="176" t="s">
        <v>1614</v>
      </c>
      <c r="B965" s="176" t="s">
        <v>11492</v>
      </c>
      <c r="C965" s="176" t="s">
        <v>11493</v>
      </c>
      <c r="D965" s="176" t="s">
        <v>11494</v>
      </c>
      <c r="E965" s="176" t="s">
        <v>11495</v>
      </c>
      <c r="F965" s="176" t="s">
        <v>11496</v>
      </c>
      <c r="G965" s="176" t="s">
        <v>7560</v>
      </c>
      <c r="H965" s="176" t="s">
        <v>11497</v>
      </c>
      <c r="I965" s="176" t="s">
        <v>6875</v>
      </c>
      <c r="J965" s="176" t="s">
        <v>6875</v>
      </c>
      <c r="K965" s="176" t="s">
        <v>11005</v>
      </c>
      <c r="L965" s="176" t="s">
        <v>857</v>
      </c>
    </row>
    <row r="966" spans="1:12" ht="135" x14ac:dyDescent="0.25">
      <c r="A966" s="177" t="s">
        <v>11501</v>
      </c>
      <c r="B966" s="177" t="s">
        <v>11498</v>
      </c>
      <c r="C966" s="177" t="s">
        <v>11499</v>
      </c>
      <c r="D966" s="177" t="s">
        <v>11500</v>
      </c>
      <c r="E966" s="177" t="s">
        <v>11502</v>
      </c>
      <c r="F966" s="177" t="s">
        <v>11503</v>
      </c>
      <c r="G966" s="177" t="s">
        <v>7701</v>
      </c>
      <c r="H966" s="177" t="s">
        <v>11504</v>
      </c>
      <c r="I966" s="177" t="s">
        <v>6875</v>
      </c>
      <c r="J966" s="177" t="s">
        <v>6875</v>
      </c>
      <c r="K966" s="177" t="s">
        <v>11505</v>
      </c>
      <c r="L966" s="177" t="s">
        <v>6884</v>
      </c>
    </row>
    <row r="967" spans="1:12" ht="45" x14ac:dyDescent="0.25">
      <c r="A967" s="176" t="s">
        <v>11509</v>
      </c>
      <c r="B967" s="176" t="s">
        <v>11506</v>
      </c>
      <c r="C967" s="176" t="s">
        <v>11507</v>
      </c>
      <c r="D967" s="176" t="s">
        <v>11508</v>
      </c>
      <c r="E967" s="176" t="s">
        <v>11510</v>
      </c>
      <c r="F967" s="176" t="s">
        <v>11511</v>
      </c>
      <c r="G967" s="176" t="s">
        <v>7708</v>
      </c>
      <c r="H967" s="176" t="s">
        <v>11511</v>
      </c>
      <c r="I967" s="176" t="s">
        <v>6875</v>
      </c>
      <c r="J967" s="176" t="s">
        <v>6875</v>
      </c>
      <c r="K967" s="176" t="s">
        <v>6875</v>
      </c>
      <c r="L967" s="176" t="s">
        <v>857</v>
      </c>
    </row>
    <row r="968" spans="1:12" ht="78.75" x14ac:dyDescent="0.25">
      <c r="A968" s="177" t="s">
        <v>11515</v>
      </c>
      <c r="B968" s="177" t="s">
        <v>11512</v>
      </c>
      <c r="C968" s="177" t="s">
        <v>11513</v>
      </c>
      <c r="D968" s="177" t="s">
        <v>11514</v>
      </c>
      <c r="E968" s="177" t="s">
        <v>11516</v>
      </c>
      <c r="F968" s="177" t="s">
        <v>11517</v>
      </c>
      <c r="G968" s="177" t="s">
        <v>6915</v>
      </c>
      <c r="H968" s="177" t="s">
        <v>11517</v>
      </c>
      <c r="I968" s="177" t="s">
        <v>6875</v>
      </c>
      <c r="J968" s="177" t="s">
        <v>6875</v>
      </c>
      <c r="K968" s="177" t="s">
        <v>6875</v>
      </c>
      <c r="L968" s="177" t="s">
        <v>857</v>
      </c>
    </row>
    <row r="969" spans="1:12" ht="45" x14ac:dyDescent="0.25">
      <c r="A969" s="176" t="s">
        <v>1685</v>
      </c>
      <c r="B969" s="176" t="s">
        <v>11518</v>
      </c>
      <c r="C969" s="176" t="s">
        <v>11519</v>
      </c>
      <c r="D969" s="176" t="s">
        <v>11520</v>
      </c>
      <c r="E969" s="176" t="s">
        <v>11521</v>
      </c>
      <c r="F969" s="176" t="s">
        <v>11522</v>
      </c>
      <c r="G969" s="176" t="s">
        <v>10245</v>
      </c>
      <c r="H969" s="176" t="s">
        <v>11522</v>
      </c>
      <c r="I969" s="176" t="s">
        <v>6875</v>
      </c>
      <c r="J969" s="176" t="s">
        <v>7671</v>
      </c>
      <c r="K969" s="176" t="s">
        <v>6875</v>
      </c>
      <c r="L969" s="176" t="s">
        <v>857</v>
      </c>
    </row>
    <row r="970" spans="1:12" ht="78.75" x14ac:dyDescent="0.25">
      <c r="A970" s="177" t="s">
        <v>2733</v>
      </c>
      <c r="B970" s="177" t="s">
        <v>11523</v>
      </c>
      <c r="C970" s="177" t="s">
        <v>11524</v>
      </c>
      <c r="D970" s="177" t="s">
        <v>6604</v>
      </c>
      <c r="E970" s="177" t="s">
        <v>10818</v>
      </c>
      <c r="F970" s="177" t="s">
        <v>10819</v>
      </c>
      <c r="G970" s="177" t="s">
        <v>6994</v>
      </c>
      <c r="H970" s="177" t="s">
        <v>10820</v>
      </c>
      <c r="I970" s="177" t="s">
        <v>6875</v>
      </c>
      <c r="J970" s="177" t="s">
        <v>7671</v>
      </c>
      <c r="K970" s="177" t="s">
        <v>6875</v>
      </c>
      <c r="L970" s="177" t="s">
        <v>857</v>
      </c>
    </row>
    <row r="971" spans="1:12" ht="56.25" x14ac:dyDescent="0.25">
      <c r="A971" s="176" t="s">
        <v>1579</v>
      </c>
      <c r="B971" s="176" t="s">
        <v>11525</v>
      </c>
      <c r="C971" s="176" t="s">
        <v>11526</v>
      </c>
      <c r="D971" s="176" t="s">
        <v>6608</v>
      </c>
      <c r="E971" s="176" t="s">
        <v>11527</v>
      </c>
      <c r="F971" s="176" t="s">
        <v>11528</v>
      </c>
      <c r="G971" s="176" t="s">
        <v>7324</v>
      </c>
      <c r="H971" s="176" t="s">
        <v>11529</v>
      </c>
      <c r="I971" s="176" t="s">
        <v>6875</v>
      </c>
      <c r="J971" s="176" t="s">
        <v>6875</v>
      </c>
      <c r="K971" s="176" t="s">
        <v>6875</v>
      </c>
      <c r="L971" s="176" t="s">
        <v>857</v>
      </c>
    </row>
    <row r="972" spans="1:12" ht="101.25" x14ac:dyDescent="0.25">
      <c r="A972" s="177" t="s">
        <v>1862</v>
      </c>
      <c r="B972" s="177" t="s">
        <v>11530</v>
      </c>
      <c r="C972" s="177" t="s">
        <v>11531</v>
      </c>
      <c r="D972" s="177" t="s">
        <v>5871</v>
      </c>
      <c r="E972" s="177" t="s">
        <v>11532</v>
      </c>
      <c r="F972" s="177" t="s">
        <v>11533</v>
      </c>
      <c r="G972" s="177" t="s">
        <v>7085</v>
      </c>
      <c r="H972" s="177" t="s">
        <v>11534</v>
      </c>
      <c r="I972" s="177" t="s">
        <v>6875</v>
      </c>
      <c r="J972" s="177" t="s">
        <v>6875</v>
      </c>
      <c r="K972" s="177" t="s">
        <v>11005</v>
      </c>
      <c r="L972" s="177" t="s">
        <v>857</v>
      </c>
    </row>
    <row r="973" spans="1:12" ht="90" x14ac:dyDescent="0.25">
      <c r="A973" s="176" t="s">
        <v>1532</v>
      </c>
      <c r="B973" s="176" t="s">
        <v>11535</v>
      </c>
      <c r="C973" s="176" t="s">
        <v>11536</v>
      </c>
      <c r="D973" s="176" t="s">
        <v>11537</v>
      </c>
      <c r="E973" s="176" t="s">
        <v>11538</v>
      </c>
      <c r="F973" s="176" t="s">
        <v>11539</v>
      </c>
      <c r="G973" s="176" t="s">
        <v>8272</v>
      </c>
      <c r="H973" s="176" t="s">
        <v>11540</v>
      </c>
      <c r="I973" s="176" t="s">
        <v>6875</v>
      </c>
      <c r="J973" s="176" t="s">
        <v>6875</v>
      </c>
      <c r="K973" s="176" t="s">
        <v>6875</v>
      </c>
      <c r="L973" s="176" t="s">
        <v>857</v>
      </c>
    </row>
    <row r="974" spans="1:12" ht="78.75" x14ac:dyDescent="0.25">
      <c r="A974" s="177" t="s">
        <v>11544</v>
      </c>
      <c r="B974" s="177" t="s">
        <v>11541</v>
      </c>
      <c r="C974" s="177" t="s">
        <v>11542</v>
      </c>
      <c r="D974" s="177" t="s">
        <v>11543</v>
      </c>
      <c r="E974" s="177" t="s">
        <v>11545</v>
      </c>
      <c r="F974" s="177" t="s">
        <v>11546</v>
      </c>
      <c r="G974" s="177" t="s">
        <v>8272</v>
      </c>
      <c r="H974" s="177" t="s">
        <v>11546</v>
      </c>
      <c r="I974" s="177" t="s">
        <v>6875</v>
      </c>
      <c r="J974" s="177" t="s">
        <v>6875</v>
      </c>
      <c r="K974" s="177" t="s">
        <v>6875</v>
      </c>
      <c r="L974" s="177" t="s">
        <v>857</v>
      </c>
    </row>
    <row r="975" spans="1:12" ht="45" x14ac:dyDescent="0.25">
      <c r="A975" s="176" t="s">
        <v>3524</v>
      </c>
      <c r="B975" s="176" t="s">
        <v>11547</v>
      </c>
      <c r="C975" s="176" t="s">
        <v>11548</v>
      </c>
      <c r="D975" s="176" t="s">
        <v>3526</v>
      </c>
      <c r="E975" s="176" t="s">
        <v>10622</v>
      </c>
      <c r="F975" s="176" t="s">
        <v>10623</v>
      </c>
      <c r="G975" s="176" t="s">
        <v>7324</v>
      </c>
      <c r="H975" s="176" t="s">
        <v>10624</v>
      </c>
      <c r="I975" s="176" t="s">
        <v>6875</v>
      </c>
      <c r="J975" s="176" t="s">
        <v>11549</v>
      </c>
      <c r="K975" s="176" t="s">
        <v>7231</v>
      </c>
      <c r="L975" s="176" t="s">
        <v>857</v>
      </c>
    </row>
    <row r="976" spans="1:12" ht="56.25" x14ac:dyDescent="0.25">
      <c r="A976" s="177" t="s">
        <v>11553</v>
      </c>
      <c r="B976" s="177" t="s">
        <v>11550</v>
      </c>
      <c r="C976" s="177" t="s">
        <v>11551</v>
      </c>
      <c r="D976" s="177" t="s">
        <v>11552</v>
      </c>
      <c r="E976" s="177" t="s">
        <v>7271</v>
      </c>
      <c r="F976" s="177" t="s">
        <v>9389</v>
      </c>
      <c r="G976" s="177" t="s">
        <v>6994</v>
      </c>
      <c r="H976" s="177" t="s">
        <v>9389</v>
      </c>
      <c r="I976" s="177" t="s">
        <v>6875</v>
      </c>
      <c r="J976" s="177" t="s">
        <v>6875</v>
      </c>
      <c r="K976" s="177" t="s">
        <v>7231</v>
      </c>
      <c r="L976" s="177" t="s">
        <v>857</v>
      </c>
    </row>
    <row r="977" spans="1:12" ht="78.75" x14ac:dyDescent="0.25">
      <c r="A977" s="176" t="s">
        <v>1954</v>
      </c>
      <c r="B977" s="176" t="s">
        <v>11554</v>
      </c>
      <c r="C977" s="176" t="s">
        <v>11555</v>
      </c>
      <c r="D977" s="176" t="s">
        <v>11556</v>
      </c>
      <c r="E977" s="176" t="s">
        <v>11557</v>
      </c>
      <c r="F977" s="176" t="s">
        <v>11558</v>
      </c>
      <c r="G977" s="176" t="s">
        <v>6994</v>
      </c>
      <c r="H977" s="176" t="s">
        <v>11559</v>
      </c>
      <c r="I977" s="176" t="s">
        <v>6875</v>
      </c>
      <c r="J977" s="176" t="s">
        <v>6875</v>
      </c>
      <c r="K977" s="176" t="s">
        <v>7231</v>
      </c>
      <c r="L977" s="176" t="s">
        <v>857</v>
      </c>
    </row>
    <row r="978" spans="1:12" ht="67.5" x14ac:dyDescent="0.25">
      <c r="A978" s="177" t="s">
        <v>6875</v>
      </c>
      <c r="B978" s="177" t="s">
        <v>11560</v>
      </c>
      <c r="C978" s="177" t="s">
        <v>11561</v>
      </c>
      <c r="D978" s="177" t="s">
        <v>6875</v>
      </c>
      <c r="E978" s="177" t="s">
        <v>11562</v>
      </c>
      <c r="F978" s="177" t="s">
        <v>11563</v>
      </c>
      <c r="G978" s="177" t="s">
        <v>6929</v>
      </c>
      <c r="H978" s="177" t="s">
        <v>11564</v>
      </c>
      <c r="I978" s="177" t="s">
        <v>6875</v>
      </c>
      <c r="J978" s="177" t="s">
        <v>6875</v>
      </c>
      <c r="K978" s="177" t="s">
        <v>11565</v>
      </c>
      <c r="L978" s="177" t="s">
        <v>857</v>
      </c>
    </row>
    <row r="979" spans="1:12" ht="90" x14ac:dyDescent="0.25">
      <c r="A979" s="176" t="s">
        <v>2194</v>
      </c>
      <c r="B979" s="176" t="s">
        <v>11566</v>
      </c>
      <c r="C979" s="176" t="s">
        <v>11567</v>
      </c>
      <c r="D979" s="176" t="s">
        <v>4757</v>
      </c>
      <c r="E979" s="176" t="s">
        <v>11568</v>
      </c>
      <c r="F979" s="176" t="s">
        <v>11569</v>
      </c>
      <c r="G979" s="176" t="s">
        <v>6929</v>
      </c>
      <c r="H979" s="176" t="s">
        <v>11570</v>
      </c>
      <c r="I979" s="176" t="s">
        <v>6875</v>
      </c>
      <c r="J979" s="176" t="s">
        <v>7099</v>
      </c>
      <c r="K979" s="176" t="s">
        <v>6875</v>
      </c>
      <c r="L979" s="176" t="s">
        <v>857</v>
      </c>
    </row>
    <row r="980" spans="1:12" ht="90" x14ac:dyDescent="0.25">
      <c r="A980" s="177" t="s">
        <v>2650</v>
      </c>
      <c r="B980" s="177" t="s">
        <v>11571</v>
      </c>
      <c r="C980" s="177" t="s">
        <v>11572</v>
      </c>
      <c r="D980" s="177" t="s">
        <v>5385</v>
      </c>
      <c r="E980" s="177" t="s">
        <v>11573</v>
      </c>
      <c r="F980" s="177" t="s">
        <v>11574</v>
      </c>
      <c r="G980" s="177" t="s">
        <v>6929</v>
      </c>
      <c r="H980" s="177" t="s">
        <v>11575</v>
      </c>
      <c r="I980" s="177" t="s">
        <v>6875</v>
      </c>
      <c r="J980" s="177" t="s">
        <v>6875</v>
      </c>
      <c r="K980" s="177" t="s">
        <v>6875</v>
      </c>
      <c r="L980" s="177" t="s">
        <v>857</v>
      </c>
    </row>
    <row r="981" spans="1:12" ht="78.75" x14ac:dyDescent="0.25">
      <c r="A981" s="176" t="s">
        <v>2113</v>
      </c>
      <c r="B981" s="176" t="s">
        <v>11576</v>
      </c>
      <c r="C981" s="176" t="s">
        <v>11577</v>
      </c>
      <c r="D981" s="176" t="s">
        <v>4532</v>
      </c>
      <c r="E981" s="176" t="s">
        <v>11578</v>
      </c>
      <c r="F981" s="176" t="s">
        <v>11579</v>
      </c>
      <c r="G981" s="176" t="s">
        <v>6929</v>
      </c>
      <c r="H981" s="176" t="s">
        <v>11580</v>
      </c>
      <c r="I981" s="176" t="s">
        <v>6875</v>
      </c>
      <c r="J981" s="176" t="s">
        <v>6875</v>
      </c>
      <c r="K981" s="176" t="s">
        <v>6875</v>
      </c>
      <c r="L981" s="176" t="s">
        <v>857</v>
      </c>
    </row>
    <row r="982" spans="1:12" ht="78.75" x14ac:dyDescent="0.25">
      <c r="A982" s="177" t="s">
        <v>2520</v>
      </c>
      <c r="B982" s="177" t="s">
        <v>11581</v>
      </c>
      <c r="C982" s="177" t="s">
        <v>11582</v>
      </c>
      <c r="D982" s="177" t="s">
        <v>5245</v>
      </c>
      <c r="E982" s="177" t="s">
        <v>10500</v>
      </c>
      <c r="F982" s="177" t="s">
        <v>11583</v>
      </c>
      <c r="G982" s="177" t="s">
        <v>6929</v>
      </c>
      <c r="H982" s="177" t="s">
        <v>11584</v>
      </c>
      <c r="I982" s="177" t="s">
        <v>6875</v>
      </c>
      <c r="J982" s="177" t="s">
        <v>6875</v>
      </c>
      <c r="K982" s="177" t="s">
        <v>6875</v>
      </c>
      <c r="L982" s="177" t="s">
        <v>857</v>
      </c>
    </row>
    <row r="983" spans="1:12" ht="67.5" x14ac:dyDescent="0.25">
      <c r="A983" s="176" t="s">
        <v>2181</v>
      </c>
      <c r="B983" s="176" t="s">
        <v>11585</v>
      </c>
      <c r="C983" s="176" t="s">
        <v>11586</v>
      </c>
      <c r="D983" s="176" t="s">
        <v>4725</v>
      </c>
      <c r="E983" s="176" t="s">
        <v>11587</v>
      </c>
      <c r="F983" s="176" t="s">
        <v>11588</v>
      </c>
      <c r="G983" s="176" t="s">
        <v>7097</v>
      </c>
      <c r="H983" s="176" t="s">
        <v>11589</v>
      </c>
      <c r="I983" s="176" t="s">
        <v>6875</v>
      </c>
      <c r="J983" s="176" t="s">
        <v>6875</v>
      </c>
      <c r="K983" s="176" t="s">
        <v>6875</v>
      </c>
      <c r="L983" s="176" t="s">
        <v>857</v>
      </c>
    </row>
    <row r="984" spans="1:12" ht="78.75" x14ac:dyDescent="0.25">
      <c r="A984" s="177" t="s">
        <v>2072</v>
      </c>
      <c r="B984" s="177" t="s">
        <v>11590</v>
      </c>
      <c r="C984" s="177" t="s">
        <v>11591</v>
      </c>
      <c r="D984" s="177" t="s">
        <v>4267</v>
      </c>
      <c r="E984" s="177" t="s">
        <v>11592</v>
      </c>
      <c r="F984" s="177" t="s">
        <v>11593</v>
      </c>
      <c r="G984" s="177" t="s">
        <v>6929</v>
      </c>
      <c r="H984" s="177" t="s">
        <v>11594</v>
      </c>
      <c r="I984" s="177" t="s">
        <v>6875</v>
      </c>
      <c r="J984" s="177" t="s">
        <v>6875</v>
      </c>
      <c r="K984" s="177" t="s">
        <v>6875</v>
      </c>
      <c r="L984" s="177" t="s">
        <v>857</v>
      </c>
    </row>
    <row r="985" spans="1:12" ht="78.75" x14ac:dyDescent="0.25">
      <c r="A985" s="176" t="s">
        <v>2210</v>
      </c>
      <c r="B985" s="176" t="s">
        <v>11595</v>
      </c>
      <c r="C985" s="176" t="s">
        <v>11596</v>
      </c>
      <c r="D985" s="176" t="s">
        <v>4801</v>
      </c>
      <c r="E985" s="176" t="s">
        <v>11597</v>
      </c>
      <c r="F985" s="176" t="s">
        <v>11598</v>
      </c>
      <c r="G985" s="176" t="s">
        <v>6929</v>
      </c>
      <c r="H985" s="176" t="s">
        <v>11599</v>
      </c>
      <c r="I985" s="176" t="s">
        <v>6875</v>
      </c>
      <c r="J985" s="176" t="s">
        <v>6875</v>
      </c>
      <c r="K985" s="176" t="s">
        <v>6875</v>
      </c>
      <c r="L985" s="176" t="s">
        <v>857</v>
      </c>
    </row>
    <row r="986" spans="1:12" ht="90" x14ac:dyDescent="0.25">
      <c r="A986" s="177" t="s">
        <v>11603</v>
      </c>
      <c r="B986" s="177" t="s">
        <v>11600</v>
      </c>
      <c r="C986" s="177" t="s">
        <v>11601</v>
      </c>
      <c r="D986" s="177" t="s">
        <v>11602</v>
      </c>
      <c r="E986" s="177" t="s">
        <v>7109</v>
      </c>
      <c r="F986" s="177" t="s">
        <v>7110</v>
      </c>
      <c r="G986" s="177" t="s">
        <v>7111</v>
      </c>
      <c r="H986" s="177" t="s">
        <v>7112</v>
      </c>
      <c r="I986" s="177" t="s">
        <v>6875</v>
      </c>
      <c r="J986" s="177" t="s">
        <v>7141</v>
      </c>
      <c r="K986" s="177" t="s">
        <v>6875</v>
      </c>
      <c r="L986" s="177" t="s">
        <v>6884</v>
      </c>
    </row>
    <row r="987" spans="1:12" ht="78.75" x14ac:dyDescent="0.25">
      <c r="A987" s="176" t="s">
        <v>2322</v>
      </c>
      <c r="B987" s="176" t="s">
        <v>11604</v>
      </c>
      <c r="C987" s="176" t="s">
        <v>11605</v>
      </c>
      <c r="D987" s="176" t="s">
        <v>5175</v>
      </c>
      <c r="E987" s="176" t="s">
        <v>8480</v>
      </c>
      <c r="F987" s="176" t="s">
        <v>8481</v>
      </c>
      <c r="G987" s="176" t="s">
        <v>7111</v>
      </c>
      <c r="H987" s="176" t="s">
        <v>8482</v>
      </c>
      <c r="I987" s="176" t="s">
        <v>6875</v>
      </c>
      <c r="J987" s="176" t="s">
        <v>6875</v>
      </c>
      <c r="K987" s="176" t="s">
        <v>6875</v>
      </c>
      <c r="L987" s="176" t="s">
        <v>857</v>
      </c>
    </row>
    <row r="988" spans="1:12" ht="112.5" x14ac:dyDescent="0.25">
      <c r="A988" s="177" t="s">
        <v>3181</v>
      </c>
      <c r="B988" s="177" t="s">
        <v>11606</v>
      </c>
      <c r="C988" s="177" t="s">
        <v>11607</v>
      </c>
      <c r="D988" s="177" t="s">
        <v>3183</v>
      </c>
      <c r="E988" s="177" t="s">
        <v>11608</v>
      </c>
      <c r="F988" s="177" t="s">
        <v>11609</v>
      </c>
      <c r="G988" s="177" t="s">
        <v>7111</v>
      </c>
      <c r="H988" s="177" t="s">
        <v>11610</v>
      </c>
      <c r="I988" s="177" t="s">
        <v>6875</v>
      </c>
      <c r="J988" s="177" t="s">
        <v>6875</v>
      </c>
      <c r="K988" s="177" t="s">
        <v>6875</v>
      </c>
      <c r="L988" s="177" t="s">
        <v>6884</v>
      </c>
    </row>
    <row r="989" spans="1:12" ht="78.75" x14ac:dyDescent="0.25">
      <c r="A989" s="176" t="s">
        <v>11614</v>
      </c>
      <c r="B989" s="176" t="s">
        <v>11611</v>
      </c>
      <c r="C989" s="176" t="s">
        <v>11612</v>
      </c>
      <c r="D989" s="176" t="s">
        <v>11613</v>
      </c>
      <c r="E989" s="176" t="s">
        <v>8340</v>
      </c>
      <c r="F989" s="176" t="s">
        <v>8341</v>
      </c>
      <c r="G989" s="176" t="s">
        <v>7111</v>
      </c>
      <c r="H989" s="176" t="s">
        <v>8341</v>
      </c>
      <c r="I989" s="176" t="s">
        <v>6875</v>
      </c>
      <c r="J989" s="176" t="s">
        <v>6875</v>
      </c>
      <c r="K989" s="176" t="s">
        <v>6875</v>
      </c>
      <c r="L989" s="176" t="s">
        <v>857</v>
      </c>
    </row>
    <row r="990" spans="1:12" ht="33.75" x14ac:dyDescent="0.25">
      <c r="A990" s="177" t="s">
        <v>11618</v>
      </c>
      <c r="B990" s="177" t="s">
        <v>11615</v>
      </c>
      <c r="C990" s="177" t="s">
        <v>11616</v>
      </c>
      <c r="D990" s="177" t="s">
        <v>11617</v>
      </c>
      <c r="E990" s="177" t="s">
        <v>11619</v>
      </c>
      <c r="F990" s="177" t="s">
        <v>11620</v>
      </c>
      <c r="G990" s="177" t="s">
        <v>6883</v>
      </c>
      <c r="H990" s="177" t="s">
        <v>11620</v>
      </c>
      <c r="I990" s="177" t="s">
        <v>6875</v>
      </c>
      <c r="J990" s="177" t="s">
        <v>6875</v>
      </c>
      <c r="K990" s="177" t="s">
        <v>6875</v>
      </c>
      <c r="L990" s="177" t="s">
        <v>6884</v>
      </c>
    </row>
    <row r="991" spans="1:12" ht="56.25" x14ac:dyDescent="0.25">
      <c r="A991" s="176" t="s">
        <v>2407</v>
      </c>
      <c r="B991" s="176" t="s">
        <v>11621</v>
      </c>
      <c r="C991" s="176" t="s">
        <v>11622</v>
      </c>
      <c r="D991" s="176" t="s">
        <v>11623</v>
      </c>
      <c r="E991" s="176" t="s">
        <v>11624</v>
      </c>
      <c r="F991" s="176" t="s">
        <v>11625</v>
      </c>
      <c r="G991" s="176" t="s">
        <v>7085</v>
      </c>
      <c r="H991" s="176" t="s">
        <v>11625</v>
      </c>
      <c r="I991" s="176" t="s">
        <v>6875</v>
      </c>
      <c r="J991" s="176" t="s">
        <v>6875</v>
      </c>
      <c r="K991" s="176" t="s">
        <v>6875</v>
      </c>
      <c r="L991" s="176" t="s">
        <v>857</v>
      </c>
    </row>
    <row r="992" spans="1:12" ht="33.75" x14ac:dyDescent="0.25">
      <c r="A992" s="177" t="s">
        <v>11629</v>
      </c>
      <c r="B992" s="177" t="s">
        <v>11626</v>
      </c>
      <c r="C992" s="177" t="s">
        <v>11627</v>
      </c>
      <c r="D992" s="177" t="s">
        <v>11628</v>
      </c>
      <c r="E992" s="177" t="s">
        <v>11092</v>
      </c>
      <c r="F992" s="177" t="s">
        <v>11093</v>
      </c>
      <c r="G992" s="177" t="s">
        <v>9834</v>
      </c>
      <c r="H992" s="177" t="s">
        <v>11093</v>
      </c>
      <c r="I992" s="177" t="s">
        <v>6875</v>
      </c>
      <c r="J992" s="177" t="s">
        <v>6875</v>
      </c>
      <c r="K992" s="177" t="s">
        <v>6875</v>
      </c>
      <c r="L992" s="177" t="s">
        <v>857</v>
      </c>
    </row>
    <row r="993" spans="1:12" ht="45" x14ac:dyDescent="0.25">
      <c r="A993" s="176" t="s">
        <v>11633</v>
      </c>
      <c r="B993" s="176" t="s">
        <v>11630</v>
      </c>
      <c r="C993" s="176" t="s">
        <v>11631</v>
      </c>
      <c r="D993" s="176" t="s">
        <v>11632</v>
      </c>
      <c r="E993" s="176" t="s">
        <v>8002</v>
      </c>
      <c r="F993" s="176" t="s">
        <v>8003</v>
      </c>
      <c r="G993" s="176" t="s">
        <v>7028</v>
      </c>
      <c r="H993" s="176" t="s">
        <v>8004</v>
      </c>
      <c r="I993" s="176" t="s">
        <v>6875</v>
      </c>
      <c r="J993" s="176" t="s">
        <v>6875</v>
      </c>
      <c r="K993" s="176" t="s">
        <v>6875</v>
      </c>
      <c r="L993" s="176" t="s">
        <v>857</v>
      </c>
    </row>
    <row r="994" spans="1:12" ht="78.75" x14ac:dyDescent="0.25">
      <c r="A994" s="177" t="s">
        <v>11637</v>
      </c>
      <c r="B994" s="177" t="s">
        <v>11634</v>
      </c>
      <c r="C994" s="177" t="s">
        <v>11635</v>
      </c>
      <c r="D994" s="177" t="s">
        <v>11636</v>
      </c>
      <c r="E994" s="177" t="s">
        <v>11638</v>
      </c>
      <c r="F994" s="177" t="s">
        <v>11639</v>
      </c>
      <c r="G994" s="177" t="s">
        <v>8272</v>
      </c>
      <c r="H994" s="177" t="s">
        <v>11639</v>
      </c>
      <c r="I994" s="177" t="s">
        <v>6875</v>
      </c>
      <c r="J994" s="177" t="s">
        <v>6875</v>
      </c>
      <c r="K994" s="177" t="s">
        <v>6875</v>
      </c>
      <c r="L994" s="177" t="s">
        <v>857</v>
      </c>
    </row>
    <row r="995" spans="1:12" ht="22.5" x14ac:dyDescent="0.25">
      <c r="A995" s="176" t="s">
        <v>11643</v>
      </c>
      <c r="B995" s="176" t="s">
        <v>11640</v>
      </c>
      <c r="C995" s="176" t="s">
        <v>11641</v>
      </c>
      <c r="D995" s="176" t="s">
        <v>11642</v>
      </c>
      <c r="E995" s="176" t="s">
        <v>11644</v>
      </c>
      <c r="F995" s="176" t="s">
        <v>11645</v>
      </c>
      <c r="G995" s="176" t="s">
        <v>6891</v>
      </c>
      <c r="H995" s="176" t="s">
        <v>11645</v>
      </c>
      <c r="I995" s="176" t="s">
        <v>6875</v>
      </c>
      <c r="J995" s="176" t="s">
        <v>6875</v>
      </c>
      <c r="K995" s="176" t="s">
        <v>6875</v>
      </c>
      <c r="L995" s="176" t="s">
        <v>857</v>
      </c>
    </row>
    <row r="996" spans="1:12" ht="45" x14ac:dyDescent="0.25">
      <c r="A996" s="177" t="s">
        <v>11649</v>
      </c>
      <c r="B996" s="177" t="s">
        <v>11646</v>
      </c>
      <c r="C996" s="177" t="s">
        <v>11647</v>
      </c>
      <c r="D996" s="177" t="s">
        <v>11648</v>
      </c>
      <c r="E996" s="177" t="s">
        <v>11650</v>
      </c>
      <c r="F996" s="177" t="s">
        <v>11651</v>
      </c>
      <c r="G996" s="177" t="s">
        <v>10245</v>
      </c>
      <c r="H996" s="177" t="s">
        <v>11651</v>
      </c>
      <c r="I996" s="177" t="s">
        <v>6875</v>
      </c>
      <c r="J996" s="177" t="s">
        <v>6875</v>
      </c>
      <c r="K996" s="177" t="s">
        <v>6875</v>
      </c>
      <c r="L996" s="177" t="s">
        <v>857</v>
      </c>
    </row>
    <row r="997" spans="1:12" ht="45" x14ac:dyDescent="0.25">
      <c r="A997" s="176" t="s">
        <v>11655</v>
      </c>
      <c r="B997" s="176" t="s">
        <v>11652</v>
      </c>
      <c r="C997" s="176" t="s">
        <v>11653</v>
      </c>
      <c r="D997" s="176" t="s">
        <v>11654</v>
      </c>
      <c r="E997" s="176" t="s">
        <v>11656</v>
      </c>
      <c r="F997" s="176" t="s">
        <v>11657</v>
      </c>
      <c r="G997" s="176" t="s">
        <v>7028</v>
      </c>
      <c r="H997" s="176" t="s">
        <v>11658</v>
      </c>
      <c r="I997" s="176" t="s">
        <v>6875</v>
      </c>
      <c r="J997" s="176" t="s">
        <v>6875</v>
      </c>
      <c r="K997" s="176" t="s">
        <v>6876</v>
      </c>
      <c r="L997" s="176" t="s">
        <v>857</v>
      </c>
    </row>
    <row r="998" spans="1:12" ht="67.5" x14ac:dyDescent="0.25">
      <c r="A998" s="177" t="s">
        <v>6101</v>
      </c>
      <c r="B998" s="177" t="s">
        <v>11659</v>
      </c>
      <c r="C998" s="177" t="s">
        <v>6228</v>
      </c>
      <c r="D998" s="177" t="s">
        <v>6361</v>
      </c>
      <c r="E998" s="177" t="s">
        <v>11660</v>
      </c>
      <c r="F998" s="177" t="s">
        <v>11661</v>
      </c>
      <c r="G998" s="177" t="s">
        <v>8074</v>
      </c>
      <c r="H998" s="177" t="s">
        <v>11661</v>
      </c>
      <c r="I998" s="177" t="s">
        <v>6875</v>
      </c>
      <c r="J998" s="177" t="s">
        <v>6875</v>
      </c>
      <c r="K998" s="177" t="s">
        <v>11005</v>
      </c>
      <c r="L998" s="177" t="s">
        <v>857</v>
      </c>
    </row>
    <row r="999" spans="1:12" ht="67.5" x14ac:dyDescent="0.25">
      <c r="A999" s="176" t="s">
        <v>11665</v>
      </c>
      <c r="B999" s="176" t="s">
        <v>11662</v>
      </c>
      <c r="C999" s="176" t="s">
        <v>11663</v>
      </c>
      <c r="D999" s="176" t="s">
        <v>11664</v>
      </c>
      <c r="E999" s="176" t="s">
        <v>11666</v>
      </c>
      <c r="F999" s="176" t="s">
        <v>11667</v>
      </c>
      <c r="G999" s="176" t="s">
        <v>6929</v>
      </c>
      <c r="H999" s="176" t="s">
        <v>11668</v>
      </c>
      <c r="I999" s="176" t="s">
        <v>6875</v>
      </c>
      <c r="J999" s="176" t="s">
        <v>6875</v>
      </c>
      <c r="K999" s="176" t="s">
        <v>6875</v>
      </c>
      <c r="L999" s="176" t="s">
        <v>857</v>
      </c>
    </row>
    <row r="1000" spans="1:12" ht="45" x14ac:dyDescent="0.25">
      <c r="A1000" s="177" t="s">
        <v>11672</v>
      </c>
      <c r="B1000" s="177" t="s">
        <v>11669</v>
      </c>
      <c r="C1000" s="177" t="s">
        <v>11670</v>
      </c>
      <c r="D1000" s="177" t="s">
        <v>11671</v>
      </c>
      <c r="E1000" s="177" t="s">
        <v>11673</v>
      </c>
      <c r="F1000" s="177" t="s">
        <v>11674</v>
      </c>
      <c r="G1000" s="177" t="s">
        <v>6923</v>
      </c>
      <c r="H1000" s="177" t="s">
        <v>11674</v>
      </c>
      <c r="I1000" s="177" t="s">
        <v>6875</v>
      </c>
      <c r="J1000" s="177" t="s">
        <v>6875</v>
      </c>
      <c r="K1000" s="177" t="s">
        <v>6875</v>
      </c>
      <c r="L1000" s="177" t="s">
        <v>857</v>
      </c>
    </row>
    <row r="1001" spans="1:12" ht="56.25" x14ac:dyDescent="0.25">
      <c r="A1001" s="176" t="s">
        <v>1804</v>
      </c>
      <c r="B1001" s="176" t="s">
        <v>11675</v>
      </c>
      <c r="C1001" s="176" t="s">
        <v>11676</v>
      </c>
      <c r="D1001" s="176" t="s">
        <v>3201</v>
      </c>
      <c r="E1001" s="176" t="s">
        <v>11677</v>
      </c>
      <c r="F1001" s="176" t="s">
        <v>11678</v>
      </c>
      <c r="G1001" s="176" t="s">
        <v>8186</v>
      </c>
      <c r="H1001" s="176" t="s">
        <v>11679</v>
      </c>
      <c r="I1001" s="176" t="s">
        <v>6875</v>
      </c>
      <c r="J1001" s="176" t="s">
        <v>6875</v>
      </c>
      <c r="K1001" s="176" t="s">
        <v>6875</v>
      </c>
      <c r="L1001" s="176" t="s">
        <v>857</v>
      </c>
    </row>
    <row r="1002" spans="1:12" ht="56.25" x14ac:dyDescent="0.25">
      <c r="A1002" s="177" t="s">
        <v>11683</v>
      </c>
      <c r="B1002" s="177" t="s">
        <v>11680</v>
      </c>
      <c r="C1002" s="177" t="s">
        <v>11681</v>
      </c>
      <c r="D1002" s="177" t="s">
        <v>11682</v>
      </c>
      <c r="E1002" s="177" t="s">
        <v>8689</v>
      </c>
      <c r="F1002" s="177" t="s">
        <v>8690</v>
      </c>
      <c r="G1002" s="177" t="s">
        <v>6994</v>
      </c>
      <c r="H1002" s="177" t="s">
        <v>8691</v>
      </c>
      <c r="I1002" s="177" t="s">
        <v>6875</v>
      </c>
      <c r="J1002" s="177" t="s">
        <v>6875</v>
      </c>
      <c r="K1002" s="177" t="s">
        <v>6875</v>
      </c>
      <c r="L1002" s="177" t="s">
        <v>857</v>
      </c>
    </row>
    <row r="1003" spans="1:12" ht="33.75" x14ac:dyDescent="0.25">
      <c r="A1003" s="176" t="s">
        <v>2145</v>
      </c>
      <c r="B1003" s="176" t="s">
        <v>11684</v>
      </c>
      <c r="C1003" s="176" t="s">
        <v>11685</v>
      </c>
      <c r="D1003" s="176" t="s">
        <v>6606</v>
      </c>
      <c r="E1003" s="176" t="s">
        <v>7271</v>
      </c>
      <c r="F1003" s="176" t="s">
        <v>7272</v>
      </c>
      <c r="G1003" s="176" t="s">
        <v>6994</v>
      </c>
      <c r="H1003" s="176" t="s">
        <v>7272</v>
      </c>
      <c r="I1003" s="176" t="s">
        <v>6875</v>
      </c>
      <c r="J1003" s="176" t="s">
        <v>6875</v>
      </c>
      <c r="K1003" s="176" t="s">
        <v>6875</v>
      </c>
      <c r="L1003" s="176" t="s">
        <v>857</v>
      </c>
    </row>
    <row r="1004" spans="1:12" ht="22.5" x14ac:dyDescent="0.25">
      <c r="A1004" s="177" t="s">
        <v>11689</v>
      </c>
      <c r="B1004" s="177" t="s">
        <v>11686</v>
      </c>
      <c r="C1004" s="177" t="s">
        <v>11687</v>
      </c>
      <c r="D1004" s="177" t="s">
        <v>11688</v>
      </c>
      <c r="E1004" s="177" t="s">
        <v>8033</v>
      </c>
      <c r="F1004" s="177" t="s">
        <v>8034</v>
      </c>
      <c r="G1004" s="177" t="s">
        <v>7028</v>
      </c>
      <c r="H1004" s="177" t="s">
        <v>8034</v>
      </c>
      <c r="I1004" s="177" t="s">
        <v>6875</v>
      </c>
      <c r="J1004" s="177" t="s">
        <v>6875</v>
      </c>
      <c r="K1004" s="177" t="s">
        <v>6875</v>
      </c>
      <c r="L1004" s="177" t="s">
        <v>857</v>
      </c>
    </row>
    <row r="1005" spans="1:12" ht="45" x14ac:dyDescent="0.25">
      <c r="A1005" s="176" t="s">
        <v>11692</v>
      </c>
      <c r="B1005" s="176" t="s">
        <v>11690</v>
      </c>
      <c r="C1005" s="176" t="s">
        <v>11691</v>
      </c>
      <c r="D1005" s="176" t="s">
        <v>6875</v>
      </c>
      <c r="E1005" s="176" t="s">
        <v>11693</v>
      </c>
      <c r="F1005" s="176" t="s">
        <v>11694</v>
      </c>
      <c r="G1005" s="176" t="s">
        <v>11695</v>
      </c>
      <c r="H1005" s="176" t="s">
        <v>11694</v>
      </c>
      <c r="I1005" s="176" t="s">
        <v>6875</v>
      </c>
      <c r="J1005" s="176" t="s">
        <v>6875</v>
      </c>
      <c r="K1005" s="176" t="s">
        <v>6875</v>
      </c>
      <c r="L1005" s="176" t="s">
        <v>857</v>
      </c>
    </row>
    <row r="1006" spans="1:12" ht="56.25" x14ac:dyDescent="0.25">
      <c r="A1006" s="177" t="s">
        <v>11699</v>
      </c>
      <c r="B1006" s="177" t="s">
        <v>11696</v>
      </c>
      <c r="C1006" s="177" t="s">
        <v>11697</v>
      </c>
      <c r="D1006" s="177" t="s">
        <v>11698</v>
      </c>
      <c r="E1006" s="177" t="s">
        <v>11700</v>
      </c>
      <c r="F1006" s="177" t="s">
        <v>11701</v>
      </c>
      <c r="G1006" s="177" t="s">
        <v>10245</v>
      </c>
      <c r="H1006" s="177" t="s">
        <v>11701</v>
      </c>
      <c r="I1006" s="177" t="s">
        <v>6875</v>
      </c>
      <c r="J1006" s="177" t="s">
        <v>6875</v>
      </c>
      <c r="K1006" s="177" t="s">
        <v>6875</v>
      </c>
      <c r="L1006" s="177" t="s">
        <v>857</v>
      </c>
    </row>
    <row r="1007" spans="1:12" ht="56.25" x14ac:dyDescent="0.25">
      <c r="A1007" s="176" t="s">
        <v>5783</v>
      </c>
      <c r="B1007" s="176" t="s">
        <v>11702</v>
      </c>
      <c r="C1007" s="176" t="s">
        <v>11703</v>
      </c>
      <c r="D1007" s="176" t="s">
        <v>5785</v>
      </c>
      <c r="E1007" s="176" t="s">
        <v>11704</v>
      </c>
      <c r="F1007" s="176" t="s">
        <v>11705</v>
      </c>
      <c r="G1007" s="176" t="s">
        <v>7097</v>
      </c>
      <c r="H1007" s="176" t="s">
        <v>11706</v>
      </c>
      <c r="I1007" s="176" t="s">
        <v>6875</v>
      </c>
      <c r="J1007" s="176" t="s">
        <v>6875</v>
      </c>
      <c r="K1007" s="176" t="s">
        <v>6875</v>
      </c>
      <c r="L1007" s="176" t="s">
        <v>857</v>
      </c>
    </row>
    <row r="1008" spans="1:12" ht="101.25" x14ac:dyDescent="0.25">
      <c r="A1008" s="177" t="s">
        <v>5238</v>
      </c>
      <c r="B1008" s="177" t="s">
        <v>11707</v>
      </c>
      <c r="C1008" s="177" t="s">
        <v>11708</v>
      </c>
      <c r="D1008" s="177" t="s">
        <v>5240</v>
      </c>
      <c r="E1008" s="177" t="s">
        <v>7265</v>
      </c>
      <c r="F1008" s="177" t="s">
        <v>7266</v>
      </c>
      <c r="G1008" s="177" t="s">
        <v>7267</v>
      </c>
      <c r="H1008" s="177" t="s">
        <v>7268</v>
      </c>
      <c r="I1008" s="177" t="s">
        <v>6875</v>
      </c>
      <c r="J1008" s="177" t="s">
        <v>6875</v>
      </c>
      <c r="K1008" s="177" t="s">
        <v>6875</v>
      </c>
      <c r="L1008" s="177" t="s">
        <v>857</v>
      </c>
    </row>
    <row r="1009" spans="1:12" ht="90" x14ac:dyDescent="0.25">
      <c r="A1009" s="176" t="s">
        <v>11712</v>
      </c>
      <c r="B1009" s="176" t="s">
        <v>11709</v>
      </c>
      <c r="C1009" s="176" t="s">
        <v>11710</v>
      </c>
      <c r="D1009" s="176" t="s">
        <v>11711</v>
      </c>
      <c r="E1009" s="176" t="s">
        <v>11713</v>
      </c>
      <c r="F1009" s="176" t="s">
        <v>11714</v>
      </c>
      <c r="G1009" s="176" t="s">
        <v>7146</v>
      </c>
      <c r="H1009" s="176" t="s">
        <v>11715</v>
      </c>
      <c r="I1009" s="176" t="s">
        <v>6875</v>
      </c>
      <c r="J1009" s="176" t="s">
        <v>11716</v>
      </c>
      <c r="K1009" s="176" t="s">
        <v>6875</v>
      </c>
      <c r="L1009" s="176" t="s">
        <v>857</v>
      </c>
    </row>
    <row r="1010" spans="1:12" ht="56.25" x14ac:dyDescent="0.25">
      <c r="A1010" s="177" t="s">
        <v>4804</v>
      </c>
      <c r="B1010" s="177" t="s">
        <v>11717</v>
      </c>
      <c r="C1010" s="177" t="s">
        <v>11718</v>
      </c>
      <c r="D1010" s="177" t="s">
        <v>4806</v>
      </c>
      <c r="E1010" s="177" t="s">
        <v>10328</v>
      </c>
      <c r="F1010" s="177" t="s">
        <v>10329</v>
      </c>
      <c r="G1010" s="177" t="s">
        <v>8297</v>
      </c>
      <c r="H1010" s="177" t="s">
        <v>10330</v>
      </c>
      <c r="I1010" s="177" t="s">
        <v>6875</v>
      </c>
      <c r="J1010" s="177" t="s">
        <v>6875</v>
      </c>
      <c r="K1010" s="177" t="s">
        <v>7092</v>
      </c>
      <c r="L1010" s="177" t="s">
        <v>857</v>
      </c>
    </row>
    <row r="1011" spans="1:12" ht="45" x14ac:dyDescent="0.25">
      <c r="A1011" s="176" t="s">
        <v>11722</v>
      </c>
      <c r="B1011" s="176" t="s">
        <v>11719</v>
      </c>
      <c r="C1011" s="176" t="s">
        <v>11720</v>
      </c>
      <c r="D1011" s="176" t="s">
        <v>11721</v>
      </c>
      <c r="E1011" s="176" t="s">
        <v>11723</v>
      </c>
      <c r="F1011" s="176" t="s">
        <v>11724</v>
      </c>
      <c r="G1011" s="176" t="s">
        <v>6956</v>
      </c>
      <c r="H1011" s="176" t="s">
        <v>11724</v>
      </c>
      <c r="I1011" s="176" t="s">
        <v>6875</v>
      </c>
      <c r="J1011" s="176" t="s">
        <v>6875</v>
      </c>
      <c r="K1011" s="176" t="s">
        <v>6875</v>
      </c>
      <c r="L1011" s="176" t="s">
        <v>857</v>
      </c>
    </row>
    <row r="1012" spans="1:12" ht="101.25" x14ac:dyDescent="0.25">
      <c r="A1012" s="177" t="s">
        <v>11728</v>
      </c>
      <c r="B1012" s="177" t="s">
        <v>11725</v>
      </c>
      <c r="C1012" s="177" t="s">
        <v>11726</v>
      </c>
      <c r="D1012" s="177" t="s">
        <v>11727</v>
      </c>
      <c r="E1012" s="177" t="s">
        <v>11729</v>
      </c>
      <c r="F1012" s="177" t="s">
        <v>11730</v>
      </c>
      <c r="G1012" s="177" t="s">
        <v>6929</v>
      </c>
      <c r="H1012" s="177" t="s">
        <v>11731</v>
      </c>
      <c r="I1012" s="177" t="s">
        <v>6875</v>
      </c>
      <c r="J1012" s="177" t="s">
        <v>11732</v>
      </c>
      <c r="K1012" s="177" t="s">
        <v>6875</v>
      </c>
      <c r="L1012" s="177" t="s">
        <v>6884</v>
      </c>
    </row>
    <row r="1013" spans="1:12" ht="90" x14ac:dyDescent="0.25">
      <c r="A1013" s="176" t="s">
        <v>2048</v>
      </c>
      <c r="B1013" s="176" t="s">
        <v>11733</v>
      </c>
      <c r="C1013" s="176" t="s">
        <v>11734</v>
      </c>
      <c r="D1013" s="176" t="s">
        <v>4018</v>
      </c>
      <c r="E1013" s="176" t="s">
        <v>11735</v>
      </c>
      <c r="F1013" s="176" t="s">
        <v>11736</v>
      </c>
      <c r="G1013" s="176" t="s">
        <v>7097</v>
      </c>
      <c r="H1013" s="176" t="s">
        <v>11737</v>
      </c>
      <c r="I1013" s="176" t="s">
        <v>6875</v>
      </c>
      <c r="J1013" s="176" t="s">
        <v>6875</v>
      </c>
      <c r="K1013" s="176" t="s">
        <v>6875</v>
      </c>
      <c r="L1013" s="176" t="s">
        <v>857</v>
      </c>
    </row>
    <row r="1014" spans="1:12" ht="78.75" x14ac:dyDescent="0.25">
      <c r="A1014" s="177" t="s">
        <v>11741</v>
      </c>
      <c r="B1014" s="177" t="s">
        <v>11738</v>
      </c>
      <c r="C1014" s="177" t="s">
        <v>11739</v>
      </c>
      <c r="D1014" s="177" t="s">
        <v>11740</v>
      </c>
      <c r="E1014" s="177" t="s">
        <v>11742</v>
      </c>
      <c r="F1014" s="177" t="s">
        <v>11743</v>
      </c>
      <c r="G1014" s="177" t="s">
        <v>8905</v>
      </c>
      <c r="H1014" s="177" t="s">
        <v>11744</v>
      </c>
      <c r="I1014" s="177" t="s">
        <v>6875</v>
      </c>
      <c r="J1014" s="177" t="s">
        <v>6875</v>
      </c>
      <c r="K1014" s="177" t="s">
        <v>6875</v>
      </c>
      <c r="L1014" s="177" t="s">
        <v>857</v>
      </c>
    </row>
    <row r="1015" spans="1:12" ht="112.5" x14ac:dyDescent="0.25">
      <c r="A1015" s="176" t="s">
        <v>11748</v>
      </c>
      <c r="B1015" s="176" t="s">
        <v>11745</v>
      </c>
      <c r="C1015" s="176" t="s">
        <v>11746</v>
      </c>
      <c r="D1015" s="176" t="s">
        <v>11747</v>
      </c>
      <c r="E1015" s="176" t="s">
        <v>11749</v>
      </c>
      <c r="F1015" s="176" t="s">
        <v>11750</v>
      </c>
      <c r="G1015" s="176" t="s">
        <v>11751</v>
      </c>
      <c r="H1015" s="176" t="s">
        <v>11750</v>
      </c>
      <c r="I1015" s="176" t="s">
        <v>6875</v>
      </c>
      <c r="J1015" s="176" t="s">
        <v>6875</v>
      </c>
      <c r="K1015" s="176" t="s">
        <v>6875</v>
      </c>
      <c r="L1015" s="176" t="s">
        <v>857</v>
      </c>
    </row>
    <row r="1016" spans="1:12" ht="45" x14ac:dyDescent="0.25">
      <c r="A1016" s="177" t="s">
        <v>6093</v>
      </c>
      <c r="B1016" s="177" t="s">
        <v>11752</v>
      </c>
      <c r="C1016" s="177" t="s">
        <v>11753</v>
      </c>
      <c r="D1016" s="177" t="s">
        <v>6350</v>
      </c>
      <c r="E1016" s="177" t="s">
        <v>7322</v>
      </c>
      <c r="F1016" s="177" t="s">
        <v>7323</v>
      </c>
      <c r="G1016" s="177" t="s">
        <v>7324</v>
      </c>
      <c r="H1016" s="177" t="s">
        <v>11754</v>
      </c>
      <c r="I1016" s="177" t="s">
        <v>10969</v>
      </c>
      <c r="J1016" s="177" t="s">
        <v>6875</v>
      </c>
      <c r="K1016" s="177" t="s">
        <v>6875</v>
      </c>
      <c r="L1016" s="177" t="s">
        <v>6884</v>
      </c>
    </row>
    <row r="1017" spans="1:12" ht="56.25" x14ac:dyDescent="0.25">
      <c r="A1017" s="176" t="s">
        <v>6875</v>
      </c>
      <c r="B1017" s="176" t="s">
        <v>11755</v>
      </c>
      <c r="C1017" s="176" t="s">
        <v>11756</v>
      </c>
      <c r="D1017" s="176" t="s">
        <v>11757</v>
      </c>
      <c r="E1017" s="176" t="s">
        <v>11758</v>
      </c>
      <c r="F1017" s="176" t="s">
        <v>11759</v>
      </c>
      <c r="G1017" s="176" t="s">
        <v>7035</v>
      </c>
      <c r="H1017" s="176" t="s">
        <v>11759</v>
      </c>
      <c r="I1017" s="176" t="s">
        <v>6875</v>
      </c>
      <c r="J1017" s="176" t="s">
        <v>6875</v>
      </c>
      <c r="K1017" s="176" t="s">
        <v>6875</v>
      </c>
      <c r="L1017" s="176" t="s">
        <v>857</v>
      </c>
    </row>
    <row r="1018" spans="1:12" ht="45" x14ac:dyDescent="0.25">
      <c r="A1018" s="177" t="s">
        <v>11763</v>
      </c>
      <c r="B1018" s="177" t="s">
        <v>11760</v>
      </c>
      <c r="C1018" s="177" t="s">
        <v>11761</v>
      </c>
      <c r="D1018" s="177" t="s">
        <v>11762</v>
      </c>
      <c r="E1018" s="177" t="s">
        <v>9468</v>
      </c>
      <c r="F1018" s="177" t="s">
        <v>9469</v>
      </c>
      <c r="G1018" s="177" t="s">
        <v>6994</v>
      </c>
      <c r="H1018" s="177" t="s">
        <v>9469</v>
      </c>
      <c r="I1018" s="177" t="s">
        <v>6875</v>
      </c>
      <c r="J1018" s="177" t="s">
        <v>6875</v>
      </c>
      <c r="K1018" s="177" t="s">
        <v>6875</v>
      </c>
      <c r="L1018" s="177" t="s">
        <v>857</v>
      </c>
    </row>
    <row r="1019" spans="1:12" ht="56.25" x14ac:dyDescent="0.25">
      <c r="A1019" s="176" t="s">
        <v>4309</v>
      </c>
      <c r="B1019" s="176" t="s">
        <v>11764</v>
      </c>
      <c r="C1019" s="176" t="s">
        <v>11765</v>
      </c>
      <c r="D1019" s="176" t="s">
        <v>4311</v>
      </c>
      <c r="E1019" s="176" t="s">
        <v>11766</v>
      </c>
      <c r="F1019" s="176" t="s">
        <v>11767</v>
      </c>
      <c r="G1019" s="176" t="s">
        <v>7324</v>
      </c>
      <c r="H1019" s="176" t="s">
        <v>11768</v>
      </c>
      <c r="I1019" s="176" t="s">
        <v>6875</v>
      </c>
      <c r="J1019" s="176" t="s">
        <v>6875</v>
      </c>
      <c r="K1019" s="176" t="s">
        <v>6875</v>
      </c>
      <c r="L1019" s="176" t="s">
        <v>857</v>
      </c>
    </row>
    <row r="1020" spans="1:12" ht="33.75" x14ac:dyDescent="0.25">
      <c r="A1020" s="177" t="s">
        <v>11772</v>
      </c>
      <c r="B1020" s="177" t="s">
        <v>11769</v>
      </c>
      <c r="C1020" s="177" t="s">
        <v>11770</v>
      </c>
      <c r="D1020" s="177" t="s">
        <v>11771</v>
      </c>
      <c r="E1020" s="177" t="s">
        <v>11773</v>
      </c>
      <c r="F1020" s="177" t="s">
        <v>11774</v>
      </c>
      <c r="G1020" s="177" t="s">
        <v>7028</v>
      </c>
      <c r="H1020" s="177" t="s">
        <v>11774</v>
      </c>
      <c r="I1020" s="177" t="s">
        <v>6875</v>
      </c>
      <c r="J1020" s="177" t="s">
        <v>6875</v>
      </c>
      <c r="K1020" s="177" t="s">
        <v>6875</v>
      </c>
      <c r="L1020" s="177" t="s">
        <v>11355</v>
      </c>
    </row>
    <row r="1021" spans="1:12" ht="56.25" x14ac:dyDescent="0.25">
      <c r="A1021" s="176" t="s">
        <v>11778</v>
      </c>
      <c r="B1021" s="176" t="s">
        <v>11775</v>
      </c>
      <c r="C1021" s="176" t="s">
        <v>11776</v>
      </c>
      <c r="D1021" s="176" t="s">
        <v>11777</v>
      </c>
      <c r="E1021" s="176" t="s">
        <v>11779</v>
      </c>
      <c r="F1021" s="176" t="s">
        <v>11780</v>
      </c>
      <c r="G1021" s="176" t="s">
        <v>9579</v>
      </c>
      <c r="H1021" s="176" t="s">
        <v>11781</v>
      </c>
      <c r="I1021" s="176" t="s">
        <v>10969</v>
      </c>
      <c r="J1021" s="176" t="s">
        <v>6875</v>
      </c>
      <c r="K1021" s="176" t="s">
        <v>6875</v>
      </c>
      <c r="L1021" s="176" t="s">
        <v>857</v>
      </c>
    </row>
    <row r="1022" spans="1:12" ht="22.5" x14ac:dyDescent="0.25">
      <c r="A1022" s="177" t="s">
        <v>11785</v>
      </c>
      <c r="B1022" s="177" t="s">
        <v>11782</v>
      </c>
      <c r="C1022" s="177" t="s">
        <v>11783</v>
      </c>
      <c r="D1022" s="177" t="s">
        <v>11784</v>
      </c>
      <c r="E1022" s="177" t="s">
        <v>9839</v>
      </c>
      <c r="F1022" s="177" t="s">
        <v>9840</v>
      </c>
      <c r="G1022" s="177" t="s">
        <v>8091</v>
      </c>
      <c r="H1022" s="177" t="s">
        <v>9840</v>
      </c>
      <c r="I1022" s="177" t="s">
        <v>6875</v>
      </c>
      <c r="J1022" s="177" t="s">
        <v>6875</v>
      </c>
      <c r="K1022" s="177" t="s">
        <v>6875</v>
      </c>
      <c r="L1022" s="177" t="s">
        <v>857</v>
      </c>
    </row>
    <row r="1023" spans="1:12" ht="56.25" x14ac:dyDescent="0.25">
      <c r="A1023" s="176" t="s">
        <v>1821</v>
      </c>
      <c r="B1023" s="176" t="s">
        <v>11786</v>
      </c>
      <c r="C1023" s="176" t="s">
        <v>11787</v>
      </c>
      <c r="D1023" s="176" t="s">
        <v>6612</v>
      </c>
      <c r="E1023" s="176" t="s">
        <v>11788</v>
      </c>
      <c r="F1023" s="176" t="s">
        <v>11789</v>
      </c>
      <c r="G1023" s="176" t="s">
        <v>6994</v>
      </c>
      <c r="H1023" s="176" t="s">
        <v>11790</v>
      </c>
      <c r="I1023" s="176" t="s">
        <v>6875</v>
      </c>
      <c r="J1023" s="176" t="s">
        <v>6875</v>
      </c>
      <c r="K1023" s="176" t="s">
        <v>6875</v>
      </c>
      <c r="L1023" s="176" t="s">
        <v>857</v>
      </c>
    </row>
    <row r="1024" spans="1:12" ht="78.75" x14ac:dyDescent="0.25">
      <c r="A1024" s="177" t="s">
        <v>11794</v>
      </c>
      <c r="B1024" s="177" t="s">
        <v>11791</v>
      </c>
      <c r="C1024" s="177" t="s">
        <v>11792</v>
      </c>
      <c r="D1024" s="177" t="s">
        <v>11793</v>
      </c>
      <c r="E1024" s="177" t="s">
        <v>11795</v>
      </c>
      <c r="F1024" s="177" t="s">
        <v>11796</v>
      </c>
      <c r="G1024" s="177" t="s">
        <v>8074</v>
      </c>
      <c r="H1024" s="177" t="s">
        <v>11796</v>
      </c>
      <c r="I1024" s="177" t="s">
        <v>6875</v>
      </c>
      <c r="J1024" s="177" t="s">
        <v>6875</v>
      </c>
      <c r="K1024" s="177" t="s">
        <v>6875</v>
      </c>
      <c r="L1024" s="177" t="s">
        <v>857</v>
      </c>
    </row>
    <row r="1025" spans="1:12" ht="56.25" x14ac:dyDescent="0.25">
      <c r="A1025" s="176" t="s">
        <v>11800</v>
      </c>
      <c r="B1025" s="176" t="s">
        <v>11797</v>
      </c>
      <c r="C1025" s="176" t="s">
        <v>11798</v>
      </c>
      <c r="D1025" s="176" t="s">
        <v>11799</v>
      </c>
      <c r="E1025" s="176" t="s">
        <v>11788</v>
      </c>
      <c r="F1025" s="176" t="s">
        <v>11789</v>
      </c>
      <c r="G1025" s="176" t="s">
        <v>6994</v>
      </c>
      <c r="H1025" s="176" t="s">
        <v>11790</v>
      </c>
      <c r="I1025" s="176" t="s">
        <v>6875</v>
      </c>
      <c r="J1025" s="176" t="s">
        <v>6875</v>
      </c>
      <c r="K1025" s="176" t="s">
        <v>6875</v>
      </c>
      <c r="L1025" s="176" t="s">
        <v>857</v>
      </c>
    </row>
    <row r="1026" spans="1:12" ht="33.75" x14ac:dyDescent="0.25">
      <c r="A1026" s="177" t="s">
        <v>11804</v>
      </c>
      <c r="B1026" s="177" t="s">
        <v>11801</v>
      </c>
      <c r="C1026" s="177" t="s">
        <v>11802</v>
      </c>
      <c r="D1026" s="177" t="s">
        <v>11803</v>
      </c>
      <c r="E1026" s="177" t="s">
        <v>8056</v>
      </c>
      <c r="F1026" s="177" t="s">
        <v>8057</v>
      </c>
      <c r="G1026" s="177" t="s">
        <v>6994</v>
      </c>
      <c r="H1026" s="177" t="s">
        <v>8057</v>
      </c>
      <c r="I1026" s="177" t="s">
        <v>6875</v>
      </c>
      <c r="J1026" s="177" t="s">
        <v>6875</v>
      </c>
      <c r="K1026" s="177" t="s">
        <v>6875</v>
      </c>
      <c r="L1026" s="177" t="s">
        <v>857</v>
      </c>
    </row>
    <row r="1027" spans="1:12" ht="56.25" x14ac:dyDescent="0.25">
      <c r="A1027" s="176" t="s">
        <v>11808</v>
      </c>
      <c r="B1027" s="176" t="s">
        <v>11805</v>
      </c>
      <c r="C1027" s="176" t="s">
        <v>11806</v>
      </c>
      <c r="D1027" s="176" t="s">
        <v>11807</v>
      </c>
      <c r="E1027" s="176" t="s">
        <v>11809</v>
      </c>
      <c r="F1027" s="176" t="s">
        <v>11810</v>
      </c>
      <c r="G1027" s="176" t="s">
        <v>7577</v>
      </c>
      <c r="H1027" s="176" t="s">
        <v>11810</v>
      </c>
      <c r="I1027" s="176" t="s">
        <v>6875</v>
      </c>
      <c r="J1027" s="176" t="s">
        <v>6875</v>
      </c>
      <c r="K1027" s="176" t="s">
        <v>6875</v>
      </c>
      <c r="L1027" s="176" t="s">
        <v>857</v>
      </c>
    </row>
    <row r="1028" spans="1:12" ht="67.5" x14ac:dyDescent="0.25">
      <c r="A1028" s="177" t="s">
        <v>11814</v>
      </c>
      <c r="B1028" s="177" t="s">
        <v>11811</v>
      </c>
      <c r="C1028" s="177" t="s">
        <v>11812</v>
      </c>
      <c r="D1028" s="177" t="s">
        <v>11813</v>
      </c>
      <c r="E1028" s="177" t="s">
        <v>11815</v>
      </c>
      <c r="F1028" s="177" t="s">
        <v>11816</v>
      </c>
      <c r="G1028" s="177" t="s">
        <v>11817</v>
      </c>
      <c r="H1028" s="177" t="s">
        <v>11816</v>
      </c>
      <c r="I1028" s="177" t="s">
        <v>6875</v>
      </c>
      <c r="J1028" s="177" t="s">
        <v>6875</v>
      </c>
      <c r="K1028" s="177" t="s">
        <v>6875</v>
      </c>
      <c r="L1028" s="177" t="s">
        <v>857</v>
      </c>
    </row>
    <row r="1029" spans="1:12" ht="90" x14ac:dyDescent="0.25">
      <c r="A1029" s="176" t="s">
        <v>11821</v>
      </c>
      <c r="B1029" s="176" t="s">
        <v>11818</v>
      </c>
      <c r="C1029" s="176" t="s">
        <v>11819</v>
      </c>
      <c r="D1029" s="176" t="s">
        <v>11820</v>
      </c>
      <c r="E1029" s="176" t="s">
        <v>11822</v>
      </c>
      <c r="F1029" s="176" t="s">
        <v>11823</v>
      </c>
      <c r="G1029" s="176" t="s">
        <v>8074</v>
      </c>
      <c r="H1029" s="176" t="s">
        <v>11824</v>
      </c>
      <c r="I1029" s="176" t="s">
        <v>6875</v>
      </c>
      <c r="J1029" s="176" t="s">
        <v>6875</v>
      </c>
      <c r="K1029" s="176" t="s">
        <v>6875</v>
      </c>
      <c r="L1029" s="176" t="s">
        <v>857</v>
      </c>
    </row>
    <row r="1030" spans="1:12" ht="33.75" x14ac:dyDescent="0.25">
      <c r="A1030" s="177" t="s">
        <v>4312</v>
      </c>
      <c r="B1030" s="177" t="s">
        <v>11825</v>
      </c>
      <c r="C1030" s="177" t="s">
        <v>11826</v>
      </c>
      <c r="D1030" s="177" t="s">
        <v>4314</v>
      </c>
      <c r="E1030" s="177" t="s">
        <v>6979</v>
      </c>
      <c r="F1030" s="177" t="s">
        <v>11827</v>
      </c>
      <c r="G1030" s="177" t="s">
        <v>6981</v>
      </c>
      <c r="H1030" s="177" t="s">
        <v>11828</v>
      </c>
      <c r="I1030" s="177" t="s">
        <v>6875</v>
      </c>
      <c r="J1030" s="177" t="s">
        <v>6875</v>
      </c>
      <c r="K1030" s="177" t="s">
        <v>6875</v>
      </c>
      <c r="L1030" s="177" t="s">
        <v>857</v>
      </c>
    </row>
    <row r="1031" spans="1:12" ht="45" x14ac:dyDescent="0.25">
      <c r="A1031" s="176" t="s">
        <v>11832</v>
      </c>
      <c r="B1031" s="176" t="s">
        <v>11829</v>
      </c>
      <c r="C1031" s="176" t="s">
        <v>11830</v>
      </c>
      <c r="D1031" s="176" t="s">
        <v>11831</v>
      </c>
      <c r="E1031" s="176" t="s">
        <v>11833</v>
      </c>
      <c r="F1031" s="176" t="s">
        <v>11834</v>
      </c>
      <c r="G1031" s="176" t="s">
        <v>7267</v>
      </c>
      <c r="H1031" s="176" t="s">
        <v>11835</v>
      </c>
      <c r="I1031" s="176" t="s">
        <v>10969</v>
      </c>
      <c r="J1031" s="176" t="s">
        <v>6875</v>
      </c>
      <c r="K1031" s="176" t="s">
        <v>6875</v>
      </c>
      <c r="L1031" s="176" t="s">
        <v>6917</v>
      </c>
    </row>
    <row r="1032" spans="1:12" ht="67.5" x14ac:dyDescent="0.25">
      <c r="A1032" s="177" t="s">
        <v>11839</v>
      </c>
      <c r="B1032" s="177" t="s">
        <v>11836</v>
      </c>
      <c r="C1032" s="177" t="s">
        <v>11837</v>
      </c>
      <c r="D1032" s="177" t="s">
        <v>11838</v>
      </c>
      <c r="E1032" s="177" t="s">
        <v>11840</v>
      </c>
      <c r="F1032" s="177" t="s">
        <v>11841</v>
      </c>
      <c r="G1032" s="177" t="s">
        <v>7771</v>
      </c>
      <c r="H1032" s="177" t="s">
        <v>11842</v>
      </c>
      <c r="I1032" s="177" t="s">
        <v>6875</v>
      </c>
      <c r="J1032" s="177" t="s">
        <v>6875</v>
      </c>
      <c r="K1032" s="177" t="s">
        <v>6875</v>
      </c>
      <c r="L1032" s="177" t="s">
        <v>857</v>
      </c>
    </row>
    <row r="1033" spans="1:12" ht="45" x14ac:dyDescent="0.25">
      <c r="A1033" s="176" t="s">
        <v>11846</v>
      </c>
      <c r="B1033" s="176" t="s">
        <v>11843</v>
      </c>
      <c r="C1033" s="176" t="s">
        <v>11844</v>
      </c>
      <c r="D1033" s="176" t="s">
        <v>11845</v>
      </c>
      <c r="E1033" s="176" t="s">
        <v>6992</v>
      </c>
      <c r="F1033" s="176" t="s">
        <v>6993</v>
      </c>
      <c r="G1033" s="176" t="s">
        <v>6994</v>
      </c>
      <c r="H1033" s="176" t="s">
        <v>6995</v>
      </c>
      <c r="I1033" s="176" t="s">
        <v>6875</v>
      </c>
      <c r="J1033" s="176" t="s">
        <v>6875</v>
      </c>
      <c r="K1033" s="176" t="s">
        <v>6875</v>
      </c>
      <c r="L1033" s="176" t="s">
        <v>857</v>
      </c>
    </row>
    <row r="1034" spans="1:12" ht="33.75" x14ac:dyDescent="0.25">
      <c r="A1034" s="177" t="s">
        <v>11850</v>
      </c>
      <c r="B1034" s="177" t="s">
        <v>11847</v>
      </c>
      <c r="C1034" s="177" t="s">
        <v>11848</v>
      </c>
      <c r="D1034" s="177" t="s">
        <v>11849</v>
      </c>
      <c r="E1034" s="177" t="s">
        <v>9468</v>
      </c>
      <c r="F1034" s="177" t="s">
        <v>9469</v>
      </c>
      <c r="G1034" s="177" t="s">
        <v>6994</v>
      </c>
      <c r="H1034" s="177" t="s">
        <v>9469</v>
      </c>
      <c r="I1034" s="177" t="s">
        <v>6875</v>
      </c>
      <c r="J1034" s="177" t="s">
        <v>6875</v>
      </c>
      <c r="K1034" s="177" t="s">
        <v>6875</v>
      </c>
      <c r="L1034" s="177" t="s">
        <v>6917</v>
      </c>
    </row>
    <row r="1035" spans="1:12" ht="67.5" x14ac:dyDescent="0.25">
      <c r="A1035" s="176" t="s">
        <v>1083</v>
      </c>
      <c r="B1035" s="176" t="s">
        <v>11851</v>
      </c>
      <c r="C1035" s="176" t="s">
        <v>11852</v>
      </c>
      <c r="D1035" s="176" t="s">
        <v>11853</v>
      </c>
      <c r="E1035" s="176" t="s">
        <v>11854</v>
      </c>
      <c r="F1035" s="176" t="s">
        <v>11855</v>
      </c>
      <c r="G1035" s="176" t="s">
        <v>7035</v>
      </c>
      <c r="H1035" s="176" t="s">
        <v>11856</v>
      </c>
      <c r="I1035" s="176" t="s">
        <v>7996</v>
      </c>
      <c r="J1035" s="176" t="s">
        <v>6875</v>
      </c>
      <c r="K1035" s="176" t="s">
        <v>6875</v>
      </c>
      <c r="L1035" s="176" t="s">
        <v>6917</v>
      </c>
    </row>
    <row r="1036" spans="1:12" ht="78.75" x14ac:dyDescent="0.25">
      <c r="A1036" s="177" t="s">
        <v>1083</v>
      </c>
      <c r="B1036" s="177" t="s">
        <v>11857</v>
      </c>
      <c r="C1036" s="177" t="s">
        <v>11858</v>
      </c>
      <c r="D1036" s="177" t="s">
        <v>11859</v>
      </c>
      <c r="E1036" s="177" t="s">
        <v>8921</v>
      </c>
      <c r="F1036" s="177" t="s">
        <v>8922</v>
      </c>
      <c r="G1036" s="177" t="s">
        <v>7041</v>
      </c>
      <c r="H1036" s="177" t="s">
        <v>8922</v>
      </c>
      <c r="I1036" s="177" t="s">
        <v>6875</v>
      </c>
      <c r="J1036" s="177" t="s">
        <v>6875</v>
      </c>
      <c r="K1036" s="177" t="s">
        <v>6875</v>
      </c>
      <c r="L1036" s="177" t="s">
        <v>6917</v>
      </c>
    </row>
    <row r="1037" spans="1:12" ht="56.25" x14ac:dyDescent="0.25">
      <c r="A1037" s="176" t="s">
        <v>11863</v>
      </c>
      <c r="B1037" s="176" t="s">
        <v>11860</v>
      </c>
      <c r="C1037" s="176" t="s">
        <v>11861</v>
      </c>
      <c r="D1037" s="176" t="s">
        <v>11862</v>
      </c>
      <c r="E1037" s="176" t="s">
        <v>11704</v>
      </c>
      <c r="F1037" s="176" t="s">
        <v>11705</v>
      </c>
      <c r="G1037" s="176" t="s">
        <v>7097</v>
      </c>
      <c r="H1037" s="176" t="s">
        <v>11706</v>
      </c>
      <c r="I1037" s="176" t="s">
        <v>6875</v>
      </c>
      <c r="J1037" s="176" t="s">
        <v>6875</v>
      </c>
      <c r="K1037" s="176" t="s">
        <v>6875</v>
      </c>
      <c r="L1037" s="176" t="s">
        <v>6917</v>
      </c>
    </row>
    <row r="1038" spans="1:12" ht="22.5" x14ac:dyDescent="0.25">
      <c r="A1038" s="177" t="s">
        <v>11867</v>
      </c>
      <c r="B1038" s="177" t="s">
        <v>11864</v>
      </c>
      <c r="C1038" s="177" t="s">
        <v>11865</v>
      </c>
      <c r="D1038" s="177" t="s">
        <v>11866</v>
      </c>
      <c r="E1038" s="177" t="s">
        <v>11644</v>
      </c>
      <c r="F1038" s="177" t="s">
        <v>11645</v>
      </c>
      <c r="G1038" s="177" t="s">
        <v>6891</v>
      </c>
      <c r="H1038" s="177" t="s">
        <v>11645</v>
      </c>
      <c r="I1038" s="177" t="s">
        <v>6875</v>
      </c>
      <c r="J1038" s="177" t="s">
        <v>6875</v>
      </c>
      <c r="K1038" s="177" t="s">
        <v>6875</v>
      </c>
      <c r="L1038" s="177" t="s">
        <v>6917</v>
      </c>
    </row>
    <row r="1039" spans="1:12" ht="45" x14ac:dyDescent="0.25">
      <c r="A1039" s="176" t="s">
        <v>11871</v>
      </c>
      <c r="B1039" s="176" t="s">
        <v>11868</v>
      </c>
      <c r="C1039" s="176" t="s">
        <v>11869</v>
      </c>
      <c r="D1039" s="176" t="s">
        <v>11870</v>
      </c>
      <c r="E1039" s="176" t="s">
        <v>7355</v>
      </c>
      <c r="F1039" s="176" t="s">
        <v>7356</v>
      </c>
      <c r="G1039" s="176" t="s">
        <v>6994</v>
      </c>
      <c r="H1039" s="176" t="s">
        <v>7357</v>
      </c>
      <c r="I1039" s="176" t="s">
        <v>6875</v>
      </c>
      <c r="J1039" s="176" t="s">
        <v>6875</v>
      </c>
      <c r="K1039" s="176" t="s">
        <v>6875</v>
      </c>
      <c r="L1039" s="176" t="s">
        <v>6917</v>
      </c>
    </row>
    <row r="1040" spans="1:12" ht="33.75" x14ac:dyDescent="0.25">
      <c r="A1040" s="177" t="s">
        <v>11875</v>
      </c>
      <c r="B1040" s="177" t="s">
        <v>11872</v>
      </c>
      <c r="C1040" s="177" t="s">
        <v>11873</v>
      </c>
      <c r="D1040" s="177" t="s">
        <v>11874</v>
      </c>
      <c r="E1040" s="177" t="s">
        <v>8921</v>
      </c>
      <c r="F1040" s="177" t="s">
        <v>8922</v>
      </c>
      <c r="G1040" s="177" t="s">
        <v>7041</v>
      </c>
      <c r="H1040" s="177" t="s">
        <v>8922</v>
      </c>
      <c r="I1040" s="177" t="s">
        <v>6875</v>
      </c>
      <c r="J1040" s="177" t="s">
        <v>6875</v>
      </c>
      <c r="K1040" s="177" t="s">
        <v>6875</v>
      </c>
      <c r="L1040" s="177" t="s">
        <v>6917</v>
      </c>
    </row>
    <row r="1041" spans="1:12" ht="45" x14ac:dyDescent="0.25">
      <c r="A1041" s="176" t="s">
        <v>11879</v>
      </c>
      <c r="B1041" s="176" t="s">
        <v>11876</v>
      </c>
      <c r="C1041" s="176" t="s">
        <v>11877</v>
      </c>
      <c r="D1041" s="176" t="s">
        <v>11878</v>
      </c>
      <c r="E1041" s="176" t="s">
        <v>7763</v>
      </c>
      <c r="F1041" s="176" t="s">
        <v>7764</v>
      </c>
      <c r="G1041" s="176" t="s">
        <v>7035</v>
      </c>
      <c r="H1041" s="176" t="s">
        <v>7764</v>
      </c>
      <c r="I1041" s="176" t="s">
        <v>6875</v>
      </c>
      <c r="J1041" s="176" t="s">
        <v>6875</v>
      </c>
      <c r="K1041" s="176" t="s">
        <v>6875</v>
      </c>
      <c r="L1041" s="176" t="s">
        <v>6917</v>
      </c>
    </row>
    <row r="1042" spans="1:12" ht="33.75" x14ac:dyDescent="0.25">
      <c r="A1042" s="177" t="s">
        <v>11883</v>
      </c>
      <c r="B1042" s="177" t="s">
        <v>11880</v>
      </c>
      <c r="C1042" s="177" t="s">
        <v>11881</v>
      </c>
      <c r="D1042" s="177" t="s">
        <v>11882</v>
      </c>
      <c r="E1042" s="177" t="s">
        <v>7271</v>
      </c>
      <c r="F1042" s="177" t="s">
        <v>7272</v>
      </c>
      <c r="G1042" s="177" t="s">
        <v>6994</v>
      </c>
      <c r="H1042" s="177" t="s">
        <v>7272</v>
      </c>
      <c r="I1042" s="177" t="s">
        <v>6875</v>
      </c>
      <c r="J1042" s="177" t="s">
        <v>6875</v>
      </c>
      <c r="K1042" s="177" t="s">
        <v>6875</v>
      </c>
      <c r="L1042" s="177" t="s">
        <v>6917</v>
      </c>
    </row>
    <row r="1043" spans="1:12" ht="45" x14ac:dyDescent="0.25">
      <c r="A1043" s="176" t="s">
        <v>11887</v>
      </c>
      <c r="B1043" s="176" t="s">
        <v>11884</v>
      </c>
      <c r="C1043" s="176" t="s">
        <v>11885</v>
      </c>
      <c r="D1043" s="176" t="s">
        <v>11886</v>
      </c>
      <c r="E1043" s="176" t="s">
        <v>7225</v>
      </c>
      <c r="F1043" s="176" t="s">
        <v>7226</v>
      </c>
      <c r="G1043" s="176" t="s">
        <v>6994</v>
      </c>
      <c r="H1043" s="176" t="s">
        <v>7226</v>
      </c>
      <c r="I1043" s="176" t="s">
        <v>6875</v>
      </c>
      <c r="J1043" s="176" t="s">
        <v>6875</v>
      </c>
      <c r="K1043" s="176" t="s">
        <v>6875</v>
      </c>
      <c r="L1043" s="176" t="s">
        <v>6917</v>
      </c>
    </row>
    <row r="1044" spans="1:12" ht="45" x14ac:dyDescent="0.25">
      <c r="A1044" s="177" t="s">
        <v>11891</v>
      </c>
      <c r="B1044" s="177" t="s">
        <v>11888</v>
      </c>
      <c r="C1044" s="177" t="s">
        <v>11889</v>
      </c>
      <c r="D1044" s="177" t="s">
        <v>11890</v>
      </c>
      <c r="E1044" s="177" t="s">
        <v>9048</v>
      </c>
      <c r="F1044" s="177" t="s">
        <v>9049</v>
      </c>
      <c r="G1044" s="177" t="s">
        <v>7028</v>
      </c>
      <c r="H1044" s="177" t="s">
        <v>9049</v>
      </c>
      <c r="I1044" s="177" t="s">
        <v>6875</v>
      </c>
      <c r="J1044" s="177" t="s">
        <v>6875</v>
      </c>
      <c r="K1044" s="177" t="s">
        <v>6875</v>
      </c>
      <c r="L1044" s="177" t="s">
        <v>6917</v>
      </c>
    </row>
    <row r="1045" spans="1:12" ht="67.5" x14ac:dyDescent="0.25">
      <c r="A1045" s="176" t="s">
        <v>11895</v>
      </c>
      <c r="B1045" s="176" t="s">
        <v>11892</v>
      </c>
      <c r="C1045" s="176" t="s">
        <v>11893</v>
      </c>
      <c r="D1045" s="176" t="s">
        <v>11894</v>
      </c>
      <c r="E1045" s="176" t="s">
        <v>11896</v>
      </c>
      <c r="F1045" s="176" t="s">
        <v>11897</v>
      </c>
      <c r="G1045" s="176" t="s">
        <v>8091</v>
      </c>
      <c r="H1045" s="176" t="s">
        <v>11897</v>
      </c>
      <c r="I1045" s="176" t="s">
        <v>6875</v>
      </c>
      <c r="J1045" s="176" t="s">
        <v>6875</v>
      </c>
      <c r="K1045" s="176" t="s">
        <v>6875</v>
      </c>
      <c r="L1045" s="176" t="s">
        <v>9118</v>
      </c>
    </row>
    <row r="1046" spans="1:12" ht="67.5" x14ac:dyDescent="0.25">
      <c r="A1046" s="177" t="s">
        <v>65</v>
      </c>
      <c r="B1046" s="177" t="s">
        <v>11898</v>
      </c>
      <c r="C1046" s="177" t="s">
        <v>11899</v>
      </c>
      <c r="D1046" s="177" t="s">
        <v>1175</v>
      </c>
      <c r="E1046" s="177" t="s">
        <v>11900</v>
      </c>
      <c r="F1046" s="177" t="s">
        <v>11901</v>
      </c>
      <c r="G1046" s="177" t="s">
        <v>11902</v>
      </c>
      <c r="H1046" s="177" t="s">
        <v>11901</v>
      </c>
      <c r="I1046" s="177" t="s">
        <v>6875</v>
      </c>
      <c r="J1046" s="177" t="s">
        <v>11903</v>
      </c>
      <c r="K1046" s="177" t="s">
        <v>6875</v>
      </c>
      <c r="L1046" s="177" t="s">
        <v>857</v>
      </c>
    </row>
    <row r="1047" spans="1:12" ht="22.5" x14ac:dyDescent="0.25">
      <c r="A1047" s="176" t="s">
        <v>1177</v>
      </c>
      <c r="B1047" s="176" t="s">
        <v>11904</v>
      </c>
      <c r="C1047" s="176" t="s">
        <v>11905</v>
      </c>
      <c r="D1047" s="176" t="s">
        <v>1178</v>
      </c>
      <c r="E1047" s="176" t="s">
        <v>11644</v>
      </c>
      <c r="F1047" s="176" t="s">
        <v>11645</v>
      </c>
      <c r="G1047" s="176" t="s">
        <v>6891</v>
      </c>
      <c r="H1047" s="176" t="s">
        <v>11645</v>
      </c>
      <c r="I1047" s="176" t="s">
        <v>6875</v>
      </c>
      <c r="J1047" s="176" t="s">
        <v>6875</v>
      </c>
      <c r="K1047" s="176" t="s">
        <v>6875</v>
      </c>
      <c r="L1047" s="176" t="s">
        <v>857</v>
      </c>
    </row>
    <row r="1048" spans="1:12" ht="45" x14ac:dyDescent="0.25">
      <c r="A1048" s="177" t="s">
        <v>1185</v>
      </c>
      <c r="B1048" s="177" t="s">
        <v>11906</v>
      </c>
      <c r="C1048" s="177" t="s">
        <v>11907</v>
      </c>
      <c r="D1048" s="177" t="s">
        <v>1187</v>
      </c>
      <c r="E1048" s="177" t="s">
        <v>11908</v>
      </c>
      <c r="F1048" s="177" t="s">
        <v>11909</v>
      </c>
      <c r="G1048" s="177" t="s">
        <v>7889</v>
      </c>
      <c r="H1048" s="177" t="s">
        <v>11910</v>
      </c>
      <c r="I1048" s="177" t="s">
        <v>6875</v>
      </c>
      <c r="J1048" s="177" t="s">
        <v>6875</v>
      </c>
      <c r="K1048" s="177" t="s">
        <v>6875</v>
      </c>
      <c r="L1048" s="177" t="s">
        <v>857</v>
      </c>
    </row>
    <row r="1049" spans="1:12" ht="78.75" x14ac:dyDescent="0.25">
      <c r="A1049" s="176" t="s">
        <v>1195</v>
      </c>
      <c r="B1049" s="176" t="s">
        <v>11911</v>
      </c>
      <c r="C1049" s="176" t="s">
        <v>11912</v>
      </c>
      <c r="D1049" s="176" t="s">
        <v>1197</v>
      </c>
      <c r="E1049" s="176" t="s">
        <v>11913</v>
      </c>
      <c r="F1049" s="176" t="s">
        <v>11914</v>
      </c>
      <c r="G1049" s="176" t="s">
        <v>7889</v>
      </c>
      <c r="H1049" s="176" t="s">
        <v>11915</v>
      </c>
      <c r="I1049" s="176" t="s">
        <v>6875</v>
      </c>
      <c r="J1049" s="176" t="s">
        <v>6875</v>
      </c>
      <c r="K1049" s="176" t="s">
        <v>6875</v>
      </c>
      <c r="L1049" s="176" t="s">
        <v>857</v>
      </c>
    </row>
    <row r="1050" spans="1:12" ht="56.25" x14ac:dyDescent="0.25">
      <c r="A1050" s="177" t="s">
        <v>1188</v>
      </c>
      <c r="B1050" s="177" t="s">
        <v>11916</v>
      </c>
      <c r="C1050" s="177" t="s">
        <v>11917</v>
      </c>
      <c r="D1050" s="177" t="s">
        <v>1189</v>
      </c>
      <c r="E1050" s="177" t="s">
        <v>11918</v>
      </c>
      <c r="F1050" s="177" t="s">
        <v>11919</v>
      </c>
      <c r="G1050" s="177" t="s">
        <v>7721</v>
      </c>
      <c r="H1050" s="177" t="s">
        <v>11920</v>
      </c>
      <c r="I1050" s="177" t="s">
        <v>6875</v>
      </c>
      <c r="J1050" s="177" t="s">
        <v>6875</v>
      </c>
      <c r="K1050" s="177" t="s">
        <v>6875</v>
      </c>
      <c r="L1050" s="177" t="s">
        <v>6884</v>
      </c>
    </row>
    <row r="1051" spans="1:12" ht="56.25" x14ac:dyDescent="0.25">
      <c r="A1051" s="176" t="s">
        <v>6875</v>
      </c>
      <c r="B1051" s="176" t="s">
        <v>11921</v>
      </c>
      <c r="C1051" s="176" t="s">
        <v>11922</v>
      </c>
      <c r="D1051" s="176" t="s">
        <v>11923</v>
      </c>
      <c r="E1051" s="176" t="s">
        <v>11924</v>
      </c>
      <c r="F1051" s="176" t="s">
        <v>11925</v>
      </c>
      <c r="G1051" s="176" t="s">
        <v>6970</v>
      </c>
      <c r="H1051" s="176" t="s">
        <v>11926</v>
      </c>
      <c r="I1051" s="176" t="s">
        <v>10969</v>
      </c>
      <c r="J1051" s="176" t="s">
        <v>6875</v>
      </c>
      <c r="K1051" s="176" t="s">
        <v>7231</v>
      </c>
      <c r="L1051" s="176" t="s">
        <v>857</v>
      </c>
    </row>
    <row r="1052" spans="1:12" ht="56.25" x14ac:dyDescent="0.25">
      <c r="A1052" s="177" t="s">
        <v>11930</v>
      </c>
      <c r="B1052" s="177" t="s">
        <v>11927</v>
      </c>
      <c r="C1052" s="177" t="s">
        <v>11928</v>
      </c>
      <c r="D1052" s="177" t="s">
        <v>11929</v>
      </c>
      <c r="E1052" s="177" t="s">
        <v>11931</v>
      </c>
      <c r="F1052" s="177" t="s">
        <v>11932</v>
      </c>
      <c r="G1052" s="177" t="s">
        <v>7721</v>
      </c>
      <c r="H1052" s="177" t="s">
        <v>11932</v>
      </c>
      <c r="I1052" s="177" t="s">
        <v>6875</v>
      </c>
      <c r="J1052" s="177" t="s">
        <v>6875</v>
      </c>
      <c r="K1052" s="177" t="s">
        <v>6875</v>
      </c>
      <c r="L1052" s="177" t="s">
        <v>857</v>
      </c>
    </row>
    <row r="1053" spans="1:12" ht="33.75" x14ac:dyDescent="0.25">
      <c r="A1053" s="176" t="s">
        <v>11936</v>
      </c>
      <c r="B1053" s="176" t="s">
        <v>11933</v>
      </c>
      <c r="C1053" s="176" t="s">
        <v>11934</v>
      </c>
      <c r="D1053" s="176" t="s">
        <v>11935</v>
      </c>
      <c r="E1053" s="176" t="s">
        <v>11937</v>
      </c>
      <c r="F1053" s="176" t="s">
        <v>11938</v>
      </c>
      <c r="G1053" s="176" t="s">
        <v>6970</v>
      </c>
      <c r="H1053" s="176" t="s">
        <v>11938</v>
      </c>
      <c r="I1053" s="176" t="s">
        <v>6875</v>
      </c>
      <c r="J1053" s="176" t="s">
        <v>11059</v>
      </c>
      <c r="K1053" s="176" t="s">
        <v>6875</v>
      </c>
      <c r="L1053" s="176" t="s">
        <v>857</v>
      </c>
    </row>
    <row r="1054" spans="1:12" ht="56.25" x14ac:dyDescent="0.25">
      <c r="A1054" s="177" t="s">
        <v>1695</v>
      </c>
      <c r="B1054" s="177" t="s">
        <v>11939</v>
      </c>
      <c r="C1054" s="177" t="s">
        <v>11940</v>
      </c>
      <c r="D1054" s="177" t="s">
        <v>11941</v>
      </c>
      <c r="E1054" s="177" t="s">
        <v>11942</v>
      </c>
      <c r="F1054" s="177" t="s">
        <v>11943</v>
      </c>
      <c r="G1054" s="177" t="s">
        <v>7028</v>
      </c>
      <c r="H1054" s="177" t="s">
        <v>11943</v>
      </c>
      <c r="I1054" s="177" t="s">
        <v>6875</v>
      </c>
      <c r="J1054" s="177" t="s">
        <v>6875</v>
      </c>
      <c r="K1054" s="177" t="s">
        <v>6875</v>
      </c>
      <c r="L1054" s="177" t="s">
        <v>857</v>
      </c>
    </row>
    <row r="1055" spans="1:12" ht="112.5" x14ac:dyDescent="0.25">
      <c r="A1055" s="176" t="s">
        <v>11947</v>
      </c>
      <c r="B1055" s="176" t="s">
        <v>11944</v>
      </c>
      <c r="C1055" s="176" t="s">
        <v>11945</v>
      </c>
      <c r="D1055" s="176" t="s">
        <v>11946</v>
      </c>
      <c r="E1055" s="176" t="s">
        <v>7249</v>
      </c>
      <c r="F1055" s="176" t="s">
        <v>8099</v>
      </c>
      <c r="G1055" s="176" t="s">
        <v>7028</v>
      </c>
      <c r="H1055" s="176" t="s">
        <v>8099</v>
      </c>
      <c r="I1055" s="176" t="s">
        <v>6875</v>
      </c>
      <c r="J1055" s="176" t="s">
        <v>6875</v>
      </c>
      <c r="K1055" s="176" t="s">
        <v>7231</v>
      </c>
      <c r="L1055" s="176" t="s">
        <v>857</v>
      </c>
    </row>
    <row r="1056" spans="1:12" ht="67.5" x14ac:dyDescent="0.25">
      <c r="A1056" s="177" t="s">
        <v>1118</v>
      </c>
      <c r="B1056" s="177" t="s">
        <v>11948</v>
      </c>
      <c r="C1056" s="177" t="s">
        <v>11949</v>
      </c>
      <c r="D1056" s="177" t="s">
        <v>1120</v>
      </c>
      <c r="E1056" s="177" t="s">
        <v>11950</v>
      </c>
      <c r="F1056" s="177" t="s">
        <v>11951</v>
      </c>
      <c r="G1056" s="177" t="s">
        <v>7085</v>
      </c>
      <c r="H1056" s="177" t="s">
        <v>11951</v>
      </c>
      <c r="I1056" s="177" t="s">
        <v>6875</v>
      </c>
      <c r="J1056" s="177" t="s">
        <v>6875</v>
      </c>
      <c r="K1056" s="177" t="s">
        <v>6875</v>
      </c>
      <c r="L1056" s="177" t="s">
        <v>857</v>
      </c>
    </row>
    <row r="1057" spans="1:12" ht="56.25" x14ac:dyDescent="0.25">
      <c r="A1057" s="176" t="s">
        <v>1121</v>
      </c>
      <c r="B1057" s="176" t="s">
        <v>11952</v>
      </c>
      <c r="C1057" s="176" t="s">
        <v>11953</v>
      </c>
      <c r="D1057" s="176" t="s">
        <v>1123</v>
      </c>
      <c r="E1057" s="176" t="s">
        <v>11954</v>
      </c>
      <c r="F1057" s="176" t="s">
        <v>11955</v>
      </c>
      <c r="G1057" s="176" t="s">
        <v>11956</v>
      </c>
      <c r="H1057" s="176" t="s">
        <v>11955</v>
      </c>
      <c r="I1057" s="176" t="s">
        <v>6875</v>
      </c>
      <c r="J1057" s="176" t="s">
        <v>6875</v>
      </c>
      <c r="K1057" s="176" t="s">
        <v>6875</v>
      </c>
      <c r="L1057" s="176" t="s">
        <v>7882</v>
      </c>
    </row>
    <row r="1058" spans="1:12" ht="45" x14ac:dyDescent="0.25">
      <c r="A1058" s="177" t="s">
        <v>11960</v>
      </c>
      <c r="B1058" s="177" t="s">
        <v>11957</v>
      </c>
      <c r="C1058" s="177" t="s">
        <v>11958</v>
      </c>
      <c r="D1058" s="177" t="s">
        <v>11959</v>
      </c>
      <c r="E1058" s="177" t="s">
        <v>11961</v>
      </c>
      <c r="F1058" s="177" t="s">
        <v>11962</v>
      </c>
      <c r="G1058" s="177" t="s">
        <v>7028</v>
      </c>
      <c r="H1058" s="177" t="s">
        <v>11962</v>
      </c>
      <c r="I1058" s="177" t="s">
        <v>6875</v>
      </c>
      <c r="J1058" s="177" t="s">
        <v>6875</v>
      </c>
      <c r="K1058" s="177" t="s">
        <v>6875</v>
      </c>
      <c r="L1058" s="177" t="s">
        <v>857</v>
      </c>
    </row>
    <row r="1059" spans="1:12" ht="67.5" x14ac:dyDescent="0.25">
      <c r="A1059" s="176" t="s">
        <v>1096</v>
      </c>
      <c r="B1059" s="176" t="s">
        <v>11963</v>
      </c>
      <c r="C1059" s="176" t="s">
        <v>11964</v>
      </c>
      <c r="D1059" s="176" t="s">
        <v>1125</v>
      </c>
      <c r="E1059" s="176" t="s">
        <v>11965</v>
      </c>
      <c r="F1059" s="176" t="s">
        <v>11966</v>
      </c>
      <c r="G1059" s="176" t="s">
        <v>7028</v>
      </c>
      <c r="H1059" s="176" t="s">
        <v>11967</v>
      </c>
      <c r="I1059" s="176" t="s">
        <v>6875</v>
      </c>
      <c r="J1059" s="176" t="s">
        <v>6875</v>
      </c>
      <c r="K1059" s="176" t="s">
        <v>6875</v>
      </c>
      <c r="L1059" s="176" t="s">
        <v>857</v>
      </c>
    </row>
    <row r="1060" spans="1:12" ht="101.25" x14ac:dyDescent="0.25">
      <c r="A1060" s="177" t="s">
        <v>1626</v>
      </c>
      <c r="B1060" s="177" t="s">
        <v>11968</v>
      </c>
      <c r="C1060" s="177" t="s">
        <v>11969</v>
      </c>
      <c r="D1060" s="177" t="s">
        <v>11970</v>
      </c>
      <c r="E1060" s="177" t="s">
        <v>11971</v>
      </c>
      <c r="F1060" s="177" t="s">
        <v>11972</v>
      </c>
      <c r="G1060" s="177" t="s">
        <v>7105</v>
      </c>
      <c r="H1060" s="177" t="s">
        <v>11973</v>
      </c>
      <c r="I1060" s="177" t="s">
        <v>6875</v>
      </c>
      <c r="J1060" s="177" t="s">
        <v>6875</v>
      </c>
      <c r="K1060" s="177" t="s">
        <v>6875</v>
      </c>
      <c r="L1060" s="177" t="s">
        <v>857</v>
      </c>
    </row>
    <row r="1061" spans="1:12" ht="33.75" x14ac:dyDescent="0.25">
      <c r="A1061" s="176" t="s">
        <v>11977</v>
      </c>
      <c r="B1061" s="176" t="s">
        <v>11974</v>
      </c>
      <c r="C1061" s="176" t="s">
        <v>11975</v>
      </c>
      <c r="D1061" s="176" t="s">
        <v>11976</v>
      </c>
      <c r="E1061" s="176" t="s">
        <v>7914</v>
      </c>
      <c r="F1061" s="176" t="s">
        <v>7915</v>
      </c>
      <c r="G1061" s="176" t="s">
        <v>7028</v>
      </c>
      <c r="H1061" s="176" t="s">
        <v>7915</v>
      </c>
      <c r="I1061" s="176" t="s">
        <v>6875</v>
      </c>
      <c r="J1061" s="176" t="s">
        <v>11978</v>
      </c>
      <c r="K1061" s="176" t="s">
        <v>6875</v>
      </c>
      <c r="L1061" s="176" t="s">
        <v>857</v>
      </c>
    </row>
    <row r="1062" spans="1:12" ht="90" x14ac:dyDescent="0.25">
      <c r="A1062" s="177" t="s">
        <v>2751</v>
      </c>
      <c r="B1062" s="177" t="s">
        <v>11979</v>
      </c>
      <c r="C1062" s="177" t="s">
        <v>11980</v>
      </c>
      <c r="D1062" s="177" t="s">
        <v>11981</v>
      </c>
      <c r="E1062" s="177" t="s">
        <v>11982</v>
      </c>
      <c r="F1062" s="177" t="s">
        <v>11983</v>
      </c>
      <c r="G1062" s="177" t="s">
        <v>6923</v>
      </c>
      <c r="H1062" s="177" t="s">
        <v>11984</v>
      </c>
      <c r="I1062" s="177" t="s">
        <v>6875</v>
      </c>
      <c r="J1062" s="177" t="s">
        <v>6875</v>
      </c>
      <c r="K1062" s="177" t="s">
        <v>6875</v>
      </c>
      <c r="L1062" s="177" t="s">
        <v>6884</v>
      </c>
    </row>
    <row r="1063" spans="1:12" ht="33.75" x14ac:dyDescent="0.25">
      <c r="A1063" s="176" t="s">
        <v>1795</v>
      </c>
      <c r="B1063" s="176" t="s">
        <v>11985</v>
      </c>
      <c r="C1063" s="176" t="s">
        <v>11986</v>
      </c>
      <c r="D1063" s="176" t="s">
        <v>11987</v>
      </c>
      <c r="E1063" s="176" t="s">
        <v>6870</v>
      </c>
      <c r="F1063" s="176" t="s">
        <v>6871</v>
      </c>
      <c r="G1063" s="176" t="s">
        <v>6872</v>
      </c>
      <c r="H1063" s="176" t="s">
        <v>6873</v>
      </c>
      <c r="I1063" s="176" t="s">
        <v>6875</v>
      </c>
      <c r="J1063" s="176" t="s">
        <v>6875</v>
      </c>
      <c r="K1063" s="176" t="s">
        <v>6876</v>
      </c>
      <c r="L1063" s="176" t="s">
        <v>857</v>
      </c>
    </row>
    <row r="1064" spans="1:12" ht="33.75" x14ac:dyDescent="0.25">
      <c r="A1064" s="177" t="s">
        <v>11990</v>
      </c>
      <c r="B1064" s="177" t="s">
        <v>11988</v>
      </c>
      <c r="C1064" s="177" t="s">
        <v>11989</v>
      </c>
      <c r="D1064" s="177" t="s">
        <v>6875</v>
      </c>
      <c r="E1064" s="177" t="s">
        <v>6870</v>
      </c>
      <c r="F1064" s="177" t="s">
        <v>6871</v>
      </c>
      <c r="G1064" s="177" t="s">
        <v>6872</v>
      </c>
      <c r="H1064" s="177" t="s">
        <v>6873</v>
      </c>
      <c r="I1064" s="177" t="s">
        <v>6875</v>
      </c>
      <c r="J1064" s="177" t="s">
        <v>6875</v>
      </c>
      <c r="K1064" s="177" t="s">
        <v>6876</v>
      </c>
      <c r="L1064" s="177" t="s">
        <v>857</v>
      </c>
    </row>
    <row r="1065" spans="1:12" ht="33.75" x14ac:dyDescent="0.25">
      <c r="A1065" s="176" t="s">
        <v>11994</v>
      </c>
      <c r="B1065" s="176" t="s">
        <v>11991</v>
      </c>
      <c r="C1065" s="176" t="s">
        <v>11992</v>
      </c>
      <c r="D1065" s="176" t="s">
        <v>11993</v>
      </c>
      <c r="E1065" s="176" t="s">
        <v>6870</v>
      </c>
      <c r="F1065" s="176" t="s">
        <v>6871</v>
      </c>
      <c r="G1065" s="176" t="s">
        <v>6872</v>
      </c>
      <c r="H1065" s="176" t="s">
        <v>6873</v>
      </c>
      <c r="I1065" s="176" t="s">
        <v>6875</v>
      </c>
      <c r="J1065" s="176" t="s">
        <v>6875</v>
      </c>
      <c r="K1065" s="176" t="s">
        <v>11000</v>
      </c>
      <c r="L1065" s="176" t="s">
        <v>857</v>
      </c>
    </row>
    <row r="1066" spans="1:12" ht="67.5" x14ac:dyDescent="0.25">
      <c r="A1066" s="177" t="s">
        <v>2206</v>
      </c>
      <c r="B1066" s="177" t="s">
        <v>11995</v>
      </c>
      <c r="C1066" s="177" t="s">
        <v>11996</v>
      </c>
      <c r="D1066" s="177" t="s">
        <v>11997</v>
      </c>
      <c r="E1066" s="177" t="s">
        <v>11998</v>
      </c>
      <c r="F1066" s="177" t="s">
        <v>11999</v>
      </c>
      <c r="G1066" s="177" t="s">
        <v>7721</v>
      </c>
      <c r="H1066" s="177" t="s">
        <v>12000</v>
      </c>
      <c r="I1066" s="177" t="s">
        <v>12001</v>
      </c>
      <c r="J1066" s="177" t="s">
        <v>6875</v>
      </c>
      <c r="K1066" s="177" t="s">
        <v>6875</v>
      </c>
      <c r="L1066" s="177" t="s">
        <v>857</v>
      </c>
    </row>
    <row r="1067" spans="1:12" ht="101.25" x14ac:dyDescent="0.25">
      <c r="A1067" s="176" t="s">
        <v>2444</v>
      </c>
      <c r="B1067" s="176" t="s">
        <v>12002</v>
      </c>
      <c r="C1067" s="176" t="s">
        <v>12003</v>
      </c>
      <c r="D1067" s="176" t="s">
        <v>5222</v>
      </c>
      <c r="E1067" s="176" t="s">
        <v>12004</v>
      </c>
      <c r="F1067" s="176" t="s">
        <v>12005</v>
      </c>
      <c r="G1067" s="176" t="s">
        <v>7073</v>
      </c>
      <c r="H1067" s="176" t="s">
        <v>12006</v>
      </c>
      <c r="I1067" s="176" t="s">
        <v>6875</v>
      </c>
      <c r="J1067" s="176" t="s">
        <v>6875</v>
      </c>
      <c r="K1067" s="176" t="s">
        <v>6876</v>
      </c>
      <c r="L1067" s="176" t="s">
        <v>6977</v>
      </c>
    </row>
    <row r="1068" spans="1:12" ht="67.5" x14ac:dyDescent="0.25">
      <c r="A1068" s="177" t="s">
        <v>1837</v>
      </c>
      <c r="B1068" s="177" t="s">
        <v>12007</v>
      </c>
      <c r="C1068" s="177" t="s">
        <v>12008</v>
      </c>
      <c r="D1068" s="177" t="s">
        <v>12009</v>
      </c>
      <c r="E1068" s="177" t="s">
        <v>12010</v>
      </c>
      <c r="F1068" s="177" t="s">
        <v>12011</v>
      </c>
      <c r="G1068" s="177" t="s">
        <v>7085</v>
      </c>
      <c r="H1068" s="177" t="s">
        <v>12012</v>
      </c>
      <c r="I1068" s="177" t="s">
        <v>12001</v>
      </c>
      <c r="J1068" s="177" t="s">
        <v>6875</v>
      </c>
      <c r="K1068" s="177" t="s">
        <v>11005</v>
      </c>
      <c r="L1068" s="177" t="s">
        <v>857</v>
      </c>
    </row>
    <row r="1069" spans="1:12" ht="56.25" x14ac:dyDescent="0.25">
      <c r="A1069" s="176" t="s">
        <v>1727</v>
      </c>
      <c r="B1069" s="176" t="s">
        <v>12013</v>
      </c>
      <c r="C1069" s="176" t="s">
        <v>12014</v>
      </c>
      <c r="D1069" s="176" t="s">
        <v>12015</v>
      </c>
      <c r="E1069" s="176" t="s">
        <v>12010</v>
      </c>
      <c r="F1069" s="176" t="s">
        <v>12011</v>
      </c>
      <c r="G1069" s="176" t="s">
        <v>11046</v>
      </c>
      <c r="H1069" s="176" t="s">
        <v>12016</v>
      </c>
      <c r="I1069" s="176" t="s">
        <v>11153</v>
      </c>
      <c r="J1069" s="176" t="s">
        <v>12017</v>
      </c>
      <c r="K1069" s="176" t="s">
        <v>6875</v>
      </c>
      <c r="L1069" s="176" t="s">
        <v>7882</v>
      </c>
    </row>
    <row r="1070" spans="1:12" ht="90" x14ac:dyDescent="0.25">
      <c r="A1070" s="177" t="s">
        <v>1592</v>
      </c>
      <c r="B1070" s="177" t="s">
        <v>12018</v>
      </c>
      <c r="C1070" s="177" t="s">
        <v>12019</v>
      </c>
      <c r="D1070" s="177" t="s">
        <v>12020</v>
      </c>
      <c r="E1070" s="177" t="s">
        <v>12021</v>
      </c>
      <c r="F1070" s="177" t="s">
        <v>12022</v>
      </c>
      <c r="G1070" s="177" t="s">
        <v>12023</v>
      </c>
      <c r="H1070" s="177" t="s">
        <v>12022</v>
      </c>
      <c r="I1070" s="177" t="s">
        <v>6875</v>
      </c>
      <c r="J1070" s="177" t="s">
        <v>7671</v>
      </c>
      <c r="K1070" s="177" t="s">
        <v>6875</v>
      </c>
      <c r="L1070" s="177" t="s">
        <v>857</v>
      </c>
    </row>
    <row r="1071" spans="1:12" ht="22.5" x14ac:dyDescent="0.25">
      <c r="A1071" s="176" t="s">
        <v>1115</v>
      </c>
      <c r="B1071" s="176" t="s">
        <v>12024</v>
      </c>
      <c r="C1071" s="176" t="s">
        <v>12025</v>
      </c>
      <c r="D1071" s="176" t="s">
        <v>1117</v>
      </c>
      <c r="E1071" s="176" t="s">
        <v>7249</v>
      </c>
      <c r="F1071" s="176" t="s">
        <v>7250</v>
      </c>
      <c r="G1071" s="176" t="s">
        <v>7028</v>
      </c>
      <c r="H1071" s="176" t="s">
        <v>7250</v>
      </c>
      <c r="I1071" s="176" t="s">
        <v>6875</v>
      </c>
      <c r="J1071" s="176" t="s">
        <v>6875</v>
      </c>
      <c r="K1071" s="176" t="s">
        <v>6875</v>
      </c>
      <c r="L1071" s="176" t="s">
        <v>857</v>
      </c>
    </row>
    <row r="1072" spans="1:12" ht="45" x14ac:dyDescent="0.25">
      <c r="A1072" s="177" t="s">
        <v>12029</v>
      </c>
      <c r="B1072" s="177" t="s">
        <v>12026</v>
      </c>
      <c r="C1072" s="177" t="s">
        <v>12027</v>
      </c>
      <c r="D1072" s="177" t="s">
        <v>12028</v>
      </c>
      <c r="E1072" s="177" t="s">
        <v>8330</v>
      </c>
      <c r="F1072" s="177" t="s">
        <v>8331</v>
      </c>
      <c r="G1072" s="177" t="s">
        <v>7130</v>
      </c>
      <c r="H1072" s="177" t="s">
        <v>8332</v>
      </c>
      <c r="I1072" s="177" t="s">
        <v>6875</v>
      </c>
      <c r="J1072" s="177" t="s">
        <v>6875</v>
      </c>
      <c r="K1072" s="177" t="s">
        <v>6875</v>
      </c>
      <c r="L1072" s="177" t="s">
        <v>857</v>
      </c>
    </row>
    <row r="1073" spans="1:12" ht="56.25" x14ac:dyDescent="0.25">
      <c r="A1073" s="176" t="s">
        <v>12033</v>
      </c>
      <c r="B1073" s="176" t="s">
        <v>12030</v>
      </c>
      <c r="C1073" s="176" t="s">
        <v>12031</v>
      </c>
      <c r="D1073" s="176" t="s">
        <v>12032</v>
      </c>
      <c r="E1073" s="176" t="s">
        <v>12034</v>
      </c>
      <c r="F1073" s="176" t="s">
        <v>12035</v>
      </c>
      <c r="G1073" s="176" t="s">
        <v>6923</v>
      </c>
      <c r="H1073" s="176" t="s">
        <v>12036</v>
      </c>
      <c r="I1073" s="176" t="s">
        <v>6875</v>
      </c>
      <c r="J1073" s="176" t="s">
        <v>6875</v>
      </c>
      <c r="K1073" s="176" t="s">
        <v>6875</v>
      </c>
      <c r="L1073" s="176" t="s">
        <v>6884</v>
      </c>
    </row>
    <row r="1074" spans="1:12" ht="56.25" x14ac:dyDescent="0.25">
      <c r="A1074" s="177" t="s">
        <v>1995</v>
      </c>
      <c r="B1074" s="177" t="s">
        <v>12037</v>
      </c>
      <c r="C1074" s="177" t="s">
        <v>12038</v>
      </c>
      <c r="D1074" s="177" t="s">
        <v>6712</v>
      </c>
      <c r="E1074" s="177" t="s">
        <v>12039</v>
      </c>
      <c r="F1074" s="177" t="s">
        <v>12040</v>
      </c>
      <c r="G1074" s="177" t="s">
        <v>7035</v>
      </c>
      <c r="H1074" s="177" t="s">
        <v>12040</v>
      </c>
      <c r="I1074" s="177" t="s">
        <v>6875</v>
      </c>
      <c r="J1074" s="177" t="s">
        <v>7619</v>
      </c>
      <c r="K1074" s="177" t="s">
        <v>6875</v>
      </c>
      <c r="L1074" s="177" t="s">
        <v>857</v>
      </c>
    </row>
    <row r="1075" spans="1:12" ht="67.5" x14ac:dyDescent="0.25">
      <c r="A1075" s="176" t="s">
        <v>1135</v>
      </c>
      <c r="B1075" s="176" t="s">
        <v>12041</v>
      </c>
      <c r="C1075" s="176" t="s">
        <v>12042</v>
      </c>
      <c r="D1075" s="176" t="s">
        <v>1137</v>
      </c>
      <c r="E1075" s="176" t="s">
        <v>12043</v>
      </c>
      <c r="F1075" s="176" t="s">
        <v>12044</v>
      </c>
      <c r="G1075" s="176" t="s">
        <v>7085</v>
      </c>
      <c r="H1075" s="176" t="s">
        <v>12045</v>
      </c>
      <c r="I1075" s="176" t="s">
        <v>11153</v>
      </c>
      <c r="J1075" s="176" t="s">
        <v>6875</v>
      </c>
      <c r="K1075" s="176" t="s">
        <v>6875</v>
      </c>
      <c r="L1075" s="176" t="s">
        <v>857</v>
      </c>
    </row>
    <row r="1076" spans="1:12" ht="67.5" x14ac:dyDescent="0.25">
      <c r="A1076" s="177" t="s">
        <v>12049</v>
      </c>
      <c r="B1076" s="177" t="s">
        <v>12046</v>
      </c>
      <c r="C1076" s="177" t="s">
        <v>12047</v>
      </c>
      <c r="D1076" s="177" t="s">
        <v>12048</v>
      </c>
      <c r="E1076" s="177" t="s">
        <v>12050</v>
      </c>
      <c r="F1076" s="177" t="s">
        <v>12051</v>
      </c>
      <c r="G1076" s="177" t="s">
        <v>12052</v>
      </c>
      <c r="H1076" s="177" t="s">
        <v>12053</v>
      </c>
      <c r="I1076" s="177" t="s">
        <v>6875</v>
      </c>
      <c r="J1076" s="177" t="s">
        <v>6875</v>
      </c>
      <c r="K1076" s="177" t="s">
        <v>6875</v>
      </c>
      <c r="L1076" s="177" t="s">
        <v>6884</v>
      </c>
    </row>
    <row r="1077" spans="1:12" ht="78.75" x14ac:dyDescent="0.25">
      <c r="A1077" s="176" t="s">
        <v>12057</v>
      </c>
      <c r="B1077" s="176" t="s">
        <v>12054</v>
      </c>
      <c r="C1077" s="176" t="s">
        <v>12055</v>
      </c>
      <c r="D1077" s="176" t="s">
        <v>12056</v>
      </c>
      <c r="E1077" s="176" t="s">
        <v>12058</v>
      </c>
      <c r="F1077" s="176" t="s">
        <v>12059</v>
      </c>
      <c r="G1077" s="176" t="s">
        <v>12052</v>
      </c>
      <c r="H1077" s="176" t="s">
        <v>12060</v>
      </c>
      <c r="I1077" s="176" t="s">
        <v>6875</v>
      </c>
      <c r="J1077" s="176" t="s">
        <v>6875</v>
      </c>
      <c r="K1077" s="176" t="s">
        <v>6875</v>
      </c>
      <c r="L1077" s="176" t="s">
        <v>857</v>
      </c>
    </row>
    <row r="1078" spans="1:12" ht="78.75" x14ac:dyDescent="0.25">
      <c r="A1078" s="177" t="s">
        <v>12057</v>
      </c>
      <c r="B1078" s="177" t="s">
        <v>12061</v>
      </c>
      <c r="C1078" s="177" t="s">
        <v>12062</v>
      </c>
      <c r="D1078" s="177" t="s">
        <v>12056</v>
      </c>
      <c r="E1078" s="177" t="s">
        <v>12063</v>
      </c>
      <c r="F1078" s="177" t="s">
        <v>12064</v>
      </c>
      <c r="G1078" s="177" t="s">
        <v>12052</v>
      </c>
      <c r="H1078" s="177" t="s">
        <v>12065</v>
      </c>
      <c r="I1078" s="177" t="s">
        <v>6875</v>
      </c>
      <c r="J1078" s="177" t="s">
        <v>6875</v>
      </c>
      <c r="K1078" s="177" t="s">
        <v>6875</v>
      </c>
      <c r="L1078" s="177" t="s">
        <v>857</v>
      </c>
    </row>
    <row r="1079" spans="1:12" ht="78.75" x14ac:dyDescent="0.25">
      <c r="A1079" s="176" t="s">
        <v>2160</v>
      </c>
      <c r="B1079" s="176" t="s">
        <v>12066</v>
      </c>
      <c r="C1079" s="176" t="s">
        <v>12067</v>
      </c>
      <c r="D1079" s="176" t="s">
        <v>12068</v>
      </c>
      <c r="E1079" s="176" t="s">
        <v>12069</v>
      </c>
      <c r="F1079" s="176" t="s">
        <v>12070</v>
      </c>
      <c r="G1079" s="176" t="s">
        <v>7779</v>
      </c>
      <c r="H1079" s="176" t="s">
        <v>12071</v>
      </c>
      <c r="I1079" s="176" t="s">
        <v>6875</v>
      </c>
      <c r="J1079" s="176" t="s">
        <v>6875</v>
      </c>
      <c r="K1079" s="176" t="s">
        <v>6875</v>
      </c>
      <c r="L1079" s="176" t="s">
        <v>857</v>
      </c>
    </row>
    <row r="1080" spans="1:12" ht="78.75" x14ac:dyDescent="0.25">
      <c r="A1080" s="177" t="s">
        <v>2160</v>
      </c>
      <c r="B1080" s="177" t="s">
        <v>12072</v>
      </c>
      <c r="C1080" s="177" t="s">
        <v>12073</v>
      </c>
      <c r="D1080" s="177" t="s">
        <v>12068</v>
      </c>
      <c r="E1080" s="177" t="s">
        <v>12074</v>
      </c>
      <c r="F1080" s="177" t="s">
        <v>12075</v>
      </c>
      <c r="G1080" s="177" t="s">
        <v>7779</v>
      </c>
      <c r="H1080" s="177" t="s">
        <v>12076</v>
      </c>
      <c r="I1080" s="177" t="s">
        <v>6875</v>
      </c>
      <c r="J1080" s="177" t="s">
        <v>6875</v>
      </c>
      <c r="K1080" s="177" t="s">
        <v>6875</v>
      </c>
      <c r="L1080" s="177" t="s">
        <v>857</v>
      </c>
    </row>
    <row r="1081" spans="1:12" ht="22.5" x14ac:dyDescent="0.25">
      <c r="A1081" s="176" t="s">
        <v>12080</v>
      </c>
      <c r="B1081" s="176" t="s">
        <v>12077</v>
      </c>
      <c r="C1081" s="176" t="s">
        <v>12078</v>
      </c>
      <c r="D1081" s="176" t="s">
        <v>12079</v>
      </c>
      <c r="E1081" s="176" t="s">
        <v>7656</v>
      </c>
      <c r="F1081" s="176" t="s">
        <v>7657</v>
      </c>
      <c r="G1081" s="176" t="s">
        <v>7658</v>
      </c>
      <c r="H1081" s="176" t="s">
        <v>7657</v>
      </c>
      <c r="I1081" s="176" t="s">
        <v>6875</v>
      </c>
      <c r="J1081" s="176" t="s">
        <v>6875</v>
      </c>
      <c r="K1081" s="176" t="s">
        <v>6875</v>
      </c>
      <c r="L1081" s="176" t="s">
        <v>857</v>
      </c>
    </row>
    <row r="1082" spans="1:12" ht="56.25" x14ac:dyDescent="0.25">
      <c r="A1082" s="177" t="s">
        <v>12080</v>
      </c>
      <c r="B1082" s="177" t="s">
        <v>12081</v>
      </c>
      <c r="C1082" s="177" t="s">
        <v>12082</v>
      </c>
      <c r="D1082" s="177" t="s">
        <v>12079</v>
      </c>
      <c r="E1082" s="177" t="s">
        <v>12083</v>
      </c>
      <c r="F1082" s="177" t="s">
        <v>12084</v>
      </c>
      <c r="G1082" s="177" t="s">
        <v>7658</v>
      </c>
      <c r="H1082" s="177" t="s">
        <v>12084</v>
      </c>
      <c r="I1082" s="177" t="s">
        <v>6875</v>
      </c>
      <c r="J1082" s="177" t="s">
        <v>6875</v>
      </c>
      <c r="K1082" s="177" t="s">
        <v>7092</v>
      </c>
      <c r="L1082" s="177" t="s">
        <v>857</v>
      </c>
    </row>
    <row r="1083" spans="1:12" ht="22.5" x14ac:dyDescent="0.25">
      <c r="A1083" s="176" t="s">
        <v>12088</v>
      </c>
      <c r="B1083" s="176" t="s">
        <v>12085</v>
      </c>
      <c r="C1083" s="176" t="s">
        <v>12086</v>
      </c>
      <c r="D1083" s="176" t="s">
        <v>12087</v>
      </c>
      <c r="E1083" s="176" t="s">
        <v>7656</v>
      </c>
      <c r="F1083" s="176" t="s">
        <v>7657</v>
      </c>
      <c r="G1083" s="176" t="s">
        <v>7658</v>
      </c>
      <c r="H1083" s="176" t="s">
        <v>7657</v>
      </c>
      <c r="I1083" s="176" t="s">
        <v>6875</v>
      </c>
      <c r="J1083" s="176" t="s">
        <v>6875</v>
      </c>
      <c r="K1083" s="176" t="s">
        <v>6875</v>
      </c>
      <c r="L1083" s="176" t="s">
        <v>857</v>
      </c>
    </row>
    <row r="1084" spans="1:12" ht="33.75" x14ac:dyDescent="0.25">
      <c r="A1084" s="177" t="s">
        <v>12088</v>
      </c>
      <c r="B1084" s="177" t="s">
        <v>12089</v>
      </c>
      <c r="C1084" s="177" t="s">
        <v>12090</v>
      </c>
      <c r="D1084" s="177" t="s">
        <v>12087</v>
      </c>
      <c r="E1084" s="177" t="s">
        <v>12083</v>
      </c>
      <c r="F1084" s="177" t="s">
        <v>12084</v>
      </c>
      <c r="G1084" s="177" t="s">
        <v>7658</v>
      </c>
      <c r="H1084" s="177" t="s">
        <v>12084</v>
      </c>
      <c r="I1084" s="177" t="s">
        <v>6875</v>
      </c>
      <c r="J1084" s="177" t="s">
        <v>6875</v>
      </c>
      <c r="K1084" s="177" t="s">
        <v>6875</v>
      </c>
      <c r="L1084" s="177" t="s">
        <v>857</v>
      </c>
    </row>
    <row r="1085" spans="1:12" ht="22.5" x14ac:dyDescent="0.25">
      <c r="A1085" s="176" t="s">
        <v>1083</v>
      </c>
      <c r="B1085" s="176" t="s">
        <v>12091</v>
      </c>
      <c r="C1085" s="176" t="s">
        <v>12092</v>
      </c>
      <c r="D1085" s="176" t="s">
        <v>1083</v>
      </c>
      <c r="E1085" s="176" t="s">
        <v>12083</v>
      </c>
      <c r="F1085" s="176" t="s">
        <v>12084</v>
      </c>
      <c r="G1085" s="176" t="s">
        <v>7658</v>
      </c>
      <c r="H1085" s="176" t="s">
        <v>12084</v>
      </c>
      <c r="I1085" s="176" t="s">
        <v>6875</v>
      </c>
      <c r="J1085" s="176" t="s">
        <v>6875</v>
      </c>
      <c r="K1085" s="176" t="s">
        <v>7092</v>
      </c>
      <c r="L1085" s="176" t="s">
        <v>6884</v>
      </c>
    </row>
    <row r="1086" spans="1:12" ht="135" x14ac:dyDescent="0.25">
      <c r="A1086" s="177" t="s">
        <v>12096</v>
      </c>
      <c r="B1086" s="177" t="s">
        <v>12093</v>
      </c>
      <c r="C1086" s="177" t="s">
        <v>12094</v>
      </c>
      <c r="D1086" s="177" t="s">
        <v>12095</v>
      </c>
      <c r="E1086" s="177" t="s">
        <v>12097</v>
      </c>
      <c r="F1086" s="177" t="s">
        <v>12098</v>
      </c>
      <c r="G1086" s="177" t="s">
        <v>11751</v>
      </c>
      <c r="H1086" s="177" t="s">
        <v>12098</v>
      </c>
      <c r="I1086" s="177" t="s">
        <v>6875</v>
      </c>
      <c r="J1086" s="177" t="s">
        <v>6875</v>
      </c>
      <c r="K1086" s="177" t="s">
        <v>6875</v>
      </c>
      <c r="L1086" s="177" t="s">
        <v>857</v>
      </c>
    </row>
    <row r="1087" spans="1:12" ht="101.25" x14ac:dyDescent="0.25">
      <c r="A1087" s="176" t="s">
        <v>12102</v>
      </c>
      <c r="B1087" s="176" t="s">
        <v>12099</v>
      </c>
      <c r="C1087" s="176" t="s">
        <v>12100</v>
      </c>
      <c r="D1087" s="176" t="s">
        <v>12101</v>
      </c>
      <c r="E1087" s="176" t="s">
        <v>12103</v>
      </c>
      <c r="F1087" s="176" t="s">
        <v>12104</v>
      </c>
      <c r="G1087" s="176" t="s">
        <v>12105</v>
      </c>
      <c r="H1087" s="176" t="s">
        <v>12104</v>
      </c>
      <c r="I1087" s="176" t="s">
        <v>6875</v>
      </c>
      <c r="J1087" s="176" t="s">
        <v>6875</v>
      </c>
      <c r="K1087" s="176" t="s">
        <v>6875</v>
      </c>
      <c r="L1087" s="176" t="s">
        <v>857</v>
      </c>
    </row>
    <row r="1088" spans="1:12" ht="112.5" x14ac:dyDescent="0.25">
      <c r="A1088" s="177" t="s">
        <v>12109</v>
      </c>
      <c r="B1088" s="177" t="s">
        <v>12106</v>
      </c>
      <c r="C1088" s="177" t="s">
        <v>12107</v>
      </c>
      <c r="D1088" s="177" t="s">
        <v>12108</v>
      </c>
      <c r="E1088" s="177" t="s">
        <v>12110</v>
      </c>
      <c r="F1088" s="177" t="s">
        <v>12111</v>
      </c>
      <c r="G1088" s="177" t="s">
        <v>6883</v>
      </c>
      <c r="H1088" s="177" t="s">
        <v>12112</v>
      </c>
      <c r="I1088" s="177" t="s">
        <v>6901</v>
      </c>
      <c r="J1088" s="177" t="s">
        <v>6875</v>
      </c>
      <c r="K1088" s="177" t="s">
        <v>7092</v>
      </c>
      <c r="L1088" s="177" t="s">
        <v>857</v>
      </c>
    </row>
    <row r="1089" spans="1:12" ht="67.5" x14ac:dyDescent="0.25">
      <c r="A1089" s="176" t="s">
        <v>12116</v>
      </c>
      <c r="B1089" s="176" t="s">
        <v>12113</v>
      </c>
      <c r="C1089" s="176" t="s">
        <v>12114</v>
      </c>
      <c r="D1089" s="176" t="s">
        <v>12115</v>
      </c>
      <c r="E1089" s="176" t="s">
        <v>12110</v>
      </c>
      <c r="F1089" s="176" t="s">
        <v>12111</v>
      </c>
      <c r="G1089" s="176" t="s">
        <v>6883</v>
      </c>
      <c r="H1089" s="176" t="s">
        <v>12112</v>
      </c>
      <c r="I1089" s="176" t="s">
        <v>6901</v>
      </c>
      <c r="J1089" s="176" t="s">
        <v>6875</v>
      </c>
      <c r="K1089" s="176" t="s">
        <v>7092</v>
      </c>
      <c r="L1089" s="176" t="s">
        <v>857</v>
      </c>
    </row>
    <row r="1090" spans="1:12" ht="22.5" x14ac:dyDescent="0.25">
      <c r="A1090" s="177" t="s">
        <v>12120</v>
      </c>
      <c r="B1090" s="177" t="s">
        <v>12117</v>
      </c>
      <c r="C1090" s="177" t="s">
        <v>12118</v>
      </c>
      <c r="D1090" s="177" t="s">
        <v>12119</v>
      </c>
      <c r="E1090" s="177" t="s">
        <v>12121</v>
      </c>
      <c r="F1090" s="177" t="s">
        <v>12122</v>
      </c>
      <c r="G1090" s="177" t="s">
        <v>6891</v>
      </c>
      <c r="H1090" s="177" t="s">
        <v>12122</v>
      </c>
      <c r="I1090" s="177" t="s">
        <v>6875</v>
      </c>
      <c r="J1090" s="177" t="s">
        <v>6875</v>
      </c>
      <c r="K1090" s="177" t="s">
        <v>7092</v>
      </c>
      <c r="L1090" s="177" t="s">
        <v>857</v>
      </c>
    </row>
    <row r="1091" spans="1:12" ht="45" x14ac:dyDescent="0.25">
      <c r="A1091" s="176" t="s">
        <v>12125</v>
      </c>
      <c r="B1091" s="176" t="s">
        <v>12123</v>
      </c>
      <c r="C1091" s="176" t="s">
        <v>12124</v>
      </c>
      <c r="D1091" s="176" t="s">
        <v>6875</v>
      </c>
      <c r="E1091" s="176" t="s">
        <v>7249</v>
      </c>
      <c r="F1091" s="176" t="s">
        <v>7250</v>
      </c>
      <c r="G1091" s="176" t="s">
        <v>7028</v>
      </c>
      <c r="H1091" s="176" t="s">
        <v>7250</v>
      </c>
      <c r="I1091" s="176" t="s">
        <v>6875</v>
      </c>
      <c r="J1091" s="176" t="s">
        <v>6875</v>
      </c>
      <c r="K1091" s="176" t="s">
        <v>6875</v>
      </c>
      <c r="L1091" s="176" t="s">
        <v>857</v>
      </c>
    </row>
    <row r="1092" spans="1:12" ht="78.75" x14ac:dyDescent="0.25">
      <c r="A1092" s="177" t="s">
        <v>3184</v>
      </c>
      <c r="B1092" s="177" t="s">
        <v>12126</v>
      </c>
      <c r="C1092" s="177" t="s">
        <v>12127</v>
      </c>
      <c r="D1092" s="177" t="s">
        <v>3186</v>
      </c>
      <c r="E1092" s="177" t="s">
        <v>12128</v>
      </c>
      <c r="F1092" s="177" t="s">
        <v>12129</v>
      </c>
      <c r="G1092" s="177" t="s">
        <v>6994</v>
      </c>
      <c r="H1092" s="177" t="s">
        <v>12130</v>
      </c>
      <c r="I1092" s="177" t="s">
        <v>6875</v>
      </c>
      <c r="J1092" s="177" t="s">
        <v>6875</v>
      </c>
      <c r="K1092" s="177" t="s">
        <v>6875</v>
      </c>
      <c r="L1092" s="177" t="s">
        <v>857</v>
      </c>
    </row>
    <row r="1093" spans="1:12" ht="56.25" x14ac:dyDescent="0.25">
      <c r="A1093" s="176" t="s">
        <v>12134</v>
      </c>
      <c r="B1093" s="176" t="s">
        <v>12131</v>
      </c>
      <c r="C1093" s="176" t="s">
        <v>12132</v>
      </c>
      <c r="D1093" s="176" t="s">
        <v>12133</v>
      </c>
      <c r="E1093" s="176" t="s">
        <v>12135</v>
      </c>
      <c r="F1093" s="176" t="s">
        <v>12136</v>
      </c>
      <c r="G1093" s="176" t="s">
        <v>7721</v>
      </c>
      <c r="H1093" s="176" t="s">
        <v>12137</v>
      </c>
      <c r="I1093" s="176" t="s">
        <v>12001</v>
      </c>
      <c r="J1093" s="176" t="s">
        <v>6875</v>
      </c>
      <c r="K1093" s="176" t="s">
        <v>7231</v>
      </c>
      <c r="L1093" s="176" t="s">
        <v>857</v>
      </c>
    </row>
    <row r="1094" spans="1:12" ht="67.5" x14ac:dyDescent="0.25">
      <c r="A1094" s="177" t="s">
        <v>2152</v>
      </c>
      <c r="B1094" s="177" t="s">
        <v>12138</v>
      </c>
      <c r="C1094" s="177" t="s">
        <v>12139</v>
      </c>
      <c r="D1094" s="177" t="s">
        <v>12140</v>
      </c>
      <c r="E1094" s="177" t="s">
        <v>12141</v>
      </c>
      <c r="F1094" s="177" t="s">
        <v>12142</v>
      </c>
      <c r="G1094" s="177" t="s">
        <v>11902</v>
      </c>
      <c r="H1094" s="177" t="s">
        <v>12142</v>
      </c>
      <c r="I1094" s="177" t="s">
        <v>6875</v>
      </c>
      <c r="J1094" s="177" t="s">
        <v>12143</v>
      </c>
      <c r="K1094" s="177" t="s">
        <v>6875</v>
      </c>
      <c r="L1094" s="177" t="s">
        <v>6884</v>
      </c>
    </row>
    <row r="1095" spans="1:12" ht="67.5" x14ac:dyDescent="0.25">
      <c r="A1095" s="176" t="s">
        <v>12147</v>
      </c>
      <c r="B1095" s="176" t="s">
        <v>12144</v>
      </c>
      <c r="C1095" s="176" t="s">
        <v>12145</v>
      </c>
      <c r="D1095" s="176" t="s">
        <v>12146</v>
      </c>
      <c r="E1095" s="176" t="s">
        <v>12148</v>
      </c>
      <c r="F1095" s="176" t="s">
        <v>12149</v>
      </c>
      <c r="G1095" s="176" t="s">
        <v>7889</v>
      </c>
      <c r="H1095" s="176" t="s">
        <v>12149</v>
      </c>
      <c r="I1095" s="176" t="s">
        <v>6875</v>
      </c>
      <c r="J1095" s="176" t="s">
        <v>7619</v>
      </c>
      <c r="K1095" s="176" t="s">
        <v>6875</v>
      </c>
      <c r="L1095" s="176" t="s">
        <v>857</v>
      </c>
    </row>
    <row r="1096" spans="1:12" ht="67.5" x14ac:dyDescent="0.25">
      <c r="A1096" s="177" t="s">
        <v>12153</v>
      </c>
      <c r="B1096" s="177" t="s">
        <v>12150</v>
      </c>
      <c r="C1096" s="177" t="s">
        <v>12151</v>
      </c>
      <c r="D1096" s="177" t="s">
        <v>12152</v>
      </c>
      <c r="E1096" s="177" t="s">
        <v>12148</v>
      </c>
      <c r="F1096" s="177" t="s">
        <v>12149</v>
      </c>
      <c r="G1096" s="177" t="s">
        <v>6915</v>
      </c>
      <c r="H1096" s="177" t="s">
        <v>12149</v>
      </c>
      <c r="I1096" s="177" t="s">
        <v>6875</v>
      </c>
      <c r="J1096" s="177" t="s">
        <v>7619</v>
      </c>
      <c r="K1096" s="177" t="s">
        <v>6875</v>
      </c>
      <c r="L1096" s="177" t="s">
        <v>857</v>
      </c>
    </row>
    <row r="1097" spans="1:12" ht="33.75" x14ac:dyDescent="0.25">
      <c r="A1097" s="176" t="s">
        <v>12157</v>
      </c>
      <c r="B1097" s="176" t="s">
        <v>12154</v>
      </c>
      <c r="C1097" s="176" t="s">
        <v>12155</v>
      </c>
      <c r="D1097" s="176" t="s">
        <v>12156</v>
      </c>
      <c r="E1097" s="176" t="s">
        <v>7271</v>
      </c>
      <c r="F1097" s="176" t="s">
        <v>7272</v>
      </c>
      <c r="G1097" s="176" t="s">
        <v>6994</v>
      </c>
      <c r="H1097" s="176" t="s">
        <v>7272</v>
      </c>
      <c r="I1097" s="176" t="s">
        <v>6875</v>
      </c>
      <c r="J1097" s="176" t="s">
        <v>6875</v>
      </c>
      <c r="K1097" s="176" t="s">
        <v>6875</v>
      </c>
      <c r="L1097" s="176" t="s">
        <v>857</v>
      </c>
    </row>
    <row r="1098" spans="1:12" ht="33.75" x14ac:dyDescent="0.25">
      <c r="A1098" s="177" t="s">
        <v>12161</v>
      </c>
      <c r="B1098" s="177" t="s">
        <v>12158</v>
      </c>
      <c r="C1098" s="177" t="s">
        <v>12159</v>
      </c>
      <c r="D1098" s="177" t="s">
        <v>12160</v>
      </c>
      <c r="E1098" s="177" t="s">
        <v>7634</v>
      </c>
      <c r="F1098" s="177" t="s">
        <v>7635</v>
      </c>
      <c r="G1098" s="177" t="s">
        <v>7028</v>
      </c>
      <c r="H1098" s="177" t="s">
        <v>7635</v>
      </c>
      <c r="I1098" s="177" t="s">
        <v>6875</v>
      </c>
      <c r="J1098" s="177" t="s">
        <v>6875</v>
      </c>
      <c r="K1098" s="177" t="s">
        <v>6875</v>
      </c>
      <c r="L1098" s="177" t="s">
        <v>857</v>
      </c>
    </row>
    <row r="1099" spans="1:12" ht="33.75" x14ac:dyDescent="0.25">
      <c r="A1099" s="176" t="s">
        <v>12165</v>
      </c>
      <c r="B1099" s="176" t="s">
        <v>12162</v>
      </c>
      <c r="C1099" s="176" t="s">
        <v>12163</v>
      </c>
      <c r="D1099" s="176" t="s">
        <v>12164</v>
      </c>
      <c r="E1099" s="176" t="s">
        <v>7634</v>
      </c>
      <c r="F1099" s="176" t="s">
        <v>7635</v>
      </c>
      <c r="G1099" s="176" t="s">
        <v>7028</v>
      </c>
      <c r="H1099" s="176" t="s">
        <v>7635</v>
      </c>
      <c r="I1099" s="176" t="s">
        <v>6875</v>
      </c>
      <c r="J1099" s="176" t="s">
        <v>6875</v>
      </c>
      <c r="K1099" s="176" t="s">
        <v>6875</v>
      </c>
      <c r="L1099" s="176" t="s">
        <v>857</v>
      </c>
    </row>
    <row r="1100" spans="1:12" ht="33.75" x14ac:dyDescent="0.25">
      <c r="A1100" s="177" t="s">
        <v>1157</v>
      </c>
      <c r="B1100" s="177" t="s">
        <v>12166</v>
      </c>
      <c r="C1100" s="177" t="s">
        <v>12167</v>
      </c>
      <c r="D1100" s="177" t="s">
        <v>1159</v>
      </c>
      <c r="E1100" s="177" t="s">
        <v>12168</v>
      </c>
      <c r="F1100" s="177" t="s">
        <v>12169</v>
      </c>
      <c r="G1100" s="177" t="s">
        <v>7028</v>
      </c>
      <c r="H1100" s="177" t="s">
        <v>12170</v>
      </c>
      <c r="I1100" s="177" t="s">
        <v>6875</v>
      </c>
      <c r="J1100" s="177" t="s">
        <v>6875</v>
      </c>
      <c r="K1100" s="177" t="s">
        <v>6875</v>
      </c>
      <c r="L1100" s="177" t="s">
        <v>857</v>
      </c>
    </row>
    <row r="1101" spans="1:12" ht="33.75" x14ac:dyDescent="0.25">
      <c r="A1101" s="176" t="s">
        <v>774</v>
      </c>
      <c r="B1101" s="176" t="s">
        <v>12171</v>
      </c>
      <c r="C1101" s="176" t="s">
        <v>775</v>
      </c>
      <c r="D1101" s="176" t="s">
        <v>776</v>
      </c>
      <c r="E1101" s="176" t="s">
        <v>12168</v>
      </c>
      <c r="F1101" s="176" t="s">
        <v>12169</v>
      </c>
      <c r="G1101" s="176" t="s">
        <v>7028</v>
      </c>
      <c r="H1101" s="176" t="s">
        <v>12170</v>
      </c>
      <c r="I1101" s="176" t="s">
        <v>6875</v>
      </c>
      <c r="J1101" s="176" t="s">
        <v>6875</v>
      </c>
      <c r="K1101" s="176" t="s">
        <v>6875</v>
      </c>
      <c r="L1101" s="176" t="s">
        <v>857</v>
      </c>
    </row>
    <row r="1102" spans="1:12" ht="67.5" x14ac:dyDescent="0.25">
      <c r="A1102" s="177" t="s">
        <v>12175</v>
      </c>
      <c r="B1102" s="177" t="s">
        <v>12172</v>
      </c>
      <c r="C1102" s="177" t="s">
        <v>12173</v>
      </c>
      <c r="D1102" s="177" t="s">
        <v>12174</v>
      </c>
      <c r="E1102" s="177" t="s">
        <v>12176</v>
      </c>
      <c r="F1102" s="177" t="s">
        <v>12177</v>
      </c>
      <c r="G1102" s="177" t="s">
        <v>6970</v>
      </c>
      <c r="H1102" s="177" t="s">
        <v>12178</v>
      </c>
      <c r="I1102" s="177" t="s">
        <v>6875</v>
      </c>
      <c r="J1102" s="177" t="s">
        <v>12179</v>
      </c>
      <c r="K1102" s="177" t="s">
        <v>6875</v>
      </c>
      <c r="L1102" s="177" t="s">
        <v>857</v>
      </c>
    </row>
    <row r="1103" spans="1:12" ht="112.5" x14ac:dyDescent="0.25">
      <c r="A1103" s="176" t="s">
        <v>2484</v>
      </c>
      <c r="B1103" s="176" t="s">
        <v>12180</v>
      </c>
      <c r="C1103" s="176" t="s">
        <v>12181</v>
      </c>
      <c r="D1103" s="176" t="s">
        <v>6330</v>
      </c>
      <c r="E1103" s="176" t="s">
        <v>12182</v>
      </c>
      <c r="F1103" s="176" t="s">
        <v>12183</v>
      </c>
      <c r="G1103" s="176" t="s">
        <v>7085</v>
      </c>
      <c r="H1103" s="176" t="s">
        <v>12184</v>
      </c>
      <c r="I1103" s="176" t="s">
        <v>6875</v>
      </c>
      <c r="J1103" s="176" t="s">
        <v>6875</v>
      </c>
      <c r="K1103" s="176" t="s">
        <v>6875</v>
      </c>
      <c r="L1103" s="176" t="s">
        <v>857</v>
      </c>
    </row>
    <row r="1104" spans="1:12" ht="135" x14ac:dyDescent="0.25">
      <c r="A1104" s="177" t="s">
        <v>12188</v>
      </c>
      <c r="B1104" s="177" t="s">
        <v>12185</v>
      </c>
      <c r="C1104" s="177" t="s">
        <v>12186</v>
      </c>
      <c r="D1104" s="177" t="s">
        <v>12187</v>
      </c>
      <c r="E1104" s="177" t="s">
        <v>12189</v>
      </c>
      <c r="F1104" s="177" t="s">
        <v>12190</v>
      </c>
      <c r="G1104" s="177" t="s">
        <v>7097</v>
      </c>
      <c r="H1104" s="177" t="s">
        <v>12190</v>
      </c>
      <c r="I1104" s="177" t="s">
        <v>6875</v>
      </c>
      <c r="J1104" s="177" t="s">
        <v>6875</v>
      </c>
      <c r="K1104" s="177" t="s">
        <v>7231</v>
      </c>
      <c r="L1104" s="177" t="s">
        <v>857</v>
      </c>
    </row>
    <row r="1105" spans="1:12" ht="33.75" x14ac:dyDescent="0.25">
      <c r="A1105" s="176" t="s">
        <v>12194</v>
      </c>
      <c r="B1105" s="176" t="s">
        <v>12191</v>
      </c>
      <c r="C1105" s="176" t="s">
        <v>12192</v>
      </c>
      <c r="D1105" s="176" t="s">
        <v>12193</v>
      </c>
      <c r="E1105" s="176" t="s">
        <v>7634</v>
      </c>
      <c r="F1105" s="176" t="s">
        <v>7670</v>
      </c>
      <c r="G1105" s="176" t="s">
        <v>7028</v>
      </c>
      <c r="H1105" s="176" t="s">
        <v>7670</v>
      </c>
      <c r="I1105" s="176" t="s">
        <v>6875</v>
      </c>
      <c r="J1105" s="176" t="s">
        <v>6875</v>
      </c>
      <c r="K1105" s="176" t="s">
        <v>6875</v>
      </c>
      <c r="L1105" s="176" t="s">
        <v>857</v>
      </c>
    </row>
    <row r="1106" spans="1:12" ht="56.25" x14ac:dyDescent="0.25">
      <c r="A1106" s="177" t="s">
        <v>12198</v>
      </c>
      <c r="B1106" s="177" t="s">
        <v>12195</v>
      </c>
      <c r="C1106" s="177" t="s">
        <v>12196</v>
      </c>
      <c r="D1106" s="177" t="s">
        <v>12197</v>
      </c>
      <c r="E1106" s="177" t="s">
        <v>11442</v>
      </c>
      <c r="F1106" s="177" t="s">
        <v>11443</v>
      </c>
      <c r="G1106" s="177" t="s">
        <v>7721</v>
      </c>
      <c r="H1106" s="177" t="s">
        <v>11443</v>
      </c>
      <c r="I1106" s="177" t="s">
        <v>6875</v>
      </c>
      <c r="J1106" s="177" t="s">
        <v>6875</v>
      </c>
      <c r="K1106" s="177" t="s">
        <v>6875</v>
      </c>
      <c r="L1106" s="177" t="s">
        <v>857</v>
      </c>
    </row>
    <row r="1107" spans="1:12" ht="22.5" x14ac:dyDescent="0.25">
      <c r="A1107" s="176" t="s">
        <v>12202</v>
      </c>
      <c r="B1107" s="176" t="s">
        <v>12199</v>
      </c>
      <c r="C1107" s="176" t="s">
        <v>12200</v>
      </c>
      <c r="D1107" s="176" t="s">
        <v>12201</v>
      </c>
      <c r="E1107" s="176" t="s">
        <v>7249</v>
      </c>
      <c r="F1107" s="176" t="s">
        <v>7250</v>
      </c>
      <c r="G1107" s="176" t="s">
        <v>7028</v>
      </c>
      <c r="H1107" s="176" t="s">
        <v>7250</v>
      </c>
      <c r="I1107" s="176" t="s">
        <v>6875</v>
      </c>
      <c r="J1107" s="176" t="s">
        <v>6875</v>
      </c>
      <c r="K1107" s="176" t="s">
        <v>6875</v>
      </c>
      <c r="L1107" s="176" t="s">
        <v>857</v>
      </c>
    </row>
    <row r="1108" spans="1:12" ht="78.75" x14ac:dyDescent="0.25">
      <c r="A1108" s="177" t="s">
        <v>12206</v>
      </c>
      <c r="B1108" s="177" t="s">
        <v>12203</v>
      </c>
      <c r="C1108" s="177" t="s">
        <v>12204</v>
      </c>
      <c r="D1108" s="177" t="s">
        <v>12205</v>
      </c>
      <c r="E1108" s="177" t="s">
        <v>12207</v>
      </c>
      <c r="F1108" s="177" t="s">
        <v>12208</v>
      </c>
      <c r="G1108" s="177" t="s">
        <v>8272</v>
      </c>
      <c r="H1108" s="177" t="s">
        <v>12208</v>
      </c>
      <c r="I1108" s="177" t="s">
        <v>6875</v>
      </c>
      <c r="J1108" s="177" t="s">
        <v>6875</v>
      </c>
      <c r="K1108" s="177" t="s">
        <v>6875</v>
      </c>
      <c r="L1108" s="177" t="s">
        <v>857</v>
      </c>
    </row>
    <row r="1109" spans="1:12" ht="45" x14ac:dyDescent="0.25">
      <c r="A1109" s="176" t="s">
        <v>12212</v>
      </c>
      <c r="B1109" s="176" t="s">
        <v>12209</v>
      </c>
      <c r="C1109" s="176" t="s">
        <v>12210</v>
      </c>
      <c r="D1109" s="176" t="s">
        <v>12211</v>
      </c>
      <c r="E1109" s="176" t="s">
        <v>12213</v>
      </c>
      <c r="F1109" s="176" t="s">
        <v>12214</v>
      </c>
      <c r="G1109" s="176" t="s">
        <v>12215</v>
      </c>
      <c r="H1109" s="176" t="s">
        <v>12216</v>
      </c>
      <c r="I1109" s="176" t="s">
        <v>6875</v>
      </c>
      <c r="J1109" s="176" t="s">
        <v>6875</v>
      </c>
      <c r="K1109" s="176" t="s">
        <v>6875</v>
      </c>
      <c r="L1109" s="176" t="s">
        <v>7525</v>
      </c>
    </row>
    <row r="1110" spans="1:12" ht="45" x14ac:dyDescent="0.25">
      <c r="A1110" s="177" t="s">
        <v>12220</v>
      </c>
      <c r="B1110" s="177" t="s">
        <v>12217</v>
      </c>
      <c r="C1110" s="177" t="s">
        <v>12218</v>
      </c>
      <c r="D1110" s="177" t="s">
        <v>12219</v>
      </c>
      <c r="E1110" s="177" t="s">
        <v>8002</v>
      </c>
      <c r="F1110" s="177" t="s">
        <v>8003</v>
      </c>
      <c r="G1110" s="177" t="s">
        <v>7028</v>
      </c>
      <c r="H1110" s="177" t="s">
        <v>8004</v>
      </c>
      <c r="I1110" s="177" t="s">
        <v>6875</v>
      </c>
      <c r="J1110" s="177" t="s">
        <v>12179</v>
      </c>
      <c r="K1110" s="177" t="s">
        <v>6875</v>
      </c>
      <c r="L1110" s="177" t="s">
        <v>857</v>
      </c>
    </row>
    <row r="1111" spans="1:12" ht="112.5" x14ac:dyDescent="0.25">
      <c r="A1111" s="176" t="s">
        <v>12224</v>
      </c>
      <c r="B1111" s="176" t="s">
        <v>12221</v>
      </c>
      <c r="C1111" s="176" t="s">
        <v>12222</v>
      </c>
      <c r="D1111" s="176" t="s">
        <v>12223</v>
      </c>
      <c r="E1111" s="176" t="s">
        <v>12225</v>
      </c>
      <c r="F1111" s="176" t="s">
        <v>12226</v>
      </c>
      <c r="G1111" s="176" t="s">
        <v>6923</v>
      </c>
      <c r="H1111" s="176" t="s">
        <v>12227</v>
      </c>
      <c r="I1111" s="176" t="s">
        <v>6875</v>
      </c>
      <c r="J1111" s="176" t="s">
        <v>6875</v>
      </c>
      <c r="K1111" s="176" t="s">
        <v>6875</v>
      </c>
      <c r="L1111" s="176" t="s">
        <v>857</v>
      </c>
    </row>
    <row r="1112" spans="1:12" ht="45" x14ac:dyDescent="0.25">
      <c r="A1112" s="177" t="s">
        <v>1152</v>
      </c>
      <c r="B1112" s="177" t="s">
        <v>12228</v>
      </c>
      <c r="C1112" s="177" t="s">
        <v>12229</v>
      </c>
      <c r="D1112" s="177" t="s">
        <v>1153</v>
      </c>
      <c r="E1112" s="177" t="s">
        <v>11937</v>
      </c>
      <c r="F1112" s="177" t="s">
        <v>12230</v>
      </c>
      <c r="G1112" s="177" t="s">
        <v>6970</v>
      </c>
      <c r="H1112" s="177" t="s">
        <v>12230</v>
      </c>
      <c r="I1112" s="177" t="s">
        <v>6875</v>
      </c>
      <c r="J1112" s="177" t="s">
        <v>6875</v>
      </c>
      <c r="K1112" s="177" t="s">
        <v>6875</v>
      </c>
      <c r="L1112" s="177" t="s">
        <v>6884</v>
      </c>
    </row>
    <row r="1113" spans="1:12" ht="101.25" x14ac:dyDescent="0.25">
      <c r="A1113" s="176" t="s">
        <v>12234</v>
      </c>
      <c r="B1113" s="176" t="s">
        <v>12231</v>
      </c>
      <c r="C1113" s="176" t="s">
        <v>12232</v>
      </c>
      <c r="D1113" s="176" t="s">
        <v>12233</v>
      </c>
      <c r="E1113" s="176" t="s">
        <v>12235</v>
      </c>
      <c r="F1113" s="176" t="s">
        <v>12236</v>
      </c>
      <c r="G1113" s="176" t="s">
        <v>7577</v>
      </c>
      <c r="H1113" s="176" t="s">
        <v>12237</v>
      </c>
      <c r="I1113" s="176" t="s">
        <v>6875</v>
      </c>
      <c r="J1113" s="176" t="s">
        <v>6875</v>
      </c>
      <c r="K1113" s="176" t="s">
        <v>6875</v>
      </c>
      <c r="L1113" s="176" t="s">
        <v>857</v>
      </c>
    </row>
    <row r="1114" spans="1:12" ht="56.25" x14ac:dyDescent="0.25">
      <c r="A1114" s="177" t="s">
        <v>12241</v>
      </c>
      <c r="B1114" s="177" t="s">
        <v>12238</v>
      </c>
      <c r="C1114" s="177" t="s">
        <v>12239</v>
      </c>
      <c r="D1114" s="177" t="s">
        <v>12240</v>
      </c>
      <c r="E1114" s="177" t="s">
        <v>12242</v>
      </c>
      <c r="F1114" s="177" t="s">
        <v>12243</v>
      </c>
      <c r="G1114" s="177" t="s">
        <v>6923</v>
      </c>
      <c r="H1114" s="177" t="s">
        <v>12243</v>
      </c>
      <c r="I1114" s="177" t="s">
        <v>6875</v>
      </c>
      <c r="J1114" s="177" t="s">
        <v>7671</v>
      </c>
      <c r="K1114" s="177" t="s">
        <v>6875</v>
      </c>
      <c r="L1114" s="177" t="s">
        <v>6884</v>
      </c>
    </row>
    <row r="1115" spans="1:12" ht="90" x14ac:dyDescent="0.25">
      <c r="A1115" s="176" t="s">
        <v>12247</v>
      </c>
      <c r="B1115" s="176" t="s">
        <v>12244</v>
      </c>
      <c r="C1115" s="176" t="s">
        <v>12245</v>
      </c>
      <c r="D1115" s="176" t="s">
        <v>12246</v>
      </c>
      <c r="E1115" s="176" t="s">
        <v>12248</v>
      </c>
      <c r="F1115" s="176" t="s">
        <v>12249</v>
      </c>
      <c r="G1115" s="176" t="s">
        <v>8074</v>
      </c>
      <c r="H1115" s="176" t="s">
        <v>12249</v>
      </c>
      <c r="I1115" s="176" t="s">
        <v>6875</v>
      </c>
      <c r="J1115" s="176" t="s">
        <v>6875</v>
      </c>
      <c r="K1115" s="176" t="s">
        <v>6875</v>
      </c>
      <c r="L1115" s="176" t="s">
        <v>857</v>
      </c>
    </row>
    <row r="1116" spans="1:12" ht="56.25" x14ac:dyDescent="0.25">
      <c r="A1116" s="177" t="s">
        <v>12252</v>
      </c>
      <c r="B1116" s="177" t="s">
        <v>12250</v>
      </c>
      <c r="C1116" s="177" t="s">
        <v>12251</v>
      </c>
      <c r="D1116" s="177" t="s">
        <v>6875</v>
      </c>
      <c r="E1116" s="177" t="s">
        <v>9347</v>
      </c>
      <c r="F1116" s="177" t="s">
        <v>9348</v>
      </c>
      <c r="G1116" s="177" t="s">
        <v>7028</v>
      </c>
      <c r="H1116" s="177" t="s">
        <v>9349</v>
      </c>
      <c r="I1116" s="177" t="s">
        <v>6875</v>
      </c>
      <c r="J1116" s="177" t="s">
        <v>6875</v>
      </c>
      <c r="K1116" s="177" t="s">
        <v>6875</v>
      </c>
      <c r="L1116" s="177" t="s">
        <v>857</v>
      </c>
    </row>
    <row r="1117" spans="1:12" ht="45" x14ac:dyDescent="0.25">
      <c r="A1117" s="176" t="s">
        <v>12256</v>
      </c>
      <c r="B1117" s="176" t="s">
        <v>12253</v>
      </c>
      <c r="C1117" s="176" t="s">
        <v>12254</v>
      </c>
      <c r="D1117" s="176" t="s">
        <v>12255</v>
      </c>
      <c r="E1117" s="176" t="s">
        <v>9911</v>
      </c>
      <c r="F1117" s="176" t="s">
        <v>9912</v>
      </c>
      <c r="G1117" s="176" t="s">
        <v>7028</v>
      </c>
      <c r="H1117" s="176" t="s">
        <v>9913</v>
      </c>
      <c r="I1117" s="176" t="s">
        <v>6875</v>
      </c>
      <c r="J1117" s="176" t="s">
        <v>6875</v>
      </c>
      <c r="K1117" s="176" t="s">
        <v>6875</v>
      </c>
      <c r="L1117" s="176" t="s">
        <v>857</v>
      </c>
    </row>
    <row r="1118" spans="1:12" ht="45" x14ac:dyDescent="0.25">
      <c r="A1118" s="177" t="s">
        <v>12260</v>
      </c>
      <c r="B1118" s="177" t="s">
        <v>12257</v>
      </c>
      <c r="C1118" s="177" t="s">
        <v>12258</v>
      </c>
      <c r="D1118" s="177" t="s">
        <v>12259</v>
      </c>
      <c r="E1118" s="177" t="s">
        <v>9274</v>
      </c>
      <c r="F1118" s="177" t="s">
        <v>9275</v>
      </c>
      <c r="G1118" s="177" t="s">
        <v>7028</v>
      </c>
      <c r="H1118" s="177" t="s">
        <v>9276</v>
      </c>
      <c r="I1118" s="177" t="s">
        <v>6875</v>
      </c>
      <c r="J1118" s="177" t="s">
        <v>6875</v>
      </c>
      <c r="K1118" s="177" t="s">
        <v>6875</v>
      </c>
      <c r="L1118" s="177" t="s">
        <v>857</v>
      </c>
    </row>
    <row r="1119" spans="1:12" ht="56.25" x14ac:dyDescent="0.25">
      <c r="A1119" s="176" t="s">
        <v>760</v>
      </c>
      <c r="B1119" s="176" t="s">
        <v>12261</v>
      </c>
      <c r="C1119" s="176" t="s">
        <v>12262</v>
      </c>
      <c r="D1119" s="176" t="s">
        <v>6737</v>
      </c>
      <c r="E1119" s="176" t="s">
        <v>12263</v>
      </c>
      <c r="F1119" s="176" t="s">
        <v>12264</v>
      </c>
      <c r="G1119" s="176" t="s">
        <v>7002</v>
      </c>
      <c r="H1119" s="176" t="s">
        <v>12264</v>
      </c>
      <c r="I1119" s="176" t="s">
        <v>6875</v>
      </c>
      <c r="J1119" s="176" t="s">
        <v>6875</v>
      </c>
      <c r="K1119" s="176" t="s">
        <v>6875</v>
      </c>
      <c r="L1119" s="176" t="s">
        <v>857</v>
      </c>
    </row>
    <row r="1120" spans="1:12" ht="67.5" x14ac:dyDescent="0.25">
      <c r="A1120" s="177" t="s">
        <v>12268</v>
      </c>
      <c r="B1120" s="177" t="s">
        <v>12265</v>
      </c>
      <c r="C1120" s="177" t="s">
        <v>12266</v>
      </c>
      <c r="D1120" s="177" t="s">
        <v>12267</v>
      </c>
      <c r="E1120" s="177" t="s">
        <v>12269</v>
      </c>
      <c r="F1120" s="177" t="s">
        <v>12270</v>
      </c>
      <c r="G1120" s="177" t="s">
        <v>7028</v>
      </c>
      <c r="H1120" s="177" t="s">
        <v>12271</v>
      </c>
      <c r="I1120" s="177" t="s">
        <v>6875</v>
      </c>
      <c r="J1120" s="177" t="s">
        <v>6875</v>
      </c>
      <c r="K1120" s="177" t="s">
        <v>6875</v>
      </c>
      <c r="L1120" s="177" t="s">
        <v>857</v>
      </c>
    </row>
    <row r="1121" spans="1:12" ht="56.25" x14ac:dyDescent="0.25">
      <c r="A1121" s="176" t="s">
        <v>12275</v>
      </c>
      <c r="B1121" s="176" t="s">
        <v>12272</v>
      </c>
      <c r="C1121" s="176" t="s">
        <v>12273</v>
      </c>
      <c r="D1121" s="176" t="s">
        <v>12274</v>
      </c>
      <c r="E1121" s="176" t="s">
        <v>9347</v>
      </c>
      <c r="F1121" s="176" t="s">
        <v>9348</v>
      </c>
      <c r="G1121" s="176" t="s">
        <v>7028</v>
      </c>
      <c r="H1121" s="176" t="s">
        <v>9349</v>
      </c>
      <c r="I1121" s="176" t="s">
        <v>6875</v>
      </c>
      <c r="J1121" s="176" t="s">
        <v>12276</v>
      </c>
      <c r="K1121" s="176" t="s">
        <v>6875</v>
      </c>
      <c r="L1121" s="176" t="s">
        <v>857</v>
      </c>
    </row>
    <row r="1122" spans="1:12" ht="67.5" x14ac:dyDescent="0.25">
      <c r="A1122" s="177" t="s">
        <v>12280</v>
      </c>
      <c r="B1122" s="177" t="s">
        <v>12277</v>
      </c>
      <c r="C1122" s="177" t="s">
        <v>12278</v>
      </c>
      <c r="D1122" s="177" t="s">
        <v>12279</v>
      </c>
      <c r="E1122" s="177" t="s">
        <v>12281</v>
      </c>
      <c r="F1122" s="177" t="s">
        <v>12282</v>
      </c>
      <c r="G1122" s="177" t="s">
        <v>6994</v>
      </c>
      <c r="H1122" s="177" t="s">
        <v>12283</v>
      </c>
      <c r="I1122" s="177" t="s">
        <v>6875</v>
      </c>
      <c r="J1122" s="177" t="s">
        <v>12276</v>
      </c>
      <c r="K1122" s="177" t="s">
        <v>6875</v>
      </c>
      <c r="L1122" s="177" t="s">
        <v>857</v>
      </c>
    </row>
    <row r="1123" spans="1:12" ht="67.5" x14ac:dyDescent="0.25">
      <c r="A1123" s="176" t="s">
        <v>12287</v>
      </c>
      <c r="B1123" s="176" t="s">
        <v>12284</v>
      </c>
      <c r="C1123" s="176" t="s">
        <v>12285</v>
      </c>
      <c r="D1123" s="176" t="s">
        <v>12286</v>
      </c>
      <c r="E1123" s="176" t="s">
        <v>12288</v>
      </c>
      <c r="F1123" s="176" t="s">
        <v>12289</v>
      </c>
      <c r="G1123" s="176" t="s">
        <v>7085</v>
      </c>
      <c r="H1123" s="176" t="s">
        <v>12289</v>
      </c>
      <c r="I1123" s="176" t="s">
        <v>6875</v>
      </c>
      <c r="J1123" s="176" t="s">
        <v>6875</v>
      </c>
      <c r="K1123" s="176" t="s">
        <v>6875</v>
      </c>
      <c r="L1123" s="176" t="s">
        <v>857</v>
      </c>
    </row>
    <row r="1124" spans="1:12" ht="78.75" x14ac:dyDescent="0.25">
      <c r="A1124" s="177" t="s">
        <v>12293</v>
      </c>
      <c r="B1124" s="177" t="s">
        <v>12290</v>
      </c>
      <c r="C1124" s="177" t="s">
        <v>12291</v>
      </c>
      <c r="D1124" s="177" t="s">
        <v>12292</v>
      </c>
      <c r="E1124" s="177" t="s">
        <v>12294</v>
      </c>
      <c r="F1124" s="177" t="s">
        <v>12295</v>
      </c>
      <c r="G1124" s="177" t="s">
        <v>9311</v>
      </c>
      <c r="H1124" s="177" t="s">
        <v>12296</v>
      </c>
      <c r="I1124" s="177" t="s">
        <v>6875</v>
      </c>
      <c r="J1124" s="177" t="s">
        <v>12297</v>
      </c>
      <c r="K1124" s="177" t="s">
        <v>11005</v>
      </c>
      <c r="L1124" s="177" t="s">
        <v>857</v>
      </c>
    </row>
    <row r="1125" spans="1:12" ht="45" x14ac:dyDescent="0.25">
      <c r="A1125" s="176" t="s">
        <v>12301</v>
      </c>
      <c r="B1125" s="176" t="s">
        <v>12298</v>
      </c>
      <c r="C1125" s="176" t="s">
        <v>12299</v>
      </c>
      <c r="D1125" s="176" t="s">
        <v>12300</v>
      </c>
      <c r="E1125" s="176" t="s">
        <v>12302</v>
      </c>
      <c r="F1125" s="176" t="s">
        <v>12303</v>
      </c>
      <c r="G1125" s="176" t="s">
        <v>7889</v>
      </c>
      <c r="H1125" s="176" t="s">
        <v>12303</v>
      </c>
      <c r="I1125" s="176" t="s">
        <v>6875</v>
      </c>
      <c r="J1125" s="176" t="s">
        <v>6875</v>
      </c>
      <c r="K1125" s="176" t="s">
        <v>6875</v>
      </c>
      <c r="L1125" s="176" t="s">
        <v>857</v>
      </c>
    </row>
    <row r="1126" spans="1:12" ht="78.75" x14ac:dyDescent="0.25">
      <c r="A1126" s="177" t="s">
        <v>12307</v>
      </c>
      <c r="B1126" s="177" t="s">
        <v>12304</v>
      </c>
      <c r="C1126" s="177" t="s">
        <v>12305</v>
      </c>
      <c r="D1126" s="177" t="s">
        <v>12306</v>
      </c>
      <c r="E1126" s="177" t="s">
        <v>12308</v>
      </c>
      <c r="F1126" s="177" t="s">
        <v>12309</v>
      </c>
      <c r="G1126" s="177" t="s">
        <v>8234</v>
      </c>
      <c r="H1126" s="177" t="s">
        <v>12309</v>
      </c>
      <c r="I1126" s="177" t="s">
        <v>6875</v>
      </c>
      <c r="J1126" s="177" t="s">
        <v>6875</v>
      </c>
      <c r="K1126" s="177" t="s">
        <v>6875</v>
      </c>
      <c r="L1126" s="177" t="s">
        <v>857</v>
      </c>
    </row>
    <row r="1127" spans="1:12" ht="45" x14ac:dyDescent="0.25">
      <c r="A1127" s="176" t="s">
        <v>12313</v>
      </c>
      <c r="B1127" s="176" t="s">
        <v>12310</v>
      </c>
      <c r="C1127" s="176" t="s">
        <v>12311</v>
      </c>
      <c r="D1127" s="176" t="s">
        <v>12312</v>
      </c>
      <c r="E1127" s="176" t="s">
        <v>7914</v>
      </c>
      <c r="F1127" s="176" t="s">
        <v>7915</v>
      </c>
      <c r="G1127" s="176" t="s">
        <v>7028</v>
      </c>
      <c r="H1127" s="176" t="s">
        <v>7915</v>
      </c>
      <c r="I1127" s="176" t="s">
        <v>6875</v>
      </c>
      <c r="J1127" s="176" t="s">
        <v>6875</v>
      </c>
      <c r="K1127" s="176" t="s">
        <v>6875</v>
      </c>
      <c r="L1127" s="176" t="s">
        <v>857</v>
      </c>
    </row>
    <row r="1128" spans="1:12" ht="112.5" x14ac:dyDescent="0.25">
      <c r="A1128" s="177" t="s">
        <v>12317</v>
      </c>
      <c r="B1128" s="177" t="s">
        <v>12314</v>
      </c>
      <c r="C1128" s="177" t="s">
        <v>12315</v>
      </c>
      <c r="D1128" s="177" t="s">
        <v>12316</v>
      </c>
      <c r="E1128" s="177" t="s">
        <v>8982</v>
      </c>
      <c r="F1128" s="177" t="s">
        <v>7786</v>
      </c>
      <c r="G1128" s="177" t="s">
        <v>7035</v>
      </c>
      <c r="H1128" s="177" t="s">
        <v>7786</v>
      </c>
      <c r="I1128" s="177" t="s">
        <v>6875</v>
      </c>
      <c r="J1128" s="177" t="s">
        <v>7619</v>
      </c>
      <c r="K1128" s="177" t="s">
        <v>6875</v>
      </c>
      <c r="L1128" s="177" t="s">
        <v>857</v>
      </c>
    </row>
    <row r="1129" spans="1:12" ht="22.5" x14ac:dyDescent="0.25">
      <c r="A1129" s="176" t="s">
        <v>12321</v>
      </c>
      <c r="B1129" s="176" t="s">
        <v>12318</v>
      </c>
      <c r="C1129" s="176" t="s">
        <v>12319</v>
      </c>
      <c r="D1129" s="176" t="s">
        <v>12320</v>
      </c>
      <c r="E1129" s="176" t="s">
        <v>7914</v>
      </c>
      <c r="F1129" s="176" t="s">
        <v>7915</v>
      </c>
      <c r="G1129" s="176" t="s">
        <v>7028</v>
      </c>
      <c r="H1129" s="176" t="s">
        <v>7915</v>
      </c>
      <c r="I1129" s="176" t="s">
        <v>6875</v>
      </c>
      <c r="J1129" s="176" t="s">
        <v>6875</v>
      </c>
      <c r="K1129" s="176" t="s">
        <v>6875</v>
      </c>
      <c r="L1129" s="176" t="s">
        <v>857</v>
      </c>
    </row>
    <row r="1130" spans="1:12" ht="22.5" x14ac:dyDescent="0.25">
      <c r="A1130" s="177" t="s">
        <v>12325</v>
      </c>
      <c r="B1130" s="177" t="s">
        <v>12322</v>
      </c>
      <c r="C1130" s="177" t="s">
        <v>12323</v>
      </c>
      <c r="D1130" s="177" t="s">
        <v>12324</v>
      </c>
      <c r="E1130" s="177" t="s">
        <v>7848</v>
      </c>
      <c r="F1130" s="177" t="s">
        <v>7849</v>
      </c>
      <c r="G1130" s="177" t="s">
        <v>7465</v>
      </c>
      <c r="H1130" s="177" t="s">
        <v>7849</v>
      </c>
      <c r="I1130" s="177" t="s">
        <v>6875</v>
      </c>
      <c r="J1130" s="177" t="s">
        <v>6875</v>
      </c>
      <c r="K1130" s="177" t="s">
        <v>6875</v>
      </c>
      <c r="L1130" s="177" t="s">
        <v>857</v>
      </c>
    </row>
    <row r="1131" spans="1:12" ht="33.75" x14ac:dyDescent="0.25">
      <c r="A1131" s="176" t="s">
        <v>12329</v>
      </c>
      <c r="B1131" s="176" t="s">
        <v>12326</v>
      </c>
      <c r="C1131" s="176" t="s">
        <v>12327</v>
      </c>
      <c r="D1131" s="176" t="s">
        <v>12328</v>
      </c>
      <c r="E1131" s="176" t="s">
        <v>7914</v>
      </c>
      <c r="F1131" s="176" t="s">
        <v>7915</v>
      </c>
      <c r="G1131" s="176" t="s">
        <v>7028</v>
      </c>
      <c r="H1131" s="176" t="s">
        <v>7915</v>
      </c>
      <c r="I1131" s="176" t="s">
        <v>6875</v>
      </c>
      <c r="J1131" s="176" t="s">
        <v>6875</v>
      </c>
      <c r="K1131" s="176" t="s">
        <v>6875</v>
      </c>
      <c r="L1131" s="176" t="s">
        <v>857</v>
      </c>
    </row>
    <row r="1132" spans="1:12" ht="45" x14ac:dyDescent="0.25">
      <c r="A1132" s="177" t="s">
        <v>12333</v>
      </c>
      <c r="B1132" s="177" t="s">
        <v>12330</v>
      </c>
      <c r="C1132" s="177" t="s">
        <v>12331</v>
      </c>
      <c r="D1132" s="177" t="s">
        <v>12332</v>
      </c>
      <c r="E1132" s="177" t="s">
        <v>12334</v>
      </c>
      <c r="F1132" s="177" t="s">
        <v>12335</v>
      </c>
      <c r="G1132" s="177" t="s">
        <v>8074</v>
      </c>
      <c r="H1132" s="177" t="s">
        <v>12335</v>
      </c>
      <c r="I1132" s="177" t="s">
        <v>6875</v>
      </c>
      <c r="J1132" s="177" t="s">
        <v>6875</v>
      </c>
      <c r="K1132" s="177" t="s">
        <v>6875</v>
      </c>
      <c r="L1132" s="177" t="s">
        <v>857</v>
      </c>
    </row>
    <row r="1133" spans="1:12" ht="78.75" x14ac:dyDescent="0.25">
      <c r="A1133" s="176" t="s">
        <v>12339</v>
      </c>
      <c r="B1133" s="176" t="s">
        <v>12336</v>
      </c>
      <c r="C1133" s="176" t="s">
        <v>12337</v>
      </c>
      <c r="D1133" s="176" t="s">
        <v>12338</v>
      </c>
      <c r="E1133" s="176" t="s">
        <v>12340</v>
      </c>
      <c r="F1133" s="176" t="s">
        <v>12341</v>
      </c>
      <c r="G1133" s="176" t="s">
        <v>7154</v>
      </c>
      <c r="H1133" s="176" t="s">
        <v>12341</v>
      </c>
      <c r="I1133" s="176" t="s">
        <v>6875</v>
      </c>
      <c r="J1133" s="176" t="s">
        <v>7099</v>
      </c>
      <c r="K1133" s="176" t="s">
        <v>6875</v>
      </c>
      <c r="L1133" s="176" t="s">
        <v>6884</v>
      </c>
    </row>
    <row r="1134" spans="1:12" ht="33.75" x14ac:dyDescent="0.25">
      <c r="A1134" s="177" t="s">
        <v>12345</v>
      </c>
      <c r="B1134" s="177" t="s">
        <v>12342</v>
      </c>
      <c r="C1134" s="177" t="s">
        <v>12343</v>
      </c>
      <c r="D1134" s="177" t="s">
        <v>12344</v>
      </c>
      <c r="E1134" s="177" t="s">
        <v>7249</v>
      </c>
      <c r="F1134" s="177" t="s">
        <v>12346</v>
      </c>
      <c r="G1134" s="177" t="s">
        <v>7028</v>
      </c>
      <c r="H1134" s="177" t="s">
        <v>12346</v>
      </c>
      <c r="I1134" s="177" t="s">
        <v>6875</v>
      </c>
      <c r="J1134" s="177" t="s">
        <v>6875</v>
      </c>
      <c r="K1134" s="177" t="s">
        <v>6875</v>
      </c>
      <c r="L1134" s="177" t="s">
        <v>857</v>
      </c>
    </row>
    <row r="1135" spans="1:12" ht="33.75" x14ac:dyDescent="0.25">
      <c r="A1135" s="176" t="s">
        <v>12350</v>
      </c>
      <c r="B1135" s="176" t="s">
        <v>12347</v>
      </c>
      <c r="C1135" s="176" t="s">
        <v>12348</v>
      </c>
      <c r="D1135" s="176" t="s">
        <v>12349</v>
      </c>
      <c r="E1135" s="176" t="s">
        <v>7463</v>
      </c>
      <c r="F1135" s="176" t="s">
        <v>7464</v>
      </c>
      <c r="G1135" s="176" t="s">
        <v>7465</v>
      </c>
      <c r="H1135" s="176" t="s">
        <v>7464</v>
      </c>
      <c r="I1135" s="176" t="s">
        <v>6875</v>
      </c>
      <c r="J1135" s="176" t="s">
        <v>6875</v>
      </c>
      <c r="K1135" s="176" t="s">
        <v>6875</v>
      </c>
      <c r="L1135" s="176" t="s">
        <v>857</v>
      </c>
    </row>
    <row r="1136" spans="1:12" ht="33.75" x14ac:dyDescent="0.25">
      <c r="A1136" s="177" t="s">
        <v>12354</v>
      </c>
      <c r="B1136" s="177" t="s">
        <v>12351</v>
      </c>
      <c r="C1136" s="177" t="s">
        <v>12352</v>
      </c>
      <c r="D1136" s="177" t="s">
        <v>12353</v>
      </c>
      <c r="E1136" s="177" t="s">
        <v>7463</v>
      </c>
      <c r="F1136" s="177" t="s">
        <v>7464</v>
      </c>
      <c r="G1136" s="177" t="s">
        <v>7465</v>
      </c>
      <c r="H1136" s="177" t="s">
        <v>7464</v>
      </c>
      <c r="I1136" s="177" t="s">
        <v>6875</v>
      </c>
      <c r="J1136" s="177" t="s">
        <v>6875</v>
      </c>
      <c r="K1136" s="177" t="s">
        <v>6875</v>
      </c>
      <c r="L1136" s="177" t="s">
        <v>857</v>
      </c>
    </row>
    <row r="1137" spans="1:12" ht="33.75" x14ac:dyDescent="0.25">
      <c r="A1137" s="176" t="s">
        <v>6875</v>
      </c>
      <c r="B1137" s="176" t="s">
        <v>12355</v>
      </c>
      <c r="C1137" s="176" t="s">
        <v>12356</v>
      </c>
      <c r="D1137" s="176" t="s">
        <v>12357</v>
      </c>
      <c r="E1137" s="176" t="s">
        <v>8915</v>
      </c>
      <c r="F1137" s="176" t="s">
        <v>8916</v>
      </c>
      <c r="G1137" s="176" t="s">
        <v>7035</v>
      </c>
      <c r="H1137" s="176" t="s">
        <v>12358</v>
      </c>
      <c r="I1137" s="176" t="s">
        <v>6875</v>
      </c>
      <c r="J1137" s="176" t="s">
        <v>6875</v>
      </c>
      <c r="K1137" s="176" t="s">
        <v>6875</v>
      </c>
      <c r="L1137" s="176" t="s">
        <v>857</v>
      </c>
    </row>
    <row r="1138" spans="1:12" ht="33.75" x14ac:dyDescent="0.25">
      <c r="A1138" s="177" t="s">
        <v>12362</v>
      </c>
      <c r="B1138" s="177" t="s">
        <v>12359</v>
      </c>
      <c r="C1138" s="177" t="s">
        <v>12360</v>
      </c>
      <c r="D1138" s="177" t="s">
        <v>12361</v>
      </c>
      <c r="E1138" s="177" t="s">
        <v>7403</v>
      </c>
      <c r="F1138" s="177" t="s">
        <v>7404</v>
      </c>
      <c r="G1138" s="177" t="s">
        <v>7028</v>
      </c>
      <c r="H1138" s="177" t="s">
        <v>7404</v>
      </c>
      <c r="I1138" s="177" t="s">
        <v>6875</v>
      </c>
      <c r="J1138" s="177" t="s">
        <v>6875</v>
      </c>
      <c r="K1138" s="177" t="s">
        <v>6875</v>
      </c>
      <c r="L1138" s="177" t="s">
        <v>857</v>
      </c>
    </row>
    <row r="1139" spans="1:12" ht="45" x14ac:dyDescent="0.25">
      <c r="A1139" s="176" t="s">
        <v>12366</v>
      </c>
      <c r="B1139" s="176" t="s">
        <v>12363</v>
      </c>
      <c r="C1139" s="176" t="s">
        <v>12364</v>
      </c>
      <c r="D1139" s="176" t="s">
        <v>12365</v>
      </c>
      <c r="E1139" s="176" t="s">
        <v>9444</v>
      </c>
      <c r="F1139" s="176" t="s">
        <v>9445</v>
      </c>
      <c r="G1139" s="176" t="s">
        <v>7035</v>
      </c>
      <c r="H1139" s="176" t="s">
        <v>9445</v>
      </c>
      <c r="I1139" s="176" t="s">
        <v>6875</v>
      </c>
      <c r="J1139" s="176" t="s">
        <v>6875</v>
      </c>
      <c r="K1139" s="176" t="s">
        <v>6875</v>
      </c>
      <c r="L1139" s="176" t="s">
        <v>857</v>
      </c>
    </row>
    <row r="1140" spans="1:12" ht="33.75" x14ac:dyDescent="0.25">
      <c r="A1140" s="177" t="s">
        <v>12370</v>
      </c>
      <c r="B1140" s="177" t="s">
        <v>12367</v>
      </c>
      <c r="C1140" s="177" t="s">
        <v>12368</v>
      </c>
      <c r="D1140" s="177" t="s">
        <v>12369</v>
      </c>
      <c r="E1140" s="177" t="s">
        <v>9468</v>
      </c>
      <c r="F1140" s="177" t="s">
        <v>9469</v>
      </c>
      <c r="G1140" s="177" t="s">
        <v>6994</v>
      </c>
      <c r="H1140" s="177" t="s">
        <v>9469</v>
      </c>
      <c r="I1140" s="177" t="s">
        <v>6875</v>
      </c>
      <c r="J1140" s="177" t="s">
        <v>6875</v>
      </c>
      <c r="K1140" s="177" t="s">
        <v>6875</v>
      </c>
      <c r="L1140" s="177" t="s">
        <v>857</v>
      </c>
    </row>
    <row r="1141" spans="1:12" ht="67.5" x14ac:dyDescent="0.25">
      <c r="A1141" s="176" t="s">
        <v>12374</v>
      </c>
      <c r="B1141" s="176" t="s">
        <v>12371</v>
      </c>
      <c r="C1141" s="176" t="s">
        <v>12372</v>
      </c>
      <c r="D1141" s="176" t="s">
        <v>12373</v>
      </c>
      <c r="E1141" s="176" t="s">
        <v>7271</v>
      </c>
      <c r="F1141" s="176" t="s">
        <v>9389</v>
      </c>
      <c r="G1141" s="176" t="s">
        <v>12375</v>
      </c>
      <c r="H1141" s="176" t="s">
        <v>9389</v>
      </c>
      <c r="I1141" s="176" t="s">
        <v>6875</v>
      </c>
      <c r="J1141" s="176" t="s">
        <v>6875</v>
      </c>
      <c r="K1141" s="176" t="s">
        <v>6875</v>
      </c>
      <c r="L1141" s="176" t="s">
        <v>857</v>
      </c>
    </row>
    <row r="1142" spans="1:12" ht="33.75" x14ac:dyDescent="0.25">
      <c r="A1142" s="177" t="s">
        <v>12379</v>
      </c>
      <c r="B1142" s="177" t="s">
        <v>12376</v>
      </c>
      <c r="C1142" s="177" t="s">
        <v>12377</v>
      </c>
      <c r="D1142" s="177" t="s">
        <v>12378</v>
      </c>
      <c r="E1142" s="177" t="s">
        <v>7742</v>
      </c>
      <c r="F1142" s="177" t="s">
        <v>7743</v>
      </c>
      <c r="G1142" s="177" t="s">
        <v>7028</v>
      </c>
      <c r="H1142" s="177" t="s">
        <v>7743</v>
      </c>
      <c r="I1142" s="177" t="s">
        <v>6875</v>
      </c>
      <c r="J1142" s="177" t="s">
        <v>6875</v>
      </c>
      <c r="K1142" s="177" t="s">
        <v>6875</v>
      </c>
      <c r="L1142" s="177" t="s">
        <v>857</v>
      </c>
    </row>
    <row r="1143" spans="1:12" ht="33.75" x14ac:dyDescent="0.25">
      <c r="A1143" s="176" t="s">
        <v>12383</v>
      </c>
      <c r="B1143" s="176" t="s">
        <v>12380</v>
      </c>
      <c r="C1143" s="176" t="s">
        <v>12381</v>
      </c>
      <c r="D1143" s="176" t="s">
        <v>12382</v>
      </c>
      <c r="E1143" s="176" t="s">
        <v>9665</v>
      </c>
      <c r="F1143" s="176" t="s">
        <v>12384</v>
      </c>
      <c r="G1143" s="176" t="s">
        <v>7028</v>
      </c>
      <c r="H1143" s="176" t="s">
        <v>12384</v>
      </c>
      <c r="I1143" s="176" t="s">
        <v>6875</v>
      </c>
      <c r="J1143" s="176" t="s">
        <v>6875</v>
      </c>
      <c r="K1143" s="176" t="s">
        <v>6875</v>
      </c>
      <c r="L1143" s="176" t="s">
        <v>857</v>
      </c>
    </row>
    <row r="1144" spans="1:12" ht="45" x14ac:dyDescent="0.25">
      <c r="A1144" s="177" t="s">
        <v>754</v>
      </c>
      <c r="B1144" s="177" t="s">
        <v>12385</v>
      </c>
      <c r="C1144" s="177" t="s">
        <v>12386</v>
      </c>
      <c r="D1144" s="177" t="s">
        <v>756</v>
      </c>
      <c r="E1144" s="177" t="s">
        <v>7914</v>
      </c>
      <c r="F1144" s="177" t="s">
        <v>7915</v>
      </c>
      <c r="G1144" s="177" t="s">
        <v>7028</v>
      </c>
      <c r="H1144" s="177" t="s">
        <v>7915</v>
      </c>
      <c r="I1144" s="177" t="s">
        <v>6875</v>
      </c>
      <c r="J1144" s="177" t="s">
        <v>6875</v>
      </c>
      <c r="K1144" s="177" t="s">
        <v>6875</v>
      </c>
      <c r="L1144" s="177" t="s">
        <v>857</v>
      </c>
    </row>
    <row r="1145" spans="1:12" ht="33.75" x14ac:dyDescent="0.25">
      <c r="A1145" s="176" t="s">
        <v>12390</v>
      </c>
      <c r="B1145" s="176" t="s">
        <v>12387</v>
      </c>
      <c r="C1145" s="176" t="s">
        <v>12388</v>
      </c>
      <c r="D1145" s="176" t="s">
        <v>12389</v>
      </c>
      <c r="E1145" s="176" t="s">
        <v>7914</v>
      </c>
      <c r="F1145" s="176" t="s">
        <v>7915</v>
      </c>
      <c r="G1145" s="176" t="s">
        <v>7028</v>
      </c>
      <c r="H1145" s="176" t="s">
        <v>7915</v>
      </c>
      <c r="I1145" s="176" t="s">
        <v>6875</v>
      </c>
      <c r="J1145" s="176" t="s">
        <v>6875</v>
      </c>
      <c r="K1145" s="176" t="s">
        <v>6875</v>
      </c>
      <c r="L1145" s="176" t="s">
        <v>8255</v>
      </c>
    </row>
    <row r="1146" spans="1:12" ht="33.75" x14ac:dyDescent="0.25">
      <c r="A1146" s="177" t="s">
        <v>780</v>
      </c>
      <c r="B1146" s="177" t="s">
        <v>12391</v>
      </c>
      <c r="C1146" s="177" t="s">
        <v>12392</v>
      </c>
      <c r="D1146" s="177" t="s">
        <v>12393</v>
      </c>
      <c r="E1146" s="177" t="s">
        <v>9665</v>
      </c>
      <c r="F1146" s="177" t="s">
        <v>9666</v>
      </c>
      <c r="G1146" s="177" t="s">
        <v>7028</v>
      </c>
      <c r="H1146" s="177" t="s">
        <v>9666</v>
      </c>
      <c r="I1146" s="177" t="s">
        <v>6875</v>
      </c>
      <c r="J1146" s="177" t="s">
        <v>6875</v>
      </c>
      <c r="K1146" s="177" t="s">
        <v>6875</v>
      </c>
      <c r="L1146" s="177" t="s">
        <v>857</v>
      </c>
    </row>
    <row r="1147" spans="1:12" ht="56.25" x14ac:dyDescent="0.25">
      <c r="A1147" s="176" t="s">
        <v>12397</v>
      </c>
      <c r="B1147" s="176" t="s">
        <v>12394</v>
      </c>
      <c r="C1147" s="176" t="s">
        <v>12395</v>
      </c>
      <c r="D1147" s="176" t="s">
        <v>12396</v>
      </c>
      <c r="E1147" s="176" t="s">
        <v>7403</v>
      </c>
      <c r="F1147" s="176" t="s">
        <v>7404</v>
      </c>
      <c r="G1147" s="176" t="s">
        <v>7028</v>
      </c>
      <c r="H1147" s="176" t="s">
        <v>7404</v>
      </c>
      <c r="I1147" s="176" t="s">
        <v>6875</v>
      </c>
      <c r="J1147" s="176" t="s">
        <v>6875</v>
      </c>
      <c r="K1147" s="176" t="s">
        <v>6875</v>
      </c>
      <c r="L1147" s="176" t="s">
        <v>857</v>
      </c>
    </row>
    <row r="1148" spans="1:12" ht="33.75" x14ac:dyDescent="0.25">
      <c r="A1148" s="177" t="s">
        <v>12401</v>
      </c>
      <c r="B1148" s="177" t="s">
        <v>12398</v>
      </c>
      <c r="C1148" s="177" t="s">
        <v>12399</v>
      </c>
      <c r="D1148" s="177" t="s">
        <v>12400</v>
      </c>
      <c r="E1148" s="177" t="s">
        <v>11644</v>
      </c>
      <c r="F1148" s="177" t="s">
        <v>11645</v>
      </c>
      <c r="G1148" s="177" t="s">
        <v>6891</v>
      </c>
      <c r="H1148" s="177" t="s">
        <v>12402</v>
      </c>
      <c r="I1148" s="177" t="s">
        <v>11153</v>
      </c>
      <c r="J1148" s="177" t="s">
        <v>6875</v>
      </c>
      <c r="K1148" s="177" t="s">
        <v>6875</v>
      </c>
      <c r="L1148" s="177" t="s">
        <v>857</v>
      </c>
    </row>
    <row r="1149" spans="1:12" ht="45" x14ac:dyDescent="0.25">
      <c r="A1149" s="176" t="s">
        <v>6875</v>
      </c>
      <c r="B1149" s="176" t="s">
        <v>12403</v>
      </c>
      <c r="C1149" s="176" t="s">
        <v>12404</v>
      </c>
      <c r="D1149" s="176" t="s">
        <v>12405</v>
      </c>
      <c r="E1149" s="176" t="s">
        <v>7914</v>
      </c>
      <c r="F1149" s="176" t="s">
        <v>7915</v>
      </c>
      <c r="G1149" s="176" t="s">
        <v>7028</v>
      </c>
      <c r="H1149" s="176" t="s">
        <v>7915</v>
      </c>
      <c r="I1149" s="176" t="s">
        <v>6875</v>
      </c>
      <c r="J1149" s="176" t="s">
        <v>6875</v>
      </c>
      <c r="K1149" s="176" t="s">
        <v>6875</v>
      </c>
      <c r="L1149" s="176" t="s">
        <v>857</v>
      </c>
    </row>
    <row r="1150" spans="1:12" ht="101.25" x14ac:dyDescent="0.25">
      <c r="A1150" s="177" t="s">
        <v>12409</v>
      </c>
      <c r="B1150" s="177" t="s">
        <v>12406</v>
      </c>
      <c r="C1150" s="177" t="s">
        <v>12407</v>
      </c>
      <c r="D1150" s="177" t="s">
        <v>12408</v>
      </c>
      <c r="E1150" s="177" t="s">
        <v>12410</v>
      </c>
      <c r="F1150" s="177" t="s">
        <v>12411</v>
      </c>
      <c r="G1150" s="177" t="s">
        <v>7085</v>
      </c>
      <c r="H1150" s="177" t="s">
        <v>12412</v>
      </c>
      <c r="I1150" s="177" t="s">
        <v>6875</v>
      </c>
      <c r="J1150" s="177" t="s">
        <v>6875</v>
      </c>
      <c r="K1150" s="177" t="s">
        <v>6875</v>
      </c>
      <c r="L1150" s="177" t="s">
        <v>7643</v>
      </c>
    </row>
    <row r="1151" spans="1:12" ht="33.75" x14ac:dyDescent="0.25">
      <c r="A1151" s="176" t="s">
        <v>12416</v>
      </c>
      <c r="B1151" s="176" t="s">
        <v>12413</v>
      </c>
      <c r="C1151" s="176" t="s">
        <v>12414</v>
      </c>
      <c r="D1151" s="176" t="s">
        <v>12415</v>
      </c>
      <c r="E1151" s="176" t="s">
        <v>7742</v>
      </c>
      <c r="F1151" s="176" t="s">
        <v>7743</v>
      </c>
      <c r="G1151" s="176" t="s">
        <v>7028</v>
      </c>
      <c r="H1151" s="176" t="s">
        <v>7743</v>
      </c>
      <c r="I1151" s="176" t="s">
        <v>6875</v>
      </c>
      <c r="J1151" s="176" t="s">
        <v>6875</v>
      </c>
      <c r="K1151" s="176" t="s">
        <v>6875</v>
      </c>
      <c r="L1151" s="176" t="s">
        <v>857</v>
      </c>
    </row>
    <row r="1152" spans="1:12" ht="56.25" x14ac:dyDescent="0.25">
      <c r="A1152" s="177" t="s">
        <v>4797</v>
      </c>
      <c r="B1152" s="177" t="s">
        <v>12417</v>
      </c>
      <c r="C1152" s="177" t="s">
        <v>12418</v>
      </c>
      <c r="D1152" s="177" t="s">
        <v>4799</v>
      </c>
      <c r="E1152" s="177" t="s">
        <v>12419</v>
      </c>
      <c r="F1152" s="177" t="s">
        <v>12420</v>
      </c>
      <c r="G1152" s="177" t="s">
        <v>7324</v>
      </c>
      <c r="H1152" s="177" t="s">
        <v>12421</v>
      </c>
      <c r="I1152" s="177" t="s">
        <v>6875</v>
      </c>
      <c r="J1152" s="177" t="s">
        <v>6875</v>
      </c>
      <c r="K1152" s="177" t="s">
        <v>6875</v>
      </c>
      <c r="L1152" s="177" t="s">
        <v>857</v>
      </c>
    </row>
    <row r="1153" spans="1:12" ht="101.25" x14ac:dyDescent="0.25">
      <c r="A1153" s="176" t="s">
        <v>5996</v>
      </c>
      <c r="B1153" s="176" t="s">
        <v>12422</v>
      </c>
      <c r="C1153" s="176" t="s">
        <v>12423</v>
      </c>
      <c r="D1153" s="176" t="s">
        <v>6240</v>
      </c>
      <c r="E1153" s="176" t="s">
        <v>12424</v>
      </c>
      <c r="F1153" s="176" t="s">
        <v>12425</v>
      </c>
      <c r="G1153" s="176" t="s">
        <v>7085</v>
      </c>
      <c r="H1153" s="176" t="s">
        <v>12425</v>
      </c>
      <c r="I1153" s="176" t="s">
        <v>11153</v>
      </c>
      <c r="J1153" s="176" t="s">
        <v>6875</v>
      </c>
      <c r="K1153" s="176" t="s">
        <v>6875</v>
      </c>
      <c r="L1153" s="176" t="s">
        <v>857</v>
      </c>
    </row>
    <row r="1154" spans="1:12" ht="67.5" x14ac:dyDescent="0.25">
      <c r="A1154" s="177" t="s">
        <v>1155</v>
      </c>
      <c r="B1154" s="177" t="s">
        <v>12426</v>
      </c>
      <c r="C1154" s="177" t="s">
        <v>12427</v>
      </c>
      <c r="D1154" s="177" t="s">
        <v>1156</v>
      </c>
      <c r="E1154" s="177" t="s">
        <v>12428</v>
      </c>
      <c r="F1154" s="177" t="s">
        <v>12429</v>
      </c>
      <c r="G1154" s="177" t="s">
        <v>11751</v>
      </c>
      <c r="H1154" s="177" t="s">
        <v>12429</v>
      </c>
      <c r="I1154" s="177" t="s">
        <v>6875</v>
      </c>
      <c r="J1154" s="177" t="s">
        <v>6875</v>
      </c>
      <c r="K1154" s="177" t="s">
        <v>6875</v>
      </c>
      <c r="L1154" s="177" t="s">
        <v>857</v>
      </c>
    </row>
    <row r="1155" spans="1:12" ht="45" x14ac:dyDescent="0.25">
      <c r="A1155" s="176" t="s">
        <v>1129</v>
      </c>
      <c r="B1155" s="176" t="s">
        <v>12430</v>
      </c>
      <c r="C1155" s="176" t="s">
        <v>12431</v>
      </c>
      <c r="D1155" s="176" t="s">
        <v>1131</v>
      </c>
      <c r="E1155" s="176" t="s">
        <v>9136</v>
      </c>
      <c r="F1155" s="176" t="s">
        <v>12432</v>
      </c>
      <c r="G1155" s="176" t="s">
        <v>8091</v>
      </c>
      <c r="H1155" s="176" t="s">
        <v>12432</v>
      </c>
      <c r="I1155" s="176" t="s">
        <v>6875</v>
      </c>
      <c r="J1155" s="176" t="s">
        <v>6875</v>
      </c>
      <c r="K1155" s="176" t="s">
        <v>6875</v>
      </c>
      <c r="L1155" s="176" t="s">
        <v>857</v>
      </c>
    </row>
    <row r="1156" spans="1:12" ht="67.5" x14ac:dyDescent="0.25">
      <c r="A1156" s="177" t="s">
        <v>12435</v>
      </c>
      <c r="B1156" s="177" t="s">
        <v>12433</v>
      </c>
      <c r="C1156" s="177" t="s">
        <v>12434</v>
      </c>
      <c r="D1156" s="177" t="s">
        <v>1190</v>
      </c>
      <c r="E1156" s="177" t="s">
        <v>12436</v>
      </c>
      <c r="F1156" s="177" t="s">
        <v>12437</v>
      </c>
      <c r="G1156" s="177" t="s">
        <v>7889</v>
      </c>
      <c r="H1156" s="177" t="s">
        <v>12438</v>
      </c>
      <c r="I1156" s="177" t="s">
        <v>6875</v>
      </c>
      <c r="J1156" s="177" t="s">
        <v>6875</v>
      </c>
      <c r="K1156" s="177" t="s">
        <v>6875</v>
      </c>
      <c r="L1156" s="177" t="s">
        <v>857</v>
      </c>
    </row>
    <row r="1157" spans="1:12" ht="78.75" x14ac:dyDescent="0.25">
      <c r="A1157" s="176" t="s">
        <v>1083</v>
      </c>
      <c r="B1157" s="176" t="s">
        <v>12439</v>
      </c>
      <c r="C1157" s="176" t="s">
        <v>12440</v>
      </c>
      <c r="D1157" s="176" t="s">
        <v>12441</v>
      </c>
      <c r="E1157" s="176" t="s">
        <v>7039</v>
      </c>
      <c r="F1157" s="176" t="s">
        <v>7040</v>
      </c>
      <c r="G1157" s="176" t="s">
        <v>7041</v>
      </c>
      <c r="H1157" s="176" t="s">
        <v>7040</v>
      </c>
      <c r="I1157" s="176" t="s">
        <v>6875</v>
      </c>
      <c r="J1157" s="176" t="s">
        <v>6875</v>
      </c>
      <c r="K1157" s="176" t="s">
        <v>6875</v>
      </c>
      <c r="L1157" s="176" t="s">
        <v>6917</v>
      </c>
    </row>
    <row r="1158" spans="1:12" ht="56.25" x14ac:dyDescent="0.25">
      <c r="A1158" s="177" t="s">
        <v>12445</v>
      </c>
      <c r="B1158" s="177" t="s">
        <v>12442</v>
      </c>
      <c r="C1158" s="177" t="s">
        <v>12443</v>
      </c>
      <c r="D1158" s="177" t="s">
        <v>12444</v>
      </c>
      <c r="E1158" s="177" t="s">
        <v>9074</v>
      </c>
      <c r="F1158" s="177" t="s">
        <v>9075</v>
      </c>
      <c r="G1158" s="177" t="s">
        <v>7028</v>
      </c>
      <c r="H1158" s="177" t="s">
        <v>9075</v>
      </c>
      <c r="I1158" s="177" t="s">
        <v>6875</v>
      </c>
      <c r="J1158" s="177" t="s">
        <v>6875</v>
      </c>
      <c r="K1158" s="177" t="s">
        <v>6875</v>
      </c>
      <c r="L1158" s="177" t="s">
        <v>6917</v>
      </c>
    </row>
    <row r="1159" spans="1:12" ht="78.75" x14ac:dyDescent="0.25">
      <c r="A1159" s="176" t="s">
        <v>1083</v>
      </c>
      <c r="B1159" s="176" t="s">
        <v>12446</v>
      </c>
      <c r="C1159" s="176" t="s">
        <v>12447</v>
      </c>
      <c r="D1159" s="176" t="s">
        <v>12448</v>
      </c>
      <c r="E1159" s="176" t="s">
        <v>7355</v>
      </c>
      <c r="F1159" s="176" t="s">
        <v>7356</v>
      </c>
      <c r="G1159" s="176" t="s">
        <v>6994</v>
      </c>
      <c r="H1159" s="176" t="s">
        <v>7357</v>
      </c>
      <c r="I1159" s="176" t="s">
        <v>6875</v>
      </c>
      <c r="J1159" s="176" t="s">
        <v>6875</v>
      </c>
      <c r="K1159" s="176" t="s">
        <v>6875</v>
      </c>
      <c r="L1159" s="176" t="s">
        <v>6917</v>
      </c>
    </row>
    <row r="1160" spans="1:12" ht="45" x14ac:dyDescent="0.25">
      <c r="A1160" s="177" t="s">
        <v>1083</v>
      </c>
      <c r="B1160" s="177" t="s">
        <v>12449</v>
      </c>
      <c r="C1160" s="177" t="s">
        <v>12450</v>
      </c>
      <c r="D1160" s="177" t="s">
        <v>12451</v>
      </c>
      <c r="E1160" s="177" t="s">
        <v>7355</v>
      </c>
      <c r="F1160" s="177" t="s">
        <v>7356</v>
      </c>
      <c r="G1160" s="177" t="s">
        <v>6994</v>
      </c>
      <c r="H1160" s="177" t="s">
        <v>7357</v>
      </c>
      <c r="I1160" s="177" t="s">
        <v>6875</v>
      </c>
      <c r="J1160" s="177" t="s">
        <v>6875</v>
      </c>
      <c r="K1160" s="177" t="s">
        <v>6875</v>
      </c>
      <c r="L1160" s="177" t="s">
        <v>6917</v>
      </c>
    </row>
    <row r="1161" spans="1:12" ht="67.5" x14ac:dyDescent="0.25">
      <c r="A1161" s="176" t="s">
        <v>12455</v>
      </c>
      <c r="B1161" s="176" t="s">
        <v>12452</v>
      </c>
      <c r="C1161" s="176" t="s">
        <v>12453</v>
      </c>
      <c r="D1161" s="176" t="s">
        <v>12454</v>
      </c>
      <c r="E1161" s="176" t="s">
        <v>12456</v>
      </c>
      <c r="F1161" s="176" t="s">
        <v>12457</v>
      </c>
      <c r="G1161" s="176" t="s">
        <v>7577</v>
      </c>
      <c r="H1161" s="176" t="s">
        <v>12457</v>
      </c>
      <c r="I1161" s="176" t="s">
        <v>6875</v>
      </c>
      <c r="J1161" s="176" t="s">
        <v>6875</v>
      </c>
      <c r="K1161" s="176" t="s">
        <v>6875</v>
      </c>
      <c r="L1161" s="176" t="s">
        <v>6917</v>
      </c>
    </row>
    <row r="1162" spans="1:12" ht="45" x14ac:dyDescent="0.25">
      <c r="A1162" s="177" t="s">
        <v>12461</v>
      </c>
      <c r="B1162" s="177" t="s">
        <v>12458</v>
      </c>
      <c r="C1162" s="177" t="s">
        <v>12459</v>
      </c>
      <c r="D1162" s="177" t="s">
        <v>12460</v>
      </c>
      <c r="E1162" s="177" t="s">
        <v>8056</v>
      </c>
      <c r="F1162" s="177" t="s">
        <v>8057</v>
      </c>
      <c r="G1162" s="177" t="s">
        <v>6994</v>
      </c>
      <c r="H1162" s="177" t="s">
        <v>8057</v>
      </c>
      <c r="I1162" s="177" t="s">
        <v>6875</v>
      </c>
      <c r="J1162" s="177" t="s">
        <v>6875</v>
      </c>
      <c r="K1162" s="177" t="s">
        <v>6875</v>
      </c>
      <c r="L1162" s="177" t="s">
        <v>6917</v>
      </c>
    </row>
    <row r="1163" spans="1:12" ht="67.5" x14ac:dyDescent="0.25">
      <c r="A1163" s="176" t="s">
        <v>1083</v>
      </c>
      <c r="B1163" s="176" t="s">
        <v>12462</v>
      </c>
      <c r="C1163" s="176" t="s">
        <v>12463</v>
      </c>
      <c r="D1163" s="176" t="s">
        <v>12464</v>
      </c>
      <c r="E1163" s="176" t="s">
        <v>9857</v>
      </c>
      <c r="F1163" s="176" t="s">
        <v>9858</v>
      </c>
      <c r="G1163" s="176" t="s">
        <v>8091</v>
      </c>
      <c r="H1163" s="176" t="s">
        <v>9858</v>
      </c>
      <c r="I1163" s="176" t="s">
        <v>6875</v>
      </c>
      <c r="J1163" s="176" t="s">
        <v>6875</v>
      </c>
      <c r="K1163" s="176" t="s">
        <v>6875</v>
      </c>
      <c r="L1163" s="176" t="s">
        <v>6917</v>
      </c>
    </row>
    <row r="1164" spans="1:12" ht="56.25" x14ac:dyDescent="0.25">
      <c r="A1164" s="177" t="s">
        <v>12468</v>
      </c>
      <c r="B1164" s="177" t="s">
        <v>12465</v>
      </c>
      <c r="C1164" s="177" t="s">
        <v>12466</v>
      </c>
      <c r="D1164" s="177" t="s">
        <v>12467</v>
      </c>
      <c r="E1164" s="177" t="s">
        <v>7540</v>
      </c>
      <c r="F1164" s="177" t="s">
        <v>9904</v>
      </c>
      <c r="G1164" s="177" t="s">
        <v>7035</v>
      </c>
      <c r="H1164" s="177" t="s">
        <v>9904</v>
      </c>
      <c r="I1164" s="177" t="s">
        <v>6875</v>
      </c>
      <c r="J1164" s="177" t="s">
        <v>6875</v>
      </c>
      <c r="K1164" s="177" t="s">
        <v>6875</v>
      </c>
      <c r="L1164" s="177" t="s">
        <v>6917</v>
      </c>
    </row>
    <row r="1165" spans="1:12" ht="45" x14ac:dyDescent="0.25">
      <c r="A1165" s="176" t="s">
        <v>1180</v>
      </c>
      <c r="B1165" s="176" t="s">
        <v>12469</v>
      </c>
      <c r="C1165" s="176" t="s">
        <v>12470</v>
      </c>
      <c r="D1165" s="176" t="s">
        <v>1182</v>
      </c>
      <c r="E1165" s="176" t="s">
        <v>8165</v>
      </c>
      <c r="F1165" s="176" t="s">
        <v>8166</v>
      </c>
      <c r="G1165" s="176" t="s">
        <v>7721</v>
      </c>
      <c r="H1165" s="176" t="s">
        <v>8167</v>
      </c>
      <c r="I1165" s="176" t="s">
        <v>6875</v>
      </c>
      <c r="J1165" s="176" t="s">
        <v>6875</v>
      </c>
      <c r="K1165" s="176" t="s">
        <v>6875</v>
      </c>
      <c r="L1165" s="176" t="s">
        <v>857</v>
      </c>
    </row>
    <row r="1166" spans="1:12" ht="45" x14ac:dyDescent="0.25">
      <c r="A1166" s="177" t="s">
        <v>12474</v>
      </c>
      <c r="B1166" s="177" t="s">
        <v>12471</v>
      </c>
      <c r="C1166" s="177" t="s">
        <v>12472</v>
      </c>
      <c r="D1166" s="177" t="s">
        <v>12473</v>
      </c>
      <c r="E1166" s="177" t="s">
        <v>12475</v>
      </c>
      <c r="F1166" s="177" t="s">
        <v>11855</v>
      </c>
      <c r="G1166" s="177" t="s">
        <v>7035</v>
      </c>
      <c r="H1166" s="177" t="s">
        <v>11855</v>
      </c>
      <c r="I1166" s="177" t="s">
        <v>6875</v>
      </c>
      <c r="J1166" s="177" t="s">
        <v>6875</v>
      </c>
      <c r="K1166" s="177" t="s">
        <v>6875</v>
      </c>
      <c r="L1166" s="177" t="s">
        <v>857</v>
      </c>
    </row>
    <row r="1167" spans="1:12" ht="56.25" x14ac:dyDescent="0.25">
      <c r="A1167" s="176" t="s">
        <v>6875</v>
      </c>
      <c r="B1167" s="176" t="s">
        <v>12476</v>
      </c>
      <c r="C1167" s="176" t="s">
        <v>12477</v>
      </c>
      <c r="D1167" s="176" t="s">
        <v>12478</v>
      </c>
      <c r="E1167" s="176" t="s">
        <v>6992</v>
      </c>
      <c r="F1167" s="176" t="s">
        <v>6993</v>
      </c>
      <c r="G1167" s="176" t="s">
        <v>6994</v>
      </c>
      <c r="H1167" s="176" t="s">
        <v>6995</v>
      </c>
      <c r="I1167" s="176" t="s">
        <v>6875</v>
      </c>
      <c r="J1167" s="176" t="s">
        <v>6875</v>
      </c>
      <c r="K1167" s="176" t="s">
        <v>6875</v>
      </c>
      <c r="L1167" s="176" t="s">
        <v>857</v>
      </c>
    </row>
    <row r="1168" spans="1:12" ht="33.75" x14ac:dyDescent="0.25">
      <c r="A1168" s="177" t="s">
        <v>12482</v>
      </c>
      <c r="B1168" s="177" t="s">
        <v>12479</v>
      </c>
      <c r="C1168" s="177" t="s">
        <v>12480</v>
      </c>
      <c r="D1168" s="177" t="s">
        <v>12481</v>
      </c>
      <c r="E1168" s="177" t="s">
        <v>12168</v>
      </c>
      <c r="F1168" s="177" t="s">
        <v>12169</v>
      </c>
      <c r="G1168" s="177" t="s">
        <v>7028</v>
      </c>
      <c r="H1168" s="177" t="s">
        <v>12170</v>
      </c>
      <c r="I1168" s="177" t="s">
        <v>6875</v>
      </c>
      <c r="J1168" s="177" t="s">
        <v>6875</v>
      </c>
      <c r="K1168" s="177" t="s">
        <v>6875</v>
      </c>
      <c r="L1168" s="177" t="s">
        <v>857</v>
      </c>
    </row>
    <row r="1169" spans="1:12" ht="56.25" x14ac:dyDescent="0.25">
      <c r="A1169" s="176" t="s">
        <v>12486</v>
      </c>
      <c r="B1169" s="176" t="s">
        <v>12483</v>
      </c>
      <c r="C1169" s="176" t="s">
        <v>12484</v>
      </c>
      <c r="D1169" s="176" t="s">
        <v>12485</v>
      </c>
      <c r="E1169" s="176" t="s">
        <v>12487</v>
      </c>
      <c r="F1169" s="176" t="s">
        <v>12488</v>
      </c>
      <c r="G1169" s="176" t="s">
        <v>7577</v>
      </c>
      <c r="H1169" s="176" t="s">
        <v>12488</v>
      </c>
      <c r="I1169" s="176" t="s">
        <v>6875</v>
      </c>
      <c r="J1169" s="176" t="s">
        <v>6875</v>
      </c>
      <c r="K1169" s="176" t="s">
        <v>6875</v>
      </c>
      <c r="L1169" s="176" t="s">
        <v>857</v>
      </c>
    </row>
    <row r="1170" spans="1:12" ht="45" x14ac:dyDescent="0.25">
      <c r="A1170" s="177" t="s">
        <v>12492</v>
      </c>
      <c r="B1170" s="177" t="s">
        <v>12489</v>
      </c>
      <c r="C1170" s="177" t="s">
        <v>12490</v>
      </c>
      <c r="D1170" s="177" t="s">
        <v>12491</v>
      </c>
      <c r="E1170" s="177" t="s">
        <v>12493</v>
      </c>
      <c r="F1170" s="177" t="s">
        <v>12494</v>
      </c>
      <c r="G1170" s="177" t="s">
        <v>6883</v>
      </c>
      <c r="H1170" s="177" t="s">
        <v>12494</v>
      </c>
      <c r="I1170" s="177" t="s">
        <v>6875</v>
      </c>
      <c r="J1170" s="177" t="s">
        <v>6875</v>
      </c>
      <c r="K1170" s="177" t="s">
        <v>7092</v>
      </c>
      <c r="L1170" s="177" t="s">
        <v>857</v>
      </c>
    </row>
    <row r="1171" spans="1:12" ht="45" x14ac:dyDescent="0.25">
      <c r="A1171" s="176" t="s">
        <v>12498</v>
      </c>
      <c r="B1171" s="176" t="s">
        <v>12495</v>
      </c>
      <c r="C1171" s="176" t="s">
        <v>12496</v>
      </c>
      <c r="D1171" s="176" t="s">
        <v>12497</v>
      </c>
      <c r="E1171" s="176" t="s">
        <v>10468</v>
      </c>
      <c r="F1171" s="176" t="s">
        <v>10469</v>
      </c>
      <c r="G1171" s="176" t="s">
        <v>6994</v>
      </c>
      <c r="H1171" s="176" t="s">
        <v>10469</v>
      </c>
      <c r="I1171" s="176" t="s">
        <v>6875</v>
      </c>
      <c r="J1171" s="176" t="s">
        <v>6875</v>
      </c>
      <c r="K1171" s="176" t="s">
        <v>6875</v>
      </c>
      <c r="L1171" s="176" t="s">
        <v>857</v>
      </c>
    </row>
    <row r="1172" spans="1:12" ht="33.75" x14ac:dyDescent="0.25">
      <c r="A1172" s="177" t="s">
        <v>12502</v>
      </c>
      <c r="B1172" s="177" t="s">
        <v>12499</v>
      </c>
      <c r="C1172" s="177" t="s">
        <v>12500</v>
      </c>
      <c r="D1172" s="177" t="s">
        <v>12501</v>
      </c>
      <c r="E1172" s="177" t="s">
        <v>7265</v>
      </c>
      <c r="F1172" s="177" t="s">
        <v>7266</v>
      </c>
      <c r="G1172" s="177" t="s">
        <v>7267</v>
      </c>
      <c r="H1172" s="177" t="s">
        <v>7268</v>
      </c>
      <c r="I1172" s="177" t="s">
        <v>6875</v>
      </c>
      <c r="J1172" s="177" t="s">
        <v>6875</v>
      </c>
      <c r="K1172" s="177" t="s">
        <v>6875</v>
      </c>
      <c r="L1172" s="177" t="s">
        <v>857</v>
      </c>
    </row>
    <row r="1173" spans="1:12" ht="45" x14ac:dyDescent="0.25">
      <c r="A1173" s="176" t="s">
        <v>12506</v>
      </c>
      <c r="B1173" s="176" t="s">
        <v>12503</v>
      </c>
      <c r="C1173" s="176" t="s">
        <v>12504</v>
      </c>
      <c r="D1173" s="176" t="s">
        <v>12505</v>
      </c>
      <c r="E1173" s="176" t="s">
        <v>9851</v>
      </c>
      <c r="F1173" s="176" t="s">
        <v>12507</v>
      </c>
      <c r="G1173" s="176" t="s">
        <v>7154</v>
      </c>
      <c r="H1173" s="176" t="s">
        <v>12507</v>
      </c>
      <c r="I1173" s="176" t="s">
        <v>6875</v>
      </c>
      <c r="J1173" s="176" t="s">
        <v>6875</v>
      </c>
      <c r="K1173" s="176" t="s">
        <v>6875</v>
      </c>
      <c r="L1173" s="176" t="s">
        <v>857</v>
      </c>
    </row>
    <row r="1174" spans="1:12" ht="45" x14ac:dyDescent="0.25">
      <c r="A1174" s="177" t="s">
        <v>12511</v>
      </c>
      <c r="B1174" s="177" t="s">
        <v>12508</v>
      </c>
      <c r="C1174" s="177" t="s">
        <v>12509</v>
      </c>
      <c r="D1174" s="177" t="s">
        <v>12510</v>
      </c>
      <c r="E1174" s="177" t="s">
        <v>12512</v>
      </c>
      <c r="F1174" s="177" t="s">
        <v>12513</v>
      </c>
      <c r="G1174" s="177" t="s">
        <v>7028</v>
      </c>
      <c r="H1174" s="177" t="s">
        <v>12513</v>
      </c>
      <c r="I1174" s="177" t="s">
        <v>6875</v>
      </c>
      <c r="J1174" s="177" t="s">
        <v>6875</v>
      </c>
      <c r="K1174" s="177" t="s">
        <v>6875</v>
      </c>
      <c r="L1174" s="177" t="s">
        <v>857</v>
      </c>
    </row>
    <row r="1175" spans="1:12" ht="56.25" x14ac:dyDescent="0.25">
      <c r="A1175" s="176" t="s">
        <v>12517</v>
      </c>
      <c r="B1175" s="176" t="s">
        <v>12514</v>
      </c>
      <c r="C1175" s="176" t="s">
        <v>12515</v>
      </c>
      <c r="D1175" s="176" t="s">
        <v>12516</v>
      </c>
      <c r="E1175" s="176" t="s">
        <v>12518</v>
      </c>
      <c r="F1175" s="176" t="s">
        <v>12519</v>
      </c>
      <c r="G1175" s="176" t="s">
        <v>6970</v>
      </c>
      <c r="H1175" s="176" t="s">
        <v>12520</v>
      </c>
      <c r="I1175" s="176" t="s">
        <v>6875</v>
      </c>
      <c r="J1175" s="176" t="s">
        <v>6875</v>
      </c>
      <c r="K1175" s="176" t="s">
        <v>7231</v>
      </c>
      <c r="L1175" s="176" t="s">
        <v>6884</v>
      </c>
    </row>
    <row r="1176" spans="1:12" ht="33.75" x14ac:dyDescent="0.25">
      <c r="A1176" s="177" t="s">
        <v>12524</v>
      </c>
      <c r="B1176" s="177" t="s">
        <v>12521</v>
      </c>
      <c r="C1176" s="177" t="s">
        <v>12522</v>
      </c>
      <c r="D1176" s="177" t="s">
        <v>12523</v>
      </c>
      <c r="E1176" s="177" t="s">
        <v>7039</v>
      </c>
      <c r="F1176" s="177" t="s">
        <v>7040</v>
      </c>
      <c r="G1176" s="177" t="s">
        <v>6875</v>
      </c>
      <c r="H1176" s="177" t="s">
        <v>7040</v>
      </c>
      <c r="I1176" s="177" t="s">
        <v>6875</v>
      </c>
      <c r="J1176" s="177" t="s">
        <v>6875</v>
      </c>
      <c r="K1176" s="177" t="s">
        <v>6875</v>
      </c>
      <c r="L1176" s="177" t="s">
        <v>857</v>
      </c>
    </row>
    <row r="1177" spans="1:12" ht="33.75" x14ac:dyDescent="0.25">
      <c r="A1177" s="176" t="s">
        <v>12528</v>
      </c>
      <c r="B1177" s="176" t="s">
        <v>12525</v>
      </c>
      <c r="C1177" s="176" t="s">
        <v>12526</v>
      </c>
      <c r="D1177" s="176" t="s">
        <v>12527</v>
      </c>
      <c r="E1177" s="176" t="s">
        <v>7966</v>
      </c>
      <c r="F1177" s="176" t="s">
        <v>7967</v>
      </c>
      <c r="G1177" s="176" t="s">
        <v>6883</v>
      </c>
      <c r="H1177" s="176" t="s">
        <v>7967</v>
      </c>
      <c r="I1177" s="176" t="s">
        <v>6875</v>
      </c>
      <c r="J1177" s="176" t="s">
        <v>6875</v>
      </c>
      <c r="K1177" s="176" t="s">
        <v>6875</v>
      </c>
      <c r="L1177" s="176" t="s">
        <v>857</v>
      </c>
    </row>
    <row r="1178" spans="1:12" ht="67.5" x14ac:dyDescent="0.25">
      <c r="A1178" s="177" t="s">
        <v>6875</v>
      </c>
      <c r="B1178" s="177" t="s">
        <v>12529</v>
      </c>
      <c r="C1178" s="177" t="s">
        <v>12530</v>
      </c>
      <c r="D1178" s="177" t="s">
        <v>12531</v>
      </c>
      <c r="E1178" s="177" t="s">
        <v>7403</v>
      </c>
      <c r="F1178" s="177" t="s">
        <v>7404</v>
      </c>
      <c r="G1178" s="177" t="s">
        <v>7028</v>
      </c>
      <c r="H1178" s="177" t="s">
        <v>7404</v>
      </c>
      <c r="I1178" s="177" t="s">
        <v>6875</v>
      </c>
      <c r="J1178" s="177" t="s">
        <v>6875</v>
      </c>
      <c r="K1178" s="177" t="s">
        <v>6875</v>
      </c>
      <c r="L1178" s="177" t="s">
        <v>857</v>
      </c>
    </row>
    <row r="1179" spans="1:12" ht="78.75" x14ac:dyDescent="0.25">
      <c r="A1179" s="176" t="s">
        <v>6875</v>
      </c>
      <c r="B1179" s="176" t="s">
        <v>12532</v>
      </c>
      <c r="C1179" s="176" t="s">
        <v>12533</v>
      </c>
      <c r="D1179" s="176" t="s">
        <v>12534</v>
      </c>
      <c r="E1179" s="176" t="s">
        <v>7463</v>
      </c>
      <c r="F1179" s="176" t="s">
        <v>7464</v>
      </c>
      <c r="G1179" s="176" t="s">
        <v>7465</v>
      </c>
      <c r="H1179" s="176" t="s">
        <v>7464</v>
      </c>
      <c r="I1179" s="176" t="s">
        <v>6875</v>
      </c>
      <c r="J1179" s="176" t="s">
        <v>6875</v>
      </c>
      <c r="K1179" s="176" t="s">
        <v>6875</v>
      </c>
      <c r="L1179" s="176" t="s">
        <v>857</v>
      </c>
    </row>
    <row r="1180" spans="1:12" ht="45" x14ac:dyDescent="0.25">
      <c r="A1180" s="177" t="s">
        <v>12538</v>
      </c>
      <c r="B1180" s="177" t="s">
        <v>12535</v>
      </c>
      <c r="C1180" s="177" t="s">
        <v>12536</v>
      </c>
      <c r="D1180" s="177" t="s">
        <v>12537</v>
      </c>
      <c r="E1180" s="177" t="s">
        <v>8203</v>
      </c>
      <c r="F1180" s="177" t="s">
        <v>8204</v>
      </c>
      <c r="G1180" s="177" t="s">
        <v>7465</v>
      </c>
      <c r="H1180" s="177" t="s">
        <v>8204</v>
      </c>
      <c r="I1180" s="177" t="s">
        <v>6875</v>
      </c>
      <c r="J1180" s="177" t="s">
        <v>6875</v>
      </c>
      <c r="K1180" s="177" t="s">
        <v>6875</v>
      </c>
      <c r="L1180" s="177" t="s">
        <v>857</v>
      </c>
    </row>
    <row r="1181" spans="1:12" ht="78.75" x14ac:dyDescent="0.25">
      <c r="A1181" s="176" t="s">
        <v>6875</v>
      </c>
      <c r="B1181" s="176" t="s">
        <v>12539</v>
      </c>
      <c r="C1181" s="176" t="s">
        <v>12540</v>
      </c>
      <c r="D1181" s="176" t="s">
        <v>12541</v>
      </c>
      <c r="E1181" s="176" t="s">
        <v>7403</v>
      </c>
      <c r="F1181" s="176" t="s">
        <v>7404</v>
      </c>
      <c r="G1181" s="176" t="s">
        <v>7028</v>
      </c>
      <c r="H1181" s="176" t="s">
        <v>7404</v>
      </c>
      <c r="I1181" s="176" t="s">
        <v>6875</v>
      </c>
      <c r="J1181" s="176" t="s">
        <v>6875</v>
      </c>
      <c r="K1181" s="176" t="s">
        <v>6875</v>
      </c>
      <c r="L1181" s="176" t="s">
        <v>857</v>
      </c>
    </row>
    <row r="1182" spans="1:12" ht="191.25" x14ac:dyDescent="0.25">
      <c r="A1182" s="177" t="s">
        <v>6875</v>
      </c>
      <c r="B1182" s="177" t="s">
        <v>12542</v>
      </c>
      <c r="C1182" s="177" t="s">
        <v>12543</v>
      </c>
      <c r="D1182" s="177" t="s">
        <v>12544</v>
      </c>
      <c r="E1182" s="177" t="s">
        <v>7039</v>
      </c>
      <c r="F1182" s="177" t="s">
        <v>7040</v>
      </c>
      <c r="G1182" s="177" t="s">
        <v>6875</v>
      </c>
      <c r="H1182" s="177" t="s">
        <v>7040</v>
      </c>
      <c r="I1182" s="177" t="s">
        <v>6875</v>
      </c>
      <c r="J1182" s="177" t="s">
        <v>6875</v>
      </c>
      <c r="K1182" s="177" t="s">
        <v>6875</v>
      </c>
      <c r="L1182" s="177" t="s">
        <v>857</v>
      </c>
    </row>
    <row r="1183" spans="1:12" ht="56.25" x14ac:dyDescent="0.25">
      <c r="A1183" s="176" t="s">
        <v>6875</v>
      </c>
      <c r="B1183" s="176" t="s">
        <v>12545</v>
      </c>
      <c r="C1183" s="176" t="s">
        <v>12546</v>
      </c>
      <c r="D1183" s="176" t="s">
        <v>12547</v>
      </c>
      <c r="E1183" s="176" t="s">
        <v>8061</v>
      </c>
      <c r="F1183" s="176" t="s">
        <v>8062</v>
      </c>
      <c r="G1183" s="176" t="s">
        <v>7618</v>
      </c>
      <c r="H1183" s="176" t="s">
        <v>8062</v>
      </c>
      <c r="I1183" s="176" t="s">
        <v>6875</v>
      </c>
      <c r="J1183" s="176" t="s">
        <v>6875</v>
      </c>
      <c r="K1183" s="176" t="s">
        <v>6875</v>
      </c>
      <c r="L1183" s="176" t="s">
        <v>857</v>
      </c>
    </row>
    <row r="1184" spans="1:12" ht="45" x14ac:dyDescent="0.25">
      <c r="A1184" s="177" t="s">
        <v>12551</v>
      </c>
      <c r="B1184" s="177" t="s">
        <v>12548</v>
      </c>
      <c r="C1184" s="177" t="s">
        <v>12549</v>
      </c>
      <c r="D1184" s="177" t="s">
        <v>12550</v>
      </c>
      <c r="E1184" s="177" t="s">
        <v>8178</v>
      </c>
      <c r="F1184" s="177" t="s">
        <v>8179</v>
      </c>
      <c r="G1184" s="177" t="s">
        <v>7028</v>
      </c>
      <c r="H1184" s="177" t="s">
        <v>8179</v>
      </c>
      <c r="I1184" s="177" t="s">
        <v>6875</v>
      </c>
      <c r="J1184" s="177" t="s">
        <v>6875</v>
      </c>
      <c r="K1184" s="177" t="s">
        <v>6875</v>
      </c>
      <c r="L1184" s="177" t="s">
        <v>857</v>
      </c>
    </row>
    <row r="1185" spans="1:12" ht="78.75" x14ac:dyDescent="0.25">
      <c r="A1185" s="176" t="s">
        <v>6875</v>
      </c>
      <c r="B1185" s="176" t="s">
        <v>12552</v>
      </c>
      <c r="C1185" s="176" t="s">
        <v>12553</v>
      </c>
      <c r="D1185" s="176" t="s">
        <v>12554</v>
      </c>
      <c r="E1185" s="176" t="s">
        <v>7463</v>
      </c>
      <c r="F1185" s="176" t="s">
        <v>7464</v>
      </c>
      <c r="G1185" s="176" t="s">
        <v>7465</v>
      </c>
      <c r="H1185" s="176" t="s">
        <v>7464</v>
      </c>
      <c r="I1185" s="176" t="s">
        <v>6875</v>
      </c>
      <c r="J1185" s="176" t="s">
        <v>6875</v>
      </c>
      <c r="K1185" s="176" t="s">
        <v>6875</v>
      </c>
      <c r="L1185" s="176" t="s">
        <v>857</v>
      </c>
    </row>
    <row r="1186" spans="1:12" ht="67.5" x14ac:dyDescent="0.25">
      <c r="A1186" s="177" t="s">
        <v>12558</v>
      </c>
      <c r="B1186" s="177" t="s">
        <v>12555</v>
      </c>
      <c r="C1186" s="177" t="s">
        <v>12556</v>
      </c>
      <c r="D1186" s="177" t="s">
        <v>12557</v>
      </c>
      <c r="E1186" s="177" t="s">
        <v>8921</v>
      </c>
      <c r="F1186" s="177" t="s">
        <v>8922</v>
      </c>
      <c r="G1186" s="177" t="s">
        <v>6875</v>
      </c>
      <c r="H1186" s="177" t="s">
        <v>8922</v>
      </c>
      <c r="I1186" s="177" t="s">
        <v>6875</v>
      </c>
      <c r="J1186" s="177" t="s">
        <v>6875</v>
      </c>
      <c r="K1186" s="177" t="s">
        <v>6875</v>
      </c>
      <c r="L1186" s="177" t="s">
        <v>857</v>
      </c>
    </row>
    <row r="1187" spans="1:12" ht="56.25" x14ac:dyDescent="0.25">
      <c r="A1187" s="176" t="s">
        <v>6001</v>
      </c>
      <c r="B1187" s="176" t="s">
        <v>12559</v>
      </c>
      <c r="C1187" s="176" t="s">
        <v>12560</v>
      </c>
      <c r="D1187" s="176" t="s">
        <v>6246</v>
      </c>
      <c r="E1187" s="176" t="s">
        <v>12561</v>
      </c>
      <c r="F1187" s="176" t="s">
        <v>12562</v>
      </c>
      <c r="G1187" s="176" t="s">
        <v>9579</v>
      </c>
      <c r="H1187" s="176" t="s">
        <v>12563</v>
      </c>
      <c r="I1187" s="176" t="s">
        <v>11153</v>
      </c>
      <c r="J1187" s="176" t="s">
        <v>6875</v>
      </c>
      <c r="K1187" s="176" t="s">
        <v>6875</v>
      </c>
      <c r="L1187" s="176" t="s">
        <v>857</v>
      </c>
    </row>
    <row r="1188" spans="1:12" ht="22.5" x14ac:dyDescent="0.25">
      <c r="A1188" s="177" t="s">
        <v>826</v>
      </c>
      <c r="B1188" s="177" t="s">
        <v>12564</v>
      </c>
      <c r="C1188" s="177" t="s">
        <v>12565</v>
      </c>
      <c r="D1188" s="177" t="s">
        <v>1128</v>
      </c>
      <c r="E1188" s="177" t="s">
        <v>7249</v>
      </c>
      <c r="F1188" s="177" t="s">
        <v>7250</v>
      </c>
      <c r="G1188" s="177" t="s">
        <v>7028</v>
      </c>
      <c r="H1188" s="177" t="s">
        <v>7250</v>
      </c>
      <c r="I1188" s="177" t="s">
        <v>6875</v>
      </c>
      <c r="J1188" s="177" t="s">
        <v>6875</v>
      </c>
      <c r="K1188" s="177" t="s">
        <v>6875</v>
      </c>
      <c r="L1188" s="177" t="s">
        <v>857</v>
      </c>
    </row>
    <row r="1189" spans="1:12" ht="101.25" x14ac:dyDescent="0.25">
      <c r="A1189" s="176" t="s">
        <v>6875</v>
      </c>
      <c r="B1189" s="176" t="s">
        <v>12566</v>
      </c>
      <c r="C1189" s="176" t="s">
        <v>12567</v>
      </c>
      <c r="D1189" s="176" t="s">
        <v>12568</v>
      </c>
      <c r="E1189" s="176" t="s">
        <v>8921</v>
      </c>
      <c r="F1189" s="176" t="s">
        <v>8922</v>
      </c>
      <c r="G1189" s="176" t="s">
        <v>6875</v>
      </c>
      <c r="H1189" s="176" t="s">
        <v>8922</v>
      </c>
      <c r="I1189" s="176" t="s">
        <v>6875</v>
      </c>
      <c r="J1189" s="176" t="s">
        <v>6875</v>
      </c>
      <c r="K1189" s="176" t="s">
        <v>6875</v>
      </c>
      <c r="L1189" s="176" t="s">
        <v>857</v>
      </c>
    </row>
    <row r="1190" spans="1:12" ht="67.5" x14ac:dyDescent="0.25">
      <c r="A1190" s="177" t="s">
        <v>12572</v>
      </c>
      <c r="B1190" s="177" t="s">
        <v>12569</v>
      </c>
      <c r="C1190" s="177" t="s">
        <v>12570</v>
      </c>
      <c r="D1190" s="177" t="s">
        <v>12571</v>
      </c>
      <c r="E1190" s="177" t="s">
        <v>12573</v>
      </c>
      <c r="F1190" s="177" t="s">
        <v>12574</v>
      </c>
      <c r="G1190" s="177" t="s">
        <v>8272</v>
      </c>
      <c r="H1190" s="177" t="s">
        <v>12574</v>
      </c>
      <c r="I1190" s="177" t="s">
        <v>6875</v>
      </c>
      <c r="J1190" s="177" t="s">
        <v>6875</v>
      </c>
      <c r="K1190" s="177" t="s">
        <v>6875</v>
      </c>
      <c r="L1190" s="177" t="s">
        <v>857</v>
      </c>
    </row>
    <row r="1191" spans="1:12" ht="101.25" x14ac:dyDescent="0.25">
      <c r="A1191" s="176" t="s">
        <v>12578</v>
      </c>
      <c r="B1191" s="176" t="s">
        <v>12575</v>
      </c>
      <c r="C1191" s="176" t="s">
        <v>12576</v>
      </c>
      <c r="D1191" s="176" t="s">
        <v>12577</v>
      </c>
      <c r="E1191" s="176" t="s">
        <v>12579</v>
      </c>
      <c r="F1191" s="176" t="s">
        <v>12580</v>
      </c>
      <c r="G1191" s="176" t="s">
        <v>12023</v>
      </c>
      <c r="H1191" s="176" t="s">
        <v>12580</v>
      </c>
      <c r="I1191" s="176" t="s">
        <v>6875</v>
      </c>
      <c r="J1191" s="176" t="s">
        <v>6875</v>
      </c>
      <c r="K1191" s="176" t="s">
        <v>6875</v>
      </c>
      <c r="L1191" s="176" t="s">
        <v>857</v>
      </c>
    </row>
    <row r="1192" spans="1:12" ht="67.5" x14ac:dyDescent="0.25">
      <c r="A1192" s="177" t="s">
        <v>12584</v>
      </c>
      <c r="B1192" s="177" t="s">
        <v>12581</v>
      </c>
      <c r="C1192" s="177" t="s">
        <v>12582</v>
      </c>
      <c r="D1192" s="177" t="s">
        <v>12583</v>
      </c>
      <c r="E1192" s="177" t="s">
        <v>7589</v>
      </c>
      <c r="F1192" s="177" t="s">
        <v>7590</v>
      </c>
      <c r="G1192" s="177" t="s">
        <v>7591</v>
      </c>
      <c r="H1192" s="177" t="s">
        <v>7590</v>
      </c>
      <c r="I1192" s="177" t="s">
        <v>6875</v>
      </c>
      <c r="J1192" s="177" t="s">
        <v>6875</v>
      </c>
      <c r="K1192" s="177" t="s">
        <v>6875</v>
      </c>
      <c r="L1192" s="177" t="s">
        <v>857</v>
      </c>
    </row>
    <row r="1193" spans="1:12" ht="33.75" x14ac:dyDescent="0.25">
      <c r="A1193" s="176" t="s">
        <v>12588</v>
      </c>
      <c r="B1193" s="176" t="s">
        <v>12585</v>
      </c>
      <c r="C1193" s="176" t="s">
        <v>12586</v>
      </c>
      <c r="D1193" s="176" t="s">
        <v>12587</v>
      </c>
      <c r="E1193" s="176" t="s">
        <v>8056</v>
      </c>
      <c r="F1193" s="176" t="s">
        <v>8057</v>
      </c>
      <c r="G1193" s="176" t="s">
        <v>6994</v>
      </c>
      <c r="H1193" s="176" t="s">
        <v>8057</v>
      </c>
      <c r="I1193" s="176" t="s">
        <v>6875</v>
      </c>
      <c r="J1193" s="176" t="s">
        <v>6875</v>
      </c>
      <c r="K1193" s="176" t="s">
        <v>6875</v>
      </c>
      <c r="L1193" s="176" t="s">
        <v>857</v>
      </c>
    </row>
    <row r="1194" spans="1:12" ht="45" x14ac:dyDescent="0.25">
      <c r="A1194" s="177" t="s">
        <v>12592</v>
      </c>
      <c r="B1194" s="177" t="s">
        <v>12589</v>
      </c>
      <c r="C1194" s="177" t="s">
        <v>12590</v>
      </c>
      <c r="D1194" s="177" t="s">
        <v>12591</v>
      </c>
      <c r="E1194" s="177" t="s">
        <v>12475</v>
      </c>
      <c r="F1194" s="177" t="s">
        <v>11855</v>
      </c>
      <c r="G1194" s="177" t="s">
        <v>7035</v>
      </c>
      <c r="H1194" s="177" t="s">
        <v>11855</v>
      </c>
      <c r="I1194" s="177" t="s">
        <v>6875</v>
      </c>
      <c r="J1194" s="177" t="s">
        <v>6875</v>
      </c>
      <c r="K1194" s="177" t="s">
        <v>6875</v>
      </c>
      <c r="L1194" s="177" t="s">
        <v>857</v>
      </c>
    </row>
    <row r="1195" spans="1:12" ht="45" x14ac:dyDescent="0.25">
      <c r="A1195" s="176" t="s">
        <v>12596</v>
      </c>
      <c r="B1195" s="176" t="s">
        <v>12593</v>
      </c>
      <c r="C1195" s="176" t="s">
        <v>12594</v>
      </c>
      <c r="D1195" s="176" t="s">
        <v>12595</v>
      </c>
      <c r="E1195" s="176" t="s">
        <v>9851</v>
      </c>
      <c r="F1195" s="176" t="s">
        <v>12507</v>
      </c>
      <c r="G1195" s="176" t="s">
        <v>7154</v>
      </c>
      <c r="H1195" s="176" t="s">
        <v>12507</v>
      </c>
      <c r="I1195" s="176" t="s">
        <v>6875</v>
      </c>
      <c r="J1195" s="176" t="s">
        <v>6875</v>
      </c>
      <c r="K1195" s="176" t="s">
        <v>6875</v>
      </c>
      <c r="L1195" s="176" t="s">
        <v>857</v>
      </c>
    </row>
    <row r="1196" spans="1:12" ht="33.75" x14ac:dyDescent="0.25">
      <c r="A1196" s="177" t="s">
        <v>12600</v>
      </c>
      <c r="B1196" s="177" t="s">
        <v>12597</v>
      </c>
      <c r="C1196" s="177" t="s">
        <v>12598</v>
      </c>
      <c r="D1196" s="177" t="s">
        <v>12599</v>
      </c>
      <c r="E1196" s="177" t="s">
        <v>9468</v>
      </c>
      <c r="F1196" s="177" t="s">
        <v>9469</v>
      </c>
      <c r="G1196" s="177" t="s">
        <v>6994</v>
      </c>
      <c r="H1196" s="177" t="s">
        <v>9469</v>
      </c>
      <c r="I1196" s="177" t="s">
        <v>6875</v>
      </c>
      <c r="J1196" s="177" t="s">
        <v>6875</v>
      </c>
      <c r="K1196" s="177" t="s">
        <v>6875</v>
      </c>
      <c r="L1196" s="177" t="s">
        <v>857</v>
      </c>
    </row>
    <row r="1197" spans="1:12" ht="67.5" x14ac:dyDescent="0.25">
      <c r="A1197" s="176" t="s">
        <v>12604</v>
      </c>
      <c r="B1197" s="176" t="s">
        <v>12601</v>
      </c>
      <c r="C1197" s="176" t="s">
        <v>12602</v>
      </c>
      <c r="D1197" s="176" t="s">
        <v>12603</v>
      </c>
      <c r="E1197" s="176" t="s">
        <v>11150</v>
      </c>
      <c r="F1197" s="176" t="s">
        <v>11151</v>
      </c>
      <c r="G1197" s="176" t="s">
        <v>6994</v>
      </c>
      <c r="H1197" s="176" t="s">
        <v>11152</v>
      </c>
      <c r="I1197" s="176" t="s">
        <v>6875</v>
      </c>
      <c r="J1197" s="176" t="s">
        <v>6875</v>
      </c>
      <c r="K1197" s="176" t="s">
        <v>6875</v>
      </c>
      <c r="L1197" s="176" t="s">
        <v>857</v>
      </c>
    </row>
    <row r="1198" spans="1:12" ht="45" x14ac:dyDescent="0.25">
      <c r="A1198" s="177" t="s">
        <v>12608</v>
      </c>
      <c r="B1198" s="177" t="s">
        <v>12605</v>
      </c>
      <c r="C1198" s="177" t="s">
        <v>12606</v>
      </c>
      <c r="D1198" s="177" t="s">
        <v>12607</v>
      </c>
      <c r="E1198" s="177" t="s">
        <v>7355</v>
      </c>
      <c r="F1198" s="177" t="s">
        <v>7356</v>
      </c>
      <c r="G1198" s="177" t="s">
        <v>6994</v>
      </c>
      <c r="H1198" s="177" t="s">
        <v>7357</v>
      </c>
      <c r="I1198" s="177" t="s">
        <v>6875</v>
      </c>
      <c r="J1198" s="177" t="s">
        <v>6875</v>
      </c>
      <c r="K1198" s="177" t="s">
        <v>6875</v>
      </c>
      <c r="L1198" s="177" t="s">
        <v>857</v>
      </c>
    </row>
    <row r="1199" spans="1:12" ht="45" x14ac:dyDescent="0.25">
      <c r="A1199" s="176" t="s">
        <v>6875</v>
      </c>
      <c r="B1199" s="176" t="s">
        <v>12609</v>
      </c>
      <c r="C1199" s="176" t="s">
        <v>12610</v>
      </c>
      <c r="D1199" s="176" t="s">
        <v>12611</v>
      </c>
      <c r="E1199" s="176" t="s">
        <v>8921</v>
      </c>
      <c r="F1199" s="176" t="s">
        <v>8922</v>
      </c>
      <c r="G1199" s="176" t="s">
        <v>6875</v>
      </c>
      <c r="H1199" s="176" t="s">
        <v>8922</v>
      </c>
      <c r="I1199" s="176" t="s">
        <v>6875</v>
      </c>
      <c r="J1199" s="176" t="s">
        <v>6875</v>
      </c>
      <c r="K1199" s="176" t="s">
        <v>6875</v>
      </c>
      <c r="L1199" s="176" t="s">
        <v>857</v>
      </c>
    </row>
    <row r="1200" spans="1:12" ht="56.25" x14ac:dyDescent="0.25">
      <c r="A1200" s="177" t="s">
        <v>12615</v>
      </c>
      <c r="B1200" s="177" t="s">
        <v>12612</v>
      </c>
      <c r="C1200" s="177" t="s">
        <v>12613</v>
      </c>
      <c r="D1200" s="177" t="s">
        <v>12614</v>
      </c>
      <c r="E1200" s="177" t="s">
        <v>12616</v>
      </c>
      <c r="F1200" s="177" t="s">
        <v>12617</v>
      </c>
      <c r="G1200" s="177" t="s">
        <v>7750</v>
      </c>
      <c r="H1200" s="177" t="s">
        <v>12617</v>
      </c>
      <c r="I1200" s="177" t="s">
        <v>6875</v>
      </c>
      <c r="J1200" s="177" t="s">
        <v>6875</v>
      </c>
      <c r="K1200" s="177" t="s">
        <v>6875</v>
      </c>
      <c r="L1200" s="177" t="s">
        <v>857</v>
      </c>
    </row>
    <row r="1201" spans="1:12" ht="45" x14ac:dyDescent="0.25">
      <c r="A1201" s="176" t="s">
        <v>12621</v>
      </c>
      <c r="B1201" s="176" t="s">
        <v>12618</v>
      </c>
      <c r="C1201" s="176" t="s">
        <v>12619</v>
      </c>
      <c r="D1201" s="176" t="s">
        <v>12620</v>
      </c>
      <c r="E1201" s="176" t="s">
        <v>7403</v>
      </c>
      <c r="F1201" s="176" t="s">
        <v>7404</v>
      </c>
      <c r="G1201" s="176" t="s">
        <v>7028</v>
      </c>
      <c r="H1201" s="176" t="s">
        <v>7404</v>
      </c>
      <c r="I1201" s="176" t="s">
        <v>6875</v>
      </c>
      <c r="J1201" s="176" t="s">
        <v>6875</v>
      </c>
      <c r="K1201" s="176" t="s">
        <v>6875</v>
      </c>
      <c r="L1201" s="176" t="s">
        <v>857</v>
      </c>
    </row>
    <row r="1202" spans="1:12" ht="33.75" x14ac:dyDescent="0.25">
      <c r="A1202" s="177" t="s">
        <v>12625</v>
      </c>
      <c r="B1202" s="177" t="s">
        <v>12622</v>
      </c>
      <c r="C1202" s="177" t="s">
        <v>12623</v>
      </c>
      <c r="D1202" s="177" t="s">
        <v>12624</v>
      </c>
      <c r="E1202" s="177" t="s">
        <v>7589</v>
      </c>
      <c r="F1202" s="177" t="s">
        <v>7590</v>
      </c>
      <c r="G1202" s="177" t="s">
        <v>7591</v>
      </c>
      <c r="H1202" s="177" t="s">
        <v>7590</v>
      </c>
      <c r="I1202" s="177" t="s">
        <v>6875</v>
      </c>
      <c r="J1202" s="177" t="s">
        <v>6875</v>
      </c>
      <c r="K1202" s="177" t="s">
        <v>6875</v>
      </c>
      <c r="L1202" s="177" t="s">
        <v>857</v>
      </c>
    </row>
    <row r="1203" spans="1:12" ht="56.25" x14ac:dyDescent="0.25">
      <c r="A1203" s="176" t="s">
        <v>12629</v>
      </c>
      <c r="B1203" s="176" t="s">
        <v>12626</v>
      </c>
      <c r="C1203" s="176" t="s">
        <v>12627</v>
      </c>
      <c r="D1203" s="176" t="s">
        <v>12628</v>
      </c>
      <c r="E1203" s="176" t="s">
        <v>11212</v>
      </c>
      <c r="F1203" s="176" t="s">
        <v>11213</v>
      </c>
      <c r="G1203" s="176" t="s">
        <v>6994</v>
      </c>
      <c r="H1203" s="176" t="s">
        <v>11214</v>
      </c>
      <c r="I1203" s="176" t="s">
        <v>6875</v>
      </c>
      <c r="J1203" s="176" t="s">
        <v>6875</v>
      </c>
      <c r="K1203" s="176" t="s">
        <v>6875</v>
      </c>
      <c r="L1203" s="176" t="s">
        <v>857</v>
      </c>
    </row>
    <row r="1204" spans="1:12" ht="45" x14ac:dyDescent="0.25">
      <c r="A1204" s="177" t="s">
        <v>12633</v>
      </c>
      <c r="B1204" s="177" t="s">
        <v>12630</v>
      </c>
      <c r="C1204" s="177" t="s">
        <v>12631</v>
      </c>
      <c r="D1204" s="177" t="s">
        <v>12632</v>
      </c>
      <c r="E1204" s="177" t="s">
        <v>7039</v>
      </c>
      <c r="F1204" s="177" t="s">
        <v>7040</v>
      </c>
      <c r="G1204" s="177" t="s">
        <v>6875</v>
      </c>
      <c r="H1204" s="177" t="s">
        <v>7040</v>
      </c>
      <c r="I1204" s="177" t="s">
        <v>6875</v>
      </c>
      <c r="J1204" s="177" t="s">
        <v>6875</v>
      </c>
      <c r="K1204" s="177" t="s">
        <v>6875</v>
      </c>
      <c r="L1204" s="177" t="s">
        <v>857</v>
      </c>
    </row>
    <row r="1205" spans="1:12" ht="67.5" x14ac:dyDescent="0.25">
      <c r="A1205" s="176" t="s">
        <v>6875</v>
      </c>
      <c r="B1205" s="176" t="s">
        <v>12634</v>
      </c>
      <c r="C1205" s="176" t="s">
        <v>12635</v>
      </c>
      <c r="D1205" s="176" t="s">
        <v>12636</v>
      </c>
      <c r="E1205" s="176" t="s">
        <v>8056</v>
      </c>
      <c r="F1205" s="176" t="s">
        <v>8057</v>
      </c>
      <c r="G1205" s="176" t="s">
        <v>6994</v>
      </c>
      <c r="H1205" s="176" t="s">
        <v>8057</v>
      </c>
      <c r="I1205" s="176" t="s">
        <v>6875</v>
      </c>
      <c r="J1205" s="176" t="s">
        <v>6875</v>
      </c>
      <c r="K1205" s="176" t="s">
        <v>6875</v>
      </c>
      <c r="L1205" s="176" t="s">
        <v>857</v>
      </c>
    </row>
    <row r="1206" spans="1:12" ht="33.75" x14ac:dyDescent="0.25">
      <c r="A1206" s="177" t="s">
        <v>12640</v>
      </c>
      <c r="B1206" s="177" t="s">
        <v>12637</v>
      </c>
      <c r="C1206" s="177" t="s">
        <v>12638</v>
      </c>
      <c r="D1206" s="177" t="s">
        <v>12639</v>
      </c>
      <c r="E1206" s="177" t="s">
        <v>7265</v>
      </c>
      <c r="F1206" s="177" t="s">
        <v>7266</v>
      </c>
      <c r="G1206" s="177" t="s">
        <v>7267</v>
      </c>
      <c r="H1206" s="177" t="s">
        <v>7268</v>
      </c>
      <c r="I1206" s="177" t="s">
        <v>6875</v>
      </c>
      <c r="J1206" s="177" t="s">
        <v>6875</v>
      </c>
      <c r="K1206" s="177" t="s">
        <v>6875</v>
      </c>
      <c r="L1206" s="177" t="s">
        <v>857</v>
      </c>
    </row>
    <row r="1207" spans="1:12" ht="33.75" x14ac:dyDescent="0.25">
      <c r="A1207" s="176" t="s">
        <v>12644</v>
      </c>
      <c r="B1207" s="176" t="s">
        <v>12641</v>
      </c>
      <c r="C1207" s="176" t="s">
        <v>12642</v>
      </c>
      <c r="D1207" s="176" t="s">
        <v>12643</v>
      </c>
      <c r="E1207" s="176" t="s">
        <v>11644</v>
      </c>
      <c r="F1207" s="176" t="s">
        <v>11645</v>
      </c>
      <c r="G1207" s="176" t="s">
        <v>6891</v>
      </c>
      <c r="H1207" s="176" t="s">
        <v>12402</v>
      </c>
      <c r="I1207" s="176" t="s">
        <v>11153</v>
      </c>
      <c r="J1207" s="176" t="s">
        <v>6875</v>
      </c>
      <c r="K1207" s="176" t="s">
        <v>6875</v>
      </c>
      <c r="L1207" s="176" t="s">
        <v>857</v>
      </c>
    </row>
    <row r="1208" spans="1:12" ht="22.5" x14ac:dyDescent="0.25">
      <c r="A1208" s="177" t="s">
        <v>12648</v>
      </c>
      <c r="B1208" s="177" t="s">
        <v>12645</v>
      </c>
      <c r="C1208" s="177" t="s">
        <v>12646</v>
      </c>
      <c r="D1208" s="177" t="s">
        <v>12647</v>
      </c>
      <c r="E1208" s="177" t="s">
        <v>12649</v>
      </c>
      <c r="F1208" s="177" t="s">
        <v>12650</v>
      </c>
      <c r="G1208" s="177" t="s">
        <v>12651</v>
      </c>
      <c r="H1208" s="177" t="s">
        <v>12650</v>
      </c>
      <c r="I1208" s="177" t="s">
        <v>6875</v>
      </c>
      <c r="J1208" s="177" t="s">
        <v>6875</v>
      </c>
      <c r="K1208" s="177" t="s">
        <v>6875</v>
      </c>
      <c r="L1208" s="177" t="s">
        <v>857</v>
      </c>
    </row>
    <row r="1209" spans="1:12" ht="78.75" x14ac:dyDescent="0.25">
      <c r="A1209" s="176" t="s">
        <v>12655</v>
      </c>
      <c r="B1209" s="176" t="s">
        <v>12652</v>
      </c>
      <c r="C1209" s="176" t="s">
        <v>12653</v>
      </c>
      <c r="D1209" s="176" t="s">
        <v>12654</v>
      </c>
      <c r="E1209" s="176" t="s">
        <v>11226</v>
      </c>
      <c r="F1209" s="176" t="s">
        <v>11227</v>
      </c>
      <c r="G1209" s="176" t="s">
        <v>7154</v>
      </c>
      <c r="H1209" s="176" t="s">
        <v>11227</v>
      </c>
      <c r="I1209" s="176" t="s">
        <v>6875</v>
      </c>
      <c r="J1209" s="176" t="s">
        <v>6875</v>
      </c>
      <c r="K1209" s="176" t="s">
        <v>6875</v>
      </c>
      <c r="L1209" s="176" t="s">
        <v>857</v>
      </c>
    </row>
    <row r="1210" spans="1:12" ht="22.5" x14ac:dyDescent="0.25">
      <c r="A1210" s="177" t="s">
        <v>12659</v>
      </c>
      <c r="B1210" s="177" t="s">
        <v>12656</v>
      </c>
      <c r="C1210" s="177" t="s">
        <v>12657</v>
      </c>
      <c r="D1210" s="177" t="s">
        <v>12658</v>
      </c>
      <c r="E1210" s="177" t="s">
        <v>7463</v>
      </c>
      <c r="F1210" s="177" t="s">
        <v>7464</v>
      </c>
      <c r="G1210" s="177" t="s">
        <v>7465</v>
      </c>
      <c r="H1210" s="177" t="s">
        <v>7464</v>
      </c>
      <c r="I1210" s="177" t="s">
        <v>6875</v>
      </c>
      <c r="J1210" s="177" t="s">
        <v>6875</v>
      </c>
      <c r="K1210" s="177" t="s">
        <v>6875</v>
      </c>
      <c r="L1210" s="177" t="s">
        <v>857</v>
      </c>
    </row>
    <row r="1211" spans="1:12" ht="78.75" x14ac:dyDescent="0.25">
      <c r="A1211" s="176" t="s">
        <v>12663</v>
      </c>
      <c r="B1211" s="176" t="s">
        <v>12660</v>
      </c>
      <c r="C1211" s="176" t="s">
        <v>12661</v>
      </c>
      <c r="D1211" s="176" t="s">
        <v>12662</v>
      </c>
      <c r="E1211" s="176" t="s">
        <v>7039</v>
      </c>
      <c r="F1211" s="176" t="s">
        <v>7040</v>
      </c>
      <c r="G1211" s="176" t="s">
        <v>6875</v>
      </c>
      <c r="H1211" s="176" t="s">
        <v>7040</v>
      </c>
      <c r="I1211" s="176" t="s">
        <v>6875</v>
      </c>
      <c r="J1211" s="176" t="s">
        <v>6875</v>
      </c>
      <c r="K1211" s="176" t="s">
        <v>6875</v>
      </c>
      <c r="L1211" s="176" t="s">
        <v>857</v>
      </c>
    </row>
    <row r="1212" spans="1:12" ht="337.5" x14ac:dyDescent="0.25">
      <c r="A1212" s="177" t="s">
        <v>6875</v>
      </c>
      <c r="B1212" s="177" t="s">
        <v>12664</v>
      </c>
      <c r="C1212" s="177" t="s">
        <v>12665</v>
      </c>
      <c r="D1212" s="177" t="s">
        <v>12666</v>
      </c>
      <c r="E1212" s="177" t="s">
        <v>12667</v>
      </c>
      <c r="F1212" s="177" t="s">
        <v>12668</v>
      </c>
      <c r="G1212" s="177" t="s">
        <v>7577</v>
      </c>
      <c r="H1212" s="177" t="s">
        <v>12668</v>
      </c>
      <c r="I1212" s="177" t="s">
        <v>6875</v>
      </c>
      <c r="J1212" s="177" t="s">
        <v>6875</v>
      </c>
      <c r="K1212" s="177" t="s">
        <v>6875</v>
      </c>
      <c r="L1212" s="177" t="s">
        <v>857</v>
      </c>
    </row>
    <row r="1213" spans="1:12" ht="90" x14ac:dyDescent="0.25">
      <c r="A1213" s="176" t="s">
        <v>12672</v>
      </c>
      <c r="B1213" s="176" t="s">
        <v>12669</v>
      </c>
      <c r="C1213" s="176" t="s">
        <v>12670</v>
      </c>
      <c r="D1213" s="176" t="s">
        <v>12671</v>
      </c>
      <c r="E1213" s="176" t="s">
        <v>12021</v>
      </c>
      <c r="F1213" s="176" t="s">
        <v>12022</v>
      </c>
      <c r="G1213" s="176" t="s">
        <v>12023</v>
      </c>
      <c r="H1213" s="176" t="s">
        <v>12022</v>
      </c>
      <c r="I1213" s="176" t="s">
        <v>6875</v>
      </c>
      <c r="J1213" s="176" t="s">
        <v>6875</v>
      </c>
      <c r="K1213" s="176" t="s">
        <v>6875</v>
      </c>
      <c r="L1213" s="176" t="s">
        <v>857</v>
      </c>
    </row>
    <row r="1214" spans="1:12" ht="33.75" x14ac:dyDescent="0.25">
      <c r="A1214" s="177" t="s">
        <v>12676</v>
      </c>
      <c r="B1214" s="177" t="s">
        <v>12673</v>
      </c>
      <c r="C1214" s="177" t="s">
        <v>12674</v>
      </c>
      <c r="D1214" s="177" t="s">
        <v>12675</v>
      </c>
      <c r="E1214" s="177" t="s">
        <v>7039</v>
      </c>
      <c r="F1214" s="177" t="s">
        <v>7040</v>
      </c>
      <c r="G1214" s="177" t="s">
        <v>7465</v>
      </c>
      <c r="H1214" s="177" t="s">
        <v>7040</v>
      </c>
      <c r="I1214" s="177" t="s">
        <v>6875</v>
      </c>
      <c r="J1214" s="177" t="s">
        <v>6875</v>
      </c>
      <c r="K1214" s="177" t="s">
        <v>6875</v>
      </c>
      <c r="L1214" s="177" t="s">
        <v>857</v>
      </c>
    </row>
    <row r="1215" spans="1:12" ht="33.75" x14ac:dyDescent="0.25">
      <c r="A1215" s="176" t="s">
        <v>12680</v>
      </c>
      <c r="B1215" s="176" t="s">
        <v>12677</v>
      </c>
      <c r="C1215" s="176" t="s">
        <v>12678</v>
      </c>
      <c r="D1215" s="176" t="s">
        <v>12679</v>
      </c>
      <c r="E1215" s="176" t="s">
        <v>9328</v>
      </c>
      <c r="F1215" s="176" t="s">
        <v>9329</v>
      </c>
      <c r="G1215" s="176" t="s">
        <v>7465</v>
      </c>
      <c r="H1215" s="176" t="s">
        <v>9329</v>
      </c>
      <c r="I1215" s="176" t="s">
        <v>6875</v>
      </c>
      <c r="J1215" s="176" t="s">
        <v>6875</v>
      </c>
      <c r="K1215" s="176" t="s">
        <v>6875</v>
      </c>
      <c r="L1215" s="176" t="s">
        <v>857</v>
      </c>
    </row>
    <row r="1216" spans="1:12" ht="45" x14ac:dyDescent="0.25">
      <c r="A1216" s="177" t="s">
        <v>12684</v>
      </c>
      <c r="B1216" s="177" t="s">
        <v>12681</v>
      </c>
      <c r="C1216" s="177" t="s">
        <v>12682</v>
      </c>
      <c r="D1216" s="177" t="s">
        <v>12683</v>
      </c>
      <c r="E1216" s="177" t="s">
        <v>9851</v>
      </c>
      <c r="F1216" s="177" t="s">
        <v>12507</v>
      </c>
      <c r="G1216" s="177" t="s">
        <v>7154</v>
      </c>
      <c r="H1216" s="177" t="s">
        <v>12507</v>
      </c>
      <c r="I1216" s="177" t="s">
        <v>6875</v>
      </c>
      <c r="J1216" s="177" t="s">
        <v>6875</v>
      </c>
      <c r="K1216" s="177" t="s">
        <v>6875</v>
      </c>
      <c r="L1216" s="177" t="s">
        <v>857</v>
      </c>
    </row>
    <row r="1217" spans="1:12" ht="146.25" x14ac:dyDescent="0.25">
      <c r="A1217" s="176" t="s">
        <v>12688</v>
      </c>
      <c r="B1217" s="176" t="s">
        <v>12685</v>
      </c>
      <c r="C1217" s="176" t="s">
        <v>12686</v>
      </c>
      <c r="D1217" s="176" t="s">
        <v>12687</v>
      </c>
      <c r="E1217" s="176" t="s">
        <v>8027</v>
      </c>
      <c r="F1217" s="176" t="s">
        <v>8028</v>
      </c>
      <c r="G1217" s="176" t="s">
        <v>6994</v>
      </c>
      <c r="H1217" s="176" t="s">
        <v>8028</v>
      </c>
      <c r="I1217" s="176" t="s">
        <v>6875</v>
      </c>
      <c r="J1217" s="176" t="s">
        <v>6875</v>
      </c>
      <c r="K1217" s="176" t="s">
        <v>6875</v>
      </c>
      <c r="L1217" s="176" t="s">
        <v>857</v>
      </c>
    </row>
    <row r="1218" spans="1:12" ht="33.75" x14ac:dyDescent="0.25">
      <c r="A1218" s="177" t="s">
        <v>12692</v>
      </c>
      <c r="B1218" s="177" t="s">
        <v>12689</v>
      </c>
      <c r="C1218" s="177" t="s">
        <v>12690</v>
      </c>
      <c r="D1218" s="177" t="s">
        <v>12691</v>
      </c>
      <c r="E1218" s="177" t="s">
        <v>9328</v>
      </c>
      <c r="F1218" s="177" t="s">
        <v>9329</v>
      </c>
      <c r="G1218" s="177" t="s">
        <v>7465</v>
      </c>
      <c r="H1218" s="177" t="s">
        <v>9329</v>
      </c>
      <c r="I1218" s="177" t="s">
        <v>6875</v>
      </c>
      <c r="J1218" s="177" t="s">
        <v>6875</v>
      </c>
      <c r="K1218" s="177" t="s">
        <v>6875</v>
      </c>
      <c r="L1218" s="177" t="s">
        <v>857</v>
      </c>
    </row>
    <row r="1219" spans="1:12" ht="67.5" x14ac:dyDescent="0.25">
      <c r="A1219" s="176" t="s">
        <v>12696</v>
      </c>
      <c r="B1219" s="176" t="s">
        <v>12693</v>
      </c>
      <c r="C1219" s="176" t="s">
        <v>12694</v>
      </c>
      <c r="D1219" s="176" t="s">
        <v>12695</v>
      </c>
      <c r="E1219" s="176" t="s">
        <v>9851</v>
      </c>
      <c r="F1219" s="176" t="s">
        <v>12507</v>
      </c>
      <c r="G1219" s="176" t="s">
        <v>7154</v>
      </c>
      <c r="H1219" s="176" t="s">
        <v>12507</v>
      </c>
      <c r="I1219" s="176" t="s">
        <v>6875</v>
      </c>
      <c r="J1219" s="176" t="s">
        <v>6875</v>
      </c>
      <c r="K1219" s="176" t="s">
        <v>6875</v>
      </c>
      <c r="L1219" s="176" t="s">
        <v>857</v>
      </c>
    </row>
    <row r="1220" spans="1:12" ht="33.75" x14ac:dyDescent="0.25">
      <c r="A1220" s="177" t="s">
        <v>12700</v>
      </c>
      <c r="B1220" s="177" t="s">
        <v>12697</v>
      </c>
      <c r="C1220" s="177" t="s">
        <v>12698</v>
      </c>
      <c r="D1220" s="177" t="s">
        <v>12699</v>
      </c>
      <c r="E1220" s="177" t="s">
        <v>9379</v>
      </c>
      <c r="F1220" s="177" t="s">
        <v>9380</v>
      </c>
      <c r="G1220" s="177" t="s">
        <v>7028</v>
      </c>
      <c r="H1220" s="177" t="s">
        <v>9380</v>
      </c>
      <c r="I1220" s="177" t="s">
        <v>6875</v>
      </c>
      <c r="J1220" s="177" t="s">
        <v>6875</v>
      </c>
      <c r="K1220" s="177" t="s">
        <v>6875</v>
      </c>
      <c r="L1220" s="177" t="s">
        <v>857</v>
      </c>
    </row>
    <row r="1221" spans="1:12" ht="33.75" x14ac:dyDescent="0.25">
      <c r="A1221" s="176" t="s">
        <v>12704</v>
      </c>
      <c r="B1221" s="176" t="s">
        <v>12701</v>
      </c>
      <c r="C1221" s="176" t="s">
        <v>12702</v>
      </c>
      <c r="D1221" s="176" t="s">
        <v>12703</v>
      </c>
      <c r="E1221" s="176" t="s">
        <v>8061</v>
      </c>
      <c r="F1221" s="176" t="s">
        <v>8062</v>
      </c>
      <c r="G1221" s="176" t="s">
        <v>7618</v>
      </c>
      <c r="H1221" s="176" t="s">
        <v>8062</v>
      </c>
      <c r="I1221" s="176" t="s">
        <v>6875</v>
      </c>
      <c r="J1221" s="176" t="s">
        <v>6875</v>
      </c>
      <c r="K1221" s="176" t="s">
        <v>6875</v>
      </c>
      <c r="L1221" s="176" t="s">
        <v>857</v>
      </c>
    </row>
    <row r="1222" spans="1:12" ht="90" x14ac:dyDescent="0.25">
      <c r="A1222" s="177" t="s">
        <v>12708</v>
      </c>
      <c r="B1222" s="177" t="s">
        <v>12705</v>
      </c>
      <c r="C1222" s="177" t="s">
        <v>12706</v>
      </c>
      <c r="D1222" s="177" t="s">
        <v>12707</v>
      </c>
      <c r="E1222" s="177" t="s">
        <v>9444</v>
      </c>
      <c r="F1222" s="177" t="s">
        <v>12709</v>
      </c>
      <c r="G1222" s="177" t="s">
        <v>7035</v>
      </c>
      <c r="H1222" s="177" t="s">
        <v>12709</v>
      </c>
      <c r="I1222" s="177" t="s">
        <v>6875</v>
      </c>
      <c r="J1222" s="177" t="s">
        <v>6875</v>
      </c>
      <c r="K1222" s="177" t="s">
        <v>6875</v>
      </c>
      <c r="L1222" s="177" t="s">
        <v>857</v>
      </c>
    </row>
    <row r="1223" spans="1:12" ht="67.5" x14ac:dyDescent="0.25">
      <c r="A1223" s="176" t="s">
        <v>6002</v>
      </c>
      <c r="B1223" s="176" t="s">
        <v>12710</v>
      </c>
      <c r="C1223" s="176" t="s">
        <v>12711</v>
      </c>
      <c r="D1223" s="176" t="s">
        <v>6247</v>
      </c>
      <c r="E1223" s="176" t="s">
        <v>6979</v>
      </c>
      <c r="F1223" s="176" t="s">
        <v>11827</v>
      </c>
      <c r="G1223" s="176" t="s">
        <v>6981</v>
      </c>
      <c r="H1223" s="176" t="s">
        <v>12712</v>
      </c>
      <c r="I1223" s="176" t="s">
        <v>11153</v>
      </c>
      <c r="J1223" s="176" t="s">
        <v>6875</v>
      </c>
      <c r="K1223" s="176" t="s">
        <v>6875</v>
      </c>
      <c r="L1223" s="176" t="s">
        <v>857</v>
      </c>
    </row>
    <row r="1224" spans="1:12" ht="101.25" x14ac:dyDescent="0.25">
      <c r="A1224" s="177" t="s">
        <v>12716</v>
      </c>
      <c r="B1224" s="177" t="s">
        <v>12713</v>
      </c>
      <c r="C1224" s="177" t="s">
        <v>12714</v>
      </c>
      <c r="D1224" s="177" t="s">
        <v>12715</v>
      </c>
      <c r="E1224" s="177" t="s">
        <v>11937</v>
      </c>
      <c r="F1224" s="177" t="s">
        <v>12230</v>
      </c>
      <c r="G1224" s="177" t="s">
        <v>6970</v>
      </c>
      <c r="H1224" s="177" t="s">
        <v>12230</v>
      </c>
      <c r="I1224" s="177" t="s">
        <v>6875</v>
      </c>
      <c r="J1224" s="177" t="s">
        <v>6875</v>
      </c>
      <c r="K1224" s="177" t="s">
        <v>6875</v>
      </c>
      <c r="L1224" s="177" t="s">
        <v>857</v>
      </c>
    </row>
    <row r="1225" spans="1:12" ht="45" x14ac:dyDescent="0.25">
      <c r="A1225" s="176" t="s">
        <v>12720</v>
      </c>
      <c r="B1225" s="176" t="s">
        <v>12717</v>
      </c>
      <c r="C1225" s="176" t="s">
        <v>12718</v>
      </c>
      <c r="D1225" s="176" t="s">
        <v>12719</v>
      </c>
      <c r="E1225" s="176" t="s">
        <v>8982</v>
      </c>
      <c r="F1225" s="176" t="s">
        <v>7786</v>
      </c>
      <c r="G1225" s="176" t="s">
        <v>7035</v>
      </c>
      <c r="H1225" s="176" t="s">
        <v>7786</v>
      </c>
      <c r="I1225" s="176" t="s">
        <v>6875</v>
      </c>
      <c r="J1225" s="176" t="s">
        <v>6875</v>
      </c>
      <c r="K1225" s="176" t="s">
        <v>6875</v>
      </c>
      <c r="L1225" s="176" t="s">
        <v>857</v>
      </c>
    </row>
    <row r="1226" spans="1:12" ht="56.25" x14ac:dyDescent="0.25">
      <c r="A1226" s="177" t="s">
        <v>4525</v>
      </c>
      <c r="B1226" s="177" t="s">
        <v>12721</v>
      </c>
      <c r="C1226" s="177" t="s">
        <v>12722</v>
      </c>
      <c r="D1226" s="177" t="s">
        <v>4527</v>
      </c>
      <c r="E1226" s="177" t="s">
        <v>12723</v>
      </c>
      <c r="F1226" s="177" t="s">
        <v>12724</v>
      </c>
      <c r="G1226" s="177" t="s">
        <v>6923</v>
      </c>
      <c r="H1226" s="177" t="s">
        <v>12724</v>
      </c>
      <c r="I1226" s="177" t="s">
        <v>6875</v>
      </c>
      <c r="J1226" s="177" t="s">
        <v>6875</v>
      </c>
      <c r="K1226" s="177" t="s">
        <v>6875</v>
      </c>
      <c r="L1226" s="177" t="s">
        <v>857</v>
      </c>
    </row>
    <row r="1227" spans="1:12" ht="56.25" x14ac:dyDescent="0.25">
      <c r="A1227" s="176" t="s">
        <v>4984</v>
      </c>
      <c r="B1227" s="176" t="s">
        <v>12725</v>
      </c>
      <c r="C1227" s="176" t="s">
        <v>12726</v>
      </c>
      <c r="D1227" s="176" t="s">
        <v>4986</v>
      </c>
      <c r="E1227" s="176" t="s">
        <v>12723</v>
      </c>
      <c r="F1227" s="176" t="s">
        <v>12724</v>
      </c>
      <c r="G1227" s="176" t="s">
        <v>6923</v>
      </c>
      <c r="H1227" s="176" t="s">
        <v>12724</v>
      </c>
      <c r="I1227" s="176" t="s">
        <v>6875</v>
      </c>
      <c r="J1227" s="176" t="s">
        <v>6875</v>
      </c>
      <c r="K1227" s="176" t="s">
        <v>6875</v>
      </c>
      <c r="L1227" s="176" t="s">
        <v>857</v>
      </c>
    </row>
    <row r="1228" spans="1:12" ht="45" x14ac:dyDescent="0.25">
      <c r="A1228" s="177" t="s">
        <v>2025</v>
      </c>
      <c r="B1228" s="177" t="s">
        <v>12727</v>
      </c>
      <c r="C1228" s="177" t="s">
        <v>12728</v>
      </c>
      <c r="D1228" s="177" t="s">
        <v>12729</v>
      </c>
      <c r="E1228" s="177" t="s">
        <v>12730</v>
      </c>
      <c r="F1228" s="177" t="s">
        <v>12731</v>
      </c>
      <c r="G1228" s="177" t="s">
        <v>7721</v>
      </c>
      <c r="H1228" s="177" t="s">
        <v>12731</v>
      </c>
      <c r="I1228" s="177" t="s">
        <v>6875</v>
      </c>
      <c r="J1228" s="177" t="s">
        <v>6875</v>
      </c>
      <c r="K1228" s="177" t="s">
        <v>6875</v>
      </c>
      <c r="L1228" s="177" t="s">
        <v>857</v>
      </c>
    </row>
    <row r="1229" spans="1:12" ht="213.75" x14ac:dyDescent="0.25">
      <c r="A1229" s="176" t="s">
        <v>1083</v>
      </c>
      <c r="B1229" s="176" t="s">
        <v>12732</v>
      </c>
      <c r="C1229" s="176" t="s">
        <v>12733</v>
      </c>
      <c r="D1229" s="176" t="s">
        <v>12734</v>
      </c>
      <c r="E1229" s="176" t="s">
        <v>7026</v>
      </c>
      <c r="F1229" s="176" t="s">
        <v>7027</v>
      </c>
      <c r="G1229" s="176" t="s">
        <v>7028</v>
      </c>
      <c r="H1229" s="176" t="s">
        <v>7027</v>
      </c>
      <c r="I1229" s="176" t="s">
        <v>6875</v>
      </c>
      <c r="J1229" s="176" t="s">
        <v>6875</v>
      </c>
      <c r="K1229" s="176" t="s">
        <v>6875</v>
      </c>
      <c r="L1229" s="176" t="s">
        <v>6917</v>
      </c>
    </row>
    <row r="1230" spans="1:12" ht="78.75" x14ac:dyDescent="0.25">
      <c r="A1230" s="177" t="s">
        <v>12738</v>
      </c>
      <c r="B1230" s="177" t="s">
        <v>12735</v>
      </c>
      <c r="C1230" s="177" t="s">
        <v>12736</v>
      </c>
      <c r="D1230" s="177" t="s">
        <v>12737</v>
      </c>
      <c r="E1230" s="177" t="s">
        <v>7463</v>
      </c>
      <c r="F1230" s="177" t="s">
        <v>7464</v>
      </c>
      <c r="G1230" s="177" t="s">
        <v>7465</v>
      </c>
      <c r="H1230" s="177" t="s">
        <v>7464</v>
      </c>
      <c r="I1230" s="177" t="s">
        <v>6875</v>
      </c>
      <c r="J1230" s="177" t="s">
        <v>12739</v>
      </c>
      <c r="K1230" s="177" t="s">
        <v>6875</v>
      </c>
      <c r="L1230" s="177" t="s">
        <v>857</v>
      </c>
    </row>
    <row r="1231" spans="1:12" ht="56.25" x14ac:dyDescent="0.25">
      <c r="A1231" s="176" t="s">
        <v>12743</v>
      </c>
      <c r="B1231" s="176" t="s">
        <v>12740</v>
      </c>
      <c r="C1231" s="176" t="s">
        <v>12741</v>
      </c>
      <c r="D1231" s="176" t="s">
        <v>12742</v>
      </c>
      <c r="E1231" s="176" t="s">
        <v>7265</v>
      </c>
      <c r="F1231" s="176" t="s">
        <v>7266</v>
      </c>
      <c r="G1231" s="176" t="s">
        <v>7267</v>
      </c>
      <c r="H1231" s="176" t="s">
        <v>7268</v>
      </c>
      <c r="I1231" s="176" t="s">
        <v>6875</v>
      </c>
      <c r="J1231" s="176" t="s">
        <v>6875</v>
      </c>
      <c r="K1231" s="176" t="s">
        <v>6875</v>
      </c>
      <c r="L1231" s="176" t="s">
        <v>857</v>
      </c>
    </row>
    <row r="1232" spans="1:12" ht="67.5" x14ac:dyDescent="0.25">
      <c r="A1232" s="177" t="s">
        <v>12747</v>
      </c>
      <c r="B1232" s="177" t="s">
        <v>12744</v>
      </c>
      <c r="C1232" s="177" t="s">
        <v>12745</v>
      </c>
      <c r="D1232" s="177" t="s">
        <v>12746</v>
      </c>
      <c r="E1232" s="177" t="s">
        <v>12748</v>
      </c>
      <c r="F1232" s="177" t="s">
        <v>12749</v>
      </c>
      <c r="G1232" s="177" t="s">
        <v>8905</v>
      </c>
      <c r="H1232" s="177" t="s">
        <v>12750</v>
      </c>
      <c r="I1232" s="177" t="s">
        <v>6875</v>
      </c>
      <c r="J1232" s="177" t="s">
        <v>6875</v>
      </c>
      <c r="K1232" s="177" t="s">
        <v>6875</v>
      </c>
      <c r="L1232" s="177" t="s">
        <v>857</v>
      </c>
    </row>
    <row r="1233" spans="1:12" ht="33.75" x14ac:dyDescent="0.25">
      <c r="A1233" s="176" t="s">
        <v>12754</v>
      </c>
      <c r="B1233" s="176" t="s">
        <v>12751</v>
      </c>
      <c r="C1233" s="176" t="s">
        <v>12752</v>
      </c>
      <c r="D1233" s="176" t="s">
        <v>12753</v>
      </c>
      <c r="E1233" s="176" t="s">
        <v>7026</v>
      </c>
      <c r="F1233" s="176" t="s">
        <v>7027</v>
      </c>
      <c r="G1233" s="176" t="s">
        <v>7028</v>
      </c>
      <c r="H1233" s="176" t="s">
        <v>7027</v>
      </c>
      <c r="I1233" s="176" t="s">
        <v>6875</v>
      </c>
      <c r="J1233" s="176" t="s">
        <v>6875</v>
      </c>
      <c r="K1233" s="176" t="s">
        <v>6875</v>
      </c>
      <c r="L1233" s="176" t="s">
        <v>857</v>
      </c>
    </row>
    <row r="1234" spans="1:12" ht="67.5" x14ac:dyDescent="0.25">
      <c r="A1234" s="177" t="s">
        <v>12758</v>
      </c>
      <c r="B1234" s="177" t="s">
        <v>12755</v>
      </c>
      <c r="C1234" s="177" t="s">
        <v>12756</v>
      </c>
      <c r="D1234" s="177" t="s">
        <v>12757</v>
      </c>
      <c r="E1234" s="177" t="s">
        <v>7265</v>
      </c>
      <c r="F1234" s="177" t="s">
        <v>7266</v>
      </c>
      <c r="G1234" s="177" t="s">
        <v>7267</v>
      </c>
      <c r="H1234" s="177" t="s">
        <v>7268</v>
      </c>
      <c r="I1234" s="177" t="s">
        <v>6875</v>
      </c>
      <c r="J1234" s="177" t="s">
        <v>6875</v>
      </c>
      <c r="K1234" s="177" t="s">
        <v>6875</v>
      </c>
      <c r="L1234" s="177" t="s">
        <v>857</v>
      </c>
    </row>
    <row r="1235" spans="1:12" ht="101.25" x14ac:dyDescent="0.25">
      <c r="A1235" s="176" t="s">
        <v>1083</v>
      </c>
      <c r="B1235" s="176" t="s">
        <v>12759</v>
      </c>
      <c r="C1235" s="176" t="s">
        <v>12760</v>
      </c>
      <c r="D1235" s="176" t="s">
        <v>12761</v>
      </c>
      <c r="E1235" s="176" t="s">
        <v>7265</v>
      </c>
      <c r="F1235" s="176" t="s">
        <v>7266</v>
      </c>
      <c r="G1235" s="176" t="s">
        <v>7267</v>
      </c>
      <c r="H1235" s="176" t="s">
        <v>7268</v>
      </c>
      <c r="I1235" s="176" t="s">
        <v>6875</v>
      </c>
      <c r="J1235" s="176" t="s">
        <v>6875</v>
      </c>
      <c r="K1235" s="176" t="s">
        <v>6875</v>
      </c>
      <c r="L1235" s="176" t="s">
        <v>6917</v>
      </c>
    </row>
    <row r="1236" spans="1:12" ht="78.75" x14ac:dyDescent="0.25">
      <c r="A1236" s="177" t="s">
        <v>6875</v>
      </c>
      <c r="B1236" s="177" t="s">
        <v>12762</v>
      </c>
      <c r="C1236" s="177" t="s">
        <v>12763</v>
      </c>
      <c r="D1236" s="177" t="s">
        <v>12764</v>
      </c>
      <c r="E1236" s="177" t="s">
        <v>7589</v>
      </c>
      <c r="F1236" s="177" t="s">
        <v>7590</v>
      </c>
      <c r="G1236" s="177" t="s">
        <v>7591</v>
      </c>
      <c r="H1236" s="177" t="s">
        <v>7590</v>
      </c>
      <c r="I1236" s="177" t="s">
        <v>6875</v>
      </c>
      <c r="J1236" s="177" t="s">
        <v>6875</v>
      </c>
      <c r="K1236" s="177" t="s">
        <v>6875</v>
      </c>
      <c r="L1236" s="177" t="s">
        <v>857</v>
      </c>
    </row>
    <row r="1237" spans="1:12" ht="33.75" x14ac:dyDescent="0.25">
      <c r="A1237" s="176" t="s">
        <v>12768</v>
      </c>
      <c r="B1237" s="176" t="s">
        <v>12765</v>
      </c>
      <c r="C1237" s="176" t="s">
        <v>12766</v>
      </c>
      <c r="D1237" s="176" t="s">
        <v>12767</v>
      </c>
      <c r="E1237" s="176" t="s">
        <v>9074</v>
      </c>
      <c r="F1237" s="176" t="s">
        <v>9075</v>
      </c>
      <c r="G1237" s="176" t="s">
        <v>7028</v>
      </c>
      <c r="H1237" s="176" t="s">
        <v>9075</v>
      </c>
      <c r="I1237" s="176" t="s">
        <v>6875</v>
      </c>
      <c r="J1237" s="176" t="s">
        <v>6875</v>
      </c>
      <c r="K1237" s="176" t="s">
        <v>6875</v>
      </c>
      <c r="L1237" s="176" t="s">
        <v>6917</v>
      </c>
    </row>
    <row r="1238" spans="1:12" ht="78.75" x14ac:dyDescent="0.25">
      <c r="A1238" s="177" t="s">
        <v>12772</v>
      </c>
      <c r="B1238" s="177" t="s">
        <v>12769</v>
      </c>
      <c r="C1238" s="177" t="s">
        <v>12770</v>
      </c>
      <c r="D1238" s="177" t="s">
        <v>12771</v>
      </c>
      <c r="E1238" s="177" t="s">
        <v>7039</v>
      </c>
      <c r="F1238" s="177" t="s">
        <v>7040</v>
      </c>
      <c r="G1238" s="177" t="s">
        <v>6875</v>
      </c>
      <c r="H1238" s="177" t="s">
        <v>7040</v>
      </c>
      <c r="I1238" s="177" t="s">
        <v>6875</v>
      </c>
      <c r="J1238" s="177" t="s">
        <v>6875</v>
      </c>
      <c r="K1238" s="177" t="s">
        <v>6875</v>
      </c>
      <c r="L1238" s="177" t="s">
        <v>857</v>
      </c>
    </row>
    <row r="1239" spans="1:12" ht="67.5" x14ac:dyDescent="0.25">
      <c r="A1239" s="176" t="s">
        <v>12776</v>
      </c>
      <c r="B1239" s="176" t="s">
        <v>12773</v>
      </c>
      <c r="C1239" s="176" t="s">
        <v>12774</v>
      </c>
      <c r="D1239" s="176" t="s">
        <v>12775</v>
      </c>
      <c r="E1239" s="176" t="s">
        <v>12777</v>
      </c>
      <c r="F1239" s="176" t="s">
        <v>12778</v>
      </c>
      <c r="G1239" s="176" t="s">
        <v>7154</v>
      </c>
      <c r="H1239" s="176" t="s">
        <v>12779</v>
      </c>
      <c r="I1239" s="176" t="s">
        <v>6875</v>
      </c>
      <c r="J1239" s="176" t="s">
        <v>6875</v>
      </c>
      <c r="K1239" s="176" t="s">
        <v>6875</v>
      </c>
      <c r="L1239" s="176" t="s">
        <v>6917</v>
      </c>
    </row>
    <row r="1240" spans="1:12" ht="22.5" x14ac:dyDescent="0.25">
      <c r="A1240" s="177" t="s">
        <v>12783</v>
      </c>
      <c r="B1240" s="177" t="s">
        <v>12780</v>
      </c>
      <c r="C1240" s="177" t="s">
        <v>12781</v>
      </c>
      <c r="D1240" s="177" t="s">
        <v>12782</v>
      </c>
      <c r="E1240" s="177" t="s">
        <v>7901</v>
      </c>
      <c r="F1240" s="177" t="s">
        <v>7849</v>
      </c>
      <c r="G1240" s="177" t="s">
        <v>7465</v>
      </c>
      <c r="H1240" s="177" t="s">
        <v>7849</v>
      </c>
      <c r="I1240" s="177" t="s">
        <v>6875</v>
      </c>
      <c r="J1240" s="177" t="s">
        <v>6875</v>
      </c>
      <c r="K1240" s="177" t="s">
        <v>6875</v>
      </c>
      <c r="L1240" s="177" t="s">
        <v>6917</v>
      </c>
    </row>
    <row r="1241" spans="1:12" ht="45" x14ac:dyDescent="0.25">
      <c r="A1241" s="176" t="s">
        <v>12787</v>
      </c>
      <c r="B1241" s="176" t="s">
        <v>12784</v>
      </c>
      <c r="C1241" s="176" t="s">
        <v>12785</v>
      </c>
      <c r="D1241" s="176" t="s">
        <v>12786</v>
      </c>
      <c r="E1241" s="176" t="s">
        <v>12788</v>
      </c>
      <c r="F1241" s="176" t="s">
        <v>12789</v>
      </c>
      <c r="G1241" s="176" t="s">
        <v>7056</v>
      </c>
      <c r="H1241" s="176" t="s">
        <v>12790</v>
      </c>
      <c r="I1241" s="176" t="s">
        <v>6875</v>
      </c>
      <c r="J1241" s="176" t="s">
        <v>12791</v>
      </c>
      <c r="K1241" s="176" t="s">
        <v>6875</v>
      </c>
      <c r="L1241" s="176" t="s">
        <v>6984</v>
      </c>
    </row>
    <row r="1242" spans="1:12" ht="45" x14ac:dyDescent="0.25">
      <c r="A1242" s="177" t="s">
        <v>12795</v>
      </c>
      <c r="B1242" s="177" t="s">
        <v>12792</v>
      </c>
      <c r="C1242" s="177" t="s">
        <v>12793</v>
      </c>
      <c r="D1242" s="177" t="s">
        <v>12794</v>
      </c>
      <c r="E1242" s="177" t="s">
        <v>8921</v>
      </c>
      <c r="F1242" s="177" t="s">
        <v>8922</v>
      </c>
      <c r="G1242" s="177" t="s">
        <v>6875</v>
      </c>
      <c r="H1242" s="177" t="s">
        <v>8922</v>
      </c>
      <c r="I1242" s="177" t="s">
        <v>6875</v>
      </c>
      <c r="J1242" s="177" t="s">
        <v>6875</v>
      </c>
      <c r="K1242" s="177" t="s">
        <v>6875</v>
      </c>
      <c r="L1242" s="177" t="s">
        <v>857</v>
      </c>
    </row>
    <row r="1243" spans="1:12" ht="45" x14ac:dyDescent="0.25">
      <c r="A1243" s="176" t="s">
        <v>12799</v>
      </c>
      <c r="B1243" s="176" t="s">
        <v>12796</v>
      </c>
      <c r="C1243" s="176" t="s">
        <v>12797</v>
      </c>
      <c r="D1243" s="176" t="s">
        <v>12798</v>
      </c>
      <c r="E1243" s="176" t="s">
        <v>10929</v>
      </c>
      <c r="F1243" s="176" t="s">
        <v>10930</v>
      </c>
      <c r="G1243" s="176" t="s">
        <v>7097</v>
      </c>
      <c r="H1243" s="176" t="s">
        <v>10930</v>
      </c>
      <c r="I1243" s="176" t="s">
        <v>6875</v>
      </c>
      <c r="J1243" s="176" t="s">
        <v>6875</v>
      </c>
      <c r="K1243" s="176" t="s">
        <v>6875</v>
      </c>
      <c r="L1243" s="176" t="s">
        <v>857</v>
      </c>
    </row>
    <row r="1244" spans="1:12" ht="56.25" x14ac:dyDescent="0.25">
      <c r="A1244" s="177" t="s">
        <v>12803</v>
      </c>
      <c r="B1244" s="177" t="s">
        <v>12800</v>
      </c>
      <c r="C1244" s="177" t="s">
        <v>12801</v>
      </c>
      <c r="D1244" s="177" t="s">
        <v>12802</v>
      </c>
      <c r="E1244" s="177" t="s">
        <v>12804</v>
      </c>
      <c r="F1244" s="177" t="s">
        <v>12805</v>
      </c>
      <c r="G1244" s="177" t="s">
        <v>7097</v>
      </c>
      <c r="H1244" s="177" t="s">
        <v>12806</v>
      </c>
      <c r="I1244" s="177" t="s">
        <v>6875</v>
      </c>
      <c r="J1244" s="177" t="s">
        <v>12807</v>
      </c>
      <c r="K1244" s="177" t="s">
        <v>6875</v>
      </c>
      <c r="L1244" s="177" t="s">
        <v>7643</v>
      </c>
    </row>
    <row r="1245" spans="1:12" ht="56.25" x14ac:dyDescent="0.25">
      <c r="A1245" s="176" t="s">
        <v>12810</v>
      </c>
      <c r="B1245" s="176" t="s">
        <v>12808</v>
      </c>
      <c r="C1245" s="176" t="s">
        <v>12809</v>
      </c>
      <c r="D1245" s="176" t="s">
        <v>6875</v>
      </c>
      <c r="E1245" s="176" t="s">
        <v>7265</v>
      </c>
      <c r="F1245" s="176" t="s">
        <v>7266</v>
      </c>
      <c r="G1245" s="176" t="s">
        <v>7267</v>
      </c>
      <c r="H1245" s="176" t="s">
        <v>7268</v>
      </c>
      <c r="I1245" s="176" t="s">
        <v>6875</v>
      </c>
      <c r="J1245" s="176" t="s">
        <v>7141</v>
      </c>
      <c r="K1245" s="176" t="s">
        <v>6875</v>
      </c>
      <c r="L1245" s="176" t="s">
        <v>857</v>
      </c>
    </row>
    <row r="1246" spans="1:12" ht="56.25" x14ac:dyDescent="0.25">
      <c r="A1246" s="177" t="s">
        <v>12814</v>
      </c>
      <c r="B1246" s="177" t="s">
        <v>12811</v>
      </c>
      <c r="C1246" s="177" t="s">
        <v>12812</v>
      </c>
      <c r="D1246" s="177" t="s">
        <v>12813</v>
      </c>
      <c r="E1246" s="177" t="s">
        <v>12815</v>
      </c>
      <c r="F1246" s="177" t="s">
        <v>12816</v>
      </c>
      <c r="G1246" s="177" t="s">
        <v>6970</v>
      </c>
      <c r="H1246" s="177" t="s">
        <v>12816</v>
      </c>
      <c r="I1246" s="177" t="s">
        <v>6875</v>
      </c>
      <c r="J1246" s="177" t="s">
        <v>6875</v>
      </c>
      <c r="K1246" s="177" t="s">
        <v>6875</v>
      </c>
      <c r="L1246" s="177" t="s">
        <v>6917</v>
      </c>
    </row>
    <row r="1247" spans="1:12" ht="45" x14ac:dyDescent="0.25">
      <c r="A1247" s="176" t="s">
        <v>1083</v>
      </c>
      <c r="B1247" s="176" t="s">
        <v>12817</v>
      </c>
      <c r="C1247" s="176" t="s">
        <v>12818</v>
      </c>
      <c r="D1247" s="176" t="s">
        <v>12819</v>
      </c>
      <c r="E1247" s="176" t="s">
        <v>12820</v>
      </c>
      <c r="F1247" s="176" t="s">
        <v>12821</v>
      </c>
      <c r="G1247" s="176" t="s">
        <v>7028</v>
      </c>
      <c r="H1247" s="176" t="s">
        <v>12821</v>
      </c>
      <c r="I1247" s="176" t="s">
        <v>6875</v>
      </c>
      <c r="J1247" s="176" t="s">
        <v>6875</v>
      </c>
      <c r="K1247" s="176" t="s">
        <v>6875</v>
      </c>
      <c r="L1247" s="176" t="s">
        <v>6917</v>
      </c>
    </row>
    <row r="1248" spans="1:12" ht="33.75" x14ac:dyDescent="0.25">
      <c r="A1248" s="177" t="s">
        <v>12825</v>
      </c>
      <c r="B1248" s="177" t="s">
        <v>12822</v>
      </c>
      <c r="C1248" s="177" t="s">
        <v>12823</v>
      </c>
      <c r="D1248" s="177" t="s">
        <v>12824</v>
      </c>
      <c r="E1248" s="177" t="s">
        <v>7403</v>
      </c>
      <c r="F1248" s="177" t="s">
        <v>7404</v>
      </c>
      <c r="G1248" s="177" t="s">
        <v>7028</v>
      </c>
      <c r="H1248" s="177" t="s">
        <v>7404</v>
      </c>
      <c r="I1248" s="177" t="s">
        <v>6875</v>
      </c>
      <c r="J1248" s="177" t="s">
        <v>6875</v>
      </c>
      <c r="K1248" s="177" t="s">
        <v>6875</v>
      </c>
      <c r="L1248" s="177" t="s">
        <v>6917</v>
      </c>
    </row>
    <row r="1249" spans="1:12" ht="67.5" x14ac:dyDescent="0.25">
      <c r="A1249" s="176" t="s">
        <v>1083</v>
      </c>
      <c r="B1249" s="176" t="s">
        <v>12826</v>
      </c>
      <c r="C1249" s="176" t="s">
        <v>12827</v>
      </c>
      <c r="D1249" s="176" t="s">
        <v>12828</v>
      </c>
      <c r="E1249" s="176" t="s">
        <v>8033</v>
      </c>
      <c r="F1249" s="176" t="s">
        <v>8034</v>
      </c>
      <c r="G1249" s="176" t="s">
        <v>7028</v>
      </c>
      <c r="H1249" s="176" t="s">
        <v>8034</v>
      </c>
      <c r="I1249" s="176" t="s">
        <v>6875</v>
      </c>
      <c r="J1249" s="176" t="s">
        <v>6875</v>
      </c>
      <c r="K1249" s="176" t="s">
        <v>6875</v>
      </c>
      <c r="L1249" s="176" t="s">
        <v>6917</v>
      </c>
    </row>
    <row r="1250" spans="1:12" ht="56.25" x14ac:dyDescent="0.25">
      <c r="A1250" s="177" t="s">
        <v>1083</v>
      </c>
      <c r="B1250" s="177" t="s">
        <v>12829</v>
      </c>
      <c r="C1250" s="177" t="s">
        <v>12830</v>
      </c>
      <c r="D1250" s="177" t="s">
        <v>12831</v>
      </c>
      <c r="E1250" s="177" t="s">
        <v>8921</v>
      </c>
      <c r="F1250" s="177" t="s">
        <v>8922</v>
      </c>
      <c r="G1250" s="177" t="s">
        <v>7041</v>
      </c>
      <c r="H1250" s="177" t="s">
        <v>8922</v>
      </c>
      <c r="I1250" s="177" t="s">
        <v>6875</v>
      </c>
      <c r="J1250" s="177" t="s">
        <v>6875</v>
      </c>
      <c r="K1250" s="177" t="s">
        <v>6875</v>
      </c>
      <c r="L1250" s="177" t="s">
        <v>6917</v>
      </c>
    </row>
    <row r="1251" spans="1:12" ht="67.5" x14ac:dyDescent="0.25">
      <c r="A1251" s="176" t="s">
        <v>12835</v>
      </c>
      <c r="B1251" s="176" t="s">
        <v>12832</v>
      </c>
      <c r="C1251" s="176" t="s">
        <v>12833</v>
      </c>
      <c r="D1251" s="176" t="s">
        <v>12834</v>
      </c>
      <c r="E1251" s="176" t="s">
        <v>12836</v>
      </c>
      <c r="F1251" s="176" t="s">
        <v>12837</v>
      </c>
      <c r="G1251" s="176" t="s">
        <v>7056</v>
      </c>
      <c r="H1251" s="176" t="s">
        <v>12838</v>
      </c>
      <c r="I1251" s="176" t="s">
        <v>6875</v>
      </c>
      <c r="J1251" s="176" t="s">
        <v>6875</v>
      </c>
      <c r="K1251" s="176" t="s">
        <v>6875</v>
      </c>
      <c r="L1251" s="176" t="s">
        <v>6917</v>
      </c>
    </row>
    <row r="1252" spans="1:12" ht="67.5" x14ac:dyDescent="0.25">
      <c r="A1252" s="177" t="s">
        <v>12842</v>
      </c>
      <c r="B1252" s="177" t="s">
        <v>12839</v>
      </c>
      <c r="C1252" s="177" t="s">
        <v>12840</v>
      </c>
      <c r="D1252" s="177" t="s">
        <v>12841</v>
      </c>
      <c r="E1252" s="177" t="s">
        <v>12843</v>
      </c>
      <c r="F1252" s="177" t="s">
        <v>12844</v>
      </c>
      <c r="G1252" s="177" t="s">
        <v>7889</v>
      </c>
      <c r="H1252" s="177" t="s">
        <v>12845</v>
      </c>
      <c r="I1252" s="177" t="s">
        <v>6901</v>
      </c>
      <c r="J1252" s="177" t="s">
        <v>6875</v>
      </c>
      <c r="K1252" s="177" t="s">
        <v>6875</v>
      </c>
      <c r="L1252" s="177" t="s">
        <v>6917</v>
      </c>
    </row>
    <row r="1253" spans="1:12" ht="33.75" x14ac:dyDescent="0.25">
      <c r="A1253" s="176" t="s">
        <v>12849</v>
      </c>
      <c r="B1253" s="176" t="s">
        <v>12846</v>
      </c>
      <c r="C1253" s="176" t="s">
        <v>12847</v>
      </c>
      <c r="D1253" s="176" t="s">
        <v>12848</v>
      </c>
      <c r="E1253" s="176" t="s">
        <v>8056</v>
      </c>
      <c r="F1253" s="176" t="s">
        <v>8057</v>
      </c>
      <c r="G1253" s="176" t="s">
        <v>6994</v>
      </c>
      <c r="H1253" s="176" t="s">
        <v>8057</v>
      </c>
      <c r="I1253" s="176" t="s">
        <v>6875</v>
      </c>
      <c r="J1253" s="176" t="s">
        <v>6875</v>
      </c>
      <c r="K1253" s="176" t="s">
        <v>6875</v>
      </c>
      <c r="L1253" s="176" t="s">
        <v>6917</v>
      </c>
    </row>
    <row r="1254" spans="1:12" ht="67.5" x14ac:dyDescent="0.25">
      <c r="A1254" s="177" t="s">
        <v>1138</v>
      </c>
      <c r="B1254" s="177" t="s">
        <v>12850</v>
      </c>
      <c r="C1254" s="177" t="s">
        <v>1139</v>
      </c>
      <c r="D1254" s="177" t="s">
        <v>1140</v>
      </c>
      <c r="E1254" s="177" t="s">
        <v>12851</v>
      </c>
      <c r="F1254" s="177" t="s">
        <v>12852</v>
      </c>
      <c r="G1254" s="177" t="s">
        <v>7085</v>
      </c>
      <c r="H1254" s="177" t="s">
        <v>12853</v>
      </c>
      <c r="I1254" s="177" t="s">
        <v>11153</v>
      </c>
      <c r="J1254" s="177" t="s">
        <v>6875</v>
      </c>
      <c r="K1254" s="177" t="s">
        <v>6875</v>
      </c>
      <c r="L1254" s="177" t="s">
        <v>6917</v>
      </c>
    </row>
    <row r="1255" spans="1:12" ht="409.5" x14ac:dyDescent="0.25">
      <c r="A1255" s="176" t="s">
        <v>12856</v>
      </c>
      <c r="B1255" s="176" t="s">
        <v>12854</v>
      </c>
      <c r="C1255" s="176" t="s">
        <v>12855</v>
      </c>
      <c r="D1255" s="176" t="s">
        <v>6875</v>
      </c>
      <c r="E1255" s="176" t="s">
        <v>7265</v>
      </c>
      <c r="F1255" s="176" t="s">
        <v>7266</v>
      </c>
      <c r="G1255" s="176" t="s">
        <v>7267</v>
      </c>
      <c r="H1255" s="176" t="s">
        <v>7268</v>
      </c>
      <c r="I1255" s="176" t="s">
        <v>6875</v>
      </c>
      <c r="J1255" s="176" t="s">
        <v>7099</v>
      </c>
      <c r="K1255" s="176" t="s">
        <v>6875</v>
      </c>
      <c r="L1255" s="176" t="s">
        <v>6917</v>
      </c>
    </row>
    <row r="1256" spans="1:12" ht="22.5" x14ac:dyDescent="0.25">
      <c r="A1256" s="177" t="s">
        <v>12860</v>
      </c>
      <c r="B1256" s="177" t="s">
        <v>12857</v>
      </c>
      <c r="C1256" s="177" t="s">
        <v>12858</v>
      </c>
      <c r="D1256" s="177" t="s">
        <v>12859</v>
      </c>
      <c r="E1256" s="177" t="s">
        <v>7463</v>
      </c>
      <c r="F1256" s="177" t="s">
        <v>7464</v>
      </c>
      <c r="G1256" s="177" t="s">
        <v>7465</v>
      </c>
      <c r="H1256" s="177" t="s">
        <v>7464</v>
      </c>
      <c r="I1256" s="177" t="s">
        <v>6875</v>
      </c>
      <c r="J1256" s="177" t="s">
        <v>6875</v>
      </c>
      <c r="K1256" s="177" t="s">
        <v>6875</v>
      </c>
      <c r="L1256" s="177" t="s">
        <v>6917</v>
      </c>
    </row>
    <row r="1257" spans="1:12" ht="112.5" x14ac:dyDescent="0.25">
      <c r="A1257" s="176" t="s">
        <v>12864</v>
      </c>
      <c r="B1257" s="176" t="s">
        <v>12861</v>
      </c>
      <c r="C1257" s="176" t="s">
        <v>12862</v>
      </c>
      <c r="D1257" s="176" t="s">
        <v>12863</v>
      </c>
      <c r="E1257" s="176" t="s">
        <v>12865</v>
      </c>
      <c r="F1257" s="176" t="s">
        <v>12866</v>
      </c>
      <c r="G1257" s="176" t="s">
        <v>7056</v>
      </c>
      <c r="H1257" s="176" t="s">
        <v>12866</v>
      </c>
      <c r="I1257" s="176" t="s">
        <v>6875</v>
      </c>
      <c r="J1257" s="176" t="s">
        <v>6875</v>
      </c>
      <c r="K1257" s="176" t="s">
        <v>7113</v>
      </c>
      <c r="L1257" s="176" t="s">
        <v>6917</v>
      </c>
    </row>
    <row r="1258" spans="1:12" ht="56.25" x14ac:dyDescent="0.25">
      <c r="A1258" s="177" t="s">
        <v>12870</v>
      </c>
      <c r="B1258" s="177" t="s">
        <v>12867</v>
      </c>
      <c r="C1258" s="177" t="s">
        <v>12868</v>
      </c>
      <c r="D1258" s="177" t="s">
        <v>12869</v>
      </c>
      <c r="E1258" s="177" t="s">
        <v>7265</v>
      </c>
      <c r="F1258" s="177" t="s">
        <v>7266</v>
      </c>
      <c r="G1258" s="177" t="s">
        <v>7267</v>
      </c>
      <c r="H1258" s="177" t="s">
        <v>7268</v>
      </c>
      <c r="I1258" s="177" t="s">
        <v>6875</v>
      </c>
      <c r="J1258" s="177" t="s">
        <v>6875</v>
      </c>
      <c r="K1258" s="177" t="s">
        <v>6875</v>
      </c>
      <c r="L1258" s="177" t="s">
        <v>6917</v>
      </c>
    </row>
    <row r="1259" spans="1:12" ht="45" x14ac:dyDescent="0.25">
      <c r="A1259" s="176" t="s">
        <v>12874</v>
      </c>
      <c r="B1259" s="176" t="s">
        <v>12871</v>
      </c>
      <c r="C1259" s="176" t="s">
        <v>12872</v>
      </c>
      <c r="D1259" s="176" t="s">
        <v>12873</v>
      </c>
      <c r="E1259" s="176" t="s">
        <v>12875</v>
      </c>
      <c r="F1259" s="176" t="s">
        <v>12876</v>
      </c>
      <c r="G1259" s="176" t="s">
        <v>7721</v>
      </c>
      <c r="H1259" s="176" t="s">
        <v>12876</v>
      </c>
      <c r="I1259" s="176" t="s">
        <v>6875</v>
      </c>
      <c r="J1259" s="176" t="s">
        <v>6875</v>
      </c>
      <c r="K1259" s="176" t="s">
        <v>6875</v>
      </c>
      <c r="L1259" s="176" t="s">
        <v>6917</v>
      </c>
    </row>
    <row r="1260" spans="1:12" ht="33.75" x14ac:dyDescent="0.25">
      <c r="A1260" s="177" t="s">
        <v>12880</v>
      </c>
      <c r="B1260" s="177" t="s">
        <v>12877</v>
      </c>
      <c r="C1260" s="177" t="s">
        <v>12878</v>
      </c>
      <c r="D1260" s="177" t="s">
        <v>12879</v>
      </c>
      <c r="E1260" s="177" t="s">
        <v>7848</v>
      </c>
      <c r="F1260" s="177" t="s">
        <v>7849</v>
      </c>
      <c r="G1260" s="177" t="s">
        <v>7465</v>
      </c>
      <c r="H1260" s="177" t="s">
        <v>7849</v>
      </c>
      <c r="I1260" s="177" t="s">
        <v>6875</v>
      </c>
      <c r="J1260" s="177" t="s">
        <v>6875</v>
      </c>
      <c r="K1260" s="177" t="s">
        <v>6875</v>
      </c>
      <c r="L1260" s="177" t="s">
        <v>6917</v>
      </c>
    </row>
    <row r="1261" spans="1:12" ht="90" x14ac:dyDescent="0.25">
      <c r="A1261" s="176" t="s">
        <v>12884</v>
      </c>
      <c r="B1261" s="176" t="s">
        <v>12881</v>
      </c>
      <c r="C1261" s="176" t="s">
        <v>12882</v>
      </c>
      <c r="D1261" s="176" t="s">
        <v>12883</v>
      </c>
      <c r="E1261" s="176" t="s">
        <v>12885</v>
      </c>
      <c r="F1261" s="176" t="s">
        <v>12886</v>
      </c>
      <c r="G1261" s="176" t="s">
        <v>12887</v>
      </c>
      <c r="H1261" s="176" t="s">
        <v>12888</v>
      </c>
      <c r="I1261" s="176" t="s">
        <v>6875</v>
      </c>
      <c r="J1261" s="176" t="s">
        <v>6875</v>
      </c>
      <c r="K1261" s="176" t="s">
        <v>6875</v>
      </c>
      <c r="L1261" s="176" t="s">
        <v>6917</v>
      </c>
    </row>
    <row r="1262" spans="1:12" ht="45" x14ac:dyDescent="0.25">
      <c r="A1262" s="177" t="s">
        <v>12892</v>
      </c>
      <c r="B1262" s="177" t="s">
        <v>12889</v>
      </c>
      <c r="C1262" s="177" t="s">
        <v>12890</v>
      </c>
      <c r="D1262" s="177" t="s">
        <v>12891</v>
      </c>
      <c r="E1262" s="177" t="s">
        <v>9035</v>
      </c>
      <c r="F1262" s="177" t="s">
        <v>9036</v>
      </c>
      <c r="G1262" s="177" t="s">
        <v>7035</v>
      </c>
      <c r="H1262" s="177" t="s">
        <v>9036</v>
      </c>
      <c r="I1262" s="177" t="s">
        <v>6875</v>
      </c>
      <c r="J1262" s="177" t="s">
        <v>6875</v>
      </c>
      <c r="K1262" s="177" t="s">
        <v>6875</v>
      </c>
      <c r="L1262" s="177" t="s">
        <v>6917</v>
      </c>
    </row>
    <row r="1263" spans="1:12" ht="45" x14ac:dyDescent="0.25">
      <c r="A1263" s="176" t="s">
        <v>12896</v>
      </c>
      <c r="B1263" s="176" t="s">
        <v>12893</v>
      </c>
      <c r="C1263" s="176" t="s">
        <v>12894</v>
      </c>
      <c r="D1263" s="176" t="s">
        <v>12895</v>
      </c>
      <c r="E1263" s="176" t="s">
        <v>9067</v>
      </c>
      <c r="F1263" s="176" t="s">
        <v>9068</v>
      </c>
      <c r="G1263" s="176" t="s">
        <v>7028</v>
      </c>
      <c r="H1263" s="176" t="s">
        <v>9068</v>
      </c>
      <c r="I1263" s="176" t="s">
        <v>6875</v>
      </c>
      <c r="J1263" s="176" t="s">
        <v>6875</v>
      </c>
      <c r="K1263" s="176" t="s">
        <v>6875</v>
      </c>
      <c r="L1263" s="176" t="s">
        <v>6917</v>
      </c>
    </row>
    <row r="1264" spans="1:12" ht="56.25" x14ac:dyDescent="0.25">
      <c r="A1264" s="177" t="s">
        <v>12900</v>
      </c>
      <c r="B1264" s="177" t="s">
        <v>12897</v>
      </c>
      <c r="C1264" s="177" t="s">
        <v>12898</v>
      </c>
      <c r="D1264" s="177" t="s">
        <v>12899</v>
      </c>
      <c r="E1264" s="177" t="s">
        <v>7039</v>
      </c>
      <c r="F1264" s="177" t="s">
        <v>7040</v>
      </c>
      <c r="G1264" s="177" t="s">
        <v>7041</v>
      </c>
      <c r="H1264" s="177" t="s">
        <v>7040</v>
      </c>
      <c r="I1264" s="177" t="s">
        <v>6875</v>
      </c>
      <c r="J1264" s="177" t="s">
        <v>6875</v>
      </c>
      <c r="K1264" s="177" t="s">
        <v>6875</v>
      </c>
      <c r="L1264" s="177" t="s">
        <v>6917</v>
      </c>
    </row>
    <row r="1265" spans="1:12" ht="90" x14ac:dyDescent="0.25">
      <c r="A1265" s="176" t="s">
        <v>12904</v>
      </c>
      <c r="B1265" s="176" t="s">
        <v>12901</v>
      </c>
      <c r="C1265" s="176" t="s">
        <v>12902</v>
      </c>
      <c r="D1265" s="176" t="s">
        <v>12903</v>
      </c>
      <c r="E1265" s="176" t="s">
        <v>12905</v>
      </c>
      <c r="F1265" s="176" t="s">
        <v>12906</v>
      </c>
      <c r="G1265" s="176" t="s">
        <v>7154</v>
      </c>
      <c r="H1265" s="176" t="s">
        <v>12906</v>
      </c>
      <c r="I1265" s="176" t="s">
        <v>6875</v>
      </c>
      <c r="J1265" s="176" t="s">
        <v>6875</v>
      </c>
      <c r="K1265" s="176" t="s">
        <v>6875</v>
      </c>
      <c r="L1265" s="176" t="s">
        <v>6917</v>
      </c>
    </row>
    <row r="1266" spans="1:12" ht="90" x14ac:dyDescent="0.25">
      <c r="A1266" s="177" t="s">
        <v>12904</v>
      </c>
      <c r="B1266" s="177" t="s">
        <v>12907</v>
      </c>
      <c r="C1266" s="177" t="s">
        <v>12908</v>
      </c>
      <c r="D1266" s="177" t="s">
        <v>12903</v>
      </c>
      <c r="E1266" s="177" t="s">
        <v>12909</v>
      </c>
      <c r="F1266" s="177" t="s">
        <v>12910</v>
      </c>
      <c r="G1266" s="177" t="s">
        <v>6975</v>
      </c>
      <c r="H1266" s="177" t="s">
        <v>12910</v>
      </c>
      <c r="I1266" s="177" t="s">
        <v>6875</v>
      </c>
      <c r="J1266" s="177" t="s">
        <v>6875</v>
      </c>
      <c r="K1266" s="177" t="s">
        <v>6875</v>
      </c>
      <c r="L1266" s="177" t="s">
        <v>6917</v>
      </c>
    </row>
    <row r="1267" spans="1:12" ht="135" x14ac:dyDescent="0.25">
      <c r="A1267" s="176" t="s">
        <v>12914</v>
      </c>
      <c r="B1267" s="176" t="s">
        <v>12911</v>
      </c>
      <c r="C1267" s="176" t="s">
        <v>12912</v>
      </c>
      <c r="D1267" s="176" t="s">
        <v>12913</v>
      </c>
      <c r="E1267" s="176" t="s">
        <v>7914</v>
      </c>
      <c r="F1267" s="176" t="s">
        <v>7915</v>
      </c>
      <c r="G1267" s="176" t="s">
        <v>7028</v>
      </c>
      <c r="H1267" s="176" t="s">
        <v>7915</v>
      </c>
      <c r="I1267" s="176" t="s">
        <v>6875</v>
      </c>
      <c r="J1267" s="176" t="s">
        <v>6875</v>
      </c>
      <c r="K1267" s="176" t="s">
        <v>6875</v>
      </c>
      <c r="L1267" s="176" t="s">
        <v>6917</v>
      </c>
    </row>
    <row r="1268" spans="1:12" ht="45" x14ac:dyDescent="0.25">
      <c r="A1268" s="177" t="s">
        <v>12918</v>
      </c>
      <c r="B1268" s="177" t="s">
        <v>12915</v>
      </c>
      <c r="C1268" s="177" t="s">
        <v>12916</v>
      </c>
      <c r="D1268" s="177" t="s">
        <v>12917</v>
      </c>
      <c r="E1268" s="177" t="s">
        <v>8203</v>
      </c>
      <c r="F1268" s="177" t="s">
        <v>8204</v>
      </c>
      <c r="G1268" s="177" t="s">
        <v>7465</v>
      </c>
      <c r="H1268" s="177" t="s">
        <v>8204</v>
      </c>
      <c r="I1268" s="177" t="s">
        <v>6875</v>
      </c>
      <c r="J1268" s="177" t="s">
        <v>6875</v>
      </c>
      <c r="K1268" s="177" t="s">
        <v>6875</v>
      </c>
      <c r="L1268" s="177" t="s">
        <v>6917</v>
      </c>
    </row>
    <row r="1269" spans="1:12" ht="56.25" x14ac:dyDescent="0.25">
      <c r="A1269" s="176" t="s">
        <v>12922</v>
      </c>
      <c r="B1269" s="176" t="s">
        <v>12919</v>
      </c>
      <c r="C1269" s="176" t="s">
        <v>12920</v>
      </c>
      <c r="D1269" s="176" t="s">
        <v>12921</v>
      </c>
      <c r="E1269" s="176" t="s">
        <v>7039</v>
      </c>
      <c r="F1269" s="176" t="s">
        <v>7040</v>
      </c>
      <c r="G1269" s="176" t="s">
        <v>7041</v>
      </c>
      <c r="H1269" s="176" t="s">
        <v>7040</v>
      </c>
      <c r="I1269" s="176" t="s">
        <v>6875</v>
      </c>
      <c r="J1269" s="176" t="s">
        <v>6875</v>
      </c>
      <c r="K1269" s="176" t="s">
        <v>6875</v>
      </c>
      <c r="L1269" s="176" t="s">
        <v>6917</v>
      </c>
    </row>
    <row r="1270" spans="1:12" ht="202.5" x14ac:dyDescent="0.25">
      <c r="A1270" s="177" t="s">
        <v>12926</v>
      </c>
      <c r="B1270" s="177" t="s">
        <v>12923</v>
      </c>
      <c r="C1270" s="177" t="s">
        <v>12924</v>
      </c>
      <c r="D1270" s="177" t="s">
        <v>12925</v>
      </c>
      <c r="E1270" s="177" t="s">
        <v>7589</v>
      </c>
      <c r="F1270" s="177" t="s">
        <v>7590</v>
      </c>
      <c r="G1270" s="177" t="s">
        <v>7591</v>
      </c>
      <c r="H1270" s="177" t="s">
        <v>7590</v>
      </c>
      <c r="I1270" s="177" t="s">
        <v>6875</v>
      </c>
      <c r="J1270" s="177" t="s">
        <v>6875</v>
      </c>
      <c r="K1270" s="177" t="s">
        <v>6875</v>
      </c>
      <c r="L1270" s="177" t="s">
        <v>6917</v>
      </c>
    </row>
    <row r="1271" spans="1:12" ht="56.25" x14ac:dyDescent="0.25">
      <c r="A1271" s="176" t="s">
        <v>12930</v>
      </c>
      <c r="B1271" s="176" t="s">
        <v>12927</v>
      </c>
      <c r="C1271" s="176" t="s">
        <v>12928</v>
      </c>
      <c r="D1271" s="176" t="s">
        <v>12929</v>
      </c>
      <c r="E1271" s="176" t="s">
        <v>8921</v>
      </c>
      <c r="F1271" s="176" t="s">
        <v>8922</v>
      </c>
      <c r="G1271" s="176" t="s">
        <v>7041</v>
      </c>
      <c r="H1271" s="176" t="s">
        <v>8922</v>
      </c>
      <c r="I1271" s="176" t="s">
        <v>6875</v>
      </c>
      <c r="J1271" s="176" t="s">
        <v>6875</v>
      </c>
      <c r="K1271" s="176" t="s">
        <v>6875</v>
      </c>
      <c r="L1271" s="176" t="s">
        <v>6917</v>
      </c>
    </row>
    <row r="1272" spans="1:12" ht="213.75" x14ac:dyDescent="0.25">
      <c r="A1272" s="177" t="s">
        <v>12934</v>
      </c>
      <c r="B1272" s="177" t="s">
        <v>12931</v>
      </c>
      <c r="C1272" s="177" t="s">
        <v>12932</v>
      </c>
      <c r="D1272" s="177" t="s">
        <v>12933</v>
      </c>
      <c r="E1272" s="177" t="s">
        <v>12935</v>
      </c>
      <c r="F1272" s="177" t="s">
        <v>12936</v>
      </c>
      <c r="G1272" s="177" t="s">
        <v>12937</v>
      </c>
      <c r="H1272" s="177" t="s">
        <v>12938</v>
      </c>
      <c r="I1272" s="177" t="s">
        <v>6875</v>
      </c>
      <c r="J1272" s="177" t="s">
        <v>6875</v>
      </c>
      <c r="K1272" s="177" t="s">
        <v>6875</v>
      </c>
      <c r="L1272" s="177" t="s">
        <v>6917</v>
      </c>
    </row>
    <row r="1273" spans="1:12" ht="67.5" x14ac:dyDescent="0.25">
      <c r="A1273" s="176" t="s">
        <v>1083</v>
      </c>
      <c r="B1273" s="176" t="s">
        <v>12939</v>
      </c>
      <c r="C1273" s="176" t="s">
        <v>12940</v>
      </c>
      <c r="D1273" s="176" t="s">
        <v>12941</v>
      </c>
      <c r="E1273" s="176" t="s">
        <v>9468</v>
      </c>
      <c r="F1273" s="176" t="s">
        <v>9469</v>
      </c>
      <c r="G1273" s="176" t="s">
        <v>6994</v>
      </c>
      <c r="H1273" s="176" t="s">
        <v>9469</v>
      </c>
      <c r="I1273" s="176" t="s">
        <v>6875</v>
      </c>
      <c r="J1273" s="176" t="s">
        <v>6875</v>
      </c>
      <c r="K1273" s="176" t="s">
        <v>6875</v>
      </c>
      <c r="L1273" s="176" t="s">
        <v>6917</v>
      </c>
    </row>
    <row r="1274" spans="1:12" ht="67.5" x14ac:dyDescent="0.25">
      <c r="A1274" s="177" t="s">
        <v>1083</v>
      </c>
      <c r="B1274" s="177" t="s">
        <v>12942</v>
      </c>
      <c r="C1274" s="177" t="s">
        <v>12943</v>
      </c>
      <c r="D1274" s="177" t="s">
        <v>12944</v>
      </c>
      <c r="E1274" s="177" t="s">
        <v>12777</v>
      </c>
      <c r="F1274" s="177" t="s">
        <v>12778</v>
      </c>
      <c r="G1274" s="177" t="s">
        <v>7154</v>
      </c>
      <c r="H1274" s="177" t="s">
        <v>12779</v>
      </c>
      <c r="I1274" s="177" t="s">
        <v>6875</v>
      </c>
      <c r="J1274" s="177" t="s">
        <v>6875</v>
      </c>
      <c r="K1274" s="177" t="s">
        <v>6875</v>
      </c>
      <c r="L1274" s="177" t="s">
        <v>6917</v>
      </c>
    </row>
    <row r="1275" spans="1:12" ht="45" x14ac:dyDescent="0.25">
      <c r="A1275" s="176" t="s">
        <v>1083</v>
      </c>
      <c r="B1275" s="176" t="s">
        <v>12945</v>
      </c>
      <c r="C1275" s="176" t="s">
        <v>12946</v>
      </c>
      <c r="D1275" s="176" t="s">
        <v>12947</v>
      </c>
      <c r="E1275" s="176" t="s">
        <v>12948</v>
      </c>
      <c r="F1275" s="176" t="s">
        <v>12949</v>
      </c>
      <c r="G1275" s="176" t="s">
        <v>7465</v>
      </c>
      <c r="H1275" s="176" t="s">
        <v>12949</v>
      </c>
      <c r="I1275" s="176" t="s">
        <v>6875</v>
      </c>
      <c r="J1275" s="176" t="s">
        <v>6875</v>
      </c>
      <c r="K1275" s="176" t="s">
        <v>6875</v>
      </c>
      <c r="L1275" s="176" t="s">
        <v>6917</v>
      </c>
    </row>
    <row r="1276" spans="1:12" ht="22.5" x14ac:dyDescent="0.25">
      <c r="A1276" s="177" t="s">
        <v>1083</v>
      </c>
      <c r="B1276" s="177" t="s">
        <v>12950</v>
      </c>
      <c r="C1276" s="177" t="s">
        <v>12951</v>
      </c>
      <c r="D1276" s="177" t="s">
        <v>12952</v>
      </c>
      <c r="E1276" s="177" t="s">
        <v>8921</v>
      </c>
      <c r="F1276" s="177" t="s">
        <v>8922</v>
      </c>
      <c r="G1276" s="177" t="s">
        <v>7041</v>
      </c>
      <c r="H1276" s="177" t="s">
        <v>8922</v>
      </c>
      <c r="I1276" s="177" t="s">
        <v>6875</v>
      </c>
      <c r="J1276" s="177" t="s">
        <v>6875</v>
      </c>
      <c r="K1276" s="177" t="s">
        <v>6875</v>
      </c>
      <c r="L1276" s="177" t="s">
        <v>6917</v>
      </c>
    </row>
    <row r="1277" spans="1:12" ht="67.5" x14ac:dyDescent="0.25">
      <c r="A1277" s="176" t="s">
        <v>1083</v>
      </c>
      <c r="B1277" s="176" t="s">
        <v>12953</v>
      </c>
      <c r="C1277" s="176" t="s">
        <v>12954</v>
      </c>
      <c r="D1277" s="176" t="s">
        <v>12955</v>
      </c>
      <c r="E1277" s="176" t="s">
        <v>7039</v>
      </c>
      <c r="F1277" s="176" t="s">
        <v>7040</v>
      </c>
      <c r="G1277" s="176" t="s">
        <v>7041</v>
      </c>
      <c r="H1277" s="176" t="s">
        <v>7040</v>
      </c>
      <c r="I1277" s="176" t="s">
        <v>6875</v>
      </c>
      <c r="J1277" s="176" t="s">
        <v>6875</v>
      </c>
      <c r="K1277" s="176" t="s">
        <v>6875</v>
      </c>
      <c r="L1277" s="176" t="s">
        <v>6917</v>
      </c>
    </row>
    <row r="1278" spans="1:12" ht="303.75" x14ac:dyDescent="0.25">
      <c r="A1278" s="177" t="s">
        <v>1083</v>
      </c>
      <c r="B1278" s="177" t="s">
        <v>12956</v>
      </c>
      <c r="C1278" s="177" t="s">
        <v>12957</v>
      </c>
      <c r="D1278" s="177" t="s">
        <v>12958</v>
      </c>
      <c r="E1278" s="177" t="s">
        <v>7589</v>
      </c>
      <c r="F1278" s="177" t="s">
        <v>7590</v>
      </c>
      <c r="G1278" s="177" t="s">
        <v>7591</v>
      </c>
      <c r="H1278" s="177" t="s">
        <v>7590</v>
      </c>
      <c r="I1278" s="177" t="s">
        <v>6875</v>
      </c>
      <c r="J1278" s="177" t="s">
        <v>6875</v>
      </c>
      <c r="K1278" s="177" t="s">
        <v>6875</v>
      </c>
      <c r="L1278" s="177" t="s">
        <v>6917</v>
      </c>
    </row>
    <row r="1279" spans="1:12" ht="56.25" x14ac:dyDescent="0.25">
      <c r="A1279" s="176" t="s">
        <v>1083</v>
      </c>
      <c r="B1279" s="176" t="s">
        <v>12959</v>
      </c>
      <c r="C1279" s="176" t="s">
        <v>12960</v>
      </c>
      <c r="D1279" s="176" t="s">
        <v>12961</v>
      </c>
      <c r="E1279" s="176" t="s">
        <v>8056</v>
      </c>
      <c r="F1279" s="176" t="s">
        <v>8057</v>
      </c>
      <c r="G1279" s="176" t="s">
        <v>6994</v>
      </c>
      <c r="H1279" s="176" t="s">
        <v>8057</v>
      </c>
      <c r="I1279" s="176" t="s">
        <v>6875</v>
      </c>
      <c r="J1279" s="176" t="s">
        <v>6875</v>
      </c>
      <c r="K1279" s="176" t="s">
        <v>6875</v>
      </c>
      <c r="L1279" s="176" t="s">
        <v>6917</v>
      </c>
    </row>
    <row r="1280" spans="1:12" ht="90" x14ac:dyDescent="0.25">
      <c r="A1280" s="177" t="s">
        <v>1704</v>
      </c>
      <c r="B1280" s="177" t="s">
        <v>12962</v>
      </c>
      <c r="C1280" s="177" t="s">
        <v>12963</v>
      </c>
      <c r="D1280" s="177" t="s">
        <v>6753</v>
      </c>
      <c r="E1280" s="177" t="s">
        <v>12964</v>
      </c>
      <c r="F1280" s="177" t="s">
        <v>12965</v>
      </c>
      <c r="G1280" s="177" t="s">
        <v>8272</v>
      </c>
      <c r="H1280" s="177" t="s">
        <v>12965</v>
      </c>
      <c r="I1280" s="177" t="s">
        <v>6875</v>
      </c>
      <c r="J1280" s="177" t="s">
        <v>12966</v>
      </c>
      <c r="K1280" s="177" t="s">
        <v>6875</v>
      </c>
      <c r="L1280" s="177" t="s">
        <v>857</v>
      </c>
    </row>
    <row r="1281" spans="1:12" ht="112.5" x14ac:dyDescent="0.25">
      <c r="A1281" s="176" t="s">
        <v>2677</v>
      </c>
      <c r="B1281" s="176" t="s">
        <v>12967</v>
      </c>
      <c r="C1281" s="176" t="s">
        <v>12968</v>
      </c>
      <c r="D1281" s="176" t="s">
        <v>5506</v>
      </c>
      <c r="E1281" s="176" t="s">
        <v>12969</v>
      </c>
      <c r="F1281" s="176" t="s">
        <v>12970</v>
      </c>
      <c r="G1281" s="176" t="s">
        <v>6929</v>
      </c>
      <c r="H1281" s="176" t="s">
        <v>12971</v>
      </c>
      <c r="I1281" s="176" t="s">
        <v>6875</v>
      </c>
      <c r="J1281" s="176" t="s">
        <v>6875</v>
      </c>
      <c r="K1281" s="176" t="s">
        <v>6875</v>
      </c>
      <c r="L1281" s="176" t="s">
        <v>857</v>
      </c>
    </row>
    <row r="1282" spans="1:12" ht="112.5" x14ac:dyDescent="0.25">
      <c r="A1282" s="177" t="s">
        <v>12975</v>
      </c>
      <c r="B1282" s="177" t="s">
        <v>12972</v>
      </c>
      <c r="C1282" s="177" t="s">
        <v>12973</v>
      </c>
      <c r="D1282" s="177" t="s">
        <v>12974</v>
      </c>
      <c r="E1282" s="177" t="s">
        <v>12969</v>
      </c>
      <c r="F1282" s="177" t="s">
        <v>12970</v>
      </c>
      <c r="G1282" s="177" t="s">
        <v>6929</v>
      </c>
      <c r="H1282" s="177" t="s">
        <v>12971</v>
      </c>
      <c r="I1282" s="177" t="s">
        <v>6875</v>
      </c>
      <c r="J1282" s="177" t="s">
        <v>6875</v>
      </c>
      <c r="K1282" s="177" t="s">
        <v>6875</v>
      </c>
      <c r="L1282" s="177" t="s">
        <v>857</v>
      </c>
    </row>
    <row r="1283" spans="1:12" ht="56.25" x14ac:dyDescent="0.25">
      <c r="A1283" s="176" t="s">
        <v>12979</v>
      </c>
      <c r="B1283" s="176" t="s">
        <v>12976</v>
      </c>
      <c r="C1283" s="176" t="s">
        <v>12977</v>
      </c>
      <c r="D1283" s="176" t="s">
        <v>12978</v>
      </c>
      <c r="E1283" s="176" t="s">
        <v>12980</v>
      </c>
      <c r="F1283" s="176" t="s">
        <v>12981</v>
      </c>
      <c r="G1283" s="176" t="s">
        <v>6956</v>
      </c>
      <c r="H1283" s="176" t="s">
        <v>12981</v>
      </c>
      <c r="I1283" s="176" t="s">
        <v>6875</v>
      </c>
      <c r="J1283" s="176" t="s">
        <v>7671</v>
      </c>
      <c r="K1283" s="176" t="s">
        <v>7231</v>
      </c>
      <c r="L1283" s="176" t="s">
        <v>857</v>
      </c>
    </row>
    <row r="1284" spans="1:12" ht="78.75" x14ac:dyDescent="0.25">
      <c r="A1284" s="177" t="s">
        <v>12985</v>
      </c>
      <c r="B1284" s="177" t="s">
        <v>12982</v>
      </c>
      <c r="C1284" s="177" t="s">
        <v>12983</v>
      </c>
      <c r="D1284" s="177" t="s">
        <v>12984</v>
      </c>
      <c r="E1284" s="177" t="s">
        <v>12986</v>
      </c>
      <c r="F1284" s="177" t="s">
        <v>12987</v>
      </c>
      <c r="G1284" s="177" t="s">
        <v>6975</v>
      </c>
      <c r="H1284" s="177" t="s">
        <v>12987</v>
      </c>
      <c r="I1284" s="177" t="s">
        <v>6875</v>
      </c>
      <c r="J1284" s="177" t="s">
        <v>7099</v>
      </c>
      <c r="K1284" s="177" t="s">
        <v>6875</v>
      </c>
      <c r="L1284" s="177" t="s">
        <v>6884</v>
      </c>
    </row>
    <row r="1285" spans="1:12" ht="101.25" x14ac:dyDescent="0.25">
      <c r="A1285" s="176" t="s">
        <v>12991</v>
      </c>
      <c r="B1285" s="176" t="s">
        <v>12988</v>
      </c>
      <c r="C1285" s="176" t="s">
        <v>12989</v>
      </c>
      <c r="D1285" s="176" t="s">
        <v>12990</v>
      </c>
      <c r="E1285" s="176" t="s">
        <v>12992</v>
      </c>
      <c r="F1285" s="176" t="s">
        <v>12993</v>
      </c>
      <c r="G1285" s="176" t="s">
        <v>8905</v>
      </c>
      <c r="H1285" s="176" t="s">
        <v>12993</v>
      </c>
      <c r="I1285" s="176" t="s">
        <v>6875</v>
      </c>
      <c r="J1285" s="176" t="s">
        <v>6875</v>
      </c>
      <c r="K1285" s="176" t="s">
        <v>7231</v>
      </c>
      <c r="L1285" s="176" t="s">
        <v>857</v>
      </c>
    </row>
    <row r="1286" spans="1:12" ht="45" x14ac:dyDescent="0.25">
      <c r="A1286" s="177" t="s">
        <v>12997</v>
      </c>
      <c r="B1286" s="177" t="s">
        <v>12994</v>
      </c>
      <c r="C1286" s="177" t="s">
        <v>12995</v>
      </c>
      <c r="D1286" s="177" t="s">
        <v>12996</v>
      </c>
      <c r="E1286" s="177" t="s">
        <v>9149</v>
      </c>
      <c r="F1286" s="177" t="s">
        <v>9150</v>
      </c>
      <c r="G1286" s="177" t="s">
        <v>6994</v>
      </c>
      <c r="H1286" s="177" t="s">
        <v>9150</v>
      </c>
      <c r="I1286" s="177" t="s">
        <v>6875</v>
      </c>
      <c r="J1286" s="177" t="s">
        <v>6875</v>
      </c>
      <c r="K1286" s="177" t="s">
        <v>6875</v>
      </c>
      <c r="L1286" s="177" t="s">
        <v>857</v>
      </c>
    </row>
    <row r="1287" spans="1:12" ht="56.25" x14ac:dyDescent="0.25">
      <c r="A1287" s="176" t="s">
        <v>13001</v>
      </c>
      <c r="B1287" s="176" t="s">
        <v>12998</v>
      </c>
      <c r="C1287" s="176" t="s">
        <v>12999</v>
      </c>
      <c r="D1287" s="176" t="s">
        <v>13000</v>
      </c>
      <c r="E1287" s="176" t="s">
        <v>13002</v>
      </c>
      <c r="F1287" s="176" t="s">
        <v>13003</v>
      </c>
      <c r="G1287" s="176" t="s">
        <v>6994</v>
      </c>
      <c r="H1287" s="176" t="s">
        <v>13003</v>
      </c>
      <c r="I1287" s="176" t="s">
        <v>6875</v>
      </c>
      <c r="J1287" s="176" t="s">
        <v>6875</v>
      </c>
      <c r="K1287" s="176" t="s">
        <v>7231</v>
      </c>
      <c r="L1287" s="176" t="s">
        <v>857</v>
      </c>
    </row>
    <row r="1288" spans="1:12" ht="67.5" x14ac:dyDescent="0.25">
      <c r="A1288" s="177" t="s">
        <v>13007</v>
      </c>
      <c r="B1288" s="177" t="s">
        <v>13004</v>
      </c>
      <c r="C1288" s="177" t="s">
        <v>13005</v>
      </c>
      <c r="D1288" s="177" t="s">
        <v>13006</v>
      </c>
      <c r="E1288" s="177" t="s">
        <v>13008</v>
      </c>
      <c r="F1288" s="177" t="s">
        <v>13009</v>
      </c>
      <c r="G1288" s="177" t="s">
        <v>7577</v>
      </c>
      <c r="H1288" s="177" t="s">
        <v>13009</v>
      </c>
      <c r="I1288" s="177" t="s">
        <v>6875</v>
      </c>
      <c r="J1288" s="177" t="s">
        <v>7671</v>
      </c>
      <c r="K1288" s="177" t="s">
        <v>6875</v>
      </c>
      <c r="L1288" s="177" t="s">
        <v>857</v>
      </c>
    </row>
    <row r="1289" spans="1:12" ht="56.25" x14ac:dyDescent="0.25">
      <c r="A1289" s="176" t="s">
        <v>1669</v>
      </c>
      <c r="B1289" s="176" t="s">
        <v>13010</v>
      </c>
      <c r="C1289" s="176" t="s">
        <v>13011</v>
      </c>
      <c r="D1289" s="176" t="s">
        <v>13012</v>
      </c>
      <c r="E1289" s="176" t="s">
        <v>13013</v>
      </c>
      <c r="F1289" s="176" t="s">
        <v>13014</v>
      </c>
      <c r="G1289" s="176" t="s">
        <v>6994</v>
      </c>
      <c r="H1289" s="176" t="s">
        <v>13015</v>
      </c>
      <c r="I1289" s="176" t="s">
        <v>6875</v>
      </c>
      <c r="J1289" s="176" t="s">
        <v>7671</v>
      </c>
      <c r="K1289" s="176" t="s">
        <v>6875</v>
      </c>
      <c r="L1289" s="176" t="s">
        <v>857</v>
      </c>
    </row>
    <row r="1290" spans="1:12" ht="56.25" x14ac:dyDescent="0.25">
      <c r="A1290" s="177" t="s">
        <v>13019</v>
      </c>
      <c r="B1290" s="177" t="s">
        <v>13016</v>
      </c>
      <c r="C1290" s="177" t="s">
        <v>13017</v>
      </c>
      <c r="D1290" s="177" t="s">
        <v>13018</v>
      </c>
      <c r="E1290" s="177" t="s">
        <v>13020</v>
      </c>
      <c r="F1290" s="177" t="s">
        <v>13021</v>
      </c>
      <c r="G1290" s="177" t="s">
        <v>8905</v>
      </c>
      <c r="H1290" s="177" t="s">
        <v>13021</v>
      </c>
      <c r="I1290" s="177" t="s">
        <v>6875</v>
      </c>
      <c r="J1290" s="177" t="s">
        <v>6875</v>
      </c>
      <c r="K1290" s="177" t="s">
        <v>6875</v>
      </c>
      <c r="L1290" s="177" t="s">
        <v>857</v>
      </c>
    </row>
    <row r="1291" spans="1:12" ht="45" x14ac:dyDescent="0.25">
      <c r="A1291" s="176" t="s">
        <v>13025</v>
      </c>
      <c r="B1291" s="176" t="s">
        <v>13022</v>
      </c>
      <c r="C1291" s="176" t="s">
        <v>13023</v>
      </c>
      <c r="D1291" s="176" t="s">
        <v>13024</v>
      </c>
      <c r="E1291" s="176" t="s">
        <v>13026</v>
      </c>
      <c r="F1291" s="176" t="s">
        <v>13027</v>
      </c>
      <c r="G1291" s="176" t="s">
        <v>8905</v>
      </c>
      <c r="H1291" s="176" t="s">
        <v>13027</v>
      </c>
      <c r="I1291" s="176" t="s">
        <v>6875</v>
      </c>
      <c r="J1291" s="176" t="s">
        <v>9207</v>
      </c>
      <c r="K1291" s="176" t="s">
        <v>6875</v>
      </c>
      <c r="L1291" s="176" t="s">
        <v>857</v>
      </c>
    </row>
    <row r="1292" spans="1:12" ht="67.5" x14ac:dyDescent="0.25">
      <c r="A1292" s="177" t="s">
        <v>13031</v>
      </c>
      <c r="B1292" s="177" t="s">
        <v>13028</v>
      </c>
      <c r="C1292" s="177" t="s">
        <v>13029</v>
      </c>
      <c r="D1292" s="177" t="s">
        <v>13030</v>
      </c>
      <c r="E1292" s="177" t="s">
        <v>13032</v>
      </c>
      <c r="F1292" s="177" t="s">
        <v>13033</v>
      </c>
      <c r="G1292" s="177" t="s">
        <v>7111</v>
      </c>
      <c r="H1292" s="177" t="s">
        <v>13034</v>
      </c>
      <c r="I1292" s="177" t="s">
        <v>6875</v>
      </c>
      <c r="J1292" s="177" t="s">
        <v>13035</v>
      </c>
      <c r="K1292" s="177" t="s">
        <v>6875</v>
      </c>
      <c r="L1292" s="177" t="s">
        <v>857</v>
      </c>
    </row>
    <row r="1293" spans="1:12" ht="67.5" x14ac:dyDescent="0.25">
      <c r="A1293" s="176" t="s">
        <v>13039</v>
      </c>
      <c r="B1293" s="176" t="s">
        <v>13036</v>
      </c>
      <c r="C1293" s="176" t="s">
        <v>13037</v>
      </c>
      <c r="D1293" s="176" t="s">
        <v>13038</v>
      </c>
      <c r="E1293" s="176" t="s">
        <v>13040</v>
      </c>
      <c r="F1293" s="176" t="s">
        <v>13041</v>
      </c>
      <c r="G1293" s="176" t="s">
        <v>7154</v>
      </c>
      <c r="H1293" s="176" t="s">
        <v>13041</v>
      </c>
      <c r="I1293" s="176" t="s">
        <v>6875</v>
      </c>
      <c r="J1293" s="176" t="s">
        <v>7671</v>
      </c>
      <c r="K1293" s="176" t="s">
        <v>6875</v>
      </c>
      <c r="L1293" s="176" t="s">
        <v>857</v>
      </c>
    </row>
    <row r="1294" spans="1:12" ht="56.25" x14ac:dyDescent="0.25">
      <c r="A1294" s="177" t="s">
        <v>13045</v>
      </c>
      <c r="B1294" s="177" t="s">
        <v>13042</v>
      </c>
      <c r="C1294" s="177" t="s">
        <v>13043</v>
      </c>
      <c r="D1294" s="177" t="s">
        <v>13044</v>
      </c>
      <c r="E1294" s="177" t="s">
        <v>7187</v>
      </c>
      <c r="F1294" s="177" t="s">
        <v>7188</v>
      </c>
      <c r="G1294" s="177" t="s">
        <v>7111</v>
      </c>
      <c r="H1294" s="177" t="s">
        <v>7189</v>
      </c>
      <c r="I1294" s="177" t="s">
        <v>6875</v>
      </c>
      <c r="J1294" s="177" t="s">
        <v>7671</v>
      </c>
      <c r="K1294" s="177" t="s">
        <v>6875</v>
      </c>
      <c r="L1294" s="177" t="s">
        <v>857</v>
      </c>
    </row>
    <row r="1295" spans="1:12" ht="56.25" x14ac:dyDescent="0.25">
      <c r="A1295" s="176" t="s">
        <v>13049</v>
      </c>
      <c r="B1295" s="176" t="s">
        <v>13046</v>
      </c>
      <c r="C1295" s="176" t="s">
        <v>13047</v>
      </c>
      <c r="D1295" s="176" t="s">
        <v>13048</v>
      </c>
      <c r="E1295" s="176" t="s">
        <v>13050</v>
      </c>
      <c r="F1295" s="176" t="s">
        <v>13051</v>
      </c>
      <c r="G1295" s="176" t="s">
        <v>7028</v>
      </c>
      <c r="H1295" s="176" t="s">
        <v>13052</v>
      </c>
      <c r="I1295" s="176" t="s">
        <v>6875</v>
      </c>
      <c r="J1295" s="176" t="s">
        <v>6875</v>
      </c>
      <c r="K1295" s="176" t="s">
        <v>6875</v>
      </c>
      <c r="L1295" s="176" t="s">
        <v>857</v>
      </c>
    </row>
    <row r="1296" spans="1:12" ht="67.5" x14ac:dyDescent="0.25">
      <c r="A1296" s="177" t="s">
        <v>13056</v>
      </c>
      <c r="B1296" s="177" t="s">
        <v>13053</v>
      </c>
      <c r="C1296" s="177" t="s">
        <v>13054</v>
      </c>
      <c r="D1296" s="177" t="s">
        <v>13055</v>
      </c>
      <c r="E1296" s="177" t="s">
        <v>10250</v>
      </c>
      <c r="F1296" s="177" t="s">
        <v>10251</v>
      </c>
      <c r="G1296" s="177" t="s">
        <v>6994</v>
      </c>
      <c r="H1296" s="177" t="s">
        <v>10252</v>
      </c>
      <c r="I1296" s="177" t="s">
        <v>6875</v>
      </c>
      <c r="J1296" s="177" t="s">
        <v>13035</v>
      </c>
      <c r="K1296" s="177" t="s">
        <v>6875</v>
      </c>
      <c r="L1296" s="177" t="s">
        <v>857</v>
      </c>
    </row>
    <row r="1297" spans="1:12" ht="78.75" x14ac:dyDescent="0.25">
      <c r="A1297" s="176" t="s">
        <v>13060</v>
      </c>
      <c r="B1297" s="176" t="s">
        <v>13057</v>
      </c>
      <c r="C1297" s="176" t="s">
        <v>13058</v>
      </c>
      <c r="D1297" s="176" t="s">
        <v>13059</v>
      </c>
      <c r="E1297" s="176" t="s">
        <v>13061</v>
      </c>
      <c r="F1297" s="176" t="s">
        <v>13062</v>
      </c>
      <c r="G1297" s="176" t="s">
        <v>7097</v>
      </c>
      <c r="H1297" s="176" t="s">
        <v>13063</v>
      </c>
      <c r="I1297" s="176" t="s">
        <v>6875</v>
      </c>
      <c r="J1297" s="176" t="s">
        <v>6875</v>
      </c>
      <c r="K1297" s="176" t="s">
        <v>6875</v>
      </c>
      <c r="L1297" s="176" t="s">
        <v>857</v>
      </c>
    </row>
    <row r="1298" spans="1:12" ht="56.25" x14ac:dyDescent="0.25">
      <c r="A1298" s="177" t="s">
        <v>13067</v>
      </c>
      <c r="B1298" s="177" t="s">
        <v>13064</v>
      </c>
      <c r="C1298" s="177" t="s">
        <v>13065</v>
      </c>
      <c r="D1298" s="177" t="s">
        <v>13066</v>
      </c>
      <c r="E1298" s="177" t="s">
        <v>13068</v>
      </c>
      <c r="F1298" s="177" t="s">
        <v>13069</v>
      </c>
      <c r="G1298" s="177" t="s">
        <v>6994</v>
      </c>
      <c r="H1298" s="177" t="s">
        <v>13070</v>
      </c>
      <c r="I1298" s="177" t="s">
        <v>6875</v>
      </c>
      <c r="J1298" s="177" t="s">
        <v>6875</v>
      </c>
      <c r="K1298" s="177" t="s">
        <v>6875</v>
      </c>
      <c r="L1298" s="177" t="s">
        <v>857</v>
      </c>
    </row>
    <row r="1299" spans="1:12" ht="56.25" x14ac:dyDescent="0.25">
      <c r="A1299" s="176" t="s">
        <v>13074</v>
      </c>
      <c r="B1299" s="176" t="s">
        <v>13071</v>
      </c>
      <c r="C1299" s="176" t="s">
        <v>13072</v>
      </c>
      <c r="D1299" s="176" t="s">
        <v>13073</v>
      </c>
      <c r="E1299" s="176" t="s">
        <v>9155</v>
      </c>
      <c r="F1299" s="176" t="s">
        <v>9156</v>
      </c>
      <c r="G1299" s="176" t="s">
        <v>6994</v>
      </c>
      <c r="H1299" s="176" t="s">
        <v>9157</v>
      </c>
      <c r="I1299" s="176" t="s">
        <v>6875</v>
      </c>
      <c r="J1299" s="176" t="s">
        <v>6875</v>
      </c>
      <c r="K1299" s="176" t="s">
        <v>6875</v>
      </c>
      <c r="L1299" s="176" t="s">
        <v>857</v>
      </c>
    </row>
    <row r="1300" spans="1:12" ht="67.5" x14ac:dyDescent="0.25">
      <c r="A1300" s="177" t="s">
        <v>13078</v>
      </c>
      <c r="B1300" s="177" t="s">
        <v>13075</v>
      </c>
      <c r="C1300" s="177" t="s">
        <v>13076</v>
      </c>
      <c r="D1300" s="177" t="s">
        <v>13077</v>
      </c>
      <c r="E1300" s="177" t="s">
        <v>13079</v>
      </c>
      <c r="F1300" s="177" t="s">
        <v>13080</v>
      </c>
      <c r="G1300" s="177" t="s">
        <v>13081</v>
      </c>
      <c r="H1300" s="177" t="s">
        <v>13080</v>
      </c>
      <c r="I1300" s="177" t="s">
        <v>6875</v>
      </c>
      <c r="J1300" s="177" t="s">
        <v>6875</v>
      </c>
      <c r="K1300" s="177" t="s">
        <v>6875</v>
      </c>
      <c r="L1300" s="177" t="s">
        <v>857</v>
      </c>
    </row>
    <row r="1301" spans="1:12" ht="22.5" x14ac:dyDescent="0.25">
      <c r="A1301" s="176" t="s">
        <v>13085</v>
      </c>
      <c r="B1301" s="176" t="s">
        <v>13082</v>
      </c>
      <c r="C1301" s="176" t="s">
        <v>13083</v>
      </c>
      <c r="D1301" s="176" t="s">
        <v>13084</v>
      </c>
      <c r="E1301" s="176" t="s">
        <v>7463</v>
      </c>
      <c r="F1301" s="176" t="s">
        <v>7464</v>
      </c>
      <c r="G1301" s="176" t="s">
        <v>7465</v>
      </c>
      <c r="H1301" s="176" t="s">
        <v>7464</v>
      </c>
      <c r="I1301" s="176" t="s">
        <v>6875</v>
      </c>
      <c r="J1301" s="176" t="s">
        <v>6875</v>
      </c>
      <c r="K1301" s="176" t="s">
        <v>6875</v>
      </c>
      <c r="L1301" s="176" t="s">
        <v>857</v>
      </c>
    </row>
    <row r="1302" spans="1:12" ht="45" x14ac:dyDescent="0.25">
      <c r="A1302" s="177" t="s">
        <v>6875</v>
      </c>
      <c r="B1302" s="177" t="s">
        <v>13086</v>
      </c>
      <c r="C1302" s="177" t="s">
        <v>13087</v>
      </c>
      <c r="D1302" s="177" t="s">
        <v>13088</v>
      </c>
      <c r="E1302" s="177" t="s">
        <v>8873</v>
      </c>
      <c r="F1302" s="177" t="s">
        <v>8874</v>
      </c>
      <c r="G1302" s="177" t="s">
        <v>7618</v>
      </c>
      <c r="H1302" s="177" t="s">
        <v>8875</v>
      </c>
      <c r="I1302" s="177" t="s">
        <v>6875</v>
      </c>
      <c r="J1302" s="177" t="s">
        <v>6875</v>
      </c>
      <c r="K1302" s="177" t="s">
        <v>6875</v>
      </c>
      <c r="L1302" s="177" t="s">
        <v>857</v>
      </c>
    </row>
    <row r="1303" spans="1:12" ht="56.25" x14ac:dyDescent="0.25">
      <c r="A1303" s="176" t="s">
        <v>13092</v>
      </c>
      <c r="B1303" s="176" t="s">
        <v>13089</v>
      </c>
      <c r="C1303" s="176" t="s">
        <v>13090</v>
      </c>
      <c r="D1303" s="176" t="s">
        <v>13091</v>
      </c>
      <c r="E1303" s="176" t="s">
        <v>13093</v>
      </c>
      <c r="F1303" s="176" t="s">
        <v>13094</v>
      </c>
      <c r="G1303" s="176" t="s">
        <v>8186</v>
      </c>
      <c r="H1303" s="176" t="s">
        <v>13095</v>
      </c>
      <c r="I1303" s="176" t="s">
        <v>6875</v>
      </c>
      <c r="J1303" s="176" t="s">
        <v>6875</v>
      </c>
      <c r="K1303" s="176" t="s">
        <v>6875</v>
      </c>
      <c r="L1303" s="176" t="s">
        <v>857</v>
      </c>
    </row>
    <row r="1304" spans="1:12" ht="33.75" x14ac:dyDescent="0.25">
      <c r="A1304" s="177" t="s">
        <v>6875</v>
      </c>
      <c r="B1304" s="177" t="s">
        <v>13096</v>
      </c>
      <c r="C1304" s="177" t="s">
        <v>13097</v>
      </c>
      <c r="D1304" s="177" t="s">
        <v>13098</v>
      </c>
      <c r="E1304" s="177" t="s">
        <v>7589</v>
      </c>
      <c r="F1304" s="177" t="s">
        <v>7590</v>
      </c>
      <c r="G1304" s="177" t="s">
        <v>7591</v>
      </c>
      <c r="H1304" s="177" t="s">
        <v>7590</v>
      </c>
      <c r="I1304" s="177" t="s">
        <v>6875</v>
      </c>
      <c r="J1304" s="177" t="s">
        <v>6875</v>
      </c>
      <c r="K1304" s="177" t="s">
        <v>6875</v>
      </c>
      <c r="L1304" s="177" t="s">
        <v>857</v>
      </c>
    </row>
    <row r="1305" spans="1:12" ht="33.75" x14ac:dyDescent="0.25">
      <c r="A1305" s="176" t="s">
        <v>6875</v>
      </c>
      <c r="B1305" s="176" t="s">
        <v>13099</v>
      </c>
      <c r="C1305" s="176" t="s">
        <v>13100</v>
      </c>
      <c r="D1305" s="176" t="s">
        <v>13101</v>
      </c>
      <c r="E1305" s="176" t="s">
        <v>7589</v>
      </c>
      <c r="F1305" s="176" t="s">
        <v>7590</v>
      </c>
      <c r="G1305" s="176" t="s">
        <v>7591</v>
      </c>
      <c r="H1305" s="176" t="s">
        <v>7590</v>
      </c>
      <c r="I1305" s="176" t="s">
        <v>6875</v>
      </c>
      <c r="J1305" s="176" t="s">
        <v>6875</v>
      </c>
      <c r="K1305" s="176" t="s">
        <v>6875</v>
      </c>
      <c r="L1305" s="176" t="s">
        <v>857</v>
      </c>
    </row>
    <row r="1306" spans="1:12" ht="45" x14ac:dyDescent="0.25">
      <c r="A1306" s="177" t="s">
        <v>6875</v>
      </c>
      <c r="B1306" s="177" t="s">
        <v>13102</v>
      </c>
      <c r="C1306" s="177" t="s">
        <v>13103</v>
      </c>
      <c r="D1306" s="177" t="s">
        <v>13104</v>
      </c>
      <c r="E1306" s="177" t="s">
        <v>9485</v>
      </c>
      <c r="F1306" s="177" t="s">
        <v>9486</v>
      </c>
      <c r="G1306" s="177" t="s">
        <v>7154</v>
      </c>
      <c r="H1306" s="177" t="s">
        <v>9486</v>
      </c>
      <c r="I1306" s="177" t="s">
        <v>6875</v>
      </c>
      <c r="J1306" s="177" t="s">
        <v>6875</v>
      </c>
      <c r="K1306" s="177" t="s">
        <v>6875</v>
      </c>
      <c r="L1306" s="177" t="s">
        <v>857</v>
      </c>
    </row>
    <row r="1307" spans="1:12" ht="56.25" x14ac:dyDescent="0.25">
      <c r="A1307" s="176" t="s">
        <v>13108</v>
      </c>
      <c r="B1307" s="176" t="s">
        <v>13105</v>
      </c>
      <c r="C1307" s="176" t="s">
        <v>13106</v>
      </c>
      <c r="D1307" s="176" t="s">
        <v>13107</v>
      </c>
      <c r="E1307" s="176" t="s">
        <v>13109</v>
      </c>
      <c r="F1307" s="176" t="s">
        <v>13110</v>
      </c>
      <c r="G1307" s="176" t="s">
        <v>7210</v>
      </c>
      <c r="H1307" s="176" t="s">
        <v>13110</v>
      </c>
      <c r="I1307" s="176" t="s">
        <v>6875</v>
      </c>
      <c r="J1307" s="176" t="s">
        <v>6875</v>
      </c>
      <c r="K1307" s="176" t="s">
        <v>6875</v>
      </c>
      <c r="L1307" s="176" t="s">
        <v>857</v>
      </c>
    </row>
    <row r="1308" spans="1:12" ht="67.5" x14ac:dyDescent="0.25">
      <c r="A1308" s="177" t="s">
        <v>13114</v>
      </c>
      <c r="B1308" s="177" t="s">
        <v>13111</v>
      </c>
      <c r="C1308" s="177" t="s">
        <v>13112</v>
      </c>
      <c r="D1308" s="177" t="s">
        <v>13113</v>
      </c>
      <c r="E1308" s="177" t="s">
        <v>13115</v>
      </c>
      <c r="F1308" s="177" t="s">
        <v>13116</v>
      </c>
      <c r="G1308" s="177" t="s">
        <v>7035</v>
      </c>
      <c r="H1308" s="177" t="s">
        <v>13116</v>
      </c>
      <c r="I1308" s="177" t="s">
        <v>6875</v>
      </c>
      <c r="J1308" s="177" t="s">
        <v>6875</v>
      </c>
      <c r="K1308" s="177" t="s">
        <v>6875</v>
      </c>
      <c r="L1308" s="177" t="s">
        <v>857</v>
      </c>
    </row>
    <row r="1309" spans="1:12" ht="56.25" x14ac:dyDescent="0.25">
      <c r="A1309" s="176" t="s">
        <v>2656</v>
      </c>
      <c r="B1309" s="176" t="s">
        <v>13117</v>
      </c>
      <c r="C1309" s="176" t="s">
        <v>13118</v>
      </c>
      <c r="D1309" s="176" t="s">
        <v>13119</v>
      </c>
      <c r="E1309" s="176" t="s">
        <v>13120</v>
      </c>
      <c r="F1309" s="176" t="s">
        <v>13121</v>
      </c>
      <c r="G1309" s="176" t="s">
        <v>7056</v>
      </c>
      <c r="H1309" s="176" t="s">
        <v>13122</v>
      </c>
      <c r="I1309" s="176" t="s">
        <v>6875</v>
      </c>
      <c r="J1309" s="176" t="s">
        <v>6875</v>
      </c>
      <c r="K1309" s="176" t="s">
        <v>6875</v>
      </c>
      <c r="L1309" s="176" t="s">
        <v>6977</v>
      </c>
    </row>
    <row r="1310" spans="1:12" ht="45" x14ac:dyDescent="0.25">
      <c r="A1310" s="177" t="s">
        <v>13126</v>
      </c>
      <c r="B1310" s="177" t="s">
        <v>13123</v>
      </c>
      <c r="C1310" s="177" t="s">
        <v>13124</v>
      </c>
      <c r="D1310" s="177" t="s">
        <v>13125</v>
      </c>
      <c r="E1310" s="177" t="s">
        <v>9911</v>
      </c>
      <c r="F1310" s="177" t="s">
        <v>9912</v>
      </c>
      <c r="G1310" s="177" t="s">
        <v>7028</v>
      </c>
      <c r="H1310" s="177" t="s">
        <v>9913</v>
      </c>
      <c r="I1310" s="177" t="s">
        <v>6875</v>
      </c>
      <c r="J1310" s="177" t="s">
        <v>6875</v>
      </c>
      <c r="K1310" s="177" t="s">
        <v>6875</v>
      </c>
      <c r="L1310" s="177" t="s">
        <v>857</v>
      </c>
    </row>
    <row r="1311" spans="1:12" ht="45" x14ac:dyDescent="0.25">
      <c r="A1311" s="176" t="s">
        <v>13130</v>
      </c>
      <c r="B1311" s="176" t="s">
        <v>13127</v>
      </c>
      <c r="C1311" s="176" t="s">
        <v>13128</v>
      </c>
      <c r="D1311" s="176" t="s">
        <v>13129</v>
      </c>
      <c r="E1311" s="176" t="s">
        <v>12905</v>
      </c>
      <c r="F1311" s="176" t="s">
        <v>12906</v>
      </c>
      <c r="G1311" s="176" t="s">
        <v>7154</v>
      </c>
      <c r="H1311" s="176" t="s">
        <v>12906</v>
      </c>
      <c r="I1311" s="176" t="s">
        <v>6875</v>
      </c>
      <c r="J1311" s="176" t="s">
        <v>6875</v>
      </c>
      <c r="K1311" s="176" t="s">
        <v>6875</v>
      </c>
      <c r="L1311" s="176" t="s">
        <v>857</v>
      </c>
    </row>
    <row r="1312" spans="1:12" ht="22.5" x14ac:dyDescent="0.25">
      <c r="A1312" s="177" t="s">
        <v>13134</v>
      </c>
      <c r="B1312" s="177" t="s">
        <v>13131</v>
      </c>
      <c r="C1312" s="177" t="s">
        <v>13132</v>
      </c>
      <c r="D1312" s="177" t="s">
        <v>13133</v>
      </c>
      <c r="E1312" s="177" t="s">
        <v>12649</v>
      </c>
      <c r="F1312" s="177" t="s">
        <v>12650</v>
      </c>
      <c r="G1312" s="177" t="s">
        <v>12651</v>
      </c>
      <c r="H1312" s="177" t="s">
        <v>12650</v>
      </c>
      <c r="I1312" s="177" t="s">
        <v>6875</v>
      </c>
      <c r="J1312" s="177" t="s">
        <v>6875</v>
      </c>
      <c r="K1312" s="177" t="s">
        <v>6875</v>
      </c>
      <c r="L1312" s="177" t="s">
        <v>857</v>
      </c>
    </row>
    <row r="1313" spans="1:12" ht="45" x14ac:dyDescent="0.25">
      <c r="A1313" s="176" t="s">
        <v>13138</v>
      </c>
      <c r="B1313" s="176" t="s">
        <v>13135</v>
      </c>
      <c r="C1313" s="176" t="s">
        <v>13136</v>
      </c>
      <c r="D1313" s="176" t="s">
        <v>13137</v>
      </c>
      <c r="E1313" s="176" t="s">
        <v>8957</v>
      </c>
      <c r="F1313" s="176" t="s">
        <v>8958</v>
      </c>
      <c r="G1313" s="176" t="s">
        <v>7618</v>
      </c>
      <c r="H1313" s="176" t="s">
        <v>8959</v>
      </c>
      <c r="I1313" s="176" t="s">
        <v>6875</v>
      </c>
      <c r="J1313" s="176" t="s">
        <v>6875</v>
      </c>
      <c r="K1313" s="176" t="s">
        <v>6875</v>
      </c>
      <c r="L1313" s="176" t="s">
        <v>857</v>
      </c>
    </row>
    <row r="1314" spans="1:12" ht="45" x14ac:dyDescent="0.25">
      <c r="A1314" s="177" t="s">
        <v>6875</v>
      </c>
      <c r="B1314" s="177" t="s">
        <v>13139</v>
      </c>
      <c r="C1314" s="177" t="s">
        <v>13140</v>
      </c>
      <c r="D1314" s="177" t="s">
        <v>13141</v>
      </c>
      <c r="E1314" s="177" t="s">
        <v>9067</v>
      </c>
      <c r="F1314" s="177" t="s">
        <v>9068</v>
      </c>
      <c r="G1314" s="177" t="s">
        <v>7028</v>
      </c>
      <c r="H1314" s="177" t="s">
        <v>9068</v>
      </c>
      <c r="I1314" s="177" t="s">
        <v>6875</v>
      </c>
      <c r="J1314" s="177" t="s">
        <v>6875</v>
      </c>
      <c r="K1314" s="177" t="s">
        <v>6875</v>
      </c>
      <c r="L1314" s="177" t="s">
        <v>857</v>
      </c>
    </row>
    <row r="1315" spans="1:12" ht="33.75" x14ac:dyDescent="0.25">
      <c r="A1315" s="176" t="s">
        <v>13145</v>
      </c>
      <c r="B1315" s="176" t="s">
        <v>13142</v>
      </c>
      <c r="C1315" s="176" t="s">
        <v>13143</v>
      </c>
      <c r="D1315" s="176" t="s">
        <v>13144</v>
      </c>
      <c r="E1315" s="176" t="s">
        <v>9468</v>
      </c>
      <c r="F1315" s="176" t="s">
        <v>9469</v>
      </c>
      <c r="G1315" s="176" t="s">
        <v>6994</v>
      </c>
      <c r="H1315" s="176" t="s">
        <v>9469</v>
      </c>
      <c r="I1315" s="176" t="s">
        <v>6875</v>
      </c>
      <c r="J1315" s="176" t="s">
        <v>6875</v>
      </c>
      <c r="K1315" s="176" t="s">
        <v>6875</v>
      </c>
      <c r="L1315" s="176" t="s">
        <v>857</v>
      </c>
    </row>
    <row r="1316" spans="1:12" ht="45" x14ac:dyDescent="0.25">
      <c r="A1316" s="177" t="s">
        <v>6775</v>
      </c>
      <c r="B1316" s="177" t="s">
        <v>13146</v>
      </c>
      <c r="C1316" s="177" t="s">
        <v>13147</v>
      </c>
      <c r="D1316" s="177" t="s">
        <v>6776</v>
      </c>
      <c r="E1316" s="177" t="s">
        <v>12980</v>
      </c>
      <c r="F1316" s="177" t="s">
        <v>12981</v>
      </c>
      <c r="G1316" s="177" t="s">
        <v>6956</v>
      </c>
      <c r="H1316" s="177" t="s">
        <v>12981</v>
      </c>
      <c r="I1316" s="177" t="s">
        <v>6875</v>
      </c>
      <c r="J1316" s="177" t="s">
        <v>6875</v>
      </c>
      <c r="K1316" s="177" t="s">
        <v>6875</v>
      </c>
      <c r="L1316" s="177" t="s">
        <v>857</v>
      </c>
    </row>
    <row r="1317" spans="1:12" ht="56.25" x14ac:dyDescent="0.25">
      <c r="A1317" s="176" t="s">
        <v>13151</v>
      </c>
      <c r="B1317" s="176" t="s">
        <v>13148</v>
      </c>
      <c r="C1317" s="176" t="s">
        <v>13149</v>
      </c>
      <c r="D1317" s="176" t="s">
        <v>13150</v>
      </c>
      <c r="E1317" s="176" t="s">
        <v>13152</v>
      </c>
      <c r="F1317" s="176" t="s">
        <v>13153</v>
      </c>
      <c r="G1317" s="176" t="s">
        <v>7028</v>
      </c>
      <c r="H1317" s="176" t="s">
        <v>13154</v>
      </c>
      <c r="I1317" s="176" t="s">
        <v>6875</v>
      </c>
      <c r="J1317" s="176" t="s">
        <v>6875</v>
      </c>
      <c r="K1317" s="176" t="s">
        <v>6875</v>
      </c>
      <c r="L1317" s="176" t="s">
        <v>857</v>
      </c>
    </row>
    <row r="1318" spans="1:12" ht="56.25" x14ac:dyDescent="0.25">
      <c r="A1318" s="177" t="s">
        <v>13158</v>
      </c>
      <c r="B1318" s="177" t="s">
        <v>13155</v>
      </c>
      <c r="C1318" s="177" t="s">
        <v>13156</v>
      </c>
      <c r="D1318" s="177" t="s">
        <v>13157</v>
      </c>
      <c r="E1318" s="177" t="s">
        <v>6992</v>
      </c>
      <c r="F1318" s="177" t="s">
        <v>6993</v>
      </c>
      <c r="G1318" s="177" t="s">
        <v>6994</v>
      </c>
      <c r="H1318" s="177" t="s">
        <v>6995</v>
      </c>
      <c r="I1318" s="177" t="s">
        <v>6875</v>
      </c>
      <c r="J1318" s="177" t="s">
        <v>6875</v>
      </c>
      <c r="K1318" s="177" t="s">
        <v>6875</v>
      </c>
      <c r="L1318" s="177" t="s">
        <v>857</v>
      </c>
    </row>
    <row r="1319" spans="1:12" ht="67.5" x14ac:dyDescent="0.25">
      <c r="A1319" s="176" t="s">
        <v>13162</v>
      </c>
      <c r="B1319" s="176" t="s">
        <v>13159</v>
      </c>
      <c r="C1319" s="176" t="s">
        <v>13160</v>
      </c>
      <c r="D1319" s="176" t="s">
        <v>13161</v>
      </c>
      <c r="E1319" s="176" t="s">
        <v>7249</v>
      </c>
      <c r="F1319" s="176" t="s">
        <v>7250</v>
      </c>
      <c r="G1319" s="176" t="s">
        <v>7028</v>
      </c>
      <c r="H1319" s="176" t="s">
        <v>7250</v>
      </c>
      <c r="I1319" s="176" t="s">
        <v>6875</v>
      </c>
      <c r="J1319" s="176" t="s">
        <v>6875</v>
      </c>
      <c r="K1319" s="176" t="s">
        <v>6875</v>
      </c>
      <c r="L1319" s="176" t="s">
        <v>857</v>
      </c>
    </row>
    <row r="1320" spans="1:12" ht="135" x14ac:dyDescent="0.25">
      <c r="A1320" s="177" t="s">
        <v>13166</v>
      </c>
      <c r="B1320" s="177" t="s">
        <v>13163</v>
      </c>
      <c r="C1320" s="177" t="s">
        <v>13164</v>
      </c>
      <c r="D1320" s="177" t="s">
        <v>13165</v>
      </c>
      <c r="E1320" s="177" t="s">
        <v>13167</v>
      </c>
      <c r="F1320" s="177" t="s">
        <v>13168</v>
      </c>
      <c r="G1320" s="177" t="s">
        <v>7154</v>
      </c>
      <c r="H1320" s="177" t="s">
        <v>13169</v>
      </c>
      <c r="I1320" s="177" t="s">
        <v>6875</v>
      </c>
      <c r="J1320" s="177" t="s">
        <v>6875</v>
      </c>
      <c r="K1320" s="177" t="s">
        <v>6875</v>
      </c>
      <c r="L1320" s="177" t="s">
        <v>857</v>
      </c>
    </row>
    <row r="1321" spans="1:12" ht="56.25" x14ac:dyDescent="0.25">
      <c r="A1321" s="176" t="s">
        <v>6678</v>
      </c>
      <c r="B1321" s="176" t="s">
        <v>13170</v>
      </c>
      <c r="C1321" s="176" t="s">
        <v>13171</v>
      </c>
      <c r="D1321" s="176" t="s">
        <v>6679</v>
      </c>
      <c r="E1321" s="176" t="s">
        <v>13172</v>
      </c>
      <c r="F1321" s="176" t="s">
        <v>13173</v>
      </c>
      <c r="G1321" s="176" t="s">
        <v>7771</v>
      </c>
      <c r="H1321" s="176" t="s">
        <v>13173</v>
      </c>
      <c r="I1321" s="176" t="s">
        <v>6875</v>
      </c>
      <c r="J1321" s="176" t="s">
        <v>6875</v>
      </c>
      <c r="K1321" s="176" t="s">
        <v>6875</v>
      </c>
      <c r="L1321" s="176" t="s">
        <v>857</v>
      </c>
    </row>
    <row r="1322" spans="1:12" ht="45" x14ac:dyDescent="0.25">
      <c r="A1322" s="177" t="s">
        <v>13177</v>
      </c>
      <c r="B1322" s="177" t="s">
        <v>13174</v>
      </c>
      <c r="C1322" s="177" t="s">
        <v>13175</v>
      </c>
      <c r="D1322" s="177" t="s">
        <v>13176</v>
      </c>
      <c r="E1322" s="177" t="s">
        <v>9379</v>
      </c>
      <c r="F1322" s="177" t="s">
        <v>9380</v>
      </c>
      <c r="G1322" s="177" t="s">
        <v>7028</v>
      </c>
      <c r="H1322" s="177" t="s">
        <v>9380</v>
      </c>
      <c r="I1322" s="177" t="s">
        <v>6875</v>
      </c>
      <c r="J1322" s="177" t="s">
        <v>6875</v>
      </c>
      <c r="K1322" s="177" t="s">
        <v>6875</v>
      </c>
      <c r="L1322" s="177" t="s">
        <v>857</v>
      </c>
    </row>
    <row r="1323" spans="1:12" ht="45" x14ac:dyDescent="0.25">
      <c r="A1323" s="176" t="s">
        <v>13181</v>
      </c>
      <c r="B1323" s="176" t="s">
        <v>13178</v>
      </c>
      <c r="C1323" s="176" t="s">
        <v>13179</v>
      </c>
      <c r="D1323" s="176" t="s">
        <v>13180</v>
      </c>
      <c r="E1323" s="176" t="s">
        <v>9048</v>
      </c>
      <c r="F1323" s="176" t="s">
        <v>9049</v>
      </c>
      <c r="G1323" s="176" t="s">
        <v>7028</v>
      </c>
      <c r="H1323" s="176" t="s">
        <v>9049</v>
      </c>
      <c r="I1323" s="176" t="s">
        <v>6875</v>
      </c>
      <c r="J1323" s="176" t="s">
        <v>6875</v>
      </c>
      <c r="K1323" s="176" t="s">
        <v>6875</v>
      </c>
      <c r="L1323" s="176" t="s">
        <v>857</v>
      </c>
    </row>
    <row r="1324" spans="1:12" ht="90" x14ac:dyDescent="0.25">
      <c r="A1324" s="177" t="s">
        <v>13185</v>
      </c>
      <c r="B1324" s="177" t="s">
        <v>13182</v>
      </c>
      <c r="C1324" s="177" t="s">
        <v>13183</v>
      </c>
      <c r="D1324" s="177" t="s">
        <v>13184</v>
      </c>
      <c r="E1324" s="177" t="s">
        <v>13186</v>
      </c>
      <c r="F1324" s="177" t="s">
        <v>13187</v>
      </c>
      <c r="G1324" s="177" t="s">
        <v>7154</v>
      </c>
      <c r="H1324" s="177" t="s">
        <v>13188</v>
      </c>
      <c r="I1324" s="177" t="s">
        <v>6875</v>
      </c>
      <c r="J1324" s="177" t="s">
        <v>6875</v>
      </c>
      <c r="K1324" s="177" t="s">
        <v>6875</v>
      </c>
      <c r="L1324" s="177" t="s">
        <v>857</v>
      </c>
    </row>
    <row r="1325" spans="1:12" ht="33.75" x14ac:dyDescent="0.25">
      <c r="A1325" s="176" t="s">
        <v>13192</v>
      </c>
      <c r="B1325" s="176" t="s">
        <v>13189</v>
      </c>
      <c r="C1325" s="176" t="s">
        <v>13190</v>
      </c>
      <c r="D1325" s="176" t="s">
        <v>13191</v>
      </c>
      <c r="E1325" s="176" t="s">
        <v>7589</v>
      </c>
      <c r="F1325" s="176" t="s">
        <v>7590</v>
      </c>
      <c r="G1325" s="176" t="s">
        <v>7591</v>
      </c>
      <c r="H1325" s="176" t="s">
        <v>7590</v>
      </c>
      <c r="I1325" s="176" t="s">
        <v>6875</v>
      </c>
      <c r="J1325" s="176" t="s">
        <v>6875</v>
      </c>
      <c r="K1325" s="176" t="s">
        <v>6875</v>
      </c>
      <c r="L1325" s="176" t="s">
        <v>857</v>
      </c>
    </row>
    <row r="1326" spans="1:12" ht="33.75" x14ac:dyDescent="0.25">
      <c r="A1326" s="177" t="s">
        <v>13196</v>
      </c>
      <c r="B1326" s="177" t="s">
        <v>13193</v>
      </c>
      <c r="C1326" s="177" t="s">
        <v>13194</v>
      </c>
      <c r="D1326" s="177" t="s">
        <v>13195</v>
      </c>
      <c r="E1326" s="177" t="s">
        <v>9857</v>
      </c>
      <c r="F1326" s="177" t="s">
        <v>9858</v>
      </c>
      <c r="G1326" s="177" t="s">
        <v>8091</v>
      </c>
      <c r="H1326" s="177" t="s">
        <v>9858</v>
      </c>
      <c r="I1326" s="177" t="s">
        <v>6875</v>
      </c>
      <c r="J1326" s="177" t="s">
        <v>6875</v>
      </c>
      <c r="K1326" s="177" t="s">
        <v>6875</v>
      </c>
      <c r="L1326" s="177" t="s">
        <v>857</v>
      </c>
    </row>
    <row r="1327" spans="1:12" ht="22.5" x14ac:dyDescent="0.25">
      <c r="A1327" s="176" t="s">
        <v>13200</v>
      </c>
      <c r="B1327" s="176" t="s">
        <v>13197</v>
      </c>
      <c r="C1327" s="176" t="s">
        <v>13198</v>
      </c>
      <c r="D1327" s="176" t="s">
        <v>13199</v>
      </c>
      <c r="E1327" s="176" t="s">
        <v>7589</v>
      </c>
      <c r="F1327" s="176" t="s">
        <v>7590</v>
      </c>
      <c r="G1327" s="176" t="s">
        <v>7591</v>
      </c>
      <c r="H1327" s="176" t="s">
        <v>7590</v>
      </c>
      <c r="I1327" s="176" t="s">
        <v>6875</v>
      </c>
      <c r="J1327" s="176" t="s">
        <v>6875</v>
      </c>
      <c r="K1327" s="176" t="s">
        <v>6875</v>
      </c>
      <c r="L1327" s="176" t="s">
        <v>857</v>
      </c>
    </row>
    <row r="1328" spans="1:12" ht="33.75" x14ac:dyDescent="0.25">
      <c r="A1328" s="177" t="s">
        <v>13204</v>
      </c>
      <c r="B1328" s="177" t="s">
        <v>13201</v>
      </c>
      <c r="C1328" s="177" t="s">
        <v>13202</v>
      </c>
      <c r="D1328" s="177" t="s">
        <v>13203</v>
      </c>
      <c r="E1328" s="177" t="s">
        <v>7589</v>
      </c>
      <c r="F1328" s="177" t="s">
        <v>7590</v>
      </c>
      <c r="G1328" s="177" t="s">
        <v>7591</v>
      </c>
      <c r="H1328" s="177" t="s">
        <v>7590</v>
      </c>
      <c r="I1328" s="177" t="s">
        <v>6875</v>
      </c>
      <c r="J1328" s="177" t="s">
        <v>6875</v>
      </c>
      <c r="K1328" s="177" t="s">
        <v>6875</v>
      </c>
      <c r="L1328" s="177" t="s">
        <v>857</v>
      </c>
    </row>
    <row r="1329" spans="1:12" ht="45" x14ac:dyDescent="0.25">
      <c r="A1329" s="176" t="s">
        <v>13208</v>
      </c>
      <c r="B1329" s="176" t="s">
        <v>13205</v>
      </c>
      <c r="C1329" s="176" t="s">
        <v>13206</v>
      </c>
      <c r="D1329" s="176" t="s">
        <v>13207</v>
      </c>
      <c r="E1329" s="176" t="s">
        <v>8921</v>
      </c>
      <c r="F1329" s="176" t="s">
        <v>8922</v>
      </c>
      <c r="G1329" s="176" t="s">
        <v>6875</v>
      </c>
      <c r="H1329" s="176" t="s">
        <v>8922</v>
      </c>
      <c r="I1329" s="176" t="s">
        <v>6875</v>
      </c>
      <c r="J1329" s="176" t="s">
        <v>6875</v>
      </c>
      <c r="K1329" s="176" t="s">
        <v>6875</v>
      </c>
      <c r="L1329" s="176" t="s">
        <v>857</v>
      </c>
    </row>
    <row r="1330" spans="1:12" ht="56.25" x14ac:dyDescent="0.25">
      <c r="A1330" s="177" t="s">
        <v>13212</v>
      </c>
      <c r="B1330" s="177" t="s">
        <v>13209</v>
      </c>
      <c r="C1330" s="177" t="s">
        <v>13210</v>
      </c>
      <c r="D1330" s="177" t="s">
        <v>13211</v>
      </c>
      <c r="E1330" s="177" t="s">
        <v>7039</v>
      </c>
      <c r="F1330" s="177" t="s">
        <v>7040</v>
      </c>
      <c r="G1330" s="177" t="s">
        <v>6875</v>
      </c>
      <c r="H1330" s="177" t="s">
        <v>7040</v>
      </c>
      <c r="I1330" s="177" t="s">
        <v>6875</v>
      </c>
      <c r="J1330" s="177" t="s">
        <v>6875</v>
      </c>
      <c r="K1330" s="177" t="s">
        <v>6875</v>
      </c>
      <c r="L1330" s="177" t="s">
        <v>857</v>
      </c>
    </row>
    <row r="1331" spans="1:12" ht="56.25" x14ac:dyDescent="0.25">
      <c r="A1331" s="176" t="s">
        <v>13216</v>
      </c>
      <c r="B1331" s="176" t="s">
        <v>13213</v>
      </c>
      <c r="C1331" s="176" t="s">
        <v>13214</v>
      </c>
      <c r="D1331" s="176" t="s">
        <v>13215</v>
      </c>
      <c r="E1331" s="176" t="s">
        <v>11212</v>
      </c>
      <c r="F1331" s="176" t="s">
        <v>11213</v>
      </c>
      <c r="G1331" s="176" t="s">
        <v>6994</v>
      </c>
      <c r="H1331" s="176" t="s">
        <v>11214</v>
      </c>
      <c r="I1331" s="176" t="s">
        <v>6875</v>
      </c>
      <c r="J1331" s="176" t="s">
        <v>6875</v>
      </c>
      <c r="K1331" s="176" t="s">
        <v>6875</v>
      </c>
      <c r="L1331" s="176" t="s">
        <v>857</v>
      </c>
    </row>
    <row r="1332" spans="1:12" ht="90" x14ac:dyDescent="0.25">
      <c r="A1332" s="177" t="s">
        <v>6875</v>
      </c>
      <c r="B1332" s="177" t="s">
        <v>13217</v>
      </c>
      <c r="C1332" s="177" t="s">
        <v>13218</v>
      </c>
      <c r="D1332" s="177" t="s">
        <v>13219</v>
      </c>
      <c r="E1332" s="177" t="s">
        <v>8178</v>
      </c>
      <c r="F1332" s="177" t="s">
        <v>8179</v>
      </c>
      <c r="G1332" s="177" t="s">
        <v>7028</v>
      </c>
      <c r="H1332" s="177" t="s">
        <v>8179</v>
      </c>
      <c r="I1332" s="177" t="s">
        <v>6875</v>
      </c>
      <c r="J1332" s="177" t="s">
        <v>6875</v>
      </c>
      <c r="K1332" s="177" t="s">
        <v>6875</v>
      </c>
      <c r="L1332" s="177" t="s">
        <v>857</v>
      </c>
    </row>
    <row r="1333" spans="1:12" ht="56.25" x14ac:dyDescent="0.25">
      <c r="A1333" s="176" t="s">
        <v>13223</v>
      </c>
      <c r="B1333" s="176" t="s">
        <v>13220</v>
      </c>
      <c r="C1333" s="176" t="s">
        <v>13221</v>
      </c>
      <c r="D1333" s="176" t="s">
        <v>13222</v>
      </c>
      <c r="E1333" s="176" t="s">
        <v>13224</v>
      </c>
      <c r="F1333" s="176" t="s">
        <v>13225</v>
      </c>
      <c r="G1333" s="176" t="s">
        <v>7577</v>
      </c>
      <c r="H1333" s="176" t="s">
        <v>13225</v>
      </c>
      <c r="I1333" s="176" t="s">
        <v>6875</v>
      </c>
      <c r="J1333" s="176" t="s">
        <v>6875</v>
      </c>
      <c r="K1333" s="176" t="s">
        <v>6875</v>
      </c>
      <c r="L1333" s="176" t="s">
        <v>6884</v>
      </c>
    </row>
    <row r="1334" spans="1:12" ht="45" x14ac:dyDescent="0.25">
      <c r="A1334" s="177" t="s">
        <v>13229</v>
      </c>
      <c r="B1334" s="177" t="s">
        <v>13226</v>
      </c>
      <c r="C1334" s="177" t="s">
        <v>13227</v>
      </c>
      <c r="D1334" s="177" t="s">
        <v>13228</v>
      </c>
      <c r="E1334" s="177" t="s">
        <v>13230</v>
      </c>
      <c r="F1334" s="177" t="s">
        <v>13231</v>
      </c>
      <c r="G1334" s="177" t="s">
        <v>11046</v>
      </c>
      <c r="H1334" s="177" t="s">
        <v>13231</v>
      </c>
      <c r="I1334" s="177" t="s">
        <v>6875</v>
      </c>
      <c r="J1334" s="177" t="s">
        <v>6875</v>
      </c>
      <c r="K1334" s="177" t="s">
        <v>6875</v>
      </c>
      <c r="L1334" s="177" t="s">
        <v>857</v>
      </c>
    </row>
    <row r="1335" spans="1:12" ht="146.25" x14ac:dyDescent="0.25">
      <c r="A1335" s="176" t="s">
        <v>6875</v>
      </c>
      <c r="B1335" s="176" t="s">
        <v>13232</v>
      </c>
      <c r="C1335" s="176" t="s">
        <v>13233</v>
      </c>
      <c r="D1335" s="176" t="s">
        <v>13234</v>
      </c>
      <c r="E1335" s="176" t="s">
        <v>7589</v>
      </c>
      <c r="F1335" s="176" t="s">
        <v>7590</v>
      </c>
      <c r="G1335" s="176" t="s">
        <v>7591</v>
      </c>
      <c r="H1335" s="176" t="s">
        <v>7590</v>
      </c>
      <c r="I1335" s="176" t="s">
        <v>6875</v>
      </c>
      <c r="J1335" s="176" t="s">
        <v>6875</v>
      </c>
      <c r="K1335" s="176" t="s">
        <v>6875</v>
      </c>
      <c r="L1335" s="176" t="s">
        <v>857</v>
      </c>
    </row>
    <row r="1336" spans="1:12" ht="33.75" x14ac:dyDescent="0.25">
      <c r="A1336" s="177" t="s">
        <v>13238</v>
      </c>
      <c r="B1336" s="177" t="s">
        <v>13235</v>
      </c>
      <c r="C1336" s="177" t="s">
        <v>13236</v>
      </c>
      <c r="D1336" s="177" t="s">
        <v>13237</v>
      </c>
      <c r="E1336" s="177" t="s">
        <v>7265</v>
      </c>
      <c r="F1336" s="177" t="s">
        <v>7266</v>
      </c>
      <c r="G1336" s="177" t="s">
        <v>7267</v>
      </c>
      <c r="H1336" s="177" t="s">
        <v>7268</v>
      </c>
      <c r="I1336" s="177" t="s">
        <v>6875</v>
      </c>
      <c r="J1336" s="177" t="s">
        <v>6875</v>
      </c>
      <c r="K1336" s="177" t="s">
        <v>6875</v>
      </c>
      <c r="L1336" s="177" t="s">
        <v>857</v>
      </c>
    </row>
    <row r="1337" spans="1:12" ht="56.25" x14ac:dyDescent="0.25">
      <c r="A1337" s="176" t="s">
        <v>6875</v>
      </c>
      <c r="B1337" s="176" t="s">
        <v>13239</v>
      </c>
      <c r="C1337" s="176" t="s">
        <v>13240</v>
      </c>
      <c r="D1337" s="176" t="s">
        <v>13241</v>
      </c>
      <c r="E1337" s="176" t="s">
        <v>13242</v>
      </c>
      <c r="F1337" s="176" t="s">
        <v>13243</v>
      </c>
      <c r="G1337" s="176" t="s">
        <v>7577</v>
      </c>
      <c r="H1337" s="176" t="s">
        <v>13243</v>
      </c>
      <c r="I1337" s="176" t="s">
        <v>6875</v>
      </c>
      <c r="J1337" s="176" t="s">
        <v>6875</v>
      </c>
      <c r="K1337" s="176" t="s">
        <v>6875</v>
      </c>
      <c r="L1337" s="176" t="s">
        <v>857</v>
      </c>
    </row>
    <row r="1338" spans="1:12" ht="56.25" x14ac:dyDescent="0.25">
      <c r="A1338" s="177" t="s">
        <v>13247</v>
      </c>
      <c r="B1338" s="177" t="s">
        <v>13244</v>
      </c>
      <c r="C1338" s="177" t="s">
        <v>13245</v>
      </c>
      <c r="D1338" s="177" t="s">
        <v>13246</v>
      </c>
      <c r="E1338" s="177" t="s">
        <v>8689</v>
      </c>
      <c r="F1338" s="177" t="s">
        <v>8690</v>
      </c>
      <c r="G1338" s="177" t="s">
        <v>6994</v>
      </c>
      <c r="H1338" s="177" t="s">
        <v>8691</v>
      </c>
      <c r="I1338" s="177" t="s">
        <v>6875</v>
      </c>
      <c r="J1338" s="177" t="s">
        <v>6875</v>
      </c>
      <c r="K1338" s="177" t="s">
        <v>6875</v>
      </c>
      <c r="L1338" s="177" t="s">
        <v>857</v>
      </c>
    </row>
    <row r="1339" spans="1:12" ht="123.75" x14ac:dyDescent="0.25">
      <c r="A1339" s="176" t="s">
        <v>6875</v>
      </c>
      <c r="B1339" s="176" t="s">
        <v>13248</v>
      </c>
      <c r="C1339" s="176" t="s">
        <v>13249</v>
      </c>
      <c r="D1339" s="176" t="s">
        <v>13250</v>
      </c>
      <c r="E1339" s="176" t="s">
        <v>9417</v>
      </c>
      <c r="F1339" s="176" t="s">
        <v>9418</v>
      </c>
      <c r="G1339" s="176" t="s">
        <v>7028</v>
      </c>
      <c r="H1339" s="176" t="s">
        <v>9418</v>
      </c>
      <c r="I1339" s="176" t="s">
        <v>6875</v>
      </c>
      <c r="J1339" s="176" t="s">
        <v>6875</v>
      </c>
      <c r="K1339" s="176" t="s">
        <v>6875</v>
      </c>
      <c r="L1339" s="176" t="s">
        <v>857</v>
      </c>
    </row>
    <row r="1340" spans="1:12" ht="56.25" x14ac:dyDescent="0.25">
      <c r="A1340" s="177" t="s">
        <v>6875</v>
      </c>
      <c r="B1340" s="177" t="s">
        <v>13251</v>
      </c>
      <c r="C1340" s="177" t="s">
        <v>13252</v>
      </c>
      <c r="D1340" s="177" t="s">
        <v>13253</v>
      </c>
      <c r="E1340" s="177" t="s">
        <v>11212</v>
      </c>
      <c r="F1340" s="177" t="s">
        <v>11213</v>
      </c>
      <c r="G1340" s="177" t="s">
        <v>6994</v>
      </c>
      <c r="H1340" s="177" t="s">
        <v>11214</v>
      </c>
      <c r="I1340" s="177" t="s">
        <v>6875</v>
      </c>
      <c r="J1340" s="177" t="s">
        <v>6875</v>
      </c>
      <c r="K1340" s="177" t="s">
        <v>6875</v>
      </c>
      <c r="L1340" s="177" t="s">
        <v>857</v>
      </c>
    </row>
    <row r="1341" spans="1:12" ht="45" x14ac:dyDescent="0.25">
      <c r="A1341" s="176" t="s">
        <v>13257</v>
      </c>
      <c r="B1341" s="176" t="s">
        <v>13254</v>
      </c>
      <c r="C1341" s="176" t="s">
        <v>13255</v>
      </c>
      <c r="D1341" s="176" t="s">
        <v>13256</v>
      </c>
      <c r="E1341" s="176" t="s">
        <v>9851</v>
      </c>
      <c r="F1341" s="176" t="s">
        <v>12507</v>
      </c>
      <c r="G1341" s="176" t="s">
        <v>7154</v>
      </c>
      <c r="H1341" s="176" t="s">
        <v>12507</v>
      </c>
      <c r="I1341" s="176" t="s">
        <v>6875</v>
      </c>
      <c r="J1341" s="176" t="s">
        <v>6875</v>
      </c>
      <c r="K1341" s="176" t="s">
        <v>6875</v>
      </c>
      <c r="L1341" s="176" t="s">
        <v>857</v>
      </c>
    </row>
    <row r="1342" spans="1:12" ht="33.75" x14ac:dyDescent="0.25">
      <c r="A1342" s="177" t="s">
        <v>13261</v>
      </c>
      <c r="B1342" s="177" t="s">
        <v>13258</v>
      </c>
      <c r="C1342" s="177" t="s">
        <v>13259</v>
      </c>
      <c r="D1342" s="177" t="s">
        <v>13260</v>
      </c>
      <c r="E1342" s="177" t="s">
        <v>7039</v>
      </c>
      <c r="F1342" s="177" t="s">
        <v>7040</v>
      </c>
      <c r="G1342" s="177" t="s">
        <v>6875</v>
      </c>
      <c r="H1342" s="177" t="s">
        <v>7040</v>
      </c>
      <c r="I1342" s="177" t="s">
        <v>6875</v>
      </c>
      <c r="J1342" s="177" t="s">
        <v>6875</v>
      </c>
      <c r="K1342" s="177" t="s">
        <v>6875</v>
      </c>
      <c r="L1342" s="177" t="s">
        <v>857</v>
      </c>
    </row>
    <row r="1343" spans="1:12" ht="56.25" x14ac:dyDescent="0.25">
      <c r="A1343" s="176" t="s">
        <v>13265</v>
      </c>
      <c r="B1343" s="176" t="s">
        <v>13262</v>
      </c>
      <c r="C1343" s="176" t="s">
        <v>13263</v>
      </c>
      <c r="D1343" s="176" t="s">
        <v>13264</v>
      </c>
      <c r="E1343" s="176" t="s">
        <v>7589</v>
      </c>
      <c r="F1343" s="176" t="s">
        <v>7590</v>
      </c>
      <c r="G1343" s="176" t="s">
        <v>7591</v>
      </c>
      <c r="H1343" s="176" t="s">
        <v>7590</v>
      </c>
      <c r="I1343" s="176" t="s">
        <v>6875</v>
      </c>
      <c r="J1343" s="176" t="s">
        <v>6875</v>
      </c>
      <c r="K1343" s="176" t="s">
        <v>6875</v>
      </c>
      <c r="L1343" s="176" t="s">
        <v>857</v>
      </c>
    </row>
    <row r="1344" spans="1:12" ht="348.75" x14ac:dyDescent="0.25">
      <c r="A1344" s="177" t="s">
        <v>6875</v>
      </c>
      <c r="B1344" s="177" t="s">
        <v>13266</v>
      </c>
      <c r="C1344" s="177" t="s">
        <v>13267</v>
      </c>
      <c r="D1344" s="177" t="s">
        <v>13268</v>
      </c>
      <c r="E1344" s="177" t="s">
        <v>7265</v>
      </c>
      <c r="F1344" s="177" t="s">
        <v>7266</v>
      </c>
      <c r="G1344" s="177" t="s">
        <v>7267</v>
      </c>
      <c r="H1344" s="177" t="s">
        <v>7268</v>
      </c>
      <c r="I1344" s="177" t="s">
        <v>6875</v>
      </c>
      <c r="J1344" s="177" t="s">
        <v>6875</v>
      </c>
      <c r="K1344" s="177" t="s">
        <v>6875</v>
      </c>
      <c r="L1344" s="177" t="s">
        <v>857</v>
      </c>
    </row>
    <row r="1345" spans="1:12" ht="157.5" x14ac:dyDescent="0.25">
      <c r="A1345" s="176" t="s">
        <v>6875</v>
      </c>
      <c r="B1345" s="176" t="s">
        <v>13269</v>
      </c>
      <c r="C1345" s="176" t="s">
        <v>13270</v>
      </c>
      <c r="D1345" s="176" t="s">
        <v>13271</v>
      </c>
      <c r="E1345" s="176" t="s">
        <v>8158</v>
      </c>
      <c r="F1345" s="176" t="s">
        <v>8159</v>
      </c>
      <c r="G1345" s="176" t="s">
        <v>7618</v>
      </c>
      <c r="H1345" s="176" t="s">
        <v>8160</v>
      </c>
      <c r="I1345" s="176" t="s">
        <v>6875</v>
      </c>
      <c r="J1345" s="176" t="s">
        <v>6875</v>
      </c>
      <c r="K1345" s="176" t="s">
        <v>6875</v>
      </c>
      <c r="L1345" s="176" t="s">
        <v>857</v>
      </c>
    </row>
    <row r="1346" spans="1:12" ht="67.5" x14ac:dyDescent="0.25">
      <c r="A1346" s="177" t="s">
        <v>13275</v>
      </c>
      <c r="B1346" s="177" t="s">
        <v>13272</v>
      </c>
      <c r="C1346" s="177" t="s">
        <v>13273</v>
      </c>
      <c r="D1346" s="177" t="s">
        <v>13274</v>
      </c>
      <c r="E1346" s="177" t="s">
        <v>13276</v>
      </c>
      <c r="F1346" s="177" t="s">
        <v>13277</v>
      </c>
      <c r="G1346" s="177" t="s">
        <v>7028</v>
      </c>
      <c r="H1346" s="177" t="s">
        <v>13277</v>
      </c>
      <c r="I1346" s="177" t="s">
        <v>6875</v>
      </c>
      <c r="J1346" s="177" t="s">
        <v>6875</v>
      </c>
      <c r="K1346" s="177" t="s">
        <v>6875</v>
      </c>
      <c r="L1346" s="177" t="s">
        <v>857</v>
      </c>
    </row>
    <row r="1347" spans="1:12" ht="33.75" x14ac:dyDescent="0.25">
      <c r="A1347" s="176" t="s">
        <v>13281</v>
      </c>
      <c r="B1347" s="176" t="s">
        <v>13278</v>
      </c>
      <c r="C1347" s="176" t="s">
        <v>13279</v>
      </c>
      <c r="D1347" s="176" t="s">
        <v>13280</v>
      </c>
      <c r="E1347" s="176" t="s">
        <v>9374</v>
      </c>
      <c r="F1347" s="176" t="s">
        <v>9375</v>
      </c>
      <c r="G1347" s="176" t="s">
        <v>7618</v>
      </c>
      <c r="H1347" s="176" t="s">
        <v>9375</v>
      </c>
      <c r="I1347" s="176" t="s">
        <v>6875</v>
      </c>
      <c r="J1347" s="176" t="s">
        <v>6875</v>
      </c>
      <c r="K1347" s="176" t="s">
        <v>6875</v>
      </c>
      <c r="L1347" s="176" t="s">
        <v>857</v>
      </c>
    </row>
    <row r="1348" spans="1:12" ht="67.5" x14ac:dyDescent="0.25">
      <c r="A1348" s="177" t="s">
        <v>13285</v>
      </c>
      <c r="B1348" s="177" t="s">
        <v>13282</v>
      </c>
      <c r="C1348" s="177" t="s">
        <v>13283</v>
      </c>
      <c r="D1348" s="177" t="s">
        <v>13284</v>
      </c>
      <c r="E1348" s="177" t="s">
        <v>8689</v>
      </c>
      <c r="F1348" s="177" t="s">
        <v>8690</v>
      </c>
      <c r="G1348" s="177" t="s">
        <v>6994</v>
      </c>
      <c r="H1348" s="177" t="s">
        <v>8691</v>
      </c>
      <c r="I1348" s="177" t="s">
        <v>6875</v>
      </c>
      <c r="J1348" s="177" t="s">
        <v>7141</v>
      </c>
      <c r="K1348" s="177" t="s">
        <v>6875</v>
      </c>
      <c r="L1348" s="177" t="s">
        <v>857</v>
      </c>
    </row>
    <row r="1349" spans="1:12" ht="45" x14ac:dyDescent="0.25">
      <c r="A1349" s="176" t="s">
        <v>13289</v>
      </c>
      <c r="B1349" s="176" t="s">
        <v>13286</v>
      </c>
      <c r="C1349" s="176" t="s">
        <v>13287</v>
      </c>
      <c r="D1349" s="176" t="s">
        <v>13288</v>
      </c>
      <c r="E1349" s="176" t="s">
        <v>7039</v>
      </c>
      <c r="F1349" s="176" t="s">
        <v>7040</v>
      </c>
      <c r="G1349" s="176" t="s">
        <v>7041</v>
      </c>
      <c r="H1349" s="176" t="s">
        <v>7040</v>
      </c>
      <c r="I1349" s="176" t="s">
        <v>6875</v>
      </c>
      <c r="J1349" s="176" t="s">
        <v>6875</v>
      </c>
      <c r="K1349" s="176" t="s">
        <v>6875</v>
      </c>
      <c r="L1349" s="176" t="s">
        <v>6917</v>
      </c>
    </row>
    <row r="1350" spans="1:12" ht="33.75" x14ac:dyDescent="0.25">
      <c r="A1350" s="177" t="s">
        <v>13293</v>
      </c>
      <c r="B1350" s="177" t="s">
        <v>13290</v>
      </c>
      <c r="C1350" s="177" t="s">
        <v>13291</v>
      </c>
      <c r="D1350" s="177" t="s">
        <v>13292</v>
      </c>
      <c r="E1350" s="177" t="s">
        <v>7265</v>
      </c>
      <c r="F1350" s="177" t="s">
        <v>7266</v>
      </c>
      <c r="G1350" s="177" t="s">
        <v>7267</v>
      </c>
      <c r="H1350" s="177" t="s">
        <v>7268</v>
      </c>
      <c r="I1350" s="177" t="s">
        <v>6875</v>
      </c>
      <c r="J1350" s="177" t="s">
        <v>6875</v>
      </c>
      <c r="K1350" s="177" t="s">
        <v>6875</v>
      </c>
      <c r="L1350" s="177" t="s">
        <v>6917</v>
      </c>
    </row>
    <row r="1351" spans="1:12" ht="67.5" x14ac:dyDescent="0.25">
      <c r="A1351" s="176" t="s">
        <v>13297</v>
      </c>
      <c r="B1351" s="176" t="s">
        <v>13294</v>
      </c>
      <c r="C1351" s="176" t="s">
        <v>13295</v>
      </c>
      <c r="D1351" s="176" t="s">
        <v>13296</v>
      </c>
      <c r="E1351" s="176" t="s">
        <v>13298</v>
      </c>
      <c r="F1351" s="176" t="s">
        <v>13299</v>
      </c>
      <c r="G1351" s="176" t="s">
        <v>7210</v>
      </c>
      <c r="H1351" s="176" t="s">
        <v>13300</v>
      </c>
      <c r="I1351" s="176" t="s">
        <v>6875</v>
      </c>
      <c r="J1351" s="176" t="s">
        <v>6875</v>
      </c>
      <c r="K1351" s="176" t="s">
        <v>6875</v>
      </c>
      <c r="L1351" s="176" t="s">
        <v>6917</v>
      </c>
    </row>
    <row r="1352" spans="1:12" ht="56.25" x14ac:dyDescent="0.25">
      <c r="A1352" s="177" t="s">
        <v>13304</v>
      </c>
      <c r="B1352" s="177" t="s">
        <v>13301</v>
      </c>
      <c r="C1352" s="177" t="s">
        <v>13302</v>
      </c>
      <c r="D1352" s="177" t="s">
        <v>13303</v>
      </c>
      <c r="E1352" s="177" t="s">
        <v>7265</v>
      </c>
      <c r="F1352" s="177" t="s">
        <v>7266</v>
      </c>
      <c r="G1352" s="177" t="s">
        <v>7267</v>
      </c>
      <c r="H1352" s="177" t="s">
        <v>7268</v>
      </c>
      <c r="I1352" s="177" t="s">
        <v>6875</v>
      </c>
      <c r="J1352" s="177" t="s">
        <v>6875</v>
      </c>
      <c r="K1352" s="177" t="s">
        <v>6875</v>
      </c>
      <c r="L1352" s="177" t="s">
        <v>6917</v>
      </c>
    </row>
    <row r="1353" spans="1:12" ht="56.25" x14ac:dyDescent="0.25">
      <c r="A1353" s="176" t="s">
        <v>6032</v>
      </c>
      <c r="B1353" s="176" t="s">
        <v>13305</v>
      </c>
      <c r="C1353" s="176" t="s">
        <v>13306</v>
      </c>
      <c r="D1353" s="176" t="s">
        <v>6277</v>
      </c>
      <c r="E1353" s="176" t="s">
        <v>8158</v>
      </c>
      <c r="F1353" s="176" t="s">
        <v>8159</v>
      </c>
      <c r="G1353" s="176" t="s">
        <v>7618</v>
      </c>
      <c r="H1353" s="176" t="s">
        <v>8160</v>
      </c>
      <c r="I1353" s="176" t="s">
        <v>6875</v>
      </c>
      <c r="J1353" s="176" t="s">
        <v>7099</v>
      </c>
      <c r="K1353" s="176" t="s">
        <v>6875</v>
      </c>
      <c r="L1353" s="176" t="s">
        <v>6917</v>
      </c>
    </row>
    <row r="1354" spans="1:12" ht="45" x14ac:dyDescent="0.25">
      <c r="A1354" s="177" t="s">
        <v>6081</v>
      </c>
      <c r="B1354" s="177" t="s">
        <v>13307</v>
      </c>
      <c r="C1354" s="177" t="s">
        <v>13308</v>
      </c>
      <c r="D1354" s="177" t="s">
        <v>6333</v>
      </c>
      <c r="E1354" s="177" t="s">
        <v>13309</v>
      </c>
      <c r="F1354" s="177" t="s">
        <v>13310</v>
      </c>
      <c r="G1354" s="177" t="s">
        <v>6981</v>
      </c>
      <c r="H1354" s="177" t="s">
        <v>13311</v>
      </c>
      <c r="I1354" s="177" t="s">
        <v>6875</v>
      </c>
      <c r="J1354" s="177" t="s">
        <v>13312</v>
      </c>
      <c r="K1354" s="177" t="s">
        <v>6875</v>
      </c>
      <c r="L1354" s="177" t="s">
        <v>6984</v>
      </c>
    </row>
    <row r="1355" spans="1:12" ht="33.75" x14ac:dyDescent="0.25">
      <c r="A1355" s="176" t="s">
        <v>13316</v>
      </c>
      <c r="B1355" s="176" t="s">
        <v>13313</v>
      </c>
      <c r="C1355" s="176" t="s">
        <v>13314</v>
      </c>
      <c r="D1355" s="176" t="s">
        <v>13315</v>
      </c>
      <c r="E1355" s="176" t="s">
        <v>7039</v>
      </c>
      <c r="F1355" s="176" t="s">
        <v>7040</v>
      </c>
      <c r="G1355" s="176" t="s">
        <v>7041</v>
      </c>
      <c r="H1355" s="176" t="s">
        <v>7040</v>
      </c>
      <c r="I1355" s="176" t="s">
        <v>6875</v>
      </c>
      <c r="J1355" s="176" t="s">
        <v>6875</v>
      </c>
      <c r="K1355" s="176" t="s">
        <v>6875</v>
      </c>
      <c r="L1355" s="176" t="s">
        <v>6917</v>
      </c>
    </row>
    <row r="1356" spans="1:12" ht="45" x14ac:dyDescent="0.25">
      <c r="A1356" s="177" t="s">
        <v>13320</v>
      </c>
      <c r="B1356" s="177" t="s">
        <v>13317</v>
      </c>
      <c r="C1356" s="177" t="s">
        <v>13318</v>
      </c>
      <c r="D1356" s="177" t="s">
        <v>13319</v>
      </c>
      <c r="E1356" s="177" t="s">
        <v>13321</v>
      </c>
      <c r="F1356" s="177" t="s">
        <v>13322</v>
      </c>
      <c r="G1356" s="177" t="s">
        <v>7097</v>
      </c>
      <c r="H1356" s="177" t="s">
        <v>13323</v>
      </c>
      <c r="I1356" s="177" t="s">
        <v>6875</v>
      </c>
      <c r="J1356" s="177" t="s">
        <v>6875</v>
      </c>
      <c r="K1356" s="177" t="s">
        <v>6875</v>
      </c>
      <c r="L1356" s="177" t="s">
        <v>6984</v>
      </c>
    </row>
    <row r="1357" spans="1:12" ht="56.25" x14ac:dyDescent="0.25">
      <c r="A1357" s="176" t="s">
        <v>13327</v>
      </c>
      <c r="B1357" s="176" t="s">
        <v>13324</v>
      </c>
      <c r="C1357" s="176" t="s">
        <v>13325</v>
      </c>
      <c r="D1357" s="176" t="s">
        <v>13326</v>
      </c>
      <c r="E1357" s="176" t="s">
        <v>13328</v>
      </c>
      <c r="F1357" s="176" t="s">
        <v>13329</v>
      </c>
      <c r="G1357" s="176" t="s">
        <v>7154</v>
      </c>
      <c r="H1357" s="176" t="s">
        <v>13329</v>
      </c>
      <c r="I1357" s="176" t="s">
        <v>6875</v>
      </c>
      <c r="J1357" s="176" t="s">
        <v>6875</v>
      </c>
      <c r="K1357" s="176" t="s">
        <v>6875</v>
      </c>
      <c r="L1357" s="176" t="s">
        <v>6917</v>
      </c>
    </row>
    <row r="1358" spans="1:12" ht="33.75" x14ac:dyDescent="0.25">
      <c r="A1358" s="177" t="s">
        <v>13333</v>
      </c>
      <c r="B1358" s="177" t="s">
        <v>13330</v>
      </c>
      <c r="C1358" s="177" t="s">
        <v>13331</v>
      </c>
      <c r="D1358" s="177" t="s">
        <v>13332</v>
      </c>
      <c r="E1358" s="177" t="s">
        <v>7265</v>
      </c>
      <c r="F1358" s="177" t="s">
        <v>7266</v>
      </c>
      <c r="G1358" s="177" t="s">
        <v>7267</v>
      </c>
      <c r="H1358" s="177" t="s">
        <v>7268</v>
      </c>
      <c r="I1358" s="177" t="s">
        <v>6875</v>
      </c>
      <c r="J1358" s="177" t="s">
        <v>6875</v>
      </c>
      <c r="K1358" s="177" t="s">
        <v>6875</v>
      </c>
      <c r="L1358" s="177" t="s">
        <v>6917</v>
      </c>
    </row>
    <row r="1359" spans="1:12" ht="78.75" x14ac:dyDescent="0.25">
      <c r="A1359" s="176" t="s">
        <v>13337</v>
      </c>
      <c r="B1359" s="176" t="s">
        <v>13334</v>
      </c>
      <c r="C1359" s="176" t="s">
        <v>13335</v>
      </c>
      <c r="D1359" s="176" t="s">
        <v>13336</v>
      </c>
      <c r="E1359" s="176" t="s">
        <v>13338</v>
      </c>
      <c r="F1359" s="176" t="s">
        <v>13339</v>
      </c>
      <c r="G1359" s="176" t="s">
        <v>6975</v>
      </c>
      <c r="H1359" s="176" t="s">
        <v>13339</v>
      </c>
      <c r="I1359" s="176" t="s">
        <v>6875</v>
      </c>
      <c r="J1359" s="176" t="s">
        <v>6875</v>
      </c>
      <c r="K1359" s="176" t="s">
        <v>6875</v>
      </c>
      <c r="L1359" s="176" t="s">
        <v>6917</v>
      </c>
    </row>
    <row r="1360" spans="1:12" ht="78.75" x14ac:dyDescent="0.25">
      <c r="A1360" s="177" t="s">
        <v>13343</v>
      </c>
      <c r="B1360" s="177" t="s">
        <v>13340</v>
      </c>
      <c r="C1360" s="177" t="s">
        <v>13341</v>
      </c>
      <c r="D1360" s="177" t="s">
        <v>13342</v>
      </c>
      <c r="E1360" s="177" t="s">
        <v>7039</v>
      </c>
      <c r="F1360" s="177" t="s">
        <v>7040</v>
      </c>
      <c r="G1360" s="177" t="s">
        <v>7041</v>
      </c>
      <c r="H1360" s="177" t="s">
        <v>7040</v>
      </c>
      <c r="I1360" s="177" t="s">
        <v>6875</v>
      </c>
      <c r="J1360" s="177" t="s">
        <v>6875</v>
      </c>
      <c r="K1360" s="177" t="s">
        <v>6875</v>
      </c>
      <c r="L1360" s="177" t="s">
        <v>6917</v>
      </c>
    </row>
    <row r="1361" spans="1:12" ht="33.75" x14ac:dyDescent="0.25">
      <c r="A1361" s="176" t="s">
        <v>13347</v>
      </c>
      <c r="B1361" s="176" t="s">
        <v>13344</v>
      </c>
      <c r="C1361" s="176" t="s">
        <v>13345</v>
      </c>
      <c r="D1361" s="176" t="s">
        <v>13346</v>
      </c>
      <c r="E1361" s="176" t="s">
        <v>7403</v>
      </c>
      <c r="F1361" s="176" t="s">
        <v>7404</v>
      </c>
      <c r="G1361" s="176" t="s">
        <v>7028</v>
      </c>
      <c r="H1361" s="176" t="s">
        <v>7404</v>
      </c>
      <c r="I1361" s="176" t="s">
        <v>6875</v>
      </c>
      <c r="J1361" s="176" t="s">
        <v>6875</v>
      </c>
      <c r="K1361" s="176" t="s">
        <v>6875</v>
      </c>
      <c r="L1361" s="176" t="s">
        <v>6917</v>
      </c>
    </row>
    <row r="1362" spans="1:12" ht="303.75" x14ac:dyDescent="0.25">
      <c r="A1362" s="177" t="s">
        <v>1083</v>
      </c>
      <c r="B1362" s="177" t="s">
        <v>13348</v>
      </c>
      <c r="C1362" s="177" t="s">
        <v>13349</v>
      </c>
      <c r="D1362" s="177" t="s">
        <v>13350</v>
      </c>
      <c r="E1362" s="177" t="s">
        <v>13351</v>
      </c>
      <c r="F1362" s="177" t="s">
        <v>13352</v>
      </c>
      <c r="G1362" s="177" t="s">
        <v>6891</v>
      </c>
      <c r="H1362" s="177" t="s">
        <v>13353</v>
      </c>
      <c r="I1362" s="177" t="s">
        <v>13354</v>
      </c>
      <c r="J1362" s="177" t="s">
        <v>6875</v>
      </c>
      <c r="K1362" s="177" t="s">
        <v>6875</v>
      </c>
      <c r="L1362" s="177" t="s">
        <v>6917</v>
      </c>
    </row>
    <row r="1363" spans="1:12" ht="123.75" x14ac:dyDescent="0.25">
      <c r="A1363" s="176" t="s">
        <v>1083</v>
      </c>
      <c r="B1363" s="176" t="s">
        <v>13355</v>
      </c>
      <c r="C1363" s="176" t="s">
        <v>13356</v>
      </c>
      <c r="D1363" s="176" t="s">
        <v>13357</v>
      </c>
      <c r="E1363" s="176" t="s">
        <v>13358</v>
      </c>
      <c r="F1363" s="176" t="s">
        <v>13359</v>
      </c>
      <c r="G1363" s="176" t="s">
        <v>7560</v>
      </c>
      <c r="H1363" s="176" t="s">
        <v>13360</v>
      </c>
      <c r="I1363" s="176" t="s">
        <v>6875</v>
      </c>
      <c r="J1363" s="176" t="s">
        <v>6875</v>
      </c>
      <c r="K1363" s="176" t="s">
        <v>6875</v>
      </c>
      <c r="L1363" s="176" t="s">
        <v>6917</v>
      </c>
    </row>
    <row r="1364" spans="1:12" ht="45" x14ac:dyDescent="0.25">
      <c r="A1364" s="177" t="s">
        <v>13364</v>
      </c>
      <c r="B1364" s="177" t="s">
        <v>13361</v>
      </c>
      <c r="C1364" s="177" t="s">
        <v>13362</v>
      </c>
      <c r="D1364" s="177" t="s">
        <v>13363</v>
      </c>
      <c r="E1364" s="177" t="s">
        <v>13365</v>
      </c>
      <c r="F1364" s="177" t="s">
        <v>13366</v>
      </c>
      <c r="G1364" s="177" t="s">
        <v>9017</v>
      </c>
      <c r="H1364" s="177" t="s">
        <v>13367</v>
      </c>
      <c r="I1364" s="177" t="s">
        <v>6875</v>
      </c>
      <c r="J1364" s="177" t="s">
        <v>6875</v>
      </c>
      <c r="K1364" s="177" t="s">
        <v>6875</v>
      </c>
      <c r="L1364" s="177" t="s">
        <v>10650</v>
      </c>
    </row>
    <row r="1365" spans="1:12" ht="45" x14ac:dyDescent="0.25">
      <c r="A1365" s="176" t="s">
        <v>13371</v>
      </c>
      <c r="B1365" s="176" t="s">
        <v>13368</v>
      </c>
      <c r="C1365" s="176" t="s">
        <v>13369</v>
      </c>
      <c r="D1365" s="176" t="s">
        <v>13370</v>
      </c>
      <c r="E1365" s="176" t="s">
        <v>11833</v>
      </c>
      <c r="F1365" s="176" t="s">
        <v>11834</v>
      </c>
      <c r="G1365" s="176" t="s">
        <v>7267</v>
      </c>
      <c r="H1365" s="176" t="s">
        <v>13372</v>
      </c>
      <c r="I1365" s="176" t="s">
        <v>6875</v>
      </c>
      <c r="J1365" s="176" t="s">
        <v>13373</v>
      </c>
      <c r="K1365" s="176" t="s">
        <v>6875</v>
      </c>
      <c r="L1365" s="176" t="s">
        <v>10650</v>
      </c>
    </row>
    <row r="1366" spans="1:12" ht="112.5" x14ac:dyDescent="0.25">
      <c r="A1366" s="177" t="s">
        <v>13377</v>
      </c>
      <c r="B1366" s="177" t="s">
        <v>13374</v>
      </c>
      <c r="C1366" s="177" t="s">
        <v>13375</v>
      </c>
      <c r="D1366" s="177" t="s">
        <v>13376</v>
      </c>
      <c r="E1366" s="177" t="s">
        <v>13378</v>
      </c>
      <c r="F1366" s="177" t="s">
        <v>8874</v>
      </c>
      <c r="G1366" s="177" t="s">
        <v>7618</v>
      </c>
      <c r="H1366" s="177" t="s">
        <v>8875</v>
      </c>
      <c r="I1366" s="177" t="s">
        <v>6875</v>
      </c>
      <c r="J1366" s="177" t="s">
        <v>13379</v>
      </c>
      <c r="K1366" s="177" t="s">
        <v>6875</v>
      </c>
      <c r="L1366" s="177" t="s">
        <v>9728</v>
      </c>
    </row>
    <row r="1367" spans="1:12" ht="123.75" x14ac:dyDescent="0.25">
      <c r="A1367" s="176" t="s">
        <v>831</v>
      </c>
      <c r="B1367" s="176" t="s">
        <v>13380</v>
      </c>
      <c r="C1367" s="176" t="s">
        <v>13381</v>
      </c>
      <c r="D1367" s="176" t="s">
        <v>6683</v>
      </c>
      <c r="E1367" s="176" t="s">
        <v>13382</v>
      </c>
      <c r="F1367" s="176" t="s">
        <v>13383</v>
      </c>
      <c r="G1367" s="176" t="s">
        <v>10657</v>
      </c>
      <c r="H1367" s="176" t="s">
        <v>13384</v>
      </c>
      <c r="I1367" s="176" t="s">
        <v>6875</v>
      </c>
      <c r="J1367" s="176" t="s">
        <v>13385</v>
      </c>
      <c r="K1367" s="176" t="s">
        <v>13386</v>
      </c>
      <c r="L1367" s="176" t="s">
        <v>7525</v>
      </c>
    </row>
    <row r="1368" spans="1:12" ht="45" x14ac:dyDescent="0.25">
      <c r="A1368" s="177" t="s">
        <v>13390</v>
      </c>
      <c r="B1368" s="177" t="s">
        <v>13387</v>
      </c>
      <c r="C1368" s="177" t="s">
        <v>13388</v>
      </c>
      <c r="D1368" s="177" t="s">
        <v>13389</v>
      </c>
      <c r="E1368" s="177" t="s">
        <v>13391</v>
      </c>
      <c r="F1368" s="177" t="s">
        <v>13392</v>
      </c>
      <c r="G1368" s="177" t="s">
        <v>7085</v>
      </c>
      <c r="H1368" s="177" t="s">
        <v>13392</v>
      </c>
      <c r="I1368" s="177" t="s">
        <v>6875</v>
      </c>
      <c r="J1368" s="177" t="s">
        <v>6875</v>
      </c>
      <c r="K1368" s="177" t="s">
        <v>7092</v>
      </c>
      <c r="L1368" s="177" t="s">
        <v>857</v>
      </c>
    </row>
    <row r="1369" spans="1:12" ht="56.25" x14ac:dyDescent="0.25">
      <c r="A1369" s="176" t="s">
        <v>2428</v>
      </c>
      <c r="B1369" s="176" t="s">
        <v>13393</v>
      </c>
      <c r="C1369" s="176" t="s">
        <v>13394</v>
      </c>
      <c r="D1369" s="176" t="s">
        <v>13395</v>
      </c>
      <c r="E1369" s="176" t="s">
        <v>13396</v>
      </c>
      <c r="F1369" s="176" t="s">
        <v>13397</v>
      </c>
      <c r="G1369" s="176" t="s">
        <v>7085</v>
      </c>
      <c r="H1369" s="176" t="s">
        <v>13398</v>
      </c>
      <c r="I1369" s="176" t="s">
        <v>6875</v>
      </c>
      <c r="J1369" s="176" t="s">
        <v>6875</v>
      </c>
      <c r="K1369" s="176" t="s">
        <v>6875</v>
      </c>
      <c r="L1369" s="176" t="s">
        <v>857</v>
      </c>
    </row>
    <row r="1370" spans="1:12" ht="22.5" x14ac:dyDescent="0.25">
      <c r="A1370" s="177" t="s">
        <v>13402</v>
      </c>
      <c r="B1370" s="177" t="s">
        <v>13399</v>
      </c>
      <c r="C1370" s="177" t="s">
        <v>13400</v>
      </c>
      <c r="D1370" s="177" t="s">
        <v>13401</v>
      </c>
      <c r="E1370" s="177" t="s">
        <v>12649</v>
      </c>
      <c r="F1370" s="177" t="s">
        <v>12650</v>
      </c>
      <c r="G1370" s="177" t="s">
        <v>12651</v>
      </c>
      <c r="H1370" s="177" t="s">
        <v>12650</v>
      </c>
      <c r="I1370" s="177" t="s">
        <v>6875</v>
      </c>
      <c r="J1370" s="177" t="s">
        <v>6875</v>
      </c>
      <c r="K1370" s="177" t="s">
        <v>6875</v>
      </c>
      <c r="L1370" s="177" t="s">
        <v>6884</v>
      </c>
    </row>
    <row r="1371" spans="1:12" ht="45" x14ac:dyDescent="0.25">
      <c r="A1371" s="176" t="s">
        <v>13406</v>
      </c>
      <c r="B1371" s="176" t="s">
        <v>13403</v>
      </c>
      <c r="C1371" s="176" t="s">
        <v>13404</v>
      </c>
      <c r="D1371" s="176" t="s">
        <v>13405</v>
      </c>
      <c r="E1371" s="176" t="s">
        <v>13407</v>
      </c>
      <c r="F1371" s="176" t="s">
        <v>13408</v>
      </c>
      <c r="G1371" s="176" t="s">
        <v>6970</v>
      </c>
      <c r="H1371" s="176" t="s">
        <v>13408</v>
      </c>
      <c r="I1371" s="176" t="s">
        <v>6875</v>
      </c>
      <c r="J1371" s="176" t="s">
        <v>6875</v>
      </c>
      <c r="K1371" s="176" t="s">
        <v>6875</v>
      </c>
      <c r="L1371" s="176" t="s">
        <v>6977</v>
      </c>
    </row>
    <row r="1372" spans="1:12" ht="22.5" x14ac:dyDescent="0.25">
      <c r="A1372" s="177" t="s">
        <v>13412</v>
      </c>
      <c r="B1372" s="177" t="s">
        <v>13409</v>
      </c>
      <c r="C1372" s="177" t="s">
        <v>13410</v>
      </c>
      <c r="D1372" s="177" t="s">
        <v>13411</v>
      </c>
      <c r="E1372" s="177" t="s">
        <v>11644</v>
      </c>
      <c r="F1372" s="177" t="s">
        <v>11645</v>
      </c>
      <c r="G1372" s="177" t="s">
        <v>6891</v>
      </c>
      <c r="H1372" s="177" t="s">
        <v>11645</v>
      </c>
      <c r="I1372" s="177" t="s">
        <v>6875</v>
      </c>
      <c r="J1372" s="177" t="s">
        <v>6875</v>
      </c>
      <c r="K1372" s="177" t="s">
        <v>6875</v>
      </c>
      <c r="L1372" s="177" t="s">
        <v>857</v>
      </c>
    </row>
    <row r="1373" spans="1:12" ht="22.5" x14ac:dyDescent="0.25">
      <c r="A1373" s="176" t="s">
        <v>13416</v>
      </c>
      <c r="B1373" s="176" t="s">
        <v>13413</v>
      </c>
      <c r="C1373" s="176" t="s">
        <v>13414</v>
      </c>
      <c r="D1373" s="176" t="s">
        <v>13415</v>
      </c>
      <c r="E1373" s="176" t="s">
        <v>11644</v>
      </c>
      <c r="F1373" s="176" t="s">
        <v>11645</v>
      </c>
      <c r="G1373" s="176" t="s">
        <v>6891</v>
      </c>
      <c r="H1373" s="176" t="s">
        <v>11645</v>
      </c>
      <c r="I1373" s="176" t="s">
        <v>6875</v>
      </c>
      <c r="J1373" s="176" t="s">
        <v>6875</v>
      </c>
      <c r="K1373" s="176" t="s">
        <v>6875</v>
      </c>
      <c r="L1373" s="176" t="s">
        <v>857</v>
      </c>
    </row>
    <row r="1374" spans="1:12" ht="90" x14ac:dyDescent="0.25">
      <c r="A1374" s="177" t="s">
        <v>1610</v>
      </c>
      <c r="B1374" s="177" t="s">
        <v>13417</v>
      </c>
      <c r="C1374" s="177" t="s">
        <v>13418</v>
      </c>
      <c r="D1374" s="177" t="s">
        <v>13419</v>
      </c>
      <c r="E1374" s="177" t="s">
        <v>13420</v>
      </c>
      <c r="F1374" s="177" t="s">
        <v>13421</v>
      </c>
      <c r="G1374" s="177" t="s">
        <v>8234</v>
      </c>
      <c r="H1374" s="177" t="s">
        <v>13422</v>
      </c>
      <c r="I1374" s="177" t="s">
        <v>7641</v>
      </c>
      <c r="J1374" s="177" t="s">
        <v>13423</v>
      </c>
      <c r="K1374" s="177" t="s">
        <v>11005</v>
      </c>
      <c r="L1374" s="177" t="s">
        <v>7525</v>
      </c>
    </row>
    <row r="1375" spans="1:12" ht="123.75" x14ac:dyDescent="0.25">
      <c r="A1375" s="176" t="s">
        <v>13427</v>
      </c>
      <c r="B1375" s="176" t="s">
        <v>13424</v>
      </c>
      <c r="C1375" s="176" t="s">
        <v>13425</v>
      </c>
      <c r="D1375" s="176" t="s">
        <v>13426</v>
      </c>
      <c r="E1375" s="176" t="s">
        <v>13428</v>
      </c>
      <c r="F1375" s="176" t="s">
        <v>13429</v>
      </c>
      <c r="G1375" s="176" t="s">
        <v>7663</v>
      </c>
      <c r="H1375" s="176" t="s">
        <v>13430</v>
      </c>
      <c r="I1375" s="176" t="s">
        <v>6875</v>
      </c>
      <c r="J1375" s="176" t="s">
        <v>6875</v>
      </c>
      <c r="K1375" s="176" t="s">
        <v>6875</v>
      </c>
      <c r="L1375" s="176" t="s">
        <v>857</v>
      </c>
    </row>
    <row r="1376" spans="1:12" ht="90" x14ac:dyDescent="0.25">
      <c r="A1376" s="177" t="s">
        <v>2755</v>
      </c>
      <c r="B1376" s="177" t="s">
        <v>13431</v>
      </c>
      <c r="C1376" s="177" t="s">
        <v>13432</v>
      </c>
      <c r="D1376" s="177" t="s">
        <v>13433</v>
      </c>
      <c r="E1376" s="177" t="s">
        <v>13434</v>
      </c>
      <c r="F1376" s="177" t="s">
        <v>13435</v>
      </c>
      <c r="G1376" s="177" t="s">
        <v>6923</v>
      </c>
      <c r="H1376" s="177" t="s">
        <v>13436</v>
      </c>
      <c r="I1376" s="177" t="s">
        <v>6875</v>
      </c>
      <c r="J1376" s="177" t="s">
        <v>6875</v>
      </c>
      <c r="K1376" s="177" t="s">
        <v>6875</v>
      </c>
      <c r="L1376" s="177" t="s">
        <v>6884</v>
      </c>
    </row>
    <row r="1377" spans="1:12" ht="22.5" x14ac:dyDescent="0.25">
      <c r="A1377" s="176" t="s">
        <v>13440</v>
      </c>
      <c r="B1377" s="176" t="s">
        <v>13437</v>
      </c>
      <c r="C1377" s="176" t="s">
        <v>13438</v>
      </c>
      <c r="D1377" s="176" t="s">
        <v>13439</v>
      </c>
      <c r="E1377" s="176" t="s">
        <v>7848</v>
      </c>
      <c r="F1377" s="176" t="s">
        <v>7849</v>
      </c>
      <c r="G1377" s="176" t="s">
        <v>7465</v>
      </c>
      <c r="H1377" s="176" t="s">
        <v>7849</v>
      </c>
      <c r="I1377" s="176" t="s">
        <v>6875</v>
      </c>
      <c r="J1377" s="176" t="s">
        <v>6875</v>
      </c>
      <c r="K1377" s="176" t="s">
        <v>6875</v>
      </c>
      <c r="L1377" s="176" t="s">
        <v>857</v>
      </c>
    </row>
    <row r="1378" spans="1:12" ht="22.5" x14ac:dyDescent="0.25">
      <c r="A1378" s="177" t="s">
        <v>1537</v>
      </c>
      <c r="B1378" s="177" t="s">
        <v>13441</v>
      </c>
      <c r="C1378" s="177" t="s">
        <v>13442</v>
      </c>
      <c r="D1378" s="177" t="s">
        <v>13443</v>
      </c>
      <c r="E1378" s="177" t="s">
        <v>7249</v>
      </c>
      <c r="F1378" s="177" t="s">
        <v>7250</v>
      </c>
      <c r="G1378" s="177" t="s">
        <v>7028</v>
      </c>
      <c r="H1378" s="177" t="s">
        <v>7250</v>
      </c>
      <c r="I1378" s="177" t="s">
        <v>6875</v>
      </c>
      <c r="J1378" s="177" t="s">
        <v>6875</v>
      </c>
      <c r="K1378" s="177" t="s">
        <v>6875</v>
      </c>
      <c r="L1378" s="177" t="s">
        <v>857</v>
      </c>
    </row>
    <row r="1379" spans="1:12" ht="67.5" x14ac:dyDescent="0.25">
      <c r="A1379" s="176" t="s">
        <v>13447</v>
      </c>
      <c r="B1379" s="176" t="s">
        <v>13444</v>
      </c>
      <c r="C1379" s="176" t="s">
        <v>13445</v>
      </c>
      <c r="D1379" s="176" t="s">
        <v>13446</v>
      </c>
      <c r="E1379" s="176" t="s">
        <v>7634</v>
      </c>
      <c r="F1379" s="176" t="s">
        <v>7670</v>
      </c>
      <c r="G1379" s="176" t="s">
        <v>7028</v>
      </c>
      <c r="H1379" s="176" t="s">
        <v>7670</v>
      </c>
      <c r="I1379" s="176" t="s">
        <v>6875</v>
      </c>
      <c r="J1379" s="176" t="s">
        <v>6875</v>
      </c>
      <c r="K1379" s="176" t="s">
        <v>6875</v>
      </c>
      <c r="L1379" s="176" t="s">
        <v>857</v>
      </c>
    </row>
    <row r="1380" spans="1:12" ht="45" x14ac:dyDescent="0.25">
      <c r="A1380" s="177" t="s">
        <v>13451</v>
      </c>
      <c r="B1380" s="177" t="s">
        <v>13448</v>
      </c>
      <c r="C1380" s="177" t="s">
        <v>13449</v>
      </c>
      <c r="D1380" s="177" t="s">
        <v>13450</v>
      </c>
      <c r="E1380" s="177" t="s">
        <v>7818</v>
      </c>
      <c r="F1380" s="177" t="s">
        <v>7819</v>
      </c>
      <c r="G1380" s="177" t="s">
        <v>7130</v>
      </c>
      <c r="H1380" s="177" t="s">
        <v>7820</v>
      </c>
      <c r="I1380" s="177" t="s">
        <v>6875</v>
      </c>
      <c r="J1380" s="177" t="s">
        <v>6875</v>
      </c>
      <c r="K1380" s="177" t="s">
        <v>6875</v>
      </c>
      <c r="L1380" s="177" t="s">
        <v>857</v>
      </c>
    </row>
    <row r="1381" spans="1:12" ht="45" x14ac:dyDescent="0.25">
      <c r="A1381" s="176" t="s">
        <v>13455</v>
      </c>
      <c r="B1381" s="176" t="s">
        <v>13452</v>
      </c>
      <c r="C1381" s="176" t="s">
        <v>13453</v>
      </c>
      <c r="D1381" s="176" t="s">
        <v>13454</v>
      </c>
      <c r="E1381" s="176" t="s">
        <v>13456</v>
      </c>
      <c r="F1381" s="176" t="s">
        <v>13457</v>
      </c>
      <c r="G1381" s="176" t="s">
        <v>7721</v>
      </c>
      <c r="H1381" s="176" t="s">
        <v>13458</v>
      </c>
      <c r="I1381" s="176" t="s">
        <v>6875</v>
      </c>
      <c r="J1381" s="176" t="s">
        <v>6875</v>
      </c>
      <c r="K1381" s="176" t="s">
        <v>6875</v>
      </c>
      <c r="L1381" s="176" t="s">
        <v>857</v>
      </c>
    </row>
    <row r="1382" spans="1:12" ht="67.5" x14ac:dyDescent="0.25">
      <c r="A1382" s="177" t="s">
        <v>13462</v>
      </c>
      <c r="B1382" s="177" t="s">
        <v>13459</v>
      </c>
      <c r="C1382" s="177" t="s">
        <v>13460</v>
      </c>
      <c r="D1382" s="177" t="s">
        <v>13461</v>
      </c>
      <c r="E1382" s="177" t="s">
        <v>13463</v>
      </c>
      <c r="F1382" s="177" t="s">
        <v>13464</v>
      </c>
      <c r="G1382" s="177" t="s">
        <v>13465</v>
      </c>
      <c r="H1382" s="177" t="s">
        <v>13466</v>
      </c>
      <c r="I1382" s="177" t="s">
        <v>6875</v>
      </c>
      <c r="J1382" s="177" t="s">
        <v>7671</v>
      </c>
      <c r="K1382" s="177" t="s">
        <v>7113</v>
      </c>
      <c r="L1382" s="177" t="s">
        <v>857</v>
      </c>
    </row>
    <row r="1383" spans="1:12" ht="22.5" x14ac:dyDescent="0.25">
      <c r="A1383" s="176" t="s">
        <v>2272</v>
      </c>
      <c r="B1383" s="176" t="s">
        <v>13467</v>
      </c>
      <c r="C1383" s="176" t="s">
        <v>13468</v>
      </c>
      <c r="D1383" s="176" t="s">
        <v>13469</v>
      </c>
      <c r="E1383" s="176" t="s">
        <v>11644</v>
      </c>
      <c r="F1383" s="176" t="s">
        <v>11645</v>
      </c>
      <c r="G1383" s="176" t="s">
        <v>6891</v>
      </c>
      <c r="H1383" s="176" t="s">
        <v>11645</v>
      </c>
      <c r="I1383" s="176" t="s">
        <v>6875</v>
      </c>
      <c r="J1383" s="176" t="s">
        <v>6875</v>
      </c>
      <c r="K1383" s="176" t="s">
        <v>6875</v>
      </c>
      <c r="L1383" s="176" t="s">
        <v>857</v>
      </c>
    </row>
    <row r="1384" spans="1:12" ht="56.25" x14ac:dyDescent="0.25">
      <c r="A1384" s="177" t="s">
        <v>13473</v>
      </c>
      <c r="B1384" s="177" t="s">
        <v>13470</v>
      </c>
      <c r="C1384" s="177" t="s">
        <v>13471</v>
      </c>
      <c r="D1384" s="177" t="s">
        <v>13472</v>
      </c>
      <c r="E1384" s="177" t="s">
        <v>8009</v>
      </c>
      <c r="F1384" s="177" t="s">
        <v>8010</v>
      </c>
      <c r="G1384" s="177" t="s">
        <v>7721</v>
      </c>
      <c r="H1384" s="177" t="s">
        <v>8011</v>
      </c>
      <c r="I1384" s="177" t="s">
        <v>6875</v>
      </c>
      <c r="J1384" s="177" t="s">
        <v>6875</v>
      </c>
      <c r="K1384" s="177" t="s">
        <v>6875</v>
      </c>
      <c r="L1384" s="177" t="s">
        <v>857</v>
      </c>
    </row>
    <row r="1385" spans="1:12" ht="33.75" x14ac:dyDescent="0.25">
      <c r="A1385" s="176" t="s">
        <v>6421</v>
      </c>
      <c r="B1385" s="176" t="s">
        <v>13474</v>
      </c>
      <c r="C1385" s="176" t="s">
        <v>13475</v>
      </c>
      <c r="D1385" s="176" t="s">
        <v>6422</v>
      </c>
      <c r="E1385" s="176" t="s">
        <v>7742</v>
      </c>
      <c r="F1385" s="176" t="s">
        <v>7743</v>
      </c>
      <c r="G1385" s="176" t="s">
        <v>7028</v>
      </c>
      <c r="H1385" s="176" t="s">
        <v>7743</v>
      </c>
      <c r="I1385" s="176" t="s">
        <v>6875</v>
      </c>
      <c r="J1385" s="176" t="s">
        <v>6875</v>
      </c>
      <c r="K1385" s="176" t="s">
        <v>6875</v>
      </c>
      <c r="L1385" s="176" t="s">
        <v>857</v>
      </c>
    </row>
    <row r="1386" spans="1:12" ht="45" x14ac:dyDescent="0.25">
      <c r="A1386" s="177" t="s">
        <v>13479</v>
      </c>
      <c r="B1386" s="177" t="s">
        <v>13476</v>
      </c>
      <c r="C1386" s="177" t="s">
        <v>13477</v>
      </c>
      <c r="D1386" s="177" t="s">
        <v>13478</v>
      </c>
      <c r="E1386" s="177" t="s">
        <v>13480</v>
      </c>
      <c r="F1386" s="177" t="s">
        <v>13481</v>
      </c>
      <c r="G1386" s="177" t="s">
        <v>8074</v>
      </c>
      <c r="H1386" s="177" t="s">
        <v>13481</v>
      </c>
      <c r="I1386" s="177" t="s">
        <v>6875</v>
      </c>
      <c r="J1386" s="177" t="s">
        <v>6875</v>
      </c>
      <c r="K1386" s="177" t="s">
        <v>6875</v>
      </c>
      <c r="L1386" s="177" t="s">
        <v>857</v>
      </c>
    </row>
    <row r="1387" spans="1:12" ht="33.75" x14ac:dyDescent="0.25">
      <c r="A1387" s="176" t="s">
        <v>13485</v>
      </c>
      <c r="B1387" s="176" t="s">
        <v>13482</v>
      </c>
      <c r="C1387" s="176" t="s">
        <v>13483</v>
      </c>
      <c r="D1387" s="176" t="s">
        <v>13484</v>
      </c>
      <c r="E1387" s="176" t="s">
        <v>7026</v>
      </c>
      <c r="F1387" s="176" t="s">
        <v>7027</v>
      </c>
      <c r="G1387" s="176" t="s">
        <v>7028</v>
      </c>
      <c r="H1387" s="176" t="s">
        <v>7027</v>
      </c>
      <c r="I1387" s="176" t="s">
        <v>6875</v>
      </c>
      <c r="J1387" s="176" t="s">
        <v>6875</v>
      </c>
      <c r="K1387" s="176" t="s">
        <v>6875</v>
      </c>
      <c r="L1387" s="176" t="s">
        <v>857</v>
      </c>
    </row>
    <row r="1388" spans="1:12" ht="157.5" x14ac:dyDescent="0.25">
      <c r="A1388" s="177" t="s">
        <v>13489</v>
      </c>
      <c r="B1388" s="177" t="s">
        <v>13486</v>
      </c>
      <c r="C1388" s="177" t="s">
        <v>13487</v>
      </c>
      <c r="D1388" s="177" t="s">
        <v>13488</v>
      </c>
      <c r="E1388" s="177" t="s">
        <v>13490</v>
      </c>
      <c r="F1388" s="177" t="s">
        <v>13491</v>
      </c>
      <c r="G1388" s="177" t="s">
        <v>7146</v>
      </c>
      <c r="H1388" s="177" t="s">
        <v>13491</v>
      </c>
      <c r="I1388" s="177" t="s">
        <v>6875</v>
      </c>
      <c r="J1388" s="177" t="s">
        <v>13492</v>
      </c>
      <c r="K1388" s="177" t="s">
        <v>6875</v>
      </c>
      <c r="L1388" s="177" t="s">
        <v>857</v>
      </c>
    </row>
    <row r="1389" spans="1:12" ht="45" x14ac:dyDescent="0.25">
      <c r="A1389" s="176" t="s">
        <v>13496</v>
      </c>
      <c r="B1389" s="176" t="s">
        <v>13493</v>
      </c>
      <c r="C1389" s="176" t="s">
        <v>13494</v>
      </c>
      <c r="D1389" s="176" t="s">
        <v>13495</v>
      </c>
      <c r="E1389" s="176" t="s">
        <v>8957</v>
      </c>
      <c r="F1389" s="176" t="s">
        <v>8958</v>
      </c>
      <c r="G1389" s="176" t="s">
        <v>7618</v>
      </c>
      <c r="H1389" s="176" t="s">
        <v>8959</v>
      </c>
      <c r="I1389" s="176" t="s">
        <v>6875</v>
      </c>
      <c r="J1389" s="176" t="s">
        <v>6875</v>
      </c>
      <c r="K1389" s="176" t="s">
        <v>6875</v>
      </c>
      <c r="L1389" s="176" t="s">
        <v>6917</v>
      </c>
    </row>
    <row r="1390" spans="1:12" ht="33.75" x14ac:dyDescent="0.25">
      <c r="A1390" s="177" t="s">
        <v>13500</v>
      </c>
      <c r="B1390" s="177" t="s">
        <v>13497</v>
      </c>
      <c r="C1390" s="177" t="s">
        <v>13498</v>
      </c>
      <c r="D1390" s="177" t="s">
        <v>13499</v>
      </c>
      <c r="E1390" s="177" t="s">
        <v>9468</v>
      </c>
      <c r="F1390" s="177" t="s">
        <v>9469</v>
      </c>
      <c r="G1390" s="177" t="s">
        <v>6994</v>
      </c>
      <c r="H1390" s="177" t="s">
        <v>9469</v>
      </c>
      <c r="I1390" s="177" t="s">
        <v>6875</v>
      </c>
      <c r="J1390" s="177" t="s">
        <v>6875</v>
      </c>
      <c r="K1390" s="177" t="s">
        <v>6875</v>
      </c>
      <c r="L1390" s="177" t="s">
        <v>6917</v>
      </c>
    </row>
    <row r="1391" spans="1:12" ht="78.75" x14ac:dyDescent="0.25">
      <c r="A1391" s="176" t="s">
        <v>13504</v>
      </c>
      <c r="B1391" s="176" t="s">
        <v>13501</v>
      </c>
      <c r="C1391" s="176" t="s">
        <v>13502</v>
      </c>
      <c r="D1391" s="176" t="s">
        <v>13503</v>
      </c>
      <c r="E1391" s="176" t="s">
        <v>13505</v>
      </c>
      <c r="F1391" s="176" t="s">
        <v>13506</v>
      </c>
      <c r="G1391" s="176" t="s">
        <v>7146</v>
      </c>
      <c r="H1391" s="176" t="s">
        <v>13506</v>
      </c>
      <c r="I1391" s="176" t="s">
        <v>6875</v>
      </c>
      <c r="J1391" s="176" t="s">
        <v>7619</v>
      </c>
      <c r="K1391" s="176" t="s">
        <v>6875</v>
      </c>
      <c r="L1391" s="176" t="s">
        <v>857</v>
      </c>
    </row>
    <row r="1392" spans="1:12" ht="45" x14ac:dyDescent="0.25">
      <c r="A1392" s="177" t="s">
        <v>13510</v>
      </c>
      <c r="B1392" s="177" t="s">
        <v>13507</v>
      </c>
      <c r="C1392" s="177" t="s">
        <v>13508</v>
      </c>
      <c r="D1392" s="177" t="s">
        <v>13509</v>
      </c>
      <c r="E1392" s="177" t="s">
        <v>10468</v>
      </c>
      <c r="F1392" s="177" t="s">
        <v>10469</v>
      </c>
      <c r="G1392" s="177" t="s">
        <v>6994</v>
      </c>
      <c r="H1392" s="177" t="s">
        <v>10469</v>
      </c>
      <c r="I1392" s="177" t="s">
        <v>6875</v>
      </c>
      <c r="J1392" s="177" t="s">
        <v>6875</v>
      </c>
      <c r="K1392" s="177" t="s">
        <v>6875</v>
      </c>
      <c r="L1392" s="177" t="s">
        <v>857</v>
      </c>
    </row>
    <row r="1393" spans="1:12" ht="101.25" x14ac:dyDescent="0.25">
      <c r="A1393" s="176" t="s">
        <v>6875</v>
      </c>
      <c r="B1393" s="176" t="s">
        <v>13511</v>
      </c>
      <c r="C1393" s="176" t="s">
        <v>13512</v>
      </c>
      <c r="D1393" s="176" t="s">
        <v>13513</v>
      </c>
      <c r="E1393" s="176" t="s">
        <v>9468</v>
      </c>
      <c r="F1393" s="176" t="s">
        <v>9469</v>
      </c>
      <c r="G1393" s="176" t="s">
        <v>6994</v>
      </c>
      <c r="H1393" s="176" t="s">
        <v>9469</v>
      </c>
      <c r="I1393" s="176" t="s">
        <v>6875</v>
      </c>
      <c r="J1393" s="176" t="s">
        <v>6875</v>
      </c>
      <c r="K1393" s="176" t="s">
        <v>6875</v>
      </c>
      <c r="L1393" s="176" t="s">
        <v>857</v>
      </c>
    </row>
    <row r="1394" spans="1:12" ht="33.75" x14ac:dyDescent="0.25">
      <c r="A1394" s="177" t="s">
        <v>13517</v>
      </c>
      <c r="B1394" s="177" t="s">
        <v>13514</v>
      </c>
      <c r="C1394" s="177" t="s">
        <v>13515</v>
      </c>
      <c r="D1394" s="177" t="s">
        <v>13516</v>
      </c>
      <c r="E1394" s="177" t="s">
        <v>7589</v>
      </c>
      <c r="F1394" s="177" t="s">
        <v>7590</v>
      </c>
      <c r="G1394" s="177" t="s">
        <v>7591</v>
      </c>
      <c r="H1394" s="177" t="s">
        <v>7590</v>
      </c>
      <c r="I1394" s="177" t="s">
        <v>6875</v>
      </c>
      <c r="J1394" s="177" t="s">
        <v>6875</v>
      </c>
      <c r="K1394" s="177" t="s">
        <v>6875</v>
      </c>
      <c r="L1394" s="177" t="s">
        <v>857</v>
      </c>
    </row>
    <row r="1395" spans="1:12" ht="33.75" x14ac:dyDescent="0.25">
      <c r="A1395" s="176" t="s">
        <v>13521</v>
      </c>
      <c r="B1395" s="176" t="s">
        <v>13518</v>
      </c>
      <c r="C1395" s="176" t="s">
        <v>13519</v>
      </c>
      <c r="D1395" s="176" t="s">
        <v>13520</v>
      </c>
      <c r="E1395" s="176" t="s">
        <v>9468</v>
      </c>
      <c r="F1395" s="176" t="s">
        <v>9469</v>
      </c>
      <c r="G1395" s="176" t="s">
        <v>6994</v>
      </c>
      <c r="H1395" s="176" t="s">
        <v>9469</v>
      </c>
      <c r="I1395" s="176" t="s">
        <v>6875</v>
      </c>
      <c r="J1395" s="176" t="s">
        <v>6875</v>
      </c>
      <c r="K1395" s="176" t="s">
        <v>6875</v>
      </c>
      <c r="L1395" s="176" t="s">
        <v>857</v>
      </c>
    </row>
    <row r="1396" spans="1:12" ht="33.75" x14ac:dyDescent="0.25">
      <c r="A1396" s="177" t="s">
        <v>13525</v>
      </c>
      <c r="B1396" s="177" t="s">
        <v>13522</v>
      </c>
      <c r="C1396" s="177" t="s">
        <v>13523</v>
      </c>
      <c r="D1396" s="177" t="s">
        <v>13524</v>
      </c>
      <c r="E1396" s="177" t="s">
        <v>7026</v>
      </c>
      <c r="F1396" s="177" t="s">
        <v>7027</v>
      </c>
      <c r="G1396" s="177" t="s">
        <v>7028</v>
      </c>
      <c r="H1396" s="177" t="s">
        <v>7027</v>
      </c>
      <c r="I1396" s="177" t="s">
        <v>6875</v>
      </c>
      <c r="J1396" s="177" t="s">
        <v>6875</v>
      </c>
      <c r="K1396" s="177" t="s">
        <v>6875</v>
      </c>
      <c r="L1396" s="177" t="s">
        <v>857</v>
      </c>
    </row>
    <row r="1397" spans="1:12" ht="191.25" x14ac:dyDescent="0.25">
      <c r="A1397" s="176" t="s">
        <v>6875</v>
      </c>
      <c r="B1397" s="176" t="s">
        <v>13526</v>
      </c>
      <c r="C1397" s="176" t="s">
        <v>13527</v>
      </c>
      <c r="D1397" s="176" t="s">
        <v>13528</v>
      </c>
      <c r="E1397" s="176" t="s">
        <v>7026</v>
      </c>
      <c r="F1397" s="176" t="s">
        <v>7027</v>
      </c>
      <c r="G1397" s="176" t="s">
        <v>7028</v>
      </c>
      <c r="H1397" s="176" t="s">
        <v>7027</v>
      </c>
      <c r="I1397" s="176" t="s">
        <v>6875</v>
      </c>
      <c r="J1397" s="176" t="s">
        <v>6875</v>
      </c>
      <c r="K1397" s="176" t="s">
        <v>6875</v>
      </c>
      <c r="L1397" s="176" t="s">
        <v>857</v>
      </c>
    </row>
    <row r="1398" spans="1:12" ht="45" x14ac:dyDescent="0.25">
      <c r="A1398" s="177" t="s">
        <v>13532</v>
      </c>
      <c r="B1398" s="177" t="s">
        <v>13529</v>
      </c>
      <c r="C1398" s="177" t="s">
        <v>13530</v>
      </c>
      <c r="D1398" s="177" t="s">
        <v>13531</v>
      </c>
      <c r="E1398" s="177" t="s">
        <v>6992</v>
      </c>
      <c r="F1398" s="177" t="s">
        <v>6993</v>
      </c>
      <c r="G1398" s="177" t="s">
        <v>6994</v>
      </c>
      <c r="H1398" s="177" t="s">
        <v>6995</v>
      </c>
      <c r="I1398" s="177" t="s">
        <v>6875</v>
      </c>
      <c r="J1398" s="177" t="s">
        <v>6875</v>
      </c>
      <c r="K1398" s="177" t="s">
        <v>6875</v>
      </c>
      <c r="L1398" s="177" t="s">
        <v>6917</v>
      </c>
    </row>
    <row r="1399" spans="1:12" ht="67.5" x14ac:dyDescent="0.25">
      <c r="A1399" s="176" t="s">
        <v>13536</v>
      </c>
      <c r="B1399" s="176" t="s">
        <v>13533</v>
      </c>
      <c r="C1399" s="176" t="s">
        <v>13534</v>
      </c>
      <c r="D1399" s="176" t="s">
        <v>13535</v>
      </c>
      <c r="E1399" s="176" t="s">
        <v>7355</v>
      </c>
      <c r="F1399" s="176" t="s">
        <v>7356</v>
      </c>
      <c r="G1399" s="176" t="s">
        <v>6994</v>
      </c>
      <c r="H1399" s="176" t="s">
        <v>7357</v>
      </c>
      <c r="I1399" s="176" t="s">
        <v>6875</v>
      </c>
      <c r="J1399" s="176" t="s">
        <v>6875</v>
      </c>
      <c r="K1399" s="176" t="s">
        <v>6875</v>
      </c>
      <c r="L1399" s="176" t="s">
        <v>6917</v>
      </c>
    </row>
    <row r="1400" spans="1:12" ht="180" x14ac:dyDescent="0.25">
      <c r="A1400" s="177" t="s">
        <v>1083</v>
      </c>
      <c r="B1400" s="177" t="s">
        <v>13537</v>
      </c>
      <c r="C1400" s="177" t="s">
        <v>13538</v>
      </c>
      <c r="D1400" s="177" t="s">
        <v>13539</v>
      </c>
      <c r="E1400" s="177" t="s">
        <v>9468</v>
      </c>
      <c r="F1400" s="177" t="s">
        <v>9469</v>
      </c>
      <c r="G1400" s="177" t="s">
        <v>6994</v>
      </c>
      <c r="H1400" s="177" t="s">
        <v>9469</v>
      </c>
      <c r="I1400" s="177" t="s">
        <v>6875</v>
      </c>
      <c r="J1400" s="177" t="s">
        <v>6875</v>
      </c>
      <c r="K1400" s="177" t="s">
        <v>6875</v>
      </c>
      <c r="L1400" s="177" t="s">
        <v>6917</v>
      </c>
    </row>
    <row r="1401" spans="1:12" ht="67.5" x14ac:dyDescent="0.25">
      <c r="A1401" s="176" t="s">
        <v>13543</v>
      </c>
      <c r="B1401" s="176" t="s">
        <v>13540</v>
      </c>
      <c r="C1401" s="176" t="s">
        <v>13541</v>
      </c>
      <c r="D1401" s="176" t="s">
        <v>13542</v>
      </c>
      <c r="E1401" s="176" t="s">
        <v>13544</v>
      </c>
      <c r="F1401" s="176" t="s">
        <v>13545</v>
      </c>
      <c r="G1401" s="176" t="s">
        <v>7028</v>
      </c>
      <c r="H1401" s="176" t="s">
        <v>13545</v>
      </c>
      <c r="I1401" s="176" t="s">
        <v>6875</v>
      </c>
      <c r="J1401" s="176" t="s">
        <v>6875</v>
      </c>
      <c r="K1401" s="176" t="s">
        <v>6875</v>
      </c>
      <c r="L1401" s="176" t="s">
        <v>6917</v>
      </c>
    </row>
    <row r="1402" spans="1:12" ht="33.75" x14ac:dyDescent="0.25">
      <c r="A1402" s="177" t="s">
        <v>13549</v>
      </c>
      <c r="B1402" s="177" t="s">
        <v>13546</v>
      </c>
      <c r="C1402" s="177" t="s">
        <v>13547</v>
      </c>
      <c r="D1402" s="177" t="s">
        <v>13548</v>
      </c>
      <c r="E1402" s="177" t="s">
        <v>9444</v>
      </c>
      <c r="F1402" s="177" t="s">
        <v>9445</v>
      </c>
      <c r="G1402" s="177" t="s">
        <v>7035</v>
      </c>
      <c r="H1402" s="177" t="s">
        <v>9445</v>
      </c>
      <c r="I1402" s="177" t="s">
        <v>6875</v>
      </c>
      <c r="J1402" s="177" t="s">
        <v>6875</v>
      </c>
      <c r="K1402" s="177" t="s">
        <v>6875</v>
      </c>
      <c r="L1402" s="177" t="s">
        <v>6917</v>
      </c>
    </row>
    <row r="1403" spans="1:12" ht="78.75" x14ac:dyDescent="0.25">
      <c r="A1403" s="176" t="s">
        <v>13553</v>
      </c>
      <c r="B1403" s="176" t="s">
        <v>13550</v>
      </c>
      <c r="C1403" s="176" t="s">
        <v>13551</v>
      </c>
      <c r="D1403" s="176" t="s">
        <v>13552</v>
      </c>
      <c r="E1403" s="176" t="s">
        <v>7039</v>
      </c>
      <c r="F1403" s="176" t="s">
        <v>7040</v>
      </c>
      <c r="G1403" s="176" t="s">
        <v>7041</v>
      </c>
      <c r="H1403" s="176" t="s">
        <v>7040</v>
      </c>
      <c r="I1403" s="176" t="s">
        <v>6875</v>
      </c>
      <c r="J1403" s="176" t="s">
        <v>6875</v>
      </c>
      <c r="K1403" s="176" t="s">
        <v>6875</v>
      </c>
      <c r="L1403" s="176" t="s">
        <v>6917</v>
      </c>
    </row>
    <row r="1404" spans="1:12" ht="56.25" x14ac:dyDescent="0.25">
      <c r="A1404" s="177" t="s">
        <v>13557</v>
      </c>
      <c r="B1404" s="177" t="s">
        <v>13554</v>
      </c>
      <c r="C1404" s="177" t="s">
        <v>13555</v>
      </c>
      <c r="D1404" s="177" t="s">
        <v>13556</v>
      </c>
      <c r="E1404" s="177" t="s">
        <v>13558</v>
      </c>
      <c r="F1404" s="177" t="s">
        <v>13559</v>
      </c>
      <c r="G1404" s="177" t="s">
        <v>6994</v>
      </c>
      <c r="H1404" s="177" t="s">
        <v>13559</v>
      </c>
      <c r="I1404" s="177" t="s">
        <v>6875</v>
      </c>
      <c r="J1404" s="177" t="s">
        <v>6875</v>
      </c>
      <c r="K1404" s="177" t="s">
        <v>6875</v>
      </c>
      <c r="L1404" s="177" t="s">
        <v>6917</v>
      </c>
    </row>
    <row r="1405" spans="1:12" ht="45" x14ac:dyDescent="0.25">
      <c r="A1405" s="176" t="s">
        <v>13563</v>
      </c>
      <c r="B1405" s="176" t="s">
        <v>13560</v>
      </c>
      <c r="C1405" s="176" t="s">
        <v>13561</v>
      </c>
      <c r="D1405" s="176" t="s">
        <v>13562</v>
      </c>
      <c r="E1405" s="176" t="s">
        <v>13564</v>
      </c>
      <c r="F1405" s="176" t="s">
        <v>13565</v>
      </c>
      <c r="G1405" s="176" t="s">
        <v>7035</v>
      </c>
      <c r="H1405" s="176" t="s">
        <v>13565</v>
      </c>
      <c r="I1405" s="176" t="s">
        <v>6875</v>
      </c>
      <c r="J1405" s="176" t="s">
        <v>6875</v>
      </c>
      <c r="K1405" s="176" t="s">
        <v>6875</v>
      </c>
      <c r="L1405" s="176" t="s">
        <v>6917</v>
      </c>
    </row>
    <row r="1406" spans="1:12" ht="56.25" x14ac:dyDescent="0.25">
      <c r="A1406" s="177" t="s">
        <v>2289</v>
      </c>
      <c r="B1406" s="177" t="s">
        <v>13566</v>
      </c>
      <c r="C1406" s="177" t="s">
        <v>13567</v>
      </c>
      <c r="D1406" s="177" t="s">
        <v>1352</v>
      </c>
      <c r="E1406" s="177" t="s">
        <v>8165</v>
      </c>
      <c r="F1406" s="177" t="s">
        <v>8166</v>
      </c>
      <c r="G1406" s="177" t="s">
        <v>7721</v>
      </c>
      <c r="H1406" s="177" t="s">
        <v>13568</v>
      </c>
      <c r="I1406" s="177" t="s">
        <v>10969</v>
      </c>
      <c r="J1406" s="177" t="s">
        <v>6875</v>
      </c>
      <c r="K1406" s="177" t="s">
        <v>6875</v>
      </c>
      <c r="L1406" s="177" t="s">
        <v>857</v>
      </c>
    </row>
    <row r="1407" spans="1:12" ht="56.25" x14ac:dyDescent="0.25">
      <c r="A1407" s="176" t="s">
        <v>1353</v>
      </c>
      <c r="B1407" s="176" t="s">
        <v>13569</v>
      </c>
      <c r="C1407" s="176" t="s">
        <v>13570</v>
      </c>
      <c r="D1407" s="176" t="s">
        <v>1354</v>
      </c>
      <c r="E1407" s="176" t="s">
        <v>8165</v>
      </c>
      <c r="F1407" s="176" t="s">
        <v>8166</v>
      </c>
      <c r="G1407" s="176" t="s">
        <v>7721</v>
      </c>
      <c r="H1407" s="176" t="s">
        <v>13568</v>
      </c>
      <c r="I1407" s="176" t="s">
        <v>10969</v>
      </c>
      <c r="J1407" s="176" t="s">
        <v>6875</v>
      </c>
      <c r="K1407" s="176" t="s">
        <v>6875</v>
      </c>
      <c r="L1407" s="176" t="s">
        <v>857</v>
      </c>
    </row>
    <row r="1408" spans="1:12" ht="45" x14ac:dyDescent="0.25">
      <c r="A1408" s="177" t="s">
        <v>1572</v>
      </c>
      <c r="B1408" s="177" t="s">
        <v>13571</v>
      </c>
      <c r="C1408" s="177" t="s">
        <v>13572</v>
      </c>
      <c r="D1408" s="177" t="s">
        <v>13573</v>
      </c>
      <c r="E1408" s="177" t="s">
        <v>13574</v>
      </c>
      <c r="F1408" s="177" t="s">
        <v>13575</v>
      </c>
      <c r="G1408" s="177" t="s">
        <v>6970</v>
      </c>
      <c r="H1408" s="177" t="s">
        <v>13575</v>
      </c>
      <c r="I1408" s="177" t="s">
        <v>6875</v>
      </c>
      <c r="J1408" s="177" t="s">
        <v>6875</v>
      </c>
      <c r="K1408" s="177" t="s">
        <v>6875</v>
      </c>
      <c r="L1408" s="177" t="s">
        <v>857</v>
      </c>
    </row>
    <row r="1409" spans="1:12" ht="56.25" x14ac:dyDescent="0.25">
      <c r="A1409" s="176" t="s">
        <v>1647</v>
      </c>
      <c r="B1409" s="176" t="s">
        <v>13576</v>
      </c>
      <c r="C1409" s="176" t="s">
        <v>13577</v>
      </c>
      <c r="D1409" s="176" t="s">
        <v>13578</v>
      </c>
      <c r="E1409" s="176" t="s">
        <v>11918</v>
      </c>
      <c r="F1409" s="176" t="s">
        <v>11919</v>
      </c>
      <c r="G1409" s="176" t="s">
        <v>7721</v>
      </c>
      <c r="H1409" s="176" t="s">
        <v>11920</v>
      </c>
      <c r="I1409" s="176" t="s">
        <v>10969</v>
      </c>
      <c r="J1409" s="176" t="s">
        <v>6875</v>
      </c>
      <c r="K1409" s="176" t="s">
        <v>6875</v>
      </c>
      <c r="L1409" s="176" t="s">
        <v>857</v>
      </c>
    </row>
    <row r="1410" spans="1:12" ht="33.75" x14ac:dyDescent="0.25">
      <c r="A1410" s="177" t="s">
        <v>13582</v>
      </c>
      <c r="B1410" s="177" t="s">
        <v>13579</v>
      </c>
      <c r="C1410" s="177" t="s">
        <v>13580</v>
      </c>
      <c r="D1410" s="177" t="s">
        <v>13581</v>
      </c>
      <c r="E1410" s="177" t="s">
        <v>11937</v>
      </c>
      <c r="F1410" s="177" t="s">
        <v>11938</v>
      </c>
      <c r="G1410" s="177" t="s">
        <v>6970</v>
      </c>
      <c r="H1410" s="177" t="s">
        <v>11938</v>
      </c>
      <c r="I1410" s="177" t="s">
        <v>6875</v>
      </c>
      <c r="J1410" s="177" t="s">
        <v>12179</v>
      </c>
      <c r="K1410" s="177" t="s">
        <v>6875</v>
      </c>
      <c r="L1410" s="177" t="s">
        <v>857</v>
      </c>
    </row>
    <row r="1411" spans="1:12" ht="56.25" x14ac:dyDescent="0.25">
      <c r="A1411" s="176" t="s">
        <v>13586</v>
      </c>
      <c r="B1411" s="176" t="s">
        <v>13583</v>
      </c>
      <c r="C1411" s="176" t="s">
        <v>13584</v>
      </c>
      <c r="D1411" s="176" t="s">
        <v>13585</v>
      </c>
      <c r="E1411" s="176" t="s">
        <v>13587</v>
      </c>
      <c r="F1411" s="176" t="s">
        <v>13588</v>
      </c>
      <c r="G1411" s="176" t="s">
        <v>7721</v>
      </c>
      <c r="H1411" s="176" t="s">
        <v>13589</v>
      </c>
      <c r="I1411" s="176" t="s">
        <v>10969</v>
      </c>
      <c r="J1411" s="176" t="s">
        <v>6875</v>
      </c>
      <c r="K1411" s="176" t="s">
        <v>6875</v>
      </c>
      <c r="L1411" s="176" t="s">
        <v>857</v>
      </c>
    </row>
    <row r="1412" spans="1:12" ht="33.75" x14ac:dyDescent="0.25">
      <c r="A1412" s="177" t="s">
        <v>13593</v>
      </c>
      <c r="B1412" s="177" t="s">
        <v>13590</v>
      </c>
      <c r="C1412" s="177" t="s">
        <v>13591</v>
      </c>
      <c r="D1412" s="177" t="s">
        <v>13592</v>
      </c>
      <c r="E1412" s="177" t="s">
        <v>11644</v>
      </c>
      <c r="F1412" s="177" t="s">
        <v>11645</v>
      </c>
      <c r="G1412" s="177" t="s">
        <v>6891</v>
      </c>
      <c r="H1412" s="177" t="s">
        <v>11645</v>
      </c>
      <c r="I1412" s="177" t="s">
        <v>6875</v>
      </c>
      <c r="J1412" s="177" t="s">
        <v>6875</v>
      </c>
      <c r="K1412" s="177" t="s">
        <v>6875</v>
      </c>
      <c r="L1412" s="177" t="s">
        <v>857</v>
      </c>
    </row>
    <row r="1413" spans="1:12" ht="56.25" x14ac:dyDescent="0.25">
      <c r="A1413" s="176" t="s">
        <v>13597</v>
      </c>
      <c r="B1413" s="176" t="s">
        <v>13594</v>
      </c>
      <c r="C1413" s="176" t="s">
        <v>13595</v>
      </c>
      <c r="D1413" s="176" t="s">
        <v>13596</v>
      </c>
      <c r="E1413" s="176" t="s">
        <v>13598</v>
      </c>
      <c r="F1413" s="176" t="s">
        <v>13599</v>
      </c>
      <c r="G1413" s="176" t="s">
        <v>6970</v>
      </c>
      <c r="H1413" s="176" t="s">
        <v>13599</v>
      </c>
      <c r="I1413" s="176" t="s">
        <v>6875</v>
      </c>
      <c r="J1413" s="176" t="s">
        <v>7671</v>
      </c>
      <c r="K1413" s="176" t="s">
        <v>6875</v>
      </c>
      <c r="L1413" s="176" t="s">
        <v>857</v>
      </c>
    </row>
    <row r="1414" spans="1:12" ht="33.75" x14ac:dyDescent="0.25">
      <c r="A1414" s="177" t="s">
        <v>1355</v>
      </c>
      <c r="B1414" s="177" t="s">
        <v>13600</v>
      </c>
      <c r="C1414" s="177" t="s">
        <v>13601</v>
      </c>
      <c r="D1414" s="177" t="s">
        <v>1356</v>
      </c>
      <c r="E1414" s="177" t="s">
        <v>6968</v>
      </c>
      <c r="F1414" s="177" t="s">
        <v>13602</v>
      </c>
      <c r="G1414" s="177" t="s">
        <v>6970</v>
      </c>
      <c r="H1414" s="177" t="s">
        <v>13602</v>
      </c>
      <c r="I1414" s="177" t="s">
        <v>6875</v>
      </c>
      <c r="J1414" s="177" t="s">
        <v>6875</v>
      </c>
      <c r="K1414" s="177" t="s">
        <v>6875</v>
      </c>
      <c r="L1414" s="177" t="s">
        <v>857</v>
      </c>
    </row>
    <row r="1415" spans="1:12" ht="33.75" x14ac:dyDescent="0.25">
      <c r="A1415" s="176" t="s">
        <v>13606</v>
      </c>
      <c r="B1415" s="176" t="s">
        <v>13603</v>
      </c>
      <c r="C1415" s="176" t="s">
        <v>13604</v>
      </c>
      <c r="D1415" s="176" t="s">
        <v>13605</v>
      </c>
      <c r="E1415" s="176" t="s">
        <v>6968</v>
      </c>
      <c r="F1415" s="176" t="s">
        <v>13602</v>
      </c>
      <c r="G1415" s="176" t="s">
        <v>6970</v>
      </c>
      <c r="H1415" s="176" t="s">
        <v>13602</v>
      </c>
      <c r="I1415" s="176" t="s">
        <v>6875</v>
      </c>
      <c r="J1415" s="176" t="s">
        <v>6875</v>
      </c>
      <c r="K1415" s="176" t="s">
        <v>6875</v>
      </c>
      <c r="L1415" s="176" t="s">
        <v>857</v>
      </c>
    </row>
    <row r="1416" spans="1:12" ht="67.5" x14ac:dyDescent="0.25">
      <c r="A1416" s="177" t="s">
        <v>13610</v>
      </c>
      <c r="B1416" s="177" t="s">
        <v>13607</v>
      </c>
      <c r="C1416" s="177" t="s">
        <v>13608</v>
      </c>
      <c r="D1416" s="177" t="s">
        <v>13609</v>
      </c>
      <c r="E1416" s="177" t="s">
        <v>13611</v>
      </c>
      <c r="F1416" s="177" t="s">
        <v>13612</v>
      </c>
      <c r="G1416" s="177" t="s">
        <v>7577</v>
      </c>
      <c r="H1416" s="177" t="s">
        <v>13613</v>
      </c>
      <c r="I1416" s="177" t="s">
        <v>6875</v>
      </c>
      <c r="J1416" s="177" t="s">
        <v>12179</v>
      </c>
      <c r="K1416" s="177" t="s">
        <v>6875</v>
      </c>
      <c r="L1416" s="177" t="s">
        <v>857</v>
      </c>
    </row>
    <row r="1417" spans="1:12" ht="78.75" x14ac:dyDescent="0.25">
      <c r="A1417" s="176" t="s">
        <v>13617</v>
      </c>
      <c r="B1417" s="176" t="s">
        <v>13614</v>
      </c>
      <c r="C1417" s="176" t="s">
        <v>13615</v>
      </c>
      <c r="D1417" s="176" t="s">
        <v>13616</v>
      </c>
      <c r="E1417" s="176" t="s">
        <v>13618</v>
      </c>
      <c r="F1417" s="176" t="s">
        <v>13619</v>
      </c>
      <c r="G1417" s="176" t="s">
        <v>7111</v>
      </c>
      <c r="H1417" s="176" t="s">
        <v>13620</v>
      </c>
      <c r="I1417" s="176" t="s">
        <v>6875</v>
      </c>
      <c r="J1417" s="176" t="s">
        <v>7099</v>
      </c>
      <c r="K1417" s="176" t="s">
        <v>6875</v>
      </c>
      <c r="L1417" s="176" t="s">
        <v>6884</v>
      </c>
    </row>
    <row r="1418" spans="1:12" ht="78.75" x14ac:dyDescent="0.25">
      <c r="A1418" s="177" t="s">
        <v>13624</v>
      </c>
      <c r="B1418" s="177" t="s">
        <v>13621</v>
      </c>
      <c r="C1418" s="177" t="s">
        <v>13622</v>
      </c>
      <c r="D1418" s="177" t="s">
        <v>13623</v>
      </c>
      <c r="E1418" s="177" t="s">
        <v>13625</v>
      </c>
      <c r="F1418" s="177" t="s">
        <v>13626</v>
      </c>
      <c r="G1418" s="177" t="s">
        <v>6929</v>
      </c>
      <c r="H1418" s="177" t="s">
        <v>13627</v>
      </c>
      <c r="I1418" s="177" t="s">
        <v>6875</v>
      </c>
      <c r="J1418" s="177" t="s">
        <v>6875</v>
      </c>
      <c r="K1418" s="177" t="s">
        <v>6875</v>
      </c>
      <c r="L1418" s="177" t="s">
        <v>857</v>
      </c>
    </row>
    <row r="1419" spans="1:12" ht="56.25" x14ac:dyDescent="0.25">
      <c r="A1419" s="176" t="s">
        <v>13631</v>
      </c>
      <c r="B1419" s="176" t="s">
        <v>13628</v>
      </c>
      <c r="C1419" s="176" t="s">
        <v>13629</v>
      </c>
      <c r="D1419" s="176" t="s">
        <v>13630</v>
      </c>
      <c r="E1419" s="176" t="s">
        <v>13632</v>
      </c>
      <c r="F1419" s="176" t="s">
        <v>13633</v>
      </c>
      <c r="G1419" s="176" t="s">
        <v>6929</v>
      </c>
      <c r="H1419" s="176" t="s">
        <v>13634</v>
      </c>
      <c r="I1419" s="176" t="s">
        <v>6875</v>
      </c>
      <c r="J1419" s="176" t="s">
        <v>6875</v>
      </c>
      <c r="K1419" s="176" t="s">
        <v>6875</v>
      </c>
      <c r="L1419" s="176" t="s">
        <v>857</v>
      </c>
    </row>
    <row r="1420" spans="1:12" ht="33.75" x14ac:dyDescent="0.25">
      <c r="A1420" s="177" t="s">
        <v>13638</v>
      </c>
      <c r="B1420" s="177" t="s">
        <v>13635</v>
      </c>
      <c r="C1420" s="177" t="s">
        <v>13636</v>
      </c>
      <c r="D1420" s="177" t="s">
        <v>13637</v>
      </c>
      <c r="E1420" s="177" t="s">
        <v>6968</v>
      </c>
      <c r="F1420" s="177" t="s">
        <v>13602</v>
      </c>
      <c r="G1420" s="177" t="s">
        <v>6970</v>
      </c>
      <c r="H1420" s="177" t="s">
        <v>13602</v>
      </c>
      <c r="I1420" s="177" t="s">
        <v>6875</v>
      </c>
      <c r="J1420" s="177" t="s">
        <v>6875</v>
      </c>
      <c r="K1420" s="177" t="s">
        <v>11005</v>
      </c>
      <c r="L1420" s="177" t="s">
        <v>857</v>
      </c>
    </row>
    <row r="1421" spans="1:12" ht="67.5" x14ac:dyDescent="0.25">
      <c r="A1421" s="176" t="s">
        <v>13642</v>
      </c>
      <c r="B1421" s="176" t="s">
        <v>13639</v>
      </c>
      <c r="C1421" s="176" t="s">
        <v>13640</v>
      </c>
      <c r="D1421" s="176" t="s">
        <v>13641</v>
      </c>
      <c r="E1421" s="176" t="s">
        <v>10250</v>
      </c>
      <c r="F1421" s="176" t="s">
        <v>10251</v>
      </c>
      <c r="G1421" s="176" t="s">
        <v>6994</v>
      </c>
      <c r="H1421" s="176" t="s">
        <v>10252</v>
      </c>
      <c r="I1421" s="176" t="s">
        <v>6875</v>
      </c>
      <c r="J1421" s="176" t="s">
        <v>6875</v>
      </c>
      <c r="K1421" s="176" t="s">
        <v>6875</v>
      </c>
      <c r="L1421" s="176" t="s">
        <v>857</v>
      </c>
    </row>
    <row r="1422" spans="1:12" ht="78.75" x14ac:dyDescent="0.25">
      <c r="A1422" s="177" t="s">
        <v>3684</v>
      </c>
      <c r="B1422" s="177" t="s">
        <v>13643</v>
      </c>
      <c r="C1422" s="177" t="s">
        <v>13644</v>
      </c>
      <c r="D1422" s="177" t="s">
        <v>3686</v>
      </c>
      <c r="E1422" s="177" t="s">
        <v>13645</v>
      </c>
      <c r="F1422" s="177" t="s">
        <v>13646</v>
      </c>
      <c r="G1422" s="177" t="s">
        <v>6929</v>
      </c>
      <c r="H1422" s="177" t="s">
        <v>13647</v>
      </c>
      <c r="I1422" s="177" t="s">
        <v>6875</v>
      </c>
      <c r="J1422" s="177" t="s">
        <v>6875</v>
      </c>
      <c r="K1422" s="177" t="s">
        <v>6875</v>
      </c>
      <c r="L1422" s="177" t="s">
        <v>857</v>
      </c>
    </row>
    <row r="1423" spans="1:12" ht="45" x14ac:dyDescent="0.25">
      <c r="A1423" s="176" t="s">
        <v>2148</v>
      </c>
      <c r="B1423" s="176" t="s">
        <v>13648</v>
      </c>
      <c r="C1423" s="176" t="s">
        <v>13649</v>
      </c>
      <c r="D1423" s="176" t="s">
        <v>13650</v>
      </c>
      <c r="E1423" s="176" t="s">
        <v>13651</v>
      </c>
      <c r="F1423" s="176" t="s">
        <v>13652</v>
      </c>
      <c r="G1423" s="176" t="s">
        <v>6970</v>
      </c>
      <c r="H1423" s="176" t="s">
        <v>13653</v>
      </c>
      <c r="I1423" s="176" t="s">
        <v>6875</v>
      </c>
      <c r="J1423" s="176" t="s">
        <v>12179</v>
      </c>
      <c r="K1423" s="176" t="s">
        <v>6875</v>
      </c>
      <c r="L1423" s="176" t="s">
        <v>857</v>
      </c>
    </row>
    <row r="1424" spans="1:12" ht="56.25" x14ac:dyDescent="0.25">
      <c r="A1424" s="177" t="s">
        <v>2673</v>
      </c>
      <c r="B1424" s="177" t="s">
        <v>13654</v>
      </c>
      <c r="C1424" s="177" t="s">
        <v>13655</v>
      </c>
      <c r="D1424" s="177" t="s">
        <v>6351</v>
      </c>
      <c r="E1424" s="177" t="s">
        <v>13656</v>
      </c>
      <c r="F1424" s="177" t="s">
        <v>13657</v>
      </c>
      <c r="G1424" s="177" t="s">
        <v>8074</v>
      </c>
      <c r="H1424" s="177" t="s">
        <v>13658</v>
      </c>
      <c r="I1424" s="177" t="s">
        <v>6875</v>
      </c>
      <c r="J1424" s="177" t="s">
        <v>13659</v>
      </c>
      <c r="K1424" s="177" t="s">
        <v>6875</v>
      </c>
      <c r="L1424" s="177" t="s">
        <v>6884</v>
      </c>
    </row>
    <row r="1425" spans="1:12" ht="33.75" x14ac:dyDescent="0.25">
      <c r="A1425" s="176" t="s">
        <v>13663</v>
      </c>
      <c r="B1425" s="176" t="s">
        <v>13660</v>
      </c>
      <c r="C1425" s="176" t="s">
        <v>13661</v>
      </c>
      <c r="D1425" s="176" t="s">
        <v>13662</v>
      </c>
      <c r="E1425" s="176" t="s">
        <v>7271</v>
      </c>
      <c r="F1425" s="176" t="s">
        <v>7272</v>
      </c>
      <c r="G1425" s="176" t="s">
        <v>6994</v>
      </c>
      <c r="H1425" s="176" t="s">
        <v>7272</v>
      </c>
      <c r="I1425" s="176" t="s">
        <v>6875</v>
      </c>
      <c r="J1425" s="176" t="s">
        <v>6875</v>
      </c>
      <c r="K1425" s="176" t="s">
        <v>6875</v>
      </c>
      <c r="L1425" s="176" t="s">
        <v>857</v>
      </c>
    </row>
    <row r="1426" spans="1:12" ht="33.75" x14ac:dyDescent="0.25">
      <c r="A1426" s="177" t="s">
        <v>13667</v>
      </c>
      <c r="B1426" s="177" t="s">
        <v>13664</v>
      </c>
      <c r="C1426" s="177" t="s">
        <v>13665</v>
      </c>
      <c r="D1426" s="177" t="s">
        <v>13666</v>
      </c>
      <c r="E1426" s="177" t="s">
        <v>6968</v>
      </c>
      <c r="F1426" s="177" t="s">
        <v>13602</v>
      </c>
      <c r="G1426" s="177" t="s">
        <v>6970</v>
      </c>
      <c r="H1426" s="177" t="s">
        <v>13602</v>
      </c>
      <c r="I1426" s="177" t="s">
        <v>6875</v>
      </c>
      <c r="J1426" s="177" t="s">
        <v>6875</v>
      </c>
      <c r="K1426" s="177" t="s">
        <v>6875</v>
      </c>
      <c r="L1426" s="177" t="s">
        <v>857</v>
      </c>
    </row>
    <row r="1427" spans="1:12" ht="45" x14ac:dyDescent="0.25">
      <c r="A1427" s="176" t="s">
        <v>1736</v>
      </c>
      <c r="B1427" s="176" t="s">
        <v>13668</v>
      </c>
      <c r="C1427" s="176" t="s">
        <v>13669</v>
      </c>
      <c r="D1427" s="176" t="s">
        <v>13670</v>
      </c>
      <c r="E1427" s="176" t="s">
        <v>13671</v>
      </c>
      <c r="F1427" s="176" t="s">
        <v>13672</v>
      </c>
      <c r="G1427" s="176" t="s">
        <v>6970</v>
      </c>
      <c r="H1427" s="176" t="s">
        <v>13672</v>
      </c>
      <c r="I1427" s="176" t="s">
        <v>6875</v>
      </c>
      <c r="J1427" s="176" t="s">
        <v>6875</v>
      </c>
      <c r="K1427" s="176" t="s">
        <v>6875</v>
      </c>
      <c r="L1427" s="176" t="s">
        <v>857</v>
      </c>
    </row>
    <row r="1428" spans="1:12" ht="45" x14ac:dyDescent="0.25">
      <c r="A1428" s="177" t="s">
        <v>13676</v>
      </c>
      <c r="B1428" s="177" t="s">
        <v>13673</v>
      </c>
      <c r="C1428" s="177" t="s">
        <v>13674</v>
      </c>
      <c r="D1428" s="177" t="s">
        <v>13675</v>
      </c>
      <c r="E1428" s="177" t="s">
        <v>13677</v>
      </c>
      <c r="F1428" s="177" t="s">
        <v>13678</v>
      </c>
      <c r="G1428" s="177" t="s">
        <v>6970</v>
      </c>
      <c r="H1428" s="177" t="s">
        <v>13679</v>
      </c>
      <c r="I1428" s="177" t="s">
        <v>6875</v>
      </c>
      <c r="J1428" s="177" t="s">
        <v>6875</v>
      </c>
      <c r="K1428" s="177" t="s">
        <v>6875</v>
      </c>
      <c r="L1428" s="177" t="s">
        <v>857</v>
      </c>
    </row>
    <row r="1429" spans="1:12" ht="33.75" x14ac:dyDescent="0.25">
      <c r="A1429" s="176" t="s">
        <v>1732</v>
      </c>
      <c r="B1429" s="176" t="s">
        <v>13680</v>
      </c>
      <c r="C1429" s="176" t="s">
        <v>13681</v>
      </c>
      <c r="D1429" s="176" t="s">
        <v>13682</v>
      </c>
      <c r="E1429" s="176" t="s">
        <v>6968</v>
      </c>
      <c r="F1429" s="176" t="s">
        <v>13602</v>
      </c>
      <c r="G1429" s="176" t="s">
        <v>6970</v>
      </c>
      <c r="H1429" s="176" t="s">
        <v>13602</v>
      </c>
      <c r="I1429" s="176" t="s">
        <v>6875</v>
      </c>
      <c r="J1429" s="176" t="s">
        <v>6875</v>
      </c>
      <c r="K1429" s="176" t="s">
        <v>6875</v>
      </c>
      <c r="L1429" s="176" t="s">
        <v>857</v>
      </c>
    </row>
    <row r="1430" spans="1:12" ht="33.75" x14ac:dyDescent="0.25">
      <c r="A1430" s="177" t="s">
        <v>13686</v>
      </c>
      <c r="B1430" s="177" t="s">
        <v>13683</v>
      </c>
      <c r="C1430" s="177" t="s">
        <v>13684</v>
      </c>
      <c r="D1430" s="177" t="s">
        <v>13685</v>
      </c>
      <c r="E1430" s="177" t="s">
        <v>6968</v>
      </c>
      <c r="F1430" s="177" t="s">
        <v>13602</v>
      </c>
      <c r="G1430" s="177" t="s">
        <v>6970</v>
      </c>
      <c r="H1430" s="177" t="s">
        <v>13602</v>
      </c>
      <c r="I1430" s="177" t="s">
        <v>6875</v>
      </c>
      <c r="J1430" s="177" t="s">
        <v>6875</v>
      </c>
      <c r="K1430" s="177" t="s">
        <v>6875</v>
      </c>
      <c r="L1430" s="177" t="s">
        <v>857</v>
      </c>
    </row>
    <row r="1431" spans="1:12" ht="33.75" x14ac:dyDescent="0.25">
      <c r="A1431" s="176" t="s">
        <v>13690</v>
      </c>
      <c r="B1431" s="176" t="s">
        <v>13687</v>
      </c>
      <c r="C1431" s="176" t="s">
        <v>13688</v>
      </c>
      <c r="D1431" s="176" t="s">
        <v>13689</v>
      </c>
      <c r="E1431" s="176" t="s">
        <v>13691</v>
      </c>
      <c r="F1431" s="176" t="s">
        <v>13692</v>
      </c>
      <c r="G1431" s="176" t="s">
        <v>7721</v>
      </c>
      <c r="H1431" s="176" t="s">
        <v>13692</v>
      </c>
      <c r="I1431" s="176" t="s">
        <v>6875</v>
      </c>
      <c r="J1431" s="176" t="s">
        <v>6875</v>
      </c>
      <c r="K1431" s="176" t="s">
        <v>6875</v>
      </c>
      <c r="L1431" s="176" t="s">
        <v>857</v>
      </c>
    </row>
    <row r="1432" spans="1:12" ht="33.75" x14ac:dyDescent="0.25">
      <c r="A1432" s="177" t="s">
        <v>13696</v>
      </c>
      <c r="B1432" s="177" t="s">
        <v>13693</v>
      </c>
      <c r="C1432" s="177" t="s">
        <v>13694</v>
      </c>
      <c r="D1432" s="177" t="s">
        <v>13695</v>
      </c>
      <c r="E1432" s="177" t="s">
        <v>6968</v>
      </c>
      <c r="F1432" s="177" t="s">
        <v>13697</v>
      </c>
      <c r="G1432" s="177" t="s">
        <v>6970</v>
      </c>
      <c r="H1432" s="177" t="s">
        <v>13697</v>
      </c>
      <c r="I1432" s="177" t="s">
        <v>6875</v>
      </c>
      <c r="J1432" s="177" t="s">
        <v>6875</v>
      </c>
      <c r="K1432" s="177" t="s">
        <v>6875</v>
      </c>
      <c r="L1432" s="177" t="s">
        <v>857</v>
      </c>
    </row>
    <row r="1433" spans="1:12" ht="56.25" x14ac:dyDescent="0.25">
      <c r="A1433" s="176" t="s">
        <v>2198</v>
      </c>
      <c r="B1433" s="176" t="s">
        <v>13698</v>
      </c>
      <c r="C1433" s="176" t="s">
        <v>13699</v>
      </c>
      <c r="D1433" s="176" t="s">
        <v>13700</v>
      </c>
      <c r="E1433" s="176" t="s">
        <v>13701</v>
      </c>
      <c r="F1433" s="176" t="s">
        <v>13702</v>
      </c>
      <c r="G1433" s="176" t="s">
        <v>7085</v>
      </c>
      <c r="H1433" s="176" t="s">
        <v>13703</v>
      </c>
      <c r="I1433" s="176" t="s">
        <v>6875</v>
      </c>
      <c r="J1433" s="176" t="s">
        <v>6875</v>
      </c>
      <c r="K1433" s="176" t="s">
        <v>6875</v>
      </c>
      <c r="L1433" s="176" t="s">
        <v>857</v>
      </c>
    </row>
    <row r="1434" spans="1:12" ht="56.25" x14ac:dyDescent="0.25">
      <c r="A1434" s="177" t="s">
        <v>2177</v>
      </c>
      <c r="B1434" s="177" t="s">
        <v>13704</v>
      </c>
      <c r="C1434" s="177" t="s">
        <v>13705</v>
      </c>
      <c r="D1434" s="177" t="s">
        <v>13706</v>
      </c>
      <c r="E1434" s="177" t="s">
        <v>13707</v>
      </c>
      <c r="F1434" s="177" t="s">
        <v>13708</v>
      </c>
      <c r="G1434" s="177" t="s">
        <v>6923</v>
      </c>
      <c r="H1434" s="177" t="s">
        <v>13709</v>
      </c>
      <c r="I1434" s="177" t="s">
        <v>6875</v>
      </c>
      <c r="J1434" s="177" t="s">
        <v>6875</v>
      </c>
      <c r="K1434" s="177" t="s">
        <v>6875</v>
      </c>
      <c r="L1434" s="177" t="s">
        <v>857</v>
      </c>
    </row>
    <row r="1435" spans="1:12" ht="33.75" x14ac:dyDescent="0.25">
      <c r="A1435" s="176" t="s">
        <v>13713</v>
      </c>
      <c r="B1435" s="176" t="s">
        <v>13710</v>
      </c>
      <c r="C1435" s="176" t="s">
        <v>13711</v>
      </c>
      <c r="D1435" s="176" t="s">
        <v>13712</v>
      </c>
      <c r="E1435" s="176" t="s">
        <v>7271</v>
      </c>
      <c r="F1435" s="176" t="s">
        <v>7272</v>
      </c>
      <c r="G1435" s="176" t="s">
        <v>6994</v>
      </c>
      <c r="H1435" s="176" t="s">
        <v>7272</v>
      </c>
      <c r="I1435" s="176" t="s">
        <v>6875</v>
      </c>
      <c r="J1435" s="176" t="s">
        <v>6875</v>
      </c>
      <c r="K1435" s="176" t="s">
        <v>6875</v>
      </c>
      <c r="L1435" s="176" t="s">
        <v>857</v>
      </c>
    </row>
    <row r="1436" spans="1:12" ht="67.5" x14ac:dyDescent="0.25">
      <c r="A1436" s="177" t="s">
        <v>13717</v>
      </c>
      <c r="B1436" s="177" t="s">
        <v>13714</v>
      </c>
      <c r="C1436" s="177" t="s">
        <v>13715</v>
      </c>
      <c r="D1436" s="177" t="s">
        <v>13716</v>
      </c>
      <c r="E1436" s="177" t="s">
        <v>13718</v>
      </c>
      <c r="F1436" s="177" t="s">
        <v>13719</v>
      </c>
      <c r="G1436" s="177" t="s">
        <v>6994</v>
      </c>
      <c r="H1436" s="177" t="s">
        <v>13720</v>
      </c>
      <c r="I1436" s="177" t="s">
        <v>6875</v>
      </c>
      <c r="J1436" s="177" t="s">
        <v>6875</v>
      </c>
      <c r="K1436" s="177" t="s">
        <v>6875</v>
      </c>
      <c r="L1436" s="177" t="s">
        <v>857</v>
      </c>
    </row>
    <row r="1437" spans="1:12" ht="90" x14ac:dyDescent="0.25">
      <c r="A1437" s="176" t="s">
        <v>13724</v>
      </c>
      <c r="B1437" s="176" t="s">
        <v>13721</v>
      </c>
      <c r="C1437" s="176" t="s">
        <v>13722</v>
      </c>
      <c r="D1437" s="176" t="s">
        <v>13723</v>
      </c>
      <c r="E1437" s="176" t="s">
        <v>7345</v>
      </c>
      <c r="F1437" s="176" t="s">
        <v>7346</v>
      </c>
      <c r="G1437" s="176" t="s">
        <v>6994</v>
      </c>
      <c r="H1437" s="176" t="s">
        <v>7347</v>
      </c>
      <c r="I1437" s="176" t="s">
        <v>6875</v>
      </c>
      <c r="J1437" s="176" t="s">
        <v>7099</v>
      </c>
      <c r="K1437" s="176" t="s">
        <v>6875</v>
      </c>
      <c r="L1437" s="176" t="s">
        <v>6884</v>
      </c>
    </row>
    <row r="1438" spans="1:12" ht="45" x14ac:dyDescent="0.25">
      <c r="A1438" s="177" t="s">
        <v>13728</v>
      </c>
      <c r="B1438" s="177" t="s">
        <v>13725</v>
      </c>
      <c r="C1438" s="177" t="s">
        <v>13726</v>
      </c>
      <c r="D1438" s="177" t="s">
        <v>13727</v>
      </c>
      <c r="E1438" s="177" t="s">
        <v>6992</v>
      </c>
      <c r="F1438" s="177" t="s">
        <v>6993</v>
      </c>
      <c r="G1438" s="177" t="s">
        <v>6994</v>
      </c>
      <c r="H1438" s="177" t="s">
        <v>6995</v>
      </c>
      <c r="I1438" s="177" t="s">
        <v>6875</v>
      </c>
      <c r="J1438" s="177" t="s">
        <v>6875</v>
      </c>
      <c r="K1438" s="177" t="s">
        <v>6875</v>
      </c>
      <c r="L1438" s="177" t="s">
        <v>857</v>
      </c>
    </row>
    <row r="1439" spans="1:12" ht="112.5" x14ac:dyDescent="0.25">
      <c r="A1439" s="176" t="s">
        <v>2932</v>
      </c>
      <c r="B1439" s="176" t="s">
        <v>13729</v>
      </c>
      <c r="C1439" s="176" t="s">
        <v>13730</v>
      </c>
      <c r="D1439" s="176" t="s">
        <v>2934</v>
      </c>
      <c r="E1439" s="176" t="s">
        <v>13731</v>
      </c>
      <c r="F1439" s="176" t="s">
        <v>13732</v>
      </c>
      <c r="G1439" s="176" t="s">
        <v>7097</v>
      </c>
      <c r="H1439" s="176" t="s">
        <v>13733</v>
      </c>
      <c r="I1439" s="176" t="s">
        <v>6875</v>
      </c>
      <c r="J1439" s="176" t="s">
        <v>6875</v>
      </c>
      <c r="K1439" s="176" t="s">
        <v>6875</v>
      </c>
      <c r="L1439" s="176" t="s">
        <v>857</v>
      </c>
    </row>
    <row r="1440" spans="1:12" ht="45" x14ac:dyDescent="0.25">
      <c r="A1440" s="177" t="s">
        <v>13737</v>
      </c>
      <c r="B1440" s="177" t="s">
        <v>13734</v>
      </c>
      <c r="C1440" s="177" t="s">
        <v>13735</v>
      </c>
      <c r="D1440" s="177" t="s">
        <v>13736</v>
      </c>
      <c r="E1440" s="177" t="s">
        <v>7457</v>
      </c>
      <c r="F1440" s="177" t="s">
        <v>7458</v>
      </c>
      <c r="G1440" s="177" t="s">
        <v>6994</v>
      </c>
      <c r="H1440" s="177" t="s">
        <v>7458</v>
      </c>
      <c r="I1440" s="177" t="s">
        <v>6875</v>
      </c>
      <c r="J1440" s="177" t="s">
        <v>6875</v>
      </c>
      <c r="K1440" s="177" t="s">
        <v>6875</v>
      </c>
      <c r="L1440" s="177" t="s">
        <v>857</v>
      </c>
    </row>
    <row r="1441" spans="1:12" ht="33.75" x14ac:dyDescent="0.25">
      <c r="A1441" s="176" t="s">
        <v>13741</v>
      </c>
      <c r="B1441" s="176" t="s">
        <v>13738</v>
      </c>
      <c r="C1441" s="176" t="s">
        <v>13739</v>
      </c>
      <c r="D1441" s="176" t="s">
        <v>13740</v>
      </c>
      <c r="E1441" s="176" t="s">
        <v>13742</v>
      </c>
      <c r="F1441" s="176" t="s">
        <v>13743</v>
      </c>
      <c r="G1441" s="176" t="s">
        <v>6923</v>
      </c>
      <c r="H1441" s="176" t="s">
        <v>13743</v>
      </c>
      <c r="I1441" s="176" t="s">
        <v>6875</v>
      </c>
      <c r="J1441" s="176" t="s">
        <v>6875</v>
      </c>
      <c r="K1441" s="176" t="s">
        <v>6875</v>
      </c>
      <c r="L1441" s="176" t="s">
        <v>857</v>
      </c>
    </row>
    <row r="1442" spans="1:12" ht="67.5" x14ac:dyDescent="0.25">
      <c r="A1442" s="177" t="s">
        <v>6875</v>
      </c>
      <c r="B1442" s="177" t="s">
        <v>13744</v>
      </c>
      <c r="C1442" s="177" t="s">
        <v>13745</v>
      </c>
      <c r="D1442" s="177" t="s">
        <v>13746</v>
      </c>
      <c r="E1442" s="177" t="s">
        <v>7345</v>
      </c>
      <c r="F1442" s="177" t="s">
        <v>13747</v>
      </c>
      <c r="G1442" s="177" t="s">
        <v>6994</v>
      </c>
      <c r="H1442" s="177" t="s">
        <v>13748</v>
      </c>
      <c r="I1442" s="177" t="s">
        <v>6875</v>
      </c>
      <c r="J1442" s="177" t="s">
        <v>6875</v>
      </c>
      <c r="K1442" s="177" t="s">
        <v>6875</v>
      </c>
      <c r="L1442" s="177" t="s">
        <v>857</v>
      </c>
    </row>
    <row r="1443" spans="1:12" ht="45" x14ac:dyDescent="0.25">
      <c r="A1443" s="176" t="s">
        <v>13752</v>
      </c>
      <c r="B1443" s="176" t="s">
        <v>13749</v>
      </c>
      <c r="C1443" s="176" t="s">
        <v>13750</v>
      </c>
      <c r="D1443" s="176" t="s">
        <v>13751</v>
      </c>
      <c r="E1443" s="176" t="s">
        <v>8061</v>
      </c>
      <c r="F1443" s="176" t="s">
        <v>8062</v>
      </c>
      <c r="G1443" s="176" t="s">
        <v>7618</v>
      </c>
      <c r="H1443" s="176" t="s">
        <v>8062</v>
      </c>
      <c r="I1443" s="176" t="s">
        <v>6875</v>
      </c>
      <c r="J1443" s="176" t="s">
        <v>6875</v>
      </c>
      <c r="K1443" s="176" t="s">
        <v>6875</v>
      </c>
      <c r="L1443" s="176" t="s">
        <v>857</v>
      </c>
    </row>
    <row r="1444" spans="1:12" ht="45" x14ac:dyDescent="0.25">
      <c r="A1444" s="177" t="s">
        <v>13756</v>
      </c>
      <c r="B1444" s="177" t="s">
        <v>13753</v>
      </c>
      <c r="C1444" s="177" t="s">
        <v>13754</v>
      </c>
      <c r="D1444" s="177" t="s">
        <v>13755</v>
      </c>
      <c r="E1444" s="177" t="s">
        <v>7271</v>
      </c>
      <c r="F1444" s="177" t="s">
        <v>7272</v>
      </c>
      <c r="G1444" s="177" t="s">
        <v>6994</v>
      </c>
      <c r="H1444" s="177" t="s">
        <v>7272</v>
      </c>
      <c r="I1444" s="177" t="s">
        <v>6875</v>
      </c>
      <c r="J1444" s="177" t="s">
        <v>6875</v>
      </c>
      <c r="K1444" s="177" t="s">
        <v>6875</v>
      </c>
      <c r="L1444" s="177" t="s">
        <v>857</v>
      </c>
    </row>
    <row r="1445" spans="1:12" ht="33.75" x14ac:dyDescent="0.25">
      <c r="A1445" s="176" t="s">
        <v>2767</v>
      </c>
      <c r="B1445" s="176" t="s">
        <v>13757</v>
      </c>
      <c r="C1445" s="176" t="s">
        <v>13758</v>
      </c>
      <c r="D1445" s="176" t="s">
        <v>13759</v>
      </c>
      <c r="E1445" s="176" t="s">
        <v>9665</v>
      </c>
      <c r="F1445" s="176" t="s">
        <v>9666</v>
      </c>
      <c r="G1445" s="176" t="s">
        <v>7028</v>
      </c>
      <c r="H1445" s="176" t="s">
        <v>9666</v>
      </c>
      <c r="I1445" s="176" t="s">
        <v>6875</v>
      </c>
      <c r="J1445" s="176" t="s">
        <v>6875</v>
      </c>
      <c r="K1445" s="176" t="s">
        <v>6875</v>
      </c>
      <c r="L1445" s="176" t="s">
        <v>857</v>
      </c>
    </row>
    <row r="1446" spans="1:12" ht="33.75" x14ac:dyDescent="0.25">
      <c r="A1446" s="177" t="s">
        <v>13763</v>
      </c>
      <c r="B1446" s="177" t="s">
        <v>13760</v>
      </c>
      <c r="C1446" s="177" t="s">
        <v>13761</v>
      </c>
      <c r="D1446" s="177" t="s">
        <v>13762</v>
      </c>
      <c r="E1446" s="177" t="s">
        <v>8056</v>
      </c>
      <c r="F1446" s="177" t="s">
        <v>8057</v>
      </c>
      <c r="G1446" s="177" t="s">
        <v>6994</v>
      </c>
      <c r="H1446" s="177" t="s">
        <v>8057</v>
      </c>
      <c r="I1446" s="177" t="s">
        <v>6875</v>
      </c>
      <c r="J1446" s="177" t="s">
        <v>6875</v>
      </c>
      <c r="K1446" s="177" t="s">
        <v>6875</v>
      </c>
      <c r="L1446" s="177" t="s">
        <v>857</v>
      </c>
    </row>
    <row r="1447" spans="1:12" ht="56.25" x14ac:dyDescent="0.25">
      <c r="A1447" s="176" t="s">
        <v>13767</v>
      </c>
      <c r="B1447" s="176" t="s">
        <v>13764</v>
      </c>
      <c r="C1447" s="176" t="s">
        <v>13765</v>
      </c>
      <c r="D1447" s="176" t="s">
        <v>13766</v>
      </c>
      <c r="E1447" s="176" t="s">
        <v>13068</v>
      </c>
      <c r="F1447" s="176" t="s">
        <v>13069</v>
      </c>
      <c r="G1447" s="176" t="s">
        <v>6994</v>
      </c>
      <c r="H1447" s="176" t="s">
        <v>13070</v>
      </c>
      <c r="I1447" s="176" t="s">
        <v>6875</v>
      </c>
      <c r="J1447" s="176" t="s">
        <v>6875</v>
      </c>
      <c r="K1447" s="176" t="s">
        <v>6875</v>
      </c>
      <c r="L1447" s="176" t="s">
        <v>857</v>
      </c>
    </row>
    <row r="1448" spans="1:12" ht="67.5" x14ac:dyDescent="0.25">
      <c r="A1448" s="177" t="s">
        <v>13771</v>
      </c>
      <c r="B1448" s="177" t="s">
        <v>13768</v>
      </c>
      <c r="C1448" s="177" t="s">
        <v>13769</v>
      </c>
      <c r="D1448" s="177" t="s">
        <v>13770</v>
      </c>
      <c r="E1448" s="177" t="s">
        <v>7265</v>
      </c>
      <c r="F1448" s="177" t="s">
        <v>7266</v>
      </c>
      <c r="G1448" s="177" t="s">
        <v>7267</v>
      </c>
      <c r="H1448" s="177" t="s">
        <v>7268</v>
      </c>
      <c r="I1448" s="177" t="s">
        <v>6875</v>
      </c>
      <c r="J1448" s="177" t="s">
        <v>6875</v>
      </c>
      <c r="K1448" s="177" t="s">
        <v>6875</v>
      </c>
      <c r="L1448" s="177" t="s">
        <v>857</v>
      </c>
    </row>
    <row r="1449" spans="1:12" ht="45" x14ac:dyDescent="0.25">
      <c r="A1449" s="176" t="s">
        <v>13775</v>
      </c>
      <c r="B1449" s="176" t="s">
        <v>13772</v>
      </c>
      <c r="C1449" s="176" t="s">
        <v>13773</v>
      </c>
      <c r="D1449" s="176" t="s">
        <v>13774</v>
      </c>
      <c r="E1449" s="176" t="s">
        <v>7265</v>
      </c>
      <c r="F1449" s="176" t="s">
        <v>7266</v>
      </c>
      <c r="G1449" s="176" t="s">
        <v>7267</v>
      </c>
      <c r="H1449" s="176" t="s">
        <v>7268</v>
      </c>
      <c r="I1449" s="176" t="s">
        <v>6875</v>
      </c>
      <c r="J1449" s="176" t="s">
        <v>6875</v>
      </c>
      <c r="K1449" s="176" t="s">
        <v>6875</v>
      </c>
      <c r="L1449" s="176" t="s">
        <v>857</v>
      </c>
    </row>
    <row r="1450" spans="1:12" ht="45" x14ac:dyDescent="0.25">
      <c r="A1450" s="177" t="s">
        <v>13779</v>
      </c>
      <c r="B1450" s="177" t="s">
        <v>13776</v>
      </c>
      <c r="C1450" s="177" t="s">
        <v>13777</v>
      </c>
      <c r="D1450" s="177" t="s">
        <v>13778</v>
      </c>
      <c r="E1450" s="177" t="s">
        <v>7265</v>
      </c>
      <c r="F1450" s="177" t="s">
        <v>7266</v>
      </c>
      <c r="G1450" s="177" t="s">
        <v>7267</v>
      </c>
      <c r="H1450" s="177" t="s">
        <v>7268</v>
      </c>
      <c r="I1450" s="177" t="s">
        <v>6875</v>
      </c>
      <c r="J1450" s="177" t="s">
        <v>6875</v>
      </c>
      <c r="K1450" s="177" t="s">
        <v>6875</v>
      </c>
      <c r="L1450" s="177" t="s">
        <v>857</v>
      </c>
    </row>
    <row r="1451" spans="1:12" ht="56.25" x14ac:dyDescent="0.25">
      <c r="A1451" s="176" t="s">
        <v>6875</v>
      </c>
      <c r="B1451" s="176" t="s">
        <v>13780</v>
      </c>
      <c r="C1451" s="176" t="s">
        <v>13781</v>
      </c>
      <c r="D1451" s="176" t="s">
        <v>13782</v>
      </c>
      <c r="E1451" s="176" t="s">
        <v>7039</v>
      </c>
      <c r="F1451" s="176" t="s">
        <v>7040</v>
      </c>
      <c r="G1451" s="176" t="s">
        <v>6875</v>
      </c>
      <c r="H1451" s="176" t="s">
        <v>7040</v>
      </c>
      <c r="I1451" s="176" t="s">
        <v>6875</v>
      </c>
      <c r="J1451" s="176" t="s">
        <v>6875</v>
      </c>
      <c r="K1451" s="176" t="s">
        <v>6875</v>
      </c>
      <c r="L1451" s="176" t="s">
        <v>857</v>
      </c>
    </row>
    <row r="1452" spans="1:12" ht="33.75" x14ac:dyDescent="0.25">
      <c r="A1452" s="177" t="s">
        <v>13786</v>
      </c>
      <c r="B1452" s="177" t="s">
        <v>13783</v>
      </c>
      <c r="C1452" s="177" t="s">
        <v>13784</v>
      </c>
      <c r="D1452" s="177" t="s">
        <v>13785</v>
      </c>
      <c r="E1452" s="177" t="s">
        <v>9067</v>
      </c>
      <c r="F1452" s="177" t="s">
        <v>9068</v>
      </c>
      <c r="G1452" s="177" t="s">
        <v>7028</v>
      </c>
      <c r="H1452" s="177" t="s">
        <v>9068</v>
      </c>
      <c r="I1452" s="177" t="s">
        <v>6875</v>
      </c>
      <c r="J1452" s="177" t="s">
        <v>6875</v>
      </c>
      <c r="K1452" s="177" t="s">
        <v>6875</v>
      </c>
      <c r="L1452" s="177" t="s">
        <v>857</v>
      </c>
    </row>
    <row r="1453" spans="1:12" ht="56.25" x14ac:dyDescent="0.25">
      <c r="A1453" s="176" t="s">
        <v>13790</v>
      </c>
      <c r="B1453" s="176" t="s">
        <v>13787</v>
      </c>
      <c r="C1453" s="176" t="s">
        <v>13788</v>
      </c>
      <c r="D1453" s="176" t="s">
        <v>13789</v>
      </c>
      <c r="E1453" s="176" t="s">
        <v>7589</v>
      </c>
      <c r="F1453" s="176" t="s">
        <v>7590</v>
      </c>
      <c r="G1453" s="176" t="s">
        <v>7591</v>
      </c>
      <c r="H1453" s="176" t="s">
        <v>7590</v>
      </c>
      <c r="I1453" s="176" t="s">
        <v>6875</v>
      </c>
      <c r="J1453" s="176" t="s">
        <v>6875</v>
      </c>
      <c r="K1453" s="176" t="s">
        <v>6875</v>
      </c>
      <c r="L1453" s="176" t="s">
        <v>857</v>
      </c>
    </row>
    <row r="1454" spans="1:12" ht="22.5" x14ac:dyDescent="0.25">
      <c r="A1454" s="177" t="s">
        <v>13794</v>
      </c>
      <c r="B1454" s="177" t="s">
        <v>13791</v>
      </c>
      <c r="C1454" s="177" t="s">
        <v>13792</v>
      </c>
      <c r="D1454" s="177" t="s">
        <v>13793</v>
      </c>
      <c r="E1454" s="177" t="s">
        <v>7589</v>
      </c>
      <c r="F1454" s="177" t="s">
        <v>7590</v>
      </c>
      <c r="G1454" s="177" t="s">
        <v>7591</v>
      </c>
      <c r="H1454" s="177" t="s">
        <v>7590</v>
      </c>
      <c r="I1454" s="177" t="s">
        <v>6875</v>
      </c>
      <c r="J1454" s="177" t="s">
        <v>6875</v>
      </c>
      <c r="K1454" s="177" t="s">
        <v>6875</v>
      </c>
      <c r="L1454" s="177" t="s">
        <v>857</v>
      </c>
    </row>
    <row r="1455" spans="1:12" ht="33.75" x14ac:dyDescent="0.25">
      <c r="A1455" s="176" t="s">
        <v>13798</v>
      </c>
      <c r="B1455" s="176" t="s">
        <v>13795</v>
      </c>
      <c r="C1455" s="176" t="s">
        <v>13796</v>
      </c>
      <c r="D1455" s="176" t="s">
        <v>13797</v>
      </c>
      <c r="E1455" s="176" t="s">
        <v>8921</v>
      </c>
      <c r="F1455" s="176" t="s">
        <v>8922</v>
      </c>
      <c r="G1455" s="176" t="s">
        <v>6875</v>
      </c>
      <c r="H1455" s="176" t="s">
        <v>8922</v>
      </c>
      <c r="I1455" s="176" t="s">
        <v>6875</v>
      </c>
      <c r="J1455" s="176" t="s">
        <v>6875</v>
      </c>
      <c r="K1455" s="176" t="s">
        <v>6875</v>
      </c>
      <c r="L1455" s="176" t="s">
        <v>857</v>
      </c>
    </row>
    <row r="1456" spans="1:12" ht="56.25" x14ac:dyDescent="0.25">
      <c r="A1456" s="177" t="s">
        <v>13801</v>
      </c>
      <c r="B1456" s="177" t="s">
        <v>13799</v>
      </c>
      <c r="C1456" s="177" t="s">
        <v>13800</v>
      </c>
      <c r="D1456" s="177" t="s">
        <v>6875</v>
      </c>
      <c r="E1456" s="177" t="s">
        <v>7265</v>
      </c>
      <c r="F1456" s="177" t="s">
        <v>7266</v>
      </c>
      <c r="G1456" s="177" t="s">
        <v>7267</v>
      </c>
      <c r="H1456" s="177" t="s">
        <v>7268</v>
      </c>
      <c r="I1456" s="177" t="s">
        <v>6875</v>
      </c>
      <c r="J1456" s="177" t="s">
        <v>6875</v>
      </c>
      <c r="K1456" s="177" t="s">
        <v>6875</v>
      </c>
      <c r="L1456" s="177" t="s">
        <v>857</v>
      </c>
    </row>
    <row r="1457" spans="1:12" ht="56.25" x14ac:dyDescent="0.25">
      <c r="A1457" s="176" t="s">
        <v>13804</v>
      </c>
      <c r="B1457" s="176" t="s">
        <v>13802</v>
      </c>
      <c r="C1457" s="176" t="s">
        <v>13803</v>
      </c>
      <c r="D1457" s="176" t="s">
        <v>6875</v>
      </c>
      <c r="E1457" s="176" t="s">
        <v>13805</v>
      </c>
      <c r="F1457" s="176" t="s">
        <v>13806</v>
      </c>
      <c r="G1457" s="176" t="s">
        <v>7324</v>
      </c>
      <c r="H1457" s="176" t="s">
        <v>13807</v>
      </c>
      <c r="I1457" s="176" t="s">
        <v>6875</v>
      </c>
      <c r="J1457" s="176" t="s">
        <v>13808</v>
      </c>
      <c r="K1457" s="176" t="s">
        <v>6875</v>
      </c>
      <c r="L1457" s="176" t="s">
        <v>7643</v>
      </c>
    </row>
    <row r="1458" spans="1:12" ht="45" x14ac:dyDescent="0.25">
      <c r="A1458" s="177" t="s">
        <v>13812</v>
      </c>
      <c r="B1458" s="177" t="s">
        <v>13809</v>
      </c>
      <c r="C1458" s="177" t="s">
        <v>13810</v>
      </c>
      <c r="D1458" s="177" t="s">
        <v>13811</v>
      </c>
      <c r="E1458" s="177" t="s">
        <v>10929</v>
      </c>
      <c r="F1458" s="177" t="s">
        <v>10930</v>
      </c>
      <c r="G1458" s="177" t="s">
        <v>7097</v>
      </c>
      <c r="H1458" s="177" t="s">
        <v>10930</v>
      </c>
      <c r="I1458" s="177" t="s">
        <v>6875</v>
      </c>
      <c r="J1458" s="177" t="s">
        <v>6875</v>
      </c>
      <c r="K1458" s="177" t="s">
        <v>6875</v>
      </c>
      <c r="L1458" s="177" t="s">
        <v>857</v>
      </c>
    </row>
    <row r="1459" spans="1:12" ht="33.75" x14ac:dyDescent="0.25">
      <c r="A1459" s="176" t="s">
        <v>13816</v>
      </c>
      <c r="B1459" s="176" t="s">
        <v>13813</v>
      </c>
      <c r="C1459" s="176" t="s">
        <v>13814</v>
      </c>
      <c r="D1459" s="176" t="s">
        <v>13815</v>
      </c>
      <c r="E1459" s="176" t="s">
        <v>7265</v>
      </c>
      <c r="F1459" s="176" t="s">
        <v>7266</v>
      </c>
      <c r="G1459" s="176" t="s">
        <v>7267</v>
      </c>
      <c r="H1459" s="176" t="s">
        <v>7268</v>
      </c>
      <c r="I1459" s="176" t="s">
        <v>6875</v>
      </c>
      <c r="J1459" s="176" t="s">
        <v>6875</v>
      </c>
      <c r="K1459" s="176" t="s">
        <v>6875</v>
      </c>
      <c r="L1459" s="176" t="s">
        <v>857</v>
      </c>
    </row>
    <row r="1460" spans="1:12" ht="33.75" x14ac:dyDescent="0.25">
      <c r="A1460" s="177" t="s">
        <v>13820</v>
      </c>
      <c r="B1460" s="177" t="s">
        <v>13817</v>
      </c>
      <c r="C1460" s="177" t="s">
        <v>13818</v>
      </c>
      <c r="D1460" s="177" t="s">
        <v>13819</v>
      </c>
      <c r="E1460" s="177" t="s">
        <v>9074</v>
      </c>
      <c r="F1460" s="177" t="s">
        <v>9075</v>
      </c>
      <c r="G1460" s="177" t="s">
        <v>7028</v>
      </c>
      <c r="H1460" s="177" t="s">
        <v>9075</v>
      </c>
      <c r="I1460" s="177" t="s">
        <v>6875</v>
      </c>
      <c r="J1460" s="177" t="s">
        <v>6875</v>
      </c>
      <c r="K1460" s="177" t="s">
        <v>6875</v>
      </c>
      <c r="L1460" s="177" t="s">
        <v>857</v>
      </c>
    </row>
    <row r="1461" spans="1:12" ht="33.75" x14ac:dyDescent="0.25">
      <c r="A1461" s="176" t="s">
        <v>13824</v>
      </c>
      <c r="B1461" s="176" t="s">
        <v>13821</v>
      </c>
      <c r="C1461" s="176" t="s">
        <v>13822</v>
      </c>
      <c r="D1461" s="176" t="s">
        <v>13823</v>
      </c>
      <c r="E1461" s="176" t="s">
        <v>8178</v>
      </c>
      <c r="F1461" s="176" t="s">
        <v>8179</v>
      </c>
      <c r="G1461" s="176" t="s">
        <v>7028</v>
      </c>
      <c r="H1461" s="176" t="s">
        <v>8179</v>
      </c>
      <c r="I1461" s="176" t="s">
        <v>6875</v>
      </c>
      <c r="J1461" s="176" t="s">
        <v>6875</v>
      </c>
      <c r="K1461" s="176" t="s">
        <v>6875</v>
      </c>
      <c r="L1461" s="176" t="s">
        <v>857</v>
      </c>
    </row>
    <row r="1462" spans="1:12" ht="45" x14ac:dyDescent="0.25">
      <c r="A1462" s="177" t="s">
        <v>13828</v>
      </c>
      <c r="B1462" s="177" t="s">
        <v>13825</v>
      </c>
      <c r="C1462" s="177" t="s">
        <v>13826</v>
      </c>
      <c r="D1462" s="177" t="s">
        <v>13827</v>
      </c>
      <c r="E1462" s="177" t="s">
        <v>13564</v>
      </c>
      <c r="F1462" s="177" t="s">
        <v>13565</v>
      </c>
      <c r="G1462" s="177" t="s">
        <v>7035</v>
      </c>
      <c r="H1462" s="177" t="s">
        <v>13565</v>
      </c>
      <c r="I1462" s="177" t="s">
        <v>6875</v>
      </c>
      <c r="J1462" s="177" t="s">
        <v>6875</v>
      </c>
      <c r="K1462" s="177" t="s">
        <v>6875</v>
      </c>
      <c r="L1462" s="177" t="s">
        <v>857</v>
      </c>
    </row>
    <row r="1463" spans="1:12" ht="123.75" x14ac:dyDescent="0.25">
      <c r="A1463" s="176" t="s">
        <v>6875</v>
      </c>
      <c r="B1463" s="176" t="s">
        <v>13829</v>
      </c>
      <c r="C1463" s="176" t="s">
        <v>13830</v>
      </c>
      <c r="D1463" s="176" t="s">
        <v>13831</v>
      </c>
      <c r="E1463" s="176" t="s">
        <v>7265</v>
      </c>
      <c r="F1463" s="176" t="s">
        <v>7266</v>
      </c>
      <c r="G1463" s="176" t="s">
        <v>7267</v>
      </c>
      <c r="H1463" s="176" t="s">
        <v>7268</v>
      </c>
      <c r="I1463" s="176" t="s">
        <v>6875</v>
      </c>
      <c r="J1463" s="176" t="s">
        <v>6875</v>
      </c>
      <c r="K1463" s="176" t="s">
        <v>6875</v>
      </c>
      <c r="L1463" s="176" t="s">
        <v>857</v>
      </c>
    </row>
    <row r="1464" spans="1:12" ht="45" x14ac:dyDescent="0.25">
      <c r="A1464" s="177" t="s">
        <v>13835</v>
      </c>
      <c r="B1464" s="177" t="s">
        <v>13832</v>
      </c>
      <c r="C1464" s="177" t="s">
        <v>13833</v>
      </c>
      <c r="D1464" s="177" t="s">
        <v>13834</v>
      </c>
      <c r="E1464" s="177" t="s">
        <v>13836</v>
      </c>
      <c r="F1464" s="177" t="s">
        <v>13837</v>
      </c>
      <c r="G1464" s="177" t="s">
        <v>7324</v>
      </c>
      <c r="H1464" s="177" t="s">
        <v>13838</v>
      </c>
      <c r="I1464" s="177" t="s">
        <v>6875</v>
      </c>
      <c r="J1464" s="177" t="s">
        <v>6875</v>
      </c>
      <c r="K1464" s="177" t="s">
        <v>6875</v>
      </c>
      <c r="L1464" s="177" t="s">
        <v>857</v>
      </c>
    </row>
    <row r="1465" spans="1:12" ht="45" x14ac:dyDescent="0.25">
      <c r="A1465" s="176" t="s">
        <v>13842</v>
      </c>
      <c r="B1465" s="176" t="s">
        <v>13839</v>
      </c>
      <c r="C1465" s="176" t="s">
        <v>13840</v>
      </c>
      <c r="D1465" s="176" t="s">
        <v>13841</v>
      </c>
      <c r="E1465" s="176" t="s">
        <v>13843</v>
      </c>
      <c r="F1465" s="176" t="s">
        <v>13844</v>
      </c>
      <c r="G1465" s="176" t="s">
        <v>9017</v>
      </c>
      <c r="H1465" s="176" t="s">
        <v>13844</v>
      </c>
      <c r="I1465" s="176" t="s">
        <v>6875</v>
      </c>
      <c r="J1465" s="176" t="s">
        <v>6875</v>
      </c>
      <c r="K1465" s="176" t="s">
        <v>6875</v>
      </c>
      <c r="L1465" s="176" t="s">
        <v>857</v>
      </c>
    </row>
    <row r="1466" spans="1:12" ht="45" x14ac:dyDescent="0.25">
      <c r="A1466" s="177" t="s">
        <v>13848</v>
      </c>
      <c r="B1466" s="177" t="s">
        <v>13845</v>
      </c>
      <c r="C1466" s="177" t="s">
        <v>13846</v>
      </c>
      <c r="D1466" s="177" t="s">
        <v>13847</v>
      </c>
      <c r="E1466" s="177" t="s">
        <v>9379</v>
      </c>
      <c r="F1466" s="177" t="s">
        <v>9380</v>
      </c>
      <c r="G1466" s="177" t="s">
        <v>7028</v>
      </c>
      <c r="H1466" s="177" t="s">
        <v>9380</v>
      </c>
      <c r="I1466" s="177" t="s">
        <v>6875</v>
      </c>
      <c r="J1466" s="177" t="s">
        <v>6875</v>
      </c>
      <c r="K1466" s="177" t="s">
        <v>6875</v>
      </c>
      <c r="L1466" s="177" t="s">
        <v>857</v>
      </c>
    </row>
    <row r="1467" spans="1:12" ht="33.75" x14ac:dyDescent="0.25">
      <c r="A1467" s="176" t="s">
        <v>13852</v>
      </c>
      <c r="B1467" s="176" t="s">
        <v>13849</v>
      </c>
      <c r="C1467" s="176" t="s">
        <v>13850</v>
      </c>
      <c r="D1467" s="176" t="s">
        <v>13851</v>
      </c>
      <c r="E1467" s="176" t="s">
        <v>7039</v>
      </c>
      <c r="F1467" s="176" t="s">
        <v>7040</v>
      </c>
      <c r="G1467" s="176" t="s">
        <v>6875</v>
      </c>
      <c r="H1467" s="176" t="s">
        <v>7040</v>
      </c>
      <c r="I1467" s="176" t="s">
        <v>6875</v>
      </c>
      <c r="J1467" s="176" t="s">
        <v>6875</v>
      </c>
      <c r="K1467" s="176" t="s">
        <v>6875</v>
      </c>
      <c r="L1467" s="176" t="s">
        <v>857</v>
      </c>
    </row>
    <row r="1468" spans="1:12" ht="33.75" x14ac:dyDescent="0.25">
      <c r="A1468" s="177" t="s">
        <v>6875</v>
      </c>
      <c r="B1468" s="177" t="s">
        <v>13853</v>
      </c>
      <c r="C1468" s="177" t="s">
        <v>13854</v>
      </c>
      <c r="D1468" s="177" t="s">
        <v>13855</v>
      </c>
      <c r="E1468" s="177" t="s">
        <v>7589</v>
      </c>
      <c r="F1468" s="177" t="s">
        <v>7590</v>
      </c>
      <c r="G1468" s="177" t="s">
        <v>7591</v>
      </c>
      <c r="H1468" s="177" t="s">
        <v>7590</v>
      </c>
      <c r="I1468" s="177" t="s">
        <v>6875</v>
      </c>
      <c r="J1468" s="177" t="s">
        <v>6875</v>
      </c>
      <c r="K1468" s="177" t="s">
        <v>6875</v>
      </c>
      <c r="L1468" s="177" t="s">
        <v>857</v>
      </c>
    </row>
    <row r="1469" spans="1:12" ht="56.25" x14ac:dyDescent="0.25">
      <c r="A1469" s="176" t="s">
        <v>13859</v>
      </c>
      <c r="B1469" s="176" t="s">
        <v>13856</v>
      </c>
      <c r="C1469" s="176" t="s">
        <v>13857</v>
      </c>
      <c r="D1469" s="176" t="s">
        <v>13858</v>
      </c>
      <c r="E1469" s="176" t="s">
        <v>7589</v>
      </c>
      <c r="F1469" s="176" t="s">
        <v>7590</v>
      </c>
      <c r="G1469" s="176" t="s">
        <v>7591</v>
      </c>
      <c r="H1469" s="176" t="s">
        <v>7590</v>
      </c>
      <c r="I1469" s="176" t="s">
        <v>6875</v>
      </c>
      <c r="J1469" s="176" t="s">
        <v>6875</v>
      </c>
      <c r="K1469" s="176" t="s">
        <v>6875</v>
      </c>
      <c r="L1469" s="176" t="s">
        <v>857</v>
      </c>
    </row>
    <row r="1470" spans="1:12" ht="236.25" x14ac:dyDescent="0.25">
      <c r="A1470" s="177" t="s">
        <v>13863</v>
      </c>
      <c r="B1470" s="177" t="s">
        <v>13860</v>
      </c>
      <c r="C1470" s="177" t="s">
        <v>13861</v>
      </c>
      <c r="D1470" s="177" t="s">
        <v>13862</v>
      </c>
      <c r="E1470" s="177" t="s">
        <v>7265</v>
      </c>
      <c r="F1470" s="177" t="s">
        <v>7266</v>
      </c>
      <c r="G1470" s="177" t="s">
        <v>7267</v>
      </c>
      <c r="H1470" s="177" t="s">
        <v>7268</v>
      </c>
      <c r="I1470" s="177" t="s">
        <v>6875</v>
      </c>
      <c r="J1470" s="177" t="s">
        <v>6875</v>
      </c>
      <c r="K1470" s="177" t="s">
        <v>6875</v>
      </c>
      <c r="L1470" s="177" t="s">
        <v>857</v>
      </c>
    </row>
    <row r="1471" spans="1:12" ht="56.25" x14ac:dyDescent="0.25">
      <c r="A1471" s="176" t="s">
        <v>13867</v>
      </c>
      <c r="B1471" s="176" t="s">
        <v>13864</v>
      </c>
      <c r="C1471" s="176" t="s">
        <v>13865</v>
      </c>
      <c r="D1471" s="176" t="s">
        <v>13866</v>
      </c>
      <c r="E1471" s="176" t="s">
        <v>8193</v>
      </c>
      <c r="F1471" s="176" t="s">
        <v>8194</v>
      </c>
      <c r="G1471" s="176" t="s">
        <v>7577</v>
      </c>
      <c r="H1471" s="176" t="s">
        <v>8194</v>
      </c>
      <c r="I1471" s="176" t="s">
        <v>6875</v>
      </c>
      <c r="J1471" s="176" t="s">
        <v>6875</v>
      </c>
      <c r="K1471" s="176" t="s">
        <v>6875</v>
      </c>
      <c r="L1471" s="176" t="s">
        <v>857</v>
      </c>
    </row>
    <row r="1472" spans="1:12" ht="67.5" x14ac:dyDescent="0.25">
      <c r="A1472" s="177" t="s">
        <v>13871</v>
      </c>
      <c r="B1472" s="177" t="s">
        <v>13868</v>
      </c>
      <c r="C1472" s="177" t="s">
        <v>13869</v>
      </c>
      <c r="D1472" s="177" t="s">
        <v>13870</v>
      </c>
      <c r="E1472" s="177" t="s">
        <v>7589</v>
      </c>
      <c r="F1472" s="177" t="s">
        <v>7590</v>
      </c>
      <c r="G1472" s="177" t="s">
        <v>7591</v>
      </c>
      <c r="H1472" s="177" t="s">
        <v>7590</v>
      </c>
      <c r="I1472" s="177" t="s">
        <v>6875</v>
      </c>
      <c r="J1472" s="177" t="s">
        <v>6875</v>
      </c>
      <c r="K1472" s="177" t="s">
        <v>6875</v>
      </c>
      <c r="L1472" s="177" t="s">
        <v>857</v>
      </c>
    </row>
    <row r="1473" spans="1:12" ht="67.5" x14ac:dyDescent="0.25">
      <c r="A1473" s="176" t="s">
        <v>13875</v>
      </c>
      <c r="B1473" s="176" t="s">
        <v>13872</v>
      </c>
      <c r="C1473" s="176" t="s">
        <v>13873</v>
      </c>
      <c r="D1473" s="176" t="s">
        <v>13874</v>
      </c>
      <c r="E1473" s="176" t="s">
        <v>13876</v>
      </c>
      <c r="F1473" s="176" t="s">
        <v>13877</v>
      </c>
      <c r="G1473" s="176" t="s">
        <v>7097</v>
      </c>
      <c r="H1473" s="176" t="s">
        <v>13878</v>
      </c>
      <c r="I1473" s="176" t="s">
        <v>6875</v>
      </c>
      <c r="J1473" s="176" t="s">
        <v>6875</v>
      </c>
      <c r="K1473" s="176" t="s">
        <v>6875</v>
      </c>
      <c r="L1473" s="176" t="s">
        <v>857</v>
      </c>
    </row>
    <row r="1474" spans="1:12" ht="45" x14ac:dyDescent="0.25">
      <c r="A1474" s="177" t="s">
        <v>13882</v>
      </c>
      <c r="B1474" s="177" t="s">
        <v>13879</v>
      </c>
      <c r="C1474" s="177" t="s">
        <v>13880</v>
      </c>
      <c r="D1474" s="177" t="s">
        <v>13881</v>
      </c>
      <c r="E1474" s="177" t="s">
        <v>7265</v>
      </c>
      <c r="F1474" s="177" t="s">
        <v>7266</v>
      </c>
      <c r="G1474" s="177" t="s">
        <v>7267</v>
      </c>
      <c r="H1474" s="177" t="s">
        <v>7268</v>
      </c>
      <c r="I1474" s="177" t="s">
        <v>6875</v>
      </c>
      <c r="J1474" s="177" t="s">
        <v>6875</v>
      </c>
      <c r="K1474" s="177" t="s">
        <v>6875</v>
      </c>
      <c r="L1474" s="177" t="s">
        <v>857</v>
      </c>
    </row>
    <row r="1475" spans="1:12" ht="33.75" x14ac:dyDescent="0.25">
      <c r="A1475" s="176" t="s">
        <v>13886</v>
      </c>
      <c r="B1475" s="176" t="s">
        <v>13883</v>
      </c>
      <c r="C1475" s="176" t="s">
        <v>13884</v>
      </c>
      <c r="D1475" s="176" t="s">
        <v>13885</v>
      </c>
      <c r="E1475" s="176" t="s">
        <v>9891</v>
      </c>
      <c r="F1475" s="176" t="s">
        <v>9892</v>
      </c>
      <c r="G1475" s="176" t="s">
        <v>7324</v>
      </c>
      <c r="H1475" s="176" t="s">
        <v>9892</v>
      </c>
      <c r="I1475" s="176" t="s">
        <v>6875</v>
      </c>
      <c r="J1475" s="176" t="s">
        <v>6875</v>
      </c>
      <c r="K1475" s="176" t="s">
        <v>6875</v>
      </c>
      <c r="L1475" s="176" t="s">
        <v>857</v>
      </c>
    </row>
    <row r="1476" spans="1:12" ht="45" x14ac:dyDescent="0.25">
      <c r="A1476" s="177" t="s">
        <v>6096</v>
      </c>
      <c r="B1476" s="177" t="s">
        <v>13887</v>
      </c>
      <c r="C1476" s="177" t="s">
        <v>13888</v>
      </c>
      <c r="D1476" s="177" t="s">
        <v>6355</v>
      </c>
      <c r="E1476" s="177" t="s">
        <v>13889</v>
      </c>
      <c r="F1476" s="177" t="s">
        <v>13890</v>
      </c>
      <c r="G1476" s="177" t="s">
        <v>9017</v>
      </c>
      <c r="H1476" s="177" t="s">
        <v>13890</v>
      </c>
      <c r="I1476" s="177" t="s">
        <v>6875</v>
      </c>
      <c r="J1476" s="177" t="s">
        <v>6875</v>
      </c>
      <c r="K1476" s="177" t="s">
        <v>6875</v>
      </c>
      <c r="L1476" s="177" t="s">
        <v>857</v>
      </c>
    </row>
    <row r="1477" spans="1:12" ht="112.5" x14ac:dyDescent="0.25">
      <c r="A1477" s="176" t="s">
        <v>1083</v>
      </c>
      <c r="B1477" s="176" t="s">
        <v>13891</v>
      </c>
      <c r="C1477" s="176" t="s">
        <v>13892</v>
      </c>
      <c r="D1477" s="176" t="s">
        <v>13893</v>
      </c>
      <c r="E1477" s="176" t="s">
        <v>7265</v>
      </c>
      <c r="F1477" s="176" t="s">
        <v>7266</v>
      </c>
      <c r="G1477" s="176" t="s">
        <v>7267</v>
      </c>
      <c r="H1477" s="176" t="s">
        <v>7268</v>
      </c>
      <c r="I1477" s="176" t="s">
        <v>6875</v>
      </c>
      <c r="J1477" s="176" t="s">
        <v>6875</v>
      </c>
      <c r="K1477" s="176" t="s">
        <v>6875</v>
      </c>
      <c r="L1477" s="176" t="s">
        <v>6917</v>
      </c>
    </row>
    <row r="1478" spans="1:12" ht="33.75" x14ac:dyDescent="0.25">
      <c r="A1478" s="177" t="s">
        <v>13897</v>
      </c>
      <c r="B1478" s="177" t="s">
        <v>13894</v>
      </c>
      <c r="C1478" s="177" t="s">
        <v>13895</v>
      </c>
      <c r="D1478" s="177" t="s">
        <v>13896</v>
      </c>
      <c r="E1478" s="177" t="s">
        <v>7249</v>
      </c>
      <c r="F1478" s="177" t="s">
        <v>7250</v>
      </c>
      <c r="G1478" s="177" t="s">
        <v>7028</v>
      </c>
      <c r="H1478" s="177" t="s">
        <v>7250</v>
      </c>
      <c r="I1478" s="177" t="s">
        <v>6875</v>
      </c>
      <c r="J1478" s="177" t="s">
        <v>6875</v>
      </c>
      <c r="K1478" s="177" t="s">
        <v>6875</v>
      </c>
      <c r="L1478" s="177" t="s">
        <v>857</v>
      </c>
    </row>
    <row r="1479" spans="1:12" ht="33.75" x14ac:dyDescent="0.25">
      <c r="A1479" s="176" t="s">
        <v>13901</v>
      </c>
      <c r="B1479" s="176" t="s">
        <v>13898</v>
      </c>
      <c r="C1479" s="176" t="s">
        <v>13899</v>
      </c>
      <c r="D1479" s="176" t="s">
        <v>13900</v>
      </c>
      <c r="E1479" s="176" t="s">
        <v>7763</v>
      </c>
      <c r="F1479" s="176" t="s">
        <v>7764</v>
      </c>
      <c r="G1479" s="176" t="s">
        <v>7035</v>
      </c>
      <c r="H1479" s="176" t="s">
        <v>7764</v>
      </c>
      <c r="I1479" s="176" t="s">
        <v>6875</v>
      </c>
      <c r="J1479" s="176" t="s">
        <v>6875</v>
      </c>
      <c r="K1479" s="176" t="s">
        <v>6875</v>
      </c>
      <c r="L1479" s="176" t="s">
        <v>857</v>
      </c>
    </row>
    <row r="1480" spans="1:12" ht="45" x14ac:dyDescent="0.25">
      <c r="A1480" s="177" t="s">
        <v>13905</v>
      </c>
      <c r="B1480" s="177" t="s">
        <v>13902</v>
      </c>
      <c r="C1480" s="177" t="s">
        <v>13903</v>
      </c>
      <c r="D1480" s="177" t="s">
        <v>13904</v>
      </c>
      <c r="E1480" s="177" t="s">
        <v>7265</v>
      </c>
      <c r="F1480" s="177" t="s">
        <v>7266</v>
      </c>
      <c r="G1480" s="177" t="s">
        <v>7267</v>
      </c>
      <c r="H1480" s="177" t="s">
        <v>7268</v>
      </c>
      <c r="I1480" s="177" t="s">
        <v>6875</v>
      </c>
      <c r="J1480" s="177" t="s">
        <v>6875</v>
      </c>
      <c r="K1480" s="177" t="s">
        <v>6875</v>
      </c>
      <c r="L1480" s="177" t="s">
        <v>857</v>
      </c>
    </row>
    <row r="1481" spans="1:12" ht="45" x14ac:dyDescent="0.25">
      <c r="A1481" s="176" t="s">
        <v>13909</v>
      </c>
      <c r="B1481" s="176" t="s">
        <v>13906</v>
      </c>
      <c r="C1481" s="176" t="s">
        <v>13907</v>
      </c>
      <c r="D1481" s="176" t="s">
        <v>13908</v>
      </c>
      <c r="E1481" s="176" t="s">
        <v>11226</v>
      </c>
      <c r="F1481" s="176" t="s">
        <v>11227</v>
      </c>
      <c r="G1481" s="176" t="s">
        <v>7154</v>
      </c>
      <c r="H1481" s="176" t="s">
        <v>11227</v>
      </c>
      <c r="I1481" s="176" t="s">
        <v>6875</v>
      </c>
      <c r="J1481" s="176" t="s">
        <v>6875</v>
      </c>
      <c r="K1481" s="176" t="s">
        <v>6875</v>
      </c>
      <c r="L1481" s="176" t="s">
        <v>857</v>
      </c>
    </row>
    <row r="1482" spans="1:12" ht="56.25" x14ac:dyDescent="0.25">
      <c r="A1482" s="177" t="s">
        <v>13913</v>
      </c>
      <c r="B1482" s="177" t="s">
        <v>13910</v>
      </c>
      <c r="C1482" s="177" t="s">
        <v>13911</v>
      </c>
      <c r="D1482" s="177" t="s">
        <v>13912</v>
      </c>
      <c r="E1482" s="177" t="s">
        <v>13914</v>
      </c>
      <c r="F1482" s="177" t="s">
        <v>13915</v>
      </c>
      <c r="G1482" s="177" t="s">
        <v>7154</v>
      </c>
      <c r="H1482" s="177" t="s">
        <v>13916</v>
      </c>
      <c r="I1482" s="177" t="s">
        <v>6875</v>
      </c>
      <c r="J1482" s="177" t="s">
        <v>6875</v>
      </c>
      <c r="K1482" s="177" t="s">
        <v>6875</v>
      </c>
      <c r="L1482" s="177" t="s">
        <v>857</v>
      </c>
    </row>
    <row r="1483" spans="1:12" ht="45" x14ac:dyDescent="0.25">
      <c r="A1483" s="176" t="s">
        <v>13920</v>
      </c>
      <c r="B1483" s="176" t="s">
        <v>13917</v>
      </c>
      <c r="C1483" s="176" t="s">
        <v>13918</v>
      </c>
      <c r="D1483" s="176" t="s">
        <v>13919</v>
      </c>
      <c r="E1483" s="176" t="s">
        <v>8178</v>
      </c>
      <c r="F1483" s="176" t="s">
        <v>8179</v>
      </c>
      <c r="G1483" s="176" t="s">
        <v>7028</v>
      </c>
      <c r="H1483" s="176" t="s">
        <v>8179</v>
      </c>
      <c r="I1483" s="176" t="s">
        <v>6875</v>
      </c>
      <c r="J1483" s="176" t="s">
        <v>6875</v>
      </c>
      <c r="K1483" s="176" t="s">
        <v>6875</v>
      </c>
      <c r="L1483" s="176" t="s">
        <v>857</v>
      </c>
    </row>
    <row r="1484" spans="1:12" ht="56.25" x14ac:dyDescent="0.25">
      <c r="A1484" s="177" t="s">
        <v>6875</v>
      </c>
      <c r="B1484" s="177" t="s">
        <v>13921</v>
      </c>
      <c r="C1484" s="177" t="s">
        <v>13922</v>
      </c>
      <c r="D1484" s="177" t="s">
        <v>13923</v>
      </c>
      <c r="E1484" s="177" t="s">
        <v>13924</v>
      </c>
      <c r="F1484" s="177" t="s">
        <v>13925</v>
      </c>
      <c r="G1484" s="177" t="s">
        <v>8074</v>
      </c>
      <c r="H1484" s="177" t="s">
        <v>13925</v>
      </c>
      <c r="I1484" s="177" t="s">
        <v>6875</v>
      </c>
      <c r="J1484" s="177" t="s">
        <v>6875</v>
      </c>
      <c r="K1484" s="177" t="s">
        <v>6875</v>
      </c>
      <c r="L1484" s="177" t="s">
        <v>857</v>
      </c>
    </row>
    <row r="1485" spans="1:12" ht="56.25" x14ac:dyDescent="0.25">
      <c r="A1485" s="176" t="s">
        <v>13929</v>
      </c>
      <c r="B1485" s="176" t="s">
        <v>13926</v>
      </c>
      <c r="C1485" s="176" t="s">
        <v>13927</v>
      </c>
      <c r="D1485" s="176" t="s">
        <v>13928</v>
      </c>
      <c r="E1485" s="176" t="s">
        <v>13930</v>
      </c>
      <c r="F1485" s="176" t="s">
        <v>13931</v>
      </c>
      <c r="G1485" s="176" t="s">
        <v>7028</v>
      </c>
      <c r="H1485" s="176" t="s">
        <v>13932</v>
      </c>
      <c r="I1485" s="176" t="s">
        <v>6875</v>
      </c>
      <c r="J1485" s="176" t="s">
        <v>6875</v>
      </c>
      <c r="K1485" s="176" t="s">
        <v>6875</v>
      </c>
      <c r="L1485" s="176" t="s">
        <v>857</v>
      </c>
    </row>
    <row r="1486" spans="1:12" ht="45" x14ac:dyDescent="0.25">
      <c r="A1486" s="177" t="s">
        <v>13936</v>
      </c>
      <c r="B1486" s="177" t="s">
        <v>13933</v>
      </c>
      <c r="C1486" s="177" t="s">
        <v>13934</v>
      </c>
      <c r="D1486" s="177" t="s">
        <v>13935</v>
      </c>
      <c r="E1486" s="177" t="s">
        <v>7265</v>
      </c>
      <c r="F1486" s="177" t="s">
        <v>7266</v>
      </c>
      <c r="G1486" s="177" t="s">
        <v>7267</v>
      </c>
      <c r="H1486" s="177" t="s">
        <v>7268</v>
      </c>
      <c r="I1486" s="177" t="s">
        <v>6875</v>
      </c>
      <c r="J1486" s="177" t="s">
        <v>6875</v>
      </c>
      <c r="K1486" s="177" t="s">
        <v>6875</v>
      </c>
      <c r="L1486" s="177" t="s">
        <v>857</v>
      </c>
    </row>
    <row r="1487" spans="1:12" ht="45" x14ac:dyDescent="0.25">
      <c r="A1487" s="176" t="s">
        <v>13940</v>
      </c>
      <c r="B1487" s="176" t="s">
        <v>13937</v>
      </c>
      <c r="C1487" s="176" t="s">
        <v>13938</v>
      </c>
      <c r="D1487" s="176" t="s">
        <v>13939</v>
      </c>
      <c r="E1487" s="176" t="s">
        <v>13564</v>
      </c>
      <c r="F1487" s="176" t="s">
        <v>13565</v>
      </c>
      <c r="G1487" s="176" t="s">
        <v>7035</v>
      </c>
      <c r="H1487" s="176" t="s">
        <v>13565</v>
      </c>
      <c r="I1487" s="176" t="s">
        <v>6875</v>
      </c>
      <c r="J1487" s="176" t="s">
        <v>6875</v>
      </c>
      <c r="K1487" s="176" t="s">
        <v>6875</v>
      </c>
      <c r="L1487" s="176" t="s">
        <v>857</v>
      </c>
    </row>
    <row r="1488" spans="1:12" ht="33.75" x14ac:dyDescent="0.25">
      <c r="A1488" s="177" t="s">
        <v>13944</v>
      </c>
      <c r="B1488" s="177" t="s">
        <v>13941</v>
      </c>
      <c r="C1488" s="177" t="s">
        <v>13942</v>
      </c>
      <c r="D1488" s="177" t="s">
        <v>13943</v>
      </c>
      <c r="E1488" s="177" t="s">
        <v>7589</v>
      </c>
      <c r="F1488" s="177" t="s">
        <v>7590</v>
      </c>
      <c r="G1488" s="177" t="s">
        <v>7591</v>
      </c>
      <c r="H1488" s="177" t="s">
        <v>7590</v>
      </c>
      <c r="I1488" s="177" t="s">
        <v>6875</v>
      </c>
      <c r="J1488" s="177" t="s">
        <v>6875</v>
      </c>
      <c r="K1488" s="177" t="s">
        <v>6875</v>
      </c>
      <c r="L1488" s="177" t="s">
        <v>857</v>
      </c>
    </row>
    <row r="1489" spans="1:12" ht="45" x14ac:dyDescent="0.25">
      <c r="A1489" s="176" t="s">
        <v>13948</v>
      </c>
      <c r="B1489" s="176" t="s">
        <v>13945</v>
      </c>
      <c r="C1489" s="176" t="s">
        <v>13946</v>
      </c>
      <c r="D1489" s="176" t="s">
        <v>13947</v>
      </c>
      <c r="E1489" s="176" t="s">
        <v>7345</v>
      </c>
      <c r="F1489" s="176" t="s">
        <v>7346</v>
      </c>
      <c r="G1489" s="176" t="s">
        <v>6994</v>
      </c>
      <c r="H1489" s="176" t="s">
        <v>7347</v>
      </c>
      <c r="I1489" s="176" t="s">
        <v>6875</v>
      </c>
      <c r="J1489" s="176" t="s">
        <v>6875</v>
      </c>
      <c r="K1489" s="176" t="s">
        <v>6875</v>
      </c>
      <c r="L1489" s="176" t="s">
        <v>857</v>
      </c>
    </row>
    <row r="1490" spans="1:12" ht="33.75" x14ac:dyDescent="0.25">
      <c r="A1490" s="177" t="s">
        <v>13952</v>
      </c>
      <c r="B1490" s="177" t="s">
        <v>13949</v>
      </c>
      <c r="C1490" s="177" t="s">
        <v>13950</v>
      </c>
      <c r="D1490" s="177" t="s">
        <v>13951</v>
      </c>
      <c r="E1490" s="177" t="s">
        <v>8056</v>
      </c>
      <c r="F1490" s="177" t="s">
        <v>8057</v>
      </c>
      <c r="G1490" s="177" t="s">
        <v>6994</v>
      </c>
      <c r="H1490" s="177" t="s">
        <v>8057</v>
      </c>
      <c r="I1490" s="177" t="s">
        <v>6875</v>
      </c>
      <c r="J1490" s="177" t="s">
        <v>6875</v>
      </c>
      <c r="K1490" s="177" t="s">
        <v>6875</v>
      </c>
      <c r="L1490" s="177" t="s">
        <v>857</v>
      </c>
    </row>
    <row r="1491" spans="1:12" ht="67.5" x14ac:dyDescent="0.25">
      <c r="A1491" s="176" t="s">
        <v>13956</v>
      </c>
      <c r="B1491" s="176" t="s">
        <v>13953</v>
      </c>
      <c r="C1491" s="176" t="s">
        <v>13954</v>
      </c>
      <c r="D1491" s="176" t="s">
        <v>13955</v>
      </c>
      <c r="E1491" s="176" t="s">
        <v>7039</v>
      </c>
      <c r="F1491" s="176" t="s">
        <v>7040</v>
      </c>
      <c r="G1491" s="176" t="s">
        <v>6875</v>
      </c>
      <c r="H1491" s="176" t="s">
        <v>7040</v>
      </c>
      <c r="I1491" s="176" t="s">
        <v>6875</v>
      </c>
      <c r="J1491" s="176" t="s">
        <v>6875</v>
      </c>
      <c r="K1491" s="176" t="s">
        <v>6875</v>
      </c>
      <c r="L1491" s="176" t="s">
        <v>857</v>
      </c>
    </row>
    <row r="1492" spans="1:12" ht="56.25" x14ac:dyDescent="0.25">
      <c r="A1492" s="177" t="s">
        <v>13960</v>
      </c>
      <c r="B1492" s="177" t="s">
        <v>13957</v>
      </c>
      <c r="C1492" s="177" t="s">
        <v>13958</v>
      </c>
      <c r="D1492" s="177" t="s">
        <v>13959</v>
      </c>
      <c r="E1492" s="177" t="s">
        <v>7540</v>
      </c>
      <c r="F1492" s="177" t="s">
        <v>9904</v>
      </c>
      <c r="G1492" s="177" t="s">
        <v>7035</v>
      </c>
      <c r="H1492" s="177" t="s">
        <v>9904</v>
      </c>
      <c r="I1492" s="177" t="s">
        <v>6875</v>
      </c>
      <c r="J1492" s="177" t="s">
        <v>6875</v>
      </c>
      <c r="K1492" s="177" t="s">
        <v>6875</v>
      </c>
      <c r="L1492" s="177" t="s">
        <v>6917</v>
      </c>
    </row>
    <row r="1493" spans="1:12" ht="33.75" x14ac:dyDescent="0.25">
      <c r="A1493" s="176" t="s">
        <v>13964</v>
      </c>
      <c r="B1493" s="176" t="s">
        <v>13961</v>
      </c>
      <c r="C1493" s="176" t="s">
        <v>13962</v>
      </c>
      <c r="D1493" s="176" t="s">
        <v>13963</v>
      </c>
      <c r="E1493" s="176" t="s">
        <v>7265</v>
      </c>
      <c r="F1493" s="176" t="s">
        <v>7266</v>
      </c>
      <c r="G1493" s="176" t="s">
        <v>7267</v>
      </c>
      <c r="H1493" s="176" t="s">
        <v>7268</v>
      </c>
      <c r="I1493" s="176" t="s">
        <v>6875</v>
      </c>
      <c r="J1493" s="176" t="s">
        <v>6875</v>
      </c>
      <c r="K1493" s="176" t="s">
        <v>6875</v>
      </c>
      <c r="L1493" s="176" t="s">
        <v>857</v>
      </c>
    </row>
    <row r="1494" spans="1:12" ht="101.25" x14ac:dyDescent="0.25">
      <c r="A1494" s="177" t="s">
        <v>6875</v>
      </c>
      <c r="B1494" s="177" t="s">
        <v>13965</v>
      </c>
      <c r="C1494" s="177" t="s">
        <v>13966</v>
      </c>
      <c r="D1494" s="177" t="s">
        <v>13967</v>
      </c>
      <c r="E1494" s="177" t="s">
        <v>7265</v>
      </c>
      <c r="F1494" s="177" t="s">
        <v>7266</v>
      </c>
      <c r="G1494" s="177" t="s">
        <v>7267</v>
      </c>
      <c r="H1494" s="177" t="s">
        <v>7268</v>
      </c>
      <c r="I1494" s="177" t="s">
        <v>6875</v>
      </c>
      <c r="J1494" s="177" t="s">
        <v>6875</v>
      </c>
      <c r="K1494" s="177" t="s">
        <v>6875</v>
      </c>
      <c r="L1494" s="177" t="s">
        <v>857</v>
      </c>
    </row>
    <row r="1495" spans="1:12" ht="33.75" x14ac:dyDescent="0.25">
      <c r="A1495" s="176" t="s">
        <v>13971</v>
      </c>
      <c r="B1495" s="176" t="s">
        <v>13968</v>
      </c>
      <c r="C1495" s="176" t="s">
        <v>13969</v>
      </c>
      <c r="D1495" s="176" t="s">
        <v>13970</v>
      </c>
      <c r="E1495" s="176" t="s">
        <v>7403</v>
      </c>
      <c r="F1495" s="176" t="s">
        <v>7404</v>
      </c>
      <c r="G1495" s="176" t="s">
        <v>7028</v>
      </c>
      <c r="H1495" s="176" t="s">
        <v>7404</v>
      </c>
      <c r="I1495" s="176" t="s">
        <v>6875</v>
      </c>
      <c r="J1495" s="176" t="s">
        <v>6875</v>
      </c>
      <c r="K1495" s="176" t="s">
        <v>6875</v>
      </c>
      <c r="L1495" s="176" t="s">
        <v>6917</v>
      </c>
    </row>
    <row r="1496" spans="1:12" ht="90" x14ac:dyDescent="0.25">
      <c r="A1496" s="177" t="s">
        <v>1083</v>
      </c>
      <c r="B1496" s="177" t="s">
        <v>13972</v>
      </c>
      <c r="C1496" s="177" t="s">
        <v>13973</v>
      </c>
      <c r="D1496" s="177" t="s">
        <v>13974</v>
      </c>
      <c r="E1496" s="177" t="s">
        <v>7039</v>
      </c>
      <c r="F1496" s="177" t="s">
        <v>7040</v>
      </c>
      <c r="G1496" s="177" t="s">
        <v>7041</v>
      </c>
      <c r="H1496" s="177" t="s">
        <v>7040</v>
      </c>
      <c r="I1496" s="177" t="s">
        <v>6875</v>
      </c>
      <c r="J1496" s="177" t="s">
        <v>6875</v>
      </c>
      <c r="K1496" s="177" t="s">
        <v>6875</v>
      </c>
      <c r="L1496" s="177" t="s">
        <v>6917</v>
      </c>
    </row>
    <row r="1497" spans="1:12" ht="33.75" x14ac:dyDescent="0.25">
      <c r="A1497" s="176" t="s">
        <v>13978</v>
      </c>
      <c r="B1497" s="176" t="s">
        <v>13975</v>
      </c>
      <c r="C1497" s="176" t="s">
        <v>13976</v>
      </c>
      <c r="D1497" s="176" t="s">
        <v>13977</v>
      </c>
      <c r="E1497" s="176" t="s">
        <v>8209</v>
      </c>
      <c r="F1497" s="176" t="s">
        <v>8210</v>
      </c>
      <c r="G1497" s="176" t="s">
        <v>7028</v>
      </c>
      <c r="H1497" s="176" t="s">
        <v>8210</v>
      </c>
      <c r="I1497" s="176" t="s">
        <v>6875</v>
      </c>
      <c r="J1497" s="176" t="s">
        <v>6875</v>
      </c>
      <c r="K1497" s="176" t="s">
        <v>6875</v>
      </c>
      <c r="L1497" s="176" t="s">
        <v>6917</v>
      </c>
    </row>
    <row r="1498" spans="1:12" ht="123.75" x14ac:dyDescent="0.25">
      <c r="A1498" s="177" t="s">
        <v>13982</v>
      </c>
      <c r="B1498" s="177" t="s">
        <v>13979</v>
      </c>
      <c r="C1498" s="177" t="s">
        <v>13980</v>
      </c>
      <c r="D1498" s="177" t="s">
        <v>13981</v>
      </c>
      <c r="E1498" s="177" t="s">
        <v>9468</v>
      </c>
      <c r="F1498" s="177" t="s">
        <v>9469</v>
      </c>
      <c r="G1498" s="177" t="s">
        <v>6994</v>
      </c>
      <c r="H1498" s="177" t="s">
        <v>9469</v>
      </c>
      <c r="I1498" s="177" t="s">
        <v>6875</v>
      </c>
      <c r="J1498" s="177" t="s">
        <v>6875</v>
      </c>
      <c r="K1498" s="177" t="s">
        <v>6875</v>
      </c>
      <c r="L1498" s="177" t="s">
        <v>6917</v>
      </c>
    </row>
    <row r="1499" spans="1:12" ht="56.25" x14ac:dyDescent="0.25">
      <c r="A1499" s="176" t="s">
        <v>13986</v>
      </c>
      <c r="B1499" s="176" t="s">
        <v>13983</v>
      </c>
      <c r="C1499" s="176" t="s">
        <v>13984</v>
      </c>
      <c r="D1499" s="176" t="s">
        <v>13985</v>
      </c>
      <c r="E1499" s="176" t="s">
        <v>7039</v>
      </c>
      <c r="F1499" s="176" t="s">
        <v>7040</v>
      </c>
      <c r="G1499" s="176" t="s">
        <v>7041</v>
      </c>
      <c r="H1499" s="176" t="s">
        <v>7040</v>
      </c>
      <c r="I1499" s="176" t="s">
        <v>6875</v>
      </c>
      <c r="J1499" s="176" t="s">
        <v>6875</v>
      </c>
      <c r="K1499" s="176" t="s">
        <v>6875</v>
      </c>
      <c r="L1499" s="176" t="s">
        <v>6917</v>
      </c>
    </row>
    <row r="1500" spans="1:12" ht="33.75" x14ac:dyDescent="0.25">
      <c r="A1500" s="177" t="s">
        <v>13990</v>
      </c>
      <c r="B1500" s="177" t="s">
        <v>13987</v>
      </c>
      <c r="C1500" s="177" t="s">
        <v>13988</v>
      </c>
      <c r="D1500" s="177" t="s">
        <v>13989</v>
      </c>
      <c r="E1500" s="177" t="s">
        <v>7039</v>
      </c>
      <c r="F1500" s="177" t="s">
        <v>7040</v>
      </c>
      <c r="G1500" s="177" t="s">
        <v>7041</v>
      </c>
      <c r="H1500" s="177" t="s">
        <v>7040</v>
      </c>
      <c r="I1500" s="177" t="s">
        <v>6875</v>
      </c>
      <c r="J1500" s="177" t="s">
        <v>6875</v>
      </c>
      <c r="K1500" s="177" t="s">
        <v>6875</v>
      </c>
      <c r="L1500" s="177" t="s">
        <v>6917</v>
      </c>
    </row>
    <row r="1501" spans="1:12" ht="33.75" x14ac:dyDescent="0.25">
      <c r="A1501" s="176" t="s">
        <v>13994</v>
      </c>
      <c r="B1501" s="176" t="s">
        <v>13991</v>
      </c>
      <c r="C1501" s="176" t="s">
        <v>13992</v>
      </c>
      <c r="D1501" s="176" t="s">
        <v>13993</v>
      </c>
      <c r="E1501" s="176" t="s">
        <v>7589</v>
      </c>
      <c r="F1501" s="176" t="s">
        <v>7590</v>
      </c>
      <c r="G1501" s="176" t="s">
        <v>7591</v>
      </c>
      <c r="H1501" s="176" t="s">
        <v>7590</v>
      </c>
      <c r="I1501" s="176" t="s">
        <v>6875</v>
      </c>
      <c r="J1501" s="176" t="s">
        <v>6875</v>
      </c>
      <c r="K1501" s="176" t="s">
        <v>6875</v>
      </c>
      <c r="L1501" s="176" t="s">
        <v>6917</v>
      </c>
    </row>
    <row r="1502" spans="1:12" ht="56.25" x14ac:dyDescent="0.25">
      <c r="A1502" s="177" t="s">
        <v>13998</v>
      </c>
      <c r="B1502" s="177" t="s">
        <v>13995</v>
      </c>
      <c r="C1502" s="177" t="s">
        <v>13996</v>
      </c>
      <c r="D1502" s="177" t="s">
        <v>13997</v>
      </c>
      <c r="E1502" s="177" t="s">
        <v>13999</v>
      </c>
      <c r="F1502" s="177" t="s">
        <v>14000</v>
      </c>
      <c r="G1502" s="177" t="s">
        <v>8074</v>
      </c>
      <c r="H1502" s="177" t="s">
        <v>14000</v>
      </c>
      <c r="I1502" s="177" t="s">
        <v>6875</v>
      </c>
      <c r="J1502" s="177" t="s">
        <v>6875</v>
      </c>
      <c r="K1502" s="177" t="s">
        <v>6875</v>
      </c>
      <c r="L1502" s="177" t="s">
        <v>6917</v>
      </c>
    </row>
    <row r="1503" spans="1:12" ht="326.25" x14ac:dyDescent="0.25">
      <c r="A1503" s="176" t="s">
        <v>14004</v>
      </c>
      <c r="B1503" s="176" t="s">
        <v>14001</v>
      </c>
      <c r="C1503" s="176" t="s">
        <v>14002</v>
      </c>
      <c r="D1503" s="176" t="s">
        <v>14003</v>
      </c>
      <c r="E1503" s="176" t="s">
        <v>7265</v>
      </c>
      <c r="F1503" s="176" t="s">
        <v>7266</v>
      </c>
      <c r="G1503" s="176" t="s">
        <v>7267</v>
      </c>
      <c r="H1503" s="176" t="s">
        <v>7268</v>
      </c>
      <c r="I1503" s="176" t="s">
        <v>6875</v>
      </c>
      <c r="J1503" s="176" t="s">
        <v>6875</v>
      </c>
      <c r="K1503" s="176" t="s">
        <v>6875</v>
      </c>
      <c r="L1503" s="176" t="s">
        <v>6917</v>
      </c>
    </row>
    <row r="1504" spans="1:12" ht="56.25" x14ac:dyDescent="0.25">
      <c r="A1504" s="177" t="s">
        <v>14008</v>
      </c>
      <c r="B1504" s="177" t="s">
        <v>14005</v>
      </c>
      <c r="C1504" s="177" t="s">
        <v>14006</v>
      </c>
      <c r="D1504" s="177" t="s">
        <v>14007</v>
      </c>
      <c r="E1504" s="177" t="s">
        <v>7589</v>
      </c>
      <c r="F1504" s="177" t="s">
        <v>7590</v>
      </c>
      <c r="G1504" s="177" t="s">
        <v>7591</v>
      </c>
      <c r="H1504" s="177" t="s">
        <v>7590</v>
      </c>
      <c r="I1504" s="177" t="s">
        <v>6875</v>
      </c>
      <c r="J1504" s="177" t="s">
        <v>6875</v>
      </c>
      <c r="K1504" s="177" t="s">
        <v>6875</v>
      </c>
      <c r="L1504" s="177" t="s">
        <v>6917</v>
      </c>
    </row>
    <row r="1505" spans="1:12" ht="33.75" x14ac:dyDescent="0.25">
      <c r="A1505" s="176" t="s">
        <v>1083</v>
      </c>
      <c r="B1505" s="176" t="s">
        <v>14009</v>
      </c>
      <c r="C1505" s="176" t="s">
        <v>14010</v>
      </c>
      <c r="D1505" s="176" t="s">
        <v>14011</v>
      </c>
      <c r="E1505" s="176" t="s">
        <v>7026</v>
      </c>
      <c r="F1505" s="176" t="s">
        <v>7027</v>
      </c>
      <c r="G1505" s="176" t="s">
        <v>7028</v>
      </c>
      <c r="H1505" s="176" t="s">
        <v>7027</v>
      </c>
      <c r="I1505" s="176" t="s">
        <v>6875</v>
      </c>
      <c r="J1505" s="176" t="s">
        <v>6875</v>
      </c>
      <c r="K1505" s="176" t="s">
        <v>6875</v>
      </c>
      <c r="L1505" s="176" t="s">
        <v>6917</v>
      </c>
    </row>
    <row r="1506" spans="1:12" ht="33.75" x14ac:dyDescent="0.25">
      <c r="A1506" s="177" t="s">
        <v>14015</v>
      </c>
      <c r="B1506" s="177" t="s">
        <v>14012</v>
      </c>
      <c r="C1506" s="177" t="s">
        <v>14013</v>
      </c>
      <c r="D1506" s="177" t="s">
        <v>14014</v>
      </c>
      <c r="E1506" s="177" t="s">
        <v>9067</v>
      </c>
      <c r="F1506" s="177" t="s">
        <v>9068</v>
      </c>
      <c r="G1506" s="177" t="s">
        <v>7028</v>
      </c>
      <c r="H1506" s="177" t="s">
        <v>9068</v>
      </c>
      <c r="I1506" s="177" t="s">
        <v>6875</v>
      </c>
      <c r="J1506" s="177" t="s">
        <v>6875</v>
      </c>
      <c r="K1506" s="177" t="s">
        <v>6875</v>
      </c>
      <c r="L1506" s="177" t="s">
        <v>6917</v>
      </c>
    </row>
    <row r="1507" spans="1:12" ht="33.75" x14ac:dyDescent="0.25">
      <c r="A1507" s="176" t="s">
        <v>14019</v>
      </c>
      <c r="B1507" s="176" t="s">
        <v>14016</v>
      </c>
      <c r="C1507" s="176" t="s">
        <v>14017</v>
      </c>
      <c r="D1507" s="176" t="s">
        <v>14018</v>
      </c>
      <c r="E1507" s="176" t="s">
        <v>9067</v>
      </c>
      <c r="F1507" s="176" t="s">
        <v>9068</v>
      </c>
      <c r="G1507" s="176" t="s">
        <v>7028</v>
      </c>
      <c r="H1507" s="176" t="s">
        <v>9068</v>
      </c>
      <c r="I1507" s="176" t="s">
        <v>6875</v>
      </c>
      <c r="J1507" s="176" t="s">
        <v>6875</v>
      </c>
      <c r="K1507" s="176" t="s">
        <v>6875</v>
      </c>
      <c r="L1507" s="176" t="s">
        <v>6917</v>
      </c>
    </row>
    <row r="1508" spans="1:12" ht="33.75" x14ac:dyDescent="0.25">
      <c r="A1508" s="177" t="s">
        <v>14023</v>
      </c>
      <c r="B1508" s="177" t="s">
        <v>14020</v>
      </c>
      <c r="C1508" s="177" t="s">
        <v>14021</v>
      </c>
      <c r="D1508" s="177" t="s">
        <v>14022</v>
      </c>
      <c r="E1508" s="177" t="s">
        <v>9067</v>
      </c>
      <c r="F1508" s="177" t="s">
        <v>9068</v>
      </c>
      <c r="G1508" s="177" t="s">
        <v>7028</v>
      </c>
      <c r="H1508" s="177" t="s">
        <v>9068</v>
      </c>
      <c r="I1508" s="177" t="s">
        <v>6875</v>
      </c>
      <c r="J1508" s="177" t="s">
        <v>6875</v>
      </c>
      <c r="K1508" s="177" t="s">
        <v>6875</v>
      </c>
      <c r="L1508" s="177" t="s">
        <v>6917</v>
      </c>
    </row>
    <row r="1509" spans="1:12" ht="33.75" x14ac:dyDescent="0.25">
      <c r="A1509" s="176" t="s">
        <v>14027</v>
      </c>
      <c r="B1509" s="176" t="s">
        <v>14024</v>
      </c>
      <c r="C1509" s="176" t="s">
        <v>14025</v>
      </c>
      <c r="D1509" s="176" t="s">
        <v>14026</v>
      </c>
      <c r="E1509" s="176" t="s">
        <v>7243</v>
      </c>
      <c r="F1509" s="176" t="s">
        <v>7244</v>
      </c>
      <c r="G1509" s="176" t="s">
        <v>7111</v>
      </c>
      <c r="H1509" s="176" t="s">
        <v>7244</v>
      </c>
      <c r="I1509" s="176" t="s">
        <v>6875</v>
      </c>
      <c r="J1509" s="176" t="s">
        <v>6875</v>
      </c>
      <c r="K1509" s="176" t="s">
        <v>6875</v>
      </c>
      <c r="L1509" s="176" t="s">
        <v>6917</v>
      </c>
    </row>
    <row r="1510" spans="1:12" ht="45" x14ac:dyDescent="0.25">
      <c r="A1510" s="177" t="s">
        <v>14031</v>
      </c>
      <c r="B1510" s="177" t="s">
        <v>14028</v>
      </c>
      <c r="C1510" s="177" t="s">
        <v>14029</v>
      </c>
      <c r="D1510" s="177" t="s">
        <v>14030</v>
      </c>
      <c r="E1510" s="177" t="s">
        <v>8921</v>
      </c>
      <c r="F1510" s="177" t="s">
        <v>8922</v>
      </c>
      <c r="G1510" s="177" t="s">
        <v>7041</v>
      </c>
      <c r="H1510" s="177" t="s">
        <v>8922</v>
      </c>
      <c r="I1510" s="177" t="s">
        <v>6875</v>
      </c>
      <c r="J1510" s="177" t="s">
        <v>6875</v>
      </c>
      <c r="K1510" s="177" t="s">
        <v>6875</v>
      </c>
      <c r="L1510" s="177" t="s">
        <v>6917</v>
      </c>
    </row>
    <row r="1511" spans="1:12" ht="45" x14ac:dyDescent="0.25">
      <c r="A1511" s="176" t="s">
        <v>14035</v>
      </c>
      <c r="B1511" s="176" t="s">
        <v>14032</v>
      </c>
      <c r="C1511" s="176" t="s">
        <v>14033</v>
      </c>
      <c r="D1511" s="176" t="s">
        <v>14034</v>
      </c>
      <c r="E1511" s="176" t="s">
        <v>14036</v>
      </c>
      <c r="F1511" s="176" t="s">
        <v>14037</v>
      </c>
      <c r="G1511" s="176" t="s">
        <v>7028</v>
      </c>
      <c r="H1511" s="176" t="s">
        <v>14037</v>
      </c>
      <c r="I1511" s="176" t="s">
        <v>6875</v>
      </c>
      <c r="J1511" s="176" t="s">
        <v>6875</v>
      </c>
      <c r="K1511" s="176" t="s">
        <v>6875</v>
      </c>
      <c r="L1511" s="176" t="s">
        <v>6984</v>
      </c>
    </row>
    <row r="1512" spans="1:12" ht="67.5" x14ac:dyDescent="0.25">
      <c r="A1512" s="177" t="s">
        <v>14041</v>
      </c>
      <c r="B1512" s="177" t="s">
        <v>14038</v>
      </c>
      <c r="C1512" s="177" t="s">
        <v>14039</v>
      </c>
      <c r="D1512" s="177" t="s">
        <v>14040</v>
      </c>
      <c r="E1512" s="177" t="s">
        <v>14042</v>
      </c>
      <c r="F1512" s="177" t="s">
        <v>14043</v>
      </c>
      <c r="G1512" s="177" t="s">
        <v>7056</v>
      </c>
      <c r="H1512" s="177" t="s">
        <v>14044</v>
      </c>
      <c r="I1512" s="177" t="s">
        <v>6875</v>
      </c>
      <c r="J1512" s="177" t="s">
        <v>6875</v>
      </c>
      <c r="K1512" s="177" t="s">
        <v>6875</v>
      </c>
      <c r="L1512" s="177" t="s">
        <v>6917</v>
      </c>
    </row>
    <row r="1513" spans="1:12" ht="45" x14ac:dyDescent="0.25">
      <c r="A1513" s="176" t="s">
        <v>14048</v>
      </c>
      <c r="B1513" s="176" t="s">
        <v>14045</v>
      </c>
      <c r="C1513" s="176" t="s">
        <v>14046</v>
      </c>
      <c r="D1513" s="176" t="s">
        <v>14047</v>
      </c>
      <c r="E1513" s="176" t="s">
        <v>7457</v>
      </c>
      <c r="F1513" s="176" t="s">
        <v>7458</v>
      </c>
      <c r="G1513" s="176" t="s">
        <v>6994</v>
      </c>
      <c r="H1513" s="176" t="s">
        <v>7458</v>
      </c>
      <c r="I1513" s="176" t="s">
        <v>6875</v>
      </c>
      <c r="J1513" s="176" t="s">
        <v>6875</v>
      </c>
      <c r="K1513" s="176" t="s">
        <v>6875</v>
      </c>
      <c r="L1513" s="176" t="s">
        <v>6917</v>
      </c>
    </row>
    <row r="1514" spans="1:12" ht="78.75" x14ac:dyDescent="0.25">
      <c r="A1514" s="177" t="s">
        <v>14052</v>
      </c>
      <c r="B1514" s="177" t="s">
        <v>14049</v>
      </c>
      <c r="C1514" s="177" t="s">
        <v>14050</v>
      </c>
      <c r="D1514" s="177" t="s">
        <v>14051</v>
      </c>
      <c r="E1514" s="177" t="s">
        <v>14053</v>
      </c>
      <c r="F1514" s="177" t="s">
        <v>14054</v>
      </c>
      <c r="G1514" s="177" t="s">
        <v>7028</v>
      </c>
      <c r="H1514" s="177" t="s">
        <v>14054</v>
      </c>
      <c r="I1514" s="177" t="s">
        <v>6875</v>
      </c>
      <c r="J1514" s="177" t="s">
        <v>6875</v>
      </c>
      <c r="K1514" s="177" t="s">
        <v>6875</v>
      </c>
      <c r="L1514" s="177" t="s">
        <v>6917</v>
      </c>
    </row>
    <row r="1515" spans="1:12" ht="67.5" x14ac:dyDescent="0.25">
      <c r="A1515" s="176" t="s">
        <v>14058</v>
      </c>
      <c r="B1515" s="176" t="s">
        <v>14055</v>
      </c>
      <c r="C1515" s="176" t="s">
        <v>14056</v>
      </c>
      <c r="D1515" s="176" t="s">
        <v>14057</v>
      </c>
      <c r="E1515" s="176" t="s">
        <v>14059</v>
      </c>
      <c r="F1515" s="176" t="s">
        <v>14060</v>
      </c>
      <c r="G1515" s="176" t="s">
        <v>7465</v>
      </c>
      <c r="H1515" s="176" t="s">
        <v>14060</v>
      </c>
      <c r="I1515" s="176" t="s">
        <v>6875</v>
      </c>
      <c r="J1515" s="176" t="s">
        <v>6875</v>
      </c>
      <c r="K1515" s="176" t="s">
        <v>6875</v>
      </c>
      <c r="L1515" s="176" t="s">
        <v>6984</v>
      </c>
    </row>
    <row r="1516" spans="1:12" ht="45" x14ac:dyDescent="0.25">
      <c r="A1516" s="177" t="s">
        <v>14064</v>
      </c>
      <c r="B1516" s="177" t="s">
        <v>14061</v>
      </c>
      <c r="C1516" s="177" t="s">
        <v>14062</v>
      </c>
      <c r="D1516" s="177" t="s">
        <v>14063</v>
      </c>
      <c r="E1516" s="177" t="s">
        <v>7039</v>
      </c>
      <c r="F1516" s="177" t="s">
        <v>7040</v>
      </c>
      <c r="G1516" s="177" t="s">
        <v>7041</v>
      </c>
      <c r="H1516" s="177" t="s">
        <v>7040</v>
      </c>
      <c r="I1516" s="177" t="s">
        <v>6875</v>
      </c>
      <c r="J1516" s="177" t="s">
        <v>6875</v>
      </c>
      <c r="K1516" s="177" t="s">
        <v>6875</v>
      </c>
      <c r="L1516" s="177" t="s">
        <v>6917</v>
      </c>
    </row>
    <row r="1517" spans="1:12" ht="78.75" x14ac:dyDescent="0.25">
      <c r="A1517" s="176" t="s">
        <v>14067</v>
      </c>
      <c r="B1517" s="176" t="s">
        <v>14065</v>
      </c>
      <c r="C1517" s="176" t="s">
        <v>14066</v>
      </c>
      <c r="D1517" s="176" t="s">
        <v>1083</v>
      </c>
      <c r="E1517" s="176" t="s">
        <v>14068</v>
      </c>
      <c r="F1517" s="176" t="s">
        <v>14069</v>
      </c>
      <c r="G1517" s="176" t="s">
        <v>7577</v>
      </c>
      <c r="H1517" s="176" t="s">
        <v>14069</v>
      </c>
      <c r="I1517" s="176" t="s">
        <v>6875</v>
      </c>
      <c r="J1517" s="176" t="s">
        <v>6875</v>
      </c>
      <c r="K1517" s="176" t="s">
        <v>6875</v>
      </c>
      <c r="L1517" s="176" t="s">
        <v>6917</v>
      </c>
    </row>
    <row r="1518" spans="1:12" ht="90" x14ac:dyDescent="0.25">
      <c r="A1518" s="177" t="s">
        <v>14072</v>
      </c>
      <c r="B1518" s="177" t="s">
        <v>14070</v>
      </c>
      <c r="C1518" s="177" t="s">
        <v>14071</v>
      </c>
      <c r="D1518" s="177" t="s">
        <v>1083</v>
      </c>
      <c r="E1518" s="177" t="s">
        <v>14073</v>
      </c>
      <c r="F1518" s="177" t="s">
        <v>14074</v>
      </c>
      <c r="G1518" s="177" t="s">
        <v>8091</v>
      </c>
      <c r="H1518" s="177" t="s">
        <v>14075</v>
      </c>
      <c r="I1518" s="177" t="s">
        <v>6875</v>
      </c>
      <c r="J1518" s="177" t="s">
        <v>6875</v>
      </c>
      <c r="K1518" s="177" t="s">
        <v>6875</v>
      </c>
      <c r="L1518" s="177" t="s">
        <v>6917</v>
      </c>
    </row>
    <row r="1519" spans="1:12" ht="56.25" x14ac:dyDescent="0.25">
      <c r="A1519" s="176" t="s">
        <v>14079</v>
      </c>
      <c r="B1519" s="176" t="s">
        <v>14076</v>
      </c>
      <c r="C1519" s="176" t="s">
        <v>14077</v>
      </c>
      <c r="D1519" s="176" t="s">
        <v>14078</v>
      </c>
      <c r="E1519" s="176" t="s">
        <v>9067</v>
      </c>
      <c r="F1519" s="176" t="s">
        <v>9068</v>
      </c>
      <c r="G1519" s="176" t="s">
        <v>7028</v>
      </c>
      <c r="H1519" s="176" t="s">
        <v>9068</v>
      </c>
      <c r="I1519" s="176" t="s">
        <v>6875</v>
      </c>
      <c r="J1519" s="176" t="s">
        <v>6875</v>
      </c>
      <c r="K1519" s="176" t="s">
        <v>6875</v>
      </c>
      <c r="L1519" s="176" t="s">
        <v>6917</v>
      </c>
    </row>
    <row r="1520" spans="1:12" ht="45" x14ac:dyDescent="0.25">
      <c r="A1520" s="177" t="s">
        <v>14083</v>
      </c>
      <c r="B1520" s="177" t="s">
        <v>14080</v>
      </c>
      <c r="C1520" s="177" t="s">
        <v>14081</v>
      </c>
      <c r="D1520" s="177" t="s">
        <v>14082</v>
      </c>
      <c r="E1520" s="177" t="s">
        <v>14084</v>
      </c>
      <c r="F1520" s="177" t="s">
        <v>14085</v>
      </c>
      <c r="G1520" s="177" t="s">
        <v>6994</v>
      </c>
      <c r="H1520" s="177" t="s">
        <v>14086</v>
      </c>
      <c r="I1520" s="177" t="s">
        <v>6875</v>
      </c>
      <c r="J1520" s="177" t="s">
        <v>6875</v>
      </c>
      <c r="K1520" s="177" t="s">
        <v>6875</v>
      </c>
      <c r="L1520" s="177" t="s">
        <v>6917</v>
      </c>
    </row>
    <row r="1521" spans="1:12" ht="45" x14ac:dyDescent="0.25">
      <c r="A1521" s="176" t="s">
        <v>1083</v>
      </c>
      <c r="B1521" s="176" t="s">
        <v>14087</v>
      </c>
      <c r="C1521" s="176" t="s">
        <v>14088</v>
      </c>
      <c r="D1521" s="176" t="s">
        <v>14089</v>
      </c>
      <c r="E1521" s="176" t="s">
        <v>6992</v>
      </c>
      <c r="F1521" s="176" t="s">
        <v>6993</v>
      </c>
      <c r="G1521" s="176" t="s">
        <v>6994</v>
      </c>
      <c r="H1521" s="176" t="s">
        <v>6995</v>
      </c>
      <c r="I1521" s="176" t="s">
        <v>6875</v>
      </c>
      <c r="J1521" s="176" t="s">
        <v>6875</v>
      </c>
      <c r="K1521" s="176" t="s">
        <v>6875</v>
      </c>
      <c r="L1521" s="176" t="s">
        <v>6917</v>
      </c>
    </row>
    <row r="1522" spans="1:12" ht="45" x14ac:dyDescent="0.25">
      <c r="A1522" s="177" t="s">
        <v>14093</v>
      </c>
      <c r="B1522" s="177" t="s">
        <v>14090</v>
      </c>
      <c r="C1522" s="177" t="s">
        <v>14091</v>
      </c>
      <c r="D1522" s="177" t="s">
        <v>14092</v>
      </c>
      <c r="E1522" s="177" t="s">
        <v>7403</v>
      </c>
      <c r="F1522" s="177" t="s">
        <v>7404</v>
      </c>
      <c r="G1522" s="177" t="s">
        <v>7028</v>
      </c>
      <c r="H1522" s="177" t="s">
        <v>7404</v>
      </c>
      <c r="I1522" s="177" t="s">
        <v>6875</v>
      </c>
      <c r="J1522" s="177" t="s">
        <v>6875</v>
      </c>
      <c r="K1522" s="177" t="s">
        <v>6875</v>
      </c>
      <c r="L1522" s="177" t="s">
        <v>6917</v>
      </c>
    </row>
    <row r="1523" spans="1:12" ht="67.5" x14ac:dyDescent="0.25">
      <c r="A1523" s="176" t="s">
        <v>14097</v>
      </c>
      <c r="B1523" s="176" t="s">
        <v>14094</v>
      </c>
      <c r="C1523" s="176" t="s">
        <v>14095</v>
      </c>
      <c r="D1523" s="176" t="s">
        <v>14096</v>
      </c>
      <c r="E1523" s="176" t="s">
        <v>13914</v>
      </c>
      <c r="F1523" s="176" t="s">
        <v>13915</v>
      </c>
      <c r="G1523" s="176" t="s">
        <v>7154</v>
      </c>
      <c r="H1523" s="176" t="s">
        <v>13916</v>
      </c>
      <c r="I1523" s="176" t="s">
        <v>6875</v>
      </c>
      <c r="J1523" s="176" t="s">
        <v>6875</v>
      </c>
      <c r="K1523" s="176" t="s">
        <v>6875</v>
      </c>
      <c r="L1523" s="176" t="s">
        <v>6917</v>
      </c>
    </row>
    <row r="1524" spans="1:12" ht="90" x14ac:dyDescent="0.25">
      <c r="A1524" s="177" t="s">
        <v>14101</v>
      </c>
      <c r="B1524" s="177" t="s">
        <v>14098</v>
      </c>
      <c r="C1524" s="177" t="s">
        <v>14099</v>
      </c>
      <c r="D1524" s="177" t="s">
        <v>14100</v>
      </c>
      <c r="E1524" s="177" t="s">
        <v>14102</v>
      </c>
      <c r="F1524" s="177" t="s">
        <v>14103</v>
      </c>
      <c r="G1524" s="177" t="s">
        <v>6975</v>
      </c>
      <c r="H1524" s="177" t="s">
        <v>14104</v>
      </c>
      <c r="I1524" s="177" t="s">
        <v>6875</v>
      </c>
      <c r="J1524" s="177" t="s">
        <v>6875</v>
      </c>
      <c r="K1524" s="177" t="s">
        <v>6875</v>
      </c>
      <c r="L1524" s="177" t="s">
        <v>6917</v>
      </c>
    </row>
    <row r="1525" spans="1:12" ht="33.75" x14ac:dyDescent="0.25">
      <c r="A1525" s="176" t="s">
        <v>1083</v>
      </c>
      <c r="B1525" s="176" t="s">
        <v>14105</v>
      </c>
      <c r="C1525" s="176" t="s">
        <v>14106</v>
      </c>
      <c r="D1525" s="176" t="s">
        <v>14107</v>
      </c>
      <c r="E1525" s="176" t="s">
        <v>9067</v>
      </c>
      <c r="F1525" s="176" t="s">
        <v>9068</v>
      </c>
      <c r="G1525" s="176" t="s">
        <v>7028</v>
      </c>
      <c r="H1525" s="176" t="s">
        <v>9068</v>
      </c>
      <c r="I1525" s="176" t="s">
        <v>6875</v>
      </c>
      <c r="J1525" s="176" t="s">
        <v>6875</v>
      </c>
      <c r="K1525" s="176" t="s">
        <v>6875</v>
      </c>
      <c r="L1525" s="176" t="s">
        <v>6917</v>
      </c>
    </row>
    <row r="1526" spans="1:12" ht="45" x14ac:dyDescent="0.25">
      <c r="A1526" s="177" t="s">
        <v>14111</v>
      </c>
      <c r="B1526" s="177" t="s">
        <v>14108</v>
      </c>
      <c r="C1526" s="177" t="s">
        <v>14109</v>
      </c>
      <c r="D1526" s="177" t="s">
        <v>14110</v>
      </c>
      <c r="E1526" s="177" t="s">
        <v>10622</v>
      </c>
      <c r="F1526" s="177" t="s">
        <v>10623</v>
      </c>
      <c r="G1526" s="177" t="s">
        <v>7324</v>
      </c>
      <c r="H1526" s="177" t="s">
        <v>10624</v>
      </c>
      <c r="I1526" s="177" t="s">
        <v>6875</v>
      </c>
      <c r="J1526" s="177" t="s">
        <v>6875</v>
      </c>
      <c r="K1526" s="177" t="s">
        <v>6875</v>
      </c>
      <c r="L1526" s="177" t="s">
        <v>6917</v>
      </c>
    </row>
    <row r="1527" spans="1:12" ht="22.5" x14ac:dyDescent="0.25">
      <c r="A1527" s="176" t="s">
        <v>14115</v>
      </c>
      <c r="B1527" s="176" t="s">
        <v>14112</v>
      </c>
      <c r="C1527" s="176" t="s">
        <v>14113</v>
      </c>
      <c r="D1527" s="176" t="s">
        <v>14114</v>
      </c>
      <c r="E1527" s="176" t="s">
        <v>7249</v>
      </c>
      <c r="F1527" s="176" t="s">
        <v>7250</v>
      </c>
      <c r="G1527" s="176" t="s">
        <v>7028</v>
      </c>
      <c r="H1527" s="176" t="s">
        <v>7250</v>
      </c>
      <c r="I1527" s="176" t="s">
        <v>6875</v>
      </c>
      <c r="J1527" s="176" t="s">
        <v>6875</v>
      </c>
      <c r="K1527" s="176" t="s">
        <v>6875</v>
      </c>
      <c r="L1527" s="176" t="s">
        <v>6917</v>
      </c>
    </row>
    <row r="1528" spans="1:12" ht="33.75" x14ac:dyDescent="0.25">
      <c r="A1528" s="177" t="s">
        <v>14119</v>
      </c>
      <c r="B1528" s="177" t="s">
        <v>14116</v>
      </c>
      <c r="C1528" s="177" t="s">
        <v>14117</v>
      </c>
      <c r="D1528" s="177" t="s">
        <v>14118</v>
      </c>
      <c r="E1528" s="177" t="s">
        <v>7589</v>
      </c>
      <c r="F1528" s="177" t="s">
        <v>7590</v>
      </c>
      <c r="G1528" s="177" t="s">
        <v>7591</v>
      </c>
      <c r="H1528" s="177" t="s">
        <v>7590</v>
      </c>
      <c r="I1528" s="177" t="s">
        <v>6875</v>
      </c>
      <c r="J1528" s="177" t="s">
        <v>6875</v>
      </c>
      <c r="K1528" s="177" t="s">
        <v>6875</v>
      </c>
      <c r="L1528" s="177" t="s">
        <v>6917</v>
      </c>
    </row>
    <row r="1529" spans="1:12" ht="45" x14ac:dyDescent="0.25">
      <c r="A1529" s="176" t="s">
        <v>14123</v>
      </c>
      <c r="B1529" s="176" t="s">
        <v>14120</v>
      </c>
      <c r="C1529" s="176" t="s">
        <v>14121</v>
      </c>
      <c r="D1529" s="176" t="s">
        <v>14122</v>
      </c>
      <c r="E1529" s="176" t="s">
        <v>7039</v>
      </c>
      <c r="F1529" s="176" t="s">
        <v>7040</v>
      </c>
      <c r="G1529" s="176" t="s">
        <v>7041</v>
      </c>
      <c r="H1529" s="176" t="s">
        <v>7040</v>
      </c>
      <c r="I1529" s="176" t="s">
        <v>6875</v>
      </c>
      <c r="J1529" s="176" t="s">
        <v>6875</v>
      </c>
      <c r="K1529" s="176" t="s">
        <v>6875</v>
      </c>
      <c r="L1529" s="176" t="s">
        <v>6917</v>
      </c>
    </row>
    <row r="1530" spans="1:12" ht="90" x14ac:dyDescent="0.25">
      <c r="A1530" s="177" t="s">
        <v>14127</v>
      </c>
      <c r="B1530" s="177" t="s">
        <v>14124</v>
      </c>
      <c r="C1530" s="177" t="s">
        <v>14125</v>
      </c>
      <c r="D1530" s="177" t="s">
        <v>14126</v>
      </c>
      <c r="E1530" s="177" t="s">
        <v>7039</v>
      </c>
      <c r="F1530" s="177" t="s">
        <v>7040</v>
      </c>
      <c r="G1530" s="177" t="s">
        <v>7041</v>
      </c>
      <c r="H1530" s="177" t="s">
        <v>7040</v>
      </c>
      <c r="I1530" s="177" t="s">
        <v>6875</v>
      </c>
      <c r="J1530" s="177" t="s">
        <v>6875</v>
      </c>
      <c r="K1530" s="177" t="s">
        <v>6875</v>
      </c>
      <c r="L1530" s="177" t="s">
        <v>6917</v>
      </c>
    </row>
    <row r="1531" spans="1:12" ht="33.75" x14ac:dyDescent="0.25">
      <c r="A1531" s="176" t="s">
        <v>14131</v>
      </c>
      <c r="B1531" s="176" t="s">
        <v>14128</v>
      </c>
      <c r="C1531" s="176" t="s">
        <v>14129</v>
      </c>
      <c r="D1531" s="176" t="s">
        <v>14130</v>
      </c>
      <c r="E1531" s="176" t="s">
        <v>8178</v>
      </c>
      <c r="F1531" s="176" t="s">
        <v>8179</v>
      </c>
      <c r="G1531" s="176" t="s">
        <v>7028</v>
      </c>
      <c r="H1531" s="176" t="s">
        <v>8179</v>
      </c>
      <c r="I1531" s="176" t="s">
        <v>6875</v>
      </c>
      <c r="J1531" s="176" t="s">
        <v>6875</v>
      </c>
      <c r="K1531" s="176" t="s">
        <v>6875</v>
      </c>
      <c r="L1531" s="176" t="s">
        <v>6917</v>
      </c>
    </row>
    <row r="1532" spans="1:12" ht="45" x14ac:dyDescent="0.25">
      <c r="A1532" s="177" t="s">
        <v>14135</v>
      </c>
      <c r="B1532" s="177" t="s">
        <v>14132</v>
      </c>
      <c r="C1532" s="177" t="s">
        <v>14133</v>
      </c>
      <c r="D1532" s="177" t="s">
        <v>14134</v>
      </c>
      <c r="E1532" s="177" t="s">
        <v>14136</v>
      </c>
      <c r="F1532" s="177" t="s">
        <v>14137</v>
      </c>
      <c r="G1532" s="177" t="s">
        <v>8186</v>
      </c>
      <c r="H1532" s="177" t="s">
        <v>14137</v>
      </c>
      <c r="I1532" s="177" t="s">
        <v>6875</v>
      </c>
      <c r="J1532" s="177" t="s">
        <v>6875</v>
      </c>
      <c r="K1532" s="177" t="s">
        <v>6875</v>
      </c>
      <c r="L1532" s="177" t="s">
        <v>6917</v>
      </c>
    </row>
    <row r="1533" spans="1:12" ht="33.75" x14ac:dyDescent="0.25">
      <c r="A1533" s="176" t="s">
        <v>14141</v>
      </c>
      <c r="B1533" s="176" t="s">
        <v>14138</v>
      </c>
      <c r="C1533" s="176" t="s">
        <v>14139</v>
      </c>
      <c r="D1533" s="176" t="s">
        <v>14140</v>
      </c>
      <c r="E1533" s="176" t="s">
        <v>8178</v>
      </c>
      <c r="F1533" s="176" t="s">
        <v>8179</v>
      </c>
      <c r="G1533" s="176" t="s">
        <v>7028</v>
      </c>
      <c r="H1533" s="176" t="s">
        <v>8179</v>
      </c>
      <c r="I1533" s="176" t="s">
        <v>6875</v>
      </c>
      <c r="J1533" s="176" t="s">
        <v>6875</v>
      </c>
      <c r="K1533" s="176" t="s">
        <v>6875</v>
      </c>
      <c r="L1533" s="176" t="s">
        <v>6917</v>
      </c>
    </row>
    <row r="1534" spans="1:12" ht="22.5" x14ac:dyDescent="0.25">
      <c r="A1534" s="177" t="s">
        <v>14145</v>
      </c>
      <c r="B1534" s="177" t="s">
        <v>14142</v>
      </c>
      <c r="C1534" s="177" t="s">
        <v>14143</v>
      </c>
      <c r="D1534" s="177" t="s">
        <v>14144</v>
      </c>
      <c r="E1534" s="177" t="s">
        <v>9136</v>
      </c>
      <c r="F1534" s="177" t="s">
        <v>14146</v>
      </c>
      <c r="G1534" s="177" t="s">
        <v>8091</v>
      </c>
      <c r="H1534" s="177" t="s">
        <v>14146</v>
      </c>
      <c r="I1534" s="177" t="s">
        <v>6875</v>
      </c>
      <c r="J1534" s="177" t="s">
        <v>6875</v>
      </c>
      <c r="K1534" s="177" t="s">
        <v>6875</v>
      </c>
      <c r="L1534" s="177" t="s">
        <v>6917</v>
      </c>
    </row>
    <row r="1535" spans="1:12" ht="22.5" x14ac:dyDescent="0.25">
      <c r="A1535" s="176" t="s">
        <v>14150</v>
      </c>
      <c r="B1535" s="176" t="s">
        <v>14147</v>
      </c>
      <c r="C1535" s="176" t="s">
        <v>14148</v>
      </c>
      <c r="D1535" s="176" t="s">
        <v>14149</v>
      </c>
      <c r="E1535" s="176" t="s">
        <v>7039</v>
      </c>
      <c r="F1535" s="176" t="s">
        <v>7040</v>
      </c>
      <c r="G1535" s="176" t="s">
        <v>7041</v>
      </c>
      <c r="H1535" s="176" t="s">
        <v>7040</v>
      </c>
      <c r="I1535" s="176" t="s">
        <v>6875</v>
      </c>
      <c r="J1535" s="176" t="s">
        <v>6875</v>
      </c>
      <c r="K1535" s="176" t="s">
        <v>6875</v>
      </c>
      <c r="L1535" s="176" t="s">
        <v>6917</v>
      </c>
    </row>
    <row r="1536" spans="1:12" ht="123.75" x14ac:dyDescent="0.25">
      <c r="A1536" s="177" t="s">
        <v>14154</v>
      </c>
      <c r="B1536" s="177" t="s">
        <v>14151</v>
      </c>
      <c r="C1536" s="177" t="s">
        <v>14152</v>
      </c>
      <c r="D1536" s="177" t="s">
        <v>14153</v>
      </c>
      <c r="E1536" s="177" t="s">
        <v>11198</v>
      </c>
      <c r="F1536" s="177" t="s">
        <v>11199</v>
      </c>
      <c r="G1536" s="177" t="s">
        <v>7028</v>
      </c>
      <c r="H1536" s="177" t="s">
        <v>11199</v>
      </c>
      <c r="I1536" s="177" t="s">
        <v>6875</v>
      </c>
      <c r="J1536" s="177" t="s">
        <v>6875</v>
      </c>
      <c r="K1536" s="177" t="s">
        <v>6875</v>
      </c>
      <c r="L1536" s="177" t="s">
        <v>6917</v>
      </c>
    </row>
    <row r="1537" spans="1:12" ht="56.25" x14ac:dyDescent="0.25">
      <c r="A1537" s="176" t="s">
        <v>14158</v>
      </c>
      <c r="B1537" s="176" t="s">
        <v>14155</v>
      </c>
      <c r="C1537" s="176" t="s">
        <v>14156</v>
      </c>
      <c r="D1537" s="176" t="s">
        <v>14157</v>
      </c>
      <c r="E1537" s="176" t="s">
        <v>7039</v>
      </c>
      <c r="F1537" s="176" t="s">
        <v>7040</v>
      </c>
      <c r="G1537" s="176" t="s">
        <v>7041</v>
      </c>
      <c r="H1537" s="176" t="s">
        <v>7040</v>
      </c>
      <c r="I1537" s="176" t="s">
        <v>6875</v>
      </c>
      <c r="J1537" s="176" t="s">
        <v>6875</v>
      </c>
      <c r="K1537" s="176" t="s">
        <v>6875</v>
      </c>
      <c r="L1537" s="176" t="s">
        <v>6917</v>
      </c>
    </row>
    <row r="1538" spans="1:12" ht="101.25" x14ac:dyDescent="0.25">
      <c r="A1538" s="177" t="s">
        <v>14162</v>
      </c>
      <c r="B1538" s="177" t="s">
        <v>14159</v>
      </c>
      <c r="C1538" s="177" t="s">
        <v>14160</v>
      </c>
      <c r="D1538" s="177" t="s">
        <v>14161</v>
      </c>
      <c r="E1538" s="177" t="s">
        <v>14163</v>
      </c>
      <c r="F1538" s="177" t="s">
        <v>14164</v>
      </c>
      <c r="G1538" s="177" t="s">
        <v>14165</v>
      </c>
      <c r="H1538" s="177" t="s">
        <v>14166</v>
      </c>
      <c r="I1538" s="177" t="s">
        <v>6875</v>
      </c>
      <c r="J1538" s="177" t="s">
        <v>7099</v>
      </c>
      <c r="K1538" s="177" t="s">
        <v>6875</v>
      </c>
      <c r="L1538" s="177" t="s">
        <v>6984</v>
      </c>
    </row>
    <row r="1539" spans="1:12" ht="45" x14ac:dyDescent="0.25">
      <c r="A1539" s="176" t="s">
        <v>14170</v>
      </c>
      <c r="B1539" s="176" t="s">
        <v>14167</v>
      </c>
      <c r="C1539" s="176" t="s">
        <v>14168</v>
      </c>
      <c r="D1539" s="176" t="s">
        <v>14169</v>
      </c>
      <c r="E1539" s="176" t="s">
        <v>7039</v>
      </c>
      <c r="F1539" s="176" t="s">
        <v>7040</v>
      </c>
      <c r="G1539" s="176" t="s">
        <v>7041</v>
      </c>
      <c r="H1539" s="176" t="s">
        <v>7040</v>
      </c>
      <c r="I1539" s="176" t="s">
        <v>6875</v>
      </c>
      <c r="J1539" s="176" t="s">
        <v>6875</v>
      </c>
      <c r="K1539" s="176" t="s">
        <v>6875</v>
      </c>
      <c r="L1539" s="176" t="s">
        <v>6917</v>
      </c>
    </row>
    <row r="1540" spans="1:12" ht="56.25" x14ac:dyDescent="0.25">
      <c r="A1540" s="177" t="s">
        <v>14174</v>
      </c>
      <c r="B1540" s="177" t="s">
        <v>14171</v>
      </c>
      <c r="C1540" s="177" t="s">
        <v>14172</v>
      </c>
      <c r="D1540" s="177" t="s">
        <v>14173</v>
      </c>
      <c r="E1540" s="177" t="s">
        <v>10622</v>
      </c>
      <c r="F1540" s="177" t="s">
        <v>10623</v>
      </c>
      <c r="G1540" s="177" t="s">
        <v>7324</v>
      </c>
      <c r="H1540" s="177" t="s">
        <v>10624</v>
      </c>
      <c r="I1540" s="177" t="s">
        <v>6875</v>
      </c>
      <c r="J1540" s="177" t="s">
        <v>6875</v>
      </c>
      <c r="K1540" s="177" t="s">
        <v>6875</v>
      </c>
      <c r="L1540" s="177" t="s">
        <v>6917</v>
      </c>
    </row>
    <row r="1541" spans="1:12" ht="56.25" x14ac:dyDescent="0.25">
      <c r="A1541" s="176" t="s">
        <v>1083</v>
      </c>
      <c r="B1541" s="176" t="s">
        <v>14175</v>
      </c>
      <c r="C1541" s="176" t="s">
        <v>14176</v>
      </c>
      <c r="D1541" s="176" t="s">
        <v>14177</v>
      </c>
      <c r="E1541" s="176" t="s">
        <v>7914</v>
      </c>
      <c r="F1541" s="176" t="s">
        <v>7915</v>
      </c>
      <c r="G1541" s="176" t="s">
        <v>7028</v>
      </c>
      <c r="H1541" s="176" t="s">
        <v>7915</v>
      </c>
      <c r="I1541" s="176" t="s">
        <v>6875</v>
      </c>
      <c r="J1541" s="176" t="s">
        <v>6875</v>
      </c>
      <c r="K1541" s="176" t="s">
        <v>6875</v>
      </c>
      <c r="L1541" s="176" t="s">
        <v>6917</v>
      </c>
    </row>
    <row r="1542" spans="1:12" ht="146.25" x14ac:dyDescent="0.25">
      <c r="A1542" s="177" t="s">
        <v>1083</v>
      </c>
      <c r="B1542" s="177" t="s">
        <v>14178</v>
      </c>
      <c r="C1542" s="177" t="s">
        <v>14179</v>
      </c>
      <c r="D1542" s="177" t="s">
        <v>14180</v>
      </c>
      <c r="E1542" s="177" t="s">
        <v>7271</v>
      </c>
      <c r="F1542" s="177" t="s">
        <v>7272</v>
      </c>
      <c r="G1542" s="177" t="s">
        <v>6994</v>
      </c>
      <c r="H1542" s="177" t="s">
        <v>7272</v>
      </c>
      <c r="I1542" s="177" t="s">
        <v>6875</v>
      </c>
      <c r="J1542" s="177" t="s">
        <v>6875</v>
      </c>
      <c r="K1542" s="177" t="s">
        <v>6875</v>
      </c>
      <c r="L1542" s="177" t="s">
        <v>6917</v>
      </c>
    </row>
    <row r="1543" spans="1:12" ht="90" x14ac:dyDescent="0.25">
      <c r="A1543" s="176" t="s">
        <v>14184</v>
      </c>
      <c r="B1543" s="176" t="s">
        <v>14181</v>
      </c>
      <c r="C1543" s="176" t="s">
        <v>14182</v>
      </c>
      <c r="D1543" s="176" t="s">
        <v>14183</v>
      </c>
      <c r="E1543" s="176" t="s">
        <v>14185</v>
      </c>
      <c r="F1543" s="176" t="s">
        <v>14186</v>
      </c>
      <c r="G1543" s="176" t="s">
        <v>6929</v>
      </c>
      <c r="H1543" s="176" t="s">
        <v>14187</v>
      </c>
      <c r="I1543" s="176" t="s">
        <v>6875</v>
      </c>
      <c r="J1543" s="176" t="s">
        <v>14188</v>
      </c>
      <c r="K1543" s="176" t="s">
        <v>6875</v>
      </c>
      <c r="L1543" s="176" t="s">
        <v>9118</v>
      </c>
    </row>
    <row r="1544" spans="1:12" ht="78.75" x14ac:dyDescent="0.25">
      <c r="A1544" s="177" t="s">
        <v>14192</v>
      </c>
      <c r="B1544" s="177" t="s">
        <v>14189</v>
      </c>
      <c r="C1544" s="177" t="s">
        <v>14190</v>
      </c>
      <c r="D1544" s="177" t="s">
        <v>14191</v>
      </c>
      <c r="E1544" s="177" t="s">
        <v>14193</v>
      </c>
      <c r="F1544" s="177" t="s">
        <v>14194</v>
      </c>
      <c r="G1544" s="177" t="s">
        <v>7880</v>
      </c>
      <c r="H1544" s="177" t="s">
        <v>14195</v>
      </c>
      <c r="I1544" s="177" t="s">
        <v>6875</v>
      </c>
      <c r="J1544" s="177" t="s">
        <v>8188</v>
      </c>
      <c r="K1544" s="177" t="s">
        <v>6875</v>
      </c>
      <c r="L1544" s="177" t="s">
        <v>9118</v>
      </c>
    </row>
    <row r="1545" spans="1:12" ht="67.5" x14ac:dyDescent="0.25">
      <c r="A1545" s="176" t="s">
        <v>14198</v>
      </c>
      <c r="B1545" s="176" t="s">
        <v>14196</v>
      </c>
      <c r="C1545" s="176" t="s">
        <v>14197</v>
      </c>
      <c r="D1545" s="176" t="s">
        <v>6875</v>
      </c>
      <c r="E1545" s="176" t="s">
        <v>14199</v>
      </c>
      <c r="F1545" s="176" t="s">
        <v>14200</v>
      </c>
      <c r="G1545" s="176" t="s">
        <v>7097</v>
      </c>
      <c r="H1545" s="176" t="s">
        <v>14201</v>
      </c>
      <c r="I1545" s="176" t="s">
        <v>6875</v>
      </c>
      <c r="J1545" s="176" t="s">
        <v>12807</v>
      </c>
      <c r="K1545" s="176" t="s">
        <v>6875</v>
      </c>
      <c r="L1545" s="176" t="s">
        <v>958</v>
      </c>
    </row>
    <row r="1546" spans="1:12" ht="67.5" x14ac:dyDescent="0.25">
      <c r="A1546" s="177" t="s">
        <v>14204</v>
      </c>
      <c r="B1546" s="177" t="s">
        <v>14202</v>
      </c>
      <c r="C1546" s="177" t="s">
        <v>14203</v>
      </c>
      <c r="D1546" s="177" t="s">
        <v>6875</v>
      </c>
      <c r="E1546" s="177" t="s">
        <v>14205</v>
      </c>
      <c r="F1546" s="177" t="s">
        <v>14206</v>
      </c>
      <c r="G1546" s="177" t="s">
        <v>7097</v>
      </c>
      <c r="H1546" s="177" t="s">
        <v>14207</v>
      </c>
      <c r="I1546" s="177" t="s">
        <v>6875</v>
      </c>
      <c r="J1546" s="177" t="s">
        <v>6875</v>
      </c>
      <c r="K1546" s="177" t="s">
        <v>6875</v>
      </c>
      <c r="L1546" s="177" t="s">
        <v>10650</v>
      </c>
    </row>
    <row r="1547" spans="1:12" ht="90" x14ac:dyDescent="0.25">
      <c r="A1547" s="176" t="s">
        <v>14211</v>
      </c>
      <c r="B1547" s="176" t="s">
        <v>14208</v>
      </c>
      <c r="C1547" s="176" t="s">
        <v>14209</v>
      </c>
      <c r="D1547" s="176" t="s">
        <v>14210</v>
      </c>
      <c r="E1547" s="176" t="s">
        <v>9136</v>
      </c>
      <c r="F1547" s="176" t="s">
        <v>10635</v>
      </c>
      <c r="G1547" s="176" t="s">
        <v>8091</v>
      </c>
      <c r="H1547" s="176" t="s">
        <v>10635</v>
      </c>
      <c r="I1547" s="176" t="s">
        <v>6875</v>
      </c>
      <c r="J1547" s="176" t="s">
        <v>6875</v>
      </c>
      <c r="K1547" s="176" t="s">
        <v>6875</v>
      </c>
      <c r="L1547" s="176" t="s">
        <v>10650</v>
      </c>
    </row>
    <row r="1548" spans="1:12" ht="146.25" x14ac:dyDescent="0.25">
      <c r="A1548" s="177" t="s">
        <v>14215</v>
      </c>
      <c r="B1548" s="177" t="s">
        <v>14212</v>
      </c>
      <c r="C1548" s="177" t="s">
        <v>14213</v>
      </c>
      <c r="D1548" s="177" t="s">
        <v>14214</v>
      </c>
      <c r="E1548" s="177" t="s">
        <v>7026</v>
      </c>
      <c r="F1548" s="177" t="s">
        <v>7027</v>
      </c>
      <c r="G1548" s="177" t="s">
        <v>7028</v>
      </c>
      <c r="H1548" s="177" t="s">
        <v>7027</v>
      </c>
      <c r="I1548" s="177" t="s">
        <v>6875</v>
      </c>
      <c r="J1548" s="177" t="s">
        <v>6875</v>
      </c>
      <c r="K1548" s="177" t="s">
        <v>6875</v>
      </c>
      <c r="L1548" s="177" t="s">
        <v>9728</v>
      </c>
    </row>
    <row r="1549" spans="1:12" ht="78.75" x14ac:dyDescent="0.25">
      <c r="A1549" s="176" t="s">
        <v>14218</v>
      </c>
      <c r="B1549" s="176" t="s">
        <v>14216</v>
      </c>
      <c r="C1549" s="176" t="s">
        <v>14217</v>
      </c>
      <c r="D1549" s="176" t="s">
        <v>6875</v>
      </c>
      <c r="E1549" s="176" t="s">
        <v>14219</v>
      </c>
      <c r="F1549" s="176" t="s">
        <v>14220</v>
      </c>
      <c r="G1549" s="176" t="s">
        <v>7097</v>
      </c>
      <c r="H1549" s="176" t="s">
        <v>14221</v>
      </c>
      <c r="I1549" s="176" t="s">
        <v>6875</v>
      </c>
      <c r="J1549" s="176" t="s">
        <v>14222</v>
      </c>
      <c r="K1549" s="176" t="s">
        <v>6875</v>
      </c>
      <c r="L1549" s="176" t="s">
        <v>9728</v>
      </c>
    </row>
    <row r="1550" spans="1:12" ht="101.25" x14ac:dyDescent="0.25">
      <c r="A1550" s="177" t="s">
        <v>1453</v>
      </c>
      <c r="B1550" s="177" t="s">
        <v>14223</v>
      </c>
      <c r="C1550" s="177" t="s">
        <v>14224</v>
      </c>
      <c r="D1550" s="177" t="s">
        <v>1454</v>
      </c>
      <c r="E1550" s="177" t="s">
        <v>7901</v>
      </c>
      <c r="F1550" s="177" t="s">
        <v>7849</v>
      </c>
      <c r="G1550" s="177" t="s">
        <v>7465</v>
      </c>
      <c r="H1550" s="177" t="s">
        <v>7849</v>
      </c>
      <c r="I1550" s="177" t="s">
        <v>6875</v>
      </c>
      <c r="J1550" s="177" t="s">
        <v>14225</v>
      </c>
      <c r="K1550" s="177" t="s">
        <v>7113</v>
      </c>
      <c r="L1550" s="177" t="s">
        <v>857</v>
      </c>
    </row>
    <row r="1551" spans="1:12" ht="101.25" x14ac:dyDescent="0.25">
      <c r="A1551" s="176" t="s">
        <v>788</v>
      </c>
      <c r="B1551" s="176" t="s">
        <v>14226</v>
      </c>
      <c r="C1551" s="176" t="s">
        <v>14227</v>
      </c>
      <c r="D1551" s="176" t="s">
        <v>14228</v>
      </c>
      <c r="E1551" s="176" t="s">
        <v>14229</v>
      </c>
      <c r="F1551" s="176" t="s">
        <v>14230</v>
      </c>
      <c r="G1551" s="176" t="s">
        <v>6883</v>
      </c>
      <c r="H1551" s="176" t="s">
        <v>14230</v>
      </c>
      <c r="I1551" s="176" t="s">
        <v>6875</v>
      </c>
      <c r="J1551" s="176" t="s">
        <v>14231</v>
      </c>
      <c r="K1551" s="176" t="s">
        <v>7113</v>
      </c>
      <c r="L1551" s="176" t="s">
        <v>857</v>
      </c>
    </row>
    <row r="1552" spans="1:12" ht="67.5" x14ac:dyDescent="0.25">
      <c r="A1552" s="177" t="s">
        <v>14235</v>
      </c>
      <c r="B1552" s="177" t="s">
        <v>14232</v>
      </c>
      <c r="C1552" s="177" t="s">
        <v>14233</v>
      </c>
      <c r="D1552" s="177" t="s">
        <v>14234</v>
      </c>
      <c r="E1552" s="177" t="s">
        <v>14236</v>
      </c>
      <c r="F1552" s="177" t="s">
        <v>14237</v>
      </c>
      <c r="G1552" s="177" t="s">
        <v>8905</v>
      </c>
      <c r="H1552" s="177" t="s">
        <v>14237</v>
      </c>
      <c r="I1552" s="177" t="s">
        <v>6875</v>
      </c>
      <c r="J1552" s="177" t="s">
        <v>14238</v>
      </c>
      <c r="K1552" s="177" t="s">
        <v>6875</v>
      </c>
      <c r="L1552" s="177" t="s">
        <v>6884</v>
      </c>
    </row>
    <row r="1553" spans="1:12" ht="45" x14ac:dyDescent="0.25">
      <c r="A1553" s="176" t="s">
        <v>14242</v>
      </c>
      <c r="B1553" s="176" t="s">
        <v>14239</v>
      </c>
      <c r="C1553" s="176" t="s">
        <v>14240</v>
      </c>
      <c r="D1553" s="176" t="s">
        <v>14241</v>
      </c>
      <c r="E1553" s="176" t="s">
        <v>10805</v>
      </c>
      <c r="F1553" s="176" t="s">
        <v>8874</v>
      </c>
      <c r="G1553" s="176" t="s">
        <v>7618</v>
      </c>
      <c r="H1553" s="176" t="s">
        <v>8875</v>
      </c>
      <c r="I1553" s="176" t="s">
        <v>6875</v>
      </c>
      <c r="J1553" s="176" t="s">
        <v>9207</v>
      </c>
      <c r="K1553" s="176" t="s">
        <v>6875</v>
      </c>
      <c r="L1553" s="176" t="s">
        <v>857</v>
      </c>
    </row>
    <row r="1554" spans="1:12" ht="45" x14ac:dyDescent="0.25">
      <c r="A1554" s="177" t="s">
        <v>14246</v>
      </c>
      <c r="B1554" s="177" t="s">
        <v>14243</v>
      </c>
      <c r="C1554" s="177" t="s">
        <v>14244</v>
      </c>
      <c r="D1554" s="177" t="s">
        <v>14245</v>
      </c>
      <c r="E1554" s="177" t="s">
        <v>14247</v>
      </c>
      <c r="F1554" s="177" t="s">
        <v>14248</v>
      </c>
      <c r="G1554" s="177" t="s">
        <v>6994</v>
      </c>
      <c r="H1554" s="177" t="s">
        <v>14249</v>
      </c>
      <c r="I1554" s="177" t="s">
        <v>6875</v>
      </c>
      <c r="J1554" s="177" t="s">
        <v>6875</v>
      </c>
      <c r="K1554" s="177" t="s">
        <v>6875</v>
      </c>
      <c r="L1554" s="177" t="s">
        <v>857</v>
      </c>
    </row>
    <row r="1555" spans="1:12" ht="33.75" x14ac:dyDescent="0.25">
      <c r="A1555" s="176" t="s">
        <v>1402</v>
      </c>
      <c r="B1555" s="176" t="s">
        <v>14250</v>
      </c>
      <c r="C1555" s="176" t="s">
        <v>14251</v>
      </c>
      <c r="D1555" s="176" t="s">
        <v>1403</v>
      </c>
      <c r="E1555" s="176" t="s">
        <v>7634</v>
      </c>
      <c r="F1555" s="176" t="s">
        <v>7635</v>
      </c>
      <c r="G1555" s="176" t="s">
        <v>7028</v>
      </c>
      <c r="H1555" s="176" t="s">
        <v>7635</v>
      </c>
      <c r="I1555" s="176" t="s">
        <v>6875</v>
      </c>
      <c r="J1555" s="176" t="s">
        <v>7671</v>
      </c>
      <c r="K1555" s="176" t="s">
        <v>6875</v>
      </c>
      <c r="L1555" s="176" t="s">
        <v>857</v>
      </c>
    </row>
    <row r="1556" spans="1:12" ht="56.25" x14ac:dyDescent="0.25">
      <c r="A1556" s="177" t="s">
        <v>1083</v>
      </c>
      <c r="B1556" s="177" t="s">
        <v>14252</v>
      </c>
      <c r="C1556" s="177" t="s">
        <v>14253</v>
      </c>
      <c r="D1556" s="177" t="s">
        <v>1083</v>
      </c>
      <c r="E1556" s="177" t="s">
        <v>7634</v>
      </c>
      <c r="F1556" s="177" t="s">
        <v>7635</v>
      </c>
      <c r="G1556" s="177" t="s">
        <v>7028</v>
      </c>
      <c r="H1556" s="177" t="s">
        <v>7635</v>
      </c>
      <c r="I1556" s="177" t="s">
        <v>6875</v>
      </c>
      <c r="J1556" s="177" t="s">
        <v>7671</v>
      </c>
      <c r="K1556" s="177" t="s">
        <v>6931</v>
      </c>
      <c r="L1556" s="177" t="s">
        <v>6884</v>
      </c>
    </row>
    <row r="1557" spans="1:12" ht="123.75" x14ac:dyDescent="0.25">
      <c r="A1557" s="176" t="s">
        <v>1655</v>
      </c>
      <c r="B1557" s="176" t="s">
        <v>14254</v>
      </c>
      <c r="C1557" s="176" t="s">
        <v>14255</v>
      </c>
      <c r="D1557" s="176" t="s">
        <v>14256</v>
      </c>
      <c r="E1557" s="176" t="s">
        <v>14257</v>
      </c>
      <c r="F1557" s="176" t="s">
        <v>14258</v>
      </c>
      <c r="G1557" s="176" t="s">
        <v>7889</v>
      </c>
      <c r="H1557" s="176" t="s">
        <v>14258</v>
      </c>
      <c r="I1557" s="176" t="s">
        <v>6875</v>
      </c>
      <c r="J1557" s="176" t="s">
        <v>14259</v>
      </c>
      <c r="K1557" s="176" t="s">
        <v>6875</v>
      </c>
      <c r="L1557" s="176" t="s">
        <v>857</v>
      </c>
    </row>
    <row r="1558" spans="1:12" ht="78.75" x14ac:dyDescent="0.25">
      <c r="A1558" s="177" t="s">
        <v>2669</v>
      </c>
      <c r="B1558" s="177" t="s">
        <v>14260</v>
      </c>
      <c r="C1558" s="177" t="s">
        <v>14261</v>
      </c>
      <c r="D1558" s="177" t="s">
        <v>14262</v>
      </c>
      <c r="E1558" s="177" t="s">
        <v>14263</v>
      </c>
      <c r="F1558" s="177" t="s">
        <v>14264</v>
      </c>
      <c r="G1558" s="177" t="s">
        <v>7002</v>
      </c>
      <c r="H1558" s="177" t="s">
        <v>14264</v>
      </c>
      <c r="I1558" s="177" t="s">
        <v>6875</v>
      </c>
      <c r="J1558" s="177" t="s">
        <v>6875</v>
      </c>
      <c r="K1558" s="177" t="s">
        <v>6875</v>
      </c>
      <c r="L1558" s="177" t="s">
        <v>857</v>
      </c>
    </row>
    <row r="1559" spans="1:12" ht="78.75" x14ac:dyDescent="0.25">
      <c r="A1559" s="176" t="s">
        <v>14268</v>
      </c>
      <c r="B1559" s="176" t="s">
        <v>14265</v>
      </c>
      <c r="C1559" s="176" t="s">
        <v>14266</v>
      </c>
      <c r="D1559" s="176" t="s">
        <v>14267</v>
      </c>
      <c r="E1559" s="176" t="s">
        <v>7848</v>
      </c>
      <c r="F1559" s="176" t="s">
        <v>7849</v>
      </c>
      <c r="G1559" s="176" t="s">
        <v>7465</v>
      </c>
      <c r="H1559" s="176" t="s">
        <v>7849</v>
      </c>
      <c r="I1559" s="176" t="s">
        <v>6875</v>
      </c>
      <c r="J1559" s="176" t="s">
        <v>10700</v>
      </c>
      <c r="K1559" s="176" t="s">
        <v>6875</v>
      </c>
      <c r="L1559" s="176" t="s">
        <v>857</v>
      </c>
    </row>
    <row r="1560" spans="1:12" ht="45" x14ac:dyDescent="0.25">
      <c r="A1560" s="177" t="s">
        <v>14272</v>
      </c>
      <c r="B1560" s="177" t="s">
        <v>14269</v>
      </c>
      <c r="C1560" s="177" t="s">
        <v>14270</v>
      </c>
      <c r="D1560" s="177" t="s">
        <v>14271</v>
      </c>
      <c r="E1560" s="177" t="s">
        <v>11619</v>
      </c>
      <c r="F1560" s="177" t="s">
        <v>11620</v>
      </c>
      <c r="G1560" s="177" t="s">
        <v>6883</v>
      </c>
      <c r="H1560" s="177" t="s">
        <v>14273</v>
      </c>
      <c r="I1560" s="177" t="s">
        <v>6901</v>
      </c>
      <c r="J1560" s="177" t="s">
        <v>6875</v>
      </c>
      <c r="K1560" s="177" t="s">
        <v>6875</v>
      </c>
      <c r="L1560" s="177" t="s">
        <v>857</v>
      </c>
    </row>
    <row r="1561" spans="1:12" ht="67.5" x14ac:dyDescent="0.25">
      <c r="A1561" s="176" t="s">
        <v>2771</v>
      </c>
      <c r="B1561" s="176" t="s">
        <v>14274</v>
      </c>
      <c r="C1561" s="176" t="s">
        <v>14275</v>
      </c>
      <c r="D1561" s="176" t="s">
        <v>14276</v>
      </c>
      <c r="E1561" s="176" t="s">
        <v>14277</v>
      </c>
      <c r="F1561" s="176" t="s">
        <v>14278</v>
      </c>
      <c r="G1561" s="176" t="s">
        <v>7035</v>
      </c>
      <c r="H1561" s="176" t="s">
        <v>14278</v>
      </c>
      <c r="I1561" s="176" t="s">
        <v>6875</v>
      </c>
      <c r="J1561" s="176" t="s">
        <v>6875</v>
      </c>
      <c r="K1561" s="176" t="s">
        <v>6875</v>
      </c>
      <c r="L1561" s="176" t="s">
        <v>6884</v>
      </c>
    </row>
    <row r="1562" spans="1:12" ht="22.5" x14ac:dyDescent="0.25">
      <c r="A1562" s="177" t="s">
        <v>14282</v>
      </c>
      <c r="B1562" s="177" t="s">
        <v>14279</v>
      </c>
      <c r="C1562" s="177" t="s">
        <v>14280</v>
      </c>
      <c r="D1562" s="177" t="s">
        <v>14281</v>
      </c>
      <c r="E1562" s="177" t="s">
        <v>11644</v>
      </c>
      <c r="F1562" s="177" t="s">
        <v>11645</v>
      </c>
      <c r="G1562" s="177" t="s">
        <v>6891</v>
      </c>
      <c r="H1562" s="177" t="s">
        <v>11645</v>
      </c>
      <c r="I1562" s="177" t="s">
        <v>6875</v>
      </c>
      <c r="J1562" s="177" t="s">
        <v>6875</v>
      </c>
      <c r="K1562" s="177" t="s">
        <v>6875</v>
      </c>
      <c r="L1562" s="177" t="s">
        <v>857</v>
      </c>
    </row>
    <row r="1563" spans="1:12" ht="67.5" x14ac:dyDescent="0.25">
      <c r="A1563" s="176" t="s">
        <v>6701</v>
      </c>
      <c r="B1563" s="176" t="s">
        <v>14283</v>
      </c>
      <c r="C1563" s="176" t="s">
        <v>14284</v>
      </c>
      <c r="D1563" s="176" t="s">
        <v>14285</v>
      </c>
      <c r="E1563" s="176" t="s">
        <v>14286</v>
      </c>
      <c r="F1563" s="176" t="s">
        <v>14287</v>
      </c>
      <c r="G1563" s="176" t="s">
        <v>7721</v>
      </c>
      <c r="H1563" s="176" t="s">
        <v>14288</v>
      </c>
      <c r="I1563" s="176" t="s">
        <v>6875</v>
      </c>
      <c r="J1563" s="176" t="s">
        <v>6875</v>
      </c>
      <c r="K1563" s="176" t="s">
        <v>6875</v>
      </c>
      <c r="L1563" s="176" t="s">
        <v>857</v>
      </c>
    </row>
    <row r="1564" spans="1:12" ht="67.5" x14ac:dyDescent="0.25">
      <c r="A1564" s="177" t="s">
        <v>14292</v>
      </c>
      <c r="B1564" s="177" t="s">
        <v>14289</v>
      </c>
      <c r="C1564" s="177" t="s">
        <v>14290</v>
      </c>
      <c r="D1564" s="177" t="s">
        <v>14291</v>
      </c>
      <c r="E1564" s="177" t="s">
        <v>14293</v>
      </c>
      <c r="F1564" s="177" t="s">
        <v>14294</v>
      </c>
      <c r="G1564" s="177" t="s">
        <v>7721</v>
      </c>
      <c r="H1564" s="177" t="s">
        <v>14295</v>
      </c>
      <c r="I1564" s="177" t="s">
        <v>6875</v>
      </c>
      <c r="J1564" s="177" t="s">
        <v>6875</v>
      </c>
      <c r="K1564" s="177" t="s">
        <v>6875</v>
      </c>
      <c r="L1564" s="177" t="s">
        <v>857</v>
      </c>
    </row>
    <row r="1565" spans="1:12" ht="56.25" x14ac:dyDescent="0.25">
      <c r="A1565" s="176" t="s">
        <v>14299</v>
      </c>
      <c r="B1565" s="176" t="s">
        <v>14296</v>
      </c>
      <c r="C1565" s="176" t="s">
        <v>14297</v>
      </c>
      <c r="D1565" s="176" t="s">
        <v>14298</v>
      </c>
      <c r="E1565" s="176" t="s">
        <v>14300</v>
      </c>
      <c r="F1565" s="176" t="s">
        <v>14301</v>
      </c>
      <c r="G1565" s="176" t="s">
        <v>7721</v>
      </c>
      <c r="H1565" s="176" t="s">
        <v>14302</v>
      </c>
      <c r="I1565" s="176" t="s">
        <v>6875</v>
      </c>
      <c r="J1565" s="176" t="s">
        <v>6875</v>
      </c>
      <c r="K1565" s="176" t="s">
        <v>7231</v>
      </c>
      <c r="L1565" s="176" t="s">
        <v>857</v>
      </c>
    </row>
    <row r="1566" spans="1:12" ht="45" x14ac:dyDescent="0.25">
      <c r="A1566" s="177" t="s">
        <v>14306</v>
      </c>
      <c r="B1566" s="177" t="s">
        <v>14303</v>
      </c>
      <c r="C1566" s="177" t="s">
        <v>14304</v>
      </c>
      <c r="D1566" s="177" t="s">
        <v>14305</v>
      </c>
      <c r="E1566" s="177" t="s">
        <v>8165</v>
      </c>
      <c r="F1566" s="177" t="s">
        <v>14307</v>
      </c>
      <c r="G1566" s="177" t="s">
        <v>7721</v>
      </c>
      <c r="H1566" s="177" t="s">
        <v>14308</v>
      </c>
      <c r="I1566" s="177" t="s">
        <v>6875</v>
      </c>
      <c r="J1566" s="177" t="s">
        <v>6875</v>
      </c>
      <c r="K1566" s="177" t="s">
        <v>7231</v>
      </c>
      <c r="L1566" s="177" t="s">
        <v>857</v>
      </c>
    </row>
    <row r="1567" spans="1:12" ht="45" x14ac:dyDescent="0.25">
      <c r="A1567" s="176" t="s">
        <v>14312</v>
      </c>
      <c r="B1567" s="176" t="s">
        <v>14309</v>
      </c>
      <c r="C1567" s="176" t="s">
        <v>14310</v>
      </c>
      <c r="D1567" s="176" t="s">
        <v>14311</v>
      </c>
      <c r="E1567" s="176" t="s">
        <v>8165</v>
      </c>
      <c r="F1567" s="176" t="s">
        <v>14307</v>
      </c>
      <c r="G1567" s="176" t="s">
        <v>7721</v>
      </c>
      <c r="H1567" s="176" t="s">
        <v>14308</v>
      </c>
      <c r="I1567" s="176" t="s">
        <v>6875</v>
      </c>
      <c r="J1567" s="176" t="s">
        <v>6875</v>
      </c>
      <c r="K1567" s="176" t="s">
        <v>7231</v>
      </c>
      <c r="L1567" s="176" t="s">
        <v>857</v>
      </c>
    </row>
    <row r="1568" spans="1:12" ht="67.5" x14ac:dyDescent="0.25">
      <c r="A1568" s="177" t="s">
        <v>14316</v>
      </c>
      <c r="B1568" s="177" t="s">
        <v>14313</v>
      </c>
      <c r="C1568" s="177" t="s">
        <v>14314</v>
      </c>
      <c r="D1568" s="177" t="s">
        <v>14315</v>
      </c>
      <c r="E1568" s="177" t="s">
        <v>14317</v>
      </c>
      <c r="F1568" s="177" t="s">
        <v>14318</v>
      </c>
      <c r="G1568" s="177" t="s">
        <v>14319</v>
      </c>
      <c r="H1568" s="177" t="s">
        <v>14318</v>
      </c>
      <c r="I1568" s="177" t="s">
        <v>6875</v>
      </c>
      <c r="J1568" s="177" t="s">
        <v>6875</v>
      </c>
      <c r="K1568" s="177" t="s">
        <v>6875</v>
      </c>
      <c r="L1568" s="177" t="s">
        <v>857</v>
      </c>
    </row>
    <row r="1569" spans="1:12" ht="56.25" x14ac:dyDescent="0.25">
      <c r="A1569" s="176" t="s">
        <v>14323</v>
      </c>
      <c r="B1569" s="176" t="s">
        <v>14320</v>
      </c>
      <c r="C1569" s="176" t="s">
        <v>14321</v>
      </c>
      <c r="D1569" s="176" t="s">
        <v>14322</v>
      </c>
      <c r="E1569" s="176" t="s">
        <v>14324</v>
      </c>
      <c r="F1569" s="176" t="s">
        <v>14325</v>
      </c>
      <c r="G1569" s="176" t="s">
        <v>14319</v>
      </c>
      <c r="H1569" s="176" t="s">
        <v>14325</v>
      </c>
      <c r="I1569" s="176" t="s">
        <v>6875</v>
      </c>
      <c r="J1569" s="176" t="s">
        <v>6875</v>
      </c>
      <c r="K1569" s="176" t="s">
        <v>6875</v>
      </c>
      <c r="L1569" s="176" t="s">
        <v>857</v>
      </c>
    </row>
    <row r="1570" spans="1:12" ht="56.25" x14ac:dyDescent="0.25">
      <c r="A1570" s="177" t="s">
        <v>2637</v>
      </c>
      <c r="B1570" s="177" t="s">
        <v>14326</v>
      </c>
      <c r="C1570" s="177" t="s">
        <v>14327</v>
      </c>
      <c r="D1570" s="177" t="s">
        <v>6700</v>
      </c>
      <c r="E1570" s="177" t="s">
        <v>8165</v>
      </c>
      <c r="F1570" s="177" t="s">
        <v>8166</v>
      </c>
      <c r="G1570" s="177" t="s">
        <v>7721</v>
      </c>
      <c r="H1570" s="177" t="s">
        <v>13568</v>
      </c>
      <c r="I1570" s="177" t="s">
        <v>10969</v>
      </c>
      <c r="J1570" s="177" t="s">
        <v>6875</v>
      </c>
      <c r="K1570" s="177" t="s">
        <v>6875</v>
      </c>
      <c r="L1570" s="177" t="s">
        <v>857</v>
      </c>
    </row>
    <row r="1571" spans="1:12" ht="56.25" x14ac:dyDescent="0.25">
      <c r="A1571" s="176" t="s">
        <v>64</v>
      </c>
      <c r="B1571" s="176" t="s">
        <v>14328</v>
      </c>
      <c r="C1571" s="176" t="s">
        <v>14329</v>
      </c>
      <c r="D1571" s="176" t="s">
        <v>1250</v>
      </c>
      <c r="E1571" s="176" t="s">
        <v>8165</v>
      </c>
      <c r="F1571" s="176" t="s">
        <v>8166</v>
      </c>
      <c r="G1571" s="176" t="s">
        <v>7721</v>
      </c>
      <c r="H1571" s="176" t="s">
        <v>13568</v>
      </c>
      <c r="I1571" s="176" t="s">
        <v>10969</v>
      </c>
      <c r="J1571" s="176" t="s">
        <v>6875</v>
      </c>
      <c r="K1571" s="176" t="s">
        <v>6875</v>
      </c>
      <c r="L1571" s="176" t="s">
        <v>857</v>
      </c>
    </row>
    <row r="1572" spans="1:12" ht="56.25" x14ac:dyDescent="0.25">
      <c r="A1572" s="177" t="s">
        <v>1642</v>
      </c>
      <c r="B1572" s="177" t="s">
        <v>14330</v>
      </c>
      <c r="C1572" s="177" t="s">
        <v>14331</v>
      </c>
      <c r="D1572" s="177" t="s">
        <v>14332</v>
      </c>
      <c r="E1572" s="177" t="s">
        <v>14333</v>
      </c>
      <c r="F1572" s="177" t="s">
        <v>14334</v>
      </c>
      <c r="G1572" s="177" t="s">
        <v>7085</v>
      </c>
      <c r="H1572" s="177" t="s">
        <v>14335</v>
      </c>
      <c r="I1572" s="177" t="s">
        <v>6875</v>
      </c>
      <c r="J1572" s="177" t="s">
        <v>6875</v>
      </c>
      <c r="K1572" s="177" t="s">
        <v>11005</v>
      </c>
      <c r="L1572" s="177" t="s">
        <v>8255</v>
      </c>
    </row>
    <row r="1573" spans="1:12" ht="56.25" x14ac:dyDescent="0.25">
      <c r="A1573" s="176" t="s">
        <v>14339</v>
      </c>
      <c r="B1573" s="176" t="s">
        <v>14336</v>
      </c>
      <c r="C1573" s="176" t="s">
        <v>14337</v>
      </c>
      <c r="D1573" s="176" t="s">
        <v>14338</v>
      </c>
      <c r="E1573" s="176" t="s">
        <v>8165</v>
      </c>
      <c r="F1573" s="176" t="s">
        <v>8166</v>
      </c>
      <c r="G1573" s="176" t="s">
        <v>7721</v>
      </c>
      <c r="H1573" s="176" t="s">
        <v>13568</v>
      </c>
      <c r="I1573" s="176" t="s">
        <v>10969</v>
      </c>
      <c r="J1573" s="176" t="s">
        <v>6875</v>
      </c>
      <c r="K1573" s="176" t="s">
        <v>7231</v>
      </c>
      <c r="L1573" s="176" t="s">
        <v>857</v>
      </c>
    </row>
    <row r="1574" spans="1:12" ht="45" x14ac:dyDescent="0.25">
      <c r="A1574" s="177" t="s">
        <v>1289</v>
      </c>
      <c r="B1574" s="177" t="s">
        <v>14340</v>
      </c>
      <c r="C1574" s="177" t="s">
        <v>14341</v>
      </c>
      <c r="D1574" s="177" t="s">
        <v>1290</v>
      </c>
      <c r="E1574" s="177" t="s">
        <v>11937</v>
      </c>
      <c r="F1574" s="177" t="s">
        <v>12230</v>
      </c>
      <c r="G1574" s="177" t="s">
        <v>6970</v>
      </c>
      <c r="H1574" s="177" t="s">
        <v>14342</v>
      </c>
      <c r="I1574" s="177" t="s">
        <v>10969</v>
      </c>
      <c r="J1574" s="177" t="s">
        <v>6875</v>
      </c>
      <c r="K1574" s="177" t="s">
        <v>6875</v>
      </c>
      <c r="L1574" s="177" t="s">
        <v>857</v>
      </c>
    </row>
    <row r="1575" spans="1:12" ht="45" x14ac:dyDescent="0.25">
      <c r="A1575" s="176" t="s">
        <v>14346</v>
      </c>
      <c r="B1575" s="176" t="s">
        <v>14343</v>
      </c>
      <c r="C1575" s="176" t="s">
        <v>14344</v>
      </c>
      <c r="D1575" s="176" t="s">
        <v>14345</v>
      </c>
      <c r="E1575" s="176" t="s">
        <v>11644</v>
      </c>
      <c r="F1575" s="176" t="s">
        <v>11645</v>
      </c>
      <c r="G1575" s="176" t="s">
        <v>6891</v>
      </c>
      <c r="H1575" s="176" t="s">
        <v>12402</v>
      </c>
      <c r="I1575" s="176" t="s">
        <v>10969</v>
      </c>
      <c r="J1575" s="176" t="s">
        <v>6875</v>
      </c>
      <c r="K1575" s="176" t="s">
        <v>7231</v>
      </c>
      <c r="L1575" s="176" t="s">
        <v>857</v>
      </c>
    </row>
    <row r="1576" spans="1:12" ht="33.75" x14ac:dyDescent="0.25">
      <c r="A1576" s="177" t="s">
        <v>14350</v>
      </c>
      <c r="B1576" s="177" t="s">
        <v>14347</v>
      </c>
      <c r="C1576" s="177" t="s">
        <v>14348</v>
      </c>
      <c r="D1576" s="177" t="s">
        <v>14349</v>
      </c>
      <c r="E1576" s="177" t="s">
        <v>13691</v>
      </c>
      <c r="F1576" s="177" t="s">
        <v>13692</v>
      </c>
      <c r="G1576" s="177" t="s">
        <v>7721</v>
      </c>
      <c r="H1576" s="177" t="s">
        <v>13692</v>
      </c>
      <c r="I1576" s="177" t="s">
        <v>6875</v>
      </c>
      <c r="J1576" s="177" t="s">
        <v>6875</v>
      </c>
      <c r="K1576" s="177" t="s">
        <v>6875</v>
      </c>
      <c r="L1576" s="177" t="s">
        <v>857</v>
      </c>
    </row>
    <row r="1577" spans="1:12" ht="22.5" x14ac:dyDescent="0.25">
      <c r="A1577" s="176" t="s">
        <v>14354</v>
      </c>
      <c r="B1577" s="176" t="s">
        <v>14351</v>
      </c>
      <c r="C1577" s="176" t="s">
        <v>14352</v>
      </c>
      <c r="D1577" s="176" t="s">
        <v>14353</v>
      </c>
      <c r="E1577" s="176" t="s">
        <v>11644</v>
      </c>
      <c r="F1577" s="176" t="s">
        <v>11645</v>
      </c>
      <c r="G1577" s="176" t="s">
        <v>6891</v>
      </c>
      <c r="H1577" s="176" t="s">
        <v>11645</v>
      </c>
      <c r="I1577" s="176" t="s">
        <v>6875</v>
      </c>
      <c r="J1577" s="176" t="s">
        <v>6875</v>
      </c>
      <c r="K1577" s="176" t="s">
        <v>6875</v>
      </c>
      <c r="L1577" s="176" t="s">
        <v>857</v>
      </c>
    </row>
    <row r="1578" spans="1:12" ht="67.5" x14ac:dyDescent="0.25">
      <c r="A1578" s="177" t="s">
        <v>14358</v>
      </c>
      <c r="B1578" s="177" t="s">
        <v>14355</v>
      </c>
      <c r="C1578" s="177" t="s">
        <v>14356</v>
      </c>
      <c r="D1578" s="177" t="s">
        <v>14357</v>
      </c>
      <c r="E1578" s="177" t="s">
        <v>12649</v>
      </c>
      <c r="F1578" s="177" t="s">
        <v>12650</v>
      </c>
      <c r="G1578" s="177" t="s">
        <v>12651</v>
      </c>
      <c r="H1578" s="177" t="s">
        <v>12650</v>
      </c>
      <c r="I1578" s="177" t="s">
        <v>6875</v>
      </c>
      <c r="J1578" s="177" t="s">
        <v>6875</v>
      </c>
      <c r="K1578" s="177" t="s">
        <v>7231</v>
      </c>
      <c r="L1578" s="177" t="s">
        <v>857</v>
      </c>
    </row>
    <row r="1579" spans="1:12" ht="33.75" x14ac:dyDescent="0.25">
      <c r="A1579" s="176" t="s">
        <v>14362</v>
      </c>
      <c r="B1579" s="176" t="s">
        <v>14359</v>
      </c>
      <c r="C1579" s="176" t="s">
        <v>14360</v>
      </c>
      <c r="D1579" s="176" t="s">
        <v>14361</v>
      </c>
      <c r="E1579" s="176" t="s">
        <v>6968</v>
      </c>
      <c r="F1579" s="176" t="s">
        <v>13602</v>
      </c>
      <c r="G1579" s="176" t="s">
        <v>6970</v>
      </c>
      <c r="H1579" s="176" t="s">
        <v>13602</v>
      </c>
      <c r="I1579" s="176" t="s">
        <v>6875</v>
      </c>
      <c r="J1579" s="176" t="s">
        <v>6875</v>
      </c>
      <c r="K1579" s="176" t="s">
        <v>6875</v>
      </c>
      <c r="L1579" s="176" t="s">
        <v>857</v>
      </c>
    </row>
    <row r="1580" spans="1:12" ht="22.5" x14ac:dyDescent="0.25">
      <c r="A1580" s="177" t="s">
        <v>14366</v>
      </c>
      <c r="B1580" s="177" t="s">
        <v>14363</v>
      </c>
      <c r="C1580" s="177" t="s">
        <v>14364</v>
      </c>
      <c r="D1580" s="177" t="s">
        <v>14365</v>
      </c>
      <c r="E1580" s="177" t="s">
        <v>12649</v>
      </c>
      <c r="F1580" s="177" t="s">
        <v>12650</v>
      </c>
      <c r="G1580" s="177" t="s">
        <v>12651</v>
      </c>
      <c r="H1580" s="177" t="s">
        <v>12650</v>
      </c>
      <c r="I1580" s="177" t="s">
        <v>6875</v>
      </c>
      <c r="J1580" s="177" t="s">
        <v>6875</v>
      </c>
      <c r="K1580" s="177" t="s">
        <v>7231</v>
      </c>
      <c r="L1580" s="177" t="s">
        <v>857</v>
      </c>
    </row>
    <row r="1581" spans="1:12" ht="101.25" x14ac:dyDescent="0.25">
      <c r="A1581" s="176" t="s">
        <v>1987</v>
      </c>
      <c r="B1581" s="176" t="s">
        <v>14367</v>
      </c>
      <c r="C1581" s="176" t="s">
        <v>14368</v>
      </c>
      <c r="D1581" s="176" t="s">
        <v>14369</v>
      </c>
      <c r="E1581" s="176" t="s">
        <v>14370</v>
      </c>
      <c r="F1581" s="176" t="s">
        <v>14371</v>
      </c>
      <c r="G1581" s="176" t="s">
        <v>7721</v>
      </c>
      <c r="H1581" s="176" t="s">
        <v>14372</v>
      </c>
      <c r="I1581" s="176" t="s">
        <v>6875</v>
      </c>
      <c r="J1581" s="176" t="s">
        <v>14373</v>
      </c>
      <c r="K1581" s="176" t="s">
        <v>11005</v>
      </c>
      <c r="L1581" s="176" t="s">
        <v>857</v>
      </c>
    </row>
    <row r="1582" spans="1:12" ht="67.5" x14ac:dyDescent="0.25">
      <c r="A1582" s="177" t="s">
        <v>14377</v>
      </c>
      <c r="B1582" s="177" t="s">
        <v>14374</v>
      </c>
      <c r="C1582" s="177" t="s">
        <v>14375</v>
      </c>
      <c r="D1582" s="177" t="s">
        <v>14376</v>
      </c>
      <c r="E1582" s="177" t="s">
        <v>14378</v>
      </c>
      <c r="F1582" s="177" t="s">
        <v>14379</v>
      </c>
      <c r="G1582" s="177" t="s">
        <v>6970</v>
      </c>
      <c r="H1582" s="177" t="s">
        <v>14380</v>
      </c>
      <c r="I1582" s="177" t="s">
        <v>6875</v>
      </c>
      <c r="J1582" s="177" t="s">
        <v>6875</v>
      </c>
      <c r="K1582" s="177" t="s">
        <v>11005</v>
      </c>
      <c r="L1582" s="177" t="s">
        <v>857</v>
      </c>
    </row>
    <row r="1583" spans="1:12" ht="101.25" x14ac:dyDescent="0.25">
      <c r="A1583" s="176" t="s">
        <v>2747</v>
      </c>
      <c r="B1583" s="176" t="s">
        <v>14381</v>
      </c>
      <c r="C1583" s="176" t="s">
        <v>14382</v>
      </c>
      <c r="D1583" s="176" t="s">
        <v>14383</v>
      </c>
      <c r="E1583" s="176" t="s">
        <v>14370</v>
      </c>
      <c r="F1583" s="176" t="s">
        <v>14371</v>
      </c>
      <c r="G1583" s="176" t="s">
        <v>7721</v>
      </c>
      <c r="H1583" s="176" t="s">
        <v>14372</v>
      </c>
      <c r="I1583" s="176" t="s">
        <v>6875</v>
      </c>
      <c r="J1583" s="176" t="s">
        <v>6875</v>
      </c>
      <c r="K1583" s="176" t="s">
        <v>11005</v>
      </c>
      <c r="L1583" s="176" t="s">
        <v>857</v>
      </c>
    </row>
    <row r="1584" spans="1:12" ht="56.25" x14ac:dyDescent="0.25">
      <c r="A1584" s="177" t="s">
        <v>842</v>
      </c>
      <c r="B1584" s="177" t="s">
        <v>14384</v>
      </c>
      <c r="C1584" s="177" t="s">
        <v>14385</v>
      </c>
      <c r="D1584" s="177" t="s">
        <v>14386</v>
      </c>
      <c r="E1584" s="177" t="s">
        <v>14387</v>
      </c>
      <c r="F1584" s="177" t="s">
        <v>14388</v>
      </c>
      <c r="G1584" s="177" t="s">
        <v>7721</v>
      </c>
      <c r="H1584" s="177" t="s">
        <v>14388</v>
      </c>
      <c r="I1584" s="177" t="s">
        <v>6875</v>
      </c>
      <c r="J1584" s="177" t="s">
        <v>6875</v>
      </c>
      <c r="K1584" s="177" t="s">
        <v>11005</v>
      </c>
      <c r="L1584" s="177" t="s">
        <v>857</v>
      </c>
    </row>
    <row r="1585" spans="1:12" ht="56.25" x14ac:dyDescent="0.25">
      <c r="A1585" s="176" t="s">
        <v>1740</v>
      </c>
      <c r="B1585" s="176" t="s">
        <v>14389</v>
      </c>
      <c r="C1585" s="176" t="s">
        <v>14390</v>
      </c>
      <c r="D1585" s="176" t="s">
        <v>14391</v>
      </c>
      <c r="E1585" s="176" t="s">
        <v>14392</v>
      </c>
      <c r="F1585" s="176" t="s">
        <v>14393</v>
      </c>
      <c r="G1585" s="176" t="s">
        <v>8074</v>
      </c>
      <c r="H1585" s="176" t="s">
        <v>14393</v>
      </c>
      <c r="I1585" s="176" t="s">
        <v>6875</v>
      </c>
      <c r="J1585" s="176" t="s">
        <v>6875</v>
      </c>
      <c r="K1585" s="176" t="s">
        <v>6875</v>
      </c>
      <c r="L1585" s="176" t="s">
        <v>857</v>
      </c>
    </row>
    <row r="1586" spans="1:12" ht="67.5" x14ac:dyDescent="0.25">
      <c r="A1586" s="177" t="s">
        <v>1769</v>
      </c>
      <c r="B1586" s="177" t="s">
        <v>14394</v>
      </c>
      <c r="C1586" s="177" t="s">
        <v>14395</v>
      </c>
      <c r="D1586" s="177" t="s">
        <v>6243</v>
      </c>
      <c r="E1586" s="177" t="s">
        <v>11950</v>
      </c>
      <c r="F1586" s="177" t="s">
        <v>11951</v>
      </c>
      <c r="G1586" s="177" t="s">
        <v>7085</v>
      </c>
      <c r="H1586" s="177" t="s">
        <v>11951</v>
      </c>
      <c r="I1586" s="177" t="s">
        <v>6875</v>
      </c>
      <c r="J1586" s="177" t="s">
        <v>6875</v>
      </c>
      <c r="K1586" s="177" t="s">
        <v>6875</v>
      </c>
      <c r="L1586" s="177" t="s">
        <v>6884</v>
      </c>
    </row>
    <row r="1587" spans="1:12" ht="33.75" x14ac:dyDescent="0.25">
      <c r="A1587" s="176" t="s">
        <v>1788</v>
      </c>
      <c r="B1587" s="176" t="s">
        <v>14396</v>
      </c>
      <c r="C1587" s="176" t="s">
        <v>14397</v>
      </c>
      <c r="D1587" s="176" t="s">
        <v>14398</v>
      </c>
      <c r="E1587" s="176" t="s">
        <v>7634</v>
      </c>
      <c r="F1587" s="176" t="s">
        <v>14399</v>
      </c>
      <c r="G1587" s="176" t="s">
        <v>7028</v>
      </c>
      <c r="H1587" s="176" t="s">
        <v>14399</v>
      </c>
      <c r="I1587" s="176" t="s">
        <v>6875</v>
      </c>
      <c r="J1587" s="176" t="s">
        <v>6875</v>
      </c>
      <c r="K1587" s="176" t="s">
        <v>6875</v>
      </c>
      <c r="L1587" s="176" t="s">
        <v>857</v>
      </c>
    </row>
    <row r="1588" spans="1:12" ht="67.5" x14ac:dyDescent="0.25">
      <c r="A1588" s="177" t="s">
        <v>2727</v>
      </c>
      <c r="B1588" s="177" t="s">
        <v>14400</v>
      </c>
      <c r="C1588" s="177" t="s">
        <v>14401</v>
      </c>
      <c r="D1588" s="177" t="s">
        <v>14402</v>
      </c>
      <c r="E1588" s="177" t="s">
        <v>14403</v>
      </c>
      <c r="F1588" s="177" t="s">
        <v>14404</v>
      </c>
      <c r="G1588" s="177" t="s">
        <v>7035</v>
      </c>
      <c r="H1588" s="177" t="s">
        <v>14404</v>
      </c>
      <c r="I1588" s="177" t="s">
        <v>6875</v>
      </c>
      <c r="J1588" s="177" t="s">
        <v>6875</v>
      </c>
      <c r="K1588" s="177" t="s">
        <v>6875</v>
      </c>
      <c r="L1588" s="177" t="s">
        <v>857</v>
      </c>
    </row>
    <row r="1589" spans="1:12" ht="56.25" x14ac:dyDescent="0.25">
      <c r="A1589" s="176" t="s">
        <v>6875</v>
      </c>
      <c r="B1589" s="176" t="s">
        <v>14405</v>
      </c>
      <c r="C1589" s="176" t="s">
        <v>14406</v>
      </c>
      <c r="D1589" s="176" t="s">
        <v>6875</v>
      </c>
      <c r="E1589" s="176" t="s">
        <v>8939</v>
      </c>
      <c r="F1589" s="176" t="s">
        <v>8940</v>
      </c>
      <c r="G1589" s="176" t="s">
        <v>7154</v>
      </c>
      <c r="H1589" s="176" t="s">
        <v>8940</v>
      </c>
      <c r="I1589" s="176" t="s">
        <v>6875</v>
      </c>
      <c r="J1589" s="176" t="s">
        <v>6875</v>
      </c>
      <c r="K1589" s="176" t="s">
        <v>6931</v>
      </c>
      <c r="L1589" s="176" t="s">
        <v>857</v>
      </c>
    </row>
    <row r="1590" spans="1:12" ht="78.75" x14ac:dyDescent="0.25">
      <c r="A1590" s="177" t="s">
        <v>2719</v>
      </c>
      <c r="B1590" s="177" t="s">
        <v>14407</v>
      </c>
      <c r="C1590" s="177" t="s">
        <v>14408</v>
      </c>
      <c r="D1590" s="177" t="s">
        <v>5632</v>
      </c>
      <c r="E1590" s="177" t="s">
        <v>10818</v>
      </c>
      <c r="F1590" s="177" t="s">
        <v>10819</v>
      </c>
      <c r="G1590" s="177" t="s">
        <v>6994</v>
      </c>
      <c r="H1590" s="177" t="s">
        <v>10820</v>
      </c>
      <c r="I1590" s="177" t="s">
        <v>6875</v>
      </c>
      <c r="J1590" s="177" t="s">
        <v>6875</v>
      </c>
      <c r="K1590" s="177" t="s">
        <v>6875</v>
      </c>
      <c r="L1590" s="177" t="s">
        <v>857</v>
      </c>
    </row>
    <row r="1591" spans="1:12" ht="78.75" x14ac:dyDescent="0.25">
      <c r="A1591" s="176" t="s">
        <v>6875</v>
      </c>
      <c r="B1591" s="176" t="s">
        <v>14409</v>
      </c>
      <c r="C1591" s="176" t="s">
        <v>14410</v>
      </c>
      <c r="D1591" s="176" t="s">
        <v>6875</v>
      </c>
      <c r="E1591" s="176" t="s">
        <v>10818</v>
      </c>
      <c r="F1591" s="176" t="s">
        <v>10819</v>
      </c>
      <c r="G1591" s="176" t="s">
        <v>6994</v>
      </c>
      <c r="H1591" s="176" t="s">
        <v>10820</v>
      </c>
      <c r="I1591" s="176" t="s">
        <v>6875</v>
      </c>
      <c r="J1591" s="176" t="s">
        <v>6875</v>
      </c>
      <c r="K1591" s="176" t="s">
        <v>6931</v>
      </c>
      <c r="L1591" s="176" t="s">
        <v>857</v>
      </c>
    </row>
    <row r="1592" spans="1:12" ht="56.25" x14ac:dyDescent="0.25">
      <c r="A1592" s="177" t="s">
        <v>14414</v>
      </c>
      <c r="B1592" s="177" t="s">
        <v>14411</v>
      </c>
      <c r="C1592" s="177" t="s">
        <v>14412</v>
      </c>
      <c r="D1592" s="177" t="s">
        <v>14413</v>
      </c>
      <c r="E1592" s="177" t="s">
        <v>7540</v>
      </c>
      <c r="F1592" s="177" t="s">
        <v>9904</v>
      </c>
      <c r="G1592" s="177" t="s">
        <v>7035</v>
      </c>
      <c r="H1592" s="177" t="s">
        <v>9904</v>
      </c>
      <c r="I1592" s="177" t="s">
        <v>6875</v>
      </c>
      <c r="J1592" s="177" t="s">
        <v>6875</v>
      </c>
      <c r="K1592" s="177" t="s">
        <v>6875</v>
      </c>
      <c r="L1592" s="177" t="s">
        <v>857</v>
      </c>
    </row>
    <row r="1593" spans="1:12" ht="78.75" x14ac:dyDescent="0.25">
      <c r="A1593" s="176" t="s">
        <v>14418</v>
      </c>
      <c r="B1593" s="176" t="s">
        <v>14415</v>
      </c>
      <c r="C1593" s="176" t="s">
        <v>14416</v>
      </c>
      <c r="D1593" s="176" t="s">
        <v>14417</v>
      </c>
      <c r="E1593" s="176" t="s">
        <v>14419</v>
      </c>
      <c r="F1593" s="176" t="s">
        <v>14420</v>
      </c>
      <c r="G1593" s="176" t="s">
        <v>7028</v>
      </c>
      <c r="H1593" s="176" t="s">
        <v>14420</v>
      </c>
      <c r="I1593" s="176" t="s">
        <v>6875</v>
      </c>
      <c r="J1593" s="176" t="s">
        <v>6875</v>
      </c>
      <c r="K1593" s="176" t="s">
        <v>6875</v>
      </c>
      <c r="L1593" s="176" t="s">
        <v>857</v>
      </c>
    </row>
    <row r="1594" spans="1:12" ht="56.25" x14ac:dyDescent="0.25">
      <c r="A1594" s="177" t="s">
        <v>14424</v>
      </c>
      <c r="B1594" s="177" t="s">
        <v>14421</v>
      </c>
      <c r="C1594" s="177" t="s">
        <v>14422</v>
      </c>
      <c r="D1594" s="177" t="s">
        <v>14423</v>
      </c>
      <c r="E1594" s="177" t="s">
        <v>14425</v>
      </c>
      <c r="F1594" s="177" t="s">
        <v>14426</v>
      </c>
      <c r="G1594" s="177" t="s">
        <v>7035</v>
      </c>
      <c r="H1594" s="177" t="s">
        <v>14426</v>
      </c>
      <c r="I1594" s="177" t="s">
        <v>6875</v>
      </c>
      <c r="J1594" s="177" t="s">
        <v>6875</v>
      </c>
      <c r="K1594" s="177" t="s">
        <v>6875</v>
      </c>
      <c r="L1594" s="177" t="s">
        <v>857</v>
      </c>
    </row>
    <row r="1595" spans="1:12" ht="45" x14ac:dyDescent="0.25">
      <c r="A1595" s="176" t="s">
        <v>6875</v>
      </c>
      <c r="B1595" s="176" t="s">
        <v>14427</v>
      </c>
      <c r="C1595" s="176" t="s">
        <v>14428</v>
      </c>
      <c r="D1595" s="176" t="s">
        <v>6875</v>
      </c>
      <c r="E1595" s="176" t="s">
        <v>8421</v>
      </c>
      <c r="F1595" s="176" t="s">
        <v>8422</v>
      </c>
      <c r="G1595" s="176" t="s">
        <v>7028</v>
      </c>
      <c r="H1595" s="176" t="s">
        <v>8422</v>
      </c>
      <c r="I1595" s="176" t="s">
        <v>6875</v>
      </c>
      <c r="J1595" s="176" t="s">
        <v>6875</v>
      </c>
      <c r="K1595" s="176" t="s">
        <v>6931</v>
      </c>
      <c r="L1595" s="176" t="s">
        <v>857</v>
      </c>
    </row>
    <row r="1596" spans="1:12" ht="56.25" x14ac:dyDescent="0.25">
      <c r="A1596" s="177" t="s">
        <v>14432</v>
      </c>
      <c r="B1596" s="177" t="s">
        <v>14429</v>
      </c>
      <c r="C1596" s="177" t="s">
        <v>14430</v>
      </c>
      <c r="D1596" s="177" t="s">
        <v>14431</v>
      </c>
      <c r="E1596" s="177" t="s">
        <v>11788</v>
      </c>
      <c r="F1596" s="177" t="s">
        <v>11789</v>
      </c>
      <c r="G1596" s="177" t="s">
        <v>6994</v>
      </c>
      <c r="H1596" s="177" t="s">
        <v>11790</v>
      </c>
      <c r="I1596" s="177" t="s">
        <v>6875</v>
      </c>
      <c r="J1596" s="177" t="s">
        <v>6875</v>
      </c>
      <c r="K1596" s="177" t="s">
        <v>6875</v>
      </c>
      <c r="L1596" s="177" t="s">
        <v>857</v>
      </c>
    </row>
    <row r="1597" spans="1:12" ht="67.5" x14ac:dyDescent="0.25">
      <c r="A1597" s="176" t="s">
        <v>6875</v>
      </c>
      <c r="B1597" s="176" t="s">
        <v>14433</v>
      </c>
      <c r="C1597" s="176" t="s">
        <v>14434</v>
      </c>
      <c r="D1597" s="176" t="s">
        <v>6875</v>
      </c>
      <c r="E1597" s="176" t="s">
        <v>8415</v>
      </c>
      <c r="F1597" s="176" t="s">
        <v>8416</v>
      </c>
      <c r="G1597" s="176" t="s">
        <v>6994</v>
      </c>
      <c r="H1597" s="176" t="s">
        <v>8417</v>
      </c>
      <c r="I1597" s="176" t="s">
        <v>6875</v>
      </c>
      <c r="J1597" s="176" t="s">
        <v>6875</v>
      </c>
      <c r="K1597" s="176" t="s">
        <v>6931</v>
      </c>
      <c r="L1597" s="176" t="s">
        <v>857</v>
      </c>
    </row>
    <row r="1598" spans="1:12" ht="112.5" x14ac:dyDescent="0.25">
      <c r="A1598" s="177" t="s">
        <v>14438</v>
      </c>
      <c r="B1598" s="177" t="s">
        <v>14435</v>
      </c>
      <c r="C1598" s="177" t="s">
        <v>14436</v>
      </c>
      <c r="D1598" s="177" t="s">
        <v>14437</v>
      </c>
      <c r="E1598" s="177" t="s">
        <v>13167</v>
      </c>
      <c r="F1598" s="177" t="s">
        <v>13168</v>
      </c>
      <c r="G1598" s="177" t="s">
        <v>7154</v>
      </c>
      <c r="H1598" s="177" t="s">
        <v>13169</v>
      </c>
      <c r="I1598" s="177" t="s">
        <v>6875</v>
      </c>
      <c r="J1598" s="177" t="s">
        <v>7141</v>
      </c>
      <c r="K1598" s="177" t="s">
        <v>6875</v>
      </c>
      <c r="L1598" s="177" t="s">
        <v>857</v>
      </c>
    </row>
    <row r="1599" spans="1:12" ht="67.5" x14ac:dyDescent="0.25">
      <c r="A1599" s="176" t="s">
        <v>6875</v>
      </c>
      <c r="B1599" s="176" t="s">
        <v>14439</v>
      </c>
      <c r="C1599" s="176" t="s">
        <v>14440</v>
      </c>
      <c r="D1599" s="176" t="s">
        <v>6875</v>
      </c>
      <c r="E1599" s="176" t="s">
        <v>13167</v>
      </c>
      <c r="F1599" s="176" t="s">
        <v>13168</v>
      </c>
      <c r="G1599" s="176" t="s">
        <v>7154</v>
      </c>
      <c r="H1599" s="176" t="s">
        <v>13169</v>
      </c>
      <c r="I1599" s="176" t="s">
        <v>6875</v>
      </c>
      <c r="J1599" s="176" t="s">
        <v>6875</v>
      </c>
      <c r="K1599" s="176" t="s">
        <v>6931</v>
      </c>
      <c r="L1599" s="176" t="s">
        <v>857</v>
      </c>
    </row>
    <row r="1600" spans="1:12" ht="67.5" x14ac:dyDescent="0.25">
      <c r="A1600" s="177" t="s">
        <v>14444</v>
      </c>
      <c r="B1600" s="177" t="s">
        <v>14441</v>
      </c>
      <c r="C1600" s="177" t="s">
        <v>14442</v>
      </c>
      <c r="D1600" s="177" t="s">
        <v>14443</v>
      </c>
      <c r="E1600" s="177" t="s">
        <v>13167</v>
      </c>
      <c r="F1600" s="177" t="s">
        <v>13168</v>
      </c>
      <c r="G1600" s="177" t="s">
        <v>7154</v>
      </c>
      <c r="H1600" s="177" t="s">
        <v>13169</v>
      </c>
      <c r="I1600" s="177" t="s">
        <v>6875</v>
      </c>
      <c r="J1600" s="177" t="s">
        <v>6875</v>
      </c>
      <c r="K1600" s="177" t="s">
        <v>6875</v>
      </c>
      <c r="L1600" s="177" t="s">
        <v>6884</v>
      </c>
    </row>
    <row r="1601" spans="1:12" ht="67.5" x14ac:dyDescent="0.25">
      <c r="A1601" s="176" t="s">
        <v>1083</v>
      </c>
      <c r="B1601" s="176" t="s">
        <v>14445</v>
      </c>
      <c r="C1601" s="176" t="s">
        <v>14446</v>
      </c>
      <c r="D1601" s="176" t="s">
        <v>1083</v>
      </c>
      <c r="E1601" s="176" t="s">
        <v>8415</v>
      </c>
      <c r="F1601" s="176" t="s">
        <v>8416</v>
      </c>
      <c r="G1601" s="176" t="s">
        <v>6994</v>
      </c>
      <c r="H1601" s="176" t="s">
        <v>8417</v>
      </c>
      <c r="I1601" s="176" t="s">
        <v>6875</v>
      </c>
      <c r="J1601" s="176" t="s">
        <v>6875</v>
      </c>
      <c r="K1601" s="176" t="s">
        <v>6931</v>
      </c>
      <c r="L1601" s="176" t="s">
        <v>6884</v>
      </c>
    </row>
    <row r="1602" spans="1:12" ht="33.75" x14ac:dyDescent="0.25">
      <c r="A1602" s="177" t="s">
        <v>14450</v>
      </c>
      <c r="B1602" s="177" t="s">
        <v>14447</v>
      </c>
      <c r="C1602" s="177" t="s">
        <v>14448</v>
      </c>
      <c r="D1602" s="177" t="s">
        <v>14449</v>
      </c>
      <c r="E1602" s="177" t="s">
        <v>7265</v>
      </c>
      <c r="F1602" s="177" t="s">
        <v>7266</v>
      </c>
      <c r="G1602" s="177" t="s">
        <v>7267</v>
      </c>
      <c r="H1602" s="177" t="s">
        <v>7268</v>
      </c>
      <c r="I1602" s="177" t="s">
        <v>6875</v>
      </c>
      <c r="J1602" s="177" t="s">
        <v>6875</v>
      </c>
      <c r="K1602" s="177" t="s">
        <v>6875</v>
      </c>
      <c r="L1602" s="177" t="s">
        <v>857</v>
      </c>
    </row>
    <row r="1603" spans="1:12" ht="22.5" x14ac:dyDescent="0.25">
      <c r="A1603" s="176" t="s">
        <v>6875</v>
      </c>
      <c r="B1603" s="176" t="s">
        <v>14451</v>
      </c>
      <c r="C1603" s="176" t="s">
        <v>14452</v>
      </c>
      <c r="D1603" s="176" t="s">
        <v>6875</v>
      </c>
      <c r="E1603" s="176" t="s">
        <v>7249</v>
      </c>
      <c r="F1603" s="176" t="s">
        <v>7250</v>
      </c>
      <c r="G1603" s="176" t="s">
        <v>7028</v>
      </c>
      <c r="H1603" s="176" t="s">
        <v>7250</v>
      </c>
      <c r="I1603" s="176" t="s">
        <v>6875</v>
      </c>
      <c r="J1603" s="176" t="s">
        <v>6875</v>
      </c>
      <c r="K1603" s="176" t="s">
        <v>6931</v>
      </c>
      <c r="L1603" s="176" t="s">
        <v>857</v>
      </c>
    </row>
    <row r="1604" spans="1:12" ht="67.5" x14ac:dyDescent="0.25">
      <c r="A1604" s="177" t="s">
        <v>14456</v>
      </c>
      <c r="B1604" s="177" t="s">
        <v>14453</v>
      </c>
      <c r="C1604" s="177" t="s">
        <v>14454</v>
      </c>
      <c r="D1604" s="177" t="s">
        <v>14455</v>
      </c>
      <c r="E1604" s="177" t="s">
        <v>14457</v>
      </c>
      <c r="F1604" s="177" t="s">
        <v>14458</v>
      </c>
      <c r="G1604" s="177" t="s">
        <v>7130</v>
      </c>
      <c r="H1604" s="177" t="s">
        <v>14459</v>
      </c>
      <c r="I1604" s="177" t="s">
        <v>6875</v>
      </c>
      <c r="J1604" s="177" t="s">
        <v>6875</v>
      </c>
      <c r="K1604" s="177" t="s">
        <v>6875</v>
      </c>
      <c r="L1604" s="177" t="s">
        <v>857</v>
      </c>
    </row>
    <row r="1605" spans="1:12" ht="90" x14ac:dyDescent="0.25">
      <c r="A1605" s="176" t="s">
        <v>14463</v>
      </c>
      <c r="B1605" s="176" t="s">
        <v>14460</v>
      </c>
      <c r="C1605" s="176" t="s">
        <v>14461</v>
      </c>
      <c r="D1605" s="176" t="s">
        <v>14462</v>
      </c>
      <c r="E1605" s="176" t="s">
        <v>14464</v>
      </c>
      <c r="F1605" s="176" t="s">
        <v>14465</v>
      </c>
      <c r="G1605" s="176" t="s">
        <v>6981</v>
      </c>
      <c r="H1605" s="176" t="s">
        <v>14465</v>
      </c>
      <c r="I1605" s="176" t="s">
        <v>6875</v>
      </c>
      <c r="J1605" s="176" t="s">
        <v>6875</v>
      </c>
      <c r="K1605" s="176" t="s">
        <v>6875</v>
      </c>
      <c r="L1605" s="176" t="s">
        <v>857</v>
      </c>
    </row>
    <row r="1606" spans="1:12" ht="45" x14ac:dyDescent="0.25">
      <c r="A1606" s="177" t="s">
        <v>14469</v>
      </c>
      <c r="B1606" s="177" t="s">
        <v>14466</v>
      </c>
      <c r="C1606" s="177" t="s">
        <v>14467</v>
      </c>
      <c r="D1606" s="177" t="s">
        <v>14468</v>
      </c>
      <c r="E1606" s="177" t="s">
        <v>14470</v>
      </c>
      <c r="F1606" s="177" t="s">
        <v>14471</v>
      </c>
      <c r="G1606" s="177" t="s">
        <v>8091</v>
      </c>
      <c r="H1606" s="177" t="s">
        <v>14471</v>
      </c>
      <c r="I1606" s="177" t="s">
        <v>6875</v>
      </c>
      <c r="J1606" s="177" t="s">
        <v>6875</v>
      </c>
      <c r="K1606" s="177" t="s">
        <v>6875</v>
      </c>
      <c r="L1606" s="177" t="s">
        <v>857</v>
      </c>
    </row>
    <row r="1607" spans="1:12" ht="78.75" x14ac:dyDescent="0.25">
      <c r="A1607" s="176" t="s">
        <v>3194</v>
      </c>
      <c r="B1607" s="176" t="s">
        <v>14472</v>
      </c>
      <c r="C1607" s="176" t="s">
        <v>14473</v>
      </c>
      <c r="D1607" s="176" t="s">
        <v>3196</v>
      </c>
      <c r="E1607" s="176" t="s">
        <v>10611</v>
      </c>
      <c r="F1607" s="176" t="s">
        <v>14474</v>
      </c>
      <c r="G1607" s="176" t="s">
        <v>6923</v>
      </c>
      <c r="H1607" s="176" t="s">
        <v>14474</v>
      </c>
      <c r="I1607" s="176" t="s">
        <v>6875</v>
      </c>
      <c r="J1607" s="176" t="s">
        <v>6875</v>
      </c>
      <c r="K1607" s="176" t="s">
        <v>6875</v>
      </c>
      <c r="L1607" s="176" t="s">
        <v>857</v>
      </c>
    </row>
    <row r="1608" spans="1:12" ht="56.25" x14ac:dyDescent="0.25">
      <c r="A1608" s="177" t="s">
        <v>14478</v>
      </c>
      <c r="B1608" s="177" t="s">
        <v>14475</v>
      </c>
      <c r="C1608" s="177" t="s">
        <v>14476</v>
      </c>
      <c r="D1608" s="177" t="s">
        <v>14477</v>
      </c>
      <c r="E1608" s="177" t="s">
        <v>14479</v>
      </c>
      <c r="F1608" s="177" t="s">
        <v>14480</v>
      </c>
      <c r="G1608" s="177" t="s">
        <v>6923</v>
      </c>
      <c r="H1608" s="177" t="s">
        <v>14480</v>
      </c>
      <c r="I1608" s="177" t="s">
        <v>6875</v>
      </c>
      <c r="J1608" s="177" t="s">
        <v>6875</v>
      </c>
      <c r="K1608" s="177" t="s">
        <v>6875</v>
      </c>
      <c r="L1608" s="177" t="s">
        <v>857</v>
      </c>
    </row>
    <row r="1609" spans="1:12" ht="45" x14ac:dyDescent="0.25">
      <c r="A1609" s="176" t="s">
        <v>14484</v>
      </c>
      <c r="B1609" s="176" t="s">
        <v>14481</v>
      </c>
      <c r="C1609" s="176" t="s">
        <v>14482</v>
      </c>
      <c r="D1609" s="176" t="s">
        <v>14483</v>
      </c>
      <c r="E1609" s="176" t="s">
        <v>14485</v>
      </c>
      <c r="F1609" s="176" t="s">
        <v>14486</v>
      </c>
      <c r="G1609" s="176" t="s">
        <v>7210</v>
      </c>
      <c r="H1609" s="176" t="s">
        <v>14487</v>
      </c>
      <c r="I1609" s="176" t="s">
        <v>6875</v>
      </c>
      <c r="J1609" s="176" t="s">
        <v>6875</v>
      </c>
      <c r="K1609" s="176" t="s">
        <v>6875</v>
      </c>
      <c r="L1609" s="176" t="s">
        <v>857</v>
      </c>
    </row>
    <row r="1610" spans="1:12" ht="78.75" x14ac:dyDescent="0.25">
      <c r="A1610" s="177" t="s">
        <v>14491</v>
      </c>
      <c r="B1610" s="177" t="s">
        <v>14488</v>
      </c>
      <c r="C1610" s="177" t="s">
        <v>14489</v>
      </c>
      <c r="D1610" s="177" t="s">
        <v>14490</v>
      </c>
      <c r="E1610" s="177" t="s">
        <v>14492</v>
      </c>
      <c r="F1610" s="177" t="s">
        <v>14493</v>
      </c>
      <c r="G1610" s="177" t="s">
        <v>6915</v>
      </c>
      <c r="H1610" s="177" t="s">
        <v>14493</v>
      </c>
      <c r="I1610" s="177" t="s">
        <v>6875</v>
      </c>
      <c r="J1610" s="177" t="s">
        <v>9207</v>
      </c>
      <c r="K1610" s="177" t="s">
        <v>11005</v>
      </c>
      <c r="L1610" s="177" t="s">
        <v>857</v>
      </c>
    </row>
    <row r="1611" spans="1:12" ht="67.5" x14ac:dyDescent="0.25">
      <c r="A1611" s="176" t="s">
        <v>807</v>
      </c>
      <c r="B1611" s="176" t="s">
        <v>14494</v>
      </c>
      <c r="C1611" s="176" t="s">
        <v>14495</v>
      </c>
      <c r="D1611" s="176" t="s">
        <v>14496</v>
      </c>
      <c r="E1611" s="176" t="s">
        <v>14378</v>
      </c>
      <c r="F1611" s="176" t="s">
        <v>14379</v>
      </c>
      <c r="G1611" s="176" t="s">
        <v>6970</v>
      </c>
      <c r="H1611" s="176" t="s">
        <v>14380</v>
      </c>
      <c r="I1611" s="176" t="s">
        <v>6875</v>
      </c>
      <c r="J1611" s="176" t="s">
        <v>6875</v>
      </c>
      <c r="K1611" s="176" t="s">
        <v>11005</v>
      </c>
      <c r="L1611" s="176" t="s">
        <v>857</v>
      </c>
    </row>
    <row r="1612" spans="1:12" ht="33.75" x14ac:dyDescent="0.25">
      <c r="A1612" s="177" t="s">
        <v>14500</v>
      </c>
      <c r="B1612" s="177" t="s">
        <v>14497</v>
      </c>
      <c r="C1612" s="177" t="s">
        <v>14498</v>
      </c>
      <c r="D1612" s="177" t="s">
        <v>14499</v>
      </c>
      <c r="E1612" s="177" t="s">
        <v>7634</v>
      </c>
      <c r="F1612" s="177" t="s">
        <v>7635</v>
      </c>
      <c r="G1612" s="177" t="s">
        <v>7028</v>
      </c>
      <c r="H1612" s="177" t="s">
        <v>7635</v>
      </c>
      <c r="I1612" s="177" t="s">
        <v>6875</v>
      </c>
      <c r="J1612" s="177" t="s">
        <v>6875</v>
      </c>
      <c r="K1612" s="177" t="s">
        <v>6875</v>
      </c>
      <c r="L1612" s="177" t="s">
        <v>857</v>
      </c>
    </row>
    <row r="1613" spans="1:12" ht="45" x14ac:dyDescent="0.25">
      <c r="A1613" s="176" t="s">
        <v>14504</v>
      </c>
      <c r="B1613" s="176" t="s">
        <v>14501</v>
      </c>
      <c r="C1613" s="176" t="s">
        <v>14502</v>
      </c>
      <c r="D1613" s="176" t="s">
        <v>14503</v>
      </c>
      <c r="E1613" s="176" t="s">
        <v>8873</v>
      </c>
      <c r="F1613" s="176" t="s">
        <v>8874</v>
      </c>
      <c r="G1613" s="176" t="s">
        <v>7618</v>
      </c>
      <c r="H1613" s="176" t="s">
        <v>8875</v>
      </c>
      <c r="I1613" s="176" t="s">
        <v>6875</v>
      </c>
      <c r="J1613" s="176" t="s">
        <v>7619</v>
      </c>
      <c r="K1613" s="176" t="s">
        <v>6875</v>
      </c>
      <c r="L1613" s="176" t="s">
        <v>857</v>
      </c>
    </row>
    <row r="1614" spans="1:12" ht="78.75" x14ac:dyDescent="0.25">
      <c r="A1614" s="177" t="s">
        <v>14508</v>
      </c>
      <c r="B1614" s="177" t="s">
        <v>14505</v>
      </c>
      <c r="C1614" s="177" t="s">
        <v>14506</v>
      </c>
      <c r="D1614" s="177" t="s">
        <v>14507</v>
      </c>
      <c r="E1614" s="177" t="s">
        <v>14509</v>
      </c>
      <c r="F1614" s="177" t="s">
        <v>14510</v>
      </c>
      <c r="G1614" s="177" t="s">
        <v>8905</v>
      </c>
      <c r="H1614" s="177" t="s">
        <v>14510</v>
      </c>
      <c r="I1614" s="177" t="s">
        <v>6875</v>
      </c>
      <c r="J1614" s="177" t="s">
        <v>6875</v>
      </c>
      <c r="K1614" s="177" t="s">
        <v>6875</v>
      </c>
      <c r="L1614" s="177" t="s">
        <v>6884</v>
      </c>
    </row>
    <row r="1615" spans="1:12" ht="33.75" x14ac:dyDescent="0.25">
      <c r="A1615" s="176" t="s">
        <v>14514</v>
      </c>
      <c r="B1615" s="176" t="s">
        <v>14511</v>
      </c>
      <c r="C1615" s="176" t="s">
        <v>14512</v>
      </c>
      <c r="D1615" s="176" t="s">
        <v>14513</v>
      </c>
      <c r="E1615" s="176" t="s">
        <v>14515</v>
      </c>
      <c r="F1615" s="176" t="s">
        <v>7617</v>
      </c>
      <c r="G1615" s="176" t="s">
        <v>7618</v>
      </c>
      <c r="H1615" s="176" t="s">
        <v>7617</v>
      </c>
      <c r="I1615" s="176" t="s">
        <v>6875</v>
      </c>
      <c r="J1615" s="176" t="s">
        <v>6875</v>
      </c>
      <c r="K1615" s="176" t="s">
        <v>6875</v>
      </c>
      <c r="L1615" s="176" t="s">
        <v>857</v>
      </c>
    </row>
    <row r="1616" spans="1:12" ht="33.75" x14ac:dyDescent="0.25">
      <c r="A1616" s="177" t="s">
        <v>14519</v>
      </c>
      <c r="B1616" s="177" t="s">
        <v>14516</v>
      </c>
      <c r="C1616" s="177" t="s">
        <v>14517</v>
      </c>
      <c r="D1616" s="177" t="s">
        <v>14518</v>
      </c>
      <c r="E1616" s="177" t="s">
        <v>14515</v>
      </c>
      <c r="F1616" s="177" t="s">
        <v>7617</v>
      </c>
      <c r="G1616" s="177" t="s">
        <v>7618</v>
      </c>
      <c r="H1616" s="177" t="s">
        <v>7617</v>
      </c>
      <c r="I1616" s="177" t="s">
        <v>6875</v>
      </c>
      <c r="J1616" s="177" t="s">
        <v>6875</v>
      </c>
      <c r="K1616" s="177" t="s">
        <v>6875</v>
      </c>
      <c r="L1616" s="177" t="s">
        <v>857</v>
      </c>
    </row>
    <row r="1617" spans="1:12" ht="33.75" x14ac:dyDescent="0.25">
      <c r="A1617" s="176" t="s">
        <v>14523</v>
      </c>
      <c r="B1617" s="176" t="s">
        <v>14520</v>
      </c>
      <c r="C1617" s="176" t="s">
        <v>14521</v>
      </c>
      <c r="D1617" s="176" t="s">
        <v>14522</v>
      </c>
      <c r="E1617" s="176" t="s">
        <v>14524</v>
      </c>
      <c r="F1617" s="176" t="s">
        <v>7834</v>
      </c>
      <c r="G1617" s="176" t="s">
        <v>6956</v>
      </c>
      <c r="H1617" s="176" t="s">
        <v>7834</v>
      </c>
      <c r="I1617" s="176" t="s">
        <v>6875</v>
      </c>
      <c r="J1617" s="176" t="s">
        <v>6875</v>
      </c>
      <c r="K1617" s="176" t="s">
        <v>6875</v>
      </c>
      <c r="L1617" s="176" t="s">
        <v>857</v>
      </c>
    </row>
    <row r="1618" spans="1:12" ht="45" x14ac:dyDescent="0.25">
      <c r="A1618" s="177" t="s">
        <v>14528</v>
      </c>
      <c r="B1618" s="177" t="s">
        <v>14525</v>
      </c>
      <c r="C1618" s="177" t="s">
        <v>14526</v>
      </c>
      <c r="D1618" s="177" t="s">
        <v>14527</v>
      </c>
      <c r="E1618" s="177" t="s">
        <v>8330</v>
      </c>
      <c r="F1618" s="177" t="s">
        <v>8331</v>
      </c>
      <c r="G1618" s="177" t="s">
        <v>7130</v>
      </c>
      <c r="H1618" s="177" t="s">
        <v>8332</v>
      </c>
      <c r="I1618" s="177" t="s">
        <v>6875</v>
      </c>
      <c r="J1618" s="177" t="s">
        <v>6875</v>
      </c>
      <c r="K1618" s="177" t="s">
        <v>6875</v>
      </c>
      <c r="L1618" s="177" t="s">
        <v>857</v>
      </c>
    </row>
    <row r="1619" spans="1:12" ht="56.25" x14ac:dyDescent="0.25">
      <c r="A1619" s="176" t="s">
        <v>14532</v>
      </c>
      <c r="B1619" s="176" t="s">
        <v>14529</v>
      </c>
      <c r="C1619" s="176" t="s">
        <v>14530</v>
      </c>
      <c r="D1619" s="176" t="s">
        <v>14531</v>
      </c>
      <c r="E1619" s="176" t="s">
        <v>14533</v>
      </c>
      <c r="F1619" s="176" t="s">
        <v>14534</v>
      </c>
      <c r="G1619" s="176" t="s">
        <v>7111</v>
      </c>
      <c r="H1619" s="176" t="s">
        <v>14534</v>
      </c>
      <c r="I1619" s="176" t="s">
        <v>6875</v>
      </c>
      <c r="J1619" s="176" t="s">
        <v>6875</v>
      </c>
      <c r="K1619" s="176" t="s">
        <v>6875</v>
      </c>
      <c r="L1619" s="176" t="s">
        <v>857</v>
      </c>
    </row>
    <row r="1620" spans="1:12" ht="67.5" x14ac:dyDescent="0.25">
      <c r="A1620" s="177" t="s">
        <v>14538</v>
      </c>
      <c r="B1620" s="177" t="s">
        <v>14535</v>
      </c>
      <c r="C1620" s="177" t="s">
        <v>14536</v>
      </c>
      <c r="D1620" s="177" t="s">
        <v>14537</v>
      </c>
      <c r="E1620" s="177" t="s">
        <v>14539</v>
      </c>
      <c r="F1620" s="177" t="s">
        <v>14540</v>
      </c>
      <c r="G1620" s="177" t="s">
        <v>7721</v>
      </c>
      <c r="H1620" s="177" t="s">
        <v>14541</v>
      </c>
      <c r="I1620" s="177" t="s">
        <v>6875</v>
      </c>
      <c r="J1620" s="177" t="s">
        <v>6875</v>
      </c>
      <c r="K1620" s="177" t="s">
        <v>11005</v>
      </c>
      <c r="L1620" s="177" t="s">
        <v>857</v>
      </c>
    </row>
    <row r="1621" spans="1:12" ht="56.25" x14ac:dyDescent="0.25">
      <c r="A1621" s="176" t="s">
        <v>14545</v>
      </c>
      <c r="B1621" s="176" t="s">
        <v>14542</v>
      </c>
      <c r="C1621" s="176" t="s">
        <v>14543</v>
      </c>
      <c r="D1621" s="176" t="s">
        <v>14544</v>
      </c>
      <c r="E1621" s="176" t="s">
        <v>14546</v>
      </c>
      <c r="F1621" s="176" t="s">
        <v>14547</v>
      </c>
      <c r="G1621" s="176" t="s">
        <v>8905</v>
      </c>
      <c r="H1621" s="176" t="s">
        <v>14547</v>
      </c>
      <c r="I1621" s="176" t="s">
        <v>6875</v>
      </c>
      <c r="J1621" s="176" t="s">
        <v>14548</v>
      </c>
      <c r="K1621" s="176" t="s">
        <v>11005</v>
      </c>
      <c r="L1621" s="176" t="s">
        <v>857</v>
      </c>
    </row>
    <row r="1622" spans="1:12" ht="33.75" x14ac:dyDescent="0.25">
      <c r="A1622" s="177" t="s">
        <v>14552</v>
      </c>
      <c r="B1622" s="177" t="s">
        <v>14549</v>
      </c>
      <c r="C1622" s="177" t="s">
        <v>14550</v>
      </c>
      <c r="D1622" s="177" t="s">
        <v>14551</v>
      </c>
      <c r="E1622" s="177" t="s">
        <v>7249</v>
      </c>
      <c r="F1622" s="177" t="s">
        <v>7250</v>
      </c>
      <c r="G1622" s="177" t="s">
        <v>7028</v>
      </c>
      <c r="H1622" s="177" t="s">
        <v>7250</v>
      </c>
      <c r="I1622" s="177" t="s">
        <v>6875</v>
      </c>
      <c r="J1622" s="177" t="s">
        <v>6875</v>
      </c>
      <c r="K1622" s="177" t="s">
        <v>6875</v>
      </c>
      <c r="L1622" s="177" t="s">
        <v>857</v>
      </c>
    </row>
    <row r="1623" spans="1:12" ht="45" x14ac:dyDescent="0.25">
      <c r="A1623" s="176" t="s">
        <v>14556</v>
      </c>
      <c r="B1623" s="176" t="s">
        <v>14553</v>
      </c>
      <c r="C1623" s="176" t="s">
        <v>14554</v>
      </c>
      <c r="D1623" s="176" t="s">
        <v>14555</v>
      </c>
      <c r="E1623" s="176" t="s">
        <v>7271</v>
      </c>
      <c r="F1623" s="176" t="s">
        <v>7272</v>
      </c>
      <c r="G1623" s="176" t="s">
        <v>6994</v>
      </c>
      <c r="H1623" s="176" t="s">
        <v>7272</v>
      </c>
      <c r="I1623" s="176" t="s">
        <v>6875</v>
      </c>
      <c r="J1623" s="176" t="s">
        <v>6875</v>
      </c>
      <c r="K1623" s="176" t="s">
        <v>6875</v>
      </c>
      <c r="L1623" s="176" t="s">
        <v>857</v>
      </c>
    </row>
    <row r="1624" spans="1:12" ht="56.25" x14ac:dyDescent="0.25">
      <c r="A1624" s="177" t="s">
        <v>14560</v>
      </c>
      <c r="B1624" s="177" t="s">
        <v>14557</v>
      </c>
      <c r="C1624" s="177" t="s">
        <v>14558</v>
      </c>
      <c r="D1624" s="177" t="s">
        <v>14559</v>
      </c>
      <c r="E1624" s="177" t="s">
        <v>7228</v>
      </c>
      <c r="F1624" s="177" t="s">
        <v>8465</v>
      </c>
      <c r="G1624" s="177" t="s">
        <v>6994</v>
      </c>
      <c r="H1624" s="177" t="s">
        <v>8466</v>
      </c>
      <c r="I1624" s="177" t="s">
        <v>6875</v>
      </c>
      <c r="J1624" s="177" t="s">
        <v>6875</v>
      </c>
      <c r="K1624" s="177" t="s">
        <v>6875</v>
      </c>
      <c r="L1624" s="177" t="s">
        <v>857</v>
      </c>
    </row>
    <row r="1625" spans="1:12" ht="67.5" x14ac:dyDescent="0.25">
      <c r="A1625" s="176" t="s">
        <v>14564</v>
      </c>
      <c r="B1625" s="176" t="s">
        <v>14561</v>
      </c>
      <c r="C1625" s="176" t="s">
        <v>14562</v>
      </c>
      <c r="D1625" s="176" t="s">
        <v>14563</v>
      </c>
      <c r="E1625" s="176" t="s">
        <v>10250</v>
      </c>
      <c r="F1625" s="176" t="s">
        <v>10251</v>
      </c>
      <c r="G1625" s="176" t="s">
        <v>6994</v>
      </c>
      <c r="H1625" s="176" t="s">
        <v>10252</v>
      </c>
      <c r="I1625" s="176" t="s">
        <v>6875</v>
      </c>
      <c r="J1625" s="176" t="s">
        <v>6875</v>
      </c>
      <c r="K1625" s="176" t="s">
        <v>6875</v>
      </c>
      <c r="L1625" s="176" t="s">
        <v>857</v>
      </c>
    </row>
    <row r="1626" spans="1:12" ht="45" x14ac:dyDescent="0.25">
      <c r="A1626" s="177" t="s">
        <v>14567</v>
      </c>
      <c r="B1626" s="177" t="s">
        <v>14565</v>
      </c>
      <c r="C1626" s="177" t="s">
        <v>14566</v>
      </c>
      <c r="D1626" s="177" t="s">
        <v>6875</v>
      </c>
      <c r="E1626" s="177" t="s">
        <v>7271</v>
      </c>
      <c r="F1626" s="177" t="s">
        <v>7272</v>
      </c>
      <c r="G1626" s="177" t="s">
        <v>6994</v>
      </c>
      <c r="H1626" s="177" t="s">
        <v>7272</v>
      </c>
      <c r="I1626" s="177" t="s">
        <v>6875</v>
      </c>
      <c r="J1626" s="177" t="s">
        <v>6875</v>
      </c>
      <c r="K1626" s="177" t="s">
        <v>6875</v>
      </c>
      <c r="L1626" s="177" t="s">
        <v>857</v>
      </c>
    </row>
    <row r="1627" spans="1:12" ht="33.75" x14ac:dyDescent="0.25">
      <c r="A1627" s="176" t="s">
        <v>14570</v>
      </c>
      <c r="B1627" s="176" t="s">
        <v>14568</v>
      </c>
      <c r="C1627" s="176" t="s">
        <v>14569</v>
      </c>
      <c r="D1627" s="176" t="s">
        <v>6875</v>
      </c>
      <c r="E1627" s="176" t="s">
        <v>7128</v>
      </c>
      <c r="F1627" s="176" t="s">
        <v>7129</v>
      </c>
      <c r="G1627" s="176" t="s">
        <v>7130</v>
      </c>
      <c r="H1627" s="176" t="s">
        <v>7129</v>
      </c>
      <c r="I1627" s="176" t="s">
        <v>6875</v>
      </c>
      <c r="J1627" s="176" t="s">
        <v>6875</v>
      </c>
      <c r="K1627" s="176" t="s">
        <v>6875</v>
      </c>
      <c r="L1627" s="176" t="s">
        <v>857</v>
      </c>
    </row>
    <row r="1628" spans="1:12" ht="135" x14ac:dyDescent="0.25">
      <c r="A1628" s="177" t="s">
        <v>14573</v>
      </c>
      <c r="B1628" s="177" t="s">
        <v>14571</v>
      </c>
      <c r="C1628" s="177" t="s">
        <v>14572</v>
      </c>
      <c r="D1628" s="177" t="s">
        <v>6875</v>
      </c>
      <c r="E1628" s="177" t="s">
        <v>8570</v>
      </c>
      <c r="F1628" s="177" t="s">
        <v>14574</v>
      </c>
      <c r="G1628" s="177" t="s">
        <v>7111</v>
      </c>
      <c r="H1628" s="177" t="s">
        <v>14574</v>
      </c>
      <c r="I1628" s="177" t="s">
        <v>6875</v>
      </c>
      <c r="J1628" s="177" t="s">
        <v>6875</v>
      </c>
      <c r="K1628" s="177" t="s">
        <v>6875</v>
      </c>
      <c r="L1628" s="177" t="s">
        <v>857</v>
      </c>
    </row>
    <row r="1629" spans="1:12" ht="78.75" x14ac:dyDescent="0.25">
      <c r="A1629" s="176" t="s">
        <v>14578</v>
      </c>
      <c r="B1629" s="176" t="s">
        <v>14575</v>
      </c>
      <c r="C1629" s="176" t="s">
        <v>14576</v>
      </c>
      <c r="D1629" s="176" t="s">
        <v>14577</v>
      </c>
      <c r="E1629" s="176" t="s">
        <v>14579</v>
      </c>
      <c r="F1629" s="176" t="s">
        <v>14580</v>
      </c>
      <c r="G1629" s="176" t="s">
        <v>7146</v>
      </c>
      <c r="H1629" s="176" t="s">
        <v>14580</v>
      </c>
      <c r="I1629" s="176" t="s">
        <v>7996</v>
      </c>
      <c r="J1629" s="176" t="s">
        <v>6875</v>
      </c>
      <c r="K1629" s="176" t="s">
        <v>6875</v>
      </c>
      <c r="L1629" s="176" t="s">
        <v>857</v>
      </c>
    </row>
    <row r="1630" spans="1:12" ht="33.75" x14ac:dyDescent="0.25">
      <c r="A1630" s="177" t="s">
        <v>14584</v>
      </c>
      <c r="B1630" s="177" t="s">
        <v>14581</v>
      </c>
      <c r="C1630" s="177" t="s">
        <v>14582</v>
      </c>
      <c r="D1630" s="177" t="s">
        <v>14583</v>
      </c>
      <c r="E1630" s="177" t="s">
        <v>14585</v>
      </c>
      <c r="F1630" s="177" t="s">
        <v>14586</v>
      </c>
      <c r="G1630" s="177" t="s">
        <v>7111</v>
      </c>
      <c r="H1630" s="177" t="s">
        <v>14586</v>
      </c>
      <c r="I1630" s="177" t="s">
        <v>6875</v>
      </c>
      <c r="J1630" s="177" t="s">
        <v>6875</v>
      </c>
      <c r="K1630" s="177" t="s">
        <v>6875</v>
      </c>
      <c r="L1630" s="177" t="s">
        <v>857</v>
      </c>
    </row>
    <row r="1631" spans="1:12" ht="33.75" x14ac:dyDescent="0.25">
      <c r="A1631" s="176" t="s">
        <v>6875</v>
      </c>
      <c r="B1631" s="176" t="s">
        <v>14587</v>
      </c>
      <c r="C1631" s="176" t="s">
        <v>14588</v>
      </c>
      <c r="D1631" s="176" t="s">
        <v>6875</v>
      </c>
      <c r="E1631" s="176" t="s">
        <v>14585</v>
      </c>
      <c r="F1631" s="176" t="s">
        <v>14586</v>
      </c>
      <c r="G1631" s="176" t="s">
        <v>7111</v>
      </c>
      <c r="H1631" s="176" t="s">
        <v>14586</v>
      </c>
      <c r="I1631" s="176" t="s">
        <v>6875</v>
      </c>
      <c r="J1631" s="176" t="s">
        <v>6875</v>
      </c>
      <c r="K1631" s="176" t="s">
        <v>6931</v>
      </c>
      <c r="L1631" s="176" t="s">
        <v>857</v>
      </c>
    </row>
    <row r="1632" spans="1:12" ht="33.75" x14ac:dyDescent="0.25">
      <c r="A1632" s="177" t="s">
        <v>14592</v>
      </c>
      <c r="B1632" s="177" t="s">
        <v>14589</v>
      </c>
      <c r="C1632" s="177" t="s">
        <v>14590</v>
      </c>
      <c r="D1632" s="177" t="s">
        <v>14591</v>
      </c>
      <c r="E1632" s="177" t="s">
        <v>7271</v>
      </c>
      <c r="F1632" s="177" t="s">
        <v>7272</v>
      </c>
      <c r="G1632" s="177" t="s">
        <v>6994</v>
      </c>
      <c r="H1632" s="177" t="s">
        <v>7272</v>
      </c>
      <c r="I1632" s="177" t="s">
        <v>6875</v>
      </c>
      <c r="J1632" s="177" t="s">
        <v>6875</v>
      </c>
      <c r="K1632" s="177" t="s">
        <v>6875</v>
      </c>
      <c r="L1632" s="177" t="s">
        <v>857</v>
      </c>
    </row>
    <row r="1633" spans="1:12" ht="45" x14ac:dyDescent="0.25">
      <c r="A1633" s="176" t="s">
        <v>6875</v>
      </c>
      <c r="B1633" s="176" t="s">
        <v>14593</v>
      </c>
      <c r="C1633" s="176" t="s">
        <v>14594</v>
      </c>
      <c r="D1633" s="176" t="s">
        <v>6875</v>
      </c>
      <c r="E1633" s="176" t="s">
        <v>9851</v>
      </c>
      <c r="F1633" s="176" t="s">
        <v>12507</v>
      </c>
      <c r="G1633" s="176" t="s">
        <v>7154</v>
      </c>
      <c r="H1633" s="176" t="s">
        <v>12507</v>
      </c>
      <c r="I1633" s="176" t="s">
        <v>6875</v>
      </c>
      <c r="J1633" s="176" t="s">
        <v>6875</v>
      </c>
      <c r="K1633" s="176" t="s">
        <v>6931</v>
      </c>
      <c r="L1633" s="176" t="s">
        <v>857</v>
      </c>
    </row>
    <row r="1634" spans="1:12" ht="33.75" x14ac:dyDescent="0.25">
      <c r="A1634" s="177" t="s">
        <v>14598</v>
      </c>
      <c r="B1634" s="177" t="s">
        <v>14595</v>
      </c>
      <c r="C1634" s="177" t="s">
        <v>14596</v>
      </c>
      <c r="D1634" s="177" t="s">
        <v>14597</v>
      </c>
      <c r="E1634" s="177" t="s">
        <v>7271</v>
      </c>
      <c r="F1634" s="177" t="s">
        <v>7272</v>
      </c>
      <c r="G1634" s="177" t="s">
        <v>6994</v>
      </c>
      <c r="H1634" s="177" t="s">
        <v>7272</v>
      </c>
      <c r="I1634" s="177" t="s">
        <v>6875</v>
      </c>
      <c r="J1634" s="177" t="s">
        <v>6875</v>
      </c>
      <c r="K1634" s="177" t="s">
        <v>6875</v>
      </c>
      <c r="L1634" s="177" t="s">
        <v>6884</v>
      </c>
    </row>
    <row r="1635" spans="1:12" ht="45" x14ac:dyDescent="0.25">
      <c r="A1635" s="176" t="s">
        <v>14602</v>
      </c>
      <c r="B1635" s="176" t="s">
        <v>14599</v>
      </c>
      <c r="C1635" s="176" t="s">
        <v>14600</v>
      </c>
      <c r="D1635" s="176" t="s">
        <v>14601</v>
      </c>
      <c r="E1635" s="176" t="s">
        <v>7345</v>
      </c>
      <c r="F1635" s="176" t="s">
        <v>7346</v>
      </c>
      <c r="G1635" s="176" t="s">
        <v>6994</v>
      </c>
      <c r="H1635" s="176" t="s">
        <v>7347</v>
      </c>
      <c r="I1635" s="176" t="s">
        <v>6875</v>
      </c>
      <c r="J1635" s="176" t="s">
        <v>6875</v>
      </c>
      <c r="K1635" s="176" t="s">
        <v>6875</v>
      </c>
      <c r="L1635" s="176" t="s">
        <v>857</v>
      </c>
    </row>
    <row r="1636" spans="1:12" ht="45" x14ac:dyDescent="0.25">
      <c r="A1636" s="177" t="s">
        <v>14606</v>
      </c>
      <c r="B1636" s="177" t="s">
        <v>14603</v>
      </c>
      <c r="C1636" s="177" t="s">
        <v>14604</v>
      </c>
      <c r="D1636" s="177" t="s">
        <v>14605</v>
      </c>
      <c r="E1636" s="177" t="s">
        <v>7785</v>
      </c>
      <c r="F1636" s="177" t="s">
        <v>7786</v>
      </c>
      <c r="G1636" s="177" t="s">
        <v>7035</v>
      </c>
      <c r="H1636" s="177" t="s">
        <v>7786</v>
      </c>
      <c r="I1636" s="177" t="s">
        <v>6875</v>
      </c>
      <c r="J1636" s="177" t="s">
        <v>9207</v>
      </c>
      <c r="K1636" s="177" t="s">
        <v>11005</v>
      </c>
      <c r="L1636" s="177" t="s">
        <v>857</v>
      </c>
    </row>
    <row r="1637" spans="1:12" ht="101.25" x14ac:dyDescent="0.25">
      <c r="A1637" s="176" t="s">
        <v>2633</v>
      </c>
      <c r="B1637" s="176" t="s">
        <v>14607</v>
      </c>
      <c r="C1637" s="176" t="s">
        <v>14608</v>
      </c>
      <c r="D1637" s="176" t="s">
        <v>14609</v>
      </c>
      <c r="E1637" s="176" t="s">
        <v>7848</v>
      </c>
      <c r="F1637" s="176" t="s">
        <v>7849</v>
      </c>
      <c r="G1637" s="176" t="s">
        <v>7465</v>
      </c>
      <c r="H1637" s="176" t="s">
        <v>7849</v>
      </c>
      <c r="I1637" s="176" t="s">
        <v>6875</v>
      </c>
      <c r="J1637" s="176" t="s">
        <v>14610</v>
      </c>
      <c r="K1637" s="176" t="s">
        <v>7113</v>
      </c>
      <c r="L1637" s="176" t="s">
        <v>857</v>
      </c>
    </row>
    <row r="1638" spans="1:12" ht="56.25" x14ac:dyDescent="0.25">
      <c r="A1638" s="177" t="s">
        <v>2298</v>
      </c>
      <c r="B1638" s="177" t="s">
        <v>14611</v>
      </c>
      <c r="C1638" s="177" t="s">
        <v>14612</v>
      </c>
      <c r="D1638" s="177" t="s">
        <v>14613</v>
      </c>
      <c r="E1638" s="177" t="s">
        <v>14614</v>
      </c>
      <c r="F1638" s="177" t="s">
        <v>14615</v>
      </c>
      <c r="G1638" s="177" t="s">
        <v>6956</v>
      </c>
      <c r="H1638" s="177" t="s">
        <v>14615</v>
      </c>
      <c r="I1638" s="177" t="s">
        <v>6875</v>
      </c>
      <c r="J1638" s="177" t="s">
        <v>7671</v>
      </c>
      <c r="K1638" s="177" t="s">
        <v>6875</v>
      </c>
      <c r="L1638" s="177" t="s">
        <v>857</v>
      </c>
    </row>
    <row r="1639" spans="1:12" ht="45" x14ac:dyDescent="0.25">
      <c r="A1639" s="176" t="s">
        <v>14619</v>
      </c>
      <c r="B1639" s="176" t="s">
        <v>14616</v>
      </c>
      <c r="C1639" s="176" t="s">
        <v>14617</v>
      </c>
      <c r="D1639" s="176" t="s">
        <v>14618</v>
      </c>
      <c r="E1639" s="176" t="s">
        <v>11854</v>
      </c>
      <c r="F1639" s="176" t="s">
        <v>14620</v>
      </c>
      <c r="G1639" s="176" t="s">
        <v>7035</v>
      </c>
      <c r="H1639" s="176" t="s">
        <v>14620</v>
      </c>
      <c r="I1639" s="176" t="s">
        <v>6875</v>
      </c>
      <c r="J1639" s="176" t="s">
        <v>7671</v>
      </c>
      <c r="K1639" s="176" t="s">
        <v>7113</v>
      </c>
      <c r="L1639" s="176" t="s">
        <v>857</v>
      </c>
    </row>
    <row r="1640" spans="1:12" ht="67.5" x14ac:dyDescent="0.25">
      <c r="A1640" s="177" t="s">
        <v>14624</v>
      </c>
      <c r="B1640" s="177" t="s">
        <v>14621</v>
      </c>
      <c r="C1640" s="177" t="s">
        <v>14622</v>
      </c>
      <c r="D1640" s="177" t="s">
        <v>14623</v>
      </c>
      <c r="E1640" s="177" t="s">
        <v>13651</v>
      </c>
      <c r="F1640" s="177" t="s">
        <v>13652</v>
      </c>
      <c r="G1640" s="177" t="s">
        <v>6970</v>
      </c>
      <c r="H1640" s="177" t="s">
        <v>13653</v>
      </c>
      <c r="I1640" s="177" t="s">
        <v>6875</v>
      </c>
      <c r="J1640" s="177" t="s">
        <v>6875</v>
      </c>
      <c r="K1640" s="177" t="s">
        <v>7231</v>
      </c>
      <c r="L1640" s="177" t="s">
        <v>857</v>
      </c>
    </row>
    <row r="1641" spans="1:12" ht="45" x14ac:dyDescent="0.25">
      <c r="A1641" s="176" t="s">
        <v>14628</v>
      </c>
      <c r="B1641" s="176" t="s">
        <v>14625</v>
      </c>
      <c r="C1641" s="176" t="s">
        <v>14626</v>
      </c>
      <c r="D1641" s="176" t="s">
        <v>14627</v>
      </c>
      <c r="E1641" s="176" t="s">
        <v>11619</v>
      </c>
      <c r="F1641" s="176" t="s">
        <v>11620</v>
      </c>
      <c r="G1641" s="176" t="s">
        <v>6883</v>
      </c>
      <c r="H1641" s="176" t="s">
        <v>14273</v>
      </c>
      <c r="I1641" s="176" t="s">
        <v>6901</v>
      </c>
      <c r="J1641" s="176" t="s">
        <v>6875</v>
      </c>
      <c r="K1641" s="176" t="s">
        <v>13386</v>
      </c>
      <c r="L1641" s="176" t="s">
        <v>857</v>
      </c>
    </row>
    <row r="1642" spans="1:12" ht="90" x14ac:dyDescent="0.25">
      <c r="A1642" s="177" t="s">
        <v>14632</v>
      </c>
      <c r="B1642" s="177" t="s">
        <v>14629</v>
      </c>
      <c r="C1642" s="177" t="s">
        <v>14630</v>
      </c>
      <c r="D1642" s="177" t="s">
        <v>14631</v>
      </c>
      <c r="E1642" s="177" t="s">
        <v>14633</v>
      </c>
      <c r="F1642" s="177" t="s">
        <v>14634</v>
      </c>
      <c r="G1642" s="177" t="s">
        <v>6915</v>
      </c>
      <c r="H1642" s="177" t="s">
        <v>14634</v>
      </c>
      <c r="I1642" s="177" t="s">
        <v>6875</v>
      </c>
      <c r="J1642" s="177" t="s">
        <v>7997</v>
      </c>
      <c r="K1642" s="177" t="s">
        <v>13386</v>
      </c>
      <c r="L1642" s="177" t="s">
        <v>857</v>
      </c>
    </row>
    <row r="1643" spans="1:12" ht="67.5" x14ac:dyDescent="0.25">
      <c r="A1643" s="176" t="s">
        <v>14638</v>
      </c>
      <c r="B1643" s="176" t="s">
        <v>14635</v>
      </c>
      <c r="C1643" s="176" t="s">
        <v>14636</v>
      </c>
      <c r="D1643" s="176" t="s">
        <v>14637</v>
      </c>
      <c r="E1643" s="176" t="s">
        <v>14639</v>
      </c>
      <c r="F1643" s="176" t="s">
        <v>14640</v>
      </c>
      <c r="G1643" s="176" t="s">
        <v>7028</v>
      </c>
      <c r="H1643" s="176" t="s">
        <v>14641</v>
      </c>
      <c r="I1643" s="176" t="s">
        <v>6875</v>
      </c>
      <c r="J1643" s="176" t="s">
        <v>14642</v>
      </c>
      <c r="K1643" s="176" t="s">
        <v>6875</v>
      </c>
      <c r="L1643" s="176" t="s">
        <v>6884</v>
      </c>
    </row>
    <row r="1644" spans="1:12" ht="56.25" x14ac:dyDescent="0.25">
      <c r="A1644" s="177" t="s">
        <v>926</v>
      </c>
      <c r="B1644" s="177" t="s">
        <v>14643</v>
      </c>
      <c r="C1644" s="177" t="s">
        <v>14644</v>
      </c>
      <c r="D1644" s="177" t="s">
        <v>927</v>
      </c>
      <c r="E1644" s="177" t="s">
        <v>14645</v>
      </c>
      <c r="F1644" s="177" t="s">
        <v>14646</v>
      </c>
      <c r="G1644" s="177" t="s">
        <v>7002</v>
      </c>
      <c r="H1644" s="177" t="s">
        <v>14646</v>
      </c>
      <c r="I1644" s="177" t="s">
        <v>6875</v>
      </c>
      <c r="J1644" s="177" t="s">
        <v>6875</v>
      </c>
      <c r="K1644" s="177" t="s">
        <v>6875</v>
      </c>
      <c r="L1644" s="177" t="s">
        <v>857</v>
      </c>
    </row>
    <row r="1645" spans="1:12" ht="56.25" x14ac:dyDescent="0.25">
      <c r="A1645" s="176" t="s">
        <v>14650</v>
      </c>
      <c r="B1645" s="176" t="s">
        <v>14647</v>
      </c>
      <c r="C1645" s="176" t="s">
        <v>14648</v>
      </c>
      <c r="D1645" s="176" t="s">
        <v>14649</v>
      </c>
      <c r="E1645" s="176" t="s">
        <v>14651</v>
      </c>
      <c r="F1645" s="176" t="s">
        <v>14652</v>
      </c>
      <c r="G1645" s="176" t="s">
        <v>7002</v>
      </c>
      <c r="H1645" s="176" t="s">
        <v>14652</v>
      </c>
      <c r="I1645" s="176" t="s">
        <v>6875</v>
      </c>
      <c r="J1645" s="176" t="s">
        <v>6875</v>
      </c>
      <c r="K1645" s="176" t="s">
        <v>6875</v>
      </c>
      <c r="L1645" s="176" t="s">
        <v>857</v>
      </c>
    </row>
    <row r="1646" spans="1:12" ht="90" x14ac:dyDescent="0.25">
      <c r="A1646" s="177" t="s">
        <v>14656</v>
      </c>
      <c r="B1646" s="177" t="s">
        <v>14653</v>
      </c>
      <c r="C1646" s="177" t="s">
        <v>14654</v>
      </c>
      <c r="D1646" s="177" t="s">
        <v>14655</v>
      </c>
      <c r="E1646" s="177" t="s">
        <v>14657</v>
      </c>
      <c r="F1646" s="177" t="s">
        <v>14658</v>
      </c>
      <c r="G1646" s="177" t="s">
        <v>9017</v>
      </c>
      <c r="H1646" s="177" t="s">
        <v>14658</v>
      </c>
      <c r="I1646" s="177" t="s">
        <v>6875</v>
      </c>
      <c r="J1646" s="177" t="s">
        <v>6875</v>
      </c>
      <c r="K1646" s="177" t="s">
        <v>6875</v>
      </c>
      <c r="L1646" s="177" t="s">
        <v>857</v>
      </c>
    </row>
    <row r="1647" spans="1:12" ht="135" x14ac:dyDescent="0.25">
      <c r="A1647" s="176" t="s">
        <v>14662</v>
      </c>
      <c r="B1647" s="176" t="s">
        <v>14659</v>
      </c>
      <c r="C1647" s="176" t="s">
        <v>14660</v>
      </c>
      <c r="D1647" s="176" t="s">
        <v>14661</v>
      </c>
      <c r="E1647" s="176" t="s">
        <v>14663</v>
      </c>
      <c r="F1647" s="176" t="s">
        <v>14664</v>
      </c>
      <c r="G1647" s="176" t="s">
        <v>9017</v>
      </c>
      <c r="H1647" s="176" t="s">
        <v>14664</v>
      </c>
      <c r="I1647" s="176" t="s">
        <v>6875</v>
      </c>
      <c r="J1647" s="176" t="s">
        <v>6875</v>
      </c>
      <c r="K1647" s="176" t="s">
        <v>7231</v>
      </c>
      <c r="L1647" s="176" t="s">
        <v>857</v>
      </c>
    </row>
    <row r="1648" spans="1:12" ht="67.5" x14ac:dyDescent="0.25">
      <c r="A1648" s="177" t="s">
        <v>14668</v>
      </c>
      <c r="B1648" s="177" t="s">
        <v>14665</v>
      </c>
      <c r="C1648" s="177" t="s">
        <v>14666</v>
      </c>
      <c r="D1648" s="177" t="s">
        <v>14667</v>
      </c>
      <c r="E1648" s="177" t="s">
        <v>14669</v>
      </c>
      <c r="F1648" s="177" t="s">
        <v>14670</v>
      </c>
      <c r="G1648" s="177" t="s">
        <v>7028</v>
      </c>
      <c r="H1648" s="177" t="s">
        <v>14671</v>
      </c>
      <c r="I1648" s="177" t="s">
        <v>6875</v>
      </c>
      <c r="J1648" s="177" t="s">
        <v>14672</v>
      </c>
      <c r="K1648" s="177" t="s">
        <v>6875</v>
      </c>
      <c r="L1648" s="177" t="s">
        <v>857</v>
      </c>
    </row>
    <row r="1649" spans="1:12" ht="78.75" x14ac:dyDescent="0.25">
      <c r="A1649" s="176" t="s">
        <v>14676</v>
      </c>
      <c r="B1649" s="176" t="s">
        <v>14673</v>
      </c>
      <c r="C1649" s="176" t="s">
        <v>14674</v>
      </c>
      <c r="D1649" s="176" t="s">
        <v>14675</v>
      </c>
      <c r="E1649" s="176" t="s">
        <v>8002</v>
      </c>
      <c r="F1649" s="176" t="s">
        <v>8003</v>
      </c>
      <c r="G1649" s="176" t="s">
        <v>7028</v>
      </c>
      <c r="H1649" s="176" t="s">
        <v>8004</v>
      </c>
      <c r="I1649" s="176" t="s">
        <v>6875</v>
      </c>
      <c r="J1649" s="176" t="s">
        <v>8016</v>
      </c>
      <c r="K1649" s="176" t="s">
        <v>6875</v>
      </c>
      <c r="L1649" s="176" t="s">
        <v>857</v>
      </c>
    </row>
    <row r="1650" spans="1:12" ht="112.5" x14ac:dyDescent="0.25">
      <c r="A1650" s="177" t="s">
        <v>14680</v>
      </c>
      <c r="B1650" s="177" t="s">
        <v>14677</v>
      </c>
      <c r="C1650" s="177" t="s">
        <v>14678</v>
      </c>
      <c r="D1650" s="177" t="s">
        <v>14679</v>
      </c>
      <c r="E1650" s="177" t="s">
        <v>14657</v>
      </c>
      <c r="F1650" s="177" t="s">
        <v>14658</v>
      </c>
      <c r="G1650" s="177" t="s">
        <v>9017</v>
      </c>
      <c r="H1650" s="177" t="s">
        <v>14658</v>
      </c>
      <c r="I1650" s="177" t="s">
        <v>6875</v>
      </c>
      <c r="J1650" s="177" t="s">
        <v>6875</v>
      </c>
      <c r="K1650" s="177" t="s">
        <v>7231</v>
      </c>
      <c r="L1650" s="177" t="s">
        <v>857</v>
      </c>
    </row>
    <row r="1651" spans="1:12" ht="67.5" x14ac:dyDescent="0.25">
      <c r="A1651" s="176" t="s">
        <v>14684</v>
      </c>
      <c r="B1651" s="176" t="s">
        <v>14681</v>
      </c>
      <c r="C1651" s="176" t="s">
        <v>14682</v>
      </c>
      <c r="D1651" s="176" t="s">
        <v>14683</v>
      </c>
      <c r="E1651" s="176" t="s">
        <v>14685</v>
      </c>
      <c r="F1651" s="176" t="s">
        <v>14686</v>
      </c>
      <c r="G1651" s="176" t="s">
        <v>7028</v>
      </c>
      <c r="H1651" s="176" t="s">
        <v>14687</v>
      </c>
      <c r="I1651" s="176" t="s">
        <v>6875</v>
      </c>
      <c r="J1651" s="176" t="s">
        <v>14688</v>
      </c>
      <c r="K1651" s="176" t="s">
        <v>6875</v>
      </c>
      <c r="L1651" s="176" t="s">
        <v>6884</v>
      </c>
    </row>
    <row r="1652" spans="1:12" ht="56.25" x14ac:dyDescent="0.25">
      <c r="A1652" s="177" t="s">
        <v>14692</v>
      </c>
      <c r="B1652" s="177" t="s">
        <v>14689</v>
      </c>
      <c r="C1652" s="177" t="s">
        <v>14690</v>
      </c>
      <c r="D1652" s="177" t="s">
        <v>14691</v>
      </c>
      <c r="E1652" s="177" t="s">
        <v>14669</v>
      </c>
      <c r="F1652" s="177" t="s">
        <v>14670</v>
      </c>
      <c r="G1652" s="177" t="s">
        <v>7028</v>
      </c>
      <c r="H1652" s="177" t="s">
        <v>14671</v>
      </c>
      <c r="I1652" s="177" t="s">
        <v>6875</v>
      </c>
      <c r="J1652" s="177" t="s">
        <v>14672</v>
      </c>
      <c r="K1652" s="177" t="s">
        <v>6875</v>
      </c>
      <c r="L1652" s="177" t="s">
        <v>857</v>
      </c>
    </row>
    <row r="1653" spans="1:12" ht="123.75" x14ac:dyDescent="0.25">
      <c r="A1653" s="176" t="s">
        <v>14696</v>
      </c>
      <c r="B1653" s="176" t="s">
        <v>14693</v>
      </c>
      <c r="C1653" s="176" t="s">
        <v>14694</v>
      </c>
      <c r="D1653" s="176" t="s">
        <v>14695</v>
      </c>
      <c r="E1653" s="176" t="s">
        <v>14657</v>
      </c>
      <c r="F1653" s="176" t="s">
        <v>14658</v>
      </c>
      <c r="G1653" s="176" t="s">
        <v>9017</v>
      </c>
      <c r="H1653" s="176" t="s">
        <v>14658</v>
      </c>
      <c r="I1653" s="176" t="s">
        <v>6875</v>
      </c>
      <c r="J1653" s="176" t="s">
        <v>6875</v>
      </c>
      <c r="K1653" s="176" t="s">
        <v>7231</v>
      </c>
      <c r="L1653" s="176" t="s">
        <v>857</v>
      </c>
    </row>
    <row r="1654" spans="1:12" ht="67.5" x14ac:dyDescent="0.25">
      <c r="A1654" s="177" t="s">
        <v>14699</v>
      </c>
      <c r="B1654" s="177" t="s">
        <v>14697</v>
      </c>
      <c r="C1654" s="177" t="s">
        <v>14698</v>
      </c>
      <c r="D1654" s="177" t="s">
        <v>6875</v>
      </c>
      <c r="E1654" s="177" t="s">
        <v>14700</v>
      </c>
      <c r="F1654" s="177" t="s">
        <v>14701</v>
      </c>
      <c r="G1654" s="177" t="s">
        <v>8074</v>
      </c>
      <c r="H1654" s="177" t="s">
        <v>14702</v>
      </c>
      <c r="I1654" s="177" t="s">
        <v>6875</v>
      </c>
      <c r="J1654" s="177" t="s">
        <v>12179</v>
      </c>
      <c r="K1654" s="177" t="s">
        <v>7231</v>
      </c>
      <c r="L1654" s="177" t="s">
        <v>857</v>
      </c>
    </row>
    <row r="1655" spans="1:12" ht="45" x14ac:dyDescent="0.25">
      <c r="A1655" s="176" t="s">
        <v>14706</v>
      </c>
      <c r="B1655" s="176" t="s">
        <v>14703</v>
      </c>
      <c r="C1655" s="176" t="s">
        <v>14704</v>
      </c>
      <c r="D1655" s="176" t="s">
        <v>14705</v>
      </c>
      <c r="E1655" s="176" t="s">
        <v>14707</v>
      </c>
      <c r="F1655" s="176" t="s">
        <v>14708</v>
      </c>
      <c r="G1655" s="176" t="s">
        <v>7028</v>
      </c>
      <c r="H1655" s="176" t="s">
        <v>14708</v>
      </c>
      <c r="I1655" s="176" t="s">
        <v>6875</v>
      </c>
      <c r="J1655" s="176" t="s">
        <v>6875</v>
      </c>
      <c r="K1655" s="176" t="s">
        <v>11005</v>
      </c>
      <c r="L1655" s="176" t="s">
        <v>857</v>
      </c>
    </row>
    <row r="1656" spans="1:12" ht="112.5" x14ac:dyDescent="0.25">
      <c r="A1656" s="177" t="s">
        <v>14712</v>
      </c>
      <c r="B1656" s="177" t="s">
        <v>14709</v>
      </c>
      <c r="C1656" s="177" t="s">
        <v>14710</v>
      </c>
      <c r="D1656" s="177" t="s">
        <v>14711</v>
      </c>
      <c r="E1656" s="177" t="s">
        <v>14713</v>
      </c>
      <c r="F1656" s="177" t="s">
        <v>14714</v>
      </c>
      <c r="G1656" s="177" t="s">
        <v>6956</v>
      </c>
      <c r="H1656" s="177" t="s">
        <v>14714</v>
      </c>
      <c r="I1656" s="177" t="s">
        <v>6875</v>
      </c>
      <c r="J1656" s="177" t="s">
        <v>14548</v>
      </c>
      <c r="K1656" s="177" t="s">
        <v>11505</v>
      </c>
      <c r="L1656" s="177" t="s">
        <v>857</v>
      </c>
    </row>
    <row r="1657" spans="1:12" ht="45" x14ac:dyDescent="0.25">
      <c r="A1657" s="176" t="s">
        <v>14718</v>
      </c>
      <c r="B1657" s="176" t="s">
        <v>14715</v>
      </c>
      <c r="C1657" s="176" t="s">
        <v>14716</v>
      </c>
      <c r="D1657" s="176" t="s">
        <v>14717</v>
      </c>
      <c r="E1657" s="176" t="s">
        <v>9347</v>
      </c>
      <c r="F1657" s="176" t="s">
        <v>9348</v>
      </c>
      <c r="G1657" s="176" t="s">
        <v>7028</v>
      </c>
      <c r="H1657" s="176" t="s">
        <v>9349</v>
      </c>
      <c r="I1657" s="176" t="s">
        <v>6875</v>
      </c>
      <c r="J1657" s="176" t="s">
        <v>6875</v>
      </c>
      <c r="K1657" s="176" t="s">
        <v>11005</v>
      </c>
      <c r="L1657" s="176" t="s">
        <v>857</v>
      </c>
    </row>
    <row r="1658" spans="1:12" ht="45" x14ac:dyDescent="0.25">
      <c r="A1658" s="177" t="s">
        <v>14722</v>
      </c>
      <c r="B1658" s="177" t="s">
        <v>14719</v>
      </c>
      <c r="C1658" s="177" t="s">
        <v>14720</v>
      </c>
      <c r="D1658" s="177" t="s">
        <v>14721</v>
      </c>
      <c r="E1658" s="177" t="s">
        <v>9347</v>
      </c>
      <c r="F1658" s="177" t="s">
        <v>9348</v>
      </c>
      <c r="G1658" s="177" t="s">
        <v>7028</v>
      </c>
      <c r="H1658" s="177" t="s">
        <v>9349</v>
      </c>
      <c r="I1658" s="177" t="s">
        <v>6875</v>
      </c>
      <c r="J1658" s="177" t="s">
        <v>6875</v>
      </c>
      <c r="K1658" s="177" t="s">
        <v>11005</v>
      </c>
      <c r="L1658" s="177" t="s">
        <v>857</v>
      </c>
    </row>
    <row r="1659" spans="1:12" ht="56.25" x14ac:dyDescent="0.25">
      <c r="A1659" s="176" t="s">
        <v>14726</v>
      </c>
      <c r="B1659" s="176" t="s">
        <v>14723</v>
      </c>
      <c r="C1659" s="176" t="s">
        <v>14724</v>
      </c>
      <c r="D1659" s="176" t="s">
        <v>14725</v>
      </c>
      <c r="E1659" s="176" t="s">
        <v>9347</v>
      </c>
      <c r="F1659" s="176" t="s">
        <v>9348</v>
      </c>
      <c r="G1659" s="176" t="s">
        <v>7028</v>
      </c>
      <c r="H1659" s="176" t="s">
        <v>9349</v>
      </c>
      <c r="I1659" s="176" t="s">
        <v>6875</v>
      </c>
      <c r="J1659" s="176" t="s">
        <v>6875</v>
      </c>
      <c r="K1659" s="176" t="s">
        <v>11005</v>
      </c>
      <c r="L1659" s="176" t="s">
        <v>857</v>
      </c>
    </row>
    <row r="1660" spans="1:12" ht="56.25" x14ac:dyDescent="0.25">
      <c r="A1660" s="177" t="s">
        <v>14730</v>
      </c>
      <c r="B1660" s="177" t="s">
        <v>14727</v>
      </c>
      <c r="C1660" s="177" t="s">
        <v>14728</v>
      </c>
      <c r="D1660" s="177" t="s">
        <v>14729</v>
      </c>
      <c r="E1660" s="177" t="s">
        <v>14731</v>
      </c>
      <c r="F1660" s="177" t="s">
        <v>14732</v>
      </c>
      <c r="G1660" s="177" t="s">
        <v>7130</v>
      </c>
      <c r="H1660" s="177" t="s">
        <v>14733</v>
      </c>
      <c r="I1660" s="177" t="s">
        <v>6875</v>
      </c>
      <c r="J1660" s="177" t="s">
        <v>7671</v>
      </c>
      <c r="K1660" s="177" t="s">
        <v>11005</v>
      </c>
      <c r="L1660" s="177" t="s">
        <v>857</v>
      </c>
    </row>
    <row r="1661" spans="1:12" ht="78.75" x14ac:dyDescent="0.25">
      <c r="A1661" s="176" t="s">
        <v>14737</v>
      </c>
      <c r="B1661" s="176" t="s">
        <v>14734</v>
      </c>
      <c r="C1661" s="176" t="s">
        <v>14735</v>
      </c>
      <c r="D1661" s="176" t="s">
        <v>14736</v>
      </c>
      <c r="E1661" s="176" t="s">
        <v>14738</v>
      </c>
      <c r="F1661" s="176" t="s">
        <v>14739</v>
      </c>
      <c r="G1661" s="176" t="s">
        <v>10245</v>
      </c>
      <c r="H1661" s="176" t="s">
        <v>14740</v>
      </c>
      <c r="I1661" s="176" t="s">
        <v>6875</v>
      </c>
      <c r="J1661" s="176" t="s">
        <v>6875</v>
      </c>
      <c r="K1661" s="176" t="s">
        <v>11005</v>
      </c>
      <c r="L1661" s="176" t="s">
        <v>857</v>
      </c>
    </row>
    <row r="1662" spans="1:12" ht="33.75" x14ac:dyDescent="0.25">
      <c r="A1662" s="177" t="s">
        <v>14744</v>
      </c>
      <c r="B1662" s="177" t="s">
        <v>14741</v>
      </c>
      <c r="C1662" s="177" t="s">
        <v>14742</v>
      </c>
      <c r="D1662" s="177" t="s">
        <v>14743</v>
      </c>
      <c r="E1662" s="177" t="s">
        <v>7487</v>
      </c>
      <c r="F1662" s="177" t="s">
        <v>7488</v>
      </c>
      <c r="G1662" s="177" t="s">
        <v>7028</v>
      </c>
      <c r="H1662" s="177" t="s">
        <v>7488</v>
      </c>
      <c r="I1662" s="177" t="s">
        <v>6875</v>
      </c>
      <c r="J1662" s="177" t="s">
        <v>12179</v>
      </c>
      <c r="K1662" s="177" t="s">
        <v>11005</v>
      </c>
      <c r="L1662" s="177" t="s">
        <v>857</v>
      </c>
    </row>
    <row r="1663" spans="1:12" ht="67.5" x14ac:dyDescent="0.25">
      <c r="A1663" s="176" t="s">
        <v>14748</v>
      </c>
      <c r="B1663" s="176" t="s">
        <v>14745</v>
      </c>
      <c r="C1663" s="176" t="s">
        <v>14746</v>
      </c>
      <c r="D1663" s="176" t="s">
        <v>14747</v>
      </c>
      <c r="E1663" s="176" t="s">
        <v>14749</v>
      </c>
      <c r="F1663" s="176" t="s">
        <v>14750</v>
      </c>
      <c r="G1663" s="176" t="s">
        <v>6970</v>
      </c>
      <c r="H1663" s="176" t="s">
        <v>14750</v>
      </c>
      <c r="I1663" s="176" t="s">
        <v>6875</v>
      </c>
      <c r="J1663" s="176" t="s">
        <v>6875</v>
      </c>
      <c r="K1663" s="176" t="s">
        <v>11005</v>
      </c>
      <c r="L1663" s="176" t="s">
        <v>857</v>
      </c>
    </row>
    <row r="1664" spans="1:12" ht="45" x14ac:dyDescent="0.25">
      <c r="A1664" s="177" t="s">
        <v>14754</v>
      </c>
      <c r="B1664" s="177" t="s">
        <v>14751</v>
      </c>
      <c r="C1664" s="177" t="s">
        <v>14752</v>
      </c>
      <c r="D1664" s="177" t="s">
        <v>14753</v>
      </c>
      <c r="E1664" s="177" t="s">
        <v>14755</v>
      </c>
      <c r="F1664" s="177" t="s">
        <v>14756</v>
      </c>
      <c r="G1664" s="177" t="s">
        <v>6994</v>
      </c>
      <c r="H1664" s="177" t="s">
        <v>14756</v>
      </c>
      <c r="I1664" s="177" t="s">
        <v>6875</v>
      </c>
      <c r="J1664" s="177" t="s">
        <v>12179</v>
      </c>
      <c r="K1664" s="177" t="s">
        <v>11005</v>
      </c>
      <c r="L1664" s="177" t="s">
        <v>857</v>
      </c>
    </row>
    <row r="1665" spans="1:12" ht="67.5" x14ac:dyDescent="0.25">
      <c r="A1665" s="176" t="s">
        <v>14760</v>
      </c>
      <c r="B1665" s="176" t="s">
        <v>14757</v>
      </c>
      <c r="C1665" s="176" t="s">
        <v>14758</v>
      </c>
      <c r="D1665" s="176" t="s">
        <v>14759</v>
      </c>
      <c r="E1665" s="176" t="s">
        <v>14713</v>
      </c>
      <c r="F1665" s="176" t="s">
        <v>14714</v>
      </c>
      <c r="G1665" s="176" t="s">
        <v>6956</v>
      </c>
      <c r="H1665" s="176" t="s">
        <v>14714</v>
      </c>
      <c r="I1665" s="176" t="s">
        <v>6875</v>
      </c>
      <c r="J1665" s="176" t="s">
        <v>14548</v>
      </c>
      <c r="K1665" s="176" t="s">
        <v>11005</v>
      </c>
      <c r="L1665" s="176" t="s">
        <v>857</v>
      </c>
    </row>
    <row r="1666" spans="1:12" ht="45" x14ac:dyDescent="0.25">
      <c r="A1666" s="177" t="s">
        <v>14764</v>
      </c>
      <c r="B1666" s="177" t="s">
        <v>14761</v>
      </c>
      <c r="C1666" s="177" t="s">
        <v>14762</v>
      </c>
      <c r="D1666" s="177" t="s">
        <v>14763</v>
      </c>
      <c r="E1666" s="177" t="s">
        <v>14765</v>
      </c>
      <c r="F1666" s="177" t="s">
        <v>14766</v>
      </c>
      <c r="G1666" s="177" t="s">
        <v>7035</v>
      </c>
      <c r="H1666" s="177" t="s">
        <v>14766</v>
      </c>
      <c r="I1666" s="177" t="s">
        <v>6875</v>
      </c>
      <c r="J1666" s="177" t="s">
        <v>6875</v>
      </c>
      <c r="K1666" s="177" t="s">
        <v>11005</v>
      </c>
      <c r="L1666" s="177" t="s">
        <v>857</v>
      </c>
    </row>
    <row r="1667" spans="1:12" ht="45" x14ac:dyDescent="0.25">
      <c r="A1667" s="176" t="s">
        <v>14770</v>
      </c>
      <c r="B1667" s="176" t="s">
        <v>14767</v>
      </c>
      <c r="C1667" s="176" t="s">
        <v>14768</v>
      </c>
      <c r="D1667" s="176" t="s">
        <v>14769</v>
      </c>
      <c r="E1667" s="176" t="s">
        <v>14765</v>
      </c>
      <c r="F1667" s="176" t="s">
        <v>14766</v>
      </c>
      <c r="G1667" s="176" t="s">
        <v>7035</v>
      </c>
      <c r="H1667" s="176" t="s">
        <v>14766</v>
      </c>
      <c r="I1667" s="176" t="s">
        <v>6875</v>
      </c>
      <c r="J1667" s="176" t="s">
        <v>6875</v>
      </c>
      <c r="K1667" s="176" t="s">
        <v>11005</v>
      </c>
      <c r="L1667" s="176" t="s">
        <v>857</v>
      </c>
    </row>
    <row r="1668" spans="1:12" ht="56.25" x14ac:dyDescent="0.25">
      <c r="A1668" s="177" t="s">
        <v>14774</v>
      </c>
      <c r="B1668" s="177" t="s">
        <v>14771</v>
      </c>
      <c r="C1668" s="177" t="s">
        <v>14772</v>
      </c>
      <c r="D1668" s="177" t="s">
        <v>14773</v>
      </c>
      <c r="E1668" s="177" t="s">
        <v>14731</v>
      </c>
      <c r="F1668" s="177" t="s">
        <v>14732</v>
      </c>
      <c r="G1668" s="177" t="s">
        <v>7130</v>
      </c>
      <c r="H1668" s="177" t="s">
        <v>14733</v>
      </c>
      <c r="I1668" s="177" t="s">
        <v>6875</v>
      </c>
      <c r="J1668" s="177" t="s">
        <v>14548</v>
      </c>
      <c r="K1668" s="177" t="s">
        <v>11005</v>
      </c>
      <c r="L1668" s="177" t="s">
        <v>857</v>
      </c>
    </row>
    <row r="1669" spans="1:12" ht="45" x14ac:dyDescent="0.25">
      <c r="A1669" s="176" t="s">
        <v>14777</v>
      </c>
      <c r="B1669" s="176" t="s">
        <v>14775</v>
      </c>
      <c r="C1669" s="176" t="s">
        <v>14776</v>
      </c>
      <c r="D1669" s="176" t="s">
        <v>6875</v>
      </c>
      <c r="E1669" s="176" t="s">
        <v>14778</v>
      </c>
      <c r="F1669" s="176" t="s">
        <v>14779</v>
      </c>
      <c r="G1669" s="176" t="s">
        <v>7028</v>
      </c>
      <c r="H1669" s="176" t="s">
        <v>14779</v>
      </c>
      <c r="I1669" s="176" t="s">
        <v>6875</v>
      </c>
      <c r="J1669" s="176" t="s">
        <v>6875</v>
      </c>
      <c r="K1669" s="176" t="s">
        <v>11005</v>
      </c>
      <c r="L1669" s="176" t="s">
        <v>857</v>
      </c>
    </row>
    <row r="1670" spans="1:12" ht="45" x14ac:dyDescent="0.25">
      <c r="A1670" s="177" t="s">
        <v>14783</v>
      </c>
      <c r="B1670" s="177" t="s">
        <v>14780</v>
      </c>
      <c r="C1670" s="177" t="s">
        <v>14781</v>
      </c>
      <c r="D1670" s="177" t="s">
        <v>14782</v>
      </c>
      <c r="E1670" s="177" t="s">
        <v>9347</v>
      </c>
      <c r="F1670" s="177" t="s">
        <v>9348</v>
      </c>
      <c r="G1670" s="177" t="s">
        <v>7028</v>
      </c>
      <c r="H1670" s="177" t="s">
        <v>9349</v>
      </c>
      <c r="I1670" s="177" t="s">
        <v>6875</v>
      </c>
      <c r="J1670" s="177" t="s">
        <v>6875</v>
      </c>
      <c r="K1670" s="177" t="s">
        <v>11005</v>
      </c>
      <c r="L1670" s="177" t="s">
        <v>857</v>
      </c>
    </row>
    <row r="1671" spans="1:12" ht="78.75" x14ac:dyDescent="0.25">
      <c r="A1671" s="176" t="s">
        <v>897</v>
      </c>
      <c r="B1671" s="176" t="s">
        <v>14784</v>
      </c>
      <c r="C1671" s="176" t="s">
        <v>14785</v>
      </c>
      <c r="D1671" s="176" t="s">
        <v>14786</v>
      </c>
      <c r="E1671" s="176" t="s">
        <v>14787</v>
      </c>
      <c r="F1671" s="176" t="s">
        <v>14788</v>
      </c>
      <c r="G1671" s="176" t="s">
        <v>7028</v>
      </c>
      <c r="H1671" s="176" t="s">
        <v>14789</v>
      </c>
      <c r="I1671" s="176" t="s">
        <v>6875</v>
      </c>
      <c r="J1671" s="176" t="s">
        <v>6875</v>
      </c>
      <c r="K1671" s="176" t="s">
        <v>11005</v>
      </c>
      <c r="L1671" s="176" t="s">
        <v>857</v>
      </c>
    </row>
    <row r="1672" spans="1:12" ht="45" x14ac:dyDescent="0.25">
      <c r="A1672" s="177" t="s">
        <v>873</v>
      </c>
      <c r="B1672" s="177" t="s">
        <v>14790</v>
      </c>
      <c r="C1672" s="177" t="s">
        <v>14791</v>
      </c>
      <c r="D1672" s="177" t="s">
        <v>875</v>
      </c>
      <c r="E1672" s="177" t="s">
        <v>9347</v>
      </c>
      <c r="F1672" s="177" t="s">
        <v>9348</v>
      </c>
      <c r="G1672" s="177" t="s">
        <v>7028</v>
      </c>
      <c r="H1672" s="177" t="s">
        <v>9349</v>
      </c>
      <c r="I1672" s="177" t="s">
        <v>6875</v>
      </c>
      <c r="J1672" s="177" t="s">
        <v>6875</v>
      </c>
      <c r="K1672" s="177" t="s">
        <v>11005</v>
      </c>
      <c r="L1672" s="177" t="s">
        <v>857</v>
      </c>
    </row>
    <row r="1673" spans="1:12" ht="56.25" x14ac:dyDescent="0.25">
      <c r="A1673" s="176" t="s">
        <v>14795</v>
      </c>
      <c r="B1673" s="176" t="s">
        <v>14792</v>
      </c>
      <c r="C1673" s="176" t="s">
        <v>14793</v>
      </c>
      <c r="D1673" s="176" t="s">
        <v>14794</v>
      </c>
      <c r="E1673" s="176" t="s">
        <v>9379</v>
      </c>
      <c r="F1673" s="176" t="s">
        <v>9380</v>
      </c>
      <c r="G1673" s="176" t="s">
        <v>7028</v>
      </c>
      <c r="H1673" s="176" t="s">
        <v>9380</v>
      </c>
      <c r="I1673" s="176" t="s">
        <v>6875</v>
      </c>
      <c r="J1673" s="176" t="s">
        <v>6875</v>
      </c>
      <c r="K1673" s="176" t="s">
        <v>11505</v>
      </c>
      <c r="L1673" s="176" t="s">
        <v>857</v>
      </c>
    </row>
    <row r="1674" spans="1:12" ht="56.25" x14ac:dyDescent="0.25">
      <c r="A1674" s="177" t="s">
        <v>14799</v>
      </c>
      <c r="B1674" s="177" t="s">
        <v>14796</v>
      </c>
      <c r="C1674" s="177" t="s">
        <v>14797</v>
      </c>
      <c r="D1674" s="177" t="s">
        <v>14798</v>
      </c>
      <c r="E1674" s="177" t="s">
        <v>9347</v>
      </c>
      <c r="F1674" s="177" t="s">
        <v>9348</v>
      </c>
      <c r="G1674" s="177" t="s">
        <v>7028</v>
      </c>
      <c r="H1674" s="177" t="s">
        <v>9349</v>
      </c>
      <c r="I1674" s="177" t="s">
        <v>6875</v>
      </c>
      <c r="J1674" s="177" t="s">
        <v>6875</v>
      </c>
      <c r="K1674" s="177" t="s">
        <v>11005</v>
      </c>
      <c r="L1674" s="177" t="s">
        <v>857</v>
      </c>
    </row>
    <row r="1675" spans="1:12" ht="56.25" x14ac:dyDescent="0.25">
      <c r="A1675" s="176" t="s">
        <v>14803</v>
      </c>
      <c r="B1675" s="176" t="s">
        <v>14800</v>
      </c>
      <c r="C1675" s="176" t="s">
        <v>14801</v>
      </c>
      <c r="D1675" s="176" t="s">
        <v>14802</v>
      </c>
      <c r="E1675" s="176" t="s">
        <v>13152</v>
      </c>
      <c r="F1675" s="176" t="s">
        <v>14804</v>
      </c>
      <c r="G1675" s="176" t="s">
        <v>7028</v>
      </c>
      <c r="H1675" s="176" t="s">
        <v>14805</v>
      </c>
      <c r="I1675" s="176" t="s">
        <v>6875</v>
      </c>
      <c r="J1675" s="176" t="s">
        <v>6875</v>
      </c>
      <c r="K1675" s="176" t="s">
        <v>11005</v>
      </c>
      <c r="L1675" s="176" t="s">
        <v>857</v>
      </c>
    </row>
    <row r="1676" spans="1:12" ht="45" x14ac:dyDescent="0.25">
      <c r="A1676" s="177" t="s">
        <v>14809</v>
      </c>
      <c r="B1676" s="177" t="s">
        <v>14806</v>
      </c>
      <c r="C1676" s="177" t="s">
        <v>14807</v>
      </c>
      <c r="D1676" s="177" t="s">
        <v>14808</v>
      </c>
      <c r="E1676" s="177" t="s">
        <v>9347</v>
      </c>
      <c r="F1676" s="177" t="s">
        <v>9348</v>
      </c>
      <c r="G1676" s="177" t="s">
        <v>7028</v>
      </c>
      <c r="H1676" s="177" t="s">
        <v>9349</v>
      </c>
      <c r="I1676" s="177" t="s">
        <v>6875</v>
      </c>
      <c r="J1676" s="177" t="s">
        <v>6875</v>
      </c>
      <c r="K1676" s="177" t="s">
        <v>11005</v>
      </c>
      <c r="L1676" s="177" t="s">
        <v>857</v>
      </c>
    </row>
    <row r="1677" spans="1:12" ht="78.75" x14ac:dyDescent="0.25">
      <c r="A1677" s="176" t="s">
        <v>14813</v>
      </c>
      <c r="B1677" s="176" t="s">
        <v>14810</v>
      </c>
      <c r="C1677" s="176" t="s">
        <v>14811</v>
      </c>
      <c r="D1677" s="176" t="s">
        <v>14812</v>
      </c>
      <c r="E1677" s="176" t="s">
        <v>14814</v>
      </c>
      <c r="F1677" s="176" t="s">
        <v>14815</v>
      </c>
      <c r="G1677" s="176" t="s">
        <v>7889</v>
      </c>
      <c r="H1677" s="176" t="s">
        <v>14815</v>
      </c>
      <c r="I1677" s="176" t="s">
        <v>6875</v>
      </c>
      <c r="J1677" s="176" t="s">
        <v>6875</v>
      </c>
      <c r="K1677" s="176" t="s">
        <v>7231</v>
      </c>
      <c r="L1677" s="176" t="s">
        <v>857</v>
      </c>
    </row>
    <row r="1678" spans="1:12" ht="101.25" x14ac:dyDescent="0.25">
      <c r="A1678" s="177" t="s">
        <v>14819</v>
      </c>
      <c r="B1678" s="177" t="s">
        <v>14816</v>
      </c>
      <c r="C1678" s="177" t="s">
        <v>14817</v>
      </c>
      <c r="D1678" s="177" t="s">
        <v>14818</v>
      </c>
      <c r="E1678" s="177" t="s">
        <v>12649</v>
      </c>
      <c r="F1678" s="177" t="s">
        <v>12650</v>
      </c>
      <c r="G1678" s="177" t="s">
        <v>12651</v>
      </c>
      <c r="H1678" s="177" t="s">
        <v>14820</v>
      </c>
      <c r="I1678" s="177" t="s">
        <v>10969</v>
      </c>
      <c r="J1678" s="177" t="s">
        <v>6875</v>
      </c>
      <c r="K1678" s="177" t="s">
        <v>7231</v>
      </c>
      <c r="L1678" s="177" t="s">
        <v>857</v>
      </c>
    </row>
    <row r="1679" spans="1:12" ht="67.5" x14ac:dyDescent="0.25">
      <c r="A1679" s="176" t="s">
        <v>14824</v>
      </c>
      <c r="B1679" s="176" t="s">
        <v>14821</v>
      </c>
      <c r="C1679" s="176" t="s">
        <v>14822</v>
      </c>
      <c r="D1679" s="176" t="s">
        <v>14823</v>
      </c>
      <c r="E1679" s="176" t="s">
        <v>12649</v>
      </c>
      <c r="F1679" s="176" t="s">
        <v>12650</v>
      </c>
      <c r="G1679" s="176" t="s">
        <v>12651</v>
      </c>
      <c r="H1679" s="176" t="s">
        <v>12650</v>
      </c>
      <c r="I1679" s="176" t="s">
        <v>6875</v>
      </c>
      <c r="J1679" s="176" t="s">
        <v>6875</v>
      </c>
      <c r="K1679" s="176" t="s">
        <v>7231</v>
      </c>
      <c r="L1679" s="176" t="s">
        <v>857</v>
      </c>
    </row>
    <row r="1680" spans="1:12" ht="67.5" x14ac:dyDescent="0.25">
      <c r="A1680" s="177" t="s">
        <v>14828</v>
      </c>
      <c r="B1680" s="177" t="s">
        <v>14825</v>
      </c>
      <c r="C1680" s="177" t="s">
        <v>14826</v>
      </c>
      <c r="D1680" s="177" t="s">
        <v>14827</v>
      </c>
      <c r="E1680" s="177" t="s">
        <v>12269</v>
      </c>
      <c r="F1680" s="177" t="s">
        <v>14829</v>
      </c>
      <c r="G1680" s="177" t="s">
        <v>7028</v>
      </c>
      <c r="H1680" s="177" t="s">
        <v>14830</v>
      </c>
      <c r="I1680" s="177" t="s">
        <v>6875</v>
      </c>
      <c r="J1680" s="177" t="s">
        <v>6875</v>
      </c>
      <c r="K1680" s="177" t="s">
        <v>11005</v>
      </c>
      <c r="L1680" s="177" t="s">
        <v>857</v>
      </c>
    </row>
    <row r="1681" spans="1:12" ht="90" x14ac:dyDescent="0.25">
      <c r="A1681" s="176" t="s">
        <v>6875</v>
      </c>
      <c r="B1681" s="176" t="s">
        <v>14831</v>
      </c>
      <c r="C1681" s="176" t="s">
        <v>14832</v>
      </c>
      <c r="D1681" s="176" t="s">
        <v>6875</v>
      </c>
      <c r="E1681" s="176" t="s">
        <v>14833</v>
      </c>
      <c r="F1681" s="176" t="s">
        <v>14834</v>
      </c>
      <c r="G1681" s="176" t="s">
        <v>6994</v>
      </c>
      <c r="H1681" s="176" t="s">
        <v>14835</v>
      </c>
      <c r="I1681" s="176" t="s">
        <v>6875</v>
      </c>
      <c r="J1681" s="176" t="s">
        <v>12179</v>
      </c>
      <c r="K1681" s="176" t="s">
        <v>6931</v>
      </c>
      <c r="L1681" s="176" t="s">
        <v>857</v>
      </c>
    </row>
    <row r="1682" spans="1:12" ht="90" x14ac:dyDescent="0.25">
      <c r="A1682" s="177" t="s">
        <v>6875</v>
      </c>
      <c r="B1682" s="177" t="s">
        <v>14836</v>
      </c>
      <c r="C1682" s="177" t="s">
        <v>14837</v>
      </c>
      <c r="D1682" s="177" t="s">
        <v>6875</v>
      </c>
      <c r="E1682" s="177" t="s">
        <v>8002</v>
      </c>
      <c r="F1682" s="177" t="s">
        <v>8003</v>
      </c>
      <c r="G1682" s="177" t="s">
        <v>7028</v>
      </c>
      <c r="H1682" s="177" t="s">
        <v>8004</v>
      </c>
      <c r="I1682" s="177" t="s">
        <v>6875</v>
      </c>
      <c r="J1682" s="177" t="s">
        <v>12179</v>
      </c>
      <c r="K1682" s="177" t="s">
        <v>6931</v>
      </c>
      <c r="L1682" s="177" t="s">
        <v>857</v>
      </c>
    </row>
    <row r="1683" spans="1:12" ht="22.5" x14ac:dyDescent="0.25">
      <c r="A1683" s="176" t="s">
        <v>14841</v>
      </c>
      <c r="B1683" s="176" t="s">
        <v>14838</v>
      </c>
      <c r="C1683" s="176" t="s">
        <v>14839</v>
      </c>
      <c r="D1683" s="176" t="s">
        <v>14840</v>
      </c>
      <c r="E1683" s="176" t="s">
        <v>7848</v>
      </c>
      <c r="F1683" s="176" t="s">
        <v>7849</v>
      </c>
      <c r="G1683" s="176" t="s">
        <v>7465</v>
      </c>
      <c r="H1683" s="176" t="s">
        <v>7849</v>
      </c>
      <c r="I1683" s="176" t="s">
        <v>6875</v>
      </c>
      <c r="J1683" s="176" t="s">
        <v>6875</v>
      </c>
      <c r="K1683" s="176" t="s">
        <v>6875</v>
      </c>
      <c r="L1683" s="176" t="s">
        <v>857</v>
      </c>
    </row>
    <row r="1684" spans="1:12" ht="33.75" x14ac:dyDescent="0.25">
      <c r="A1684" s="177" t="s">
        <v>14845</v>
      </c>
      <c r="B1684" s="177" t="s">
        <v>14842</v>
      </c>
      <c r="C1684" s="177" t="s">
        <v>14843</v>
      </c>
      <c r="D1684" s="177" t="s">
        <v>14844</v>
      </c>
      <c r="E1684" s="177" t="s">
        <v>11619</v>
      </c>
      <c r="F1684" s="177" t="s">
        <v>11620</v>
      </c>
      <c r="G1684" s="177" t="s">
        <v>6883</v>
      </c>
      <c r="H1684" s="177" t="s">
        <v>11620</v>
      </c>
      <c r="I1684" s="177" t="s">
        <v>6875</v>
      </c>
      <c r="J1684" s="177" t="s">
        <v>6875</v>
      </c>
      <c r="K1684" s="177" t="s">
        <v>6875</v>
      </c>
      <c r="L1684" s="177" t="s">
        <v>857</v>
      </c>
    </row>
    <row r="1685" spans="1:12" ht="22.5" x14ac:dyDescent="0.25">
      <c r="A1685" s="176" t="s">
        <v>14849</v>
      </c>
      <c r="B1685" s="176" t="s">
        <v>14846</v>
      </c>
      <c r="C1685" s="176" t="s">
        <v>14847</v>
      </c>
      <c r="D1685" s="176" t="s">
        <v>14848</v>
      </c>
      <c r="E1685" s="176" t="s">
        <v>7914</v>
      </c>
      <c r="F1685" s="176" t="s">
        <v>7915</v>
      </c>
      <c r="G1685" s="176" t="s">
        <v>7028</v>
      </c>
      <c r="H1685" s="176" t="s">
        <v>7915</v>
      </c>
      <c r="I1685" s="176" t="s">
        <v>6875</v>
      </c>
      <c r="J1685" s="176" t="s">
        <v>6875</v>
      </c>
      <c r="K1685" s="176" t="s">
        <v>6875</v>
      </c>
      <c r="L1685" s="176" t="s">
        <v>857</v>
      </c>
    </row>
    <row r="1686" spans="1:12" ht="45" x14ac:dyDescent="0.25">
      <c r="A1686" s="177" t="s">
        <v>14853</v>
      </c>
      <c r="B1686" s="177" t="s">
        <v>14850</v>
      </c>
      <c r="C1686" s="177" t="s">
        <v>14851</v>
      </c>
      <c r="D1686" s="177" t="s">
        <v>14852</v>
      </c>
      <c r="E1686" s="177" t="s">
        <v>14854</v>
      </c>
      <c r="F1686" s="177" t="s">
        <v>14855</v>
      </c>
      <c r="G1686" s="177" t="s">
        <v>14319</v>
      </c>
      <c r="H1686" s="177" t="s">
        <v>14855</v>
      </c>
      <c r="I1686" s="177" t="s">
        <v>6875</v>
      </c>
      <c r="J1686" s="177" t="s">
        <v>6875</v>
      </c>
      <c r="K1686" s="177" t="s">
        <v>6875</v>
      </c>
      <c r="L1686" s="177" t="s">
        <v>857</v>
      </c>
    </row>
    <row r="1687" spans="1:12" ht="33.75" x14ac:dyDescent="0.25">
      <c r="A1687" s="176" t="s">
        <v>14859</v>
      </c>
      <c r="B1687" s="176" t="s">
        <v>14856</v>
      </c>
      <c r="C1687" s="176" t="s">
        <v>14857</v>
      </c>
      <c r="D1687" s="176" t="s">
        <v>14858</v>
      </c>
      <c r="E1687" s="176" t="s">
        <v>8915</v>
      </c>
      <c r="F1687" s="176" t="s">
        <v>8916</v>
      </c>
      <c r="G1687" s="176" t="s">
        <v>7035</v>
      </c>
      <c r="H1687" s="176" t="s">
        <v>8916</v>
      </c>
      <c r="I1687" s="176" t="s">
        <v>6875</v>
      </c>
      <c r="J1687" s="176" t="s">
        <v>6875</v>
      </c>
      <c r="K1687" s="176" t="s">
        <v>6875</v>
      </c>
      <c r="L1687" s="176" t="s">
        <v>857</v>
      </c>
    </row>
    <row r="1688" spans="1:12" ht="33.75" x14ac:dyDescent="0.25">
      <c r="A1688" s="177" t="s">
        <v>14863</v>
      </c>
      <c r="B1688" s="177" t="s">
        <v>14860</v>
      </c>
      <c r="C1688" s="177" t="s">
        <v>14861</v>
      </c>
      <c r="D1688" s="177" t="s">
        <v>14862</v>
      </c>
      <c r="E1688" s="177" t="s">
        <v>14864</v>
      </c>
      <c r="F1688" s="177" t="s">
        <v>11620</v>
      </c>
      <c r="G1688" s="177" t="s">
        <v>6883</v>
      </c>
      <c r="H1688" s="177" t="s">
        <v>11620</v>
      </c>
      <c r="I1688" s="177" t="s">
        <v>6875</v>
      </c>
      <c r="J1688" s="177" t="s">
        <v>6875</v>
      </c>
      <c r="K1688" s="177" t="s">
        <v>6875</v>
      </c>
      <c r="L1688" s="177" t="s">
        <v>857</v>
      </c>
    </row>
    <row r="1689" spans="1:12" ht="56.25" x14ac:dyDescent="0.25">
      <c r="A1689" s="176" t="s">
        <v>14868</v>
      </c>
      <c r="B1689" s="176" t="s">
        <v>14865</v>
      </c>
      <c r="C1689" s="176" t="s">
        <v>14866</v>
      </c>
      <c r="D1689" s="176" t="s">
        <v>14867</v>
      </c>
      <c r="E1689" s="176" t="s">
        <v>14869</v>
      </c>
      <c r="F1689" s="176" t="s">
        <v>14870</v>
      </c>
      <c r="G1689" s="176" t="s">
        <v>7154</v>
      </c>
      <c r="H1689" s="176" t="s">
        <v>14870</v>
      </c>
      <c r="I1689" s="176" t="s">
        <v>6875</v>
      </c>
      <c r="J1689" s="176" t="s">
        <v>6875</v>
      </c>
      <c r="K1689" s="176" t="s">
        <v>6875</v>
      </c>
      <c r="L1689" s="176" t="s">
        <v>857</v>
      </c>
    </row>
    <row r="1690" spans="1:12" ht="45" x14ac:dyDescent="0.25">
      <c r="A1690" s="177" t="s">
        <v>14874</v>
      </c>
      <c r="B1690" s="177" t="s">
        <v>14871</v>
      </c>
      <c r="C1690" s="177" t="s">
        <v>14872</v>
      </c>
      <c r="D1690" s="177" t="s">
        <v>14873</v>
      </c>
      <c r="E1690" s="177" t="s">
        <v>14875</v>
      </c>
      <c r="F1690" s="177" t="s">
        <v>14876</v>
      </c>
      <c r="G1690" s="177" t="s">
        <v>14319</v>
      </c>
      <c r="H1690" s="177" t="s">
        <v>14876</v>
      </c>
      <c r="I1690" s="177" t="s">
        <v>6875</v>
      </c>
      <c r="J1690" s="177" t="s">
        <v>6875</v>
      </c>
      <c r="K1690" s="177" t="s">
        <v>6875</v>
      </c>
      <c r="L1690" s="177" t="s">
        <v>6884</v>
      </c>
    </row>
    <row r="1691" spans="1:12" ht="33.75" x14ac:dyDescent="0.25">
      <c r="A1691" s="176" t="s">
        <v>14880</v>
      </c>
      <c r="B1691" s="176" t="s">
        <v>14877</v>
      </c>
      <c r="C1691" s="176" t="s">
        <v>14878</v>
      </c>
      <c r="D1691" s="176" t="s">
        <v>14879</v>
      </c>
      <c r="E1691" s="176" t="s">
        <v>10540</v>
      </c>
      <c r="F1691" s="176" t="s">
        <v>10541</v>
      </c>
      <c r="G1691" s="176" t="s">
        <v>7465</v>
      </c>
      <c r="H1691" s="176" t="s">
        <v>10541</v>
      </c>
      <c r="I1691" s="176" t="s">
        <v>6875</v>
      </c>
      <c r="J1691" s="176" t="s">
        <v>6875</v>
      </c>
      <c r="K1691" s="176" t="s">
        <v>6875</v>
      </c>
      <c r="L1691" s="176" t="s">
        <v>857</v>
      </c>
    </row>
    <row r="1692" spans="1:12" ht="22.5" x14ac:dyDescent="0.25">
      <c r="A1692" s="177" t="s">
        <v>14884</v>
      </c>
      <c r="B1692" s="177" t="s">
        <v>14881</v>
      </c>
      <c r="C1692" s="177" t="s">
        <v>14882</v>
      </c>
      <c r="D1692" s="177" t="s">
        <v>14883</v>
      </c>
      <c r="E1692" s="177" t="s">
        <v>7914</v>
      </c>
      <c r="F1692" s="177" t="s">
        <v>7915</v>
      </c>
      <c r="G1692" s="177" t="s">
        <v>7028</v>
      </c>
      <c r="H1692" s="177" t="s">
        <v>7915</v>
      </c>
      <c r="I1692" s="177" t="s">
        <v>6875</v>
      </c>
      <c r="J1692" s="177" t="s">
        <v>6875</v>
      </c>
      <c r="K1692" s="177" t="s">
        <v>6875</v>
      </c>
      <c r="L1692" s="177" t="s">
        <v>857</v>
      </c>
    </row>
    <row r="1693" spans="1:12" ht="22.5" x14ac:dyDescent="0.25">
      <c r="A1693" s="176" t="s">
        <v>14888</v>
      </c>
      <c r="B1693" s="176" t="s">
        <v>14885</v>
      </c>
      <c r="C1693" s="176" t="s">
        <v>14886</v>
      </c>
      <c r="D1693" s="176" t="s">
        <v>14887</v>
      </c>
      <c r="E1693" s="176" t="s">
        <v>7848</v>
      </c>
      <c r="F1693" s="176" t="s">
        <v>7849</v>
      </c>
      <c r="G1693" s="176" t="s">
        <v>7465</v>
      </c>
      <c r="H1693" s="176" t="s">
        <v>7849</v>
      </c>
      <c r="I1693" s="176" t="s">
        <v>6875</v>
      </c>
      <c r="J1693" s="176" t="s">
        <v>6875</v>
      </c>
      <c r="K1693" s="176" t="s">
        <v>6875</v>
      </c>
      <c r="L1693" s="176" t="s">
        <v>857</v>
      </c>
    </row>
    <row r="1694" spans="1:12" ht="22.5" x14ac:dyDescent="0.25">
      <c r="A1694" s="177" t="s">
        <v>14892</v>
      </c>
      <c r="B1694" s="177" t="s">
        <v>14889</v>
      </c>
      <c r="C1694" s="177" t="s">
        <v>14890</v>
      </c>
      <c r="D1694" s="177" t="s">
        <v>14891</v>
      </c>
      <c r="E1694" s="177" t="s">
        <v>7914</v>
      </c>
      <c r="F1694" s="177" t="s">
        <v>7915</v>
      </c>
      <c r="G1694" s="177" t="s">
        <v>7028</v>
      </c>
      <c r="H1694" s="177" t="s">
        <v>7915</v>
      </c>
      <c r="I1694" s="177" t="s">
        <v>6875</v>
      </c>
      <c r="J1694" s="177" t="s">
        <v>6875</v>
      </c>
      <c r="K1694" s="177" t="s">
        <v>6875</v>
      </c>
      <c r="L1694" s="177" t="s">
        <v>857</v>
      </c>
    </row>
    <row r="1695" spans="1:12" ht="33.75" x14ac:dyDescent="0.25">
      <c r="A1695" s="176" t="s">
        <v>14896</v>
      </c>
      <c r="B1695" s="176" t="s">
        <v>14893</v>
      </c>
      <c r="C1695" s="176" t="s">
        <v>14894</v>
      </c>
      <c r="D1695" s="176" t="s">
        <v>14895</v>
      </c>
      <c r="E1695" s="176" t="s">
        <v>9665</v>
      </c>
      <c r="F1695" s="176" t="s">
        <v>9666</v>
      </c>
      <c r="G1695" s="176" t="s">
        <v>7028</v>
      </c>
      <c r="H1695" s="176" t="s">
        <v>9666</v>
      </c>
      <c r="I1695" s="176" t="s">
        <v>6875</v>
      </c>
      <c r="J1695" s="176" t="s">
        <v>6875</v>
      </c>
      <c r="K1695" s="176" t="s">
        <v>6875</v>
      </c>
      <c r="L1695" s="176" t="s">
        <v>857</v>
      </c>
    </row>
    <row r="1696" spans="1:12" ht="45" x14ac:dyDescent="0.25">
      <c r="A1696" s="177" t="s">
        <v>14900</v>
      </c>
      <c r="B1696" s="177" t="s">
        <v>14897</v>
      </c>
      <c r="C1696" s="177" t="s">
        <v>14898</v>
      </c>
      <c r="D1696" s="177" t="s">
        <v>14899</v>
      </c>
      <c r="E1696" s="177" t="s">
        <v>9911</v>
      </c>
      <c r="F1696" s="177" t="s">
        <v>9912</v>
      </c>
      <c r="G1696" s="177" t="s">
        <v>7028</v>
      </c>
      <c r="H1696" s="177" t="s">
        <v>9913</v>
      </c>
      <c r="I1696" s="177" t="s">
        <v>6875</v>
      </c>
      <c r="J1696" s="177" t="s">
        <v>6875</v>
      </c>
      <c r="K1696" s="177" t="s">
        <v>6875</v>
      </c>
      <c r="L1696" s="177" t="s">
        <v>857</v>
      </c>
    </row>
    <row r="1697" spans="1:12" ht="22.5" x14ac:dyDescent="0.25">
      <c r="A1697" s="176" t="s">
        <v>14904</v>
      </c>
      <c r="B1697" s="176" t="s">
        <v>14901</v>
      </c>
      <c r="C1697" s="176" t="s">
        <v>14902</v>
      </c>
      <c r="D1697" s="176" t="s">
        <v>14903</v>
      </c>
      <c r="E1697" s="176" t="s">
        <v>7436</v>
      </c>
      <c r="F1697" s="176" t="s">
        <v>7437</v>
      </c>
      <c r="G1697" s="176" t="s">
        <v>6981</v>
      </c>
      <c r="H1697" s="176" t="s">
        <v>7437</v>
      </c>
      <c r="I1697" s="176" t="s">
        <v>6875</v>
      </c>
      <c r="J1697" s="176" t="s">
        <v>6875</v>
      </c>
      <c r="K1697" s="176" t="s">
        <v>6875</v>
      </c>
      <c r="L1697" s="176" t="s">
        <v>857</v>
      </c>
    </row>
    <row r="1698" spans="1:12" ht="67.5" x14ac:dyDescent="0.25">
      <c r="A1698" s="177" t="s">
        <v>14908</v>
      </c>
      <c r="B1698" s="177" t="s">
        <v>14905</v>
      </c>
      <c r="C1698" s="177" t="s">
        <v>14906</v>
      </c>
      <c r="D1698" s="177" t="s">
        <v>14907</v>
      </c>
      <c r="E1698" s="177" t="s">
        <v>14457</v>
      </c>
      <c r="F1698" s="177" t="s">
        <v>14458</v>
      </c>
      <c r="G1698" s="177" t="s">
        <v>7130</v>
      </c>
      <c r="H1698" s="177" t="s">
        <v>14459</v>
      </c>
      <c r="I1698" s="177" t="s">
        <v>6875</v>
      </c>
      <c r="J1698" s="177" t="s">
        <v>6875</v>
      </c>
      <c r="K1698" s="177" t="s">
        <v>6875</v>
      </c>
      <c r="L1698" s="177" t="s">
        <v>857</v>
      </c>
    </row>
    <row r="1699" spans="1:12" ht="78.75" x14ac:dyDescent="0.25">
      <c r="A1699" s="176" t="s">
        <v>3994</v>
      </c>
      <c r="B1699" s="176" t="s">
        <v>14909</v>
      </c>
      <c r="C1699" s="176" t="s">
        <v>14910</v>
      </c>
      <c r="D1699" s="176" t="s">
        <v>3996</v>
      </c>
      <c r="E1699" s="176" t="s">
        <v>14911</v>
      </c>
      <c r="F1699" s="176" t="s">
        <v>14912</v>
      </c>
      <c r="G1699" s="176" t="s">
        <v>7146</v>
      </c>
      <c r="H1699" s="176" t="s">
        <v>14913</v>
      </c>
      <c r="I1699" s="176" t="s">
        <v>6875</v>
      </c>
      <c r="J1699" s="176" t="s">
        <v>7099</v>
      </c>
      <c r="K1699" s="176" t="s">
        <v>6875</v>
      </c>
      <c r="L1699" s="176" t="s">
        <v>857</v>
      </c>
    </row>
    <row r="1700" spans="1:12" ht="33.75" x14ac:dyDescent="0.25">
      <c r="A1700" s="177" t="s">
        <v>14917</v>
      </c>
      <c r="B1700" s="177" t="s">
        <v>14914</v>
      </c>
      <c r="C1700" s="177" t="s">
        <v>14915</v>
      </c>
      <c r="D1700" s="177" t="s">
        <v>14916</v>
      </c>
      <c r="E1700" s="177" t="s">
        <v>7271</v>
      </c>
      <c r="F1700" s="177" t="s">
        <v>7272</v>
      </c>
      <c r="G1700" s="177" t="s">
        <v>6994</v>
      </c>
      <c r="H1700" s="177" t="s">
        <v>7272</v>
      </c>
      <c r="I1700" s="177" t="s">
        <v>6875</v>
      </c>
      <c r="J1700" s="177" t="s">
        <v>6875</v>
      </c>
      <c r="K1700" s="177" t="s">
        <v>6875</v>
      </c>
      <c r="L1700" s="177" t="s">
        <v>857</v>
      </c>
    </row>
    <row r="1701" spans="1:12" ht="45" x14ac:dyDescent="0.25">
      <c r="A1701" s="176" t="s">
        <v>14921</v>
      </c>
      <c r="B1701" s="176" t="s">
        <v>14918</v>
      </c>
      <c r="C1701" s="176" t="s">
        <v>14919</v>
      </c>
      <c r="D1701" s="176" t="s">
        <v>14920</v>
      </c>
      <c r="E1701" s="176" t="s">
        <v>9274</v>
      </c>
      <c r="F1701" s="176" t="s">
        <v>9275</v>
      </c>
      <c r="G1701" s="176" t="s">
        <v>7028</v>
      </c>
      <c r="H1701" s="176" t="s">
        <v>9276</v>
      </c>
      <c r="I1701" s="176" t="s">
        <v>6875</v>
      </c>
      <c r="J1701" s="176" t="s">
        <v>6875</v>
      </c>
      <c r="K1701" s="176" t="s">
        <v>6875</v>
      </c>
      <c r="L1701" s="176" t="s">
        <v>857</v>
      </c>
    </row>
    <row r="1702" spans="1:12" ht="56.25" x14ac:dyDescent="0.25">
      <c r="A1702" s="177" t="s">
        <v>14925</v>
      </c>
      <c r="B1702" s="177" t="s">
        <v>14922</v>
      </c>
      <c r="C1702" s="177" t="s">
        <v>14923</v>
      </c>
      <c r="D1702" s="177" t="s">
        <v>14924</v>
      </c>
      <c r="E1702" s="177" t="s">
        <v>7345</v>
      </c>
      <c r="F1702" s="177" t="s">
        <v>7346</v>
      </c>
      <c r="G1702" s="177" t="s">
        <v>6994</v>
      </c>
      <c r="H1702" s="177" t="s">
        <v>7347</v>
      </c>
      <c r="I1702" s="177" t="s">
        <v>6875</v>
      </c>
      <c r="J1702" s="177" t="s">
        <v>6875</v>
      </c>
      <c r="K1702" s="177" t="s">
        <v>6875</v>
      </c>
      <c r="L1702" s="177" t="s">
        <v>857</v>
      </c>
    </row>
    <row r="1703" spans="1:12" ht="90" x14ac:dyDescent="0.25">
      <c r="A1703" s="176" t="s">
        <v>14928</v>
      </c>
      <c r="B1703" s="176" t="s">
        <v>14926</v>
      </c>
      <c r="C1703" s="176" t="s">
        <v>14927</v>
      </c>
      <c r="D1703" s="176" t="s">
        <v>6875</v>
      </c>
      <c r="E1703" s="176" t="s">
        <v>8146</v>
      </c>
      <c r="F1703" s="176" t="s">
        <v>8147</v>
      </c>
      <c r="G1703" s="176" t="s">
        <v>7130</v>
      </c>
      <c r="H1703" s="176" t="s">
        <v>8147</v>
      </c>
      <c r="I1703" s="176" t="s">
        <v>6875</v>
      </c>
      <c r="J1703" s="176" t="s">
        <v>6875</v>
      </c>
      <c r="K1703" s="176" t="s">
        <v>6875</v>
      </c>
      <c r="L1703" s="176" t="s">
        <v>857</v>
      </c>
    </row>
    <row r="1704" spans="1:12" ht="56.25" x14ac:dyDescent="0.25">
      <c r="A1704" s="177" t="s">
        <v>14932</v>
      </c>
      <c r="B1704" s="177" t="s">
        <v>14929</v>
      </c>
      <c r="C1704" s="177" t="s">
        <v>14930</v>
      </c>
      <c r="D1704" s="177" t="s">
        <v>14931</v>
      </c>
      <c r="E1704" s="177" t="s">
        <v>11788</v>
      </c>
      <c r="F1704" s="177" t="s">
        <v>11789</v>
      </c>
      <c r="G1704" s="177" t="s">
        <v>6994</v>
      </c>
      <c r="H1704" s="177" t="s">
        <v>11790</v>
      </c>
      <c r="I1704" s="177" t="s">
        <v>6875</v>
      </c>
      <c r="J1704" s="177" t="s">
        <v>6875</v>
      </c>
      <c r="K1704" s="177" t="s">
        <v>6875</v>
      </c>
      <c r="L1704" s="177" t="s">
        <v>857</v>
      </c>
    </row>
    <row r="1705" spans="1:12" ht="56.25" x14ac:dyDescent="0.25">
      <c r="A1705" s="176" t="s">
        <v>14936</v>
      </c>
      <c r="B1705" s="176" t="s">
        <v>14933</v>
      </c>
      <c r="C1705" s="176" t="s">
        <v>14934</v>
      </c>
      <c r="D1705" s="176" t="s">
        <v>14935</v>
      </c>
      <c r="E1705" s="176" t="s">
        <v>14937</v>
      </c>
      <c r="F1705" s="176" t="s">
        <v>14938</v>
      </c>
      <c r="G1705" s="176" t="s">
        <v>6929</v>
      </c>
      <c r="H1705" s="176" t="s">
        <v>14939</v>
      </c>
      <c r="I1705" s="176" t="s">
        <v>6875</v>
      </c>
      <c r="J1705" s="176" t="s">
        <v>6875</v>
      </c>
      <c r="K1705" s="176" t="s">
        <v>6875</v>
      </c>
      <c r="L1705" s="176" t="s">
        <v>857</v>
      </c>
    </row>
    <row r="1706" spans="1:12" ht="45" x14ac:dyDescent="0.25">
      <c r="A1706" s="177" t="s">
        <v>14943</v>
      </c>
      <c r="B1706" s="177" t="s">
        <v>14940</v>
      </c>
      <c r="C1706" s="177" t="s">
        <v>14941</v>
      </c>
      <c r="D1706" s="177" t="s">
        <v>14942</v>
      </c>
      <c r="E1706" s="177" t="s">
        <v>14944</v>
      </c>
      <c r="F1706" s="177" t="s">
        <v>14945</v>
      </c>
      <c r="G1706" s="177" t="s">
        <v>7111</v>
      </c>
      <c r="H1706" s="177" t="s">
        <v>14945</v>
      </c>
      <c r="I1706" s="177" t="s">
        <v>6875</v>
      </c>
      <c r="J1706" s="177" t="s">
        <v>6875</v>
      </c>
      <c r="K1706" s="177" t="s">
        <v>6875</v>
      </c>
      <c r="L1706" s="177" t="s">
        <v>857</v>
      </c>
    </row>
    <row r="1707" spans="1:12" ht="56.25" x14ac:dyDescent="0.25">
      <c r="A1707" s="176" t="s">
        <v>2122</v>
      </c>
      <c r="B1707" s="176" t="s">
        <v>14946</v>
      </c>
      <c r="C1707" s="176" t="s">
        <v>14947</v>
      </c>
      <c r="D1707" s="176" t="s">
        <v>4558</v>
      </c>
      <c r="E1707" s="176" t="s">
        <v>7345</v>
      </c>
      <c r="F1707" s="176" t="s">
        <v>7346</v>
      </c>
      <c r="G1707" s="176" t="s">
        <v>6994</v>
      </c>
      <c r="H1707" s="176" t="s">
        <v>7347</v>
      </c>
      <c r="I1707" s="176" t="s">
        <v>6875</v>
      </c>
      <c r="J1707" s="176" t="s">
        <v>6875</v>
      </c>
      <c r="K1707" s="176" t="s">
        <v>6875</v>
      </c>
      <c r="L1707" s="176" t="s">
        <v>857</v>
      </c>
    </row>
    <row r="1708" spans="1:12" ht="45" x14ac:dyDescent="0.25">
      <c r="A1708" s="177" t="s">
        <v>14950</v>
      </c>
      <c r="B1708" s="177" t="s">
        <v>14948</v>
      </c>
      <c r="C1708" s="177" t="s">
        <v>14949</v>
      </c>
      <c r="D1708" s="177" t="s">
        <v>6875</v>
      </c>
      <c r="E1708" s="177" t="s">
        <v>7249</v>
      </c>
      <c r="F1708" s="177" t="s">
        <v>7250</v>
      </c>
      <c r="G1708" s="177" t="s">
        <v>7028</v>
      </c>
      <c r="H1708" s="177" t="s">
        <v>7250</v>
      </c>
      <c r="I1708" s="177" t="s">
        <v>6875</v>
      </c>
      <c r="J1708" s="177" t="s">
        <v>6875</v>
      </c>
      <c r="K1708" s="177" t="s">
        <v>6875</v>
      </c>
      <c r="L1708" s="177" t="s">
        <v>857</v>
      </c>
    </row>
    <row r="1709" spans="1:12" ht="22.5" x14ac:dyDescent="0.25">
      <c r="A1709" s="176" t="s">
        <v>6875</v>
      </c>
      <c r="B1709" s="176" t="s">
        <v>14951</v>
      </c>
      <c r="C1709" s="176" t="s">
        <v>14952</v>
      </c>
      <c r="D1709" s="176" t="s">
        <v>6875</v>
      </c>
      <c r="E1709" s="176" t="s">
        <v>7249</v>
      </c>
      <c r="F1709" s="176" t="s">
        <v>7250</v>
      </c>
      <c r="G1709" s="176" t="s">
        <v>7028</v>
      </c>
      <c r="H1709" s="176" t="s">
        <v>7250</v>
      </c>
      <c r="I1709" s="176" t="s">
        <v>6875</v>
      </c>
      <c r="J1709" s="176" t="s">
        <v>6875</v>
      </c>
      <c r="K1709" s="176" t="s">
        <v>6875</v>
      </c>
      <c r="L1709" s="176" t="s">
        <v>857</v>
      </c>
    </row>
    <row r="1710" spans="1:12" ht="90" x14ac:dyDescent="0.25">
      <c r="A1710" s="177" t="s">
        <v>14956</v>
      </c>
      <c r="B1710" s="177" t="s">
        <v>14953</v>
      </c>
      <c r="C1710" s="177" t="s">
        <v>14954</v>
      </c>
      <c r="D1710" s="177" t="s">
        <v>14955</v>
      </c>
      <c r="E1710" s="177" t="s">
        <v>8203</v>
      </c>
      <c r="F1710" s="177" t="s">
        <v>8204</v>
      </c>
      <c r="G1710" s="177" t="s">
        <v>7465</v>
      </c>
      <c r="H1710" s="177" t="s">
        <v>8204</v>
      </c>
      <c r="I1710" s="177" t="s">
        <v>6875</v>
      </c>
      <c r="J1710" s="177" t="s">
        <v>6875</v>
      </c>
      <c r="K1710" s="177" t="s">
        <v>6875</v>
      </c>
      <c r="L1710" s="177" t="s">
        <v>6884</v>
      </c>
    </row>
    <row r="1711" spans="1:12" ht="33.75" x14ac:dyDescent="0.25">
      <c r="A1711" s="176" t="s">
        <v>14960</v>
      </c>
      <c r="B1711" s="176" t="s">
        <v>14957</v>
      </c>
      <c r="C1711" s="176" t="s">
        <v>14958</v>
      </c>
      <c r="D1711" s="176" t="s">
        <v>14959</v>
      </c>
      <c r="E1711" s="176" t="s">
        <v>7249</v>
      </c>
      <c r="F1711" s="176" t="s">
        <v>7250</v>
      </c>
      <c r="G1711" s="176" t="s">
        <v>7028</v>
      </c>
      <c r="H1711" s="176" t="s">
        <v>7250</v>
      </c>
      <c r="I1711" s="176" t="s">
        <v>6875</v>
      </c>
      <c r="J1711" s="176" t="s">
        <v>6875</v>
      </c>
      <c r="K1711" s="176" t="s">
        <v>6875</v>
      </c>
      <c r="L1711" s="176" t="s">
        <v>857</v>
      </c>
    </row>
    <row r="1712" spans="1:12" ht="56.25" x14ac:dyDescent="0.25">
      <c r="A1712" s="177" t="s">
        <v>14964</v>
      </c>
      <c r="B1712" s="177" t="s">
        <v>14961</v>
      </c>
      <c r="C1712" s="177" t="s">
        <v>14962</v>
      </c>
      <c r="D1712" s="177" t="s">
        <v>14963</v>
      </c>
      <c r="E1712" s="177" t="s">
        <v>7249</v>
      </c>
      <c r="F1712" s="177" t="s">
        <v>7250</v>
      </c>
      <c r="G1712" s="177" t="s">
        <v>7028</v>
      </c>
      <c r="H1712" s="177" t="s">
        <v>7250</v>
      </c>
      <c r="I1712" s="177" t="s">
        <v>6875</v>
      </c>
      <c r="J1712" s="177" t="s">
        <v>6875</v>
      </c>
      <c r="K1712" s="177" t="s">
        <v>6875</v>
      </c>
      <c r="L1712" s="177" t="s">
        <v>857</v>
      </c>
    </row>
    <row r="1713" spans="1:12" ht="90" x14ac:dyDescent="0.25">
      <c r="A1713" s="176" t="s">
        <v>14968</v>
      </c>
      <c r="B1713" s="176" t="s">
        <v>14965</v>
      </c>
      <c r="C1713" s="176" t="s">
        <v>14966</v>
      </c>
      <c r="D1713" s="176" t="s">
        <v>14967</v>
      </c>
      <c r="E1713" s="176" t="s">
        <v>7201</v>
      </c>
      <c r="F1713" s="176" t="s">
        <v>7202</v>
      </c>
      <c r="G1713" s="176" t="s">
        <v>6994</v>
      </c>
      <c r="H1713" s="176" t="s">
        <v>7203</v>
      </c>
      <c r="I1713" s="176" t="s">
        <v>6875</v>
      </c>
      <c r="J1713" s="176" t="s">
        <v>6875</v>
      </c>
      <c r="K1713" s="176" t="s">
        <v>6875</v>
      </c>
      <c r="L1713" s="176" t="s">
        <v>857</v>
      </c>
    </row>
    <row r="1714" spans="1:12" ht="45" x14ac:dyDescent="0.25">
      <c r="A1714" s="177" t="s">
        <v>14972</v>
      </c>
      <c r="B1714" s="177" t="s">
        <v>14969</v>
      </c>
      <c r="C1714" s="177" t="s">
        <v>14970</v>
      </c>
      <c r="D1714" s="177" t="s">
        <v>14971</v>
      </c>
      <c r="E1714" s="177" t="s">
        <v>8455</v>
      </c>
      <c r="F1714" s="177" t="s">
        <v>8456</v>
      </c>
      <c r="G1714" s="177" t="s">
        <v>7130</v>
      </c>
      <c r="H1714" s="177" t="s">
        <v>8456</v>
      </c>
      <c r="I1714" s="177" t="s">
        <v>6875</v>
      </c>
      <c r="J1714" s="177" t="s">
        <v>6875</v>
      </c>
      <c r="K1714" s="177" t="s">
        <v>6875</v>
      </c>
      <c r="L1714" s="177" t="s">
        <v>857</v>
      </c>
    </row>
    <row r="1715" spans="1:12" ht="33.75" x14ac:dyDescent="0.25">
      <c r="A1715" s="176" t="s">
        <v>14975</v>
      </c>
      <c r="B1715" s="176" t="s">
        <v>14973</v>
      </c>
      <c r="C1715" s="176" t="s">
        <v>14974</v>
      </c>
      <c r="D1715" s="176" t="s">
        <v>6875</v>
      </c>
      <c r="E1715" s="176" t="s">
        <v>7634</v>
      </c>
      <c r="F1715" s="176" t="s">
        <v>7635</v>
      </c>
      <c r="G1715" s="176" t="s">
        <v>7028</v>
      </c>
      <c r="H1715" s="176" t="s">
        <v>7635</v>
      </c>
      <c r="I1715" s="176" t="s">
        <v>6875</v>
      </c>
      <c r="J1715" s="176" t="s">
        <v>6875</v>
      </c>
      <c r="K1715" s="176" t="s">
        <v>6875</v>
      </c>
      <c r="L1715" s="176" t="s">
        <v>857</v>
      </c>
    </row>
    <row r="1716" spans="1:12" ht="67.5" x14ac:dyDescent="0.25">
      <c r="A1716" s="177" t="s">
        <v>14978</v>
      </c>
      <c r="B1716" s="177" t="s">
        <v>14976</v>
      </c>
      <c r="C1716" s="177" t="s">
        <v>14977</v>
      </c>
      <c r="D1716" s="177" t="s">
        <v>6875</v>
      </c>
      <c r="E1716" s="177" t="s">
        <v>8437</v>
      </c>
      <c r="F1716" s="177" t="s">
        <v>14979</v>
      </c>
      <c r="G1716" s="177" t="s">
        <v>7111</v>
      </c>
      <c r="H1716" s="177" t="s">
        <v>14980</v>
      </c>
      <c r="I1716" s="177" t="s">
        <v>6875</v>
      </c>
      <c r="J1716" s="177" t="s">
        <v>6875</v>
      </c>
      <c r="K1716" s="177" t="s">
        <v>6875</v>
      </c>
      <c r="L1716" s="177" t="s">
        <v>857</v>
      </c>
    </row>
    <row r="1717" spans="1:12" ht="56.25" x14ac:dyDescent="0.25">
      <c r="A1717" s="176" t="s">
        <v>14984</v>
      </c>
      <c r="B1717" s="176" t="s">
        <v>14981</v>
      </c>
      <c r="C1717" s="176" t="s">
        <v>14982</v>
      </c>
      <c r="D1717" s="176" t="s">
        <v>14983</v>
      </c>
      <c r="E1717" s="176" t="s">
        <v>14985</v>
      </c>
      <c r="F1717" s="176" t="s">
        <v>14986</v>
      </c>
      <c r="G1717" s="176" t="s">
        <v>7111</v>
      </c>
      <c r="H1717" s="176" t="s">
        <v>14987</v>
      </c>
      <c r="I1717" s="176" t="s">
        <v>6875</v>
      </c>
      <c r="J1717" s="176" t="s">
        <v>6875</v>
      </c>
      <c r="K1717" s="176" t="s">
        <v>6875</v>
      </c>
      <c r="L1717" s="176" t="s">
        <v>857</v>
      </c>
    </row>
    <row r="1718" spans="1:12" ht="56.25" x14ac:dyDescent="0.25">
      <c r="A1718" s="177" t="s">
        <v>4297</v>
      </c>
      <c r="B1718" s="177" t="s">
        <v>14988</v>
      </c>
      <c r="C1718" s="177" t="s">
        <v>14989</v>
      </c>
      <c r="D1718" s="177" t="s">
        <v>4299</v>
      </c>
      <c r="E1718" s="177" t="s">
        <v>7228</v>
      </c>
      <c r="F1718" s="177" t="s">
        <v>8465</v>
      </c>
      <c r="G1718" s="177" t="s">
        <v>6994</v>
      </c>
      <c r="H1718" s="177" t="s">
        <v>8466</v>
      </c>
      <c r="I1718" s="177" t="s">
        <v>6875</v>
      </c>
      <c r="J1718" s="177" t="s">
        <v>6875</v>
      </c>
      <c r="K1718" s="177" t="s">
        <v>6875</v>
      </c>
      <c r="L1718" s="177" t="s">
        <v>857</v>
      </c>
    </row>
    <row r="1719" spans="1:12" ht="67.5" x14ac:dyDescent="0.25">
      <c r="A1719" s="176" t="s">
        <v>14993</v>
      </c>
      <c r="B1719" s="176" t="s">
        <v>14990</v>
      </c>
      <c r="C1719" s="176" t="s">
        <v>14991</v>
      </c>
      <c r="D1719" s="176" t="s">
        <v>14992</v>
      </c>
      <c r="E1719" s="176" t="s">
        <v>14994</v>
      </c>
      <c r="F1719" s="176" t="s">
        <v>14995</v>
      </c>
      <c r="G1719" s="176" t="s">
        <v>6929</v>
      </c>
      <c r="H1719" s="176" t="s">
        <v>14996</v>
      </c>
      <c r="I1719" s="176" t="s">
        <v>6875</v>
      </c>
      <c r="J1719" s="176" t="s">
        <v>6875</v>
      </c>
      <c r="K1719" s="176" t="s">
        <v>6875</v>
      </c>
      <c r="L1719" s="176" t="s">
        <v>857</v>
      </c>
    </row>
    <row r="1720" spans="1:12" ht="56.25" x14ac:dyDescent="0.25">
      <c r="A1720" s="177" t="s">
        <v>6875</v>
      </c>
      <c r="B1720" s="177" t="s">
        <v>14997</v>
      </c>
      <c r="C1720" s="177" t="s">
        <v>14998</v>
      </c>
      <c r="D1720" s="177" t="s">
        <v>14999</v>
      </c>
      <c r="E1720" s="177" t="s">
        <v>8178</v>
      </c>
      <c r="F1720" s="177" t="s">
        <v>8179</v>
      </c>
      <c r="G1720" s="177" t="s">
        <v>7028</v>
      </c>
      <c r="H1720" s="177" t="s">
        <v>8179</v>
      </c>
      <c r="I1720" s="177" t="s">
        <v>6875</v>
      </c>
      <c r="J1720" s="177" t="s">
        <v>6875</v>
      </c>
      <c r="K1720" s="177" t="s">
        <v>6875</v>
      </c>
      <c r="L1720" s="177" t="s">
        <v>857</v>
      </c>
    </row>
    <row r="1721" spans="1:12" ht="146.25" x14ac:dyDescent="0.25">
      <c r="A1721" s="176" t="s">
        <v>6875</v>
      </c>
      <c r="B1721" s="176" t="s">
        <v>15000</v>
      </c>
      <c r="C1721" s="176" t="s">
        <v>15001</v>
      </c>
      <c r="D1721" s="176" t="s">
        <v>15002</v>
      </c>
      <c r="E1721" s="176" t="s">
        <v>8056</v>
      </c>
      <c r="F1721" s="176" t="s">
        <v>8057</v>
      </c>
      <c r="G1721" s="176" t="s">
        <v>6994</v>
      </c>
      <c r="H1721" s="176" t="s">
        <v>8057</v>
      </c>
      <c r="I1721" s="176" t="s">
        <v>6875</v>
      </c>
      <c r="J1721" s="176" t="s">
        <v>6875</v>
      </c>
      <c r="K1721" s="176" t="s">
        <v>6875</v>
      </c>
      <c r="L1721" s="176" t="s">
        <v>857</v>
      </c>
    </row>
    <row r="1722" spans="1:12" ht="33.75" x14ac:dyDescent="0.25">
      <c r="A1722" s="177" t="s">
        <v>15006</v>
      </c>
      <c r="B1722" s="177" t="s">
        <v>15003</v>
      </c>
      <c r="C1722" s="177" t="s">
        <v>15004</v>
      </c>
      <c r="D1722" s="177" t="s">
        <v>15005</v>
      </c>
      <c r="E1722" s="177" t="s">
        <v>9468</v>
      </c>
      <c r="F1722" s="177" t="s">
        <v>9469</v>
      </c>
      <c r="G1722" s="177" t="s">
        <v>6994</v>
      </c>
      <c r="H1722" s="177" t="s">
        <v>9469</v>
      </c>
      <c r="I1722" s="177" t="s">
        <v>6875</v>
      </c>
      <c r="J1722" s="177" t="s">
        <v>6875</v>
      </c>
      <c r="K1722" s="177" t="s">
        <v>6875</v>
      </c>
      <c r="L1722" s="177" t="s">
        <v>857</v>
      </c>
    </row>
    <row r="1723" spans="1:12" ht="180" x14ac:dyDescent="0.25">
      <c r="A1723" s="176" t="s">
        <v>6875</v>
      </c>
      <c r="B1723" s="176" t="s">
        <v>15007</v>
      </c>
      <c r="C1723" s="176" t="s">
        <v>15008</v>
      </c>
      <c r="D1723" s="176" t="s">
        <v>15009</v>
      </c>
      <c r="E1723" s="176" t="s">
        <v>9468</v>
      </c>
      <c r="F1723" s="176" t="s">
        <v>9469</v>
      </c>
      <c r="G1723" s="176" t="s">
        <v>6994</v>
      </c>
      <c r="H1723" s="176" t="s">
        <v>9469</v>
      </c>
      <c r="I1723" s="176" t="s">
        <v>6875</v>
      </c>
      <c r="J1723" s="176" t="s">
        <v>6875</v>
      </c>
      <c r="K1723" s="176" t="s">
        <v>6875</v>
      </c>
      <c r="L1723" s="176" t="s">
        <v>857</v>
      </c>
    </row>
    <row r="1724" spans="1:12" ht="67.5" x14ac:dyDescent="0.25">
      <c r="A1724" s="177" t="s">
        <v>15013</v>
      </c>
      <c r="B1724" s="177" t="s">
        <v>15010</v>
      </c>
      <c r="C1724" s="177" t="s">
        <v>15011</v>
      </c>
      <c r="D1724" s="177" t="s">
        <v>15012</v>
      </c>
      <c r="E1724" s="177" t="s">
        <v>6992</v>
      </c>
      <c r="F1724" s="177" t="s">
        <v>6993</v>
      </c>
      <c r="G1724" s="177" t="s">
        <v>6994</v>
      </c>
      <c r="H1724" s="177" t="s">
        <v>6995</v>
      </c>
      <c r="I1724" s="177" t="s">
        <v>6875</v>
      </c>
      <c r="J1724" s="177" t="s">
        <v>7141</v>
      </c>
      <c r="K1724" s="177" t="s">
        <v>6875</v>
      </c>
      <c r="L1724" s="177" t="s">
        <v>6977</v>
      </c>
    </row>
    <row r="1725" spans="1:12" ht="45" x14ac:dyDescent="0.25">
      <c r="A1725" s="176" t="s">
        <v>15017</v>
      </c>
      <c r="B1725" s="176" t="s">
        <v>15014</v>
      </c>
      <c r="C1725" s="176" t="s">
        <v>15015</v>
      </c>
      <c r="D1725" s="176" t="s">
        <v>15016</v>
      </c>
      <c r="E1725" s="176" t="s">
        <v>9468</v>
      </c>
      <c r="F1725" s="176" t="s">
        <v>9469</v>
      </c>
      <c r="G1725" s="176" t="s">
        <v>6994</v>
      </c>
      <c r="H1725" s="176" t="s">
        <v>9469</v>
      </c>
      <c r="I1725" s="176" t="s">
        <v>6875</v>
      </c>
      <c r="J1725" s="176" t="s">
        <v>6875</v>
      </c>
      <c r="K1725" s="176" t="s">
        <v>6875</v>
      </c>
      <c r="L1725" s="176" t="s">
        <v>857</v>
      </c>
    </row>
    <row r="1726" spans="1:12" ht="22.5" x14ac:dyDescent="0.25">
      <c r="A1726" s="177" t="s">
        <v>15021</v>
      </c>
      <c r="B1726" s="177" t="s">
        <v>15018</v>
      </c>
      <c r="C1726" s="177" t="s">
        <v>15019</v>
      </c>
      <c r="D1726" s="177" t="s">
        <v>15020</v>
      </c>
      <c r="E1726" s="177" t="s">
        <v>7026</v>
      </c>
      <c r="F1726" s="177" t="s">
        <v>7027</v>
      </c>
      <c r="G1726" s="177" t="s">
        <v>7028</v>
      </c>
      <c r="H1726" s="177" t="s">
        <v>7027</v>
      </c>
      <c r="I1726" s="177" t="s">
        <v>6875</v>
      </c>
      <c r="J1726" s="177" t="s">
        <v>6875</v>
      </c>
      <c r="K1726" s="177" t="s">
        <v>6875</v>
      </c>
      <c r="L1726" s="177" t="s">
        <v>857</v>
      </c>
    </row>
    <row r="1727" spans="1:12" ht="56.25" x14ac:dyDescent="0.25">
      <c r="A1727" s="176" t="s">
        <v>15025</v>
      </c>
      <c r="B1727" s="176" t="s">
        <v>15022</v>
      </c>
      <c r="C1727" s="176" t="s">
        <v>15023</v>
      </c>
      <c r="D1727" s="176" t="s">
        <v>15024</v>
      </c>
      <c r="E1727" s="176" t="s">
        <v>15026</v>
      </c>
      <c r="F1727" s="176" t="s">
        <v>15027</v>
      </c>
      <c r="G1727" s="176" t="s">
        <v>7028</v>
      </c>
      <c r="H1727" s="176" t="s">
        <v>15028</v>
      </c>
      <c r="I1727" s="176" t="s">
        <v>6875</v>
      </c>
      <c r="J1727" s="176" t="s">
        <v>6875</v>
      </c>
      <c r="K1727" s="176" t="s">
        <v>6875</v>
      </c>
      <c r="L1727" s="176" t="s">
        <v>857</v>
      </c>
    </row>
    <row r="1728" spans="1:12" ht="78.75" x14ac:dyDescent="0.25">
      <c r="A1728" s="177" t="s">
        <v>15032</v>
      </c>
      <c r="B1728" s="177" t="s">
        <v>15029</v>
      </c>
      <c r="C1728" s="177" t="s">
        <v>15030</v>
      </c>
      <c r="D1728" s="177" t="s">
        <v>15031</v>
      </c>
      <c r="E1728" s="177" t="s">
        <v>15033</v>
      </c>
      <c r="F1728" s="177" t="s">
        <v>15034</v>
      </c>
      <c r="G1728" s="177" t="s">
        <v>6956</v>
      </c>
      <c r="H1728" s="177" t="s">
        <v>15035</v>
      </c>
      <c r="I1728" s="177" t="s">
        <v>8684</v>
      </c>
      <c r="J1728" s="177" t="s">
        <v>6875</v>
      </c>
      <c r="K1728" s="177" t="s">
        <v>6875</v>
      </c>
      <c r="L1728" s="177" t="s">
        <v>857</v>
      </c>
    </row>
    <row r="1729" spans="1:12" ht="22.5" x14ac:dyDescent="0.25">
      <c r="A1729" s="176" t="s">
        <v>6875</v>
      </c>
      <c r="B1729" s="176" t="s">
        <v>15036</v>
      </c>
      <c r="C1729" s="176" t="s">
        <v>15037</v>
      </c>
      <c r="D1729" s="176" t="s">
        <v>15038</v>
      </c>
      <c r="E1729" s="176" t="s">
        <v>7026</v>
      </c>
      <c r="F1729" s="176" t="s">
        <v>7027</v>
      </c>
      <c r="G1729" s="176" t="s">
        <v>7028</v>
      </c>
      <c r="H1729" s="176" t="s">
        <v>7027</v>
      </c>
      <c r="I1729" s="176" t="s">
        <v>6875</v>
      </c>
      <c r="J1729" s="176" t="s">
        <v>6875</v>
      </c>
      <c r="K1729" s="176" t="s">
        <v>6875</v>
      </c>
      <c r="L1729" s="176" t="s">
        <v>857</v>
      </c>
    </row>
    <row r="1730" spans="1:12" ht="45" x14ac:dyDescent="0.25">
      <c r="A1730" s="177" t="s">
        <v>6875</v>
      </c>
      <c r="B1730" s="177" t="s">
        <v>15039</v>
      </c>
      <c r="C1730" s="177" t="s">
        <v>15040</v>
      </c>
      <c r="D1730" s="177" t="s">
        <v>15041</v>
      </c>
      <c r="E1730" s="177" t="s">
        <v>11150</v>
      </c>
      <c r="F1730" s="177" t="s">
        <v>11151</v>
      </c>
      <c r="G1730" s="177" t="s">
        <v>6994</v>
      </c>
      <c r="H1730" s="177" t="s">
        <v>11152</v>
      </c>
      <c r="I1730" s="177" t="s">
        <v>6875</v>
      </c>
      <c r="J1730" s="177" t="s">
        <v>6875</v>
      </c>
      <c r="K1730" s="177" t="s">
        <v>6875</v>
      </c>
      <c r="L1730" s="177" t="s">
        <v>857</v>
      </c>
    </row>
    <row r="1731" spans="1:12" ht="90" x14ac:dyDescent="0.25">
      <c r="A1731" s="176" t="s">
        <v>15045</v>
      </c>
      <c r="B1731" s="176" t="s">
        <v>15042</v>
      </c>
      <c r="C1731" s="176" t="s">
        <v>15043</v>
      </c>
      <c r="D1731" s="176" t="s">
        <v>15044</v>
      </c>
      <c r="E1731" s="176" t="s">
        <v>15046</v>
      </c>
      <c r="F1731" s="176" t="s">
        <v>15047</v>
      </c>
      <c r="G1731" s="176" t="s">
        <v>9579</v>
      </c>
      <c r="H1731" s="176" t="s">
        <v>15047</v>
      </c>
      <c r="I1731" s="176" t="s">
        <v>6875</v>
      </c>
      <c r="J1731" s="176" t="s">
        <v>6875</v>
      </c>
      <c r="K1731" s="176" t="s">
        <v>6875</v>
      </c>
      <c r="L1731" s="176" t="s">
        <v>857</v>
      </c>
    </row>
    <row r="1732" spans="1:12" ht="33.75" x14ac:dyDescent="0.25">
      <c r="A1732" s="177" t="s">
        <v>15051</v>
      </c>
      <c r="B1732" s="177" t="s">
        <v>15048</v>
      </c>
      <c r="C1732" s="177" t="s">
        <v>15049</v>
      </c>
      <c r="D1732" s="177" t="s">
        <v>15050</v>
      </c>
      <c r="E1732" s="177" t="s">
        <v>7026</v>
      </c>
      <c r="F1732" s="177" t="s">
        <v>7027</v>
      </c>
      <c r="G1732" s="177" t="s">
        <v>7028</v>
      </c>
      <c r="H1732" s="177" t="s">
        <v>7027</v>
      </c>
      <c r="I1732" s="177" t="s">
        <v>6875</v>
      </c>
      <c r="J1732" s="177" t="s">
        <v>6875</v>
      </c>
      <c r="K1732" s="177" t="s">
        <v>6875</v>
      </c>
      <c r="L1732" s="177" t="s">
        <v>857</v>
      </c>
    </row>
    <row r="1733" spans="1:12" ht="33.75" x14ac:dyDescent="0.25">
      <c r="A1733" s="176" t="s">
        <v>15055</v>
      </c>
      <c r="B1733" s="176" t="s">
        <v>15052</v>
      </c>
      <c r="C1733" s="176" t="s">
        <v>15053</v>
      </c>
      <c r="D1733" s="176" t="s">
        <v>15054</v>
      </c>
      <c r="E1733" s="176" t="s">
        <v>7026</v>
      </c>
      <c r="F1733" s="176" t="s">
        <v>7027</v>
      </c>
      <c r="G1733" s="176" t="s">
        <v>7028</v>
      </c>
      <c r="H1733" s="176" t="s">
        <v>7027</v>
      </c>
      <c r="I1733" s="176" t="s">
        <v>6875</v>
      </c>
      <c r="J1733" s="176" t="s">
        <v>6875</v>
      </c>
      <c r="K1733" s="176" t="s">
        <v>6875</v>
      </c>
      <c r="L1733" s="176" t="s">
        <v>857</v>
      </c>
    </row>
    <row r="1734" spans="1:12" ht="33.75" x14ac:dyDescent="0.25">
      <c r="A1734" s="177" t="s">
        <v>15059</v>
      </c>
      <c r="B1734" s="177" t="s">
        <v>15056</v>
      </c>
      <c r="C1734" s="177" t="s">
        <v>15057</v>
      </c>
      <c r="D1734" s="177" t="s">
        <v>15058</v>
      </c>
      <c r="E1734" s="177" t="s">
        <v>14419</v>
      </c>
      <c r="F1734" s="177" t="s">
        <v>14420</v>
      </c>
      <c r="G1734" s="177" t="s">
        <v>7028</v>
      </c>
      <c r="H1734" s="177" t="s">
        <v>14420</v>
      </c>
      <c r="I1734" s="177" t="s">
        <v>6875</v>
      </c>
      <c r="J1734" s="177" t="s">
        <v>6875</v>
      </c>
      <c r="K1734" s="177" t="s">
        <v>6875</v>
      </c>
      <c r="L1734" s="177" t="s">
        <v>857</v>
      </c>
    </row>
    <row r="1735" spans="1:12" ht="45" x14ac:dyDescent="0.25">
      <c r="A1735" s="176" t="s">
        <v>6875</v>
      </c>
      <c r="B1735" s="176" t="s">
        <v>15060</v>
      </c>
      <c r="C1735" s="176" t="s">
        <v>15061</v>
      </c>
      <c r="D1735" s="176" t="s">
        <v>15062</v>
      </c>
      <c r="E1735" s="176" t="s">
        <v>9468</v>
      </c>
      <c r="F1735" s="176" t="s">
        <v>9469</v>
      </c>
      <c r="G1735" s="176" t="s">
        <v>6994</v>
      </c>
      <c r="H1735" s="176" t="s">
        <v>9469</v>
      </c>
      <c r="I1735" s="176" t="s">
        <v>6875</v>
      </c>
      <c r="J1735" s="176" t="s">
        <v>6875</v>
      </c>
      <c r="K1735" s="176" t="s">
        <v>6875</v>
      </c>
      <c r="L1735" s="176" t="s">
        <v>857</v>
      </c>
    </row>
    <row r="1736" spans="1:12" ht="33.75" x14ac:dyDescent="0.25">
      <c r="A1736" s="177" t="s">
        <v>15066</v>
      </c>
      <c r="B1736" s="177" t="s">
        <v>15063</v>
      </c>
      <c r="C1736" s="177" t="s">
        <v>15064</v>
      </c>
      <c r="D1736" s="177" t="s">
        <v>15065</v>
      </c>
      <c r="E1736" s="177" t="s">
        <v>9444</v>
      </c>
      <c r="F1736" s="177" t="s">
        <v>9445</v>
      </c>
      <c r="G1736" s="177" t="s">
        <v>7035</v>
      </c>
      <c r="H1736" s="177" t="s">
        <v>9445</v>
      </c>
      <c r="I1736" s="177" t="s">
        <v>6875</v>
      </c>
      <c r="J1736" s="177" t="s">
        <v>6875</v>
      </c>
      <c r="K1736" s="177" t="s">
        <v>6875</v>
      </c>
      <c r="L1736" s="177" t="s">
        <v>6884</v>
      </c>
    </row>
    <row r="1737" spans="1:12" ht="56.25" x14ac:dyDescent="0.25">
      <c r="A1737" s="176" t="s">
        <v>15070</v>
      </c>
      <c r="B1737" s="176" t="s">
        <v>15067</v>
      </c>
      <c r="C1737" s="176" t="s">
        <v>15068</v>
      </c>
      <c r="D1737" s="176" t="s">
        <v>15069</v>
      </c>
      <c r="E1737" s="176" t="s">
        <v>15071</v>
      </c>
      <c r="F1737" s="176" t="s">
        <v>15072</v>
      </c>
      <c r="G1737" s="176" t="s">
        <v>8074</v>
      </c>
      <c r="H1737" s="176" t="s">
        <v>15072</v>
      </c>
      <c r="I1737" s="176" t="s">
        <v>6875</v>
      </c>
      <c r="J1737" s="176" t="s">
        <v>6875</v>
      </c>
      <c r="K1737" s="176" t="s">
        <v>6875</v>
      </c>
      <c r="L1737" s="176" t="s">
        <v>857</v>
      </c>
    </row>
    <row r="1738" spans="1:12" ht="56.25" x14ac:dyDescent="0.25">
      <c r="A1738" s="177" t="s">
        <v>15076</v>
      </c>
      <c r="B1738" s="177" t="s">
        <v>15073</v>
      </c>
      <c r="C1738" s="177" t="s">
        <v>15074</v>
      </c>
      <c r="D1738" s="177" t="s">
        <v>15075</v>
      </c>
      <c r="E1738" s="177" t="s">
        <v>11212</v>
      </c>
      <c r="F1738" s="177" t="s">
        <v>11213</v>
      </c>
      <c r="G1738" s="177" t="s">
        <v>6994</v>
      </c>
      <c r="H1738" s="177" t="s">
        <v>11214</v>
      </c>
      <c r="I1738" s="177" t="s">
        <v>6875</v>
      </c>
      <c r="J1738" s="177" t="s">
        <v>6875</v>
      </c>
      <c r="K1738" s="177" t="s">
        <v>6875</v>
      </c>
      <c r="L1738" s="177" t="s">
        <v>857</v>
      </c>
    </row>
    <row r="1739" spans="1:12" ht="56.25" x14ac:dyDescent="0.25">
      <c r="A1739" s="176" t="s">
        <v>15080</v>
      </c>
      <c r="B1739" s="176" t="s">
        <v>15077</v>
      </c>
      <c r="C1739" s="176" t="s">
        <v>15078</v>
      </c>
      <c r="D1739" s="176" t="s">
        <v>15079</v>
      </c>
      <c r="E1739" s="176" t="s">
        <v>7463</v>
      </c>
      <c r="F1739" s="176" t="s">
        <v>7464</v>
      </c>
      <c r="G1739" s="176" t="s">
        <v>7465</v>
      </c>
      <c r="H1739" s="176" t="s">
        <v>7464</v>
      </c>
      <c r="I1739" s="176" t="s">
        <v>6875</v>
      </c>
      <c r="J1739" s="176" t="s">
        <v>6875</v>
      </c>
      <c r="K1739" s="176" t="s">
        <v>6875</v>
      </c>
      <c r="L1739" s="176" t="s">
        <v>857</v>
      </c>
    </row>
    <row r="1740" spans="1:12" ht="22.5" x14ac:dyDescent="0.25">
      <c r="A1740" s="177" t="s">
        <v>15084</v>
      </c>
      <c r="B1740" s="177" t="s">
        <v>15081</v>
      </c>
      <c r="C1740" s="177" t="s">
        <v>15082</v>
      </c>
      <c r="D1740" s="177" t="s">
        <v>15083</v>
      </c>
      <c r="E1740" s="177" t="s">
        <v>7914</v>
      </c>
      <c r="F1740" s="177" t="s">
        <v>7915</v>
      </c>
      <c r="G1740" s="177" t="s">
        <v>7028</v>
      </c>
      <c r="H1740" s="177" t="s">
        <v>7915</v>
      </c>
      <c r="I1740" s="177" t="s">
        <v>6875</v>
      </c>
      <c r="J1740" s="177" t="s">
        <v>6875</v>
      </c>
      <c r="K1740" s="177" t="s">
        <v>6875</v>
      </c>
      <c r="L1740" s="177" t="s">
        <v>857</v>
      </c>
    </row>
    <row r="1741" spans="1:12" ht="22.5" x14ac:dyDescent="0.25">
      <c r="A1741" s="176" t="s">
        <v>1673</v>
      </c>
      <c r="B1741" s="176" t="s">
        <v>15085</v>
      </c>
      <c r="C1741" s="176" t="s">
        <v>15086</v>
      </c>
      <c r="D1741" s="176" t="s">
        <v>6704</v>
      </c>
      <c r="E1741" s="176" t="s">
        <v>12649</v>
      </c>
      <c r="F1741" s="176" t="s">
        <v>12650</v>
      </c>
      <c r="G1741" s="176" t="s">
        <v>12651</v>
      </c>
      <c r="H1741" s="176" t="s">
        <v>12650</v>
      </c>
      <c r="I1741" s="176" t="s">
        <v>6875</v>
      </c>
      <c r="J1741" s="176" t="s">
        <v>6875</v>
      </c>
      <c r="K1741" s="176" t="s">
        <v>6875</v>
      </c>
      <c r="L1741" s="176" t="s">
        <v>6884</v>
      </c>
    </row>
    <row r="1742" spans="1:12" ht="22.5" x14ac:dyDescent="0.25">
      <c r="A1742" s="177" t="s">
        <v>15090</v>
      </c>
      <c r="B1742" s="177" t="s">
        <v>15087</v>
      </c>
      <c r="C1742" s="177" t="s">
        <v>15088</v>
      </c>
      <c r="D1742" s="177" t="s">
        <v>15089</v>
      </c>
      <c r="E1742" s="177" t="s">
        <v>7848</v>
      </c>
      <c r="F1742" s="177" t="s">
        <v>7849</v>
      </c>
      <c r="G1742" s="177" t="s">
        <v>7465</v>
      </c>
      <c r="H1742" s="177" t="s">
        <v>7849</v>
      </c>
      <c r="I1742" s="177" t="s">
        <v>6875</v>
      </c>
      <c r="J1742" s="177" t="s">
        <v>6875</v>
      </c>
      <c r="K1742" s="177" t="s">
        <v>6875</v>
      </c>
      <c r="L1742" s="177" t="s">
        <v>857</v>
      </c>
    </row>
    <row r="1743" spans="1:12" ht="45" x14ac:dyDescent="0.25">
      <c r="A1743" s="176" t="s">
        <v>15094</v>
      </c>
      <c r="B1743" s="176" t="s">
        <v>15091</v>
      </c>
      <c r="C1743" s="176" t="s">
        <v>15092</v>
      </c>
      <c r="D1743" s="176" t="s">
        <v>15093</v>
      </c>
      <c r="E1743" s="176" t="s">
        <v>9274</v>
      </c>
      <c r="F1743" s="176" t="s">
        <v>9275</v>
      </c>
      <c r="G1743" s="176" t="s">
        <v>7028</v>
      </c>
      <c r="H1743" s="176" t="s">
        <v>9275</v>
      </c>
      <c r="I1743" s="176" t="s">
        <v>6875</v>
      </c>
      <c r="J1743" s="176" t="s">
        <v>6875</v>
      </c>
      <c r="K1743" s="176" t="s">
        <v>6875</v>
      </c>
      <c r="L1743" s="176" t="s">
        <v>7643</v>
      </c>
    </row>
    <row r="1744" spans="1:12" ht="33.75" x14ac:dyDescent="0.25">
      <c r="A1744" s="177" t="s">
        <v>15098</v>
      </c>
      <c r="B1744" s="177" t="s">
        <v>15095</v>
      </c>
      <c r="C1744" s="177" t="s">
        <v>15096</v>
      </c>
      <c r="D1744" s="177" t="s">
        <v>15097</v>
      </c>
      <c r="E1744" s="177" t="s">
        <v>8209</v>
      </c>
      <c r="F1744" s="177" t="s">
        <v>8210</v>
      </c>
      <c r="G1744" s="177" t="s">
        <v>7028</v>
      </c>
      <c r="H1744" s="177" t="s">
        <v>8210</v>
      </c>
      <c r="I1744" s="177" t="s">
        <v>6875</v>
      </c>
      <c r="J1744" s="177" t="s">
        <v>6875</v>
      </c>
      <c r="K1744" s="177" t="s">
        <v>6875</v>
      </c>
      <c r="L1744" s="177" t="s">
        <v>857</v>
      </c>
    </row>
    <row r="1745" spans="1:12" ht="33.75" x14ac:dyDescent="0.25">
      <c r="A1745" s="176" t="s">
        <v>15102</v>
      </c>
      <c r="B1745" s="176" t="s">
        <v>15099</v>
      </c>
      <c r="C1745" s="176" t="s">
        <v>15100</v>
      </c>
      <c r="D1745" s="176" t="s">
        <v>15101</v>
      </c>
      <c r="E1745" s="176" t="s">
        <v>8209</v>
      </c>
      <c r="F1745" s="176" t="s">
        <v>8210</v>
      </c>
      <c r="G1745" s="176" t="s">
        <v>7028</v>
      </c>
      <c r="H1745" s="176" t="s">
        <v>8210</v>
      </c>
      <c r="I1745" s="176" t="s">
        <v>6875</v>
      </c>
      <c r="J1745" s="176" t="s">
        <v>6875</v>
      </c>
      <c r="K1745" s="176" t="s">
        <v>6875</v>
      </c>
      <c r="L1745" s="176" t="s">
        <v>857</v>
      </c>
    </row>
    <row r="1746" spans="1:12" ht="22.5" x14ac:dyDescent="0.25">
      <c r="A1746" s="177" t="s">
        <v>15106</v>
      </c>
      <c r="B1746" s="177" t="s">
        <v>15103</v>
      </c>
      <c r="C1746" s="177" t="s">
        <v>15104</v>
      </c>
      <c r="D1746" s="177" t="s">
        <v>15105</v>
      </c>
      <c r="E1746" s="177" t="s">
        <v>7026</v>
      </c>
      <c r="F1746" s="177" t="s">
        <v>7027</v>
      </c>
      <c r="G1746" s="177" t="s">
        <v>7028</v>
      </c>
      <c r="H1746" s="177" t="s">
        <v>7027</v>
      </c>
      <c r="I1746" s="177" t="s">
        <v>6875</v>
      </c>
      <c r="J1746" s="177" t="s">
        <v>6875</v>
      </c>
      <c r="K1746" s="177" t="s">
        <v>6875</v>
      </c>
      <c r="L1746" s="177" t="s">
        <v>857</v>
      </c>
    </row>
    <row r="1747" spans="1:12" ht="67.5" x14ac:dyDescent="0.25">
      <c r="A1747" s="176" t="s">
        <v>15110</v>
      </c>
      <c r="B1747" s="176" t="s">
        <v>15107</v>
      </c>
      <c r="C1747" s="176" t="s">
        <v>15108</v>
      </c>
      <c r="D1747" s="176" t="s">
        <v>15109</v>
      </c>
      <c r="E1747" s="176" t="s">
        <v>14457</v>
      </c>
      <c r="F1747" s="176" t="s">
        <v>15111</v>
      </c>
      <c r="G1747" s="176" t="s">
        <v>7130</v>
      </c>
      <c r="H1747" s="176" t="s">
        <v>15112</v>
      </c>
      <c r="I1747" s="176" t="s">
        <v>6875</v>
      </c>
      <c r="J1747" s="176" t="s">
        <v>6875</v>
      </c>
      <c r="K1747" s="176" t="s">
        <v>6875</v>
      </c>
      <c r="L1747" s="176" t="s">
        <v>857</v>
      </c>
    </row>
    <row r="1748" spans="1:12" ht="56.25" x14ac:dyDescent="0.25">
      <c r="A1748" s="177" t="s">
        <v>15116</v>
      </c>
      <c r="B1748" s="177" t="s">
        <v>15113</v>
      </c>
      <c r="C1748" s="177" t="s">
        <v>15114</v>
      </c>
      <c r="D1748" s="177" t="s">
        <v>15115</v>
      </c>
      <c r="E1748" s="177" t="s">
        <v>15117</v>
      </c>
      <c r="F1748" s="177" t="s">
        <v>15118</v>
      </c>
      <c r="G1748" s="177" t="s">
        <v>8074</v>
      </c>
      <c r="H1748" s="177" t="s">
        <v>15118</v>
      </c>
      <c r="I1748" s="177" t="s">
        <v>6875</v>
      </c>
      <c r="J1748" s="177" t="s">
        <v>6875</v>
      </c>
      <c r="K1748" s="177" t="s">
        <v>6875</v>
      </c>
      <c r="L1748" s="177" t="s">
        <v>857</v>
      </c>
    </row>
    <row r="1749" spans="1:12" ht="33.75" x14ac:dyDescent="0.25">
      <c r="A1749" s="176" t="s">
        <v>6875</v>
      </c>
      <c r="B1749" s="176" t="s">
        <v>15119</v>
      </c>
      <c r="C1749" s="176" t="s">
        <v>15120</v>
      </c>
      <c r="D1749" s="176" t="s">
        <v>5807</v>
      </c>
      <c r="E1749" s="176" t="s">
        <v>7265</v>
      </c>
      <c r="F1749" s="176" t="s">
        <v>7266</v>
      </c>
      <c r="G1749" s="176" t="s">
        <v>7267</v>
      </c>
      <c r="H1749" s="176" t="s">
        <v>7268</v>
      </c>
      <c r="I1749" s="176" t="s">
        <v>6875</v>
      </c>
      <c r="J1749" s="176" t="s">
        <v>6875</v>
      </c>
      <c r="K1749" s="176" t="s">
        <v>6875</v>
      </c>
      <c r="L1749" s="176" t="s">
        <v>857</v>
      </c>
    </row>
    <row r="1750" spans="1:12" ht="78.75" x14ac:dyDescent="0.25">
      <c r="A1750" s="177" t="s">
        <v>15124</v>
      </c>
      <c r="B1750" s="177" t="s">
        <v>15121</v>
      </c>
      <c r="C1750" s="177" t="s">
        <v>15122</v>
      </c>
      <c r="D1750" s="177" t="s">
        <v>15123</v>
      </c>
      <c r="E1750" s="177" t="s">
        <v>15125</v>
      </c>
      <c r="F1750" s="177" t="s">
        <v>15126</v>
      </c>
      <c r="G1750" s="177" t="s">
        <v>14319</v>
      </c>
      <c r="H1750" s="177" t="s">
        <v>15126</v>
      </c>
      <c r="I1750" s="177" t="s">
        <v>6875</v>
      </c>
      <c r="J1750" s="177" t="s">
        <v>6875</v>
      </c>
      <c r="K1750" s="177" t="s">
        <v>6875</v>
      </c>
      <c r="L1750" s="177" t="s">
        <v>857</v>
      </c>
    </row>
    <row r="1751" spans="1:12" ht="67.5" x14ac:dyDescent="0.25">
      <c r="A1751" s="176" t="s">
        <v>15130</v>
      </c>
      <c r="B1751" s="176" t="s">
        <v>15127</v>
      </c>
      <c r="C1751" s="176" t="s">
        <v>15128</v>
      </c>
      <c r="D1751" s="176" t="s">
        <v>15129</v>
      </c>
      <c r="E1751" s="176" t="s">
        <v>15131</v>
      </c>
      <c r="F1751" s="176" t="s">
        <v>15132</v>
      </c>
      <c r="G1751" s="176" t="s">
        <v>7708</v>
      </c>
      <c r="H1751" s="176" t="s">
        <v>15133</v>
      </c>
      <c r="I1751" s="176" t="s">
        <v>6875</v>
      </c>
      <c r="J1751" s="176" t="s">
        <v>6875</v>
      </c>
      <c r="K1751" s="176" t="s">
        <v>6875</v>
      </c>
      <c r="L1751" s="176" t="s">
        <v>857</v>
      </c>
    </row>
    <row r="1752" spans="1:12" ht="90" x14ac:dyDescent="0.25">
      <c r="A1752" s="177" t="s">
        <v>15137</v>
      </c>
      <c r="B1752" s="177" t="s">
        <v>15134</v>
      </c>
      <c r="C1752" s="177" t="s">
        <v>15135</v>
      </c>
      <c r="D1752" s="177" t="s">
        <v>15136</v>
      </c>
      <c r="E1752" s="177" t="s">
        <v>7345</v>
      </c>
      <c r="F1752" s="177" t="s">
        <v>7346</v>
      </c>
      <c r="G1752" s="177" t="s">
        <v>6994</v>
      </c>
      <c r="H1752" s="177" t="s">
        <v>7347</v>
      </c>
      <c r="I1752" s="177" t="s">
        <v>6875</v>
      </c>
      <c r="J1752" s="177" t="s">
        <v>6875</v>
      </c>
      <c r="K1752" s="177" t="s">
        <v>6875</v>
      </c>
      <c r="L1752" s="177" t="s">
        <v>857</v>
      </c>
    </row>
    <row r="1753" spans="1:12" ht="45" x14ac:dyDescent="0.25">
      <c r="A1753" s="176" t="s">
        <v>15141</v>
      </c>
      <c r="B1753" s="176" t="s">
        <v>15138</v>
      </c>
      <c r="C1753" s="176" t="s">
        <v>15139</v>
      </c>
      <c r="D1753" s="176" t="s">
        <v>15140</v>
      </c>
      <c r="E1753" s="176" t="s">
        <v>7355</v>
      </c>
      <c r="F1753" s="176" t="s">
        <v>7356</v>
      </c>
      <c r="G1753" s="176" t="s">
        <v>6994</v>
      </c>
      <c r="H1753" s="176" t="s">
        <v>7357</v>
      </c>
      <c r="I1753" s="176" t="s">
        <v>6875</v>
      </c>
      <c r="J1753" s="176" t="s">
        <v>6875</v>
      </c>
      <c r="K1753" s="176" t="s">
        <v>6875</v>
      </c>
      <c r="L1753" s="176" t="s">
        <v>857</v>
      </c>
    </row>
    <row r="1754" spans="1:12" ht="101.25" x14ac:dyDescent="0.25">
      <c r="A1754" s="177" t="s">
        <v>6875</v>
      </c>
      <c r="B1754" s="177" t="s">
        <v>15142</v>
      </c>
      <c r="C1754" s="177" t="s">
        <v>15143</v>
      </c>
      <c r="D1754" s="177" t="s">
        <v>15144</v>
      </c>
      <c r="E1754" s="177" t="s">
        <v>7201</v>
      </c>
      <c r="F1754" s="177" t="s">
        <v>7202</v>
      </c>
      <c r="G1754" s="177" t="s">
        <v>6994</v>
      </c>
      <c r="H1754" s="177" t="s">
        <v>7203</v>
      </c>
      <c r="I1754" s="177" t="s">
        <v>6875</v>
      </c>
      <c r="J1754" s="177" t="s">
        <v>6875</v>
      </c>
      <c r="K1754" s="177" t="s">
        <v>6875</v>
      </c>
      <c r="L1754" s="177" t="s">
        <v>857</v>
      </c>
    </row>
    <row r="1755" spans="1:12" ht="56.25" x14ac:dyDescent="0.25">
      <c r="A1755" s="176" t="s">
        <v>15148</v>
      </c>
      <c r="B1755" s="176" t="s">
        <v>15145</v>
      </c>
      <c r="C1755" s="176" t="s">
        <v>15146</v>
      </c>
      <c r="D1755" s="176" t="s">
        <v>15147</v>
      </c>
      <c r="E1755" s="176" t="s">
        <v>15149</v>
      </c>
      <c r="F1755" s="176" t="s">
        <v>15150</v>
      </c>
      <c r="G1755" s="176" t="s">
        <v>7002</v>
      </c>
      <c r="H1755" s="176" t="s">
        <v>15150</v>
      </c>
      <c r="I1755" s="176" t="s">
        <v>6875</v>
      </c>
      <c r="J1755" s="176" t="s">
        <v>6875</v>
      </c>
      <c r="K1755" s="176" t="s">
        <v>6875</v>
      </c>
      <c r="L1755" s="176" t="s">
        <v>857</v>
      </c>
    </row>
    <row r="1756" spans="1:12" ht="45" x14ac:dyDescent="0.25">
      <c r="A1756" s="177" t="s">
        <v>15154</v>
      </c>
      <c r="B1756" s="177" t="s">
        <v>15151</v>
      </c>
      <c r="C1756" s="177" t="s">
        <v>15152</v>
      </c>
      <c r="D1756" s="177" t="s">
        <v>15153</v>
      </c>
      <c r="E1756" s="177" t="s">
        <v>7271</v>
      </c>
      <c r="F1756" s="177" t="s">
        <v>7272</v>
      </c>
      <c r="G1756" s="177" t="s">
        <v>6994</v>
      </c>
      <c r="H1756" s="177" t="s">
        <v>7272</v>
      </c>
      <c r="I1756" s="177" t="s">
        <v>6875</v>
      </c>
      <c r="J1756" s="177" t="s">
        <v>6875</v>
      </c>
      <c r="K1756" s="177" t="s">
        <v>6875</v>
      </c>
      <c r="L1756" s="177" t="s">
        <v>857</v>
      </c>
    </row>
    <row r="1757" spans="1:12" ht="56.25" x14ac:dyDescent="0.25">
      <c r="A1757" s="176" t="s">
        <v>6875</v>
      </c>
      <c r="B1757" s="176" t="s">
        <v>15155</v>
      </c>
      <c r="C1757" s="176" t="s">
        <v>15156</v>
      </c>
      <c r="D1757" s="176" t="s">
        <v>15157</v>
      </c>
      <c r="E1757" s="176" t="s">
        <v>7026</v>
      </c>
      <c r="F1757" s="176" t="s">
        <v>7027</v>
      </c>
      <c r="G1757" s="176" t="s">
        <v>7028</v>
      </c>
      <c r="H1757" s="176" t="s">
        <v>7027</v>
      </c>
      <c r="I1757" s="176" t="s">
        <v>6875</v>
      </c>
      <c r="J1757" s="176" t="s">
        <v>6875</v>
      </c>
      <c r="K1757" s="176" t="s">
        <v>6875</v>
      </c>
      <c r="L1757" s="176" t="s">
        <v>857</v>
      </c>
    </row>
    <row r="1758" spans="1:12" ht="56.25" x14ac:dyDescent="0.25">
      <c r="A1758" s="177" t="s">
        <v>15161</v>
      </c>
      <c r="B1758" s="177" t="s">
        <v>15158</v>
      </c>
      <c r="C1758" s="177" t="s">
        <v>15159</v>
      </c>
      <c r="D1758" s="177" t="s">
        <v>15160</v>
      </c>
      <c r="E1758" s="177" t="s">
        <v>15162</v>
      </c>
      <c r="F1758" s="177" t="s">
        <v>15163</v>
      </c>
      <c r="G1758" s="177" t="s">
        <v>9834</v>
      </c>
      <c r="H1758" s="177" t="s">
        <v>15164</v>
      </c>
      <c r="I1758" s="177" t="s">
        <v>6875</v>
      </c>
      <c r="J1758" s="177" t="s">
        <v>6875</v>
      </c>
      <c r="K1758" s="177" t="s">
        <v>6875</v>
      </c>
      <c r="L1758" s="177" t="s">
        <v>6884</v>
      </c>
    </row>
    <row r="1759" spans="1:12" ht="56.25" x14ac:dyDescent="0.25">
      <c r="A1759" s="176" t="s">
        <v>15168</v>
      </c>
      <c r="B1759" s="176" t="s">
        <v>15165</v>
      </c>
      <c r="C1759" s="176" t="s">
        <v>15166</v>
      </c>
      <c r="D1759" s="176" t="s">
        <v>15167</v>
      </c>
      <c r="E1759" s="176" t="s">
        <v>15169</v>
      </c>
      <c r="F1759" s="176" t="s">
        <v>15170</v>
      </c>
      <c r="G1759" s="176" t="s">
        <v>6923</v>
      </c>
      <c r="H1759" s="176" t="s">
        <v>15170</v>
      </c>
      <c r="I1759" s="176" t="s">
        <v>6875</v>
      </c>
      <c r="J1759" s="176" t="s">
        <v>6875</v>
      </c>
      <c r="K1759" s="176" t="s">
        <v>6875</v>
      </c>
      <c r="L1759" s="176" t="s">
        <v>857</v>
      </c>
    </row>
    <row r="1760" spans="1:12" ht="33.75" x14ac:dyDescent="0.25">
      <c r="A1760" s="177" t="s">
        <v>15174</v>
      </c>
      <c r="B1760" s="177" t="s">
        <v>15171</v>
      </c>
      <c r="C1760" s="177" t="s">
        <v>15172</v>
      </c>
      <c r="D1760" s="177" t="s">
        <v>15173</v>
      </c>
      <c r="E1760" s="177" t="s">
        <v>9665</v>
      </c>
      <c r="F1760" s="177" t="s">
        <v>9666</v>
      </c>
      <c r="G1760" s="177" t="s">
        <v>7028</v>
      </c>
      <c r="H1760" s="177" t="s">
        <v>9666</v>
      </c>
      <c r="I1760" s="177" t="s">
        <v>6875</v>
      </c>
      <c r="J1760" s="177" t="s">
        <v>6875</v>
      </c>
      <c r="K1760" s="177" t="s">
        <v>6875</v>
      </c>
      <c r="L1760" s="177" t="s">
        <v>857</v>
      </c>
    </row>
    <row r="1761" spans="1:12" ht="56.25" x14ac:dyDescent="0.25">
      <c r="A1761" s="176" t="s">
        <v>1083</v>
      </c>
      <c r="B1761" s="176" t="s">
        <v>15175</v>
      </c>
      <c r="C1761" s="176" t="s">
        <v>15176</v>
      </c>
      <c r="D1761" s="176" t="s">
        <v>15177</v>
      </c>
      <c r="E1761" s="176" t="s">
        <v>15178</v>
      </c>
      <c r="F1761" s="176" t="s">
        <v>15179</v>
      </c>
      <c r="G1761" s="176" t="s">
        <v>8905</v>
      </c>
      <c r="H1761" s="176" t="s">
        <v>15179</v>
      </c>
      <c r="I1761" s="176" t="s">
        <v>6875</v>
      </c>
      <c r="J1761" s="176" t="s">
        <v>6875</v>
      </c>
      <c r="K1761" s="176" t="s">
        <v>6875</v>
      </c>
      <c r="L1761" s="176" t="s">
        <v>6884</v>
      </c>
    </row>
    <row r="1762" spans="1:12" ht="56.25" x14ac:dyDescent="0.25">
      <c r="A1762" s="177" t="s">
        <v>6875</v>
      </c>
      <c r="B1762" s="177" t="s">
        <v>15180</v>
      </c>
      <c r="C1762" s="177" t="s">
        <v>15181</v>
      </c>
      <c r="D1762" s="177" t="s">
        <v>15182</v>
      </c>
      <c r="E1762" s="177" t="s">
        <v>9067</v>
      </c>
      <c r="F1762" s="177" t="s">
        <v>9068</v>
      </c>
      <c r="G1762" s="177" t="s">
        <v>7028</v>
      </c>
      <c r="H1762" s="177" t="s">
        <v>9068</v>
      </c>
      <c r="I1762" s="177" t="s">
        <v>6875</v>
      </c>
      <c r="J1762" s="177" t="s">
        <v>6875</v>
      </c>
      <c r="K1762" s="177" t="s">
        <v>6875</v>
      </c>
      <c r="L1762" s="177" t="s">
        <v>857</v>
      </c>
    </row>
    <row r="1763" spans="1:12" ht="56.25" x14ac:dyDescent="0.25">
      <c r="A1763" s="176" t="s">
        <v>15186</v>
      </c>
      <c r="B1763" s="176" t="s">
        <v>15183</v>
      </c>
      <c r="C1763" s="176" t="s">
        <v>15184</v>
      </c>
      <c r="D1763" s="176" t="s">
        <v>15185</v>
      </c>
      <c r="E1763" s="176" t="s">
        <v>15187</v>
      </c>
      <c r="F1763" s="176" t="s">
        <v>15188</v>
      </c>
      <c r="G1763" s="176" t="s">
        <v>7035</v>
      </c>
      <c r="H1763" s="176" t="s">
        <v>15188</v>
      </c>
      <c r="I1763" s="176" t="s">
        <v>6875</v>
      </c>
      <c r="J1763" s="176" t="s">
        <v>6875</v>
      </c>
      <c r="K1763" s="176" t="s">
        <v>6875</v>
      </c>
      <c r="L1763" s="176" t="s">
        <v>857</v>
      </c>
    </row>
    <row r="1764" spans="1:12" ht="45" x14ac:dyDescent="0.25">
      <c r="A1764" s="177" t="s">
        <v>15192</v>
      </c>
      <c r="B1764" s="177" t="s">
        <v>15189</v>
      </c>
      <c r="C1764" s="177" t="s">
        <v>15190</v>
      </c>
      <c r="D1764" s="177" t="s">
        <v>15191</v>
      </c>
      <c r="E1764" s="177" t="s">
        <v>7457</v>
      </c>
      <c r="F1764" s="177" t="s">
        <v>7458</v>
      </c>
      <c r="G1764" s="177" t="s">
        <v>6994</v>
      </c>
      <c r="H1764" s="177" t="s">
        <v>7458</v>
      </c>
      <c r="I1764" s="177" t="s">
        <v>6875</v>
      </c>
      <c r="J1764" s="177" t="s">
        <v>6875</v>
      </c>
      <c r="K1764" s="177" t="s">
        <v>6875</v>
      </c>
      <c r="L1764" s="177" t="s">
        <v>857</v>
      </c>
    </row>
    <row r="1765" spans="1:12" ht="90" x14ac:dyDescent="0.25">
      <c r="A1765" s="176" t="s">
        <v>6875</v>
      </c>
      <c r="B1765" s="176" t="s">
        <v>15193</v>
      </c>
      <c r="C1765" s="176" t="s">
        <v>15194</v>
      </c>
      <c r="D1765" s="176" t="s">
        <v>15195</v>
      </c>
      <c r="E1765" s="176" t="s">
        <v>9067</v>
      </c>
      <c r="F1765" s="176" t="s">
        <v>9068</v>
      </c>
      <c r="G1765" s="176" t="s">
        <v>7028</v>
      </c>
      <c r="H1765" s="176" t="s">
        <v>9068</v>
      </c>
      <c r="I1765" s="176" t="s">
        <v>6875</v>
      </c>
      <c r="J1765" s="176" t="s">
        <v>6875</v>
      </c>
      <c r="K1765" s="176" t="s">
        <v>6875</v>
      </c>
      <c r="L1765" s="176" t="s">
        <v>857</v>
      </c>
    </row>
    <row r="1766" spans="1:12" ht="33.75" x14ac:dyDescent="0.25">
      <c r="A1766" s="177" t="s">
        <v>15199</v>
      </c>
      <c r="B1766" s="177" t="s">
        <v>15196</v>
      </c>
      <c r="C1766" s="177" t="s">
        <v>15197</v>
      </c>
      <c r="D1766" s="177" t="s">
        <v>15198</v>
      </c>
      <c r="E1766" s="177" t="s">
        <v>9468</v>
      </c>
      <c r="F1766" s="177" t="s">
        <v>9469</v>
      </c>
      <c r="G1766" s="177" t="s">
        <v>6994</v>
      </c>
      <c r="H1766" s="177" t="s">
        <v>9469</v>
      </c>
      <c r="I1766" s="177" t="s">
        <v>6875</v>
      </c>
      <c r="J1766" s="177" t="s">
        <v>6875</v>
      </c>
      <c r="K1766" s="177" t="s">
        <v>6875</v>
      </c>
      <c r="L1766" s="177" t="s">
        <v>857</v>
      </c>
    </row>
    <row r="1767" spans="1:12" ht="78.75" x14ac:dyDescent="0.25">
      <c r="A1767" s="176" t="s">
        <v>15203</v>
      </c>
      <c r="B1767" s="176" t="s">
        <v>15200</v>
      </c>
      <c r="C1767" s="176" t="s">
        <v>15201</v>
      </c>
      <c r="D1767" s="176" t="s">
        <v>15202</v>
      </c>
      <c r="E1767" s="176" t="s">
        <v>7355</v>
      </c>
      <c r="F1767" s="176" t="s">
        <v>7356</v>
      </c>
      <c r="G1767" s="176" t="s">
        <v>6994</v>
      </c>
      <c r="H1767" s="176" t="s">
        <v>7357</v>
      </c>
      <c r="I1767" s="176" t="s">
        <v>6875</v>
      </c>
      <c r="J1767" s="176" t="s">
        <v>6875</v>
      </c>
      <c r="K1767" s="176" t="s">
        <v>6875</v>
      </c>
      <c r="L1767" s="176" t="s">
        <v>857</v>
      </c>
    </row>
    <row r="1768" spans="1:12" ht="45" x14ac:dyDescent="0.25">
      <c r="A1768" s="177" t="s">
        <v>15207</v>
      </c>
      <c r="B1768" s="177" t="s">
        <v>15204</v>
      </c>
      <c r="C1768" s="177" t="s">
        <v>15205</v>
      </c>
      <c r="D1768" s="177" t="s">
        <v>15206</v>
      </c>
      <c r="E1768" s="177" t="s">
        <v>6992</v>
      </c>
      <c r="F1768" s="177" t="s">
        <v>6993</v>
      </c>
      <c r="G1768" s="177" t="s">
        <v>6994</v>
      </c>
      <c r="H1768" s="177" t="s">
        <v>6995</v>
      </c>
      <c r="I1768" s="177" t="s">
        <v>6875</v>
      </c>
      <c r="J1768" s="177" t="s">
        <v>6875</v>
      </c>
      <c r="K1768" s="177" t="s">
        <v>6875</v>
      </c>
      <c r="L1768" s="177" t="s">
        <v>857</v>
      </c>
    </row>
    <row r="1769" spans="1:12" ht="56.25" x14ac:dyDescent="0.25">
      <c r="A1769" s="176" t="s">
        <v>15211</v>
      </c>
      <c r="B1769" s="176" t="s">
        <v>15208</v>
      </c>
      <c r="C1769" s="176" t="s">
        <v>15209</v>
      </c>
      <c r="D1769" s="176" t="s">
        <v>15210</v>
      </c>
      <c r="E1769" s="176" t="s">
        <v>15212</v>
      </c>
      <c r="F1769" s="176" t="s">
        <v>15213</v>
      </c>
      <c r="G1769" s="176" t="s">
        <v>11751</v>
      </c>
      <c r="H1769" s="176" t="s">
        <v>15214</v>
      </c>
      <c r="I1769" s="176" t="s">
        <v>6875</v>
      </c>
      <c r="J1769" s="176" t="s">
        <v>6875</v>
      </c>
      <c r="K1769" s="176" t="s">
        <v>6875</v>
      </c>
      <c r="L1769" s="176" t="s">
        <v>857</v>
      </c>
    </row>
    <row r="1770" spans="1:12" ht="90" x14ac:dyDescent="0.25">
      <c r="A1770" s="177" t="s">
        <v>6875</v>
      </c>
      <c r="B1770" s="177" t="s">
        <v>15215</v>
      </c>
      <c r="C1770" s="177" t="s">
        <v>15216</v>
      </c>
      <c r="D1770" s="177" t="s">
        <v>15217</v>
      </c>
      <c r="E1770" s="177" t="s">
        <v>15218</v>
      </c>
      <c r="F1770" s="177" t="s">
        <v>15219</v>
      </c>
      <c r="G1770" s="177" t="s">
        <v>7035</v>
      </c>
      <c r="H1770" s="177" t="s">
        <v>15219</v>
      </c>
      <c r="I1770" s="177" t="s">
        <v>6875</v>
      </c>
      <c r="J1770" s="177" t="s">
        <v>6875</v>
      </c>
      <c r="K1770" s="177" t="s">
        <v>6875</v>
      </c>
      <c r="L1770" s="177" t="s">
        <v>857</v>
      </c>
    </row>
    <row r="1771" spans="1:12" ht="33.75" x14ac:dyDescent="0.25">
      <c r="A1771" s="176" t="s">
        <v>15223</v>
      </c>
      <c r="B1771" s="176" t="s">
        <v>15220</v>
      </c>
      <c r="C1771" s="176" t="s">
        <v>15221</v>
      </c>
      <c r="D1771" s="176" t="s">
        <v>15222</v>
      </c>
      <c r="E1771" s="176" t="s">
        <v>8915</v>
      </c>
      <c r="F1771" s="176" t="s">
        <v>8916</v>
      </c>
      <c r="G1771" s="176" t="s">
        <v>7035</v>
      </c>
      <c r="H1771" s="176" t="s">
        <v>8916</v>
      </c>
      <c r="I1771" s="176" t="s">
        <v>6875</v>
      </c>
      <c r="J1771" s="176" t="s">
        <v>6875</v>
      </c>
      <c r="K1771" s="176" t="s">
        <v>6875</v>
      </c>
      <c r="L1771" s="176" t="s">
        <v>857</v>
      </c>
    </row>
    <row r="1772" spans="1:12" ht="33.75" x14ac:dyDescent="0.25">
      <c r="A1772" s="177" t="s">
        <v>6004</v>
      </c>
      <c r="B1772" s="177" t="s">
        <v>15224</v>
      </c>
      <c r="C1772" s="177" t="s">
        <v>15225</v>
      </c>
      <c r="D1772" s="177" t="s">
        <v>6250</v>
      </c>
      <c r="E1772" s="177" t="s">
        <v>6979</v>
      </c>
      <c r="F1772" s="177" t="s">
        <v>11827</v>
      </c>
      <c r="G1772" s="177" t="s">
        <v>6981</v>
      </c>
      <c r="H1772" s="177" t="s">
        <v>11828</v>
      </c>
      <c r="I1772" s="177" t="s">
        <v>6875</v>
      </c>
      <c r="J1772" s="177" t="s">
        <v>6875</v>
      </c>
      <c r="K1772" s="177" t="s">
        <v>6875</v>
      </c>
      <c r="L1772" s="177" t="s">
        <v>857</v>
      </c>
    </row>
    <row r="1773" spans="1:12" ht="78.75" x14ac:dyDescent="0.25">
      <c r="A1773" s="176" t="s">
        <v>15229</v>
      </c>
      <c r="B1773" s="176" t="s">
        <v>15226</v>
      </c>
      <c r="C1773" s="176" t="s">
        <v>15227</v>
      </c>
      <c r="D1773" s="176" t="s">
        <v>15228</v>
      </c>
      <c r="E1773" s="176" t="s">
        <v>15230</v>
      </c>
      <c r="F1773" s="176" t="s">
        <v>15231</v>
      </c>
      <c r="G1773" s="176" t="s">
        <v>7577</v>
      </c>
      <c r="H1773" s="176" t="s">
        <v>15232</v>
      </c>
      <c r="I1773" s="176" t="s">
        <v>6875</v>
      </c>
      <c r="J1773" s="176" t="s">
        <v>6875</v>
      </c>
      <c r="K1773" s="176" t="s">
        <v>6875</v>
      </c>
      <c r="L1773" s="176" t="s">
        <v>857</v>
      </c>
    </row>
    <row r="1774" spans="1:12" ht="22.5" x14ac:dyDescent="0.25">
      <c r="A1774" s="177" t="s">
        <v>15236</v>
      </c>
      <c r="B1774" s="177" t="s">
        <v>15233</v>
      </c>
      <c r="C1774" s="177" t="s">
        <v>15234</v>
      </c>
      <c r="D1774" s="177" t="s">
        <v>15235</v>
      </c>
      <c r="E1774" s="177" t="s">
        <v>9136</v>
      </c>
      <c r="F1774" s="177" t="s">
        <v>12432</v>
      </c>
      <c r="G1774" s="177" t="s">
        <v>8091</v>
      </c>
      <c r="H1774" s="177" t="s">
        <v>12432</v>
      </c>
      <c r="I1774" s="177" t="s">
        <v>6875</v>
      </c>
      <c r="J1774" s="177" t="s">
        <v>6875</v>
      </c>
      <c r="K1774" s="177" t="s">
        <v>6875</v>
      </c>
      <c r="L1774" s="177" t="s">
        <v>857</v>
      </c>
    </row>
    <row r="1775" spans="1:12" ht="33.75" x14ac:dyDescent="0.25">
      <c r="A1775" s="176" t="s">
        <v>15240</v>
      </c>
      <c r="B1775" s="176" t="s">
        <v>15237</v>
      </c>
      <c r="C1775" s="176" t="s">
        <v>15238</v>
      </c>
      <c r="D1775" s="176" t="s">
        <v>15239</v>
      </c>
      <c r="E1775" s="176" t="s">
        <v>7463</v>
      </c>
      <c r="F1775" s="176" t="s">
        <v>7464</v>
      </c>
      <c r="G1775" s="176" t="s">
        <v>7465</v>
      </c>
      <c r="H1775" s="176" t="s">
        <v>7464</v>
      </c>
      <c r="I1775" s="176" t="s">
        <v>6875</v>
      </c>
      <c r="J1775" s="176" t="s">
        <v>6875</v>
      </c>
      <c r="K1775" s="176" t="s">
        <v>6875</v>
      </c>
      <c r="L1775" s="176" t="s">
        <v>6884</v>
      </c>
    </row>
    <row r="1776" spans="1:12" ht="56.25" x14ac:dyDescent="0.25">
      <c r="A1776" s="177" t="s">
        <v>15244</v>
      </c>
      <c r="B1776" s="177" t="s">
        <v>15241</v>
      </c>
      <c r="C1776" s="177" t="s">
        <v>15242</v>
      </c>
      <c r="D1776" s="177" t="s">
        <v>15243</v>
      </c>
      <c r="E1776" s="177" t="s">
        <v>11212</v>
      </c>
      <c r="F1776" s="177" t="s">
        <v>11213</v>
      </c>
      <c r="G1776" s="177" t="s">
        <v>6994</v>
      </c>
      <c r="H1776" s="177" t="s">
        <v>11214</v>
      </c>
      <c r="I1776" s="177" t="s">
        <v>6875</v>
      </c>
      <c r="J1776" s="177" t="s">
        <v>6875</v>
      </c>
      <c r="K1776" s="177" t="s">
        <v>6875</v>
      </c>
      <c r="L1776" s="177" t="s">
        <v>857</v>
      </c>
    </row>
    <row r="1777" spans="1:12" ht="67.5" x14ac:dyDescent="0.25">
      <c r="A1777" s="176" t="s">
        <v>15248</v>
      </c>
      <c r="B1777" s="176" t="s">
        <v>15245</v>
      </c>
      <c r="C1777" s="176" t="s">
        <v>15246</v>
      </c>
      <c r="D1777" s="176" t="s">
        <v>15247</v>
      </c>
      <c r="E1777" s="176" t="s">
        <v>15249</v>
      </c>
      <c r="F1777" s="176" t="s">
        <v>15250</v>
      </c>
      <c r="G1777" s="176" t="s">
        <v>6994</v>
      </c>
      <c r="H1777" s="176" t="s">
        <v>15251</v>
      </c>
      <c r="I1777" s="176" t="s">
        <v>6875</v>
      </c>
      <c r="J1777" s="176" t="s">
        <v>6875</v>
      </c>
      <c r="K1777" s="176" t="s">
        <v>6875</v>
      </c>
      <c r="L1777" s="176" t="s">
        <v>857</v>
      </c>
    </row>
    <row r="1778" spans="1:12" ht="33.75" x14ac:dyDescent="0.25">
      <c r="A1778" s="177" t="s">
        <v>4490</v>
      </c>
      <c r="B1778" s="177" t="s">
        <v>15252</v>
      </c>
      <c r="C1778" s="177" t="s">
        <v>15253</v>
      </c>
      <c r="D1778" s="177" t="s">
        <v>4492</v>
      </c>
      <c r="E1778" s="177" t="s">
        <v>7589</v>
      </c>
      <c r="F1778" s="177" t="s">
        <v>7590</v>
      </c>
      <c r="G1778" s="177" t="s">
        <v>7591</v>
      </c>
      <c r="H1778" s="177" t="s">
        <v>7590</v>
      </c>
      <c r="I1778" s="177" t="s">
        <v>6875</v>
      </c>
      <c r="J1778" s="177" t="s">
        <v>6875</v>
      </c>
      <c r="K1778" s="177" t="s">
        <v>6875</v>
      </c>
      <c r="L1778" s="177" t="s">
        <v>857</v>
      </c>
    </row>
    <row r="1779" spans="1:12" ht="45" x14ac:dyDescent="0.25">
      <c r="A1779" s="176" t="s">
        <v>15257</v>
      </c>
      <c r="B1779" s="176" t="s">
        <v>15254</v>
      </c>
      <c r="C1779" s="176" t="s">
        <v>15255</v>
      </c>
      <c r="D1779" s="176" t="s">
        <v>15256</v>
      </c>
      <c r="E1779" s="176" t="s">
        <v>8002</v>
      </c>
      <c r="F1779" s="176" t="s">
        <v>8003</v>
      </c>
      <c r="G1779" s="176" t="s">
        <v>7028</v>
      </c>
      <c r="H1779" s="176" t="s">
        <v>8004</v>
      </c>
      <c r="I1779" s="176" t="s">
        <v>6875</v>
      </c>
      <c r="J1779" s="176" t="s">
        <v>12179</v>
      </c>
      <c r="K1779" s="176" t="s">
        <v>6875</v>
      </c>
      <c r="L1779" s="176" t="s">
        <v>857</v>
      </c>
    </row>
    <row r="1780" spans="1:12" ht="45" x14ac:dyDescent="0.25">
      <c r="A1780" s="177" t="s">
        <v>15261</v>
      </c>
      <c r="B1780" s="177" t="s">
        <v>15258</v>
      </c>
      <c r="C1780" s="177" t="s">
        <v>15259</v>
      </c>
      <c r="D1780" s="177" t="s">
        <v>15260</v>
      </c>
      <c r="E1780" s="177" t="s">
        <v>8002</v>
      </c>
      <c r="F1780" s="177" t="s">
        <v>8003</v>
      </c>
      <c r="G1780" s="177" t="s">
        <v>7028</v>
      </c>
      <c r="H1780" s="177" t="s">
        <v>8004</v>
      </c>
      <c r="I1780" s="177" t="s">
        <v>6875</v>
      </c>
      <c r="J1780" s="177" t="s">
        <v>12179</v>
      </c>
      <c r="K1780" s="177" t="s">
        <v>6875</v>
      </c>
      <c r="L1780" s="177" t="s">
        <v>857</v>
      </c>
    </row>
    <row r="1781" spans="1:12" ht="45" x14ac:dyDescent="0.25">
      <c r="A1781" s="176" t="s">
        <v>15265</v>
      </c>
      <c r="B1781" s="176" t="s">
        <v>15262</v>
      </c>
      <c r="C1781" s="176" t="s">
        <v>15263</v>
      </c>
      <c r="D1781" s="176" t="s">
        <v>15264</v>
      </c>
      <c r="E1781" s="176" t="s">
        <v>7589</v>
      </c>
      <c r="F1781" s="176" t="s">
        <v>7590</v>
      </c>
      <c r="G1781" s="176" t="s">
        <v>7591</v>
      </c>
      <c r="H1781" s="176" t="s">
        <v>7590</v>
      </c>
      <c r="I1781" s="176" t="s">
        <v>6875</v>
      </c>
      <c r="J1781" s="176" t="s">
        <v>6875</v>
      </c>
      <c r="K1781" s="176" t="s">
        <v>6875</v>
      </c>
      <c r="L1781" s="176" t="s">
        <v>857</v>
      </c>
    </row>
    <row r="1782" spans="1:12" ht="67.5" x14ac:dyDescent="0.25">
      <c r="A1782" s="177" t="s">
        <v>15268</v>
      </c>
      <c r="B1782" s="177" t="s">
        <v>15266</v>
      </c>
      <c r="C1782" s="177" t="s">
        <v>15267</v>
      </c>
      <c r="D1782" s="177" t="s">
        <v>6875</v>
      </c>
      <c r="E1782" s="177" t="s">
        <v>11788</v>
      </c>
      <c r="F1782" s="177" t="s">
        <v>11789</v>
      </c>
      <c r="G1782" s="177" t="s">
        <v>6994</v>
      </c>
      <c r="H1782" s="177" t="s">
        <v>11790</v>
      </c>
      <c r="I1782" s="177" t="s">
        <v>6875</v>
      </c>
      <c r="J1782" s="177" t="s">
        <v>6875</v>
      </c>
      <c r="K1782" s="177" t="s">
        <v>6875</v>
      </c>
      <c r="L1782" s="177" t="s">
        <v>857</v>
      </c>
    </row>
    <row r="1783" spans="1:12" ht="67.5" x14ac:dyDescent="0.25">
      <c r="A1783" s="176" t="s">
        <v>4432</v>
      </c>
      <c r="B1783" s="176" t="s">
        <v>15269</v>
      </c>
      <c r="C1783" s="176" t="s">
        <v>15270</v>
      </c>
      <c r="D1783" s="176" t="s">
        <v>4434</v>
      </c>
      <c r="E1783" s="176" t="s">
        <v>15271</v>
      </c>
      <c r="F1783" s="176" t="s">
        <v>15272</v>
      </c>
      <c r="G1783" s="176" t="s">
        <v>7111</v>
      </c>
      <c r="H1783" s="176" t="s">
        <v>15273</v>
      </c>
      <c r="I1783" s="176" t="s">
        <v>6875</v>
      </c>
      <c r="J1783" s="176" t="s">
        <v>6875</v>
      </c>
      <c r="K1783" s="176" t="s">
        <v>6875</v>
      </c>
      <c r="L1783" s="176" t="s">
        <v>857</v>
      </c>
    </row>
    <row r="1784" spans="1:12" ht="236.25" x14ac:dyDescent="0.25">
      <c r="A1784" s="177" t="s">
        <v>15277</v>
      </c>
      <c r="B1784" s="177" t="s">
        <v>15274</v>
      </c>
      <c r="C1784" s="177" t="s">
        <v>15275</v>
      </c>
      <c r="D1784" s="177" t="s">
        <v>15276</v>
      </c>
      <c r="E1784" s="177" t="s">
        <v>14657</v>
      </c>
      <c r="F1784" s="177" t="s">
        <v>14658</v>
      </c>
      <c r="G1784" s="177" t="s">
        <v>9017</v>
      </c>
      <c r="H1784" s="177" t="s">
        <v>14658</v>
      </c>
      <c r="I1784" s="177" t="s">
        <v>6875</v>
      </c>
      <c r="J1784" s="177" t="s">
        <v>6875</v>
      </c>
      <c r="K1784" s="177" t="s">
        <v>7231</v>
      </c>
      <c r="L1784" s="177" t="s">
        <v>857</v>
      </c>
    </row>
    <row r="1785" spans="1:12" ht="135" x14ac:dyDescent="0.25">
      <c r="A1785" s="176" t="s">
        <v>15281</v>
      </c>
      <c r="B1785" s="176" t="s">
        <v>15278</v>
      </c>
      <c r="C1785" s="176" t="s">
        <v>15279</v>
      </c>
      <c r="D1785" s="176" t="s">
        <v>15280</v>
      </c>
      <c r="E1785" s="176" t="s">
        <v>14657</v>
      </c>
      <c r="F1785" s="176" t="s">
        <v>14658</v>
      </c>
      <c r="G1785" s="176" t="s">
        <v>9017</v>
      </c>
      <c r="H1785" s="176" t="s">
        <v>14658</v>
      </c>
      <c r="I1785" s="176" t="s">
        <v>6875</v>
      </c>
      <c r="J1785" s="176" t="s">
        <v>6875</v>
      </c>
      <c r="K1785" s="176" t="s">
        <v>7231</v>
      </c>
      <c r="L1785" s="176" t="s">
        <v>857</v>
      </c>
    </row>
    <row r="1786" spans="1:12" ht="67.5" x14ac:dyDescent="0.25">
      <c r="A1786" s="177" t="s">
        <v>15285</v>
      </c>
      <c r="B1786" s="177" t="s">
        <v>15282</v>
      </c>
      <c r="C1786" s="177" t="s">
        <v>15283</v>
      </c>
      <c r="D1786" s="177" t="s">
        <v>15284</v>
      </c>
      <c r="E1786" s="177" t="s">
        <v>15286</v>
      </c>
      <c r="F1786" s="177" t="s">
        <v>15287</v>
      </c>
      <c r="G1786" s="177" t="s">
        <v>7750</v>
      </c>
      <c r="H1786" s="177" t="s">
        <v>15288</v>
      </c>
      <c r="I1786" s="177" t="s">
        <v>6875</v>
      </c>
      <c r="J1786" s="177" t="s">
        <v>6875</v>
      </c>
      <c r="K1786" s="177" t="s">
        <v>6875</v>
      </c>
      <c r="L1786" s="177" t="s">
        <v>857</v>
      </c>
    </row>
    <row r="1787" spans="1:12" ht="123.75" x14ac:dyDescent="0.25">
      <c r="A1787" s="176" t="s">
        <v>15292</v>
      </c>
      <c r="B1787" s="176" t="s">
        <v>15289</v>
      </c>
      <c r="C1787" s="176" t="s">
        <v>15290</v>
      </c>
      <c r="D1787" s="176" t="s">
        <v>15291</v>
      </c>
      <c r="E1787" s="176" t="s">
        <v>8921</v>
      </c>
      <c r="F1787" s="176" t="s">
        <v>8922</v>
      </c>
      <c r="G1787" s="176" t="s">
        <v>6875</v>
      </c>
      <c r="H1787" s="176" t="s">
        <v>8922</v>
      </c>
      <c r="I1787" s="176" t="s">
        <v>6875</v>
      </c>
      <c r="J1787" s="176" t="s">
        <v>6875</v>
      </c>
      <c r="K1787" s="176" t="s">
        <v>6875</v>
      </c>
      <c r="L1787" s="176" t="s">
        <v>857</v>
      </c>
    </row>
    <row r="1788" spans="1:12" ht="67.5" x14ac:dyDescent="0.25">
      <c r="A1788" s="177" t="s">
        <v>15296</v>
      </c>
      <c r="B1788" s="177" t="s">
        <v>15293</v>
      </c>
      <c r="C1788" s="177" t="s">
        <v>15294</v>
      </c>
      <c r="D1788" s="177" t="s">
        <v>15295</v>
      </c>
      <c r="E1788" s="177" t="s">
        <v>7360</v>
      </c>
      <c r="F1788" s="177" t="s">
        <v>7361</v>
      </c>
      <c r="G1788" s="177" t="s">
        <v>6994</v>
      </c>
      <c r="H1788" s="177" t="s">
        <v>7362</v>
      </c>
      <c r="I1788" s="177" t="s">
        <v>6875</v>
      </c>
      <c r="J1788" s="177" t="s">
        <v>12179</v>
      </c>
      <c r="K1788" s="177" t="s">
        <v>6875</v>
      </c>
      <c r="L1788" s="177" t="s">
        <v>857</v>
      </c>
    </row>
    <row r="1789" spans="1:12" ht="101.25" x14ac:dyDescent="0.25">
      <c r="A1789" s="176" t="s">
        <v>15300</v>
      </c>
      <c r="B1789" s="176" t="s">
        <v>15297</v>
      </c>
      <c r="C1789" s="176" t="s">
        <v>15298</v>
      </c>
      <c r="D1789" s="176" t="s">
        <v>15299</v>
      </c>
      <c r="E1789" s="176" t="s">
        <v>15301</v>
      </c>
      <c r="F1789" s="176" t="s">
        <v>15302</v>
      </c>
      <c r="G1789" s="176" t="s">
        <v>8297</v>
      </c>
      <c r="H1789" s="176" t="s">
        <v>15303</v>
      </c>
      <c r="I1789" s="176" t="s">
        <v>6875</v>
      </c>
      <c r="J1789" s="176" t="s">
        <v>6875</v>
      </c>
      <c r="K1789" s="176" t="s">
        <v>11005</v>
      </c>
      <c r="L1789" s="176" t="s">
        <v>6977</v>
      </c>
    </row>
    <row r="1790" spans="1:12" ht="67.5" x14ac:dyDescent="0.25">
      <c r="A1790" s="177" t="s">
        <v>15307</v>
      </c>
      <c r="B1790" s="177" t="s">
        <v>15304</v>
      </c>
      <c r="C1790" s="177" t="s">
        <v>15305</v>
      </c>
      <c r="D1790" s="177" t="s">
        <v>15306</v>
      </c>
      <c r="E1790" s="177" t="s">
        <v>15308</v>
      </c>
      <c r="F1790" s="177" t="s">
        <v>15309</v>
      </c>
      <c r="G1790" s="177" t="s">
        <v>7105</v>
      </c>
      <c r="H1790" s="177" t="s">
        <v>15309</v>
      </c>
      <c r="I1790" s="177" t="s">
        <v>6875</v>
      </c>
      <c r="J1790" s="177" t="s">
        <v>6875</v>
      </c>
      <c r="K1790" s="177" t="s">
        <v>6875</v>
      </c>
      <c r="L1790" s="177" t="s">
        <v>857</v>
      </c>
    </row>
    <row r="1791" spans="1:12" ht="67.5" x14ac:dyDescent="0.25">
      <c r="A1791" s="176" t="s">
        <v>15313</v>
      </c>
      <c r="B1791" s="176" t="s">
        <v>15310</v>
      </c>
      <c r="C1791" s="176" t="s">
        <v>15311</v>
      </c>
      <c r="D1791" s="176" t="s">
        <v>15312</v>
      </c>
      <c r="E1791" s="176" t="s">
        <v>7360</v>
      </c>
      <c r="F1791" s="176" t="s">
        <v>7361</v>
      </c>
      <c r="G1791" s="176" t="s">
        <v>6994</v>
      </c>
      <c r="H1791" s="176" t="s">
        <v>7362</v>
      </c>
      <c r="I1791" s="176" t="s">
        <v>6875</v>
      </c>
      <c r="J1791" s="176" t="s">
        <v>12179</v>
      </c>
      <c r="K1791" s="176" t="s">
        <v>6875</v>
      </c>
      <c r="L1791" s="176" t="s">
        <v>857</v>
      </c>
    </row>
    <row r="1792" spans="1:12" ht="45" x14ac:dyDescent="0.25">
      <c r="A1792" s="177" t="s">
        <v>15317</v>
      </c>
      <c r="B1792" s="177" t="s">
        <v>15314</v>
      </c>
      <c r="C1792" s="177" t="s">
        <v>15315</v>
      </c>
      <c r="D1792" s="177" t="s">
        <v>15316</v>
      </c>
      <c r="E1792" s="177" t="s">
        <v>7249</v>
      </c>
      <c r="F1792" s="177" t="s">
        <v>7250</v>
      </c>
      <c r="G1792" s="177" t="s">
        <v>7028</v>
      </c>
      <c r="H1792" s="177" t="s">
        <v>7250</v>
      </c>
      <c r="I1792" s="177" t="s">
        <v>6875</v>
      </c>
      <c r="J1792" s="177" t="s">
        <v>6875</v>
      </c>
      <c r="K1792" s="177" t="s">
        <v>6875</v>
      </c>
      <c r="L1792" s="177" t="s">
        <v>857</v>
      </c>
    </row>
    <row r="1793" spans="1:12" ht="67.5" x14ac:dyDescent="0.25">
      <c r="A1793" s="176" t="s">
        <v>15321</v>
      </c>
      <c r="B1793" s="176" t="s">
        <v>15318</v>
      </c>
      <c r="C1793" s="176" t="s">
        <v>15319</v>
      </c>
      <c r="D1793" s="176" t="s">
        <v>15320</v>
      </c>
      <c r="E1793" s="176" t="s">
        <v>15249</v>
      </c>
      <c r="F1793" s="176" t="s">
        <v>15250</v>
      </c>
      <c r="G1793" s="176" t="s">
        <v>6994</v>
      </c>
      <c r="H1793" s="176" t="s">
        <v>15251</v>
      </c>
      <c r="I1793" s="176" t="s">
        <v>6875</v>
      </c>
      <c r="J1793" s="176" t="s">
        <v>12179</v>
      </c>
      <c r="K1793" s="176" t="s">
        <v>6875</v>
      </c>
      <c r="L1793" s="176" t="s">
        <v>857</v>
      </c>
    </row>
    <row r="1794" spans="1:12" ht="33.75" x14ac:dyDescent="0.25">
      <c r="A1794" s="177" t="s">
        <v>15325</v>
      </c>
      <c r="B1794" s="177" t="s">
        <v>15322</v>
      </c>
      <c r="C1794" s="177" t="s">
        <v>15323</v>
      </c>
      <c r="D1794" s="177" t="s">
        <v>15324</v>
      </c>
      <c r="E1794" s="177" t="s">
        <v>9379</v>
      </c>
      <c r="F1794" s="177" t="s">
        <v>9380</v>
      </c>
      <c r="G1794" s="177" t="s">
        <v>7028</v>
      </c>
      <c r="H1794" s="177" t="s">
        <v>9380</v>
      </c>
      <c r="I1794" s="177" t="s">
        <v>6875</v>
      </c>
      <c r="J1794" s="177" t="s">
        <v>6875</v>
      </c>
      <c r="K1794" s="177" t="s">
        <v>6875</v>
      </c>
      <c r="L1794" s="177" t="s">
        <v>857</v>
      </c>
    </row>
    <row r="1795" spans="1:12" ht="45" x14ac:dyDescent="0.25">
      <c r="A1795" s="176" t="s">
        <v>6706</v>
      </c>
      <c r="B1795" s="176" t="s">
        <v>15326</v>
      </c>
      <c r="C1795" s="176" t="s">
        <v>15327</v>
      </c>
      <c r="D1795" s="176" t="s">
        <v>6707</v>
      </c>
      <c r="E1795" s="176" t="s">
        <v>15328</v>
      </c>
      <c r="F1795" s="176" t="s">
        <v>15329</v>
      </c>
      <c r="G1795" s="176" t="s">
        <v>7085</v>
      </c>
      <c r="H1795" s="176" t="s">
        <v>15329</v>
      </c>
      <c r="I1795" s="176" t="s">
        <v>6875</v>
      </c>
      <c r="J1795" s="176" t="s">
        <v>6875</v>
      </c>
      <c r="K1795" s="176" t="s">
        <v>6875</v>
      </c>
      <c r="L1795" s="176" t="s">
        <v>857</v>
      </c>
    </row>
    <row r="1796" spans="1:12" ht="180" x14ac:dyDescent="0.25">
      <c r="A1796" s="177" t="s">
        <v>15333</v>
      </c>
      <c r="B1796" s="177" t="s">
        <v>15330</v>
      </c>
      <c r="C1796" s="177" t="s">
        <v>15331</v>
      </c>
      <c r="D1796" s="177" t="s">
        <v>15332</v>
      </c>
      <c r="E1796" s="177" t="s">
        <v>15271</v>
      </c>
      <c r="F1796" s="177" t="s">
        <v>15272</v>
      </c>
      <c r="G1796" s="177" t="s">
        <v>7111</v>
      </c>
      <c r="H1796" s="177" t="s">
        <v>15273</v>
      </c>
      <c r="I1796" s="177" t="s">
        <v>6875</v>
      </c>
      <c r="J1796" s="177" t="s">
        <v>8319</v>
      </c>
      <c r="K1796" s="177" t="s">
        <v>6875</v>
      </c>
      <c r="L1796" s="177" t="s">
        <v>6884</v>
      </c>
    </row>
    <row r="1797" spans="1:12" ht="67.5" x14ac:dyDescent="0.25">
      <c r="A1797" s="176" t="s">
        <v>5017</v>
      </c>
      <c r="B1797" s="176" t="s">
        <v>15334</v>
      </c>
      <c r="C1797" s="176" t="s">
        <v>15335</v>
      </c>
      <c r="D1797" s="176" t="s">
        <v>5019</v>
      </c>
      <c r="E1797" s="176" t="s">
        <v>8480</v>
      </c>
      <c r="F1797" s="176" t="s">
        <v>15336</v>
      </c>
      <c r="G1797" s="176" t="s">
        <v>7111</v>
      </c>
      <c r="H1797" s="176" t="s">
        <v>15337</v>
      </c>
      <c r="I1797" s="176" t="s">
        <v>6875</v>
      </c>
      <c r="J1797" s="176" t="s">
        <v>8188</v>
      </c>
      <c r="K1797" s="176" t="s">
        <v>6875</v>
      </c>
      <c r="L1797" s="176" t="s">
        <v>6884</v>
      </c>
    </row>
    <row r="1798" spans="1:12" ht="67.5" x14ac:dyDescent="0.25">
      <c r="A1798" s="177" t="s">
        <v>5017</v>
      </c>
      <c r="B1798" s="177" t="s">
        <v>15338</v>
      </c>
      <c r="C1798" s="177" t="s">
        <v>15339</v>
      </c>
      <c r="D1798" s="177" t="s">
        <v>5019</v>
      </c>
      <c r="E1798" s="177" t="s">
        <v>7234</v>
      </c>
      <c r="F1798" s="177" t="s">
        <v>7235</v>
      </c>
      <c r="G1798" s="177" t="s">
        <v>7111</v>
      </c>
      <c r="H1798" s="177" t="s">
        <v>7236</v>
      </c>
      <c r="I1798" s="177" t="s">
        <v>6875</v>
      </c>
      <c r="J1798" s="177" t="s">
        <v>6875</v>
      </c>
      <c r="K1798" s="177" t="s">
        <v>6875</v>
      </c>
      <c r="L1798" s="177" t="s">
        <v>857</v>
      </c>
    </row>
    <row r="1799" spans="1:12" ht="45" x14ac:dyDescent="0.25">
      <c r="A1799" s="176" t="s">
        <v>15342</v>
      </c>
      <c r="B1799" s="176" t="s">
        <v>15340</v>
      </c>
      <c r="C1799" s="176" t="s">
        <v>15341</v>
      </c>
      <c r="D1799" s="176" t="s">
        <v>6875</v>
      </c>
      <c r="E1799" s="176" t="s">
        <v>8921</v>
      </c>
      <c r="F1799" s="176" t="s">
        <v>8922</v>
      </c>
      <c r="G1799" s="176" t="s">
        <v>6875</v>
      </c>
      <c r="H1799" s="176" t="s">
        <v>8922</v>
      </c>
      <c r="I1799" s="176" t="s">
        <v>6875</v>
      </c>
      <c r="J1799" s="176" t="s">
        <v>6875</v>
      </c>
      <c r="K1799" s="176" t="s">
        <v>6875</v>
      </c>
      <c r="L1799" s="176" t="s">
        <v>857</v>
      </c>
    </row>
    <row r="1800" spans="1:12" ht="67.5" x14ac:dyDescent="0.25">
      <c r="A1800" s="177" t="s">
        <v>15345</v>
      </c>
      <c r="B1800" s="177" t="s">
        <v>15343</v>
      </c>
      <c r="C1800" s="177" t="s">
        <v>15344</v>
      </c>
      <c r="D1800" s="177" t="s">
        <v>6875</v>
      </c>
      <c r="E1800" s="177" t="s">
        <v>7175</v>
      </c>
      <c r="F1800" s="177" t="s">
        <v>15346</v>
      </c>
      <c r="G1800" s="177" t="s">
        <v>7111</v>
      </c>
      <c r="H1800" s="177" t="s">
        <v>15347</v>
      </c>
      <c r="I1800" s="177" t="s">
        <v>6875</v>
      </c>
      <c r="J1800" s="177" t="s">
        <v>6875</v>
      </c>
      <c r="K1800" s="177" t="s">
        <v>6875</v>
      </c>
      <c r="L1800" s="177" t="s">
        <v>857</v>
      </c>
    </row>
    <row r="1801" spans="1:12" ht="22.5" x14ac:dyDescent="0.25">
      <c r="A1801" s="176" t="s">
        <v>15351</v>
      </c>
      <c r="B1801" s="176" t="s">
        <v>15348</v>
      </c>
      <c r="C1801" s="176" t="s">
        <v>15349</v>
      </c>
      <c r="D1801" s="176" t="s">
        <v>15350</v>
      </c>
      <c r="E1801" s="176" t="s">
        <v>11644</v>
      </c>
      <c r="F1801" s="176" t="s">
        <v>11645</v>
      </c>
      <c r="G1801" s="176" t="s">
        <v>6891</v>
      </c>
      <c r="H1801" s="176" t="s">
        <v>11645</v>
      </c>
      <c r="I1801" s="176" t="s">
        <v>6875</v>
      </c>
      <c r="J1801" s="176" t="s">
        <v>6875</v>
      </c>
      <c r="K1801" s="176" t="s">
        <v>6875</v>
      </c>
      <c r="L1801" s="176" t="s">
        <v>857</v>
      </c>
    </row>
    <row r="1802" spans="1:12" ht="78.75" x14ac:dyDescent="0.25">
      <c r="A1802" s="177" t="s">
        <v>15355</v>
      </c>
      <c r="B1802" s="177" t="s">
        <v>15352</v>
      </c>
      <c r="C1802" s="177" t="s">
        <v>15353</v>
      </c>
      <c r="D1802" s="177" t="s">
        <v>15354</v>
      </c>
      <c r="E1802" s="177" t="s">
        <v>7039</v>
      </c>
      <c r="F1802" s="177" t="s">
        <v>7040</v>
      </c>
      <c r="G1802" s="177" t="s">
        <v>6875</v>
      </c>
      <c r="H1802" s="177" t="s">
        <v>7040</v>
      </c>
      <c r="I1802" s="177" t="s">
        <v>6875</v>
      </c>
      <c r="J1802" s="177" t="s">
        <v>6875</v>
      </c>
      <c r="K1802" s="177" t="s">
        <v>6875</v>
      </c>
      <c r="L1802" s="177" t="s">
        <v>857</v>
      </c>
    </row>
    <row r="1803" spans="1:12" ht="45" x14ac:dyDescent="0.25">
      <c r="A1803" s="176" t="s">
        <v>15359</v>
      </c>
      <c r="B1803" s="176" t="s">
        <v>15356</v>
      </c>
      <c r="C1803" s="176" t="s">
        <v>15357</v>
      </c>
      <c r="D1803" s="176" t="s">
        <v>15358</v>
      </c>
      <c r="E1803" s="176" t="s">
        <v>9035</v>
      </c>
      <c r="F1803" s="176" t="s">
        <v>9036</v>
      </c>
      <c r="G1803" s="176" t="s">
        <v>7035</v>
      </c>
      <c r="H1803" s="176" t="s">
        <v>9036</v>
      </c>
      <c r="I1803" s="176" t="s">
        <v>6875</v>
      </c>
      <c r="J1803" s="176" t="s">
        <v>6875</v>
      </c>
      <c r="K1803" s="176" t="s">
        <v>6875</v>
      </c>
      <c r="L1803" s="176" t="s">
        <v>857</v>
      </c>
    </row>
    <row r="1804" spans="1:12" ht="45" x14ac:dyDescent="0.25">
      <c r="A1804" s="177" t="s">
        <v>15363</v>
      </c>
      <c r="B1804" s="177" t="s">
        <v>15360</v>
      </c>
      <c r="C1804" s="177" t="s">
        <v>15361</v>
      </c>
      <c r="D1804" s="177" t="s">
        <v>15362</v>
      </c>
      <c r="E1804" s="177" t="s">
        <v>9035</v>
      </c>
      <c r="F1804" s="177" t="s">
        <v>9036</v>
      </c>
      <c r="G1804" s="177" t="s">
        <v>7035</v>
      </c>
      <c r="H1804" s="177" t="s">
        <v>9036</v>
      </c>
      <c r="I1804" s="177" t="s">
        <v>6875</v>
      </c>
      <c r="J1804" s="177" t="s">
        <v>6875</v>
      </c>
      <c r="K1804" s="177" t="s">
        <v>6875</v>
      </c>
      <c r="L1804" s="177" t="s">
        <v>857</v>
      </c>
    </row>
    <row r="1805" spans="1:12" ht="45" x14ac:dyDescent="0.25">
      <c r="A1805" s="176" t="s">
        <v>15367</v>
      </c>
      <c r="B1805" s="176" t="s">
        <v>15364</v>
      </c>
      <c r="C1805" s="176" t="s">
        <v>15365</v>
      </c>
      <c r="D1805" s="176" t="s">
        <v>15366</v>
      </c>
      <c r="E1805" s="176" t="s">
        <v>7265</v>
      </c>
      <c r="F1805" s="176" t="s">
        <v>7266</v>
      </c>
      <c r="G1805" s="176" t="s">
        <v>7267</v>
      </c>
      <c r="H1805" s="176" t="s">
        <v>7268</v>
      </c>
      <c r="I1805" s="176" t="s">
        <v>6875</v>
      </c>
      <c r="J1805" s="176" t="s">
        <v>6875</v>
      </c>
      <c r="K1805" s="176" t="s">
        <v>6875</v>
      </c>
      <c r="L1805" s="176" t="s">
        <v>857</v>
      </c>
    </row>
    <row r="1806" spans="1:12" ht="56.25" x14ac:dyDescent="0.25">
      <c r="A1806" s="177" t="s">
        <v>15371</v>
      </c>
      <c r="B1806" s="177" t="s">
        <v>15368</v>
      </c>
      <c r="C1806" s="177" t="s">
        <v>15369</v>
      </c>
      <c r="D1806" s="177" t="s">
        <v>15370</v>
      </c>
      <c r="E1806" s="177" t="s">
        <v>7403</v>
      </c>
      <c r="F1806" s="177" t="s">
        <v>7404</v>
      </c>
      <c r="G1806" s="177" t="s">
        <v>7028</v>
      </c>
      <c r="H1806" s="177" t="s">
        <v>7404</v>
      </c>
      <c r="I1806" s="177" t="s">
        <v>6875</v>
      </c>
      <c r="J1806" s="177" t="s">
        <v>6875</v>
      </c>
      <c r="K1806" s="177" t="s">
        <v>6875</v>
      </c>
      <c r="L1806" s="177" t="s">
        <v>857</v>
      </c>
    </row>
    <row r="1807" spans="1:12" ht="45" x14ac:dyDescent="0.25">
      <c r="A1807" s="176" t="s">
        <v>6875</v>
      </c>
      <c r="B1807" s="176" t="s">
        <v>15372</v>
      </c>
      <c r="C1807" s="176" t="s">
        <v>15373</v>
      </c>
      <c r="D1807" s="176" t="s">
        <v>15374</v>
      </c>
      <c r="E1807" s="176" t="s">
        <v>15375</v>
      </c>
      <c r="F1807" s="176" t="s">
        <v>15376</v>
      </c>
      <c r="G1807" s="176" t="s">
        <v>11160</v>
      </c>
      <c r="H1807" s="176" t="s">
        <v>15376</v>
      </c>
      <c r="I1807" s="176" t="s">
        <v>6875</v>
      </c>
      <c r="J1807" s="176" t="s">
        <v>6875</v>
      </c>
      <c r="K1807" s="176" t="s">
        <v>6875</v>
      </c>
      <c r="L1807" s="176" t="s">
        <v>857</v>
      </c>
    </row>
    <row r="1808" spans="1:12" ht="33.75" x14ac:dyDescent="0.25">
      <c r="A1808" s="177" t="s">
        <v>15380</v>
      </c>
      <c r="B1808" s="177" t="s">
        <v>15377</v>
      </c>
      <c r="C1808" s="177" t="s">
        <v>15378</v>
      </c>
      <c r="D1808" s="177" t="s">
        <v>15379</v>
      </c>
      <c r="E1808" s="177" t="s">
        <v>7463</v>
      </c>
      <c r="F1808" s="177" t="s">
        <v>7464</v>
      </c>
      <c r="G1808" s="177" t="s">
        <v>7465</v>
      </c>
      <c r="H1808" s="177" t="s">
        <v>7464</v>
      </c>
      <c r="I1808" s="177" t="s">
        <v>6875</v>
      </c>
      <c r="J1808" s="177" t="s">
        <v>6875</v>
      </c>
      <c r="K1808" s="177" t="s">
        <v>6875</v>
      </c>
      <c r="L1808" s="177" t="s">
        <v>857</v>
      </c>
    </row>
    <row r="1809" spans="1:12" ht="33.75" x14ac:dyDescent="0.25">
      <c r="A1809" s="176" t="s">
        <v>15384</v>
      </c>
      <c r="B1809" s="176" t="s">
        <v>15381</v>
      </c>
      <c r="C1809" s="176" t="s">
        <v>15382</v>
      </c>
      <c r="D1809" s="176" t="s">
        <v>15383</v>
      </c>
      <c r="E1809" s="176" t="s">
        <v>9074</v>
      </c>
      <c r="F1809" s="176" t="s">
        <v>9075</v>
      </c>
      <c r="G1809" s="176" t="s">
        <v>7028</v>
      </c>
      <c r="H1809" s="176" t="s">
        <v>9075</v>
      </c>
      <c r="I1809" s="176" t="s">
        <v>6875</v>
      </c>
      <c r="J1809" s="176" t="s">
        <v>6875</v>
      </c>
      <c r="K1809" s="176" t="s">
        <v>6875</v>
      </c>
      <c r="L1809" s="176" t="s">
        <v>857</v>
      </c>
    </row>
    <row r="1810" spans="1:12" ht="67.5" x14ac:dyDescent="0.25">
      <c r="A1810" s="177" t="s">
        <v>15388</v>
      </c>
      <c r="B1810" s="177" t="s">
        <v>15385</v>
      </c>
      <c r="C1810" s="177" t="s">
        <v>15386</v>
      </c>
      <c r="D1810" s="177" t="s">
        <v>15387</v>
      </c>
      <c r="E1810" s="177" t="s">
        <v>7345</v>
      </c>
      <c r="F1810" s="177" t="s">
        <v>7346</v>
      </c>
      <c r="G1810" s="177" t="s">
        <v>6994</v>
      </c>
      <c r="H1810" s="177" t="s">
        <v>7347</v>
      </c>
      <c r="I1810" s="177" t="s">
        <v>6875</v>
      </c>
      <c r="J1810" s="177" t="s">
        <v>6875</v>
      </c>
      <c r="K1810" s="177" t="s">
        <v>6875</v>
      </c>
      <c r="L1810" s="177" t="s">
        <v>857</v>
      </c>
    </row>
    <row r="1811" spans="1:12" ht="78.75" x14ac:dyDescent="0.25">
      <c r="A1811" s="176" t="s">
        <v>15392</v>
      </c>
      <c r="B1811" s="176" t="s">
        <v>15389</v>
      </c>
      <c r="C1811" s="176" t="s">
        <v>15390</v>
      </c>
      <c r="D1811" s="176" t="s">
        <v>15391</v>
      </c>
      <c r="E1811" s="176" t="s">
        <v>15393</v>
      </c>
      <c r="F1811" s="176" t="s">
        <v>15394</v>
      </c>
      <c r="G1811" s="176" t="s">
        <v>6981</v>
      </c>
      <c r="H1811" s="176" t="s">
        <v>15394</v>
      </c>
      <c r="I1811" s="176" t="s">
        <v>6875</v>
      </c>
      <c r="J1811" s="176" t="s">
        <v>6875</v>
      </c>
      <c r="K1811" s="176" t="s">
        <v>6875</v>
      </c>
      <c r="L1811" s="176" t="s">
        <v>857</v>
      </c>
    </row>
    <row r="1812" spans="1:12" ht="22.5" x14ac:dyDescent="0.25">
      <c r="A1812" s="177" t="s">
        <v>15398</v>
      </c>
      <c r="B1812" s="177" t="s">
        <v>15395</v>
      </c>
      <c r="C1812" s="177" t="s">
        <v>15396</v>
      </c>
      <c r="D1812" s="177" t="s">
        <v>15397</v>
      </c>
      <c r="E1812" s="177" t="s">
        <v>7914</v>
      </c>
      <c r="F1812" s="177" t="s">
        <v>7915</v>
      </c>
      <c r="G1812" s="177" t="s">
        <v>7028</v>
      </c>
      <c r="H1812" s="177" t="s">
        <v>7915</v>
      </c>
      <c r="I1812" s="177" t="s">
        <v>6875</v>
      </c>
      <c r="J1812" s="177" t="s">
        <v>6875</v>
      </c>
      <c r="K1812" s="177" t="s">
        <v>6875</v>
      </c>
      <c r="L1812" s="177" t="s">
        <v>857</v>
      </c>
    </row>
    <row r="1813" spans="1:12" ht="33.75" x14ac:dyDescent="0.25">
      <c r="A1813" s="176" t="s">
        <v>15402</v>
      </c>
      <c r="B1813" s="176" t="s">
        <v>15399</v>
      </c>
      <c r="C1813" s="176" t="s">
        <v>15400</v>
      </c>
      <c r="D1813" s="176" t="s">
        <v>15401</v>
      </c>
      <c r="E1813" s="176" t="s">
        <v>7463</v>
      </c>
      <c r="F1813" s="176" t="s">
        <v>7464</v>
      </c>
      <c r="G1813" s="176" t="s">
        <v>7465</v>
      </c>
      <c r="H1813" s="176" t="s">
        <v>7464</v>
      </c>
      <c r="I1813" s="176" t="s">
        <v>6875</v>
      </c>
      <c r="J1813" s="176" t="s">
        <v>6875</v>
      </c>
      <c r="K1813" s="176" t="s">
        <v>6875</v>
      </c>
      <c r="L1813" s="176" t="s">
        <v>857</v>
      </c>
    </row>
    <row r="1814" spans="1:12" ht="90" x14ac:dyDescent="0.25">
      <c r="A1814" s="177" t="s">
        <v>15406</v>
      </c>
      <c r="B1814" s="177" t="s">
        <v>15403</v>
      </c>
      <c r="C1814" s="177" t="s">
        <v>15404</v>
      </c>
      <c r="D1814" s="177" t="s">
        <v>15405</v>
      </c>
      <c r="E1814" s="177" t="s">
        <v>7249</v>
      </c>
      <c r="F1814" s="177" t="s">
        <v>12346</v>
      </c>
      <c r="G1814" s="177" t="s">
        <v>7028</v>
      </c>
      <c r="H1814" s="177" t="s">
        <v>12346</v>
      </c>
      <c r="I1814" s="177" t="s">
        <v>6875</v>
      </c>
      <c r="J1814" s="177" t="s">
        <v>6875</v>
      </c>
      <c r="K1814" s="177" t="s">
        <v>6875</v>
      </c>
      <c r="L1814" s="177" t="s">
        <v>857</v>
      </c>
    </row>
    <row r="1815" spans="1:12" ht="45" x14ac:dyDescent="0.25">
      <c r="A1815" s="176" t="s">
        <v>15410</v>
      </c>
      <c r="B1815" s="176" t="s">
        <v>15407</v>
      </c>
      <c r="C1815" s="176" t="s">
        <v>15408</v>
      </c>
      <c r="D1815" s="176" t="s">
        <v>15409</v>
      </c>
      <c r="E1815" s="176" t="s">
        <v>8027</v>
      </c>
      <c r="F1815" s="176" t="s">
        <v>8028</v>
      </c>
      <c r="G1815" s="176" t="s">
        <v>6994</v>
      </c>
      <c r="H1815" s="176" t="s">
        <v>8028</v>
      </c>
      <c r="I1815" s="176" t="s">
        <v>6875</v>
      </c>
      <c r="J1815" s="176" t="s">
        <v>6875</v>
      </c>
      <c r="K1815" s="176" t="s">
        <v>6875</v>
      </c>
      <c r="L1815" s="176" t="s">
        <v>857</v>
      </c>
    </row>
    <row r="1816" spans="1:12" ht="146.25" x14ac:dyDescent="0.25">
      <c r="A1816" s="177" t="s">
        <v>15414</v>
      </c>
      <c r="B1816" s="177" t="s">
        <v>15411</v>
      </c>
      <c r="C1816" s="177" t="s">
        <v>15412</v>
      </c>
      <c r="D1816" s="177" t="s">
        <v>15413</v>
      </c>
      <c r="E1816" s="177" t="s">
        <v>7265</v>
      </c>
      <c r="F1816" s="177" t="s">
        <v>7266</v>
      </c>
      <c r="G1816" s="177" t="s">
        <v>7267</v>
      </c>
      <c r="H1816" s="177" t="s">
        <v>7268</v>
      </c>
      <c r="I1816" s="177" t="s">
        <v>6875</v>
      </c>
      <c r="J1816" s="177" t="s">
        <v>6875</v>
      </c>
      <c r="K1816" s="177" t="s">
        <v>6875</v>
      </c>
      <c r="L1816" s="177" t="s">
        <v>857</v>
      </c>
    </row>
    <row r="1817" spans="1:12" ht="78.75" x14ac:dyDescent="0.25">
      <c r="A1817" s="176" t="s">
        <v>6875</v>
      </c>
      <c r="B1817" s="176" t="s">
        <v>15415</v>
      </c>
      <c r="C1817" s="176" t="s">
        <v>15416</v>
      </c>
      <c r="D1817" s="176" t="s">
        <v>15417</v>
      </c>
      <c r="E1817" s="176" t="s">
        <v>8921</v>
      </c>
      <c r="F1817" s="176" t="s">
        <v>8922</v>
      </c>
      <c r="G1817" s="176" t="s">
        <v>6875</v>
      </c>
      <c r="H1817" s="176" t="s">
        <v>8922</v>
      </c>
      <c r="I1817" s="176" t="s">
        <v>6875</v>
      </c>
      <c r="J1817" s="176" t="s">
        <v>6875</v>
      </c>
      <c r="K1817" s="176" t="s">
        <v>6875</v>
      </c>
      <c r="L1817" s="176" t="s">
        <v>857</v>
      </c>
    </row>
    <row r="1818" spans="1:12" ht="33.75" x14ac:dyDescent="0.25">
      <c r="A1818" s="177" t="s">
        <v>15421</v>
      </c>
      <c r="B1818" s="177" t="s">
        <v>15418</v>
      </c>
      <c r="C1818" s="177" t="s">
        <v>15419</v>
      </c>
      <c r="D1818" s="177" t="s">
        <v>15420</v>
      </c>
      <c r="E1818" s="177" t="s">
        <v>9468</v>
      </c>
      <c r="F1818" s="177" t="s">
        <v>9469</v>
      </c>
      <c r="G1818" s="177" t="s">
        <v>6994</v>
      </c>
      <c r="H1818" s="177" t="s">
        <v>9469</v>
      </c>
      <c r="I1818" s="177" t="s">
        <v>6875</v>
      </c>
      <c r="J1818" s="177" t="s">
        <v>6875</v>
      </c>
      <c r="K1818" s="177" t="s">
        <v>6875</v>
      </c>
      <c r="L1818" s="177" t="s">
        <v>857</v>
      </c>
    </row>
    <row r="1819" spans="1:12" ht="33.75" x14ac:dyDescent="0.25">
      <c r="A1819" s="176" t="s">
        <v>15425</v>
      </c>
      <c r="B1819" s="176" t="s">
        <v>15422</v>
      </c>
      <c r="C1819" s="176" t="s">
        <v>15423</v>
      </c>
      <c r="D1819" s="176" t="s">
        <v>15424</v>
      </c>
      <c r="E1819" s="176" t="s">
        <v>7026</v>
      </c>
      <c r="F1819" s="176" t="s">
        <v>7027</v>
      </c>
      <c r="G1819" s="176" t="s">
        <v>7028</v>
      </c>
      <c r="H1819" s="176" t="s">
        <v>7027</v>
      </c>
      <c r="I1819" s="176" t="s">
        <v>6875</v>
      </c>
      <c r="J1819" s="176" t="s">
        <v>6875</v>
      </c>
      <c r="K1819" s="176" t="s">
        <v>6875</v>
      </c>
      <c r="L1819" s="176" t="s">
        <v>857</v>
      </c>
    </row>
    <row r="1820" spans="1:12" ht="56.25" x14ac:dyDescent="0.25">
      <c r="A1820" s="177" t="s">
        <v>6875</v>
      </c>
      <c r="B1820" s="177" t="s">
        <v>15426</v>
      </c>
      <c r="C1820" s="177" t="s">
        <v>15427</v>
      </c>
      <c r="D1820" s="177" t="s">
        <v>15428</v>
      </c>
      <c r="E1820" s="177" t="s">
        <v>8158</v>
      </c>
      <c r="F1820" s="177" t="s">
        <v>8159</v>
      </c>
      <c r="G1820" s="177" t="s">
        <v>7618</v>
      </c>
      <c r="H1820" s="177" t="s">
        <v>8160</v>
      </c>
      <c r="I1820" s="177" t="s">
        <v>6875</v>
      </c>
      <c r="J1820" s="177" t="s">
        <v>6875</v>
      </c>
      <c r="K1820" s="177" t="s">
        <v>6875</v>
      </c>
      <c r="L1820" s="177" t="s">
        <v>857</v>
      </c>
    </row>
    <row r="1821" spans="1:12" ht="56.25" x14ac:dyDescent="0.25">
      <c r="A1821" s="176" t="s">
        <v>6875</v>
      </c>
      <c r="B1821" s="176" t="s">
        <v>15429</v>
      </c>
      <c r="C1821" s="176" t="s">
        <v>15430</v>
      </c>
      <c r="D1821" s="176" t="s">
        <v>15431</v>
      </c>
      <c r="E1821" s="176" t="s">
        <v>8939</v>
      </c>
      <c r="F1821" s="176" t="s">
        <v>8940</v>
      </c>
      <c r="G1821" s="176" t="s">
        <v>7154</v>
      </c>
      <c r="H1821" s="176" t="s">
        <v>8940</v>
      </c>
      <c r="I1821" s="176" t="s">
        <v>6875</v>
      </c>
      <c r="J1821" s="176" t="s">
        <v>6875</v>
      </c>
      <c r="K1821" s="176" t="s">
        <v>6875</v>
      </c>
      <c r="L1821" s="176" t="s">
        <v>857</v>
      </c>
    </row>
    <row r="1822" spans="1:12" ht="67.5" x14ac:dyDescent="0.25">
      <c r="A1822" s="177" t="s">
        <v>6875</v>
      </c>
      <c r="B1822" s="177" t="s">
        <v>15432</v>
      </c>
      <c r="C1822" s="177" t="s">
        <v>15433</v>
      </c>
      <c r="D1822" s="177" t="s">
        <v>15434</v>
      </c>
      <c r="E1822" s="177" t="s">
        <v>9035</v>
      </c>
      <c r="F1822" s="177" t="s">
        <v>9036</v>
      </c>
      <c r="G1822" s="177" t="s">
        <v>7035</v>
      </c>
      <c r="H1822" s="177" t="s">
        <v>9036</v>
      </c>
      <c r="I1822" s="177" t="s">
        <v>6875</v>
      </c>
      <c r="J1822" s="177" t="s">
        <v>6875</v>
      </c>
      <c r="K1822" s="177" t="s">
        <v>6875</v>
      </c>
      <c r="L1822" s="177" t="s">
        <v>857</v>
      </c>
    </row>
    <row r="1823" spans="1:12" ht="78.75" x14ac:dyDescent="0.25">
      <c r="A1823" s="176" t="s">
        <v>6875</v>
      </c>
      <c r="B1823" s="176" t="s">
        <v>15435</v>
      </c>
      <c r="C1823" s="176" t="s">
        <v>15436</v>
      </c>
      <c r="D1823" s="176" t="s">
        <v>15437</v>
      </c>
      <c r="E1823" s="176" t="s">
        <v>9468</v>
      </c>
      <c r="F1823" s="176" t="s">
        <v>9469</v>
      </c>
      <c r="G1823" s="176" t="s">
        <v>6994</v>
      </c>
      <c r="H1823" s="176" t="s">
        <v>9469</v>
      </c>
      <c r="I1823" s="176" t="s">
        <v>6875</v>
      </c>
      <c r="J1823" s="176" t="s">
        <v>6875</v>
      </c>
      <c r="K1823" s="176" t="s">
        <v>6875</v>
      </c>
      <c r="L1823" s="176" t="s">
        <v>857</v>
      </c>
    </row>
    <row r="1824" spans="1:12" ht="45" x14ac:dyDescent="0.25">
      <c r="A1824" s="177" t="s">
        <v>15441</v>
      </c>
      <c r="B1824" s="177" t="s">
        <v>15438</v>
      </c>
      <c r="C1824" s="177" t="s">
        <v>15439</v>
      </c>
      <c r="D1824" s="177" t="s">
        <v>15440</v>
      </c>
      <c r="E1824" s="177" t="s">
        <v>9048</v>
      </c>
      <c r="F1824" s="177" t="s">
        <v>9049</v>
      </c>
      <c r="G1824" s="177" t="s">
        <v>7028</v>
      </c>
      <c r="H1824" s="177" t="s">
        <v>9049</v>
      </c>
      <c r="I1824" s="177" t="s">
        <v>6875</v>
      </c>
      <c r="J1824" s="177" t="s">
        <v>6875</v>
      </c>
      <c r="K1824" s="177" t="s">
        <v>6875</v>
      </c>
      <c r="L1824" s="177" t="s">
        <v>857</v>
      </c>
    </row>
    <row r="1825" spans="1:12" ht="78.75" x14ac:dyDescent="0.25">
      <c r="A1825" s="176" t="s">
        <v>15445</v>
      </c>
      <c r="B1825" s="176" t="s">
        <v>15442</v>
      </c>
      <c r="C1825" s="176" t="s">
        <v>15443</v>
      </c>
      <c r="D1825" s="176" t="s">
        <v>15444</v>
      </c>
      <c r="E1825" s="176" t="s">
        <v>7589</v>
      </c>
      <c r="F1825" s="176" t="s">
        <v>7590</v>
      </c>
      <c r="G1825" s="176" t="s">
        <v>7591</v>
      </c>
      <c r="H1825" s="176" t="s">
        <v>7590</v>
      </c>
      <c r="I1825" s="176" t="s">
        <v>6875</v>
      </c>
      <c r="J1825" s="176" t="s">
        <v>6875</v>
      </c>
      <c r="K1825" s="176" t="s">
        <v>6875</v>
      </c>
      <c r="L1825" s="176" t="s">
        <v>857</v>
      </c>
    </row>
    <row r="1826" spans="1:12" ht="33.75" x14ac:dyDescent="0.25">
      <c r="A1826" s="177" t="s">
        <v>15449</v>
      </c>
      <c r="B1826" s="177" t="s">
        <v>15446</v>
      </c>
      <c r="C1826" s="177" t="s">
        <v>15447</v>
      </c>
      <c r="D1826" s="177" t="s">
        <v>15448</v>
      </c>
      <c r="E1826" s="177" t="s">
        <v>8921</v>
      </c>
      <c r="F1826" s="177" t="s">
        <v>8922</v>
      </c>
      <c r="G1826" s="177" t="s">
        <v>6875</v>
      </c>
      <c r="H1826" s="177" t="s">
        <v>8922</v>
      </c>
      <c r="I1826" s="177" t="s">
        <v>6875</v>
      </c>
      <c r="J1826" s="177" t="s">
        <v>6875</v>
      </c>
      <c r="K1826" s="177" t="s">
        <v>6875</v>
      </c>
      <c r="L1826" s="177" t="s">
        <v>857</v>
      </c>
    </row>
    <row r="1827" spans="1:12" ht="90" x14ac:dyDescent="0.25">
      <c r="A1827" s="176" t="s">
        <v>15453</v>
      </c>
      <c r="B1827" s="176" t="s">
        <v>15450</v>
      </c>
      <c r="C1827" s="176" t="s">
        <v>15451</v>
      </c>
      <c r="D1827" s="176" t="s">
        <v>15452</v>
      </c>
      <c r="E1827" s="176" t="s">
        <v>15454</v>
      </c>
      <c r="F1827" s="176" t="s">
        <v>15455</v>
      </c>
      <c r="G1827" s="176" t="s">
        <v>7154</v>
      </c>
      <c r="H1827" s="176" t="s">
        <v>15456</v>
      </c>
      <c r="I1827" s="176" t="s">
        <v>6875</v>
      </c>
      <c r="J1827" s="176" t="s">
        <v>6875</v>
      </c>
      <c r="K1827" s="176" t="s">
        <v>6875</v>
      </c>
      <c r="L1827" s="176" t="s">
        <v>857</v>
      </c>
    </row>
    <row r="1828" spans="1:12" ht="180" x14ac:dyDescent="0.25">
      <c r="A1828" s="177" t="s">
        <v>15460</v>
      </c>
      <c r="B1828" s="177" t="s">
        <v>15457</v>
      </c>
      <c r="C1828" s="177" t="s">
        <v>15458</v>
      </c>
      <c r="D1828" s="177" t="s">
        <v>15459</v>
      </c>
      <c r="E1828" s="177" t="s">
        <v>7589</v>
      </c>
      <c r="F1828" s="177" t="s">
        <v>7590</v>
      </c>
      <c r="G1828" s="177" t="s">
        <v>7591</v>
      </c>
      <c r="H1828" s="177" t="s">
        <v>7590</v>
      </c>
      <c r="I1828" s="177" t="s">
        <v>6875</v>
      </c>
      <c r="J1828" s="177" t="s">
        <v>6875</v>
      </c>
      <c r="K1828" s="177" t="s">
        <v>6875</v>
      </c>
      <c r="L1828" s="177" t="s">
        <v>857</v>
      </c>
    </row>
    <row r="1829" spans="1:12" ht="146.25" x14ac:dyDescent="0.25">
      <c r="A1829" s="176" t="s">
        <v>6875</v>
      </c>
      <c r="B1829" s="176" t="s">
        <v>15461</v>
      </c>
      <c r="C1829" s="176" t="s">
        <v>15462</v>
      </c>
      <c r="D1829" s="176" t="s">
        <v>15463</v>
      </c>
      <c r="E1829" s="176" t="s">
        <v>7026</v>
      </c>
      <c r="F1829" s="176" t="s">
        <v>7027</v>
      </c>
      <c r="G1829" s="176" t="s">
        <v>7028</v>
      </c>
      <c r="H1829" s="176" t="s">
        <v>6875</v>
      </c>
      <c r="I1829" s="176" t="s">
        <v>6875</v>
      </c>
      <c r="J1829" s="176" t="s">
        <v>6875</v>
      </c>
      <c r="K1829" s="176" t="s">
        <v>6875</v>
      </c>
      <c r="L1829" s="176" t="s">
        <v>857</v>
      </c>
    </row>
    <row r="1830" spans="1:12" ht="78.75" x14ac:dyDescent="0.25">
      <c r="A1830" s="177" t="s">
        <v>15467</v>
      </c>
      <c r="B1830" s="177" t="s">
        <v>15464</v>
      </c>
      <c r="C1830" s="177" t="s">
        <v>15465</v>
      </c>
      <c r="D1830" s="177" t="s">
        <v>15466</v>
      </c>
      <c r="E1830" s="177" t="s">
        <v>8178</v>
      </c>
      <c r="F1830" s="177" t="s">
        <v>8179</v>
      </c>
      <c r="G1830" s="177" t="s">
        <v>7028</v>
      </c>
      <c r="H1830" s="177" t="s">
        <v>8179</v>
      </c>
      <c r="I1830" s="177" t="s">
        <v>6875</v>
      </c>
      <c r="J1830" s="177" t="s">
        <v>6875</v>
      </c>
      <c r="K1830" s="177" t="s">
        <v>6875</v>
      </c>
      <c r="L1830" s="177" t="s">
        <v>857</v>
      </c>
    </row>
    <row r="1831" spans="1:12" ht="56.25" x14ac:dyDescent="0.25">
      <c r="A1831" s="176" t="s">
        <v>6875</v>
      </c>
      <c r="B1831" s="176" t="s">
        <v>15468</v>
      </c>
      <c r="C1831" s="176" t="s">
        <v>15469</v>
      </c>
      <c r="D1831" s="176" t="s">
        <v>15470</v>
      </c>
      <c r="E1831" s="176" t="s">
        <v>8921</v>
      </c>
      <c r="F1831" s="176" t="s">
        <v>8922</v>
      </c>
      <c r="G1831" s="176" t="s">
        <v>6875</v>
      </c>
      <c r="H1831" s="176" t="s">
        <v>8922</v>
      </c>
      <c r="I1831" s="176" t="s">
        <v>6875</v>
      </c>
      <c r="J1831" s="176" t="s">
        <v>6875</v>
      </c>
      <c r="K1831" s="176" t="s">
        <v>6875</v>
      </c>
      <c r="L1831" s="176" t="s">
        <v>857</v>
      </c>
    </row>
    <row r="1832" spans="1:12" ht="213.75" x14ac:dyDescent="0.25">
      <c r="A1832" s="177" t="s">
        <v>15474</v>
      </c>
      <c r="B1832" s="177" t="s">
        <v>15471</v>
      </c>
      <c r="C1832" s="177" t="s">
        <v>15472</v>
      </c>
      <c r="D1832" s="177" t="s">
        <v>15473</v>
      </c>
      <c r="E1832" s="177" t="s">
        <v>8933</v>
      </c>
      <c r="F1832" s="177" t="s">
        <v>8934</v>
      </c>
      <c r="G1832" s="177" t="s">
        <v>7028</v>
      </c>
      <c r="H1832" s="177" t="s">
        <v>8934</v>
      </c>
      <c r="I1832" s="177" t="s">
        <v>6875</v>
      </c>
      <c r="J1832" s="177" t="s">
        <v>6875</v>
      </c>
      <c r="K1832" s="177" t="s">
        <v>6875</v>
      </c>
      <c r="L1832" s="177" t="s">
        <v>857</v>
      </c>
    </row>
    <row r="1833" spans="1:12" ht="67.5" x14ac:dyDescent="0.25">
      <c r="A1833" s="176" t="s">
        <v>15478</v>
      </c>
      <c r="B1833" s="176" t="s">
        <v>15475</v>
      </c>
      <c r="C1833" s="176" t="s">
        <v>15476</v>
      </c>
      <c r="D1833" s="176" t="s">
        <v>15477</v>
      </c>
      <c r="E1833" s="176" t="s">
        <v>7039</v>
      </c>
      <c r="F1833" s="176" t="s">
        <v>7040</v>
      </c>
      <c r="G1833" s="176" t="s">
        <v>6875</v>
      </c>
      <c r="H1833" s="176" t="s">
        <v>7040</v>
      </c>
      <c r="I1833" s="176" t="s">
        <v>6875</v>
      </c>
      <c r="J1833" s="176" t="s">
        <v>6875</v>
      </c>
      <c r="K1833" s="176" t="s">
        <v>6875</v>
      </c>
      <c r="L1833" s="176" t="s">
        <v>857</v>
      </c>
    </row>
    <row r="1834" spans="1:12" ht="157.5" x14ac:dyDescent="0.25">
      <c r="A1834" s="177" t="s">
        <v>6875</v>
      </c>
      <c r="B1834" s="177" t="s">
        <v>15479</v>
      </c>
      <c r="C1834" s="177" t="s">
        <v>15480</v>
      </c>
      <c r="D1834" s="177" t="s">
        <v>15481</v>
      </c>
      <c r="E1834" s="177" t="s">
        <v>11212</v>
      </c>
      <c r="F1834" s="177" t="s">
        <v>11213</v>
      </c>
      <c r="G1834" s="177" t="s">
        <v>6994</v>
      </c>
      <c r="H1834" s="177" t="s">
        <v>11214</v>
      </c>
      <c r="I1834" s="177" t="s">
        <v>6875</v>
      </c>
      <c r="J1834" s="177" t="s">
        <v>6875</v>
      </c>
      <c r="K1834" s="177" t="s">
        <v>6875</v>
      </c>
      <c r="L1834" s="177" t="s">
        <v>857</v>
      </c>
    </row>
    <row r="1835" spans="1:12" ht="33.75" x14ac:dyDescent="0.25">
      <c r="A1835" s="176" t="s">
        <v>15485</v>
      </c>
      <c r="B1835" s="176" t="s">
        <v>15482</v>
      </c>
      <c r="C1835" s="176" t="s">
        <v>15483</v>
      </c>
      <c r="D1835" s="176" t="s">
        <v>15484</v>
      </c>
      <c r="E1835" s="176" t="s">
        <v>7039</v>
      </c>
      <c r="F1835" s="176" t="s">
        <v>7040</v>
      </c>
      <c r="G1835" s="176" t="s">
        <v>6875</v>
      </c>
      <c r="H1835" s="176" t="s">
        <v>7040</v>
      </c>
      <c r="I1835" s="176" t="s">
        <v>6875</v>
      </c>
      <c r="J1835" s="176" t="s">
        <v>6875</v>
      </c>
      <c r="K1835" s="176" t="s">
        <v>6875</v>
      </c>
      <c r="L1835" s="176" t="s">
        <v>857</v>
      </c>
    </row>
    <row r="1836" spans="1:12" ht="78.75" x14ac:dyDescent="0.25">
      <c r="A1836" s="177" t="s">
        <v>6875</v>
      </c>
      <c r="B1836" s="177" t="s">
        <v>15486</v>
      </c>
      <c r="C1836" s="177" t="s">
        <v>15487</v>
      </c>
      <c r="D1836" s="177" t="s">
        <v>15488</v>
      </c>
      <c r="E1836" s="177" t="s">
        <v>8158</v>
      </c>
      <c r="F1836" s="177" t="s">
        <v>8159</v>
      </c>
      <c r="G1836" s="177" t="s">
        <v>7618</v>
      </c>
      <c r="H1836" s="177" t="s">
        <v>8160</v>
      </c>
      <c r="I1836" s="177" t="s">
        <v>6875</v>
      </c>
      <c r="J1836" s="177" t="s">
        <v>6875</v>
      </c>
      <c r="K1836" s="177" t="s">
        <v>6875</v>
      </c>
      <c r="L1836" s="177" t="s">
        <v>857</v>
      </c>
    </row>
    <row r="1837" spans="1:12" ht="112.5" x14ac:dyDescent="0.25">
      <c r="A1837" s="176" t="s">
        <v>6875</v>
      </c>
      <c r="B1837" s="176" t="s">
        <v>15489</v>
      </c>
      <c r="C1837" s="176" t="s">
        <v>15490</v>
      </c>
      <c r="D1837" s="176" t="s">
        <v>15491</v>
      </c>
      <c r="E1837" s="176" t="s">
        <v>9485</v>
      </c>
      <c r="F1837" s="176" t="s">
        <v>9486</v>
      </c>
      <c r="G1837" s="176" t="s">
        <v>7154</v>
      </c>
      <c r="H1837" s="176" t="s">
        <v>9486</v>
      </c>
      <c r="I1837" s="176" t="s">
        <v>6875</v>
      </c>
      <c r="J1837" s="176" t="s">
        <v>6875</v>
      </c>
      <c r="K1837" s="176" t="s">
        <v>6875</v>
      </c>
      <c r="L1837" s="176" t="s">
        <v>857</v>
      </c>
    </row>
    <row r="1838" spans="1:12" ht="33.75" x14ac:dyDescent="0.25">
      <c r="A1838" s="177" t="s">
        <v>6875</v>
      </c>
      <c r="B1838" s="177" t="s">
        <v>15492</v>
      </c>
      <c r="C1838" s="177" t="s">
        <v>15493</v>
      </c>
      <c r="D1838" s="177" t="s">
        <v>15494</v>
      </c>
      <c r="E1838" s="177" t="s">
        <v>7026</v>
      </c>
      <c r="F1838" s="177" t="s">
        <v>7027</v>
      </c>
      <c r="G1838" s="177" t="s">
        <v>7028</v>
      </c>
      <c r="H1838" s="177" t="s">
        <v>7027</v>
      </c>
      <c r="I1838" s="177" t="s">
        <v>6875</v>
      </c>
      <c r="J1838" s="177" t="s">
        <v>6875</v>
      </c>
      <c r="K1838" s="177" t="s">
        <v>6875</v>
      </c>
      <c r="L1838" s="177" t="s">
        <v>857</v>
      </c>
    </row>
    <row r="1839" spans="1:12" ht="90" x14ac:dyDescent="0.25">
      <c r="A1839" s="176" t="s">
        <v>6875</v>
      </c>
      <c r="B1839" s="176" t="s">
        <v>15495</v>
      </c>
      <c r="C1839" s="176" t="s">
        <v>15496</v>
      </c>
      <c r="D1839" s="176" t="s">
        <v>15497</v>
      </c>
      <c r="E1839" s="176" t="s">
        <v>9468</v>
      </c>
      <c r="F1839" s="176" t="s">
        <v>9469</v>
      </c>
      <c r="G1839" s="176" t="s">
        <v>6994</v>
      </c>
      <c r="H1839" s="176" t="s">
        <v>9469</v>
      </c>
      <c r="I1839" s="176" t="s">
        <v>6875</v>
      </c>
      <c r="J1839" s="176" t="s">
        <v>6875</v>
      </c>
      <c r="K1839" s="176" t="s">
        <v>6875</v>
      </c>
      <c r="L1839" s="176" t="s">
        <v>857</v>
      </c>
    </row>
    <row r="1840" spans="1:12" ht="56.25" x14ac:dyDescent="0.25">
      <c r="A1840" s="177" t="s">
        <v>6875</v>
      </c>
      <c r="B1840" s="177" t="s">
        <v>15498</v>
      </c>
      <c r="C1840" s="177" t="s">
        <v>15499</v>
      </c>
      <c r="D1840" s="177" t="s">
        <v>15500</v>
      </c>
      <c r="E1840" s="177" t="s">
        <v>7039</v>
      </c>
      <c r="F1840" s="177" t="s">
        <v>7040</v>
      </c>
      <c r="G1840" s="177" t="s">
        <v>6875</v>
      </c>
      <c r="H1840" s="177" t="s">
        <v>7040</v>
      </c>
      <c r="I1840" s="177" t="s">
        <v>6875</v>
      </c>
      <c r="J1840" s="177" t="s">
        <v>6875</v>
      </c>
      <c r="K1840" s="177" t="s">
        <v>6875</v>
      </c>
      <c r="L1840" s="177" t="s">
        <v>857</v>
      </c>
    </row>
    <row r="1841" spans="1:12" ht="45" x14ac:dyDescent="0.25">
      <c r="A1841" s="176" t="s">
        <v>15504</v>
      </c>
      <c r="B1841" s="176" t="s">
        <v>15501</v>
      </c>
      <c r="C1841" s="176" t="s">
        <v>15502</v>
      </c>
      <c r="D1841" s="176" t="s">
        <v>15503</v>
      </c>
      <c r="E1841" s="176" t="s">
        <v>7463</v>
      </c>
      <c r="F1841" s="176" t="s">
        <v>7464</v>
      </c>
      <c r="G1841" s="176" t="s">
        <v>7465</v>
      </c>
      <c r="H1841" s="176" t="s">
        <v>7464</v>
      </c>
      <c r="I1841" s="176" t="s">
        <v>6875</v>
      </c>
      <c r="J1841" s="176" t="s">
        <v>6875</v>
      </c>
      <c r="K1841" s="176" t="s">
        <v>6875</v>
      </c>
      <c r="L1841" s="176" t="s">
        <v>857</v>
      </c>
    </row>
    <row r="1842" spans="1:12" ht="45" x14ac:dyDescent="0.25">
      <c r="A1842" s="177" t="s">
        <v>6875</v>
      </c>
      <c r="B1842" s="177" t="s">
        <v>15505</v>
      </c>
      <c r="C1842" s="177" t="s">
        <v>15506</v>
      </c>
      <c r="D1842" s="177" t="s">
        <v>15507</v>
      </c>
      <c r="E1842" s="177" t="s">
        <v>7026</v>
      </c>
      <c r="F1842" s="177" t="s">
        <v>7027</v>
      </c>
      <c r="G1842" s="177" t="s">
        <v>7028</v>
      </c>
      <c r="H1842" s="177" t="s">
        <v>7027</v>
      </c>
      <c r="I1842" s="177" t="s">
        <v>6875</v>
      </c>
      <c r="J1842" s="177" t="s">
        <v>6875</v>
      </c>
      <c r="K1842" s="177" t="s">
        <v>6875</v>
      </c>
      <c r="L1842" s="177" t="s">
        <v>857</v>
      </c>
    </row>
    <row r="1843" spans="1:12" ht="56.25" x14ac:dyDescent="0.25">
      <c r="A1843" s="176" t="s">
        <v>15511</v>
      </c>
      <c r="B1843" s="176" t="s">
        <v>15508</v>
      </c>
      <c r="C1843" s="176" t="s">
        <v>15509</v>
      </c>
      <c r="D1843" s="176" t="s">
        <v>15510</v>
      </c>
      <c r="E1843" s="176" t="s">
        <v>7201</v>
      </c>
      <c r="F1843" s="176" t="s">
        <v>7202</v>
      </c>
      <c r="G1843" s="176" t="s">
        <v>6994</v>
      </c>
      <c r="H1843" s="176" t="s">
        <v>7203</v>
      </c>
      <c r="I1843" s="176" t="s">
        <v>6875</v>
      </c>
      <c r="J1843" s="176" t="s">
        <v>6875</v>
      </c>
      <c r="K1843" s="176" t="s">
        <v>6875</v>
      </c>
      <c r="L1843" s="176" t="s">
        <v>857</v>
      </c>
    </row>
    <row r="1844" spans="1:12" ht="157.5" x14ac:dyDescent="0.25">
      <c r="A1844" s="177" t="s">
        <v>6875</v>
      </c>
      <c r="B1844" s="177" t="s">
        <v>15512</v>
      </c>
      <c r="C1844" s="177" t="s">
        <v>15513</v>
      </c>
      <c r="D1844" s="177" t="s">
        <v>15514</v>
      </c>
      <c r="E1844" s="177" t="s">
        <v>7763</v>
      </c>
      <c r="F1844" s="177" t="s">
        <v>7764</v>
      </c>
      <c r="G1844" s="177" t="s">
        <v>7035</v>
      </c>
      <c r="H1844" s="177" t="s">
        <v>7764</v>
      </c>
      <c r="I1844" s="177" t="s">
        <v>6875</v>
      </c>
      <c r="J1844" s="177" t="s">
        <v>6875</v>
      </c>
      <c r="K1844" s="177" t="s">
        <v>6875</v>
      </c>
      <c r="L1844" s="177" t="s">
        <v>857</v>
      </c>
    </row>
    <row r="1845" spans="1:12" ht="56.25" x14ac:dyDescent="0.25">
      <c r="A1845" s="176" t="s">
        <v>6875</v>
      </c>
      <c r="B1845" s="176" t="s">
        <v>15515</v>
      </c>
      <c r="C1845" s="176" t="s">
        <v>15516</v>
      </c>
      <c r="D1845" s="176" t="s">
        <v>15517</v>
      </c>
      <c r="E1845" s="176" t="s">
        <v>9468</v>
      </c>
      <c r="F1845" s="176" t="s">
        <v>9469</v>
      </c>
      <c r="G1845" s="176" t="s">
        <v>6994</v>
      </c>
      <c r="H1845" s="176" t="s">
        <v>15518</v>
      </c>
      <c r="I1845" s="176" t="s">
        <v>6875</v>
      </c>
      <c r="J1845" s="176" t="s">
        <v>6875</v>
      </c>
      <c r="K1845" s="176" t="s">
        <v>6875</v>
      </c>
      <c r="L1845" s="176" t="s">
        <v>857</v>
      </c>
    </row>
    <row r="1846" spans="1:12" ht="56.25" x14ac:dyDescent="0.25">
      <c r="A1846" s="177" t="s">
        <v>6875</v>
      </c>
      <c r="B1846" s="177" t="s">
        <v>15519</v>
      </c>
      <c r="C1846" s="177" t="s">
        <v>15520</v>
      </c>
      <c r="D1846" s="177" t="s">
        <v>15521</v>
      </c>
      <c r="E1846" s="177" t="s">
        <v>8862</v>
      </c>
      <c r="F1846" s="177" t="s">
        <v>8863</v>
      </c>
      <c r="G1846" s="177" t="s">
        <v>7154</v>
      </c>
      <c r="H1846" s="177" t="s">
        <v>8863</v>
      </c>
      <c r="I1846" s="177" t="s">
        <v>6875</v>
      </c>
      <c r="J1846" s="177" t="s">
        <v>6875</v>
      </c>
      <c r="K1846" s="177" t="s">
        <v>6875</v>
      </c>
      <c r="L1846" s="177" t="s">
        <v>857</v>
      </c>
    </row>
    <row r="1847" spans="1:12" ht="45" x14ac:dyDescent="0.25">
      <c r="A1847" s="176" t="s">
        <v>15525</v>
      </c>
      <c r="B1847" s="176" t="s">
        <v>15522</v>
      </c>
      <c r="C1847" s="176" t="s">
        <v>15523</v>
      </c>
      <c r="D1847" s="176" t="s">
        <v>15524</v>
      </c>
      <c r="E1847" s="176" t="s">
        <v>15526</v>
      </c>
      <c r="F1847" s="176" t="s">
        <v>15527</v>
      </c>
      <c r="G1847" s="176" t="s">
        <v>8091</v>
      </c>
      <c r="H1847" s="176" t="s">
        <v>15527</v>
      </c>
      <c r="I1847" s="176" t="s">
        <v>6875</v>
      </c>
      <c r="J1847" s="176" t="s">
        <v>6875</v>
      </c>
      <c r="K1847" s="176" t="s">
        <v>6875</v>
      </c>
      <c r="L1847" s="176" t="s">
        <v>857</v>
      </c>
    </row>
    <row r="1848" spans="1:12" ht="56.25" x14ac:dyDescent="0.25">
      <c r="A1848" s="177" t="s">
        <v>15531</v>
      </c>
      <c r="B1848" s="177" t="s">
        <v>15528</v>
      </c>
      <c r="C1848" s="177" t="s">
        <v>15529</v>
      </c>
      <c r="D1848" s="177" t="s">
        <v>15530</v>
      </c>
      <c r="E1848" s="177" t="s">
        <v>8184</v>
      </c>
      <c r="F1848" s="177" t="s">
        <v>15532</v>
      </c>
      <c r="G1848" s="177" t="s">
        <v>8186</v>
      </c>
      <c r="H1848" s="177" t="s">
        <v>15533</v>
      </c>
      <c r="I1848" s="177" t="s">
        <v>6875</v>
      </c>
      <c r="J1848" s="177" t="s">
        <v>6875</v>
      </c>
      <c r="K1848" s="177" t="s">
        <v>6875</v>
      </c>
      <c r="L1848" s="177" t="s">
        <v>857</v>
      </c>
    </row>
    <row r="1849" spans="1:12" ht="56.25" x14ac:dyDescent="0.25">
      <c r="A1849" s="176" t="s">
        <v>15536</v>
      </c>
      <c r="B1849" s="176" t="s">
        <v>15534</v>
      </c>
      <c r="C1849" s="176" t="s">
        <v>15535</v>
      </c>
      <c r="D1849" s="176" t="s">
        <v>6875</v>
      </c>
      <c r="E1849" s="176" t="s">
        <v>13805</v>
      </c>
      <c r="F1849" s="176" t="s">
        <v>13806</v>
      </c>
      <c r="G1849" s="176" t="s">
        <v>7324</v>
      </c>
      <c r="H1849" s="176" t="s">
        <v>13807</v>
      </c>
      <c r="I1849" s="176" t="s">
        <v>6875</v>
      </c>
      <c r="J1849" s="176" t="s">
        <v>6875</v>
      </c>
      <c r="K1849" s="176" t="s">
        <v>6875</v>
      </c>
      <c r="L1849" s="176" t="s">
        <v>857</v>
      </c>
    </row>
    <row r="1850" spans="1:12" ht="67.5" x14ac:dyDescent="0.25">
      <c r="A1850" s="177" t="s">
        <v>5431</v>
      </c>
      <c r="B1850" s="177" t="s">
        <v>15537</v>
      </c>
      <c r="C1850" s="177" t="s">
        <v>15538</v>
      </c>
      <c r="D1850" s="177" t="s">
        <v>5433</v>
      </c>
      <c r="E1850" s="177" t="s">
        <v>11490</v>
      </c>
      <c r="F1850" s="177" t="s">
        <v>11491</v>
      </c>
      <c r="G1850" s="177" t="s">
        <v>7324</v>
      </c>
      <c r="H1850" s="177" t="s">
        <v>11491</v>
      </c>
      <c r="I1850" s="177" t="s">
        <v>6875</v>
      </c>
      <c r="J1850" s="177" t="s">
        <v>6875</v>
      </c>
      <c r="K1850" s="177" t="s">
        <v>6875</v>
      </c>
      <c r="L1850" s="177" t="s">
        <v>857</v>
      </c>
    </row>
    <row r="1851" spans="1:12" ht="67.5" x14ac:dyDescent="0.25">
      <c r="A1851" s="176" t="s">
        <v>4539</v>
      </c>
      <c r="B1851" s="176" t="s">
        <v>15539</v>
      </c>
      <c r="C1851" s="176" t="s">
        <v>15540</v>
      </c>
      <c r="D1851" s="176" t="s">
        <v>4541</v>
      </c>
      <c r="E1851" s="176" t="s">
        <v>15541</v>
      </c>
      <c r="F1851" s="176" t="s">
        <v>15542</v>
      </c>
      <c r="G1851" s="176" t="s">
        <v>7210</v>
      </c>
      <c r="H1851" s="176" t="s">
        <v>15543</v>
      </c>
      <c r="I1851" s="176" t="s">
        <v>6875</v>
      </c>
      <c r="J1851" s="176" t="s">
        <v>6875</v>
      </c>
      <c r="K1851" s="176" t="s">
        <v>6875</v>
      </c>
      <c r="L1851" s="176" t="s">
        <v>857</v>
      </c>
    </row>
    <row r="1852" spans="1:12" ht="56.25" x14ac:dyDescent="0.25">
      <c r="A1852" s="177" t="s">
        <v>6875</v>
      </c>
      <c r="B1852" s="177" t="s">
        <v>15544</v>
      </c>
      <c r="C1852" s="177" t="s">
        <v>15545</v>
      </c>
      <c r="D1852" s="177" t="s">
        <v>6875</v>
      </c>
      <c r="E1852" s="177" t="s">
        <v>7201</v>
      </c>
      <c r="F1852" s="177" t="s">
        <v>7202</v>
      </c>
      <c r="G1852" s="177" t="s">
        <v>6994</v>
      </c>
      <c r="H1852" s="177" t="s">
        <v>7203</v>
      </c>
      <c r="I1852" s="177" t="s">
        <v>6875</v>
      </c>
      <c r="J1852" s="177" t="s">
        <v>6875</v>
      </c>
      <c r="K1852" s="177" t="s">
        <v>6931</v>
      </c>
      <c r="L1852" s="177" t="s">
        <v>857</v>
      </c>
    </row>
    <row r="1853" spans="1:12" ht="101.25" x14ac:dyDescent="0.25">
      <c r="A1853" s="176" t="s">
        <v>15548</v>
      </c>
      <c r="B1853" s="176" t="s">
        <v>15546</v>
      </c>
      <c r="C1853" s="176" t="s">
        <v>15547</v>
      </c>
      <c r="D1853" s="176" t="s">
        <v>6875</v>
      </c>
      <c r="E1853" s="176" t="s">
        <v>7265</v>
      </c>
      <c r="F1853" s="176" t="s">
        <v>7266</v>
      </c>
      <c r="G1853" s="176" t="s">
        <v>7267</v>
      </c>
      <c r="H1853" s="176" t="s">
        <v>7268</v>
      </c>
      <c r="I1853" s="176" t="s">
        <v>6875</v>
      </c>
      <c r="J1853" s="176" t="s">
        <v>6875</v>
      </c>
      <c r="K1853" s="176" t="s">
        <v>6875</v>
      </c>
      <c r="L1853" s="176" t="s">
        <v>857</v>
      </c>
    </row>
    <row r="1854" spans="1:12" ht="56.25" x14ac:dyDescent="0.25">
      <c r="A1854" s="177" t="s">
        <v>15551</v>
      </c>
      <c r="B1854" s="177" t="s">
        <v>15549</v>
      </c>
      <c r="C1854" s="177" t="s">
        <v>15550</v>
      </c>
      <c r="D1854" s="177" t="s">
        <v>6875</v>
      </c>
      <c r="E1854" s="177" t="s">
        <v>7322</v>
      </c>
      <c r="F1854" s="177" t="s">
        <v>7323</v>
      </c>
      <c r="G1854" s="177" t="s">
        <v>7324</v>
      </c>
      <c r="H1854" s="177" t="s">
        <v>7325</v>
      </c>
      <c r="I1854" s="177" t="s">
        <v>6875</v>
      </c>
      <c r="J1854" s="177" t="s">
        <v>6875</v>
      </c>
      <c r="K1854" s="177" t="s">
        <v>6875</v>
      </c>
      <c r="L1854" s="177" t="s">
        <v>857</v>
      </c>
    </row>
    <row r="1855" spans="1:12" ht="45" x14ac:dyDescent="0.25">
      <c r="A1855" s="176" t="s">
        <v>15555</v>
      </c>
      <c r="B1855" s="176" t="s">
        <v>15552</v>
      </c>
      <c r="C1855" s="176" t="s">
        <v>15553</v>
      </c>
      <c r="D1855" s="176" t="s">
        <v>15554</v>
      </c>
      <c r="E1855" s="176" t="s">
        <v>7589</v>
      </c>
      <c r="F1855" s="176" t="s">
        <v>7590</v>
      </c>
      <c r="G1855" s="176" t="s">
        <v>7591</v>
      </c>
      <c r="H1855" s="176" t="s">
        <v>7590</v>
      </c>
      <c r="I1855" s="176" t="s">
        <v>6875</v>
      </c>
      <c r="J1855" s="176" t="s">
        <v>6875</v>
      </c>
      <c r="K1855" s="176" t="s">
        <v>6875</v>
      </c>
      <c r="L1855" s="176" t="s">
        <v>857</v>
      </c>
    </row>
    <row r="1856" spans="1:12" ht="56.25" x14ac:dyDescent="0.25">
      <c r="A1856" s="177" t="s">
        <v>6068</v>
      </c>
      <c r="B1856" s="177" t="s">
        <v>15556</v>
      </c>
      <c r="C1856" s="177" t="s">
        <v>15557</v>
      </c>
      <c r="D1856" s="177" t="s">
        <v>6314</v>
      </c>
      <c r="E1856" s="177" t="s">
        <v>15558</v>
      </c>
      <c r="F1856" s="177" t="s">
        <v>15559</v>
      </c>
      <c r="G1856" s="177" t="s">
        <v>7002</v>
      </c>
      <c r="H1856" s="177" t="s">
        <v>15560</v>
      </c>
      <c r="I1856" s="177" t="s">
        <v>6875</v>
      </c>
      <c r="J1856" s="177" t="s">
        <v>7619</v>
      </c>
      <c r="K1856" s="177" t="s">
        <v>6875</v>
      </c>
      <c r="L1856" s="177" t="s">
        <v>857</v>
      </c>
    </row>
    <row r="1857" spans="1:12" ht="45" x14ac:dyDescent="0.25">
      <c r="A1857" s="176" t="s">
        <v>15564</v>
      </c>
      <c r="B1857" s="176" t="s">
        <v>15561</v>
      </c>
      <c r="C1857" s="176" t="s">
        <v>15562</v>
      </c>
      <c r="D1857" s="176" t="s">
        <v>15563</v>
      </c>
      <c r="E1857" s="176" t="s">
        <v>11723</v>
      </c>
      <c r="F1857" s="176" t="s">
        <v>11724</v>
      </c>
      <c r="G1857" s="176" t="s">
        <v>15565</v>
      </c>
      <c r="H1857" s="176" t="s">
        <v>11724</v>
      </c>
      <c r="I1857" s="176" t="s">
        <v>6875</v>
      </c>
      <c r="J1857" s="176" t="s">
        <v>7619</v>
      </c>
      <c r="K1857" s="176" t="s">
        <v>6875</v>
      </c>
      <c r="L1857" s="176" t="s">
        <v>857</v>
      </c>
    </row>
    <row r="1858" spans="1:12" ht="56.25" x14ac:dyDescent="0.25">
      <c r="A1858" s="177" t="s">
        <v>15569</v>
      </c>
      <c r="B1858" s="177" t="s">
        <v>15566</v>
      </c>
      <c r="C1858" s="177" t="s">
        <v>15567</v>
      </c>
      <c r="D1858" s="177" t="s">
        <v>15568</v>
      </c>
      <c r="E1858" s="177" t="s">
        <v>7589</v>
      </c>
      <c r="F1858" s="177" t="s">
        <v>7590</v>
      </c>
      <c r="G1858" s="177" t="s">
        <v>7591</v>
      </c>
      <c r="H1858" s="177" t="s">
        <v>7590</v>
      </c>
      <c r="I1858" s="177" t="s">
        <v>6875</v>
      </c>
      <c r="J1858" s="177" t="s">
        <v>6875</v>
      </c>
      <c r="K1858" s="177" t="s">
        <v>6875</v>
      </c>
      <c r="L1858" s="177" t="s">
        <v>857</v>
      </c>
    </row>
    <row r="1859" spans="1:12" ht="33.75" x14ac:dyDescent="0.25">
      <c r="A1859" s="176" t="s">
        <v>15573</v>
      </c>
      <c r="B1859" s="176" t="s">
        <v>15570</v>
      </c>
      <c r="C1859" s="176" t="s">
        <v>15571</v>
      </c>
      <c r="D1859" s="176" t="s">
        <v>15572</v>
      </c>
      <c r="E1859" s="176" t="s">
        <v>8061</v>
      </c>
      <c r="F1859" s="176" t="s">
        <v>8062</v>
      </c>
      <c r="G1859" s="176" t="s">
        <v>7618</v>
      </c>
      <c r="H1859" s="176" t="s">
        <v>8062</v>
      </c>
      <c r="I1859" s="176" t="s">
        <v>6875</v>
      </c>
      <c r="J1859" s="176" t="s">
        <v>6875</v>
      </c>
      <c r="K1859" s="176" t="s">
        <v>6875</v>
      </c>
      <c r="L1859" s="176" t="s">
        <v>857</v>
      </c>
    </row>
    <row r="1860" spans="1:12" ht="33.75" x14ac:dyDescent="0.25">
      <c r="A1860" s="177" t="s">
        <v>15576</v>
      </c>
      <c r="B1860" s="177" t="s">
        <v>15574</v>
      </c>
      <c r="C1860" s="177" t="s">
        <v>15575</v>
      </c>
      <c r="D1860" s="177" t="s">
        <v>6875</v>
      </c>
      <c r="E1860" s="177" t="s">
        <v>7271</v>
      </c>
      <c r="F1860" s="177" t="s">
        <v>7272</v>
      </c>
      <c r="G1860" s="177" t="s">
        <v>6994</v>
      </c>
      <c r="H1860" s="177" t="s">
        <v>7272</v>
      </c>
      <c r="I1860" s="177" t="s">
        <v>6875</v>
      </c>
      <c r="J1860" s="177" t="s">
        <v>6875</v>
      </c>
      <c r="K1860" s="177" t="s">
        <v>6875</v>
      </c>
      <c r="L1860" s="177" t="s">
        <v>857</v>
      </c>
    </row>
    <row r="1861" spans="1:12" ht="45" x14ac:dyDescent="0.25">
      <c r="A1861" s="176" t="s">
        <v>963</v>
      </c>
      <c r="B1861" s="176" t="s">
        <v>15577</v>
      </c>
      <c r="C1861" s="176" t="s">
        <v>15578</v>
      </c>
      <c r="D1861" s="176" t="s">
        <v>6249</v>
      </c>
      <c r="E1861" s="176" t="s">
        <v>6979</v>
      </c>
      <c r="F1861" s="176" t="s">
        <v>6980</v>
      </c>
      <c r="G1861" s="176" t="s">
        <v>6981</v>
      </c>
      <c r="H1861" s="176" t="s">
        <v>6982</v>
      </c>
      <c r="I1861" s="176" t="s">
        <v>6875</v>
      </c>
      <c r="J1861" s="176" t="s">
        <v>6875</v>
      </c>
      <c r="K1861" s="176" t="s">
        <v>6875</v>
      </c>
      <c r="L1861" s="176" t="s">
        <v>857</v>
      </c>
    </row>
    <row r="1862" spans="1:12" ht="45" x14ac:dyDescent="0.25">
      <c r="A1862" s="177" t="s">
        <v>943</v>
      </c>
      <c r="B1862" s="177" t="s">
        <v>15579</v>
      </c>
      <c r="C1862" s="177" t="s">
        <v>15580</v>
      </c>
      <c r="D1862" s="177" t="s">
        <v>944</v>
      </c>
      <c r="E1862" s="177" t="s">
        <v>15581</v>
      </c>
      <c r="F1862" s="177" t="s">
        <v>15582</v>
      </c>
      <c r="G1862" s="177" t="s">
        <v>8186</v>
      </c>
      <c r="H1862" s="177" t="s">
        <v>15583</v>
      </c>
      <c r="I1862" s="177" t="s">
        <v>6875</v>
      </c>
      <c r="J1862" s="177" t="s">
        <v>6875</v>
      </c>
      <c r="K1862" s="177" t="s">
        <v>6875</v>
      </c>
      <c r="L1862" s="177" t="s">
        <v>857</v>
      </c>
    </row>
    <row r="1863" spans="1:12" ht="78.75" x14ac:dyDescent="0.25">
      <c r="A1863" s="176" t="s">
        <v>15587</v>
      </c>
      <c r="B1863" s="176" t="s">
        <v>15584</v>
      </c>
      <c r="C1863" s="176" t="s">
        <v>15585</v>
      </c>
      <c r="D1863" s="176" t="s">
        <v>15586</v>
      </c>
      <c r="E1863" s="176" t="s">
        <v>7187</v>
      </c>
      <c r="F1863" s="176" t="s">
        <v>10362</v>
      </c>
      <c r="G1863" s="176" t="s">
        <v>7111</v>
      </c>
      <c r="H1863" s="176" t="s">
        <v>10363</v>
      </c>
      <c r="I1863" s="176" t="s">
        <v>6875</v>
      </c>
      <c r="J1863" s="176" t="s">
        <v>15588</v>
      </c>
      <c r="K1863" s="176" t="s">
        <v>6875</v>
      </c>
      <c r="L1863" s="176" t="s">
        <v>6884</v>
      </c>
    </row>
    <row r="1864" spans="1:12" ht="45" x14ac:dyDescent="0.25">
      <c r="A1864" s="177" t="s">
        <v>15592</v>
      </c>
      <c r="B1864" s="177" t="s">
        <v>15589</v>
      </c>
      <c r="C1864" s="177" t="s">
        <v>15590</v>
      </c>
      <c r="D1864" s="177" t="s">
        <v>15591</v>
      </c>
      <c r="E1864" s="177" t="s">
        <v>6992</v>
      </c>
      <c r="F1864" s="177" t="s">
        <v>6993</v>
      </c>
      <c r="G1864" s="177" t="s">
        <v>6994</v>
      </c>
      <c r="H1864" s="177" t="s">
        <v>6995</v>
      </c>
      <c r="I1864" s="177" t="s">
        <v>6875</v>
      </c>
      <c r="J1864" s="177" t="s">
        <v>6875</v>
      </c>
      <c r="K1864" s="177" t="s">
        <v>6875</v>
      </c>
      <c r="L1864" s="177" t="s">
        <v>857</v>
      </c>
    </row>
    <row r="1865" spans="1:12" ht="45" x14ac:dyDescent="0.25">
      <c r="A1865" s="176" t="s">
        <v>15596</v>
      </c>
      <c r="B1865" s="176" t="s">
        <v>15593</v>
      </c>
      <c r="C1865" s="176" t="s">
        <v>15594</v>
      </c>
      <c r="D1865" s="176" t="s">
        <v>15595</v>
      </c>
      <c r="E1865" s="176" t="s">
        <v>15597</v>
      </c>
      <c r="F1865" s="176" t="s">
        <v>15598</v>
      </c>
      <c r="G1865" s="176" t="s">
        <v>15599</v>
      </c>
      <c r="H1865" s="176" t="s">
        <v>15598</v>
      </c>
      <c r="I1865" s="176" t="s">
        <v>6875</v>
      </c>
      <c r="J1865" s="176" t="s">
        <v>6875</v>
      </c>
      <c r="K1865" s="176" t="s">
        <v>6875</v>
      </c>
      <c r="L1865" s="176" t="s">
        <v>857</v>
      </c>
    </row>
    <row r="1866" spans="1:12" ht="33.75" x14ac:dyDescent="0.25">
      <c r="A1866" s="177" t="s">
        <v>15603</v>
      </c>
      <c r="B1866" s="177" t="s">
        <v>15600</v>
      </c>
      <c r="C1866" s="177" t="s">
        <v>15601</v>
      </c>
      <c r="D1866" s="177" t="s">
        <v>15602</v>
      </c>
      <c r="E1866" s="177" t="s">
        <v>7271</v>
      </c>
      <c r="F1866" s="177" t="s">
        <v>7272</v>
      </c>
      <c r="G1866" s="177" t="s">
        <v>6994</v>
      </c>
      <c r="H1866" s="177" t="s">
        <v>7272</v>
      </c>
      <c r="I1866" s="177" t="s">
        <v>6875</v>
      </c>
      <c r="J1866" s="177" t="s">
        <v>6875</v>
      </c>
      <c r="K1866" s="177" t="s">
        <v>6875</v>
      </c>
      <c r="L1866" s="177" t="s">
        <v>857</v>
      </c>
    </row>
    <row r="1867" spans="1:12" ht="56.25" x14ac:dyDescent="0.25">
      <c r="A1867" s="176" t="s">
        <v>15607</v>
      </c>
      <c r="B1867" s="176" t="s">
        <v>15604</v>
      </c>
      <c r="C1867" s="176" t="s">
        <v>15605</v>
      </c>
      <c r="D1867" s="176" t="s">
        <v>15606</v>
      </c>
      <c r="E1867" s="176" t="s">
        <v>7039</v>
      </c>
      <c r="F1867" s="176" t="s">
        <v>7040</v>
      </c>
      <c r="G1867" s="176" t="s">
        <v>6875</v>
      </c>
      <c r="H1867" s="176" t="s">
        <v>7040</v>
      </c>
      <c r="I1867" s="176" t="s">
        <v>6875</v>
      </c>
      <c r="J1867" s="176" t="s">
        <v>6875</v>
      </c>
      <c r="K1867" s="176" t="s">
        <v>6875</v>
      </c>
      <c r="L1867" s="176" t="s">
        <v>857</v>
      </c>
    </row>
    <row r="1868" spans="1:12" ht="56.25" x14ac:dyDescent="0.25">
      <c r="A1868" s="177" t="s">
        <v>6875</v>
      </c>
      <c r="B1868" s="177" t="s">
        <v>15608</v>
      </c>
      <c r="C1868" s="177" t="s">
        <v>15609</v>
      </c>
      <c r="D1868" s="177" t="s">
        <v>15610</v>
      </c>
      <c r="E1868" s="177" t="s">
        <v>7039</v>
      </c>
      <c r="F1868" s="177" t="s">
        <v>7040</v>
      </c>
      <c r="G1868" s="177" t="s">
        <v>6875</v>
      </c>
      <c r="H1868" s="177" t="s">
        <v>7040</v>
      </c>
      <c r="I1868" s="177" t="s">
        <v>6875</v>
      </c>
      <c r="J1868" s="177" t="s">
        <v>6875</v>
      </c>
      <c r="K1868" s="177" t="s">
        <v>6875</v>
      </c>
      <c r="L1868" s="177" t="s">
        <v>857</v>
      </c>
    </row>
    <row r="1869" spans="1:12" ht="45" x14ac:dyDescent="0.25">
      <c r="A1869" s="176" t="s">
        <v>15614</v>
      </c>
      <c r="B1869" s="176" t="s">
        <v>15611</v>
      </c>
      <c r="C1869" s="176" t="s">
        <v>15612</v>
      </c>
      <c r="D1869" s="176" t="s">
        <v>15613</v>
      </c>
      <c r="E1869" s="176" t="s">
        <v>7785</v>
      </c>
      <c r="F1869" s="176" t="s">
        <v>7786</v>
      </c>
      <c r="G1869" s="176" t="s">
        <v>7035</v>
      </c>
      <c r="H1869" s="176" t="s">
        <v>7786</v>
      </c>
      <c r="I1869" s="176" t="s">
        <v>6875</v>
      </c>
      <c r="J1869" s="176" t="s">
        <v>6875</v>
      </c>
      <c r="K1869" s="176" t="s">
        <v>6875</v>
      </c>
      <c r="L1869" s="176" t="s">
        <v>857</v>
      </c>
    </row>
    <row r="1870" spans="1:12" ht="78.75" x14ac:dyDescent="0.25">
      <c r="A1870" s="177" t="s">
        <v>15618</v>
      </c>
      <c r="B1870" s="177" t="s">
        <v>15615</v>
      </c>
      <c r="C1870" s="177" t="s">
        <v>15616</v>
      </c>
      <c r="D1870" s="177" t="s">
        <v>15617</v>
      </c>
      <c r="E1870" s="177" t="s">
        <v>8061</v>
      </c>
      <c r="F1870" s="177" t="s">
        <v>8062</v>
      </c>
      <c r="G1870" s="177" t="s">
        <v>7618</v>
      </c>
      <c r="H1870" s="177" t="s">
        <v>8062</v>
      </c>
      <c r="I1870" s="177" t="s">
        <v>6875</v>
      </c>
      <c r="J1870" s="177" t="s">
        <v>6875</v>
      </c>
      <c r="K1870" s="177" t="s">
        <v>6875</v>
      </c>
      <c r="L1870" s="177" t="s">
        <v>857</v>
      </c>
    </row>
    <row r="1871" spans="1:12" ht="33.75" x14ac:dyDescent="0.25">
      <c r="A1871" s="176" t="s">
        <v>15622</v>
      </c>
      <c r="B1871" s="176" t="s">
        <v>15619</v>
      </c>
      <c r="C1871" s="176" t="s">
        <v>15620</v>
      </c>
      <c r="D1871" s="176" t="s">
        <v>15621</v>
      </c>
      <c r="E1871" s="176" t="s">
        <v>7271</v>
      </c>
      <c r="F1871" s="176" t="s">
        <v>7272</v>
      </c>
      <c r="G1871" s="176" t="s">
        <v>6994</v>
      </c>
      <c r="H1871" s="176" t="s">
        <v>7272</v>
      </c>
      <c r="I1871" s="176" t="s">
        <v>6875</v>
      </c>
      <c r="J1871" s="176" t="s">
        <v>6875</v>
      </c>
      <c r="K1871" s="176" t="s">
        <v>6875</v>
      </c>
      <c r="L1871" s="176" t="s">
        <v>857</v>
      </c>
    </row>
    <row r="1872" spans="1:12" ht="67.5" x14ac:dyDescent="0.25">
      <c r="A1872" s="177" t="s">
        <v>15626</v>
      </c>
      <c r="B1872" s="177" t="s">
        <v>15623</v>
      </c>
      <c r="C1872" s="177" t="s">
        <v>15624</v>
      </c>
      <c r="D1872" s="177" t="s">
        <v>15625</v>
      </c>
      <c r="E1872" s="177" t="s">
        <v>12777</v>
      </c>
      <c r="F1872" s="177" t="s">
        <v>12778</v>
      </c>
      <c r="G1872" s="177" t="s">
        <v>7154</v>
      </c>
      <c r="H1872" s="177" t="s">
        <v>12779</v>
      </c>
      <c r="I1872" s="177" t="s">
        <v>6875</v>
      </c>
      <c r="J1872" s="177" t="s">
        <v>6875</v>
      </c>
      <c r="K1872" s="177" t="s">
        <v>6875</v>
      </c>
      <c r="L1872" s="177" t="s">
        <v>857</v>
      </c>
    </row>
    <row r="1873" spans="1:12" ht="67.5" x14ac:dyDescent="0.25">
      <c r="A1873" s="176" t="s">
        <v>6875</v>
      </c>
      <c r="B1873" s="176" t="s">
        <v>15627</v>
      </c>
      <c r="C1873" s="176" t="s">
        <v>15628</v>
      </c>
      <c r="D1873" s="176" t="s">
        <v>15629</v>
      </c>
      <c r="E1873" s="176" t="s">
        <v>7026</v>
      </c>
      <c r="F1873" s="176" t="s">
        <v>7027</v>
      </c>
      <c r="G1873" s="176" t="s">
        <v>7028</v>
      </c>
      <c r="H1873" s="176" t="s">
        <v>7027</v>
      </c>
      <c r="I1873" s="176" t="s">
        <v>6875</v>
      </c>
      <c r="J1873" s="176" t="s">
        <v>6875</v>
      </c>
      <c r="K1873" s="176" t="s">
        <v>6875</v>
      </c>
      <c r="L1873" s="176" t="s">
        <v>857</v>
      </c>
    </row>
    <row r="1874" spans="1:12" ht="45" x14ac:dyDescent="0.25">
      <c r="A1874" s="177" t="s">
        <v>15633</v>
      </c>
      <c r="B1874" s="177" t="s">
        <v>15630</v>
      </c>
      <c r="C1874" s="177" t="s">
        <v>15631</v>
      </c>
      <c r="D1874" s="177" t="s">
        <v>15632</v>
      </c>
      <c r="E1874" s="177" t="s">
        <v>15634</v>
      </c>
      <c r="F1874" s="177" t="s">
        <v>15635</v>
      </c>
      <c r="G1874" s="177" t="s">
        <v>7577</v>
      </c>
      <c r="H1874" s="177" t="s">
        <v>15635</v>
      </c>
      <c r="I1874" s="177" t="s">
        <v>6875</v>
      </c>
      <c r="J1874" s="177" t="s">
        <v>6875</v>
      </c>
      <c r="K1874" s="177" t="s">
        <v>6875</v>
      </c>
      <c r="L1874" s="177" t="s">
        <v>857</v>
      </c>
    </row>
    <row r="1875" spans="1:12" ht="135" x14ac:dyDescent="0.25">
      <c r="A1875" s="176" t="s">
        <v>6875</v>
      </c>
      <c r="B1875" s="176" t="s">
        <v>15636</v>
      </c>
      <c r="C1875" s="176" t="s">
        <v>15637</v>
      </c>
      <c r="D1875" s="176" t="s">
        <v>15638</v>
      </c>
      <c r="E1875" s="176" t="s">
        <v>7039</v>
      </c>
      <c r="F1875" s="176" t="s">
        <v>7040</v>
      </c>
      <c r="G1875" s="176" t="s">
        <v>6875</v>
      </c>
      <c r="H1875" s="176" t="s">
        <v>7040</v>
      </c>
      <c r="I1875" s="176" t="s">
        <v>6875</v>
      </c>
      <c r="J1875" s="176" t="s">
        <v>6875</v>
      </c>
      <c r="K1875" s="176" t="s">
        <v>6875</v>
      </c>
      <c r="L1875" s="176" t="s">
        <v>857</v>
      </c>
    </row>
    <row r="1876" spans="1:12" ht="78.75" x14ac:dyDescent="0.25">
      <c r="A1876" s="177" t="s">
        <v>15642</v>
      </c>
      <c r="B1876" s="177" t="s">
        <v>15639</v>
      </c>
      <c r="C1876" s="177" t="s">
        <v>15640</v>
      </c>
      <c r="D1876" s="177" t="s">
        <v>15641</v>
      </c>
      <c r="E1876" s="177" t="s">
        <v>15643</v>
      </c>
      <c r="F1876" s="177" t="s">
        <v>15644</v>
      </c>
      <c r="G1876" s="177" t="s">
        <v>12023</v>
      </c>
      <c r="H1876" s="177" t="s">
        <v>15644</v>
      </c>
      <c r="I1876" s="177" t="s">
        <v>6875</v>
      </c>
      <c r="J1876" s="177" t="s">
        <v>6875</v>
      </c>
      <c r="K1876" s="177" t="s">
        <v>6875</v>
      </c>
      <c r="L1876" s="177" t="s">
        <v>857</v>
      </c>
    </row>
    <row r="1877" spans="1:12" ht="78.75" x14ac:dyDescent="0.25">
      <c r="A1877" s="176" t="s">
        <v>6875</v>
      </c>
      <c r="B1877" s="176" t="s">
        <v>15645</v>
      </c>
      <c r="C1877" s="176" t="s">
        <v>15646</v>
      </c>
      <c r="D1877" s="176" t="s">
        <v>15647</v>
      </c>
      <c r="E1877" s="176" t="s">
        <v>15648</v>
      </c>
      <c r="F1877" s="176" t="s">
        <v>15649</v>
      </c>
      <c r="G1877" s="176" t="s">
        <v>7771</v>
      </c>
      <c r="H1877" s="176" t="s">
        <v>15650</v>
      </c>
      <c r="I1877" s="176" t="s">
        <v>6875</v>
      </c>
      <c r="J1877" s="176" t="s">
        <v>6875</v>
      </c>
      <c r="K1877" s="176" t="s">
        <v>6875</v>
      </c>
      <c r="L1877" s="176" t="s">
        <v>857</v>
      </c>
    </row>
    <row r="1878" spans="1:12" ht="45" x14ac:dyDescent="0.25">
      <c r="A1878" s="177" t="s">
        <v>15654</v>
      </c>
      <c r="B1878" s="177" t="s">
        <v>15651</v>
      </c>
      <c r="C1878" s="177" t="s">
        <v>15652</v>
      </c>
      <c r="D1878" s="177" t="s">
        <v>15653</v>
      </c>
      <c r="E1878" s="177" t="s">
        <v>8178</v>
      </c>
      <c r="F1878" s="177" t="s">
        <v>8179</v>
      </c>
      <c r="G1878" s="177" t="s">
        <v>7028</v>
      </c>
      <c r="H1878" s="177" t="s">
        <v>8179</v>
      </c>
      <c r="I1878" s="177" t="s">
        <v>6875</v>
      </c>
      <c r="J1878" s="177" t="s">
        <v>6875</v>
      </c>
      <c r="K1878" s="177" t="s">
        <v>6875</v>
      </c>
      <c r="L1878" s="177" t="s">
        <v>857</v>
      </c>
    </row>
    <row r="1879" spans="1:12" ht="56.25" x14ac:dyDescent="0.25">
      <c r="A1879" s="176" t="s">
        <v>15658</v>
      </c>
      <c r="B1879" s="176" t="s">
        <v>15655</v>
      </c>
      <c r="C1879" s="176" t="s">
        <v>15656</v>
      </c>
      <c r="D1879" s="176" t="s">
        <v>15657</v>
      </c>
      <c r="E1879" s="176" t="s">
        <v>7345</v>
      </c>
      <c r="F1879" s="176" t="s">
        <v>7346</v>
      </c>
      <c r="G1879" s="176" t="s">
        <v>6994</v>
      </c>
      <c r="H1879" s="176" t="s">
        <v>7347</v>
      </c>
      <c r="I1879" s="176" t="s">
        <v>6875</v>
      </c>
      <c r="J1879" s="176" t="s">
        <v>6875</v>
      </c>
      <c r="K1879" s="176" t="s">
        <v>6875</v>
      </c>
      <c r="L1879" s="176" t="s">
        <v>857</v>
      </c>
    </row>
    <row r="1880" spans="1:12" ht="45" x14ac:dyDescent="0.25">
      <c r="A1880" s="177" t="s">
        <v>15662</v>
      </c>
      <c r="B1880" s="177" t="s">
        <v>15659</v>
      </c>
      <c r="C1880" s="177" t="s">
        <v>15660</v>
      </c>
      <c r="D1880" s="177" t="s">
        <v>15661</v>
      </c>
      <c r="E1880" s="177" t="s">
        <v>10468</v>
      </c>
      <c r="F1880" s="177" t="s">
        <v>10469</v>
      </c>
      <c r="G1880" s="177" t="s">
        <v>6994</v>
      </c>
      <c r="H1880" s="177" t="s">
        <v>10469</v>
      </c>
      <c r="I1880" s="177" t="s">
        <v>6875</v>
      </c>
      <c r="J1880" s="177" t="s">
        <v>6875</v>
      </c>
      <c r="K1880" s="177" t="s">
        <v>6875</v>
      </c>
      <c r="L1880" s="177" t="s">
        <v>857</v>
      </c>
    </row>
    <row r="1881" spans="1:12" ht="67.5" x14ac:dyDescent="0.25">
      <c r="A1881" s="176" t="s">
        <v>15666</v>
      </c>
      <c r="B1881" s="176" t="s">
        <v>15663</v>
      </c>
      <c r="C1881" s="176" t="s">
        <v>15664</v>
      </c>
      <c r="D1881" s="176" t="s">
        <v>15665</v>
      </c>
      <c r="E1881" s="176" t="s">
        <v>15667</v>
      </c>
      <c r="F1881" s="176" t="s">
        <v>15668</v>
      </c>
      <c r="G1881" s="176" t="s">
        <v>6915</v>
      </c>
      <c r="H1881" s="176" t="s">
        <v>15668</v>
      </c>
      <c r="I1881" s="176" t="s">
        <v>6875</v>
      </c>
      <c r="J1881" s="176" t="s">
        <v>6875</v>
      </c>
      <c r="K1881" s="176" t="s">
        <v>6875</v>
      </c>
      <c r="L1881" s="176" t="s">
        <v>857</v>
      </c>
    </row>
    <row r="1882" spans="1:12" ht="33.75" x14ac:dyDescent="0.25">
      <c r="A1882" s="177" t="s">
        <v>15672</v>
      </c>
      <c r="B1882" s="177" t="s">
        <v>15669</v>
      </c>
      <c r="C1882" s="177" t="s">
        <v>15670</v>
      </c>
      <c r="D1882" s="177" t="s">
        <v>15671</v>
      </c>
      <c r="E1882" s="177" t="s">
        <v>12168</v>
      </c>
      <c r="F1882" s="177" t="s">
        <v>12169</v>
      </c>
      <c r="G1882" s="177" t="s">
        <v>7028</v>
      </c>
      <c r="H1882" s="177" t="s">
        <v>12170</v>
      </c>
      <c r="I1882" s="177" t="s">
        <v>6875</v>
      </c>
      <c r="J1882" s="177" t="s">
        <v>6875</v>
      </c>
      <c r="K1882" s="177" t="s">
        <v>6875</v>
      </c>
      <c r="L1882" s="177" t="s">
        <v>857</v>
      </c>
    </row>
    <row r="1883" spans="1:12" ht="45" x14ac:dyDescent="0.25">
      <c r="A1883" s="176" t="s">
        <v>15676</v>
      </c>
      <c r="B1883" s="176" t="s">
        <v>15673</v>
      </c>
      <c r="C1883" s="176" t="s">
        <v>15674</v>
      </c>
      <c r="D1883" s="176" t="s">
        <v>15675</v>
      </c>
      <c r="E1883" s="176" t="s">
        <v>14765</v>
      </c>
      <c r="F1883" s="176" t="s">
        <v>9672</v>
      </c>
      <c r="G1883" s="176" t="s">
        <v>7035</v>
      </c>
      <c r="H1883" s="176" t="s">
        <v>9672</v>
      </c>
      <c r="I1883" s="176" t="s">
        <v>6875</v>
      </c>
      <c r="J1883" s="176" t="s">
        <v>6875</v>
      </c>
      <c r="K1883" s="176" t="s">
        <v>6875</v>
      </c>
      <c r="L1883" s="176" t="s">
        <v>857</v>
      </c>
    </row>
    <row r="1884" spans="1:12" ht="33.75" x14ac:dyDescent="0.25">
      <c r="A1884" s="177" t="s">
        <v>6875</v>
      </c>
      <c r="B1884" s="177" t="s">
        <v>15677</v>
      </c>
      <c r="C1884" s="177" t="s">
        <v>15678</v>
      </c>
      <c r="D1884" s="177" t="s">
        <v>15679</v>
      </c>
      <c r="E1884" s="177" t="s">
        <v>7589</v>
      </c>
      <c r="F1884" s="177" t="s">
        <v>7590</v>
      </c>
      <c r="G1884" s="177" t="s">
        <v>7591</v>
      </c>
      <c r="H1884" s="177" t="s">
        <v>7590</v>
      </c>
      <c r="I1884" s="177" t="s">
        <v>6875</v>
      </c>
      <c r="J1884" s="177" t="s">
        <v>6875</v>
      </c>
      <c r="K1884" s="177" t="s">
        <v>6875</v>
      </c>
      <c r="L1884" s="177" t="s">
        <v>857</v>
      </c>
    </row>
    <row r="1885" spans="1:12" ht="45" x14ac:dyDescent="0.25">
      <c r="A1885" s="176" t="s">
        <v>15683</v>
      </c>
      <c r="B1885" s="176" t="s">
        <v>15680</v>
      </c>
      <c r="C1885" s="176" t="s">
        <v>15681</v>
      </c>
      <c r="D1885" s="176" t="s">
        <v>15682</v>
      </c>
      <c r="E1885" s="176" t="s">
        <v>8957</v>
      </c>
      <c r="F1885" s="176" t="s">
        <v>8958</v>
      </c>
      <c r="G1885" s="176" t="s">
        <v>7618</v>
      </c>
      <c r="H1885" s="176" t="s">
        <v>8959</v>
      </c>
      <c r="I1885" s="176" t="s">
        <v>6875</v>
      </c>
      <c r="J1885" s="176" t="s">
        <v>6875</v>
      </c>
      <c r="K1885" s="176" t="s">
        <v>6875</v>
      </c>
      <c r="L1885" s="176" t="s">
        <v>857</v>
      </c>
    </row>
    <row r="1886" spans="1:12" ht="33.75" x14ac:dyDescent="0.25">
      <c r="A1886" s="177" t="s">
        <v>15687</v>
      </c>
      <c r="B1886" s="177" t="s">
        <v>15684</v>
      </c>
      <c r="C1886" s="177" t="s">
        <v>15685</v>
      </c>
      <c r="D1886" s="177" t="s">
        <v>15686</v>
      </c>
      <c r="E1886" s="177" t="s">
        <v>9468</v>
      </c>
      <c r="F1886" s="177" t="s">
        <v>9469</v>
      </c>
      <c r="G1886" s="177" t="s">
        <v>6994</v>
      </c>
      <c r="H1886" s="177" t="s">
        <v>9469</v>
      </c>
      <c r="I1886" s="177" t="s">
        <v>6875</v>
      </c>
      <c r="J1886" s="177" t="s">
        <v>6875</v>
      </c>
      <c r="K1886" s="177" t="s">
        <v>6875</v>
      </c>
      <c r="L1886" s="177" t="s">
        <v>857</v>
      </c>
    </row>
    <row r="1887" spans="1:12" ht="56.25" x14ac:dyDescent="0.25">
      <c r="A1887" s="176" t="s">
        <v>6875</v>
      </c>
      <c r="B1887" s="176" t="s">
        <v>15688</v>
      </c>
      <c r="C1887" s="176" t="s">
        <v>15689</v>
      </c>
      <c r="D1887" s="176" t="s">
        <v>15690</v>
      </c>
      <c r="E1887" s="176" t="s">
        <v>7039</v>
      </c>
      <c r="F1887" s="176" t="s">
        <v>7040</v>
      </c>
      <c r="G1887" s="176" t="s">
        <v>6875</v>
      </c>
      <c r="H1887" s="176" t="s">
        <v>7040</v>
      </c>
      <c r="I1887" s="176" t="s">
        <v>6875</v>
      </c>
      <c r="J1887" s="176" t="s">
        <v>6875</v>
      </c>
      <c r="K1887" s="176" t="s">
        <v>6875</v>
      </c>
      <c r="L1887" s="176" t="s">
        <v>857</v>
      </c>
    </row>
    <row r="1888" spans="1:12" ht="180" x14ac:dyDescent="0.25">
      <c r="A1888" s="177" t="s">
        <v>6875</v>
      </c>
      <c r="B1888" s="177" t="s">
        <v>15691</v>
      </c>
      <c r="C1888" s="177" t="s">
        <v>15692</v>
      </c>
      <c r="D1888" s="177" t="s">
        <v>15693</v>
      </c>
      <c r="E1888" s="177" t="s">
        <v>8226</v>
      </c>
      <c r="F1888" s="177" t="s">
        <v>8227</v>
      </c>
      <c r="G1888" s="177" t="s">
        <v>8091</v>
      </c>
      <c r="H1888" s="177" t="s">
        <v>8227</v>
      </c>
      <c r="I1888" s="177" t="s">
        <v>6875</v>
      </c>
      <c r="J1888" s="177" t="s">
        <v>6875</v>
      </c>
      <c r="K1888" s="177" t="s">
        <v>6875</v>
      </c>
      <c r="L1888" s="177" t="s">
        <v>857</v>
      </c>
    </row>
    <row r="1889" spans="1:12" ht="56.25" x14ac:dyDescent="0.25">
      <c r="A1889" s="176" t="s">
        <v>15697</v>
      </c>
      <c r="B1889" s="176" t="s">
        <v>15694</v>
      </c>
      <c r="C1889" s="176" t="s">
        <v>15695</v>
      </c>
      <c r="D1889" s="176" t="s">
        <v>15696</v>
      </c>
      <c r="E1889" s="176" t="s">
        <v>15187</v>
      </c>
      <c r="F1889" s="176" t="s">
        <v>15188</v>
      </c>
      <c r="G1889" s="176" t="s">
        <v>7035</v>
      </c>
      <c r="H1889" s="176" t="s">
        <v>15188</v>
      </c>
      <c r="I1889" s="176" t="s">
        <v>6875</v>
      </c>
      <c r="J1889" s="176" t="s">
        <v>6875</v>
      </c>
      <c r="K1889" s="176" t="s">
        <v>6875</v>
      </c>
      <c r="L1889" s="176" t="s">
        <v>857</v>
      </c>
    </row>
    <row r="1890" spans="1:12" ht="33.75" x14ac:dyDescent="0.25">
      <c r="A1890" s="177" t="s">
        <v>15701</v>
      </c>
      <c r="B1890" s="177" t="s">
        <v>15698</v>
      </c>
      <c r="C1890" s="177" t="s">
        <v>15699</v>
      </c>
      <c r="D1890" s="177" t="s">
        <v>15700</v>
      </c>
      <c r="E1890" s="177" t="s">
        <v>7039</v>
      </c>
      <c r="F1890" s="177" t="s">
        <v>7040</v>
      </c>
      <c r="G1890" s="177" t="s">
        <v>6875</v>
      </c>
      <c r="H1890" s="177" t="s">
        <v>7040</v>
      </c>
      <c r="I1890" s="177" t="s">
        <v>6875</v>
      </c>
      <c r="J1890" s="177" t="s">
        <v>6875</v>
      </c>
      <c r="K1890" s="177" t="s">
        <v>6875</v>
      </c>
      <c r="L1890" s="177" t="s">
        <v>857</v>
      </c>
    </row>
    <row r="1891" spans="1:12" ht="56.25" x14ac:dyDescent="0.25">
      <c r="A1891" s="176" t="s">
        <v>15705</v>
      </c>
      <c r="B1891" s="176" t="s">
        <v>15702</v>
      </c>
      <c r="C1891" s="176" t="s">
        <v>15703</v>
      </c>
      <c r="D1891" s="176" t="s">
        <v>15704</v>
      </c>
      <c r="E1891" s="176" t="s">
        <v>15187</v>
      </c>
      <c r="F1891" s="176" t="s">
        <v>15188</v>
      </c>
      <c r="G1891" s="176" t="s">
        <v>7035</v>
      </c>
      <c r="H1891" s="176" t="s">
        <v>15188</v>
      </c>
      <c r="I1891" s="176" t="s">
        <v>6875</v>
      </c>
      <c r="J1891" s="176" t="s">
        <v>6875</v>
      </c>
      <c r="K1891" s="176" t="s">
        <v>6875</v>
      </c>
      <c r="L1891" s="176" t="s">
        <v>857</v>
      </c>
    </row>
    <row r="1892" spans="1:12" ht="56.25" x14ac:dyDescent="0.25">
      <c r="A1892" s="177" t="s">
        <v>6875</v>
      </c>
      <c r="B1892" s="177" t="s">
        <v>15706</v>
      </c>
      <c r="C1892" s="177" t="s">
        <v>15707</v>
      </c>
      <c r="D1892" s="177" t="s">
        <v>15708</v>
      </c>
      <c r="E1892" s="177" t="s">
        <v>15187</v>
      </c>
      <c r="F1892" s="177" t="s">
        <v>15188</v>
      </c>
      <c r="G1892" s="177" t="s">
        <v>7035</v>
      </c>
      <c r="H1892" s="177" t="s">
        <v>15188</v>
      </c>
      <c r="I1892" s="177" t="s">
        <v>6875</v>
      </c>
      <c r="J1892" s="177" t="s">
        <v>6875</v>
      </c>
      <c r="K1892" s="177" t="s">
        <v>6875</v>
      </c>
      <c r="L1892" s="177" t="s">
        <v>857</v>
      </c>
    </row>
    <row r="1893" spans="1:12" ht="45" x14ac:dyDescent="0.25">
      <c r="A1893" s="176" t="s">
        <v>6875</v>
      </c>
      <c r="B1893" s="176" t="s">
        <v>15709</v>
      </c>
      <c r="C1893" s="176" t="s">
        <v>15710</v>
      </c>
      <c r="D1893" s="176" t="s">
        <v>15711</v>
      </c>
      <c r="E1893" s="176" t="s">
        <v>8921</v>
      </c>
      <c r="F1893" s="176" t="s">
        <v>8922</v>
      </c>
      <c r="G1893" s="176" t="s">
        <v>6875</v>
      </c>
      <c r="H1893" s="176" t="s">
        <v>8922</v>
      </c>
      <c r="I1893" s="176" t="s">
        <v>6875</v>
      </c>
      <c r="J1893" s="176" t="s">
        <v>6875</v>
      </c>
      <c r="K1893" s="176" t="s">
        <v>6875</v>
      </c>
      <c r="L1893" s="176" t="s">
        <v>857</v>
      </c>
    </row>
    <row r="1894" spans="1:12" ht="56.25" x14ac:dyDescent="0.25">
      <c r="A1894" s="177" t="s">
        <v>15715</v>
      </c>
      <c r="B1894" s="177" t="s">
        <v>15712</v>
      </c>
      <c r="C1894" s="177" t="s">
        <v>15713</v>
      </c>
      <c r="D1894" s="177" t="s">
        <v>15714</v>
      </c>
      <c r="E1894" s="177" t="s">
        <v>8178</v>
      </c>
      <c r="F1894" s="177" t="s">
        <v>8179</v>
      </c>
      <c r="G1894" s="177" t="s">
        <v>7028</v>
      </c>
      <c r="H1894" s="177" t="s">
        <v>8179</v>
      </c>
      <c r="I1894" s="177" t="s">
        <v>6875</v>
      </c>
      <c r="J1894" s="177" t="s">
        <v>6875</v>
      </c>
      <c r="K1894" s="177" t="s">
        <v>6875</v>
      </c>
      <c r="L1894" s="177" t="s">
        <v>857</v>
      </c>
    </row>
    <row r="1895" spans="1:12" ht="45" x14ac:dyDescent="0.25">
      <c r="A1895" s="176" t="s">
        <v>15719</v>
      </c>
      <c r="B1895" s="176" t="s">
        <v>15716</v>
      </c>
      <c r="C1895" s="176" t="s">
        <v>15717</v>
      </c>
      <c r="D1895" s="176" t="s">
        <v>15718</v>
      </c>
      <c r="E1895" s="176" t="s">
        <v>7589</v>
      </c>
      <c r="F1895" s="176" t="s">
        <v>7590</v>
      </c>
      <c r="G1895" s="176" t="s">
        <v>7591</v>
      </c>
      <c r="H1895" s="176" t="s">
        <v>7590</v>
      </c>
      <c r="I1895" s="176" t="s">
        <v>6875</v>
      </c>
      <c r="J1895" s="176" t="s">
        <v>6875</v>
      </c>
      <c r="K1895" s="176" t="s">
        <v>6875</v>
      </c>
      <c r="L1895" s="176" t="s">
        <v>857</v>
      </c>
    </row>
    <row r="1896" spans="1:12" ht="22.5" x14ac:dyDescent="0.25">
      <c r="A1896" s="177" t="s">
        <v>15723</v>
      </c>
      <c r="B1896" s="177" t="s">
        <v>15720</v>
      </c>
      <c r="C1896" s="177" t="s">
        <v>15721</v>
      </c>
      <c r="D1896" s="177" t="s">
        <v>15722</v>
      </c>
      <c r="E1896" s="177" t="s">
        <v>8921</v>
      </c>
      <c r="F1896" s="177" t="s">
        <v>8922</v>
      </c>
      <c r="G1896" s="177" t="s">
        <v>6875</v>
      </c>
      <c r="H1896" s="177" t="s">
        <v>8922</v>
      </c>
      <c r="I1896" s="177" t="s">
        <v>6875</v>
      </c>
      <c r="J1896" s="177" t="s">
        <v>6875</v>
      </c>
      <c r="K1896" s="177" t="s">
        <v>6875</v>
      </c>
      <c r="L1896" s="177" t="s">
        <v>857</v>
      </c>
    </row>
    <row r="1897" spans="1:12" ht="101.25" x14ac:dyDescent="0.25">
      <c r="A1897" s="176" t="s">
        <v>15727</v>
      </c>
      <c r="B1897" s="176" t="s">
        <v>15724</v>
      </c>
      <c r="C1897" s="176" t="s">
        <v>15725</v>
      </c>
      <c r="D1897" s="176" t="s">
        <v>15726</v>
      </c>
      <c r="E1897" s="176" t="s">
        <v>8056</v>
      </c>
      <c r="F1897" s="176" t="s">
        <v>8057</v>
      </c>
      <c r="G1897" s="176" t="s">
        <v>6994</v>
      </c>
      <c r="H1897" s="176" t="s">
        <v>8057</v>
      </c>
      <c r="I1897" s="176" t="s">
        <v>6875</v>
      </c>
      <c r="J1897" s="176" t="s">
        <v>6875</v>
      </c>
      <c r="K1897" s="176" t="s">
        <v>6875</v>
      </c>
      <c r="L1897" s="176" t="s">
        <v>857</v>
      </c>
    </row>
    <row r="1898" spans="1:12" ht="22.5" x14ac:dyDescent="0.25">
      <c r="A1898" s="177" t="s">
        <v>15731</v>
      </c>
      <c r="B1898" s="177" t="s">
        <v>15728</v>
      </c>
      <c r="C1898" s="177" t="s">
        <v>15729</v>
      </c>
      <c r="D1898" s="177" t="s">
        <v>15730</v>
      </c>
      <c r="E1898" s="177" t="s">
        <v>7589</v>
      </c>
      <c r="F1898" s="177" t="s">
        <v>7590</v>
      </c>
      <c r="G1898" s="177" t="s">
        <v>7591</v>
      </c>
      <c r="H1898" s="177" t="s">
        <v>7590</v>
      </c>
      <c r="I1898" s="177" t="s">
        <v>6875</v>
      </c>
      <c r="J1898" s="177" t="s">
        <v>6875</v>
      </c>
      <c r="K1898" s="177" t="s">
        <v>6875</v>
      </c>
      <c r="L1898" s="177" t="s">
        <v>857</v>
      </c>
    </row>
    <row r="1899" spans="1:12" ht="45" x14ac:dyDescent="0.25">
      <c r="A1899" s="176" t="s">
        <v>15735</v>
      </c>
      <c r="B1899" s="176" t="s">
        <v>15732</v>
      </c>
      <c r="C1899" s="176" t="s">
        <v>15733</v>
      </c>
      <c r="D1899" s="176" t="s">
        <v>15734</v>
      </c>
      <c r="E1899" s="176" t="s">
        <v>6992</v>
      </c>
      <c r="F1899" s="176" t="s">
        <v>6993</v>
      </c>
      <c r="G1899" s="176" t="s">
        <v>6994</v>
      </c>
      <c r="H1899" s="176" t="s">
        <v>6995</v>
      </c>
      <c r="I1899" s="176" t="s">
        <v>6875</v>
      </c>
      <c r="J1899" s="176" t="s">
        <v>6875</v>
      </c>
      <c r="K1899" s="176" t="s">
        <v>6875</v>
      </c>
      <c r="L1899" s="176" t="s">
        <v>857</v>
      </c>
    </row>
    <row r="1900" spans="1:12" ht="33.75" x14ac:dyDescent="0.25">
      <c r="A1900" s="177" t="s">
        <v>6875</v>
      </c>
      <c r="B1900" s="177" t="s">
        <v>15736</v>
      </c>
      <c r="C1900" s="177" t="s">
        <v>15737</v>
      </c>
      <c r="D1900" s="177" t="s">
        <v>15738</v>
      </c>
      <c r="E1900" s="177" t="s">
        <v>8056</v>
      </c>
      <c r="F1900" s="177" t="s">
        <v>8057</v>
      </c>
      <c r="G1900" s="177" t="s">
        <v>6994</v>
      </c>
      <c r="H1900" s="177" t="s">
        <v>8057</v>
      </c>
      <c r="I1900" s="177" t="s">
        <v>6875</v>
      </c>
      <c r="J1900" s="177" t="s">
        <v>6875</v>
      </c>
      <c r="K1900" s="177" t="s">
        <v>6875</v>
      </c>
      <c r="L1900" s="177" t="s">
        <v>857</v>
      </c>
    </row>
    <row r="1901" spans="1:12" ht="78.75" x14ac:dyDescent="0.25">
      <c r="A1901" s="176" t="s">
        <v>15742</v>
      </c>
      <c r="B1901" s="176" t="s">
        <v>15739</v>
      </c>
      <c r="C1901" s="176" t="s">
        <v>15740</v>
      </c>
      <c r="D1901" s="176" t="s">
        <v>15741</v>
      </c>
      <c r="E1901" s="176" t="s">
        <v>7026</v>
      </c>
      <c r="F1901" s="176" t="s">
        <v>7027</v>
      </c>
      <c r="G1901" s="176" t="s">
        <v>7028</v>
      </c>
      <c r="H1901" s="176" t="s">
        <v>7027</v>
      </c>
      <c r="I1901" s="176" t="s">
        <v>6875</v>
      </c>
      <c r="J1901" s="176" t="s">
        <v>6875</v>
      </c>
      <c r="K1901" s="176" t="s">
        <v>6875</v>
      </c>
      <c r="L1901" s="176" t="s">
        <v>857</v>
      </c>
    </row>
    <row r="1902" spans="1:12" ht="56.25" x14ac:dyDescent="0.25">
      <c r="A1902" s="177" t="s">
        <v>15746</v>
      </c>
      <c r="B1902" s="177" t="s">
        <v>15743</v>
      </c>
      <c r="C1902" s="177" t="s">
        <v>15744</v>
      </c>
      <c r="D1902" s="177" t="s">
        <v>15745</v>
      </c>
      <c r="E1902" s="177" t="s">
        <v>15747</v>
      </c>
      <c r="F1902" s="177" t="s">
        <v>15748</v>
      </c>
      <c r="G1902" s="177" t="s">
        <v>6981</v>
      </c>
      <c r="H1902" s="177" t="s">
        <v>15748</v>
      </c>
      <c r="I1902" s="177" t="s">
        <v>6875</v>
      </c>
      <c r="J1902" s="177" t="s">
        <v>6875</v>
      </c>
      <c r="K1902" s="177" t="s">
        <v>6875</v>
      </c>
      <c r="L1902" s="177" t="s">
        <v>857</v>
      </c>
    </row>
    <row r="1903" spans="1:12" ht="78.75" x14ac:dyDescent="0.25">
      <c r="A1903" s="176" t="s">
        <v>15752</v>
      </c>
      <c r="B1903" s="176" t="s">
        <v>15749</v>
      </c>
      <c r="C1903" s="176" t="s">
        <v>15750</v>
      </c>
      <c r="D1903" s="176" t="s">
        <v>15751</v>
      </c>
      <c r="E1903" s="176" t="s">
        <v>15747</v>
      </c>
      <c r="F1903" s="176" t="s">
        <v>15748</v>
      </c>
      <c r="G1903" s="176" t="s">
        <v>6981</v>
      </c>
      <c r="H1903" s="176" t="s">
        <v>15748</v>
      </c>
      <c r="I1903" s="176" t="s">
        <v>6875</v>
      </c>
      <c r="J1903" s="176" t="s">
        <v>6875</v>
      </c>
      <c r="K1903" s="176" t="s">
        <v>6875</v>
      </c>
      <c r="L1903" s="176" t="s">
        <v>857</v>
      </c>
    </row>
    <row r="1904" spans="1:12" ht="45" x14ac:dyDescent="0.25">
      <c r="A1904" s="177" t="s">
        <v>15756</v>
      </c>
      <c r="B1904" s="177" t="s">
        <v>15753</v>
      </c>
      <c r="C1904" s="177" t="s">
        <v>15754</v>
      </c>
      <c r="D1904" s="177" t="s">
        <v>15755</v>
      </c>
      <c r="E1904" s="177" t="s">
        <v>7026</v>
      </c>
      <c r="F1904" s="177" t="s">
        <v>7027</v>
      </c>
      <c r="G1904" s="177" t="s">
        <v>7028</v>
      </c>
      <c r="H1904" s="177" t="s">
        <v>7027</v>
      </c>
      <c r="I1904" s="177" t="s">
        <v>6875</v>
      </c>
      <c r="J1904" s="177" t="s">
        <v>6875</v>
      </c>
      <c r="K1904" s="177" t="s">
        <v>6875</v>
      </c>
      <c r="L1904" s="177" t="s">
        <v>857</v>
      </c>
    </row>
    <row r="1905" spans="1:12" ht="33.75" x14ac:dyDescent="0.25">
      <c r="A1905" s="176" t="s">
        <v>15760</v>
      </c>
      <c r="B1905" s="176" t="s">
        <v>15757</v>
      </c>
      <c r="C1905" s="176" t="s">
        <v>15758</v>
      </c>
      <c r="D1905" s="176" t="s">
        <v>15759</v>
      </c>
      <c r="E1905" s="176" t="s">
        <v>9328</v>
      </c>
      <c r="F1905" s="176" t="s">
        <v>9329</v>
      </c>
      <c r="G1905" s="176" t="s">
        <v>7465</v>
      </c>
      <c r="H1905" s="176" t="s">
        <v>9329</v>
      </c>
      <c r="I1905" s="176" t="s">
        <v>6875</v>
      </c>
      <c r="J1905" s="176" t="s">
        <v>6875</v>
      </c>
      <c r="K1905" s="176" t="s">
        <v>6875</v>
      </c>
      <c r="L1905" s="176" t="s">
        <v>857</v>
      </c>
    </row>
    <row r="1906" spans="1:12" ht="348.75" x14ac:dyDescent="0.25">
      <c r="A1906" s="177" t="s">
        <v>6875</v>
      </c>
      <c r="B1906" s="177" t="s">
        <v>15761</v>
      </c>
      <c r="C1906" s="177" t="s">
        <v>15762</v>
      </c>
      <c r="D1906" s="177" t="s">
        <v>15763</v>
      </c>
      <c r="E1906" s="177" t="s">
        <v>15764</v>
      </c>
      <c r="F1906" s="177" t="s">
        <v>15765</v>
      </c>
      <c r="G1906" s="177" t="s">
        <v>7618</v>
      </c>
      <c r="H1906" s="177" t="s">
        <v>15765</v>
      </c>
      <c r="I1906" s="177" t="s">
        <v>6875</v>
      </c>
      <c r="J1906" s="177" t="s">
        <v>6875</v>
      </c>
      <c r="K1906" s="177" t="s">
        <v>6875</v>
      </c>
      <c r="L1906" s="177" t="s">
        <v>857</v>
      </c>
    </row>
    <row r="1907" spans="1:12" ht="22.5" x14ac:dyDescent="0.25">
      <c r="A1907" s="176" t="s">
        <v>15769</v>
      </c>
      <c r="B1907" s="176" t="s">
        <v>15766</v>
      </c>
      <c r="C1907" s="176" t="s">
        <v>15767</v>
      </c>
      <c r="D1907" s="176" t="s">
        <v>15768</v>
      </c>
      <c r="E1907" s="176" t="s">
        <v>7026</v>
      </c>
      <c r="F1907" s="176" t="s">
        <v>7027</v>
      </c>
      <c r="G1907" s="176" t="s">
        <v>7028</v>
      </c>
      <c r="H1907" s="176" t="s">
        <v>7027</v>
      </c>
      <c r="I1907" s="176" t="s">
        <v>6875</v>
      </c>
      <c r="J1907" s="176" t="s">
        <v>6875</v>
      </c>
      <c r="K1907" s="176" t="s">
        <v>6875</v>
      </c>
      <c r="L1907" s="176" t="s">
        <v>857</v>
      </c>
    </row>
    <row r="1908" spans="1:12" ht="45" x14ac:dyDescent="0.25">
      <c r="A1908" s="177" t="s">
        <v>15773</v>
      </c>
      <c r="B1908" s="177" t="s">
        <v>15770</v>
      </c>
      <c r="C1908" s="177" t="s">
        <v>15771</v>
      </c>
      <c r="D1908" s="177" t="s">
        <v>15772</v>
      </c>
      <c r="E1908" s="177" t="s">
        <v>7039</v>
      </c>
      <c r="F1908" s="177" t="s">
        <v>7040</v>
      </c>
      <c r="G1908" s="177" t="s">
        <v>6875</v>
      </c>
      <c r="H1908" s="177" t="s">
        <v>7040</v>
      </c>
      <c r="I1908" s="177" t="s">
        <v>6875</v>
      </c>
      <c r="J1908" s="177" t="s">
        <v>6875</v>
      </c>
      <c r="K1908" s="177" t="s">
        <v>6875</v>
      </c>
      <c r="L1908" s="177" t="s">
        <v>857</v>
      </c>
    </row>
    <row r="1909" spans="1:12" ht="45" x14ac:dyDescent="0.25">
      <c r="A1909" s="176" t="s">
        <v>15777</v>
      </c>
      <c r="B1909" s="176" t="s">
        <v>15774</v>
      </c>
      <c r="C1909" s="176" t="s">
        <v>15775</v>
      </c>
      <c r="D1909" s="176" t="s">
        <v>15776</v>
      </c>
      <c r="E1909" s="176" t="s">
        <v>14765</v>
      </c>
      <c r="F1909" s="176" t="s">
        <v>9672</v>
      </c>
      <c r="G1909" s="176" t="s">
        <v>7035</v>
      </c>
      <c r="H1909" s="176" t="s">
        <v>9672</v>
      </c>
      <c r="I1909" s="176" t="s">
        <v>6875</v>
      </c>
      <c r="J1909" s="176" t="s">
        <v>6875</v>
      </c>
      <c r="K1909" s="176" t="s">
        <v>6875</v>
      </c>
      <c r="L1909" s="176" t="s">
        <v>857</v>
      </c>
    </row>
    <row r="1910" spans="1:12" ht="33.75" x14ac:dyDescent="0.25">
      <c r="A1910" s="177" t="s">
        <v>15781</v>
      </c>
      <c r="B1910" s="177" t="s">
        <v>15778</v>
      </c>
      <c r="C1910" s="177" t="s">
        <v>15779</v>
      </c>
      <c r="D1910" s="177" t="s">
        <v>15780</v>
      </c>
      <c r="E1910" s="177" t="s">
        <v>8868</v>
      </c>
      <c r="F1910" s="177" t="s">
        <v>8869</v>
      </c>
      <c r="G1910" s="177" t="s">
        <v>7035</v>
      </c>
      <c r="H1910" s="177" t="s">
        <v>8869</v>
      </c>
      <c r="I1910" s="177" t="s">
        <v>6875</v>
      </c>
      <c r="J1910" s="177" t="s">
        <v>6875</v>
      </c>
      <c r="K1910" s="177" t="s">
        <v>6875</v>
      </c>
      <c r="L1910" s="177" t="s">
        <v>857</v>
      </c>
    </row>
    <row r="1911" spans="1:12" ht="56.25" x14ac:dyDescent="0.25">
      <c r="A1911" s="176" t="s">
        <v>15785</v>
      </c>
      <c r="B1911" s="176" t="s">
        <v>15782</v>
      </c>
      <c r="C1911" s="176" t="s">
        <v>15783</v>
      </c>
      <c r="D1911" s="176" t="s">
        <v>15784</v>
      </c>
      <c r="E1911" s="176" t="s">
        <v>7249</v>
      </c>
      <c r="F1911" s="176" t="s">
        <v>7250</v>
      </c>
      <c r="G1911" s="176" t="s">
        <v>7028</v>
      </c>
      <c r="H1911" s="176" t="s">
        <v>7250</v>
      </c>
      <c r="I1911" s="176" t="s">
        <v>6875</v>
      </c>
      <c r="J1911" s="176" t="s">
        <v>6875</v>
      </c>
      <c r="K1911" s="176" t="s">
        <v>6875</v>
      </c>
      <c r="L1911" s="176" t="s">
        <v>857</v>
      </c>
    </row>
    <row r="1912" spans="1:12" ht="56.25" x14ac:dyDescent="0.25">
      <c r="A1912" s="177" t="s">
        <v>15789</v>
      </c>
      <c r="B1912" s="177" t="s">
        <v>15786</v>
      </c>
      <c r="C1912" s="177" t="s">
        <v>15787</v>
      </c>
      <c r="D1912" s="177" t="s">
        <v>15788</v>
      </c>
      <c r="E1912" s="177" t="s">
        <v>7187</v>
      </c>
      <c r="F1912" s="177" t="s">
        <v>10362</v>
      </c>
      <c r="G1912" s="177" t="s">
        <v>7111</v>
      </c>
      <c r="H1912" s="177" t="s">
        <v>10363</v>
      </c>
      <c r="I1912" s="177" t="s">
        <v>6875</v>
      </c>
      <c r="J1912" s="177" t="s">
        <v>6875</v>
      </c>
      <c r="K1912" s="177" t="s">
        <v>6875</v>
      </c>
      <c r="L1912" s="177" t="s">
        <v>857</v>
      </c>
    </row>
    <row r="1913" spans="1:12" ht="78.75" x14ac:dyDescent="0.25">
      <c r="A1913" s="176" t="s">
        <v>15793</v>
      </c>
      <c r="B1913" s="176" t="s">
        <v>15790</v>
      </c>
      <c r="C1913" s="176" t="s">
        <v>15791</v>
      </c>
      <c r="D1913" s="176" t="s">
        <v>15792</v>
      </c>
      <c r="E1913" s="176" t="s">
        <v>15187</v>
      </c>
      <c r="F1913" s="176" t="s">
        <v>15188</v>
      </c>
      <c r="G1913" s="176" t="s">
        <v>7035</v>
      </c>
      <c r="H1913" s="176" t="s">
        <v>15188</v>
      </c>
      <c r="I1913" s="176" t="s">
        <v>6875</v>
      </c>
      <c r="J1913" s="176" t="s">
        <v>6875</v>
      </c>
      <c r="K1913" s="176" t="s">
        <v>6875</v>
      </c>
      <c r="L1913" s="176" t="s">
        <v>857</v>
      </c>
    </row>
    <row r="1914" spans="1:12" ht="78.75" x14ac:dyDescent="0.25">
      <c r="A1914" s="177" t="s">
        <v>15797</v>
      </c>
      <c r="B1914" s="177" t="s">
        <v>15794</v>
      </c>
      <c r="C1914" s="177" t="s">
        <v>15795</v>
      </c>
      <c r="D1914" s="177" t="s">
        <v>15796</v>
      </c>
      <c r="E1914" s="177" t="s">
        <v>7265</v>
      </c>
      <c r="F1914" s="177" t="s">
        <v>7266</v>
      </c>
      <c r="G1914" s="177" t="s">
        <v>7267</v>
      </c>
      <c r="H1914" s="177" t="s">
        <v>7268</v>
      </c>
      <c r="I1914" s="177" t="s">
        <v>6875</v>
      </c>
      <c r="J1914" s="177" t="s">
        <v>6875</v>
      </c>
      <c r="K1914" s="177" t="s">
        <v>6875</v>
      </c>
      <c r="L1914" s="177" t="s">
        <v>857</v>
      </c>
    </row>
    <row r="1915" spans="1:12" ht="90" x14ac:dyDescent="0.25">
      <c r="A1915" s="176" t="s">
        <v>15801</v>
      </c>
      <c r="B1915" s="176" t="s">
        <v>15798</v>
      </c>
      <c r="C1915" s="176" t="s">
        <v>15799</v>
      </c>
      <c r="D1915" s="176" t="s">
        <v>15800</v>
      </c>
      <c r="E1915" s="176" t="s">
        <v>7039</v>
      </c>
      <c r="F1915" s="176" t="s">
        <v>7040</v>
      </c>
      <c r="G1915" s="176" t="s">
        <v>6875</v>
      </c>
      <c r="H1915" s="176" t="s">
        <v>7040</v>
      </c>
      <c r="I1915" s="176" t="s">
        <v>6875</v>
      </c>
      <c r="J1915" s="176" t="s">
        <v>6875</v>
      </c>
      <c r="K1915" s="176" t="s">
        <v>6875</v>
      </c>
      <c r="L1915" s="176" t="s">
        <v>857</v>
      </c>
    </row>
    <row r="1916" spans="1:12" ht="45" x14ac:dyDescent="0.25">
      <c r="A1916" s="177" t="s">
        <v>6875</v>
      </c>
      <c r="B1916" s="177" t="s">
        <v>15802</v>
      </c>
      <c r="C1916" s="177" t="s">
        <v>15803</v>
      </c>
      <c r="D1916" s="177" t="s">
        <v>15804</v>
      </c>
      <c r="E1916" s="177" t="s">
        <v>8921</v>
      </c>
      <c r="F1916" s="177" t="s">
        <v>8922</v>
      </c>
      <c r="G1916" s="177" t="s">
        <v>6875</v>
      </c>
      <c r="H1916" s="177" t="s">
        <v>8922</v>
      </c>
      <c r="I1916" s="177" t="s">
        <v>6875</v>
      </c>
      <c r="J1916" s="177" t="s">
        <v>6875</v>
      </c>
      <c r="K1916" s="177" t="s">
        <v>6875</v>
      </c>
      <c r="L1916" s="177" t="s">
        <v>857</v>
      </c>
    </row>
    <row r="1917" spans="1:12" ht="78.75" x14ac:dyDescent="0.25">
      <c r="A1917" s="176" t="s">
        <v>15808</v>
      </c>
      <c r="B1917" s="176" t="s">
        <v>15805</v>
      </c>
      <c r="C1917" s="176" t="s">
        <v>15806</v>
      </c>
      <c r="D1917" s="176" t="s">
        <v>15807</v>
      </c>
      <c r="E1917" s="176" t="s">
        <v>15809</v>
      </c>
      <c r="F1917" s="176" t="s">
        <v>15810</v>
      </c>
      <c r="G1917" s="176" t="s">
        <v>7210</v>
      </c>
      <c r="H1917" s="176" t="s">
        <v>15811</v>
      </c>
      <c r="I1917" s="176" t="s">
        <v>6875</v>
      </c>
      <c r="J1917" s="176" t="s">
        <v>6875</v>
      </c>
      <c r="K1917" s="176" t="s">
        <v>6875</v>
      </c>
      <c r="L1917" s="176" t="s">
        <v>857</v>
      </c>
    </row>
    <row r="1918" spans="1:12" ht="45" x14ac:dyDescent="0.25">
      <c r="A1918" s="177" t="s">
        <v>15815</v>
      </c>
      <c r="B1918" s="177" t="s">
        <v>15812</v>
      </c>
      <c r="C1918" s="177" t="s">
        <v>15813</v>
      </c>
      <c r="D1918" s="177" t="s">
        <v>15814</v>
      </c>
      <c r="E1918" s="177" t="s">
        <v>9468</v>
      </c>
      <c r="F1918" s="177" t="s">
        <v>9469</v>
      </c>
      <c r="G1918" s="177" t="s">
        <v>6994</v>
      </c>
      <c r="H1918" s="177" t="s">
        <v>9469</v>
      </c>
      <c r="I1918" s="177" t="s">
        <v>6875</v>
      </c>
      <c r="J1918" s="177" t="s">
        <v>6875</v>
      </c>
      <c r="K1918" s="177" t="s">
        <v>6875</v>
      </c>
      <c r="L1918" s="177" t="s">
        <v>857</v>
      </c>
    </row>
    <row r="1919" spans="1:12" ht="135" x14ac:dyDescent="0.25">
      <c r="A1919" s="176" t="s">
        <v>15819</v>
      </c>
      <c r="B1919" s="176" t="s">
        <v>15816</v>
      </c>
      <c r="C1919" s="176" t="s">
        <v>15817</v>
      </c>
      <c r="D1919" s="176" t="s">
        <v>15818</v>
      </c>
      <c r="E1919" s="176" t="s">
        <v>15820</v>
      </c>
      <c r="F1919" s="176" t="s">
        <v>15821</v>
      </c>
      <c r="G1919" s="176" t="s">
        <v>6929</v>
      </c>
      <c r="H1919" s="176" t="s">
        <v>15822</v>
      </c>
      <c r="I1919" s="176" t="s">
        <v>6875</v>
      </c>
      <c r="J1919" s="176" t="s">
        <v>6875</v>
      </c>
      <c r="K1919" s="176" t="s">
        <v>6875</v>
      </c>
      <c r="L1919" s="176" t="s">
        <v>857</v>
      </c>
    </row>
    <row r="1920" spans="1:12" ht="67.5" x14ac:dyDescent="0.25">
      <c r="A1920" s="177" t="s">
        <v>15826</v>
      </c>
      <c r="B1920" s="177" t="s">
        <v>15823</v>
      </c>
      <c r="C1920" s="177" t="s">
        <v>15824</v>
      </c>
      <c r="D1920" s="177" t="s">
        <v>15825</v>
      </c>
      <c r="E1920" s="177" t="s">
        <v>9570</v>
      </c>
      <c r="F1920" s="177" t="s">
        <v>15827</v>
      </c>
      <c r="G1920" s="177" t="s">
        <v>7097</v>
      </c>
      <c r="H1920" s="177" t="s">
        <v>15828</v>
      </c>
      <c r="I1920" s="177" t="s">
        <v>6875</v>
      </c>
      <c r="J1920" s="177" t="s">
        <v>6875</v>
      </c>
      <c r="K1920" s="177" t="s">
        <v>6875</v>
      </c>
      <c r="L1920" s="177" t="s">
        <v>857</v>
      </c>
    </row>
    <row r="1921" spans="1:12" ht="67.5" x14ac:dyDescent="0.25">
      <c r="A1921" s="176" t="s">
        <v>15832</v>
      </c>
      <c r="B1921" s="176" t="s">
        <v>15829</v>
      </c>
      <c r="C1921" s="176" t="s">
        <v>15830</v>
      </c>
      <c r="D1921" s="176" t="s">
        <v>15831</v>
      </c>
      <c r="E1921" s="176" t="s">
        <v>15833</v>
      </c>
      <c r="F1921" s="176" t="s">
        <v>15834</v>
      </c>
      <c r="G1921" s="176" t="s">
        <v>7002</v>
      </c>
      <c r="H1921" s="176" t="s">
        <v>15834</v>
      </c>
      <c r="I1921" s="176" t="s">
        <v>6875</v>
      </c>
      <c r="J1921" s="176" t="s">
        <v>6875</v>
      </c>
      <c r="K1921" s="176" t="s">
        <v>6875</v>
      </c>
      <c r="L1921" s="176" t="s">
        <v>857</v>
      </c>
    </row>
    <row r="1922" spans="1:12" ht="33.75" x14ac:dyDescent="0.25">
      <c r="A1922" s="177" t="s">
        <v>15838</v>
      </c>
      <c r="B1922" s="177" t="s">
        <v>15835</v>
      </c>
      <c r="C1922" s="177" t="s">
        <v>15836</v>
      </c>
      <c r="D1922" s="177" t="s">
        <v>15837</v>
      </c>
      <c r="E1922" s="177" t="s">
        <v>15839</v>
      </c>
      <c r="F1922" s="177" t="s">
        <v>12122</v>
      </c>
      <c r="G1922" s="177" t="s">
        <v>6891</v>
      </c>
      <c r="H1922" s="177" t="s">
        <v>12122</v>
      </c>
      <c r="I1922" s="177" t="s">
        <v>6875</v>
      </c>
      <c r="J1922" s="177" t="s">
        <v>6875</v>
      </c>
      <c r="K1922" s="177" t="s">
        <v>7092</v>
      </c>
      <c r="L1922" s="177" t="s">
        <v>857</v>
      </c>
    </row>
    <row r="1923" spans="1:12" ht="146.25" x14ac:dyDescent="0.25">
      <c r="A1923" s="176" t="s">
        <v>6875</v>
      </c>
      <c r="B1923" s="176" t="s">
        <v>15840</v>
      </c>
      <c r="C1923" s="176" t="s">
        <v>15841</v>
      </c>
      <c r="D1923" s="176" t="s">
        <v>15842</v>
      </c>
      <c r="E1923" s="176" t="s">
        <v>8921</v>
      </c>
      <c r="F1923" s="176" t="s">
        <v>8922</v>
      </c>
      <c r="G1923" s="176" t="s">
        <v>6875</v>
      </c>
      <c r="H1923" s="176" t="s">
        <v>8922</v>
      </c>
      <c r="I1923" s="176" t="s">
        <v>6875</v>
      </c>
      <c r="J1923" s="176" t="s">
        <v>6875</v>
      </c>
      <c r="K1923" s="176" t="s">
        <v>6875</v>
      </c>
      <c r="L1923" s="176" t="s">
        <v>857</v>
      </c>
    </row>
    <row r="1924" spans="1:12" ht="135" x14ac:dyDescent="0.25">
      <c r="A1924" s="177" t="s">
        <v>6875</v>
      </c>
      <c r="B1924" s="177" t="s">
        <v>15843</v>
      </c>
      <c r="C1924" s="177" t="s">
        <v>15844</v>
      </c>
      <c r="D1924" s="177" t="s">
        <v>15845</v>
      </c>
      <c r="E1924" s="177" t="s">
        <v>8203</v>
      </c>
      <c r="F1924" s="177" t="s">
        <v>8204</v>
      </c>
      <c r="G1924" s="177" t="s">
        <v>7465</v>
      </c>
      <c r="H1924" s="177" t="s">
        <v>8204</v>
      </c>
      <c r="I1924" s="177" t="s">
        <v>6875</v>
      </c>
      <c r="J1924" s="177" t="s">
        <v>6875</v>
      </c>
      <c r="K1924" s="177" t="s">
        <v>6875</v>
      </c>
      <c r="L1924" s="177" t="s">
        <v>857</v>
      </c>
    </row>
    <row r="1925" spans="1:12" ht="67.5" x14ac:dyDescent="0.25">
      <c r="A1925" s="176" t="s">
        <v>6875</v>
      </c>
      <c r="B1925" s="176" t="s">
        <v>15846</v>
      </c>
      <c r="C1925" s="176" t="s">
        <v>15847</v>
      </c>
      <c r="D1925" s="176" t="s">
        <v>15848</v>
      </c>
      <c r="E1925" s="176" t="s">
        <v>7039</v>
      </c>
      <c r="F1925" s="176" t="s">
        <v>7040</v>
      </c>
      <c r="G1925" s="176" t="s">
        <v>6875</v>
      </c>
      <c r="H1925" s="176" t="s">
        <v>7040</v>
      </c>
      <c r="I1925" s="176" t="s">
        <v>6875</v>
      </c>
      <c r="J1925" s="176" t="s">
        <v>6875</v>
      </c>
      <c r="K1925" s="176" t="s">
        <v>6875</v>
      </c>
      <c r="L1925" s="176" t="s">
        <v>857</v>
      </c>
    </row>
    <row r="1926" spans="1:12" ht="45" x14ac:dyDescent="0.25">
      <c r="A1926" s="177" t="s">
        <v>15852</v>
      </c>
      <c r="B1926" s="177" t="s">
        <v>15849</v>
      </c>
      <c r="C1926" s="177" t="s">
        <v>15850</v>
      </c>
      <c r="D1926" s="177" t="s">
        <v>15851</v>
      </c>
      <c r="E1926" s="177" t="s">
        <v>9035</v>
      </c>
      <c r="F1926" s="177" t="s">
        <v>9036</v>
      </c>
      <c r="G1926" s="177" t="s">
        <v>7035</v>
      </c>
      <c r="H1926" s="177" t="s">
        <v>9036</v>
      </c>
      <c r="I1926" s="177" t="s">
        <v>6875</v>
      </c>
      <c r="J1926" s="177" t="s">
        <v>6875</v>
      </c>
      <c r="K1926" s="177" t="s">
        <v>6875</v>
      </c>
      <c r="L1926" s="177" t="s">
        <v>857</v>
      </c>
    </row>
    <row r="1927" spans="1:12" ht="78.75" x14ac:dyDescent="0.25">
      <c r="A1927" s="176" t="s">
        <v>15856</v>
      </c>
      <c r="B1927" s="176" t="s">
        <v>15853</v>
      </c>
      <c r="C1927" s="176" t="s">
        <v>15854</v>
      </c>
      <c r="D1927" s="176" t="s">
        <v>15855</v>
      </c>
      <c r="E1927" s="176" t="s">
        <v>9698</v>
      </c>
      <c r="F1927" s="176" t="s">
        <v>9699</v>
      </c>
      <c r="G1927" s="176" t="s">
        <v>7154</v>
      </c>
      <c r="H1927" s="176" t="s">
        <v>9700</v>
      </c>
      <c r="I1927" s="176" t="s">
        <v>6875</v>
      </c>
      <c r="J1927" s="176" t="s">
        <v>6875</v>
      </c>
      <c r="K1927" s="176" t="s">
        <v>6875</v>
      </c>
      <c r="L1927" s="176" t="s">
        <v>857</v>
      </c>
    </row>
    <row r="1928" spans="1:12" ht="180" x14ac:dyDescent="0.25">
      <c r="A1928" s="177" t="s">
        <v>15860</v>
      </c>
      <c r="B1928" s="177" t="s">
        <v>15857</v>
      </c>
      <c r="C1928" s="177" t="s">
        <v>15858</v>
      </c>
      <c r="D1928" s="177" t="s">
        <v>15859</v>
      </c>
      <c r="E1928" s="177" t="s">
        <v>7039</v>
      </c>
      <c r="F1928" s="177" t="s">
        <v>7040</v>
      </c>
      <c r="G1928" s="177" t="s">
        <v>6875</v>
      </c>
      <c r="H1928" s="177" t="s">
        <v>7040</v>
      </c>
      <c r="I1928" s="177" t="s">
        <v>6875</v>
      </c>
      <c r="J1928" s="177" t="s">
        <v>6875</v>
      </c>
      <c r="K1928" s="177" t="s">
        <v>6875</v>
      </c>
      <c r="L1928" s="177" t="s">
        <v>857</v>
      </c>
    </row>
    <row r="1929" spans="1:12" ht="78.75" x14ac:dyDescent="0.25">
      <c r="A1929" s="176" t="s">
        <v>15864</v>
      </c>
      <c r="B1929" s="176" t="s">
        <v>15861</v>
      </c>
      <c r="C1929" s="176" t="s">
        <v>15862</v>
      </c>
      <c r="D1929" s="176" t="s">
        <v>15863</v>
      </c>
      <c r="E1929" s="176" t="s">
        <v>7589</v>
      </c>
      <c r="F1929" s="176" t="s">
        <v>7590</v>
      </c>
      <c r="G1929" s="176" t="s">
        <v>7591</v>
      </c>
      <c r="H1929" s="176" t="s">
        <v>7590</v>
      </c>
      <c r="I1929" s="176" t="s">
        <v>6875</v>
      </c>
      <c r="J1929" s="176" t="s">
        <v>6875</v>
      </c>
      <c r="K1929" s="176" t="s">
        <v>6875</v>
      </c>
      <c r="L1929" s="176" t="s">
        <v>857</v>
      </c>
    </row>
    <row r="1930" spans="1:12" ht="67.5" x14ac:dyDescent="0.25">
      <c r="A1930" s="177" t="s">
        <v>15868</v>
      </c>
      <c r="B1930" s="177" t="s">
        <v>15865</v>
      </c>
      <c r="C1930" s="177" t="s">
        <v>15866</v>
      </c>
      <c r="D1930" s="177" t="s">
        <v>15867</v>
      </c>
      <c r="E1930" s="177" t="s">
        <v>12777</v>
      </c>
      <c r="F1930" s="177" t="s">
        <v>12778</v>
      </c>
      <c r="G1930" s="177" t="s">
        <v>7154</v>
      </c>
      <c r="H1930" s="177" t="s">
        <v>12779</v>
      </c>
      <c r="I1930" s="177" t="s">
        <v>6875</v>
      </c>
      <c r="J1930" s="177" t="s">
        <v>6875</v>
      </c>
      <c r="K1930" s="177" t="s">
        <v>6875</v>
      </c>
      <c r="L1930" s="177" t="s">
        <v>857</v>
      </c>
    </row>
    <row r="1931" spans="1:12" ht="67.5" x14ac:dyDescent="0.25">
      <c r="A1931" s="176" t="s">
        <v>15872</v>
      </c>
      <c r="B1931" s="176" t="s">
        <v>15869</v>
      </c>
      <c r="C1931" s="176" t="s">
        <v>15870</v>
      </c>
      <c r="D1931" s="176" t="s">
        <v>15871</v>
      </c>
      <c r="E1931" s="176" t="s">
        <v>12777</v>
      </c>
      <c r="F1931" s="176" t="s">
        <v>12778</v>
      </c>
      <c r="G1931" s="176" t="s">
        <v>7154</v>
      </c>
      <c r="H1931" s="176" t="s">
        <v>12779</v>
      </c>
      <c r="I1931" s="176" t="s">
        <v>6875</v>
      </c>
      <c r="J1931" s="176" t="s">
        <v>6875</v>
      </c>
      <c r="K1931" s="176" t="s">
        <v>6875</v>
      </c>
      <c r="L1931" s="176" t="s">
        <v>857</v>
      </c>
    </row>
    <row r="1932" spans="1:12" ht="45" x14ac:dyDescent="0.25">
      <c r="A1932" s="177" t="s">
        <v>15876</v>
      </c>
      <c r="B1932" s="177" t="s">
        <v>15873</v>
      </c>
      <c r="C1932" s="177" t="s">
        <v>15874</v>
      </c>
      <c r="D1932" s="177" t="s">
        <v>15875</v>
      </c>
      <c r="E1932" s="177" t="s">
        <v>12512</v>
      </c>
      <c r="F1932" s="177" t="s">
        <v>12513</v>
      </c>
      <c r="G1932" s="177" t="s">
        <v>7028</v>
      </c>
      <c r="H1932" s="177" t="s">
        <v>12513</v>
      </c>
      <c r="I1932" s="177" t="s">
        <v>6875</v>
      </c>
      <c r="J1932" s="177" t="s">
        <v>6875</v>
      </c>
      <c r="K1932" s="177" t="s">
        <v>6875</v>
      </c>
      <c r="L1932" s="177" t="s">
        <v>857</v>
      </c>
    </row>
    <row r="1933" spans="1:12" ht="45" x14ac:dyDescent="0.25">
      <c r="A1933" s="176" t="s">
        <v>15880</v>
      </c>
      <c r="B1933" s="176" t="s">
        <v>15877</v>
      </c>
      <c r="C1933" s="176" t="s">
        <v>15878</v>
      </c>
      <c r="D1933" s="176" t="s">
        <v>15879</v>
      </c>
      <c r="E1933" s="176" t="s">
        <v>7249</v>
      </c>
      <c r="F1933" s="176" t="s">
        <v>7250</v>
      </c>
      <c r="G1933" s="176" t="s">
        <v>7028</v>
      </c>
      <c r="H1933" s="176" t="s">
        <v>7250</v>
      </c>
      <c r="I1933" s="176" t="s">
        <v>6875</v>
      </c>
      <c r="J1933" s="176" t="s">
        <v>6875</v>
      </c>
      <c r="K1933" s="176" t="s">
        <v>6875</v>
      </c>
      <c r="L1933" s="176" t="s">
        <v>857</v>
      </c>
    </row>
    <row r="1934" spans="1:12" ht="33.75" x14ac:dyDescent="0.25">
      <c r="A1934" s="177" t="s">
        <v>15884</v>
      </c>
      <c r="B1934" s="177" t="s">
        <v>15881</v>
      </c>
      <c r="C1934" s="177" t="s">
        <v>15882</v>
      </c>
      <c r="D1934" s="177" t="s">
        <v>15883</v>
      </c>
      <c r="E1934" s="177" t="s">
        <v>7271</v>
      </c>
      <c r="F1934" s="177" t="s">
        <v>7272</v>
      </c>
      <c r="G1934" s="177" t="s">
        <v>6994</v>
      </c>
      <c r="H1934" s="177" t="s">
        <v>7272</v>
      </c>
      <c r="I1934" s="177" t="s">
        <v>6875</v>
      </c>
      <c r="J1934" s="177" t="s">
        <v>6875</v>
      </c>
      <c r="K1934" s="177" t="s">
        <v>6875</v>
      </c>
      <c r="L1934" s="177" t="s">
        <v>857</v>
      </c>
    </row>
    <row r="1935" spans="1:12" ht="22.5" x14ac:dyDescent="0.25">
      <c r="A1935" s="176" t="s">
        <v>15888</v>
      </c>
      <c r="B1935" s="176" t="s">
        <v>15885</v>
      </c>
      <c r="C1935" s="176" t="s">
        <v>15886</v>
      </c>
      <c r="D1935" s="176" t="s">
        <v>15887</v>
      </c>
      <c r="E1935" s="176" t="s">
        <v>8921</v>
      </c>
      <c r="F1935" s="176" t="s">
        <v>8922</v>
      </c>
      <c r="G1935" s="176" t="s">
        <v>6875</v>
      </c>
      <c r="H1935" s="176" t="s">
        <v>8922</v>
      </c>
      <c r="I1935" s="176" t="s">
        <v>6875</v>
      </c>
      <c r="J1935" s="176" t="s">
        <v>6875</v>
      </c>
      <c r="K1935" s="176" t="s">
        <v>6875</v>
      </c>
      <c r="L1935" s="176" t="s">
        <v>857</v>
      </c>
    </row>
    <row r="1936" spans="1:12" ht="67.5" x14ac:dyDescent="0.25">
      <c r="A1936" s="177" t="s">
        <v>15892</v>
      </c>
      <c r="B1936" s="177" t="s">
        <v>15889</v>
      </c>
      <c r="C1936" s="177" t="s">
        <v>15890</v>
      </c>
      <c r="D1936" s="177" t="s">
        <v>15891</v>
      </c>
      <c r="E1936" s="177" t="s">
        <v>7039</v>
      </c>
      <c r="F1936" s="177" t="s">
        <v>7040</v>
      </c>
      <c r="G1936" s="177" t="s">
        <v>6875</v>
      </c>
      <c r="H1936" s="177" t="s">
        <v>7040</v>
      </c>
      <c r="I1936" s="177" t="s">
        <v>6875</v>
      </c>
      <c r="J1936" s="177" t="s">
        <v>6875</v>
      </c>
      <c r="K1936" s="177" t="s">
        <v>6875</v>
      </c>
      <c r="L1936" s="177" t="s">
        <v>857</v>
      </c>
    </row>
    <row r="1937" spans="1:12" ht="56.25" x14ac:dyDescent="0.25">
      <c r="A1937" s="176" t="s">
        <v>15896</v>
      </c>
      <c r="B1937" s="176" t="s">
        <v>15893</v>
      </c>
      <c r="C1937" s="176" t="s">
        <v>15894</v>
      </c>
      <c r="D1937" s="176" t="s">
        <v>15895</v>
      </c>
      <c r="E1937" s="176" t="s">
        <v>7026</v>
      </c>
      <c r="F1937" s="176" t="s">
        <v>7027</v>
      </c>
      <c r="G1937" s="176" t="s">
        <v>7028</v>
      </c>
      <c r="H1937" s="176" t="s">
        <v>7027</v>
      </c>
      <c r="I1937" s="176" t="s">
        <v>6875</v>
      </c>
      <c r="J1937" s="176" t="s">
        <v>6875</v>
      </c>
      <c r="K1937" s="176" t="s">
        <v>6875</v>
      </c>
      <c r="L1937" s="176" t="s">
        <v>857</v>
      </c>
    </row>
    <row r="1938" spans="1:12" ht="22.5" x14ac:dyDescent="0.25">
      <c r="A1938" s="177" t="s">
        <v>15900</v>
      </c>
      <c r="B1938" s="177" t="s">
        <v>15897</v>
      </c>
      <c r="C1938" s="177" t="s">
        <v>15898</v>
      </c>
      <c r="D1938" s="177" t="s">
        <v>15899</v>
      </c>
      <c r="E1938" s="177" t="s">
        <v>7463</v>
      </c>
      <c r="F1938" s="177" t="s">
        <v>7464</v>
      </c>
      <c r="G1938" s="177" t="s">
        <v>7465</v>
      </c>
      <c r="H1938" s="177" t="s">
        <v>7464</v>
      </c>
      <c r="I1938" s="177" t="s">
        <v>6875</v>
      </c>
      <c r="J1938" s="177" t="s">
        <v>6875</v>
      </c>
      <c r="K1938" s="177" t="s">
        <v>6875</v>
      </c>
      <c r="L1938" s="177" t="s">
        <v>857</v>
      </c>
    </row>
    <row r="1939" spans="1:12" ht="78.75" x14ac:dyDescent="0.25">
      <c r="A1939" s="176" t="s">
        <v>6875</v>
      </c>
      <c r="B1939" s="176" t="s">
        <v>15901</v>
      </c>
      <c r="C1939" s="176" t="s">
        <v>15902</v>
      </c>
      <c r="D1939" s="176" t="s">
        <v>15903</v>
      </c>
      <c r="E1939" s="176" t="s">
        <v>11226</v>
      </c>
      <c r="F1939" s="176" t="s">
        <v>11227</v>
      </c>
      <c r="G1939" s="176" t="s">
        <v>7154</v>
      </c>
      <c r="H1939" s="176" t="s">
        <v>11227</v>
      </c>
      <c r="I1939" s="176" t="s">
        <v>6875</v>
      </c>
      <c r="J1939" s="176" t="s">
        <v>6875</v>
      </c>
      <c r="K1939" s="176" t="s">
        <v>6875</v>
      </c>
      <c r="L1939" s="176" t="s">
        <v>857</v>
      </c>
    </row>
    <row r="1940" spans="1:12" ht="56.25" x14ac:dyDescent="0.25">
      <c r="A1940" s="177" t="s">
        <v>15907</v>
      </c>
      <c r="B1940" s="177" t="s">
        <v>15904</v>
      </c>
      <c r="C1940" s="177" t="s">
        <v>15905</v>
      </c>
      <c r="D1940" s="177" t="s">
        <v>15906</v>
      </c>
      <c r="E1940" s="177" t="s">
        <v>7265</v>
      </c>
      <c r="F1940" s="177" t="s">
        <v>7266</v>
      </c>
      <c r="G1940" s="177" t="s">
        <v>7267</v>
      </c>
      <c r="H1940" s="177" t="s">
        <v>7268</v>
      </c>
      <c r="I1940" s="177" t="s">
        <v>6875</v>
      </c>
      <c r="J1940" s="177" t="s">
        <v>6875</v>
      </c>
      <c r="K1940" s="177" t="s">
        <v>6875</v>
      </c>
      <c r="L1940" s="177" t="s">
        <v>857</v>
      </c>
    </row>
    <row r="1941" spans="1:12" ht="112.5" x14ac:dyDescent="0.25">
      <c r="A1941" s="176" t="s">
        <v>1083</v>
      </c>
      <c r="B1941" s="176" t="s">
        <v>15908</v>
      </c>
      <c r="C1941" s="176" t="s">
        <v>15909</v>
      </c>
      <c r="D1941" s="176" t="s">
        <v>15910</v>
      </c>
      <c r="E1941" s="176" t="s">
        <v>15911</v>
      </c>
      <c r="F1941" s="176" t="s">
        <v>15912</v>
      </c>
      <c r="G1941" s="176" t="s">
        <v>7577</v>
      </c>
      <c r="H1941" s="176" t="s">
        <v>15912</v>
      </c>
      <c r="I1941" s="176" t="s">
        <v>6875</v>
      </c>
      <c r="J1941" s="176" t="s">
        <v>6875</v>
      </c>
      <c r="K1941" s="176" t="s">
        <v>6875</v>
      </c>
      <c r="L1941" s="176" t="s">
        <v>6884</v>
      </c>
    </row>
    <row r="1942" spans="1:12" ht="67.5" x14ac:dyDescent="0.25">
      <c r="A1942" s="177" t="s">
        <v>15916</v>
      </c>
      <c r="B1942" s="177" t="s">
        <v>15913</v>
      </c>
      <c r="C1942" s="177" t="s">
        <v>15914</v>
      </c>
      <c r="D1942" s="177" t="s">
        <v>15915</v>
      </c>
      <c r="E1942" s="177" t="s">
        <v>7265</v>
      </c>
      <c r="F1942" s="177" t="s">
        <v>7266</v>
      </c>
      <c r="G1942" s="177" t="s">
        <v>7267</v>
      </c>
      <c r="H1942" s="177" t="s">
        <v>7268</v>
      </c>
      <c r="I1942" s="177" t="s">
        <v>6875</v>
      </c>
      <c r="J1942" s="177" t="s">
        <v>6875</v>
      </c>
      <c r="K1942" s="177" t="s">
        <v>6875</v>
      </c>
      <c r="L1942" s="177" t="s">
        <v>857</v>
      </c>
    </row>
    <row r="1943" spans="1:12" ht="33.75" x14ac:dyDescent="0.25">
      <c r="A1943" s="176" t="s">
        <v>15920</v>
      </c>
      <c r="B1943" s="176" t="s">
        <v>15917</v>
      </c>
      <c r="C1943" s="176" t="s">
        <v>15918</v>
      </c>
      <c r="D1943" s="176" t="s">
        <v>15919</v>
      </c>
      <c r="E1943" s="176" t="s">
        <v>9074</v>
      </c>
      <c r="F1943" s="176" t="s">
        <v>9075</v>
      </c>
      <c r="G1943" s="176" t="s">
        <v>7028</v>
      </c>
      <c r="H1943" s="176" t="s">
        <v>9075</v>
      </c>
      <c r="I1943" s="176" t="s">
        <v>6875</v>
      </c>
      <c r="J1943" s="176" t="s">
        <v>6875</v>
      </c>
      <c r="K1943" s="176" t="s">
        <v>6875</v>
      </c>
      <c r="L1943" s="176" t="s">
        <v>857</v>
      </c>
    </row>
    <row r="1944" spans="1:12" ht="45" x14ac:dyDescent="0.25">
      <c r="A1944" s="177" t="s">
        <v>15924</v>
      </c>
      <c r="B1944" s="177" t="s">
        <v>15921</v>
      </c>
      <c r="C1944" s="177" t="s">
        <v>15922</v>
      </c>
      <c r="D1944" s="177" t="s">
        <v>15923</v>
      </c>
      <c r="E1944" s="177" t="s">
        <v>7265</v>
      </c>
      <c r="F1944" s="177" t="s">
        <v>7266</v>
      </c>
      <c r="G1944" s="177" t="s">
        <v>7267</v>
      </c>
      <c r="H1944" s="177" t="s">
        <v>7268</v>
      </c>
      <c r="I1944" s="177" t="s">
        <v>6875</v>
      </c>
      <c r="J1944" s="177" t="s">
        <v>6875</v>
      </c>
      <c r="K1944" s="177" t="s">
        <v>6875</v>
      </c>
      <c r="L1944" s="177" t="s">
        <v>857</v>
      </c>
    </row>
    <row r="1945" spans="1:12" ht="45" x14ac:dyDescent="0.25">
      <c r="A1945" s="176" t="s">
        <v>15928</v>
      </c>
      <c r="B1945" s="176" t="s">
        <v>15925</v>
      </c>
      <c r="C1945" s="176" t="s">
        <v>15926</v>
      </c>
      <c r="D1945" s="176" t="s">
        <v>15927</v>
      </c>
      <c r="E1945" s="176" t="s">
        <v>9412</v>
      </c>
      <c r="F1945" s="176" t="s">
        <v>9413</v>
      </c>
      <c r="G1945" s="176" t="s">
        <v>7035</v>
      </c>
      <c r="H1945" s="176" t="s">
        <v>9413</v>
      </c>
      <c r="I1945" s="176" t="s">
        <v>6875</v>
      </c>
      <c r="J1945" s="176" t="s">
        <v>6875</v>
      </c>
      <c r="K1945" s="176" t="s">
        <v>6875</v>
      </c>
      <c r="L1945" s="176" t="s">
        <v>857</v>
      </c>
    </row>
    <row r="1946" spans="1:12" ht="33.75" x14ac:dyDescent="0.25">
      <c r="A1946" s="177" t="s">
        <v>15932</v>
      </c>
      <c r="B1946" s="177" t="s">
        <v>15929</v>
      </c>
      <c r="C1946" s="177" t="s">
        <v>15930</v>
      </c>
      <c r="D1946" s="177" t="s">
        <v>15931</v>
      </c>
      <c r="E1946" s="177" t="s">
        <v>8921</v>
      </c>
      <c r="F1946" s="177" t="s">
        <v>8922</v>
      </c>
      <c r="G1946" s="177" t="s">
        <v>6875</v>
      </c>
      <c r="H1946" s="177" t="s">
        <v>8922</v>
      </c>
      <c r="I1946" s="177" t="s">
        <v>6875</v>
      </c>
      <c r="J1946" s="177" t="s">
        <v>6875</v>
      </c>
      <c r="K1946" s="177" t="s">
        <v>6875</v>
      </c>
      <c r="L1946" s="177" t="s">
        <v>857</v>
      </c>
    </row>
    <row r="1947" spans="1:12" ht="90" x14ac:dyDescent="0.25">
      <c r="A1947" s="176" t="s">
        <v>6875</v>
      </c>
      <c r="B1947" s="176" t="s">
        <v>15933</v>
      </c>
      <c r="C1947" s="176" t="s">
        <v>15934</v>
      </c>
      <c r="D1947" s="176" t="s">
        <v>15935</v>
      </c>
      <c r="E1947" s="176" t="s">
        <v>15936</v>
      </c>
      <c r="F1947" s="176" t="s">
        <v>15937</v>
      </c>
      <c r="G1947" s="176" t="s">
        <v>7750</v>
      </c>
      <c r="H1947" s="176" t="s">
        <v>15938</v>
      </c>
      <c r="I1947" s="176" t="s">
        <v>6875</v>
      </c>
      <c r="J1947" s="176" t="s">
        <v>6875</v>
      </c>
      <c r="K1947" s="176" t="s">
        <v>6875</v>
      </c>
      <c r="L1947" s="176" t="s">
        <v>857</v>
      </c>
    </row>
    <row r="1948" spans="1:12" ht="180" x14ac:dyDescent="0.25">
      <c r="A1948" s="177" t="s">
        <v>6875</v>
      </c>
      <c r="B1948" s="177" t="s">
        <v>15939</v>
      </c>
      <c r="C1948" s="177" t="s">
        <v>15940</v>
      </c>
      <c r="D1948" s="177" t="s">
        <v>15941</v>
      </c>
      <c r="E1948" s="177" t="s">
        <v>7026</v>
      </c>
      <c r="F1948" s="177" t="s">
        <v>7027</v>
      </c>
      <c r="G1948" s="177" t="s">
        <v>7028</v>
      </c>
      <c r="H1948" s="177" t="s">
        <v>7027</v>
      </c>
      <c r="I1948" s="177" t="s">
        <v>6875</v>
      </c>
      <c r="J1948" s="177" t="s">
        <v>6875</v>
      </c>
      <c r="K1948" s="177" t="s">
        <v>6875</v>
      </c>
      <c r="L1948" s="177" t="s">
        <v>857</v>
      </c>
    </row>
    <row r="1949" spans="1:12" ht="22.5" x14ac:dyDescent="0.25">
      <c r="A1949" s="176" t="s">
        <v>15945</v>
      </c>
      <c r="B1949" s="176" t="s">
        <v>15942</v>
      </c>
      <c r="C1949" s="176" t="s">
        <v>15943</v>
      </c>
      <c r="D1949" s="176" t="s">
        <v>15944</v>
      </c>
      <c r="E1949" s="176" t="s">
        <v>7589</v>
      </c>
      <c r="F1949" s="176" t="s">
        <v>7590</v>
      </c>
      <c r="G1949" s="176" t="s">
        <v>7591</v>
      </c>
      <c r="H1949" s="176" t="s">
        <v>7590</v>
      </c>
      <c r="I1949" s="176" t="s">
        <v>6875</v>
      </c>
      <c r="J1949" s="176" t="s">
        <v>6875</v>
      </c>
      <c r="K1949" s="176" t="s">
        <v>6875</v>
      </c>
      <c r="L1949" s="176" t="s">
        <v>857</v>
      </c>
    </row>
    <row r="1950" spans="1:12" ht="33.75" x14ac:dyDescent="0.25">
      <c r="A1950" s="177" t="s">
        <v>15949</v>
      </c>
      <c r="B1950" s="177" t="s">
        <v>15946</v>
      </c>
      <c r="C1950" s="177" t="s">
        <v>15947</v>
      </c>
      <c r="D1950" s="177" t="s">
        <v>15948</v>
      </c>
      <c r="E1950" s="177" t="s">
        <v>9444</v>
      </c>
      <c r="F1950" s="177" t="s">
        <v>9445</v>
      </c>
      <c r="G1950" s="177" t="s">
        <v>7035</v>
      </c>
      <c r="H1950" s="177" t="s">
        <v>9445</v>
      </c>
      <c r="I1950" s="177" t="s">
        <v>6875</v>
      </c>
      <c r="J1950" s="177" t="s">
        <v>6875</v>
      </c>
      <c r="K1950" s="177" t="s">
        <v>6875</v>
      </c>
      <c r="L1950" s="177" t="s">
        <v>857</v>
      </c>
    </row>
    <row r="1951" spans="1:12" ht="45" x14ac:dyDescent="0.25">
      <c r="A1951" s="176" t="s">
        <v>15953</v>
      </c>
      <c r="B1951" s="176" t="s">
        <v>15950</v>
      </c>
      <c r="C1951" s="176" t="s">
        <v>15951</v>
      </c>
      <c r="D1951" s="176" t="s">
        <v>15952</v>
      </c>
      <c r="E1951" s="176" t="s">
        <v>9412</v>
      </c>
      <c r="F1951" s="176" t="s">
        <v>9413</v>
      </c>
      <c r="G1951" s="176" t="s">
        <v>7035</v>
      </c>
      <c r="H1951" s="176" t="s">
        <v>9413</v>
      </c>
      <c r="I1951" s="176" t="s">
        <v>6875</v>
      </c>
      <c r="J1951" s="176" t="s">
        <v>6875</v>
      </c>
      <c r="K1951" s="176" t="s">
        <v>6875</v>
      </c>
      <c r="L1951" s="176" t="s">
        <v>857</v>
      </c>
    </row>
    <row r="1952" spans="1:12" ht="56.25" x14ac:dyDescent="0.25">
      <c r="A1952" s="177" t="s">
        <v>15957</v>
      </c>
      <c r="B1952" s="177" t="s">
        <v>15954</v>
      </c>
      <c r="C1952" s="177" t="s">
        <v>15955</v>
      </c>
      <c r="D1952" s="177" t="s">
        <v>15956</v>
      </c>
      <c r="E1952" s="177" t="s">
        <v>15958</v>
      </c>
      <c r="F1952" s="177" t="s">
        <v>15959</v>
      </c>
      <c r="G1952" s="177" t="s">
        <v>7002</v>
      </c>
      <c r="H1952" s="177" t="s">
        <v>15959</v>
      </c>
      <c r="I1952" s="177" t="s">
        <v>6875</v>
      </c>
      <c r="J1952" s="177" t="s">
        <v>6875</v>
      </c>
      <c r="K1952" s="177" t="s">
        <v>6875</v>
      </c>
      <c r="L1952" s="177" t="s">
        <v>857</v>
      </c>
    </row>
    <row r="1953" spans="1:12" ht="123.75" x14ac:dyDescent="0.25">
      <c r="A1953" s="176" t="s">
        <v>6875</v>
      </c>
      <c r="B1953" s="176" t="s">
        <v>15960</v>
      </c>
      <c r="C1953" s="176" t="s">
        <v>15961</v>
      </c>
      <c r="D1953" s="176" t="s">
        <v>15962</v>
      </c>
      <c r="E1953" s="176" t="s">
        <v>8178</v>
      </c>
      <c r="F1953" s="176" t="s">
        <v>8179</v>
      </c>
      <c r="G1953" s="176" t="s">
        <v>7028</v>
      </c>
      <c r="H1953" s="176" t="s">
        <v>8179</v>
      </c>
      <c r="I1953" s="176" t="s">
        <v>6875</v>
      </c>
      <c r="J1953" s="176" t="s">
        <v>6875</v>
      </c>
      <c r="K1953" s="176" t="s">
        <v>6875</v>
      </c>
      <c r="L1953" s="176" t="s">
        <v>857</v>
      </c>
    </row>
    <row r="1954" spans="1:12" ht="112.5" x14ac:dyDescent="0.25">
      <c r="A1954" s="177" t="s">
        <v>15966</v>
      </c>
      <c r="B1954" s="177" t="s">
        <v>15963</v>
      </c>
      <c r="C1954" s="177" t="s">
        <v>15964</v>
      </c>
      <c r="D1954" s="177" t="s">
        <v>15965</v>
      </c>
      <c r="E1954" s="177" t="s">
        <v>12777</v>
      </c>
      <c r="F1954" s="177" t="s">
        <v>12778</v>
      </c>
      <c r="G1954" s="177" t="s">
        <v>7154</v>
      </c>
      <c r="H1954" s="177" t="s">
        <v>12779</v>
      </c>
      <c r="I1954" s="177" t="s">
        <v>6875</v>
      </c>
      <c r="J1954" s="177" t="s">
        <v>6875</v>
      </c>
      <c r="K1954" s="177" t="s">
        <v>6875</v>
      </c>
      <c r="L1954" s="177" t="s">
        <v>857</v>
      </c>
    </row>
    <row r="1955" spans="1:12" ht="67.5" x14ac:dyDescent="0.25">
      <c r="A1955" s="176" t="s">
        <v>15970</v>
      </c>
      <c r="B1955" s="176" t="s">
        <v>15967</v>
      </c>
      <c r="C1955" s="176" t="s">
        <v>15968</v>
      </c>
      <c r="D1955" s="176" t="s">
        <v>15969</v>
      </c>
      <c r="E1955" s="176" t="s">
        <v>15971</v>
      </c>
      <c r="F1955" s="176" t="s">
        <v>15972</v>
      </c>
      <c r="G1955" s="176" t="s">
        <v>7771</v>
      </c>
      <c r="H1955" s="176" t="s">
        <v>15972</v>
      </c>
      <c r="I1955" s="176" t="s">
        <v>6875</v>
      </c>
      <c r="J1955" s="176" t="s">
        <v>6875</v>
      </c>
      <c r="K1955" s="176" t="s">
        <v>6875</v>
      </c>
      <c r="L1955" s="176" t="s">
        <v>857</v>
      </c>
    </row>
    <row r="1956" spans="1:12" ht="45" x14ac:dyDescent="0.25">
      <c r="A1956" s="177" t="s">
        <v>15976</v>
      </c>
      <c r="B1956" s="177" t="s">
        <v>15973</v>
      </c>
      <c r="C1956" s="177" t="s">
        <v>15974</v>
      </c>
      <c r="D1956" s="177" t="s">
        <v>15975</v>
      </c>
      <c r="E1956" s="177" t="s">
        <v>7575</v>
      </c>
      <c r="F1956" s="177" t="s">
        <v>7576</v>
      </c>
      <c r="G1956" s="177" t="s">
        <v>7577</v>
      </c>
      <c r="H1956" s="177" t="s">
        <v>7576</v>
      </c>
      <c r="I1956" s="177" t="s">
        <v>6875</v>
      </c>
      <c r="J1956" s="177" t="s">
        <v>6875</v>
      </c>
      <c r="K1956" s="177" t="s">
        <v>6875</v>
      </c>
      <c r="L1956" s="177" t="s">
        <v>857</v>
      </c>
    </row>
    <row r="1957" spans="1:12" ht="33.75" x14ac:dyDescent="0.25">
      <c r="A1957" s="176" t="s">
        <v>15980</v>
      </c>
      <c r="B1957" s="176" t="s">
        <v>15977</v>
      </c>
      <c r="C1957" s="176" t="s">
        <v>15978</v>
      </c>
      <c r="D1957" s="176" t="s">
        <v>15979</v>
      </c>
      <c r="E1957" s="176" t="s">
        <v>15911</v>
      </c>
      <c r="F1957" s="176" t="s">
        <v>15912</v>
      </c>
      <c r="G1957" s="176" t="s">
        <v>7577</v>
      </c>
      <c r="H1957" s="176" t="s">
        <v>15912</v>
      </c>
      <c r="I1957" s="176" t="s">
        <v>6875</v>
      </c>
      <c r="J1957" s="176" t="s">
        <v>6875</v>
      </c>
      <c r="K1957" s="176" t="s">
        <v>6875</v>
      </c>
      <c r="L1957" s="176" t="s">
        <v>857</v>
      </c>
    </row>
    <row r="1958" spans="1:12" ht="56.25" x14ac:dyDescent="0.25">
      <c r="A1958" s="177" t="s">
        <v>15984</v>
      </c>
      <c r="B1958" s="177" t="s">
        <v>15981</v>
      </c>
      <c r="C1958" s="177" t="s">
        <v>15982</v>
      </c>
      <c r="D1958" s="177" t="s">
        <v>15983</v>
      </c>
      <c r="E1958" s="177" t="s">
        <v>7039</v>
      </c>
      <c r="F1958" s="177" t="s">
        <v>7040</v>
      </c>
      <c r="G1958" s="177" t="s">
        <v>6875</v>
      </c>
      <c r="H1958" s="177" t="s">
        <v>7040</v>
      </c>
      <c r="I1958" s="177" t="s">
        <v>6875</v>
      </c>
      <c r="J1958" s="177" t="s">
        <v>6875</v>
      </c>
      <c r="K1958" s="177" t="s">
        <v>6875</v>
      </c>
      <c r="L1958" s="177" t="s">
        <v>857</v>
      </c>
    </row>
    <row r="1959" spans="1:12" ht="90" x14ac:dyDescent="0.25">
      <c r="A1959" s="176" t="s">
        <v>6875</v>
      </c>
      <c r="B1959" s="176" t="s">
        <v>15985</v>
      </c>
      <c r="C1959" s="176" t="s">
        <v>15986</v>
      </c>
      <c r="D1959" s="176" t="s">
        <v>15987</v>
      </c>
      <c r="E1959" s="176" t="s">
        <v>15988</v>
      </c>
      <c r="F1959" s="176" t="s">
        <v>15989</v>
      </c>
      <c r="G1959" s="176" t="s">
        <v>7721</v>
      </c>
      <c r="H1959" s="176" t="s">
        <v>15989</v>
      </c>
      <c r="I1959" s="176" t="s">
        <v>6875</v>
      </c>
      <c r="J1959" s="176" t="s">
        <v>6875</v>
      </c>
      <c r="K1959" s="176" t="s">
        <v>7092</v>
      </c>
      <c r="L1959" s="176" t="s">
        <v>857</v>
      </c>
    </row>
    <row r="1960" spans="1:12" ht="78.75" x14ac:dyDescent="0.25">
      <c r="A1960" s="177" t="s">
        <v>6875</v>
      </c>
      <c r="B1960" s="177" t="s">
        <v>15990</v>
      </c>
      <c r="C1960" s="177" t="s">
        <v>15991</v>
      </c>
      <c r="D1960" s="177" t="s">
        <v>15992</v>
      </c>
      <c r="E1960" s="177" t="s">
        <v>7265</v>
      </c>
      <c r="F1960" s="177" t="s">
        <v>7266</v>
      </c>
      <c r="G1960" s="177" t="s">
        <v>7267</v>
      </c>
      <c r="H1960" s="177" t="s">
        <v>7268</v>
      </c>
      <c r="I1960" s="177" t="s">
        <v>6875</v>
      </c>
      <c r="J1960" s="177" t="s">
        <v>6875</v>
      </c>
      <c r="K1960" s="177" t="s">
        <v>6875</v>
      </c>
      <c r="L1960" s="177" t="s">
        <v>857</v>
      </c>
    </row>
    <row r="1961" spans="1:12" ht="78.75" x14ac:dyDescent="0.25">
      <c r="A1961" s="176" t="s">
        <v>15996</v>
      </c>
      <c r="B1961" s="176" t="s">
        <v>15993</v>
      </c>
      <c r="C1961" s="176" t="s">
        <v>15994</v>
      </c>
      <c r="D1961" s="176" t="s">
        <v>15995</v>
      </c>
      <c r="E1961" s="176" t="s">
        <v>15997</v>
      </c>
      <c r="F1961" s="176" t="s">
        <v>15998</v>
      </c>
      <c r="G1961" s="176" t="s">
        <v>9311</v>
      </c>
      <c r="H1961" s="176" t="s">
        <v>15998</v>
      </c>
      <c r="I1961" s="176" t="s">
        <v>6875</v>
      </c>
      <c r="J1961" s="176" t="s">
        <v>6875</v>
      </c>
      <c r="K1961" s="176" t="s">
        <v>6875</v>
      </c>
      <c r="L1961" s="176" t="s">
        <v>6917</v>
      </c>
    </row>
    <row r="1962" spans="1:12" ht="33.75" x14ac:dyDescent="0.25">
      <c r="A1962" s="177" t="s">
        <v>16002</v>
      </c>
      <c r="B1962" s="177" t="s">
        <v>15999</v>
      </c>
      <c r="C1962" s="177" t="s">
        <v>16000</v>
      </c>
      <c r="D1962" s="177" t="s">
        <v>16001</v>
      </c>
      <c r="E1962" s="177" t="s">
        <v>7265</v>
      </c>
      <c r="F1962" s="177" t="s">
        <v>7266</v>
      </c>
      <c r="G1962" s="177" t="s">
        <v>7267</v>
      </c>
      <c r="H1962" s="177" t="s">
        <v>7268</v>
      </c>
      <c r="I1962" s="177" t="s">
        <v>6875</v>
      </c>
      <c r="J1962" s="177" t="s">
        <v>6875</v>
      </c>
      <c r="K1962" s="177" t="s">
        <v>6875</v>
      </c>
      <c r="L1962" s="177" t="s">
        <v>857</v>
      </c>
    </row>
    <row r="1963" spans="1:12" ht="90" x14ac:dyDescent="0.25">
      <c r="A1963" s="176" t="s">
        <v>16006</v>
      </c>
      <c r="B1963" s="176" t="s">
        <v>16003</v>
      </c>
      <c r="C1963" s="176" t="s">
        <v>16004</v>
      </c>
      <c r="D1963" s="176" t="s">
        <v>16005</v>
      </c>
      <c r="E1963" s="176" t="s">
        <v>7763</v>
      </c>
      <c r="F1963" s="176" t="s">
        <v>7764</v>
      </c>
      <c r="G1963" s="176" t="s">
        <v>7035</v>
      </c>
      <c r="H1963" s="176" t="s">
        <v>7764</v>
      </c>
      <c r="I1963" s="176" t="s">
        <v>6875</v>
      </c>
      <c r="J1963" s="176" t="s">
        <v>6875</v>
      </c>
      <c r="K1963" s="176" t="s">
        <v>6875</v>
      </c>
      <c r="L1963" s="176" t="s">
        <v>857</v>
      </c>
    </row>
    <row r="1964" spans="1:12" ht="33.75" x14ac:dyDescent="0.25">
      <c r="A1964" s="177" t="s">
        <v>16010</v>
      </c>
      <c r="B1964" s="177" t="s">
        <v>16007</v>
      </c>
      <c r="C1964" s="177" t="s">
        <v>16008</v>
      </c>
      <c r="D1964" s="177" t="s">
        <v>16009</v>
      </c>
      <c r="E1964" s="177" t="s">
        <v>9328</v>
      </c>
      <c r="F1964" s="177" t="s">
        <v>9329</v>
      </c>
      <c r="G1964" s="177" t="s">
        <v>7465</v>
      </c>
      <c r="H1964" s="177" t="s">
        <v>9329</v>
      </c>
      <c r="I1964" s="177" t="s">
        <v>6875</v>
      </c>
      <c r="J1964" s="177" t="s">
        <v>6875</v>
      </c>
      <c r="K1964" s="177" t="s">
        <v>6875</v>
      </c>
      <c r="L1964" s="177" t="s">
        <v>857</v>
      </c>
    </row>
    <row r="1965" spans="1:12" ht="101.25" x14ac:dyDescent="0.25">
      <c r="A1965" s="176" t="s">
        <v>16014</v>
      </c>
      <c r="B1965" s="176" t="s">
        <v>16011</v>
      </c>
      <c r="C1965" s="176" t="s">
        <v>16012</v>
      </c>
      <c r="D1965" s="176" t="s">
        <v>16013</v>
      </c>
      <c r="E1965" s="176" t="s">
        <v>16015</v>
      </c>
      <c r="F1965" s="176" t="s">
        <v>16016</v>
      </c>
      <c r="G1965" s="176" t="s">
        <v>6994</v>
      </c>
      <c r="H1965" s="176" t="s">
        <v>16017</v>
      </c>
      <c r="I1965" s="176" t="s">
        <v>6875</v>
      </c>
      <c r="J1965" s="176" t="s">
        <v>6875</v>
      </c>
      <c r="K1965" s="176" t="s">
        <v>6875</v>
      </c>
      <c r="L1965" s="176" t="s">
        <v>857</v>
      </c>
    </row>
    <row r="1966" spans="1:12" ht="157.5" x14ac:dyDescent="0.25">
      <c r="A1966" s="177" t="s">
        <v>16020</v>
      </c>
      <c r="B1966" s="177" t="s">
        <v>16018</v>
      </c>
      <c r="C1966" s="177" t="s">
        <v>16019</v>
      </c>
      <c r="D1966" s="177" t="s">
        <v>16013</v>
      </c>
      <c r="E1966" s="177" t="s">
        <v>16021</v>
      </c>
      <c r="F1966" s="177" t="s">
        <v>16022</v>
      </c>
      <c r="G1966" s="177" t="s">
        <v>6929</v>
      </c>
      <c r="H1966" s="177" t="s">
        <v>16023</v>
      </c>
      <c r="I1966" s="177" t="s">
        <v>6875</v>
      </c>
      <c r="J1966" s="177" t="s">
        <v>8188</v>
      </c>
      <c r="K1966" s="177" t="s">
        <v>6875</v>
      </c>
      <c r="L1966" s="177" t="s">
        <v>6884</v>
      </c>
    </row>
    <row r="1967" spans="1:12" ht="56.25" x14ac:dyDescent="0.25">
      <c r="A1967" s="176" t="s">
        <v>6875</v>
      </c>
      <c r="B1967" s="176" t="s">
        <v>16024</v>
      </c>
      <c r="C1967" s="176" t="s">
        <v>16025</v>
      </c>
      <c r="D1967" s="176" t="s">
        <v>6875</v>
      </c>
      <c r="E1967" s="176" t="s">
        <v>7201</v>
      </c>
      <c r="F1967" s="176" t="s">
        <v>7202</v>
      </c>
      <c r="G1967" s="176" t="s">
        <v>6994</v>
      </c>
      <c r="H1967" s="176" t="s">
        <v>7203</v>
      </c>
      <c r="I1967" s="176" t="s">
        <v>6875</v>
      </c>
      <c r="J1967" s="176" t="s">
        <v>6875</v>
      </c>
      <c r="K1967" s="176" t="s">
        <v>6931</v>
      </c>
      <c r="L1967" s="176" t="s">
        <v>857</v>
      </c>
    </row>
    <row r="1968" spans="1:12" ht="90" x14ac:dyDescent="0.25">
      <c r="A1968" s="177" t="s">
        <v>16028</v>
      </c>
      <c r="B1968" s="177" t="s">
        <v>16026</v>
      </c>
      <c r="C1968" s="177" t="s">
        <v>16027</v>
      </c>
      <c r="D1968" s="177" t="s">
        <v>6875</v>
      </c>
      <c r="E1968" s="177" t="s">
        <v>6992</v>
      </c>
      <c r="F1968" s="177" t="s">
        <v>6993</v>
      </c>
      <c r="G1968" s="177" t="s">
        <v>6994</v>
      </c>
      <c r="H1968" s="177" t="s">
        <v>6995</v>
      </c>
      <c r="I1968" s="177" t="s">
        <v>6875</v>
      </c>
      <c r="J1968" s="177" t="s">
        <v>6875</v>
      </c>
      <c r="K1968" s="177" t="s">
        <v>6875</v>
      </c>
      <c r="L1968" s="177" t="s">
        <v>857</v>
      </c>
    </row>
    <row r="1969" spans="1:12" ht="56.25" x14ac:dyDescent="0.25">
      <c r="A1969" s="176" t="s">
        <v>16032</v>
      </c>
      <c r="B1969" s="176" t="s">
        <v>16029</v>
      </c>
      <c r="C1969" s="176" t="s">
        <v>16030</v>
      </c>
      <c r="D1969" s="176" t="s">
        <v>16031</v>
      </c>
      <c r="E1969" s="176" t="s">
        <v>12512</v>
      </c>
      <c r="F1969" s="176" t="s">
        <v>12513</v>
      </c>
      <c r="G1969" s="176" t="s">
        <v>7028</v>
      </c>
      <c r="H1969" s="176" t="s">
        <v>12513</v>
      </c>
      <c r="I1969" s="176" t="s">
        <v>6875</v>
      </c>
      <c r="J1969" s="176" t="s">
        <v>6875</v>
      </c>
      <c r="K1969" s="176" t="s">
        <v>6875</v>
      </c>
      <c r="L1969" s="176" t="s">
        <v>857</v>
      </c>
    </row>
    <row r="1970" spans="1:12" ht="135" x14ac:dyDescent="0.25">
      <c r="A1970" s="177" t="s">
        <v>16036</v>
      </c>
      <c r="B1970" s="177" t="s">
        <v>16033</v>
      </c>
      <c r="C1970" s="177" t="s">
        <v>16034</v>
      </c>
      <c r="D1970" s="177" t="s">
        <v>16035</v>
      </c>
      <c r="E1970" s="177" t="s">
        <v>15581</v>
      </c>
      <c r="F1970" s="177" t="s">
        <v>16037</v>
      </c>
      <c r="G1970" s="177" t="s">
        <v>8186</v>
      </c>
      <c r="H1970" s="177" t="s">
        <v>16038</v>
      </c>
      <c r="I1970" s="177" t="s">
        <v>6875</v>
      </c>
      <c r="J1970" s="177" t="s">
        <v>6875</v>
      </c>
      <c r="K1970" s="177" t="s">
        <v>6875</v>
      </c>
      <c r="L1970" s="177" t="s">
        <v>857</v>
      </c>
    </row>
    <row r="1971" spans="1:12" ht="78.75" x14ac:dyDescent="0.25">
      <c r="A1971" s="176" t="s">
        <v>16042</v>
      </c>
      <c r="B1971" s="176" t="s">
        <v>16039</v>
      </c>
      <c r="C1971" s="176" t="s">
        <v>16040</v>
      </c>
      <c r="D1971" s="176" t="s">
        <v>16041</v>
      </c>
      <c r="E1971" s="176" t="s">
        <v>16043</v>
      </c>
      <c r="F1971" s="176" t="s">
        <v>16044</v>
      </c>
      <c r="G1971" s="176" t="s">
        <v>7097</v>
      </c>
      <c r="H1971" s="176" t="s">
        <v>16045</v>
      </c>
      <c r="I1971" s="176" t="s">
        <v>6875</v>
      </c>
      <c r="J1971" s="176" t="s">
        <v>6875</v>
      </c>
      <c r="K1971" s="176" t="s">
        <v>6875</v>
      </c>
      <c r="L1971" s="176" t="s">
        <v>857</v>
      </c>
    </row>
    <row r="1972" spans="1:12" ht="33.75" x14ac:dyDescent="0.25">
      <c r="A1972" s="177" t="s">
        <v>16049</v>
      </c>
      <c r="B1972" s="177" t="s">
        <v>16046</v>
      </c>
      <c r="C1972" s="177" t="s">
        <v>16047</v>
      </c>
      <c r="D1972" s="177" t="s">
        <v>16048</v>
      </c>
      <c r="E1972" s="177" t="s">
        <v>9444</v>
      </c>
      <c r="F1972" s="177" t="s">
        <v>9445</v>
      </c>
      <c r="G1972" s="177" t="s">
        <v>7035</v>
      </c>
      <c r="H1972" s="177" t="s">
        <v>9445</v>
      </c>
      <c r="I1972" s="177" t="s">
        <v>6875</v>
      </c>
      <c r="J1972" s="177" t="s">
        <v>6875</v>
      </c>
      <c r="K1972" s="177" t="s">
        <v>6875</v>
      </c>
      <c r="L1972" s="177" t="s">
        <v>6917</v>
      </c>
    </row>
    <row r="1973" spans="1:12" ht="22.5" x14ac:dyDescent="0.25">
      <c r="A1973" s="176" t="s">
        <v>16053</v>
      </c>
      <c r="B1973" s="176" t="s">
        <v>16050</v>
      </c>
      <c r="C1973" s="176" t="s">
        <v>16051</v>
      </c>
      <c r="D1973" s="176" t="s">
        <v>16052</v>
      </c>
      <c r="E1973" s="176" t="s">
        <v>7914</v>
      </c>
      <c r="F1973" s="176" t="s">
        <v>7915</v>
      </c>
      <c r="G1973" s="176" t="s">
        <v>7028</v>
      </c>
      <c r="H1973" s="176" t="s">
        <v>7915</v>
      </c>
      <c r="I1973" s="176" t="s">
        <v>6875</v>
      </c>
      <c r="J1973" s="176" t="s">
        <v>6875</v>
      </c>
      <c r="K1973" s="176" t="s">
        <v>6875</v>
      </c>
      <c r="L1973" s="176" t="s">
        <v>6917</v>
      </c>
    </row>
    <row r="1974" spans="1:12" ht="45" x14ac:dyDescent="0.25">
      <c r="A1974" s="177" t="s">
        <v>947</v>
      </c>
      <c r="B1974" s="177" t="s">
        <v>16054</v>
      </c>
      <c r="C1974" s="177" t="s">
        <v>16055</v>
      </c>
      <c r="D1974" s="177" t="s">
        <v>948</v>
      </c>
      <c r="E1974" s="177" t="s">
        <v>8184</v>
      </c>
      <c r="F1974" s="177" t="s">
        <v>16056</v>
      </c>
      <c r="G1974" s="177" t="s">
        <v>8186</v>
      </c>
      <c r="H1974" s="177" t="s">
        <v>16057</v>
      </c>
      <c r="I1974" s="177" t="s">
        <v>6875</v>
      </c>
      <c r="J1974" s="177" t="s">
        <v>6875</v>
      </c>
      <c r="K1974" s="177" t="s">
        <v>6875</v>
      </c>
      <c r="L1974" s="177" t="s">
        <v>857</v>
      </c>
    </row>
    <row r="1975" spans="1:12" ht="90" x14ac:dyDescent="0.25">
      <c r="A1975" s="176" t="s">
        <v>16061</v>
      </c>
      <c r="B1975" s="176" t="s">
        <v>16058</v>
      </c>
      <c r="C1975" s="176" t="s">
        <v>16059</v>
      </c>
      <c r="D1975" s="176" t="s">
        <v>16060</v>
      </c>
      <c r="E1975" s="176" t="s">
        <v>8437</v>
      </c>
      <c r="F1975" s="176" t="s">
        <v>16062</v>
      </c>
      <c r="G1975" s="176" t="s">
        <v>7111</v>
      </c>
      <c r="H1975" s="176" t="s">
        <v>16063</v>
      </c>
      <c r="I1975" s="176" t="s">
        <v>6875</v>
      </c>
      <c r="J1975" s="176" t="s">
        <v>6875</v>
      </c>
      <c r="K1975" s="176" t="s">
        <v>6875</v>
      </c>
      <c r="L1975" s="176" t="s">
        <v>857</v>
      </c>
    </row>
    <row r="1976" spans="1:12" ht="157.5" x14ac:dyDescent="0.25">
      <c r="A1976" s="177" t="s">
        <v>16066</v>
      </c>
      <c r="B1976" s="177" t="s">
        <v>16064</v>
      </c>
      <c r="C1976" s="177" t="s">
        <v>16065</v>
      </c>
      <c r="D1976" s="177" t="s">
        <v>6875</v>
      </c>
      <c r="E1976" s="177" t="s">
        <v>6992</v>
      </c>
      <c r="F1976" s="177" t="s">
        <v>6993</v>
      </c>
      <c r="G1976" s="177" t="s">
        <v>6994</v>
      </c>
      <c r="H1976" s="177" t="s">
        <v>6995</v>
      </c>
      <c r="I1976" s="177" t="s">
        <v>6875</v>
      </c>
      <c r="J1976" s="177" t="s">
        <v>6875</v>
      </c>
      <c r="K1976" s="177" t="s">
        <v>6875</v>
      </c>
      <c r="L1976" s="177" t="s">
        <v>857</v>
      </c>
    </row>
    <row r="1977" spans="1:12" ht="90" x14ac:dyDescent="0.25">
      <c r="A1977" s="176" t="s">
        <v>16014</v>
      </c>
      <c r="B1977" s="176" t="s">
        <v>16067</v>
      </c>
      <c r="C1977" s="176" t="s">
        <v>16068</v>
      </c>
      <c r="D1977" s="176" t="s">
        <v>16013</v>
      </c>
      <c r="E1977" s="176" t="s">
        <v>16069</v>
      </c>
      <c r="F1977" s="176" t="s">
        <v>16070</v>
      </c>
      <c r="G1977" s="176" t="s">
        <v>6994</v>
      </c>
      <c r="H1977" s="176" t="s">
        <v>16071</v>
      </c>
      <c r="I1977" s="176" t="s">
        <v>6875</v>
      </c>
      <c r="J1977" s="176" t="s">
        <v>6875</v>
      </c>
      <c r="K1977" s="176" t="s">
        <v>6875</v>
      </c>
      <c r="L1977" s="176" t="s">
        <v>857</v>
      </c>
    </row>
    <row r="1978" spans="1:12" ht="56.25" x14ac:dyDescent="0.25">
      <c r="A1978" s="177" t="s">
        <v>16075</v>
      </c>
      <c r="B1978" s="177" t="s">
        <v>16072</v>
      </c>
      <c r="C1978" s="177" t="s">
        <v>16073</v>
      </c>
      <c r="D1978" s="177" t="s">
        <v>16074</v>
      </c>
      <c r="E1978" s="177" t="s">
        <v>9851</v>
      </c>
      <c r="F1978" s="177" t="s">
        <v>12507</v>
      </c>
      <c r="G1978" s="177" t="s">
        <v>7154</v>
      </c>
      <c r="H1978" s="177" t="s">
        <v>12507</v>
      </c>
      <c r="I1978" s="177" t="s">
        <v>6875</v>
      </c>
      <c r="J1978" s="177" t="s">
        <v>6875</v>
      </c>
      <c r="K1978" s="177" t="s">
        <v>6875</v>
      </c>
      <c r="L1978" s="177" t="s">
        <v>857</v>
      </c>
    </row>
    <row r="1979" spans="1:12" ht="45" x14ac:dyDescent="0.25">
      <c r="A1979" s="176" t="s">
        <v>16079</v>
      </c>
      <c r="B1979" s="176" t="s">
        <v>16076</v>
      </c>
      <c r="C1979" s="176" t="s">
        <v>16077</v>
      </c>
      <c r="D1979" s="176" t="s">
        <v>16078</v>
      </c>
      <c r="E1979" s="176" t="s">
        <v>16080</v>
      </c>
      <c r="F1979" s="176" t="s">
        <v>16081</v>
      </c>
      <c r="G1979" s="176" t="s">
        <v>7750</v>
      </c>
      <c r="H1979" s="176" t="s">
        <v>16081</v>
      </c>
      <c r="I1979" s="176" t="s">
        <v>6875</v>
      </c>
      <c r="J1979" s="176" t="s">
        <v>6875</v>
      </c>
      <c r="K1979" s="176" t="s">
        <v>6875</v>
      </c>
      <c r="L1979" s="176" t="s">
        <v>857</v>
      </c>
    </row>
    <row r="1980" spans="1:12" ht="56.25" x14ac:dyDescent="0.25">
      <c r="A1980" s="177" t="s">
        <v>6875</v>
      </c>
      <c r="B1980" s="177" t="s">
        <v>16082</v>
      </c>
      <c r="C1980" s="177" t="s">
        <v>16083</v>
      </c>
      <c r="D1980" s="177" t="s">
        <v>16084</v>
      </c>
      <c r="E1980" s="177" t="s">
        <v>8158</v>
      </c>
      <c r="F1980" s="177" t="s">
        <v>8159</v>
      </c>
      <c r="G1980" s="177" t="s">
        <v>7618</v>
      </c>
      <c r="H1980" s="177" t="s">
        <v>8160</v>
      </c>
      <c r="I1980" s="177" t="s">
        <v>6875</v>
      </c>
      <c r="J1980" s="177" t="s">
        <v>6875</v>
      </c>
      <c r="K1980" s="177" t="s">
        <v>6875</v>
      </c>
      <c r="L1980" s="177" t="s">
        <v>857</v>
      </c>
    </row>
    <row r="1981" spans="1:12" ht="33.75" x14ac:dyDescent="0.25">
      <c r="A1981" s="176" t="s">
        <v>16088</v>
      </c>
      <c r="B1981" s="176" t="s">
        <v>16085</v>
      </c>
      <c r="C1981" s="176" t="s">
        <v>16086</v>
      </c>
      <c r="D1981" s="176" t="s">
        <v>16087</v>
      </c>
      <c r="E1981" s="176" t="s">
        <v>7026</v>
      </c>
      <c r="F1981" s="176" t="s">
        <v>7027</v>
      </c>
      <c r="G1981" s="176" t="s">
        <v>7028</v>
      </c>
      <c r="H1981" s="176" t="s">
        <v>7027</v>
      </c>
      <c r="I1981" s="176" t="s">
        <v>6875</v>
      </c>
      <c r="J1981" s="176" t="s">
        <v>6875</v>
      </c>
      <c r="K1981" s="176" t="s">
        <v>6875</v>
      </c>
      <c r="L1981" s="176" t="s">
        <v>857</v>
      </c>
    </row>
    <row r="1982" spans="1:12" ht="33.75" x14ac:dyDescent="0.25">
      <c r="A1982" s="177" t="s">
        <v>16092</v>
      </c>
      <c r="B1982" s="177" t="s">
        <v>16089</v>
      </c>
      <c r="C1982" s="177" t="s">
        <v>16090</v>
      </c>
      <c r="D1982" s="177" t="s">
        <v>16091</v>
      </c>
      <c r="E1982" s="177" t="s">
        <v>9665</v>
      </c>
      <c r="F1982" s="177" t="s">
        <v>9666</v>
      </c>
      <c r="G1982" s="177" t="s">
        <v>7028</v>
      </c>
      <c r="H1982" s="177" t="s">
        <v>9666</v>
      </c>
      <c r="I1982" s="177" t="s">
        <v>6875</v>
      </c>
      <c r="J1982" s="177" t="s">
        <v>6875</v>
      </c>
      <c r="K1982" s="177" t="s">
        <v>6875</v>
      </c>
      <c r="L1982" s="177" t="s">
        <v>857</v>
      </c>
    </row>
    <row r="1983" spans="1:12" ht="22.5" x14ac:dyDescent="0.25">
      <c r="A1983" s="176" t="s">
        <v>16096</v>
      </c>
      <c r="B1983" s="176" t="s">
        <v>16093</v>
      </c>
      <c r="C1983" s="176" t="s">
        <v>16094</v>
      </c>
      <c r="D1983" s="176" t="s">
        <v>16095</v>
      </c>
      <c r="E1983" s="176" t="s">
        <v>7463</v>
      </c>
      <c r="F1983" s="176" t="s">
        <v>7464</v>
      </c>
      <c r="G1983" s="176" t="s">
        <v>7465</v>
      </c>
      <c r="H1983" s="176" t="s">
        <v>7464</v>
      </c>
      <c r="I1983" s="176" t="s">
        <v>6875</v>
      </c>
      <c r="J1983" s="176" t="s">
        <v>6875</v>
      </c>
      <c r="K1983" s="176" t="s">
        <v>6875</v>
      </c>
      <c r="L1983" s="176" t="s">
        <v>857</v>
      </c>
    </row>
    <row r="1984" spans="1:12" ht="45" x14ac:dyDescent="0.25">
      <c r="A1984" s="177" t="s">
        <v>16100</v>
      </c>
      <c r="B1984" s="177" t="s">
        <v>16097</v>
      </c>
      <c r="C1984" s="177" t="s">
        <v>16098</v>
      </c>
      <c r="D1984" s="177" t="s">
        <v>16099</v>
      </c>
      <c r="E1984" s="177" t="s">
        <v>9468</v>
      </c>
      <c r="F1984" s="177" t="s">
        <v>9469</v>
      </c>
      <c r="G1984" s="177" t="s">
        <v>6994</v>
      </c>
      <c r="H1984" s="177" t="s">
        <v>9469</v>
      </c>
      <c r="I1984" s="177" t="s">
        <v>6875</v>
      </c>
      <c r="J1984" s="177" t="s">
        <v>6875</v>
      </c>
      <c r="K1984" s="177" t="s">
        <v>6875</v>
      </c>
      <c r="L1984" s="177" t="s">
        <v>857</v>
      </c>
    </row>
    <row r="1985" spans="1:12" ht="56.25" x14ac:dyDescent="0.25">
      <c r="A1985" s="176" t="s">
        <v>16104</v>
      </c>
      <c r="B1985" s="176" t="s">
        <v>16101</v>
      </c>
      <c r="C1985" s="176" t="s">
        <v>16102</v>
      </c>
      <c r="D1985" s="176" t="s">
        <v>16103</v>
      </c>
      <c r="E1985" s="176" t="s">
        <v>7039</v>
      </c>
      <c r="F1985" s="176" t="s">
        <v>7040</v>
      </c>
      <c r="G1985" s="176" t="s">
        <v>6875</v>
      </c>
      <c r="H1985" s="176" t="s">
        <v>7040</v>
      </c>
      <c r="I1985" s="176" t="s">
        <v>6875</v>
      </c>
      <c r="J1985" s="176" t="s">
        <v>6875</v>
      </c>
      <c r="K1985" s="176" t="s">
        <v>6875</v>
      </c>
      <c r="L1985" s="176" t="s">
        <v>857</v>
      </c>
    </row>
    <row r="1986" spans="1:12" ht="33.75" x14ac:dyDescent="0.25">
      <c r="A1986" s="177" t="s">
        <v>16108</v>
      </c>
      <c r="B1986" s="177" t="s">
        <v>16105</v>
      </c>
      <c r="C1986" s="177" t="s">
        <v>16106</v>
      </c>
      <c r="D1986" s="177" t="s">
        <v>16107</v>
      </c>
      <c r="E1986" s="177" t="s">
        <v>7463</v>
      </c>
      <c r="F1986" s="177" t="s">
        <v>7464</v>
      </c>
      <c r="G1986" s="177" t="s">
        <v>7465</v>
      </c>
      <c r="H1986" s="177" t="s">
        <v>7464</v>
      </c>
      <c r="I1986" s="177" t="s">
        <v>6875</v>
      </c>
      <c r="J1986" s="177" t="s">
        <v>6875</v>
      </c>
      <c r="K1986" s="177" t="s">
        <v>6875</v>
      </c>
      <c r="L1986" s="177" t="s">
        <v>857</v>
      </c>
    </row>
    <row r="1987" spans="1:12" ht="67.5" x14ac:dyDescent="0.25">
      <c r="A1987" s="176" t="s">
        <v>16112</v>
      </c>
      <c r="B1987" s="176" t="s">
        <v>16109</v>
      </c>
      <c r="C1987" s="176" t="s">
        <v>16110</v>
      </c>
      <c r="D1987" s="176" t="s">
        <v>16111</v>
      </c>
      <c r="E1987" s="176" t="s">
        <v>7039</v>
      </c>
      <c r="F1987" s="176" t="s">
        <v>7040</v>
      </c>
      <c r="G1987" s="176" t="s">
        <v>6875</v>
      </c>
      <c r="H1987" s="176" t="s">
        <v>7040</v>
      </c>
      <c r="I1987" s="176" t="s">
        <v>6875</v>
      </c>
      <c r="J1987" s="176" t="s">
        <v>6875</v>
      </c>
      <c r="K1987" s="176" t="s">
        <v>6875</v>
      </c>
      <c r="L1987" s="176" t="s">
        <v>857</v>
      </c>
    </row>
    <row r="1988" spans="1:12" ht="33.75" x14ac:dyDescent="0.25">
      <c r="A1988" s="177" t="s">
        <v>16116</v>
      </c>
      <c r="B1988" s="177" t="s">
        <v>16113</v>
      </c>
      <c r="C1988" s="177" t="s">
        <v>16114</v>
      </c>
      <c r="D1988" s="177" t="s">
        <v>16115</v>
      </c>
      <c r="E1988" s="177" t="s">
        <v>7463</v>
      </c>
      <c r="F1988" s="177" t="s">
        <v>7464</v>
      </c>
      <c r="G1988" s="177" t="s">
        <v>7465</v>
      </c>
      <c r="H1988" s="177" t="s">
        <v>7464</v>
      </c>
      <c r="I1988" s="177" t="s">
        <v>6875</v>
      </c>
      <c r="J1988" s="177" t="s">
        <v>6875</v>
      </c>
      <c r="K1988" s="177" t="s">
        <v>6875</v>
      </c>
      <c r="L1988" s="177" t="s">
        <v>857</v>
      </c>
    </row>
    <row r="1989" spans="1:12" ht="56.25" x14ac:dyDescent="0.25">
      <c r="A1989" s="176" t="s">
        <v>16120</v>
      </c>
      <c r="B1989" s="176" t="s">
        <v>16117</v>
      </c>
      <c r="C1989" s="176" t="s">
        <v>16118</v>
      </c>
      <c r="D1989" s="176" t="s">
        <v>16119</v>
      </c>
      <c r="E1989" s="176" t="s">
        <v>9067</v>
      </c>
      <c r="F1989" s="176" t="s">
        <v>9068</v>
      </c>
      <c r="G1989" s="176" t="s">
        <v>7028</v>
      </c>
      <c r="H1989" s="176" t="s">
        <v>9068</v>
      </c>
      <c r="I1989" s="176" t="s">
        <v>6875</v>
      </c>
      <c r="J1989" s="176" t="s">
        <v>6875</v>
      </c>
      <c r="K1989" s="176" t="s">
        <v>6875</v>
      </c>
      <c r="L1989" s="176" t="s">
        <v>857</v>
      </c>
    </row>
    <row r="1990" spans="1:12" ht="45" x14ac:dyDescent="0.25">
      <c r="A1990" s="177" t="s">
        <v>16124</v>
      </c>
      <c r="B1990" s="177" t="s">
        <v>16121</v>
      </c>
      <c r="C1990" s="177" t="s">
        <v>16122</v>
      </c>
      <c r="D1990" s="177" t="s">
        <v>16123</v>
      </c>
      <c r="E1990" s="177" t="s">
        <v>8178</v>
      </c>
      <c r="F1990" s="177" t="s">
        <v>8179</v>
      </c>
      <c r="G1990" s="177" t="s">
        <v>7028</v>
      </c>
      <c r="H1990" s="177" t="s">
        <v>8179</v>
      </c>
      <c r="I1990" s="177" t="s">
        <v>6875</v>
      </c>
      <c r="J1990" s="177" t="s">
        <v>6875</v>
      </c>
      <c r="K1990" s="177" t="s">
        <v>6875</v>
      </c>
      <c r="L1990" s="177" t="s">
        <v>857</v>
      </c>
    </row>
    <row r="1991" spans="1:12" ht="33.75" x14ac:dyDescent="0.25">
      <c r="A1991" s="176" t="s">
        <v>16128</v>
      </c>
      <c r="B1991" s="176" t="s">
        <v>16125</v>
      </c>
      <c r="C1991" s="176" t="s">
        <v>16126</v>
      </c>
      <c r="D1991" s="176" t="s">
        <v>16127</v>
      </c>
      <c r="E1991" s="176" t="s">
        <v>16129</v>
      </c>
      <c r="F1991" s="176" t="s">
        <v>16130</v>
      </c>
      <c r="G1991" s="176" t="s">
        <v>7465</v>
      </c>
      <c r="H1991" s="176" t="s">
        <v>16130</v>
      </c>
      <c r="I1991" s="176" t="s">
        <v>6875</v>
      </c>
      <c r="J1991" s="176" t="s">
        <v>6875</v>
      </c>
      <c r="K1991" s="176" t="s">
        <v>6875</v>
      </c>
      <c r="L1991" s="176" t="s">
        <v>857</v>
      </c>
    </row>
    <row r="1992" spans="1:12" ht="337.5" x14ac:dyDescent="0.25">
      <c r="A1992" s="177" t="s">
        <v>6875</v>
      </c>
      <c r="B1992" s="177" t="s">
        <v>16131</v>
      </c>
      <c r="C1992" s="177" t="s">
        <v>16132</v>
      </c>
      <c r="D1992" s="177" t="s">
        <v>16133</v>
      </c>
      <c r="E1992" s="177" t="s">
        <v>16134</v>
      </c>
      <c r="F1992" s="177" t="s">
        <v>16135</v>
      </c>
      <c r="G1992" s="177" t="s">
        <v>8297</v>
      </c>
      <c r="H1992" s="177" t="s">
        <v>16136</v>
      </c>
      <c r="I1992" s="177" t="s">
        <v>6875</v>
      </c>
      <c r="J1992" s="177" t="s">
        <v>6875</v>
      </c>
      <c r="K1992" s="177" t="s">
        <v>6875</v>
      </c>
      <c r="L1992" s="177" t="s">
        <v>857</v>
      </c>
    </row>
    <row r="1993" spans="1:12" ht="78.75" x14ac:dyDescent="0.25">
      <c r="A1993" s="176" t="s">
        <v>16140</v>
      </c>
      <c r="B1993" s="176" t="s">
        <v>16137</v>
      </c>
      <c r="C1993" s="176" t="s">
        <v>16138</v>
      </c>
      <c r="D1993" s="176" t="s">
        <v>16139</v>
      </c>
      <c r="E1993" s="176" t="s">
        <v>7039</v>
      </c>
      <c r="F1993" s="176" t="s">
        <v>7040</v>
      </c>
      <c r="G1993" s="176" t="s">
        <v>6875</v>
      </c>
      <c r="H1993" s="176" t="s">
        <v>7040</v>
      </c>
      <c r="I1993" s="176" t="s">
        <v>6875</v>
      </c>
      <c r="J1993" s="176" t="s">
        <v>6875</v>
      </c>
      <c r="K1993" s="176" t="s">
        <v>6875</v>
      </c>
      <c r="L1993" s="176" t="s">
        <v>857</v>
      </c>
    </row>
    <row r="1994" spans="1:12" ht="146.25" x14ac:dyDescent="0.25">
      <c r="A1994" s="177" t="s">
        <v>16144</v>
      </c>
      <c r="B1994" s="177" t="s">
        <v>16141</v>
      </c>
      <c r="C1994" s="177" t="s">
        <v>16142</v>
      </c>
      <c r="D1994" s="177" t="s">
        <v>16143</v>
      </c>
      <c r="E1994" s="177" t="s">
        <v>7763</v>
      </c>
      <c r="F1994" s="177" t="s">
        <v>7764</v>
      </c>
      <c r="G1994" s="177" t="s">
        <v>7035</v>
      </c>
      <c r="H1994" s="177" t="s">
        <v>7764</v>
      </c>
      <c r="I1994" s="177" t="s">
        <v>6875</v>
      </c>
      <c r="J1994" s="177" t="s">
        <v>6875</v>
      </c>
      <c r="K1994" s="177" t="s">
        <v>6875</v>
      </c>
      <c r="L1994" s="177" t="s">
        <v>857</v>
      </c>
    </row>
    <row r="1995" spans="1:12" ht="45" x14ac:dyDescent="0.25">
      <c r="A1995" s="176" t="s">
        <v>16148</v>
      </c>
      <c r="B1995" s="176" t="s">
        <v>16145</v>
      </c>
      <c r="C1995" s="176" t="s">
        <v>16146</v>
      </c>
      <c r="D1995" s="176" t="s">
        <v>16147</v>
      </c>
      <c r="E1995" s="176" t="s">
        <v>9067</v>
      </c>
      <c r="F1995" s="176" t="s">
        <v>9068</v>
      </c>
      <c r="G1995" s="176" t="s">
        <v>7028</v>
      </c>
      <c r="H1995" s="176" t="s">
        <v>9068</v>
      </c>
      <c r="I1995" s="176" t="s">
        <v>6875</v>
      </c>
      <c r="J1995" s="176" t="s">
        <v>6875</v>
      </c>
      <c r="K1995" s="176" t="s">
        <v>6875</v>
      </c>
      <c r="L1995" s="176" t="s">
        <v>857</v>
      </c>
    </row>
    <row r="1996" spans="1:12" ht="90" x14ac:dyDescent="0.25">
      <c r="A1996" s="177" t="s">
        <v>16152</v>
      </c>
      <c r="B1996" s="177" t="s">
        <v>16149</v>
      </c>
      <c r="C1996" s="177" t="s">
        <v>16150</v>
      </c>
      <c r="D1996" s="177" t="s">
        <v>16151</v>
      </c>
      <c r="E1996" s="177" t="s">
        <v>9328</v>
      </c>
      <c r="F1996" s="177" t="s">
        <v>9329</v>
      </c>
      <c r="G1996" s="177" t="s">
        <v>7465</v>
      </c>
      <c r="H1996" s="177" t="s">
        <v>9329</v>
      </c>
      <c r="I1996" s="177" t="s">
        <v>6875</v>
      </c>
      <c r="J1996" s="177" t="s">
        <v>6875</v>
      </c>
      <c r="K1996" s="177" t="s">
        <v>6875</v>
      </c>
      <c r="L1996" s="177" t="s">
        <v>857</v>
      </c>
    </row>
    <row r="1997" spans="1:12" ht="112.5" x14ac:dyDescent="0.25">
      <c r="A1997" s="176" t="s">
        <v>16156</v>
      </c>
      <c r="B1997" s="176" t="s">
        <v>16153</v>
      </c>
      <c r="C1997" s="176" t="s">
        <v>16154</v>
      </c>
      <c r="D1997" s="176" t="s">
        <v>16155</v>
      </c>
      <c r="E1997" s="176" t="s">
        <v>7026</v>
      </c>
      <c r="F1997" s="176" t="s">
        <v>7027</v>
      </c>
      <c r="G1997" s="176" t="s">
        <v>7028</v>
      </c>
      <c r="H1997" s="176" t="s">
        <v>7027</v>
      </c>
      <c r="I1997" s="176" t="s">
        <v>6875</v>
      </c>
      <c r="J1997" s="176" t="s">
        <v>6875</v>
      </c>
      <c r="K1997" s="176" t="s">
        <v>6875</v>
      </c>
      <c r="L1997" s="176" t="s">
        <v>857</v>
      </c>
    </row>
    <row r="1998" spans="1:12" ht="33.75" x14ac:dyDescent="0.25">
      <c r="A1998" s="177" t="s">
        <v>16160</v>
      </c>
      <c r="B1998" s="177" t="s">
        <v>16157</v>
      </c>
      <c r="C1998" s="177" t="s">
        <v>16158</v>
      </c>
      <c r="D1998" s="177" t="s">
        <v>16159</v>
      </c>
      <c r="E1998" s="177" t="s">
        <v>7589</v>
      </c>
      <c r="F1998" s="177" t="s">
        <v>7590</v>
      </c>
      <c r="G1998" s="177" t="s">
        <v>7591</v>
      </c>
      <c r="H1998" s="177" t="s">
        <v>7590</v>
      </c>
      <c r="I1998" s="177" t="s">
        <v>6875</v>
      </c>
      <c r="J1998" s="177" t="s">
        <v>6875</v>
      </c>
      <c r="K1998" s="177" t="s">
        <v>6875</v>
      </c>
      <c r="L1998" s="177" t="s">
        <v>857</v>
      </c>
    </row>
    <row r="1999" spans="1:12" ht="123.75" x14ac:dyDescent="0.25">
      <c r="A1999" s="176" t="s">
        <v>16164</v>
      </c>
      <c r="B1999" s="176" t="s">
        <v>16161</v>
      </c>
      <c r="C1999" s="176" t="s">
        <v>16162</v>
      </c>
      <c r="D1999" s="176" t="s">
        <v>16163</v>
      </c>
      <c r="E1999" s="176" t="s">
        <v>8061</v>
      </c>
      <c r="F1999" s="176" t="s">
        <v>8062</v>
      </c>
      <c r="G1999" s="176" t="s">
        <v>7618</v>
      </c>
      <c r="H1999" s="176" t="s">
        <v>8062</v>
      </c>
      <c r="I1999" s="176" t="s">
        <v>6875</v>
      </c>
      <c r="J1999" s="176" t="s">
        <v>6875</v>
      </c>
      <c r="K1999" s="176" t="s">
        <v>6875</v>
      </c>
      <c r="L1999" s="176" t="s">
        <v>857</v>
      </c>
    </row>
    <row r="2000" spans="1:12" ht="168.75" x14ac:dyDescent="0.25">
      <c r="A2000" s="177" t="s">
        <v>6875</v>
      </c>
      <c r="B2000" s="177" t="s">
        <v>16165</v>
      </c>
      <c r="C2000" s="177" t="s">
        <v>16166</v>
      </c>
      <c r="D2000" s="177" t="s">
        <v>16167</v>
      </c>
      <c r="E2000" s="177" t="s">
        <v>7589</v>
      </c>
      <c r="F2000" s="177" t="s">
        <v>7590</v>
      </c>
      <c r="G2000" s="177" t="s">
        <v>7591</v>
      </c>
      <c r="H2000" s="177" t="s">
        <v>7590</v>
      </c>
      <c r="I2000" s="177" t="s">
        <v>6875</v>
      </c>
      <c r="J2000" s="177" t="s">
        <v>6875</v>
      </c>
      <c r="K2000" s="177" t="s">
        <v>6875</v>
      </c>
      <c r="L2000" s="177" t="s">
        <v>857</v>
      </c>
    </row>
    <row r="2001" spans="1:12" ht="90" x14ac:dyDescent="0.25">
      <c r="A2001" s="176" t="s">
        <v>6875</v>
      </c>
      <c r="B2001" s="176" t="s">
        <v>16168</v>
      </c>
      <c r="C2001" s="176" t="s">
        <v>16169</v>
      </c>
      <c r="D2001" s="176" t="s">
        <v>16170</v>
      </c>
      <c r="E2001" s="176" t="s">
        <v>7039</v>
      </c>
      <c r="F2001" s="176" t="s">
        <v>7040</v>
      </c>
      <c r="G2001" s="176" t="s">
        <v>6875</v>
      </c>
      <c r="H2001" s="176" t="s">
        <v>7040</v>
      </c>
      <c r="I2001" s="176" t="s">
        <v>6875</v>
      </c>
      <c r="J2001" s="176" t="s">
        <v>6875</v>
      </c>
      <c r="K2001" s="176" t="s">
        <v>6875</v>
      </c>
      <c r="L2001" s="176" t="s">
        <v>857</v>
      </c>
    </row>
    <row r="2002" spans="1:12" ht="67.5" x14ac:dyDescent="0.25">
      <c r="A2002" s="177" t="s">
        <v>16174</v>
      </c>
      <c r="B2002" s="177" t="s">
        <v>16171</v>
      </c>
      <c r="C2002" s="177" t="s">
        <v>16172</v>
      </c>
      <c r="D2002" s="177" t="s">
        <v>16173</v>
      </c>
      <c r="E2002" s="177" t="s">
        <v>16175</v>
      </c>
      <c r="F2002" s="177" t="s">
        <v>16176</v>
      </c>
      <c r="G2002" s="177" t="s">
        <v>7097</v>
      </c>
      <c r="H2002" s="177" t="s">
        <v>16177</v>
      </c>
      <c r="I2002" s="177" t="s">
        <v>6875</v>
      </c>
      <c r="J2002" s="177" t="s">
        <v>6875</v>
      </c>
      <c r="K2002" s="177" t="s">
        <v>6875</v>
      </c>
      <c r="L2002" s="177" t="s">
        <v>857</v>
      </c>
    </row>
    <row r="2003" spans="1:12" ht="281.25" x14ac:dyDescent="0.25">
      <c r="A2003" s="176" t="s">
        <v>6875</v>
      </c>
      <c r="B2003" s="176" t="s">
        <v>16178</v>
      </c>
      <c r="C2003" s="176" t="s">
        <v>16179</v>
      </c>
      <c r="D2003" s="176" t="s">
        <v>16180</v>
      </c>
      <c r="E2003" s="176" t="s">
        <v>8921</v>
      </c>
      <c r="F2003" s="176" t="s">
        <v>8922</v>
      </c>
      <c r="G2003" s="176" t="s">
        <v>6875</v>
      </c>
      <c r="H2003" s="176" t="s">
        <v>8922</v>
      </c>
      <c r="I2003" s="176" t="s">
        <v>6875</v>
      </c>
      <c r="J2003" s="176" t="s">
        <v>6875</v>
      </c>
      <c r="K2003" s="176" t="s">
        <v>6875</v>
      </c>
      <c r="L2003" s="176" t="s">
        <v>857</v>
      </c>
    </row>
    <row r="2004" spans="1:12" ht="101.25" x14ac:dyDescent="0.25">
      <c r="A2004" s="177" t="s">
        <v>16184</v>
      </c>
      <c r="B2004" s="177" t="s">
        <v>16181</v>
      </c>
      <c r="C2004" s="177" t="s">
        <v>16182</v>
      </c>
      <c r="D2004" s="177" t="s">
        <v>16183</v>
      </c>
      <c r="E2004" s="177" t="s">
        <v>7589</v>
      </c>
      <c r="F2004" s="177" t="s">
        <v>7590</v>
      </c>
      <c r="G2004" s="177" t="s">
        <v>7591</v>
      </c>
      <c r="H2004" s="177" t="s">
        <v>7590</v>
      </c>
      <c r="I2004" s="177" t="s">
        <v>6875</v>
      </c>
      <c r="J2004" s="177" t="s">
        <v>6875</v>
      </c>
      <c r="K2004" s="177" t="s">
        <v>6875</v>
      </c>
      <c r="L2004" s="177" t="s">
        <v>857</v>
      </c>
    </row>
    <row r="2005" spans="1:12" ht="22.5" x14ac:dyDescent="0.25">
      <c r="A2005" s="176" t="s">
        <v>16188</v>
      </c>
      <c r="B2005" s="176" t="s">
        <v>16185</v>
      </c>
      <c r="C2005" s="176" t="s">
        <v>16186</v>
      </c>
      <c r="D2005" s="176" t="s">
        <v>16187</v>
      </c>
      <c r="E2005" s="176" t="s">
        <v>7589</v>
      </c>
      <c r="F2005" s="176" t="s">
        <v>7590</v>
      </c>
      <c r="G2005" s="176" t="s">
        <v>7591</v>
      </c>
      <c r="H2005" s="176" t="s">
        <v>7590</v>
      </c>
      <c r="I2005" s="176" t="s">
        <v>6875</v>
      </c>
      <c r="J2005" s="176" t="s">
        <v>6875</v>
      </c>
      <c r="K2005" s="176" t="s">
        <v>6875</v>
      </c>
      <c r="L2005" s="176" t="s">
        <v>857</v>
      </c>
    </row>
    <row r="2006" spans="1:12" ht="101.25" x14ac:dyDescent="0.25">
      <c r="A2006" s="177" t="s">
        <v>6875</v>
      </c>
      <c r="B2006" s="177" t="s">
        <v>16189</v>
      </c>
      <c r="C2006" s="177" t="s">
        <v>16190</v>
      </c>
      <c r="D2006" s="177" t="s">
        <v>16191</v>
      </c>
      <c r="E2006" s="177" t="s">
        <v>8921</v>
      </c>
      <c r="F2006" s="177" t="s">
        <v>8922</v>
      </c>
      <c r="G2006" s="177" t="s">
        <v>6875</v>
      </c>
      <c r="H2006" s="177" t="s">
        <v>8922</v>
      </c>
      <c r="I2006" s="177" t="s">
        <v>6875</v>
      </c>
      <c r="J2006" s="177" t="s">
        <v>6875</v>
      </c>
      <c r="K2006" s="177" t="s">
        <v>6875</v>
      </c>
      <c r="L2006" s="177" t="s">
        <v>857</v>
      </c>
    </row>
    <row r="2007" spans="1:12" ht="112.5" x14ac:dyDescent="0.25">
      <c r="A2007" s="176" t="s">
        <v>16195</v>
      </c>
      <c r="B2007" s="176" t="s">
        <v>16192</v>
      </c>
      <c r="C2007" s="176" t="s">
        <v>16193</v>
      </c>
      <c r="D2007" s="176" t="s">
        <v>16194</v>
      </c>
      <c r="E2007" s="176" t="s">
        <v>8921</v>
      </c>
      <c r="F2007" s="176" t="s">
        <v>8922</v>
      </c>
      <c r="G2007" s="176" t="s">
        <v>6875</v>
      </c>
      <c r="H2007" s="176" t="s">
        <v>8922</v>
      </c>
      <c r="I2007" s="176" t="s">
        <v>6875</v>
      </c>
      <c r="J2007" s="176" t="s">
        <v>6875</v>
      </c>
      <c r="K2007" s="176" t="s">
        <v>6875</v>
      </c>
      <c r="L2007" s="176" t="s">
        <v>857</v>
      </c>
    </row>
    <row r="2008" spans="1:12" ht="315" x14ac:dyDescent="0.25">
      <c r="A2008" s="177" t="s">
        <v>6875</v>
      </c>
      <c r="B2008" s="177" t="s">
        <v>16196</v>
      </c>
      <c r="C2008" s="177" t="s">
        <v>16197</v>
      </c>
      <c r="D2008" s="177" t="s">
        <v>16198</v>
      </c>
      <c r="E2008" s="177" t="s">
        <v>7589</v>
      </c>
      <c r="F2008" s="177" t="s">
        <v>7590</v>
      </c>
      <c r="G2008" s="177" t="s">
        <v>7591</v>
      </c>
      <c r="H2008" s="177" t="s">
        <v>7590</v>
      </c>
      <c r="I2008" s="177" t="s">
        <v>6875</v>
      </c>
      <c r="J2008" s="177" t="s">
        <v>6875</v>
      </c>
      <c r="K2008" s="177" t="s">
        <v>6875</v>
      </c>
      <c r="L2008" s="177" t="s">
        <v>857</v>
      </c>
    </row>
    <row r="2009" spans="1:12" ht="78.75" x14ac:dyDescent="0.25">
      <c r="A2009" s="176" t="s">
        <v>16202</v>
      </c>
      <c r="B2009" s="176" t="s">
        <v>16199</v>
      </c>
      <c r="C2009" s="176" t="s">
        <v>16200</v>
      </c>
      <c r="D2009" s="176" t="s">
        <v>16201</v>
      </c>
      <c r="E2009" s="176" t="s">
        <v>16203</v>
      </c>
      <c r="F2009" s="176" t="s">
        <v>16204</v>
      </c>
      <c r="G2009" s="176" t="s">
        <v>7771</v>
      </c>
      <c r="H2009" s="176" t="s">
        <v>16205</v>
      </c>
      <c r="I2009" s="176" t="s">
        <v>6875</v>
      </c>
      <c r="J2009" s="176" t="s">
        <v>6875</v>
      </c>
      <c r="K2009" s="176" t="s">
        <v>6875</v>
      </c>
      <c r="L2009" s="176" t="s">
        <v>857</v>
      </c>
    </row>
    <row r="2010" spans="1:12" ht="409.5" x14ac:dyDescent="0.25">
      <c r="A2010" s="177" t="s">
        <v>6875</v>
      </c>
      <c r="B2010" s="177" t="s">
        <v>16206</v>
      </c>
      <c r="C2010" s="177" t="s">
        <v>16207</v>
      </c>
      <c r="D2010" s="177" t="s">
        <v>16208</v>
      </c>
      <c r="E2010" s="177" t="s">
        <v>7026</v>
      </c>
      <c r="F2010" s="177" t="s">
        <v>7027</v>
      </c>
      <c r="G2010" s="177" t="s">
        <v>7028</v>
      </c>
      <c r="H2010" s="177" t="s">
        <v>7027</v>
      </c>
      <c r="I2010" s="177" t="s">
        <v>6875</v>
      </c>
      <c r="J2010" s="177" t="s">
        <v>6875</v>
      </c>
      <c r="K2010" s="177" t="s">
        <v>6875</v>
      </c>
      <c r="L2010" s="177" t="s">
        <v>857</v>
      </c>
    </row>
    <row r="2011" spans="1:12" ht="90" x14ac:dyDescent="0.25">
      <c r="A2011" s="176" t="s">
        <v>16212</v>
      </c>
      <c r="B2011" s="176" t="s">
        <v>16209</v>
      </c>
      <c r="C2011" s="176" t="s">
        <v>16210</v>
      </c>
      <c r="D2011" s="176" t="s">
        <v>16211</v>
      </c>
      <c r="E2011" s="176" t="s">
        <v>8921</v>
      </c>
      <c r="F2011" s="176" t="s">
        <v>8922</v>
      </c>
      <c r="G2011" s="176" t="s">
        <v>6875</v>
      </c>
      <c r="H2011" s="176" t="s">
        <v>8922</v>
      </c>
      <c r="I2011" s="176" t="s">
        <v>6875</v>
      </c>
      <c r="J2011" s="176" t="s">
        <v>6875</v>
      </c>
      <c r="K2011" s="176" t="s">
        <v>6875</v>
      </c>
      <c r="L2011" s="176" t="s">
        <v>857</v>
      </c>
    </row>
    <row r="2012" spans="1:12" ht="135" x14ac:dyDescent="0.25">
      <c r="A2012" s="177" t="s">
        <v>16216</v>
      </c>
      <c r="B2012" s="177" t="s">
        <v>16213</v>
      </c>
      <c r="C2012" s="177" t="s">
        <v>16214</v>
      </c>
      <c r="D2012" s="177" t="s">
        <v>16215</v>
      </c>
      <c r="E2012" s="177" t="s">
        <v>9328</v>
      </c>
      <c r="F2012" s="177" t="s">
        <v>9329</v>
      </c>
      <c r="G2012" s="177" t="s">
        <v>7465</v>
      </c>
      <c r="H2012" s="177" t="s">
        <v>9329</v>
      </c>
      <c r="I2012" s="177" t="s">
        <v>6875</v>
      </c>
      <c r="J2012" s="177" t="s">
        <v>6875</v>
      </c>
      <c r="K2012" s="177" t="s">
        <v>6875</v>
      </c>
      <c r="L2012" s="177" t="s">
        <v>857</v>
      </c>
    </row>
    <row r="2013" spans="1:12" ht="45" x14ac:dyDescent="0.25">
      <c r="A2013" s="176" t="s">
        <v>16220</v>
      </c>
      <c r="B2013" s="176" t="s">
        <v>16217</v>
      </c>
      <c r="C2013" s="176" t="s">
        <v>16218</v>
      </c>
      <c r="D2013" s="176" t="s">
        <v>16219</v>
      </c>
      <c r="E2013" s="176" t="s">
        <v>7039</v>
      </c>
      <c r="F2013" s="176" t="s">
        <v>7040</v>
      </c>
      <c r="G2013" s="176" t="s">
        <v>7041</v>
      </c>
      <c r="H2013" s="176" t="s">
        <v>7040</v>
      </c>
      <c r="I2013" s="176" t="s">
        <v>6875</v>
      </c>
      <c r="J2013" s="176" t="s">
        <v>6875</v>
      </c>
      <c r="K2013" s="176" t="s">
        <v>6875</v>
      </c>
      <c r="L2013" s="176" t="s">
        <v>6917</v>
      </c>
    </row>
    <row r="2014" spans="1:12" ht="67.5" x14ac:dyDescent="0.25">
      <c r="A2014" s="177" t="s">
        <v>16224</v>
      </c>
      <c r="B2014" s="177" t="s">
        <v>16221</v>
      </c>
      <c r="C2014" s="177" t="s">
        <v>16222</v>
      </c>
      <c r="D2014" s="177" t="s">
        <v>16223</v>
      </c>
      <c r="E2014" s="177" t="s">
        <v>7026</v>
      </c>
      <c r="F2014" s="177" t="s">
        <v>7027</v>
      </c>
      <c r="G2014" s="177" t="s">
        <v>7028</v>
      </c>
      <c r="H2014" s="177" t="s">
        <v>7027</v>
      </c>
      <c r="I2014" s="177" t="s">
        <v>6875</v>
      </c>
      <c r="J2014" s="177" t="s">
        <v>6875</v>
      </c>
      <c r="K2014" s="177" t="s">
        <v>6875</v>
      </c>
      <c r="L2014" s="177" t="s">
        <v>6917</v>
      </c>
    </row>
    <row r="2015" spans="1:12" ht="56.25" x14ac:dyDescent="0.25">
      <c r="A2015" s="176" t="s">
        <v>16228</v>
      </c>
      <c r="B2015" s="176" t="s">
        <v>16225</v>
      </c>
      <c r="C2015" s="176" t="s">
        <v>16226</v>
      </c>
      <c r="D2015" s="176" t="s">
        <v>16227</v>
      </c>
      <c r="E2015" s="176" t="s">
        <v>7039</v>
      </c>
      <c r="F2015" s="176" t="s">
        <v>7040</v>
      </c>
      <c r="G2015" s="176" t="s">
        <v>6875</v>
      </c>
      <c r="H2015" s="176" t="s">
        <v>7040</v>
      </c>
      <c r="I2015" s="176" t="s">
        <v>6875</v>
      </c>
      <c r="J2015" s="176" t="s">
        <v>6875</v>
      </c>
      <c r="K2015" s="176" t="s">
        <v>6875</v>
      </c>
      <c r="L2015" s="176" t="s">
        <v>857</v>
      </c>
    </row>
    <row r="2016" spans="1:12" ht="191.25" x14ac:dyDescent="0.25">
      <c r="A2016" s="177" t="s">
        <v>16232</v>
      </c>
      <c r="B2016" s="177" t="s">
        <v>16229</v>
      </c>
      <c r="C2016" s="177" t="s">
        <v>16230</v>
      </c>
      <c r="D2016" s="177" t="s">
        <v>16231</v>
      </c>
      <c r="E2016" s="177" t="s">
        <v>7026</v>
      </c>
      <c r="F2016" s="177" t="s">
        <v>7027</v>
      </c>
      <c r="G2016" s="177" t="s">
        <v>7028</v>
      </c>
      <c r="H2016" s="177" t="s">
        <v>7027</v>
      </c>
      <c r="I2016" s="177" t="s">
        <v>6875</v>
      </c>
      <c r="J2016" s="177" t="s">
        <v>6875</v>
      </c>
      <c r="K2016" s="177" t="s">
        <v>6875</v>
      </c>
      <c r="L2016" s="177" t="s">
        <v>857</v>
      </c>
    </row>
    <row r="2017" spans="1:12" ht="33.75" x14ac:dyDescent="0.25">
      <c r="A2017" s="176" t="s">
        <v>16236</v>
      </c>
      <c r="B2017" s="176" t="s">
        <v>16233</v>
      </c>
      <c r="C2017" s="176" t="s">
        <v>16234</v>
      </c>
      <c r="D2017" s="176" t="s">
        <v>16235</v>
      </c>
      <c r="E2017" s="176" t="s">
        <v>10540</v>
      </c>
      <c r="F2017" s="176" t="s">
        <v>10541</v>
      </c>
      <c r="G2017" s="176" t="s">
        <v>7465</v>
      </c>
      <c r="H2017" s="176" t="s">
        <v>10541</v>
      </c>
      <c r="I2017" s="176" t="s">
        <v>6875</v>
      </c>
      <c r="J2017" s="176" t="s">
        <v>6875</v>
      </c>
      <c r="K2017" s="176" t="s">
        <v>6875</v>
      </c>
      <c r="L2017" s="176" t="s">
        <v>857</v>
      </c>
    </row>
    <row r="2018" spans="1:12" ht="56.25" x14ac:dyDescent="0.25">
      <c r="A2018" s="177" t="s">
        <v>1083</v>
      </c>
      <c r="B2018" s="177" t="s">
        <v>16237</v>
      </c>
      <c r="C2018" s="177" t="s">
        <v>16238</v>
      </c>
      <c r="D2018" s="177" t="s">
        <v>16239</v>
      </c>
      <c r="E2018" s="177" t="s">
        <v>9851</v>
      </c>
      <c r="F2018" s="177" t="s">
        <v>12507</v>
      </c>
      <c r="G2018" s="177" t="s">
        <v>7154</v>
      </c>
      <c r="H2018" s="177" t="s">
        <v>12507</v>
      </c>
      <c r="I2018" s="177" t="s">
        <v>6875</v>
      </c>
      <c r="J2018" s="177" t="s">
        <v>6875</v>
      </c>
      <c r="K2018" s="177" t="s">
        <v>6875</v>
      </c>
      <c r="L2018" s="177" t="s">
        <v>6917</v>
      </c>
    </row>
    <row r="2019" spans="1:12" ht="45" x14ac:dyDescent="0.25">
      <c r="A2019" s="176" t="s">
        <v>16243</v>
      </c>
      <c r="B2019" s="176" t="s">
        <v>16240</v>
      </c>
      <c r="C2019" s="176" t="s">
        <v>16241</v>
      </c>
      <c r="D2019" s="176" t="s">
        <v>16242</v>
      </c>
      <c r="E2019" s="176" t="s">
        <v>16244</v>
      </c>
      <c r="F2019" s="176" t="s">
        <v>16245</v>
      </c>
      <c r="G2019" s="176" t="s">
        <v>6929</v>
      </c>
      <c r="H2019" s="176" t="s">
        <v>16245</v>
      </c>
      <c r="I2019" s="176" t="s">
        <v>6875</v>
      </c>
      <c r="J2019" s="176" t="s">
        <v>6875</v>
      </c>
      <c r="K2019" s="176" t="s">
        <v>6875</v>
      </c>
      <c r="L2019" s="176" t="s">
        <v>857</v>
      </c>
    </row>
    <row r="2020" spans="1:12" ht="67.5" x14ac:dyDescent="0.25">
      <c r="A2020" s="177" t="s">
        <v>16249</v>
      </c>
      <c r="B2020" s="177" t="s">
        <v>16246</v>
      </c>
      <c r="C2020" s="177" t="s">
        <v>16247</v>
      </c>
      <c r="D2020" s="177" t="s">
        <v>16248</v>
      </c>
      <c r="E2020" s="177" t="s">
        <v>7039</v>
      </c>
      <c r="F2020" s="177" t="s">
        <v>7040</v>
      </c>
      <c r="G2020" s="177" t="s">
        <v>6875</v>
      </c>
      <c r="H2020" s="177" t="s">
        <v>7040</v>
      </c>
      <c r="I2020" s="177" t="s">
        <v>6875</v>
      </c>
      <c r="J2020" s="177" t="s">
        <v>6875</v>
      </c>
      <c r="K2020" s="177" t="s">
        <v>6875</v>
      </c>
      <c r="L2020" s="177" t="s">
        <v>857</v>
      </c>
    </row>
    <row r="2021" spans="1:12" ht="56.25" x14ac:dyDescent="0.25">
      <c r="A2021" s="176" t="s">
        <v>966</v>
      </c>
      <c r="B2021" s="176" t="s">
        <v>16250</v>
      </c>
      <c r="C2021" s="176" t="s">
        <v>16251</v>
      </c>
      <c r="D2021" s="176" t="s">
        <v>6321</v>
      </c>
      <c r="E2021" s="176" t="s">
        <v>6979</v>
      </c>
      <c r="F2021" s="176" t="s">
        <v>11827</v>
      </c>
      <c r="G2021" s="176" t="s">
        <v>6981</v>
      </c>
      <c r="H2021" s="176" t="s">
        <v>11828</v>
      </c>
      <c r="I2021" s="176" t="s">
        <v>6875</v>
      </c>
      <c r="J2021" s="176" t="s">
        <v>6875</v>
      </c>
      <c r="K2021" s="176" t="s">
        <v>6875</v>
      </c>
      <c r="L2021" s="176" t="s">
        <v>857</v>
      </c>
    </row>
    <row r="2022" spans="1:12" ht="56.25" x14ac:dyDescent="0.25">
      <c r="A2022" s="177" t="s">
        <v>1083</v>
      </c>
      <c r="B2022" s="177" t="s">
        <v>16252</v>
      </c>
      <c r="C2022" s="177" t="s">
        <v>16253</v>
      </c>
      <c r="D2022" s="177" t="s">
        <v>16254</v>
      </c>
      <c r="E2022" s="177" t="s">
        <v>7039</v>
      </c>
      <c r="F2022" s="177" t="s">
        <v>7040</v>
      </c>
      <c r="G2022" s="177" t="s">
        <v>7041</v>
      </c>
      <c r="H2022" s="177" t="s">
        <v>7040</v>
      </c>
      <c r="I2022" s="177" t="s">
        <v>6875</v>
      </c>
      <c r="J2022" s="177" t="s">
        <v>6875</v>
      </c>
      <c r="K2022" s="177" t="s">
        <v>6875</v>
      </c>
      <c r="L2022" s="177" t="s">
        <v>6917</v>
      </c>
    </row>
    <row r="2023" spans="1:12" ht="56.25" x14ac:dyDescent="0.25">
      <c r="A2023" s="176" t="s">
        <v>16258</v>
      </c>
      <c r="B2023" s="176" t="s">
        <v>16255</v>
      </c>
      <c r="C2023" s="176" t="s">
        <v>16256</v>
      </c>
      <c r="D2023" s="176" t="s">
        <v>16257</v>
      </c>
      <c r="E2023" s="176" t="s">
        <v>7763</v>
      </c>
      <c r="F2023" s="176" t="s">
        <v>7764</v>
      </c>
      <c r="G2023" s="176" t="s">
        <v>7035</v>
      </c>
      <c r="H2023" s="176" t="s">
        <v>7764</v>
      </c>
      <c r="I2023" s="176" t="s">
        <v>6875</v>
      </c>
      <c r="J2023" s="176" t="s">
        <v>6875</v>
      </c>
      <c r="K2023" s="176" t="s">
        <v>6875</v>
      </c>
      <c r="L2023" s="176" t="s">
        <v>6917</v>
      </c>
    </row>
    <row r="2024" spans="1:12" ht="45" x14ac:dyDescent="0.25">
      <c r="A2024" s="177" t="s">
        <v>962</v>
      </c>
      <c r="B2024" s="177" t="s">
        <v>16259</v>
      </c>
      <c r="C2024" s="177" t="s">
        <v>16260</v>
      </c>
      <c r="D2024" s="177" t="s">
        <v>6327</v>
      </c>
      <c r="E2024" s="177" t="s">
        <v>6979</v>
      </c>
      <c r="F2024" s="177" t="s">
        <v>16261</v>
      </c>
      <c r="G2024" s="177" t="s">
        <v>6981</v>
      </c>
      <c r="H2024" s="177" t="s">
        <v>16261</v>
      </c>
      <c r="I2024" s="177" t="s">
        <v>6875</v>
      </c>
      <c r="J2024" s="177" t="s">
        <v>6875</v>
      </c>
      <c r="K2024" s="177" t="s">
        <v>6875</v>
      </c>
      <c r="L2024" s="177" t="s">
        <v>6917</v>
      </c>
    </row>
    <row r="2025" spans="1:12" ht="78.75" x14ac:dyDescent="0.25">
      <c r="A2025" s="176" t="s">
        <v>16265</v>
      </c>
      <c r="B2025" s="176" t="s">
        <v>16262</v>
      </c>
      <c r="C2025" s="176" t="s">
        <v>16263</v>
      </c>
      <c r="D2025" s="176" t="s">
        <v>16264</v>
      </c>
      <c r="E2025" s="176" t="s">
        <v>7039</v>
      </c>
      <c r="F2025" s="176" t="s">
        <v>7040</v>
      </c>
      <c r="G2025" s="176" t="s">
        <v>7041</v>
      </c>
      <c r="H2025" s="176" t="s">
        <v>7040</v>
      </c>
      <c r="I2025" s="176" t="s">
        <v>6875</v>
      </c>
      <c r="J2025" s="176" t="s">
        <v>6875</v>
      </c>
      <c r="K2025" s="176" t="s">
        <v>6875</v>
      </c>
      <c r="L2025" s="176" t="s">
        <v>6917</v>
      </c>
    </row>
    <row r="2026" spans="1:12" ht="56.25" x14ac:dyDescent="0.25">
      <c r="A2026" s="177" t="s">
        <v>1083</v>
      </c>
      <c r="B2026" s="177" t="s">
        <v>16266</v>
      </c>
      <c r="C2026" s="177" t="s">
        <v>16267</v>
      </c>
      <c r="D2026" s="177" t="s">
        <v>16268</v>
      </c>
      <c r="E2026" s="177" t="s">
        <v>7039</v>
      </c>
      <c r="F2026" s="177" t="s">
        <v>7040</v>
      </c>
      <c r="G2026" s="177" t="s">
        <v>7041</v>
      </c>
      <c r="H2026" s="177" t="s">
        <v>7040</v>
      </c>
      <c r="I2026" s="177" t="s">
        <v>6875</v>
      </c>
      <c r="J2026" s="177" t="s">
        <v>6875</v>
      </c>
      <c r="K2026" s="177" t="s">
        <v>6875</v>
      </c>
      <c r="L2026" s="177" t="s">
        <v>6917</v>
      </c>
    </row>
    <row r="2027" spans="1:12" ht="90" x14ac:dyDescent="0.25">
      <c r="A2027" s="176" t="s">
        <v>16272</v>
      </c>
      <c r="B2027" s="176" t="s">
        <v>16269</v>
      </c>
      <c r="C2027" s="176" t="s">
        <v>16270</v>
      </c>
      <c r="D2027" s="176" t="s">
        <v>16271</v>
      </c>
      <c r="E2027" s="176" t="s">
        <v>8921</v>
      </c>
      <c r="F2027" s="176" t="s">
        <v>8922</v>
      </c>
      <c r="G2027" s="176" t="s">
        <v>7041</v>
      </c>
      <c r="H2027" s="176" t="s">
        <v>8922</v>
      </c>
      <c r="I2027" s="176" t="s">
        <v>6875</v>
      </c>
      <c r="J2027" s="176" t="s">
        <v>6875</v>
      </c>
      <c r="K2027" s="176" t="s">
        <v>6875</v>
      </c>
      <c r="L2027" s="176" t="s">
        <v>6917</v>
      </c>
    </row>
    <row r="2028" spans="1:12" ht="225" x14ac:dyDescent="0.25">
      <c r="A2028" s="177" t="s">
        <v>6875</v>
      </c>
      <c r="B2028" s="177" t="s">
        <v>16273</v>
      </c>
      <c r="C2028" s="177" t="s">
        <v>16274</v>
      </c>
      <c r="D2028" s="177" t="s">
        <v>16275</v>
      </c>
      <c r="E2028" s="177" t="s">
        <v>16276</v>
      </c>
      <c r="F2028" s="177" t="s">
        <v>16277</v>
      </c>
      <c r="G2028" s="177" t="s">
        <v>6981</v>
      </c>
      <c r="H2028" s="177" t="s">
        <v>16277</v>
      </c>
      <c r="I2028" s="177" t="s">
        <v>6875</v>
      </c>
      <c r="J2028" s="177" t="s">
        <v>6875</v>
      </c>
      <c r="K2028" s="177" t="s">
        <v>6875</v>
      </c>
      <c r="L2028" s="177" t="s">
        <v>857</v>
      </c>
    </row>
    <row r="2029" spans="1:12" ht="45" x14ac:dyDescent="0.25">
      <c r="A2029" s="176" t="s">
        <v>16281</v>
      </c>
      <c r="B2029" s="176" t="s">
        <v>16278</v>
      </c>
      <c r="C2029" s="176" t="s">
        <v>16279</v>
      </c>
      <c r="D2029" s="176" t="s">
        <v>16280</v>
      </c>
      <c r="E2029" s="176" t="s">
        <v>7265</v>
      </c>
      <c r="F2029" s="176" t="s">
        <v>7266</v>
      </c>
      <c r="G2029" s="176" t="s">
        <v>7267</v>
      </c>
      <c r="H2029" s="176" t="s">
        <v>7268</v>
      </c>
      <c r="I2029" s="176" t="s">
        <v>6875</v>
      </c>
      <c r="J2029" s="176" t="s">
        <v>6875</v>
      </c>
      <c r="K2029" s="176" t="s">
        <v>6875</v>
      </c>
      <c r="L2029" s="176" t="s">
        <v>857</v>
      </c>
    </row>
    <row r="2030" spans="1:12" ht="101.25" x14ac:dyDescent="0.25">
      <c r="A2030" s="177" t="s">
        <v>16285</v>
      </c>
      <c r="B2030" s="177" t="s">
        <v>16282</v>
      </c>
      <c r="C2030" s="177" t="s">
        <v>16283</v>
      </c>
      <c r="D2030" s="177" t="s">
        <v>16284</v>
      </c>
      <c r="E2030" s="177" t="s">
        <v>7026</v>
      </c>
      <c r="F2030" s="177" t="s">
        <v>7027</v>
      </c>
      <c r="G2030" s="177" t="s">
        <v>7028</v>
      </c>
      <c r="H2030" s="177" t="s">
        <v>7027</v>
      </c>
      <c r="I2030" s="177" t="s">
        <v>6875</v>
      </c>
      <c r="J2030" s="177" t="s">
        <v>6875</v>
      </c>
      <c r="K2030" s="177" t="s">
        <v>6875</v>
      </c>
      <c r="L2030" s="177" t="s">
        <v>857</v>
      </c>
    </row>
    <row r="2031" spans="1:12" ht="33.75" x14ac:dyDescent="0.25">
      <c r="A2031" s="176" t="s">
        <v>6875</v>
      </c>
      <c r="B2031" s="176" t="s">
        <v>16286</v>
      </c>
      <c r="C2031" s="176" t="s">
        <v>16287</v>
      </c>
      <c r="D2031" s="176" t="s">
        <v>16288</v>
      </c>
      <c r="E2031" s="176" t="s">
        <v>7763</v>
      </c>
      <c r="F2031" s="176" t="s">
        <v>7764</v>
      </c>
      <c r="G2031" s="176" t="s">
        <v>7035</v>
      </c>
      <c r="H2031" s="176" t="s">
        <v>7764</v>
      </c>
      <c r="I2031" s="176" t="s">
        <v>6875</v>
      </c>
      <c r="J2031" s="176" t="s">
        <v>6875</v>
      </c>
      <c r="K2031" s="176" t="s">
        <v>6875</v>
      </c>
      <c r="L2031" s="176" t="s">
        <v>857</v>
      </c>
    </row>
    <row r="2032" spans="1:12" ht="191.25" x14ac:dyDescent="0.25">
      <c r="A2032" s="177" t="s">
        <v>1083</v>
      </c>
      <c r="B2032" s="177" t="s">
        <v>16289</v>
      </c>
      <c r="C2032" s="177" t="s">
        <v>16290</v>
      </c>
      <c r="D2032" s="177" t="s">
        <v>16291</v>
      </c>
      <c r="E2032" s="177" t="s">
        <v>9115</v>
      </c>
      <c r="F2032" s="177" t="s">
        <v>9116</v>
      </c>
      <c r="G2032" s="177" t="s">
        <v>8091</v>
      </c>
      <c r="H2032" s="177" t="s">
        <v>9116</v>
      </c>
      <c r="I2032" s="177" t="s">
        <v>6875</v>
      </c>
      <c r="J2032" s="177" t="s">
        <v>6875</v>
      </c>
      <c r="K2032" s="177" t="s">
        <v>6875</v>
      </c>
      <c r="L2032" s="177" t="s">
        <v>6917</v>
      </c>
    </row>
    <row r="2033" spans="1:12" ht="45" x14ac:dyDescent="0.25">
      <c r="A2033" s="176" t="s">
        <v>16295</v>
      </c>
      <c r="B2033" s="176" t="s">
        <v>16292</v>
      </c>
      <c r="C2033" s="176" t="s">
        <v>16293</v>
      </c>
      <c r="D2033" s="176" t="s">
        <v>16294</v>
      </c>
      <c r="E2033" s="176" t="s">
        <v>7589</v>
      </c>
      <c r="F2033" s="176" t="s">
        <v>7590</v>
      </c>
      <c r="G2033" s="176" t="s">
        <v>7591</v>
      </c>
      <c r="H2033" s="176" t="s">
        <v>7590</v>
      </c>
      <c r="I2033" s="176" t="s">
        <v>6875</v>
      </c>
      <c r="J2033" s="176" t="s">
        <v>6875</v>
      </c>
      <c r="K2033" s="176" t="s">
        <v>6875</v>
      </c>
      <c r="L2033" s="176" t="s">
        <v>857</v>
      </c>
    </row>
    <row r="2034" spans="1:12" ht="67.5" x14ac:dyDescent="0.25">
      <c r="A2034" s="177" t="s">
        <v>16299</v>
      </c>
      <c r="B2034" s="177" t="s">
        <v>16296</v>
      </c>
      <c r="C2034" s="177" t="s">
        <v>16297</v>
      </c>
      <c r="D2034" s="177" t="s">
        <v>16298</v>
      </c>
      <c r="E2034" s="177" t="s">
        <v>7463</v>
      </c>
      <c r="F2034" s="177" t="s">
        <v>7464</v>
      </c>
      <c r="G2034" s="177" t="s">
        <v>7465</v>
      </c>
      <c r="H2034" s="177" t="s">
        <v>7464</v>
      </c>
      <c r="I2034" s="177" t="s">
        <v>6875</v>
      </c>
      <c r="J2034" s="177" t="s">
        <v>6875</v>
      </c>
      <c r="K2034" s="177" t="s">
        <v>6875</v>
      </c>
      <c r="L2034" s="177" t="s">
        <v>857</v>
      </c>
    </row>
    <row r="2035" spans="1:12" ht="33.75" x14ac:dyDescent="0.25">
      <c r="A2035" s="176" t="s">
        <v>16303</v>
      </c>
      <c r="B2035" s="176" t="s">
        <v>16300</v>
      </c>
      <c r="C2035" s="176" t="s">
        <v>16301</v>
      </c>
      <c r="D2035" s="176" t="s">
        <v>16302</v>
      </c>
      <c r="E2035" s="176" t="s">
        <v>7265</v>
      </c>
      <c r="F2035" s="176" t="s">
        <v>7266</v>
      </c>
      <c r="G2035" s="176" t="s">
        <v>7267</v>
      </c>
      <c r="H2035" s="176" t="s">
        <v>7268</v>
      </c>
      <c r="I2035" s="176" t="s">
        <v>6875</v>
      </c>
      <c r="J2035" s="176" t="s">
        <v>6875</v>
      </c>
      <c r="K2035" s="176" t="s">
        <v>6875</v>
      </c>
      <c r="L2035" s="176" t="s">
        <v>857</v>
      </c>
    </row>
    <row r="2036" spans="1:12" ht="45" x14ac:dyDescent="0.25">
      <c r="A2036" s="177" t="s">
        <v>16307</v>
      </c>
      <c r="B2036" s="177" t="s">
        <v>16304</v>
      </c>
      <c r="C2036" s="177" t="s">
        <v>16305</v>
      </c>
      <c r="D2036" s="177" t="s">
        <v>16306</v>
      </c>
      <c r="E2036" s="177" t="s">
        <v>7026</v>
      </c>
      <c r="F2036" s="177" t="s">
        <v>7027</v>
      </c>
      <c r="G2036" s="177" t="s">
        <v>7028</v>
      </c>
      <c r="H2036" s="177" t="s">
        <v>7027</v>
      </c>
      <c r="I2036" s="177" t="s">
        <v>6875</v>
      </c>
      <c r="J2036" s="177" t="s">
        <v>6875</v>
      </c>
      <c r="K2036" s="177" t="s">
        <v>6875</v>
      </c>
      <c r="L2036" s="177" t="s">
        <v>857</v>
      </c>
    </row>
    <row r="2037" spans="1:12" ht="45" x14ac:dyDescent="0.25">
      <c r="A2037" s="176" t="s">
        <v>16311</v>
      </c>
      <c r="B2037" s="176" t="s">
        <v>16308</v>
      </c>
      <c r="C2037" s="176" t="s">
        <v>16309</v>
      </c>
      <c r="D2037" s="176" t="s">
        <v>16310</v>
      </c>
      <c r="E2037" s="176" t="s">
        <v>7039</v>
      </c>
      <c r="F2037" s="176" t="s">
        <v>7040</v>
      </c>
      <c r="G2037" s="176" t="s">
        <v>6875</v>
      </c>
      <c r="H2037" s="176" t="s">
        <v>7040</v>
      </c>
      <c r="I2037" s="176" t="s">
        <v>6875</v>
      </c>
      <c r="J2037" s="176" t="s">
        <v>6875</v>
      </c>
      <c r="K2037" s="176" t="s">
        <v>6875</v>
      </c>
      <c r="L2037" s="176" t="s">
        <v>857</v>
      </c>
    </row>
    <row r="2038" spans="1:12" ht="22.5" x14ac:dyDescent="0.25">
      <c r="A2038" s="177" t="s">
        <v>6875</v>
      </c>
      <c r="B2038" s="177" t="s">
        <v>16312</v>
      </c>
      <c r="C2038" s="177" t="s">
        <v>16313</v>
      </c>
      <c r="D2038" s="177" t="s">
        <v>16314</v>
      </c>
      <c r="E2038" s="177" t="s">
        <v>7039</v>
      </c>
      <c r="F2038" s="177" t="s">
        <v>7040</v>
      </c>
      <c r="G2038" s="177" t="s">
        <v>6875</v>
      </c>
      <c r="H2038" s="177" t="s">
        <v>7040</v>
      </c>
      <c r="I2038" s="177" t="s">
        <v>6875</v>
      </c>
      <c r="J2038" s="177" t="s">
        <v>6875</v>
      </c>
      <c r="K2038" s="177" t="s">
        <v>6875</v>
      </c>
      <c r="L2038" s="177" t="s">
        <v>857</v>
      </c>
    </row>
    <row r="2039" spans="1:12" ht="33.75" x14ac:dyDescent="0.25">
      <c r="A2039" s="176" t="s">
        <v>16318</v>
      </c>
      <c r="B2039" s="176" t="s">
        <v>16315</v>
      </c>
      <c r="C2039" s="176" t="s">
        <v>16316</v>
      </c>
      <c r="D2039" s="176" t="s">
        <v>16317</v>
      </c>
      <c r="E2039" s="176" t="s">
        <v>12820</v>
      </c>
      <c r="F2039" s="176" t="s">
        <v>12821</v>
      </c>
      <c r="G2039" s="176" t="s">
        <v>7028</v>
      </c>
      <c r="H2039" s="176" t="s">
        <v>12821</v>
      </c>
      <c r="I2039" s="176" t="s">
        <v>6875</v>
      </c>
      <c r="J2039" s="176" t="s">
        <v>6875</v>
      </c>
      <c r="K2039" s="176" t="s">
        <v>6875</v>
      </c>
      <c r="L2039" s="176" t="s">
        <v>857</v>
      </c>
    </row>
    <row r="2040" spans="1:12" ht="56.25" x14ac:dyDescent="0.25">
      <c r="A2040" s="177" t="s">
        <v>6875</v>
      </c>
      <c r="B2040" s="177" t="s">
        <v>16319</v>
      </c>
      <c r="C2040" s="177" t="s">
        <v>16320</v>
      </c>
      <c r="D2040" s="177" t="s">
        <v>16321</v>
      </c>
      <c r="E2040" s="177" t="s">
        <v>9485</v>
      </c>
      <c r="F2040" s="177" t="s">
        <v>9486</v>
      </c>
      <c r="G2040" s="177" t="s">
        <v>7154</v>
      </c>
      <c r="H2040" s="177" t="s">
        <v>9486</v>
      </c>
      <c r="I2040" s="177" t="s">
        <v>6875</v>
      </c>
      <c r="J2040" s="177" t="s">
        <v>6875</v>
      </c>
      <c r="K2040" s="177" t="s">
        <v>6875</v>
      </c>
      <c r="L2040" s="177" t="s">
        <v>857</v>
      </c>
    </row>
    <row r="2041" spans="1:12" ht="45" x14ac:dyDescent="0.25">
      <c r="A2041" s="176" t="s">
        <v>6875</v>
      </c>
      <c r="B2041" s="176" t="s">
        <v>16322</v>
      </c>
      <c r="C2041" s="176" t="s">
        <v>16323</v>
      </c>
      <c r="D2041" s="176" t="s">
        <v>16324</v>
      </c>
      <c r="E2041" s="176" t="s">
        <v>7355</v>
      </c>
      <c r="F2041" s="176" t="s">
        <v>7356</v>
      </c>
      <c r="G2041" s="176" t="s">
        <v>6994</v>
      </c>
      <c r="H2041" s="176" t="s">
        <v>7357</v>
      </c>
      <c r="I2041" s="176" t="s">
        <v>6875</v>
      </c>
      <c r="J2041" s="176" t="s">
        <v>6875</v>
      </c>
      <c r="K2041" s="176" t="s">
        <v>6875</v>
      </c>
      <c r="L2041" s="176" t="s">
        <v>857</v>
      </c>
    </row>
    <row r="2042" spans="1:12" ht="56.25" x14ac:dyDescent="0.25">
      <c r="A2042" s="177" t="s">
        <v>16328</v>
      </c>
      <c r="B2042" s="177" t="s">
        <v>16325</v>
      </c>
      <c r="C2042" s="177" t="s">
        <v>16326</v>
      </c>
      <c r="D2042" s="177" t="s">
        <v>16327</v>
      </c>
      <c r="E2042" s="177" t="s">
        <v>7039</v>
      </c>
      <c r="F2042" s="177" t="s">
        <v>7040</v>
      </c>
      <c r="G2042" s="177" t="s">
        <v>6875</v>
      </c>
      <c r="H2042" s="177" t="s">
        <v>7040</v>
      </c>
      <c r="I2042" s="177" t="s">
        <v>6875</v>
      </c>
      <c r="J2042" s="177" t="s">
        <v>6875</v>
      </c>
      <c r="K2042" s="177" t="s">
        <v>6875</v>
      </c>
      <c r="L2042" s="177" t="s">
        <v>857</v>
      </c>
    </row>
    <row r="2043" spans="1:12" ht="45" x14ac:dyDescent="0.25">
      <c r="A2043" s="176" t="s">
        <v>16332</v>
      </c>
      <c r="B2043" s="176" t="s">
        <v>16329</v>
      </c>
      <c r="C2043" s="176" t="s">
        <v>16330</v>
      </c>
      <c r="D2043" s="176" t="s">
        <v>16331</v>
      </c>
      <c r="E2043" s="176" t="s">
        <v>12905</v>
      </c>
      <c r="F2043" s="176" t="s">
        <v>12906</v>
      </c>
      <c r="G2043" s="176" t="s">
        <v>7154</v>
      </c>
      <c r="H2043" s="176" t="s">
        <v>16333</v>
      </c>
      <c r="I2043" s="176" t="s">
        <v>6875</v>
      </c>
      <c r="J2043" s="176" t="s">
        <v>6875</v>
      </c>
      <c r="K2043" s="176" t="s">
        <v>6875</v>
      </c>
      <c r="L2043" s="176" t="s">
        <v>857</v>
      </c>
    </row>
    <row r="2044" spans="1:12" ht="56.25" x14ac:dyDescent="0.25">
      <c r="A2044" s="177" t="s">
        <v>16337</v>
      </c>
      <c r="B2044" s="177" t="s">
        <v>16334</v>
      </c>
      <c r="C2044" s="177" t="s">
        <v>16335</v>
      </c>
      <c r="D2044" s="177" t="s">
        <v>16336</v>
      </c>
      <c r="E2044" s="177" t="s">
        <v>7848</v>
      </c>
      <c r="F2044" s="177" t="s">
        <v>7849</v>
      </c>
      <c r="G2044" s="177" t="s">
        <v>7465</v>
      </c>
      <c r="H2044" s="177" t="s">
        <v>7849</v>
      </c>
      <c r="I2044" s="177" t="s">
        <v>6875</v>
      </c>
      <c r="J2044" s="177" t="s">
        <v>6875</v>
      </c>
      <c r="K2044" s="177" t="s">
        <v>6875</v>
      </c>
      <c r="L2044" s="177" t="s">
        <v>857</v>
      </c>
    </row>
    <row r="2045" spans="1:12" ht="78.75" x14ac:dyDescent="0.25">
      <c r="A2045" s="176" t="s">
        <v>6875</v>
      </c>
      <c r="B2045" s="176" t="s">
        <v>16338</v>
      </c>
      <c r="C2045" s="176" t="s">
        <v>16339</v>
      </c>
      <c r="D2045" s="176" t="s">
        <v>16340</v>
      </c>
      <c r="E2045" s="176" t="s">
        <v>16341</v>
      </c>
      <c r="F2045" s="176" t="s">
        <v>16342</v>
      </c>
      <c r="G2045" s="176" t="s">
        <v>6929</v>
      </c>
      <c r="H2045" s="176" t="s">
        <v>16343</v>
      </c>
      <c r="I2045" s="176" t="s">
        <v>6875</v>
      </c>
      <c r="J2045" s="176" t="s">
        <v>6875</v>
      </c>
      <c r="K2045" s="176" t="s">
        <v>6875</v>
      </c>
      <c r="L2045" s="176" t="s">
        <v>6984</v>
      </c>
    </row>
    <row r="2046" spans="1:12" ht="112.5" x14ac:dyDescent="0.25">
      <c r="A2046" s="177" t="s">
        <v>6875</v>
      </c>
      <c r="B2046" s="177" t="s">
        <v>16344</v>
      </c>
      <c r="C2046" s="177" t="s">
        <v>16345</v>
      </c>
      <c r="D2046" s="177" t="s">
        <v>16346</v>
      </c>
      <c r="E2046" s="177" t="s">
        <v>8921</v>
      </c>
      <c r="F2046" s="177" t="s">
        <v>8922</v>
      </c>
      <c r="G2046" s="177" t="s">
        <v>6875</v>
      </c>
      <c r="H2046" s="177" t="s">
        <v>8922</v>
      </c>
      <c r="I2046" s="177" t="s">
        <v>6875</v>
      </c>
      <c r="J2046" s="177" t="s">
        <v>6875</v>
      </c>
      <c r="K2046" s="177" t="s">
        <v>6875</v>
      </c>
      <c r="L2046" s="177" t="s">
        <v>857</v>
      </c>
    </row>
    <row r="2047" spans="1:12" ht="168.75" x14ac:dyDescent="0.25">
      <c r="A2047" s="176" t="s">
        <v>6875</v>
      </c>
      <c r="B2047" s="176" t="s">
        <v>16347</v>
      </c>
      <c r="C2047" s="176" t="s">
        <v>16348</v>
      </c>
      <c r="D2047" s="176" t="s">
        <v>16349</v>
      </c>
      <c r="E2047" s="176" t="s">
        <v>7589</v>
      </c>
      <c r="F2047" s="176" t="s">
        <v>7590</v>
      </c>
      <c r="G2047" s="176" t="s">
        <v>7591</v>
      </c>
      <c r="H2047" s="176" t="s">
        <v>7590</v>
      </c>
      <c r="I2047" s="176" t="s">
        <v>6875</v>
      </c>
      <c r="J2047" s="176" t="s">
        <v>6875</v>
      </c>
      <c r="K2047" s="176" t="s">
        <v>6875</v>
      </c>
      <c r="L2047" s="176" t="s">
        <v>857</v>
      </c>
    </row>
    <row r="2048" spans="1:12" ht="90" x14ac:dyDescent="0.25">
      <c r="A2048" s="177" t="s">
        <v>16353</v>
      </c>
      <c r="B2048" s="177" t="s">
        <v>16350</v>
      </c>
      <c r="C2048" s="177" t="s">
        <v>16351</v>
      </c>
      <c r="D2048" s="177" t="s">
        <v>16352</v>
      </c>
      <c r="E2048" s="177" t="s">
        <v>7463</v>
      </c>
      <c r="F2048" s="177" t="s">
        <v>7464</v>
      </c>
      <c r="G2048" s="177" t="s">
        <v>7465</v>
      </c>
      <c r="H2048" s="177" t="s">
        <v>7464</v>
      </c>
      <c r="I2048" s="177" t="s">
        <v>6875</v>
      </c>
      <c r="J2048" s="177" t="s">
        <v>6875</v>
      </c>
      <c r="K2048" s="177" t="s">
        <v>6875</v>
      </c>
      <c r="L2048" s="177" t="s">
        <v>857</v>
      </c>
    </row>
    <row r="2049" spans="1:12" ht="180" x14ac:dyDescent="0.25">
      <c r="A2049" s="176" t="s">
        <v>6875</v>
      </c>
      <c r="B2049" s="176" t="s">
        <v>16354</v>
      </c>
      <c r="C2049" s="176" t="s">
        <v>16355</v>
      </c>
      <c r="D2049" s="176" t="s">
        <v>16356</v>
      </c>
      <c r="E2049" s="176" t="s">
        <v>7463</v>
      </c>
      <c r="F2049" s="176" t="s">
        <v>7464</v>
      </c>
      <c r="G2049" s="176" t="s">
        <v>7465</v>
      </c>
      <c r="H2049" s="176" t="s">
        <v>7464</v>
      </c>
      <c r="I2049" s="176" t="s">
        <v>6875</v>
      </c>
      <c r="J2049" s="176" t="s">
        <v>6875</v>
      </c>
      <c r="K2049" s="176" t="s">
        <v>6875</v>
      </c>
      <c r="L2049" s="176" t="s">
        <v>857</v>
      </c>
    </row>
    <row r="2050" spans="1:12" ht="22.5" x14ac:dyDescent="0.25">
      <c r="A2050" s="177" t="s">
        <v>16360</v>
      </c>
      <c r="B2050" s="177" t="s">
        <v>16357</v>
      </c>
      <c r="C2050" s="177" t="s">
        <v>16358</v>
      </c>
      <c r="D2050" s="177" t="s">
        <v>16359</v>
      </c>
      <c r="E2050" s="177" t="s">
        <v>7589</v>
      </c>
      <c r="F2050" s="177" t="s">
        <v>7590</v>
      </c>
      <c r="G2050" s="177" t="s">
        <v>7591</v>
      </c>
      <c r="H2050" s="177" t="s">
        <v>7590</v>
      </c>
      <c r="I2050" s="177" t="s">
        <v>6875</v>
      </c>
      <c r="J2050" s="177" t="s">
        <v>6875</v>
      </c>
      <c r="K2050" s="177" t="s">
        <v>6875</v>
      </c>
      <c r="L2050" s="177" t="s">
        <v>6917</v>
      </c>
    </row>
    <row r="2051" spans="1:12" ht="67.5" x14ac:dyDescent="0.25">
      <c r="A2051" s="176" t="s">
        <v>16364</v>
      </c>
      <c r="B2051" s="176" t="s">
        <v>16361</v>
      </c>
      <c r="C2051" s="176" t="s">
        <v>16362</v>
      </c>
      <c r="D2051" s="176" t="s">
        <v>16363</v>
      </c>
      <c r="E2051" s="176" t="s">
        <v>15187</v>
      </c>
      <c r="F2051" s="176" t="s">
        <v>15188</v>
      </c>
      <c r="G2051" s="176" t="s">
        <v>7035</v>
      </c>
      <c r="H2051" s="176" t="s">
        <v>15188</v>
      </c>
      <c r="I2051" s="176" t="s">
        <v>6875</v>
      </c>
      <c r="J2051" s="176" t="s">
        <v>6875</v>
      </c>
      <c r="K2051" s="176" t="s">
        <v>6875</v>
      </c>
      <c r="L2051" s="176" t="s">
        <v>6917</v>
      </c>
    </row>
    <row r="2052" spans="1:12" ht="135" x14ac:dyDescent="0.25">
      <c r="A2052" s="177" t="s">
        <v>1083</v>
      </c>
      <c r="B2052" s="177" t="s">
        <v>16365</v>
      </c>
      <c r="C2052" s="177" t="s">
        <v>16366</v>
      </c>
      <c r="D2052" s="177" t="s">
        <v>16367</v>
      </c>
      <c r="E2052" s="177" t="s">
        <v>8027</v>
      </c>
      <c r="F2052" s="177" t="s">
        <v>8028</v>
      </c>
      <c r="G2052" s="177" t="s">
        <v>6994</v>
      </c>
      <c r="H2052" s="177" t="s">
        <v>8028</v>
      </c>
      <c r="I2052" s="177" t="s">
        <v>6875</v>
      </c>
      <c r="J2052" s="177" t="s">
        <v>6875</v>
      </c>
      <c r="K2052" s="177" t="s">
        <v>6875</v>
      </c>
      <c r="L2052" s="177" t="s">
        <v>6917</v>
      </c>
    </row>
    <row r="2053" spans="1:12" ht="56.25" x14ac:dyDescent="0.25">
      <c r="A2053" s="176" t="s">
        <v>16371</v>
      </c>
      <c r="B2053" s="176" t="s">
        <v>16368</v>
      </c>
      <c r="C2053" s="176" t="s">
        <v>16369</v>
      </c>
      <c r="D2053" s="176" t="s">
        <v>16370</v>
      </c>
      <c r="E2053" s="176" t="s">
        <v>8921</v>
      </c>
      <c r="F2053" s="176" t="s">
        <v>8922</v>
      </c>
      <c r="G2053" s="176" t="s">
        <v>6875</v>
      </c>
      <c r="H2053" s="176" t="s">
        <v>8922</v>
      </c>
      <c r="I2053" s="176" t="s">
        <v>6875</v>
      </c>
      <c r="J2053" s="176" t="s">
        <v>6875</v>
      </c>
      <c r="K2053" s="176" t="s">
        <v>6875</v>
      </c>
      <c r="L2053" s="176" t="s">
        <v>857</v>
      </c>
    </row>
    <row r="2054" spans="1:12" ht="270" x14ac:dyDescent="0.25">
      <c r="A2054" s="177" t="s">
        <v>6875</v>
      </c>
      <c r="B2054" s="177" t="s">
        <v>16372</v>
      </c>
      <c r="C2054" s="177" t="s">
        <v>16373</v>
      </c>
      <c r="D2054" s="177" t="s">
        <v>16374</v>
      </c>
      <c r="E2054" s="177" t="s">
        <v>9035</v>
      </c>
      <c r="F2054" s="177" t="s">
        <v>9036</v>
      </c>
      <c r="G2054" s="177" t="s">
        <v>7035</v>
      </c>
      <c r="H2054" s="177" t="s">
        <v>9036</v>
      </c>
      <c r="I2054" s="177" t="s">
        <v>6875</v>
      </c>
      <c r="J2054" s="177" t="s">
        <v>6875</v>
      </c>
      <c r="K2054" s="177" t="s">
        <v>6875</v>
      </c>
      <c r="L2054" s="177" t="s">
        <v>857</v>
      </c>
    </row>
    <row r="2055" spans="1:12" ht="33.75" x14ac:dyDescent="0.25">
      <c r="A2055" s="176" t="s">
        <v>16378</v>
      </c>
      <c r="B2055" s="176" t="s">
        <v>16375</v>
      </c>
      <c r="C2055" s="176" t="s">
        <v>16376</v>
      </c>
      <c r="D2055" s="176" t="s">
        <v>16377</v>
      </c>
      <c r="E2055" s="176" t="s">
        <v>7026</v>
      </c>
      <c r="F2055" s="176" t="s">
        <v>7027</v>
      </c>
      <c r="G2055" s="176" t="s">
        <v>7028</v>
      </c>
      <c r="H2055" s="176" t="s">
        <v>7027</v>
      </c>
      <c r="I2055" s="176" t="s">
        <v>6875</v>
      </c>
      <c r="J2055" s="176" t="s">
        <v>6875</v>
      </c>
      <c r="K2055" s="176" t="s">
        <v>6875</v>
      </c>
      <c r="L2055" s="176" t="s">
        <v>6917</v>
      </c>
    </row>
    <row r="2056" spans="1:12" ht="67.5" x14ac:dyDescent="0.25">
      <c r="A2056" s="177" t="s">
        <v>16382</v>
      </c>
      <c r="B2056" s="177" t="s">
        <v>16379</v>
      </c>
      <c r="C2056" s="177" t="s">
        <v>16380</v>
      </c>
      <c r="D2056" s="177" t="s">
        <v>16381</v>
      </c>
      <c r="E2056" s="177" t="s">
        <v>8027</v>
      </c>
      <c r="F2056" s="177" t="s">
        <v>8028</v>
      </c>
      <c r="G2056" s="177" t="s">
        <v>6994</v>
      </c>
      <c r="H2056" s="177" t="s">
        <v>8028</v>
      </c>
      <c r="I2056" s="177" t="s">
        <v>6875</v>
      </c>
      <c r="J2056" s="177" t="s">
        <v>6875</v>
      </c>
      <c r="K2056" s="177" t="s">
        <v>6875</v>
      </c>
      <c r="L2056" s="177" t="s">
        <v>857</v>
      </c>
    </row>
    <row r="2057" spans="1:12" ht="45" x14ac:dyDescent="0.25">
      <c r="A2057" s="176" t="s">
        <v>16386</v>
      </c>
      <c r="B2057" s="176" t="s">
        <v>16383</v>
      </c>
      <c r="C2057" s="176" t="s">
        <v>16384</v>
      </c>
      <c r="D2057" s="176" t="s">
        <v>16385</v>
      </c>
      <c r="E2057" s="176" t="s">
        <v>7763</v>
      </c>
      <c r="F2057" s="176" t="s">
        <v>7764</v>
      </c>
      <c r="G2057" s="176" t="s">
        <v>7035</v>
      </c>
      <c r="H2057" s="176" t="s">
        <v>7764</v>
      </c>
      <c r="I2057" s="176" t="s">
        <v>6875</v>
      </c>
      <c r="J2057" s="176" t="s">
        <v>6875</v>
      </c>
      <c r="K2057" s="176" t="s">
        <v>6875</v>
      </c>
      <c r="L2057" s="176" t="s">
        <v>857</v>
      </c>
    </row>
    <row r="2058" spans="1:12" ht="45" x14ac:dyDescent="0.25">
      <c r="A2058" s="177" t="s">
        <v>16390</v>
      </c>
      <c r="B2058" s="177" t="s">
        <v>16387</v>
      </c>
      <c r="C2058" s="177" t="s">
        <v>16388</v>
      </c>
      <c r="D2058" s="177" t="s">
        <v>16389</v>
      </c>
      <c r="E2058" s="177" t="s">
        <v>13564</v>
      </c>
      <c r="F2058" s="177" t="s">
        <v>13565</v>
      </c>
      <c r="G2058" s="177" t="s">
        <v>7035</v>
      </c>
      <c r="H2058" s="177" t="s">
        <v>13565</v>
      </c>
      <c r="I2058" s="177" t="s">
        <v>6875</v>
      </c>
      <c r="J2058" s="177" t="s">
        <v>6875</v>
      </c>
      <c r="K2058" s="177" t="s">
        <v>6875</v>
      </c>
      <c r="L2058" s="177" t="s">
        <v>857</v>
      </c>
    </row>
    <row r="2059" spans="1:12" ht="33.75" x14ac:dyDescent="0.25">
      <c r="A2059" s="176" t="s">
        <v>16394</v>
      </c>
      <c r="B2059" s="176" t="s">
        <v>16391</v>
      </c>
      <c r="C2059" s="176" t="s">
        <v>16392</v>
      </c>
      <c r="D2059" s="176" t="s">
        <v>16393</v>
      </c>
      <c r="E2059" s="176" t="s">
        <v>8089</v>
      </c>
      <c r="F2059" s="176" t="s">
        <v>16395</v>
      </c>
      <c r="G2059" s="176" t="s">
        <v>8091</v>
      </c>
      <c r="H2059" s="176" t="s">
        <v>16395</v>
      </c>
      <c r="I2059" s="176" t="s">
        <v>6875</v>
      </c>
      <c r="J2059" s="176" t="s">
        <v>6875</v>
      </c>
      <c r="K2059" s="176" t="s">
        <v>6875</v>
      </c>
      <c r="L2059" s="176" t="s">
        <v>6984</v>
      </c>
    </row>
    <row r="2060" spans="1:12" ht="101.25" x14ac:dyDescent="0.25">
      <c r="A2060" s="177" t="s">
        <v>16399</v>
      </c>
      <c r="B2060" s="177" t="s">
        <v>16396</v>
      </c>
      <c r="C2060" s="177" t="s">
        <v>16397</v>
      </c>
      <c r="D2060" s="177" t="s">
        <v>16398</v>
      </c>
      <c r="E2060" s="177" t="s">
        <v>16400</v>
      </c>
      <c r="F2060" s="177" t="s">
        <v>16401</v>
      </c>
      <c r="G2060" s="177" t="s">
        <v>7154</v>
      </c>
      <c r="H2060" s="177" t="s">
        <v>16402</v>
      </c>
      <c r="I2060" s="177" t="s">
        <v>6875</v>
      </c>
      <c r="J2060" s="177" t="s">
        <v>6875</v>
      </c>
      <c r="K2060" s="177" t="s">
        <v>6875</v>
      </c>
      <c r="L2060" s="177" t="s">
        <v>6917</v>
      </c>
    </row>
    <row r="2061" spans="1:12" ht="123.75" x14ac:dyDescent="0.25">
      <c r="A2061" s="176" t="s">
        <v>1083</v>
      </c>
      <c r="B2061" s="176" t="s">
        <v>16403</v>
      </c>
      <c r="C2061" s="176" t="s">
        <v>16404</v>
      </c>
      <c r="D2061" s="176" t="s">
        <v>16405</v>
      </c>
      <c r="E2061" s="176" t="s">
        <v>7763</v>
      </c>
      <c r="F2061" s="176" t="s">
        <v>7764</v>
      </c>
      <c r="G2061" s="176" t="s">
        <v>7035</v>
      </c>
      <c r="H2061" s="176" t="s">
        <v>7764</v>
      </c>
      <c r="I2061" s="176" t="s">
        <v>6875</v>
      </c>
      <c r="J2061" s="176" t="s">
        <v>6875</v>
      </c>
      <c r="K2061" s="176" t="s">
        <v>6875</v>
      </c>
      <c r="L2061" s="176" t="s">
        <v>6917</v>
      </c>
    </row>
    <row r="2062" spans="1:12" ht="45" x14ac:dyDescent="0.25">
      <c r="A2062" s="177" t="s">
        <v>16409</v>
      </c>
      <c r="B2062" s="177" t="s">
        <v>16406</v>
      </c>
      <c r="C2062" s="177" t="s">
        <v>16407</v>
      </c>
      <c r="D2062" s="177" t="s">
        <v>16408</v>
      </c>
      <c r="E2062" s="177" t="s">
        <v>8178</v>
      </c>
      <c r="F2062" s="177" t="s">
        <v>8179</v>
      </c>
      <c r="G2062" s="177" t="s">
        <v>7028</v>
      </c>
      <c r="H2062" s="177" t="s">
        <v>8179</v>
      </c>
      <c r="I2062" s="177" t="s">
        <v>6875</v>
      </c>
      <c r="J2062" s="177" t="s">
        <v>6875</v>
      </c>
      <c r="K2062" s="177" t="s">
        <v>6875</v>
      </c>
      <c r="L2062" s="177" t="s">
        <v>6917</v>
      </c>
    </row>
    <row r="2063" spans="1:12" ht="78.75" x14ac:dyDescent="0.25">
      <c r="A2063" s="176" t="s">
        <v>16413</v>
      </c>
      <c r="B2063" s="176" t="s">
        <v>16410</v>
      </c>
      <c r="C2063" s="176" t="s">
        <v>16411</v>
      </c>
      <c r="D2063" s="176" t="s">
        <v>16412</v>
      </c>
      <c r="E2063" s="176" t="s">
        <v>8921</v>
      </c>
      <c r="F2063" s="176" t="s">
        <v>8922</v>
      </c>
      <c r="G2063" s="176" t="s">
        <v>7041</v>
      </c>
      <c r="H2063" s="176" t="s">
        <v>8922</v>
      </c>
      <c r="I2063" s="176" t="s">
        <v>6875</v>
      </c>
      <c r="J2063" s="176" t="s">
        <v>6875</v>
      </c>
      <c r="K2063" s="176" t="s">
        <v>6875</v>
      </c>
      <c r="L2063" s="176" t="s">
        <v>6917</v>
      </c>
    </row>
    <row r="2064" spans="1:12" ht="409.5" x14ac:dyDescent="0.25">
      <c r="A2064" s="177" t="s">
        <v>1083</v>
      </c>
      <c r="B2064" s="177" t="s">
        <v>16414</v>
      </c>
      <c r="C2064" s="177" t="s">
        <v>16415</v>
      </c>
      <c r="D2064" s="177" t="s">
        <v>16416</v>
      </c>
      <c r="E2064" s="177" t="s">
        <v>9328</v>
      </c>
      <c r="F2064" s="177" t="s">
        <v>9329</v>
      </c>
      <c r="G2064" s="177" t="s">
        <v>7465</v>
      </c>
      <c r="H2064" s="177" t="s">
        <v>9329</v>
      </c>
      <c r="I2064" s="177" t="s">
        <v>6875</v>
      </c>
      <c r="J2064" s="177" t="s">
        <v>6875</v>
      </c>
      <c r="K2064" s="177" t="s">
        <v>6875</v>
      </c>
      <c r="L2064" s="177" t="s">
        <v>6917</v>
      </c>
    </row>
    <row r="2065" spans="1:12" ht="33.75" x14ac:dyDescent="0.25">
      <c r="A2065" s="176" t="s">
        <v>1083</v>
      </c>
      <c r="B2065" s="176" t="s">
        <v>16417</v>
      </c>
      <c r="C2065" s="176" t="s">
        <v>16418</v>
      </c>
      <c r="D2065" s="176" t="s">
        <v>16419</v>
      </c>
      <c r="E2065" s="176" t="s">
        <v>7039</v>
      </c>
      <c r="F2065" s="176" t="s">
        <v>7040</v>
      </c>
      <c r="G2065" s="176" t="s">
        <v>6875</v>
      </c>
      <c r="H2065" s="176" t="s">
        <v>7040</v>
      </c>
      <c r="I2065" s="176" t="s">
        <v>6875</v>
      </c>
      <c r="J2065" s="176" t="s">
        <v>6875</v>
      </c>
      <c r="K2065" s="176" t="s">
        <v>6875</v>
      </c>
      <c r="L2065" s="176" t="s">
        <v>6917</v>
      </c>
    </row>
    <row r="2066" spans="1:12" ht="45" x14ac:dyDescent="0.25">
      <c r="A2066" s="177" t="s">
        <v>16423</v>
      </c>
      <c r="B2066" s="177" t="s">
        <v>16420</v>
      </c>
      <c r="C2066" s="177" t="s">
        <v>16421</v>
      </c>
      <c r="D2066" s="177" t="s">
        <v>16422</v>
      </c>
      <c r="E2066" s="177" t="s">
        <v>16424</v>
      </c>
      <c r="F2066" s="177" t="s">
        <v>16425</v>
      </c>
      <c r="G2066" s="177" t="s">
        <v>9579</v>
      </c>
      <c r="H2066" s="177" t="s">
        <v>16425</v>
      </c>
      <c r="I2066" s="177" t="s">
        <v>6875</v>
      </c>
      <c r="J2066" s="177" t="s">
        <v>6875</v>
      </c>
      <c r="K2066" s="177" t="s">
        <v>6875</v>
      </c>
      <c r="L2066" s="177" t="s">
        <v>6917</v>
      </c>
    </row>
    <row r="2067" spans="1:12" ht="45" x14ac:dyDescent="0.25">
      <c r="A2067" s="176" t="s">
        <v>3744</v>
      </c>
      <c r="B2067" s="176" t="s">
        <v>16426</v>
      </c>
      <c r="C2067" s="176" t="s">
        <v>16427</v>
      </c>
      <c r="D2067" s="176" t="s">
        <v>6875</v>
      </c>
      <c r="E2067" s="176" t="s">
        <v>7265</v>
      </c>
      <c r="F2067" s="176" t="s">
        <v>7266</v>
      </c>
      <c r="G2067" s="176" t="s">
        <v>7267</v>
      </c>
      <c r="H2067" s="176" t="s">
        <v>7268</v>
      </c>
      <c r="I2067" s="176" t="s">
        <v>6875</v>
      </c>
      <c r="J2067" s="176" t="s">
        <v>6875</v>
      </c>
      <c r="K2067" s="176" t="s">
        <v>6875</v>
      </c>
      <c r="L2067" s="176" t="s">
        <v>857</v>
      </c>
    </row>
    <row r="2068" spans="1:12" ht="348.75" x14ac:dyDescent="0.25">
      <c r="A2068" s="177" t="s">
        <v>6875</v>
      </c>
      <c r="B2068" s="177" t="s">
        <v>16428</v>
      </c>
      <c r="C2068" s="177" t="s">
        <v>16429</v>
      </c>
      <c r="D2068" s="177" t="s">
        <v>16430</v>
      </c>
      <c r="E2068" s="177" t="s">
        <v>8226</v>
      </c>
      <c r="F2068" s="177" t="s">
        <v>8227</v>
      </c>
      <c r="G2068" s="177" t="s">
        <v>8091</v>
      </c>
      <c r="H2068" s="177" t="s">
        <v>8227</v>
      </c>
      <c r="I2068" s="177" t="s">
        <v>6875</v>
      </c>
      <c r="J2068" s="177" t="s">
        <v>6875</v>
      </c>
      <c r="K2068" s="177" t="s">
        <v>6875</v>
      </c>
      <c r="L2068" s="177" t="s">
        <v>857</v>
      </c>
    </row>
    <row r="2069" spans="1:12" ht="33.75" x14ac:dyDescent="0.25">
      <c r="A2069" s="176" t="s">
        <v>16434</v>
      </c>
      <c r="B2069" s="176" t="s">
        <v>16431</v>
      </c>
      <c r="C2069" s="176" t="s">
        <v>16432</v>
      </c>
      <c r="D2069" s="176" t="s">
        <v>16433</v>
      </c>
      <c r="E2069" s="176" t="s">
        <v>7463</v>
      </c>
      <c r="F2069" s="176" t="s">
        <v>7464</v>
      </c>
      <c r="G2069" s="176" t="s">
        <v>7465</v>
      </c>
      <c r="H2069" s="176" t="s">
        <v>7464</v>
      </c>
      <c r="I2069" s="176" t="s">
        <v>6875</v>
      </c>
      <c r="J2069" s="176" t="s">
        <v>6875</v>
      </c>
      <c r="K2069" s="176" t="s">
        <v>6875</v>
      </c>
      <c r="L2069" s="176" t="s">
        <v>6917</v>
      </c>
    </row>
    <row r="2070" spans="1:12" ht="56.25" x14ac:dyDescent="0.25">
      <c r="A2070" s="177" t="s">
        <v>16438</v>
      </c>
      <c r="B2070" s="177" t="s">
        <v>16435</v>
      </c>
      <c r="C2070" s="177" t="s">
        <v>16436</v>
      </c>
      <c r="D2070" s="177" t="s">
        <v>16437</v>
      </c>
      <c r="E2070" s="177" t="s">
        <v>8921</v>
      </c>
      <c r="F2070" s="177" t="s">
        <v>8922</v>
      </c>
      <c r="G2070" s="177" t="s">
        <v>7041</v>
      </c>
      <c r="H2070" s="177" t="s">
        <v>8922</v>
      </c>
      <c r="I2070" s="177" t="s">
        <v>6875</v>
      </c>
      <c r="J2070" s="177" t="s">
        <v>6875</v>
      </c>
      <c r="K2070" s="177" t="s">
        <v>6875</v>
      </c>
      <c r="L2070" s="177" t="s">
        <v>6917</v>
      </c>
    </row>
    <row r="2071" spans="1:12" ht="56.25" x14ac:dyDescent="0.25">
      <c r="A2071" s="176" t="s">
        <v>16442</v>
      </c>
      <c r="B2071" s="176" t="s">
        <v>16439</v>
      </c>
      <c r="C2071" s="176" t="s">
        <v>16440</v>
      </c>
      <c r="D2071" s="176" t="s">
        <v>16441</v>
      </c>
      <c r="E2071" s="176" t="s">
        <v>7039</v>
      </c>
      <c r="F2071" s="176" t="s">
        <v>7040</v>
      </c>
      <c r="G2071" s="176" t="s">
        <v>7041</v>
      </c>
      <c r="H2071" s="176" t="s">
        <v>7040</v>
      </c>
      <c r="I2071" s="176" t="s">
        <v>6875</v>
      </c>
      <c r="J2071" s="176" t="s">
        <v>6875</v>
      </c>
      <c r="K2071" s="176" t="s">
        <v>6875</v>
      </c>
      <c r="L2071" s="176" t="s">
        <v>6917</v>
      </c>
    </row>
    <row r="2072" spans="1:12" ht="33.75" x14ac:dyDescent="0.25">
      <c r="A2072" s="177" t="s">
        <v>16446</v>
      </c>
      <c r="B2072" s="177" t="s">
        <v>16443</v>
      </c>
      <c r="C2072" s="177" t="s">
        <v>16444</v>
      </c>
      <c r="D2072" s="177" t="s">
        <v>16445</v>
      </c>
      <c r="E2072" s="177" t="s">
        <v>9891</v>
      </c>
      <c r="F2072" s="177" t="s">
        <v>9892</v>
      </c>
      <c r="G2072" s="177" t="s">
        <v>7324</v>
      </c>
      <c r="H2072" s="177" t="s">
        <v>9892</v>
      </c>
      <c r="I2072" s="177" t="s">
        <v>6875</v>
      </c>
      <c r="J2072" s="177" t="s">
        <v>6875</v>
      </c>
      <c r="K2072" s="177" t="s">
        <v>6875</v>
      </c>
      <c r="L2072" s="177" t="s">
        <v>6917</v>
      </c>
    </row>
    <row r="2073" spans="1:12" ht="78.75" x14ac:dyDescent="0.25">
      <c r="A2073" s="176" t="s">
        <v>16450</v>
      </c>
      <c r="B2073" s="176" t="s">
        <v>16447</v>
      </c>
      <c r="C2073" s="176" t="s">
        <v>16448</v>
      </c>
      <c r="D2073" s="176" t="s">
        <v>16449</v>
      </c>
      <c r="E2073" s="176" t="s">
        <v>8921</v>
      </c>
      <c r="F2073" s="176" t="s">
        <v>8922</v>
      </c>
      <c r="G2073" s="176" t="s">
        <v>7041</v>
      </c>
      <c r="H2073" s="176" t="s">
        <v>8922</v>
      </c>
      <c r="I2073" s="176" t="s">
        <v>6875</v>
      </c>
      <c r="J2073" s="176" t="s">
        <v>6875</v>
      </c>
      <c r="K2073" s="176" t="s">
        <v>6875</v>
      </c>
      <c r="L2073" s="176" t="s">
        <v>6917</v>
      </c>
    </row>
    <row r="2074" spans="1:12" ht="135" x14ac:dyDescent="0.25">
      <c r="A2074" s="177" t="s">
        <v>1083</v>
      </c>
      <c r="B2074" s="177" t="s">
        <v>16451</v>
      </c>
      <c r="C2074" s="177" t="s">
        <v>16452</v>
      </c>
      <c r="D2074" s="177" t="s">
        <v>16453</v>
      </c>
      <c r="E2074" s="177" t="s">
        <v>7763</v>
      </c>
      <c r="F2074" s="177" t="s">
        <v>7764</v>
      </c>
      <c r="G2074" s="177" t="s">
        <v>7035</v>
      </c>
      <c r="H2074" s="177" t="s">
        <v>7764</v>
      </c>
      <c r="I2074" s="177" t="s">
        <v>6875</v>
      </c>
      <c r="J2074" s="177" t="s">
        <v>6875</v>
      </c>
      <c r="K2074" s="177" t="s">
        <v>6875</v>
      </c>
      <c r="L2074" s="177" t="s">
        <v>6917</v>
      </c>
    </row>
    <row r="2075" spans="1:12" ht="56.25" x14ac:dyDescent="0.25">
      <c r="A2075" s="176" t="s">
        <v>16457</v>
      </c>
      <c r="B2075" s="176" t="s">
        <v>16454</v>
      </c>
      <c r="C2075" s="176" t="s">
        <v>16455</v>
      </c>
      <c r="D2075" s="176" t="s">
        <v>16456</v>
      </c>
      <c r="E2075" s="176" t="s">
        <v>16458</v>
      </c>
      <c r="F2075" s="176" t="s">
        <v>16459</v>
      </c>
      <c r="G2075" s="176" t="s">
        <v>6929</v>
      </c>
      <c r="H2075" s="176" t="s">
        <v>16459</v>
      </c>
      <c r="I2075" s="176" t="s">
        <v>6875</v>
      </c>
      <c r="J2075" s="176" t="s">
        <v>6875</v>
      </c>
      <c r="K2075" s="176" t="s">
        <v>6875</v>
      </c>
      <c r="L2075" s="176" t="s">
        <v>6917</v>
      </c>
    </row>
    <row r="2076" spans="1:12" ht="33.75" x14ac:dyDescent="0.25">
      <c r="A2076" s="177" t="s">
        <v>1083</v>
      </c>
      <c r="B2076" s="177" t="s">
        <v>16460</v>
      </c>
      <c r="C2076" s="177" t="s">
        <v>16461</v>
      </c>
      <c r="D2076" s="177" t="s">
        <v>16462</v>
      </c>
      <c r="E2076" s="177" t="s">
        <v>9328</v>
      </c>
      <c r="F2076" s="177" t="s">
        <v>9329</v>
      </c>
      <c r="G2076" s="177" t="s">
        <v>7465</v>
      </c>
      <c r="H2076" s="177" t="s">
        <v>9329</v>
      </c>
      <c r="I2076" s="177" t="s">
        <v>6875</v>
      </c>
      <c r="J2076" s="177" t="s">
        <v>6875</v>
      </c>
      <c r="K2076" s="177" t="s">
        <v>6875</v>
      </c>
      <c r="L2076" s="177" t="s">
        <v>6917</v>
      </c>
    </row>
    <row r="2077" spans="1:12" ht="45" x14ac:dyDescent="0.25">
      <c r="A2077" s="176" t="s">
        <v>16466</v>
      </c>
      <c r="B2077" s="176" t="s">
        <v>16463</v>
      </c>
      <c r="C2077" s="176" t="s">
        <v>16464</v>
      </c>
      <c r="D2077" s="176" t="s">
        <v>16465</v>
      </c>
      <c r="E2077" s="176" t="s">
        <v>7540</v>
      </c>
      <c r="F2077" s="176" t="s">
        <v>9904</v>
      </c>
      <c r="G2077" s="176" t="s">
        <v>7035</v>
      </c>
      <c r="H2077" s="176" t="s">
        <v>9904</v>
      </c>
      <c r="I2077" s="176" t="s">
        <v>6875</v>
      </c>
      <c r="J2077" s="176" t="s">
        <v>6875</v>
      </c>
      <c r="K2077" s="176" t="s">
        <v>6875</v>
      </c>
      <c r="L2077" s="176" t="s">
        <v>6917</v>
      </c>
    </row>
    <row r="2078" spans="1:12" ht="78.75" x14ac:dyDescent="0.25">
      <c r="A2078" s="177" t="s">
        <v>1083</v>
      </c>
      <c r="B2078" s="177" t="s">
        <v>16467</v>
      </c>
      <c r="C2078" s="177" t="s">
        <v>16468</v>
      </c>
      <c r="D2078" s="177" t="s">
        <v>16469</v>
      </c>
      <c r="E2078" s="177" t="s">
        <v>16470</v>
      </c>
      <c r="F2078" s="177" t="s">
        <v>16471</v>
      </c>
      <c r="G2078" s="177" t="s">
        <v>10548</v>
      </c>
      <c r="H2078" s="177" t="s">
        <v>16472</v>
      </c>
      <c r="I2078" s="177" t="s">
        <v>6875</v>
      </c>
      <c r="J2078" s="177" t="s">
        <v>6875</v>
      </c>
      <c r="K2078" s="177" t="s">
        <v>6875</v>
      </c>
      <c r="L2078" s="177" t="s">
        <v>6917</v>
      </c>
    </row>
    <row r="2079" spans="1:12" ht="56.25" x14ac:dyDescent="0.25">
      <c r="A2079" s="176" t="s">
        <v>16476</v>
      </c>
      <c r="B2079" s="176" t="s">
        <v>16473</v>
      </c>
      <c r="C2079" s="176" t="s">
        <v>16474</v>
      </c>
      <c r="D2079" s="176" t="s">
        <v>16475</v>
      </c>
      <c r="E2079" s="176" t="s">
        <v>7039</v>
      </c>
      <c r="F2079" s="176" t="s">
        <v>7040</v>
      </c>
      <c r="G2079" s="176" t="s">
        <v>7041</v>
      </c>
      <c r="H2079" s="176" t="s">
        <v>7040</v>
      </c>
      <c r="I2079" s="176" t="s">
        <v>6875</v>
      </c>
      <c r="J2079" s="176" t="s">
        <v>6875</v>
      </c>
      <c r="K2079" s="176" t="s">
        <v>6875</v>
      </c>
      <c r="L2079" s="176" t="s">
        <v>6917</v>
      </c>
    </row>
    <row r="2080" spans="1:12" ht="67.5" x14ac:dyDescent="0.25">
      <c r="A2080" s="177" t="s">
        <v>16480</v>
      </c>
      <c r="B2080" s="177" t="s">
        <v>16477</v>
      </c>
      <c r="C2080" s="177" t="s">
        <v>16478</v>
      </c>
      <c r="D2080" s="177" t="s">
        <v>16479</v>
      </c>
      <c r="E2080" s="177" t="s">
        <v>16481</v>
      </c>
      <c r="F2080" s="177" t="s">
        <v>16482</v>
      </c>
      <c r="G2080" s="177" t="s">
        <v>7154</v>
      </c>
      <c r="H2080" s="177" t="s">
        <v>16483</v>
      </c>
      <c r="I2080" s="177" t="s">
        <v>6875</v>
      </c>
      <c r="J2080" s="177" t="s">
        <v>6875</v>
      </c>
      <c r="K2080" s="177" t="s">
        <v>6875</v>
      </c>
      <c r="L2080" s="177" t="s">
        <v>6917</v>
      </c>
    </row>
    <row r="2081" spans="1:12" ht="45" x14ac:dyDescent="0.25">
      <c r="A2081" s="176" t="s">
        <v>16487</v>
      </c>
      <c r="B2081" s="176" t="s">
        <v>16484</v>
      </c>
      <c r="C2081" s="176" t="s">
        <v>16485</v>
      </c>
      <c r="D2081" s="176" t="s">
        <v>16486</v>
      </c>
      <c r="E2081" s="176" t="s">
        <v>8957</v>
      </c>
      <c r="F2081" s="176" t="s">
        <v>8958</v>
      </c>
      <c r="G2081" s="176" t="s">
        <v>7618</v>
      </c>
      <c r="H2081" s="176" t="s">
        <v>8959</v>
      </c>
      <c r="I2081" s="176" t="s">
        <v>6875</v>
      </c>
      <c r="J2081" s="176" t="s">
        <v>6875</v>
      </c>
      <c r="K2081" s="176" t="s">
        <v>6875</v>
      </c>
      <c r="L2081" s="176" t="s">
        <v>6917</v>
      </c>
    </row>
    <row r="2082" spans="1:12" ht="33.75" x14ac:dyDescent="0.25">
      <c r="A2082" s="177" t="s">
        <v>1083</v>
      </c>
      <c r="B2082" s="177" t="s">
        <v>16488</v>
      </c>
      <c r="C2082" s="177" t="s">
        <v>16489</v>
      </c>
      <c r="D2082" s="177" t="s">
        <v>16490</v>
      </c>
      <c r="E2082" s="177" t="s">
        <v>7265</v>
      </c>
      <c r="F2082" s="177" t="s">
        <v>7266</v>
      </c>
      <c r="G2082" s="177" t="s">
        <v>7267</v>
      </c>
      <c r="H2082" s="177" t="s">
        <v>7268</v>
      </c>
      <c r="I2082" s="177" t="s">
        <v>6875</v>
      </c>
      <c r="J2082" s="177" t="s">
        <v>6875</v>
      </c>
      <c r="K2082" s="177" t="s">
        <v>6875</v>
      </c>
      <c r="L2082" s="177" t="s">
        <v>6917</v>
      </c>
    </row>
    <row r="2083" spans="1:12" ht="112.5" x14ac:dyDescent="0.25">
      <c r="A2083" s="176" t="s">
        <v>16494</v>
      </c>
      <c r="B2083" s="176" t="s">
        <v>16491</v>
      </c>
      <c r="C2083" s="176" t="s">
        <v>16492</v>
      </c>
      <c r="D2083" s="176" t="s">
        <v>16493</v>
      </c>
      <c r="E2083" s="176" t="s">
        <v>16400</v>
      </c>
      <c r="F2083" s="176" t="s">
        <v>16401</v>
      </c>
      <c r="G2083" s="176" t="s">
        <v>7154</v>
      </c>
      <c r="H2083" s="176" t="s">
        <v>16402</v>
      </c>
      <c r="I2083" s="176" t="s">
        <v>6875</v>
      </c>
      <c r="J2083" s="176" t="s">
        <v>6875</v>
      </c>
      <c r="K2083" s="176" t="s">
        <v>6875</v>
      </c>
      <c r="L2083" s="176" t="s">
        <v>6917</v>
      </c>
    </row>
    <row r="2084" spans="1:12" ht="67.5" x14ac:dyDescent="0.25">
      <c r="A2084" s="177" t="s">
        <v>16498</v>
      </c>
      <c r="B2084" s="177" t="s">
        <v>16495</v>
      </c>
      <c r="C2084" s="177" t="s">
        <v>16496</v>
      </c>
      <c r="D2084" s="177" t="s">
        <v>16497</v>
      </c>
      <c r="E2084" s="177" t="s">
        <v>8921</v>
      </c>
      <c r="F2084" s="177" t="s">
        <v>8922</v>
      </c>
      <c r="G2084" s="177" t="s">
        <v>7041</v>
      </c>
      <c r="H2084" s="177" t="s">
        <v>8922</v>
      </c>
      <c r="I2084" s="177" t="s">
        <v>6875</v>
      </c>
      <c r="J2084" s="177" t="s">
        <v>6875</v>
      </c>
      <c r="K2084" s="177" t="s">
        <v>6875</v>
      </c>
      <c r="L2084" s="177" t="s">
        <v>6917</v>
      </c>
    </row>
    <row r="2085" spans="1:12" ht="33.75" x14ac:dyDescent="0.25">
      <c r="A2085" s="176" t="s">
        <v>16502</v>
      </c>
      <c r="B2085" s="176" t="s">
        <v>16499</v>
      </c>
      <c r="C2085" s="176" t="s">
        <v>16500</v>
      </c>
      <c r="D2085" s="176" t="s">
        <v>16501</v>
      </c>
      <c r="E2085" s="176" t="s">
        <v>8056</v>
      </c>
      <c r="F2085" s="176" t="s">
        <v>8057</v>
      </c>
      <c r="G2085" s="176" t="s">
        <v>6994</v>
      </c>
      <c r="H2085" s="176" t="s">
        <v>8057</v>
      </c>
      <c r="I2085" s="176" t="s">
        <v>6875</v>
      </c>
      <c r="J2085" s="176" t="s">
        <v>6875</v>
      </c>
      <c r="K2085" s="176" t="s">
        <v>6875</v>
      </c>
      <c r="L2085" s="176" t="s">
        <v>6917</v>
      </c>
    </row>
    <row r="2086" spans="1:12" ht="146.25" x14ac:dyDescent="0.25">
      <c r="A2086" s="177" t="s">
        <v>16506</v>
      </c>
      <c r="B2086" s="177" t="s">
        <v>16503</v>
      </c>
      <c r="C2086" s="177" t="s">
        <v>16504</v>
      </c>
      <c r="D2086" s="177" t="s">
        <v>16505</v>
      </c>
      <c r="E2086" s="177" t="s">
        <v>7026</v>
      </c>
      <c r="F2086" s="177" t="s">
        <v>7027</v>
      </c>
      <c r="G2086" s="177" t="s">
        <v>7028</v>
      </c>
      <c r="H2086" s="177" t="s">
        <v>7027</v>
      </c>
      <c r="I2086" s="177" t="s">
        <v>6875</v>
      </c>
      <c r="J2086" s="177" t="s">
        <v>6875</v>
      </c>
      <c r="K2086" s="177" t="s">
        <v>6875</v>
      </c>
      <c r="L2086" s="177" t="s">
        <v>6917</v>
      </c>
    </row>
    <row r="2087" spans="1:12" ht="45" x14ac:dyDescent="0.25">
      <c r="A2087" s="176" t="s">
        <v>16510</v>
      </c>
      <c r="B2087" s="176" t="s">
        <v>16507</v>
      </c>
      <c r="C2087" s="176" t="s">
        <v>16508</v>
      </c>
      <c r="D2087" s="176" t="s">
        <v>16509</v>
      </c>
      <c r="E2087" s="176" t="s">
        <v>9393</v>
      </c>
      <c r="F2087" s="176" t="s">
        <v>9394</v>
      </c>
      <c r="G2087" s="176" t="s">
        <v>7028</v>
      </c>
      <c r="H2087" s="176" t="s">
        <v>9394</v>
      </c>
      <c r="I2087" s="176" t="s">
        <v>6875</v>
      </c>
      <c r="J2087" s="176" t="s">
        <v>6875</v>
      </c>
      <c r="K2087" s="176" t="s">
        <v>6875</v>
      </c>
      <c r="L2087" s="176" t="s">
        <v>6984</v>
      </c>
    </row>
    <row r="2088" spans="1:12" ht="56.25" x14ac:dyDescent="0.25">
      <c r="A2088" s="177" t="s">
        <v>16514</v>
      </c>
      <c r="B2088" s="177" t="s">
        <v>16511</v>
      </c>
      <c r="C2088" s="177" t="s">
        <v>16512</v>
      </c>
      <c r="D2088" s="177" t="s">
        <v>16513</v>
      </c>
      <c r="E2088" s="177" t="s">
        <v>9851</v>
      </c>
      <c r="F2088" s="177" t="s">
        <v>12507</v>
      </c>
      <c r="G2088" s="177" t="s">
        <v>7154</v>
      </c>
      <c r="H2088" s="177" t="s">
        <v>12507</v>
      </c>
      <c r="I2088" s="177" t="s">
        <v>6875</v>
      </c>
      <c r="J2088" s="177" t="s">
        <v>6875</v>
      </c>
      <c r="K2088" s="177" t="s">
        <v>6875</v>
      </c>
      <c r="L2088" s="177" t="s">
        <v>6917</v>
      </c>
    </row>
    <row r="2089" spans="1:12" ht="56.25" x14ac:dyDescent="0.25">
      <c r="A2089" s="176" t="s">
        <v>16518</v>
      </c>
      <c r="B2089" s="176" t="s">
        <v>16515</v>
      </c>
      <c r="C2089" s="176" t="s">
        <v>16516</v>
      </c>
      <c r="D2089" s="176" t="s">
        <v>16517</v>
      </c>
      <c r="E2089" s="176" t="s">
        <v>7265</v>
      </c>
      <c r="F2089" s="176" t="s">
        <v>7266</v>
      </c>
      <c r="G2089" s="176" t="s">
        <v>7267</v>
      </c>
      <c r="H2089" s="176" t="s">
        <v>7268</v>
      </c>
      <c r="I2089" s="176" t="s">
        <v>6875</v>
      </c>
      <c r="J2089" s="176" t="s">
        <v>6875</v>
      </c>
      <c r="K2089" s="176" t="s">
        <v>6875</v>
      </c>
      <c r="L2089" s="176" t="s">
        <v>6917</v>
      </c>
    </row>
    <row r="2090" spans="1:12" ht="33.75" x14ac:dyDescent="0.25">
      <c r="A2090" s="177" t="s">
        <v>6875</v>
      </c>
      <c r="B2090" s="177" t="s">
        <v>16519</v>
      </c>
      <c r="C2090" s="177" t="s">
        <v>16520</v>
      </c>
      <c r="D2090" s="177" t="s">
        <v>16521</v>
      </c>
      <c r="E2090" s="177" t="s">
        <v>9328</v>
      </c>
      <c r="F2090" s="177" t="s">
        <v>9329</v>
      </c>
      <c r="G2090" s="177" t="s">
        <v>7465</v>
      </c>
      <c r="H2090" s="177" t="s">
        <v>9329</v>
      </c>
      <c r="I2090" s="177" t="s">
        <v>6875</v>
      </c>
      <c r="J2090" s="177" t="s">
        <v>6875</v>
      </c>
      <c r="K2090" s="177" t="s">
        <v>6875</v>
      </c>
      <c r="L2090" s="177" t="s">
        <v>6984</v>
      </c>
    </row>
    <row r="2091" spans="1:12" ht="90" x14ac:dyDescent="0.25">
      <c r="A2091" s="176" t="s">
        <v>16525</v>
      </c>
      <c r="B2091" s="176" t="s">
        <v>16522</v>
      </c>
      <c r="C2091" s="176" t="s">
        <v>16523</v>
      </c>
      <c r="D2091" s="176" t="s">
        <v>16524</v>
      </c>
      <c r="E2091" s="176" t="s">
        <v>16526</v>
      </c>
      <c r="F2091" s="176" t="s">
        <v>16527</v>
      </c>
      <c r="G2091" s="176" t="s">
        <v>6975</v>
      </c>
      <c r="H2091" s="176" t="s">
        <v>16527</v>
      </c>
      <c r="I2091" s="176" t="s">
        <v>6875</v>
      </c>
      <c r="J2091" s="176" t="s">
        <v>6875</v>
      </c>
      <c r="K2091" s="176" t="s">
        <v>6875</v>
      </c>
      <c r="L2091" s="176" t="s">
        <v>6917</v>
      </c>
    </row>
    <row r="2092" spans="1:12" ht="22.5" x14ac:dyDescent="0.25">
      <c r="A2092" s="177" t="s">
        <v>1083</v>
      </c>
      <c r="B2092" s="177" t="s">
        <v>16528</v>
      </c>
      <c r="C2092" s="177" t="s">
        <v>16529</v>
      </c>
      <c r="D2092" s="177" t="s">
        <v>16530</v>
      </c>
      <c r="E2092" s="177" t="s">
        <v>7039</v>
      </c>
      <c r="F2092" s="177" t="s">
        <v>7040</v>
      </c>
      <c r="G2092" s="177" t="s">
        <v>7041</v>
      </c>
      <c r="H2092" s="177" t="s">
        <v>7040</v>
      </c>
      <c r="I2092" s="177" t="s">
        <v>6875</v>
      </c>
      <c r="J2092" s="177" t="s">
        <v>6875</v>
      </c>
      <c r="K2092" s="177" t="s">
        <v>6875</v>
      </c>
      <c r="L2092" s="177" t="s">
        <v>6917</v>
      </c>
    </row>
    <row r="2093" spans="1:12" ht="157.5" x14ac:dyDescent="0.25">
      <c r="A2093" s="176" t="s">
        <v>1083</v>
      </c>
      <c r="B2093" s="176" t="s">
        <v>16531</v>
      </c>
      <c r="C2093" s="176" t="s">
        <v>16532</v>
      </c>
      <c r="D2093" s="176" t="s">
        <v>16533</v>
      </c>
      <c r="E2093" s="176" t="s">
        <v>7463</v>
      </c>
      <c r="F2093" s="176" t="s">
        <v>7464</v>
      </c>
      <c r="G2093" s="176" t="s">
        <v>7465</v>
      </c>
      <c r="H2093" s="176" t="s">
        <v>7464</v>
      </c>
      <c r="I2093" s="176" t="s">
        <v>6875</v>
      </c>
      <c r="J2093" s="176" t="s">
        <v>6875</v>
      </c>
      <c r="K2093" s="176" t="s">
        <v>6875</v>
      </c>
      <c r="L2093" s="176" t="s">
        <v>6917</v>
      </c>
    </row>
    <row r="2094" spans="1:12" ht="56.25" x14ac:dyDescent="0.25">
      <c r="A2094" s="177" t="s">
        <v>16537</v>
      </c>
      <c r="B2094" s="177" t="s">
        <v>16534</v>
      </c>
      <c r="C2094" s="177" t="s">
        <v>16535</v>
      </c>
      <c r="D2094" s="177" t="s">
        <v>16536</v>
      </c>
      <c r="E2094" s="177" t="s">
        <v>16538</v>
      </c>
      <c r="F2094" s="177" t="s">
        <v>16539</v>
      </c>
      <c r="G2094" s="177" t="s">
        <v>16540</v>
      </c>
      <c r="H2094" s="177" t="s">
        <v>16539</v>
      </c>
      <c r="I2094" s="177" t="s">
        <v>6875</v>
      </c>
      <c r="J2094" s="177" t="s">
        <v>6875</v>
      </c>
      <c r="K2094" s="177" t="s">
        <v>6875</v>
      </c>
      <c r="L2094" s="177" t="s">
        <v>6917</v>
      </c>
    </row>
    <row r="2095" spans="1:12" ht="67.5" x14ac:dyDescent="0.25">
      <c r="A2095" s="176" t="s">
        <v>16544</v>
      </c>
      <c r="B2095" s="176" t="s">
        <v>16541</v>
      </c>
      <c r="C2095" s="176" t="s">
        <v>16542</v>
      </c>
      <c r="D2095" s="176" t="s">
        <v>16543</v>
      </c>
      <c r="E2095" s="176" t="s">
        <v>16545</v>
      </c>
      <c r="F2095" s="176" t="s">
        <v>16546</v>
      </c>
      <c r="G2095" s="176" t="s">
        <v>8297</v>
      </c>
      <c r="H2095" s="176" t="s">
        <v>16546</v>
      </c>
      <c r="I2095" s="176" t="s">
        <v>6875</v>
      </c>
      <c r="J2095" s="176" t="s">
        <v>6875</v>
      </c>
      <c r="K2095" s="176" t="s">
        <v>6875</v>
      </c>
      <c r="L2095" s="176" t="s">
        <v>6917</v>
      </c>
    </row>
    <row r="2096" spans="1:12" ht="78.75" x14ac:dyDescent="0.25">
      <c r="A2096" s="177" t="s">
        <v>16550</v>
      </c>
      <c r="B2096" s="177" t="s">
        <v>16547</v>
      </c>
      <c r="C2096" s="177" t="s">
        <v>16548</v>
      </c>
      <c r="D2096" s="177" t="s">
        <v>16549</v>
      </c>
      <c r="E2096" s="177" t="s">
        <v>10477</v>
      </c>
      <c r="F2096" s="177" t="s">
        <v>10478</v>
      </c>
      <c r="G2096" s="177" t="s">
        <v>6975</v>
      </c>
      <c r="H2096" s="177" t="s">
        <v>10479</v>
      </c>
      <c r="I2096" s="177" t="s">
        <v>6875</v>
      </c>
      <c r="J2096" s="177" t="s">
        <v>6875</v>
      </c>
      <c r="K2096" s="177" t="s">
        <v>6875</v>
      </c>
      <c r="L2096" s="177" t="s">
        <v>6917</v>
      </c>
    </row>
    <row r="2097" spans="1:12" ht="67.5" x14ac:dyDescent="0.25">
      <c r="A2097" s="176" t="s">
        <v>16554</v>
      </c>
      <c r="B2097" s="176" t="s">
        <v>16551</v>
      </c>
      <c r="C2097" s="176" t="s">
        <v>16552</v>
      </c>
      <c r="D2097" s="176" t="s">
        <v>16553</v>
      </c>
      <c r="E2097" s="176" t="s">
        <v>7026</v>
      </c>
      <c r="F2097" s="176" t="s">
        <v>7027</v>
      </c>
      <c r="G2097" s="176" t="s">
        <v>7028</v>
      </c>
      <c r="H2097" s="176" t="s">
        <v>7027</v>
      </c>
      <c r="I2097" s="176" t="s">
        <v>6875</v>
      </c>
      <c r="J2097" s="176" t="s">
        <v>6875</v>
      </c>
      <c r="K2097" s="176" t="s">
        <v>6875</v>
      </c>
      <c r="L2097" s="176" t="s">
        <v>6917</v>
      </c>
    </row>
    <row r="2098" spans="1:12" ht="78.75" x14ac:dyDescent="0.25">
      <c r="A2098" s="177" t="s">
        <v>16558</v>
      </c>
      <c r="B2098" s="177" t="s">
        <v>16555</v>
      </c>
      <c r="C2098" s="177" t="s">
        <v>16556</v>
      </c>
      <c r="D2098" s="177" t="s">
        <v>16557</v>
      </c>
      <c r="E2098" s="177" t="s">
        <v>7589</v>
      </c>
      <c r="F2098" s="177" t="s">
        <v>7590</v>
      </c>
      <c r="G2098" s="177" t="s">
        <v>7591</v>
      </c>
      <c r="H2098" s="177" t="s">
        <v>7590</v>
      </c>
      <c r="I2098" s="177" t="s">
        <v>6875</v>
      </c>
      <c r="J2098" s="177" t="s">
        <v>6875</v>
      </c>
      <c r="K2098" s="177" t="s">
        <v>6875</v>
      </c>
      <c r="L2098" s="177" t="s">
        <v>6917</v>
      </c>
    </row>
    <row r="2099" spans="1:12" ht="67.5" x14ac:dyDescent="0.25">
      <c r="A2099" s="176" t="s">
        <v>16562</v>
      </c>
      <c r="B2099" s="176" t="s">
        <v>16559</v>
      </c>
      <c r="C2099" s="176" t="s">
        <v>16560</v>
      </c>
      <c r="D2099" s="176" t="s">
        <v>16561</v>
      </c>
      <c r="E2099" s="176" t="s">
        <v>7039</v>
      </c>
      <c r="F2099" s="176" t="s">
        <v>7040</v>
      </c>
      <c r="G2099" s="176" t="s">
        <v>7041</v>
      </c>
      <c r="H2099" s="176" t="s">
        <v>7040</v>
      </c>
      <c r="I2099" s="176" t="s">
        <v>6875</v>
      </c>
      <c r="J2099" s="176" t="s">
        <v>6875</v>
      </c>
      <c r="K2099" s="176" t="s">
        <v>6875</v>
      </c>
      <c r="L2099" s="176" t="s">
        <v>6917</v>
      </c>
    </row>
    <row r="2100" spans="1:12" ht="22.5" x14ac:dyDescent="0.25">
      <c r="A2100" s="177" t="s">
        <v>16566</v>
      </c>
      <c r="B2100" s="177" t="s">
        <v>16563</v>
      </c>
      <c r="C2100" s="177" t="s">
        <v>16564</v>
      </c>
      <c r="D2100" s="177" t="s">
        <v>16565</v>
      </c>
      <c r="E2100" s="177" t="s">
        <v>7463</v>
      </c>
      <c r="F2100" s="177" t="s">
        <v>7464</v>
      </c>
      <c r="G2100" s="177" t="s">
        <v>7465</v>
      </c>
      <c r="H2100" s="177" t="s">
        <v>7464</v>
      </c>
      <c r="I2100" s="177" t="s">
        <v>6875</v>
      </c>
      <c r="J2100" s="177" t="s">
        <v>6875</v>
      </c>
      <c r="K2100" s="177" t="s">
        <v>6875</v>
      </c>
      <c r="L2100" s="177" t="s">
        <v>6917</v>
      </c>
    </row>
    <row r="2101" spans="1:12" ht="67.5" x14ac:dyDescent="0.25">
      <c r="A2101" s="176" t="s">
        <v>1083</v>
      </c>
      <c r="B2101" s="176" t="s">
        <v>16567</v>
      </c>
      <c r="C2101" s="176" t="s">
        <v>16568</v>
      </c>
      <c r="D2101" s="176" t="s">
        <v>16569</v>
      </c>
      <c r="E2101" s="176" t="s">
        <v>8178</v>
      </c>
      <c r="F2101" s="176" t="s">
        <v>8179</v>
      </c>
      <c r="G2101" s="176" t="s">
        <v>7028</v>
      </c>
      <c r="H2101" s="176" t="s">
        <v>8179</v>
      </c>
      <c r="I2101" s="176" t="s">
        <v>6875</v>
      </c>
      <c r="J2101" s="176" t="s">
        <v>6875</v>
      </c>
      <c r="K2101" s="176" t="s">
        <v>6875</v>
      </c>
      <c r="L2101" s="176" t="s">
        <v>6917</v>
      </c>
    </row>
    <row r="2102" spans="1:12" ht="123.75" x14ac:dyDescent="0.25">
      <c r="A2102" s="177" t="s">
        <v>16573</v>
      </c>
      <c r="B2102" s="177" t="s">
        <v>16570</v>
      </c>
      <c r="C2102" s="177" t="s">
        <v>16571</v>
      </c>
      <c r="D2102" s="177" t="s">
        <v>16572</v>
      </c>
      <c r="E2102" s="177" t="s">
        <v>9851</v>
      </c>
      <c r="F2102" s="177" t="s">
        <v>12507</v>
      </c>
      <c r="G2102" s="177" t="s">
        <v>7154</v>
      </c>
      <c r="H2102" s="177" t="s">
        <v>12507</v>
      </c>
      <c r="I2102" s="177" t="s">
        <v>6875</v>
      </c>
      <c r="J2102" s="177" t="s">
        <v>6875</v>
      </c>
      <c r="K2102" s="177" t="s">
        <v>6875</v>
      </c>
      <c r="L2102" s="177" t="s">
        <v>6917</v>
      </c>
    </row>
    <row r="2103" spans="1:12" ht="33.75" x14ac:dyDescent="0.25">
      <c r="A2103" s="176" t="s">
        <v>16577</v>
      </c>
      <c r="B2103" s="176" t="s">
        <v>16574</v>
      </c>
      <c r="C2103" s="176" t="s">
        <v>16575</v>
      </c>
      <c r="D2103" s="176" t="s">
        <v>16576</v>
      </c>
      <c r="E2103" s="176" t="s">
        <v>7589</v>
      </c>
      <c r="F2103" s="176" t="s">
        <v>7590</v>
      </c>
      <c r="G2103" s="176" t="s">
        <v>7591</v>
      </c>
      <c r="H2103" s="176" t="s">
        <v>7590</v>
      </c>
      <c r="I2103" s="176" t="s">
        <v>6875</v>
      </c>
      <c r="J2103" s="176" t="s">
        <v>6875</v>
      </c>
      <c r="K2103" s="176" t="s">
        <v>6875</v>
      </c>
      <c r="L2103" s="176" t="s">
        <v>6917</v>
      </c>
    </row>
    <row r="2104" spans="1:12" ht="45" x14ac:dyDescent="0.25">
      <c r="A2104" s="177" t="s">
        <v>16581</v>
      </c>
      <c r="B2104" s="177" t="s">
        <v>16578</v>
      </c>
      <c r="C2104" s="177" t="s">
        <v>16579</v>
      </c>
      <c r="D2104" s="177" t="s">
        <v>16580</v>
      </c>
      <c r="E2104" s="177" t="s">
        <v>7026</v>
      </c>
      <c r="F2104" s="177" t="s">
        <v>7027</v>
      </c>
      <c r="G2104" s="177" t="s">
        <v>7028</v>
      </c>
      <c r="H2104" s="177" t="s">
        <v>7027</v>
      </c>
      <c r="I2104" s="177" t="s">
        <v>6875</v>
      </c>
      <c r="J2104" s="177" t="s">
        <v>6875</v>
      </c>
      <c r="K2104" s="177" t="s">
        <v>6875</v>
      </c>
      <c r="L2104" s="177" t="s">
        <v>6917</v>
      </c>
    </row>
    <row r="2105" spans="1:12" ht="67.5" x14ac:dyDescent="0.25">
      <c r="A2105" s="176" t="s">
        <v>16585</v>
      </c>
      <c r="B2105" s="176" t="s">
        <v>16582</v>
      </c>
      <c r="C2105" s="176" t="s">
        <v>16583</v>
      </c>
      <c r="D2105" s="176" t="s">
        <v>16584</v>
      </c>
      <c r="E2105" s="176" t="s">
        <v>16586</v>
      </c>
      <c r="F2105" s="176" t="s">
        <v>16587</v>
      </c>
      <c r="G2105" s="176" t="s">
        <v>10548</v>
      </c>
      <c r="H2105" s="176" t="s">
        <v>16588</v>
      </c>
      <c r="I2105" s="176" t="s">
        <v>6875</v>
      </c>
      <c r="J2105" s="176" t="s">
        <v>6875</v>
      </c>
      <c r="K2105" s="176" t="s">
        <v>6875</v>
      </c>
      <c r="L2105" s="176" t="s">
        <v>6917</v>
      </c>
    </row>
    <row r="2106" spans="1:12" ht="90" x14ac:dyDescent="0.25">
      <c r="A2106" s="177" t="s">
        <v>1083</v>
      </c>
      <c r="B2106" s="177" t="s">
        <v>16589</v>
      </c>
      <c r="C2106" s="177" t="s">
        <v>16590</v>
      </c>
      <c r="D2106" s="177" t="s">
        <v>16591</v>
      </c>
      <c r="E2106" s="177" t="s">
        <v>7039</v>
      </c>
      <c r="F2106" s="177" t="s">
        <v>7040</v>
      </c>
      <c r="G2106" s="177" t="s">
        <v>7041</v>
      </c>
      <c r="H2106" s="177" t="s">
        <v>7040</v>
      </c>
      <c r="I2106" s="177" t="s">
        <v>6875</v>
      </c>
      <c r="J2106" s="177" t="s">
        <v>6875</v>
      </c>
      <c r="K2106" s="177" t="s">
        <v>6875</v>
      </c>
      <c r="L2106" s="177" t="s">
        <v>6917</v>
      </c>
    </row>
    <row r="2107" spans="1:12" ht="33.75" x14ac:dyDescent="0.25">
      <c r="A2107" s="176" t="s">
        <v>1083</v>
      </c>
      <c r="B2107" s="176" t="s">
        <v>16592</v>
      </c>
      <c r="C2107" s="176" t="s">
        <v>16593</v>
      </c>
      <c r="D2107" s="176" t="s">
        <v>16594</v>
      </c>
      <c r="E2107" s="176" t="s">
        <v>7463</v>
      </c>
      <c r="F2107" s="176" t="s">
        <v>7464</v>
      </c>
      <c r="G2107" s="176" t="s">
        <v>7465</v>
      </c>
      <c r="H2107" s="176" t="s">
        <v>7464</v>
      </c>
      <c r="I2107" s="176" t="s">
        <v>6875</v>
      </c>
      <c r="J2107" s="176" t="s">
        <v>6875</v>
      </c>
      <c r="K2107" s="176" t="s">
        <v>6875</v>
      </c>
      <c r="L2107" s="176" t="s">
        <v>6917</v>
      </c>
    </row>
    <row r="2108" spans="1:12" ht="56.25" x14ac:dyDescent="0.25">
      <c r="A2108" s="177" t="s">
        <v>16598</v>
      </c>
      <c r="B2108" s="177" t="s">
        <v>16595</v>
      </c>
      <c r="C2108" s="177" t="s">
        <v>16596</v>
      </c>
      <c r="D2108" s="177" t="s">
        <v>16597</v>
      </c>
      <c r="E2108" s="177" t="s">
        <v>7582</v>
      </c>
      <c r="F2108" s="177" t="s">
        <v>7583</v>
      </c>
      <c r="G2108" s="177" t="s">
        <v>7056</v>
      </c>
      <c r="H2108" s="177" t="s">
        <v>7583</v>
      </c>
      <c r="I2108" s="177" t="s">
        <v>6875</v>
      </c>
      <c r="J2108" s="177" t="s">
        <v>6875</v>
      </c>
      <c r="K2108" s="177" t="s">
        <v>6875</v>
      </c>
      <c r="L2108" s="177" t="s">
        <v>6917</v>
      </c>
    </row>
    <row r="2109" spans="1:12" ht="112.5" x14ac:dyDescent="0.25">
      <c r="A2109" s="176" t="s">
        <v>1083</v>
      </c>
      <c r="B2109" s="176" t="s">
        <v>16599</v>
      </c>
      <c r="C2109" s="176" t="s">
        <v>16600</v>
      </c>
      <c r="D2109" s="176" t="s">
        <v>16601</v>
      </c>
      <c r="E2109" s="176" t="s">
        <v>7026</v>
      </c>
      <c r="F2109" s="176" t="s">
        <v>7027</v>
      </c>
      <c r="G2109" s="176" t="s">
        <v>7028</v>
      </c>
      <c r="H2109" s="176" t="s">
        <v>7027</v>
      </c>
      <c r="I2109" s="176" t="s">
        <v>6875</v>
      </c>
      <c r="J2109" s="176" t="s">
        <v>6875</v>
      </c>
      <c r="K2109" s="176" t="s">
        <v>6875</v>
      </c>
      <c r="L2109" s="176" t="s">
        <v>6917</v>
      </c>
    </row>
    <row r="2110" spans="1:12" ht="101.25" x14ac:dyDescent="0.25">
      <c r="A2110" s="177" t="s">
        <v>16605</v>
      </c>
      <c r="B2110" s="177" t="s">
        <v>16602</v>
      </c>
      <c r="C2110" s="177" t="s">
        <v>16603</v>
      </c>
      <c r="D2110" s="177" t="s">
        <v>16604</v>
      </c>
      <c r="E2110" s="177" t="s">
        <v>7026</v>
      </c>
      <c r="F2110" s="177" t="s">
        <v>7027</v>
      </c>
      <c r="G2110" s="177" t="s">
        <v>7028</v>
      </c>
      <c r="H2110" s="177" t="s">
        <v>7027</v>
      </c>
      <c r="I2110" s="177" t="s">
        <v>6875</v>
      </c>
      <c r="J2110" s="177" t="s">
        <v>6875</v>
      </c>
      <c r="K2110" s="177" t="s">
        <v>6875</v>
      </c>
      <c r="L2110" s="177" t="s">
        <v>6917</v>
      </c>
    </row>
    <row r="2111" spans="1:12" ht="45" x14ac:dyDescent="0.25">
      <c r="A2111" s="176" t="s">
        <v>16609</v>
      </c>
      <c r="B2111" s="176" t="s">
        <v>16606</v>
      </c>
      <c r="C2111" s="176" t="s">
        <v>16607</v>
      </c>
      <c r="D2111" s="176" t="s">
        <v>16608</v>
      </c>
      <c r="E2111" s="176" t="s">
        <v>9468</v>
      </c>
      <c r="F2111" s="176" t="s">
        <v>9469</v>
      </c>
      <c r="G2111" s="176" t="s">
        <v>6994</v>
      </c>
      <c r="H2111" s="176" t="s">
        <v>9469</v>
      </c>
      <c r="I2111" s="176" t="s">
        <v>6875</v>
      </c>
      <c r="J2111" s="176" t="s">
        <v>6875</v>
      </c>
      <c r="K2111" s="176" t="s">
        <v>6875</v>
      </c>
      <c r="L2111" s="176" t="s">
        <v>6917</v>
      </c>
    </row>
    <row r="2112" spans="1:12" ht="78.75" x14ac:dyDescent="0.25">
      <c r="A2112" s="177" t="s">
        <v>16613</v>
      </c>
      <c r="B2112" s="177" t="s">
        <v>16610</v>
      </c>
      <c r="C2112" s="177" t="s">
        <v>16611</v>
      </c>
      <c r="D2112" s="177" t="s">
        <v>16612</v>
      </c>
      <c r="E2112" s="177" t="s">
        <v>16614</v>
      </c>
      <c r="F2112" s="177" t="s">
        <v>16615</v>
      </c>
      <c r="G2112" s="177" t="s">
        <v>7097</v>
      </c>
      <c r="H2112" s="177" t="s">
        <v>16616</v>
      </c>
      <c r="I2112" s="177" t="s">
        <v>6875</v>
      </c>
      <c r="J2112" s="177" t="s">
        <v>6875</v>
      </c>
      <c r="K2112" s="177" t="s">
        <v>6875</v>
      </c>
      <c r="L2112" s="177" t="s">
        <v>6917</v>
      </c>
    </row>
    <row r="2113" spans="1:12" ht="168.75" x14ac:dyDescent="0.25">
      <c r="A2113" s="176" t="s">
        <v>1083</v>
      </c>
      <c r="B2113" s="176" t="s">
        <v>16617</v>
      </c>
      <c r="C2113" s="176" t="s">
        <v>16618</v>
      </c>
      <c r="D2113" s="176" t="s">
        <v>16619</v>
      </c>
      <c r="E2113" s="176" t="s">
        <v>7463</v>
      </c>
      <c r="F2113" s="176" t="s">
        <v>7464</v>
      </c>
      <c r="G2113" s="176" t="s">
        <v>7465</v>
      </c>
      <c r="H2113" s="176" t="s">
        <v>7464</v>
      </c>
      <c r="I2113" s="176" t="s">
        <v>6875</v>
      </c>
      <c r="J2113" s="176" t="s">
        <v>6875</v>
      </c>
      <c r="K2113" s="176" t="s">
        <v>6875</v>
      </c>
      <c r="L2113" s="176" t="s">
        <v>6917</v>
      </c>
    </row>
    <row r="2114" spans="1:12" ht="45" x14ac:dyDescent="0.25">
      <c r="A2114" s="177" t="s">
        <v>16623</v>
      </c>
      <c r="B2114" s="177" t="s">
        <v>16620</v>
      </c>
      <c r="C2114" s="177" t="s">
        <v>16621</v>
      </c>
      <c r="D2114" s="177" t="s">
        <v>16622</v>
      </c>
      <c r="E2114" s="177" t="s">
        <v>7463</v>
      </c>
      <c r="F2114" s="177" t="s">
        <v>7464</v>
      </c>
      <c r="G2114" s="177" t="s">
        <v>7465</v>
      </c>
      <c r="H2114" s="177" t="s">
        <v>7464</v>
      </c>
      <c r="I2114" s="177" t="s">
        <v>6875</v>
      </c>
      <c r="J2114" s="177" t="s">
        <v>6875</v>
      </c>
      <c r="K2114" s="177" t="s">
        <v>6875</v>
      </c>
      <c r="L2114" s="177" t="s">
        <v>6917</v>
      </c>
    </row>
    <row r="2115" spans="1:12" ht="112.5" x14ac:dyDescent="0.25">
      <c r="A2115" s="176" t="s">
        <v>1083</v>
      </c>
      <c r="B2115" s="176" t="s">
        <v>16624</v>
      </c>
      <c r="C2115" s="176" t="s">
        <v>16625</v>
      </c>
      <c r="D2115" s="176" t="s">
        <v>16626</v>
      </c>
      <c r="E2115" s="176" t="s">
        <v>16627</v>
      </c>
      <c r="F2115" s="176" t="s">
        <v>16628</v>
      </c>
      <c r="G2115" s="176" t="s">
        <v>7028</v>
      </c>
      <c r="H2115" s="176" t="s">
        <v>16628</v>
      </c>
      <c r="I2115" s="176" t="s">
        <v>6875</v>
      </c>
      <c r="J2115" s="176" t="s">
        <v>6875</v>
      </c>
      <c r="K2115" s="176" t="s">
        <v>6875</v>
      </c>
      <c r="L2115" s="176" t="s">
        <v>6917</v>
      </c>
    </row>
    <row r="2116" spans="1:12" ht="45" x14ac:dyDescent="0.25">
      <c r="A2116" s="177" t="s">
        <v>1083</v>
      </c>
      <c r="B2116" s="177" t="s">
        <v>16629</v>
      </c>
      <c r="C2116" s="177" t="s">
        <v>16630</v>
      </c>
      <c r="D2116" s="177" t="s">
        <v>16631</v>
      </c>
      <c r="E2116" s="177" t="s">
        <v>7265</v>
      </c>
      <c r="F2116" s="177" t="s">
        <v>7266</v>
      </c>
      <c r="G2116" s="177" t="s">
        <v>7267</v>
      </c>
      <c r="H2116" s="177" t="s">
        <v>7268</v>
      </c>
      <c r="I2116" s="177" t="s">
        <v>6875</v>
      </c>
      <c r="J2116" s="177" t="s">
        <v>6875</v>
      </c>
      <c r="K2116" s="177" t="s">
        <v>6875</v>
      </c>
      <c r="L2116" s="177" t="s">
        <v>6917</v>
      </c>
    </row>
    <row r="2117" spans="1:12" ht="67.5" x14ac:dyDescent="0.25">
      <c r="A2117" s="176" t="s">
        <v>1083</v>
      </c>
      <c r="B2117" s="176" t="s">
        <v>16632</v>
      </c>
      <c r="C2117" s="176" t="s">
        <v>16633</v>
      </c>
      <c r="D2117" s="176" t="s">
        <v>16634</v>
      </c>
      <c r="E2117" s="176" t="s">
        <v>7033</v>
      </c>
      <c r="F2117" s="176" t="s">
        <v>7034</v>
      </c>
      <c r="G2117" s="176" t="s">
        <v>7035</v>
      </c>
      <c r="H2117" s="176" t="s">
        <v>7034</v>
      </c>
      <c r="I2117" s="176" t="s">
        <v>6875</v>
      </c>
      <c r="J2117" s="176" t="s">
        <v>6875</v>
      </c>
      <c r="K2117" s="176" t="s">
        <v>6875</v>
      </c>
      <c r="L2117" s="176" t="s">
        <v>6917</v>
      </c>
    </row>
    <row r="2118" spans="1:12" ht="78.75" x14ac:dyDescent="0.25">
      <c r="A2118" s="177" t="s">
        <v>1083</v>
      </c>
      <c r="B2118" s="177" t="s">
        <v>16635</v>
      </c>
      <c r="C2118" s="177" t="s">
        <v>16636</v>
      </c>
      <c r="D2118" s="177" t="s">
        <v>16637</v>
      </c>
      <c r="E2118" s="177" t="s">
        <v>16638</v>
      </c>
      <c r="F2118" s="177" t="s">
        <v>16639</v>
      </c>
      <c r="G2118" s="177" t="s">
        <v>7577</v>
      </c>
      <c r="H2118" s="177" t="s">
        <v>16639</v>
      </c>
      <c r="I2118" s="177" t="s">
        <v>6875</v>
      </c>
      <c r="J2118" s="177" t="s">
        <v>6875</v>
      </c>
      <c r="K2118" s="177" t="s">
        <v>6875</v>
      </c>
      <c r="L2118" s="177" t="s">
        <v>6917</v>
      </c>
    </row>
    <row r="2119" spans="1:12" ht="33.75" x14ac:dyDescent="0.25">
      <c r="A2119" s="176" t="s">
        <v>16643</v>
      </c>
      <c r="B2119" s="176" t="s">
        <v>16640</v>
      </c>
      <c r="C2119" s="176" t="s">
        <v>16641</v>
      </c>
      <c r="D2119" s="176" t="s">
        <v>16642</v>
      </c>
      <c r="E2119" s="176" t="s">
        <v>7271</v>
      </c>
      <c r="F2119" s="176" t="s">
        <v>7272</v>
      </c>
      <c r="G2119" s="176" t="s">
        <v>6994</v>
      </c>
      <c r="H2119" s="176" t="s">
        <v>7272</v>
      </c>
      <c r="I2119" s="176" t="s">
        <v>6875</v>
      </c>
      <c r="J2119" s="176" t="s">
        <v>6875</v>
      </c>
      <c r="K2119" s="176" t="s">
        <v>6875</v>
      </c>
      <c r="L2119" s="176" t="s">
        <v>6917</v>
      </c>
    </row>
    <row r="2120" spans="1:12" ht="67.5" x14ac:dyDescent="0.25">
      <c r="A2120" s="177" t="s">
        <v>16647</v>
      </c>
      <c r="B2120" s="177" t="s">
        <v>16644</v>
      </c>
      <c r="C2120" s="177" t="s">
        <v>16645</v>
      </c>
      <c r="D2120" s="177" t="s">
        <v>16646</v>
      </c>
      <c r="E2120" s="177" t="s">
        <v>9468</v>
      </c>
      <c r="F2120" s="177" t="s">
        <v>9469</v>
      </c>
      <c r="G2120" s="177" t="s">
        <v>6994</v>
      </c>
      <c r="H2120" s="177" t="s">
        <v>9469</v>
      </c>
      <c r="I2120" s="177" t="s">
        <v>6875</v>
      </c>
      <c r="J2120" s="177" t="s">
        <v>6875</v>
      </c>
      <c r="K2120" s="177" t="s">
        <v>6875</v>
      </c>
      <c r="L2120" s="177" t="s">
        <v>6917</v>
      </c>
    </row>
    <row r="2121" spans="1:12" ht="33.75" x14ac:dyDescent="0.25">
      <c r="A2121" s="176" t="s">
        <v>16651</v>
      </c>
      <c r="B2121" s="176" t="s">
        <v>16648</v>
      </c>
      <c r="C2121" s="176" t="s">
        <v>16649</v>
      </c>
      <c r="D2121" s="176" t="s">
        <v>16650</v>
      </c>
      <c r="E2121" s="176" t="s">
        <v>7463</v>
      </c>
      <c r="F2121" s="176" t="s">
        <v>7464</v>
      </c>
      <c r="G2121" s="176" t="s">
        <v>7465</v>
      </c>
      <c r="H2121" s="176" t="s">
        <v>7464</v>
      </c>
      <c r="I2121" s="176" t="s">
        <v>6875</v>
      </c>
      <c r="J2121" s="176" t="s">
        <v>6875</v>
      </c>
      <c r="K2121" s="176" t="s">
        <v>6875</v>
      </c>
      <c r="L2121" s="176" t="s">
        <v>6917</v>
      </c>
    </row>
    <row r="2122" spans="1:12" ht="191.25" x14ac:dyDescent="0.25">
      <c r="A2122" s="177" t="s">
        <v>1083</v>
      </c>
      <c r="B2122" s="177" t="s">
        <v>16652</v>
      </c>
      <c r="C2122" s="177" t="s">
        <v>16653</v>
      </c>
      <c r="D2122" s="177" t="s">
        <v>16654</v>
      </c>
      <c r="E2122" s="177" t="s">
        <v>8921</v>
      </c>
      <c r="F2122" s="177" t="s">
        <v>8922</v>
      </c>
      <c r="G2122" s="177" t="s">
        <v>7041</v>
      </c>
      <c r="H2122" s="177" t="s">
        <v>8922</v>
      </c>
      <c r="I2122" s="177" t="s">
        <v>6875</v>
      </c>
      <c r="J2122" s="177" t="s">
        <v>6875</v>
      </c>
      <c r="K2122" s="177" t="s">
        <v>6875</v>
      </c>
      <c r="L2122" s="177" t="s">
        <v>6917</v>
      </c>
    </row>
    <row r="2123" spans="1:12" ht="56.25" x14ac:dyDescent="0.25">
      <c r="A2123" s="176" t="s">
        <v>16658</v>
      </c>
      <c r="B2123" s="176" t="s">
        <v>16655</v>
      </c>
      <c r="C2123" s="176" t="s">
        <v>16656</v>
      </c>
      <c r="D2123" s="176" t="s">
        <v>16657</v>
      </c>
      <c r="E2123" s="176" t="s">
        <v>9035</v>
      </c>
      <c r="F2123" s="176" t="s">
        <v>9036</v>
      </c>
      <c r="G2123" s="176" t="s">
        <v>7035</v>
      </c>
      <c r="H2123" s="176" t="s">
        <v>9036</v>
      </c>
      <c r="I2123" s="176" t="s">
        <v>6875</v>
      </c>
      <c r="J2123" s="176" t="s">
        <v>6875</v>
      </c>
      <c r="K2123" s="176" t="s">
        <v>6875</v>
      </c>
      <c r="L2123" s="176" t="s">
        <v>6917</v>
      </c>
    </row>
    <row r="2124" spans="1:12" ht="101.25" x14ac:dyDescent="0.25">
      <c r="A2124" s="177" t="s">
        <v>16662</v>
      </c>
      <c r="B2124" s="177" t="s">
        <v>16659</v>
      </c>
      <c r="C2124" s="177" t="s">
        <v>16660</v>
      </c>
      <c r="D2124" s="177" t="s">
        <v>16661</v>
      </c>
      <c r="E2124" s="177" t="s">
        <v>9035</v>
      </c>
      <c r="F2124" s="177" t="s">
        <v>9036</v>
      </c>
      <c r="G2124" s="177" t="s">
        <v>7035</v>
      </c>
      <c r="H2124" s="177" t="s">
        <v>9036</v>
      </c>
      <c r="I2124" s="177" t="s">
        <v>6875</v>
      </c>
      <c r="J2124" s="177" t="s">
        <v>6875</v>
      </c>
      <c r="K2124" s="177" t="s">
        <v>6875</v>
      </c>
      <c r="L2124" s="177" t="s">
        <v>6917</v>
      </c>
    </row>
    <row r="2125" spans="1:12" ht="56.25" x14ac:dyDescent="0.25">
      <c r="A2125" s="176" t="s">
        <v>1083</v>
      </c>
      <c r="B2125" s="176" t="s">
        <v>16663</v>
      </c>
      <c r="C2125" s="176" t="s">
        <v>16664</v>
      </c>
      <c r="D2125" s="176" t="s">
        <v>16665</v>
      </c>
      <c r="E2125" s="176" t="s">
        <v>7026</v>
      </c>
      <c r="F2125" s="176" t="s">
        <v>7027</v>
      </c>
      <c r="G2125" s="176" t="s">
        <v>7028</v>
      </c>
      <c r="H2125" s="176" t="s">
        <v>7027</v>
      </c>
      <c r="I2125" s="176" t="s">
        <v>6875</v>
      </c>
      <c r="J2125" s="176" t="s">
        <v>6875</v>
      </c>
      <c r="K2125" s="176" t="s">
        <v>6875</v>
      </c>
      <c r="L2125" s="176" t="s">
        <v>6917</v>
      </c>
    </row>
    <row r="2126" spans="1:12" ht="33.75" x14ac:dyDescent="0.25">
      <c r="A2126" s="177" t="s">
        <v>16669</v>
      </c>
      <c r="B2126" s="177" t="s">
        <v>16666</v>
      </c>
      <c r="C2126" s="177" t="s">
        <v>16667</v>
      </c>
      <c r="D2126" s="177" t="s">
        <v>16668</v>
      </c>
      <c r="E2126" s="177" t="s">
        <v>9067</v>
      </c>
      <c r="F2126" s="177" t="s">
        <v>9068</v>
      </c>
      <c r="G2126" s="177" t="s">
        <v>7028</v>
      </c>
      <c r="H2126" s="177" t="s">
        <v>9068</v>
      </c>
      <c r="I2126" s="177" t="s">
        <v>6875</v>
      </c>
      <c r="J2126" s="177" t="s">
        <v>6875</v>
      </c>
      <c r="K2126" s="177" t="s">
        <v>6875</v>
      </c>
      <c r="L2126" s="177" t="s">
        <v>6917</v>
      </c>
    </row>
    <row r="2127" spans="1:12" ht="90" x14ac:dyDescent="0.25">
      <c r="A2127" s="176" t="s">
        <v>16673</v>
      </c>
      <c r="B2127" s="176" t="s">
        <v>16670</v>
      </c>
      <c r="C2127" s="176" t="s">
        <v>16671</v>
      </c>
      <c r="D2127" s="176" t="s">
        <v>16672</v>
      </c>
      <c r="E2127" s="176" t="s">
        <v>7260</v>
      </c>
      <c r="F2127" s="176" t="s">
        <v>7261</v>
      </c>
      <c r="G2127" s="176" t="s">
        <v>7097</v>
      </c>
      <c r="H2127" s="176" t="s">
        <v>7262</v>
      </c>
      <c r="I2127" s="176" t="s">
        <v>6875</v>
      </c>
      <c r="J2127" s="176" t="s">
        <v>6875</v>
      </c>
      <c r="K2127" s="176" t="s">
        <v>6875</v>
      </c>
      <c r="L2127" s="176" t="s">
        <v>6917</v>
      </c>
    </row>
    <row r="2128" spans="1:12" ht="67.5" x14ac:dyDescent="0.25">
      <c r="A2128" s="177" t="s">
        <v>1083</v>
      </c>
      <c r="B2128" s="177" t="s">
        <v>16674</v>
      </c>
      <c r="C2128" s="177" t="s">
        <v>16675</v>
      </c>
      <c r="D2128" s="177" t="s">
        <v>16676</v>
      </c>
      <c r="E2128" s="177" t="s">
        <v>6992</v>
      </c>
      <c r="F2128" s="177" t="s">
        <v>6993</v>
      </c>
      <c r="G2128" s="177" t="s">
        <v>6994</v>
      </c>
      <c r="H2128" s="177" t="s">
        <v>6995</v>
      </c>
      <c r="I2128" s="177" t="s">
        <v>6875</v>
      </c>
      <c r="J2128" s="177" t="s">
        <v>6875</v>
      </c>
      <c r="K2128" s="177" t="s">
        <v>6875</v>
      </c>
      <c r="L2128" s="177" t="s">
        <v>6917</v>
      </c>
    </row>
    <row r="2129" spans="1:12" ht="56.25" x14ac:dyDescent="0.25">
      <c r="A2129" s="176" t="s">
        <v>16680</v>
      </c>
      <c r="B2129" s="176" t="s">
        <v>16677</v>
      </c>
      <c r="C2129" s="176" t="s">
        <v>16678</v>
      </c>
      <c r="D2129" s="176" t="s">
        <v>16679</v>
      </c>
      <c r="E2129" s="176" t="s">
        <v>16681</v>
      </c>
      <c r="F2129" s="176" t="s">
        <v>16682</v>
      </c>
      <c r="G2129" s="176" t="s">
        <v>7210</v>
      </c>
      <c r="H2129" s="176" t="s">
        <v>16683</v>
      </c>
      <c r="I2129" s="176" t="s">
        <v>6875</v>
      </c>
      <c r="J2129" s="176" t="s">
        <v>6875</v>
      </c>
      <c r="K2129" s="176" t="s">
        <v>6875</v>
      </c>
      <c r="L2129" s="176" t="s">
        <v>6917</v>
      </c>
    </row>
    <row r="2130" spans="1:12" ht="67.5" x14ac:dyDescent="0.25">
      <c r="A2130" s="177" t="s">
        <v>16687</v>
      </c>
      <c r="B2130" s="177" t="s">
        <v>16684</v>
      </c>
      <c r="C2130" s="177" t="s">
        <v>16685</v>
      </c>
      <c r="D2130" s="177" t="s">
        <v>16686</v>
      </c>
      <c r="E2130" s="177" t="s">
        <v>7039</v>
      </c>
      <c r="F2130" s="177" t="s">
        <v>7040</v>
      </c>
      <c r="G2130" s="177" t="s">
        <v>7041</v>
      </c>
      <c r="H2130" s="177" t="s">
        <v>7040</v>
      </c>
      <c r="I2130" s="177" t="s">
        <v>6875</v>
      </c>
      <c r="J2130" s="177" t="s">
        <v>6875</v>
      </c>
      <c r="K2130" s="177" t="s">
        <v>6875</v>
      </c>
      <c r="L2130" s="177" t="s">
        <v>6917</v>
      </c>
    </row>
    <row r="2131" spans="1:12" ht="180" x14ac:dyDescent="0.25">
      <c r="A2131" s="176" t="s">
        <v>6875</v>
      </c>
      <c r="B2131" s="176" t="s">
        <v>16688</v>
      </c>
      <c r="C2131" s="176" t="s">
        <v>16689</v>
      </c>
      <c r="D2131" s="176" t="s">
        <v>16690</v>
      </c>
      <c r="E2131" s="176" t="s">
        <v>7463</v>
      </c>
      <c r="F2131" s="176" t="s">
        <v>7464</v>
      </c>
      <c r="G2131" s="176" t="s">
        <v>7465</v>
      </c>
      <c r="H2131" s="176" t="s">
        <v>7464</v>
      </c>
      <c r="I2131" s="176" t="s">
        <v>6875</v>
      </c>
      <c r="J2131" s="176" t="s">
        <v>6875</v>
      </c>
      <c r="K2131" s="176" t="s">
        <v>6875</v>
      </c>
      <c r="L2131" s="176" t="s">
        <v>6984</v>
      </c>
    </row>
    <row r="2132" spans="1:12" ht="33.75" x14ac:dyDescent="0.25">
      <c r="A2132" s="177" t="s">
        <v>1083</v>
      </c>
      <c r="B2132" s="177" t="s">
        <v>16691</v>
      </c>
      <c r="C2132" s="177" t="s">
        <v>16692</v>
      </c>
      <c r="D2132" s="177" t="s">
        <v>16693</v>
      </c>
      <c r="E2132" s="177" t="s">
        <v>7039</v>
      </c>
      <c r="F2132" s="177" t="s">
        <v>7040</v>
      </c>
      <c r="G2132" s="177" t="s">
        <v>7041</v>
      </c>
      <c r="H2132" s="177" t="s">
        <v>7040</v>
      </c>
      <c r="I2132" s="177" t="s">
        <v>6875</v>
      </c>
      <c r="J2132" s="177" t="s">
        <v>6875</v>
      </c>
      <c r="K2132" s="177" t="s">
        <v>6875</v>
      </c>
      <c r="L2132" s="177" t="s">
        <v>6917</v>
      </c>
    </row>
    <row r="2133" spans="1:12" ht="45" x14ac:dyDescent="0.25">
      <c r="A2133" s="176" t="s">
        <v>16697</v>
      </c>
      <c r="B2133" s="176" t="s">
        <v>16694</v>
      </c>
      <c r="C2133" s="176" t="s">
        <v>16695</v>
      </c>
      <c r="D2133" s="176" t="s">
        <v>16696</v>
      </c>
      <c r="E2133" s="176" t="s">
        <v>8178</v>
      </c>
      <c r="F2133" s="176" t="s">
        <v>8179</v>
      </c>
      <c r="G2133" s="176" t="s">
        <v>7028</v>
      </c>
      <c r="H2133" s="176" t="s">
        <v>8179</v>
      </c>
      <c r="I2133" s="176" t="s">
        <v>6875</v>
      </c>
      <c r="J2133" s="176" t="s">
        <v>6875</v>
      </c>
      <c r="K2133" s="176" t="s">
        <v>6875</v>
      </c>
      <c r="L2133" s="176" t="s">
        <v>6917</v>
      </c>
    </row>
    <row r="2134" spans="1:12" ht="45" x14ac:dyDescent="0.25">
      <c r="A2134" s="177" t="s">
        <v>16701</v>
      </c>
      <c r="B2134" s="177" t="s">
        <v>16698</v>
      </c>
      <c r="C2134" s="177" t="s">
        <v>16699</v>
      </c>
      <c r="D2134" s="177" t="s">
        <v>16700</v>
      </c>
      <c r="E2134" s="177" t="s">
        <v>16702</v>
      </c>
      <c r="F2134" s="177" t="s">
        <v>16703</v>
      </c>
      <c r="G2134" s="177" t="s">
        <v>7577</v>
      </c>
      <c r="H2134" s="177" t="s">
        <v>16703</v>
      </c>
      <c r="I2134" s="177" t="s">
        <v>6875</v>
      </c>
      <c r="J2134" s="177" t="s">
        <v>6875</v>
      </c>
      <c r="K2134" s="177" t="s">
        <v>6875</v>
      </c>
      <c r="L2134" s="177" t="s">
        <v>6917</v>
      </c>
    </row>
    <row r="2135" spans="1:12" ht="33.75" x14ac:dyDescent="0.25">
      <c r="A2135" s="176" t="s">
        <v>16707</v>
      </c>
      <c r="B2135" s="176" t="s">
        <v>16704</v>
      </c>
      <c r="C2135" s="176" t="s">
        <v>16705</v>
      </c>
      <c r="D2135" s="176" t="s">
        <v>16706</v>
      </c>
      <c r="E2135" s="176" t="s">
        <v>7463</v>
      </c>
      <c r="F2135" s="176" t="s">
        <v>7464</v>
      </c>
      <c r="G2135" s="176" t="s">
        <v>7465</v>
      </c>
      <c r="H2135" s="176" t="s">
        <v>7464</v>
      </c>
      <c r="I2135" s="176" t="s">
        <v>6875</v>
      </c>
      <c r="J2135" s="176" t="s">
        <v>6875</v>
      </c>
      <c r="K2135" s="176" t="s">
        <v>6875</v>
      </c>
      <c r="L2135" s="176" t="s">
        <v>6917</v>
      </c>
    </row>
    <row r="2136" spans="1:12" ht="45" x14ac:dyDescent="0.25">
      <c r="A2136" s="177" t="s">
        <v>16711</v>
      </c>
      <c r="B2136" s="177" t="s">
        <v>16708</v>
      </c>
      <c r="C2136" s="177" t="s">
        <v>16709</v>
      </c>
      <c r="D2136" s="177" t="s">
        <v>16710</v>
      </c>
      <c r="E2136" s="177" t="s">
        <v>6992</v>
      </c>
      <c r="F2136" s="177" t="s">
        <v>6993</v>
      </c>
      <c r="G2136" s="177" t="s">
        <v>6994</v>
      </c>
      <c r="H2136" s="177" t="s">
        <v>6995</v>
      </c>
      <c r="I2136" s="177" t="s">
        <v>6875</v>
      </c>
      <c r="J2136" s="177" t="s">
        <v>6875</v>
      </c>
      <c r="K2136" s="177" t="s">
        <v>6875</v>
      </c>
      <c r="L2136" s="177" t="s">
        <v>6917</v>
      </c>
    </row>
    <row r="2137" spans="1:12" ht="78.75" x14ac:dyDescent="0.25">
      <c r="A2137" s="176" t="s">
        <v>1083</v>
      </c>
      <c r="B2137" s="176" t="s">
        <v>16712</v>
      </c>
      <c r="C2137" s="176" t="s">
        <v>16713</v>
      </c>
      <c r="D2137" s="176" t="s">
        <v>16714</v>
      </c>
      <c r="E2137" s="176" t="s">
        <v>7463</v>
      </c>
      <c r="F2137" s="176" t="s">
        <v>7464</v>
      </c>
      <c r="G2137" s="176" t="s">
        <v>7465</v>
      </c>
      <c r="H2137" s="176" t="s">
        <v>7464</v>
      </c>
      <c r="I2137" s="176" t="s">
        <v>6875</v>
      </c>
      <c r="J2137" s="176" t="s">
        <v>6875</v>
      </c>
      <c r="K2137" s="176" t="s">
        <v>6875</v>
      </c>
      <c r="L2137" s="176" t="s">
        <v>6917</v>
      </c>
    </row>
    <row r="2138" spans="1:12" ht="101.25" x14ac:dyDescent="0.25">
      <c r="A2138" s="177" t="s">
        <v>16718</v>
      </c>
      <c r="B2138" s="177" t="s">
        <v>16715</v>
      </c>
      <c r="C2138" s="177" t="s">
        <v>16716</v>
      </c>
      <c r="D2138" s="177" t="s">
        <v>16717</v>
      </c>
      <c r="E2138" s="177" t="s">
        <v>7463</v>
      </c>
      <c r="F2138" s="177" t="s">
        <v>7464</v>
      </c>
      <c r="G2138" s="177" t="s">
        <v>7465</v>
      </c>
      <c r="H2138" s="177" t="s">
        <v>7464</v>
      </c>
      <c r="I2138" s="177" t="s">
        <v>6875</v>
      </c>
      <c r="J2138" s="177" t="s">
        <v>6875</v>
      </c>
      <c r="K2138" s="177" t="s">
        <v>6875</v>
      </c>
      <c r="L2138" s="177" t="s">
        <v>6917</v>
      </c>
    </row>
    <row r="2139" spans="1:12" ht="56.25" x14ac:dyDescent="0.25">
      <c r="A2139" s="176" t="s">
        <v>16722</v>
      </c>
      <c r="B2139" s="176" t="s">
        <v>16719</v>
      </c>
      <c r="C2139" s="176" t="s">
        <v>16720</v>
      </c>
      <c r="D2139" s="176" t="s">
        <v>16721</v>
      </c>
      <c r="E2139" s="176" t="s">
        <v>16723</v>
      </c>
      <c r="F2139" s="176" t="s">
        <v>16135</v>
      </c>
      <c r="G2139" s="176" t="s">
        <v>8297</v>
      </c>
      <c r="H2139" s="176" t="s">
        <v>16136</v>
      </c>
      <c r="I2139" s="176" t="s">
        <v>6875</v>
      </c>
      <c r="J2139" s="176" t="s">
        <v>6875</v>
      </c>
      <c r="K2139" s="176" t="s">
        <v>6875</v>
      </c>
      <c r="L2139" s="176" t="s">
        <v>6917</v>
      </c>
    </row>
    <row r="2140" spans="1:12" ht="56.25" x14ac:dyDescent="0.25">
      <c r="A2140" s="177" t="s">
        <v>1083</v>
      </c>
      <c r="B2140" s="177" t="s">
        <v>16724</v>
      </c>
      <c r="C2140" s="177" t="s">
        <v>16725</v>
      </c>
      <c r="D2140" s="177" t="s">
        <v>16726</v>
      </c>
      <c r="E2140" s="177" t="s">
        <v>7589</v>
      </c>
      <c r="F2140" s="177" t="s">
        <v>7590</v>
      </c>
      <c r="G2140" s="177" t="s">
        <v>7591</v>
      </c>
      <c r="H2140" s="177" t="s">
        <v>7590</v>
      </c>
      <c r="I2140" s="177" t="s">
        <v>6875</v>
      </c>
      <c r="J2140" s="177" t="s">
        <v>6875</v>
      </c>
      <c r="K2140" s="177" t="s">
        <v>6875</v>
      </c>
      <c r="L2140" s="177" t="s">
        <v>6917</v>
      </c>
    </row>
    <row r="2141" spans="1:12" ht="56.25" x14ac:dyDescent="0.25">
      <c r="A2141" s="176" t="s">
        <v>16730</v>
      </c>
      <c r="B2141" s="176" t="s">
        <v>16727</v>
      </c>
      <c r="C2141" s="176" t="s">
        <v>16728</v>
      </c>
      <c r="D2141" s="176" t="s">
        <v>16729</v>
      </c>
      <c r="E2141" s="176" t="s">
        <v>7249</v>
      </c>
      <c r="F2141" s="176" t="s">
        <v>7250</v>
      </c>
      <c r="G2141" s="176" t="s">
        <v>7028</v>
      </c>
      <c r="H2141" s="176" t="s">
        <v>7250</v>
      </c>
      <c r="I2141" s="176" t="s">
        <v>6875</v>
      </c>
      <c r="J2141" s="176" t="s">
        <v>6875</v>
      </c>
      <c r="K2141" s="176" t="s">
        <v>6875</v>
      </c>
      <c r="L2141" s="176" t="s">
        <v>6917</v>
      </c>
    </row>
    <row r="2142" spans="1:12" ht="45" x14ac:dyDescent="0.25">
      <c r="A2142" s="177" t="s">
        <v>16734</v>
      </c>
      <c r="B2142" s="177" t="s">
        <v>16731</v>
      </c>
      <c r="C2142" s="177" t="s">
        <v>16732</v>
      </c>
      <c r="D2142" s="177" t="s">
        <v>16733</v>
      </c>
      <c r="E2142" s="177" t="s">
        <v>8178</v>
      </c>
      <c r="F2142" s="177" t="s">
        <v>8179</v>
      </c>
      <c r="G2142" s="177" t="s">
        <v>7028</v>
      </c>
      <c r="H2142" s="177" t="s">
        <v>8179</v>
      </c>
      <c r="I2142" s="177" t="s">
        <v>6875</v>
      </c>
      <c r="J2142" s="177" t="s">
        <v>6875</v>
      </c>
      <c r="K2142" s="177" t="s">
        <v>6875</v>
      </c>
      <c r="L2142" s="177" t="s">
        <v>6917</v>
      </c>
    </row>
    <row r="2143" spans="1:12" ht="112.5" x14ac:dyDescent="0.25">
      <c r="A2143" s="176" t="s">
        <v>16738</v>
      </c>
      <c r="B2143" s="176" t="s">
        <v>16735</v>
      </c>
      <c r="C2143" s="176" t="s">
        <v>16736</v>
      </c>
      <c r="D2143" s="176" t="s">
        <v>16737</v>
      </c>
      <c r="E2143" s="176" t="s">
        <v>7763</v>
      </c>
      <c r="F2143" s="176" t="s">
        <v>7764</v>
      </c>
      <c r="G2143" s="176" t="s">
        <v>7035</v>
      </c>
      <c r="H2143" s="176" t="s">
        <v>7764</v>
      </c>
      <c r="I2143" s="176" t="s">
        <v>6875</v>
      </c>
      <c r="J2143" s="176" t="s">
        <v>6875</v>
      </c>
      <c r="K2143" s="176" t="s">
        <v>6875</v>
      </c>
      <c r="L2143" s="176" t="s">
        <v>6917</v>
      </c>
    </row>
    <row r="2144" spans="1:12" ht="22.5" x14ac:dyDescent="0.25">
      <c r="A2144" s="177" t="s">
        <v>16742</v>
      </c>
      <c r="B2144" s="177" t="s">
        <v>16739</v>
      </c>
      <c r="C2144" s="177" t="s">
        <v>16740</v>
      </c>
      <c r="D2144" s="177" t="s">
        <v>16741</v>
      </c>
      <c r="E2144" s="177" t="s">
        <v>7249</v>
      </c>
      <c r="F2144" s="177" t="s">
        <v>7250</v>
      </c>
      <c r="G2144" s="177" t="s">
        <v>7028</v>
      </c>
      <c r="H2144" s="177" t="s">
        <v>7250</v>
      </c>
      <c r="I2144" s="177" t="s">
        <v>6875</v>
      </c>
      <c r="J2144" s="177" t="s">
        <v>6875</v>
      </c>
      <c r="K2144" s="177" t="s">
        <v>6875</v>
      </c>
      <c r="L2144" s="177" t="s">
        <v>6917</v>
      </c>
    </row>
    <row r="2145" spans="1:12" ht="56.25" x14ac:dyDescent="0.25">
      <c r="A2145" s="176" t="s">
        <v>16746</v>
      </c>
      <c r="B2145" s="176" t="s">
        <v>16743</v>
      </c>
      <c r="C2145" s="176" t="s">
        <v>16744</v>
      </c>
      <c r="D2145" s="176" t="s">
        <v>16745</v>
      </c>
      <c r="E2145" s="176" t="s">
        <v>7265</v>
      </c>
      <c r="F2145" s="176" t="s">
        <v>7266</v>
      </c>
      <c r="G2145" s="176" t="s">
        <v>7267</v>
      </c>
      <c r="H2145" s="176" t="s">
        <v>7268</v>
      </c>
      <c r="I2145" s="176" t="s">
        <v>6875</v>
      </c>
      <c r="J2145" s="176" t="s">
        <v>6875</v>
      </c>
      <c r="K2145" s="176" t="s">
        <v>6875</v>
      </c>
      <c r="L2145" s="176" t="s">
        <v>6917</v>
      </c>
    </row>
    <row r="2146" spans="1:12" ht="45" x14ac:dyDescent="0.25">
      <c r="A2146" s="177" t="s">
        <v>16750</v>
      </c>
      <c r="B2146" s="177" t="s">
        <v>16747</v>
      </c>
      <c r="C2146" s="177" t="s">
        <v>16748</v>
      </c>
      <c r="D2146" s="177" t="s">
        <v>16749</v>
      </c>
      <c r="E2146" s="177" t="s">
        <v>7249</v>
      </c>
      <c r="F2146" s="177" t="s">
        <v>7250</v>
      </c>
      <c r="G2146" s="177" t="s">
        <v>7028</v>
      </c>
      <c r="H2146" s="177" t="s">
        <v>7250</v>
      </c>
      <c r="I2146" s="177" t="s">
        <v>6875</v>
      </c>
      <c r="J2146" s="177" t="s">
        <v>6875</v>
      </c>
      <c r="K2146" s="177" t="s">
        <v>6875</v>
      </c>
      <c r="L2146" s="177" t="s">
        <v>6917</v>
      </c>
    </row>
    <row r="2147" spans="1:12" ht="225" x14ac:dyDescent="0.25">
      <c r="A2147" s="176" t="s">
        <v>1083</v>
      </c>
      <c r="B2147" s="176" t="s">
        <v>16751</v>
      </c>
      <c r="C2147" s="176" t="s">
        <v>16752</v>
      </c>
      <c r="D2147" s="176" t="s">
        <v>16753</v>
      </c>
      <c r="E2147" s="176" t="s">
        <v>8056</v>
      </c>
      <c r="F2147" s="176" t="s">
        <v>8057</v>
      </c>
      <c r="G2147" s="176" t="s">
        <v>6994</v>
      </c>
      <c r="H2147" s="176" t="s">
        <v>8057</v>
      </c>
      <c r="I2147" s="176" t="s">
        <v>6875</v>
      </c>
      <c r="J2147" s="176" t="s">
        <v>6875</v>
      </c>
      <c r="K2147" s="176" t="s">
        <v>6875</v>
      </c>
      <c r="L2147" s="176" t="s">
        <v>6917</v>
      </c>
    </row>
    <row r="2148" spans="1:12" ht="135" x14ac:dyDescent="0.25">
      <c r="A2148" s="177" t="s">
        <v>1083</v>
      </c>
      <c r="B2148" s="177" t="s">
        <v>16754</v>
      </c>
      <c r="C2148" s="177" t="s">
        <v>16755</v>
      </c>
      <c r="D2148" s="177" t="s">
        <v>16756</v>
      </c>
      <c r="E2148" s="177" t="s">
        <v>7265</v>
      </c>
      <c r="F2148" s="177" t="s">
        <v>7266</v>
      </c>
      <c r="G2148" s="177" t="s">
        <v>7267</v>
      </c>
      <c r="H2148" s="177" t="s">
        <v>7268</v>
      </c>
      <c r="I2148" s="177" t="s">
        <v>6875</v>
      </c>
      <c r="J2148" s="177" t="s">
        <v>6875</v>
      </c>
      <c r="K2148" s="177" t="s">
        <v>6875</v>
      </c>
      <c r="L2148" s="177" t="s">
        <v>6917</v>
      </c>
    </row>
    <row r="2149" spans="1:12" ht="22.5" x14ac:dyDescent="0.25">
      <c r="A2149" s="176" t="s">
        <v>16760</v>
      </c>
      <c r="B2149" s="176" t="s">
        <v>16757</v>
      </c>
      <c r="C2149" s="176" t="s">
        <v>16758</v>
      </c>
      <c r="D2149" s="176" t="s">
        <v>16759</v>
      </c>
      <c r="E2149" s="176" t="s">
        <v>7914</v>
      </c>
      <c r="F2149" s="176" t="s">
        <v>7915</v>
      </c>
      <c r="G2149" s="176" t="s">
        <v>7028</v>
      </c>
      <c r="H2149" s="176" t="s">
        <v>7915</v>
      </c>
      <c r="I2149" s="176" t="s">
        <v>6875</v>
      </c>
      <c r="J2149" s="176" t="s">
        <v>6875</v>
      </c>
      <c r="K2149" s="176" t="s">
        <v>6875</v>
      </c>
      <c r="L2149" s="176" t="s">
        <v>6917</v>
      </c>
    </row>
    <row r="2150" spans="1:12" ht="78.75" x14ac:dyDescent="0.25">
      <c r="A2150" s="177" t="s">
        <v>1083</v>
      </c>
      <c r="B2150" s="177" t="s">
        <v>16761</v>
      </c>
      <c r="C2150" s="177" t="s">
        <v>16762</v>
      </c>
      <c r="D2150" s="177" t="s">
        <v>16763</v>
      </c>
      <c r="E2150" s="177" t="s">
        <v>7026</v>
      </c>
      <c r="F2150" s="177" t="s">
        <v>7027</v>
      </c>
      <c r="G2150" s="177" t="s">
        <v>7028</v>
      </c>
      <c r="H2150" s="177" t="s">
        <v>7027</v>
      </c>
      <c r="I2150" s="177" t="s">
        <v>6875</v>
      </c>
      <c r="J2150" s="177" t="s">
        <v>6875</v>
      </c>
      <c r="K2150" s="177" t="s">
        <v>6875</v>
      </c>
      <c r="L2150" s="177" t="s">
        <v>6917</v>
      </c>
    </row>
    <row r="2151" spans="1:12" ht="45" x14ac:dyDescent="0.25">
      <c r="A2151" s="176" t="s">
        <v>16767</v>
      </c>
      <c r="B2151" s="176" t="s">
        <v>16764</v>
      </c>
      <c r="C2151" s="176" t="s">
        <v>16765</v>
      </c>
      <c r="D2151" s="176" t="s">
        <v>16766</v>
      </c>
      <c r="E2151" s="176" t="s">
        <v>12475</v>
      </c>
      <c r="F2151" s="176" t="s">
        <v>11855</v>
      </c>
      <c r="G2151" s="176" t="s">
        <v>7035</v>
      </c>
      <c r="H2151" s="176" t="s">
        <v>16768</v>
      </c>
      <c r="I2151" s="176" t="s">
        <v>6875</v>
      </c>
      <c r="J2151" s="176" t="s">
        <v>6875</v>
      </c>
      <c r="K2151" s="176" t="s">
        <v>6875</v>
      </c>
      <c r="L2151" s="176" t="s">
        <v>6917</v>
      </c>
    </row>
    <row r="2152" spans="1:12" ht="90" x14ac:dyDescent="0.25">
      <c r="A2152" s="177" t="s">
        <v>16772</v>
      </c>
      <c r="B2152" s="177" t="s">
        <v>16769</v>
      </c>
      <c r="C2152" s="177" t="s">
        <v>16770</v>
      </c>
      <c r="D2152" s="177" t="s">
        <v>16771</v>
      </c>
      <c r="E2152" s="177" t="s">
        <v>16773</v>
      </c>
      <c r="F2152" s="177" t="s">
        <v>16774</v>
      </c>
      <c r="G2152" s="177" t="s">
        <v>7056</v>
      </c>
      <c r="H2152" s="177" t="s">
        <v>16774</v>
      </c>
      <c r="I2152" s="177" t="s">
        <v>6875</v>
      </c>
      <c r="J2152" s="177" t="s">
        <v>6875</v>
      </c>
      <c r="K2152" s="177" t="s">
        <v>6875</v>
      </c>
      <c r="L2152" s="177" t="s">
        <v>6917</v>
      </c>
    </row>
    <row r="2153" spans="1:12" ht="315" x14ac:dyDescent="0.25">
      <c r="A2153" s="176" t="s">
        <v>6875</v>
      </c>
      <c r="B2153" s="176" t="s">
        <v>16775</v>
      </c>
      <c r="C2153" s="176" t="s">
        <v>16776</v>
      </c>
      <c r="D2153" s="176" t="s">
        <v>16777</v>
      </c>
      <c r="E2153" s="176" t="s">
        <v>16778</v>
      </c>
      <c r="F2153" s="176" t="s">
        <v>16779</v>
      </c>
      <c r="G2153" s="176" t="s">
        <v>16780</v>
      </c>
      <c r="H2153" s="176" t="s">
        <v>16781</v>
      </c>
      <c r="I2153" s="176" t="s">
        <v>6875</v>
      </c>
      <c r="J2153" s="176" t="s">
        <v>6875</v>
      </c>
      <c r="K2153" s="176" t="s">
        <v>6875</v>
      </c>
      <c r="L2153" s="176" t="s">
        <v>10349</v>
      </c>
    </row>
    <row r="2154" spans="1:12" ht="56.25" x14ac:dyDescent="0.25">
      <c r="A2154" s="177" t="s">
        <v>16785</v>
      </c>
      <c r="B2154" s="177" t="s">
        <v>16782</v>
      </c>
      <c r="C2154" s="177" t="s">
        <v>16783</v>
      </c>
      <c r="D2154" s="177" t="s">
        <v>16784</v>
      </c>
      <c r="E2154" s="177" t="s">
        <v>8178</v>
      </c>
      <c r="F2154" s="177" t="s">
        <v>8179</v>
      </c>
      <c r="G2154" s="177" t="s">
        <v>7028</v>
      </c>
      <c r="H2154" s="177" t="s">
        <v>8179</v>
      </c>
      <c r="I2154" s="177" t="s">
        <v>6875</v>
      </c>
      <c r="J2154" s="177" t="s">
        <v>6875</v>
      </c>
      <c r="K2154" s="177" t="s">
        <v>6875</v>
      </c>
      <c r="L2154" s="177" t="s">
        <v>6917</v>
      </c>
    </row>
    <row r="2155" spans="1:12" ht="90" x14ac:dyDescent="0.25">
      <c r="A2155" s="176" t="s">
        <v>1083</v>
      </c>
      <c r="B2155" s="176" t="s">
        <v>16786</v>
      </c>
      <c r="C2155" s="176" t="s">
        <v>16787</v>
      </c>
      <c r="D2155" s="176" t="s">
        <v>16788</v>
      </c>
      <c r="E2155" s="176" t="s">
        <v>16789</v>
      </c>
      <c r="F2155" s="176" t="s">
        <v>16790</v>
      </c>
      <c r="G2155" s="176" t="s">
        <v>7130</v>
      </c>
      <c r="H2155" s="176" t="s">
        <v>16790</v>
      </c>
      <c r="I2155" s="176" t="s">
        <v>6875</v>
      </c>
      <c r="J2155" s="176" t="s">
        <v>6875</v>
      </c>
      <c r="K2155" s="176" t="s">
        <v>6875</v>
      </c>
      <c r="L2155" s="176" t="s">
        <v>6917</v>
      </c>
    </row>
    <row r="2156" spans="1:12" ht="67.5" x14ac:dyDescent="0.25">
      <c r="A2156" s="177" t="s">
        <v>16794</v>
      </c>
      <c r="B2156" s="177" t="s">
        <v>16791</v>
      </c>
      <c r="C2156" s="177" t="s">
        <v>16792</v>
      </c>
      <c r="D2156" s="177" t="s">
        <v>16793</v>
      </c>
      <c r="E2156" s="177" t="s">
        <v>16795</v>
      </c>
      <c r="F2156" s="177" t="s">
        <v>16796</v>
      </c>
      <c r="G2156" s="177" t="s">
        <v>7035</v>
      </c>
      <c r="H2156" s="177" t="s">
        <v>16796</v>
      </c>
      <c r="I2156" s="177" t="s">
        <v>6875</v>
      </c>
      <c r="J2156" s="177" t="s">
        <v>6875</v>
      </c>
      <c r="K2156" s="177" t="s">
        <v>6875</v>
      </c>
      <c r="L2156" s="177" t="s">
        <v>6917</v>
      </c>
    </row>
    <row r="2157" spans="1:12" ht="33.75" x14ac:dyDescent="0.25">
      <c r="A2157" s="176" t="s">
        <v>16800</v>
      </c>
      <c r="B2157" s="176" t="s">
        <v>16797</v>
      </c>
      <c r="C2157" s="176" t="s">
        <v>16798</v>
      </c>
      <c r="D2157" s="176" t="s">
        <v>16799</v>
      </c>
      <c r="E2157" s="176" t="s">
        <v>7026</v>
      </c>
      <c r="F2157" s="176" t="s">
        <v>7027</v>
      </c>
      <c r="G2157" s="176" t="s">
        <v>7028</v>
      </c>
      <c r="H2157" s="176" t="s">
        <v>7027</v>
      </c>
      <c r="I2157" s="176" t="s">
        <v>6875</v>
      </c>
      <c r="J2157" s="176" t="s">
        <v>6875</v>
      </c>
      <c r="K2157" s="176" t="s">
        <v>6875</v>
      </c>
      <c r="L2157" s="176" t="s">
        <v>6917</v>
      </c>
    </row>
    <row r="2158" spans="1:12" ht="78.75" x14ac:dyDescent="0.25">
      <c r="A2158" s="177" t="s">
        <v>16804</v>
      </c>
      <c r="B2158" s="177" t="s">
        <v>16801</v>
      </c>
      <c r="C2158" s="177" t="s">
        <v>16802</v>
      </c>
      <c r="D2158" s="177" t="s">
        <v>16803</v>
      </c>
      <c r="E2158" s="177" t="s">
        <v>8689</v>
      </c>
      <c r="F2158" s="177" t="s">
        <v>8690</v>
      </c>
      <c r="G2158" s="177" t="s">
        <v>6994</v>
      </c>
      <c r="H2158" s="177" t="s">
        <v>8691</v>
      </c>
      <c r="I2158" s="177" t="s">
        <v>6875</v>
      </c>
      <c r="J2158" s="177" t="s">
        <v>6875</v>
      </c>
      <c r="K2158" s="177" t="s">
        <v>6875</v>
      </c>
      <c r="L2158" s="177" t="s">
        <v>6917</v>
      </c>
    </row>
    <row r="2159" spans="1:12" ht="90" x14ac:dyDescent="0.25">
      <c r="A2159" s="176" t="s">
        <v>16808</v>
      </c>
      <c r="B2159" s="176" t="s">
        <v>16805</v>
      </c>
      <c r="C2159" s="176" t="s">
        <v>16806</v>
      </c>
      <c r="D2159" s="176" t="s">
        <v>16807</v>
      </c>
      <c r="E2159" s="176" t="s">
        <v>8689</v>
      </c>
      <c r="F2159" s="176" t="s">
        <v>8690</v>
      </c>
      <c r="G2159" s="176" t="s">
        <v>6994</v>
      </c>
      <c r="H2159" s="176" t="s">
        <v>8691</v>
      </c>
      <c r="I2159" s="176" t="s">
        <v>6875</v>
      </c>
      <c r="J2159" s="176" t="s">
        <v>6875</v>
      </c>
      <c r="K2159" s="176" t="s">
        <v>6875</v>
      </c>
      <c r="L2159" s="176" t="s">
        <v>6917</v>
      </c>
    </row>
    <row r="2160" spans="1:12" ht="45" x14ac:dyDescent="0.25">
      <c r="A2160" s="177" t="s">
        <v>16812</v>
      </c>
      <c r="B2160" s="177" t="s">
        <v>16809</v>
      </c>
      <c r="C2160" s="177" t="s">
        <v>16810</v>
      </c>
      <c r="D2160" s="177" t="s">
        <v>16811</v>
      </c>
      <c r="E2160" s="177" t="s">
        <v>16813</v>
      </c>
      <c r="F2160" s="177" t="s">
        <v>16814</v>
      </c>
      <c r="G2160" s="177" t="s">
        <v>7577</v>
      </c>
      <c r="H2160" s="177" t="s">
        <v>16814</v>
      </c>
      <c r="I2160" s="177" t="s">
        <v>6875</v>
      </c>
      <c r="J2160" s="177" t="s">
        <v>16815</v>
      </c>
      <c r="K2160" s="177" t="s">
        <v>6875</v>
      </c>
      <c r="L2160" s="177" t="s">
        <v>6917</v>
      </c>
    </row>
    <row r="2161" spans="1:12" ht="78.75" x14ac:dyDescent="0.25">
      <c r="A2161" s="176" t="s">
        <v>1083</v>
      </c>
      <c r="B2161" s="176" t="s">
        <v>16816</v>
      </c>
      <c r="C2161" s="176" t="s">
        <v>16817</v>
      </c>
      <c r="D2161" s="176" t="s">
        <v>1083</v>
      </c>
      <c r="E2161" s="176" t="s">
        <v>7228</v>
      </c>
      <c r="F2161" s="176" t="s">
        <v>7229</v>
      </c>
      <c r="G2161" s="176" t="s">
        <v>6994</v>
      </c>
      <c r="H2161" s="176" t="s">
        <v>7230</v>
      </c>
      <c r="I2161" s="176" t="s">
        <v>6875</v>
      </c>
      <c r="J2161" s="176" t="s">
        <v>7141</v>
      </c>
      <c r="K2161" s="176" t="s">
        <v>6875</v>
      </c>
      <c r="L2161" s="176" t="s">
        <v>6917</v>
      </c>
    </row>
    <row r="2162" spans="1:12" ht="22.5" x14ac:dyDescent="0.25">
      <c r="A2162" s="177" t="s">
        <v>16821</v>
      </c>
      <c r="B2162" s="177" t="s">
        <v>16818</v>
      </c>
      <c r="C2162" s="177" t="s">
        <v>16819</v>
      </c>
      <c r="D2162" s="177" t="s">
        <v>16820</v>
      </c>
      <c r="E2162" s="177" t="s">
        <v>9136</v>
      </c>
      <c r="F2162" s="177" t="s">
        <v>12432</v>
      </c>
      <c r="G2162" s="177" t="s">
        <v>8091</v>
      </c>
      <c r="H2162" s="177" t="s">
        <v>12432</v>
      </c>
      <c r="I2162" s="177" t="s">
        <v>6875</v>
      </c>
      <c r="J2162" s="177" t="s">
        <v>6875</v>
      </c>
      <c r="K2162" s="177" t="s">
        <v>6875</v>
      </c>
      <c r="L2162" s="177" t="s">
        <v>6917</v>
      </c>
    </row>
    <row r="2163" spans="1:12" ht="56.25" x14ac:dyDescent="0.25">
      <c r="A2163" s="176" t="s">
        <v>940</v>
      </c>
      <c r="B2163" s="176" t="s">
        <v>16822</v>
      </c>
      <c r="C2163" s="176" t="s">
        <v>16823</v>
      </c>
      <c r="D2163" s="176" t="s">
        <v>941</v>
      </c>
      <c r="E2163" s="176" t="s">
        <v>6979</v>
      </c>
      <c r="F2163" s="176" t="s">
        <v>11827</v>
      </c>
      <c r="G2163" s="176" t="s">
        <v>6981</v>
      </c>
      <c r="H2163" s="176" t="s">
        <v>11828</v>
      </c>
      <c r="I2163" s="176" t="s">
        <v>6875</v>
      </c>
      <c r="J2163" s="176" t="s">
        <v>16824</v>
      </c>
      <c r="K2163" s="176" t="s">
        <v>6875</v>
      </c>
      <c r="L2163" s="176" t="s">
        <v>6917</v>
      </c>
    </row>
    <row r="2164" spans="1:12" ht="258.75" x14ac:dyDescent="0.25">
      <c r="A2164" s="177" t="s">
        <v>16828</v>
      </c>
      <c r="B2164" s="177" t="s">
        <v>16825</v>
      </c>
      <c r="C2164" s="177" t="s">
        <v>16826</v>
      </c>
      <c r="D2164" s="177" t="s">
        <v>16827</v>
      </c>
      <c r="E2164" s="177" t="s">
        <v>16829</v>
      </c>
      <c r="F2164" s="177" t="s">
        <v>16830</v>
      </c>
      <c r="G2164" s="177" t="s">
        <v>7210</v>
      </c>
      <c r="H2164" s="177" t="s">
        <v>16831</v>
      </c>
      <c r="I2164" s="177" t="s">
        <v>6875</v>
      </c>
      <c r="J2164" s="177" t="s">
        <v>6875</v>
      </c>
      <c r="K2164" s="177" t="s">
        <v>6875</v>
      </c>
      <c r="L2164" s="177" t="s">
        <v>6917</v>
      </c>
    </row>
    <row r="2165" spans="1:12" ht="67.5" x14ac:dyDescent="0.25">
      <c r="A2165" s="176" t="s">
        <v>16834</v>
      </c>
      <c r="B2165" s="176" t="s">
        <v>16832</v>
      </c>
      <c r="C2165" s="176" t="s">
        <v>16833</v>
      </c>
      <c r="D2165" s="176" t="s">
        <v>1083</v>
      </c>
      <c r="E2165" s="176" t="s">
        <v>7296</v>
      </c>
      <c r="F2165" s="176" t="s">
        <v>7297</v>
      </c>
      <c r="G2165" s="176" t="s">
        <v>7097</v>
      </c>
      <c r="H2165" s="176" t="s">
        <v>7298</v>
      </c>
      <c r="I2165" s="176" t="s">
        <v>6875</v>
      </c>
      <c r="J2165" s="176" t="s">
        <v>16835</v>
      </c>
      <c r="K2165" s="176" t="s">
        <v>6875</v>
      </c>
      <c r="L2165" s="176" t="s">
        <v>6917</v>
      </c>
    </row>
    <row r="2166" spans="1:12" ht="56.25" x14ac:dyDescent="0.25">
      <c r="A2166" s="177" t="s">
        <v>16839</v>
      </c>
      <c r="B2166" s="177" t="s">
        <v>16836</v>
      </c>
      <c r="C2166" s="177" t="s">
        <v>16837</v>
      </c>
      <c r="D2166" s="177" t="s">
        <v>16838</v>
      </c>
      <c r="E2166" s="177" t="s">
        <v>11104</v>
      </c>
      <c r="F2166" s="177" t="s">
        <v>11105</v>
      </c>
      <c r="G2166" s="177" t="s">
        <v>8186</v>
      </c>
      <c r="H2166" s="177" t="s">
        <v>11106</v>
      </c>
      <c r="I2166" s="177" t="s">
        <v>6875</v>
      </c>
      <c r="J2166" s="177" t="s">
        <v>6875</v>
      </c>
      <c r="K2166" s="177" t="s">
        <v>6875</v>
      </c>
      <c r="L2166" s="177" t="s">
        <v>6917</v>
      </c>
    </row>
    <row r="2167" spans="1:12" ht="45" x14ac:dyDescent="0.25">
      <c r="A2167" s="176" t="s">
        <v>16843</v>
      </c>
      <c r="B2167" s="176" t="s">
        <v>16840</v>
      </c>
      <c r="C2167" s="176" t="s">
        <v>16841</v>
      </c>
      <c r="D2167" s="176" t="s">
        <v>16842</v>
      </c>
      <c r="E2167" s="176" t="s">
        <v>7026</v>
      </c>
      <c r="F2167" s="176" t="s">
        <v>7027</v>
      </c>
      <c r="G2167" s="176" t="s">
        <v>7028</v>
      </c>
      <c r="H2167" s="176" t="s">
        <v>7027</v>
      </c>
      <c r="I2167" s="176" t="s">
        <v>6875</v>
      </c>
      <c r="J2167" s="176" t="s">
        <v>6875</v>
      </c>
      <c r="K2167" s="176" t="s">
        <v>6875</v>
      </c>
      <c r="L2167" s="176" t="s">
        <v>6917</v>
      </c>
    </row>
    <row r="2168" spans="1:12" ht="45" x14ac:dyDescent="0.25">
      <c r="A2168" s="177" t="s">
        <v>16847</v>
      </c>
      <c r="B2168" s="177" t="s">
        <v>16844</v>
      </c>
      <c r="C2168" s="177" t="s">
        <v>16845</v>
      </c>
      <c r="D2168" s="177" t="s">
        <v>16846</v>
      </c>
      <c r="E2168" s="177" t="s">
        <v>7463</v>
      </c>
      <c r="F2168" s="177" t="s">
        <v>7464</v>
      </c>
      <c r="G2168" s="177" t="s">
        <v>7465</v>
      </c>
      <c r="H2168" s="177" t="s">
        <v>7464</v>
      </c>
      <c r="I2168" s="177" t="s">
        <v>6875</v>
      </c>
      <c r="J2168" s="177" t="s">
        <v>6875</v>
      </c>
      <c r="K2168" s="177" t="s">
        <v>6875</v>
      </c>
      <c r="L2168" s="177" t="s">
        <v>6917</v>
      </c>
    </row>
    <row r="2169" spans="1:12" ht="56.25" x14ac:dyDescent="0.25">
      <c r="A2169" s="176" t="s">
        <v>16851</v>
      </c>
      <c r="B2169" s="176" t="s">
        <v>16848</v>
      </c>
      <c r="C2169" s="176" t="s">
        <v>16849</v>
      </c>
      <c r="D2169" s="176" t="s">
        <v>16850</v>
      </c>
      <c r="E2169" s="176" t="s">
        <v>7914</v>
      </c>
      <c r="F2169" s="176" t="s">
        <v>7915</v>
      </c>
      <c r="G2169" s="176" t="s">
        <v>7028</v>
      </c>
      <c r="H2169" s="176" t="s">
        <v>7915</v>
      </c>
      <c r="I2169" s="176" t="s">
        <v>6875</v>
      </c>
      <c r="J2169" s="176" t="s">
        <v>6875</v>
      </c>
      <c r="K2169" s="176" t="s">
        <v>6875</v>
      </c>
      <c r="L2169" s="176" t="s">
        <v>6917</v>
      </c>
    </row>
    <row r="2170" spans="1:12" ht="56.25" x14ac:dyDescent="0.25">
      <c r="A2170" s="177" t="s">
        <v>16855</v>
      </c>
      <c r="B2170" s="177" t="s">
        <v>16852</v>
      </c>
      <c r="C2170" s="177" t="s">
        <v>16853</v>
      </c>
      <c r="D2170" s="177" t="s">
        <v>16854</v>
      </c>
      <c r="E2170" s="177" t="s">
        <v>9592</v>
      </c>
      <c r="F2170" s="177" t="s">
        <v>16856</v>
      </c>
      <c r="G2170" s="177" t="s">
        <v>7035</v>
      </c>
      <c r="H2170" s="177" t="s">
        <v>16856</v>
      </c>
      <c r="I2170" s="177" t="s">
        <v>6875</v>
      </c>
      <c r="J2170" s="177" t="s">
        <v>6875</v>
      </c>
      <c r="K2170" s="177" t="s">
        <v>6875</v>
      </c>
      <c r="L2170" s="177" t="s">
        <v>6917</v>
      </c>
    </row>
    <row r="2171" spans="1:12" ht="78.75" x14ac:dyDescent="0.25">
      <c r="A2171" s="176" t="s">
        <v>1083</v>
      </c>
      <c r="B2171" s="176" t="s">
        <v>16857</v>
      </c>
      <c r="C2171" s="176" t="s">
        <v>16858</v>
      </c>
      <c r="D2171" s="176" t="s">
        <v>16859</v>
      </c>
      <c r="E2171" s="176" t="s">
        <v>7026</v>
      </c>
      <c r="F2171" s="176" t="s">
        <v>7027</v>
      </c>
      <c r="G2171" s="176" t="s">
        <v>7028</v>
      </c>
      <c r="H2171" s="176" t="s">
        <v>7027</v>
      </c>
      <c r="I2171" s="176" t="s">
        <v>6875</v>
      </c>
      <c r="J2171" s="176" t="s">
        <v>6875</v>
      </c>
      <c r="K2171" s="176" t="s">
        <v>6875</v>
      </c>
      <c r="L2171" s="176" t="s">
        <v>6917</v>
      </c>
    </row>
    <row r="2172" spans="1:12" ht="78.75" x14ac:dyDescent="0.25">
      <c r="A2172" s="177" t="s">
        <v>16863</v>
      </c>
      <c r="B2172" s="177" t="s">
        <v>16860</v>
      </c>
      <c r="C2172" s="177" t="s">
        <v>16861</v>
      </c>
      <c r="D2172" s="177" t="s">
        <v>16862</v>
      </c>
      <c r="E2172" s="177" t="s">
        <v>7039</v>
      </c>
      <c r="F2172" s="177" t="s">
        <v>7040</v>
      </c>
      <c r="G2172" s="177" t="s">
        <v>7041</v>
      </c>
      <c r="H2172" s="177" t="s">
        <v>7040</v>
      </c>
      <c r="I2172" s="177" t="s">
        <v>6875</v>
      </c>
      <c r="J2172" s="177" t="s">
        <v>6875</v>
      </c>
      <c r="K2172" s="177" t="s">
        <v>6875</v>
      </c>
      <c r="L2172" s="177" t="s">
        <v>6917</v>
      </c>
    </row>
    <row r="2173" spans="1:12" ht="112.5" x14ac:dyDescent="0.25">
      <c r="A2173" s="176" t="s">
        <v>16867</v>
      </c>
      <c r="B2173" s="176" t="s">
        <v>16864</v>
      </c>
      <c r="C2173" s="176" t="s">
        <v>16865</v>
      </c>
      <c r="D2173" s="176" t="s">
        <v>16866</v>
      </c>
      <c r="E2173" s="176" t="s">
        <v>7763</v>
      </c>
      <c r="F2173" s="176" t="s">
        <v>7764</v>
      </c>
      <c r="G2173" s="176" t="s">
        <v>7035</v>
      </c>
      <c r="H2173" s="176" t="s">
        <v>7764</v>
      </c>
      <c r="I2173" s="176" t="s">
        <v>6875</v>
      </c>
      <c r="J2173" s="176" t="s">
        <v>6875</v>
      </c>
      <c r="K2173" s="176" t="s">
        <v>6875</v>
      </c>
      <c r="L2173" s="176" t="s">
        <v>6917</v>
      </c>
    </row>
    <row r="2174" spans="1:12" ht="56.25" x14ac:dyDescent="0.25">
      <c r="A2174" s="177" t="s">
        <v>16871</v>
      </c>
      <c r="B2174" s="177" t="s">
        <v>16868</v>
      </c>
      <c r="C2174" s="177" t="s">
        <v>16869</v>
      </c>
      <c r="D2174" s="177" t="s">
        <v>16870</v>
      </c>
      <c r="E2174" s="177" t="s">
        <v>14765</v>
      </c>
      <c r="F2174" s="177" t="s">
        <v>9672</v>
      </c>
      <c r="G2174" s="177" t="s">
        <v>7035</v>
      </c>
      <c r="H2174" s="177" t="s">
        <v>9672</v>
      </c>
      <c r="I2174" s="177" t="s">
        <v>6875</v>
      </c>
      <c r="J2174" s="177" t="s">
        <v>6875</v>
      </c>
      <c r="K2174" s="177" t="s">
        <v>6875</v>
      </c>
      <c r="L2174" s="177" t="s">
        <v>6917</v>
      </c>
    </row>
    <row r="2175" spans="1:12" ht="33.75" x14ac:dyDescent="0.25">
      <c r="A2175" s="176" t="s">
        <v>16875</v>
      </c>
      <c r="B2175" s="176" t="s">
        <v>16872</v>
      </c>
      <c r="C2175" s="176" t="s">
        <v>16873</v>
      </c>
      <c r="D2175" s="176" t="s">
        <v>16874</v>
      </c>
      <c r="E2175" s="176" t="s">
        <v>7463</v>
      </c>
      <c r="F2175" s="176" t="s">
        <v>7464</v>
      </c>
      <c r="G2175" s="176" t="s">
        <v>7465</v>
      </c>
      <c r="H2175" s="176" t="s">
        <v>7464</v>
      </c>
      <c r="I2175" s="176" t="s">
        <v>6875</v>
      </c>
      <c r="J2175" s="176" t="s">
        <v>6875</v>
      </c>
      <c r="K2175" s="176" t="s">
        <v>6875</v>
      </c>
      <c r="L2175" s="176" t="s">
        <v>6917</v>
      </c>
    </row>
    <row r="2176" spans="1:12" ht="56.25" x14ac:dyDescent="0.25">
      <c r="A2176" s="177" t="s">
        <v>16879</v>
      </c>
      <c r="B2176" s="177" t="s">
        <v>16876</v>
      </c>
      <c r="C2176" s="177" t="s">
        <v>16877</v>
      </c>
      <c r="D2176" s="177" t="s">
        <v>16878</v>
      </c>
      <c r="E2176" s="177" t="s">
        <v>16880</v>
      </c>
      <c r="F2176" s="177" t="s">
        <v>16881</v>
      </c>
      <c r="G2176" s="177" t="s">
        <v>7021</v>
      </c>
      <c r="H2176" s="177" t="s">
        <v>16881</v>
      </c>
      <c r="I2176" s="177" t="s">
        <v>6875</v>
      </c>
      <c r="J2176" s="177" t="s">
        <v>6875</v>
      </c>
      <c r="K2176" s="177" t="s">
        <v>6875</v>
      </c>
      <c r="L2176" s="177" t="s">
        <v>6917</v>
      </c>
    </row>
    <row r="2177" spans="1:12" ht="56.25" x14ac:dyDescent="0.25">
      <c r="A2177" s="176" t="s">
        <v>16885</v>
      </c>
      <c r="B2177" s="176" t="s">
        <v>16882</v>
      </c>
      <c r="C2177" s="176" t="s">
        <v>16883</v>
      </c>
      <c r="D2177" s="176" t="s">
        <v>16884</v>
      </c>
      <c r="E2177" s="176" t="s">
        <v>7463</v>
      </c>
      <c r="F2177" s="176" t="s">
        <v>7464</v>
      </c>
      <c r="G2177" s="176" t="s">
        <v>7465</v>
      </c>
      <c r="H2177" s="176" t="s">
        <v>7464</v>
      </c>
      <c r="I2177" s="176" t="s">
        <v>6875</v>
      </c>
      <c r="J2177" s="176" t="s">
        <v>6875</v>
      </c>
      <c r="K2177" s="176" t="s">
        <v>6875</v>
      </c>
      <c r="L2177" s="176" t="s">
        <v>6917</v>
      </c>
    </row>
    <row r="2178" spans="1:12" ht="22.5" x14ac:dyDescent="0.25">
      <c r="A2178" s="177" t="s">
        <v>16889</v>
      </c>
      <c r="B2178" s="177" t="s">
        <v>16886</v>
      </c>
      <c r="C2178" s="177" t="s">
        <v>16887</v>
      </c>
      <c r="D2178" s="177" t="s">
        <v>16888</v>
      </c>
      <c r="E2178" s="177" t="s">
        <v>7039</v>
      </c>
      <c r="F2178" s="177" t="s">
        <v>7040</v>
      </c>
      <c r="G2178" s="177" t="s">
        <v>7041</v>
      </c>
      <c r="H2178" s="177" t="s">
        <v>7040</v>
      </c>
      <c r="I2178" s="177" t="s">
        <v>6875</v>
      </c>
      <c r="J2178" s="177" t="s">
        <v>6875</v>
      </c>
      <c r="K2178" s="177" t="s">
        <v>6875</v>
      </c>
      <c r="L2178" s="177" t="s">
        <v>6917</v>
      </c>
    </row>
    <row r="2179" spans="1:12" ht="67.5" x14ac:dyDescent="0.25">
      <c r="A2179" s="176" t="s">
        <v>16893</v>
      </c>
      <c r="B2179" s="176" t="s">
        <v>16890</v>
      </c>
      <c r="C2179" s="176" t="s">
        <v>16891</v>
      </c>
      <c r="D2179" s="176" t="s">
        <v>16892</v>
      </c>
      <c r="E2179" s="176" t="s">
        <v>7039</v>
      </c>
      <c r="F2179" s="176" t="s">
        <v>7040</v>
      </c>
      <c r="G2179" s="176" t="s">
        <v>7041</v>
      </c>
      <c r="H2179" s="176" t="s">
        <v>7040</v>
      </c>
      <c r="I2179" s="176" t="s">
        <v>6875</v>
      </c>
      <c r="J2179" s="176" t="s">
        <v>6875</v>
      </c>
      <c r="K2179" s="176" t="s">
        <v>6875</v>
      </c>
      <c r="L2179" s="176" t="s">
        <v>6917</v>
      </c>
    </row>
    <row r="2180" spans="1:12" ht="56.25" x14ac:dyDescent="0.25">
      <c r="A2180" s="177" t="s">
        <v>16897</v>
      </c>
      <c r="B2180" s="177" t="s">
        <v>16894</v>
      </c>
      <c r="C2180" s="177" t="s">
        <v>16895</v>
      </c>
      <c r="D2180" s="177" t="s">
        <v>16896</v>
      </c>
      <c r="E2180" s="177" t="s">
        <v>8209</v>
      </c>
      <c r="F2180" s="177" t="s">
        <v>8210</v>
      </c>
      <c r="G2180" s="177" t="s">
        <v>7028</v>
      </c>
      <c r="H2180" s="177" t="s">
        <v>8210</v>
      </c>
      <c r="I2180" s="177" t="s">
        <v>6875</v>
      </c>
      <c r="J2180" s="177" t="s">
        <v>6875</v>
      </c>
      <c r="K2180" s="177" t="s">
        <v>6875</v>
      </c>
      <c r="L2180" s="177" t="s">
        <v>6917</v>
      </c>
    </row>
    <row r="2181" spans="1:12" ht="33.75" x14ac:dyDescent="0.25">
      <c r="A2181" s="176" t="s">
        <v>16901</v>
      </c>
      <c r="B2181" s="176" t="s">
        <v>16898</v>
      </c>
      <c r="C2181" s="176" t="s">
        <v>16899</v>
      </c>
      <c r="D2181" s="176" t="s">
        <v>16900</v>
      </c>
      <c r="E2181" s="176" t="s">
        <v>7265</v>
      </c>
      <c r="F2181" s="176" t="s">
        <v>7266</v>
      </c>
      <c r="G2181" s="176" t="s">
        <v>7267</v>
      </c>
      <c r="H2181" s="176" t="s">
        <v>7268</v>
      </c>
      <c r="I2181" s="176" t="s">
        <v>6875</v>
      </c>
      <c r="J2181" s="176" t="s">
        <v>6875</v>
      </c>
      <c r="K2181" s="176" t="s">
        <v>6875</v>
      </c>
      <c r="L2181" s="176" t="s">
        <v>6917</v>
      </c>
    </row>
    <row r="2182" spans="1:12" ht="45" x14ac:dyDescent="0.25">
      <c r="A2182" s="177" t="s">
        <v>16905</v>
      </c>
      <c r="B2182" s="177" t="s">
        <v>16902</v>
      </c>
      <c r="C2182" s="177" t="s">
        <v>16903</v>
      </c>
      <c r="D2182" s="177" t="s">
        <v>16904</v>
      </c>
      <c r="E2182" s="177" t="s">
        <v>16906</v>
      </c>
      <c r="F2182" s="177" t="s">
        <v>16907</v>
      </c>
      <c r="G2182" s="177" t="s">
        <v>7889</v>
      </c>
      <c r="H2182" s="177" t="s">
        <v>16907</v>
      </c>
      <c r="I2182" s="177" t="s">
        <v>6875</v>
      </c>
      <c r="J2182" s="177" t="s">
        <v>6875</v>
      </c>
      <c r="K2182" s="177" t="s">
        <v>6875</v>
      </c>
      <c r="L2182" s="177" t="s">
        <v>6917</v>
      </c>
    </row>
    <row r="2183" spans="1:12" ht="45" x14ac:dyDescent="0.25">
      <c r="A2183" s="176" t="s">
        <v>16911</v>
      </c>
      <c r="B2183" s="176" t="s">
        <v>16908</v>
      </c>
      <c r="C2183" s="176" t="s">
        <v>16909</v>
      </c>
      <c r="D2183" s="176" t="s">
        <v>16910</v>
      </c>
      <c r="E2183" s="176" t="s">
        <v>8033</v>
      </c>
      <c r="F2183" s="176" t="s">
        <v>8034</v>
      </c>
      <c r="G2183" s="176" t="s">
        <v>7028</v>
      </c>
      <c r="H2183" s="176" t="s">
        <v>8034</v>
      </c>
      <c r="I2183" s="176" t="s">
        <v>6875</v>
      </c>
      <c r="J2183" s="176" t="s">
        <v>6875</v>
      </c>
      <c r="K2183" s="176" t="s">
        <v>6875</v>
      </c>
      <c r="L2183" s="176" t="s">
        <v>6917</v>
      </c>
    </row>
    <row r="2184" spans="1:12" ht="112.5" x14ac:dyDescent="0.25">
      <c r="A2184" s="177" t="s">
        <v>16915</v>
      </c>
      <c r="B2184" s="177" t="s">
        <v>16912</v>
      </c>
      <c r="C2184" s="177" t="s">
        <v>16913</v>
      </c>
      <c r="D2184" s="177" t="s">
        <v>16914</v>
      </c>
      <c r="E2184" s="177" t="s">
        <v>7463</v>
      </c>
      <c r="F2184" s="177" t="s">
        <v>7464</v>
      </c>
      <c r="G2184" s="177" t="s">
        <v>7465</v>
      </c>
      <c r="H2184" s="177" t="s">
        <v>7464</v>
      </c>
      <c r="I2184" s="177" t="s">
        <v>6875</v>
      </c>
      <c r="J2184" s="177" t="s">
        <v>6875</v>
      </c>
      <c r="K2184" s="177" t="s">
        <v>6875</v>
      </c>
      <c r="L2184" s="177" t="s">
        <v>6917</v>
      </c>
    </row>
    <row r="2185" spans="1:12" ht="101.25" x14ac:dyDescent="0.25">
      <c r="A2185" s="176" t="s">
        <v>16919</v>
      </c>
      <c r="B2185" s="176" t="s">
        <v>16916</v>
      </c>
      <c r="C2185" s="176" t="s">
        <v>16917</v>
      </c>
      <c r="D2185" s="176" t="s">
        <v>16918</v>
      </c>
      <c r="E2185" s="176" t="s">
        <v>7249</v>
      </c>
      <c r="F2185" s="176" t="s">
        <v>7250</v>
      </c>
      <c r="G2185" s="176" t="s">
        <v>7028</v>
      </c>
      <c r="H2185" s="176" t="s">
        <v>7250</v>
      </c>
      <c r="I2185" s="176" t="s">
        <v>6875</v>
      </c>
      <c r="J2185" s="176" t="s">
        <v>6875</v>
      </c>
      <c r="K2185" s="176" t="s">
        <v>6875</v>
      </c>
      <c r="L2185" s="176" t="s">
        <v>6917</v>
      </c>
    </row>
    <row r="2186" spans="1:12" ht="45" x14ac:dyDescent="0.25">
      <c r="A2186" s="177" t="s">
        <v>16923</v>
      </c>
      <c r="B2186" s="177" t="s">
        <v>16920</v>
      </c>
      <c r="C2186" s="177" t="s">
        <v>16921</v>
      </c>
      <c r="D2186" s="177" t="s">
        <v>16922</v>
      </c>
      <c r="E2186" s="177" t="s">
        <v>16924</v>
      </c>
      <c r="F2186" s="177" t="s">
        <v>16925</v>
      </c>
      <c r="G2186" s="177" t="s">
        <v>6994</v>
      </c>
      <c r="H2186" s="177" t="s">
        <v>16925</v>
      </c>
      <c r="I2186" s="177" t="s">
        <v>6875</v>
      </c>
      <c r="J2186" s="177" t="s">
        <v>6875</v>
      </c>
      <c r="K2186" s="177" t="s">
        <v>6875</v>
      </c>
      <c r="L2186" s="177" t="s">
        <v>6917</v>
      </c>
    </row>
    <row r="2187" spans="1:12" ht="33.75" x14ac:dyDescent="0.25">
      <c r="A2187" s="176" t="s">
        <v>16929</v>
      </c>
      <c r="B2187" s="176" t="s">
        <v>16926</v>
      </c>
      <c r="C2187" s="176" t="s">
        <v>16927</v>
      </c>
      <c r="D2187" s="176" t="s">
        <v>16928</v>
      </c>
      <c r="E2187" s="176" t="s">
        <v>16930</v>
      </c>
      <c r="F2187" s="176" t="s">
        <v>8869</v>
      </c>
      <c r="G2187" s="176" t="s">
        <v>7035</v>
      </c>
      <c r="H2187" s="176" t="s">
        <v>8869</v>
      </c>
      <c r="I2187" s="176" t="s">
        <v>6875</v>
      </c>
      <c r="J2187" s="176" t="s">
        <v>6875</v>
      </c>
      <c r="K2187" s="176" t="s">
        <v>6875</v>
      </c>
      <c r="L2187" s="176" t="s">
        <v>6917</v>
      </c>
    </row>
    <row r="2188" spans="1:12" ht="33.75" x14ac:dyDescent="0.25">
      <c r="A2188" s="177" t="s">
        <v>16934</v>
      </c>
      <c r="B2188" s="177" t="s">
        <v>16931</v>
      </c>
      <c r="C2188" s="177" t="s">
        <v>16932</v>
      </c>
      <c r="D2188" s="177" t="s">
        <v>16933</v>
      </c>
      <c r="E2188" s="177" t="s">
        <v>7026</v>
      </c>
      <c r="F2188" s="177" t="s">
        <v>7027</v>
      </c>
      <c r="G2188" s="177" t="s">
        <v>7028</v>
      </c>
      <c r="H2188" s="177" t="s">
        <v>7027</v>
      </c>
      <c r="I2188" s="177" t="s">
        <v>6875</v>
      </c>
      <c r="J2188" s="177" t="s">
        <v>6875</v>
      </c>
      <c r="K2188" s="177" t="s">
        <v>6875</v>
      </c>
      <c r="L2188" s="177" t="s">
        <v>6917</v>
      </c>
    </row>
    <row r="2189" spans="1:12" ht="33.75" x14ac:dyDescent="0.25">
      <c r="A2189" s="176" t="s">
        <v>16938</v>
      </c>
      <c r="B2189" s="176" t="s">
        <v>16935</v>
      </c>
      <c r="C2189" s="176" t="s">
        <v>16936</v>
      </c>
      <c r="D2189" s="176" t="s">
        <v>16937</v>
      </c>
      <c r="E2189" s="176" t="s">
        <v>7763</v>
      </c>
      <c r="F2189" s="176" t="s">
        <v>7764</v>
      </c>
      <c r="G2189" s="176" t="s">
        <v>7035</v>
      </c>
      <c r="H2189" s="176" t="s">
        <v>7764</v>
      </c>
      <c r="I2189" s="176" t="s">
        <v>6875</v>
      </c>
      <c r="J2189" s="176" t="s">
        <v>6875</v>
      </c>
      <c r="K2189" s="176" t="s">
        <v>6875</v>
      </c>
      <c r="L2189" s="176" t="s">
        <v>6917</v>
      </c>
    </row>
    <row r="2190" spans="1:12" ht="33.75" x14ac:dyDescent="0.25">
      <c r="A2190" s="177" t="s">
        <v>16942</v>
      </c>
      <c r="B2190" s="177" t="s">
        <v>16939</v>
      </c>
      <c r="C2190" s="177" t="s">
        <v>16940</v>
      </c>
      <c r="D2190" s="177" t="s">
        <v>16941</v>
      </c>
      <c r="E2190" s="177" t="s">
        <v>16943</v>
      </c>
      <c r="F2190" s="177" t="s">
        <v>16944</v>
      </c>
      <c r="G2190" s="177" t="s">
        <v>7618</v>
      </c>
      <c r="H2190" s="177" t="s">
        <v>16944</v>
      </c>
      <c r="I2190" s="177" t="s">
        <v>6875</v>
      </c>
      <c r="J2190" s="177" t="s">
        <v>6875</v>
      </c>
      <c r="K2190" s="177" t="s">
        <v>6875</v>
      </c>
      <c r="L2190" s="177" t="s">
        <v>6917</v>
      </c>
    </row>
    <row r="2191" spans="1:12" ht="157.5" x14ac:dyDescent="0.25">
      <c r="A2191" s="176" t="s">
        <v>16948</v>
      </c>
      <c r="B2191" s="176" t="s">
        <v>16945</v>
      </c>
      <c r="C2191" s="176" t="s">
        <v>16946</v>
      </c>
      <c r="D2191" s="176" t="s">
        <v>16947</v>
      </c>
      <c r="E2191" s="176" t="s">
        <v>7589</v>
      </c>
      <c r="F2191" s="176" t="s">
        <v>7590</v>
      </c>
      <c r="G2191" s="176" t="s">
        <v>7591</v>
      </c>
      <c r="H2191" s="176" t="s">
        <v>7590</v>
      </c>
      <c r="I2191" s="176" t="s">
        <v>6875</v>
      </c>
      <c r="J2191" s="176" t="s">
        <v>6875</v>
      </c>
      <c r="K2191" s="176" t="s">
        <v>6875</v>
      </c>
      <c r="L2191" s="176" t="s">
        <v>6917</v>
      </c>
    </row>
    <row r="2192" spans="1:12" ht="22.5" x14ac:dyDescent="0.25">
      <c r="A2192" s="177" t="s">
        <v>16952</v>
      </c>
      <c r="B2192" s="177" t="s">
        <v>16949</v>
      </c>
      <c r="C2192" s="177" t="s">
        <v>16950</v>
      </c>
      <c r="D2192" s="177" t="s">
        <v>16951</v>
      </c>
      <c r="E2192" s="177" t="s">
        <v>7026</v>
      </c>
      <c r="F2192" s="177" t="s">
        <v>7027</v>
      </c>
      <c r="G2192" s="177" t="s">
        <v>7028</v>
      </c>
      <c r="H2192" s="177" t="s">
        <v>7027</v>
      </c>
      <c r="I2192" s="177" t="s">
        <v>6875</v>
      </c>
      <c r="J2192" s="177" t="s">
        <v>6875</v>
      </c>
      <c r="K2192" s="177" t="s">
        <v>6875</v>
      </c>
      <c r="L2192" s="177" t="s">
        <v>6917</v>
      </c>
    </row>
    <row r="2193" spans="1:12" ht="33.75" x14ac:dyDescent="0.25">
      <c r="A2193" s="176" t="s">
        <v>16956</v>
      </c>
      <c r="B2193" s="176" t="s">
        <v>16953</v>
      </c>
      <c r="C2193" s="176" t="s">
        <v>16954</v>
      </c>
      <c r="D2193" s="176" t="s">
        <v>16955</v>
      </c>
      <c r="E2193" s="176" t="s">
        <v>9468</v>
      </c>
      <c r="F2193" s="176" t="s">
        <v>9469</v>
      </c>
      <c r="G2193" s="176" t="s">
        <v>6994</v>
      </c>
      <c r="H2193" s="176" t="s">
        <v>9469</v>
      </c>
      <c r="I2193" s="176" t="s">
        <v>6875</v>
      </c>
      <c r="J2193" s="176" t="s">
        <v>6875</v>
      </c>
      <c r="K2193" s="176" t="s">
        <v>6875</v>
      </c>
      <c r="L2193" s="176" t="s">
        <v>6917</v>
      </c>
    </row>
    <row r="2194" spans="1:12" ht="112.5" x14ac:dyDescent="0.25">
      <c r="A2194" s="177" t="s">
        <v>16960</v>
      </c>
      <c r="B2194" s="177" t="s">
        <v>16957</v>
      </c>
      <c r="C2194" s="177" t="s">
        <v>16958</v>
      </c>
      <c r="D2194" s="177" t="s">
        <v>16959</v>
      </c>
      <c r="E2194" s="177" t="s">
        <v>9328</v>
      </c>
      <c r="F2194" s="177" t="s">
        <v>9329</v>
      </c>
      <c r="G2194" s="177" t="s">
        <v>7465</v>
      </c>
      <c r="H2194" s="177" t="s">
        <v>9329</v>
      </c>
      <c r="I2194" s="177" t="s">
        <v>6875</v>
      </c>
      <c r="J2194" s="177" t="s">
        <v>6875</v>
      </c>
      <c r="K2194" s="177" t="s">
        <v>6875</v>
      </c>
      <c r="L2194" s="177" t="s">
        <v>6917</v>
      </c>
    </row>
    <row r="2195" spans="1:12" ht="112.5" x14ac:dyDescent="0.25">
      <c r="A2195" s="176" t="s">
        <v>16964</v>
      </c>
      <c r="B2195" s="176" t="s">
        <v>16961</v>
      </c>
      <c r="C2195" s="176" t="s">
        <v>16962</v>
      </c>
      <c r="D2195" s="176" t="s">
        <v>16963</v>
      </c>
      <c r="E2195" s="176" t="s">
        <v>7463</v>
      </c>
      <c r="F2195" s="176" t="s">
        <v>7464</v>
      </c>
      <c r="G2195" s="176" t="s">
        <v>7465</v>
      </c>
      <c r="H2195" s="176" t="s">
        <v>7464</v>
      </c>
      <c r="I2195" s="176" t="s">
        <v>6875</v>
      </c>
      <c r="J2195" s="176" t="s">
        <v>6875</v>
      </c>
      <c r="K2195" s="176" t="s">
        <v>6875</v>
      </c>
      <c r="L2195" s="176" t="s">
        <v>6917</v>
      </c>
    </row>
    <row r="2196" spans="1:12" ht="112.5" x14ac:dyDescent="0.25">
      <c r="A2196" s="177" t="s">
        <v>16968</v>
      </c>
      <c r="B2196" s="177" t="s">
        <v>16965</v>
      </c>
      <c r="C2196" s="177" t="s">
        <v>16966</v>
      </c>
      <c r="D2196" s="177" t="s">
        <v>16967</v>
      </c>
      <c r="E2196" s="177" t="s">
        <v>9328</v>
      </c>
      <c r="F2196" s="177" t="s">
        <v>9329</v>
      </c>
      <c r="G2196" s="177" t="s">
        <v>7465</v>
      </c>
      <c r="H2196" s="177" t="s">
        <v>9329</v>
      </c>
      <c r="I2196" s="177" t="s">
        <v>6875</v>
      </c>
      <c r="J2196" s="177" t="s">
        <v>6875</v>
      </c>
      <c r="K2196" s="177" t="s">
        <v>6875</v>
      </c>
      <c r="L2196" s="177" t="s">
        <v>6917</v>
      </c>
    </row>
    <row r="2197" spans="1:12" ht="157.5" x14ac:dyDescent="0.25">
      <c r="A2197" s="176" t="s">
        <v>16972</v>
      </c>
      <c r="B2197" s="176" t="s">
        <v>16969</v>
      </c>
      <c r="C2197" s="176" t="s">
        <v>16970</v>
      </c>
      <c r="D2197" s="176" t="s">
        <v>16971</v>
      </c>
      <c r="E2197" s="176" t="s">
        <v>7463</v>
      </c>
      <c r="F2197" s="176" t="s">
        <v>7464</v>
      </c>
      <c r="G2197" s="176" t="s">
        <v>7465</v>
      </c>
      <c r="H2197" s="176" t="s">
        <v>7464</v>
      </c>
      <c r="I2197" s="176" t="s">
        <v>6875</v>
      </c>
      <c r="J2197" s="176" t="s">
        <v>6875</v>
      </c>
      <c r="K2197" s="176" t="s">
        <v>6875</v>
      </c>
      <c r="L2197" s="176" t="s">
        <v>6917</v>
      </c>
    </row>
    <row r="2198" spans="1:12" ht="101.25" x14ac:dyDescent="0.25">
      <c r="A2198" s="177" t="s">
        <v>16976</v>
      </c>
      <c r="B2198" s="177" t="s">
        <v>16973</v>
      </c>
      <c r="C2198" s="177" t="s">
        <v>16974</v>
      </c>
      <c r="D2198" s="177" t="s">
        <v>16975</v>
      </c>
      <c r="E2198" s="177" t="s">
        <v>7463</v>
      </c>
      <c r="F2198" s="177" t="s">
        <v>7464</v>
      </c>
      <c r="G2198" s="177" t="s">
        <v>7465</v>
      </c>
      <c r="H2198" s="177" t="s">
        <v>7464</v>
      </c>
      <c r="I2198" s="177" t="s">
        <v>6875</v>
      </c>
      <c r="J2198" s="177" t="s">
        <v>6875</v>
      </c>
      <c r="K2198" s="177" t="s">
        <v>6875</v>
      </c>
      <c r="L2198" s="177" t="s">
        <v>6917</v>
      </c>
    </row>
    <row r="2199" spans="1:12" ht="33.75" x14ac:dyDescent="0.25">
      <c r="A2199" s="176" t="s">
        <v>16980</v>
      </c>
      <c r="B2199" s="176" t="s">
        <v>16977</v>
      </c>
      <c r="C2199" s="176" t="s">
        <v>16978</v>
      </c>
      <c r="D2199" s="176" t="s">
        <v>16979</v>
      </c>
      <c r="E2199" s="176" t="s">
        <v>9067</v>
      </c>
      <c r="F2199" s="176" t="s">
        <v>9068</v>
      </c>
      <c r="G2199" s="176" t="s">
        <v>7028</v>
      </c>
      <c r="H2199" s="176" t="s">
        <v>9068</v>
      </c>
      <c r="I2199" s="176" t="s">
        <v>6875</v>
      </c>
      <c r="J2199" s="176" t="s">
        <v>6875</v>
      </c>
      <c r="K2199" s="176" t="s">
        <v>6875</v>
      </c>
      <c r="L2199" s="176" t="s">
        <v>6917</v>
      </c>
    </row>
    <row r="2200" spans="1:12" ht="45" x14ac:dyDescent="0.25">
      <c r="A2200" s="177" t="s">
        <v>16984</v>
      </c>
      <c r="B2200" s="177" t="s">
        <v>16981</v>
      </c>
      <c r="C2200" s="177" t="s">
        <v>16982</v>
      </c>
      <c r="D2200" s="177" t="s">
        <v>16983</v>
      </c>
      <c r="E2200" s="177" t="s">
        <v>6992</v>
      </c>
      <c r="F2200" s="177" t="s">
        <v>6993</v>
      </c>
      <c r="G2200" s="177" t="s">
        <v>6994</v>
      </c>
      <c r="H2200" s="177" t="s">
        <v>6995</v>
      </c>
      <c r="I2200" s="177" t="s">
        <v>6875</v>
      </c>
      <c r="J2200" s="177" t="s">
        <v>6875</v>
      </c>
      <c r="K2200" s="177" t="s">
        <v>6875</v>
      </c>
      <c r="L2200" s="177" t="s">
        <v>6917</v>
      </c>
    </row>
    <row r="2201" spans="1:12" ht="33.75" x14ac:dyDescent="0.25">
      <c r="A2201" s="176" t="s">
        <v>16988</v>
      </c>
      <c r="B2201" s="176" t="s">
        <v>16985</v>
      </c>
      <c r="C2201" s="176" t="s">
        <v>16986</v>
      </c>
      <c r="D2201" s="176" t="s">
        <v>16987</v>
      </c>
      <c r="E2201" s="176" t="s">
        <v>7039</v>
      </c>
      <c r="F2201" s="176" t="s">
        <v>7040</v>
      </c>
      <c r="G2201" s="176" t="s">
        <v>7041</v>
      </c>
      <c r="H2201" s="176" t="s">
        <v>7040</v>
      </c>
      <c r="I2201" s="176" t="s">
        <v>6875</v>
      </c>
      <c r="J2201" s="176" t="s">
        <v>6875</v>
      </c>
      <c r="K2201" s="176" t="s">
        <v>6875</v>
      </c>
      <c r="L2201" s="176" t="s">
        <v>6917</v>
      </c>
    </row>
    <row r="2202" spans="1:12" ht="45" x14ac:dyDescent="0.25">
      <c r="A2202" s="177" t="s">
        <v>16992</v>
      </c>
      <c r="B2202" s="177" t="s">
        <v>16989</v>
      </c>
      <c r="C2202" s="177" t="s">
        <v>16990</v>
      </c>
      <c r="D2202" s="177" t="s">
        <v>16991</v>
      </c>
      <c r="E2202" s="177" t="s">
        <v>8061</v>
      </c>
      <c r="F2202" s="177" t="s">
        <v>8062</v>
      </c>
      <c r="G2202" s="177" t="s">
        <v>7618</v>
      </c>
      <c r="H2202" s="177" t="s">
        <v>8062</v>
      </c>
      <c r="I2202" s="177" t="s">
        <v>6875</v>
      </c>
      <c r="J2202" s="177" t="s">
        <v>6875</v>
      </c>
      <c r="K2202" s="177" t="s">
        <v>6875</v>
      </c>
      <c r="L2202" s="177" t="s">
        <v>6917</v>
      </c>
    </row>
    <row r="2203" spans="1:12" ht="22.5" x14ac:dyDescent="0.25">
      <c r="A2203" s="176" t="s">
        <v>16996</v>
      </c>
      <c r="B2203" s="176" t="s">
        <v>16993</v>
      </c>
      <c r="C2203" s="176" t="s">
        <v>16994</v>
      </c>
      <c r="D2203" s="176" t="s">
        <v>16995</v>
      </c>
      <c r="E2203" s="176" t="s">
        <v>12649</v>
      </c>
      <c r="F2203" s="176" t="s">
        <v>12650</v>
      </c>
      <c r="G2203" s="176" t="s">
        <v>12651</v>
      </c>
      <c r="H2203" s="176" t="s">
        <v>12650</v>
      </c>
      <c r="I2203" s="176" t="s">
        <v>6875</v>
      </c>
      <c r="J2203" s="176" t="s">
        <v>6875</v>
      </c>
      <c r="K2203" s="176" t="s">
        <v>6875</v>
      </c>
      <c r="L2203" s="176" t="s">
        <v>6917</v>
      </c>
    </row>
    <row r="2204" spans="1:12" ht="56.25" x14ac:dyDescent="0.25">
      <c r="A2204" s="177" t="s">
        <v>17000</v>
      </c>
      <c r="B2204" s="177" t="s">
        <v>16997</v>
      </c>
      <c r="C2204" s="177" t="s">
        <v>16998</v>
      </c>
      <c r="D2204" s="177" t="s">
        <v>16999</v>
      </c>
      <c r="E2204" s="177" t="s">
        <v>7914</v>
      </c>
      <c r="F2204" s="177" t="s">
        <v>7915</v>
      </c>
      <c r="G2204" s="177" t="s">
        <v>7028</v>
      </c>
      <c r="H2204" s="177" t="s">
        <v>7915</v>
      </c>
      <c r="I2204" s="177" t="s">
        <v>6875</v>
      </c>
      <c r="J2204" s="177" t="s">
        <v>6875</v>
      </c>
      <c r="K2204" s="177" t="s">
        <v>6875</v>
      </c>
      <c r="L2204" s="177" t="s">
        <v>6917</v>
      </c>
    </row>
    <row r="2205" spans="1:12" ht="33.75" x14ac:dyDescent="0.25">
      <c r="A2205" s="176" t="s">
        <v>17004</v>
      </c>
      <c r="B2205" s="176" t="s">
        <v>17001</v>
      </c>
      <c r="C2205" s="176" t="s">
        <v>17002</v>
      </c>
      <c r="D2205" s="176" t="s">
        <v>17003</v>
      </c>
      <c r="E2205" s="176" t="s">
        <v>12667</v>
      </c>
      <c r="F2205" s="176" t="s">
        <v>12668</v>
      </c>
      <c r="G2205" s="176" t="s">
        <v>7577</v>
      </c>
      <c r="H2205" s="176" t="s">
        <v>12668</v>
      </c>
      <c r="I2205" s="176" t="s">
        <v>6875</v>
      </c>
      <c r="J2205" s="176" t="s">
        <v>6875</v>
      </c>
      <c r="K2205" s="176" t="s">
        <v>6875</v>
      </c>
      <c r="L2205" s="176" t="s">
        <v>6917</v>
      </c>
    </row>
    <row r="2206" spans="1:12" ht="33.75" x14ac:dyDescent="0.25">
      <c r="A2206" s="177" t="s">
        <v>17008</v>
      </c>
      <c r="B2206" s="177" t="s">
        <v>17005</v>
      </c>
      <c r="C2206" s="177" t="s">
        <v>17006</v>
      </c>
      <c r="D2206" s="177" t="s">
        <v>17007</v>
      </c>
      <c r="E2206" s="177" t="s">
        <v>9328</v>
      </c>
      <c r="F2206" s="177" t="s">
        <v>9329</v>
      </c>
      <c r="G2206" s="177" t="s">
        <v>7465</v>
      </c>
      <c r="H2206" s="177" t="s">
        <v>9329</v>
      </c>
      <c r="I2206" s="177" t="s">
        <v>6875</v>
      </c>
      <c r="J2206" s="177" t="s">
        <v>6875</v>
      </c>
      <c r="K2206" s="177" t="s">
        <v>6875</v>
      </c>
      <c r="L2206" s="177" t="s">
        <v>6917</v>
      </c>
    </row>
    <row r="2207" spans="1:12" ht="56.25" x14ac:dyDescent="0.25">
      <c r="A2207" s="176" t="s">
        <v>17012</v>
      </c>
      <c r="B2207" s="176" t="s">
        <v>17009</v>
      </c>
      <c r="C2207" s="176" t="s">
        <v>17010</v>
      </c>
      <c r="D2207" s="176" t="s">
        <v>17011</v>
      </c>
      <c r="E2207" s="176" t="s">
        <v>9067</v>
      </c>
      <c r="F2207" s="176" t="s">
        <v>9068</v>
      </c>
      <c r="G2207" s="176" t="s">
        <v>7028</v>
      </c>
      <c r="H2207" s="176" t="s">
        <v>9068</v>
      </c>
      <c r="I2207" s="176" t="s">
        <v>6875</v>
      </c>
      <c r="J2207" s="176" t="s">
        <v>6875</v>
      </c>
      <c r="K2207" s="176" t="s">
        <v>6875</v>
      </c>
      <c r="L2207" s="176" t="s">
        <v>6917</v>
      </c>
    </row>
    <row r="2208" spans="1:12" ht="123.75" x14ac:dyDescent="0.25">
      <c r="A2208" s="177" t="s">
        <v>17016</v>
      </c>
      <c r="B2208" s="177" t="s">
        <v>17013</v>
      </c>
      <c r="C2208" s="177" t="s">
        <v>17014</v>
      </c>
      <c r="D2208" s="177" t="s">
        <v>17015</v>
      </c>
      <c r="E2208" s="177" t="s">
        <v>17017</v>
      </c>
      <c r="F2208" s="177" t="s">
        <v>17018</v>
      </c>
      <c r="G2208" s="177" t="s">
        <v>6975</v>
      </c>
      <c r="H2208" s="177" t="s">
        <v>17019</v>
      </c>
      <c r="I2208" s="177" t="s">
        <v>6875</v>
      </c>
      <c r="J2208" s="177" t="s">
        <v>7099</v>
      </c>
      <c r="K2208" s="177" t="s">
        <v>6875</v>
      </c>
      <c r="L2208" s="177" t="s">
        <v>6917</v>
      </c>
    </row>
    <row r="2209" spans="1:12" ht="33.75" x14ac:dyDescent="0.25">
      <c r="A2209" s="176" t="s">
        <v>17023</v>
      </c>
      <c r="B2209" s="176" t="s">
        <v>17020</v>
      </c>
      <c r="C2209" s="176" t="s">
        <v>17021</v>
      </c>
      <c r="D2209" s="176" t="s">
        <v>17022</v>
      </c>
      <c r="E2209" s="176" t="s">
        <v>7589</v>
      </c>
      <c r="F2209" s="176" t="s">
        <v>7590</v>
      </c>
      <c r="G2209" s="176" t="s">
        <v>7591</v>
      </c>
      <c r="H2209" s="176" t="s">
        <v>7590</v>
      </c>
      <c r="I2209" s="176" t="s">
        <v>6875</v>
      </c>
      <c r="J2209" s="176" t="s">
        <v>6875</v>
      </c>
      <c r="K2209" s="176" t="s">
        <v>6875</v>
      </c>
      <c r="L2209" s="176" t="s">
        <v>6917</v>
      </c>
    </row>
    <row r="2210" spans="1:12" ht="146.25" x14ac:dyDescent="0.25">
      <c r="A2210" s="177" t="s">
        <v>1083</v>
      </c>
      <c r="B2210" s="177" t="s">
        <v>17024</v>
      </c>
      <c r="C2210" s="177" t="s">
        <v>17025</v>
      </c>
      <c r="D2210" s="177" t="s">
        <v>17026</v>
      </c>
      <c r="E2210" s="177" t="s">
        <v>9468</v>
      </c>
      <c r="F2210" s="177" t="s">
        <v>9469</v>
      </c>
      <c r="G2210" s="177" t="s">
        <v>6994</v>
      </c>
      <c r="H2210" s="177" t="s">
        <v>9469</v>
      </c>
      <c r="I2210" s="177" t="s">
        <v>6875</v>
      </c>
      <c r="J2210" s="177" t="s">
        <v>6875</v>
      </c>
      <c r="K2210" s="177" t="s">
        <v>6875</v>
      </c>
      <c r="L2210" s="177" t="s">
        <v>6917</v>
      </c>
    </row>
    <row r="2211" spans="1:12" ht="33.75" x14ac:dyDescent="0.25">
      <c r="A2211" s="176" t="s">
        <v>1083</v>
      </c>
      <c r="B2211" s="176" t="s">
        <v>17027</v>
      </c>
      <c r="C2211" s="176" t="s">
        <v>17028</v>
      </c>
      <c r="D2211" s="176" t="s">
        <v>17029</v>
      </c>
      <c r="E2211" s="176" t="s">
        <v>7403</v>
      </c>
      <c r="F2211" s="176" t="s">
        <v>7404</v>
      </c>
      <c r="G2211" s="176" t="s">
        <v>7028</v>
      </c>
      <c r="H2211" s="176" t="s">
        <v>7404</v>
      </c>
      <c r="I2211" s="176" t="s">
        <v>6875</v>
      </c>
      <c r="J2211" s="176" t="s">
        <v>6875</v>
      </c>
      <c r="K2211" s="176" t="s">
        <v>6875</v>
      </c>
      <c r="L2211" s="176" t="s">
        <v>6917</v>
      </c>
    </row>
    <row r="2212" spans="1:12" ht="78.75" x14ac:dyDescent="0.25">
      <c r="A2212" s="177" t="s">
        <v>1083</v>
      </c>
      <c r="B2212" s="177" t="s">
        <v>17030</v>
      </c>
      <c r="C2212" s="177" t="s">
        <v>17031</v>
      </c>
      <c r="D2212" s="177" t="s">
        <v>17032</v>
      </c>
      <c r="E2212" s="177" t="s">
        <v>8957</v>
      </c>
      <c r="F2212" s="177" t="s">
        <v>8958</v>
      </c>
      <c r="G2212" s="177" t="s">
        <v>7618</v>
      </c>
      <c r="H2212" s="177" t="s">
        <v>8959</v>
      </c>
      <c r="I2212" s="177" t="s">
        <v>6875</v>
      </c>
      <c r="J2212" s="177" t="s">
        <v>6875</v>
      </c>
      <c r="K2212" s="177" t="s">
        <v>6875</v>
      </c>
      <c r="L2212" s="177" t="s">
        <v>6917</v>
      </c>
    </row>
    <row r="2213" spans="1:12" ht="123.75" x14ac:dyDescent="0.25">
      <c r="A2213" s="176" t="s">
        <v>1083</v>
      </c>
      <c r="B2213" s="176" t="s">
        <v>17033</v>
      </c>
      <c r="C2213" s="176" t="s">
        <v>17034</v>
      </c>
      <c r="D2213" s="176" t="s">
        <v>17035</v>
      </c>
      <c r="E2213" s="176" t="s">
        <v>7763</v>
      </c>
      <c r="F2213" s="176" t="s">
        <v>7764</v>
      </c>
      <c r="G2213" s="176" t="s">
        <v>7035</v>
      </c>
      <c r="H2213" s="176" t="s">
        <v>7764</v>
      </c>
      <c r="I2213" s="176" t="s">
        <v>6875</v>
      </c>
      <c r="J2213" s="176" t="s">
        <v>6875</v>
      </c>
      <c r="K2213" s="176" t="s">
        <v>6875</v>
      </c>
      <c r="L2213" s="176" t="s">
        <v>6917</v>
      </c>
    </row>
    <row r="2214" spans="1:12" ht="67.5" x14ac:dyDescent="0.25">
      <c r="A2214" s="177" t="s">
        <v>1083</v>
      </c>
      <c r="B2214" s="177" t="s">
        <v>17036</v>
      </c>
      <c r="C2214" s="177" t="s">
        <v>17037</v>
      </c>
      <c r="D2214" s="177" t="s">
        <v>17038</v>
      </c>
      <c r="E2214" s="177" t="s">
        <v>9015</v>
      </c>
      <c r="F2214" s="177" t="s">
        <v>9016</v>
      </c>
      <c r="G2214" s="177" t="s">
        <v>7056</v>
      </c>
      <c r="H2214" s="177" t="s">
        <v>9016</v>
      </c>
      <c r="I2214" s="177" t="s">
        <v>6875</v>
      </c>
      <c r="J2214" s="177" t="s">
        <v>6875</v>
      </c>
      <c r="K2214" s="177" t="s">
        <v>6875</v>
      </c>
      <c r="L2214" s="177" t="s">
        <v>6917</v>
      </c>
    </row>
    <row r="2215" spans="1:12" ht="101.25" x14ac:dyDescent="0.25">
      <c r="A2215" s="176" t="s">
        <v>1083</v>
      </c>
      <c r="B2215" s="176" t="s">
        <v>17039</v>
      </c>
      <c r="C2215" s="176" t="s">
        <v>17040</v>
      </c>
      <c r="D2215" s="176" t="s">
        <v>17041</v>
      </c>
      <c r="E2215" s="176" t="s">
        <v>9468</v>
      </c>
      <c r="F2215" s="176" t="s">
        <v>9469</v>
      </c>
      <c r="G2215" s="176" t="s">
        <v>6994</v>
      </c>
      <c r="H2215" s="176" t="s">
        <v>9469</v>
      </c>
      <c r="I2215" s="176" t="s">
        <v>6875</v>
      </c>
      <c r="J2215" s="176" t="s">
        <v>6875</v>
      </c>
      <c r="K2215" s="176" t="s">
        <v>6875</v>
      </c>
      <c r="L2215" s="176" t="s">
        <v>6917</v>
      </c>
    </row>
    <row r="2216" spans="1:12" ht="409.5" x14ac:dyDescent="0.25">
      <c r="A2216" s="177" t="s">
        <v>1083</v>
      </c>
      <c r="B2216" s="177" t="s">
        <v>17042</v>
      </c>
      <c r="C2216" s="177" t="s">
        <v>17043</v>
      </c>
      <c r="D2216" s="177" t="s">
        <v>17044</v>
      </c>
      <c r="E2216" s="177" t="s">
        <v>8061</v>
      </c>
      <c r="F2216" s="177" t="s">
        <v>8062</v>
      </c>
      <c r="G2216" s="177" t="s">
        <v>7618</v>
      </c>
      <c r="H2216" s="177" t="s">
        <v>8062</v>
      </c>
      <c r="I2216" s="177" t="s">
        <v>6875</v>
      </c>
      <c r="J2216" s="177" t="s">
        <v>6875</v>
      </c>
      <c r="K2216" s="177" t="s">
        <v>6875</v>
      </c>
      <c r="L2216" s="177" t="s">
        <v>6917</v>
      </c>
    </row>
    <row r="2217" spans="1:12" ht="90" x14ac:dyDescent="0.25">
      <c r="A2217" s="176" t="s">
        <v>1083</v>
      </c>
      <c r="B2217" s="176" t="s">
        <v>17045</v>
      </c>
      <c r="C2217" s="176" t="s">
        <v>17046</v>
      </c>
      <c r="D2217" s="176" t="s">
        <v>17047</v>
      </c>
      <c r="E2217" s="176" t="s">
        <v>7039</v>
      </c>
      <c r="F2217" s="176" t="s">
        <v>7040</v>
      </c>
      <c r="G2217" s="176" t="s">
        <v>7041</v>
      </c>
      <c r="H2217" s="176" t="s">
        <v>7040</v>
      </c>
      <c r="I2217" s="176" t="s">
        <v>6875</v>
      </c>
      <c r="J2217" s="176" t="s">
        <v>6875</v>
      </c>
      <c r="K2217" s="176" t="s">
        <v>6875</v>
      </c>
      <c r="L2217" s="176" t="s">
        <v>6917</v>
      </c>
    </row>
    <row r="2218" spans="1:12" ht="180" x14ac:dyDescent="0.25">
      <c r="A2218" s="177" t="s">
        <v>1083</v>
      </c>
      <c r="B2218" s="177" t="s">
        <v>17048</v>
      </c>
      <c r="C2218" s="177" t="s">
        <v>17049</v>
      </c>
      <c r="D2218" s="177" t="s">
        <v>17050</v>
      </c>
      <c r="E2218" s="177" t="s">
        <v>7039</v>
      </c>
      <c r="F2218" s="177" t="s">
        <v>7040</v>
      </c>
      <c r="G2218" s="177" t="s">
        <v>7041</v>
      </c>
      <c r="H2218" s="177" t="s">
        <v>7040</v>
      </c>
      <c r="I2218" s="177" t="s">
        <v>6875</v>
      </c>
      <c r="J2218" s="177" t="s">
        <v>6875</v>
      </c>
      <c r="K2218" s="177" t="s">
        <v>6875</v>
      </c>
      <c r="L2218" s="177" t="s">
        <v>6917</v>
      </c>
    </row>
    <row r="2219" spans="1:12" ht="45" x14ac:dyDescent="0.25">
      <c r="A2219" s="176" t="s">
        <v>17054</v>
      </c>
      <c r="B2219" s="176" t="s">
        <v>17051</v>
      </c>
      <c r="C2219" s="176" t="s">
        <v>17052</v>
      </c>
      <c r="D2219" s="176" t="s">
        <v>17053</v>
      </c>
      <c r="E2219" s="176" t="s">
        <v>7039</v>
      </c>
      <c r="F2219" s="176" t="s">
        <v>7040</v>
      </c>
      <c r="G2219" s="176" t="s">
        <v>7041</v>
      </c>
      <c r="H2219" s="176" t="s">
        <v>7040</v>
      </c>
      <c r="I2219" s="176" t="s">
        <v>6875</v>
      </c>
      <c r="J2219" s="176" t="s">
        <v>6875</v>
      </c>
      <c r="K2219" s="176" t="s">
        <v>6875</v>
      </c>
      <c r="L2219" s="176" t="s">
        <v>6917</v>
      </c>
    </row>
    <row r="2220" spans="1:12" ht="112.5" x14ac:dyDescent="0.25">
      <c r="A2220" s="177" t="s">
        <v>1083</v>
      </c>
      <c r="B2220" s="177" t="s">
        <v>17055</v>
      </c>
      <c r="C2220" s="177" t="s">
        <v>17056</v>
      </c>
      <c r="D2220" s="177" t="s">
        <v>17057</v>
      </c>
      <c r="E2220" s="177" t="s">
        <v>9468</v>
      </c>
      <c r="F2220" s="177" t="s">
        <v>9469</v>
      </c>
      <c r="G2220" s="177" t="s">
        <v>6994</v>
      </c>
      <c r="H2220" s="177" t="s">
        <v>9469</v>
      </c>
      <c r="I2220" s="177" t="s">
        <v>6875</v>
      </c>
      <c r="J2220" s="177" t="s">
        <v>6875</v>
      </c>
      <c r="K2220" s="177" t="s">
        <v>6875</v>
      </c>
      <c r="L2220" s="177" t="s">
        <v>6917</v>
      </c>
    </row>
    <row r="2221" spans="1:12" ht="67.5" x14ac:dyDescent="0.25">
      <c r="A2221" s="176" t="s">
        <v>17061</v>
      </c>
      <c r="B2221" s="176" t="s">
        <v>17058</v>
      </c>
      <c r="C2221" s="176" t="s">
        <v>17059</v>
      </c>
      <c r="D2221" s="176" t="s">
        <v>17060</v>
      </c>
      <c r="E2221" s="176" t="s">
        <v>7742</v>
      </c>
      <c r="F2221" s="176" t="s">
        <v>7743</v>
      </c>
      <c r="G2221" s="176" t="s">
        <v>7028</v>
      </c>
      <c r="H2221" s="176" t="s">
        <v>7743</v>
      </c>
      <c r="I2221" s="176" t="s">
        <v>6875</v>
      </c>
      <c r="J2221" s="176" t="s">
        <v>6875</v>
      </c>
      <c r="K2221" s="176" t="s">
        <v>6875</v>
      </c>
      <c r="L2221" s="176" t="s">
        <v>6917</v>
      </c>
    </row>
    <row r="2222" spans="1:12" ht="33.75" x14ac:dyDescent="0.25">
      <c r="A2222" s="177" t="s">
        <v>1083</v>
      </c>
      <c r="B2222" s="177" t="s">
        <v>17062</v>
      </c>
      <c r="C2222" s="177" t="s">
        <v>17063</v>
      </c>
      <c r="D2222" s="177" t="s">
        <v>17064</v>
      </c>
      <c r="E2222" s="177" t="s">
        <v>16129</v>
      </c>
      <c r="F2222" s="177" t="s">
        <v>16130</v>
      </c>
      <c r="G2222" s="177" t="s">
        <v>7465</v>
      </c>
      <c r="H2222" s="177" t="s">
        <v>16130</v>
      </c>
      <c r="I2222" s="177" t="s">
        <v>6875</v>
      </c>
      <c r="J2222" s="177" t="s">
        <v>6875</v>
      </c>
      <c r="K2222" s="177" t="s">
        <v>6875</v>
      </c>
      <c r="L2222" s="177" t="s">
        <v>6917</v>
      </c>
    </row>
    <row r="2223" spans="1:12" ht="101.25" x14ac:dyDescent="0.25">
      <c r="A2223" s="176" t="s">
        <v>1083</v>
      </c>
      <c r="B2223" s="176" t="s">
        <v>17065</v>
      </c>
      <c r="C2223" s="176" t="s">
        <v>17066</v>
      </c>
      <c r="D2223" s="176" t="s">
        <v>17067</v>
      </c>
      <c r="E2223" s="176" t="s">
        <v>9577</v>
      </c>
      <c r="F2223" s="176" t="s">
        <v>9578</v>
      </c>
      <c r="G2223" s="176" t="s">
        <v>9579</v>
      </c>
      <c r="H2223" s="176" t="s">
        <v>17068</v>
      </c>
      <c r="I2223" s="176" t="s">
        <v>6875</v>
      </c>
      <c r="J2223" s="176" t="s">
        <v>6875</v>
      </c>
      <c r="K2223" s="176" t="s">
        <v>6875</v>
      </c>
      <c r="L2223" s="176" t="s">
        <v>6917</v>
      </c>
    </row>
    <row r="2224" spans="1:12" ht="409.5" x14ac:dyDescent="0.25">
      <c r="A2224" s="177" t="s">
        <v>1083</v>
      </c>
      <c r="B2224" s="177" t="s">
        <v>17069</v>
      </c>
      <c r="C2224" s="177" t="s">
        <v>17070</v>
      </c>
      <c r="D2224" s="177" t="s">
        <v>17071</v>
      </c>
      <c r="E2224" s="177" t="s">
        <v>8056</v>
      </c>
      <c r="F2224" s="177" t="s">
        <v>8057</v>
      </c>
      <c r="G2224" s="177" t="s">
        <v>6994</v>
      </c>
      <c r="H2224" s="177" t="s">
        <v>8057</v>
      </c>
      <c r="I2224" s="177" t="s">
        <v>6875</v>
      </c>
      <c r="J2224" s="177" t="s">
        <v>6875</v>
      </c>
      <c r="K2224" s="177" t="s">
        <v>6875</v>
      </c>
      <c r="L2224" s="177" t="s">
        <v>6917</v>
      </c>
    </row>
    <row r="2225" spans="1:12" ht="56.25" x14ac:dyDescent="0.25">
      <c r="A2225" s="176" t="s">
        <v>1083</v>
      </c>
      <c r="B2225" s="176" t="s">
        <v>17072</v>
      </c>
      <c r="C2225" s="176" t="s">
        <v>17073</v>
      </c>
      <c r="D2225" s="176" t="s">
        <v>17074</v>
      </c>
      <c r="E2225" s="176" t="s">
        <v>7249</v>
      </c>
      <c r="F2225" s="176" t="s">
        <v>7250</v>
      </c>
      <c r="G2225" s="176" t="s">
        <v>7028</v>
      </c>
      <c r="H2225" s="176" t="s">
        <v>7250</v>
      </c>
      <c r="I2225" s="176" t="s">
        <v>6875</v>
      </c>
      <c r="J2225" s="176" t="s">
        <v>6875</v>
      </c>
      <c r="K2225" s="176" t="s">
        <v>6875</v>
      </c>
      <c r="L2225" s="176" t="s">
        <v>6917</v>
      </c>
    </row>
    <row r="2226" spans="1:12" ht="123.75" x14ac:dyDescent="0.25">
      <c r="A2226" s="177" t="s">
        <v>1083</v>
      </c>
      <c r="B2226" s="177" t="s">
        <v>17075</v>
      </c>
      <c r="C2226" s="177" t="s">
        <v>17076</v>
      </c>
      <c r="D2226" s="177" t="s">
        <v>17077</v>
      </c>
      <c r="E2226" s="177" t="s">
        <v>8921</v>
      </c>
      <c r="F2226" s="177" t="s">
        <v>8922</v>
      </c>
      <c r="G2226" s="177" t="s">
        <v>7041</v>
      </c>
      <c r="H2226" s="177" t="s">
        <v>8922</v>
      </c>
      <c r="I2226" s="177" t="s">
        <v>6875</v>
      </c>
      <c r="J2226" s="177" t="s">
        <v>6875</v>
      </c>
      <c r="K2226" s="177" t="s">
        <v>6875</v>
      </c>
      <c r="L2226" s="177" t="s">
        <v>6917</v>
      </c>
    </row>
    <row r="2227" spans="1:12" ht="67.5" x14ac:dyDescent="0.25">
      <c r="A2227" s="176" t="s">
        <v>17081</v>
      </c>
      <c r="B2227" s="176" t="s">
        <v>17078</v>
      </c>
      <c r="C2227" s="176" t="s">
        <v>17079</v>
      </c>
      <c r="D2227" s="176" t="s">
        <v>17080</v>
      </c>
      <c r="E2227" s="176" t="s">
        <v>7026</v>
      </c>
      <c r="F2227" s="176" t="s">
        <v>7027</v>
      </c>
      <c r="G2227" s="176" t="s">
        <v>7028</v>
      </c>
      <c r="H2227" s="176" t="s">
        <v>7027</v>
      </c>
      <c r="I2227" s="176" t="s">
        <v>6875</v>
      </c>
      <c r="J2227" s="176" t="s">
        <v>6875</v>
      </c>
      <c r="K2227" s="176" t="s">
        <v>6875</v>
      </c>
      <c r="L2227" s="176" t="s">
        <v>6917</v>
      </c>
    </row>
    <row r="2228" spans="1:12" ht="45" x14ac:dyDescent="0.25">
      <c r="A2228" s="177" t="s">
        <v>1083</v>
      </c>
      <c r="B2228" s="177" t="s">
        <v>17082</v>
      </c>
      <c r="C2228" s="177" t="s">
        <v>17083</v>
      </c>
      <c r="D2228" s="177" t="s">
        <v>17084</v>
      </c>
      <c r="E2228" s="177" t="s">
        <v>7039</v>
      </c>
      <c r="F2228" s="177" t="s">
        <v>7040</v>
      </c>
      <c r="G2228" s="177" t="s">
        <v>7041</v>
      </c>
      <c r="H2228" s="177" t="s">
        <v>7040</v>
      </c>
      <c r="I2228" s="177" t="s">
        <v>6875</v>
      </c>
      <c r="J2228" s="177" t="s">
        <v>6875</v>
      </c>
      <c r="K2228" s="177" t="s">
        <v>6875</v>
      </c>
      <c r="L2228" s="177" t="s">
        <v>6917</v>
      </c>
    </row>
    <row r="2229" spans="1:12" ht="45" x14ac:dyDescent="0.25">
      <c r="A2229" s="176" t="s">
        <v>1083</v>
      </c>
      <c r="B2229" s="176" t="s">
        <v>17085</v>
      </c>
      <c r="C2229" s="176" t="s">
        <v>17086</v>
      </c>
      <c r="D2229" s="176" t="s">
        <v>17087</v>
      </c>
      <c r="E2229" s="176" t="s">
        <v>7039</v>
      </c>
      <c r="F2229" s="176" t="s">
        <v>7040</v>
      </c>
      <c r="G2229" s="176" t="s">
        <v>7041</v>
      </c>
      <c r="H2229" s="176" t="s">
        <v>7040</v>
      </c>
      <c r="I2229" s="176" t="s">
        <v>6875</v>
      </c>
      <c r="J2229" s="176" t="s">
        <v>6875</v>
      </c>
      <c r="K2229" s="176" t="s">
        <v>6875</v>
      </c>
      <c r="L2229" s="176" t="s">
        <v>6917</v>
      </c>
    </row>
    <row r="2230" spans="1:12" ht="45" x14ac:dyDescent="0.25">
      <c r="A2230" s="177" t="s">
        <v>17091</v>
      </c>
      <c r="B2230" s="177" t="s">
        <v>17088</v>
      </c>
      <c r="C2230" s="177" t="s">
        <v>17089</v>
      </c>
      <c r="D2230" s="177" t="s">
        <v>17090</v>
      </c>
      <c r="E2230" s="177" t="s">
        <v>7039</v>
      </c>
      <c r="F2230" s="177" t="s">
        <v>7040</v>
      </c>
      <c r="G2230" s="177" t="s">
        <v>7041</v>
      </c>
      <c r="H2230" s="177" t="s">
        <v>7040</v>
      </c>
      <c r="I2230" s="177" t="s">
        <v>6875</v>
      </c>
      <c r="J2230" s="177" t="s">
        <v>6875</v>
      </c>
      <c r="K2230" s="177" t="s">
        <v>6875</v>
      </c>
      <c r="L2230" s="177" t="s">
        <v>6917</v>
      </c>
    </row>
    <row r="2231" spans="1:12" ht="56.25" x14ac:dyDescent="0.25">
      <c r="A2231" s="176" t="s">
        <v>17095</v>
      </c>
      <c r="B2231" s="176" t="s">
        <v>17092</v>
      </c>
      <c r="C2231" s="176" t="s">
        <v>17093</v>
      </c>
      <c r="D2231" s="176" t="s">
        <v>17094</v>
      </c>
      <c r="E2231" s="176" t="s">
        <v>7201</v>
      </c>
      <c r="F2231" s="176" t="s">
        <v>7202</v>
      </c>
      <c r="G2231" s="176" t="s">
        <v>6994</v>
      </c>
      <c r="H2231" s="176" t="s">
        <v>7203</v>
      </c>
      <c r="I2231" s="176" t="s">
        <v>6875</v>
      </c>
      <c r="J2231" s="176" t="s">
        <v>6875</v>
      </c>
      <c r="K2231" s="176" t="s">
        <v>6875</v>
      </c>
      <c r="L2231" s="176" t="s">
        <v>6917</v>
      </c>
    </row>
    <row r="2232" spans="1:12" ht="45" x14ac:dyDescent="0.25">
      <c r="A2232" s="177" t="s">
        <v>17099</v>
      </c>
      <c r="B2232" s="177" t="s">
        <v>17096</v>
      </c>
      <c r="C2232" s="177" t="s">
        <v>17097</v>
      </c>
      <c r="D2232" s="177" t="s">
        <v>17098</v>
      </c>
      <c r="E2232" s="177" t="s">
        <v>13651</v>
      </c>
      <c r="F2232" s="177" t="s">
        <v>13652</v>
      </c>
      <c r="G2232" s="177" t="s">
        <v>7721</v>
      </c>
      <c r="H2232" s="177" t="s">
        <v>13653</v>
      </c>
      <c r="I2232" s="177" t="s">
        <v>6875</v>
      </c>
      <c r="J2232" s="177" t="s">
        <v>6875</v>
      </c>
      <c r="K2232" s="177" t="s">
        <v>7231</v>
      </c>
      <c r="L2232" s="177" t="s">
        <v>857</v>
      </c>
    </row>
    <row r="2233" spans="1:12" ht="22.5" x14ac:dyDescent="0.25">
      <c r="A2233" s="176" t="s">
        <v>17102</v>
      </c>
      <c r="B2233" s="176" t="s">
        <v>17100</v>
      </c>
      <c r="C2233" s="176" t="s">
        <v>17101</v>
      </c>
      <c r="D2233" s="176" t="s">
        <v>6875</v>
      </c>
      <c r="E2233" s="176" t="s">
        <v>11644</v>
      </c>
      <c r="F2233" s="176" t="s">
        <v>11645</v>
      </c>
      <c r="G2233" s="176" t="s">
        <v>6891</v>
      </c>
      <c r="H2233" s="176" t="s">
        <v>11645</v>
      </c>
      <c r="I2233" s="176" t="s">
        <v>6875</v>
      </c>
      <c r="J2233" s="176" t="s">
        <v>6875</v>
      </c>
      <c r="K2233" s="176" t="s">
        <v>7231</v>
      </c>
      <c r="L2233" s="176" t="s">
        <v>857</v>
      </c>
    </row>
    <row r="2234" spans="1:12" ht="45" x14ac:dyDescent="0.25">
      <c r="A2234" s="177" t="s">
        <v>17106</v>
      </c>
      <c r="B2234" s="177" t="s">
        <v>17103</v>
      </c>
      <c r="C2234" s="177" t="s">
        <v>17104</v>
      </c>
      <c r="D2234" s="177" t="s">
        <v>17105</v>
      </c>
      <c r="E2234" s="177" t="s">
        <v>17107</v>
      </c>
      <c r="F2234" s="177" t="s">
        <v>17108</v>
      </c>
      <c r="G2234" s="177" t="s">
        <v>17109</v>
      </c>
      <c r="H2234" s="177" t="s">
        <v>17110</v>
      </c>
      <c r="I2234" s="177" t="s">
        <v>6875</v>
      </c>
      <c r="J2234" s="177" t="s">
        <v>6875</v>
      </c>
      <c r="K2234" s="177" t="s">
        <v>6875</v>
      </c>
      <c r="L2234" s="177" t="s">
        <v>9118</v>
      </c>
    </row>
    <row r="2235" spans="1:12" ht="101.25" x14ac:dyDescent="0.25">
      <c r="A2235" s="176" t="s">
        <v>17113</v>
      </c>
      <c r="B2235" s="176" t="s">
        <v>17111</v>
      </c>
      <c r="C2235" s="176" t="s">
        <v>17112</v>
      </c>
      <c r="D2235" s="176" t="s">
        <v>6875</v>
      </c>
      <c r="E2235" s="176" t="s">
        <v>17114</v>
      </c>
      <c r="F2235" s="176" t="s">
        <v>17115</v>
      </c>
      <c r="G2235" s="176" t="s">
        <v>6929</v>
      </c>
      <c r="H2235" s="176" t="s">
        <v>17116</v>
      </c>
      <c r="I2235" s="176" t="s">
        <v>6875</v>
      </c>
      <c r="J2235" s="176" t="s">
        <v>17117</v>
      </c>
      <c r="K2235" s="176" t="s">
        <v>6875</v>
      </c>
      <c r="L2235" s="176" t="s">
        <v>958</v>
      </c>
    </row>
    <row r="2236" spans="1:12" ht="270" x14ac:dyDescent="0.25">
      <c r="A2236" s="177" t="s">
        <v>17120</v>
      </c>
      <c r="B2236" s="177" t="s">
        <v>17118</v>
      </c>
      <c r="C2236" s="177" t="s">
        <v>17119</v>
      </c>
      <c r="D2236" s="177" t="s">
        <v>6875</v>
      </c>
      <c r="E2236" s="177" t="s">
        <v>17121</v>
      </c>
      <c r="F2236" s="177" t="s">
        <v>17122</v>
      </c>
      <c r="G2236" s="177" t="s">
        <v>6929</v>
      </c>
      <c r="H2236" s="177" t="s">
        <v>17123</v>
      </c>
      <c r="I2236" s="177" t="s">
        <v>6875</v>
      </c>
      <c r="J2236" s="177" t="s">
        <v>17124</v>
      </c>
      <c r="K2236" s="177" t="s">
        <v>6875</v>
      </c>
      <c r="L2236" s="177" t="s">
        <v>958</v>
      </c>
    </row>
    <row r="2237" spans="1:12" ht="33.75" x14ac:dyDescent="0.25">
      <c r="A2237" s="177" t="s">
        <v>956</v>
      </c>
      <c r="B2237" s="177" t="s">
        <v>17125</v>
      </c>
      <c r="C2237" s="177" t="s">
        <v>17126</v>
      </c>
      <c r="D2237" s="177" t="s">
        <v>957</v>
      </c>
      <c r="E2237" s="177" t="s">
        <v>6979</v>
      </c>
      <c r="F2237" s="177" t="s">
        <v>6980</v>
      </c>
      <c r="G2237" s="177" t="s">
        <v>6981</v>
      </c>
      <c r="H2237" s="177" t="s">
        <v>6982</v>
      </c>
      <c r="I2237" s="177" t="s">
        <v>6875</v>
      </c>
      <c r="J2237" s="177" t="s">
        <v>6875</v>
      </c>
      <c r="K2237" s="177" t="s">
        <v>6875</v>
      </c>
      <c r="L2237" s="177" t="s">
        <v>958</v>
      </c>
    </row>
    <row r="2238" spans="1:12" ht="90" x14ac:dyDescent="0.25">
      <c r="A2238" s="176" t="s">
        <v>6055</v>
      </c>
      <c r="B2238" s="176" t="s">
        <v>17127</v>
      </c>
      <c r="C2238" s="176" t="s">
        <v>17128</v>
      </c>
      <c r="D2238" s="176" t="s">
        <v>6301</v>
      </c>
      <c r="E2238" s="176" t="s">
        <v>17129</v>
      </c>
      <c r="F2238" s="176" t="s">
        <v>17130</v>
      </c>
      <c r="G2238" s="176" t="s">
        <v>17131</v>
      </c>
      <c r="H2238" s="176" t="s">
        <v>17132</v>
      </c>
      <c r="I2238" s="176" t="s">
        <v>6875</v>
      </c>
      <c r="J2238" s="176" t="s">
        <v>6875</v>
      </c>
      <c r="K2238" s="176" t="s">
        <v>6875</v>
      </c>
      <c r="L2238" s="176" t="s">
        <v>958</v>
      </c>
    </row>
    <row r="2239" spans="1:12" ht="90" x14ac:dyDescent="0.25">
      <c r="A2239" s="177" t="s">
        <v>6053</v>
      </c>
      <c r="B2239" s="177" t="s">
        <v>17133</v>
      </c>
      <c r="C2239" s="177" t="s">
        <v>17134</v>
      </c>
      <c r="D2239" s="177" t="s">
        <v>6299</v>
      </c>
      <c r="E2239" s="177" t="s">
        <v>17129</v>
      </c>
      <c r="F2239" s="177" t="s">
        <v>17130</v>
      </c>
      <c r="G2239" s="177" t="s">
        <v>17131</v>
      </c>
      <c r="H2239" s="177" t="s">
        <v>17132</v>
      </c>
      <c r="I2239" s="177" t="s">
        <v>6875</v>
      </c>
      <c r="J2239" s="177" t="s">
        <v>6875</v>
      </c>
      <c r="K2239" s="177" t="s">
        <v>6875</v>
      </c>
      <c r="L2239" s="177" t="s">
        <v>958</v>
      </c>
    </row>
    <row r="2240" spans="1:12" ht="67.5" x14ac:dyDescent="0.25">
      <c r="A2240" s="176" t="s">
        <v>17138</v>
      </c>
      <c r="B2240" s="176" t="s">
        <v>17135</v>
      </c>
      <c r="C2240" s="176" t="s">
        <v>17136</v>
      </c>
      <c r="D2240" s="176" t="s">
        <v>17137</v>
      </c>
      <c r="E2240" s="176" t="s">
        <v>17139</v>
      </c>
      <c r="F2240" s="176" t="s">
        <v>17140</v>
      </c>
      <c r="G2240" s="176" t="s">
        <v>9017</v>
      </c>
      <c r="H2240" s="176" t="s">
        <v>17141</v>
      </c>
      <c r="I2240" s="176" t="s">
        <v>6875</v>
      </c>
      <c r="J2240" s="176" t="s">
        <v>6875</v>
      </c>
      <c r="K2240" s="176" t="s">
        <v>6875</v>
      </c>
      <c r="L2240" s="176" t="s">
        <v>10650</v>
      </c>
    </row>
    <row r="2241" spans="1:12" ht="45" x14ac:dyDescent="0.25">
      <c r="A2241" s="177" t="s">
        <v>17145</v>
      </c>
      <c r="B2241" s="177" t="s">
        <v>17142</v>
      </c>
      <c r="C2241" s="177" t="s">
        <v>17143</v>
      </c>
      <c r="D2241" s="177" t="s">
        <v>17144</v>
      </c>
      <c r="E2241" s="177" t="s">
        <v>17146</v>
      </c>
      <c r="F2241" s="177" t="s">
        <v>17147</v>
      </c>
      <c r="G2241" s="177" t="s">
        <v>6994</v>
      </c>
      <c r="H2241" s="177" t="s">
        <v>17147</v>
      </c>
      <c r="I2241" s="177" t="s">
        <v>6875</v>
      </c>
      <c r="J2241" s="177" t="s">
        <v>6875</v>
      </c>
      <c r="K2241" s="177" t="s">
        <v>6875</v>
      </c>
      <c r="L2241" s="177" t="s">
        <v>10650</v>
      </c>
    </row>
    <row r="2242" spans="1:12" ht="67.5" x14ac:dyDescent="0.25">
      <c r="A2242" s="176" t="s">
        <v>17150</v>
      </c>
      <c r="B2242" s="176" t="s">
        <v>17148</v>
      </c>
      <c r="C2242" s="176" t="s">
        <v>17149</v>
      </c>
      <c r="D2242" s="176" t="s">
        <v>6875</v>
      </c>
      <c r="E2242" s="176" t="s">
        <v>17151</v>
      </c>
      <c r="F2242" s="176" t="s">
        <v>17152</v>
      </c>
      <c r="G2242" s="176" t="s">
        <v>7097</v>
      </c>
      <c r="H2242" s="176" t="s">
        <v>17153</v>
      </c>
      <c r="I2242" s="176" t="s">
        <v>6875</v>
      </c>
      <c r="J2242" s="176" t="s">
        <v>17124</v>
      </c>
      <c r="K2242" s="176" t="s">
        <v>6875</v>
      </c>
      <c r="L2242" s="176" t="s">
        <v>9728</v>
      </c>
    </row>
    <row r="2243" spans="1:12" ht="33.75" x14ac:dyDescent="0.25">
      <c r="A2243" s="177" t="s">
        <v>17157</v>
      </c>
      <c r="B2243" s="177" t="s">
        <v>17154</v>
      </c>
      <c r="C2243" s="177" t="s">
        <v>17155</v>
      </c>
      <c r="D2243" s="177" t="s">
        <v>17156</v>
      </c>
      <c r="E2243" s="177" t="s">
        <v>17158</v>
      </c>
      <c r="F2243" s="177" t="s">
        <v>10541</v>
      </c>
      <c r="G2243" s="177" t="s">
        <v>7465</v>
      </c>
      <c r="H2243" s="177" t="s">
        <v>10541</v>
      </c>
      <c r="I2243" s="177" t="s">
        <v>6875</v>
      </c>
      <c r="J2243" s="177" t="s">
        <v>6875</v>
      </c>
      <c r="K2243" s="177" t="s">
        <v>6875</v>
      </c>
      <c r="L2243" s="177" t="s">
        <v>9728</v>
      </c>
    </row>
    <row r="2244" spans="1:12" ht="45" x14ac:dyDescent="0.25">
      <c r="A2244" s="176" t="s">
        <v>17162</v>
      </c>
      <c r="B2244" s="176" t="s">
        <v>17159</v>
      </c>
      <c r="C2244" s="176" t="s">
        <v>17160</v>
      </c>
      <c r="D2244" s="176" t="s">
        <v>17161</v>
      </c>
      <c r="E2244" s="176" t="s">
        <v>9274</v>
      </c>
      <c r="F2244" s="176" t="s">
        <v>9275</v>
      </c>
      <c r="G2244" s="176" t="s">
        <v>7028</v>
      </c>
      <c r="H2244" s="176" t="s">
        <v>9275</v>
      </c>
      <c r="I2244" s="176" t="s">
        <v>6875</v>
      </c>
      <c r="J2244" s="176" t="s">
        <v>6875</v>
      </c>
      <c r="K2244" s="176" t="s">
        <v>6875</v>
      </c>
      <c r="L2244" s="176" t="s">
        <v>9728</v>
      </c>
    </row>
    <row r="2245" spans="1:12" ht="45" x14ac:dyDescent="0.25">
      <c r="A2245" s="177" t="s">
        <v>959</v>
      </c>
      <c r="B2245" s="177" t="s">
        <v>17163</v>
      </c>
      <c r="C2245" s="177" t="s">
        <v>17164</v>
      </c>
      <c r="D2245" s="177" t="s">
        <v>960</v>
      </c>
      <c r="E2245" s="177" t="s">
        <v>6979</v>
      </c>
      <c r="F2245" s="177" t="s">
        <v>6980</v>
      </c>
      <c r="G2245" s="177" t="s">
        <v>6981</v>
      </c>
      <c r="H2245" s="177" t="s">
        <v>6982</v>
      </c>
      <c r="I2245" s="177" t="s">
        <v>6875</v>
      </c>
      <c r="J2245" s="177" t="s">
        <v>6875</v>
      </c>
      <c r="K2245" s="177" t="s">
        <v>6875</v>
      </c>
      <c r="L2245" s="177" t="s">
        <v>9728</v>
      </c>
    </row>
    <row r="2246" spans="1:12" ht="78.75" x14ac:dyDescent="0.25">
      <c r="A2246" s="176" t="s">
        <v>17167</v>
      </c>
      <c r="B2246" s="176" t="s">
        <v>17165</v>
      </c>
      <c r="C2246" s="176" t="s">
        <v>17166</v>
      </c>
      <c r="D2246" s="176" t="s">
        <v>6875</v>
      </c>
      <c r="E2246" s="176" t="s">
        <v>17168</v>
      </c>
      <c r="F2246" s="176" t="s">
        <v>17169</v>
      </c>
      <c r="G2246" s="176" t="s">
        <v>7097</v>
      </c>
      <c r="H2246" s="176" t="s">
        <v>17170</v>
      </c>
      <c r="I2246" s="176" t="s">
        <v>6875</v>
      </c>
      <c r="J2246" s="176" t="s">
        <v>17124</v>
      </c>
      <c r="K2246" s="176" t="s">
        <v>6875</v>
      </c>
      <c r="L2246" s="176" t="s">
        <v>9728</v>
      </c>
    </row>
    <row r="2247" spans="1:12" ht="67.5" x14ac:dyDescent="0.25">
      <c r="A2247" s="177" t="s">
        <v>17174</v>
      </c>
      <c r="B2247" s="177" t="s">
        <v>17171</v>
      </c>
      <c r="C2247" s="177" t="s">
        <v>17172</v>
      </c>
      <c r="D2247" s="177" t="s">
        <v>17173</v>
      </c>
      <c r="E2247" s="177" t="s">
        <v>17175</v>
      </c>
      <c r="F2247" s="177" t="s">
        <v>17176</v>
      </c>
      <c r="G2247" s="177" t="s">
        <v>7771</v>
      </c>
      <c r="H2247" s="177" t="s">
        <v>17177</v>
      </c>
      <c r="I2247" s="177" t="s">
        <v>7641</v>
      </c>
      <c r="J2247" s="177" t="s">
        <v>17178</v>
      </c>
      <c r="K2247" s="177" t="s">
        <v>6875</v>
      </c>
      <c r="L2247" s="177" t="s">
        <v>9728</v>
      </c>
    </row>
    <row r="2248" spans="1:12" ht="78.75" x14ac:dyDescent="0.25">
      <c r="A2248" s="176" t="s">
        <v>17181</v>
      </c>
      <c r="B2248" s="176" t="s">
        <v>17179</v>
      </c>
      <c r="C2248" s="176" t="s">
        <v>17180</v>
      </c>
      <c r="D2248" s="176" t="s">
        <v>6875</v>
      </c>
      <c r="E2248" s="176" t="s">
        <v>17182</v>
      </c>
      <c r="F2248" s="176" t="s">
        <v>7514</v>
      </c>
      <c r="G2248" s="176" t="s">
        <v>7111</v>
      </c>
      <c r="H2248" s="176" t="s">
        <v>17183</v>
      </c>
      <c r="I2248" s="176" t="s">
        <v>6875</v>
      </c>
      <c r="J2248" s="176" t="s">
        <v>13373</v>
      </c>
      <c r="K2248" s="176" t="s">
        <v>6875</v>
      </c>
      <c r="L2248" s="176" t="s">
        <v>9728</v>
      </c>
    </row>
    <row r="2249" spans="1:12" ht="90" x14ac:dyDescent="0.25">
      <c r="A2249" s="177" t="s">
        <v>17186</v>
      </c>
      <c r="B2249" s="177" t="s">
        <v>17184</v>
      </c>
      <c r="C2249" s="177" t="s">
        <v>17185</v>
      </c>
      <c r="D2249" s="177" t="s">
        <v>6875</v>
      </c>
      <c r="E2249" s="177" t="s">
        <v>7322</v>
      </c>
      <c r="F2249" s="177" t="s">
        <v>7323</v>
      </c>
      <c r="G2249" s="177" t="s">
        <v>7324</v>
      </c>
      <c r="H2249" s="177" t="s">
        <v>7325</v>
      </c>
      <c r="I2249" s="177" t="s">
        <v>6875</v>
      </c>
      <c r="J2249" s="177" t="s">
        <v>14222</v>
      </c>
      <c r="K2249" s="177" t="s">
        <v>6875</v>
      </c>
      <c r="L2249" s="177" t="s">
        <v>7643</v>
      </c>
    </row>
    <row r="2250" spans="1:12" ht="56.25" x14ac:dyDescent="0.25">
      <c r="A2250" s="176" t="s">
        <v>17190</v>
      </c>
      <c r="B2250" s="176" t="s">
        <v>17187</v>
      </c>
      <c r="C2250" s="176" t="s">
        <v>17188</v>
      </c>
      <c r="D2250" s="176" t="s">
        <v>17189</v>
      </c>
      <c r="E2250" s="176" t="s">
        <v>17151</v>
      </c>
      <c r="F2250" s="176" t="s">
        <v>17191</v>
      </c>
      <c r="G2250" s="176" t="s">
        <v>7097</v>
      </c>
      <c r="H2250" s="176" t="s">
        <v>17192</v>
      </c>
      <c r="I2250" s="176" t="s">
        <v>6875</v>
      </c>
      <c r="J2250" s="176" t="s">
        <v>17124</v>
      </c>
      <c r="K2250" s="176" t="s">
        <v>6875</v>
      </c>
      <c r="L2250" s="176" t="s">
        <v>9728</v>
      </c>
    </row>
    <row r="2251" spans="1:12" ht="67.5" x14ac:dyDescent="0.25">
      <c r="A2251" s="177" t="s">
        <v>2424</v>
      </c>
      <c r="B2251" s="177" t="s">
        <v>17193</v>
      </c>
      <c r="C2251" s="177" t="s">
        <v>17194</v>
      </c>
      <c r="D2251" s="177" t="s">
        <v>6693</v>
      </c>
      <c r="E2251" s="177" t="s">
        <v>17195</v>
      </c>
      <c r="F2251" s="177" t="s">
        <v>17196</v>
      </c>
      <c r="G2251" s="177" t="s">
        <v>7721</v>
      </c>
      <c r="H2251" s="177" t="s">
        <v>17196</v>
      </c>
      <c r="I2251" s="177" t="s">
        <v>6875</v>
      </c>
      <c r="J2251" s="177" t="s">
        <v>6875</v>
      </c>
      <c r="K2251" s="177" t="s">
        <v>6875</v>
      </c>
      <c r="L2251" s="177" t="s">
        <v>857</v>
      </c>
    </row>
    <row r="2252" spans="1:12" ht="56.25" x14ac:dyDescent="0.25">
      <c r="A2252" s="176" t="s">
        <v>17200</v>
      </c>
      <c r="B2252" s="176" t="s">
        <v>17197</v>
      </c>
      <c r="C2252" s="176" t="s">
        <v>17198</v>
      </c>
      <c r="D2252" s="176" t="s">
        <v>17199</v>
      </c>
      <c r="E2252" s="176" t="s">
        <v>10674</v>
      </c>
      <c r="F2252" s="176" t="s">
        <v>10675</v>
      </c>
      <c r="G2252" s="176" t="s">
        <v>7111</v>
      </c>
      <c r="H2252" s="176" t="s">
        <v>10675</v>
      </c>
      <c r="I2252" s="176" t="s">
        <v>6875</v>
      </c>
      <c r="J2252" s="176" t="s">
        <v>6875</v>
      </c>
      <c r="K2252" s="176" t="s">
        <v>6875</v>
      </c>
      <c r="L2252" s="176" t="s">
        <v>857</v>
      </c>
    </row>
    <row r="2253" spans="1:12" ht="123.75" x14ac:dyDescent="0.25">
      <c r="A2253" s="177" t="s">
        <v>1622</v>
      </c>
      <c r="B2253" s="177" t="s">
        <v>17201</v>
      </c>
      <c r="C2253" s="177" t="s">
        <v>17202</v>
      </c>
      <c r="D2253" s="177" t="s">
        <v>6698</v>
      </c>
      <c r="E2253" s="177" t="s">
        <v>17203</v>
      </c>
      <c r="F2253" s="177" t="s">
        <v>17204</v>
      </c>
      <c r="G2253" s="177" t="s">
        <v>7663</v>
      </c>
      <c r="H2253" s="177" t="s">
        <v>17204</v>
      </c>
      <c r="I2253" s="177" t="s">
        <v>6875</v>
      </c>
      <c r="J2253" s="177" t="s">
        <v>7671</v>
      </c>
      <c r="K2253" s="177" t="s">
        <v>11005</v>
      </c>
      <c r="L2253" s="177" t="s">
        <v>857</v>
      </c>
    </row>
    <row r="2254" spans="1:12" ht="67.5" x14ac:dyDescent="0.25">
      <c r="A2254" s="176" t="s">
        <v>2508</v>
      </c>
      <c r="B2254" s="176" t="s">
        <v>17205</v>
      </c>
      <c r="C2254" s="176" t="s">
        <v>17206</v>
      </c>
      <c r="D2254" s="176" t="s">
        <v>17207</v>
      </c>
      <c r="E2254" s="176" t="s">
        <v>7109</v>
      </c>
      <c r="F2254" s="176" t="s">
        <v>7110</v>
      </c>
      <c r="G2254" s="176" t="s">
        <v>7111</v>
      </c>
      <c r="H2254" s="176" t="s">
        <v>7112</v>
      </c>
      <c r="I2254" s="176" t="s">
        <v>6875</v>
      </c>
      <c r="J2254" s="176" t="s">
        <v>6875</v>
      </c>
      <c r="K2254" s="176" t="s">
        <v>6875</v>
      </c>
      <c r="L2254" s="176" t="s">
        <v>857</v>
      </c>
    </row>
    <row r="2255" spans="1:12" ht="56.25" x14ac:dyDescent="0.25">
      <c r="A2255" s="177" t="s">
        <v>17210</v>
      </c>
      <c r="B2255" s="177" t="s">
        <v>17208</v>
      </c>
      <c r="C2255" s="177" t="s">
        <v>17209</v>
      </c>
      <c r="D2255" s="177" t="s">
        <v>6694</v>
      </c>
      <c r="E2255" s="177" t="s">
        <v>17211</v>
      </c>
      <c r="F2255" s="177" t="s">
        <v>17212</v>
      </c>
      <c r="G2255" s="177" t="s">
        <v>7708</v>
      </c>
      <c r="H2255" s="177" t="s">
        <v>17212</v>
      </c>
      <c r="I2255" s="177" t="s">
        <v>6875</v>
      </c>
      <c r="J2255" s="177" t="s">
        <v>6875</v>
      </c>
      <c r="K2255" s="177" t="s">
        <v>6875</v>
      </c>
      <c r="L2255" s="177" t="s">
        <v>6884</v>
      </c>
    </row>
    <row r="2256" spans="1:12" ht="78.75" x14ac:dyDescent="0.25">
      <c r="A2256" s="176" t="s">
        <v>17216</v>
      </c>
      <c r="B2256" s="176" t="s">
        <v>17213</v>
      </c>
      <c r="C2256" s="176" t="s">
        <v>17214</v>
      </c>
      <c r="D2256" s="176" t="s">
        <v>17215</v>
      </c>
      <c r="E2256" s="176" t="s">
        <v>17217</v>
      </c>
      <c r="F2256" s="176" t="s">
        <v>17218</v>
      </c>
      <c r="G2256" s="176" t="s">
        <v>6929</v>
      </c>
      <c r="H2256" s="176" t="s">
        <v>17219</v>
      </c>
      <c r="I2256" s="176" t="s">
        <v>6875</v>
      </c>
      <c r="J2256" s="176" t="s">
        <v>7099</v>
      </c>
      <c r="K2256" s="176" t="s">
        <v>6875</v>
      </c>
      <c r="L2256" s="176" t="s">
        <v>857</v>
      </c>
    </row>
    <row r="2257" spans="1:12" ht="101.25" x14ac:dyDescent="0.25">
      <c r="A2257" s="177" t="s">
        <v>17223</v>
      </c>
      <c r="B2257" s="177" t="s">
        <v>17220</v>
      </c>
      <c r="C2257" s="177" t="s">
        <v>17221</v>
      </c>
      <c r="D2257" s="177" t="s">
        <v>17222</v>
      </c>
      <c r="E2257" s="177" t="s">
        <v>17224</v>
      </c>
      <c r="F2257" s="177" t="s">
        <v>17225</v>
      </c>
      <c r="G2257" s="177" t="s">
        <v>6929</v>
      </c>
      <c r="H2257" s="177" t="s">
        <v>17226</v>
      </c>
      <c r="I2257" s="177" t="s">
        <v>6875</v>
      </c>
      <c r="J2257" s="177" t="s">
        <v>7099</v>
      </c>
      <c r="K2257" s="177" t="s">
        <v>6875</v>
      </c>
      <c r="L2257" s="177" t="s">
        <v>857</v>
      </c>
    </row>
    <row r="2258" spans="1:12" ht="56.25" x14ac:dyDescent="0.25">
      <c r="A2258" s="176" t="s">
        <v>17230</v>
      </c>
      <c r="B2258" s="176" t="s">
        <v>17227</v>
      </c>
      <c r="C2258" s="176" t="s">
        <v>17228</v>
      </c>
      <c r="D2258" s="176" t="s">
        <v>17229</v>
      </c>
      <c r="E2258" s="176" t="s">
        <v>10674</v>
      </c>
      <c r="F2258" s="176" t="s">
        <v>10675</v>
      </c>
      <c r="G2258" s="176" t="s">
        <v>7111</v>
      </c>
      <c r="H2258" s="176" t="s">
        <v>10675</v>
      </c>
      <c r="I2258" s="176" t="s">
        <v>6875</v>
      </c>
      <c r="J2258" s="176" t="s">
        <v>6875</v>
      </c>
      <c r="K2258" s="176" t="s">
        <v>6875</v>
      </c>
      <c r="L2258" s="176" t="s">
        <v>857</v>
      </c>
    </row>
    <row r="2259" spans="1:12" ht="67.5" x14ac:dyDescent="0.25">
      <c r="A2259" s="177" t="s">
        <v>17234</v>
      </c>
      <c r="B2259" s="177" t="s">
        <v>17231</v>
      </c>
      <c r="C2259" s="177" t="s">
        <v>17232</v>
      </c>
      <c r="D2259" s="177" t="s">
        <v>17233</v>
      </c>
      <c r="E2259" s="177" t="s">
        <v>8395</v>
      </c>
      <c r="F2259" s="177" t="s">
        <v>8396</v>
      </c>
      <c r="G2259" s="177" t="s">
        <v>7111</v>
      </c>
      <c r="H2259" s="177" t="s">
        <v>8397</v>
      </c>
      <c r="I2259" s="177" t="s">
        <v>6875</v>
      </c>
      <c r="J2259" s="177" t="s">
        <v>6875</v>
      </c>
      <c r="K2259" s="177" t="s">
        <v>6875</v>
      </c>
      <c r="L2259" s="177" t="s">
        <v>857</v>
      </c>
    </row>
    <row r="2260" spans="1:12" ht="67.5" x14ac:dyDescent="0.25">
      <c r="A2260" s="176" t="s">
        <v>17238</v>
      </c>
      <c r="B2260" s="176" t="s">
        <v>17235</v>
      </c>
      <c r="C2260" s="176" t="s">
        <v>17236</v>
      </c>
      <c r="D2260" s="176" t="s">
        <v>17237</v>
      </c>
      <c r="E2260" s="176" t="s">
        <v>17239</v>
      </c>
      <c r="F2260" s="176" t="s">
        <v>17240</v>
      </c>
      <c r="G2260" s="176" t="s">
        <v>7708</v>
      </c>
      <c r="H2260" s="176" t="s">
        <v>17240</v>
      </c>
      <c r="I2260" s="176" t="s">
        <v>6875</v>
      </c>
      <c r="J2260" s="176" t="s">
        <v>14548</v>
      </c>
      <c r="K2260" s="176" t="s">
        <v>11005</v>
      </c>
      <c r="L2260" s="176" t="s">
        <v>857</v>
      </c>
    </row>
    <row r="2261" spans="1:12" ht="67.5" x14ac:dyDescent="0.25">
      <c r="A2261" s="177" t="s">
        <v>17244</v>
      </c>
      <c r="B2261" s="177" t="s">
        <v>17241</v>
      </c>
      <c r="C2261" s="177" t="s">
        <v>17242</v>
      </c>
      <c r="D2261" s="177" t="s">
        <v>17243</v>
      </c>
      <c r="E2261" s="177" t="s">
        <v>9246</v>
      </c>
      <c r="F2261" s="177" t="s">
        <v>9247</v>
      </c>
      <c r="G2261" s="177" t="s">
        <v>9143</v>
      </c>
      <c r="H2261" s="177" t="s">
        <v>9248</v>
      </c>
      <c r="I2261" s="177" t="s">
        <v>6875</v>
      </c>
      <c r="J2261" s="177" t="s">
        <v>6875</v>
      </c>
      <c r="K2261" s="177" t="s">
        <v>6876</v>
      </c>
      <c r="L2261" s="177" t="s">
        <v>6977</v>
      </c>
    </row>
    <row r="2262" spans="1:12" ht="33.75" x14ac:dyDescent="0.25">
      <c r="A2262" s="176" t="s">
        <v>17248</v>
      </c>
      <c r="B2262" s="176" t="s">
        <v>17245</v>
      </c>
      <c r="C2262" s="176" t="s">
        <v>17246</v>
      </c>
      <c r="D2262" s="176" t="s">
        <v>17247</v>
      </c>
      <c r="E2262" s="176" t="s">
        <v>7634</v>
      </c>
      <c r="F2262" s="176" t="s">
        <v>7635</v>
      </c>
      <c r="G2262" s="176" t="s">
        <v>7028</v>
      </c>
      <c r="H2262" s="176" t="s">
        <v>7635</v>
      </c>
      <c r="I2262" s="176" t="s">
        <v>6875</v>
      </c>
      <c r="J2262" s="176" t="s">
        <v>6875</v>
      </c>
      <c r="K2262" s="176" t="s">
        <v>6875</v>
      </c>
      <c r="L2262" s="176" t="s">
        <v>857</v>
      </c>
    </row>
    <row r="2263" spans="1:12" ht="45" x14ac:dyDescent="0.25">
      <c r="A2263" s="177" t="s">
        <v>17252</v>
      </c>
      <c r="B2263" s="177" t="s">
        <v>17249</v>
      </c>
      <c r="C2263" s="177" t="s">
        <v>17250</v>
      </c>
      <c r="D2263" s="177" t="s">
        <v>17251</v>
      </c>
      <c r="E2263" s="177" t="s">
        <v>11961</v>
      </c>
      <c r="F2263" s="177" t="s">
        <v>17253</v>
      </c>
      <c r="G2263" s="177" t="s">
        <v>7028</v>
      </c>
      <c r="H2263" s="177" t="s">
        <v>17253</v>
      </c>
      <c r="I2263" s="177" t="s">
        <v>6875</v>
      </c>
      <c r="J2263" s="177" t="s">
        <v>6875</v>
      </c>
      <c r="K2263" s="177" t="s">
        <v>6875</v>
      </c>
      <c r="L2263" s="177" t="s">
        <v>857</v>
      </c>
    </row>
    <row r="2264" spans="1:12" ht="90" x14ac:dyDescent="0.25">
      <c r="A2264" s="176" t="s">
        <v>17257</v>
      </c>
      <c r="B2264" s="176" t="s">
        <v>17254</v>
      </c>
      <c r="C2264" s="176" t="s">
        <v>17255</v>
      </c>
      <c r="D2264" s="176" t="s">
        <v>17256</v>
      </c>
      <c r="E2264" s="176" t="s">
        <v>17258</v>
      </c>
      <c r="F2264" s="176" t="s">
        <v>17259</v>
      </c>
      <c r="G2264" s="176" t="s">
        <v>10548</v>
      </c>
      <c r="H2264" s="176" t="s">
        <v>17260</v>
      </c>
      <c r="I2264" s="176" t="s">
        <v>6875</v>
      </c>
      <c r="J2264" s="176" t="s">
        <v>7099</v>
      </c>
      <c r="K2264" s="176" t="s">
        <v>6875</v>
      </c>
      <c r="L2264" s="176" t="s">
        <v>6884</v>
      </c>
    </row>
    <row r="2265" spans="1:12" ht="33.75" x14ac:dyDescent="0.25">
      <c r="A2265" s="177" t="s">
        <v>3211</v>
      </c>
      <c r="B2265" s="177" t="s">
        <v>17261</v>
      </c>
      <c r="C2265" s="177" t="s">
        <v>17262</v>
      </c>
      <c r="D2265" s="177" t="s">
        <v>3213</v>
      </c>
      <c r="E2265" s="177" t="s">
        <v>7271</v>
      </c>
      <c r="F2265" s="177" t="s">
        <v>17263</v>
      </c>
      <c r="G2265" s="177" t="s">
        <v>6994</v>
      </c>
      <c r="H2265" s="177" t="s">
        <v>17263</v>
      </c>
      <c r="I2265" s="177" t="s">
        <v>6875</v>
      </c>
      <c r="J2265" s="177" t="s">
        <v>6875</v>
      </c>
      <c r="K2265" s="177" t="s">
        <v>6875</v>
      </c>
      <c r="L2265" s="177" t="s">
        <v>857</v>
      </c>
    </row>
    <row r="2266" spans="1:12" ht="45" x14ac:dyDescent="0.25">
      <c r="A2266" s="176" t="s">
        <v>17267</v>
      </c>
      <c r="B2266" s="176" t="s">
        <v>17264</v>
      </c>
      <c r="C2266" s="176" t="s">
        <v>17265</v>
      </c>
      <c r="D2266" s="176" t="s">
        <v>17266</v>
      </c>
      <c r="E2266" s="176" t="s">
        <v>6992</v>
      </c>
      <c r="F2266" s="176" t="s">
        <v>6993</v>
      </c>
      <c r="G2266" s="176" t="s">
        <v>6994</v>
      </c>
      <c r="H2266" s="176" t="s">
        <v>6995</v>
      </c>
      <c r="I2266" s="176" t="s">
        <v>6875</v>
      </c>
      <c r="J2266" s="176" t="s">
        <v>6875</v>
      </c>
      <c r="K2266" s="176" t="s">
        <v>6875</v>
      </c>
      <c r="L2266" s="176" t="s">
        <v>857</v>
      </c>
    </row>
    <row r="2267" spans="1:12" ht="78.75" x14ac:dyDescent="0.25">
      <c r="A2267" s="177" t="s">
        <v>17271</v>
      </c>
      <c r="B2267" s="177" t="s">
        <v>17268</v>
      </c>
      <c r="C2267" s="177" t="s">
        <v>17269</v>
      </c>
      <c r="D2267" s="177" t="s">
        <v>17270</v>
      </c>
      <c r="E2267" s="177" t="s">
        <v>17272</v>
      </c>
      <c r="F2267" s="177" t="s">
        <v>17273</v>
      </c>
      <c r="G2267" s="177" t="s">
        <v>6929</v>
      </c>
      <c r="H2267" s="177" t="s">
        <v>17274</v>
      </c>
      <c r="I2267" s="177" t="s">
        <v>6875</v>
      </c>
      <c r="J2267" s="177" t="s">
        <v>7099</v>
      </c>
      <c r="K2267" s="177" t="s">
        <v>6875</v>
      </c>
      <c r="L2267" s="177" t="s">
        <v>857</v>
      </c>
    </row>
    <row r="2268" spans="1:12" ht="78.75" x14ac:dyDescent="0.25">
      <c r="A2268" s="176" t="s">
        <v>17278</v>
      </c>
      <c r="B2268" s="176" t="s">
        <v>17275</v>
      </c>
      <c r="C2268" s="176" t="s">
        <v>17276</v>
      </c>
      <c r="D2268" s="176" t="s">
        <v>17277</v>
      </c>
      <c r="E2268" s="176" t="s">
        <v>17279</v>
      </c>
      <c r="F2268" s="176" t="s">
        <v>17280</v>
      </c>
      <c r="G2268" s="176" t="s">
        <v>6929</v>
      </c>
      <c r="H2268" s="176" t="s">
        <v>17281</v>
      </c>
      <c r="I2268" s="176" t="s">
        <v>6875</v>
      </c>
      <c r="J2268" s="176" t="s">
        <v>7099</v>
      </c>
      <c r="K2268" s="176" t="s">
        <v>6875</v>
      </c>
      <c r="L2268" s="176" t="s">
        <v>857</v>
      </c>
    </row>
    <row r="2269" spans="1:12" ht="56.25" x14ac:dyDescent="0.25">
      <c r="A2269" s="177" t="s">
        <v>17285</v>
      </c>
      <c r="B2269" s="177" t="s">
        <v>17282</v>
      </c>
      <c r="C2269" s="177" t="s">
        <v>17283</v>
      </c>
      <c r="D2269" s="177" t="s">
        <v>17284</v>
      </c>
      <c r="E2269" s="177" t="s">
        <v>17286</v>
      </c>
      <c r="F2269" s="177" t="s">
        <v>17287</v>
      </c>
      <c r="G2269" s="177" t="s">
        <v>7721</v>
      </c>
      <c r="H2269" s="177" t="s">
        <v>17287</v>
      </c>
      <c r="I2269" s="177" t="s">
        <v>6875</v>
      </c>
      <c r="J2269" s="177" t="s">
        <v>6875</v>
      </c>
      <c r="K2269" s="177" t="s">
        <v>7092</v>
      </c>
      <c r="L2269" s="177" t="s">
        <v>857</v>
      </c>
    </row>
    <row r="2270" spans="1:12" ht="33.75" x14ac:dyDescent="0.25">
      <c r="A2270" s="176" t="s">
        <v>17291</v>
      </c>
      <c r="B2270" s="176" t="s">
        <v>17288</v>
      </c>
      <c r="C2270" s="176" t="s">
        <v>17289</v>
      </c>
      <c r="D2270" s="176" t="s">
        <v>17290</v>
      </c>
      <c r="E2270" s="176" t="s">
        <v>9328</v>
      </c>
      <c r="F2270" s="176" t="s">
        <v>9329</v>
      </c>
      <c r="G2270" s="176" t="s">
        <v>7465</v>
      </c>
      <c r="H2270" s="176" t="s">
        <v>9329</v>
      </c>
      <c r="I2270" s="176" t="s">
        <v>6875</v>
      </c>
      <c r="J2270" s="176" t="s">
        <v>6875</v>
      </c>
      <c r="K2270" s="176" t="s">
        <v>6875</v>
      </c>
      <c r="L2270" s="176" t="s">
        <v>6917</v>
      </c>
    </row>
    <row r="2271" spans="1:12" ht="56.25" x14ac:dyDescent="0.25">
      <c r="A2271" s="177" t="s">
        <v>17295</v>
      </c>
      <c r="B2271" s="177" t="s">
        <v>17292</v>
      </c>
      <c r="C2271" s="177" t="s">
        <v>17293</v>
      </c>
      <c r="D2271" s="177" t="s">
        <v>17294</v>
      </c>
      <c r="E2271" s="177" t="s">
        <v>8209</v>
      </c>
      <c r="F2271" s="177" t="s">
        <v>8210</v>
      </c>
      <c r="G2271" s="177" t="s">
        <v>7028</v>
      </c>
      <c r="H2271" s="177" t="s">
        <v>8210</v>
      </c>
      <c r="I2271" s="177" t="s">
        <v>6875</v>
      </c>
      <c r="J2271" s="177" t="s">
        <v>6875</v>
      </c>
      <c r="K2271" s="177" t="s">
        <v>6875</v>
      </c>
      <c r="L2271" s="177" t="s">
        <v>857</v>
      </c>
    </row>
    <row r="2272" spans="1:12" ht="45" x14ac:dyDescent="0.25">
      <c r="A2272" s="176" t="s">
        <v>17299</v>
      </c>
      <c r="B2272" s="176" t="s">
        <v>17296</v>
      </c>
      <c r="C2272" s="176" t="s">
        <v>17297</v>
      </c>
      <c r="D2272" s="176" t="s">
        <v>17298</v>
      </c>
      <c r="E2272" s="176" t="s">
        <v>10468</v>
      </c>
      <c r="F2272" s="176" t="s">
        <v>10469</v>
      </c>
      <c r="G2272" s="176" t="s">
        <v>6994</v>
      </c>
      <c r="H2272" s="176" t="s">
        <v>10469</v>
      </c>
      <c r="I2272" s="176" t="s">
        <v>6875</v>
      </c>
      <c r="J2272" s="176" t="s">
        <v>6875</v>
      </c>
      <c r="K2272" s="176" t="s">
        <v>6875</v>
      </c>
      <c r="L2272" s="176" t="s">
        <v>857</v>
      </c>
    </row>
    <row r="2273" spans="1:12" ht="67.5" x14ac:dyDescent="0.25">
      <c r="A2273" s="177" t="s">
        <v>17303</v>
      </c>
      <c r="B2273" s="177" t="s">
        <v>17300</v>
      </c>
      <c r="C2273" s="177" t="s">
        <v>17301</v>
      </c>
      <c r="D2273" s="177" t="s">
        <v>17302</v>
      </c>
      <c r="E2273" s="177" t="s">
        <v>7265</v>
      </c>
      <c r="F2273" s="177" t="s">
        <v>7266</v>
      </c>
      <c r="G2273" s="177" t="s">
        <v>7267</v>
      </c>
      <c r="H2273" s="177" t="s">
        <v>7268</v>
      </c>
      <c r="I2273" s="177" t="s">
        <v>6875</v>
      </c>
      <c r="J2273" s="177" t="s">
        <v>6875</v>
      </c>
      <c r="K2273" s="177" t="s">
        <v>6875</v>
      </c>
      <c r="L2273" s="177" t="s">
        <v>857</v>
      </c>
    </row>
    <row r="2274" spans="1:12" ht="45" x14ac:dyDescent="0.25">
      <c r="A2274" s="176" t="s">
        <v>17307</v>
      </c>
      <c r="B2274" s="176" t="s">
        <v>17304</v>
      </c>
      <c r="C2274" s="176" t="s">
        <v>17305</v>
      </c>
      <c r="D2274" s="176" t="s">
        <v>17306</v>
      </c>
      <c r="E2274" s="176" t="s">
        <v>7039</v>
      </c>
      <c r="F2274" s="176" t="s">
        <v>7040</v>
      </c>
      <c r="G2274" s="176" t="s">
        <v>6875</v>
      </c>
      <c r="H2274" s="176" t="s">
        <v>7040</v>
      </c>
      <c r="I2274" s="176" t="s">
        <v>6875</v>
      </c>
      <c r="J2274" s="176" t="s">
        <v>6875</v>
      </c>
      <c r="K2274" s="176" t="s">
        <v>6875</v>
      </c>
      <c r="L2274" s="176" t="s">
        <v>857</v>
      </c>
    </row>
    <row r="2275" spans="1:12" ht="33.75" x14ac:dyDescent="0.25">
      <c r="A2275" s="177" t="s">
        <v>17311</v>
      </c>
      <c r="B2275" s="177" t="s">
        <v>17308</v>
      </c>
      <c r="C2275" s="177" t="s">
        <v>17309</v>
      </c>
      <c r="D2275" s="177" t="s">
        <v>17310</v>
      </c>
      <c r="E2275" s="177" t="s">
        <v>7039</v>
      </c>
      <c r="F2275" s="177" t="s">
        <v>7040</v>
      </c>
      <c r="G2275" s="177" t="s">
        <v>6875</v>
      </c>
      <c r="H2275" s="177" t="s">
        <v>7040</v>
      </c>
      <c r="I2275" s="177" t="s">
        <v>6875</v>
      </c>
      <c r="J2275" s="177" t="s">
        <v>6875</v>
      </c>
      <c r="K2275" s="177" t="s">
        <v>6875</v>
      </c>
      <c r="L2275" s="177" t="s">
        <v>857</v>
      </c>
    </row>
    <row r="2276" spans="1:12" ht="56.25" x14ac:dyDescent="0.25">
      <c r="A2276" s="176" t="s">
        <v>17315</v>
      </c>
      <c r="B2276" s="176" t="s">
        <v>17312</v>
      </c>
      <c r="C2276" s="176" t="s">
        <v>17313</v>
      </c>
      <c r="D2276" s="176" t="s">
        <v>17314</v>
      </c>
      <c r="E2276" s="176" t="s">
        <v>17316</v>
      </c>
      <c r="F2276" s="176" t="s">
        <v>17317</v>
      </c>
      <c r="G2276" s="176" t="s">
        <v>7577</v>
      </c>
      <c r="H2276" s="176" t="s">
        <v>17317</v>
      </c>
      <c r="I2276" s="176" t="s">
        <v>6875</v>
      </c>
      <c r="J2276" s="176" t="s">
        <v>6875</v>
      </c>
      <c r="K2276" s="176" t="s">
        <v>6875</v>
      </c>
      <c r="L2276" s="176" t="s">
        <v>857</v>
      </c>
    </row>
    <row r="2277" spans="1:12" ht="112.5" x14ac:dyDescent="0.25">
      <c r="A2277" s="177" t="s">
        <v>6875</v>
      </c>
      <c r="B2277" s="177" t="s">
        <v>17318</v>
      </c>
      <c r="C2277" s="177" t="s">
        <v>17319</v>
      </c>
      <c r="D2277" s="177" t="s">
        <v>17320</v>
      </c>
      <c r="E2277" s="177" t="s">
        <v>7589</v>
      </c>
      <c r="F2277" s="177" t="s">
        <v>7590</v>
      </c>
      <c r="G2277" s="177" t="s">
        <v>7591</v>
      </c>
      <c r="H2277" s="177" t="s">
        <v>7590</v>
      </c>
      <c r="I2277" s="177" t="s">
        <v>6875</v>
      </c>
      <c r="J2277" s="177" t="s">
        <v>6875</v>
      </c>
      <c r="K2277" s="177" t="s">
        <v>6875</v>
      </c>
      <c r="L2277" s="177" t="s">
        <v>857</v>
      </c>
    </row>
    <row r="2278" spans="1:12" ht="78.75" x14ac:dyDescent="0.25">
      <c r="A2278" s="176" t="s">
        <v>17324</v>
      </c>
      <c r="B2278" s="176" t="s">
        <v>17321</v>
      </c>
      <c r="C2278" s="176" t="s">
        <v>17322</v>
      </c>
      <c r="D2278" s="176" t="s">
        <v>17323</v>
      </c>
      <c r="E2278" s="176" t="s">
        <v>17325</v>
      </c>
      <c r="F2278" s="176" t="s">
        <v>17326</v>
      </c>
      <c r="G2278" s="176" t="s">
        <v>7324</v>
      </c>
      <c r="H2278" s="176" t="s">
        <v>17326</v>
      </c>
      <c r="I2278" s="176" t="s">
        <v>6875</v>
      </c>
      <c r="J2278" s="176" t="s">
        <v>6875</v>
      </c>
      <c r="K2278" s="176" t="s">
        <v>6875</v>
      </c>
      <c r="L2278" s="176" t="s">
        <v>857</v>
      </c>
    </row>
    <row r="2279" spans="1:12" ht="67.5" x14ac:dyDescent="0.25">
      <c r="A2279" s="177" t="s">
        <v>17330</v>
      </c>
      <c r="B2279" s="177" t="s">
        <v>17327</v>
      </c>
      <c r="C2279" s="177" t="s">
        <v>17328</v>
      </c>
      <c r="D2279" s="177" t="s">
        <v>17329</v>
      </c>
      <c r="E2279" s="177" t="s">
        <v>7026</v>
      </c>
      <c r="F2279" s="177" t="s">
        <v>7027</v>
      </c>
      <c r="G2279" s="177" t="s">
        <v>7028</v>
      </c>
      <c r="H2279" s="177" t="s">
        <v>7027</v>
      </c>
      <c r="I2279" s="177" t="s">
        <v>6875</v>
      </c>
      <c r="J2279" s="177" t="s">
        <v>6875</v>
      </c>
      <c r="K2279" s="177" t="s">
        <v>6875</v>
      </c>
      <c r="L2279" s="177" t="s">
        <v>857</v>
      </c>
    </row>
    <row r="2280" spans="1:12" ht="78.75" x14ac:dyDescent="0.25">
      <c r="A2280" s="176" t="s">
        <v>17334</v>
      </c>
      <c r="B2280" s="176" t="s">
        <v>17331</v>
      </c>
      <c r="C2280" s="176" t="s">
        <v>17332</v>
      </c>
      <c r="D2280" s="176" t="s">
        <v>17333</v>
      </c>
      <c r="E2280" s="176" t="s">
        <v>7265</v>
      </c>
      <c r="F2280" s="176" t="s">
        <v>7266</v>
      </c>
      <c r="G2280" s="176" t="s">
        <v>7267</v>
      </c>
      <c r="H2280" s="176" t="s">
        <v>7268</v>
      </c>
      <c r="I2280" s="176" t="s">
        <v>6875</v>
      </c>
      <c r="J2280" s="176" t="s">
        <v>6875</v>
      </c>
      <c r="K2280" s="176" t="s">
        <v>6875</v>
      </c>
      <c r="L2280" s="176" t="s">
        <v>857</v>
      </c>
    </row>
    <row r="2281" spans="1:12" ht="33.75" x14ac:dyDescent="0.25">
      <c r="A2281" s="177" t="s">
        <v>17338</v>
      </c>
      <c r="B2281" s="177" t="s">
        <v>17335</v>
      </c>
      <c r="C2281" s="177" t="s">
        <v>17336</v>
      </c>
      <c r="D2281" s="177" t="s">
        <v>17337</v>
      </c>
      <c r="E2281" s="177" t="s">
        <v>7403</v>
      </c>
      <c r="F2281" s="177" t="s">
        <v>7404</v>
      </c>
      <c r="G2281" s="177" t="s">
        <v>7028</v>
      </c>
      <c r="H2281" s="177" t="s">
        <v>7404</v>
      </c>
      <c r="I2281" s="177" t="s">
        <v>6875</v>
      </c>
      <c r="J2281" s="177" t="s">
        <v>6875</v>
      </c>
      <c r="K2281" s="177" t="s">
        <v>6875</v>
      </c>
      <c r="L2281" s="177" t="s">
        <v>857</v>
      </c>
    </row>
    <row r="2282" spans="1:12" ht="56.25" x14ac:dyDescent="0.25">
      <c r="A2282" s="176" t="s">
        <v>17341</v>
      </c>
      <c r="B2282" s="176" t="s">
        <v>17339</v>
      </c>
      <c r="C2282" s="176" t="s">
        <v>17340</v>
      </c>
      <c r="D2282" s="176" t="s">
        <v>1083</v>
      </c>
      <c r="E2282" s="176" t="s">
        <v>7403</v>
      </c>
      <c r="F2282" s="176" t="s">
        <v>7404</v>
      </c>
      <c r="G2282" s="176" t="s">
        <v>7028</v>
      </c>
      <c r="H2282" s="176" t="s">
        <v>7404</v>
      </c>
      <c r="I2282" s="176" t="s">
        <v>6875</v>
      </c>
      <c r="J2282" s="176" t="s">
        <v>6875</v>
      </c>
      <c r="K2282" s="176" t="s">
        <v>6875</v>
      </c>
      <c r="L2282" s="176" t="s">
        <v>6917</v>
      </c>
    </row>
    <row r="2283" spans="1:12" ht="56.25" x14ac:dyDescent="0.25">
      <c r="A2283" s="177" t="s">
        <v>17345</v>
      </c>
      <c r="B2283" s="177" t="s">
        <v>17342</v>
      </c>
      <c r="C2283" s="177" t="s">
        <v>17343</v>
      </c>
      <c r="D2283" s="177" t="s">
        <v>17344</v>
      </c>
      <c r="E2283" s="177" t="s">
        <v>8178</v>
      </c>
      <c r="F2283" s="177" t="s">
        <v>8179</v>
      </c>
      <c r="G2283" s="177" t="s">
        <v>7028</v>
      </c>
      <c r="H2283" s="177" t="s">
        <v>8179</v>
      </c>
      <c r="I2283" s="177" t="s">
        <v>6875</v>
      </c>
      <c r="J2283" s="177" t="s">
        <v>6875</v>
      </c>
      <c r="K2283" s="177" t="s">
        <v>6875</v>
      </c>
      <c r="L2283" s="177" t="s">
        <v>857</v>
      </c>
    </row>
    <row r="2284" spans="1:12" ht="67.5" x14ac:dyDescent="0.25">
      <c r="A2284" s="176" t="s">
        <v>3349</v>
      </c>
      <c r="B2284" s="176" t="s">
        <v>17346</v>
      </c>
      <c r="C2284" s="176" t="s">
        <v>17347</v>
      </c>
      <c r="D2284" s="176" t="s">
        <v>1083</v>
      </c>
      <c r="E2284" s="176" t="s">
        <v>8437</v>
      </c>
      <c r="F2284" s="176" t="s">
        <v>16062</v>
      </c>
      <c r="G2284" s="176" t="s">
        <v>7111</v>
      </c>
      <c r="H2284" s="176" t="s">
        <v>16063</v>
      </c>
      <c r="I2284" s="176" t="s">
        <v>6875</v>
      </c>
      <c r="J2284" s="176" t="s">
        <v>7141</v>
      </c>
      <c r="K2284" s="176" t="s">
        <v>6875</v>
      </c>
      <c r="L2284" s="176" t="s">
        <v>6884</v>
      </c>
    </row>
    <row r="2285" spans="1:12" ht="56.25" x14ac:dyDescent="0.25">
      <c r="A2285" s="177" t="s">
        <v>6875</v>
      </c>
      <c r="B2285" s="177" t="s">
        <v>17348</v>
      </c>
      <c r="C2285" s="177" t="s">
        <v>17349</v>
      </c>
      <c r="D2285" s="177" t="s">
        <v>17350</v>
      </c>
      <c r="E2285" s="177" t="s">
        <v>9067</v>
      </c>
      <c r="F2285" s="177" t="s">
        <v>9068</v>
      </c>
      <c r="G2285" s="177" t="s">
        <v>7028</v>
      </c>
      <c r="H2285" s="177" t="s">
        <v>9068</v>
      </c>
      <c r="I2285" s="177" t="s">
        <v>6875</v>
      </c>
      <c r="J2285" s="177" t="s">
        <v>6875</v>
      </c>
      <c r="K2285" s="177" t="s">
        <v>6875</v>
      </c>
      <c r="L2285" s="177" t="s">
        <v>857</v>
      </c>
    </row>
    <row r="2286" spans="1:12" ht="45" x14ac:dyDescent="0.25">
      <c r="A2286" s="176" t="s">
        <v>17354</v>
      </c>
      <c r="B2286" s="176" t="s">
        <v>17351</v>
      </c>
      <c r="C2286" s="176" t="s">
        <v>17352</v>
      </c>
      <c r="D2286" s="176" t="s">
        <v>17353</v>
      </c>
      <c r="E2286" s="176" t="s">
        <v>7039</v>
      </c>
      <c r="F2286" s="176" t="s">
        <v>7040</v>
      </c>
      <c r="G2286" s="176" t="s">
        <v>6875</v>
      </c>
      <c r="H2286" s="176" t="s">
        <v>7040</v>
      </c>
      <c r="I2286" s="176" t="s">
        <v>6875</v>
      </c>
      <c r="J2286" s="176" t="s">
        <v>6875</v>
      </c>
      <c r="K2286" s="176" t="s">
        <v>6875</v>
      </c>
      <c r="L2286" s="176" t="s">
        <v>857</v>
      </c>
    </row>
    <row r="2287" spans="1:12" ht="67.5" x14ac:dyDescent="0.25">
      <c r="A2287" s="177" t="s">
        <v>6875</v>
      </c>
      <c r="B2287" s="177" t="s">
        <v>17355</v>
      </c>
      <c r="C2287" s="177" t="s">
        <v>17356</v>
      </c>
      <c r="D2287" s="177" t="s">
        <v>17357</v>
      </c>
      <c r="E2287" s="177" t="s">
        <v>7265</v>
      </c>
      <c r="F2287" s="177" t="s">
        <v>7266</v>
      </c>
      <c r="G2287" s="177" t="s">
        <v>7267</v>
      </c>
      <c r="H2287" s="177" t="s">
        <v>7268</v>
      </c>
      <c r="I2287" s="177" t="s">
        <v>6875</v>
      </c>
      <c r="J2287" s="177" t="s">
        <v>6875</v>
      </c>
      <c r="K2287" s="177" t="s">
        <v>6875</v>
      </c>
      <c r="L2287" s="177" t="s">
        <v>857</v>
      </c>
    </row>
    <row r="2288" spans="1:12" ht="33.75" x14ac:dyDescent="0.25">
      <c r="A2288" s="176" t="s">
        <v>17361</v>
      </c>
      <c r="B2288" s="176" t="s">
        <v>17358</v>
      </c>
      <c r="C2288" s="176" t="s">
        <v>17359</v>
      </c>
      <c r="D2288" s="176" t="s">
        <v>17360</v>
      </c>
      <c r="E2288" s="176" t="s">
        <v>7271</v>
      </c>
      <c r="F2288" s="176" t="s">
        <v>7272</v>
      </c>
      <c r="G2288" s="176" t="s">
        <v>6994</v>
      </c>
      <c r="H2288" s="176" t="s">
        <v>7272</v>
      </c>
      <c r="I2288" s="176" t="s">
        <v>6875</v>
      </c>
      <c r="J2288" s="176" t="s">
        <v>6875</v>
      </c>
      <c r="K2288" s="176" t="s">
        <v>6875</v>
      </c>
      <c r="L2288" s="176" t="s">
        <v>857</v>
      </c>
    </row>
    <row r="2289" spans="1:12" ht="45" x14ac:dyDescent="0.25">
      <c r="A2289" s="177" t="s">
        <v>17365</v>
      </c>
      <c r="B2289" s="177" t="s">
        <v>17362</v>
      </c>
      <c r="C2289" s="177" t="s">
        <v>17363</v>
      </c>
      <c r="D2289" s="177" t="s">
        <v>17364</v>
      </c>
      <c r="E2289" s="177" t="s">
        <v>7345</v>
      </c>
      <c r="F2289" s="177" t="s">
        <v>7346</v>
      </c>
      <c r="G2289" s="177" t="s">
        <v>6994</v>
      </c>
      <c r="H2289" s="177" t="s">
        <v>7347</v>
      </c>
      <c r="I2289" s="177" t="s">
        <v>6875</v>
      </c>
      <c r="J2289" s="177" t="s">
        <v>6875</v>
      </c>
      <c r="K2289" s="177" t="s">
        <v>6875</v>
      </c>
      <c r="L2289" s="177" t="s">
        <v>857</v>
      </c>
    </row>
    <row r="2290" spans="1:12" ht="56.25" x14ac:dyDescent="0.25">
      <c r="A2290" s="176" t="s">
        <v>17369</v>
      </c>
      <c r="B2290" s="176" t="s">
        <v>17366</v>
      </c>
      <c r="C2290" s="176" t="s">
        <v>17367</v>
      </c>
      <c r="D2290" s="176" t="s">
        <v>17368</v>
      </c>
      <c r="E2290" s="176" t="s">
        <v>7265</v>
      </c>
      <c r="F2290" s="176" t="s">
        <v>7266</v>
      </c>
      <c r="G2290" s="176" t="s">
        <v>7267</v>
      </c>
      <c r="H2290" s="176" t="s">
        <v>7268</v>
      </c>
      <c r="I2290" s="176" t="s">
        <v>6875</v>
      </c>
      <c r="J2290" s="176" t="s">
        <v>6875</v>
      </c>
      <c r="K2290" s="176" t="s">
        <v>6875</v>
      </c>
      <c r="L2290" s="176" t="s">
        <v>857</v>
      </c>
    </row>
    <row r="2291" spans="1:12" ht="56.25" x14ac:dyDescent="0.25">
      <c r="A2291" s="177" t="s">
        <v>17373</v>
      </c>
      <c r="B2291" s="177" t="s">
        <v>17370</v>
      </c>
      <c r="C2291" s="177" t="s">
        <v>17371</v>
      </c>
      <c r="D2291" s="177" t="s">
        <v>17372</v>
      </c>
      <c r="E2291" s="177" t="s">
        <v>7265</v>
      </c>
      <c r="F2291" s="177" t="s">
        <v>7266</v>
      </c>
      <c r="G2291" s="177" t="s">
        <v>7267</v>
      </c>
      <c r="H2291" s="177" t="s">
        <v>7268</v>
      </c>
      <c r="I2291" s="177" t="s">
        <v>6875</v>
      </c>
      <c r="J2291" s="177" t="s">
        <v>6875</v>
      </c>
      <c r="K2291" s="177" t="s">
        <v>6875</v>
      </c>
      <c r="L2291" s="177" t="s">
        <v>857</v>
      </c>
    </row>
    <row r="2292" spans="1:12" ht="56.25" x14ac:dyDescent="0.25">
      <c r="A2292" s="176" t="s">
        <v>17377</v>
      </c>
      <c r="B2292" s="176" t="s">
        <v>17374</v>
      </c>
      <c r="C2292" s="176" t="s">
        <v>17375</v>
      </c>
      <c r="D2292" s="176" t="s">
        <v>17376</v>
      </c>
      <c r="E2292" s="176" t="s">
        <v>8939</v>
      </c>
      <c r="F2292" s="176" t="s">
        <v>8940</v>
      </c>
      <c r="G2292" s="176" t="s">
        <v>7154</v>
      </c>
      <c r="H2292" s="176" t="s">
        <v>8940</v>
      </c>
      <c r="I2292" s="176" t="s">
        <v>6875</v>
      </c>
      <c r="J2292" s="176" t="s">
        <v>6875</v>
      </c>
      <c r="K2292" s="176" t="s">
        <v>6875</v>
      </c>
      <c r="L2292" s="176" t="s">
        <v>6917</v>
      </c>
    </row>
    <row r="2293" spans="1:12" ht="56.25" x14ac:dyDescent="0.25">
      <c r="A2293" s="177" t="s">
        <v>17381</v>
      </c>
      <c r="B2293" s="177" t="s">
        <v>17378</v>
      </c>
      <c r="C2293" s="177" t="s">
        <v>17379</v>
      </c>
      <c r="D2293" s="177" t="s">
        <v>17380</v>
      </c>
      <c r="E2293" s="177" t="s">
        <v>8437</v>
      </c>
      <c r="F2293" s="177" t="s">
        <v>16062</v>
      </c>
      <c r="G2293" s="177" t="s">
        <v>7111</v>
      </c>
      <c r="H2293" s="177" t="s">
        <v>16063</v>
      </c>
      <c r="I2293" s="177" t="s">
        <v>6875</v>
      </c>
      <c r="J2293" s="177" t="s">
        <v>6875</v>
      </c>
      <c r="K2293" s="177" t="s">
        <v>6875</v>
      </c>
      <c r="L2293" s="177" t="s">
        <v>857</v>
      </c>
    </row>
    <row r="2294" spans="1:12" ht="33.75" x14ac:dyDescent="0.25">
      <c r="A2294" s="176" t="s">
        <v>17385</v>
      </c>
      <c r="B2294" s="176" t="s">
        <v>17382</v>
      </c>
      <c r="C2294" s="176" t="s">
        <v>17383</v>
      </c>
      <c r="D2294" s="176" t="s">
        <v>17384</v>
      </c>
      <c r="E2294" s="176" t="s">
        <v>7271</v>
      </c>
      <c r="F2294" s="176" t="s">
        <v>7272</v>
      </c>
      <c r="G2294" s="176" t="s">
        <v>6994</v>
      </c>
      <c r="H2294" s="176" t="s">
        <v>7272</v>
      </c>
      <c r="I2294" s="176" t="s">
        <v>6875</v>
      </c>
      <c r="J2294" s="176" t="s">
        <v>6875</v>
      </c>
      <c r="K2294" s="176" t="s">
        <v>6875</v>
      </c>
      <c r="L2294" s="176" t="s">
        <v>6917</v>
      </c>
    </row>
    <row r="2295" spans="1:12" ht="67.5" x14ac:dyDescent="0.25">
      <c r="A2295" s="177" t="s">
        <v>17389</v>
      </c>
      <c r="B2295" s="177" t="s">
        <v>17386</v>
      </c>
      <c r="C2295" s="177" t="s">
        <v>17387</v>
      </c>
      <c r="D2295" s="177" t="s">
        <v>17388</v>
      </c>
      <c r="E2295" s="177" t="s">
        <v>7039</v>
      </c>
      <c r="F2295" s="177" t="s">
        <v>7040</v>
      </c>
      <c r="G2295" s="177" t="s">
        <v>7041</v>
      </c>
      <c r="H2295" s="177" t="s">
        <v>7040</v>
      </c>
      <c r="I2295" s="177" t="s">
        <v>6875</v>
      </c>
      <c r="J2295" s="177" t="s">
        <v>6875</v>
      </c>
      <c r="K2295" s="177" t="s">
        <v>6875</v>
      </c>
      <c r="L2295" s="177" t="s">
        <v>6917</v>
      </c>
    </row>
    <row r="2296" spans="1:12" ht="22.5" x14ac:dyDescent="0.25">
      <c r="A2296" s="176" t="s">
        <v>17393</v>
      </c>
      <c r="B2296" s="176" t="s">
        <v>17390</v>
      </c>
      <c r="C2296" s="176" t="s">
        <v>17391</v>
      </c>
      <c r="D2296" s="176" t="s">
        <v>17392</v>
      </c>
      <c r="E2296" s="176" t="s">
        <v>7589</v>
      </c>
      <c r="F2296" s="176" t="s">
        <v>7590</v>
      </c>
      <c r="G2296" s="176" t="s">
        <v>7591</v>
      </c>
      <c r="H2296" s="176" t="s">
        <v>7590</v>
      </c>
      <c r="I2296" s="176" t="s">
        <v>6875</v>
      </c>
      <c r="J2296" s="176" t="s">
        <v>6875</v>
      </c>
      <c r="K2296" s="176" t="s">
        <v>6875</v>
      </c>
      <c r="L2296" s="176" t="s">
        <v>6917</v>
      </c>
    </row>
    <row r="2297" spans="1:12" ht="56.25" x14ac:dyDescent="0.25">
      <c r="A2297" s="177" t="s">
        <v>17397</v>
      </c>
      <c r="B2297" s="177" t="s">
        <v>17394</v>
      </c>
      <c r="C2297" s="177" t="s">
        <v>17395</v>
      </c>
      <c r="D2297" s="177" t="s">
        <v>17396</v>
      </c>
      <c r="E2297" s="177" t="s">
        <v>17398</v>
      </c>
      <c r="F2297" s="177" t="s">
        <v>17399</v>
      </c>
      <c r="G2297" s="177" t="s">
        <v>7097</v>
      </c>
      <c r="H2297" s="177" t="s">
        <v>17399</v>
      </c>
      <c r="I2297" s="177" t="s">
        <v>6875</v>
      </c>
      <c r="J2297" s="177" t="s">
        <v>6875</v>
      </c>
      <c r="K2297" s="177" t="s">
        <v>6875</v>
      </c>
      <c r="L2297" s="177" t="s">
        <v>6917</v>
      </c>
    </row>
    <row r="2298" spans="1:12" ht="67.5" x14ac:dyDescent="0.25">
      <c r="A2298" s="176" t="s">
        <v>17403</v>
      </c>
      <c r="B2298" s="176" t="s">
        <v>17400</v>
      </c>
      <c r="C2298" s="176" t="s">
        <v>17401</v>
      </c>
      <c r="D2298" s="176" t="s">
        <v>17402</v>
      </c>
      <c r="E2298" s="176" t="s">
        <v>6992</v>
      </c>
      <c r="F2298" s="176" t="s">
        <v>6993</v>
      </c>
      <c r="G2298" s="176" t="s">
        <v>6994</v>
      </c>
      <c r="H2298" s="176" t="s">
        <v>6995</v>
      </c>
      <c r="I2298" s="176" t="s">
        <v>6875</v>
      </c>
      <c r="J2298" s="176" t="s">
        <v>6875</v>
      </c>
      <c r="K2298" s="176" t="s">
        <v>6875</v>
      </c>
      <c r="L2298" s="176" t="s">
        <v>6917</v>
      </c>
    </row>
    <row r="2299" spans="1:12" ht="157.5" x14ac:dyDescent="0.25">
      <c r="A2299" s="177" t="s">
        <v>1083</v>
      </c>
      <c r="B2299" s="177" t="s">
        <v>17404</v>
      </c>
      <c r="C2299" s="177" t="s">
        <v>17405</v>
      </c>
      <c r="D2299" s="177" t="s">
        <v>17406</v>
      </c>
      <c r="E2299" s="177" t="s">
        <v>7039</v>
      </c>
      <c r="F2299" s="177" t="s">
        <v>7040</v>
      </c>
      <c r="G2299" s="177" t="s">
        <v>7041</v>
      </c>
      <c r="H2299" s="177" t="s">
        <v>7040</v>
      </c>
      <c r="I2299" s="177" t="s">
        <v>6875</v>
      </c>
      <c r="J2299" s="177" t="s">
        <v>6875</v>
      </c>
      <c r="K2299" s="177" t="s">
        <v>6875</v>
      </c>
      <c r="L2299" s="177" t="s">
        <v>6917</v>
      </c>
    </row>
    <row r="2300" spans="1:12" ht="67.5" x14ac:dyDescent="0.25">
      <c r="A2300" s="176" t="s">
        <v>17410</v>
      </c>
      <c r="B2300" s="176" t="s">
        <v>17407</v>
      </c>
      <c r="C2300" s="176" t="s">
        <v>17408</v>
      </c>
      <c r="D2300" s="176" t="s">
        <v>17409</v>
      </c>
      <c r="E2300" s="176" t="s">
        <v>7457</v>
      </c>
      <c r="F2300" s="176" t="s">
        <v>7458</v>
      </c>
      <c r="G2300" s="176" t="s">
        <v>6994</v>
      </c>
      <c r="H2300" s="176" t="s">
        <v>7458</v>
      </c>
      <c r="I2300" s="176" t="s">
        <v>6875</v>
      </c>
      <c r="J2300" s="176" t="s">
        <v>6875</v>
      </c>
      <c r="K2300" s="176" t="s">
        <v>6875</v>
      </c>
      <c r="L2300" s="176" t="s">
        <v>6917</v>
      </c>
    </row>
    <row r="2301" spans="1:12" ht="67.5" x14ac:dyDescent="0.25">
      <c r="A2301" s="177" t="s">
        <v>17414</v>
      </c>
      <c r="B2301" s="177" t="s">
        <v>17411</v>
      </c>
      <c r="C2301" s="177" t="s">
        <v>17412</v>
      </c>
      <c r="D2301" s="177" t="s">
        <v>17413</v>
      </c>
      <c r="E2301" s="177" t="s">
        <v>7457</v>
      </c>
      <c r="F2301" s="177" t="s">
        <v>7458</v>
      </c>
      <c r="G2301" s="177" t="s">
        <v>6994</v>
      </c>
      <c r="H2301" s="177" t="s">
        <v>7458</v>
      </c>
      <c r="I2301" s="177" t="s">
        <v>6875</v>
      </c>
      <c r="J2301" s="177" t="s">
        <v>6875</v>
      </c>
      <c r="K2301" s="177" t="s">
        <v>6875</v>
      </c>
      <c r="L2301" s="177" t="s">
        <v>6917</v>
      </c>
    </row>
    <row r="2302" spans="1:12" ht="67.5" x14ac:dyDescent="0.25">
      <c r="A2302" s="176" t="s">
        <v>17418</v>
      </c>
      <c r="B2302" s="176" t="s">
        <v>17415</v>
      </c>
      <c r="C2302" s="176" t="s">
        <v>17416</v>
      </c>
      <c r="D2302" s="176" t="s">
        <v>17417</v>
      </c>
      <c r="E2302" s="176" t="s">
        <v>7457</v>
      </c>
      <c r="F2302" s="176" t="s">
        <v>7458</v>
      </c>
      <c r="G2302" s="176" t="s">
        <v>6994</v>
      </c>
      <c r="H2302" s="176" t="s">
        <v>7458</v>
      </c>
      <c r="I2302" s="176" t="s">
        <v>6875</v>
      </c>
      <c r="J2302" s="176" t="s">
        <v>6875</v>
      </c>
      <c r="K2302" s="176" t="s">
        <v>6875</v>
      </c>
      <c r="L2302" s="176" t="s">
        <v>6917</v>
      </c>
    </row>
    <row r="2303" spans="1:12" ht="67.5" x14ac:dyDescent="0.25">
      <c r="A2303" s="177" t="s">
        <v>1083</v>
      </c>
      <c r="B2303" s="177" t="s">
        <v>17419</v>
      </c>
      <c r="C2303" s="177" t="s">
        <v>17420</v>
      </c>
      <c r="D2303" s="177" t="s">
        <v>17421</v>
      </c>
      <c r="E2303" s="177" t="s">
        <v>8939</v>
      </c>
      <c r="F2303" s="177" t="s">
        <v>8940</v>
      </c>
      <c r="G2303" s="177" t="s">
        <v>7154</v>
      </c>
      <c r="H2303" s="177" t="s">
        <v>8940</v>
      </c>
      <c r="I2303" s="177" t="s">
        <v>6875</v>
      </c>
      <c r="J2303" s="177" t="s">
        <v>6875</v>
      </c>
      <c r="K2303" s="177" t="s">
        <v>6875</v>
      </c>
      <c r="L2303" s="177" t="s">
        <v>6917</v>
      </c>
    </row>
    <row r="2304" spans="1:12" ht="90" x14ac:dyDescent="0.25">
      <c r="A2304" s="176" t="s">
        <v>17424</v>
      </c>
      <c r="B2304" s="176" t="s">
        <v>17422</v>
      </c>
      <c r="C2304" s="176" t="s">
        <v>17423</v>
      </c>
      <c r="D2304" s="176" t="s">
        <v>1083</v>
      </c>
      <c r="E2304" s="176" t="s">
        <v>17425</v>
      </c>
      <c r="F2304" s="176" t="s">
        <v>17426</v>
      </c>
      <c r="G2304" s="176" t="s">
        <v>6929</v>
      </c>
      <c r="H2304" s="176" t="s">
        <v>17427</v>
      </c>
      <c r="I2304" s="176" t="s">
        <v>6875</v>
      </c>
      <c r="J2304" s="176" t="s">
        <v>7099</v>
      </c>
      <c r="K2304" s="176" t="s">
        <v>6875</v>
      </c>
      <c r="L2304" s="176" t="s">
        <v>6917</v>
      </c>
    </row>
    <row r="2305" spans="1:12" ht="33.75" x14ac:dyDescent="0.25">
      <c r="A2305" s="177" t="s">
        <v>1083</v>
      </c>
      <c r="B2305" s="177" t="s">
        <v>17428</v>
      </c>
      <c r="C2305" s="177" t="s">
        <v>17429</v>
      </c>
      <c r="D2305" s="177" t="s">
        <v>17430</v>
      </c>
      <c r="E2305" s="177" t="s">
        <v>9444</v>
      </c>
      <c r="F2305" s="177" t="s">
        <v>9445</v>
      </c>
      <c r="G2305" s="177" t="s">
        <v>7035</v>
      </c>
      <c r="H2305" s="177" t="s">
        <v>9445</v>
      </c>
      <c r="I2305" s="177" t="s">
        <v>6875</v>
      </c>
      <c r="J2305" s="177" t="s">
        <v>6875</v>
      </c>
      <c r="K2305" s="177" t="s">
        <v>6875</v>
      </c>
      <c r="L2305" s="177" t="s">
        <v>6917</v>
      </c>
    </row>
    <row r="2306" spans="1:12" ht="45" x14ac:dyDescent="0.25">
      <c r="A2306" s="176" t="s">
        <v>17434</v>
      </c>
      <c r="B2306" s="176" t="s">
        <v>17431</v>
      </c>
      <c r="C2306" s="176" t="s">
        <v>17432</v>
      </c>
      <c r="D2306" s="176" t="s">
        <v>17433</v>
      </c>
      <c r="E2306" s="176" t="s">
        <v>13564</v>
      </c>
      <c r="F2306" s="176" t="s">
        <v>13565</v>
      </c>
      <c r="G2306" s="176" t="s">
        <v>7035</v>
      </c>
      <c r="H2306" s="176" t="s">
        <v>13565</v>
      </c>
      <c r="I2306" s="176" t="s">
        <v>6875</v>
      </c>
      <c r="J2306" s="176" t="s">
        <v>6875</v>
      </c>
      <c r="K2306" s="176" t="s">
        <v>6875</v>
      </c>
      <c r="L2306" s="176" t="s">
        <v>6984</v>
      </c>
    </row>
    <row r="2307" spans="1:12" ht="67.5" x14ac:dyDescent="0.25">
      <c r="A2307" s="177" t="s">
        <v>17437</v>
      </c>
      <c r="B2307" s="177" t="s">
        <v>17435</v>
      </c>
      <c r="C2307" s="177" t="s">
        <v>17436</v>
      </c>
      <c r="D2307" s="177" t="s">
        <v>6875</v>
      </c>
      <c r="E2307" s="177" t="s">
        <v>17438</v>
      </c>
      <c r="F2307" s="177" t="s">
        <v>17439</v>
      </c>
      <c r="G2307" s="177" t="s">
        <v>7111</v>
      </c>
      <c r="H2307" s="177" t="s">
        <v>17440</v>
      </c>
      <c r="I2307" s="177" t="s">
        <v>6875</v>
      </c>
      <c r="J2307" s="177" t="s">
        <v>8319</v>
      </c>
      <c r="K2307" s="177" t="s">
        <v>6875</v>
      </c>
      <c r="L2307" s="177" t="s">
        <v>6977</v>
      </c>
    </row>
    <row r="2308" spans="1:12" ht="56.25" x14ac:dyDescent="0.25">
      <c r="A2308" s="176" t="s">
        <v>17444</v>
      </c>
      <c r="B2308" s="176" t="s">
        <v>17441</v>
      </c>
      <c r="C2308" s="176" t="s">
        <v>17442</v>
      </c>
      <c r="D2308" s="176" t="s">
        <v>17443</v>
      </c>
      <c r="E2308" s="176" t="s">
        <v>7589</v>
      </c>
      <c r="F2308" s="176" t="s">
        <v>7590</v>
      </c>
      <c r="G2308" s="176" t="s">
        <v>7591</v>
      </c>
      <c r="H2308" s="176" t="s">
        <v>7590</v>
      </c>
      <c r="I2308" s="176" t="s">
        <v>6875</v>
      </c>
      <c r="J2308" s="176" t="s">
        <v>6875</v>
      </c>
      <c r="K2308" s="176" t="s">
        <v>6875</v>
      </c>
      <c r="L2308" s="176" t="s">
        <v>6917</v>
      </c>
    </row>
    <row r="2309" spans="1:12" ht="33.75" x14ac:dyDescent="0.25">
      <c r="A2309" s="177" t="s">
        <v>17448</v>
      </c>
      <c r="B2309" s="177" t="s">
        <v>17445</v>
      </c>
      <c r="C2309" s="177" t="s">
        <v>17446</v>
      </c>
      <c r="D2309" s="177" t="s">
        <v>17447</v>
      </c>
      <c r="E2309" s="177" t="s">
        <v>7265</v>
      </c>
      <c r="F2309" s="177" t="s">
        <v>7266</v>
      </c>
      <c r="G2309" s="177" t="s">
        <v>7267</v>
      </c>
      <c r="H2309" s="177" t="s">
        <v>7268</v>
      </c>
      <c r="I2309" s="177" t="s">
        <v>6875</v>
      </c>
      <c r="J2309" s="177" t="s">
        <v>6875</v>
      </c>
      <c r="K2309" s="177" t="s">
        <v>6875</v>
      </c>
      <c r="L2309" s="177" t="s">
        <v>6917</v>
      </c>
    </row>
    <row r="2310" spans="1:12" ht="45" x14ac:dyDescent="0.25">
      <c r="A2310" s="176" t="s">
        <v>17452</v>
      </c>
      <c r="B2310" s="176" t="s">
        <v>17449</v>
      </c>
      <c r="C2310" s="176" t="s">
        <v>17450</v>
      </c>
      <c r="D2310" s="176" t="s">
        <v>17451</v>
      </c>
      <c r="E2310" s="176" t="s">
        <v>9851</v>
      </c>
      <c r="F2310" s="176" t="s">
        <v>12507</v>
      </c>
      <c r="G2310" s="176" t="s">
        <v>7154</v>
      </c>
      <c r="H2310" s="176" t="s">
        <v>12507</v>
      </c>
      <c r="I2310" s="176" t="s">
        <v>6875</v>
      </c>
      <c r="J2310" s="176" t="s">
        <v>6875</v>
      </c>
      <c r="K2310" s="176" t="s">
        <v>6875</v>
      </c>
      <c r="L2310" s="176" t="s">
        <v>6917</v>
      </c>
    </row>
    <row r="2311" spans="1:12" ht="67.5" x14ac:dyDescent="0.25">
      <c r="A2311" s="177" t="s">
        <v>17456</v>
      </c>
      <c r="B2311" s="177" t="s">
        <v>17453</v>
      </c>
      <c r="C2311" s="177" t="s">
        <v>17454</v>
      </c>
      <c r="D2311" s="177" t="s">
        <v>17455</v>
      </c>
      <c r="E2311" s="177" t="s">
        <v>12748</v>
      </c>
      <c r="F2311" s="177" t="s">
        <v>12749</v>
      </c>
      <c r="G2311" s="177" t="s">
        <v>8905</v>
      </c>
      <c r="H2311" s="177" t="s">
        <v>12750</v>
      </c>
      <c r="I2311" s="177" t="s">
        <v>6875</v>
      </c>
      <c r="J2311" s="177" t="s">
        <v>6875</v>
      </c>
      <c r="K2311" s="177" t="s">
        <v>6875</v>
      </c>
      <c r="L2311" s="177" t="s">
        <v>6917</v>
      </c>
    </row>
    <row r="2312" spans="1:12" ht="33.75" x14ac:dyDescent="0.25">
      <c r="A2312" s="176" t="s">
        <v>1083</v>
      </c>
      <c r="B2312" s="176" t="s">
        <v>17457</v>
      </c>
      <c r="C2312" s="176" t="s">
        <v>17458</v>
      </c>
      <c r="D2312" s="176" t="s">
        <v>17459</v>
      </c>
      <c r="E2312" s="176" t="s">
        <v>8921</v>
      </c>
      <c r="F2312" s="176" t="s">
        <v>8922</v>
      </c>
      <c r="G2312" s="176" t="s">
        <v>7041</v>
      </c>
      <c r="H2312" s="176" t="s">
        <v>8922</v>
      </c>
      <c r="I2312" s="176" t="s">
        <v>6875</v>
      </c>
      <c r="J2312" s="176" t="s">
        <v>6875</v>
      </c>
      <c r="K2312" s="176" t="s">
        <v>6875</v>
      </c>
      <c r="L2312" s="176" t="s">
        <v>6917</v>
      </c>
    </row>
    <row r="2313" spans="1:12" ht="78.75" x14ac:dyDescent="0.25">
      <c r="A2313" s="177" t="s">
        <v>6875</v>
      </c>
      <c r="B2313" s="177" t="s">
        <v>17460</v>
      </c>
      <c r="C2313" s="177" t="s">
        <v>17461</v>
      </c>
      <c r="D2313" s="177" t="s">
        <v>6875</v>
      </c>
      <c r="E2313" s="177" t="s">
        <v>17217</v>
      </c>
      <c r="F2313" s="177" t="s">
        <v>17218</v>
      </c>
      <c r="G2313" s="177" t="s">
        <v>6929</v>
      </c>
      <c r="H2313" s="177" t="s">
        <v>17219</v>
      </c>
      <c r="I2313" s="177" t="s">
        <v>6875</v>
      </c>
      <c r="J2313" s="177" t="s">
        <v>7099</v>
      </c>
      <c r="K2313" s="177" t="s">
        <v>6931</v>
      </c>
      <c r="L2313" s="177" t="s">
        <v>857</v>
      </c>
    </row>
    <row r="2314" spans="1:12" ht="101.25" x14ac:dyDescent="0.25">
      <c r="A2314" s="176" t="s">
        <v>6875</v>
      </c>
      <c r="B2314" s="176" t="s">
        <v>17462</v>
      </c>
      <c r="C2314" s="176" t="s">
        <v>17463</v>
      </c>
      <c r="D2314" s="176" t="s">
        <v>6875</v>
      </c>
      <c r="E2314" s="176" t="s">
        <v>17224</v>
      </c>
      <c r="F2314" s="176" t="s">
        <v>17225</v>
      </c>
      <c r="G2314" s="176" t="s">
        <v>6929</v>
      </c>
      <c r="H2314" s="176" t="s">
        <v>17226</v>
      </c>
      <c r="I2314" s="176" t="s">
        <v>6875</v>
      </c>
      <c r="J2314" s="176" t="s">
        <v>7099</v>
      </c>
      <c r="K2314" s="176" t="s">
        <v>6931</v>
      </c>
      <c r="L2314" s="176" t="s">
        <v>857</v>
      </c>
    </row>
    <row r="2315" spans="1:12" ht="56.25" x14ac:dyDescent="0.25">
      <c r="A2315" s="177" t="s">
        <v>1637</v>
      </c>
      <c r="B2315" s="177" t="s">
        <v>17464</v>
      </c>
      <c r="C2315" s="177" t="s">
        <v>17465</v>
      </c>
      <c r="D2315" s="177" t="s">
        <v>17466</v>
      </c>
      <c r="E2315" s="177" t="s">
        <v>13598</v>
      </c>
      <c r="F2315" s="177" t="s">
        <v>13599</v>
      </c>
      <c r="G2315" s="177" t="s">
        <v>6970</v>
      </c>
      <c r="H2315" s="177" t="s">
        <v>13599</v>
      </c>
      <c r="I2315" s="177" t="s">
        <v>6875</v>
      </c>
      <c r="J2315" s="177" t="s">
        <v>7671</v>
      </c>
      <c r="K2315" s="177" t="s">
        <v>6875</v>
      </c>
      <c r="L2315" s="177" t="s">
        <v>857</v>
      </c>
    </row>
    <row r="2316" spans="1:12" ht="56.25" x14ac:dyDescent="0.25">
      <c r="A2316" s="176" t="s">
        <v>2646</v>
      </c>
      <c r="B2316" s="176" t="s">
        <v>17467</v>
      </c>
      <c r="C2316" s="176" t="s">
        <v>17468</v>
      </c>
      <c r="D2316" s="176" t="s">
        <v>17469</v>
      </c>
      <c r="E2316" s="176" t="s">
        <v>17470</v>
      </c>
      <c r="F2316" s="176" t="s">
        <v>17471</v>
      </c>
      <c r="G2316" s="176" t="s">
        <v>7085</v>
      </c>
      <c r="H2316" s="176" t="s">
        <v>17471</v>
      </c>
      <c r="I2316" s="176" t="s">
        <v>6875</v>
      </c>
      <c r="J2316" s="176" t="s">
        <v>6875</v>
      </c>
      <c r="K2316" s="176" t="s">
        <v>6875</v>
      </c>
      <c r="L2316" s="176" t="s">
        <v>857</v>
      </c>
    </row>
    <row r="2317" spans="1:12" ht="90" x14ac:dyDescent="0.25">
      <c r="A2317" s="177" t="s">
        <v>2775</v>
      </c>
      <c r="B2317" s="177" t="s">
        <v>17472</v>
      </c>
      <c r="C2317" s="177" t="s">
        <v>17473</v>
      </c>
      <c r="D2317" s="177" t="s">
        <v>17474</v>
      </c>
      <c r="E2317" s="177" t="s">
        <v>17475</v>
      </c>
      <c r="F2317" s="177" t="s">
        <v>17476</v>
      </c>
      <c r="G2317" s="177" t="s">
        <v>6923</v>
      </c>
      <c r="H2317" s="177" t="s">
        <v>17477</v>
      </c>
      <c r="I2317" s="177" t="s">
        <v>6875</v>
      </c>
      <c r="J2317" s="177" t="s">
        <v>6875</v>
      </c>
      <c r="K2317" s="177" t="s">
        <v>6875</v>
      </c>
      <c r="L2317" s="177" t="s">
        <v>8255</v>
      </c>
    </row>
    <row r="2318" spans="1:12" ht="78.75" x14ac:dyDescent="0.25">
      <c r="A2318" s="176" t="s">
        <v>17481</v>
      </c>
      <c r="B2318" s="176" t="s">
        <v>17478</v>
      </c>
      <c r="C2318" s="176" t="s">
        <v>17479</v>
      </c>
      <c r="D2318" s="176" t="s">
        <v>17480</v>
      </c>
      <c r="E2318" s="176" t="s">
        <v>10813</v>
      </c>
      <c r="F2318" s="176" t="s">
        <v>10814</v>
      </c>
      <c r="G2318" s="176" t="s">
        <v>6929</v>
      </c>
      <c r="H2318" s="176" t="s">
        <v>10815</v>
      </c>
      <c r="I2318" s="176" t="s">
        <v>6875</v>
      </c>
      <c r="J2318" s="176" t="s">
        <v>6875</v>
      </c>
      <c r="K2318" s="176" t="s">
        <v>6875</v>
      </c>
      <c r="L2318" s="176" t="s">
        <v>857</v>
      </c>
    </row>
    <row r="2319" spans="1:12" ht="90" x14ac:dyDescent="0.25">
      <c r="A2319" s="177" t="s">
        <v>17485</v>
      </c>
      <c r="B2319" s="177" t="s">
        <v>17482</v>
      </c>
      <c r="C2319" s="177" t="s">
        <v>17483</v>
      </c>
      <c r="D2319" s="177" t="s">
        <v>17484</v>
      </c>
      <c r="E2319" s="177" t="s">
        <v>17486</v>
      </c>
      <c r="F2319" s="177" t="s">
        <v>17487</v>
      </c>
      <c r="G2319" s="177" t="s">
        <v>7779</v>
      </c>
      <c r="H2319" s="177" t="s">
        <v>17488</v>
      </c>
      <c r="I2319" s="177" t="s">
        <v>6875</v>
      </c>
      <c r="J2319" s="177" t="s">
        <v>6875</v>
      </c>
      <c r="K2319" s="177" t="s">
        <v>6875</v>
      </c>
      <c r="L2319" s="177" t="s">
        <v>6884</v>
      </c>
    </row>
    <row r="2320" spans="1:12" ht="67.5" x14ac:dyDescent="0.25">
      <c r="A2320" s="176" t="s">
        <v>17492</v>
      </c>
      <c r="B2320" s="176" t="s">
        <v>17489</v>
      </c>
      <c r="C2320" s="176" t="s">
        <v>17490</v>
      </c>
      <c r="D2320" s="176" t="s">
        <v>17491</v>
      </c>
      <c r="E2320" s="176" t="s">
        <v>17493</v>
      </c>
      <c r="F2320" s="176" t="s">
        <v>17494</v>
      </c>
      <c r="G2320" s="176" t="s">
        <v>6929</v>
      </c>
      <c r="H2320" s="176" t="s">
        <v>17494</v>
      </c>
      <c r="I2320" s="176" t="s">
        <v>6875</v>
      </c>
      <c r="J2320" s="176" t="s">
        <v>6875</v>
      </c>
      <c r="K2320" s="176" t="s">
        <v>6875</v>
      </c>
      <c r="L2320" s="176" t="s">
        <v>857</v>
      </c>
    </row>
    <row r="2321" spans="1:12" ht="112.5" x14ac:dyDescent="0.25">
      <c r="A2321" s="177" t="s">
        <v>17498</v>
      </c>
      <c r="B2321" s="177" t="s">
        <v>17495</v>
      </c>
      <c r="C2321" s="177" t="s">
        <v>17496</v>
      </c>
      <c r="D2321" s="177" t="s">
        <v>17497</v>
      </c>
      <c r="E2321" s="177" t="s">
        <v>17499</v>
      </c>
      <c r="F2321" s="177" t="s">
        <v>17500</v>
      </c>
      <c r="G2321" s="177" t="s">
        <v>6929</v>
      </c>
      <c r="H2321" s="177" t="s">
        <v>17501</v>
      </c>
      <c r="I2321" s="177" t="s">
        <v>6875</v>
      </c>
      <c r="J2321" s="177" t="s">
        <v>6875</v>
      </c>
      <c r="K2321" s="177" t="s">
        <v>6875</v>
      </c>
      <c r="L2321" s="177" t="s">
        <v>6884</v>
      </c>
    </row>
    <row r="2322" spans="1:12" ht="78.75" x14ac:dyDescent="0.25">
      <c r="A2322" s="176" t="s">
        <v>1808</v>
      </c>
      <c r="B2322" s="176" t="s">
        <v>17502</v>
      </c>
      <c r="C2322" s="176" t="s">
        <v>17503</v>
      </c>
      <c r="D2322" s="176" t="s">
        <v>17504</v>
      </c>
      <c r="E2322" s="176" t="s">
        <v>17505</v>
      </c>
      <c r="F2322" s="176" t="s">
        <v>17506</v>
      </c>
      <c r="G2322" s="176" t="s">
        <v>7779</v>
      </c>
      <c r="H2322" s="176" t="s">
        <v>17506</v>
      </c>
      <c r="I2322" s="176" t="s">
        <v>6875</v>
      </c>
      <c r="J2322" s="176" t="s">
        <v>6875</v>
      </c>
      <c r="K2322" s="176" t="s">
        <v>6875</v>
      </c>
      <c r="L2322" s="176" t="s">
        <v>857</v>
      </c>
    </row>
    <row r="2323" spans="1:12" ht="56.25" x14ac:dyDescent="0.25">
      <c r="A2323" s="177" t="s">
        <v>2685</v>
      </c>
      <c r="B2323" s="177" t="s">
        <v>17507</v>
      </c>
      <c r="C2323" s="177" t="s">
        <v>17508</v>
      </c>
      <c r="D2323" s="177" t="s">
        <v>17509</v>
      </c>
      <c r="E2323" s="177" t="s">
        <v>17510</v>
      </c>
      <c r="F2323" s="177" t="s">
        <v>17511</v>
      </c>
      <c r="G2323" s="177" t="s">
        <v>17512</v>
      </c>
      <c r="H2323" s="177" t="s">
        <v>17511</v>
      </c>
      <c r="I2323" s="177" t="s">
        <v>6875</v>
      </c>
      <c r="J2323" s="177" t="s">
        <v>6875</v>
      </c>
      <c r="K2323" s="177" t="s">
        <v>6875</v>
      </c>
      <c r="L2323" s="177" t="s">
        <v>6884</v>
      </c>
    </row>
    <row r="2324" spans="1:12" ht="56.25" x14ac:dyDescent="0.25">
      <c r="A2324" s="176" t="s">
        <v>6875</v>
      </c>
      <c r="B2324" s="176" t="s">
        <v>17513</v>
      </c>
      <c r="C2324" s="176" t="s">
        <v>17514</v>
      </c>
      <c r="D2324" s="176" t="s">
        <v>6875</v>
      </c>
      <c r="E2324" s="176" t="s">
        <v>17515</v>
      </c>
      <c r="F2324" s="176" t="s">
        <v>17516</v>
      </c>
      <c r="G2324" s="176" t="s">
        <v>17512</v>
      </c>
      <c r="H2324" s="176" t="s">
        <v>17516</v>
      </c>
      <c r="I2324" s="176" t="s">
        <v>6875</v>
      </c>
      <c r="J2324" s="176" t="s">
        <v>6875</v>
      </c>
      <c r="K2324" s="176" t="s">
        <v>7092</v>
      </c>
      <c r="L2324" s="176" t="s">
        <v>857</v>
      </c>
    </row>
    <row r="2325" spans="1:12" ht="67.5" x14ac:dyDescent="0.25">
      <c r="A2325" s="177" t="s">
        <v>17519</v>
      </c>
      <c r="B2325" s="177" t="s">
        <v>17517</v>
      </c>
      <c r="C2325" s="177" t="s">
        <v>17518</v>
      </c>
      <c r="D2325" s="177" t="s">
        <v>6875</v>
      </c>
      <c r="E2325" s="177" t="s">
        <v>17520</v>
      </c>
      <c r="F2325" s="177" t="s">
        <v>17521</v>
      </c>
      <c r="G2325" s="177" t="s">
        <v>17522</v>
      </c>
      <c r="H2325" s="177" t="s">
        <v>17521</v>
      </c>
      <c r="I2325" s="177" t="s">
        <v>6875</v>
      </c>
      <c r="J2325" s="177" t="s">
        <v>6875</v>
      </c>
      <c r="K2325" s="177" t="s">
        <v>6875</v>
      </c>
      <c r="L2325" s="177" t="s">
        <v>857</v>
      </c>
    </row>
    <row r="2326" spans="1:12" ht="56.25" x14ac:dyDescent="0.25">
      <c r="A2326" s="176" t="s">
        <v>17526</v>
      </c>
      <c r="B2326" s="176" t="s">
        <v>17523</v>
      </c>
      <c r="C2326" s="176" t="s">
        <v>17524</v>
      </c>
      <c r="D2326" s="176" t="s">
        <v>17525</v>
      </c>
      <c r="E2326" s="176" t="s">
        <v>17527</v>
      </c>
      <c r="F2326" s="176" t="s">
        <v>17528</v>
      </c>
      <c r="G2326" s="176" t="s">
        <v>17529</v>
      </c>
      <c r="H2326" s="176" t="s">
        <v>17528</v>
      </c>
      <c r="I2326" s="176" t="s">
        <v>6875</v>
      </c>
      <c r="J2326" s="176" t="s">
        <v>6875</v>
      </c>
      <c r="K2326" s="176" t="s">
        <v>6875</v>
      </c>
      <c r="L2326" s="176" t="s">
        <v>857</v>
      </c>
    </row>
    <row r="2327" spans="1:12" ht="67.5" x14ac:dyDescent="0.25">
      <c r="A2327" s="177" t="s">
        <v>17533</v>
      </c>
      <c r="B2327" s="177" t="s">
        <v>17530</v>
      </c>
      <c r="C2327" s="177" t="s">
        <v>17531</v>
      </c>
      <c r="D2327" s="177" t="s">
        <v>17532</v>
      </c>
      <c r="E2327" s="177" t="s">
        <v>17534</v>
      </c>
      <c r="F2327" s="177" t="s">
        <v>17535</v>
      </c>
      <c r="G2327" s="177" t="s">
        <v>17536</v>
      </c>
      <c r="H2327" s="177" t="s">
        <v>17535</v>
      </c>
      <c r="I2327" s="177" t="s">
        <v>6875</v>
      </c>
      <c r="J2327" s="177" t="s">
        <v>6875</v>
      </c>
      <c r="K2327" s="177" t="s">
        <v>6875</v>
      </c>
      <c r="L2327" s="177" t="s">
        <v>857</v>
      </c>
    </row>
    <row r="2328" spans="1:12" ht="56.25" x14ac:dyDescent="0.25">
      <c r="A2328" s="176" t="s">
        <v>17540</v>
      </c>
      <c r="B2328" s="176" t="s">
        <v>17537</v>
      </c>
      <c r="C2328" s="176" t="s">
        <v>17538</v>
      </c>
      <c r="D2328" s="176" t="s">
        <v>17539</v>
      </c>
      <c r="E2328" s="176" t="s">
        <v>17541</v>
      </c>
      <c r="F2328" s="176" t="s">
        <v>17542</v>
      </c>
      <c r="G2328" s="176" t="s">
        <v>7577</v>
      </c>
      <c r="H2328" s="176" t="s">
        <v>17542</v>
      </c>
      <c r="I2328" s="176" t="s">
        <v>6875</v>
      </c>
      <c r="J2328" s="176" t="s">
        <v>6875</v>
      </c>
      <c r="K2328" s="176" t="s">
        <v>6875</v>
      </c>
      <c r="L2328" s="176" t="s">
        <v>857</v>
      </c>
    </row>
    <row r="2329" spans="1:12" ht="78.75" x14ac:dyDescent="0.25">
      <c r="A2329" s="177" t="s">
        <v>17546</v>
      </c>
      <c r="B2329" s="177" t="s">
        <v>17543</v>
      </c>
      <c r="C2329" s="177" t="s">
        <v>17544</v>
      </c>
      <c r="D2329" s="177" t="s">
        <v>17545</v>
      </c>
      <c r="E2329" s="177" t="s">
        <v>17547</v>
      </c>
      <c r="F2329" s="177" t="s">
        <v>17548</v>
      </c>
      <c r="G2329" s="177" t="s">
        <v>6929</v>
      </c>
      <c r="H2329" s="177" t="s">
        <v>17549</v>
      </c>
      <c r="I2329" s="177" t="s">
        <v>6875</v>
      </c>
      <c r="J2329" s="177" t="s">
        <v>6875</v>
      </c>
      <c r="K2329" s="177" t="s">
        <v>6875</v>
      </c>
      <c r="L2329" s="177" t="s">
        <v>857</v>
      </c>
    </row>
    <row r="2330" spans="1:12" ht="56.25" x14ac:dyDescent="0.25">
      <c r="A2330" s="176" t="s">
        <v>17553</v>
      </c>
      <c r="B2330" s="176" t="s">
        <v>17550</v>
      </c>
      <c r="C2330" s="176" t="s">
        <v>17551</v>
      </c>
      <c r="D2330" s="176" t="s">
        <v>17552</v>
      </c>
      <c r="E2330" s="176" t="s">
        <v>17527</v>
      </c>
      <c r="F2330" s="176" t="s">
        <v>17528</v>
      </c>
      <c r="G2330" s="176" t="s">
        <v>17554</v>
      </c>
      <c r="H2330" s="176" t="s">
        <v>17528</v>
      </c>
      <c r="I2330" s="176" t="s">
        <v>6875</v>
      </c>
      <c r="J2330" s="176" t="s">
        <v>6875</v>
      </c>
      <c r="K2330" s="176" t="s">
        <v>6875</v>
      </c>
      <c r="L2330" s="176" t="s">
        <v>6884</v>
      </c>
    </row>
    <row r="2331" spans="1:12" ht="90" x14ac:dyDescent="0.25">
      <c r="A2331" s="177" t="s">
        <v>6036</v>
      </c>
      <c r="B2331" s="177" t="s">
        <v>17555</v>
      </c>
      <c r="C2331" s="177" t="s">
        <v>17556</v>
      </c>
      <c r="D2331" s="177" t="s">
        <v>6281</v>
      </c>
      <c r="E2331" s="177" t="s">
        <v>17557</v>
      </c>
      <c r="F2331" s="177" t="s">
        <v>17558</v>
      </c>
      <c r="G2331" s="177" t="s">
        <v>10883</v>
      </c>
      <c r="H2331" s="177" t="s">
        <v>10884</v>
      </c>
      <c r="I2331" s="177" t="s">
        <v>6875</v>
      </c>
      <c r="J2331" s="177" t="s">
        <v>6875</v>
      </c>
      <c r="K2331" s="177" t="s">
        <v>7868</v>
      </c>
      <c r="L2331" s="177" t="s">
        <v>857</v>
      </c>
    </row>
    <row r="2332" spans="1:12" ht="90" x14ac:dyDescent="0.25">
      <c r="A2332" s="176" t="s">
        <v>6036</v>
      </c>
      <c r="B2332" s="176" t="s">
        <v>17559</v>
      </c>
      <c r="C2332" s="176" t="s">
        <v>17560</v>
      </c>
      <c r="D2332" s="176" t="s">
        <v>6281</v>
      </c>
      <c r="E2332" s="176" t="s">
        <v>10887</v>
      </c>
      <c r="F2332" s="176" t="s">
        <v>10888</v>
      </c>
      <c r="G2332" s="176" t="s">
        <v>10883</v>
      </c>
      <c r="H2332" s="176" t="s">
        <v>10889</v>
      </c>
      <c r="I2332" s="176" t="s">
        <v>6875</v>
      </c>
      <c r="J2332" s="176" t="s">
        <v>6875</v>
      </c>
      <c r="K2332" s="176" t="s">
        <v>7868</v>
      </c>
      <c r="L2332" s="176" t="s">
        <v>857</v>
      </c>
    </row>
    <row r="2333" spans="1:12" ht="112.5" x14ac:dyDescent="0.25">
      <c r="A2333" s="177" t="s">
        <v>2129</v>
      </c>
      <c r="B2333" s="177" t="s">
        <v>17561</v>
      </c>
      <c r="C2333" s="177" t="s">
        <v>17562</v>
      </c>
      <c r="D2333" s="177" t="s">
        <v>4622</v>
      </c>
      <c r="E2333" s="177" t="s">
        <v>17563</v>
      </c>
      <c r="F2333" s="177" t="s">
        <v>17564</v>
      </c>
      <c r="G2333" s="177" t="s">
        <v>17565</v>
      </c>
      <c r="H2333" s="177" t="s">
        <v>17566</v>
      </c>
      <c r="I2333" s="177" t="s">
        <v>13354</v>
      </c>
      <c r="J2333" s="177" t="s">
        <v>6875</v>
      </c>
      <c r="K2333" s="177" t="s">
        <v>6875</v>
      </c>
      <c r="L2333" s="177" t="s">
        <v>857</v>
      </c>
    </row>
    <row r="2334" spans="1:12" ht="90" x14ac:dyDescent="0.25">
      <c r="A2334" s="176" t="s">
        <v>17570</v>
      </c>
      <c r="B2334" s="176" t="s">
        <v>17567</v>
      </c>
      <c r="C2334" s="176" t="s">
        <v>17568</v>
      </c>
      <c r="D2334" s="176" t="s">
        <v>17569</v>
      </c>
      <c r="E2334" s="176" t="s">
        <v>17547</v>
      </c>
      <c r="F2334" s="176" t="s">
        <v>17548</v>
      </c>
      <c r="G2334" s="176" t="s">
        <v>6929</v>
      </c>
      <c r="H2334" s="176" t="s">
        <v>17549</v>
      </c>
      <c r="I2334" s="176" t="s">
        <v>6875</v>
      </c>
      <c r="J2334" s="176" t="s">
        <v>6875</v>
      </c>
      <c r="K2334" s="176" t="s">
        <v>6875</v>
      </c>
      <c r="L2334" s="176" t="s">
        <v>857</v>
      </c>
    </row>
    <row r="2335" spans="1:12" ht="78.75" x14ac:dyDescent="0.25">
      <c r="A2335" s="177" t="s">
        <v>4230</v>
      </c>
      <c r="B2335" s="177" t="s">
        <v>17571</v>
      </c>
      <c r="C2335" s="177" t="s">
        <v>17572</v>
      </c>
      <c r="D2335" s="177" t="s">
        <v>4232</v>
      </c>
      <c r="E2335" s="177" t="s">
        <v>10813</v>
      </c>
      <c r="F2335" s="177" t="s">
        <v>10814</v>
      </c>
      <c r="G2335" s="177" t="s">
        <v>6929</v>
      </c>
      <c r="H2335" s="177" t="s">
        <v>10815</v>
      </c>
      <c r="I2335" s="177" t="s">
        <v>6875</v>
      </c>
      <c r="J2335" s="177" t="s">
        <v>6875</v>
      </c>
      <c r="K2335" s="177" t="s">
        <v>6875</v>
      </c>
      <c r="L2335" s="177" t="s">
        <v>857</v>
      </c>
    </row>
    <row r="2336" spans="1:12" ht="135" x14ac:dyDescent="0.25">
      <c r="A2336" s="176" t="s">
        <v>17576</v>
      </c>
      <c r="B2336" s="176" t="s">
        <v>17573</v>
      </c>
      <c r="C2336" s="176" t="s">
        <v>17574</v>
      </c>
      <c r="D2336" s="176" t="s">
        <v>17575</v>
      </c>
      <c r="E2336" s="176" t="s">
        <v>17577</v>
      </c>
      <c r="F2336" s="176" t="s">
        <v>17578</v>
      </c>
      <c r="G2336" s="176" t="s">
        <v>7210</v>
      </c>
      <c r="H2336" s="176" t="s">
        <v>17579</v>
      </c>
      <c r="I2336" s="176" t="s">
        <v>6875</v>
      </c>
      <c r="J2336" s="176" t="s">
        <v>7141</v>
      </c>
      <c r="K2336" s="176" t="s">
        <v>6875</v>
      </c>
      <c r="L2336" s="176" t="s">
        <v>6884</v>
      </c>
    </row>
    <row r="2337" spans="1:12" ht="67.5" x14ac:dyDescent="0.25">
      <c r="A2337" s="177" t="s">
        <v>4505</v>
      </c>
      <c r="B2337" s="177" t="s">
        <v>17580</v>
      </c>
      <c r="C2337" s="177" t="s">
        <v>17581</v>
      </c>
      <c r="D2337" s="177" t="s">
        <v>4507</v>
      </c>
      <c r="E2337" s="177" t="s">
        <v>17582</v>
      </c>
      <c r="F2337" s="177" t="s">
        <v>17583</v>
      </c>
      <c r="G2337" s="177" t="s">
        <v>7210</v>
      </c>
      <c r="H2337" s="177" t="s">
        <v>17584</v>
      </c>
      <c r="I2337" s="177" t="s">
        <v>6875</v>
      </c>
      <c r="J2337" s="177" t="s">
        <v>6875</v>
      </c>
      <c r="K2337" s="177" t="s">
        <v>6875</v>
      </c>
      <c r="L2337" s="177" t="s">
        <v>857</v>
      </c>
    </row>
    <row r="2338" spans="1:12" ht="78.75" x14ac:dyDescent="0.25">
      <c r="A2338" s="176" t="s">
        <v>2681</v>
      </c>
      <c r="B2338" s="176" t="s">
        <v>17585</v>
      </c>
      <c r="C2338" s="176" t="s">
        <v>17586</v>
      </c>
      <c r="D2338" s="176" t="s">
        <v>5508</v>
      </c>
      <c r="E2338" s="176" t="s">
        <v>17587</v>
      </c>
      <c r="F2338" s="176" t="s">
        <v>17588</v>
      </c>
      <c r="G2338" s="176" t="s">
        <v>6929</v>
      </c>
      <c r="H2338" s="176" t="s">
        <v>17589</v>
      </c>
      <c r="I2338" s="176" t="s">
        <v>13354</v>
      </c>
      <c r="J2338" s="176" t="s">
        <v>6875</v>
      </c>
      <c r="K2338" s="176" t="s">
        <v>6875</v>
      </c>
      <c r="L2338" s="176" t="s">
        <v>857</v>
      </c>
    </row>
    <row r="2339" spans="1:12" ht="78.75" x14ac:dyDescent="0.25">
      <c r="A2339" s="177" t="s">
        <v>6875</v>
      </c>
      <c r="B2339" s="177" t="s">
        <v>17590</v>
      </c>
      <c r="C2339" s="177" t="s">
        <v>17591</v>
      </c>
      <c r="D2339" s="177" t="s">
        <v>6875</v>
      </c>
      <c r="E2339" s="177" t="s">
        <v>17587</v>
      </c>
      <c r="F2339" s="177" t="s">
        <v>17588</v>
      </c>
      <c r="G2339" s="177" t="s">
        <v>6929</v>
      </c>
      <c r="H2339" s="177" t="s">
        <v>17589</v>
      </c>
      <c r="I2339" s="177" t="s">
        <v>13354</v>
      </c>
      <c r="J2339" s="177" t="s">
        <v>6875</v>
      </c>
      <c r="K2339" s="177" t="s">
        <v>6931</v>
      </c>
      <c r="L2339" s="177" t="s">
        <v>857</v>
      </c>
    </row>
    <row r="2340" spans="1:12" ht="90" x14ac:dyDescent="0.25">
      <c r="A2340" s="176" t="s">
        <v>17594</v>
      </c>
      <c r="B2340" s="176" t="s">
        <v>17592</v>
      </c>
      <c r="C2340" s="176" t="s">
        <v>17593</v>
      </c>
      <c r="D2340" s="176" t="s">
        <v>6875</v>
      </c>
      <c r="E2340" s="176" t="s">
        <v>7345</v>
      </c>
      <c r="F2340" s="176" t="s">
        <v>7346</v>
      </c>
      <c r="G2340" s="176" t="s">
        <v>6994</v>
      </c>
      <c r="H2340" s="176" t="s">
        <v>7347</v>
      </c>
      <c r="I2340" s="176" t="s">
        <v>6875</v>
      </c>
      <c r="J2340" s="176" t="s">
        <v>6875</v>
      </c>
      <c r="K2340" s="176" t="s">
        <v>6875</v>
      </c>
      <c r="L2340" s="176" t="s">
        <v>857</v>
      </c>
    </row>
    <row r="2341" spans="1:12" ht="67.5" x14ac:dyDescent="0.25">
      <c r="A2341" s="177" t="s">
        <v>17598</v>
      </c>
      <c r="B2341" s="177" t="s">
        <v>17595</v>
      </c>
      <c r="C2341" s="177" t="s">
        <v>17596</v>
      </c>
      <c r="D2341" s="177" t="s">
        <v>17597</v>
      </c>
      <c r="E2341" s="177" t="s">
        <v>8395</v>
      </c>
      <c r="F2341" s="177" t="s">
        <v>8396</v>
      </c>
      <c r="G2341" s="177" t="s">
        <v>7111</v>
      </c>
      <c r="H2341" s="177" t="s">
        <v>8397</v>
      </c>
      <c r="I2341" s="177" t="s">
        <v>6875</v>
      </c>
      <c r="J2341" s="177" t="s">
        <v>6875</v>
      </c>
      <c r="K2341" s="177" t="s">
        <v>6875</v>
      </c>
      <c r="L2341" s="177" t="s">
        <v>857</v>
      </c>
    </row>
    <row r="2342" spans="1:12" ht="67.5" x14ac:dyDescent="0.25">
      <c r="A2342" s="176" t="s">
        <v>6875</v>
      </c>
      <c r="B2342" s="176" t="s">
        <v>17599</v>
      </c>
      <c r="C2342" s="176" t="s">
        <v>17600</v>
      </c>
      <c r="D2342" s="176" t="s">
        <v>6875</v>
      </c>
      <c r="E2342" s="176" t="s">
        <v>8395</v>
      </c>
      <c r="F2342" s="176" t="s">
        <v>8396</v>
      </c>
      <c r="G2342" s="176" t="s">
        <v>7111</v>
      </c>
      <c r="H2342" s="176" t="s">
        <v>8397</v>
      </c>
      <c r="I2342" s="176" t="s">
        <v>6875</v>
      </c>
      <c r="J2342" s="176" t="s">
        <v>6875</v>
      </c>
      <c r="K2342" s="176" t="s">
        <v>6931</v>
      </c>
      <c r="L2342" s="176" t="s">
        <v>857</v>
      </c>
    </row>
    <row r="2343" spans="1:12" ht="67.5" x14ac:dyDescent="0.25">
      <c r="A2343" s="177" t="s">
        <v>3664</v>
      </c>
      <c r="B2343" s="177" t="s">
        <v>17601</v>
      </c>
      <c r="C2343" s="177" t="s">
        <v>17602</v>
      </c>
      <c r="D2343" s="177" t="s">
        <v>3666</v>
      </c>
      <c r="E2343" s="177" t="s">
        <v>17603</v>
      </c>
      <c r="F2343" s="177" t="s">
        <v>17604</v>
      </c>
      <c r="G2343" s="177" t="s">
        <v>6929</v>
      </c>
      <c r="H2343" s="177" t="s">
        <v>17605</v>
      </c>
      <c r="I2343" s="177" t="s">
        <v>13354</v>
      </c>
      <c r="J2343" s="177" t="s">
        <v>6875</v>
      </c>
      <c r="K2343" s="177" t="s">
        <v>6875</v>
      </c>
      <c r="L2343" s="177" t="s">
        <v>857</v>
      </c>
    </row>
    <row r="2344" spans="1:12" ht="67.5" x14ac:dyDescent="0.25">
      <c r="A2344" s="176" t="s">
        <v>6875</v>
      </c>
      <c r="B2344" s="176" t="s">
        <v>17606</v>
      </c>
      <c r="C2344" s="176" t="s">
        <v>17607</v>
      </c>
      <c r="D2344" s="176" t="s">
        <v>6875</v>
      </c>
      <c r="E2344" s="176" t="s">
        <v>17603</v>
      </c>
      <c r="F2344" s="176" t="s">
        <v>17604</v>
      </c>
      <c r="G2344" s="176" t="s">
        <v>6929</v>
      </c>
      <c r="H2344" s="176" t="s">
        <v>17608</v>
      </c>
      <c r="I2344" s="176" t="s">
        <v>6875</v>
      </c>
      <c r="J2344" s="176" t="s">
        <v>6875</v>
      </c>
      <c r="K2344" s="176" t="s">
        <v>6931</v>
      </c>
      <c r="L2344" s="176" t="s">
        <v>857</v>
      </c>
    </row>
    <row r="2345" spans="1:12" ht="56.25" x14ac:dyDescent="0.25">
      <c r="A2345" s="177" t="s">
        <v>17612</v>
      </c>
      <c r="B2345" s="177" t="s">
        <v>17609</v>
      </c>
      <c r="C2345" s="177" t="s">
        <v>17610</v>
      </c>
      <c r="D2345" s="177" t="s">
        <v>17611</v>
      </c>
      <c r="E2345" s="177" t="s">
        <v>7345</v>
      </c>
      <c r="F2345" s="177" t="s">
        <v>7346</v>
      </c>
      <c r="G2345" s="177" t="s">
        <v>6994</v>
      </c>
      <c r="H2345" s="177" t="s">
        <v>7347</v>
      </c>
      <c r="I2345" s="177" t="s">
        <v>6875</v>
      </c>
      <c r="J2345" s="177" t="s">
        <v>6875</v>
      </c>
      <c r="K2345" s="177" t="s">
        <v>6875</v>
      </c>
      <c r="L2345" s="177" t="s">
        <v>857</v>
      </c>
    </row>
    <row r="2346" spans="1:12" ht="67.5" x14ac:dyDescent="0.25">
      <c r="A2346" s="176" t="s">
        <v>17615</v>
      </c>
      <c r="B2346" s="176" t="s">
        <v>17613</v>
      </c>
      <c r="C2346" s="176" t="s">
        <v>17614</v>
      </c>
      <c r="D2346" s="176" t="s">
        <v>6875</v>
      </c>
      <c r="E2346" s="176" t="s">
        <v>8395</v>
      </c>
      <c r="F2346" s="176" t="s">
        <v>8396</v>
      </c>
      <c r="G2346" s="176" t="s">
        <v>7111</v>
      </c>
      <c r="H2346" s="176" t="s">
        <v>8397</v>
      </c>
      <c r="I2346" s="176" t="s">
        <v>6875</v>
      </c>
      <c r="J2346" s="176" t="s">
        <v>6875</v>
      </c>
      <c r="K2346" s="176" t="s">
        <v>6875</v>
      </c>
      <c r="L2346" s="176" t="s">
        <v>857</v>
      </c>
    </row>
    <row r="2347" spans="1:12" ht="67.5" x14ac:dyDescent="0.25">
      <c r="A2347" s="177" t="s">
        <v>6875</v>
      </c>
      <c r="B2347" s="177" t="s">
        <v>17616</v>
      </c>
      <c r="C2347" s="177" t="s">
        <v>17617</v>
      </c>
      <c r="D2347" s="177" t="s">
        <v>6875</v>
      </c>
      <c r="E2347" s="177" t="s">
        <v>8395</v>
      </c>
      <c r="F2347" s="177" t="s">
        <v>8396</v>
      </c>
      <c r="G2347" s="177" t="s">
        <v>7111</v>
      </c>
      <c r="H2347" s="177" t="s">
        <v>8397</v>
      </c>
      <c r="I2347" s="177" t="s">
        <v>6875</v>
      </c>
      <c r="J2347" s="177" t="s">
        <v>6875</v>
      </c>
      <c r="K2347" s="177" t="s">
        <v>6931</v>
      </c>
      <c r="L2347" s="177" t="s">
        <v>857</v>
      </c>
    </row>
    <row r="2348" spans="1:12" ht="45" x14ac:dyDescent="0.25">
      <c r="A2348" s="176" t="s">
        <v>17621</v>
      </c>
      <c r="B2348" s="176" t="s">
        <v>17618</v>
      </c>
      <c r="C2348" s="176" t="s">
        <v>17619</v>
      </c>
      <c r="D2348" s="176" t="s">
        <v>17620</v>
      </c>
      <c r="E2348" s="176" t="s">
        <v>13671</v>
      </c>
      <c r="F2348" s="176" t="s">
        <v>13672</v>
      </c>
      <c r="G2348" s="176" t="s">
        <v>6970</v>
      </c>
      <c r="H2348" s="176" t="s">
        <v>13672</v>
      </c>
      <c r="I2348" s="176" t="s">
        <v>6875</v>
      </c>
      <c r="J2348" s="176" t="s">
        <v>7671</v>
      </c>
      <c r="K2348" s="176" t="s">
        <v>6875</v>
      </c>
      <c r="L2348" s="176" t="s">
        <v>857</v>
      </c>
    </row>
    <row r="2349" spans="1:12" ht="45" x14ac:dyDescent="0.25">
      <c r="A2349" s="177" t="s">
        <v>17625</v>
      </c>
      <c r="B2349" s="177" t="s">
        <v>17622</v>
      </c>
      <c r="C2349" s="177" t="s">
        <v>17623</v>
      </c>
      <c r="D2349" s="177" t="s">
        <v>17624</v>
      </c>
      <c r="E2349" s="177" t="s">
        <v>6968</v>
      </c>
      <c r="F2349" s="177" t="s">
        <v>13697</v>
      </c>
      <c r="G2349" s="177" t="s">
        <v>6970</v>
      </c>
      <c r="H2349" s="177" t="s">
        <v>17626</v>
      </c>
      <c r="I2349" s="177" t="s">
        <v>6875</v>
      </c>
      <c r="J2349" s="177" t="s">
        <v>7671</v>
      </c>
      <c r="K2349" s="177" t="s">
        <v>6875</v>
      </c>
      <c r="L2349" s="177" t="s">
        <v>857</v>
      </c>
    </row>
    <row r="2350" spans="1:12" ht="22.5" x14ac:dyDescent="0.25">
      <c r="A2350" s="176" t="s">
        <v>17630</v>
      </c>
      <c r="B2350" s="176" t="s">
        <v>17627</v>
      </c>
      <c r="C2350" s="176" t="s">
        <v>17628</v>
      </c>
      <c r="D2350" s="176" t="s">
        <v>17629</v>
      </c>
      <c r="E2350" s="176" t="s">
        <v>7436</v>
      </c>
      <c r="F2350" s="176" t="s">
        <v>7437</v>
      </c>
      <c r="G2350" s="176" t="s">
        <v>6981</v>
      </c>
      <c r="H2350" s="176" t="s">
        <v>7437</v>
      </c>
      <c r="I2350" s="176" t="s">
        <v>6875</v>
      </c>
      <c r="J2350" s="176" t="s">
        <v>6875</v>
      </c>
      <c r="K2350" s="176" t="s">
        <v>6875</v>
      </c>
      <c r="L2350" s="176" t="s">
        <v>857</v>
      </c>
    </row>
    <row r="2351" spans="1:12" ht="33.75" x14ac:dyDescent="0.25">
      <c r="A2351" s="177" t="s">
        <v>2185</v>
      </c>
      <c r="B2351" s="177" t="s">
        <v>17631</v>
      </c>
      <c r="C2351" s="177" t="s">
        <v>17632</v>
      </c>
      <c r="D2351" s="177" t="s">
        <v>17633</v>
      </c>
      <c r="E2351" s="177" t="s">
        <v>17634</v>
      </c>
      <c r="F2351" s="177" t="s">
        <v>17635</v>
      </c>
      <c r="G2351" s="177" t="s">
        <v>8186</v>
      </c>
      <c r="H2351" s="177" t="s">
        <v>17635</v>
      </c>
      <c r="I2351" s="177" t="s">
        <v>6875</v>
      </c>
      <c r="J2351" s="177" t="s">
        <v>6875</v>
      </c>
      <c r="K2351" s="177" t="s">
        <v>6875</v>
      </c>
      <c r="L2351" s="177" t="s">
        <v>857</v>
      </c>
    </row>
    <row r="2352" spans="1:12" ht="33.75" x14ac:dyDescent="0.25">
      <c r="A2352" s="176" t="s">
        <v>5622</v>
      </c>
      <c r="B2352" s="176" t="s">
        <v>17636</v>
      </c>
      <c r="C2352" s="176" t="s">
        <v>17637</v>
      </c>
      <c r="D2352" s="176" t="s">
        <v>5624</v>
      </c>
      <c r="E2352" s="176" t="s">
        <v>17634</v>
      </c>
      <c r="F2352" s="176" t="s">
        <v>17635</v>
      </c>
      <c r="G2352" s="176" t="s">
        <v>8186</v>
      </c>
      <c r="H2352" s="176" t="s">
        <v>17635</v>
      </c>
      <c r="I2352" s="176" t="s">
        <v>6875</v>
      </c>
      <c r="J2352" s="176" t="s">
        <v>6875</v>
      </c>
      <c r="K2352" s="176" t="s">
        <v>6875</v>
      </c>
      <c r="L2352" s="176" t="s">
        <v>857</v>
      </c>
    </row>
    <row r="2353" spans="1:12" ht="67.5" x14ac:dyDescent="0.25">
      <c r="A2353" s="177" t="s">
        <v>3850</v>
      </c>
      <c r="B2353" s="177" t="s">
        <v>17638</v>
      </c>
      <c r="C2353" s="177" t="s">
        <v>17639</v>
      </c>
      <c r="D2353" s="177" t="s">
        <v>3852</v>
      </c>
      <c r="E2353" s="177" t="s">
        <v>17640</v>
      </c>
      <c r="F2353" s="177" t="s">
        <v>17641</v>
      </c>
      <c r="G2353" s="177" t="s">
        <v>7210</v>
      </c>
      <c r="H2353" s="177" t="s">
        <v>17642</v>
      </c>
      <c r="I2353" s="177" t="s">
        <v>6875</v>
      </c>
      <c r="J2353" s="177" t="s">
        <v>6875</v>
      </c>
      <c r="K2353" s="177" t="s">
        <v>6875</v>
      </c>
      <c r="L2353" s="177" t="s">
        <v>857</v>
      </c>
    </row>
    <row r="2354" spans="1:12" ht="67.5" x14ac:dyDescent="0.25">
      <c r="A2354" s="176" t="s">
        <v>17646</v>
      </c>
      <c r="B2354" s="176" t="s">
        <v>17643</v>
      </c>
      <c r="C2354" s="176" t="s">
        <v>17644</v>
      </c>
      <c r="D2354" s="176" t="s">
        <v>17645</v>
      </c>
      <c r="E2354" s="176" t="s">
        <v>17647</v>
      </c>
      <c r="F2354" s="176" t="s">
        <v>17648</v>
      </c>
      <c r="G2354" s="176" t="s">
        <v>6929</v>
      </c>
      <c r="H2354" s="176" t="s">
        <v>17648</v>
      </c>
      <c r="I2354" s="176" t="s">
        <v>6875</v>
      </c>
      <c r="J2354" s="176" t="s">
        <v>6875</v>
      </c>
      <c r="K2354" s="176" t="s">
        <v>6875</v>
      </c>
      <c r="L2354" s="176" t="s">
        <v>857</v>
      </c>
    </row>
    <row r="2355" spans="1:12" ht="45" x14ac:dyDescent="0.25">
      <c r="A2355" s="177" t="s">
        <v>17652</v>
      </c>
      <c r="B2355" s="177" t="s">
        <v>17649</v>
      </c>
      <c r="C2355" s="177" t="s">
        <v>17650</v>
      </c>
      <c r="D2355" s="177" t="s">
        <v>17651</v>
      </c>
      <c r="E2355" s="177" t="s">
        <v>6992</v>
      </c>
      <c r="F2355" s="177" t="s">
        <v>6993</v>
      </c>
      <c r="G2355" s="177" t="s">
        <v>6994</v>
      </c>
      <c r="H2355" s="177" t="s">
        <v>6995</v>
      </c>
      <c r="I2355" s="177" t="s">
        <v>6875</v>
      </c>
      <c r="J2355" s="177" t="s">
        <v>6875</v>
      </c>
      <c r="K2355" s="177" t="s">
        <v>6875</v>
      </c>
      <c r="L2355" s="177" t="s">
        <v>857</v>
      </c>
    </row>
    <row r="2356" spans="1:12" ht="45" x14ac:dyDescent="0.25">
      <c r="A2356" s="176" t="s">
        <v>5405</v>
      </c>
      <c r="B2356" s="176" t="s">
        <v>17653</v>
      </c>
      <c r="C2356" s="176" t="s">
        <v>17654</v>
      </c>
      <c r="D2356" s="176" t="s">
        <v>5407</v>
      </c>
      <c r="E2356" s="176" t="s">
        <v>6992</v>
      </c>
      <c r="F2356" s="176" t="s">
        <v>6993</v>
      </c>
      <c r="G2356" s="176" t="s">
        <v>6994</v>
      </c>
      <c r="H2356" s="176" t="s">
        <v>6995</v>
      </c>
      <c r="I2356" s="176" t="s">
        <v>6875</v>
      </c>
      <c r="J2356" s="176" t="s">
        <v>6875</v>
      </c>
      <c r="K2356" s="176" t="s">
        <v>6875</v>
      </c>
      <c r="L2356" s="176" t="s">
        <v>857</v>
      </c>
    </row>
    <row r="2357" spans="1:12" ht="56.25" x14ac:dyDescent="0.25">
      <c r="A2357" s="177" t="s">
        <v>3191</v>
      </c>
      <c r="B2357" s="177" t="s">
        <v>17655</v>
      </c>
      <c r="C2357" s="177" t="s">
        <v>17656</v>
      </c>
      <c r="D2357" s="177" t="s">
        <v>3193</v>
      </c>
      <c r="E2357" s="177" t="s">
        <v>7201</v>
      </c>
      <c r="F2357" s="177" t="s">
        <v>7202</v>
      </c>
      <c r="G2357" s="177" t="s">
        <v>6994</v>
      </c>
      <c r="H2357" s="177" t="s">
        <v>7203</v>
      </c>
      <c r="I2357" s="177" t="s">
        <v>6875</v>
      </c>
      <c r="J2357" s="177" t="s">
        <v>6875</v>
      </c>
      <c r="K2357" s="177" t="s">
        <v>6875</v>
      </c>
      <c r="L2357" s="177" t="s">
        <v>857</v>
      </c>
    </row>
    <row r="2358" spans="1:12" ht="78.75" x14ac:dyDescent="0.25">
      <c r="A2358" s="176" t="s">
        <v>17659</v>
      </c>
      <c r="B2358" s="176" t="s">
        <v>17657</v>
      </c>
      <c r="C2358" s="176" t="s">
        <v>17658</v>
      </c>
      <c r="D2358" s="176" t="s">
        <v>6875</v>
      </c>
      <c r="E2358" s="176" t="s">
        <v>7345</v>
      </c>
      <c r="F2358" s="176" t="s">
        <v>7346</v>
      </c>
      <c r="G2358" s="176" t="s">
        <v>6994</v>
      </c>
      <c r="H2358" s="176" t="s">
        <v>7347</v>
      </c>
      <c r="I2358" s="176" t="s">
        <v>6875</v>
      </c>
      <c r="J2358" s="176" t="s">
        <v>6875</v>
      </c>
      <c r="K2358" s="176" t="s">
        <v>6875</v>
      </c>
      <c r="L2358" s="176" t="s">
        <v>857</v>
      </c>
    </row>
    <row r="2359" spans="1:12" ht="180" x14ac:dyDescent="0.25">
      <c r="A2359" s="177" t="s">
        <v>3778</v>
      </c>
      <c r="B2359" s="177" t="s">
        <v>17660</v>
      </c>
      <c r="C2359" s="177" t="s">
        <v>17661</v>
      </c>
      <c r="D2359" s="177" t="s">
        <v>3780</v>
      </c>
      <c r="E2359" s="177" t="s">
        <v>17662</v>
      </c>
      <c r="F2359" s="177" t="s">
        <v>17663</v>
      </c>
      <c r="G2359" s="177" t="s">
        <v>7097</v>
      </c>
      <c r="H2359" s="177" t="s">
        <v>17664</v>
      </c>
      <c r="I2359" s="177" t="s">
        <v>6875</v>
      </c>
      <c r="J2359" s="177" t="s">
        <v>7099</v>
      </c>
      <c r="K2359" s="177" t="s">
        <v>6875</v>
      </c>
      <c r="L2359" s="177" t="s">
        <v>6884</v>
      </c>
    </row>
    <row r="2360" spans="1:12" ht="33.75" x14ac:dyDescent="0.25">
      <c r="A2360" s="176" t="s">
        <v>17668</v>
      </c>
      <c r="B2360" s="176" t="s">
        <v>17665</v>
      </c>
      <c r="C2360" s="176" t="s">
        <v>17666</v>
      </c>
      <c r="D2360" s="176" t="s">
        <v>17667</v>
      </c>
      <c r="E2360" s="176" t="s">
        <v>17669</v>
      </c>
      <c r="F2360" s="176" t="s">
        <v>17670</v>
      </c>
      <c r="G2360" s="176" t="s">
        <v>8074</v>
      </c>
      <c r="H2360" s="176" t="s">
        <v>17670</v>
      </c>
      <c r="I2360" s="176" t="s">
        <v>6875</v>
      </c>
      <c r="J2360" s="176" t="s">
        <v>6875</v>
      </c>
      <c r="K2360" s="176" t="s">
        <v>6875</v>
      </c>
      <c r="L2360" s="176" t="s">
        <v>857</v>
      </c>
    </row>
    <row r="2361" spans="1:12" ht="33.75" x14ac:dyDescent="0.25">
      <c r="A2361" s="177" t="s">
        <v>17674</v>
      </c>
      <c r="B2361" s="177" t="s">
        <v>17671</v>
      </c>
      <c r="C2361" s="177" t="s">
        <v>17672</v>
      </c>
      <c r="D2361" s="177" t="s">
        <v>17673</v>
      </c>
      <c r="E2361" s="177" t="s">
        <v>9379</v>
      </c>
      <c r="F2361" s="177" t="s">
        <v>9380</v>
      </c>
      <c r="G2361" s="177" t="s">
        <v>7028</v>
      </c>
      <c r="H2361" s="177" t="s">
        <v>9380</v>
      </c>
      <c r="I2361" s="177" t="s">
        <v>6875</v>
      </c>
      <c r="J2361" s="177" t="s">
        <v>6875</v>
      </c>
      <c r="K2361" s="177" t="s">
        <v>6875</v>
      </c>
      <c r="L2361" s="177" t="s">
        <v>857</v>
      </c>
    </row>
    <row r="2362" spans="1:12" ht="101.25" x14ac:dyDescent="0.25">
      <c r="A2362" s="176" t="s">
        <v>17678</v>
      </c>
      <c r="B2362" s="176" t="s">
        <v>17675</v>
      </c>
      <c r="C2362" s="176" t="s">
        <v>17676</v>
      </c>
      <c r="D2362" s="176" t="s">
        <v>17677</v>
      </c>
      <c r="E2362" s="176" t="s">
        <v>17679</v>
      </c>
      <c r="F2362" s="176" t="s">
        <v>17680</v>
      </c>
      <c r="G2362" s="176" t="s">
        <v>6923</v>
      </c>
      <c r="H2362" s="176" t="s">
        <v>17680</v>
      </c>
      <c r="I2362" s="176" t="s">
        <v>6875</v>
      </c>
      <c r="J2362" s="176" t="s">
        <v>6875</v>
      </c>
      <c r="K2362" s="176" t="s">
        <v>6875</v>
      </c>
      <c r="L2362" s="176" t="s">
        <v>857</v>
      </c>
    </row>
    <row r="2363" spans="1:12" ht="112.5" x14ac:dyDescent="0.25">
      <c r="A2363" s="177" t="s">
        <v>17684</v>
      </c>
      <c r="B2363" s="177" t="s">
        <v>17681</v>
      </c>
      <c r="C2363" s="177" t="s">
        <v>17682</v>
      </c>
      <c r="D2363" s="177" t="s">
        <v>17683</v>
      </c>
      <c r="E2363" s="177" t="s">
        <v>17499</v>
      </c>
      <c r="F2363" s="177" t="s">
        <v>17500</v>
      </c>
      <c r="G2363" s="177" t="s">
        <v>6929</v>
      </c>
      <c r="H2363" s="177" t="s">
        <v>17501</v>
      </c>
      <c r="I2363" s="177" t="s">
        <v>6875</v>
      </c>
      <c r="J2363" s="177" t="s">
        <v>6875</v>
      </c>
      <c r="K2363" s="177" t="s">
        <v>6875</v>
      </c>
      <c r="L2363" s="177" t="s">
        <v>857</v>
      </c>
    </row>
    <row r="2364" spans="1:12" ht="101.25" x14ac:dyDescent="0.25">
      <c r="A2364" s="176" t="s">
        <v>17688</v>
      </c>
      <c r="B2364" s="176" t="s">
        <v>17685</v>
      </c>
      <c r="C2364" s="176" t="s">
        <v>17686</v>
      </c>
      <c r="D2364" s="176" t="s">
        <v>17687</v>
      </c>
      <c r="E2364" s="176" t="s">
        <v>17689</v>
      </c>
      <c r="F2364" s="176" t="s">
        <v>17690</v>
      </c>
      <c r="G2364" s="176" t="s">
        <v>6929</v>
      </c>
      <c r="H2364" s="176" t="s">
        <v>17690</v>
      </c>
      <c r="I2364" s="176" t="s">
        <v>6875</v>
      </c>
      <c r="J2364" s="176" t="s">
        <v>6875</v>
      </c>
      <c r="K2364" s="176" t="s">
        <v>6875</v>
      </c>
      <c r="L2364" s="176" t="s">
        <v>857</v>
      </c>
    </row>
    <row r="2365" spans="1:12" ht="101.25" x14ac:dyDescent="0.25">
      <c r="A2365" s="177" t="s">
        <v>17694</v>
      </c>
      <c r="B2365" s="177" t="s">
        <v>17691</v>
      </c>
      <c r="C2365" s="177" t="s">
        <v>17692</v>
      </c>
      <c r="D2365" s="177" t="s">
        <v>17693</v>
      </c>
      <c r="E2365" s="177" t="s">
        <v>17679</v>
      </c>
      <c r="F2365" s="177" t="s">
        <v>17680</v>
      </c>
      <c r="G2365" s="177" t="s">
        <v>6923</v>
      </c>
      <c r="H2365" s="177" t="s">
        <v>17680</v>
      </c>
      <c r="I2365" s="177" t="s">
        <v>6875</v>
      </c>
      <c r="J2365" s="177" t="s">
        <v>6875</v>
      </c>
      <c r="K2365" s="177" t="s">
        <v>6875</v>
      </c>
      <c r="L2365" s="177" t="s">
        <v>857</v>
      </c>
    </row>
    <row r="2366" spans="1:12" ht="78.75" x14ac:dyDescent="0.25">
      <c r="A2366" s="176" t="s">
        <v>6875</v>
      </c>
      <c r="B2366" s="176" t="s">
        <v>17695</v>
      </c>
      <c r="C2366" s="176" t="s">
        <v>17696</v>
      </c>
      <c r="D2366" s="176" t="s">
        <v>17697</v>
      </c>
      <c r="E2366" s="176" t="s">
        <v>17698</v>
      </c>
      <c r="F2366" s="176" t="s">
        <v>17699</v>
      </c>
      <c r="G2366" s="176" t="s">
        <v>12052</v>
      </c>
      <c r="H2366" s="176" t="s">
        <v>17699</v>
      </c>
      <c r="I2366" s="176" t="s">
        <v>6875</v>
      </c>
      <c r="J2366" s="176" t="s">
        <v>6875</v>
      </c>
      <c r="K2366" s="176" t="s">
        <v>6875</v>
      </c>
      <c r="L2366" s="176" t="s">
        <v>857</v>
      </c>
    </row>
    <row r="2367" spans="1:12" ht="78.75" x14ac:dyDescent="0.25">
      <c r="A2367" s="177" t="s">
        <v>17703</v>
      </c>
      <c r="B2367" s="177" t="s">
        <v>17700</v>
      </c>
      <c r="C2367" s="177" t="s">
        <v>17701</v>
      </c>
      <c r="D2367" s="177" t="s">
        <v>17702</v>
      </c>
      <c r="E2367" s="177" t="s">
        <v>17493</v>
      </c>
      <c r="F2367" s="177" t="s">
        <v>17494</v>
      </c>
      <c r="G2367" s="177" t="s">
        <v>6929</v>
      </c>
      <c r="H2367" s="177" t="s">
        <v>17494</v>
      </c>
      <c r="I2367" s="177" t="s">
        <v>6875</v>
      </c>
      <c r="J2367" s="177" t="s">
        <v>6875</v>
      </c>
      <c r="K2367" s="177" t="s">
        <v>6875</v>
      </c>
      <c r="L2367" s="177" t="s">
        <v>857</v>
      </c>
    </row>
    <row r="2368" spans="1:12" ht="101.25" x14ac:dyDescent="0.25">
      <c r="A2368" s="176" t="s">
        <v>17707</v>
      </c>
      <c r="B2368" s="176" t="s">
        <v>17704</v>
      </c>
      <c r="C2368" s="176" t="s">
        <v>17705</v>
      </c>
      <c r="D2368" s="176" t="s">
        <v>17706</v>
      </c>
      <c r="E2368" s="176" t="s">
        <v>17689</v>
      </c>
      <c r="F2368" s="176" t="s">
        <v>17690</v>
      </c>
      <c r="G2368" s="176" t="s">
        <v>6929</v>
      </c>
      <c r="H2368" s="176" t="s">
        <v>17690</v>
      </c>
      <c r="I2368" s="176" t="s">
        <v>6875</v>
      </c>
      <c r="J2368" s="176" t="s">
        <v>6875</v>
      </c>
      <c r="K2368" s="176" t="s">
        <v>6875</v>
      </c>
      <c r="L2368" s="176" t="s">
        <v>857</v>
      </c>
    </row>
    <row r="2369" spans="1:12" ht="101.25" x14ac:dyDescent="0.25">
      <c r="A2369" s="177" t="s">
        <v>17711</v>
      </c>
      <c r="B2369" s="177" t="s">
        <v>17708</v>
      </c>
      <c r="C2369" s="177" t="s">
        <v>17709</v>
      </c>
      <c r="D2369" s="177" t="s">
        <v>17710</v>
      </c>
      <c r="E2369" s="177" t="s">
        <v>17712</v>
      </c>
      <c r="F2369" s="177" t="s">
        <v>17713</v>
      </c>
      <c r="G2369" s="177" t="s">
        <v>17714</v>
      </c>
      <c r="H2369" s="177" t="s">
        <v>17715</v>
      </c>
      <c r="I2369" s="177" t="s">
        <v>6875</v>
      </c>
      <c r="J2369" s="177" t="s">
        <v>7997</v>
      </c>
      <c r="K2369" s="177" t="s">
        <v>7092</v>
      </c>
      <c r="L2369" s="177" t="s">
        <v>857</v>
      </c>
    </row>
    <row r="2370" spans="1:12" ht="67.5" x14ac:dyDescent="0.25">
      <c r="A2370" s="176" t="s">
        <v>17719</v>
      </c>
      <c r="B2370" s="176" t="s">
        <v>17716</v>
      </c>
      <c r="C2370" s="176" t="s">
        <v>17717</v>
      </c>
      <c r="D2370" s="176" t="s">
        <v>17718</v>
      </c>
      <c r="E2370" s="176" t="s">
        <v>7152</v>
      </c>
      <c r="F2370" s="176" t="s">
        <v>7153</v>
      </c>
      <c r="G2370" s="176" t="s">
        <v>7154</v>
      </c>
      <c r="H2370" s="176" t="s">
        <v>17720</v>
      </c>
      <c r="I2370" s="176" t="s">
        <v>6875</v>
      </c>
      <c r="J2370" s="176" t="s">
        <v>6875</v>
      </c>
      <c r="K2370" s="176" t="s">
        <v>6875</v>
      </c>
      <c r="L2370" s="176" t="s">
        <v>857</v>
      </c>
    </row>
    <row r="2371" spans="1:12" ht="78.75" x14ac:dyDescent="0.25">
      <c r="A2371" s="177" t="s">
        <v>17724</v>
      </c>
      <c r="B2371" s="177" t="s">
        <v>17721</v>
      </c>
      <c r="C2371" s="177" t="s">
        <v>17722</v>
      </c>
      <c r="D2371" s="177" t="s">
        <v>17723</v>
      </c>
      <c r="E2371" s="177" t="s">
        <v>17725</v>
      </c>
      <c r="F2371" s="177" t="s">
        <v>17726</v>
      </c>
      <c r="G2371" s="177" t="s">
        <v>7210</v>
      </c>
      <c r="H2371" s="177" t="s">
        <v>17727</v>
      </c>
      <c r="I2371" s="177" t="s">
        <v>8972</v>
      </c>
      <c r="J2371" s="177" t="s">
        <v>6875</v>
      </c>
      <c r="K2371" s="177" t="s">
        <v>6875</v>
      </c>
      <c r="L2371" s="177" t="s">
        <v>857</v>
      </c>
    </row>
    <row r="2372" spans="1:12" ht="45" x14ac:dyDescent="0.25">
      <c r="A2372" s="176" t="s">
        <v>17731</v>
      </c>
      <c r="B2372" s="176" t="s">
        <v>17728</v>
      </c>
      <c r="C2372" s="176" t="s">
        <v>17729</v>
      </c>
      <c r="D2372" s="176" t="s">
        <v>17730</v>
      </c>
      <c r="E2372" s="176" t="s">
        <v>7457</v>
      </c>
      <c r="F2372" s="176" t="s">
        <v>7458</v>
      </c>
      <c r="G2372" s="176" t="s">
        <v>6994</v>
      </c>
      <c r="H2372" s="176" t="s">
        <v>7458</v>
      </c>
      <c r="I2372" s="176" t="s">
        <v>6875</v>
      </c>
      <c r="J2372" s="176" t="s">
        <v>6875</v>
      </c>
      <c r="K2372" s="176" t="s">
        <v>6875</v>
      </c>
      <c r="L2372" s="176" t="s">
        <v>857</v>
      </c>
    </row>
    <row r="2373" spans="1:12" ht="33.75" x14ac:dyDescent="0.25">
      <c r="A2373" s="177" t="s">
        <v>17735</v>
      </c>
      <c r="B2373" s="177" t="s">
        <v>17732</v>
      </c>
      <c r="C2373" s="177" t="s">
        <v>17733</v>
      </c>
      <c r="D2373" s="177" t="s">
        <v>17734</v>
      </c>
      <c r="E2373" s="177" t="s">
        <v>8056</v>
      </c>
      <c r="F2373" s="177" t="s">
        <v>8057</v>
      </c>
      <c r="G2373" s="177" t="s">
        <v>6994</v>
      </c>
      <c r="H2373" s="177" t="s">
        <v>8057</v>
      </c>
      <c r="I2373" s="177" t="s">
        <v>6875</v>
      </c>
      <c r="J2373" s="177" t="s">
        <v>6875</v>
      </c>
      <c r="K2373" s="177" t="s">
        <v>6875</v>
      </c>
      <c r="L2373" s="177" t="s">
        <v>857</v>
      </c>
    </row>
    <row r="2374" spans="1:12" ht="56.25" x14ac:dyDescent="0.25">
      <c r="A2374" s="176" t="s">
        <v>17739</v>
      </c>
      <c r="B2374" s="176" t="s">
        <v>17736</v>
      </c>
      <c r="C2374" s="176" t="s">
        <v>17737</v>
      </c>
      <c r="D2374" s="176" t="s">
        <v>17738</v>
      </c>
      <c r="E2374" s="176" t="s">
        <v>6992</v>
      </c>
      <c r="F2374" s="176" t="s">
        <v>6993</v>
      </c>
      <c r="G2374" s="176" t="s">
        <v>6994</v>
      </c>
      <c r="H2374" s="176" t="s">
        <v>6995</v>
      </c>
      <c r="I2374" s="176" t="s">
        <v>6875</v>
      </c>
      <c r="J2374" s="176" t="s">
        <v>6875</v>
      </c>
      <c r="K2374" s="176" t="s">
        <v>6875</v>
      </c>
      <c r="L2374" s="176" t="s">
        <v>857</v>
      </c>
    </row>
    <row r="2375" spans="1:12" ht="90" x14ac:dyDescent="0.25">
      <c r="A2375" s="177" t="s">
        <v>17743</v>
      </c>
      <c r="B2375" s="177" t="s">
        <v>17740</v>
      </c>
      <c r="C2375" s="177" t="s">
        <v>17741</v>
      </c>
      <c r="D2375" s="177" t="s">
        <v>17742</v>
      </c>
      <c r="E2375" s="177" t="s">
        <v>17744</v>
      </c>
      <c r="F2375" s="177" t="s">
        <v>17745</v>
      </c>
      <c r="G2375" s="177" t="s">
        <v>7146</v>
      </c>
      <c r="H2375" s="177" t="s">
        <v>17746</v>
      </c>
      <c r="I2375" s="177" t="s">
        <v>6875</v>
      </c>
      <c r="J2375" s="177" t="s">
        <v>6875</v>
      </c>
      <c r="K2375" s="177" t="s">
        <v>6875</v>
      </c>
      <c r="L2375" s="177" t="s">
        <v>857</v>
      </c>
    </row>
    <row r="2376" spans="1:12" ht="33.75" x14ac:dyDescent="0.25">
      <c r="A2376" s="176" t="s">
        <v>17750</v>
      </c>
      <c r="B2376" s="176" t="s">
        <v>17747</v>
      </c>
      <c r="C2376" s="176" t="s">
        <v>17748</v>
      </c>
      <c r="D2376" s="176" t="s">
        <v>17749</v>
      </c>
      <c r="E2376" s="176" t="s">
        <v>7271</v>
      </c>
      <c r="F2376" s="176" t="s">
        <v>7272</v>
      </c>
      <c r="G2376" s="176" t="s">
        <v>6994</v>
      </c>
      <c r="H2376" s="176" t="s">
        <v>7272</v>
      </c>
      <c r="I2376" s="176" t="s">
        <v>6875</v>
      </c>
      <c r="J2376" s="176" t="s">
        <v>6875</v>
      </c>
      <c r="K2376" s="176" t="s">
        <v>6875</v>
      </c>
      <c r="L2376" s="176" t="s">
        <v>857</v>
      </c>
    </row>
    <row r="2377" spans="1:12" ht="45" x14ac:dyDescent="0.25">
      <c r="A2377" s="177" t="s">
        <v>17753</v>
      </c>
      <c r="B2377" s="177" t="s">
        <v>17751</v>
      </c>
      <c r="C2377" s="177" t="s">
        <v>17752</v>
      </c>
      <c r="D2377" s="177" t="s">
        <v>6875</v>
      </c>
      <c r="E2377" s="177" t="s">
        <v>7265</v>
      </c>
      <c r="F2377" s="177" t="s">
        <v>7266</v>
      </c>
      <c r="G2377" s="177" t="s">
        <v>7267</v>
      </c>
      <c r="H2377" s="177" t="s">
        <v>7268</v>
      </c>
      <c r="I2377" s="177" t="s">
        <v>6875</v>
      </c>
      <c r="J2377" s="177" t="s">
        <v>6875</v>
      </c>
      <c r="K2377" s="177" t="s">
        <v>6875</v>
      </c>
      <c r="L2377" s="177" t="s">
        <v>857</v>
      </c>
    </row>
    <row r="2378" spans="1:12" ht="67.5" x14ac:dyDescent="0.25">
      <c r="A2378" s="176" t="s">
        <v>17757</v>
      </c>
      <c r="B2378" s="176" t="s">
        <v>17754</v>
      </c>
      <c r="C2378" s="176" t="s">
        <v>17755</v>
      </c>
      <c r="D2378" s="176" t="s">
        <v>17756</v>
      </c>
      <c r="E2378" s="176" t="s">
        <v>17758</v>
      </c>
      <c r="F2378" s="176" t="s">
        <v>17759</v>
      </c>
      <c r="G2378" s="176" t="s">
        <v>7210</v>
      </c>
      <c r="H2378" s="176" t="s">
        <v>17759</v>
      </c>
      <c r="I2378" s="176" t="s">
        <v>6875</v>
      </c>
      <c r="J2378" s="176" t="s">
        <v>6875</v>
      </c>
      <c r="K2378" s="176" t="s">
        <v>6875</v>
      </c>
      <c r="L2378" s="176" t="s">
        <v>857</v>
      </c>
    </row>
    <row r="2379" spans="1:12" ht="180" x14ac:dyDescent="0.25">
      <c r="A2379" s="177" t="s">
        <v>17763</v>
      </c>
      <c r="B2379" s="177" t="s">
        <v>17760</v>
      </c>
      <c r="C2379" s="177" t="s">
        <v>17761</v>
      </c>
      <c r="D2379" s="177" t="s">
        <v>17762</v>
      </c>
      <c r="E2379" s="177" t="s">
        <v>17764</v>
      </c>
      <c r="F2379" s="177" t="s">
        <v>17765</v>
      </c>
      <c r="G2379" s="177" t="s">
        <v>8074</v>
      </c>
      <c r="H2379" s="177" t="s">
        <v>17765</v>
      </c>
      <c r="I2379" s="177" t="s">
        <v>6875</v>
      </c>
      <c r="J2379" s="177" t="s">
        <v>6875</v>
      </c>
      <c r="K2379" s="177" t="s">
        <v>6875</v>
      </c>
      <c r="L2379" s="177" t="s">
        <v>857</v>
      </c>
    </row>
    <row r="2380" spans="1:12" ht="90" x14ac:dyDescent="0.25">
      <c r="A2380" s="176" t="s">
        <v>17769</v>
      </c>
      <c r="B2380" s="176" t="s">
        <v>17766</v>
      </c>
      <c r="C2380" s="176" t="s">
        <v>17767</v>
      </c>
      <c r="D2380" s="176" t="s">
        <v>17768</v>
      </c>
      <c r="E2380" s="176" t="s">
        <v>7026</v>
      </c>
      <c r="F2380" s="176" t="s">
        <v>7027</v>
      </c>
      <c r="G2380" s="176" t="s">
        <v>7028</v>
      </c>
      <c r="H2380" s="176" t="s">
        <v>7027</v>
      </c>
      <c r="I2380" s="176" t="s">
        <v>6875</v>
      </c>
      <c r="J2380" s="176" t="s">
        <v>6875</v>
      </c>
      <c r="K2380" s="176" t="s">
        <v>6875</v>
      </c>
      <c r="L2380" s="176" t="s">
        <v>857</v>
      </c>
    </row>
    <row r="2381" spans="1:12" ht="56.25" x14ac:dyDescent="0.25">
      <c r="A2381" s="177" t="s">
        <v>6090</v>
      </c>
      <c r="B2381" s="177" t="s">
        <v>17770</v>
      </c>
      <c r="C2381" s="177" t="s">
        <v>17771</v>
      </c>
      <c r="D2381" s="177" t="s">
        <v>6346</v>
      </c>
      <c r="E2381" s="177" t="s">
        <v>17772</v>
      </c>
      <c r="F2381" s="177" t="s">
        <v>17773</v>
      </c>
      <c r="G2381" s="177" t="s">
        <v>17774</v>
      </c>
      <c r="H2381" s="177" t="s">
        <v>17775</v>
      </c>
      <c r="I2381" s="177" t="s">
        <v>6875</v>
      </c>
      <c r="J2381" s="177" t="s">
        <v>6875</v>
      </c>
      <c r="K2381" s="177" t="s">
        <v>7092</v>
      </c>
      <c r="L2381" s="177" t="s">
        <v>857</v>
      </c>
    </row>
    <row r="2382" spans="1:12" ht="78.75" x14ac:dyDescent="0.25">
      <c r="A2382" s="176" t="s">
        <v>17779</v>
      </c>
      <c r="B2382" s="176" t="s">
        <v>17776</v>
      </c>
      <c r="C2382" s="176" t="s">
        <v>17777</v>
      </c>
      <c r="D2382" s="176" t="s">
        <v>17778</v>
      </c>
      <c r="E2382" s="176" t="s">
        <v>7322</v>
      </c>
      <c r="F2382" s="176" t="s">
        <v>7323</v>
      </c>
      <c r="G2382" s="176" t="s">
        <v>7324</v>
      </c>
      <c r="H2382" s="176" t="s">
        <v>7325</v>
      </c>
      <c r="I2382" s="176" t="s">
        <v>6875</v>
      </c>
      <c r="J2382" s="176" t="s">
        <v>6875</v>
      </c>
      <c r="K2382" s="176" t="s">
        <v>6875</v>
      </c>
      <c r="L2382" s="176" t="s">
        <v>6917</v>
      </c>
    </row>
    <row r="2383" spans="1:12" ht="56.25" x14ac:dyDescent="0.25">
      <c r="A2383" s="177" t="s">
        <v>17783</v>
      </c>
      <c r="B2383" s="177" t="s">
        <v>17780</v>
      </c>
      <c r="C2383" s="177" t="s">
        <v>17781</v>
      </c>
      <c r="D2383" s="177" t="s">
        <v>17782</v>
      </c>
      <c r="E2383" s="177" t="s">
        <v>7201</v>
      </c>
      <c r="F2383" s="177" t="s">
        <v>7202</v>
      </c>
      <c r="G2383" s="177" t="s">
        <v>6994</v>
      </c>
      <c r="H2383" s="177" t="s">
        <v>7203</v>
      </c>
      <c r="I2383" s="177" t="s">
        <v>6875</v>
      </c>
      <c r="J2383" s="177" t="s">
        <v>6875</v>
      </c>
      <c r="K2383" s="177" t="s">
        <v>6875</v>
      </c>
      <c r="L2383" s="177" t="s">
        <v>857</v>
      </c>
    </row>
    <row r="2384" spans="1:12" ht="90" x14ac:dyDescent="0.25">
      <c r="A2384" s="176" t="s">
        <v>17787</v>
      </c>
      <c r="B2384" s="176" t="s">
        <v>17784</v>
      </c>
      <c r="C2384" s="176" t="s">
        <v>17785</v>
      </c>
      <c r="D2384" s="176" t="s">
        <v>17786</v>
      </c>
      <c r="E2384" s="176" t="s">
        <v>7026</v>
      </c>
      <c r="F2384" s="176" t="s">
        <v>7027</v>
      </c>
      <c r="G2384" s="176" t="s">
        <v>7028</v>
      </c>
      <c r="H2384" s="176" t="s">
        <v>7027</v>
      </c>
      <c r="I2384" s="176" t="s">
        <v>6875</v>
      </c>
      <c r="J2384" s="176" t="s">
        <v>6875</v>
      </c>
      <c r="K2384" s="176" t="s">
        <v>6875</v>
      </c>
      <c r="L2384" s="176" t="s">
        <v>857</v>
      </c>
    </row>
    <row r="2385" spans="1:12" ht="56.25" x14ac:dyDescent="0.25">
      <c r="A2385" s="177" t="s">
        <v>17791</v>
      </c>
      <c r="B2385" s="177" t="s">
        <v>17788</v>
      </c>
      <c r="C2385" s="177" t="s">
        <v>17789</v>
      </c>
      <c r="D2385" s="177" t="s">
        <v>17790</v>
      </c>
      <c r="E2385" s="177" t="s">
        <v>17792</v>
      </c>
      <c r="F2385" s="177" t="s">
        <v>17793</v>
      </c>
      <c r="G2385" s="177" t="s">
        <v>7577</v>
      </c>
      <c r="H2385" s="177" t="s">
        <v>17794</v>
      </c>
      <c r="I2385" s="177" t="s">
        <v>6875</v>
      </c>
      <c r="J2385" s="177" t="s">
        <v>6875</v>
      </c>
      <c r="K2385" s="177" t="s">
        <v>6875</v>
      </c>
      <c r="L2385" s="177" t="s">
        <v>6984</v>
      </c>
    </row>
    <row r="2386" spans="1:12" ht="112.5" x14ac:dyDescent="0.25">
      <c r="A2386" s="176" t="s">
        <v>1083</v>
      </c>
      <c r="B2386" s="176" t="s">
        <v>17795</v>
      </c>
      <c r="C2386" s="176" t="s">
        <v>17796</v>
      </c>
      <c r="D2386" s="176" t="s">
        <v>17797</v>
      </c>
      <c r="E2386" s="176" t="s">
        <v>7026</v>
      </c>
      <c r="F2386" s="176" t="s">
        <v>7027</v>
      </c>
      <c r="G2386" s="176" t="s">
        <v>7028</v>
      </c>
      <c r="H2386" s="176" t="s">
        <v>7027</v>
      </c>
      <c r="I2386" s="176" t="s">
        <v>6875</v>
      </c>
      <c r="J2386" s="176" t="s">
        <v>6875</v>
      </c>
      <c r="K2386" s="176" t="s">
        <v>6875</v>
      </c>
      <c r="L2386" s="176" t="s">
        <v>6917</v>
      </c>
    </row>
    <row r="2387" spans="1:12" ht="67.5" x14ac:dyDescent="0.25">
      <c r="A2387" s="177" t="s">
        <v>2946</v>
      </c>
      <c r="B2387" s="177" t="s">
        <v>17798</v>
      </c>
      <c r="C2387" s="177" t="s">
        <v>17799</v>
      </c>
      <c r="D2387" s="177" t="s">
        <v>2948</v>
      </c>
      <c r="E2387" s="177" t="s">
        <v>17800</v>
      </c>
      <c r="F2387" s="177" t="s">
        <v>17801</v>
      </c>
      <c r="G2387" s="177" t="s">
        <v>7130</v>
      </c>
      <c r="H2387" s="177" t="s">
        <v>17802</v>
      </c>
      <c r="I2387" s="177" t="s">
        <v>6875</v>
      </c>
      <c r="J2387" s="177" t="s">
        <v>6875</v>
      </c>
      <c r="K2387" s="177" t="s">
        <v>6875</v>
      </c>
      <c r="L2387" s="177" t="s">
        <v>857</v>
      </c>
    </row>
    <row r="2388" spans="1:12" ht="45" x14ac:dyDescent="0.25">
      <c r="A2388" s="176" t="s">
        <v>17806</v>
      </c>
      <c r="B2388" s="176" t="s">
        <v>17803</v>
      </c>
      <c r="C2388" s="176" t="s">
        <v>17804</v>
      </c>
      <c r="D2388" s="176" t="s">
        <v>17805</v>
      </c>
      <c r="E2388" s="176" t="s">
        <v>7215</v>
      </c>
      <c r="F2388" s="176" t="s">
        <v>7216</v>
      </c>
      <c r="G2388" s="176" t="s">
        <v>7130</v>
      </c>
      <c r="H2388" s="176" t="s">
        <v>7216</v>
      </c>
      <c r="I2388" s="176" t="s">
        <v>6875</v>
      </c>
      <c r="J2388" s="176" t="s">
        <v>6875</v>
      </c>
      <c r="K2388" s="176" t="s">
        <v>6875</v>
      </c>
      <c r="L2388" s="176" t="s">
        <v>857</v>
      </c>
    </row>
    <row r="2389" spans="1:12" ht="78.75" x14ac:dyDescent="0.25">
      <c r="A2389" s="177" t="s">
        <v>6875</v>
      </c>
      <c r="B2389" s="177" t="s">
        <v>17807</v>
      </c>
      <c r="C2389" s="177" t="s">
        <v>17808</v>
      </c>
      <c r="D2389" s="177" t="s">
        <v>6875</v>
      </c>
      <c r="E2389" s="177" t="s">
        <v>17547</v>
      </c>
      <c r="F2389" s="177" t="s">
        <v>17548</v>
      </c>
      <c r="G2389" s="177" t="s">
        <v>6929</v>
      </c>
      <c r="H2389" s="177" t="s">
        <v>17549</v>
      </c>
      <c r="I2389" s="177" t="s">
        <v>6875</v>
      </c>
      <c r="J2389" s="177" t="s">
        <v>6875</v>
      </c>
      <c r="K2389" s="177" t="s">
        <v>7231</v>
      </c>
      <c r="L2389" s="177" t="s">
        <v>857</v>
      </c>
    </row>
    <row r="2390" spans="1:12" ht="78.75" x14ac:dyDescent="0.25">
      <c r="A2390" s="176" t="s">
        <v>17812</v>
      </c>
      <c r="B2390" s="176" t="s">
        <v>17809</v>
      </c>
      <c r="C2390" s="176" t="s">
        <v>17810</v>
      </c>
      <c r="D2390" s="176" t="s">
        <v>17811</v>
      </c>
      <c r="E2390" s="176" t="s">
        <v>17813</v>
      </c>
      <c r="F2390" s="176" t="s">
        <v>17814</v>
      </c>
      <c r="G2390" s="176" t="s">
        <v>17815</v>
      </c>
      <c r="H2390" s="176" t="s">
        <v>17816</v>
      </c>
      <c r="I2390" s="176" t="s">
        <v>6875</v>
      </c>
      <c r="J2390" s="176" t="s">
        <v>6875</v>
      </c>
      <c r="K2390" s="176" t="s">
        <v>6875</v>
      </c>
      <c r="L2390" s="176" t="s">
        <v>857</v>
      </c>
    </row>
    <row r="2391" spans="1:12" ht="90" x14ac:dyDescent="0.25">
      <c r="A2391" s="177" t="s">
        <v>1490</v>
      </c>
      <c r="B2391" s="177" t="s">
        <v>17817</v>
      </c>
      <c r="C2391" s="177" t="s">
        <v>17818</v>
      </c>
      <c r="D2391" s="177" t="s">
        <v>17819</v>
      </c>
      <c r="E2391" s="177" t="s">
        <v>17820</v>
      </c>
      <c r="F2391" s="177" t="s">
        <v>17821</v>
      </c>
      <c r="G2391" s="177" t="s">
        <v>6929</v>
      </c>
      <c r="H2391" s="177" t="s">
        <v>17821</v>
      </c>
      <c r="I2391" s="177" t="s">
        <v>6875</v>
      </c>
      <c r="J2391" s="177" t="s">
        <v>6875</v>
      </c>
      <c r="K2391" s="177" t="s">
        <v>6875</v>
      </c>
      <c r="L2391" s="177" t="s">
        <v>857</v>
      </c>
    </row>
    <row r="2392" spans="1:12" ht="67.5" x14ac:dyDescent="0.25">
      <c r="A2392" s="176" t="s">
        <v>6875</v>
      </c>
      <c r="B2392" s="176" t="s">
        <v>17822</v>
      </c>
      <c r="C2392" s="176" t="s">
        <v>17823</v>
      </c>
      <c r="D2392" s="176" t="s">
        <v>6875</v>
      </c>
      <c r="E2392" s="176" t="s">
        <v>17824</v>
      </c>
      <c r="F2392" s="176" t="s">
        <v>17825</v>
      </c>
      <c r="G2392" s="176" t="s">
        <v>6929</v>
      </c>
      <c r="H2392" s="176" t="s">
        <v>17826</v>
      </c>
      <c r="I2392" s="176" t="s">
        <v>6875</v>
      </c>
      <c r="J2392" s="176" t="s">
        <v>6875</v>
      </c>
      <c r="K2392" s="176" t="s">
        <v>11565</v>
      </c>
      <c r="L2392" s="176" t="s">
        <v>857</v>
      </c>
    </row>
    <row r="2393" spans="1:12" ht="33.75" x14ac:dyDescent="0.25">
      <c r="A2393" s="177" t="s">
        <v>17830</v>
      </c>
      <c r="B2393" s="177" t="s">
        <v>17827</v>
      </c>
      <c r="C2393" s="177" t="s">
        <v>17828</v>
      </c>
      <c r="D2393" s="177" t="s">
        <v>17829</v>
      </c>
      <c r="E2393" s="177" t="s">
        <v>7634</v>
      </c>
      <c r="F2393" s="177" t="s">
        <v>7670</v>
      </c>
      <c r="G2393" s="177" t="s">
        <v>7028</v>
      </c>
      <c r="H2393" s="177" t="s">
        <v>7670</v>
      </c>
      <c r="I2393" s="177" t="s">
        <v>6875</v>
      </c>
      <c r="J2393" s="177" t="s">
        <v>7671</v>
      </c>
      <c r="K2393" s="177" t="s">
        <v>6875</v>
      </c>
      <c r="L2393" s="177" t="s">
        <v>857</v>
      </c>
    </row>
    <row r="2394" spans="1:12" ht="33.75" x14ac:dyDescent="0.25">
      <c r="A2394" s="176" t="s">
        <v>17834</v>
      </c>
      <c r="B2394" s="176" t="s">
        <v>17831</v>
      </c>
      <c r="C2394" s="176" t="s">
        <v>17832</v>
      </c>
      <c r="D2394" s="176" t="s">
        <v>17833</v>
      </c>
      <c r="E2394" s="176" t="s">
        <v>7243</v>
      </c>
      <c r="F2394" s="176" t="s">
        <v>7244</v>
      </c>
      <c r="G2394" s="176" t="s">
        <v>7111</v>
      </c>
      <c r="H2394" s="176" t="s">
        <v>7244</v>
      </c>
      <c r="I2394" s="176" t="s">
        <v>6875</v>
      </c>
      <c r="J2394" s="176" t="s">
        <v>6875</v>
      </c>
      <c r="K2394" s="176" t="s">
        <v>6875</v>
      </c>
      <c r="L2394" s="176" t="s">
        <v>857</v>
      </c>
    </row>
    <row r="2395" spans="1:12" ht="33.75" x14ac:dyDescent="0.25">
      <c r="A2395" s="177" t="s">
        <v>17838</v>
      </c>
      <c r="B2395" s="177" t="s">
        <v>17835</v>
      </c>
      <c r="C2395" s="177" t="s">
        <v>17836</v>
      </c>
      <c r="D2395" s="177" t="s">
        <v>17837</v>
      </c>
      <c r="E2395" s="177" t="s">
        <v>7271</v>
      </c>
      <c r="F2395" s="177" t="s">
        <v>7272</v>
      </c>
      <c r="G2395" s="177" t="s">
        <v>6994</v>
      </c>
      <c r="H2395" s="177" t="s">
        <v>7272</v>
      </c>
      <c r="I2395" s="177" t="s">
        <v>6875</v>
      </c>
      <c r="J2395" s="177" t="s">
        <v>6875</v>
      </c>
      <c r="K2395" s="177" t="s">
        <v>6875</v>
      </c>
      <c r="L2395" s="177" t="s">
        <v>857</v>
      </c>
    </row>
    <row r="2396" spans="1:12" ht="78.75" x14ac:dyDescent="0.25">
      <c r="A2396" s="176" t="s">
        <v>17842</v>
      </c>
      <c r="B2396" s="176" t="s">
        <v>17839</v>
      </c>
      <c r="C2396" s="176" t="s">
        <v>17840</v>
      </c>
      <c r="D2396" s="176" t="s">
        <v>17841</v>
      </c>
      <c r="E2396" s="176" t="s">
        <v>8976</v>
      </c>
      <c r="F2396" s="176" t="s">
        <v>8977</v>
      </c>
      <c r="G2396" s="176" t="s">
        <v>7771</v>
      </c>
      <c r="H2396" s="176" t="s">
        <v>8978</v>
      </c>
      <c r="I2396" s="176" t="s">
        <v>6875</v>
      </c>
      <c r="J2396" s="176" t="s">
        <v>6875</v>
      </c>
      <c r="K2396" s="176" t="s">
        <v>6875</v>
      </c>
      <c r="L2396" s="176" t="s">
        <v>857</v>
      </c>
    </row>
    <row r="2397" spans="1:12" ht="90" x14ac:dyDescent="0.25">
      <c r="A2397" s="177" t="s">
        <v>17846</v>
      </c>
      <c r="B2397" s="177" t="s">
        <v>17843</v>
      </c>
      <c r="C2397" s="177" t="s">
        <v>17844</v>
      </c>
      <c r="D2397" s="177" t="s">
        <v>17845</v>
      </c>
      <c r="E2397" s="177" t="s">
        <v>17847</v>
      </c>
      <c r="F2397" s="177" t="s">
        <v>17848</v>
      </c>
      <c r="G2397" s="177" t="s">
        <v>7210</v>
      </c>
      <c r="H2397" s="177" t="s">
        <v>17849</v>
      </c>
      <c r="I2397" s="177" t="s">
        <v>6875</v>
      </c>
      <c r="J2397" s="177" t="s">
        <v>6875</v>
      </c>
      <c r="K2397" s="177" t="s">
        <v>6875</v>
      </c>
      <c r="L2397" s="177" t="s">
        <v>857</v>
      </c>
    </row>
    <row r="2398" spans="1:12" ht="33.75" x14ac:dyDescent="0.25">
      <c r="A2398" s="176" t="s">
        <v>17853</v>
      </c>
      <c r="B2398" s="176" t="s">
        <v>17850</v>
      </c>
      <c r="C2398" s="176" t="s">
        <v>17851</v>
      </c>
      <c r="D2398" s="176" t="s">
        <v>17852</v>
      </c>
      <c r="E2398" s="176" t="s">
        <v>7634</v>
      </c>
      <c r="F2398" s="176" t="s">
        <v>7670</v>
      </c>
      <c r="G2398" s="176" t="s">
        <v>7028</v>
      </c>
      <c r="H2398" s="176" t="s">
        <v>7670</v>
      </c>
      <c r="I2398" s="176" t="s">
        <v>6875</v>
      </c>
      <c r="J2398" s="176" t="s">
        <v>6875</v>
      </c>
      <c r="K2398" s="176" t="s">
        <v>6875</v>
      </c>
      <c r="L2398" s="176" t="s">
        <v>857</v>
      </c>
    </row>
    <row r="2399" spans="1:12" ht="45" x14ac:dyDescent="0.25">
      <c r="A2399" s="177" t="s">
        <v>17857</v>
      </c>
      <c r="B2399" s="177" t="s">
        <v>17854</v>
      </c>
      <c r="C2399" s="177" t="s">
        <v>17855</v>
      </c>
      <c r="D2399" s="177" t="s">
        <v>17856</v>
      </c>
      <c r="E2399" s="177" t="s">
        <v>17858</v>
      </c>
      <c r="F2399" s="177" t="s">
        <v>17859</v>
      </c>
      <c r="G2399" s="177" t="s">
        <v>7130</v>
      </c>
      <c r="H2399" s="177" t="s">
        <v>17859</v>
      </c>
      <c r="I2399" s="177" t="s">
        <v>6875</v>
      </c>
      <c r="J2399" s="177" t="s">
        <v>6875</v>
      </c>
      <c r="K2399" s="177" t="s">
        <v>6875</v>
      </c>
      <c r="L2399" s="177" t="s">
        <v>857</v>
      </c>
    </row>
    <row r="2400" spans="1:12" ht="45" x14ac:dyDescent="0.25">
      <c r="A2400" s="176" t="s">
        <v>17863</v>
      </c>
      <c r="B2400" s="176" t="s">
        <v>17860</v>
      </c>
      <c r="C2400" s="176" t="s">
        <v>17861</v>
      </c>
      <c r="D2400" s="176" t="s">
        <v>17862</v>
      </c>
      <c r="E2400" s="176" t="s">
        <v>17864</v>
      </c>
      <c r="F2400" s="176" t="s">
        <v>17865</v>
      </c>
      <c r="G2400" s="176" t="s">
        <v>6981</v>
      </c>
      <c r="H2400" s="176" t="s">
        <v>17865</v>
      </c>
      <c r="I2400" s="176" t="s">
        <v>6875</v>
      </c>
      <c r="J2400" s="176" t="s">
        <v>6875</v>
      </c>
      <c r="K2400" s="176" t="s">
        <v>6875</v>
      </c>
      <c r="L2400" s="176" t="s">
        <v>857</v>
      </c>
    </row>
    <row r="2401" spans="1:12" ht="101.25" x14ac:dyDescent="0.25">
      <c r="A2401" s="177" t="s">
        <v>17869</v>
      </c>
      <c r="B2401" s="177" t="s">
        <v>17866</v>
      </c>
      <c r="C2401" s="177" t="s">
        <v>17867</v>
      </c>
      <c r="D2401" s="177" t="s">
        <v>17868</v>
      </c>
      <c r="E2401" s="177" t="s">
        <v>7436</v>
      </c>
      <c r="F2401" s="177" t="s">
        <v>7437</v>
      </c>
      <c r="G2401" s="177" t="s">
        <v>6981</v>
      </c>
      <c r="H2401" s="177" t="s">
        <v>7437</v>
      </c>
      <c r="I2401" s="177" t="s">
        <v>6875</v>
      </c>
      <c r="J2401" s="177" t="s">
        <v>6875</v>
      </c>
      <c r="K2401" s="177" t="s">
        <v>6875</v>
      </c>
      <c r="L2401" s="177" t="s">
        <v>857</v>
      </c>
    </row>
    <row r="2402" spans="1:12" ht="78.75" x14ac:dyDescent="0.25">
      <c r="A2402" s="176" t="s">
        <v>6102</v>
      </c>
      <c r="B2402" s="176" t="s">
        <v>17870</v>
      </c>
      <c r="C2402" s="176" t="s">
        <v>17871</v>
      </c>
      <c r="D2402" s="176" t="s">
        <v>6362</v>
      </c>
      <c r="E2402" s="176" t="s">
        <v>17872</v>
      </c>
      <c r="F2402" s="176" t="s">
        <v>17873</v>
      </c>
      <c r="G2402" s="176" t="s">
        <v>6981</v>
      </c>
      <c r="H2402" s="176" t="s">
        <v>17873</v>
      </c>
      <c r="I2402" s="176" t="s">
        <v>6875</v>
      </c>
      <c r="J2402" s="176" t="s">
        <v>6875</v>
      </c>
      <c r="K2402" s="176" t="s">
        <v>6875</v>
      </c>
      <c r="L2402" s="176" t="s">
        <v>857</v>
      </c>
    </row>
    <row r="2403" spans="1:12" ht="45" x14ac:dyDescent="0.25">
      <c r="A2403" s="177" t="s">
        <v>4456</v>
      </c>
      <c r="B2403" s="177" t="s">
        <v>17874</v>
      </c>
      <c r="C2403" s="177" t="s">
        <v>17875</v>
      </c>
      <c r="D2403" s="177" t="s">
        <v>4458</v>
      </c>
      <c r="E2403" s="177" t="s">
        <v>7249</v>
      </c>
      <c r="F2403" s="177" t="s">
        <v>7250</v>
      </c>
      <c r="G2403" s="177" t="s">
        <v>7028</v>
      </c>
      <c r="H2403" s="177" t="s">
        <v>7250</v>
      </c>
      <c r="I2403" s="177" t="s">
        <v>6875</v>
      </c>
      <c r="J2403" s="177" t="s">
        <v>6875</v>
      </c>
      <c r="K2403" s="177" t="s">
        <v>6875</v>
      </c>
      <c r="L2403" s="177" t="s">
        <v>857</v>
      </c>
    </row>
    <row r="2404" spans="1:12" ht="45" x14ac:dyDescent="0.25">
      <c r="A2404" s="176" t="s">
        <v>6066</v>
      </c>
      <c r="B2404" s="176" t="s">
        <v>17876</v>
      </c>
      <c r="C2404" s="176" t="s">
        <v>17877</v>
      </c>
      <c r="D2404" s="176" t="s">
        <v>6312</v>
      </c>
      <c r="E2404" s="176" t="s">
        <v>11104</v>
      </c>
      <c r="F2404" s="176" t="s">
        <v>11105</v>
      </c>
      <c r="G2404" s="176" t="s">
        <v>8186</v>
      </c>
      <c r="H2404" s="176" t="s">
        <v>11106</v>
      </c>
      <c r="I2404" s="176" t="s">
        <v>6875</v>
      </c>
      <c r="J2404" s="176" t="s">
        <v>6875</v>
      </c>
      <c r="K2404" s="176" t="s">
        <v>6875</v>
      </c>
      <c r="L2404" s="176" t="s">
        <v>857</v>
      </c>
    </row>
    <row r="2405" spans="1:12" ht="123.75" x14ac:dyDescent="0.25">
      <c r="A2405" s="177" t="s">
        <v>6875</v>
      </c>
      <c r="B2405" s="177" t="s">
        <v>17878</v>
      </c>
      <c r="C2405" s="177" t="s">
        <v>17879</v>
      </c>
      <c r="D2405" s="177" t="s">
        <v>17880</v>
      </c>
      <c r="E2405" s="177" t="s">
        <v>7403</v>
      </c>
      <c r="F2405" s="177" t="s">
        <v>11360</v>
      </c>
      <c r="G2405" s="177" t="s">
        <v>7028</v>
      </c>
      <c r="H2405" s="177" t="s">
        <v>11360</v>
      </c>
      <c r="I2405" s="177" t="s">
        <v>6875</v>
      </c>
      <c r="J2405" s="177" t="s">
        <v>6875</v>
      </c>
      <c r="K2405" s="177" t="s">
        <v>6875</v>
      </c>
      <c r="L2405" s="177" t="s">
        <v>857</v>
      </c>
    </row>
    <row r="2406" spans="1:12" ht="56.25" x14ac:dyDescent="0.25">
      <c r="A2406" s="176" t="s">
        <v>17884</v>
      </c>
      <c r="B2406" s="176" t="s">
        <v>17881</v>
      </c>
      <c r="C2406" s="176" t="s">
        <v>17882</v>
      </c>
      <c r="D2406" s="176" t="s">
        <v>17883</v>
      </c>
      <c r="E2406" s="176" t="s">
        <v>8178</v>
      </c>
      <c r="F2406" s="176" t="s">
        <v>8179</v>
      </c>
      <c r="G2406" s="176" t="s">
        <v>7028</v>
      </c>
      <c r="H2406" s="176" t="s">
        <v>8179</v>
      </c>
      <c r="I2406" s="176" t="s">
        <v>6875</v>
      </c>
      <c r="J2406" s="176" t="s">
        <v>6875</v>
      </c>
      <c r="K2406" s="176" t="s">
        <v>6875</v>
      </c>
      <c r="L2406" s="176" t="s">
        <v>857</v>
      </c>
    </row>
    <row r="2407" spans="1:12" ht="112.5" x14ac:dyDescent="0.25">
      <c r="A2407" s="177" t="s">
        <v>6875</v>
      </c>
      <c r="B2407" s="177" t="s">
        <v>17885</v>
      </c>
      <c r="C2407" s="177" t="s">
        <v>17886</v>
      </c>
      <c r="D2407" s="177" t="s">
        <v>17887</v>
      </c>
      <c r="E2407" s="177" t="s">
        <v>8061</v>
      </c>
      <c r="F2407" s="177" t="s">
        <v>8062</v>
      </c>
      <c r="G2407" s="177" t="s">
        <v>7618</v>
      </c>
      <c r="H2407" s="177" t="s">
        <v>8062</v>
      </c>
      <c r="I2407" s="177" t="s">
        <v>6875</v>
      </c>
      <c r="J2407" s="177" t="s">
        <v>6875</v>
      </c>
      <c r="K2407" s="177" t="s">
        <v>6875</v>
      </c>
      <c r="L2407" s="177" t="s">
        <v>857</v>
      </c>
    </row>
    <row r="2408" spans="1:12" ht="202.5" x14ac:dyDescent="0.25">
      <c r="A2408" s="176" t="s">
        <v>17891</v>
      </c>
      <c r="B2408" s="176" t="s">
        <v>17888</v>
      </c>
      <c r="C2408" s="176" t="s">
        <v>17889</v>
      </c>
      <c r="D2408" s="176" t="s">
        <v>17890</v>
      </c>
      <c r="E2408" s="176" t="s">
        <v>7026</v>
      </c>
      <c r="F2408" s="176" t="s">
        <v>7027</v>
      </c>
      <c r="G2408" s="176" t="s">
        <v>7028</v>
      </c>
      <c r="H2408" s="176" t="s">
        <v>7027</v>
      </c>
      <c r="I2408" s="176" t="s">
        <v>6875</v>
      </c>
      <c r="J2408" s="176" t="s">
        <v>6875</v>
      </c>
      <c r="K2408" s="176" t="s">
        <v>6875</v>
      </c>
      <c r="L2408" s="176" t="s">
        <v>857</v>
      </c>
    </row>
    <row r="2409" spans="1:12" ht="90" x14ac:dyDescent="0.25">
      <c r="A2409" s="177" t="s">
        <v>17895</v>
      </c>
      <c r="B2409" s="177" t="s">
        <v>17892</v>
      </c>
      <c r="C2409" s="177" t="s">
        <v>17893</v>
      </c>
      <c r="D2409" s="177" t="s">
        <v>17894</v>
      </c>
      <c r="E2409" s="177" t="s">
        <v>17896</v>
      </c>
      <c r="F2409" s="177" t="s">
        <v>17897</v>
      </c>
      <c r="G2409" s="177" t="s">
        <v>17898</v>
      </c>
      <c r="H2409" s="177" t="s">
        <v>17897</v>
      </c>
      <c r="I2409" s="177" t="s">
        <v>6875</v>
      </c>
      <c r="J2409" s="177" t="s">
        <v>6875</v>
      </c>
      <c r="K2409" s="177" t="s">
        <v>6875</v>
      </c>
      <c r="L2409" s="177" t="s">
        <v>857</v>
      </c>
    </row>
    <row r="2410" spans="1:12" ht="101.25" x14ac:dyDescent="0.25">
      <c r="A2410" s="176" t="s">
        <v>17902</v>
      </c>
      <c r="B2410" s="176" t="s">
        <v>17899</v>
      </c>
      <c r="C2410" s="176" t="s">
        <v>17900</v>
      </c>
      <c r="D2410" s="176" t="s">
        <v>17901</v>
      </c>
      <c r="E2410" s="176" t="s">
        <v>7026</v>
      </c>
      <c r="F2410" s="176" t="s">
        <v>7027</v>
      </c>
      <c r="G2410" s="176" t="s">
        <v>7028</v>
      </c>
      <c r="H2410" s="176" t="s">
        <v>7027</v>
      </c>
      <c r="I2410" s="176" t="s">
        <v>6875</v>
      </c>
      <c r="J2410" s="176" t="s">
        <v>6875</v>
      </c>
      <c r="K2410" s="176" t="s">
        <v>6875</v>
      </c>
      <c r="L2410" s="176" t="s">
        <v>857</v>
      </c>
    </row>
    <row r="2411" spans="1:12" ht="101.25" x14ac:dyDescent="0.25">
      <c r="A2411" s="177" t="s">
        <v>17906</v>
      </c>
      <c r="B2411" s="177" t="s">
        <v>17903</v>
      </c>
      <c r="C2411" s="177" t="s">
        <v>17904</v>
      </c>
      <c r="D2411" s="177" t="s">
        <v>17905</v>
      </c>
      <c r="E2411" s="177" t="s">
        <v>7026</v>
      </c>
      <c r="F2411" s="177" t="s">
        <v>7027</v>
      </c>
      <c r="G2411" s="177" t="s">
        <v>7028</v>
      </c>
      <c r="H2411" s="177" t="s">
        <v>7027</v>
      </c>
      <c r="I2411" s="177" t="s">
        <v>6875</v>
      </c>
      <c r="J2411" s="177" t="s">
        <v>6875</v>
      </c>
      <c r="K2411" s="177" t="s">
        <v>6875</v>
      </c>
      <c r="L2411" s="177" t="s">
        <v>857</v>
      </c>
    </row>
    <row r="2412" spans="1:12" ht="303.75" x14ac:dyDescent="0.25">
      <c r="A2412" s="176" t="s">
        <v>6875</v>
      </c>
      <c r="B2412" s="176" t="s">
        <v>17907</v>
      </c>
      <c r="C2412" s="176" t="s">
        <v>17908</v>
      </c>
      <c r="D2412" s="176" t="s">
        <v>17909</v>
      </c>
      <c r="E2412" s="176" t="s">
        <v>7026</v>
      </c>
      <c r="F2412" s="176" t="s">
        <v>7027</v>
      </c>
      <c r="G2412" s="176" t="s">
        <v>7028</v>
      </c>
      <c r="H2412" s="176" t="s">
        <v>7027</v>
      </c>
      <c r="I2412" s="176" t="s">
        <v>6875</v>
      </c>
      <c r="J2412" s="176" t="s">
        <v>6875</v>
      </c>
      <c r="K2412" s="176" t="s">
        <v>6875</v>
      </c>
      <c r="L2412" s="176" t="s">
        <v>857</v>
      </c>
    </row>
    <row r="2413" spans="1:12" ht="67.5" x14ac:dyDescent="0.25">
      <c r="A2413" s="177" t="s">
        <v>6875</v>
      </c>
      <c r="B2413" s="177" t="s">
        <v>17910</v>
      </c>
      <c r="C2413" s="177" t="s">
        <v>17911</v>
      </c>
      <c r="D2413" s="177" t="s">
        <v>17912</v>
      </c>
      <c r="E2413" s="177" t="s">
        <v>9468</v>
      </c>
      <c r="F2413" s="177" t="s">
        <v>9469</v>
      </c>
      <c r="G2413" s="177" t="s">
        <v>6994</v>
      </c>
      <c r="H2413" s="177" t="s">
        <v>9469</v>
      </c>
      <c r="I2413" s="177" t="s">
        <v>6875</v>
      </c>
      <c r="J2413" s="177" t="s">
        <v>6875</v>
      </c>
      <c r="K2413" s="177" t="s">
        <v>6875</v>
      </c>
      <c r="L2413" s="177" t="s">
        <v>857</v>
      </c>
    </row>
    <row r="2414" spans="1:12" ht="78.75" x14ac:dyDescent="0.25">
      <c r="A2414" s="176" t="s">
        <v>6875</v>
      </c>
      <c r="B2414" s="176" t="s">
        <v>17913</v>
      </c>
      <c r="C2414" s="176" t="s">
        <v>17914</v>
      </c>
      <c r="D2414" s="176" t="s">
        <v>17915</v>
      </c>
      <c r="E2414" s="176" t="s">
        <v>7026</v>
      </c>
      <c r="F2414" s="176" t="s">
        <v>7027</v>
      </c>
      <c r="G2414" s="176" t="s">
        <v>7028</v>
      </c>
      <c r="H2414" s="176" t="s">
        <v>7027</v>
      </c>
      <c r="I2414" s="176" t="s">
        <v>6875</v>
      </c>
      <c r="J2414" s="176" t="s">
        <v>6875</v>
      </c>
      <c r="K2414" s="176" t="s">
        <v>6875</v>
      </c>
      <c r="L2414" s="176" t="s">
        <v>857</v>
      </c>
    </row>
    <row r="2415" spans="1:12" ht="78.75" x14ac:dyDescent="0.25">
      <c r="A2415" s="177" t="s">
        <v>17919</v>
      </c>
      <c r="B2415" s="177" t="s">
        <v>17916</v>
      </c>
      <c r="C2415" s="177" t="s">
        <v>17917</v>
      </c>
      <c r="D2415" s="177" t="s">
        <v>17918</v>
      </c>
      <c r="E2415" s="177" t="s">
        <v>7026</v>
      </c>
      <c r="F2415" s="177" t="s">
        <v>7027</v>
      </c>
      <c r="G2415" s="177" t="s">
        <v>7028</v>
      </c>
      <c r="H2415" s="177" t="s">
        <v>7027</v>
      </c>
      <c r="I2415" s="177" t="s">
        <v>6875</v>
      </c>
      <c r="J2415" s="177" t="s">
        <v>6875</v>
      </c>
      <c r="K2415" s="177" t="s">
        <v>6875</v>
      </c>
      <c r="L2415" s="177" t="s">
        <v>857</v>
      </c>
    </row>
    <row r="2416" spans="1:12" ht="90" x14ac:dyDescent="0.25">
      <c r="A2416" s="176" t="s">
        <v>17923</v>
      </c>
      <c r="B2416" s="176" t="s">
        <v>17920</v>
      </c>
      <c r="C2416" s="176" t="s">
        <v>17921</v>
      </c>
      <c r="D2416" s="176" t="s">
        <v>17922</v>
      </c>
      <c r="E2416" s="176" t="s">
        <v>17924</v>
      </c>
      <c r="F2416" s="176" t="s">
        <v>17925</v>
      </c>
      <c r="G2416" s="176" t="s">
        <v>7130</v>
      </c>
      <c r="H2416" s="176" t="s">
        <v>17925</v>
      </c>
      <c r="I2416" s="176" t="s">
        <v>6875</v>
      </c>
      <c r="J2416" s="176" t="s">
        <v>6875</v>
      </c>
      <c r="K2416" s="176" t="s">
        <v>6875</v>
      </c>
      <c r="L2416" s="176" t="s">
        <v>857</v>
      </c>
    </row>
    <row r="2417" spans="1:12" ht="56.25" x14ac:dyDescent="0.25">
      <c r="A2417" s="177" t="s">
        <v>6875</v>
      </c>
      <c r="B2417" s="177" t="s">
        <v>17926</v>
      </c>
      <c r="C2417" s="177" t="s">
        <v>17927</v>
      </c>
      <c r="D2417" s="177" t="s">
        <v>17928</v>
      </c>
      <c r="E2417" s="177" t="s">
        <v>17929</v>
      </c>
      <c r="F2417" s="177" t="s">
        <v>17930</v>
      </c>
      <c r="G2417" s="177" t="s">
        <v>7577</v>
      </c>
      <c r="H2417" s="177" t="s">
        <v>17930</v>
      </c>
      <c r="I2417" s="177" t="s">
        <v>6875</v>
      </c>
      <c r="J2417" s="177" t="s">
        <v>6875</v>
      </c>
      <c r="K2417" s="177" t="s">
        <v>6875</v>
      </c>
      <c r="L2417" s="177" t="s">
        <v>857</v>
      </c>
    </row>
    <row r="2418" spans="1:12" ht="112.5" x14ac:dyDescent="0.25">
      <c r="A2418" s="176" t="s">
        <v>6875</v>
      </c>
      <c r="B2418" s="176" t="s">
        <v>17931</v>
      </c>
      <c r="C2418" s="176" t="s">
        <v>17932</v>
      </c>
      <c r="D2418" s="176" t="s">
        <v>17933</v>
      </c>
      <c r="E2418" s="176" t="s">
        <v>17934</v>
      </c>
      <c r="F2418" s="176" t="s">
        <v>17935</v>
      </c>
      <c r="G2418" s="176" t="s">
        <v>7663</v>
      </c>
      <c r="H2418" s="176" t="s">
        <v>17936</v>
      </c>
      <c r="I2418" s="176" t="s">
        <v>6875</v>
      </c>
      <c r="J2418" s="176" t="s">
        <v>6875</v>
      </c>
      <c r="K2418" s="176" t="s">
        <v>7092</v>
      </c>
      <c r="L2418" s="176" t="s">
        <v>857</v>
      </c>
    </row>
    <row r="2419" spans="1:12" ht="90" x14ac:dyDescent="0.25">
      <c r="A2419" s="177" t="s">
        <v>6875</v>
      </c>
      <c r="B2419" s="177" t="s">
        <v>17937</v>
      </c>
      <c r="C2419" s="177" t="s">
        <v>17938</v>
      </c>
      <c r="D2419" s="177" t="s">
        <v>17939</v>
      </c>
      <c r="E2419" s="177" t="s">
        <v>7026</v>
      </c>
      <c r="F2419" s="177" t="s">
        <v>7027</v>
      </c>
      <c r="G2419" s="177" t="s">
        <v>7028</v>
      </c>
      <c r="H2419" s="177" t="s">
        <v>7027</v>
      </c>
      <c r="I2419" s="177" t="s">
        <v>6875</v>
      </c>
      <c r="J2419" s="177" t="s">
        <v>6875</v>
      </c>
      <c r="K2419" s="177" t="s">
        <v>6875</v>
      </c>
      <c r="L2419" s="177" t="s">
        <v>857</v>
      </c>
    </row>
    <row r="2420" spans="1:12" ht="78.75" x14ac:dyDescent="0.25">
      <c r="A2420" s="176" t="s">
        <v>6875</v>
      </c>
      <c r="B2420" s="176" t="s">
        <v>17940</v>
      </c>
      <c r="C2420" s="176" t="s">
        <v>17941</v>
      </c>
      <c r="D2420" s="176" t="s">
        <v>6875</v>
      </c>
      <c r="E2420" s="176" t="s">
        <v>7436</v>
      </c>
      <c r="F2420" s="176" t="s">
        <v>7437</v>
      </c>
      <c r="G2420" s="176" t="s">
        <v>6981</v>
      </c>
      <c r="H2420" s="176" t="s">
        <v>7437</v>
      </c>
      <c r="I2420" s="176" t="s">
        <v>6875</v>
      </c>
      <c r="J2420" s="176" t="s">
        <v>6875</v>
      </c>
      <c r="K2420" s="176" t="s">
        <v>6931</v>
      </c>
      <c r="L2420" s="176" t="s">
        <v>857</v>
      </c>
    </row>
    <row r="2421" spans="1:12" ht="90" x14ac:dyDescent="0.25">
      <c r="A2421" s="177" t="s">
        <v>6040</v>
      </c>
      <c r="B2421" s="177" t="s">
        <v>17942</v>
      </c>
      <c r="C2421" s="177" t="s">
        <v>17943</v>
      </c>
      <c r="D2421" s="177" t="s">
        <v>6285</v>
      </c>
      <c r="E2421" s="177" t="s">
        <v>17944</v>
      </c>
      <c r="F2421" s="177" t="s">
        <v>17945</v>
      </c>
      <c r="G2421" s="177" t="s">
        <v>6981</v>
      </c>
      <c r="H2421" s="177" t="s">
        <v>17945</v>
      </c>
      <c r="I2421" s="177" t="s">
        <v>6875</v>
      </c>
      <c r="J2421" s="177" t="s">
        <v>6875</v>
      </c>
      <c r="K2421" s="177" t="s">
        <v>6875</v>
      </c>
      <c r="L2421" s="177" t="s">
        <v>857</v>
      </c>
    </row>
    <row r="2422" spans="1:12" ht="78.75" x14ac:dyDescent="0.25">
      <c r="A2422" s="176" t="s">
        <v>17949</v>
      </c>
      <c r="B2422" s="176" t="s">
        <v>17946</v>
      </c>
      <c r="C2422" s="176" t="s">
        <v>17947</v>
      </c>
      <c r="D2422" s="176" t="s">
        <v>17948</v>
      </c>
      <c r="E2422" s="176" t="s">
        <v>17944</v>
      </c>
      <c r="F2422" s="176" t="s">
        <v>17945</v>
      </c>
      <c r="G2422" s="176" t="s">
        <v>6981</v>
      </c>
      <c r="H2422" s="176" t="s">
        <v>17945</v>
      </c>
      <c r="I2422" s="176" t="s">
        <v>6875</v>
      </c>
      <c r="J2422" s="176" t="s">
        <v>6875</v>
      </c>
      <c r="K2422" s="176" t="s">
        <v>6875</v>
      </c>
      <c r="L2422" s="176" t="s">
        <v>857</v>
      </c>
    </row>
    <row r="2423" spans="1:12" ht="67.5" x14ac:dyDescent="0.25">
      <c r="A2423" s="177" t="s">
        <v>6064</v>
      </c>
      <c r="B2423" s="177" t="s">
        <v>17950</v>
      </c>
      <c r="C2423" s="177" t="s">
        <v>17951</v>
      </c>
      <c r="D2423" s="177" t="s">
        <v>6310</v>
      </c>
      <c r="E2423" s="177" t="s">
        <v>17944</v>
      </c>
      <c r="F2423" s="177" t="s">
        <v>17945</v>
      </c>
      <c r="G2423" s="177" t="s">
        <v>6981</v>
      </c>
      <c r="H2423" s="177" t="s">
        <v>17945</v>
      </c>
      <c r="I2423" s="177" t="s">
        <v>6875</v>
      </c>
      <c r="J2423" s="177" t="s">
        <v>6875</v>
      </c>
      <c r="K2423" s="177" t="s">
        <v>6875</v>
      </c>
      <c r="L2423" s="177" t="s">
        <v>857</v>
      </c>
    </row>
    <row r="2424" spans="1:12" ht="22.5" x14ac:dyDescent="0.25">
      <c r="A2424" s="176" t="s">
        <v>6015</v>
      </c>
      <c r="B2424" s="176" t="s">
        <v>17952</v>
      </c>
      <c r="C2424" s="176" t="s">
        <v>17953</v>
      </c>
      <c r="D2424" s="176" t="s">
        <v>6260</v>
      </c>
      <c r="E2424" s="176" t="s">
        <v>15747</v>
      </c>
      <c r="F2424" s="176" t="s">
        <v>15748</v>
      </c>
      <c r="G2424" s="176" t="s">
        <v>6981</v>
      </c>
      <c r="H2424" s="176" t="s">
        <v>15748</v>
      </c>
      <c r="I2424" s="176" t="s">
        <v>6875</v>
      </c>
      <c r="J2424" s="176" t="s">
        <v>6875</v>
      </c>
      <c r="K2424" s="176" t="s">
        <v>10264</v>
      </c>
      <c r="L2424" s="176" t="s">
        <v>6977</v>
      </c>
    </row>
    <row r="2425" spans="1:12" ht="90" x14ac:dyDescent="0.25">
      <c r="A2425" s="177" t="s">
        <v>6875</v>
      </c>
      <c r="B2425" s="177" t="s">
        <v>17954</v>
      </c>
      <c r="C2425" s="177" t="s">
        <v>17955</v>
      </c>
      <c r="D2425" s="177" t="s">
        <v>6875</v>
      </c>
      <c r="E2425" s="177" t="s">
        <v>7436</v>
      </c>
      <c r="F2425" s="177" t="s">
        <v>7437</v>
      </c>
      <c r="G2425" s="177" t="s">
        <v>6981</v>
      </c>
      <c r="H2425" s="177" t="s">
        <v>7437</v>
      </c>
      <c r="I2425" s="177" t="s">
        <v>6875</v>
      </c>
      <c r="J2425" s="177" t="s">
        <v>6875</v>
      </c>
      <c r="K2425" s="177" t="s">
        <v>6931</v>
      </c>
      <c r="L2425" s="177" t="s">
        <v>857</v>
      </c>
    </row>
    <row r="2426" spans="1:12" ht="78.75" x14ac:dyDescent="0.25">
      <c r="A2426" s="176" t="s">
        <v>6875</v>
      </c>
      <c r="B2426" s="176" t="s">
        <v>17956</v>
      </c>
      <c r="C2426" s="176" t="s">
        <v>17957</v>
      </c>
      <c r="D2426" s="176" t="s">
        <v>6875</v>
      </c>
      <c r="E2426" s="176" t="s">
        <v>7436</v>
      </c>
      <c r="F2426" s="176" t="s">
        <v>7437</v>
      </c>
      <c r="G2426" s="176" t="s">
        <v>6981</v>
      </c>
      <c r="H2426" s="176" t="s">
        <v>7437</v>
      </c>
      <c r="I2426" s="176" t="s">
        <v>6875</v>
      </c>
      <c r="J2426" s="176" t="s">
        <v>6875</v>
      </c>
      <c r="K2426" s="176" t="s">
        <v>6931</v>
      </c>
      <c r="L2426" s="176" t="s">
        <v>857</v>
      </c>
    </row>
    <row r="2427" spans="1:12" ht="67.5" x14ac:dyDescent="0.25">
      <c r="A2427" s="177" t="s">
        <v>17961</v>
      </c>
      <c r="B2427" s="177" t="s">
        <v>17958</v>
      </c>
      <c r="C2427" s="177" t="s">
        <v>17959</v>
      </c>
      <c r="D2427" s="177" t="s">
        <v>17960</v>
      </c>
      <c r="E2427" s="177" t="s">
        <v>7436</v>
      </c>
      <c r="F2427" s="177" t="s">
        <v>7437</v>
      </c>
      <c r="G2427" s="177" t="s">
        <v>6981</v>
      </c>
      <c r="H2427" s="177" t="s">
        <v>7437</v>
      </c>
      <c r="I2427" s="177" t="s">
        <v>6875</v>
      </c>
      <c r="J2427" s="177" t="s">
        <v>6875</v>
      </c>
      <c r="K2427" s="177" t="s">
        <v>6875</v>
      </c>
      <c r="L2427" s="177" t="s">
        <v>857</v>
      </c>
    </row>
    <row r="2428" spans="1:12" ht="56.25" x14ac:dyDescent="0.25">
      <c r="A2428" s="176" t="s">
        <v>17965</v>
      </c>
      <c r="B2428" s="176" t="s">
        <v>17962</v>
      </c>
      <c r="C2428" s="176" t="s">
        <v>17963</v>
      </c>
      <c r="D2428" s="176" t="s">
        <v>17964</v>
      </c>
      <c r="E2428" s="176" t="s">
        <v>17966</v>
      </c>
      <c r="F2428" s="176" t="s">
        <v>17967</v>
      </c>
      <c r="G2428" s="176" t="s">
        <v>7002</v>
      </c>
      <c r="H2428" s="176" t="s">
        <v>17967</v>
      </c>
      <c r="I2428" s="176" t="s">
        <v>6875</v>
      </c>
      <c r="J2428" s="176" t="s">
        <v>6875</v>
      </c>
      <c r="K2428" s="176" t="s">
        <v>6875</v>
      </c>
      <c r="L2428" s="176" t="s">
        <v>857</v>
      </c>
    </row>
    <row r="2429" spans="1:12" ht="90" x14ac:dyDescent="0.25">
      <c r="A2429" s="177" t="s">
        <v>17971</v>
      </c>
      <c r="B2429" s="177" t="s">
        <v>17968</v>
      </c>
      <c r="C2429" s="177" t="s">
        <v>17969</v>
      </c>
      <c r="D2429" s="177" t="s">
        <v>17970</v>
      </c>
      <c r="E2429" s="177" t="s">
        <v>7589</v>
      </c>
      <c r="F2429" s="177" t="s">
        <v>7590</v>
      </c>
      <c r="G2429" s="177" t="s">
        <v>7591</v>
      </c>
      <c r="H2429" s="177" t="s">
        <v>7590</v>
      </c>
      <c r="I2429" s="177" t="s">
        <v>6875</v>
      </c>
      <c r="J2429" s="177" t="s">
        <v>6875</v>
      </c>
      <c r="K2429" s="177" t="s">
        <v>6875</v>
      </c>
      <c r="L2429" s="177" t="s">
        <v>857</v>
      </c>
    </row>
    <row r="2430" spans="1:12" ht="67.5" x14ac:dyDescent="0.25">
      <c r="A2430" s="176" t="s">
        <v>17975</v>
      </c>
      <c r="B2430" s="176" t="s">
        <v>17972</v>
      </c>
      <c r="C2430" s="176" t="s">
        <v>17973</v>
      </c>
      <c r="D2430" s="176" t="s">
        <v>17974</v>
      </c>
      <c r="E2430" s="176" t="s">
        <v>7039</v>
      </c>
      <c r="F2430" s="176" t="s">
        <v>7040</v>
      </c>
      <c r="G2430" s="176" t="s">
        <v>6875</v>
      </c>
      <c r="H2430" s="176" t="s">
        <v>7040</v>
      </c>
      <c r="I2430" s="176" t="s">
        <v>6875</v>
      </c>
      <c r="J2430" s="176" t="s">
        <v>6875</v>
      </c>
      <c r="K2430" s="176" t="s">
        <v>6875</v>
      </c>
      <c r="L2430" s="176" t="s">
        <v>857</v>
      </c>
    </row>
    <row r="2431" spans="1:12" ht="78.75" x14ac:dyDescent="0.25">
      <c r="A2431" s="177" t="s">
        <v>17979</v>
      </c>
      <c r="B2431" s="177" t="s">
        <v>17976</v>
      </c>
      <c r="C2431" s="177" t="s">
        <v>17977</v>
      </c>
      <c r="D2431" s="177" t="s">
        <v>17978</v>
      </c>
      <c r="E2431" s="177" t="s">
        <v>7589</v>
      </c>
      <c r="F2431" s="177" t="s">
        <v>7590</v>
      </c>
      <c r="G2431" s="177" t="s">
        <v>7591</v>
      </c>
      <c r="H2431" s="177" t="s">
        <v>7590</v>
      </c>
      <c r="I2431" s="177" t="s">
        <v>6875</v>
      </c>
      <c r="J2431" s="177" t="s">
        <v>6875</v>
      </c>
      <c r="K2431" s="177" t="s">
        <v>6875</v>
      </c>
      <c r="L2431" s="177" t="s">
        <v>6884</v>
      </c>
    </row>
    <row r="2432" spans="1:12" ht="67.5" x14ac:dyDescent="0.25">
      <c r="A2432" s="176" t="s">
        <v>6875</v>
      </c>
      <c r="B2432" s="176" t="s">
        <v>17980</v>
      </c>
      <c r="C2432" s="176" t="s">
        <v>17981</v>
      </c>
      <c r="D2432" s="176" t="s">
        <v>17982</v>
      </c>
      <c r="E2432" s="176" t="s">
        <v>7026</v>
      </c>
      <c r="F2432" s="176" t="s">
        <v>7027</v>
      </c>
      <c r="G2432" s="176" t="s">
        <v>7028</v>
      </c>
      <c r="H2432" s="176" t="s">
        <v>7027</v>
      </c>
      <c r="I2432" s="176" t="s">
        <v>6875</v>
      </c>
      <c r="J2432" s="176" t="s">
        <v>6875</v>
      </c>
      <c r="K2432" s="176" t="s">
        <v>6875</v>
      </c>
      <c r="L2432" s="176" t="s">
        <v>857</v>
      </c>
    </row>
    <row r="2433" spans="1:12" ht="67.5" x14ac:dyDescent="0.25">
      <c r="A2433" s="177" t="s">
        <v>17986</v>
      </c>
      <c r="B2433" s="177" t="s">
        <v>17983</v>
      </c>
      <c r="C2433" s="177" t="s">
        <v>17984</v>
      </c>
      <c r="D2433" s="177" t="s">
        <v>17985</v>
      </c>
      <c r="E2433" s="177" t="s">
        <v>8939</v>
      </c>
      <c r="F2433" s="177" t="s">
        <v>8940</v>
      </c>
      <c r="G2433" s="177" t="s">
        <v>7154</v>
      </c>
      <c r="H2433" s="177" t="s">
        <v>8940</v>
      </c>
      <c r="I2433" s="177" t="s">
        <v>6875</v>
      </c>
      <c r="J2433" s="177" t="s">
        <v>6875</v>
      </c>
      <c r="K2433" s="177" t="s">
        <v>6875</v>
      </c>
      <c r="L2433" s="177" t="s">
        <v>857</v>
      </c>
    </row>
    <row r="2434" spans="1:12" ht="90" x14ac:dyDescent="0.25">
      <c r="A2434" s="176" t="s">
        <v>6875</v>
      </c>
      <c r="B2434" s="176" t="s">
        <v>17987</v>
      </c>
      <c r="C2434" s="176" t="s">
        <v>17988</v>
      </c>
      <c r="D2434" s="176" t="s">
        <v>17989</v>
      </c>
      <c r="E2434" s="176" t="s">
        <v>7914</v>
      </c>
      <c r="F2434" s="176" t="s">
        <v>7915</v>
      </c>
      <c r="G2434" s="176" t="s">
        <v>7028</v>
      </c>
      <c r="H2434" s="176" t="s">
        <v>7915</v>
      </c>
      <c r="I2434" s="176" t="s">
        <v>6875</v>
      </c>
      <c r="J2434" s="176" t="s">
        <v>6875</v>
      </c>
      <c r="K2434" s="176" t="s">
        <v>6875</v>
      </c>
      <c r="L2434" s="176" t="s">
        <v>857</v>
      </c>
    </row>
    <row r="2435" spans="1:12" ht="78.75" x14ac:dyDescent="0.25">
      <c r="A2435" s="177" t="s">
        <v>17993</v>
      </c>
      <c r="B2435" s="177" t="s">
        <v>17990</v>
      </c>
      <c r="C2435" s="177" t="s">
        <v>17991</v>
      </c>
      <c r="D2435" s="177" t="s">
        <v>17992</v>
      </c>
      <c r="E2435" s="177" t="s">
        <v>7026</v>
      </c>
      <c r="F2435" s="177" t="s">
        <v>7027</v>
      </c>
      <c r="G2435" s="177" t="s">
        <v>7028</v>
      </c>
      <c r="H2435" s="177" t="s">
        <v>7027</v>
      </c>
      <c r="I2435" s="177" t="s">
        <v>6875</v>
      </c>
      <c r="J2435" s="177" t="s">
        <v>6875</v>
      </c>
      <c r="K2435" s="177" t="s">
        <v>6875</v>
      </c>
      <c r="L2435" s="177" t="s">
        <v>857</v>
      </c>
    </row>
    <row r="2436" spans="1:12" ht="123.75" x14ac:dyDescent="0.25">
      <c r="A2436" s="176" t="s">
        <v>17997</v>
      </c>
      <c r="B2436" s="176" t="s">
        <v>17994</v>
      </c>
      <c r="C2436" s="176" t="s">
        <v>17995</v>
      </c>
      <c r="D2436" s="176" t="s">
        <v>17996</v>
      </c>
      <c r="E2436" s="176" t="s">
        <v>7265</v>
      </c>
      <c r="F2436" s="176" t="s">
        <v>7266</v>
      </c>
      <c r="G2436" s="176" t="s">
        <v>7267</v>
      </c>
      <c r="H2436" s="176" t="s">
        <v>7268</v>
      </c>
      <c r="I2436" s="176" t="s">
        <v>6875</v>
      </c>
      <c r="J2436" s="176" t="s">
        <v>6875</v>
      </c>
      <c r="K2436" s="176" t="s">
        <v>6875</v>
      </c>
      <c r="L2436" s="176" t="s">
        <v>857</v>
      </c>
    </row>
    <row r="2437" spans="1:12" ht="90" x14ac:dyDescent="0.25">
      <c r="A2437" s="177" t="s">
        <v>18001</v>
      </c>
      <c r="B2437" s="177" t="s">
        <v>17998</v>
      </c>
      <c r="C2437" s="177" t="s">
        <v>17999</v>
      </c>
      <c r="D2437" s="177" t="s">
        <v>18000</v>
      </c>
      <c r="E2437" s="177" t="s">
        <v>9485</v>
      </c>
      <c r="F2437" s="177" t="s">
        <v>9486</v>
      </c>
      <c r="G2437" s="177" t="s">
        <v>7154</v>
      </c>
      <c r="H2437" s="177" t="s">
        <v>9486</v>
      </c>
      <c r="I2437" s="177" t="s">
        <v>6875</v>
      </c>
      <c r="J2437" s="177" t="s">
        <v>6875</v>
      </c>
      <c r="K2437" s="177" t="s">
        <v>6875</v>
      </c>
      <c r="L2437" s="177" t="s">
        <v>857</v>
      </c>
    </row>
    <row r="2438" spans="1:12" ht="101.25" x14ac:dyDescent="0.25">
      <c r="A2438" s="176" t="s">
        <v>18005</v>
      </c>
      <c r="B2438" s="176" t="s">
        <v>18002</v>
      </c>
      <c r="C2438" s="176" t="s">
        <v>18003</v>
      </c>
      <c r="D2438" s="176" t="s">
        <v>18004</v>
      </c>
      <c r="E2438" s="176" t="s">
        <v>8921</v>
      </c>
      <c r="F2438" s="176" t="s">
        <v>8922</v>
      </c>
      <c r="G2438" s="176" t="s">
        <v>6875</v>
      </c>
      <c r="H2438" s="176" t="s">
        <v>8922</v>
      </c>
      <c r="I2438" s="176" t="s">
        <v>6875</v>
      </c>
      <c r="J2438" s="176" t="s">
        <v>6875</v>
      </c>
      <c r="K2438" s="176" t="s">
        <v>6875</v>
      </c>
      <c r="L2438" s="176" t="s">
        <v>857</v>
      </c>
    </row>
    <row r="2439" spans="1:12" ht="409.5" x14ac:dyDescent="0.25">
      <c r="A2439" s="177" t="s">
        <v>6875</v>
      </c>
      <c r="B2439" s="177" t="s">
        <v>18006</v>
      </c>
      <c r="C2439" s="177" t="s">
        <v>18007</v>
      </c>
      <c r="D2439" s="177" t="s">
        <v>18008</v>
      </c>
      <c r="E2439" s="177" t="s">
        <v>9328</v>
      </c>
      <c r="F2439" s="177" t="s">
        <v>9329</v>
      </c>
      <c r="G2439" s="177" t="s">
        <v>7465</v>
      </c>
      <c r="H2439" s="177" t="s">
        <v>9329</v>
      </c>
      <c r="I2439" s="177" t="s">
        <v>6875</v>
      </c>
      <c r="J2439" s="177" t="s">
        <v>6875</v>
      </c>
      <c r="K2439" s="177" t="s">
        <v>6875</v>
      </c>
      <c r="L2439" s="177" t="s">
        <v>857</v>
      </c>
    </row>
    <row r="2440" spans="1:12" ht="409.5" x14ac:dyDescent="0.25">
      <c r="A2440" s="176" t="s">
        <v>18012</v>
      </c>
      <c r="B2440" s="176" t="s">
        <v>18009</v>
      </c>
      <c r="C2440" s="176" t="s">
        <v>18010</v>
      </c>
      <c r="D2440" s="176" t="s">
        <v>18011</v>
      </c>
      <c r="E2440" s="176" t="s">
        <v>7589</v>
      </c>
      <c r="F2440" s="176" t="s">
        <v>7590</v>
      </c>
      <c r="G2440" s="176" t="s">
        <v>7591</v>
      </c>
      <c r="H2440" s="176" t="s">
        <v>7590</v>
      </c>
      <c r="I2440" s="176" t="s">
        <v>6875</v>
      </c>
      <c r="J2440" s="176" t="s">
        <v>6875</v>
      </c>
      <c r="K2440" s="176" t="s">
        <v>6875</v>
      </c>
      <c r="L2440" s="176" t="s">
        <v>857</v>
      </c>
    </row>
    <row r="2441" spans="1:12" ht="67.5" x14ac:dyDescent="0.25">
      <c r="A2441" s="177" t="s">
        <v>6875</v>
      </c>
      <c r="B2441" s="177" t="s">
        <v>18013</v>
      </c>
      <c r="C2441" s="177" t="s">
        <v>18014</v>
      </c>
      <c r="D2441" s="177" t="s">
        <v>18015</v>
      </c>
      <c r="E2441" s="177" t="s">
        <v>7039</v>
      </c>
      <c r="F2441" s="177" t="s">
        <v>7040</v>
      </c>
      <c r="G2441" s="177" t="s">
        <v>6875</v>
      </c>
      <c r="H2441" s="177" t="s">
        <v>7040</v>
      </c>
      <c r="I2441" s="177" t="s">
        <v>6875</v>
      </c>
      <c r="J2441" s="177" t="s">
        <v>6875</v>
      </c>
      <c r="K2441" s="177" t="s">
        <v>6875</v>
      </c>
      <c r="L2441" s="177" t="s">
        <v>857</v>
      </c>
    </row>
    <row r="2442" spans="1:12" ht="67.5" x14ac:dyDescent="0.25">
      <c r="A2442" s="176" t="s">
        <v>18019</v>
      </c>
      <c r="B2442" s="176" t="s">
        <v>18016</v>
      </c>
      <c r="C2442" s="176" t="s">
        <v>18017</v>
      </c>
      <c r="D2442" s="176" t="s">
        <v>18018</v>
      </c>
      <c r="E2442" s="176" t="s">
        <v>18020</v>
      </c>
      <c r="F2442" s="176" t="s">
        <v>18021</v>
      </c>
      <c r="G2442" s="176" t="s">
        <v>6929</v>
      </c>
      <c r="H2442" s="176" t="s">
        <v>18022</v>
      </c>
      <c r="I2442" s="176" t="s">
        <v>6875</v>
      </c>
      <c r="J2442" s="176" t="s">
        <v>6875</v>
      </c>
      <c r="K2442" s="176" t="s">
        <v>6875</v>
      </c>
      <c r="L2442" s="176" t="s">
        <v>857</v>
      </c>
    </row>
    <row r="2443" spans="1:12" ht="112.5" x14ac:dyDescent="0.25">
      <c r="A2443" s="177" t="s">
        <v>18026</v>
      </c>
      <c r="B2443" s="177" t="s">
        <v>18023</v>
      </c>
      <c r="C2443" s="177" t="s">
        <v>18024</v>
      </c>
      <c r="D2443" s="177" t="s">
        <v>18025</v>
      </c>
      <c r="E2443" s="177" t="s">
        <v>7039</v>
      </c>
      <c r="F2443" s="177" t="s">
        <v>7040</v>
      </c>
      <c r="G2443" s="177" t="s">
        <v>6875</v>
      </c>
      <c r="H2443" s="177" t="s">
        <v>7040</v>
      </c>
      <c r="I2443" s="177" t="s">
        <v>6875</v>
      </c>
      <c r="J2443" s="177" t="s">
        <v>6875</v>
      </c>
      <c r="K2443" s="177" t="s">
        <v>6875</v>
      </c>
      <c r="L2443" s="177" t="s">
        <v>857</v>
      </c>
    </row>
    <row r="2444" spans="1:12" ht="112.5" x14ac:dyDescent="0.25">
      <c r="A2444" s="176" t="s">
        <v>18030</v>
      </c>
      <c r="B2444" s="176" t="s">
        <v>18027</v>
      </c>
      <c r="C2444" s="176" t="s">
        <v>18028</v>
      </c>
      <c r="D2444" s="176" t="s">
        <v>18029</v>
      </c>
      <c r="E2444" s="176" t="s">
        <v>7039</v>
      </c>
      <c r="F2444" s="176" t="s">
        <v>7040</v>
      </c>
      <c r="G2444" s="176" t="s">
        <v>6875</v>
      </c>
      <c r="H2444" s="176" t="s">
        <v>7040</v>
      </c>
      <c r="I2444" s="176" t="s">
        <v>6875</v>
      </c>
      <c r="J2444" s="176" t="s">
        <v>6875</v>
      </c>
      <c r="K2444" s="176" t="s">
        <v>6875</v>
      </c>
      <c r="L2444" s="176" t="s">
        <v>857</v>
      </c>
    </row>
    <row r="2445" spans="1:12" ht="135" x14ac:dyDescent="0.25">
      <c r="A2445" s="177" t="s">
        <v>18034</v>
      </c>
      <c r="B2445" s="177" t="s">
        <v>18031</v>
      </c>
      <c r="C2445" s="177" t="s">
        <v>18032</v>
      </c>
      <c r="D2445" s="177" t="s">
        <v>18033</v>
      </c>
      <c r="E2445" s="177" t="s">
        <v>8193</v>
      </c>
      <c r="F2445" s="177" t="s">
        <v>8194</v>
      </c>
      <c r="G2445" s="177" t="s">
        <v>8091</v>
      </c>
      <c r="H2445" s="177" t="s">
        <v>8194</v>
      </c>
      <c r="I2445" s="177" t="s">
        <v>6875</v>
      </c>
      <c r="J2445" s="177" t="s">
        <v>6875</v>
      </c>
      <c r="K2445" s="177" t="s">
        <v>6875</v>
      </c>
      <c r="L2445" s="177" t="s">
        <v>857</v>
      </c>
    </row>
    <row r="2446" spans="1:12" ht="409.5" x14ac:dyDescent="0.25">
      <c r="A2446" s="176" t="s">
        <v>1083</v>
      </c>
      <c r="B2446" s="176" t="s">
        <v>18035</v>
      </c>
      <c r="C2446" s="176" t="s">
        <v>18036</v>
      </c>
      <c r="D2446" s="176" t="s">
        <v>18037</v>
      </c>
      <c r="E2446" s="176" t="s">
        <v>9328</v>
      </c>
      <c r="F2446" s="176" t="s">
        <v>9329</v>
      </c>
      <c r="G2446" s="176" t="s">
        <v>7465</v>
      </c>
      <c r="H2446" s="176" t="s">
        <v>9329</v>
      </c>
      <c r="I2446" s="176" t="s">
        <v>6875</v>
      </c>
      <c r="J2446" s="176" t="s">
        <v>6875</v>
      </c>
      <c r="K2446" s="176" t="s">
        <v>6875</v>
      </c>
      <c r="L2446" s="176" t="s">
        <v>6917</v>
      </c>
    </row>
    <row r="2447" spans="1:12" ht="67.5" x14ac:dyDescent="0.25">
      <c r="A2447" s="177" t="s">
        <v>18041</v>
      </c>
      <c r="B2447" s="177" t="s">
        <v>18038</v>
      </c>
      <c r="C2447" s="177" t="s">
        <v>18039</v>
      </c>
      <c r="D2447" s="177" t="s">
        <v>18040</v>
      </c>
      <c r="E2447" s="177" t="s">
        <v>7265</v>
      </c>
      <c r="F2447" s="177" t="s">
        <v>7266</v>
      </c>
      <c r="G2447" s="177" t="s">
        <v>7267</v>
      </c>
      <c r="H2447" s="177" t="s">
        <v>7268</v>
      </c>
      <c r="I2447" s="177" t="s">
        <v>6875</v>
      </c>
      <c r="J2447" s="177" t="s">
        <v>6875</v>
      </c>
      <c r="K2447" s="177" t="s">
        <v>6875</v>
      </c>
      <c r="L2447" s="177" t="s">
        <v>857</v>
      </c>
    </row>
    <row r="2448" spans="1:12" ht="78.75" x14ac:dyDescent="0.25">
      <c r="A2448" s="176" t="s">
        <v>6875</v>
      </c>
      <c r="B2448" s="176" t="s">
        <v>18042</v>
      </c>
      <c r="C2448" s="176" t="s">
        <v>18043</v>
      </c>
      <c r="D2448" s="176" t="s">
        <v>18044</v>
      </c>
      <c r="E2448" s="176" t="s">
        <v>8921</v>
      </c>
      <c r="F2448" s="176" t="s">
        <v>8922</v>
      </c>
      <c r="G2448" s="176" t="s">
        <v>6875</v>
      </c>
      <c r="H2448" s="176" t="s">
        <v>8922</v>
      </c>
      <c r="I2448" s="176" t="s">
        <v>6875</v>
      </c>
      <c r="J2448" s="176" t="s">
        <v>6875</v>
      </c>
      <c r="K2448" s="176" t="s">
        <v>6875</v>
      </c>
      <c r="L2448" s="176" t="s">
        <v>857</v>
      </c>
    </row>
    <row r="2449" spans="1:12" ht="33.75" x14ac:dyDescent="0.25">
      <c r="A2449" s="177" t="s">
        <v>18048</v>
      </c>
      <c r="B2449" s="177" t="s">
        <v>18045</v>
      </c>
      <c r="C2449" s="177" t="s">
        <v>18046</v>
      </c>
      <c r="D2449" s="177" t="s">
        <v>18047</v>
      </c>
      <c r="E2449" s="177" t="s">
        <v>8209</v>
      </c>
      <c r="F2449" s="177" t="s">
        <v>8210</v>
      </c>
      <c r="G2449" s="177" t="s">
        <v>7028</v>
      </c>
      <c r="H2449" s="177" t="s">
        <v>8210</v>
      </c>
      <c r="I2449" s="177" t="s">
        <v>6875</v>
      </c>
      <c r="J2449" s="177" t="s">
        <v>6875</v>
      </c>
      <c r="K2449" s="177" t="s">
        <v>6875</v>
      </c>
      <c r="L2449" s="177" t="s">
        <v>857</v>
      </c>
    </row>
    <row r="2450" spans="1:12" ht="56.25" x14ac:dyDescent="0.25">
      <c r="A2450" s="176" t="s">
        <v>18052</v>
      </c>
      <c r="B2450" s="176" t="s">
        <v>18049</v>
      </c>
      <c r="C2450" s="176" t="s">
        <v>18050</v>
      </c>
      <c r="D2450" s="176" t="s">
        <v>18051</v>
      </c>
      <c r="E2450" s="176" t="s">
        <v>13224</v>
      </c>
      <c r="F2450" s="176" t="s">
        <v>13225</v>
      </c>
      <c r="G2450" s="176" t="s">
        <v>7577</v>
      </c>
      <c r="H2450" s="176" t="s">
        <v>13225</v>
      </c>
      <c r="I2450" s="176" t="s">
        <v>6875</v>
      </c>
      <c r="J2450" s="176" t="s">
        <v>6875</v>
      </c>
      <c r="K2450" s="176" t="s">
        <v>6875</v>
      </c>
      <c r="L2450" s="176" t="s">
        <v>857</v>
      </c>
    </row>
    <row r="2451" spans="1:12" ht="56.25" x14ac:dyDescent="0.25">
      <c r="A2451" s="177" t="s">
        <v>18056</v>
      </c>
      <c r="B2451" s="177" t="s">
        <v>18053</v>
      </c>
      <c r="C2451" s="177" t="s">
        <v>18054</v>
      </c>
      <c r="D2451" s="177" t="s">
        <v>18055</v>
      </c>
      <c r="E2451" s="177" t="s">
        <v>18057</v>
      </c>
      <c r="F2451" s="177" t="s">
        <v>18058</v>
      </c>
      <c r="G2451" s="177" t="s">
        <v>7577</v>
      </c>
      <c r="H2451" s="177" t="s">
        <v>18058</v>
      </c>
      <c r="I2451" s="177" t="s">
        <v>6875</v>
      </c>
      <c r="J2451" s="177" t="s">
        <v>6875</v>
      </c>
      <c r="K2451" s="177" t="s">
        <v>6875</v>
      </c>
      <c r="L2451" s="177" t="s">
        <v>857</v>
      </c>
    </row>
    <row r="2452" spans="1:12" ht="67.5" x14ac:dyDescent="0.25">
      <c r="A2452" s="176" t="s">
        <v>18062</v>
      </c>
      <c r="B2452" s="176" t="s">
        <v>18059</v>
      </c>
      <c r="C2452" s="176" t="s">
        <v>18060</v>
      </c>
      <c r="D2452" s="176" t="s">
        <v>18061</v>
      </c>
      <c r="E2452" s="176" t="s">
        <v>18063</v>
      </c>
      <c r="F2452" s="176" t="s">
        <v>18064</v>
      </c>
      <c r="G2452" s="176" t="s">
        <v>8091</v>
      </c>
      <c r="H2452" s="176" t="s">
        <v>18064</v>
      </c>
      <c r="I2452" s="176" t="s">
        <v>6875</v>
      </c>
      <c r="J2452" s="176" t="s">
        <v>6875</v>
      </c>
      <c r="K2452" s="176" t="s">
        <v>6875</v>
      </c>
      <c r="L2452" s="176" t="s">
        <v>857</v>
      </c>
    </row>
    <row r="2453" spans="1:12" ht="90" x14ac:dyDescent="0.25">
      <c r="A2453" s="177" t="s">
        <v>18068</v>
      </c>
      <c r="B2453" s="177" t="s">
        <v>18065</v>
      </c>
      <c r="C2453" s="177" t="s">
        <v>18066</v>
      </c>
      <c r="D2453" s="177" t="s">
        <v>18067</v>
      </c>
      <c r="E2453" s="177" t="s">
        <v>18069</v>
      </c>
      <c r="F2453" s="177" t="s">
        <v>18070</v>
      </c>
      <c r="G2453" s="177" t="s">
        <v>7750</v>
      </c>
      <c r="H2453" s="177" t="s">
        <v>18070</v>
      </c>
      <c r="I2453" s="177" t="s">
        <v>6875</v>
      </c>
      <c r="J2453" s="177" t="s">
        <v>6875</v>
      </c>
      <c r="K2453" s="177" t="s">
        <v>6875</v>
      </c>
      <c r="L2453" s="177" t="s">
        <v>857</v>
      </c>
    </row>
    <row r="2454" spans="1:12" ht="168.75" x14ac:dyDescent="0.25">
      <c r="A2454" s="176" t="s">
        <v>18074</v>
      </c>
      <c r="B2454" s="176" t="s">
        <v>18071</v>
      </c>
      <c r="C2454" s="176" t="s">
        <v>18072</v>
      </c>
      <c r="D2454" s="176" t="s">
        <v>18073</v>
      </c>
      <c r="E2454" s="176" t="s">
        <v>9035</v>
      </c>
      <c r="F2454" s="176" t="s">
        <v>9036</v>
      </c>
      <c r="G2454" s="176" t="s">
        <v>7035</v>
      </c>
      <c r="H2454" s="176" t="s">
        <v>9036</v>
      </c>
      <c r="I2454" s="176" t="s">
        <v>6875</v>
      </c>
      <c r="J2454" s="176" t="s">
        <v>6875</v>
      </c>
      <c r="K2454" s="176" t="s">
        <v>6875</v>
      </c>
      <c r="L2454" s="176" t="s">
        <v>857</v>
      </c>
    </row>
    <row r="2455" spans="1:12" ht="409.5" x14ac:dyDescent="0.25">
      <c r="A2455" s="177" t="s">
        <v>18078</v>
      </c>
      <c r="B2455" s="177" t="s">
        <v>18075</v>
      </c>
      <c r="C2455" s="177" t="s">
        <v>18076</v>
      </c>
      <c r="D2455" s="177" t="s">
        <v>18077</v>
      </c>
      <c r="E2455" s="177" t="s">
        <v>7463</v>
      </c>
      <c r="F2455" s="177" t="s">
        <v>7464</v>
      </c>
      <c r="G2455" s="177" t="s">
        <v>7465</v>
      </c>
      <c r="H2455" s="177" t="s">
        <v>7464</v>
      </c>
      <c r="I2455" s="177" t="s">
        <v>6875</v>
      </c>
      <c r="J2455" s="177" t="s">
        <v>6875</v>
      </c>
      <c r="K2455" s="177" t="s">
        <v>6875</v>
      </c>
      <c r="L2455" s="177" t="s">
        <v>857</v>
      </c>
    </row>
    <row r="2456" spans="1:12" ht="112.5" x14ac:dyDescent="0.25">
      <c r="A2456" s="176" t="s">
        <v>6875</v>
      </c>
      <c r="B2456" s="176" t="s">
        <v>18079</v>
      </c>
      <c r="C2456" s="176" t="s">
        <v>18080</v>
      </c>
      <c r="D2456" s="176" t="s">
        <v>18081</v>
      </c>
      <c r="E2456" s="176" t="s">
        <v>7763</v>
      </c>
      <c r="F2456" s="176" t="s">
        <v>7764</v>
      </c>
      <c r="G2456" s="176" t="s">
        <v>7035</v>
      </c>
      <c r="H2456" s="176" t="s">
        <v>7764</v>
      </c>
      <c r="I2456" s="176" t="s">
        <v>6875</v>
      </c>
      <c r="J2456" s="176" t="s">
        <v>6875</v>
      </c>
      <c r="K2456" s="176" t="s">
        <v>6875</v>
      </c>
      <c r="L2456" s="176" t="s">
        <v>857</v>
      </c>
    </row>
    <row r="2457" spans="1:12" ht="180" x14ac:dyDescent="0.25">
      <c r="A2457" s="177" t="s">
        <v>6875</v>
      </c>
      <c r="B2457" s="177" t="s">
        <v>18082</v>
      </c>
      <c r="C2457" s="177" t="s">
        <v>18083</v>
      </c>
      <c r="D2457" s="177" t="s">
        <v>18084</v>
      </c>
      <c r="E2457" s="177" t="s">
        <v>16129</v>
      </c>
      <c r="F2457" s="177" t="s">
        <v>16130</v>
      </c>
      <c r="G2457" s="177" t="s">
        <v>7465</v>
      </c>
      <c r="H2457" s="177" t="s">
        <v>16130</v>
      </c>
      <c r="I2457" s="177" t="s">
        <v>6875</v>
      </c>
      <c r="J2457" s="177" t="s">
        <v>6875</v>
      </c>
      <c r="K2457" s="177" t="s">
        <v>6875</v>
      </c>
      <c r="L2457" s="177" t="s">
        <v>857</v>
      </c>
    </row>
    <row r="2458" spans="1:12" ht="123.75" x14ac:dyDescent="0.25">
      <c r="A2458" s="176" t="s">
        <v>18088</v>
      </c>
      <c r="B2458" s="176" t="s">
        <v>18085</v>
      </c>
      <c r="C2458" s="176" t="s">
        <v>18086</v>
      </c>
      <c r="D2458" s="176" t="s">
        <v>18087</v>
      </c>
      <c r="E2458" s="176" t="s">
        <v>7436</v>
      </c>
      <c r="F2458" s="176" t="s">
        <v>7437</v>
      </c>
      <c r="G2458" s="176" t="s">
        <v>6981</v>
      </c>
      <c r="H2458" s="176" t="s">
        <v>7437</v>
      </c>
      <c r="I2458" s="176" t="s">
        <v>6875</v>
      </c>
      <c r="J2458" s="176" t="s">
        <v>6875</v>
      </c>
      <c r="K2458" s="176" t="s">
        <v>6875</v>
      </c>
      <c r="L2458" s="176" t="s">
        <v>857</v>
      </c>
    </row>
    <row r="2459" spans="1:12" ht="56.25" x14ac:dyDescent="0.25">
      <c r="A2459" s="177" t="s">
        <v>18092</v>
      </c>
      <c r="B2459" s="177" t="s">
        <v>18089</v>
      </c>
      <c r="C2459" s="177" t="s">
        <v>18090</v>
      </c>
      <c r="D2459" s="177" t="s">
        <v>18091</v>
      </c>
      <c r="E2459" s="177" t="s">
        <v>18093</v>
      </c>
      <c r="F2459" s="177" t="s">
        <v>18094</v>
      </c>
      <c r="G2459" s="177" t="s">
        <v>7097</v>
      </c>
      <c r="H2459" s="177" t="s">
        <v>18095</v>
      </c>
      <c r="I2459" s="177" t="s">
        <v>6875</v>
      </c>
      <c r="J2459" s="177" t="s">
        <v>6875</v>
      </c>
      <c r="K2459" s="177" t="s">
        <v>6875</v>
      </c>
      <c r="L2459" s="177" t="s">
        <v>857</v>
      </c>
    </row>
    <row r="2460" spans="1:12" ht="78.75" x14ac:dyDescent="0.25">
      <c r="A2460" s="176" t="s">
        <v>18099</v>
      </c>
      <c r="B2460" s="176" t="s">
        <v>18096</v>
      </c>
      <c r="C2460" s="176" t="s">
        <v>18097</v>
      </c>
      <c r="D2460" s="176" t="s">
        <v>18098</v>
      </c>
      <c r="E2460" s="176" t="s">
        <v>18100</v>
      </c>
      <c r="F2460" s="176" t="s">
        <v>18101</v>
      </c>
      <c r="G2460" s="176" t="s">
        <v>7097</v>
      </c>
      <c r="H2460" s="176" t="s">
        <v>18102</v>
      </c>
      <c r="I2460" s="176" t="s">
        <v>6875</v>
      </c>
      <c r="J2460" s="176" t="s">
        <v>6875</v>
      </c>
      <c r="K2460" s="176" t="s">
        <v>6875</v>
      </c>
      <c r="L2460" s="176" t="s">
        <v>857</v>
      </c>
    </row>
    <row r="2461" spans="1:12" ht="90" x14ac:dyDescent="0.25">
      <c r="A2461" s="177" t="s">
        <v>18106</v>
      </c>
      <c r="B2461" s="177" t="s">
        <v>18103</v>
      </c>
      <c r="C2461" s="177" t="s">
        <v>18104</v>
      </c>
      <c r="D2461" s="177" t="s">
        <v>18105</v>
      </c>
      <c r="E2461" s="177" t="s">
        <v>9485</v>
      </c>
      <c r="F2461" s="177" t="s">
        <v>9486</v>
      </c>
      <c r="G2461" s="177" t="s">
        <v>7154</v>
      </c>
      <c r="H2461" s="177" t="s">
        <v>9486</v>
      </c>
      <c r="I2461" s="177" t="s">
        <v>6875</v>
      </c>
      <c r="J2461" s="177" t="s">
        <v>6875</v>
      </c>
      <c r="K2461" s="177" t="s">
        <v>6875</v>
      </c>
      <c r="L2461" s="177" t="s">
        <v>857</v>
      </c>
    </row>
    <row r="2462" spans="1:12" ht="225" x14ac:dyDescent="0.25">
      <c r="A2462" s="176" t="s">
        <v>1083</v>
      </c>
      <c r="B2462" s="176" t="s">
        <v>18107</v>
      </c>
      <c r="C2462" s="176" t="s">
        <v>18108</v>
      </c>
      <c r="D2462" s="176" t="s">
        <v>18109</v>
      </c>
      <c r="E2462" s="176" t="s">
        <v>7403</v>
      </c>
      <c r="F2462" s="176" t="s">
        <v>7404</v>
      </c>
      <c r="G2462" s="176" t="s">
        <v>7028</v>
      </c>
      <c r="H2462" s="176" t="s">
        <v>7404</v>
      </c>
      <c r="I2462" s="176" t="s">
        <v>6875</v>
      </c>
      <c r="J2462" s="176" t="s">
        <v>6875</v>
      </c>
      <c r="K2462" s="176" t="s">
        <v>6875</v>
      </c>
      <c r="L2462" s="176" t="s">
        <v>6884</v>
      </c>
    </row>
    <row r="2463" spans="1:12" ht="112.5" x14ac:dyDescent="0.25">
      <c r="A2463" s="177" t="s">
        <v>18113</v>
      </c>
      <c r="B2463" s="177" t="s">
        <v>18110</v>
      </c>
      <c r="C2463" s="177" t="s">
        <v>18111</v>
      </c>
      <c r="D2463" s="177" t="s">
        <v>18112</v>
      </c>
      <c r="E2463" s="177" t="s">
        <v>7589</v>
      </c>
      <c r="F2463" s="177" t="s">
        <v>7590</v>
      </c>
      <c r="G2463" s="177" t="s">
        <v>7591</v>
      </c>
      <c r="H2463" s="177" t="s">
        <v>7590</v>
      </c>
      <c r="I2463" s="177" t="s">
        <v>6875</v>
      </c>
      <c r="J2463" s="177" t="s">
        <v>6875</v>
      </c>
      <c r="K2463" s="177" t="s">
        <v>6875</v>
      </c>
      <c r="L2463" s="177" t="s">
        <v>857</v>
      </c>
    </row>
    <row r="2464" spans="1:12" ht="90" x14ac:dyDescent="0.25">
      <c r="A2464" s="176" t="s">
        <v>6875</v>
      </c>
      <c r="B2464" s="176" t="s">
        <v>18114</v>
      </c>
      <c r="C2464" s="176" t="s">
        <v>18115</v>
      </c>
      <c r="D2464" s="176" t="s">
        <v>18116</v>
      </c>
      <c r="E2464" s="176" t="s">
        <v>7589</v>
      </c>
      <c r="F2464" s="176" t="s">
        <v>7590</v>
      </c>
      <c r="G2464" s="176" t="s">
        <v>7591</v>
      </c>
      <c r="H2464" s="176" t="s">
        <v>7590</v>
      </c>
      <c r="I2464" s="176" t="s">
        <v>6875</v>
      </c>
      <c r="J2464" s="176" t="s">
        <v>6875</v>
      </c>
      <c r="K2464" s="176" t="s">
        <v>6875</v>
      </c>
      <c r="L2464" s="176" t="s">
        <v>857</v>
      </c>
    </row>
    <row r="2465" spans="1:12" ht="180" x14ac:dyDescent="0.25">
      <c r="A2465" s="177" t="s">
        <v>6875</v>
      </c>
      <c r="B2465" s="177" t="s">
        <v>18117</v>
      </c>
      <c r="C2465" s="177" t="s">
        <v>18118</v>
      </c>
      <c r="D2465" s="177" t="s">
        <v>18119</v>
      </c>
      <c r="E2465" s="177" t="s">
        <v>6992</v>
      </c>
      <c r="F2465" s="177" t="s">
        <v>6993</v>
      </c>
      <c r="G2465" s="177" t="s">
        <v>6994</v>
      </c>
      <c r="H2465" s="177" t="s">
        <v>6995</v>
      </c>
      <c r="I2465" s="177" t="s">
        <v>6875</v>
      </c>
      <c r="J2465" s="177" t="s">
        <v>6875</v>
      </c>
      <c r="K2465" s="177" t="s">
        <v>6875</v>
      </c>
      <c r="L2465" s="177" t="s">
        <v>857</v>
      </c>
    </row>
    <row r="2466" spans="1:12" ht="78.75" x14ac:dyDescent="0.25">
      <c r="A2466" s="176" t="s">
        <v>18123</v>
      </c>
      <c r="B2466" s="176" t="s">
        <v>18120</v>
      </c>
      <c r="C2466" s="176" t="s">
        <v>18121</v>
      </c>
      <c r="D2466" s="176" t="s">
        <v>18122</v>
      </c>
      <c r="E2466" s="176" t="s">
        <v>18124</v>
      </c>
      <c r="F2466" s="176" t="s">
        <v>18125</v>
      </c>
      <c r="G2466" s="176" t="s">
        <v>7130</v>
      </c>
      <c r="H2466" s="176" t="s">
        <v>18125</v>
      </c>
      <c r="I2466" s="176" t="s">
        <v>6875</v>
      </c>
      <c r="J2466" s="176" t="s">
        <v>6875</v>
      </c>
      <c r="K2466" s="176" t="s">
        <v>6875</v>
      </c>
      <c r="L2466" s="176" t="s">
        <v>857</v>
      </c>
    </row>
    <row r="2467" spans="1:12" ht="67.5" x14ac:dyDescent="0.25">
      <c r="A2467" s="177" t="s">
        <v>18129</v>
      </c>
      <c r="B2467" s="177" t="s">
        <v>18126</v>
      </c>
      <c r="C2467" s="177" t="s">
        <v>18127</v>
      </c>
      <c r="D2467" s="177" t="s">
        <v>18128</v>
      </c>
      <c r="E2467" s="177" t="s">
        <v>9851</v>
      </c>
      <c r="F2467" s="177" t="s">
        <v>12507</v>
      </c>
      <c r="G2467" s="177" t="s">
        <v>7154</v>
      </c>
      <c r="H2467" s="177" t="s">
        <v>12507</v>
      </c>
      <c r="I2467" s="177" t="s">
        <v>6875</v>
      </c>
      <c r="J2467" s="177" t="s">
        <v>6875</v>
      </c>
      <c r="K2467" s="177" t="s">
        <v>6875</v>
      </c>
      <c r="L2467" s="177" t="s">
        <v>857</v>
      </c>
    </row>
    <row r="2468" spans="1:12" ht="56.25" x14ac:dyDescent="0.25">
      <c r="A2468" s="176" t="s">
        <v>18133</v>
      </c>
      <c r="B2468" s="176" t="s">
        <v>18130</v>
      </c>
      <c r="C2468" s="176" t="s">
        <v>18131</v>
      </c>
      <c r="D2468" s="176" t="s">
        <v>18132</v>
      </c>
      <c r="E2468" s="176" t="s">
        <v>7039</v>
      </c>
      <c r="F2468" s="176" t="s">
        <v>7040</v>
      </c>
      <c r="G2468" s="176" t="s">
        <v>6875</v>
      </c>
      <c r="H2468" s="176" t="s">
        <v>7040</v>
      </c>
      <c r="I2468" s="176" t="s">
        <v>6875</v>
      </c>
      <c r="J2468" s="176" t="s">
        <v>6875</v>
      </c>
      <c r="K2468" s="176" t="s">
        <v>6875</v>
      </c>
      <c r="L2468" s="176" t="s">
        <v>857</v>
      </c>
    </row>
    <row r="2469" spans="1:12" ht="225" x14ac:dyDescent="0.25">
      <c r="A2469" s="177" t="s">
        <v>6875</v>
      </c>
      <c r="B2469" s="177" t="s">
        <v>18134</v>
      </c>
      <c r="C2469" s="177" t="s">
        <v>18135</v>
      </c>
      <c r="D2469" s="177" t="s">
        <v>18136</v>
      </c>
      <c r="E2469" s="177" t="s">
        <v>7026</v>
      </c>
      <c r="F2469" s="177" t="s">
        <v>7027</v>
      </c>
      <c r="G2469" s="177" t="s">
        <v>7028</v>
      </c>
      <c r="H2469" s="177" t="s">
        <v>7027</v>
      </c>
      <c r="I2469" s="177" t="s">
        <v>6875</v>
      </c>
      <c r="J2469" s="177" t="s">
        <v>6875</v>
      </c>
      <c r="K2469" s="177" t="s">
        <v>6875</v>
      </c>
      <c r="L2469" s="177" t="s">
        <v>857</v>
      </c>
    </row>
    <row r="2470" spans="1:12" ht="247.5" x14ac:dyDescent="0.25">
      <c r="A2470" s="176" t="s">
        <v>6875</v>
      </c>
      <c r="B2470" s="176" t="s">
        <v>18137</v>
      </c>
      <c r="C2470" s="176" t="s">
        <v>18138</v>
      </c>
      <c r="D2470" s="176" t="s">
        <v>18139</v>
      </c>
      <c r="E2470" s="176" t="s">
        <v>8061</v>
      </c>
      <c r="F2470" s="176" t="s">
        <v>8062</v>
      </c>
      <c r="G2470" s="176" t="s">
        <v>7618</v>
      </c>
      <c r="H2470" s="176" t="s">
        <v>8062</v>
      </c>
      <c r="I2470" s="176" t="s">
        <v>6875</v>
      </c>
      <c r="J2470" s="176" t="s">
        <v>6875</v>
      </c>
      <c r="K2470" s="176" t="s">
        <v>6875</v>
      </c>
      <c r="L2470" s="176" t="s">
        <v>857</v>
      </c>
    </row>
    <row r="2471" spans="1:12" ht="45" x14ac:dyDescent="0.25">
      <c r="A2471" s="177" t="s">
        <v>18143</v>
      </c>
      <c r="B2471" s="177" t="s">
        <v>18140</v>
      </c>
      <c r="C2471" s="177" t="s">
        <v>18141</v>
      </c>
      <c r="D2471" s="177" t="s">
        <v>18142</v>
      </c>
      <c r="E2471" s="177" t="s">
        <v>7265</v>
      </c>
      <c r="F2471" s="177" t="s">
        <v>7266</v>
      </c>
      <c r="G2471" s="177" t="s">
        <v>7267</v>
      </c>
      <c r="H2471" s="177" t="s">
        <v>7268</v>
      </c>
      <c r="I2471" s="177" t="s">
        <v>6875</v>
      </c>
      <c r="J2471" s="177" t="s">
        <v>6875</v>
      </c>
      <c r="K2471" s="177" t="s">
        <v>6875</v>
      </c>
      <c r="L2471" s="177" t="s">
        <v>857</v>
      </c>
    </row>
    <row r="2472" spans="1:12" ht="123.75" x14ac:dyDescent="0.25">
      <c r="A2472" s="176" t="s">
        <v>18147</v>
      </c>
      <c r="B2472" s="176" t="s">
        <v>18144</v>
      </c>
      <c r="C2472" s="176" t="s">
        <v>18145</v>
      </c>
      <c r="D2472" s="176" t="s">
        <v>18146</v>
      </c>
      <c r="E2472" s="176" t="s">
        <v>8209</v>
      </c>
      <c r="F2472" s="176" t="s">
        <v>8210</v>
      </c>
      <c r="G2472" s="176" t="s">
        <v>7028</v>
      </c>
      <c r="H2472" s="176" t="s">
        <v>8210</v>
      </c>
      <c r="I2472" s="176" t="s">
        <v>6875</v>
      </c>
      <c r="J2472" s="176" t="s">
        <v>6875</v>
      </c>
      <c r="K2472" s="176" t="s">
        <v>6875</v>
      </c>
      <c r="L2472" s="176" t="s">
        <v>857</v>
      </c>
    </row>
    <row r="2473" spans="1:12" ht="123.75" x14ac:dyDescent="0.25">
      <c r="A2473" s="177" t="s">
        <v>18151</v>
      </c>
      <c r="B2473" s="177" t="s">
        <v>18148</v>
      </c>
      <c r="C2473" s="177" t="s">
        <v>18149</v>
      </c>
      <c r="D2473" s="177" t="s">
        <v>18150</v>
      </c>
      <c r="E2473" s="177" t="s">
        <v>9468</v>
      </c>
      <c r="F2473" s="177" t="s">
        <v>9469</v>
      </c>
      <c r="G2473" s="177" t="s">
        <v>6994</v>
      </c>
      <c r="H2473" s="177" t="s">
        <v>9469</v>
      </c>
      <c r="I2473" s="177" t="s">
        <v>6875</v>
      </c>
      <c r="J2473" s="177" t="s">
        <v>6875</v>
      </c>
      <c r="K2473" s="177" t="s">
        <v>6875</v>
      </c>
      <c r="L2473" s="177" t="s">
        <v>857</v>
      </c>
    </row>
    <row r="2474" spans="1:12" ht="101.25" x14ac:dyDescent="0.25">
      <c r="A2474" s="176" t="s">
        <v>18155</v>
      </c>
      <c r="B2474" s="176" t="s">
        <v>18152</v>
      </c>
      <c r="C2474" s="176" t="s">
        <v>18153</v>
      </c>
      <c r="D2474" s="176" t="s">
        <v>18154</v>
      </c>
      <c r="E2474" s="176" t="s">
        <v>7463</v>
      </c>
      <c r="F2474" s="176" t="s">
        <v>7464</v>
      </c>
      <c r="G2474" s="176" t="s">
        <v>7465</v>
      </c>
      <c r="H2474" s="176" t="s">
        <v>7464</v>
      </c>
      <c r="I2474" s="176" t="s">
        <v>6875</v>
      </c>
      <c r="J2474" s="176" t="s">
        <v>6875</v>
      </c>
      <c r="K2474" s="176" t="s">
        <v>6875</v>
      </c>
      <c r="L2474" s="176" t="s">
        <v>857</v>
      </c>
    </row>
    <row r="2475" spans="1:12" ht="56.25" x14ac:dyDescent="0.25">
      <c r="A2475" s="177" t="s">
        <v>18159</v>
      </c>
      <c r="B2475" s="177" t="s">
        <v>18156</v>
      </c>
      <c r="C2475" s="177" t="s">
        <v>18157</v>
      </c>
      <c r="D2475" s="177" t="s">
        <v>18158</v>
      </c>
      <c r="E2475" s="177" t="s">
        <v>7026</v>
      </c>
      <c r="F2475" s="177" t="s">
        <v>7027</v>
      </c>
      <c r="G2475" s="177" t="s">
        <v>7028</v>
      </c>
      <c r="H2475" s="177" t="s">
        <v>7027</v>
      </c>
      <c r="I2475" s="177" t="s">
        <v>6875</v>
      </c>
      <c r="J2475" s="177" t="s">
        <v>6875</v>
      </c>
      <c r="K2475" s="177" t="s">
        <v>6875</v>
      </c>
      <c r="L2475" s="177" t="s">
        <v>857</v>
      </c>
    </row>
    <row r="2476" spans="1:12" ht="123.75" x14ac:dyDescent="0.25">
      <c r="A2476" s="176" t="s">
        <v>18163</v>
      </c>
      <c r="B2476" s="176" t="s">
        <v>18160</v>
      </c>
      <c r="C2476" s="176" t="s">
        <v>18161</v>
      </c>
      <c r="D2476" s="176" t="s">
        <v>18162</v>
      </c>
      <c r="E2476" s="176" t="s">
        <v>8178</v>
      </c>
      <c r="F2476" s="176" t="s">
        <v>8179</v>
      </c>
      <c r="G2476" s="176" t="s">
        <v>7028</v>
      </c>
      <c r="H2476" s="176" t="s">
        <v>8179</v>
      </c>
      <c r="I2476" s="176" t="s">
        <v>6875</v>
      </c>
      <c r="J2476" s="176" t="s">
        <v>6875</v>
      </c>
      <c r="K2476" s="176" t="s">
        <v>6875</v>
      </c>
      <c r="L2476" s="176" t="s">
        <v>857</v>
      </c>
    </row>
    <row r="2477" spans="1:12" ht="247.5" x14ac:dyDescent="0.25">
      <c r="A2477" s="177" t="s">
        <v>6875</v>
      </c>
      <c r="B2477" s="177" t="s">
        <v>18164</v>
      </c>
      <c r="C2477" s="177" t="s">
        <v>18165</v>
      </c>
      <c r="D2477" s="177" t="s">
        <v>18166</v>
      </c>
      <c r="E2477" s="177" t="s">
        <v>7589</v>
      </c>
      <c r="F2477" s="177" t="s">
        <v>7590</v>
      </c>
      <c r="G2477" s="177" t="s">
        <v>7591</v>
      </c>
      <c r="H2477" s="177" t="s">
        <v>7590</v>
      </c>
      <c r="I2477" s="177" t="s">
        <v>6875</v>
      </c>
      <c r="J2477" s="177" t="s">
        <v>6875</v>
      </c>
      <c r="K2477" s="177" t="s">
        <v>6875</v>
      </c>
      <c r="L2477" s="177" t="s">
        <v>857</v>
      </c>
    </row>
    <row r="2478" spans="1:12" ht="123.75" x14ac:dyDescent="0.25">
      <c r="A2478" s="176" t="s">
        <v>6875</v>
      </c>
      <c r="B2478" s="176" t="s">
        <v>18167</v>
      </c>
      <c r="C2478" s="176" t="s">
        <v>18168</v>
      </c>
      <c r="D2478" s="176" t="s">
        <v>18169</v>
      </c>
      <c r="E2478" s="176" t="s">
        <v>18170</v>
      </c>
      <c r="F2478" s="176" t="s">
        <v>18171</v>
      </c>
      <c r="G2478" s="176" t="s">
        <v>7210</v>
      </c>
      <c r="H2478" s="176" t="s">
        <v>18171</v>
      </c>
      <c r="I2478" s="176" t="s">
        <v>6875</v>
      </c>
      <c r="J2478" s="176" t="s">
        <v>6875</v>
      </c>
      <c r="K2478" s="176" t="s">
        <v>6875</v>
      </c>
      <c r="L2478" s="176" t="s">
        <v>857</v>
      </c>
    </row>
    <row r="2479" spans="1:12" ht="281.25" x14ac:dyDescent="0.25">
      <c r="A2479" s="177" t="s">
        <v>6875</v>
      </c>
      <c r="B2479" s="177" t="s">
        <v>18172</v>
      </c>
      <c r="C2479" s="177" t="s">
        <v>18173</v>
      </c>
      <c r="D2479" s="177" t="s">
        <v>18174</v>
      </c>
      <c r="E2479" s="177" t="s">
        <v>9468</v>
      </c>
      <c r="F2479" s="177" t="s">
        <v>9469</v>
      </c>
      <c r="G2479" s="177" t="s">
        <v>6994</v>
      </c>
      <c r="H2479" s="177" t="s">
        <v>9469</v>
      </c>
      <c r="I2479" s="177" t="s">
        <v>6875</v>
      </c>
      <c r="J2479" s="177" t="s">
        <v>6875</v>
      </c>
      <c r="K2479" s="177" t="s">
        <v>6875</v>
      </c>
      <c r="L2479" s="177" t="s">
        <v>857</v>
      </c>
    </row>
    <row r="2480" spans="1:12" ht="90" x14ac:dyDescent="0.25">
      <c r="A2480" s="176" t="s">
        <v>6875</v>
      </c>
      <c r="B2480" s="176" t="s">
        <v>18175</v>
      </c>
      <c r="C2480" s="176" t="s">
        <v>18176</v>
      </c>
      <c r="D2480" s="176" t="s">
        <v>18177</v>
      </c>
      <c r="E2480" s="176" t="s">
        <v>8921</v>
      </c>
      <c r="F2480" s="176" t="s">
        <v>8922</v>
      </c>
      <c r="G2480" s="176" t="s">
        <v>6875</v>
      </c>
      <c r="H2480" s="176" t="s">
        <v>8922</v>
      </c>
      <c r="I2480" s="176" t="s">
        <v>6875</v>
      </c>
      <c r="J2480" s="176" t="s">
        <v>6875</v>
      </c>
      <c r="K2480" s="176" t="s">
        <v>6875</v>
      </c>
      <c r="L2480" s="176" t="s">
        <v>857</v>
      </c>
    </row>
    <row r="2481" spans="1:12" ht="157.5" x14ac:dyDescent="0.25">
      <c r="A2481" s="177" t="s">
        <v>6875</v>
      </c>
      <c r="B2481" s="177" t="s">
        <v>18178</v>
      </c>
      <c r="C2481" s="177" t="s">
        <v>18179</v>
      </c>
      <c r="D2481" s="177" t="s">
        <v>18180</v>
      </c>
      <c r="E2481" s="177" t="s">
        <v>7039</v>
      </c>
      <c r="F2481" s="177" t="s">
        <v>7040</v>
      </c>
      <c r="G2481" s="177" t="s">
        <v>6875</v>
      </c>
      <c r="H2481" s="177" t="s">
        <v>7040</v>
      </c>
      <c r="I2481" s="177" t="s">
        <v>6875</v>
      </c>
      <c r="J2481" s="177" t="s">
        <v>6875</v>
      </c>
      <c r="K2481" s="177" t="s">
        <v>6875</v>
      </c>
      <c r="L2481" s="177" t="s">
        <v>857</v>
      </c>
    </row>
    <row r="2482" spans="1:12" ht="191.25" x14ac:dyDescent="0.25">
      <c r="A2482" s="176" t="s">
        <v>6875</v>
      </c>
      <c r="B2482" s="176" t="s">
        <v>18181</v>
      </c>
      <c r="C2482" s="176" t="s">
        <v>18182</v>
      </c>
      <c r="D2482" s="176" t="s">
        <v>18183</v>
      </c>
      <c r="E2482" s="176" t="s">
        <v>7540</v>
      </c>
      <c r="F2482" s="176" t="s">
        <v>9904</v>
      </c>
      <c r="G2482" s="176" t="s">
        <v>7035</v>
      </c>
      <c r="H2482" s="176" t="s">
        <v>9904</v>
      </c>
      <c r="I2482" s="176" t="s">
        <v>6875</v>
      </c>
      <c r="J2482" s="176" t="s">
        <v>6875</v>
      </c>
      <c r="K2482" s="176" t="s">
        <v>6875</v>
      </c>
      <c r="L2482" s="176" t="s">
        <v>857</v>
      </c>
    </row>
    <row r="2483" spans="1:12" ht="67.5" x14ac:dyDescent="0.25">
      <c r="A2483" s="177" t="s">
        <v>18187</v>
      </c>
      <c r="B2483" s="177" t="s">
        <v>18184</v>
      </c>
      <c r="C2483" s="177" t="s">
        <v>18185</v>
      </c>
      <c r="D2483" s="177" t="s">
        <v>18186</v>
      </c>
      <c r="E2483" s="177" t="s">
        <v>11704</v>
      </c>
      <c r="F2483" s="177" t="s">
        <v>11705</v>
      </c>
      <c r="G2483" s="177" t="s">
        <v>7097</v>
      </c>
      <c r="H2483" s="177" t="s">
        <v>11706</v>
      </c>
      <c r="I2483" s="177" t="s">
        <v>6875</v>
      </c>
      <c r="J2483" s="177" t="s">
        <v>6875</v>
      </c>
      <c r="K2483" s="177" t="s">
        <v>6875</v>
      </c>
      <c r="L2483" s="177" t="s">
        <v>857</v>
      </c>
    </row>
    <row r="2484" spans="1:12" ht="67.5" x14ac:dyDescent="0.25">
      <c r="A2484" s="176" t="s">
        <v>18191</v>
      </c>
      <c r="B2484" s="176" t="s">
        <v>18188</v>
      </c>
      <c r="C2484" s="176" t="s">
        <v>18189</v>
      </c>
      <c r="D2484" s="176" t="s">
        <v>18190</v>
      </c>
      <c r="E2484" s="176" t="s">
        <v>18192</v>
      </c>
      <c r="F2484" s="176" t="s">
        <v>18193</v>
      </c>
      <c r="G2484" s="176" t="s">
        <v>7889</v>
      </c>
      <c r="H2484" s="176" t="s">
        <v>18193</v>
      </c>
      <c r="I2484" s="176" t="s">
        <v>6875</v>
      </c>
      <c r="J2484" s="176" t="s">
        <v>6875</v>
      </c>
      <c r="K2484" s="176" t="s">
        <v>7092</v>
      </c>
      <c r="L2484" s="176" t="s">
        <v>857</v>
      </c>
    </row>
    <row r="2485" spans="1:12" ht="123.75" x14ac:dyDescent="0.25">
      <c r="A2485" s="177" t="s">
        <v>18197</v>
      </c>
      <c r="B2485" s="177" t="s">
        <v>18194</v>
      </c>
      <c r="C2485" s="177" t="s">
        <v>18195</v>
      </c>
      <c r="D2485" s="177" t="s">
        <v>18196</v>
      </c>
      <c r="E2485" s="177" t="s">
        <v>7026</v>
      </c>
      <c r="F2485" s="177" t="s">
        <v>7027</v>
      </c>
      <c r="G2485" s="177" t="s">
        <v>7028</v>
      </c>
      <c r="H2485" s="177" t="s">
        <v>7027</v>
      </c>
      <c r="I2485" s="177" t="s">
        <v>6875</v>
      </c>
      <c r="J2485" s="177" t="s">
        <v>6875</v>
      </c>
      <c r="K2485" s="177" t="s">
        <v>6875</v>
      </c>
      <c r="L2485" s="177" t="s">
        <v>857</v>
      </c>
    </row>
    <row r="2486" spans="1:12" ht="112.5" x14ac:dyDescent="0.25">
      <c r="A2486" s="176" t="s">
        <v>6875</v>
      </c>
      <c r="B2486" s="176" t="s">
        <v>18198</v>
      </c>
      <c r="C2486" s="176" t="s">
        <v>18199</v>
      </c>
      <c r="D2486" s="176" t="s">
        <v>18200</v>
      </c>
      <c r="E2486" s="176" t="s">
        <v>7589</v>
      </c>
      <c r="F2486" s="176" t="s">
        <v>7590</v>
      </c>
      <c r="G2486" s="176" t="s">
        <v>7591</v>
      </c>
      <c r="H2486" s="176" t="s">
        <v>7590</v>
      </c>
      <c r="I2486" s="176" t="s">
        <v>6875</v>
      </c>
      <c r="J2486" s="176" t="s">
        <v>6875</v>
      </c>
      <c r="K2486" s="176" t="s">
        <v>6875</v>
      </c>
      <c r="L2486" s="176" t="s">
        <v>857</v>
      </c>
    </row>
    <row r="2487" spans="1:12" ht="90" x14ac:dyDescent="0.25">
      <c r="A2487" s="177" t="s">
        <v>18204</v>
      </c>
      <c r="B2487" s="177" t="s">
        <v>18201</v>
      </c>
      <c r="C2487" s="177" t="s">
        <v>18202</v>
      </c>
      <c r="D2487" s="177" t="s">
        <v>18203</v>
      </c>
      <c r="E2487" s="177" t="s">
        <v>7026</v>
      </c>
      <c r="F2487" s="177" t="s">
        <v>7027</v>
      </c>
      <c r="G2487" s="177" t="s">
        <v>7028</v>
      </c>
      <c r="H2487" s="177" t="s">
        <v>7027</v>
      </c>
      <c r="I2487" s="177" t="s">
        <v>6875</v>
      </c>
      <c r="J2487" s="177" t="s">
        <v>6875</v>
      </c>
      <c r="K2487" s="177" t="s">
        <v>6875</v>
      </c>
      <c r="L2487" s="177" t="s">
        <v>857</v>
      </c>
    </row>
    <row r="2488" spans="1:12" ht="146.25" x14ac:dyDescent="0.25">
      <c r="A2488" s="176" t="s">
        <v>18208</v>
      </c>
      <c r="B2488" s="176" t="s">
        <v>18205</v>
      </c>
      <c r="C2488" s="176" t="s">
        <v>18206</v>
      </c>
      <c r="D2488" s="176" t="s">
        <v>18207</v>
      </c>
      <c r="E2488" s="176" t="s">
        <v>7039</v>
      </c>
      <c r="F2488" s="176" t="s">
        <v>7040</v>
      </c>
      <c r="G2488" s="176" t="s">
        <v>6875</v>
      </c>
      <c r="H2488" s="176" t="s">
        <v>7040</v>
      </c>
      <c r="I2488" s="176" t="s">
        <v>6875</v>
      </c>
      <c r="J2488" s="176" t="s">
        <v>6875</v>
      </c>
      <c r="K2488" s="176" t="s">
        <v>6875</v>
      </c>
      <c r="L2488" s="176" t="s">
        <v>857</v>
      </c>
    </row>
    <row r="2489" spans="1:12" ht="135" x14ac:dyDescent="0.25">
      <c r="A2489" s="177" t="s">
        <v>18212</v>
      </c>
      <c r="B2489" s="177" t="s">
        <v>18209</v>
      </c>
      <c r="C2489" s="177" t="s">
        <v>18210</v>
      </c>
      <c r="D2489" s="177" t="s">
        <v>18211</v>
      </c>
      <c r="E2489" s="177" t="s">
        <v>7589</v>
      </c>
      <c r="F2489" s="177" t="s">
        <v>7590</v>
      </c>
      <c r="G2489" s="177" t="s">
        <v>7591</v>
      </c>
      <c r="H2489" s="177" t="s">
        <v>7590</v>
      </c>
      <c r="I2489" s="177" t="s">
        <v>6875</v>
      </c>
      <c r="J2489" s="177" t="s">
        <v>6875</v>
      </c>
      <c r="K2489" s="177" t="s">
        <v>6875</v>
      </c>
      <c r="L2489" s="177" t="s">
        <v>857</v>
      </c>
    </row>
    <row r="2490" spans="1:12" ht="78.75" x14ac:dyDescent="0.25">
      <c r="A2490" s="176" t="s">
        <v>18216</v>
      </c>
      <c r="B2490" s="176" t="s">
        <v>18213</v>
      </c>
      <c r="C2490" s="176" t="s">
        <v>18214</v>
      </c>
      <c r="D2490" s="176" t="s">
        <v>18215</v>
      </c>
      <c r="E2490" s="176" t="s">
        <v>7026</v>
      </c>
      <c r="F2490" s="176" t="s">
        <v>7027</v>
      </c>
      <c r="G2490" s="176" t="s">
        <v>7028</v>
      </c>
      <c r="H2490" s="176" t="s">
        <v>7027</v>
      </c>
      <c r="I2490" s="176" t="s">
        <v>6875</v>
      </c>
      <c r="J2490" s="176" t="s">
        <v>6875</v>
      </c>
      <c r="K2490" s="176" t="s">
        <v>6875</v>
      </c>
      <c r="L2490" s="176" t="s">
        <v>857</v>
      </c>
    </row>
    <row r="2491" spans="1:12" ht="168.75" x14ac:dyDescent="0.25">
      <c r="A2491" s="177" t="s">
        <v>6875</v>
      </c>
      <c r="B2491" s="177" t="s">
        <v>18217</v>
      </c>
      <c r="C2491" s="177" t="s">
        <v>18218</v>
      </c>
      <c r="D2491" s="177" t="s">
        <v>18219</v>
      </c>
      <c r="E2491" s="177" t="s">
        <v>9468</v>
      </c>
      <c r="F2491" s="177" t="s">
        <v>9469</v>
      </c>
      <c r="G2491" s="177" t="s">
        <v>6994</v>
      </c>
      <c r="H2491" s="177" t="s">
        <v>9469</v>
      </c>
      <c r="I2491" s="177" t="s">
        <v>6875</v>
      </c>
      <c r="J2491" s="177" t="s">
        <v>6875</v>
      </c>
      <c r="K2491" s="177" t="s">
        <v>6875</v>
      </c>
      <c r="L2491" s="177" t="s">
        <v>857</v>
      </c>
    </row>
    <row r="2492" spans="1:12" ht="101.25" x14ac:dyDescent="0.25">
      <c r="A2492" s="176" t="s">
        <v>18223</v>
      </c>
      <c r="B2492" s="176" t="s">
        <v>18220</v>
      </c>
      <c r="C2492" s="176" t="s">
        <v>18221</v>
      </c>
      <c r="D2492" s="176" t="s">
        <v>18222</v>
      </c>
      <c r="E2492" s="176" t="s">
        <v>18124</v>
      </c>
      <c r="F2492" s="176" t="s">
        <v>18125</v>
      </c>
      <c r="G2492" s="176" t="s">
        <v>7130</v>
      </c>
      <c r="H2492" s="176" t="s">
        <v>18125</v>
      </c>
      <c r="I2492" s="176" t="s">
        <v>6875</v>
      </c>
      <c r="J2492" s="176" t="s">
        <v>6875</v>
      </c>
      <c r="K2492" s="176" t="s">
        <v>6875</v>
      </c>
      <c r="L2492" s="176" t="s">
        <v>857</v>
      </c>
    </row>
    <row r="2493" spans="1:12" ht="112.5" x14ac:dyDescent="0.25">
      <c r="A2493" s="177" t="s">
        <v>18227</v>
      </c>
      <c r="B2493" s="177" t="s">
        <v>18224</v>
      </c>
      <c r="C2493" s="177" t="s">
        <v>18225</v>
      </c>
      <c r="D2493" s="177" t="s">
        <v>18226</v>
      </c>
      <c r="E2493" s="177" t="s">
        <v>17634</v>
      </c>
      <c r="F2493" s="177" t="s">
        <v>17635</v>
      </c>
      <c r="G2493" s="177" t="s">
        <v>8186</v>
      </c>
      <c r="H2493" s="177" t="s">
        <v>17635</v>
      </c>
      <c r="I2493" s="177" t="s">
        <v>6875</v>
      </c>
      <c r="J2493" s="177" t="s">
        <v>6875</v>
      </c>
      <c r="K2493" s="177" t="s">
        <v>6875</v>
      </c>
      <c r="L2493" s="177" t="s">
        <v>857</v>
      </c>
    </row>
    <row r="2494" spans="1:12" ht="101.25" x14ac:dyDescent="0.25">
      <c r="A2494" s="176" t="s">
        <v>18231</v>
      </c>
      <c r="B2494" s="176" t="s">
        <v>18228</v>
      </c>
      <c r="C2494" s="176" t="s">
        <v>18229</v>
      </c>
      <c r="D2494" s="176" t="s">
        <v>18230</v>
      </c>
      <c r="E2494" s="176" t="s">
        <v>7463</v>
      </c>
      <c r="F2494" s="176" t="s">
        <v>7464</v>
      </c>
      <c r="G2494" s="176" t="s">
        <v>7465</v>
      </c>
      <c r="H2494" s="176" t="s">
        <v>7464</v>
      </c>
      <c r="I2494" s="176" t="s">
        <v>6875</v>
      </c>
      <c r="J2494" s="176" t="s">
        <v>6875</v>
      </c>
      <c r="K2494" s="176" t="s">
        <v>6875</v>
      </c>
      <c r="L2494" s="176" t="s">
        <v>857</v>
      </c>
    </row>
    <row r="2495" spans="1:12" ht="56.25" x14ac:dyDescent="0.25">
      <c r="A2495" s="177" t="s">
        <v>18235</v>
      </c>
      <c r="B2495" s="177" t="s">
        <v>18232</v>
      </c>
      <c r="C2495" s="177" t="s">
        <v>18233</v>
      </c>
      <c r="D2495" s="177" t="s">
        <v>18234</v>
      </c>
      <c r="E2495" s="177" t="s">
        <v>7026</v>
      </c>
      <c r="F2495" s="177" t="s">
        <v>7027</v>
      </c>
      <c r="G2495" s="177" t="s">
        <v>7028</v>
      </c>
      <c r="H2495" s="177" t="s">
        <v>7027</v>
      </c>
      <c r="I2495" s="177" t="s">
        <v>6875</v>
      </c>
      <c r="J2495" s="177" t="s">
        <v>6875</v>
      </c>
      <c r="K2495" s="177" t="s">
        <v>6875</v>
      </c>
      <c r="L2495" s="177" t="s">
        <v>857</v>
      </c>
    </row>
    <row r="2496" spans="1:12" ht="213.75" x14ac:dyDescent="0.25">
      <c r="A2496" s="176" t="s">
        <v>1083</v>
      </c>
      <c r="B2496" s="176" t="s">
        <v>18236</v>
      </c>
      <c r="C2496" s="176" t="s">
        <v>18237</v>
      </c>
      <c r="D2496" s="176" t="s">
        <v>18238</v>
      </c>
      <c r="E2496" s="176" t="s">
        <v>8921</v>
      </c>
      <c r="F2496" s="176" t="s">
        <v>8922</v>
      </c>
      <c r="G2496" s="176" t="s">
        <v>7041</v>
      </c>
      <c r="H2496" s="176" t="s">
        <v>8922</v>
      </c>
      <c r="I2496" s="176" t="s">
        <v>6875</v>
      </c>
      <c r="J2496" s="176" t="s">
        <v>6875</v>
      </c>
      <c r="K2496" s="176" t="s">
        <v>6875</v>
      </c>
      <c r="L2496" s="176" t="s">
        <v>6917</v>
      </c>
    </row>
    <row r="2497" spans="1:12" ht="78.75" x14ac:dyDescent="0.25">
      <c r="A2497" s="177" t="s">
        <v>6875</v>
      </c>
      <c r="B2497" s="177" t="s">
        <v>18239</v>
      </c>
      <c r="C2497" s="177" t="s">
        <v>18240</v>
      </c>
      <c r="D2497" s="177" t="s">
        <v>18241</v>
      </c>
      <c r="E2497" s="177" t="s">
        <v>9485</v>
      </c>
      <c r="F2497" s="177" t="s">
        <v>9486</v>
      </c>
      <c r="G2497" s="177" t="s">
        <v>7154</v>
      </c>
      <c r="H2497" s="177" t="s">
        <v>9486</v>
      </c>
      <c r="I2497" s="177" t="s">
        <v>6875</v>
      </c>
      <c r="J2497" s="177" t="s">
        <v>6875</v>
      </c>
      <c r="K2497" s="177" t="s">
        <v>6875</v>
      </c>
      <c r="L2497" s="177" t="s">
        <v>857</v>
      </c>
    </row>
    <row r="2498" spans="1:12" ht="409.5" x14ac:dyDescent="0.25">
      <c r="A2498" s="176" t="s">
        <v>6875</v>
      </c>
      <c r="B2498" s="176" t="s">
        <v>18242</v>
      </c>
      <c r="C2498" s="176" t="s">
        <v>18243</v>
      </c>
      <c r="D2498" s="176" t="s">
        <v>18244</v>
      </c>
      <c r="E2498" s="176" t="s">
        <v>9468</v>
      </c>
      <c r="F2498" s="176" t="s">
        <v>9469</v>
      </c>
      <c r="G2498" s="176" t="s">
        <v>6994</v>
      </c>
      <c r="H2498" s="176" t="s">
        <v>9469</v>
      </c>
      <c r="I2498" s="176" t="s">
        <v>6875</v>
      </c>
      <c r="J2498" s="176" t="s">
        <v>6875</v>
      </c>
      <c r="K2498" s="176" t="s">
        <v>6875</v>
      </c>
      <c r="L2498" s="176" t="s">
        <v>857</v>
      </c>
    </row>
    <row r="2499" spans="1:12" ht="90" x14ac:dyDescent="0.25">
      <c r="A2499" s="177" t="s">
        <v>18248</v>
      </c>
      <c r="B2499" s="177" t="s">
        <v>18245</v>
      </c>
      <c r="C2499" s="177" t="s">
        <v>18246</v>
      </c>
      <c r="D2499" s="177" t="s">
        <v>18247</v>
      </c>
      <c r="E2499" s="177" t="s">
        <v>9468</v>
      </c>
      <c r="F2499" s="177" t="s">
        <v>9469</v>
      </c>
      <c r="G2499" s="177" t="s">
        <v>6994</v>
      </c>
      <c r="H2499" s="177" t="s">
        <v>9469</v>
      </c>
      <c r="I2499" s="177" t="s">
        <v>6875</v>
      </c>
      <c r="J2499" s="177" t="s">
        <v>6875</v>
      </c>
      <c r="K2499" s="177" t="s">
        <v>6875</v>
      </c>
      <c r="L2499" s="177" t="s">
        <v>857</v>
      </c>
    </row>
    <row r="2500" spans="1:12" ht="112.5" x14ac:dyDescent="0.25">
      <c r="A2500" s="176" t="s">
        <v>18252</v>
      </c>
      <c r="B2500" s="176" t="s">
        <v>18249</v>
      </c>
      <c r="C2500" s="176" t="s">
        <v>18250</v>
      </c>
      <c r="D2500" s="176" t="s">
        <v>18251</v>
      </c>
      <c r="E2500" s="176" t="s">
        <v>7463</v>
      </c>
      <c r="F2500" s="176" t="s">
        <v>7464</v>
      </c>
      <c r="G2500" s="176" t="s">
        <v>7465</v>
      </c>
      <c r="H2500" s="176" t="s">
        <v>7464</v>
      </c>
      <c r="I2500" s="176" t="s">
        <v>6875</v>
      </c>
      <c r="J2500" s="176" t="s">
        <v>6875</v>
      </c>
      <c r="K2500" s="176" t="s">
        <v>6875</v>
      </c>
      <c r="L2500" s="176" t="s">
        <v>857</v>
      </c>
    </row>
    <row r="2501" spans="1:12" ht="157.5" x14ac:dyDescent="0.25">
      <c r="A2501" s="177" t="s">
        <v>6875</v>
      </c>
      <c r="B2501" s="177" t="s">
        <v>18253</v>
      </c>
      <c r="C2501" s="177" t="s">
        <v>18254</v>
      </c>
      <c r="D2501" s="177" t="s">
        <v>18255</v>
      </c>
      <c r="E2501" s="177" t="s">
        <v>7026</v>
      </c>
      <c r="F2501" s="177" t="s">
        <v>7027</v>
      </c>
      <c r="G2501" s="177" t="s">
        <v>7028</v>
      </c>
      <c r="H2501" s="177" t="s">
        <v>7027</v>
      </c>
      <c r="I2501" s="177" t="s">
        <v>6875</v>
      </c>
      <c r="J2501" s="177" t="s">
        <v>6875</v>
      </c>
      <c r="K2501" s="177" t="s">
        <v>6875</v>
      </c>
      <c r="L2501" s="177" t="s">
        <v>857</v>
      </c>
    </row>
    <row r="2502" spans="1:12" ht="67.5" x14ac:dyDescent="0.25">
      <c r="A2502" s="176" t="s">
        <v>18259</v>
      </c>
      <c r="B2502" s="176" t="s">
        <v>18256</v>
      </c>
      <c r="C2502" s="176" t="s">
        <v>18257</v>
      </c>
      <c r="D2502" s="176" t="s">
        <v>18258</v>
      </c>
      <c r="E2502" s="176" t="s">
        <v>8921</v>
      </c>
      <c r="F2502" s="176" t="s">
        <v>8922</v>
      </c>
      <c r="G2502" s="176" t="s">
        <v>6875</v>
      </c>
      <c r="H2502" s="176" t="s">
        <v>8922</v>
      </c>
      <c r="I2502" s="176" t="s">
        <v>6875</v>
      </c>
      <c r="J2502" s="176" t="s">
        <v>6875</v>
      </c>
      <c r="K2502" s="176" t="s">
        <v>6875</v>
      </c>
      <c r="L2502" s="176" t="s">
        <v>857</v>
      </c>
    </row>
    <row r="2503" spans="1:12" ht="112.5" x14ac:dyDescent="0.25">
      <c r="A2503" s="177" t="s">
        <v>6875</v>
      </c>
      <c r="B2503" s="177" t="s">
        <v>18260</v>
      </c>
      <c r="C2503" s="177" t="s">
        <v>18261</v>
      </c>
      <c r="D2503" s="177" t="s">
        <v>18262</v>
      </c>
      <c r="E2503" s="177" t="s">
        <v>7589</v>
      </c>
      <c r="F2503" s="177" t="s">
        <v>7590</v>
      </c>
      <c r="G2503" s="177" t="s">
        <v>7591</v>
      </c>
      <c r="H2503" s="177" t="s">
        <v>7590</v>
      </c>
      <c r="I2503" s="177" t="s">
        <v>6875</v>
      </c>
      <c r="J2503" s="177" t="s">
        <v>6875</v>
      </c>
      <c r="K2503" s="177" t="s">
        <v>6875</v>
      </c>
      <c r="L2503" s="177" t="s">
        <v>857</v>
      </c>
    </row>
    <row r="2504" spans="1:12" ht="56.25" x14ac:dyDescent="0.25">
      <c r="A2504" s="176" t="s">
        <v>18266</v>
      </c>
      <c r="B2504" s="176" t="s">
        <v>18263</v>
      </c>
      <c r="C2504" s="176" t="s">
        <v>18264</v>
      </c>
      <c r="D2504" s="176" t="s">
        <v>18265</v>
      </c>
      <c r="E2504" s="176" t="s">
        <v>9468</v>
      </c>
      <c r="F2504" s="176" t="s">
        <v>9469</v>
      </c>
      <c r="G2504" s="176" t="s">
        <v>6994</v>
      </c>
      <c r="H2504" s="176" t="s">
        <v>9469</v>
      </c>
      <c r="I2504" s="176" t="s">
        <v>6875</v>
      </c>
      <c r="J2504" s="176" t="s">
        <v>6875</v>
      </c>
      <c r="K2504" s="176" t="s">
        <v>6875</v>
      </c>
      <c r="L2504" s="176" t="s">
        <v>857</v>
      </c>
    </row>
    <row r="2505" spans="1:12" ht="90" x14ac:dyDescent="0.25">
      <c r="A2505" s="177" t="s">
        <v>6875</v>
      </c>
      <c r="B2505" s="177" t="s">
        <v>18267</v>
      </c>
      <c r="C2505" s="177" t="s">
        <v>18268</v>
      </c>
      <c r="D2505" s="177" t="s">
        <v>18269</v>
      </c>
      <c r="E2505" s="177" t="s">
        <v>7026</v>
      </c>
      <c r="F2505" s="177" t="s">
        <v>7027</v>
      </c>
      <c r="G2505" s="177" t="s">
        <v>7028</v>
      </c>
      <c r="H2505" s="177" t="s">
        <v>7027</v>
      </c>
      <c r="I2505" s="177" t="s">
        <v>6875</v>
      </c>
      <c r="J2505" s="177" t="s">
        <v>6875</v>
      </c>
      <c r="K2505" s="177" t="s">
        <v>6875</v>
      </c>
      <c r="L2505" s="177" t="s">
        <v>857</v>
      </c>
    </row>
    <row r="2506" spans="1:12" ht="112.5" x14ac:dyDescent="0.25">
      <c r="A2506" s="176" t="s">
        <v>6875</v>
      </c>
      <c r="B2506" s="176" t="s">
        <v>18270</v>
      </c>
      <c r="C2506" s="176" t="s">
        <v>18271</v>
      </c>
      <c r="D2506" s="176" t="s">
        <v>18272</v>
      </c>
      <c r="E2506" s="176" t="s">
        <v>7026</v>
      </c>
      <c r="F2506" s="176" t="s">
        <v>7027</v>
      </c>
      <c r="G2506" s="176" t="s">
        <v>7028</v>
      </c>
      <c r="H2506" s="176" t="s">
        <v>7027</v>
      </c>
      <c r="I2506" s="176" t="s">
        <v>6875</v>
      </c>
      <c r="J2506" s="176" t="s">
        <v>6875</v>
      </c>
      <c r="K2506" s="176" t="s">
        <v>6875</v>
      </c>
      <c r="L2506" s="176" t="s">
        <v>857</v>
      </c>
    </row>
    <row r="2507" spans="1:12" ht="123.75" x14ac:dyDescent="0.25">
      <c r="A2507" s="177" t="s">
        <v>18276</v>
      </c>
      <c r="B2507" s="177" t="s">
        <v>18273</v>
      </c>
      <c r="C2507" s="177" t="s">
        <v>18274</v>
      </c>
      <c r="D2507" s="177" t="s">
        <v>18275</v>
      </c>
      <c r="E2507" s="177" t="s">
        <v>7589</v>
      </c>
      <c r="F2507" s="177" t="s">
        <v>7590</v>
      </c>
      <c r="G2507" s="177" t="s">
        <v>7591</v>
      </c>
      <c r="H2507" s="177" t="s">
        <v>7590</v>
      </c>
      <c r="I2507" s="177" t="s">
        <v>6875</v>
      </c>
      <c r="J2507" s="177" t="s">
        <v>6875</v>
      </c>
      <c r="K2507" s="177" t="s">
        <v>6875</v>
      </c>
      <c r="L2507" s="177" t="s">
        <v>857</v>
      </c>
    </row>
    <row r="2508" spans="1:12" ht="135" x14ac:dyDescent="0.25">
      <c r="A2508" s="176" t="s">
        <v>18280</v>
      </c>
      <c r="B2508" s="176" t="s">
        <v>18277</v>
      </c>
      <c r="C2508" s="176" t="s">
        <v>18278</v>
      </c>
      <c r="D2508" s="176" t="s">
        <v>18279</v>
      </c>
      <c r="E2508" s="176" t="s">
        <v>7540</v>
      </c>
      <c r="F2508" s="176" t="s">
        <v>9904</v>
      </c>
      <c r="G2508" s="176" t="s">
        <v>7035</v>
      </c>
      <c r="H2508" s="176" t="s">
        <v>9904</v>
      </c>
      <c r="I2508" s="176" t="s">
        <v>6875</v>
      </c>
      <c r="J2508" s="176" t="s">
        <v>6875</v>
      </c>
      <c r="K2508" s="176" t="s">
        <v>6875</v>
      </c>
      <c r="L2508" s="176" t="s">
        <v>857</v>
      </c>
    </row>
    <row r="2509" spans="1:12" ht="67.5" x14ac:dyDescent="0.25">
      <c r="A2509" s="177" t="s">
        <v>18284</v>
      </c>
      <c r="B2509" s="177" t="s">
        <v>18281</v>
      </c>
      <c r="C2509" s="177" t="s">
        <v>18282</v>
      </c>
      <c r="D2509" s="177" t="s">
        <v>18283</v>
      </c>
      <c r="E2509" s="177" t="s">
        <v>7403</v>
      </c>
      <c r="F2509" s="177" t="s">
        <v>7404</v>
      </c>
      <c r="G2509" s="177" t="s">
        <v>7028</v>
      </c>
      <c r="H2509" s="177" t="s">
        <v>7404</v>
      </c>
      <c r="I2509" s="177" t="s">
        <v>6875</v>
      </c>
      <c r="J2509" s="177" t="s">
        <v>6875</v>
      </c>
      <c r="K2509" s="177" t="s">
        <v>6875</v>
      </c>
      <c r="L2509" s="177" t="s">
        <v>857</v>
      </c>
    </row>
    <row r="2510" spans="1:12" ht="409.5" x14ac:dyDescent="0.25">
      <c r="A2510" s="176" t="s">
        <v>6875</v>
      </c>
      <c r="B2510" s="176" t="s">
        <v>18285</v>
      </c>
      <c r="C2510" s="176" t="s">
        <v>18286</v>
      </c>
      <c r="D2510" s="176" t="s">
        <v>18287</v>
      </c>
      <c r="E2510" s="176" t="s">
        <v>7763</v>
      </c>
      <c r="F2510" s="176" t="s">
        <v>7764</v>
      </c>
      <c r="G2510" s="176" t="s">
        <v>7035</v>
      </c>
      <c r="H2510" s="176" t="s">
        <v>7764</v>
      </c>
      <c r="I2510" s="176" t="s">
        <v>6875</v>
      </c>
      <c r="J2510" s="176" t="s">
        <v>6875</v>
      </c>
      <c r="K2510" s="176" t="s">
        <v>6875</v>
      </c>
      <c r="L2510" s="176" t="s">
        <v>857</v>
      </c>
    </row>
    <row r="2511" spans="1:12" ht="101.25" x14ac:dyDescent="0.25">
      <c r="A2511" s="177" t="s">
        <v>18291</v>
      </c>
      <c r="B2511" s="177" t="s">
        <v>18288</v>
      </c>
      <c r="C2511" s="177" t="s">
        <v>18289</v>
      </c>
      <c r="D2511" s="177" t="s">
        <v>18290</v>
      </c>
      <c r="E2511" s="177" t="s">
        <v>7026</v>
      </c>
      <c r="F2511" s="177" t="s">
        <v>7027</v>
      </c>
      <c r="G2511" s="177" t="s">
        <v>7028</v>
      </c>
      <c r="H2511" s="177" t="s">
        <v>7027</v>
      </c>
      <c r="I2511" s="177" t="s">
        <v>6875</v>
      </c>
      <c r="J2511" s="177" t="s">
        <v>6875</v>
      </c>
      <c r="K2511" s="177" t="s">
        <v>6875</v>
      </c>
      <c r="L2511" s="177" t="s">
        <v>857</v>
      </c>
    </row>
    <row r="2512" spans="1:12" ht="90" x14ac:dyDescent="0.25">
      <c r="A2512" s="176" t="s">
        <v>6875</v>
      </c>
      <c r="B2512" s="176" t="s">
        <v>18292</v>
      </c>
      <c r="C2512" s="176" t="s">
        <v>18293</v>
      </c>
      <c r="D2512" s="176" t="s">
        <v>18294</v>
      </c>
      <c r="E2512" s="176" t="s">
        <v>7026</v>
      </c>
      <c r="F2512" s="176" t="s">
        <v>7027</v>
      </c>
      <c r="G2512" s="176" t="s">
        <v>7028</v>
      </c>
      <c r="H2512" s="176" t="s">
        <v>7027</v>
      </c>
      <c r="I2512" s="176" t="s">
        <v>6875</v>
      </c>
      <c r="J2512" s="176" t="s">
        <v>6875</v>
      </c>
      <c r="K2512" s="176" t="s">
        <v>6875</v>
      </c>
      <c r="L2512" s="176" t="s">
        <v>857</v>
      </c>
    </row>
    <row r="2513" spans="1:12" ht="101.25" x14ac:dyDescent="0.25">
      <c r="A2513" s="177" t="s">
        <v>18298</v>
      </c>
      <c r="B2513" s="177" t="s">
        <v>18295</v>
      </c>
      <c r="C2513" s="177" t="s">
        <v>18296</v>
      </c>
      <c r="D2513" s="177" t="s">
        <v>18297</v>
      </c>
      <c r="E2513" s="177" t="s">
        <v>7763</v>
      </c>
      <c r="F2513" s="177" t="s">
        <v>7764</v>
      </c>
      <c r="G2513" s="177" t="s">
        <v>7035</v>
      </c>
      <c r="H2513" s="177" t="s">
        <v>7764</v>
      </c>
      <c r="I2513" s="177" t="s">
        <v>6875</v>
      </c>
      <c r="J2513" s="177" t="s">
        <v>6875</v>
      </c>
      <c r="K2513" s="177" t="s">
        <v>6875</v>
      </c>
      <c r="L2513" s="177" t="s">
        <v>857</v>
      </c>
    </row>
    <row r="2514" spans="1:12" ht="123.75" x14ac:dyDescent="0.25">
      <c r="A2514" s="176" t="s">
        <v>18302</v>
      </c>
      <c r="B2514" s="176" t="s">
        <v>18299</v>
      </c>
      <c r="C2514" s="176" t="s">
        <v>18300</v>
      </c>
      <c r="D2514" s="176" t="s">
        <v>18301</v>
      </c>
      <c r="E2514" s="176" t="s">
        <v>9328</v>
      </c>
      <c r="F2514" s="176" t="s">
        <v>9329</v>
      </c>
      <c r="G2514" s="176" t="s">
        <v>7465</v>
      </c>
      <c r="H2514" s="176" t="s">
        <v>9329</v>
      </c>
      <c r="I2514" s="176" t="s">
        <v>6875</v>
      </c>
      <c r="J2514" s="176" t="s">
        <v>6875</v>
      </c>
      <c r="K2514" s="176" t="s">
        <v>6875</v>
      </c>
      <c r="L2514" s="176" t="s">
        <v>857</v>
      </c>
    </row>
    <row r="2515" spans="1:12" ht="270" x14ac:dyDescent="0.25">
      <c r="A2515" s="177" t="s">
        <v>18306</v>
      </c>
      <c r="B2515" s="177" t="s">
        <v>18303</v>
      </c>
      <c r="C2515" s="177" t="s">
        <v>18304</v>
      </c>
      <c r="D2515" s="177" t="s">
        <v>18305</v>
      </c>
      <c r="E2515" s="177" t="s">
        <v>8957</v>
      </c>
      <c r="F2515" s="177" t="s">
        <v>8958</v>
      </c>
      <c r="G2515" s="177" t="s">
        <v>7618</v>
      </c>
      <c r="H2515" s="177" t="s">
        <v>8959</v>
      </c>
      <c r="I2515" s="177" t="s">
        <v>6875</v>
      </c>
      <c r="J2515" s="177" t="s">
        <v>6875</v>
      </c>
      <c r="K2515" s="177" t="s">
        <v>6875</v>
      </c>
      <c r="L2515" s="177" t="s">
        <v>857</v>
      </c>
    </row>
    <row r="2516" spans="1:12" ht="123.75" x14ac:dyDescent="0.25">
      <c r="A2516" s="176" t="s">
        <v>18310</v>
      </c>
      <c r="B2516" s="176" t="s">
        <v>18307</v>
      </c>
      <c r="C2516" s="176" t="s">
        <v>18308</v>
      </c>
      <c r="D2516" s="176" t="s">
        <v>18309</v>
      </c>
      <c r="E2516" s="176" t="s">
        <v>7763</v>
      </c>
      <c r="F2516" s="176" t="s">
        <v>7764</v>
      </c>
      <c r="G2516" s="176" t="s">
        <v>7035</v>
      </c>
      <c r="H2516" s="176" t="s">
        <v>7764</v>
      </c>
      <c r="I2516" s="176" t="s">
        <v>6875</v>
      </c>
      <c r="J2516" s="176" t="s">
        <v>6875</v>
      </c>
      <c r="K2516" s="176" t="s">
        <v>6875</v>
      </c>
      <c r="L2516" s="176" t="s">
        <v>857</v>
      </c>
    </row>
    <row r="2517" spans="1:12" ht="123.75" x14ac:dyDescent="0.25">
      <c r="A2517" s="177" t="s">
        <v>18314</v>
      </c>
      <c r="B2517" s="177" t="s">
        <v>18311</v>
      </c>
      <c r="C2517" s="177" t="s">
        <v>18312</v>
      </c>
      <c r="D2517" s="177" t="s">
        <v>18313</v>
      </c>
      <c r="E2517" s="177" t="s">
        <v>7463</v>
      </c>
      <c r="F2517" s="177" t="s">
        <v>7464</v>
      </c>
      <c r="G2517" s="177" t="s">
        <v>7465</v>
      </c>
      <c r="H2517" s="177" t="s">
        <v>7464</v>
      </c>
      <c r="I2517" s="177" t="s">
        <v>6875</v>
      </c>
      <c r="J2517" s="177" t="s">
        <v>6875</v>
      </c>
      <c r="K2517" s="177" t="s">
        <v>6875</v>
      </c>
      <c r="L2517" s="177" t="s">
        <v>857</v>
      </c>
    </row>
    <row r="2518" spans="1:12" ht="409.5" x14ac:dyDescent="0.25">
      <c r="A2518" s="176" t="s">
        <v>6875</v>
      </c>
      <c r="B2518" s="176" t="s">
        <v>18315</v>
      </c>
      <c r="C2518" s="176" t="s">
        <v>18316</v>
      </c>
      <c r="D2518" s="176" t="s">
        <v>18317</v>
      </c>
      <c r="E2518" s="176" t="s">
        <v>8061</v>
      </c>
      <c r="F2518" s="176" t="s">
        <v>8062</v>
      </c>
      <c r="G2518" s="176" t="s">
        <v>7618</v>
      </c>
      <c r="H2518" s="176" t="s">
        <v>8062</v>
      </c>
      <c r="I2518" s="176" t="s">
        <v>6875</v>
      </c>
      <c r="J2518" s="176" t="s">
        <v>6875</v>
      </c>
      <c r="K2518" s="176" t="s">
        <v>6875</v>
      </c>
      <c r="L2518" s="176" t="s">
        <v>857</v>
      </c>
    </row>
    <row r="2519" spans="1:12" ht="247.5" x14ac:dyDescent="0.25">
      <c r="A2519" s="177" t="s">
        <v>6875</v>
      </c>
      <c r="B2519" s="177" t="s">
        <v>18318</v>
      </c>
      <c r="C2519" s="177" t="s">
        <v>18319</v>
      </c>
      <c r="D2519" s="177" t="s">
        <v>18320</v>
      </c>
      <c r="E2519" s="177" t="s">
        <v>8061</v>
      </c>
      <c r="F2519" s="177" t="s">
        <v>8062</v>
      </c>
      <c r="G2519" s="177" t="s">
        <v>7618</v>
      </c>
      <c r="H2519" s="177" t="s">
        <v>8062</v>
      </c>
      <c r="I2519" s="177" t="s">
        <v>6875</v>
      </c>
      <c r="J2519" s="177" t="s">
        <v>6875</v>
      </c>
      <c r="K2519" s="177" t="s">
        <v>6875</v>
      </c>
      <c r="L2519" s="177" t="s">
        <v>857</v>
      </c>
    </row>
    <row r="2520" spans="1:12" ht="78.75" x14ac:dyDescent="0.25">
      <c r="A2520" s="176" t="s">
        <v>18324</v>
      </c>
      <c r="B2520" s="176" t="s">
        <v>18321</v>
      </c>
      <c r="C2520" s="176" t="s">
        <v>18322</v>
      </c>
      <c r="D2520" s="176" t="s">
        <v>18323</v>
      </c>
      <c r="E2520" s="176" t="s">
        <v>8957</v>
      </c>
      <c r="F2520" s="176" t="s">
        <v>8958</v>
      </c>
      <c r="G2520" s="176" t="s">
        <v>7618</v>
      </c>
      <c r="H2520" s="176" t="s">
        <v>8959</v>
      </c>
      <c r="I2520" s="176" t="s">
        <v>6875</v>
      </c>
      <c r="J2520" s="176" t="s">
        <v>6875</v>
      </c>
      <c r="K2520" s="176" t="s">
        <v>6875</v>
      </c>
      <c r="L2520" s="176" t="s">
        <v>857</v>
      </c>
    </row>
    <row r="2521" spans="1:12" ht="123.75" x14ac:dyDescent="0.25">
      <c r="A2521" s="177" t="s">
        <v>6875</v>
      </c>
      <c r="B2521" s="177" t="s">
        <v>18325</v>
      </c>
      <c r="C2521" s="177" t="s">
        <v>18326</v>
      </c>
      <c r="D2521" s="177" t="s">
        <v>18327</v>
      </c>
      <c r="E2521" s="177" t="s">
        <v>9035</v>
      </c>
      <c r="F2521" s="177" t="s">
        <v>9036</v>
      </c>
      <c r="G2521" s="177" t="s">
        <v>7035</v>
      </c>
      <c r="H2521" s="177" t="s">
        <v>18328</v>
      </c>
      <c r="I2521" s="177" t="s">
        <v>6875</v>
      </c>
      <c r="J2521" s="177" t="s">
        <v>6875</v>
      </c>
      <c r="K2521" s="177" t="s">
        <v>10264</v>
      </c>
      <c r="L2521" s="177" t="s">
        <v>857</v>
      </c>
    </row>
    <row r="2522" spans="1:12" ht="112.5" x14ac:dyDescent="0.25">
      <c r="A2522" s="176" t="s">
        <v>18332</v>
      </c>
      <c r="B2522" s="176" t="s">
        <v>18329</v>
      </c>
      <c r="C2522" s="176" t="s">
        <v>18330</v>
      </c>
      <c r="D2522" s="176" t="s">
        <v>18331</v>
      </c>
      <c r="E2522" s="176" t="s">
        <v>7763</v>
      </c>
      <c r="F2522" s="176" t="s">
        <v>7764</v>
      </c>
      <c r="G2522" s="176" t="s">
        <v>7035</v>
      </c>
      <c r="H2522" s="176" t="s">
        <v>7764</v>
      </c>
      <c r="I2522" s="176" t="s">
        <v>6875</v>
      </c>
      <c r="J2522" s="176" t="s">
        <v>6875</v>
      </c>
      <c r="K2522" s="176" t="s">
        <v>6875</v>
      </c>
      <c r="L2522" s="176" t="s">
        <v>857</v>
      </c>
    </row>
    <row r="2523" spans="1:12" ht="168.75" x14ac:dyDescent="0.25">
      <c r="A2523" s="177" t="s">
        <v>18336</v>
      </c>
      <c r="B2523" s="177" t="s">
        <v>18333</v>
      </c>
      <c r="C2523" s="177" t="s">
        <v>18334</v>
      </c>
      <c r="D2523" s="177" t="s">
        <v>18335</v>
      </c>
      <c r="E2523" s="177" t="s">
        <v>18337</v>
      </c>
      <c r="F2523" s="177" t="s">
        <v>18338</v>
      </c>
      <c r="G2523" s="177" t="s">
        <v>10883</v>
      </c>
      <c r="H2523" s="177" t="s">
        <v>18338</v>
      </c>
      <c r="I2523" s="177" t="s">
        <v>6875</v>
      </c>
      <c r="J2523" s="177" t="s">
        <v>6875</v>
      </c>
      <c r="K2523" s="177" t="s">
        <v>6875</v>
      </c>
      <c r="L2523" s="177" t="s">
        <v>857</v>
      </c>
    </row>
    <row r="2524" spans="1:12" ht="90" x14ac:dyDescent="0.25">
      <c r="A2524" s="176" t="s">
        <v>18342</v>
      </c>
      <c r="B2524" s="176" t="s">
        <v>18339</v>
      </c>
      <c r="C2524" s="176" t="s">
        <v>18340</v>
      </c>
      <c r="D2524" s="176" t="s">
        <v>18341</v>
      </c>
      <c r="E2524" s="176" t="s">
        <v>14419</v>
      </c>
      <c r="F2524" s="176" t="s">
        <v>14420</v>
      </c>
      <c r="G2524" s="176" t="s">
        <v>7028</v>
      </c>
      <c r="H2524" s="176" t="s">
        <v>14420</v>
      </c>
      <c r="I2524" s="176" t="s">
        <v>6875</v>
      </c>
      <c r="J2524" s="176" t="s">
        <v>6875</v>
      </c>
      <c r="K2524" s="176" t="s">
        <v>6875</v>
      </c>
      <c r="L2524" s="176" t="s">
        <v>6884</v>
      </c>
    </row>
    <row r="2525" spans="1:12" ht="90" x14ac:dyDescent="0.25">
      <c r="A2525" s="177" t="s">
        <v>18346</v>
      </c>
      <c r="B2525" s="177" t="s">
        <v>18343</v>
      </c>
      <c r="C2525" s="177" t="s">
        <v>18344</v>
      </c>
      <c r="D2525" s="177" t="s">
        <v>18345</v>
      </c>
      <c r="E2525" s="177" t="s">
        <v>18347</v>
      </c>
      <c r="F2525" s="177" t="s">
        <v>18348</v>
      </c>
      <c r="G2525" s="177" t="s">
        <v>6981</v>
      </c>
      <c r="H2525" s="177" t="s">
        <v>18348</v>
      </c>
      <c r="I2525" s="177" t="s">
        <v>6875</v>
      </c>
      <c r="J2525" s="177" t="s">
        <v>6875</v>
      </c>
      <c r="K2525" s="177" t="s">
        <v>6875</v>
      </c>
      <c r="L2525" s="177" t="s">
        <v>857</v>
      </c>
    </row>
    <row r="2526" spans="1:12" ht="135" x14ac:dyDescent="0.25">
      <c r="A2526" s="176" t="s">
        <v>18352</v>
      </c>
      <c r="B2526" s="176" t="s">
        <v>18349</v>
      </c>
      <c r="C2526" s="176" t="s">
        <v>18350</v>
      </c>
      <c r="D2526" s="176" t="s">
        <v>18351</v>
      </c>
      <c r="E2526" s="176" t="s">
        <v>9328</v>
      </c>
      <c r="F2526" s="176" t="s">
        <v>9329</v>
      </c>
      <c r="G2526" s="176" t="s">
        <v>7465</v>
      </c>
      <c r="H2526" s="176" t="s">
        <v>9329</v>
      </c>
      <c r="I2526" s="176" t="s">
        <v>6875</v>
      </c>
      <c r="J2526" s="176" t="s">
        <v>6875</v>
      </c>
      <c r="K2526" s="176" t="s">
        <v>6875</v>
      </c>
      <c r="L2526" s="176" t="s">
        <v>857</v>
      </c>
    </row>
    <row r="2527" spans="1:12" ht="281.25" x14ac:dyDescent="0.25">
      <c r="A2527" s="177" t="s">
        <v>6875</v>
      </c>
      <c r="B2527" s="177" t="s">
        <v>18353</v>
      </c>
      <c r="C2527" s="177" t="s">
        <v>18354</v>
      </c>
      <c r="D2527" s="177" t="s">
        <v>18355</v>
      </c>
      <c r="E2527" s="177" t="s">
        <v>8061</v>
      </c>
      <c r="F2527" s="177" t="s">
        <v>8062</v>
      </c>
      <c r="G2527" s="177" t="s">
        <v>7618</v>
      </c>
      <c r="H2527" s="177" t="s">
        <v>8062</v>
      </c>
      <c r="I2527" s="177" t="s">
        <v>6875</v>
      </c>
      <c r="J2527" s="177" t="s">
        <v>6875</v>
      </c>
      <c r="K2527" s="177" t="s">
        <v>6875</v>
      </c>
      <c r="L2527" s="177" t="s">
        <v>857</v>
      </c>
    </row>
    <row r="2528" spans="1:12" ht="146.25" x14ac:dyDescent="0.25">
      <c r="A2528" s="176" t="s">
        <v>6875</v>
      </c>
      <c r="B2528" s="176" t="s">
        <v>18356</v>
      </c>
      <c r="C2528" s="176" t="s">
        <v>18357</v>
      </c>
      <c r="D2528" s="176" t="s">
        <v>18358</v>
      </c>
      <c r="E2528" s="176" t="s">
        <v>8061</v>
      </c>
      <c r="F2528" s="176" t="s">
        <v>8062</v>
      </c>
      <c r="G2528" s="176" t="s">
        <v>7618</v>
      </c>
      <c r="H2528" s="176" t="s">
        <v>8062</v>
      </c>
      <c r="I2528" s="176" t="s">
        <v>6875</v>
      </c>
      <c r="J2528" s="176" t="s">
        <v>6875</v>
      </c>
      <c r="K2528" s="176" t="s">
        <v>6875</v>
      </c>
      <c r="L2528" s="176" t="s">
        <v>857</v>
      </c>
    </row>
    <row r="2529" spans="1:12" ht="146.25" x14ac:dyDescent="0.25">
      <c r="A2529" s="177" t="s">
        <v>6875</v>
      </c>
      <c r="B2529" s="177" t="s">
        <v>18359</v>
      </c>
      <c r="C2529" s="177" t="s">
        <v>18360</v>
      </c>
      <c r="D2529" s="177" t="s">
        <v>18361</v>
      </c>
      <c r="E2529" s="177" t="s">
        <v>9328</v>
      </c>
      <c r="F2529" s="177" t="s">
        <v>9329</v>
      </c>
      <c r="G2529" s="177" t="s">
        <v>7465</v>
      </c>
      <c r="H2529" s="177" t="s">
        <v>9329</v>
      </c>
      <c r="I2529" s="177" t="s">
        <v>6875</v>
      </c>
      <c r="J2529" s="177" t="s">
        <v>6875</v>
      </c>
      <c r="K2529" s="177" t="s">
        <v>6875</v>
      </c>
      <c r="L2529" s="177" t="s">
        <v>857</v>
      </c>
    </row>
    <row r="2530" spans="1:12" ht="101.25" x14ac:dyDescent="0.25">
      <c r="A2530" s="176" t="s">
        <v>6875</v>
      </c>
      <c r="B2530" s="176" t="s">
        <v>18362</v>
      </c>
      <c r="C2530" s="176" t="s">
        <v>18363</v>
      </c>
      <c r="D2530" s="176" t="s">
        <v>18364</v>
      </c>
      <c r="E2530" s="176" t="s">
        <v>18365</v>
      </c>
      <c r="F2530" s="176" t="s">
        <v>18366</v>
      </c>
      <c r="G2530" s="176" t="s">
        <v>7605</v>
      </c>
      <c r="H2530" s="176" t="s">
        <v>18366</v>
      </c>
      <c r="I2530" s="176" t="s">
        <v>6875</v>
      </c>
      <c r="J2530" s="176" t="s">
        <v>6875</v>
      </c>
      <c r="K2530" s="176" t="s">
        <v>6875</v>
      </c>
      <c r="L2530" s="176" t="s">
        <v>857</v>
      </c>
    </row>
    <row r="2531" spans="1:12" ht="56.25" x14ac:dyDescent="0.25">
      <c r="A2531" s="177" t="s">
        <v>18370</v>
      </c>
      <c r="B2531" s="177" t="s">
        <v>18367</v>
      </c>
      <c r="C2531" s="177" t="s">
        <v>18368</v>
      </c>
      <c r="D2531" s="177" t="s">
        <v>18369</v>
      </c>
      <c r="E2531" s="177" t="s">
        <v>7039</v>
      </c>
      <c r="F2531" s="177" t="s">
        <v>7040</v>
      </c>
      <c r="G2531" s="177" t="s">
        <v>6875</v>
      </c>
      <c r="H2531" s="177" t="s">
        <v>7040</v>
      </c>
      <c r="I2531" s="177" t="s">
        <v>6875</v>
      </c>
      <c r="J2531" s="177" t="s">
        <v>6875</v>
      </c>
      <c r="K2531" s="177" t="s">
        <v>6875</v>
      </c>
      <c r="L2531" s="177" t="s">
        <v>857</v>
      </c>
    </row>
    <row r="2532" spans="1:12" ht="45" x14ac:dyDescent="0.25">
      <c r="A2532" s="176" t="s">
        <v>18374</v>
      </c>
      <c r="B2532" s="176" t="s">
        <v>18371</v>
      </c>
      <c r="C2532" s="176" t="s">
        <v>18372</v>
      </c>
      <c r="D2532" s="176" t="s">
        <v>18373</v>
      </c>
      <c r="E2532" s="176" t="s">
        <v>9468</v>
      </c>
      <c r="F2532" s="176" t="s">
        <v>9469</v>
      </c>
      <c r="G2532" s="176" t="s">
        <v>6994</v>
      </c>
      <c r="H2532" s="176" t="s">
        <v>9469</v>
      </c>
      <c r="I2532" s="176" t="s">
        <v>6875</v>
      </c>
      <c r="J2532" s="176" t="s">
        <v>6875</v>
      </c>
      <c r="K2532" s="176" t="s">
        <v>6875</v>
      </c>
      <c r="L2532" s="176" t="s">
        <v>857</v>
      </c>
    </row>
    <row r="2533" spans="1:12" ht="78.75" x14ac:dyDescent="0.25">
      <c r="A2533" s="177" t="s">
        <v>1083</v>
      </c>
      <c r="B2533" s="177" t="s">
        <v>18375</v>
      </c>
      <c r="C2533" s="177" t="s">
        <v>18376</v>
      </c>
      <c r="D2533" s="177" t="s">
        <v>18377</v>
      </c>
      <c r="E2533" s="177" t="s">
        <v>8061</v>
      </c>
      <c r="F2533" s="177" t="s">
        <v>8062</v>
      </c>
      <c r="G2533" s="177" t="s">
        <v>7618</v>
      </c>
      <c r="H2533" s="177" t="s">
        <v>8062</v>
      </c>
      <c r="I2533" s="177" t="s">
        <v>6875</v>
      </c>
      <c r="J2533" s="177" t="s">
        <v>6875</v>
      </c>
      <c r="K2533" s="177" t="s">
        <v>6875</v>
      </c>
      <c r="L2533" s="177" t="s">
        <v>6917</v>
      </c>
    </row>
    <row r="2534" spans="1:12" ht="67.5" x14ac:dyDescent="0.25">
      <c r="A2534" s="176" t="s">
        <v>18380</v>
      </c>
      <c r="B2534" s="176" t="s">
        <v>18378</v>
      </c>
      <c r="C2534" s="176" t="s">
        <v>18379</v>
      </c>
      <c r="D2534" s="176" t="s">
        <v>6875</v>
      </c>
      <c r="E2534" s="176" t="s">
        <v>18381</v>
      </c>
      <c r="F2534" s="176" t="s">
        <v>10898</v>
      </c>
      <c r="G2534" s="176" t="s">
        <v>8186</v>
      </c>
      <c r="H2534" s="176" t="s">
        <v>18382</v>
      </c>
      <c r="I2534" s="176" t="s">
        <v>6875</v>
      </c>
      <c r="J2534" s="176" t="s">
        <v>8188</v>
      </c>
      <c r="K2534" s="176" t="s">
        <v>6875</v>
      </c>
      <c r="L2534" s="176" t="s">
        <v>857</v>
      </c>
    </row>
    <row r="2535" spans="1:12" ht="101.25" x14ac:dyDescent="0.25">
      <c r="A2535" s="177" t="s">
        <v>1083</v>
      </c>
      <c r="B2535" s="177" t="s">
        <v>18383</v>
      </c>
      <c r="C2535" s="177" t="s">
        <v>18384</v>
      </c>
      <c r="D2535" s="177" t="s">
        <v>18385</v>
      </c>
      <c r="E2535" s="177" t="s">
        <v>7763</v>
      </c>
      <c r="F2535" s="177" t="s">
        <v>7764</v>
      </c>
      <c r="G2535" s="177" t="s">
        <v>7035</v>
      </c>
      <c r="H2535" s="177" t="s">
        <v>7764</v>
      </c>
      <c r="I2535" s="177" t="s">
        <v>6875</v>
      </c>
      <c r="J2535" s="177" t="s">
        <v>6875</v>
      </c>
      <c r="K2535" s="177" t="s">
        <v>6875</v>
      </c>
      <c r="L2535" s="177" t="s">
        <v>6917</v>
      </c>
    </row>
    <row r="2536" spans="1:12" ht="236.25" x14ac:dyDescent="0.25">
      <c r="A2536" s="176" t="s">
        <v>1083</v>
      </c>
      <c r="B2536" s="176" t="s">
        <v>18386</v>
      </c>
      <c r="C2536" s="176" t="s">
        <v>18387</v>
      </c>
      <c r="D2536" s="176" t="s">
        <v>18388</v>
      </c>
      <c r="E2536" s="176" t="s">
        <v>9328</v>
      </c>
      <c r="F2536" s="176" t="s">
        <v>9329</v>
      </c>
      <c r="G2536" s="176" t="s">
        <v>7465</v>
      </c>
      <c r="H2536" s="176" t="s">
        <v>9329</v>
      </c>
      <c r="I2536" s="176" t="s">
        <v>6875</v>
      </c>
      <c r="J2536" s="176" t="s">
        <v>6875</v>
      </c>
      <c r="K2536" s="176" t="s">
        <v>6875</v>
      </c>
      <c r="L2536" s="176" t="s">
        <v>6917</v>
      </c>
    </row>
    <row r="2537" spans="1:12" ht="213.75" x14ac:dyDescent="0.25">
      <c r="A2537" s="177" t="s">
        <v>1083</v>
      </c>
      <c r="B2537" s="177" t="s">
        <v>18389</v>
      </c>
      <c r="C2537" s="177" t="s">
        <v>18390</v>
      </c>
      <c r="D2537" s="177" t="s">
        <v>18391</v>
      </c>
      <c r="E2537" s="177" t="s">
        <v>7463</v>
      </c>
      <c r="F2537" s="177" t="s">
        <v>7464</v>
      </c>
      <c r="G2537" s="177" t="s">
        <v>7465</v>
      </c>
      <c r="H2537" s="177" t="s">
        <v>7464</v>
      </c>
      <c r="I2537" s="177" t="s">
        <v>6875</v>
      </c>
      <c r="J2537" s="177" t="s">
        <v>6875</v>
      </c>
      <c r="K2537" s="177" t="s">
        <v>6875</v>
      </c>
      <c r="L2537" s="177" t="s">
        <v>6917</v>
      </c>
    </row>
    <row r="2538" spans="1:12" ht="337.5" x14ac:dyDescent="0.25">
      <c r="A2538" s="176" t="s">
        <v>18395</v>
      </c>
      <c r="B2538" s="176" t="s">
        <v>18392</v>
      </c>
      <c r="C2538" s="176" t="s">
        <v>18393</v>
      </c>
      <c r="D2538" s="176" t="s">
        <v>18394</v>
      </c>
      <c r="E2538" s="176" t="s">
        <v>7463</v>
      </c>
      <c r="F2538" s="176" t="s">
        <v>7464</v>
      </c>
      <c r="G2538" s="176" t="s">
        <v>7465</v>
      </c>
      <c r="H2538" s="176" t="s">
        <v>7464</v>
      </c>
      <c r="I2538" s="176" t="s">
        <v>6875</v>
      </c>
      <c r="J2538" s="176" t="s">
        <v>6875</v>
      </c>
      <c r="K2538" s="176" t="s">
        <v>6875</v>
      </c>
      <c r="L2538" s="176" t="s">
        <v>6917</v>
      </c>
    </row>
    <row r="2539" spans="1:12" ht="213.75" x14ac:dyDescent="0.25">
      <c r="A2539" s="177" t="s">
        <v>1083</v>
      </c>
      <c r="B2539" s="177" t="s">
        <v>18396</v>
      </c>
      <c r="C2539" s="177" t="s">
        <v>18397</v>
      </c>
      <c r="D2539" s="177" t="s">
        <v>18398</v>
      </c>
      <c r="E2539" s="177" t="s">
        <v>7463</v>
      </c>
      <c r="F2539" s="177" t="s">
        <v>7464</v>
      </c>
      <c r="G2539" s="177" t="s">
        <v>7465</v>
      </c>
      <c r="H2539" s="177" t="s">
        <v>7464</v>
      </c>
      <c r="I2539" s="177" t="s">
        <v>6875</v>
      </c>
      <c r="J2539" s="177" t="s">
        <v>6875</v>
      </c>
      <c r="K2539" s="177" t="s">
        <v>6875</v>
      </c>
      <c r="L2539" s="177" t="s">
        <v>6917</v>
      </c>
    </row>
    <row r="2540" spans="1:12" ht="409.5" x14ac:dyDescent="0.25">
      <c r="A2540" s="176" t="s">
        <v>1083</v>
      </c>
      <c r="B2540" s="176" t="s">
        <v>18399</v>
      </c>
      <c r="C2540" s="176" t="s">
        <v>18400</v>
      </c>
      <c r="D2540" s="176" t="s">
        <v>18401</v>
      </c>
      <c r="E2540" s="176" t="s">
        <v>7589</v>
      </c>
      <c r="F2540" s="176" t="s">
        <v>7590</v>
      </c>
      <c r="G2540" s="176" t="s">
        <v>7591</v>
      </c>
      <c r="H2540" s="176" t="s">
        <v>7590</v>
      </c>
      <c r="I2540" s="176" t="s">
        <v>6875</v>
      </c>
      <c r="J2540" s="176" t="s">
        <v>6875</v>
      </c>
      <c r="K2540" s="176" t="s">
        <v>6875</v>
      </c>
      <c r="L2540" s="176" t="s">
        <v>6917</v>
      </c>
    </row>
    <row r="2541" spans="1:12" ht="123.75" x14ac:dyDescent="0.25">
      <c r="A2541" s="177" t="s">
        <v>18405</v>
      </c>
      <c r="B2541" s="177" t="s">
        <v>18402</v>
      </c>
      <c r="C2541" s="177" t="s">
        <v>18403</v>
      </c>
      <c r="D2541" s="177" t="s">
        <v>18404</v>
      </c>
      <c r="E2541" s="177" t="s">
        <v>7763</v>
      </c>
      <c r="F2541" s="177" t="s">
        <v>7764</v>
      </c>
      <c r="G2541" s="177" t="s">
        <v>7035</v>
      </c>
      <c r="H2541" s="177" t="s">
        <v>7764</v>
      </c>
      <c r="I2541" s="177" t="s">
        <v>6875</v>
      </c>
      <c r="J2541" s="177" t="s">
        <v>6875</v>
      </c>
      <c r="K2541" s="177" t="s">
        <v>6875</v>
      </c>
      <c r="L2541" s="177" t="s">
        <v>6917</v>
      </c>
    </row>
    <row r="2542" spans="1:12" ht="123.75" x14ac:dyDescent="0.25">
      <c r="A2542" s="176" t="s">
        <v>1083</v>
      </c>
      <c r="B2542" s="176" t="s">
        <v>18406</v>
      </c>
      <c r="C2542" s="176" t="s">
        <v>18407</v>
      </c>
      <c r="D2542" s="176" t="s">
        <v>18408</v>
      </c>
      <c r="E2542" s="176" t="s">
        <v>6992</v>
      </c>
      <c r="F2542" s="176" t="s">
        <v>6993</v>
      </c>
      <c r="G2542" s="176" t="s">
        <v>6994</v>
      </c>
      <c r="H2542" s="176" t="s">
        <v>6995</v>
      </c>
      <c r="I2542" s="176" t="s">
        <v>6875</v>
      </c>
      <c r="J2542" s="176" t="s">
        <v>6875</v>
      </c>
      <c r="K2542" s="176" t="s">
        <v>6875</v>
      </c>
      <c r="L2542" s="176" t="s">
        <v>6917</v>
      </c>
    </row>
    <row r="2543" spans="1:12" ht="78.75" x14ac:dyDescent="0.25">
      <c r="A2543" s="177" t="s">
        <v>18412</v>
      </c>
      <c r="B2543" s="177" t="s">
        <v>18409</v>
      </c>
      <c r="C2543" s="177" t="s">
        <v>18410</v>
      </c>
      <c r="D2543" s="177" t="s">
        <v>18411</v>
      </c>
      <c r="E2543" s="177" t="s">
        <v>7589</v>
      </c>
      <c r="F2543" s="177" t="s">
        <v>7590</v>
      </c>
      <c r="G2543" s="177" t="s">
        <v>7591</v>
      </c>
      <c r="H2543" s="177" t="s">
        <v>7590</v>
      </c>
      <c r="I2543" s="177" t="s">
        <v>6875</v>
      </c>
      <c r="J2543" s="177" t="s">
        <v>6875</v>
      </c>
      <c r="K2543" s="177" t="s">
        <v>6875</v>
      </c>
      <c r="L2543" s="177" t="s">
        <v>6917</v>
      </c>
    </row>
    <row r="2544" spans="1:12" ht="101.25" x14ac:dyDescent="0.25">
      <c r="A2544" s="176" t="s">
        <v>1083</v>
      </c>
      <c r="B2544" s="176" t="s">
        <v>18413</v>
      </c>
      <c r="C2544" s="176" t="s">
        <v>18414</v>
      </c>
      <c r="D2544" s="176" t="s">
        <v>18415</v>
      </c>
      <c r="E2544" s="176" t="s">
        <v>14419</v>
      </c>
      <c r="F2544" s="176" t="s">
        <v>14420</v>
      </c>
      <c r="G2544" s="176" t="s">
        <v>7028</v>
      </c>
      <c r="H2544" s="176" t="s">
        <v>14420</v>
      </c>
      <c r="I2544" s="176" t="s">
        <v>6875</v>
      </c>
      <c r="J2544" s="176" t="s">
        <v>6875</v>
      </c>
      <c r="K2544" s="176" t="s">
        <v>6875</v>
      </c>
      <c r="L2544" s="176" t="s">
        <v>6917</v>
      </c>
    </row>
    <row r="2545" spans="1:12" ht="67.5" x14ac:dyDescent="0.25">
      <c r="A2545" s="177" t="s">
        <v>18419</v>
      </c>
      <c r="B2545" s="177" t="s">
        <v>18416</v>
      </c>
      <c r="C2545" s="177" t="s">
        <v>18417</v>
      </c>
      <c r="D2545" s="177" t="s">
        <v>18418</v>
      </c>
      <c r="E2545" s="177" t="s">
        <v>18420</v>
      </c>
      <c r="F2545" s="177" t="s">
        <v>18421</v>
      </c>
      <c r="G2545" s="177" t="s">
        <v>7097</v>
      </c>
      <c r="H2545" s="177" t="s">
        <v>18422</v>
      </c>
      <c r="I2545" s="177" t="s">
        <v>6875</v>
      </c>
      <c r="J2545" s="177" t="s">
        <v>6875</v>
      </c>
      <c r="K2545" s="177" t="s">
        <v>6875</v>
      </c>
      <c r="L2545" s="177" t="s">
        <v>6917</v>
      </c>
    </row>
    <row r="2546" spans="1:12" ht="371.25" x14ac:dyDescent="0.25">
      <c r="A2546" s="176" t="s">
        <v>18426</v>
      </c>
      <c r="B2546" s="176" t="s">
        <v>18423</v>
      </c>
      <c r="C2546" s="176" t="s">
        <v>18424</v>
      </c>
      <c r="D2546" s="176" t="s">
        <v>18425</v>
      </c>
      <c r="E2546" s="176" t="s">
        <v>18427</v>
      </c>
      <c r="F2546" s="176" t="s">
        <v>18428</v>
      </c>
      <c r="G2546" s="176" t="s">
        <v>6975</v>
      </c>
      <c r="H2546" s="176" t="s">
        <v>18429</v>
      </c>
      <c r="I2546" s="176" t="s">
        <v>6875</v>
      </c>
      <c r="J2546" s="176" t="s">
        <v>6875</v>
      </c>
      <c r="K2546" s="176" t="s">
        <v>6875</v>
      </c>
      <c r="L2546" s="176" t="s">
        <v>6917</v>
      </c>
    </row>
    <row r="2547" spans="1:12" ht="202.5" x14ac:dyDescent="0.25">
      <c r="A2547" s="177" t="s">
        <v>18433</v>
      </c>
      <c r="B2547" s="177" t="s">
        <v>18430</v>
      </c>
      <c r="C2547" s="177" t="s">
        <v>18431</v>
      </c>
      <c r="D2547" s="177" t="s">
        <v>18432</v>
      </c>
      <c r="E2547" s="177" t="s">
        <v>18434</v>
      </c>
      <c r="F2547" s="177" t="s">
        <v>18435</v>
      </c>
      <c r="G2547" s="177" t="s">
        <v>7056</v>
      </c>
      <c r="H2547" s="177" t="s">
        <v>18435</v>
      </c>
      <c r="I2547" s="177" t="s">
        <v>6875</v>
      </c>
      <c r="J2547" s="177" t="s">
        <v>6875</v>
      </c>
      <c r="K2547" s="177" t="s">
        <v>6875</v>
      </c>
      <c r="L2547" s="177" t="s">
        <v>6917</v>
      </c>
    </row>
    <row r="2548" spans="1:12" ht="67.5" x14ac:dyDescent="0.25">
      <c r="A2548" s="176" t="s">
        <v>18439</v>
      </c>
      <c r="B2548" s="176" t="s">
        <v>18436</v>
      </c>
      <c r="C2548" s="176" t="s">
        <v>18437</v>
      </c>
      <c r="D2548" s="176" t="s">
        <v>18438</v>
      </c>
      <c r="E2548" s="176" t="s">
        <v>8921</v>
      </c>
      <c r="F2548" s="176" t="s">
        <v>8922</v>
      </c>
      <c r="G2548" s="176" t="s">
        <v>7041</v>
      </c>
      <c r="H2548" s="176" t="s">
        <v>8922</v>
      </c>
      <c r="I2548" s="176" t="s">
        <v>6875</v>
      </c>
      <c r="J2548" s="176" t="s">
        <v>6875</v>
      </c>
      <c r="K2548" s="176" t="s">
        <v>6875</v>
      </c>
      <c r="L2548" s="176" t="s">
        <v>6917</v>
      </c>
    </row>
    <row r="2549" spans="1:12" ht="56.25" x14ac:dyDescent="0.25">
      <c r="A2549" s="177" t="s">
        <v>18443</v>
      </c>
      <c r="B2549" s="177" t="s">
        <v>18440</v>
      </c>
      <c r="C2549" s="177" t="s">
        <v>18441</v>
      </c>
      <c r="D2549" s="177" t="s">
        <v>18442</v>
      </c>
      <c r="E2549" s="177" t="s">
        <v>18444</v>
      </c>
      <c r="F2549" s="177" t="s">
        <v>18445</v>
      </c>
      <c r="G2549" s="177" t="s">
        <v>18446</v>
      </c>
      <c r="H2549" s="177" t="s">
        <v>18447</v>
      </c>
      <c r="I2549" s="177" t="s">
        <v>6875</v>
      </c>
      <c r="J2549" s="177" t="s">
        <v>6875</v>
      </c>
      <c r="K2549" s="177" t="s">
        <v>6875</v>
      </c>
      <c r="L2549" s="177" t="s">
        <v>6917</v>
      </c>
    </row>
    <row r="2550" spans="1:12" ht="78.75" x14ac:dyDescent="0.25">
      <c r="A2550" s="176" t="s">
        <v>18451</v>
      </c>
      <c r="B2550" s="176" t="s">
        <v>18448</v>
      </c>
      <c r="C2550" s="176" t="s">
        <v>18449</v>
      </c>
      <c r="D2550" s="176" t="s">
        <v>18450</v>
      </c>
      <c r="E2550" s="176" t="s">
        <v>18452</v>
      </c>
      <c r="F2550" s="176" t="s">
        <v>18453</v>
      </c>
      <c r="G2550" s="176" t="s">
        <v>7324</v>
      </c>
      <c r="H2550" s="176" t="s">
        <v>18453</v>
      </c>
      <c r="I2550" s="176" t="s">
        <v>6875</v>
      </c>
      <c r="J2550" s="176" t="s">
        <v>6875</v>
      </c>
      <c r="K2550" s="176" t="s">
        <v>6875</v>
      </c>
      <c r="L2550" s="176" t="s">
        <v>6917</v>
      </c>
    </row>
    <row r="2551" spans="1:12" ht="135" x14ac:dyDescent="0.25">
      <c r="A2551" s="177" t="s">
        <v>18457</v>
      </c>
      <c r="B2551" s="177" t="s">
        <v>18454</v>
      </c>
      <c r="C2551" s="177" t="s">
        <v>18455</v>
      </c>
      <c r="D2551" s="177" t="s">
        <v>18456</v>
      </c>
      <c r="E2551" s="177" t="s">
        <v>14419</v>
      </c>
      <c r="F2551" s="177" t="s">
        <v>14420</v>
      </c>
      <c r="G2551" s="177" t="s">
        <v>7028</v>
      </c>
      <c r="H2551" s="177" t="s">
        <v>14420</v>
      </c>
      <c r="I2551" s="177" t="s">
        <v>6875</v>
      </c>
      <c r="J2551" s="177" t="s">
        <v>6875</v>
      </c>
      <c r="K2551" s="177" t="s">
        <v>6875</v>
      </c>
      <c r="L2551" s="177" t="s">
        <v>6917</v>
      </c>
    </row>
    <row r="2552" spans="1:12" ht="146.25" x14ac:dyDescent="0.25">
      <c r="A2552" s="176" t="s">
        <v>1083</v>
      </c>
      <c r="B2552" s="176" t="s">
        <v>18458</v>
      </c>
      <c r="C2552" s="176" t="s">
        <v>18459</v>
      </c>
      <c r="D2552" s="176" t="s">
        <v>18460</v>
      </c>
      <c r="E2552" s="176" t="s">
        <v>18461</v>
      </c>
      <c r="F2552" s="176" t="s">
        <v>18462</v>
      </c>
      <c r="G2552" s="176" t="s">
        <v>10705</v>
      </c>
      <c r="H2552" s="176" t="s">
        <v>18462</v>
      </c>
      <c r="I2552" s="176" t="s">
        <v>6875</v>
      </c>
      <c r="J2552" s="176" t="s">
        <v>6875</v>
      </c>
      <c r="K2552" s="176" t="s">
        <v>6875</v>
      </c>
      <c r="L2552" s="176" t="s">
        <v>6917</v>
      </c>
    </row>
    <row r="2553" spans="1:12" ht="101.25" x14ac:dyDescent="0.25">
      <c r="A2553" s="177" t="s">
        <v>1083</v>
      </c>
      <c r="B2553" s="177" t="s">
        <v>18463</v>
      </c>
      <c r="C2553" s="177" t="s">
        <v>18464</v>
      </c>
      <c r="D2553" s="177" t="s">
        <v>18465</v>
      </c>
      <c r="E2553" s="177" t="s">
        <v>9328</v>
      </c>
      <c r="F2553" s="177" t="s">
        <v>9329</v>
      </c>
      <c r="G2553" s="177" t="s">
        <v>7465</v>
      </c>
      <c r="H2553" s="177" t="s">
        <v>9329</v>
      </c>
      <c r="I2553" s="177" t="s">
        <v>6875</v>
      </c>
      <c r="J2553" s="177" t="s">
        <v>6875</v>
      </c>
      <c r="K2553" s="177" t="s">
        <v>6875</v>
      </c>
      <c r="L2553" s="177" t="s">
        <v>6917</v>
      </c>
    </row>
    <row r="2554" spans="1:12" ht="337.5" x14ac:dyDescent="0.25">
      <c r="A2554" s="176" t="s">
        <v>1083</v>
      </c>
      <c r="B2554" s="176" t="s">
        <v>18466</v>
      </c>
      <c r="C2554" s="176" t="s">
        <v>18467</v>
      </c>
      <c r="D2554" s="176" t="s">
        <v>18468</v>
      </c>
      <c r="E2554" s="176" t="s">
        <v>18461</v>
      </c>
      <c r="F2554" s="176" t="s">
        <v>18462</v>
      </c>
      <c r="G2554" s="176" t="s">
        <v>10705</v>
      </c>
      <c r="H2554" s="176" t="s">
        <v>18462</v>
      </c>
      <c r="I2554" s="176" t="s">
        <v>6875</v>
      </c>
      <c r="J2554" s="176" t="s">
        <v>6875</v>
      </c>
      <c r="K2554" s="176" t="s">
        <v>6875</v>
      </c>
      <c r="L2554" s="176" t="s">
        <v>6917</v>
      </c>
    </row>
    <row r="2555" spans="1:12" ht="123.75" x14ac:dyDescent="0.25">
      <c r="A2555" s="177" t="s">
        <v>1083</v>
      </c>
      <c r="B2555" s="177" t="s">
        <v>18469</v>
      </c>
      <c r="C2555" s="177" t="s">
        <v>18470</v>
      </c>
      <c r="D2555" s="177" t="s">
        <v>18471</v>
      </c>
      <c r="E2555" s="177" t="s">
        <v>7463</v>
      </c>
      <c r="F2555" s="177" t="s">
        <v>7464</v>
      </c>
      <c r="G2555" s="177" t="s">
        <v>7465</v>
      </c>
      <c r="H2555" s="177" t="s">
        <v>7464</v>
      </c>
      <c r="I2555" s="177" t="s">
        <v>6875</v>
      </c>
      <c r="J2555" s="177" t="s">
        <v>6875</v>
      </c>
      <c r="K2555" s="177" t="s">
        <v>6875</v>
      </c>
      <c r="L2555" s="177" t="s">
        <v>6917</v>
      </c>
    </row>
    <row r="2556" spans="1:12" ht="67.5" x14ac:dyDescent="0.25">
      <c r="A2556" s="176" t="s">
        <v>1083</v>
      </c>
      <c r="B2556" s="176" t="s">
        <v>18472</v>
      </c>
      <c r="C2556" s="176" t="s">
        <v>18473</v>
      </c>
      <c r="D2556" s="176" t="s">
        <v>18474</v>
      </c>
      <c r="E2556" s="176" t="s">
        <v>9851</v>
      </c>
      <c r="F2556" s="176" t="s">
        <v>12507</v>
      </c>
      <c r="G2556" s="176" t="s">
        <v>7154</v>
      </c>
      <c r="H2556" s="176" t="s">
        <v>12507</v>
      </c>
      <c r="I2556" s="176" t="s">
        <v>6875</v>
      </c>
      <c r="J2556" s="176" t="s">
        <v>6875</v>
      </c>
      <c r="K2556" s="176" t="s">
        <v>6875</v>
      </c>
      <c r="L2556" s="176" t="s">
        <v>6917</v>
      </c>
    </row>
    <row r="2557" spans="1:12" ht="56.25" x14ac:dyDescent="0.25">
      <c r="A2557" s="177" t="s">
        <v>1083</v>
      </c>
      <c r="B2557" s="177" t="s">
        <v>18475</v>
      </c>
      <c r="C2557" s="177" t="s">
        <v>18476</v>
      </c>
      <c r="D2557" s="177" t="s">
        <v>18477</v>
      </c>
      <c r="E2557" s="177" t="s">
        <v>9851</v>
      </c>
      <c r="F2557" s="177" t="s">
        <v>12507</v>
      </c>
      <c r="G2557" s="177" t="s">
        <v>7154</v>
      </c>
      <c r="H2557" s="177" t="s">
        <v>12507</v>
      </c>
      <c r="I2557" s="177" t="s">
        <v>6875</v>
      </c>
      <c r="J2557" s="177" t="s">
        <v>6875</v>
      </c>
      <c r="K2557" s="177" t="s">
        <v>6875</v>
      </c>
      <c r="L2557" s="177" t="s">
        <v>6917</v>
      </c>
    </row>
    <row r="2558" spans="1:12" ht="168.75" x14ac:dyDescent="0.25">
      <c r="A2558" s="176" t="s">
        <v>6875</v>
      </c>
      <c r="B2558" s="176" t="s">
        <v>18478</v>
      </c>
      <c r="C2558" s="176" t="s">
        <v>18479</v>
      </c>
      <c r="D2558" s="176" t="s">
        <v>18480</v>
      </c>
      <c r="E2558" s="176" t="s">
        <v>18481</v>
      </c>
      <c r="F2558" s="176" t="s">
        <v>18482</v>
      </c>
      <c r="G2558" s="176" t="s">
        <v>8297</v>
      </c>
      <c r="H2558" s="176" t="s">
        <v>18482</v>
      </c>
      <c r="I2558" s="176" t="s">
        <v>6875</v>
      </c>
      <c r="J2558" s="176" t="s">
        <v>6875</v>
      </c>
      <c r="K2558" s="176" t="s">
        <v>6875</v>
      </c>
      <c r="L2558" s="176" t="s">
        <v>6984</v>
      </c>
    </row>
    <row r="2559" spans="1:12" ht="213.75" x14ac:dyDescent="0.25">
      <c r="A2559" s="177" t="s">
        <v>1083</v>
      </c>
      <c r="B2559" s="177" t="s">
        <v>18483</v>
      </c>
      <c r="C2559" s="177" t="s">
        <v>18484</v>
      </c>
      <c r="D2559" s="177" t="s">
        <v>18485</v>
      </c>
      <c r="E2559" s="177" t="s">
        <v>8921</v>
      </c>
      <c r="F2559" s="177" t="s">
        <v>8922</v>
      </c>
      <c r="G2559" s="177" t="s">
        <v>7041</v>
      </c>
      <c r="H2559" s="177" t="s">
        <v>8922</v>
      </c>
      <c r="I2559" s="177" t="s">
        <v>6875</v>
      </c>
      <c r="J2559" s="177" t="s">
        <v>6875</v>
      </c>
      <c r="K2559" s="177" t="s">
        <v>6875</v>
      </c>
      <c r="L2559" s="177" t="s">
        <v>6917</v>
      </c>
    </row>
    <row r="2560" spans="1:12" ht="326.25" x14ac:dyDescent="0.25">
      <c r="A2560" s="176" t="s">
        <v>1083</v>
      </c>
      <c r="B2560" s="176" t="s">
        <v>18486</v>
      </c>
      <c r="C2560" s="176" t="s">
        <v>18487</v>
      </c>
      <c r="D2560" s="176" t="s">
        <v>18488</v>
      </c>
      <c r="E2560" s="176" t="s">
        <v>9328</v>
      </c>
      <c r="F2560" s="176" t="s">
        <v>9329</v>
      </c>
      <c r="G2560" s="176" t="s">
        <v>7465</v>
      </c>
      <c r="H2560" s="176" t="s">
        <v>9329</v>
      </c>
      <c r="I2560" s="176" t="s">
        <v>6875</v>
      </c>
      <c r="J2560" s="176" t="s">
        <v>6875</v>
      </c>
      <c r="K2560" s="176" t="s">
        <v>6875</v>
      </c>
      <c r="L2560" s="176" t="s">
        <v>6917</v>
      </c>
    </row>
    <row r="2561" spans="1:12" ht="101.25" x14ac:dyDescent="0.25">
      <c r="A2561" s="177" t="s">
        <v>1083</v>
      </c>
      <c r="B2561" s="177" t="s">
        <v>18489</v>
      </c>
      <c r="C2561" s="177" t="s">
        <v>18490</v>
      </c>
      <c r="D2561" s="177" t="s">
        <v>18491</v>
      </c>
      <c r="E2561" s="177" t="s">
        <v>8921</v>
      </c>
      <c r="F2561" s="177" t="s">
        <v>8922</v>
      </c>
      <c r="G2561" s="177" t="s">
        <v>7041</v>
      </c>
      <c r="H2561" s="177" t="s">
        <v>8922</v>
      </c>
      <c r="I2561" s="177" t="s">
        <v>6875</v>
      </c>
      <c r="J2561" s="177" t="s">
        <v>6875</v>
      </c>
      <c r="K2561" s="177" t="s">
        <v>6875</v>
      </c>
      <c r="L2561" s="177" t="s">
        <v>6917</v>
      </c>
    </row>
    <row r="2562" spans="1:12" ht="236.25" x14ac:dyDescent="0.25">
      <c r="A2562" s="176" t="s">
        <v>1083</v>
      </c>
      <c r="B2562" s="176" t="s">
        <v>18492</v>
      </c>
      <c r="C2562" s="176" t="s">
        <v>18493</v>
      </c>
      <c r="D2562" s="176" t="s">
        <v>18494</v>
      </c>
      <c r="E2562" s="176" t="s">
        <v>7463</v>
      </c>
      <c r="F2562" s="176" t="s">
        <v>7464</v>
      </c>
      <c r="G2562" s="176" t="s">
        <v>7465</v>
      </c>
      <c r="H2562" s="176" t="s">
        <v>7464</v>
      </c>
      <c r="I2562" s="176" t="s">
        <v>6875</v>
      </c>
      <c r="J2562" s="176" t="s">
        <v>6875</v>
      </c>
      <c r="K2562" s="176" t="s">
        <v>6875</v>
      </c>
      <c r="L2562" s="176" t="s">
        <v>6917</v>
      </c>
    </row>
    <row r="2563" spans="1:12" ht="45" x14ac:dyDescent="0.25">
      <c r="A2563" s="177" t="s">
        <v>1083</v>
      </c>
      <c r="B2563" s="177" t="s">
        <v>18495</v>
      </c>
      <c r="C2563" s="177" t="s">
        <v>18496</v>
      </c>
      <c r="D2563" s="177" t="s">
        <v>18497</v>
      </c>
      <c r="E2563" s="177" t="s">
        <v>8921</v>
      </c>
      <c r="F2563" s="177" t="s">
        <v>8922</v>
      </c>
      <c r="G2563" s="177" t="s">
        <v>7041</v>
      </c>
      <c r="H2563" s="177" t="s">
        <v>8922</v>
      </c>
      <c r="I2563" s="177" t="s">
        <v>6875</v>
      </c>
      <c r="J2563" s="177" t="s">
        <v>6875</v>
      </c>
      <c r="K2563" s="177" t="s">
        <v>6875</v>
      </c>
      <c r="L2563" s="177" t="s">
        <v>6917</v>
      </c>
    </row>
    <row r="2564" spans="1:12" ht="191.25" x14ac:dyDescent="0.25">
      <c r="A2564" s="176" t="s">
        <v>1083</v>
      </c>
      <c r="B2564" s="176" t="s">
        <v>18498</v>
      </c>
      <c r="C2564" s="176" t="s">
        <v>18499</v>
      </c>
      <c r="D2564" s="176" t="s">
        <v>18500</v>
      </c>
      <c r="E2564" s="176" t="s">
        <v>8921</v>
      </c>
      <c r="F2564" s="176" t="s">
        <v>8922</v>
      </c>
      <c r="G2564" s="176" t="s">
        <v>7041</v>
      </c>
      <c r="H2564" s="176" t="s">
        <v>8922</v>
      </c>
      <c r="I2564" s="176" t="s">
        <v>6875</v>
      </c>
      <c r="J2564" s="176" t="s">
        <v>6875</v>
      </c>
      <c r="K2564" s="176" t="s">
        <v>6875</v>
      </c>
      <c r="L2564" s="176" t="s">
        <v>6917</v>
      </c>
    </row>
    <row r="2565" spans="1:12" ht="225" x14ac:dyDescent="0.25">
      <c r="A2565" s="177" t="s">
        <v>1083</v>
      </c>
      <c r="B2565" s="177" t="s">
        <v>18501</v>
      </c>
      <c r="C2565" s="177" t="s">
        <v>18502</v>
      </c>
      <c r="D2565" s="177" t="s">
        <v>18503</v>
      </c>
      <c r="E2565" s="177" t="s">
        <v>9328</v>
      </c>
      <c r="F2565" s="177" t="s">
        <v>9329</v>
      </c>
      <c r="G2565" s="177" t="s">
        <v>7465</v>
      </c>
      <c r="H2565" s="177" t="s">
        <v>9329</v>
      </c>
      <c r="I2565" s="177" t="s">
        <v>6875</v>
      </c>
      <c r="J2565" s="177" t="s">
        <v>6875</v>
      </c>
      <c r="K2565" s="177" t="s">
        <v>6875</v>
      </c>
      <c r="L2565" s="177" t="s">
        <v>6917</v>
      </c>
    </row>
    <row r="2566" spans="1:12" ht="157.5" x14ac:dyDescent="0.25">
      <c r="A2566" s="176" t="s">
        <v>1083</v>
      </c>
      <c r="B2566" s="176" t="s">
        <v>18504</v>
      </c>
      <c r="C2566" s="176" t="s">
        <v>18505</v>
      </c>
      <c r="D2566" s="176" t="s">
        <v>18506</v>
      </c>
      <c r="E2566" s="176" t="s">
        <v>18507</v>
      </c>
      <c r="F2566" s="176" t="s">
        <v>18508</v>
      </c>
      <c r="G2566" s="176" t="s">
        <v>7085</v>
      </c>
      <c r="H2566" s="176" t="s">
        <v>18508</v>
      </c>
      <c r="I2566" s="176" t="s">
        <v>6875</v>
      </c>
      <c r="J2566" s="176" t="s">
        <v>6875</v>
      </c>
      <c r="K2566" s="176" t="s">
        <v>6875</v>
      </c>
      <c r="L2566" s="176" t="s">
        <v>6917</v>
      </c>
    </row>
    <row r="2567" spans="1:12" ht="258.75" x14ac:dyDescent="0.25">
      <c r="A2567" s="177" t="s">
        <v>1083</v>
      </c>
      <c r="B2567" s="177" t="s">
        <v>18509</v>
      </c>
      <c r="C2567" s="177" t="s">
        <v>18510</v>
      </c>
      <c r="D2567" s="177" t="s">
        <v>18511</v>
      </c>
      <c r="E2567" s="177" t="s">
        <v>7763</v>
      </c>
      <c r="F2567" s="177" t="s">
        <v>7764</v>
      </c>
      <c r="G2567" s="177" t="s">
        <v>7035</v>
      </c>
      <c r="H2567" s="177" t="s">
        <v>7764</v>
      </c>
      <c r="I2567" s="177" t="s">
        <v>6875</v>
      </c>
      <c r="J2567" s="177" t="s">
        <v>6875</v>
      </c>
      <c r="K2567" s="177" t="s">
        <v>6875</v>
      </c>
      <c r="L2567" s="177" t="s">
        <v>6917</v>
      </c>
    </row>
    <row r="2568" spans="1:12" ht="326.25" x14ac:dyDescent="0.25">
      <c r="A2568" s="176" t="s">
        <v>18515</v>
      </c>
      <c r="B2568" s="176" t="s">
        <v>18512</v>
      </c>
      <c r="C2568" s="176" t="s">
        <v>18513</v>
      </c>
      <c r="D2568" s="176" t="s">
        <v>18514</v>
      </c>
      <c r="E2568" s="176" t="s">
        <v>7463</v>
      </c>
      <c r="F2568" s="176" t="s">
        <v>7464</v>
      </c>
      <c r="G2568" s="176" t="s">
        <v>7465</v>
      </c>
      <c r="H2568" s="176" t="s">
        <v>7464</v>
      </c>
      <c r="I2568" s="176" t="s">
        <v>6875</v>
      </c>
      <c r="J2568" s="176" t="s">
        <v>6875</v>
      </c>
      <c r="K2568" s="176" t="s">
        <v>6875</v>
      </c>
      <c r="L2568" s="176" t="s">
        <v>6917</v>
      </c>
    </row>
    <row r="2569" spans="1:12" ht="409.5" x14ac:dyDescent="0.25">
      <c r="A2569" s="177" t="s">
        <v>1083</v>
      </c>
      <c r="B2569" s="177" t="s">
        <v>18516</v>
      </c>
      <c r="C2569" s="177" t="s">
        <v>18517</v>
      </c>
      <c r="D2569" s="177" t="s">
        <v>18518</v>
      </c>
      <c r="E2569" s="177" t="s">
        <v>9328</v>
      </c>
      <c r="F2569" s="177" t="s">
        <v>9329</v>
      </c>
      <c r="G2569" s="177" t="s">
        <v>7465</v>
      </c>
      <c r="H2569" s="177" t="s">
        <v>9329</v>
      </c>
      <c r="I2569" s="177" t="s">
        <v>6875</v>
      </c>
      <c r="J2569" s="177" t="s">
        <v>6875</v>
      </c>
      <c r="K2569" s="177" t="s">
        <v>6875</v>
      </c>
      <c r="L2569" s="177" t="s">
        <v>6917</v>
      </c>
    </row>
    <row r="2570" spans="1:12" ht="67.5" x14ac:dyDescent="0.25">
      <c r="A2570" s="176" t="s">
        <v>1083</v>
      </c>
      <c r="B2570" s="176" t="s">
        <v>18519</v>
      </c>
      <c r="C2570" s="176" t="s">
        <v>18520</v>
      </c>
      <c r="D2570" s="176" t="s">
        <v>18521</v>
      </c>
      <c r="E2570" s="176" t="s">
        <v>18522</v>
      </c>
      <c r="F2570" s="176" t="s">
        <v>18523</v>
      </c>
      <c r="G2570" s="176" t="s">
        <v>9834</v>
      </c>
      <c r="H2570" s="176" t="s">
        <v>18524</v>
      </c>
      <c r="I2570" s="176" t="s">
        <v>6875</v>
      </c>
      <c r="J2570" s="176" t="s">
        <v>6875</v>
      </c>
      <c r="K2570" s="176" t="s">
        <v>6875</v>
      </c>
      <c r="L2570" s="176" t="s">
        <v>6917</v>
      </c>
    </row>
    <row r="2571" spans="1:12" ht="225" x14ac:dyDescent="0.25">
      <c r="A2571" s="177" t="s">
        <v>18528</v>
      </c>
      <c r="B2571" s="177" t="s">
        <v>18525</v>
      </c>
      <c r="C2571" s="177" t="s">
        <v>18526</v>
      </c>
      <c r="D2571" s="177" t="s">
        <v>18527</v>
      </c>
      <c r="E2571" s="177" t="s">
        <v>9035</v>
      </c>
      <c r="F2571" s="177" t="s">
        <v>9036</v>
      </c>
      <c r="G2571" s="177" t="s">
        <v>7035</v>
      </c>
      <c r="H2571" s="177" t="s">
        <v>9036</v>
      </c>
      <c r="I2571" s="177" t="s">
        <v>6875</v>
      </c>
      <c r="J2571" s="177" t="s">
        <v>6875</v>
      </c>
      <c r="K2571" s="177" t="s">
        <v>6875</v>
      </c>
      <c r="L2571" s="177" t="s">
        <v>6917</v>
      </c>
    </row>
    <row r="2572" spans="1:12" ht="409.5" x14ac:dyDescent="0.25">
      <c r="A2572" s="176" t="s">
        <v>1083</v>
      </c>
      <c r="B2572" s="176" t="s">
        <v>18529</v>
      </c>
      <c r="C2572" s="176" t="s">
        <v>18530</v>
      </c>
      <c r="D2572" s="176" t="s">
        <v>18531</v>
      </c>
      <c r="E2572" s="176" t="s">
        <v>9035</v>
      </c>
      <c r="F2572" s="176" t="s">
        <v>9036</v>
      </c>
      <c r="G2572" s="176" t="s">
        <v>7035</v>
      </c>
      <c r="H2572" s="176" t="s">
        <v>9036</v>
      </c>
      <c r="I2572" s="176" t="s">
        <v>6875</v>
      </c>
      <c r="J2572" s="176" t="s">
        <v>6875</v>
      </c>
      <c r="K2572" s="176" t="s">
        <v>6875</v>
      </c>
      <c r="L2572" s="176" t="s">
        <v>6917</v>
      </c>
    </row>
    <row r="2573" spans="1:12" ht="236.25" x14ac:dyDescent="0.25">
      <c r="A2573" s="177" t="s">
        <v>1083</v>
      </c>
      <c r="B2573" s="177" t="s">
        <v>18532</v>
      </c>
      <c r="C2573" s="177" t="s">
        <v>18533</v>
      </c>
      <c r="D2573" s="177" t="s">
        <v>18534</v>
      </c>
      <c r="E2573" s="177" t="s">
        <v>7763</v>
      </c>
      <c r="F2573" s="177" t="s">
        <v>7764</v>
      </c>
      <c r="G2573" s="177" t="s">
        <v>7035</v>
      </c>
      <c r="H2573" s="177" t="s">
        <v>7764</v>
      </c>
      <c r="I2573" s="177" t="s">
        <v>6875</v>
      </c>
      <c r="J2573" s="177" t="s">
        <v>6875</v>
      </c>
      <c r="K2573" s="177" t="s">
        <v>6875</v>
      </c>
      <c r="L2573" s="177" t="s">
        <v>6917</v>
      </c>
    </row>
    <row r="2574" spans="1:12" ht="191.25" x14ac:dyDescent="0.25">
      <c r="A2574" s="176" t="s">
        <v>1083</v>
      </c>
      <c r="B2574" s="176" t="s">
        <v>18535</v>
      </c>
      <c r="C2574" s="176" t="s">
        <v>18536</v>
      </c>
      <c r="D2574" s="176" t="s">
        <v>18537</v>
      </c>
      <c r="E2574" s="176" t="s">
        <v>7589</v>
      </c>
      <c r="F2574" s="176" t="s">
        <v>7590</v>
      </c>
      <c r="G2574" s="176" t="s">
        <v>7591</v>
      </c>
      <c r="H2574" s="176" t="s">
        <v>7590</v>
      </c>
      <c r="I2574" s="176" t="s">
        <v>6875</v>
      </c>
      <c r="J2574" s="176" t="s">
        <v>6875</v>
      </c>
      <c r="K2574" s="176" t="s">
        <v>6875</v>
      </c>
      <c r="L2574" s="176" t="s">
        <v>6917</v>
      </c>
    </row>
    <row r="2575" spans="1:12" ht="112.5" x14ac:dyDescent="0.25">
      <c r="A2575" s="177" t="s">
        <v>18541</v>
      </c>
      <c r="B2575" s="177" t="s">
        <v>18538</v>
      </c>
      <c r="C2575" s="177" t="s">
        <v>18539</v>
      </c>
      <c r="D2575" s="177" t="s">
        <v>18540</v>
      </c>
      <c r="E2575" s="177" t="s">
        <v>18542</v>
      </c>
      <c r="F2575" s="177" t="s">
        <v>18543</v>
      </c>
      <c r="G2575" s="177" t="s">
        <v>18544</v>
      </c>
      <c r="H2575" s="177" t="s">
        <v>18545</v>
      </c>
      <c r="I2575" s="177" t="s">
        <v>6875</v>
      </c>
      <c r="J2575" s="177" t="s">
        <v>18546</v>
      </c>
      <c r="K2575" s="177" t="s">
        <v>9200</v>
      </c>
      <c r="L2575" s="177" t="s">
        <v>857</v>
      </c>
    </row>
    <row r="2576" spans="1:12" ht="78.75" x14ac:dyDescent="0.25">
      <c r="A2576" s="176" t="s">
        <v>18541</v>
      </c>
      <c r="B2576" s="176" t="s">
        <v>18547</v>
      </c>
      <c r="C2576" s="176" t="s">
        <v>18548</v>
      </c>
      <c r="D2576" s="176" t="s">
        <v>18540</v>
      </c>
      <c r="E2576" s="176" t="s">
        <v>18549</v>
      </c>
      <c r="F2576" s="176" t="s">
        <v>18550</v>
      </c>
      <c r="G2576" s="176" t="s">
        <v>7889</v>
      </c>
      <c r="H2576" s="176" t="s">
        <v>18550</v>
      </c>
      <c r="I2576" s="176" t="s">
        <v>6875</v>
      </c>
      <c r="J2576" s="176" t="s">
        <v>18551</v>
      </c>
      <c r="K2576" s="176" t="s">
        <v>7113</v>
      </c>
      <c r="L2576" s="176" t="s">
        <v>857</v>
      </c>
    </row>
    <row r="2577" spans="1:12" ht="56.25" x14ac:dyDescent="0.25">
      <c r="A2577" s="177" t="s">
        <v>2419</v>
      </c>
      <c r="B2577" s="177" t="s">
        <v>18552</v>
      </c>
      <c r="C2577" s="177" t="s">
        <v>18553</v>
      </c>
      <c r="D2577" s="177" t="s">
        <v>6508</v>
      </c>
      <c r="E2577" s="177" t="s">
        <v>18554</v>
      </c>
      <c r="F2577" s="177" t="s">
        <v>18555</v>
      </c>
      <c r="G2577" s="177" t="s">
        <v>7650</v>
      </c>
      <c r="H2577" s="177" t="s">
        <v>18556</v>
      </c>
      <c r="I2577" s="177" t="s">
        <v>6875</v>
      </c>
      <c r="J2577" s="177" t="s">
        <v>6875</v>
      </c>
      <c r="K2577" s="177" t="s">
        <v>6876</v>
      </c>
      <c r="L2577" s="177" t="s">
        <v>857</v>
      </c>
    </row>
    <row r="2578" spans="1:12" ht="67.5" x14ac:dyDescent="0.25">
      <c r="A2578" s="176" t="s">
        <v>1456</v>
      </c>
      <c r="B2578" s="176" t="s">
        <v>18557</v>
      </c>
      <c r="C2578" s="176" t="s">
        <v>18558</v>
      </c>
      <c r="D2578" s="176" t="s">
        <v>1457</v>
      </c>
      <c r="E2578" s="176" t="s">
        <v>18559</v>
      </c>
      <c r="F2578" s="176" t="s">
        <v>18560</v>
      </c>
      <c r="G2578" s="176" t="s">
        <v>7889</v>
      </c>
      <c r="H2578" s="176" t="s">
        <v>18560</v>
      </c>
      <c r="I2578" s="176" t="s">
        <v>6875</v>
      </c>
      <c r="J2578" s="176" t="s">
        <v>9207</v>
      </c>
      <c r="K2578" s="176" t="s">
        <v>6875</v>
      </c>
      <c r="L2578" s="176" t="s">
        <v>857</v>
      </c>
    </row>
    <row r="2579" spans="1:12" ht="67.5" x14ac:dyDescent="0.25">
      <c r="A2579" s="177" t="s">
        <v>60</v>
      </c>
      <c r="B2579" s="177" t="s">
        <v>18561</v>
      </c>
      <c r="C2579" s="177" t="s">
        <v>18562</v>
      </c>
      <c r="D2579" s="177" t="s">
        <v>1108</v>
      </c>
      <c r="E2579" s="177" t="s">
        <v>18559</v>
      </c>
      <c r="F2579" s="177" t="s">
        <v>18560</v>
      </c>
      <c r="G2579" s="177" t="s">
        <v>7889</v>
      </c>
      <c r="H2579" s="177" t="s">
        <v>18560</v>
      </c>
      <c r="I2579" s="177" t="s">
        <v>6875</v>
      </c>
      <c r="J2579" s="177" t="s">
        <v>9207</v>
      </c>
      <c r="K2579" s="177" t="s">
        <v>6875</v>
      </c>
      <c r="L2579" s="177" t="s">
        <v>857</v>
      </c>
    </row>
    <row r="2580" spans="1:12" ht="67.5" x14ac:dyDescent="0.25">
      <c r="A2580" s="176" t="s">
        <v>1459</v>
      </c>
      <c r="B2580" s="176" t="s">
        <v>18563</v>
      </c>
      <c r="C2580" s="176" t="s">
        <v>6527</v>
      </c>
      <c r="D2580" s="176" t="s">
        <v>1460</v>
      </c>
      <c r="E2580" s="176" t="s">
        <v>18559</v>
      </c>
      <c r="F2580" s="176" t="s">
        <v>18560</v>
      </c>
      <c r="G2580" s="176" t="s">
        <v>7889</v>
      </c>
      <c r="H2580" s="176" t="s">
        <v>18560</v>
      </c>
      <c r="I2580" s="176" t="s">
        <v>6875</v>
      </c>
      <c r="J2580" s="176" t="s">
        <v>9207</v>
      </c>
      <c r="K2580" s="176" t="s">
        <v>6875</v>
      </c>
      <c r="L2580" s="176" t="s">
        <v>857</v>
      </c>
    </row>
    <row r="2581" spans="1:12" ht="78.75" x14ac:dyDescent="0.25">
      <c r="A2581" s="177" t="s">
        <v>1467</v>
      </c>
      <c r="B2581" s="177" t="s">
        <v>18564</v>
      </c>
      <c r="C2581" s="177" t="s">
        <v>18565</v>
      </c>
      <c r="D2581" s="177" t="s">
        <v>1468</v>
      </c>
      <c r="E2581" s="177" t="s">
        <v>18566</v>
      </c>
      <c r="F2581" s="177" t="s">
        <v>18567</v>
      </c>
      <c r="G2581" s="177" t="s">
        <v>11751</v>
      </c>
      <c r="H2581" s="177" t="s">
        <v>18567</v>
      </c>
      <c r="I2581" s="177" t="s">
        <v>6875</v>
      </c>
      <c r="J2581" s="177" t="s">
        <v>6875</v>
      </c>
      <c r="K2581" s="177" t="s">
        <v>6875</v>
      </c>
      <c r="L2581" s="177" t="s">
        <v>857</v>
      </c>
    </row>
    <row r="2582" spans="1:12" ht="56.25" x14ac:dyDescent="0.25">
      <c r="A2582" s="176" t="s">
        <v>6512</v>
      </c>
      <c r="B2582" s="176" t="s">
        <v>18568</v>
      </c>
      <c r="C2582" s="176" t="s">
        <v>18569</v>
      </c>
      <c r="D2582" s="176" t="s">
        <v>6513</v>
      </c>
      <c r="E2582" s="176" t="s">
        <v>18570</v>
      </c>
      <c r="F2582" s="176" t="s">
        <v>18571</v>
      </c>
      <c r="G2582" s="176" t="s">
        <v>7721</v>
      </c>
      <c r="H2582" s="176" t="s">
        <v>18572</v>
      </c>
      <c r="I2582" s="176" t="s">
        <v>6875</v>
      </c>
      <c r="J2582" s="176" t="s">
        <v>6875</v>
      </c>
      <c r="K2582" s="176" t="s">
        <v>6875</v>
      </c>
      <c r="L2582" s="176" t="s">
        <v>857</v>
      </c>
    </row>
    <row r="2583" spans="1:12" ht="112.5" x14ac:dyDescent="0.25">
      <c r="A2583" s="177" t="s">
        <v>2233</v>
      </c>
      <c r="B2583" s="177" t="s">
        <v>18573</v>
      </c>
      <c r="C2583" s="177" t="s">
        <v>18574</v>
      </c>
      <c r="D2583" s="177" t="s">
        <v>6459</v>
      </c>
      <c r="E2583" s="177" t="s">
        <v>18575</v>
      </c>
      <c r="F2583" s="177" t="s">
        <v>18576</v>
      </c>
      <c r="G2583" s="177" t="s">
        <v>7146</v>
      </c>
      <c r="H2583" s="177" t="s">
        <v>18576</v>
      </c>
      <c r="I2583" s="177" t="s">
        <v>6875</v>
      </c>
      <c r="J2583" s="177" t="s">
        <v>11388</v>
      </c>
      <c r="K2583" s="177" t="s">
        <v>6875</v>
      </c>
      <c r="L2583" s="177" t="s">
        <v>857</v>
      </c>
    </row>
    <row r="2584" spans="1:12" ht="112.5" x14ac:dyDescent="0.25">
      <c r="A2584" s="176" t="s">
        <v>6875</v>
      </c>
      <c r="B2584" s="176" t="s">
        <v>18577</v>
      </c>
      <c r="C2584" s="176" t="s">
        <v>18578</v>
      </c>
      <c r="D2584" s="176" t="s">
        <v>6875</v>
      </c>
      <c r="E2584" s="176" t="s">
        <v>18575</v>
      </c>
      <c r="F2584" s="176" t="s">
        <v>18576</v>
      </c>
      <c r="G2584" s="176" t="s">
        <v>7146</v>
      </c>
      <c r="H2584" s="176" t="s">
        <v>18576</v>
      </c>
      <c r="I2584" s="176" t="s">
        <v>6875</v>
      </c>
      <c r="J2584" s="176" t="s">
        <v>11388</v>
      </c>
      <c r="K2584" s="176" t="s">
        <v>6931</v>
      </c>
      <c r="L2584" s="176" t="s">
        <v>857</v>
      </c>
    </row>
    <row r="2585" spans="1:12" ht="78.75" x14ac:dyDescent="0.25">
      <c r="A2585" s="177" t="s">
        <v>6875</v>
      </c>
      <c r="B2585" s="177" t="s">
        <v>18579</v>
      </c>
      <c r="C2585" s="177" t="s">
        <v>18580</v>
      </c>
      <c r="D2585" s="177" t="s">
        <v>6875</v>
      </c>
      <c r="E2585" s="177" t="s">
        <v>17547</v>
      </c>
      <c r="F2585" s="177" t="s">
        <v>17548</v>
      </c>
      <c r="G2585" s="177" t="s">
        <v>6929</v>
      </c>
      <c r="H2585" s="177" t="s">
        <v>17549</v>
      </c>
      <c r="I2585" s="177" t="s">
        <v>6875</v>
      </c>
      <c r="J2585" s="177" t="s">
        <v>6875</v>
      </c>
      <c r="K2585" s="177" t="s">
        <v>7231</v>
      </c>
      <c r="L2585" s="177" t="s">
        <v>857</v>
      </c>
    </row>
    <row r="2586" spans="1:12" ht="45" x14ac:dyDescent="0.25">
      <c r="A2586" s="176" t="s">
        <v>18584</v>
      </c>
      <c r="B2586" s="176" t="s">
        <v>18581</v>
      </c>
      <c r="C2586" s="176" t="s">
        <v>18582</v>
      </c>
      <c r="D2586" s="176" t="s">
        <v>18583</v>
      </c>
      <c r="E2586" s="176" t="s">
        <v>8421</v>
      </c>
      <c r="F2586" s="176" t="s">
        <v>8422</v>
      </c>
      <c r="G2586" s="176" t="s">
        <v>7028</v>
      </c>
      <c r="H2586" s="176" t="s">
        <v>8422</v>
      </c>
      <c r="I2586" s="176" t="s">
        <v>6875</v>
      </c>
      <c r="J2586" s="176" t="s">
        <v>6875</v>
      </c>
      <c r="K2586" s="176" t="s">
        <v>6875</v>
      </c>
      <c r="L2586" s="176" t="s">
        <v>857</v>
      </c>
    </row>
    <row r="2587" spans="1:12" ht="67.5" x14ac:dyDescent="0.25">
      <c r="A2587" s="177" t="s">
        <v>18588</v>
      </c>
      <c r="B2587" s="177" t="s">
        <v>18585</v>
      </c>
      <c r="C2587" s="177" t="s">
        <v>18586</v>
      </c>
      <c r="D2587" s="177" t="s">
        <v>18587</v>
      </c>
      <c r="E2587" s="177" t="s">
        <v>18589</v>
      </c>
      <c r="F2587" s="177" t="s">
        <v>18590</v>
      </c>
      <c r="G2587" s="177" t="s">
        <v>6923</v>
      </c>
      <c r="H2587" s="177" t="s">
        <v>18590</v>
      </c>
      <c r="I2587" s="177" t="s">
        <v>6875</v>
      </c>
      <c r="J2587" s="177" t="s">
        <v>6875</v>
      </c>
      <c r="K2587" s="177" t="s">
        <v>7231</v>
      </c>
      <c r="L2587" s="177" t="s">
        <v>857</v>
      </c>
    </row>
    <row r="2588" spans="1:12" ht="45" x14ac:dyDescent="0.25">
      <c r="A2588" s="176" t="s">
        <v>18594</v>
      </c>
      <c r="B2588" s="176" t="s">
        <v>18591</v>
      </c>
      <c r="C2588" s="176" t="s">
        <v>18592</v>
      </c>
      <c r="D2588" s="176" t="s">
        <v>18593</v>
      </c>
      <c r="E2588" s="176" t="s">
        <v>8421</v>
      </c>
      <c r="F2588" s="176" t="s">
        <v>8422</v>
      </c>
      <c r="G2588" s="176" t="s">
        <v>7028</v>
      </c>
      <c r="H2588" s="176" t="s">
        <v>8422</v>
      </c>
      <c r="I2588" s="176" t="s">
        <v>6875</v>
      </c>
      <c r="J2588" s="176" t="s">
        <v>6875</v>
      </c>
      <c r="K2588" s="176" t="s">
        <v>6875</v>
      </c>
      <c r="L2588" s="176" t="s">
        <v>857</v>
      </c>
    </row>
    <row r="2589" spans="1:12" ht="45" x14ac:dyDescent="0.25">
      <c r="A2589" s="177" t="s">
        <v>18598</v>
      </c>
      <c r="B2589" s="177" t="s">
        <v>18595</v>
      </c>
      <c r="C2589" s="177" t="s">
        <v>18596</v>
      </c>
      <c r="D2589" s="177" t="s">
        <v>18597</v>
      </c>
      <c r="E2589" s="177" t="s">
        <v>9347</v>
      </c>
      <c r="F2589" s="177" t="s">
        <v>9348</v>
      </c>
      <c r="G2589" s="177" t="s">
        <v>7028</v>
      </c>
      <c r="H2589" s="177" t="s">
        <v>9349</v>
      </c>
      <c r="I2589" s="177" t="s">
        <v>6875</v>
      </c>
      <c r="J2589" s="177" t="s">
        <v>6875</v>
      </c>
      <c r="K2589" s="177" t="s">
        <v>6875</v>
      </c>
      <c r="L2589" s="177" t="s">
        <v>857</v>
      </c>
    </row>
    <row r="2590" spans="1:12" ht="78.75" x14ac:dyDescent="0.25">
      <c r="A2590" s="176" t="s">
        <v>6462</v>
      </c>
      <c r="B2590" s="176" t="s">
        <v>18599</v>
      </c>
      <c r="C2590" s="176" t="s">
        <v>18600</v>
      </c>
      <c r="D2590" s="176" t="s">
        <v>6461</v>
      </c>
      <c r="E2590" s="176" t="s">
        <v>17547</v>
      </c>
      <c r="F2590" s="176" t="s">
        <v>17548</v>
      </c>
      <c r="G2590" s="176" t="s">
        <v>6929</v>
      </c>
      <c r="H2590" s="176" t="s">
        <v>17549</v>
      </c>
      <c r="I2590" s="176" t="s">
        <v>6875</v>
      </c>
      <c r="J2590" s="176" t="s">
        <v>6875</v>
      </c>
      <c r="K2590" s="176" t="s">
        <v>6875</v>
      </c>
      <c r="L2590" s="176" t="s">
        <v>857</v>
      </c>
    </row>
    <row r="2591" spans="1:12" ht="67.5" x14ac:dyDescent="0.25">
      <c r="A2591" s="177" t="s">
        <v>1256</v>
      </c>
      <c r="B2591" s="177" t="s">
        <v>18601</v>
      </c>
      <c r="C2591" s="177" t="s">
        <v>18602</v>
      </c>
      <c r="D2591" s="177" t="s">
        <v>1257</v>
      </c>
      <c r="E2591" s="177" t="s">
        <v>18603</v>
      </c>
      <c r="F2591" s="177" t="s">
        <v>18604</v>
      </c>
      <c r="G2591" s="177" t="s">
        <v>6929</v>
      </c>
      <c r="H2591" s="177" t="s">
        <v>18604</v>
      </c>
      <c r="I2591" s="177" t="s">
        <v>6875</v>
      </c>
      <c r="J2591" s="177" t="s">
        <v>6875</v>
      </c>
      <c r="K2591" s="177" t="s">
        <v>6875</v>
      </c>
      <c r="L2591" s="177" t="s">
        <v>857</v>
      </c>
    </row>
    <row r="2592" spans="1:12" ht="67.5" x14ac:dyDescent="0.25">
      <c r="A2592" s="176" t="s">
        <v>18608</v>
      </c>
      <c r="B2592" s="176" t="s">
        <v>18605</v>
      </c>
      <c r="C2592" s="176" t="s">
        <v>18606</v>
      </c>
      <c r="D2592" s="176" t="s">
        <v>18607</v>
      </c>
      <c r="E2592" s="176" t="s">
        <v>18609</v>
      </c>
      <c r="F2592" s="176" t="s">
        <v>18610</v>
      </c>
      <c r="G2592" s="176" t="s">
        <v>12052</v>
      </c>
      <c r="H2592" s="176" t="s">
        <v>18610</v>
      </c>
      <c r="I2592" s="176" t="s">
        <v>6875</v>
      </c>
      <c r="J2592" s="176" t="s">
        <v>6875</v>
      </c>
      <c r="K2592" s="176" t="s">
        <v>6875</v>
      </c>
      <c r="L2592" s="176" t="s">
        <v>6884</v>
      </c>
    </row>
    <row r="2593" spans="1:12" ht="78.75" x14ac:dyDescent="0.25">
      <c r="A2593" s="177" t="s">
        <v>18614</v>
      </c>
      <c r="B2593" s="177" t="s">
        <v>18611</v>
      </c>
      <c r="C2593" s="177" t="s">
        <v>18612</v>
      </c>
      <c r="D2593" s="177" t="s">
        <v>18613</v>
      </c>
      <c r="E2593" s="177" t="s">
        <v>18615</v>
      </c>
      <c r="F2593" s="177" t="s">
        <v>12075</v>
      </c>
      <c r="G2593" s="177" t="s">
        <v>7779</v>
      </c>
      <c r="H2593" s="177" t="s">
        <v>12076</v>
      </c>
      <c r="I2593" s="177" t="s">
        <v>6875</v>
      </c>
      <c r="J2593" s="177" t="s">
        <v>6875</v>
      </c>
      <c r="K2593" s="177" t="s">
        <v>6875</v>
      </c>
      <c r="L2593" s="177" t="s">
        <v>6884</v>
      </c>
    </row>
    <row r="2594" spans="1:12" ht="78.75" x14ac:dyDescent="0.25">
      <c r="A2594" s="176" t="s">
        <v>18619</v>
      </c>
      <c r="B2594" s="176" t="s">
        <v>18616</v>
      </c>
      <c r="C2594" s="176" t="s">
        <v>18617</v>
      </c>
      <c r="D2594" s="176" t="s">
        <v>18618</v>
      </c>
      <c r="E2594" s="176" t="s">
        <v>18615</v>
      </c>
      <c r="F2594" s="176" t="s">
        <v>12075</v>
      </c>
      <c r="G2594" s="176" t="s">
        <v>7779</v>
      </c>
      <c r="H2594" s="176" t="s">
        <v>12076</v>
      </c>
      <c r="I2594" s="176" t="s">
        <v>6875</v>
      </c>
      <c r="J2594" s="176" t="s">
        <v>6875</v>
      </c>
      <c r="K2594" s="176" t="s">
        <v>6875</v>
      </c>
      <c r="L2594" s="176" t="s">
        <v>6884</v>
      </c>
    </row>
    <row r="2595" spans="1:12" ht="33.75" x14ac:dyDescent="0.25">
      <c r="A2595" s="177" t="s">
        <v>18623</v>
      </c>
      <c r="B2595" s="177" t="s">
        <v>18620</v>
      </c>
      <c r="C2595" s="177" t="s">
        <v>18621</v>
      </c>
      <c r="D2595" s="177" t="s">
        <v>18622</v>
      </c>
      <c r="E2595" s="177" t="s">
        <v>7271</v>
      </c>
      <c r="F2595" s="177" t="s">
        <v>7272</v>
      </c>
      <c r="G2595" s="177" t="s">
        <v>6994</v>
      </c>
      <c r="H2595" s="177" t="s">
        <v>7272</v>
      </c>
      <c r="I2595" s="177" t="s">
        <v>6875</v>
      </c>
      <c r="J2595" s="177" t="s">
        <v>6875</v>
      </c>
      <c r="K2595" s="177" t="s">
        <v>6875</v>
      </c>
      <c r="L2595" s="177" t="s">
        <v>857</v>
      </c>
    </row>
    <row r="2596" spans="1:12" ht="45" x14ac:dyDescent="0.25">
      <c r="A2596" s="176" t="s">
        <v>2699</v>
      </c>
      <c r="B2596" s="176" t="s">
        <v>18624</v>
      </c>
      <c r="C2596" s="176" t="s">
        <v>18625</v>
      </c>
      <c r="D2596" s="176" t="s">
        <v>5579</v>
      </c>
      <c r="E2596" s="176" t="s">
        <v>18626</v>
      </c>
      <c r="F2596" s="176" t="s">
        <v>18627</v>
      </c>
      <c r="G2596" s="176" t="s">
        <v>7210</v>
      </c>
      <c r="H2596" s="176" t="s">
        <v>18627</v>
      </c>
      <c r="I2596" s="176" t="s">
        <v>6875</v>
      </c>
      <c r="J2596" s="176" t="s">
        <v>18628</v>
      </c>
      <c r="K2596" s="176" t="s">
        <v>6875</v>
      </c>
      <c r="L2596" s="176" t="s">
        <v>857</v>
      </c>
    </row>
    <row r="2597" spans="1:12" ht="123.75" x14ac:dyDescent="0.25">
      <c r="A2597" s="177" t="s">
        <v>18632</v>
      </c>
      <c r="B2597" s="177" t="s">
        <v>18629</v>
      </c>
      <c r="C2597" s="177" t="s">
        <v>18630</v>
      </c>
      <c r="D2597" s="177" t="s">
        <v>18631</v>
      </c>
      <c r="E2597" s="177" t="s">
        <v>18633</v>
      </c>
      <c r="F2597" s="177" t="s">
        <v>18634</v>
      </c>
      <c r="G2597" s="177" t="s">
        <v>6929</v>
      </c>
      <c r="H2597" s="177" t="s">
        <v>18635</v>
      </c>
      <c r="I2597" s="177" t="s">
        <v>6875</v>
      </c>
      <c r="J2597" s="177" t="s">
        <v>6875</v>
      </c>
      <c r="K2597" s="177" t="s">
        <v>6875</v>
      </c>
      <c r="L2597" s="177" t="s">
        <v>857</v>
      </c>
    </row>
    <row r="2598" spans="1:12" ht="67.5" x14ac:dyDescent="0.25">
      <c r="A2598" s="176" t="s">
        <v>1666</v>
      </c>
      <c r="B2598" s="176" t="s">
        <v>18636</v>
      </c>
      <c r="C2598" s="176" t="s">
        <v>18637</v>
      </c>
      <c r="D2598" s="176" t="s">
        <v>18638</v>
      </c>
      <c r="E2598" s="176" t="s">
        <v>17647</v>
      </c>
      <c r="F2598" s="176" t="s">
        <v>17648</v>
      </c>
      <c r="G2598" s="176" t="s">
        <v>6929</v>
      </c>
      <c r="H2598" s="176" t="s">
        <v>17648</v>
      </c>
      <c r="I2598" s="176" t="s">
        <v>6875</v>
      </c>
      <c r="J2598" s="176" t="s">
        <v>6875</v>
      </c>
      <c r="K2598" s="176" t="s">
        <v>6875</v>
      </c>
      <c r="L2598" s="176" t="s">
        <v>857</v>
      </c>
    </row>
    <row r="2599" spans="1:12" ht="67.5" x14ac:dyDescent="0.25">
      <c r="A2599" s="177" t="s">
        <v>6875</v>
      </c>
      <c r="B2599" s="177" t="s">
        <v>18639</v>
      </c>
      <c r="C2599" s="177" t="s">
        <v>18640</v>
      </c>
      <c r="D2599" s="177" t="s">
        <v>6875</v>
      </c>
      <c r="E2599" s="177" t="s">
        <v>17493</v>
      </c>
      <c r="F2599" s="177" t="s">
        <v>17494</v>
      </c>
      <c r="G2599" s="177" t="s">
        <v>6929</v>
      </c>
      <c r="H2599" s="177" t="s">
        <v>17494</v>
      </c>
      <c r="I2599" s="177" t="s">
        <v>6875</v>
      </c>
      <c r="J2599" s="177" t="s">
        <v>6875</v>
      </c>
      <c r="K2599" s="177" t="s">
        <v>7231</v>
      </c>
      <c r="L2599" s="177" t="s">
        <v>857</v>
      </c>
    </row>
    <row r="2600" spans="1:12" ht="78.75" x14ac:dyDescent="0.25">
      <c r="A2600" s="176" t="s">
        <v>3343</v>
      </c>
      <c r="B2600" s="176" t="s">
        <v>18641</v>
      </c>
      <c r="C2600" s="176" t="s">
        <v>18642</v>
      </c>
      <c r="D2600" s="176" t="s">
        <v>3345</v>
      </c>
      <c r="E2600" s="176" t="s">
        <v>17547</v>
      </c>
      <c r="F2600" s="176" t="s">
        <v>17548</v>
      </c>
      <c r="G2600" s="176" t="s">
        <v>6929</v>
      </c>
      <c r="H2600" s="176" t="s">
        <v>17549</v>
      </c>
      <c r="I2600" s="176" t="s">
        <v>6875</v>
      </c>
      <c r="J2600" s="176" t="s">
        <v>6875</v>
      </c>
      <c r="K2600" s="176" t="s">
        <v>6875</v>
      </c>
      <c r="L2600" s="176" t="s">
        <v>857</v>
      </c>
    </row>
    <row r="2601" spans="1:12" ht="90" x14ac:dyDescent="0.25">
      <c r="A2601" s="177" t="s">
        <v>6875</v>
      </c>
      <c r="B2601" s="177" t="s">
        <v>18643</v>
      </c>
      <c r="C2601" s="177" t="s">
        <v>18644</v>
      </c>
      <c r="D2601" s="177" t="s">
        <v>6875</v>
      </c>
      <c r="E2601" s="177" t="s">
        <v>17493</v>
      </c>
      <c r="F2601" s="177" t="s">
        <v>17494</v>
      </c>
      <c r="G2601" s="177" t="s">
        <v>6929</v>
      </c>
      <c r="H2601" s="177" t="s">
        <v>17494</v>
      </c>
      <c r="I2601" s="177" t="s">
        <v>6875</v>
      </c>
      <c r="J2601" s="177" t="s">
        <v>6875</v>
      </c>
      <c r="K2601" s="177" t="s">
        <v>7231</v>
      </c>
      <c r="L2601" s="177" t="s">
        <v>857</v>
      </c>
    </row>
    <row r="2602" spans="1:12" ht="90" x14ac:dyDescent="0.25">
      <c r="A2602" s="176" t="s">
        <v>18648</v>
      </c>
      <c r="B2602" s="176" t="s">
        <v>18645</v>
      </c>
      <c r="C2602" s="176" t="s">
        <v>18646</v>
      </c>
      <c r="D2602" s="176" t="s">
        <v>18647</v>
      </c>
      <c r="E2602" s="176" t="s">
        <v>18649</v>
      </c>
      <c r="F2602" s="176" t="s">
        <v>18650</v>
      </c>
      <c r="G2602" s="176" t="s">
        <v>7111</v>
      </c>
      <c r="H2602" s="176" t="s">
        <v>18651</v>
      </c>
      <c r="I2602" s="176" t="s">
        <v>6875</v>
      </c>
      <c r="J2602" s="176" t="s">
        <v>6875</v>
      </c>
      <c r="K2602" s="176" t="s">
        <v>6875</v>
      </c>
      <c r="L2602" s="176" t="s">
        <v>857</v>
      </c>
    </row>
    <row r="2603" spans="1:12" ht="90" x14ac:dyDescent="0.25">
      <c r="A2603" s="177" t="s">
        <v>18655</v>
      </c>
      <c r="B2603" s="177" t="s">
        <v>18652</v>
      </c>
      <c r="C2603" s="177" t="s">
        <v>18653</v>
      </c>
      <c r="D2603" s="177" t="s">
        <v>18654</v>
      </c>
      <c r="E2603" s="177" t="s">
        <v>18649</v>
      </c>
      <c r="F2603" s="177" t="s">
        <v>18650</v>
      </c>
      <c r="G2603" s="177" t="s">
        <v>7111</v>
      </c>
      <c r="H2603" s="177" t="s">
        <v>18651</v>
      </c>
      <c r="I2603" s="177" t="s">
        <v>6875</v>
      </c>
      <c r="J2603" s="177" t="s">
        <v>6875</v>
      </c>
      <c r="K2603" s="177" t="s">
        <v>6875</v>
      </c>
      <c r="L2603" s="177" t="s">
        <v>857</v>
      </c>
    </row>
    <row r="2604" spans="1:12" ht="78.75" x14ac:dyDescent="0.25">
      <c r="A2604" s="176" t="s">
        <v>18659</v>
      </c>
      <c r="B2604" s="176" t="s">
        <v>18656</v>
      </c>
      <c r="C2604" s="176" t="s">
        <v>18657</v>
      </c>
      <c r="D2604" s="176" t="s">
        <v>18658</v>
      </c>
      <c r="E2604" s="176" t="s">
        <v>18660</v>
      </c>
      <c r="F2604" s="176" t="s">
        <v>18661</v>
      </c>
      <c r="G2604" s="176" t="s">
        <v>7111</v>
      </c>
      <c r="H2604" s="176" t="s">
        <v>18661</v>
      </c>
      <c r="I2604" s="176" t="s">
        <v>6875</v>
      </c>
      <c r="J2604" s="176" t="s">
        <v>6875</v>
      </c>
      <c r="K2604" s="176" t="s">
        <v>6875</v>
      </c>
      <c r="L2604" s="176" t="s">
        <v>857</v>
      </c>
    </row>
    <row r="2605" spans="1:12" ht="78.75" x14ac:dyDescent="0.25">
      <c r="A2605" s="177" t="s">
        <v>18665</v>
      </c>
      <c r="B2605" s="177" t="s">
        <v>18662</v>
      </c>
      <c r="C2605" s="177" t="s">
        <v>18663</v>
      </c>
      <c r="D2605" s="177" t="s">
        <v>18664</v>
      </c>
      <c r="E2605" s="177" t="s">
        <v>7215</v>
      </c>
      <c r="F2605" s="177" t="s">
        <v>7216</v>
      </c>
      <c r="G2605" s="177" t="s">
        <v>7130</v>
      </c>
      <c r="H2605" s="177" t="s">
        <v>7216</v>
      </c>
      <c r="I2605" s="177" t="s">
        <v>6875</v>
      </c>
      <c r="J2605" s="177" t="s">
        <v>6875</v>
      </c>
      <c r="K2605" s="177" t="s">
        <v>7231</v>
      </c>
      <c r="L2605" s="177" t="s">
        <v>857</v>
      </c>
    </row>
    <row r="2606" spans="1:12" ht="45" x14ac:dyDescent="0.25">
      <c r="A2606" s="176" t="s">
        <v>18669</v>
      </c>
      <c r="B2606" s="176" t="s">
        <v>18666</v>
      </c>
      <c r="C2606" s="176" t="s">
        <v>18667</v>
      </c>
      <c r="D2606" s="176" t="s">
        <v>18668</v>
      </c>
      <c r="E2606" s="176" t="s">
        <v>8421</v>
      </c>
      <c r="F2606" s="176" t="s">
        <v>8422</v>
      </c>
      <c r="G2606" s="176" t="s">
        <v>7028</v>
      </c>
      <c r="H2606" s="176" t="s">
        <v>8422</v>
      </c>
      <c r="I2606" s="176" t="s">
        <v>6875</v>
      </c>
      <c r="J2606" s="176" t="s">
        <v>6875</v>
      </c>
      <c r="K2606" s="176" t="s">
        <v>6875</v>
      </c>
      <c r="L2606" s="176" t="s">
        <v>857</v>
      </c>
    </row>
    <row r="2607" spans="1:12" ht="45" x14ac:dyDescent="0.25">
      <c r="A2607" s="177" t="s">
        <v>18673</v>
      </c>
      <c r="B2607" s="177" t="s">
        <v>18670</v>
      </c>
      <c r="C2607" s="177" t="s">
        <v>18671</v>
      </c>
      <c r="D2607" s="177" t="s">
        <v>18672</v>
      </c>
      <c r="E2607" s="177" t="s">
        <v>18674</v>
      </c>
      <c r="F2607" s="177" t="s">
        <v>18675</v>
      </c>
      <c r="G2607" s="177" t="s">
        <v>7577</v>
      </c>
      <c r="H2607" s="177" t="s">
        <v>18675</v>
      </c>
      <c r="I2607" s="177" t="s">
        <v>6875</v>
      </c>
      <c r="J2607" s="177" t="s">
        <v>6875</v>
      </c>
      <c r="K2607" s="177" t="s">
        <v>6875</v>
      </c>
      <c r="L2607" s="177" t="s">
        <v>857</v>
      </c>
    </row>
    <row r="2608" spans="1:12" ht="67.5" x14ac:dyDescent="0.25">
      <c r="A2608" s="176" t="s">
        <v>18679</v>
      </c>
      <c r="B2608" s="176" t="s">
        <v>18676</v>
      </c>
      <c r="C2608" s="176" t="s">
        <v>18677</v>
      </c>
      <c r="D2608" s="176" t="s">
        <v>18678</v>
      </c>
      <c r="E2608" s="176" t="s">
        <v>18680</v>
      </c>
      <c r="F2608" s="176" t="s">
        <v>18681</v>
      </c>
      <c r="G2608" s="176" t="s">
        <v>17554</v>
      </c>
      <c r="H2608" s="176" t="s">
        <v>18681</v>
      </c>
      <c r="I2608" s="176" t="s">
        <v>6875</v>
      </c>
      <c r="J2608" s="176" t="s">
        <v>6875</v>
      </c>
      <c r="K2608" s="176" t="s">
        <v>6875</v>
      </c>
      <c r="L2608" s="176" t="s">
        <v>6884</v>
      </c>
    </row>
    <row r="2609" spans="1:12" ht="56.25" x14ac:dyDescent="0.25">
      <c r="A2609" s="177" t="s">
        <v>18679</v>
      </c>
      <c r="B2609" s="177" t="s">
        <v>18682</v>
      </c>
      <c r="C2609" s="177" t="s">
        <v>18683</v>
      </c>
      <c r="D2609" s="177" t="s">
        <v>18678</v>
      </c>
      <c r="E2609" s="177" t="s">
        <v>18684</v>
      </c>
      <c r="F2609" s="177" t="s">
        <v>18685</v>
      </c>
      <c r="G2609" s="177" t="s">
        <v>7028</v>
      </c>
      <c r="H2609" s="177" t="s">
        <v>18685</v>
      </c>
      <c r="I2609" s="177" t="s">
        <v>6875</v>
      </c>
      <c r="J2609" s="177" t="s">
        <v>6875</v>
      </c>
      <c r="K2609" s="177" t="s">
        <v>10264</v>
      </c>
      <c r="L2609" s="177" t="s">
        <v>857</v>
      </c>
    </row>
    <row r="2610" spans="1:12" ht="67.5" x14ac:dyDescent="0.25">
      <c r="A2610" s="176" t="s">
        <v>2689</v>
      </c>
      <c r="B2610" s="176" t="s">
        <v>18686</v>
      </c>
      <c r="C2610" s="176" t="s">
        <v>18687</v>
      </c>
      <c r="D2610" s="176" t="s">
        <v>6352</v>
      </c>
      <c r="E2610" s="176" t="s">
        <v>18688</v>
      </c>
      <c r="F2610" s="176" t="s">
        <v>18689</v>
      </c>
      <c r="G2610" s="176" t="s">
        <v>6923</v>
      </c>
      <c r="H2610" s="176" t="s">
        <v>18689</v>
      </c>
      <c r="I2610" s="176" t="s">
        <v>6875</v>
      </c>
      <c r="J2610" s="176" t="s">
        <v>6875</v>
      </c>
      <c r="K2610" s="176" t="s">
        <v>6875</v>
      </c>
      <c r="L2610" s="176" t="s">
        <v>857</v>
      </c>
    </row>
    <row r="2611" spans="1:12" ht="33.75" x14ac:dyDescent="0.25">
      <c r="A2611" s="177" t="s">
        <v>3214</v>
      </c>
      <c r="B2611" s="177" t="s">
        <v>18690</v>
      </c>
      <c r="C2611" s="177" t="s">
        <v>18691</v>
      </c>
      <c r="D2611" s="177" t="s">
        <v>3216</v>
      </c>
      <c r="E2611" s="177" t="s">
        <v>17669</v>
      </c>
      <c r="F2611" s="177" t="s">
        <v>17670</v>
      </c>
      <c r="G2611" s="177" t="s">
        <v>8074</v>
      </c>
      <c r="H2611" s="177" t="s">
        <v>17670</v>
      </c>
      <c r="I2611" s="177" t="s">
        <v>6875</v>
      </c>
      <c r="J2611" s="177" t="s">
        <v>6875</v>
      </c>
      <c r="K2611" s="177" t="s">
        <v>6875</v>
      </c>
      <c r="L2611" s="177" t="s">
        <v>857</v>
      </c>
    </row>
    <row r="2612" spans="1:12" ht="33.75" x14ac:dyDescent="0.25">
      <c r="A2612" s="176" t="s">
        <v>6875</v>
      </c>
      <c r="B2612" s="176" t="s">
        <v>18692</v>
      </c>
      <c r="C2612" s="176" t="s">
        <v>18693</v>
      </c>
      <c r="D2612" s="176" t="s">
        <v>6875</v>
      </c>
      <c r="E2612" s="176" t="s">
        <v>17669</v>
      </c>
      <c r="F2612" s="176" t="s">
        <v>17670</v>
      </c>
      <c r="G2612" s="176" t="s">
        <v>8074</v>
      </c>
      <c r="H2612" s="176" t="s">
        <v>17670</v>
      </c>
      <c r="I2612" s="176" t="s">
        <v>6875</v>
      </c>
      <c r="J2612" s="176" t="s">
        <v>6875</v>
      </c>
      <c r="K2612" s="176" t="s">
        <v>6931</v>
      </c>
      <c r="L2612" s="176" t="s">
        <v>857</v>
      </c>
    </row>
    <row r="2613" spans="1:12" ht="67.5" x14ac:dyDescent="0.25">
      <c r="A2613" s="177" t="s">
        <v>18697</v>
      </c>
      <c r="B2613" s="177" t="s">
        <v>18694</v>
      </c>
      <c r="C2613" s="177" t="s">
        <v>18695</v>
      </c>
      <c r="D2613" s="177" t="s">
        <v>18696</v>
      </c>
      <c r="E2613" s="177" t="s">
        <v>18698</v>
      </c>
      <c r="F2613" s="177" t="s">
        <v>18699</v>
      </c>
      <c r="G2613" s="177" t="s">
        <v>6923</v>
      </c>
      <c r="H2613" s="177" t="s">
        <v>18700</v>
      </c>
      <c r="I2613" s="177" t="s">
        <v>6875</v>
      </c>
      <c r="J2613" s="177" t="s">
        <v>6875</v>
      </c>
      <c r="K2613" s="177" t="s">
        <v>6875</v>
      </c>
      <c r="L2613" s="177" t="s">
        <v>857</v>
      </c>
    </row>
    <row r="2614" spans="1:12" ht="56.25" x14ac:dyDescent="0.25">
      <c r="A2614" s="176" t="s">
        <v>18704</v>
      </c>
      <c r="B2614" s="176" t="s">
        <v>18701</v>
      </c>
      <c r="C2614" s="176" t="s">
        <v>18702</v>
      </c>
      <c r="D2614" s="176" t="s">
        <v>18703</v>
      </c>
      <c r="E2614" s="176" t="s">
        <v>18705</v>
      </c>
      <c r="F2614" s="176" t="s">
        <v>18706</v>
      </c>
      <c r="G2614" s="176" t="s">
        <v>6923</v>
      </c>
      <c r="H2614" s="176" t="s">
        <v>18706</v>
      </c>
      <c r="I2614" s="176" t="s">
        <v>6875</v>
      </c>
      <c r="J2614" s="176" t="s">
        <v>6875</v>
      </c>
      <c r="K2614" s="176" t="s">
        <v>6875</v>
      </c>
      <c r="L2614" s="176" t="s">
        <v>857</v>
      </c>
    </row>
    <row r="2615" spans="1:12" ht="67.5" x14ac:dyDescent="0.25">
      <c r="A2615" s="177" t="s">
        <v>18710</v>
      </c>
      <c r="B2615" s="177" t="s">
        <v>18707</v>
      </c>
      <c r="C2615" s="177" t="s">
        <v>18708</v>
      </c>
      <c r="D2615" s="177" t="s">
        <v>18709</v>
      </c>
      <c r="E2615" s="177" t="s">
        <v>17824</v>
      </c>
      <c r="F2615" s="177" t="s">
        <v>17825</v>
      </c>
      <c r="G2615" s="177" t="s">
        <v>6929</v>
      </c>
      <c r="H2615" s="177" t="s">
        <v>17826</v>
      </c>
      <c r="I2615" s="177" t="s">
        <v>6875</v>
      </c>
      <c r="J2615" s="177" t="s">
        <v>6875</v>
      </c>
      <c r="K2615" s="177" t="s">
        <v>6875</v>
      </c>
      <c r="L2615" s="177" t="s">
        <v>857</v>
      </c>
    </row>
    <row r="2616" spans="1:12" ht="45" x14ac:dyDescent="0.25">
      <c r="A2616" s="176" t="s">
        <v>3217</v>
      </c>
      <c r="B2616" s="176" t="s">
        <v>18711</v>
      </c>
      <c r="C2616" s="176" t="s">
        <v>18712</v>
      </c>
      <c r="D2616" s="176" t="s">
        <v>18713</v>
      </c>
      <c r="E2616" s="176" t="s">
        <v>18714</v>
      </c>
      <c r="F2616" s="176" t="s">
        <v>18627</v>
      </c>
      <c r="G2616" s="176" t="s">
        <v>7210</v>
      </c>
      <c r="H2616" s="176" t="s">
        <v>18627</v>
      </c>
      <c r="I2616" s="176" t="s">
        <v>6875</v>
      </c>
      <c r="J2616" s="176" t="s">
        <v>6875</v>
      </c>
      <c r="K2616" s="176" t="s">
        <v>6875</v>
      </c>
      <c r="L2616" s="176" t="s">
        <v>857</v>
      </c>
    </row>
    <row r="2617" spans="1:12" ht="56.25" x14ac:dyDescent="0.25">
      <c r="A2617" s="177" t="s">
        <v>2715</v>
      </c>
      <c r="B2617" s="177" t="s">
        <v>18715</v>
      </c>
      <c r="C2617" s="177" t="s">
        <v>18716</v>
      </c>
      <c r="D2617" s="177" t="s">
        <v>5621</v>
      </c>
      <c r="E2617" s="177" t="s">
        <v>18717</v>
      </c>
      <c r="F2617" s="177" t="s">
        <v>7290</v>
      </c>
      <c r="G2617" s="177" t="s">
        <v>7210</v>
      </c>
      <c r="H2617" s="177" t="s">
        <v>7291</v>
      </c>
      <c r="I2617" s="177" t="s">
        <v>6875</v>
      </c>
      <c r="J2617" s="177" t="s">
        <v>18628</v>
      </c>
      <c r="K2617" s="177" t="s">
        <v>6875</v>
      </c>
      <c r="L2617" s="177" t="s">
        <v>857</v>
      </c>
    </row>
    <row r="2618" spans="1:12" ht="45" x14ac:dyDescent="0.25">
      <c r="A2618" s="176" t="s">
        <v>18720</v>
      </c>
      <c r="B2618" s="176" t="s">
        <v>18718</v>
      </c>
      <c r="C2618" s="176" t="s">
        <v>18719</v>
      </c>
      <c r="D2618" s="176" t="s">
        <v>6875</v>
      </c>
      <c r="E2618" s="176" t="s">
        <v>8421</v>
      </c>
      <c r="F2618" s="176" t="s">
        <v>8422</v>
      </c>
      <c r="G2618" s="176" t="s">
        <v>7028</v>
      </c>
      <c r="H2618" s="176" t="s">
        <v>8422</v>
      </c>
      <c r="I2618" s="176" t="s">
        <v>6875</v>
      </c>
      <c r="J2618" s="176" t="s">
        <v>6875</v>
      </c>
      <c r="K2618" s="176" t="s">
        <v>6875</v>
      </c>
      <c r="L2618" s="176" t="s">
        <v>857</v>
      </c>
    </row>
    <row r="2619" spans="1:12" ht="67.5" x14ac:dyDescent="0.25">
      <c r="A2619" s="177" t="s">
        <v>18724</v>
      </c>
      <c r="B2619" s="177" t="s">
        <v>18721</v>
      </c>
      <c r="C2619" s="177" t="s">
        <v>18722</v>
      </c>
      <c r="D2619" s="177" t="s">
        <v>18723</v>
      </c>
      <c r="E2619" s="177" t="s">
        <v>18725</v>
      </c>
      <c r="F2619" s="177" t="s">
        <v>18726</v>
      </c>
      <c r="G2619" s="177" t="s">
        <v>8074</v>
      </c>
      <c r="H2619" s="177" t="s">
        <v>18726</v>
      </c>
      <c r="I2619" s="177" t="s">
        <v>6875</v>
      </c>
      <c r="J2619" s="177" t="s">
        <v>6875</v>
      </c>
      <c r="K2619" s="177" t="s">
        <v>6875</v>
      </c>
      <c r="L2619" s="177" t="s">
        <v>6884</v>
      </c>
    </row>
    <row r="2620" spans="1:12" ht="67.5" x14ac:dyDescent="0.25">
      <c r="A2620" s="176" t="s">
        <v>18730</v>
      </c>
      <c r="B2620" s="176" t="s">
        <v>18727</v>
      </c>
      <c r="C2620" s="176" t="s">
        <v>18728</v>
      </c>
      <c r="D2620" s="176" t="s">
        <v>18729</v>
      </c>
      <c r="E2620" s="176" t="s">
        <v>18731</v>
      </c>
      <c r="F2620" s="176" t="s">
        <v>18732</v>
      </c>
      <c r="G2620" s="176" t="s">
        <v>7105</v>
      </c>
      <c r="H2620" s="176" t="s">
        <v>18732</v>
      </c>
      <c r="I2620" s="176" t="s">
        <v>6875</v>
      </c>
      <c r="J2620" s="176" t="s">
        <v>6875</v>
      </c>
      <c r="K2620" s="176" t="s">
        <v>6875</v>
      </c>
      <c r="L2620" s="176" t="s">
        <v>857</v>
      </c>
    </row>
    <row r="2621" spans="1:12" ht="45" x14ac:dyDescent="0.25">
      <c r="A2621" s="177" t="s">
        <v>18736</v>
      </c>
      <c r="B2621" s="177" t="s">
        <v>18733</v>
      </c>
      <c r="C2621" s="177" t="s">
        <v>18734</v>
      </c>
      <c r="D2621" s="177" t="s">
        <v>18735</v>
      </c>
      <c r="E2621" s="177" t="s">
        <v>8982</v>
      </c>
      <c r="F2621" s="177" t="s">
        <v>7786</v>
      </c>
      <c r="G2621" s="177" t="s">
        <v>7035</v>
      </c>
      <c r="H2621" s="177" t="s">
        <v>7786</v>
      </c>
      <c r="I2621" s="177" t="s">
        <v>6875</v>
      </c>
      <c r="J2621" s="177" t="s">
        <v>6875</v>
      </c>
      <c r="K2621" s="177" t="s">
        <v>6875</v>
      </c>
      <c r="L2621" s="177" t="s">
        <v>857</v>
      </c>
    </row>
    <row r="2622" spans="1:12" ht="67.5" x14ac:dyDescent="0.25">
      <c r="A2622" s="176" t="s">
        <v>1462</v>
      </c>
      <c r="B2622" s="176" t="s">
        <v>18737</v>
      </c>
      <c r="C2622" s="176" t="s">
        <v>18738</v>
      </c>
      <c r="D2622" s="176" t="s">
        <v>1463</v>
      </c>
      <c r="E2622" s="176" t="s">
        <v>18559</v>
      </c>
      <c r="F2622" s="176" t="s">
        <v>18560</v>
      </c>
      <c r="G2622" s="176" t="s">
        <v>7889</v>
      </c>
      <c r="H2622" s="176" t="s">
        <v>18560</v>
      </c>
      <c r="I2622" s="176" t="s">
        <v>6875</v>
      </c>
      <c r="J2622" s="176" t="s">
        <v>9207</v>
      </c>
      <c r="K2622" s="176" t="s">
        <v>6875</v>
      </c>
      <c r="L2622" s="176" t="s">
        <v>857</v>
      </c>
    </row>
    <row r="2623" spans="1:12" ht="56.25" x14ac:dyDescent="0.25">
      <c r="A2623" s="177" t="s">
        <v>18742</v>
      </c>
      <c r="B2623" s="177" t="s">
        <v>18739</v>
      </c>
      <c r="C2623" s="177" t="s">
        <v>18740</v>
      </c>
      <c r="D2623" s="177" t="s">
        <v>18741</v>
      </c>
      <c r="E2623" s="177" t="s">
        <v>13598</v>
      </c>
      <c r="F2623" s="177" t="s">
        <v>13599</v>
      </c>
      <c r="G2623" s="177" t="s">
        <v>6970</v>
      </c>
      <c r="H2623" s="177" t="s">
        <v>13599</v>
      </c>
      <c r="I2623" s="177" t="s">
        <v>6875</v>
      </c>
      <c r="J2623" s="177" t="s">
        <v>6875</v>
      </c>
      <c r="K2623" s="177" t="s">
        <v>6875</v>
      </c>
      <c r="L2623" s="177" t="s">
        <v>857</v>
      </c>
    </row>
    <row r="2624" spans="1:12" ht="67.5" x14ac:dyDescent="0.25">
      <c r="A2624" s="176" t="s">
        <v>1690</v>
      </c>
      <c r="B2624" s="176" t="s">
        <v>18743</v>
      </c>
      <c r="C2624" s="176" t="s">
        <v>18744</v>
      </c>
      <c r="D2624" s="176" t="s">
        <v>18745</v>
      </c>
      <c r="E2624" s="176" t="s">
        <v>18746</v>
      </c>
      <c r="F2624" s="176" t="s">
        <v>18747</v>
      </c>
      <c r="G2624" s="176" t="s">
        <v>7021</v>
      </c>
      <c r="H2624" s="176" t="s">
        <v>18747</v>
      </c>
      <c r="I2624" s="176" t="s">
        <v>6875</v>
      </c>
      <c r="J2624" s="176" t="s">
        <v>6875</v>
      </c>
      <c r="K2624" s="176" t="s">
        <v>6875</v>
      </c>
      <c r="L2624" s="176" t="s">
        <v>6977</v>
      </c>
    </row>
    <row r="2625" spans="1:12" ht="78.75" x14ac:dyDescent="0.25">
      <c r="A2625" s="177" t="s">
        <v>1559</v>
      </c>
      <c r="B2625" s="177" t="s">
        <v>18748</v>
      </c>
      <c r="C2625" s="177" t="s">
        <v>18749</v>
      </c>
      <c r="D2625" s="177" t="s">
        <v>6237</v>
      </c>
      <c r="E2625" s="177" t="s">
        <v>18750</v>
      </c>
      <c r="F2625" s="177" t="s">
        <v>18751</v>
      </c>
      <c r="G2625" s="177" t="s">
        <v>7210</v>
      </c>
      <c r="H2625" s="177" t="s">
        <v>18751</v>
      </c>
      <c r="I2625" s="177" t="s">
        <v>6875</v>
      </c>
      <c r="J2625" s="177" t="s">
        <v>6875</v>
      </c>
      <c r="K2625" s="177" t="s">
        <v>6875</v>
      </c>
      <c r="L2625" s="177" t="s">
        <v>857</v>
      </c>
    </row>
    <row r="2626" spans="1:12" ht="90" x14ac:dyDescent="0.25">
      <c r="A2626" s="176" t="s">
        <v>18755</v>
      </c>
      <c r="B2626" s="176" t="s">
        <v>18752</v>
      </c>
      <c r="C2626" s="176" t="s">
        <v>18753</v>
      </c>
      <c r="D2626" s="176" t="s">
        <v>18754</v>
      </c>
      <c r="E2626" s="176" t="s">
        <v>18756</v>
      </c>
      <c r="F2626" s="176" t="s">
        <v>18757</v>
      </c>
      <c r="G2626" s="176" t="s">
        <v>6915</v>
      </c>
      <c r="H2626" s="176" t="s">
        <v>18757</v>
      </c>
      <c r="I2626" s="176" t="s">
        <v>6875</v>
      </c>
      <c r="J2626" s="176" t="s">
        <v>6875</v>
      </c>
      <c r="K2626" s="176" t="s">
        <v>7231</v>
      </c>
      <c r="L2626" s="176" t="s">
        <v>857</v>
      </c>
    </row>
    <row r="2627" spans="1:12" ht="56.25" x14ac:dyDescent="0.25">
      <c r="A2627" s="177" t="s">
        <v>18761</v>
      </c>
      <c r="B2627" s="177" t="s">
        <v>18758</v>
      </c>
      <c r="C2627" s="177" t="s">
        <v>18759</v>
      </c>
      <c r="D2627" s="177" t="s">
        <v>18760</v>
      </c>
      <c r="E2627" s="177" t="s">
        <v>18705</v>
      </c>
      <c r="F2627" s="177" t="s">
        <v>18706</v>
      </c>
      <c r="G2627" s="177" t="s">
        <v>6923</v>
      </c>
      <c r="H2627" s="177" t="s">
        <v>18706</v>
      </c>
      <c r="I2627" s="177" t="s">
        <v>6875</v>
      </c>
      <c r="J2627" s="177" t="s">
        <v>6875</v>
      </c>
      <c r="K2627" s="177" t="s">
        <v>6875</v>
      </c>
      <c r="L2627" s="177" t="s">
        <v>857</v>
      </c>
    </row>
    <row r="2628" spans="1:12" ht="67.5" x14ac:dyDescent="0.25">
      <c r="A2628" s="176" t="s">
        <v>18765</v>
      </c>
      <c r="B2628" s="176" t="s">
        <v>18762</v>
      </c>
      <c r="C2628" s="176" t="s">
        <v>18763</v>
      </c>
      <c r="D2628" s="176" t="s">
        <v>18764</v>
      </c>
      <c r="E2628" s="176" t="s">
        <v>17493</v>
      </c>
      <c r="F2628" s="176" t="s">
        <v>17494</v>
      </c>
      <c r="G2628" s="176" t="s">
        <v>6929</v>
      </c>
      <c r="H2628" s="176" t="s">
        <v>17494</v>
      </c>
      <c r="I2628" s="176" t="s">
        <v>6875</v>
      </c>
      <c r="J2628" s="176" t="s">
        <v>7671</v>
      </c>
      <c r="K2628" s="176" t="s">
        <v>6875</v>
      </c>
      <c r="L2628" s="176" t="s">
        <v>857</v>
      </c>
    </row>
    <row r="2629" spans="1:12" ht="78.75" x14ac:dyDescent="0.25">
      <c r="A2629" s="177" t="s">
        <v>18769</v>
      </c>
      <c r="B2629" s="177" t="s">
        <v>18766</v>
      </c>
      <c r="C2629" s="177" t="s">
        <v>18767</v>
      </c>
      <c r="D2629" s="177" t="s">
        <v>18768</v>
      </c>
      <c r="E2629" s="177" t="s">
        <v>18589</v>
      </c>
      <c r="F2629" s="177" t="s">
        <v>18590</v>
      </c>
      <c r="G2629" s="177" t="s">
        <v>6923</v>
      </c>
      <c r="H2629" s="177" t="s">
        <v>18590</v>
      </c>
      <c r="I2629" s="177" t="s">
        <v>6875</v>
      </c>
      <c r="J2629" s="177" t="s">
        <v>6875</v>
      </c>
      <c r="K2629" s="177" t="s">
        <v>7231</v>
      </c>
      <c r="L2629" s="177" t="s">
        <v>857</v>
      </c>
    </row>
    <row r="2630" spans="1:12" ht="78.75" x14ac:dyDescent="0.25">
      <c r="A2630" s="176" t="s">
        <v>18773</v>
      </c>
      <c r="B2630" s="176" t="s">
        <v>18770</v>
      </c>
      <c r="C2630" s="176" t="s">
        <v>18771</v>
      </c>
      <c r="D2630" s="176" t="s">
        <v>18772</v>
      </c>
      <c r="E2630" s="176" t="s">
        <v>18589</v>
      </c>
      <c r="F2630" s="176" t="s">
        <v>18590</v>
      </c>
      <c r="G2630" s="176" t="s">
        <v>6923</v>
      </c>
      <c r="H2630" s="176" t="s">
        <v>18590</v>
      </c>
      <c r="I2630" s="176" t="s">
        <v>6875</v>
      </c>
      <c r="J2630" s="176" t="s">
        <v>7671</v>
      </c>
      <c r="K2630" s="176" t="s">
        <v>7231</v>
      </c>
      <c r="L2630" s="176" t="s">
        <v>857</v>
      </c>
    </row>
    <row r="2631" spans="1:12" ht="56.25" x14ac:dyDescent="0.25">
      <c r="A2631" s="177" t="s">
        <v>1753</v>
      </c>
      <c r="B2631" s="177" t="s">
        <v>18774</v>
      </c>
      <c r="C2631" s="177" t="s">
        <v>18775</v>
      </c>
      <c r="D2631" s="177" t="s">
        <v>18776</v>
      </c>
      <c r="E2631" s="177" t="s">
        <v>18777</v>
      </c>
      <c r="F2631" s="177" t="s">
        <v>18778</v>
      </c>
      <c r="G2631" s="177" t="s">
        <v>9113</v>
      </c>
      <c r="H2631" s="177" t="s">
        <v>18778</v>
      </c>
      <c r="I2631" s="177" t="s">
        <v>6875</v>
      </c>
      <c r="J2631" s="177" t="s">
        <v>6875</v>
      </c>
      <c r="K2631" s="177" t="s">
        <v>6875</v>
      </c>
      <c r="L2631" s="177" t="s">
        <v>6884</v>
      </c>
    </row>
    <row r="2632" spans="1:12" ht="56.25" x14ac:dyDescent="0.25">
      <c r="A2632" s="176" t="s">
        <v>1753</v>
      </c>
      <c r="B2632" s="176" t="s">
        <v>18779</v>
      </c>
      <c r="C2632" s="176" t="s">
        <v>18780</v>
      </c>
      <c r="D2632" s="176" t="s">
        <v>18776</v>
      </c>
      <c r="E2632" s="176" t="s">
        <v>18777</v>
      </c>
      <c r="F2632" s="176" t="s">
        <v>18778</v>
      </c>
      <c r="G2632" s="176" t="s">
        <v>9113</v>
      </c>
      <c r="H2632" s="176" t="s">
        <v>18778</v>
      </c>
      <c r="I2632" s="176" t="s">
        <v>6875</v>
      </c>
      <c r="J2632" s="176" t="s">
        <v>6875</v>
      </c>
      <c r="K2632" s="176" t="s">
        <v>6875</v>
      </c>
      <c r="L2632" s="176" t="s">
        <v>6917</v>
      </c>
    </row>
    <row r="2633" spans="1:12" ht="56.25" x14ac:dyDescent="0.25">
      <c r="A2633" s="177" t="s">
        <v>1773</v>
      </c>
      <c r="B2633" s="177" t="s">
        <v>18781</v>
      </c>
      <c r="C2633" s="177" t="s">
        <v>18782</v>
      </c>
      <c r="D2633" s="177" t="s">
        <v>18783</v>
      </c>
      <c r="E2633" s="177" t="s">
        <v>18784</v>
      </c>
      <c r="F2633" s="177" t="s">
        <v>18785</v>
      </c>
      <c r="G2633" s="177" t="s">
        <v>7035</v>
      </c>
      <c r="H2633" s="177" t="s">
        <v>18785</v>
      </c>
      <c r="I2633" s="177" t="s">
        <v>6875</v>
      </c>
      <c r="J2633" s="177" t="s">
        <v>6875</v>
      </c>
      <c r="K2633" s="177" t="s">
        <v>6875</v>
      </c>
      <c r="L2633" s="177" t="s">
        <v>857</v>
      </c>
    </row>
    <row r="2634" spans="1:12" ht="56.25" x14ac:dyDescent="0.25">
      <c r="A2634" s="176" t="s">
        <v>18789</v>
      </c>
      <c r="B2634" s="176" t="s">
        <v>18786</v>
      </c>
      <c r="C2634" s="176" t="s">
        <v>18787</v>
      </c>
      <c r="D2634" s="176" t="s">
        <v>18788</v>
      </c>
      <c r="E2634" s="176" t="s">
        <v>9592</v>
      </c>
      <c r="F2634" s="176" t="s">
        <v>18790</v>
      </c>
      <c r="G2634" s="176" t="s">
        <v>7035</v>
      </c>
      <c r="H2634" s="176" t="s">
        <v>18790</v>
      </c>
      <c r="I2634" s="176" t="s">
        <v>6875</v>
      </c>
      <c r="J2634" s="176" t="s">
        <v>6875</v>
      </c>
      <c r="K2634" s="176" t="s">
        <v>6875</v>
      </c>
      <c r="L2634" s="176" t="s">
        <v>857</v>
      </c>
    </row>
    <row r="2635" spans="1:12" ht="67.5" x14ac:dyDescent="0.25">
      <c r="A2635" s="177" t="s">
        <v>18794</v>
      </c>
      <c r="B2635" s="177" t="s">
        <v>18791</v>
      </c>
      <c r="C2635" s="177" t="s">
        <v>18792</v>
      </c>
      <c r="D2635" s="177" t="s">
        <v>18793</v>
      </c>
      <c r="E2635" s="177" t="s">
        <v>16481</v>
      </c>
      <c r="F2635" s="177" t="s">
        <v>16482</v>
      </c>
      <c r="G2635" s="177" t="s">
        <v>7154</v>
      </c>
      <c r="H2635" s="177" t="s">
        <v>16482</v>
      </c>
      <c r="I2635" s="177" t="s">
        <v>6875</v>
      </c>
      <c r="J2635" s="177" t="s">
        <v>6875</v>
      </c>
      <c r="K2635" s="177" t="s">
        <v>6875</v>
      </c>
      <c r="L2635" s="177" t="s">
        <v>857</v>
      </c>
    </row>
    <row r="2636" spans="1:12" ht="56.25" x14ac:dyDescent="0.25">
      <c r="A2636" s="176" t="s">
        <v>18798</v>
      </c>
      <c r="B2636" s="176" t="s">
        <v>18795</v>
      </c>
      <c r="C2636" s="176" t="s">
        <v>18796</v>
      </c>
      <c r="D2636" s="176" t="s">
        <v>18797</v>
      </c>
      <c r="E2636" s="176" t="s">
        <v>18799</v>
      </c>
      <c r="F2636" s="176" t="s">
        <v>12844</v>
      </c>
      <c r="G2636" s="176" t="s">
        <v>7889</v>
      </c>
      <c r="H2636" s="176" t="s">
        <v>12844</v>
      </c>
      <c r="I2636" s="176" t="s">
        <v>6875</v>
      </c>
      <c r="J2636" s="176" t="s">
        <v>6875</v>
      </c>
      <c r="K2636" s="176" t="s">
        <v>6875</v>
      </c>
      <c r="L2636" s="176" t="s">
        <v>857</v>
      </c>
    </row>
    <row r="2637" spans="1:12" ht="67.5" x14ac:dyDescent="0.25">
      <c r="A2637" s="177" t="s">
        <v>18803</v>
      </c>
      <c r="B2637" s="177" t="s">
        <v>18800</v>
      </c>
      <c r="C2637" s="177" t="s">
        <v>18801</v>
      </c>
      <c r="D2637" s="177" t="s">
        <v>18802</v>
      </c>
      <c r="E2637" s="177" t="s">
        <v>18804</v>
      </c>
      <c r="F2637" s="177" t="s">
        <v>18805</v>
      </c>
      <c r="G2637" s="177" t="s">
        <v>7889</v>
      </c>
      <c r="H2637" s="177" t="s">
        <v>18805</v>
      </c>
      <c r="I2637" s="177" t="s">
        <v>6875</v>
      </c>
      <c r="J2637" s="177" t="s">
        <v>6875</v>
      </c>
      <c r="K2637" s="177" t="s">
        <v>6875</v>
      </c>
      <c r="L2637" s="177" t="s">
        <v>857</v>
      </c>
    </row>
    <row r="2638" spans="1:12" ht="67.5" x14ac:dyDescent="0.25">
      <c r="A2638" s="176" t="s">
        <v>18809</v>
      </c>
      <c r="B2638" s="176" t="s">
        <v>18806</v>
      </c>
      <c r="C2638" s="176" t="s">
        <v>18807</v>
      </c>
      <c r="D2638" s="176" t="s">
        <v>18808</v>
      </c>
      <c r="E2638" s="176" t="s">
        <v>18810</v>
      </c>
      <c r="F2638" s="176" t="s">
        <v>18811</v>
      </c>
      <c r="G2638" s="176" t="s">
        <v>6956</v>
      </c>
      <c r="H2638" s="176" t="s">
        <v>18811</v>
      </c>
      <c r="I2638" s="176" t="s">
        <v>6875</v>
      </c>
      <c r="J2638" s="176" t="s">
        <v>6875</v>
      </c>
      <c r="K2638" s="176" t="s">
        <v>6875</v>
      </c>
      <c r="L2638" s="176" t="s">
        <v>857</v>
      </c>
    </row>
    <row r="2639" spans="1:12" ht="56.25" x14ac:dyDescent="0.25">
      <c r="A2639" s="177" t="s">
        <v>18815</v>
      </c>
      <c r="B2639" s="177" t="s">
        <v>18812</v>
      </c>
      <c r="C2639" s="177" t="s">
        <v>18813</v>
      </c>
      <c r="D2639" s="177" t="s">
        <v>18814</v>
      </c>
      <c r="E2639" s="177" t="s">
        <v>13914</v>
      </c>
      <c r="F2639" s="177" t="s">
        <v>13915</v>
      </c>
      <c r="G2639" s="177" t="s">
        <v>7154</v>
      </c>
      <c r="H2639" s="177" t="s">
        <v>13916</v>
      </c>
      <c r="I2639" s="177" t="s">
        <v>6875</v>
      </c>
      <c r="J2639" s="177" t="s">
        <v>6875</v>
      </c>
      <c r="K2639" s="177" t="s">
        <v>6875</v>
      </c>
      <c r="L2639" s="177" t="s">
        <v>857</v>
      </c>
    </row>
    <row r="2640" spans="1:12" ht="78.75" x14ac:dyDescent="0.25">
      <c r="A2640" s="176" t="s">
        <v>6875</v>
      </c>
      <c r="B2640" s="176" t="s">
        <v>18816</v>
      </c>
      <c r="C2640" s="176" t="s">
        <v>18817</v>
      </c>
      <c r="D2640" s="176" t="s">
        <v>6875</v>
      </c>
      <c r="E2640" s="176" t="s">
        <v>18818</v>
      </c>
      <c r="F2640" s="176" t="s">
        <v>18819</v>
      </c>
      <c r="G2640" s="176" t="s">
        <v>7154</v>
      </c>
      <c r="H2640" s="176" t="s">
        <v>18820</v>
      </c>
      <c r="I2640" s="176" t="s">
        <v>6875</v>
      </c>
      <c r="J2640" s="176" t="s">
        <v>6875</v>
      </c>
      <c r="K2640" s="176" t="s">
        <v>6875</v>
      </c>
      <c r="L2640" s="176" t="s">
        <v>857</v>
      </c>
    </row>
    <row r="2641" spans="1:12" ht="56.25" x14ac:dyDescent="0.25">
      <c r="A2641" s="177" t="s">
        <v>18824</v>
      </c>
      <c r="B2641" s="177" t="s">
        <v>18821</v>
      </c>
      <c r="C2641" s="177" t="s">
        <v>18822</v>
      </c>
      <c r="D2641" s="177" t="s">
        <v>18823</v>
      </c>
      <c r="E2641" s="177" t="s">
        <v>8838</v>
      </c>
      <c r="F2641" s="177" t="s">
        <v>8839</v>
      </c>
      <c r="G2641" s="177" t="s">
        <v>7154</v>
      </c>
      <c r="H2641" s="177" t="s">
        <v>10307</v>
      </c>
      <c r="I2641" s="177" t="s">
        <v>6875</v>
      </c>
      <c r="J2641" s="177" t="s">
        <v>6875</v>
      </c>
      <c r="K2641" s="177" t="s">
        <v>6875</v>
      </c>
      <c r="L2641" s="177" t="s">
        <v>857</v>
      </c>
    </row>
    <row r="2642" spans="1:12" ht="67.5" x14ac:dyDescent="0.25">
      <c r="A2642" s="176" t="s">
        <v>18828</v>
      </c>
      <c r="B2642" s="176" t="s">
        <v>18825</v>
      </c>
      <c r="C2642" s="176" t="s">
        <v>18826</v>
      </c>
      <c r="D2642" s="176" t="s">
        <v>18827</v>
      </c>
      <c r="E2642" s="176" t="s">
        <v>18829</v>
      </c>
      <c r="F2642" s="176" t="s">
        <v>18830</v>
      </c>
      <c r="G2642" s="176" t="s">
        <v>7035</v>
      </c>
      <c r="H2642" s="176" t="s">
        <v>18830</v>
      </c>
      <c r="I2642" s="176" t="s">
        <v>6875</v>
      </c>
      <c r="J2642" s="176" t="s">
        <v>6875</v>
      </c>
      <c r="K2642" s="176" t="s">
        <v>6875</v>
      </c>
      <c r="L2642" s="176" t="s">
        <v>857</v>
      </c>
    </row>
    <row r="2643" spans="1:12" ht="67.5" x14ac:dyDescent="0.25">
      <c r="A2643" s="177" t="s">
        <v>2703</v>
      </c>
      <c r="B2643" s="177" t="s">
        <v>18831</v>
      </c>
      <c r="C2643" s="177" t="s">
        <v>18832</v>
      </c>
      <c r="D2643" s="177" t="s">
        <v>5584</v>
      </c>
      <c r="E2643" s="177" t="s">
        <v>18833</v>
      </c>
      <c r="F2643" s="177" t="s">
        <v>18834</v>
      </c>
      <c r="G2643" s="177" t="s">
        <v>7210</v>
      </c>
      <c r="H2643" s="177" t="s">
        <v>18835</v>
      </c>
      <c r="I2643" s="177" t="s">
        <v>6875</v>
      </c>
      <c r="J2643" s="177" t="s">
        <v>6875</v>
      </c>
      <c r="K2643" s="177" t="s">
        <v>6875</v>
      </c>
      <c r="L2643" s="177" t="s">
        <v>857</v>
      </c>
    </row>
    <row r="2644" spans="1:12" ht="67.5" x14ac:dyDescent="0.25">
      <c r="A2644" s="176" t="s">
        <v>6875</v>
      </c>
      <c r="B2644" s="176" t="s">
        <v>18836</v>
      </c>
      <c r="C2644" s="176" t="s">
        <v>18837</v>
      </c>
      <c r="D2644" s="176" t="s">
        <v>6875</v>
      </c>
      <c r="E2644" s="176" t="s">
        <v>18833</v>
      </c>
      <c r="F2644" s="176" t="s">
        <v>18834</v>
      </c>
      <c r="G2644" s="176" t="s">
        <v>7210</v>
      </c>
      <c r="H2644" s="176" t="s">
        <v>18835</v>
      </c>
      <c r="I2644" s="176" t="s">
        <v>6875</v>
      </c>
      <c r="J2644" s="176" t="s">
        <v>6875</v>
      </c>
      <c r="K2644" s="176" t="s">
        <v>6931</v>
      </c>
      <c r="L2644" s="176" t="s">
        <v>857</v>
      </c>
    </row>
    <row r="2645" spans="1:12" ht="56.25" x14ac:dyDescent="0.25">
      <c r="A2645" s="177" t="s">
        <v>18841</v>
      </c>
      <c r="B2645" s="177" t="s">
        <v>18838</v>
      </c>
      <c r="C2645" s="177" t="s">
        <v>18839</v>
      </c>
      <c r="D2645" s="177" t="s">
        <v>18840</v>
      </c>
      <c r="E2645" s="177" t="s">
        <v>18717</v>
      </c>
      <c r="F2645" s="177" t="s">
        <v>7290</v>
      </c>
      <c r="G2645" s="177" t="s">
        <v>7210</v>
      </c>
      <c r="H2645" s="177" t="s">
        <v>7291</v>
      </c>
      <c r="I2645" s="177" t="s">
        <v>6875</v>
      </c>
      <c r="J2645" s="177" t="s">
        <v>6875</v>
      </c>
      <c r="K2645" s="177" t="s">
        <v>6931</v>
      </c>
      <c r="L2645" s="177" t="s">
        <v>857</v>
      </c>
    </row>
    <row r="2646" spans="1:12" ht="56.25" x14ac:dyDescent="0.25">
      <c r="A2646" s="176" t="s">
        <v>18845</v>
      </c>
      <c r="B2646" s="176" t="s">
        <v>18842</v>
      </c>
      <c r="C2646" s="176" t="s">
        <v>18843</v>
      </c>
      <c r="D2646" s="176" t="s">
        <v>18844</v>
      </c>
      <c r="E2646" s="176" t="s">
        <v>18626</v>
      </c>
      <c r="F2646" s="176" t="s">
        <v>18627</v>
      </c>
      <c r="G2646" s="176" t="s">
        <v>7210</v>
      </c>
      <c r="H2646" s="176" t="s">
        <v>18627</v>
      </c>
      <c r="I2646" s="176" t="s">
        <v>6875</v>
      </c>
      <c r="J2646" s="176" t="s">
        <v>6875</v>
      </c>
      <c r="K2646" s="176" t="s">
        <v>6931</v>
      </c>
      <c r="L2646" s="176" t="s">
        <v>857</v>
      </c>
    </row>
    <row r="2647" spans="1:12" ht="33.75" x14ac:dyDescent="0.25">
      <c r="A2647" s="177" t="s">
        <v>2711</v>
      </c>
      <c r="B2647" s="177" t="s">
        <v>18846</v>
      </c>
      <c r="C2647" s="177" t="s">
        <v>18847</v>
      </c>
      <c r="D2647" s="177" t="s">
        <v>5601</v>
      </c>
      <c r="E2647" s="177" t="s">
        <v>18848</v>
      </c>
      <c r="F2647" s="177" t="s">
        <v>17670</v>
      </c>
      <c r="G2647" s="177" t="s">
        <v>8074</v>
      </c>
      <c r="H2647" s="177" t="s">
        <v>17670</v>
      </c>
      <c r="I2647" s="177" t="s">
        <v>6875</v>
      </c>
      <c r="J2647" s="177" t="s">
        <v>6875</v>
      </c>
      <c r="K2647" s="177" t="s">
        <v>6875</v>
      </c>
      <c r="L2647" s="177" t="s">
        <v>857</v>
      </c>
    </row>
    <row r="2648" spans="1:12" ht="45" x14ac:dyDescent="0.25">
      <c r="A2648" s="176" t="s">
        <v>6875</v>
      </c>
      <c r="B2648" s="176" t="s">
        <v>18849</v>
      </c>
      <c r="C2648" s="176" t="s">
        <v>18850</v>
      </c>
      <c r="D2648" s="176" t="s">
        <v>6875</v>
      </c>
      <c r="E2648" s="176" t="s">
        <v>18848</v>
      </c>
      <c r="F2648" s="176" t="s">
        <v>17670</v>
      </c>
      <c r="G2648" s="176" t="s">
        <v>8074</v>
      </c>
      <c r="H2648" s="176" t="s">
        <v>17670</v>
      </c>
      <c r="I2648" s="176" t="s">
        <v>6875</v>
      </c>
      <c r="J2648" s="176" t="s">
        <v>6875</v>
      </c>
      <c r="K2648" s="176" t="s">
        <v>6931</v>
      </c>
      <c r="L2648" s="176" t="s">
        <v>857</v>
      </c>
    </row>
    <row r="2649" spans="1:12" ht="78.75" x14ac:dyDescent="0.25">
      <c r="A2649" s="177" t="s">
        <v>18854</v>
      </c>
      <c r="B2649" s="177" t="s">
        <v>18851</v>
      </c>
      <c r="C2649" s="177" t="s">
        <v>18852</v>
      </c>
      <c r="D2649" s="177" t="s">
        <v>18853</v>
      </c>
      <c r="E2649" s="177" t="s">
        <v>18855</v>
      </c>
      <c r="F2649" s="177" t="s">
        <v>18856</v>
      </c>
      <c r="G2649" s="177" t="s">
        <v>7889</v>
      </c>
      <c r="H2649" s="177" t="s">
        <v>18856</v>
      </c>
      <c r="I2649" s="177" t="s">
        <v>6875</v>
      </c>
      <c r="J2649" s="177" t="s">
        <v>6875</v>
      </c>
      <c r="K2649" s="177" t="s">
        <v>6875</v>
      </c>
      <c r="L2649" s="177" t="s">
        <v>857</v>
      </c>
    </row>
    <row r="2650" spans="1:12" ht="56.25" x14ac:dyDescent="0.25">
      <c r="A2650" s="176" t="s">
        <v>18860</v>
      </c>
      <c r="B2650" s="176" t="s">
        <v>18857</v>
      </c>
      <c r="C2650" s="176" t="s">
        <v>18858</v>
      </c>
      <c r="D2650" s="176" t="s">
        <v>18859</v>
      </c>
      <c r="E2650" s="176" t="s">
        <v>18861</v>
      </c>
      <c r="F2650" s="176" t="s">
        <v>18862</v>
      </c>
      <c r="G2650" s="176" t="s">
        <v>7889</v>
      </c>
      <c r="H2650" s="176" t="s">
        <v>18862</v>
      </c>
      <c r="I2650" s="176" t="s">
        <v>6875</v>
      </c>
      <c r="J2650" s="176" t="s">
        <v>6875</v>
      </c>
      <c r="K2650" s="176" t="s">
        <v>6875</v>
      </c>
      <c r="L2650" s="176" t="s">
        <v>857</v>
      </c>
    </row>
    <row r="2651" spans="1:12" ht="56.25" x14ac:dyDescent="0.25">
      <c r="A2651" s="177" t="s">
        <v>18866</v>
      </c>
      <c r="B2651" s="177" t="s">
        <v>18863</v>
      </c>
      <c r="C2651" s="177" t="s">
        <v>18864</v>
      </c>
      <c r="D2651" s="177" t="s">
        <v>18865</v>
      </c>
      <c r="E2651" s="177" t="s">
        <v>18867</v>
      </c>
      <c r="F2651" s="177" t="s">
        <v>18868</v>
      </c>
      <c r="G2651" s="177" t="s">
        <v>7889</v>
      </c>
      <c r="H2651" s="177" t="s">
        <v>18868</v>
      </c>
      <c r="I2651" s="177" t="s">
        <v>6875</v>
      </c>
      <c r="J2651" s="177" t="s">
        <v>6875</v>
      </c>
      <c r="K2651" s="177" t="s">
        <v>6875</v>
      </c>
      <c r="L2651" s="177" t="s">
        <v>6884</v>
      </c>
    </row>
    <row r="2652" spans="1:12" ht="67.5" x14ac:dyDescent="0.25">
      <c r="A2652" s="176" t="s">
        <v>18872</v>
      </c>
      <c r="B2652" s="176" t="s">
        <v>18869</v>
      </c>
      <c r="C2652" s="176" t="s">
        <v>18870</v>
      </c>
      <c r="D2652" s="176" t="s">
        <v>18871</v>
      </c>
      <c r="E2652" s="176" t="s">
        <v>18873</v>
      </c>
      <c r="F2652" s="176" t="s">
        <v>18874</v>
      </c>
      <c r="G2652" s="176" t="s">
        <v>6929</v>
      </c>
      <c r="H2652" s="176" t="s">
        <v>18874</v>
      </c>
      <c r="I2652" s="176" t="s">
        <v>6875</v>
      </c>
      <c r="J2652" s="176" t="s">
        <v>7309</v>
      </c>
      <c r="K2652" s="176" t="s">
        <v>6875</v>
      </c>
      <c r="L2652" s="176" t="s">
        <v>857</v>
      </c>
    </row>
    <row r="2653" spans="1:12" ht="56.25" x14ac:dyDescent="0.25">
      <c r="A2653" s="177" t="s">
        <v>5989</v>
      </c>
      <c r="B2653" s="177" t="s">
        <v>18875</v>
      </c>
      <c r="C2653" s="177" t="s">
        <v>18876</v>
      </c>
      <c r="D2653" s="177" t="s">
        <v>6233</v>
      </c>
      <c r="E2653" s="177" t="s">
        <v>7289</v>
      </c>
      <c r="F2653" s="177" t="s">
        <v>7290</v>
      </c>
      <c r="G2653" s="177" t="s">
        <v>7210</v>
      </c>
      <c r="H2653" s="177" t="s">
        <v>7291</v>
      </c>
      <c r="I2653" s="177" t="s">
        <v>6875</v>
      </c>
      <c r="J2653" s="177" t="s">
        <v>6875</v>
      </c>
      <c r="K2653" s="177" t="s">
        <v>6875</v>
      </c>
      <c r="L2653" s="177" t="s">
        <v>857</v>
      </c>
    </row>
    <row r="2654" spans="1:12" ht="67.5" x14ac:dyDescent="0.25">
      <c r="A2654" s="176" t="s">
        <v>6875</v>
      </c>
      <c r="B2654" s="176" t="s">
        <v>18877</v>
      </c>
      <c r="C2654" s="176" t="s">
        <v>18878</v>
      </c>
      <c r="D2654" s="176" t="s">
        <v>6875</v>
      </c>
      <c r="E2654" s="176" t="s">
        <v>7289</v>
      </c>
      <c r="F2654" s="176" t="s">
        <v>7290</v>
      </c>
      <c r="G2654" s="176" t="s">
        <v>7210</v>
      </c>
      <c r="H2654" s="176" t="s">
        <v>7291</v>
      </c>
      <c r="I2654" s="176" t="s">
        <v>6875</v>
      </c>
      <c r="J2654" s="176" t="s">
        <v>6875</v>
      </c>
      <c r="K2654" s="176" t="s">
        <v>6931</v>
      </c>
      <c r="L2654" s="176" t="s">
        <v>857</v>
      </c>
    </row>
    <row r="2655" spans="1:12" ht="45" x14ac:dyDescent="0.25">
      <c r="A2655" s="177" t="s">
        <v>18882</v>
      </c>
      <c r="B2655" s="177" t="s">
        <v>18879</v>
      </c>
      <c r="C2655" s="177" t="s">
        <v>18880</v>
      </c>
      <c r="D2655" s="177" t="s">
        <v>18881</v>
      </c>
      <c r="E2655" s="177" t="s">
        <v>7833</v>
      </c>
      <c r="F2655" s="177" t="s">
        <v>7834</v>
      </c>
      <c r="G2655" s="177" t="s">
        <v>6956</v>
      </c>
      <c r="H2655" s="177" t="s">
        <v>7834</v>
      </c>
      <c r="I2655" s="177" t="s">
        <v>6875</v>
      </c>
      <c r="J2655" s="177" t="s">
        <v>6875</v>
      </c>
      <c r="K2655" s="177" t="s">
        <v>6875</v>
      </c>
      <c r="L2655" s="177" t="s">
        <v>857</v>
      </c>
    </row>
    <row r="2656" spans="1:12" ht="146.25" x14ac:dyDescent="0.25">
      <c r="A2656" s="176" t="s">
        <v>18886</v>
      </c>
      <c r="B2656" s="176" t="s">
        <v>18883</v>
      </c>
      <c r="C2656" s="176" t="s">
        <v>18884</v>
      </c>
      <c r="D2656" s="176" t="s">
        <v>18885</v>
      </c>
      <c r="E2656" s="176" t="s">
        <v>18714</v>
      </c>
      <c r="F2656" s="176" t="s">
        <v>18627</v>
      </c>
      <c r="G2656" s="176" t="s">
        <v>7210</v>
      </c>
      <c r="H2656" s="176" t="s">
        <v>18627</v>
      </c>
      <c r="I2656" s="176" t="s">
        <v>6875</v>
      </c>
      <c r="J2656" s="176" t="s">
        <v>6875</v>
      </c>
      <c r="K2656" s="176" t="s">
        <v>6931</v>
      </c>
      <c r="L2656" s="176" t="s">
        <v>857</v>
      </c>
    </row>
    <row r="2657" spans="1:12" ht="56.25" x14ac:dyDescent="0.25">
      <c r="A2657" s="177" t="s">
        <v>18890</v>
      </c>
      <c r="B2657" s="177" t="s">
        <v>18887</v>
      </c>
      <c r="C2657" s="177" t="s">
        <v>18888</v>
      </c>
      <c r="D2657" s="177" t="s">
        <v>18889</v>
      </c>
      <c r="E2657" s="177" t="s">
        <v>18891</v>
      </c>
      <c r="F2657" s="177" t="s">
        <v>18892</v>
      </c>
      <c r="G2657" s="177" t="s">
        <v>7097</v>
      </c>
      <c r="H2657" s="177" t="s">
        <v>18892</v>
      </c>
      <c r="I2657" s="177" t="s">
        <v>6875</v>
      </c>
      <c r="J2657" s="177" t="s">
        <v>6875</v>
      </c>
      <c r="K2657" s="177" t="s">
        <v>6875</v>
      </c>
      <c r="L2657" s="177" t="s">
        <v>857</v>
      </c>
    </row>
    <row r="2658" spans="1:12" ht="67.5" x14ac:dyDescent="0.25">
      <c r="A2658" s="176" t="s">
        <v>18896</v>
      </c>
      <c r="B2658" s="176" t="s">
        <v>18893</v>
      </c>
      <c r="C2658" s="176" t="s">
        <v>18894</v>
      </c>
      <c r="D2658" s="176" t="s">
        <v>18895</v>
      </c>
      <c r="E2658" s="176" t="s">
        <v>18897</v>
      </c>
      <c r="F2658" s="176" t="s">
        <v>18898</v>
      </c>
      <c r="G2658" s="176" t="s">
        <v>7210</v>
      </c>
      <c r="H2658" s="176" t="s">
        <v>18899</v>
      </c>
      <c r="I2658" s="176" t="s">
        <v>6875</v>
      </c>
      <c r="J2658" s="176" t="s">
        <v>18900</v>
      </c>
      <c r="K2658" s="176" t="s">
        <v>6875</v>
      </c>
      <c r="L2658" s="176" t="s">
        <v>6884</v>
      </c>
    </row>
    <row r="2659" spans="1:12" ht="22.5" x14ac:dyDescent="0.25">
      <c r="A2659" s="177" t="s">
        <v>18904</v>
      </c>
      <c r="B2659" s="177" t="s">
        <v>18901</v>
      </c>
      <c r="C2659" s="177" t="s">
        <v>18902</v>
      </c>
      <c r="D2659" s="177" t="s">
        <v>18903</v>
      </c>
      <c r="E2659" s="177" t="s">
        <v>7249</v>
      </c>
      <c r="F2659" s="177" t="s">
        <v>7250</v>
      </c>
      <c r="G2659" s="177" t="s">
        <v>7028</v>
      </c>
      <c r="H2659" s="177" t="s">
        <v>7250</v>
      </c>
      <c r="I2659" s="177" t="s">
        <v>6875</v>
      </c>
      <c r="J2659" s="177" t="s">
        <v>6875</v>
      </c>
      <c r="K2659" s="177" t="s">
        <v>6875</v>
      </c>
      <c r="L2659" s="177" t="s">
        <v>857</v>
      </c>
    </row>
    <row r="2660" spans="1:12" ht="67.5" x14ac:dyDescent="0.25">
      <c r="A2660" s="176" t="s">
        <v>6091</v>
      </c>
      <c r="B2660" s="176" t="s">
        <v>18905</v>
      </c>
      <c r="C2660" s="176" t="s">
        <v>6211</v>
      </c>
      <c r="D2660" s="176" t="s">
        <v>6347</v>
      </c>
      <c r="E2660" s="176" t="s">
        <v>18833</v>
      </c>
      <c r="F2660" s="176" t="s">
        <v>9816</v>
      </c>
      <c r="G2660" s="176" t="s">
        <v>7210</v>
      </c>
      <c r="H2660" s="176" t="s">
        <v>9817</v>
      </c>
      <c r="I2660" s="176" t="s">
        <v>6875</v>
      </c>
      <c r="J2660" s="176" t="s">
        <v>6875</v>
      </c>
      <c r="K2660" s="176" t="s">
        <v>6875</v>
      </c>
      <c r="L2660" s="176" t="s">
        <v>857</v>
      </c>
    </row>
    <row r="2661" spans="1:12" ht="67.5" x14ac:dyDescent="0.25">
      <c r="A2661" s="177" t="s">
        <v>4333</v>
      </c>
      <c r="B2661" s="177" t="s">
        <v>18906</v>
      </c>
      <c r="C2661" s="177" t="s">
        <v>18907</v>
      </c>
      <c r="D2661" s="177" t="s">
        <v>4335</v>
      </c>
      <c r="E2661" s="177" t="s">
        <v>7296</v>
      </c>
      <c r="F2661" s="177" t="s">
        <v>7297</v>
      </c>
      <c r="G2661" s="177" t="s">
        <v>7097</v>
      </c>
      <c r="H2661" s="177" t="s">
        <v>7298</v>
      </c>
      <c r="I2661" s="177" t="s">
        <v>6875</v>
      </c>
      <c r="J2661" s="177" t="s">
        <v>7099</v>
      </c>
      <c r="K2661" s="177" t="s">
        <v>6875</v>
      </c>
      <c r="L2661" s="177" t="s">
        <v>857</v>
      </c>
    </row>
    <row r="2662" spans="1:12" ht="101.25" x14ac:dyDescent="0.25">
      <c r="A2662" s="176" t="s">
        <v>3151</v>
      </c>
      <c r="B2662" s="176" t="s">
        <v>18908</v>
      </c>
      <c r="C2662" s="176" t="s">
        <v>18909</v>
      </c>
      <c r="D2662" s="176" t="s">
        <v>6875</v>
      </c>
      <c r="E2662" s="176" t="s">
        <v>18910</v>
      </c>
      <c r="F2662" s="176" t="s">
        <v>18911</v>
      </c>
      <c r="G2662" s="176" t="s">
        <v>8905</v>
      </c>
      <c r="H2662" s="176" t="s">
        <v>18912</v>
      </c>
      <c r="I2662" s="176" t="s">
        <v>6875</v>
      </c>
      <c r="J2662" s="176" t="s">
        <v>6875</v>
      </c>
      <c r="K2662" s="176" t="s">
        <v>6875</v>
      </c>
      <c r="L2662" s="176" t="s">
        <v>857</v>
      </c>
    </row>
    <row r="2663" spans="1:12" ht="45" x14ac:dyDescent="0.25">
      <c r="A2663" s="177" t="s">
        <v>3337</v>
      </c>
      <c r="B2663" s="177" t="s">
        <v>18913</v>
      </c>
      <c r="C2663" s="177" t="s">
        <v>18914</v>
      </c>
      <c r="D2663" s="177" t="s">
        <v>3339</v>
      </c>
      <c r="E2663" s="177" t="s">
        <v>7322</v>
      </c>
      <c r="F2663" s="177" t="s">
        <v>7323</v>
      </c>
      <c r="G2663" s="177" t="s">
        <v>7324</v>
      </c>
      <c r="H2663" s="177" t="s">
        <v>7325</v>
      </c>
      <c r="I2663" s="177" t="s">
        <v>6875</v>
      </c>
      <c r="J2663" s="177" t="s">
        <v>6875</v>
      </c>
      <c r="K2663" s="177" t="s">
        <v>6875</v>
      </c>
      <c r="L2663" s="177" t="s">
        <v>857</v>
      </c>
    </row>
    <row r="2664" spans="1:12" ht="45" x14ac:dyDescent="0.25">
      <c r="A2664" s="176" t="s">
        <v>18918</v>
      </c>
      <c r="B2664" s="176" t="s">
        <v>18915</v>
      </c>
      <c r="C2664" s="176" t="s">
        <v>18916</v>
      </c>
      <c r="D2664" s="176" t="s">
        <v>18917</v>
      </c>
      <c r="E2664" s="176" t="s">
        <v>7322</v>
      </c>
      <c r="F2664" s="176" t="s">
        <v>7323</v>
      </c>
      <c r="G2664" s="176" t="s">
        <v>7324</v>
      </c>
      <c r="H2664" s="176" t="s">
        <v>7325</v>
      </c>
      <c r="I2664" s="176" t="s">
        <v>6875</v>
      </c>
      <c r="J2664" s="176" t="s">
        <v>6875</v>
      </c>
      <c r="K2664" s="176" t="s">
        <v>6875</v>
      </c>
      <c r="L2664" s="176" t="s">
        <v>857</v>
      </c>
    </row>
    <row r="2665" spans="1:12" ht="33.75" x14ac:dyDescent="0.25">
      <c r="A2665" s="177" t="s">
        <v>18922</v>
      </c>
      <c r="B2665" s="177" t="s">
        <v>18919</v>
      </c>
      <c r="C2665" s="177" t="s">
        <v>18920</v>
      </c>
      <c r="D2665" s="177" t="s">
        <v>18921</v>
      </c>
      <c r="E2665" s="177" t="s">
        <v>7436</v>
      </c>
      <c r="F2665" s="177" t="s">
        <v>7437</v>
      </c>
      <c r="G2665" s="177" t="s">
        <v>6981</v>
      </c>
      <c r="H2665" s="177" t="s">
        <v>7437</v>
      </c>
      <c r="I2665" s="177" t="s">
        <v>6875</v>
      </c>
      <c r="J2665" s="177" t="s">
        <v>6875</v>
      </c>
      <c r="K2665" s="177" t="s">
        <v>6875</v>
      </c>
      <c r="L2665" s="177" t="s">
        <v>857</v>
      </c>
    </row>
    <row r="2666" spans="1:12" ht="67.5" x14ac:dyDescent="0.25">
      <c r="A2666" s="176" t="s">
        <v>2736</v>
      </c>
      <c r="B2666" s="176" t="s">
        <v>18923</v>
      </c>
      <c r="C2666" s="176" t="s">
        <v>18924</v>
      </c>
      <c r="D2666" s="176" t="s">
        <v>6359</v>
      </c>
      <c r="E2666" s="176" t="s">
        <v>18925</v>
      </c>
      <c r="F2666" s="176" t="s">
        <v>18926</v>
      </c>
      <c r="G2666" s="176" t="s">
        <v>6929</v>
      </c>
      <c r="H2666" s="176" t="s">
        <v>18926</v>
      </c>
      <c r="I2666" s="176" t="s">
        <v>6875</v>
      </c>
      <c r="J2666" s="176" t="s">
        <v>6875</v>
      </c>
      <c r="K2666" s="176" t="s">
        <v>6875</v>
      </c>
      <c r="L2666" s="176" t="s">
        <v>857</v>
      </c>
    </row>
    <row r="2667" spans="1:12" ht="45" x14ac:dyDescent="0.25">
      <c r="A2667" s="177" t="s">
        <v>18930</v>
      </c>
      <c r="B2667" s="177" t="s">
        <v>18927</v>
      </c>
      <c r="C2667" s="177" t="s">
        <v>18928</v>
      </c>
      <c r="D2667" s="177" t="s">
        <v>18929</v>
      </c>
      <c r="E2667" s="177" t="s">
        <v>7742</v>
      </c>
      <c r="F2667" s="177" t="s">
        <v>7743</v>
      </c>
      <c r="G2667" s="177" t="s">
        <v>7028</v>
      </c>
      <c r="H2667" s="177" t="s">
        <v>7743</v>
      </c>
      <c r="I2667" s="177" t="s">
        <v>6875</v>
      </c>
      <c r="J2667" s="177" t="s">
        <v>6875</v>
      </c>
      <c r="K2667" s="177" t="s">
        <v>6875</v>
      </c>
      <c r="L2667" s="177" t="s">
        <v>857</v>
      </c>
    </row>
    <row r="2668" spans="1:12" ht="45" x14ac:dyDescent="0.25">
      <c r="A2668" s="176" t="s">
        <v>18934</v>
      </c>
      <c r="B2668" s="176" t="s">
        <v>18931</v>
      </c>
      <c r="C2668" s="176" t="s">
        <v>18932</v>
      </c>
      <c r="D2668" s="176" t="s">
        <v>18933</v>
      </c>
      <c r="E2668" s="176" t="s">
        <v>7345</v>
      </c>
      <c r="F2668" s="176" t="s">
        <v>7346</v>
      </c>
      <c r="G2668" s="176" t="s">
        <v>6994</v>
      </c>
      <c r="H2668" s="176" t="s">
        <v>7347</v>
      </c>
      <c r="I2668" s="176" t="s">
        <v>6875</v>
      </c>
      <c r="J2668" s="176" t="s">
        <v>6875</v>
      </c>
      <c r="K2668" s="176" t="s">
        <v>6875</v>
      </c>
      <c r="L2668" s="176" t="s">
        <v>857</v>
      </c>
    </row>
    <row r="2669" spans="1:12" ht="90" x14ac:dyDescent="0.25">
      <c r="A2669" s="177" t="s">
        <v>18938</v>
      </c>
      <c r="B2669" s="177" t="s">
        <v>18935</v>
      </c>
      <c r="C2669" s="177" t="s">
        <v>18936</v>
      </c>
      <c r="D2669" s="177" t="s">
        <v>18937</v>
      </c>
      <c r="E2669" s="177" t="s">
        <v>18939</v>
      </c>
      <c r="F2669" s="177" t="s">
        <v>18940</v>
      </c>
      <c r="G2669" s="177" t="s">
        <v>6975</v>
      </c>
      <c r="H2669" s="177" t="s">
        <v>18941</v>
      </c>
      <c r="I2669" s="177" t="s">
        <v>6875</v>
      </c>
      <c r="J2669" s="177" t="s">
        <v>6875</v>
      </c>
      <c r="K2669" s="177" t="s">
        <v>6875</v>
      </c>
      <c r="L2669" s="177" t="s">
        <v>6884</v>
      </c>
    </row>
    <row r="2670" spans="1:12" ht="56.25" x14ac:dyDescent="0.25">
      <c r="A2670" s="176" t="s">
        <v>18945</v>
      </c>
      <c r="B2670" s="176" t="s">
        <v>18942</v>
      </c>
      <c r="C2670" s="176" t="s">
        <v>18943</v>
      </c>
      <c r="D2670" s="176" t="s">
        <v>18944</v>
      </c>
      <c r="E2670" s="176" t="s">
        <v>8838</v>
      </c>
      <c r="F2670" s="176" t="s">
        <v>8839</v>
      </c>
      <c r="G2670" s="176" t="s">
        <v>7154</v>
      </c>
      <c r="H2670" s="176" t="s">
        <v>8840</v>
      </c>
      <c r="I2670" s="176" t="s">
        <v>6875</v>
      </c>
      <c r="J2670" s="176" t="s">
        <v>6875</v>
      </c>
      <c r="K2670" s="176" t="s">
        <v>6875</v>
      </c>
      <c r="L2670" s="176" t="s">
        <v>857</v>
      </c>
    </row>
    <row r="2671" spans="1:12" ht="56.25" x14ac:dyDescent="0.25">
      <c r="A2671" s="177" t="s">
        <v>18949</v>
      </c>
      <c r="B2671" s="177" t="s">
        <v>18946</v>
      </c>
      <c r="C2671" s="177" t="s">
        <v>18947</v>
      </c>
      <c r="D2671" s="177" t="s">
        <v>18948</v>
      </c>
      <c r="E2671" s="177" t="s">
        <v>18950</v>
      </c>
      <c r="F2671" s="177" t="s">
        <v>18951</v>
      </c>
      <c r="G2671" s="177" t="s">
        <v>7097</v>
      </c>
      <c r="H2671" s="177" t="s">
        <v>18951</v>
      </c>
      <c r="I2671" s="177" t="s">
        <v>6875</v>
      </c>
      <c r="J2671" s="177" t="s">
        <v>6875</v>
      </c>
      <c r="K2671" s="177" t="s">
        <v>6875</v>
      </c>
      <c r="L2671" s="177" t="s">
        <v>857</v>
      </c>
    </row>
    <row r="2672" spans="1:12" ht="56.25" x14ac:dyDescent="0.25">
      <c r="A2672" s="176" t="s">
        <v>6875</v>
      </c>
      <c r="B2672" s="176" t="s">
        <v>18952</v>
      </c>
      <c r="C2672" s="176" t="s">
        <v>18953</v>
      </c>
      <c r="D2672" s="176" t="s">
        <v>6875</v>
      </c>
      <c r="E2672" s="176" t="s">
        <v>18950</v>
      </c>
      <c r="F2672" s="176" t="s">
        <v>18951</v>
      </c>
      <c r="G2672" s="176" t="s">
        <v>7097</v>
      </c>
      <c r="H2672" s="176" t="s">
        <v>18951</v>
      </c>
      <c r="I2672" s="176" t="s">
        <v>6875</v>
      </c>
      <c r="J2672" s="176" t="s">
        <v>6875</v>
      </c>
      <c r="K2672" s="176" t="s">
        <v>6931</v>
      </c>
      <c r="L2672" s="176" t="s">
        <v>857</v>
      </c>
    </row>
    <row r="2673" spans="1:12" ht="45" x14ac:dyDescent="0.25">
      <c r="A2673" s="177" t="s">
        <v>18957</v>
      </c>
      <c r="B2673" s="177" t="s">
        <v>18954</v>
      </c>
      <c r="C2673" s="177" t="s">
        <v>18955</v>
      </c>
      <c r="D2673" s="177" t="s">
        <v>18956</v>
      </c>
      <c r="E2673" s="177" t="s">
        <v>18714</v>
      </c>
      <c r="F2673" s="177" t="s">
        <v>18627</v>
      </c>
      <c r="G2673" s="177" t="s">
        <v>7210</v>
      </c>
      <c r="H2673" s="177" t="s">
        <v>18627</v>
      </c>
      <c r="I2673" s="177" t="s">
        <v>6875</v>
      </c>
      <c r="J2673" s="177" t="s">
        <v>18958</v>
      </c>
      <c r="K2673" s="177" t="s">
        <v>6875</v>
      </c>
      <c r="L2673" s="177" t="s">
        <v>6884</v>
      </c>
    </row>
    <row r="2674" spans="1:12" ht="101.25" x14ac:dyDescent="0.25">
      <c r="A2674" s="176" t="s">
        <v>6100</v>
      </c>
      <c r="B2674" s="176" t="s">
        <v>18959</v>
      </c>
      <c r="C2674" s="176" t="s">
        <v>18960</v>
      </c>
      <c r="D2674" s="176" t="s">
        <v>6360</v>
      </c>
      <c r="E2674" s="176" t="s">
        <v>18961</v>
      </c>
      <c r="F2674" s="176" t="s">
        <v>18962</v>
      </c>
      <c r="G2674" s="176" t="s">
        <v>6929</v>
      </c>
      <c r="H2674" s="176" t="s">
        <v>18962</v>
      </c>
      <c r="I2674" s="176" t="s">
        <v>6875</v>
      </c>
      <c r="J2674" s="176" t="s">
        <v>6875</v>
      </c>
      <c r="K2674" s="176" t="s">
        <v>6875</v>
      </c>
      <c r="L2674" s="176" t="s">
        <v>6884</v>
      </c>
    </row>
    <row r="2675" spans="1:12" ht="56.25" x14ac:dyDescent="0.25">
      <c r="A2675" s="177" t="s">
        <v>1464</v>
      </c>
      <c r="B2675" s="177" t="s">
        <v>18963</v>
      </c>
      <c r="C2675" s="177" t="s">
        <v>18964</v>
      </c>
      <c r="D2675" s="177" t="s">
        <v>1465</v>
      </c>
      <c r="E2675" s="177" t="s">
        <v>18965</v>
      </c>
      <c r="F2675" s="177" t="s">
        <v>18966</v>
      </c>
      <c r="G2675" s="177" t="s">
        <v>7889</v>
      </c>
      <c r="H2675" s="177" t="s">
        <v>18966</v>
      </c>
      <c r="I2675" s="177" t="s">
        <v>6875</v>
      </c>
      <c r="J2675" s="177" t="s">
        <v>6875</v>
      </c>
      <c r="K2675" s="177" t="s">
        <v>6875</v>
      </c>
      <c r="L2675" s="177" t="s">
        <v>857</v>
      </c>
    </row>
    <row r="2676" spans="1:12" ht="33.75" x14ac:dyDescent="0.25">
      <c r="A2676" s="176" t="s">
        <v>18970</v>
      </c>
      <c r="B2676" s="176" t="s">
        <v>18967</v>
      </c>
      <c r="C2676" s="176" t="s">
        <v>18968</v>
      </c>
      <c r="D2676" s="176" t="s">
        <v>18969</v>
      </c>
      <c r="E2676" s="176" t="s">
        <v>18971</v>
      </c>
      <c r="F2676" s="176" t="s">
        <v>15989</v>
      </c>
      <c r="G2676" s="176" t="s">
        <v>6970</v>
      </c>
      <c r="H2676" s="176" t="s">
        <v>15989</v>
      </c>
      <c r="I2676" s="176" t="s">
        <v>6875</v>
      </c>
      <c r="J2676" s="176" t="s">
        <v>6875</v>
      </c>
      <c r="K2676" s="176" t="s">
        <v>6875</v>
      </c>
      <c r="L2676" s="176" t="s">
        <v>6884</v>
      </c>
    </row>
    <row r="2677" spans="1:12" ht="56.25" x14ac:dyDescent="0.25">
      <c r="A2677" s="177" t="s">
        <v>18975</v>
      </c>
      <c r="B2677" s="177" t="s">
        <v>18972</v>
      </c>
      <c r="C2677" s="177" t="s">
        <v>18973</v>
      </c>
      <c r="D2677" s="177" t="s">
        <v>18974</v>
      </c>
      <c r="E2677" s="177" t="s">
        <v>18976</v>
      </c>
      <c r="F2677" s="177" t="s">
        <v>18977</v>
      </c>
      <c r="G2677" s="177" t="s">
        <v>6956</v>
      </c>
      <c r="H2677" s="177" t="s">
        <v>18977</v>
      </c>
      <c r="I2677" s="177" t="s">
        <v>6875</v>
      </c>
      <c r="J2677" s="177" t="s">
        <v>6875</v>
      </c>
      <c r="K2677" s="177" t="s">
        <v>6875</v>
      </c>
      <c r="L2677" s="177" t="s">
        <v>857</v>
      </c>
    </row>
    <row r="2678" spans="1:12" ht="56.25" x14ac:dyDescent="0.25">
      <c r="A2678" s="176" t="s">
        <v>18981</v>
      </c>
      <c r="B2678" s="176" t="s">
        <v>18978</v>
      </c>
      <c r="C2678" s="176" t="s">
        <v>18979</v>
      </c>
      <c r="D2678" s="176" t="s">
        <v>18980</v>
      </c>
      <c r="E2678" s="176" t="s">
        <v>18867</v>
      </c>
      <c r="F2678" s="176" t="s">
        <v>18868</v>
      </c>
      <c r="G2678" s="176" t="s">
        <v>7889</v>
      </c>
      <c r="H2678" s="176" t="s">
        <v>18868</v>
      </c>
      <c r="I2678" s="176" t="s">
        <v>6875</v>
      </c>
      <c r="J2678" s="176" t="s">
        <v>6875</v>
      </c>
      <c r="K2678" s="176" t="s">
        <v>6875</v>
      </c>
      <c r="L2678" s="176" t="s">
        <v>857</v>
      </c>
    </row>
    <row r="2679" spans="1:12" ht="56.25" x14ac:dyDescent="0.25">
      <c r="A2679" s="177" t="s">
        <v>1470</v>
      </c>
      <c r="B2679" s="177" t="s">
        <v>18982</v>
      </c>
      <c r="C2679" s="177" t="s">
        <v>18983</v>
      </c>
      <c r="D2679" s="177" t="s">
        <v>1471</v>
      </c>
      <c r="E2679" s="177" t="s">
        <v>18984</v>
      </c>
      <c r="F2679" s="177" t="s">
        <v>18985</v>
      </c>
      <c r="G2679" s="177" t="s">
        <v>7035</v>
      </c>
      <c r="H2679" s="177" t="s">
        <v>18985</v>
      </c>
      <c r="I2679" s="177" t="s">
        <v>6875</v>
      </c>
      <c r="J2679" s="177" t="s">
        <v>6875</v>
      </c>
      <c r="K2679" s="177" t="s">
        <v>6875</v>
      </c>
      <c r="L2679" s="177" t="s">
        <v>857</v>
      </c>
    </row>
    <row r="2680" spans="1:12" ht="67.5" x14ac:dyDescent="0.25">
      <c r="A2680" s="176" t="s">
        <v>18989</v>
      </c>
      <c r="B2680" s="176" t="s">
        <v>18986</v>
      </c>
      <c r="C2680" s="176" t="s">
        <v>18987</v>
      </c>
      <c r="D2680" s="176" t="s">
        <v>18988</v>
      </c>
      <c r="E2680" s="176" t="s">
        <v>18829</v>
      </c>
      <c r="F2680" s="176" t="s">
        <v>18830</v>
      </c>
      <c r="G2680" s="176" t="s">
        <v>7035</v>
      </c>
      <c r="H2680" s="176" t="s">
        <v>18830</v>
      </c>
      <c r="I2680" s="176" t="s">
        <v>6875</v>
      </c>
      <c r="J2680" s="176" t="s">
        <v>6875</v>
      </c>
      <c r="K2680" s="176" t="s">
        <v>6875</v>
      </c>
      <c r="L2680" s="176" t="s">
        <v>857</v>
      </c>
    </row>
    <row r="2681" spans="1:12" ht="22.5" x14ac:dyDescent="0.25">
      <c r="A2681" s="177" t="s">
        <v>18993</v>
      </c>
      <c r="B2681" s="177" t="s">
        <v>18990</v>
      </c>
      <c r="C2681" s="177" t="s">
        <v>18991</v>
      </c>
      <c r="D2681" s="177" t="s">
        <v>18992</v>
      </c>
      <c r="E2681" s="177" t="s">
        <v>7249</v>
      </c>
      <c r="F2681" s="177" t="s">
        <v>7250</v>
      </c>
      <c r="G2681" s="177" t="s">
        <v>6875</v>
      </c>
      <c r="H2681" s="177" t="s">
        <v>7250</v>
      </c>
      <c r="I2681" s="177" t="s">
        <v>6875</v>
      </c>
      <c r="J2681" s="177" t="s">
        <v>6875</v>
      </c>
      <c r="K2681" s="177" t="s">
        <v>6875</v>
      </c>
      <c r="L2681" s="177" t="s">
        <v>857</v>
      </c>
    </row>
    <row r="2682" spans="1:12" ht="67.5" x14ac:dyDescent="0.25">
      <c r="A2682" s="176" t="s">
        <v>18997</v>
      </c>
      <c r="B2682" s="176" t="s">
        <v>18994</v>
      </c>
      <c r="C2682" s="176" t="s">
        <v>18995</v>
      </c>
      <c r="D2682" s="176" t="s">
        <v>18996</v>
      </c>
      <c r="E2682" s="176" t="s">
        <v>8982</v>
      </c>
      <c r="F2682" s="176" t="s">
        <v>7786</v>
      </c>
      <c r="G2682" s="176" t="s">
        <v>7035</v>
      </c>
      <c r="H2682" s="176" t="s">
        <v>7786</v>
      </c>
      <c r="I2682" s="176" t="s">
        <v>6875</v>
      </c>
      <c r="J2682" s="176" t="s">
        <v>6875</v>
      </c>
      <c r="K2682" s="176" t="s">
        <v>6875</v>
      </c>
      <c r="L2682" s="176" t="s">
        <v>857</v>
      </c>
    </row>
    <row r="2683" spans="1:12" ht="33.75" x14ac:dyDescent="0.25">
      <c r="A2683" s="177" t="s">
        <v>19001</v>
      </c>
      <c r="B2683" s="177" t="s">
        <v>18998</v>
      </c>
      <c r="C2683" s="177" t="s">
        <v>18999</v>
      </c>
      <c r="D2683" s="177" t="s">
        <v>19000</v>
      </c>
      <c r="E2683" s="177" t="s">
        <v>19002</v>
      </c>
      <c r="F2683" s="177" t="s">
        <v>8916</v>
      </c>
      <c r="G2683" s="177" t="s">
        <v>7035</v>
      </c>
      <c r="H2683" s="177" t="s">
        <v>8916</v>
      </c>
      <c r="I2683" s="177" t="s">
        <v>6875</v>
      </c>
      <c r="J2683" s="177" t="s">
        <v>6875</v>
      </c>
      <c r="K2683" s="177" t="s">
        <v>6875</v>
      </c>
      <c r="L2683" s="177" t="s">
        <v>857</v>
      </c>
    </row>
    <row r="2684" spans="1:12" ht="45" x14ac:dyDescent="0.25">
      <c r="A2684" s="176" t="s">
        <v>19006</v>
      </c>
      <c r="B2684" s="176" t="s">
        <v>19003</v>
      </c>
      <c r="C2684" s="176" t="s">
        <v>19004</v>
      </c>
      <c r="D2684" s="176" t="s">
        <v>19005</v>
      </c>
      <c r="E2684" s="176" t="s">
        <v>19007</v>
      </c>
      <c r="F2684" s="176" t="s">
        <v>19008</v>
      </c>
      <c r="G2684" s="176" t="s">
        <v>6956</v>
      </c>
      <c r="H2684" s="176" t="s">
        <v>19008</v>
      </c>
      <c r="I2684" s="176" t="s">
        <v>6875</v>
      </c>
      <c r="J2684" s="176" t="s">
        <v>6875</v>
      </c>
      <c r="K2684" s="176" t="s">
        <v>6875</v>
      </c>
      <c r="L2684" s="176" t="s">
        <v>857</v>
      </c>
    </row>
    <row r="2685" spans="1:12" ht="67.5" x14ac:dyDescent="0.25">
      <c r="A2685" s="177" t="s">
        <v>19012</v>
      </c>
      <c r="B2685" s="177" t="s">
        <v>19009</v>
      </c>
      <c r="C2685" s="177" t="s">
        <v>19010</v>
      </c>
      <c r="D2685" s="177" t="s">
        <v>19011</v>
      </c>
      <c r="E2685" s="177" t="s">
        <v>19013</v>
      </c>
      <c r="F2685" s="177" t="s">
        <v>19014</v>
      </c>
      <c r="G2685" s="177" t="s">
        <v>8905</v>
      </c>
      <c r="H2685" s="177" t="s">
        <v>19014</v>
      </c>
      <c r="I2685" s="177" t="s">
        <v>6875</v>
      </c>
      <c r="J2685" s="177" t="s">
        <v>6875</v>
      </c>
      <c r="K2685" s="177" t="s">
        <v>6875</v>
      </c>
      <c r="L2685" s="177" t="s">
        <v>857</v>
      </c>
    </row>
    <row r="2686" spans="1:12" ht="67.5" x14ac:dyDescent="0.25">
      <c r="A2686" s="176" t="s">
        <v>19018</v>
      </c>
      <c r="B2686" s="176" t="s">
        <v>19015</v>
      </c>
      <c r="C2686" s="176" t="s">
        <v>19016</v>
      </c>
      <c r="D2686" s="176" t="s">
        <v>19017</v>
      </c>
      <c r="E2686" s="176" t="s">
        <v>19019</v>
      </c>
      <c r="F2686" s="176" t="s">
        <v>19020</v>
      </c>
      <c r="G2686" s="176" t="s">
        <v>7097</v>
      </c>
      <c r="H2686" s="176" t="s">
        <v>19020</v>
      </c>
      <c r="I2686" s="176" t="s">
        <v>6875</v>
      </c>
      <c r="J2686" s="176" t="s">
        <v>6875</v>
      </c>
      <c r="K2686" s="176" t="s">
        <v>6875</v>
      </c>
      <c r="L2686" s="176" t="s">
        <v>857</v>
      </c>
    </row>
    <row r="2687" spans="1:12" ht="67.5" x14ac:dyDescent="0.25">
      <c r="A2687" s="177" t="s">
        <v>19024</v>
      </c>
      <c r="B2687" s="177" t="s">
        <v>19021</v>
      </c>
      <c r="C2687" s="177" t="s">
        <v>19022</v>
      </c>
      <c r="D2687" s="177" t="s">
        <v>19023</v>
      </c>
      <c r="E2687" s="177" t="s">
        <v>19025</v>
      </c>
      <c r="F2687" s="177" t="s">
        <v>19026</v>
      </c>
      <c r="G2687" s="177" t="s">
        <v>6929</v>
      </c>
      <c r="H2687" s="177" t="s">
        <v>19027</v>
      </c>
      <c r="I2687" s="177" t="s">
        <v>6875</v>
      </c>
      <c r="J2687" s="177" t="s">
        <v>6875</v>
      </c>
      <c r="K2687" s="177" t="s">
        <v>6875</v>
      </c>
      <c r="L2687" s="177" t="s">
        <v>857</v>
      </c>
    </row>
    <row r="2688" spans="1:12" ht="56.25" x14ac:dyDescent="0.25">
      <c r="A2688" s="176" t="s">
        <v>19031</v>
      </c>
      <c r="B2688" s="176" t="s">
        <v>19028</v>
      </c>
      <c r="C2688" s="176" t="s">
        <v>19029</v>
      </c>
      <c r="D2688" s="176" t="s">
        <v>19030</v>
      </c>
      <c r="E2688" s="176" t="s">
        <v>7201</v>
      </c>
      <c r="F2688" s="176" t="s">
        <v>7202</v>
      </c>
      <c r="G2688" s="176" t="s">
        <v>6994</v>
      </c>
      <c r="H2688" s="176" t="s">
        <v>7203</v>
      </c>
      <c r="I2688" s="176" t="s">
        <v>6875</v>
      </c>
      <c r="J2688" s="176" t="s">
        <v>6875</v>
      </c>
      <c r="K2688" s="176" t="s">
        <v>6875</v>
      </c>
      <c r="L2688" s="176" t="s">
        <v>857</v>
      </c>
    </row>
    <row r="2689" spans="1:12" ht="78.75" x14ac:dyDescent="0.25">
      <c r="A2689" s="177" t="s">
        <v>6875</v>
      </c>
      <c r="B2689" s="177" t="s">
        <v>19032</v>
      </c>
      <c r="C2689" s="177" t="s">
        <v>19033</v>
      </c>
      <c r="D2689" s="177" t="s">
        <v>19034</v>
      </c>
      <c r="E2689" s="177" t="s">
        <v>19035</v>
      </c>
      <c r="F2689" s="177" t="s">
        <v>19036</v>
      </c>
      <c r="G2689" s="177" t="s">
        <v>6970</v>
      </c>
      <c r="H2689" s="177" t="s">
        <v>19036</v>
      </c>
      <c r="I2689" s="177" t="s">
        <v>6875</v>
      </c>
      <c r="J2689" s="177" t="s">
        <v>6875</v>
      </c>
      <c r="K2689" s="177" t="s">
        <v>6875</v>
      </c>
      <c r="L2689" s="177" t="s">
        <v>857</v>
      </c>
    </row>
    <row r="2690" spans="1:12" ht="33.75" x14ac:dyDescent="0.25">
      <c r="A2690" s="176" t="s">
        <v>19040</v>
      </c>
      <c r="B2690" s="176" t="s">
        <v>19037</v>
      </c>
      <c r="C2690" s="176" t="s">
        <v>19038</v>
      </c>
      <c r="D2690" s="176" t="s">
        <v>19039</v>
      </c>
      <c r="E2690" s="176" t="s">
        <v>11198</v>
      </c>
      <c r="F2690" s="176" t="s">
        <v>11199</v>
      </c>
      <c r="G2690" s="176" t="s">
        <v>7028</v>
      </c>
      <c r="H2690" s="176" t="s">
        <v>11199</v>
      </c>
      <c r="I2690" s="176" t="s">
        <v>6875</v>
      </c>
      <c r="J2690" s="176" t="s">
        <v>6875</v>
      </c>
      <c r="K2690" s="176" t="s">
        <v>6875</v>
      </c>
      <c r="L2690" s="176" t="s">
        <v>857</v>
      </c>
    </row>
    <row r="2691" spans="1:12" ht="67.5" x14ac:dyDescent="0.25">
      <c r="A2691" s="177" t="s">
        <v>19044</v>
      </c>
      <c r="B2691" s="177" t="s">
        <v>19041</v>
      </c>
      <c r="C2691" s="177" t="s">
        <v>19042</v>
      </c>
      <c r="D2691" s="177" t="s">
        <v>19043</v>
      </c>
      <c r="E2691" s="177" t="s">
        <v>19045</v>
      </c>
      <c r="F2691" s="177" t="s">
        <v>19046</v>
      </c>
      <c r="G2691" s="177" t="s">
        <v>8905</v>
      </c>
      <c r="H2691" s="177" t="s">
        <v>19047</v>
      </c>
      <c r="I2691" s="177" t="s">
        <v>6875</v>
      </c>
      <c r="J2691" s="177" t="s">
        <v>6875</v>
      </c>
      <c r="K2691" s="177" t="s">
        <v>6875</v>
      </c>
      <c r="L2691" s="177" t="s">
        <v>857</v>
      </c>
    </row>
    <row r="2692" spans="1:12" ht="45" x14ac:dyDescent="0.25">
      <c r="A2692" s="176" t="s">
        <v>19051</v>
      </c>
      <c r="B2692" s="176" t="s">
        <v>19048</v>
      </c>
      <c r="C2692" s="176" t="s">
        <v>19049</v>
      </c>
      <c r="D2692" s="176" t="s">
        <v>19050</v>
      </c>
      <c r="E2692" s="176" t="s">
        <v>12905</v>
      </c>
      <c r="F2692" s="176" t="s">
        <v>12906</v>
      </c>
      <c r="G2692" s="176" t="s">
        <v>7154</v>
      </c>
      <c r="H2692" s="176" t="s">
        <v>12906</v>
      </c>
      <c r="I2692" s="176" t="s">
        <v>6875</v>
      </c>
      <c r="J2692" s="176" t="s">
        <v>6875</v>
      </c>
      <c r="K2692" s="176" t="s">
        <v>6875</v>
      </c>
      <c r="L2692" s="176" t="s">
        <v>857</v>
      </c>
    </row>
    <row r="2693" spans="1:12" ht="123.75" x14ac:dyDescent="0.25">
      <c r="A2693" s="177" t="s">
        <v>6875</v>
      </c>
      <c r="B2693" s="177" t="s">
        <v>19052</v>
      </c>
      <c r="C2693" s="177" t="s">
        <v>19053</v>
      </c>
      <c r="D2693" s="177" t="s">
        <v>19054</v>
      </c>
      <c r="E2693" s="177" t="s">
        <v>8957</v>
      </c>
      <c r="F2693" s="177" t="s">
        <v>8958</v>
      </c>
      <c r="G2693" s="177" t="s">
        <v>7618</v>
      </c>
      <c r="H2693" s="177" t="s">
        <v>8959</v>
      </c>
      <c r="I2693" s="177" t="s">
        <v>6875</v>
      </c>
      <c r="J2693" s="177" t="s">
        <v>6875</v>
      </c>
      <c r="K2693" s="177" t="s">
        <v>6875</v>
      </c>
      <c r="L2693" s="177" t="s">
        <v>857</v>
      </c>
    </row>
    <row r="2694" spans="1:12" ht="56.25" x14ac:dyDescent="0.25">
      <c r="A2694" s="176" t="s">
        <v>6875</v>
      </c>
      <c r="B2694" s="176" t="s">
        <v>19055</v>
      </c>
      <c r="C2694" s="176" t="s">
        <v>19056</v>
      </c>
      <c r="D2694" s="176" t="s">
        <v>19057</v>
      </c>
      <c r="E2694" s="176" t="s">
        <v>8158</v>
      </c>
      <c r="F2694" s="176" t="s">
        <v>8159</v>
      </c>
      <c r="G2694" s="176" t="s">
        <v>7618</v>
      </c>
      <c r="H2694" s="176" t="s">
        <v>8160</v>
      </c>
      <c r="I2694" s="176" t="s">
        <v>6875</v>
      </c>
      <c r="J2694" s="176" t="s">
        <v>6875</v>
      </c>
      <c r="K2694" s="176" t="s">
        <v>6875</v>
      </c>
      <c r="L2694" s="176" t="s">
        <v>857</v>
      </c>
    </row>
    <row r="2695" spans="1:12" ht="56.25" x14ac:dyDescent="0.25">
      <c r="A2695" s="177" t="s">
        <v>19061</v>
      </c>
      <c r="B2695" s="177" t="s">
        <v>19058</v>
      </c>
      <c r="C2695" s="177" t="s">
        <v>19059</v>
      </c>
      <c r="D2695" s="177" t="s">
        <v>19060</v>
      </c>
      <c r="E2695" s="177" t="s">
        <v>19062</v>
      </c>
      <c r="F2695" s="177" t="s">
        <v>17663</v>
      </c>
      <c r="G2695" s="177" t="s">
        <v>7097</v>
      </c>
      <c r="H2695" s="177" t="s">
        <v>19063</v>
      </c>
      <c r="I2695" s="177" t="s">
        <v>6875</v>
      </c>
      <c r="J2695" s="177" t="s">
        <v>14222</v>
      </c>
      <c r="K2695" s="177" t="s">
        <v>6875</v>
      </c>
      <c r="L2695" s="177" t="s">
        <v>8255</v>
      </c>
    </row>
    <row r="2696" spans="1:12" ht="78.75" x14ac:dyDescent="0.25">
      <c r="A2696" s="176" t="s">
        <v>19067</v>
      </c>
      <c r="B2696" s="176" t="s">
        <v>19064</v>
      </c>
      <c r="C2696" s="176" t="s">
        <v>19065</v>
      </c>
      <c r="D2696" s="176" t="s">
        <v>19066</v>
      </c>
      <c r="E2696" s="176" t="s">
        <v>18818</v>
      </c>
      <c r="F2696" s="176" t="s">
        <v>18819</v>
      </c>
      <c r="G2696" s="176" t="s">
        <v>7154</v>
      </c>
      <c r="H2696" s="176" t="s">
        <v>18820</v>
      </c>
      <c r="I2696" s="176" t="s">
        <v>6875</v>
      </c>
      <c r="J2696" s="176" t="s">
        <v>6875</v>
      </c>
      <c r="K2696" s="176" t="s">
        <v>6875</v>
      </c>
      <c r="L2696" s="176" t="s">
        <v>857</v>
      </c>
    </row>
    <row r="2697" spans="1:12" ht="135" x14ac:dyDescent="0.25">
      <c r="A2697" s="177" t="s">
        <v>19071</v>
      </c>
      <c r="B2697" s="177" t="s">
        <v>19068</v>
      </c>
      <c r="C2697" s="177" t="s">
        <v>19069</v>
      </c>
      <c r="D2697" s="177" t="s">
        <v>19070</v>
      </c>
      <c r="E2697" s="177" t="s">
        <v>19072</v>
      </c>
      <c r="F2697" s="177" t="s">
        <v>19073</v>
      </c>
      <c r="G2697" s="177" t="s">
        <v>12887</v>
      </c>
      <c r="H2697" s="177" t="s">
        <v>19074</v>
      </c>
      <c r="I2697" s="177" t="s">
        <v>6875</v>
      </c>
      <c r="J2697" s="177" t="s">
        <v>6875</v>
      </c>
      <c r="K2697" s="177" t="s">
        <v>7113</v>
      </c>
      <c r="L2697" s="177" t="s">
        <v>6884</v>
      </c>
    </row>
    <row r="2698" spans="1:12" ht="123.75" x14ac:dyDescent="0.25">
      <c r="A2698" s="176" t="s">
        <v>19071</v>
      </c>
      <c r="B2698" s="176" t="s">
        <v>19075</v>
      </c>
      <c r="C2698" s="176" t="s">
        <v>19076</v>
      </c>
      <c r="D2698" s="176" t="s">
        <v>19070</v>
      </c>
      <c r="E2698" s="176" t="s">
        <v>19077</v>
      </c>
      <c r="F2698" s="176" t="s">
        <v>19078</v>
      </c>
      <c r="G2698" s="176" t="s">
        <v>6975</v>
      </c>
      <c r="H2698" s="176" t="s">
        <v>19079</v>
      </c>
      <c r="I2698" s="176" t="s">
        <v>6875</v>
      </c>
      <c r="J2698" s="176" t="s">
        <v>6875</v>
      </c>
      <c r="K2698" s="176" t="s">
        <v>7113</v>
      </c>
      <c r="L2698" s="176" t="s">
        <v>6917</v>
      </c>
    </row>
    <row r="2699" spans="1:12" ht="112.5" x14ac:dyDescent="0.25">
      <c r="A2699" s="177" t="s">
        <v>19083</v>
      </c>
      <c r="B2699" s="177" t="s">
        <v>19080</v>
      </c>
      <c r="C2699" s="177" t="s">
        <v>19081</v>
      </c>
      <c r="D2699" s="177" t="s">
        <v>19082</v>
      </c>
      <c r="E2699" s="177" t="s">
        <v>19084</v>
      </c>
      <c r="F2699" s="177" t="s">
        <v>19085</v>
      </c>
      <c r="G2699" s="177" t="s">
        <v>19086</v>
      </c>
      <c r="H2699" s="177" t="s">
        <v>19087</v>
      </c>
      <c r="I2699" s="177" t="s">
        <v>6875</v>
      </c>
      <c r="J2699" s="177" t="s">
        <v>6875</v>
      </c>
      <c r="K2699" s="177" t="s">
        <v>6875</v>
      </c>
      <c r="L2699" s="177" t="s">
        <v>6884</v>
      </c>
    </row>
    <row r="2700" spans="1:12" ht="33.75" x14ac:dyDescent="0.25">
      <c r="A2700" s="176" t="s">
        <v>19091</v>
      </c>
      <c r="B2700" s="176" t="s">
        <v>19088</v>
      </c>
      <c r="C2700" s="176" t="s">
        <v>19089</v>
      </c>
      <c r="D2700" s="176" t="s">
        <v>19090</v>
      </c>
      <c r="E2700" s="176" t="s">
        <v>8449</v>
      </c>
      <c r="F2700" s="176" t="s">
        <v>8450</v>
      </c>
      <c r="G2700" s="176" t="s">
        <v>7130</v>
      </c>
      <c r="H2700" s="176" t="s">
        <v>8450</v>
      </c>
      <c r="I2700" s="176" t="s">
        <v>6875</v>
      </c>
      <c r="J2700" s="176" t="s">
        <v>6875</v>
      </c>
      <c r="K2700" s="176" t="s">
        <v>6875</v>
      </c>
      <c r="L2700" s="176" t="s">
        <v>857</v>
      </c>
    </row>
    <row r="2701" spans="1:12" ht="67.5" x14ac:dyDescent="0.25">
      <c r="A2701" s="177" t="s">
        <v>19095</v>
      </c>
      <c r="B2701" s="177" t="s">
        <v>19092</v>
      </c>
      <c r="C2701" s="177" t="s">
        <v>19093</v>
      </c>
      <c r="D2701" s="177" t="s">
        <v>19094</v>
      </c>
      <c r="E2701" s="177" t="s">
        <v>18660</v>
      </c>
      <c r="F2701" s="177" t="s">
        <v>18661</v>
      </c>
      <c r="G2701" s="177" t="s">
        <v>7111</v>
      </c>
      <c r="H2701" s="177" t="s">
        <v>18661</v>
      </c>
      <c r="I2701" s="177" t="s">
        <v>6875</v>
      </c>
      <c r="J2701" s="177" t="s">
        <v>6875</v>
      </c>
      <c r="K2701" s="177" t="s">
        <v>6875</v>
      </c>
      <c r="L2701" s="177" t="s">
        <v>857</v>
      </c>
    </row>
    <row r="2702" spans="1:12" ht="78.75" x14ac:dyDescent="0.25">
      <c r="A2702" s="176" t="s">
        <v>19099</v>
      </c>
      <c r="B2702" s="176" t="s">
        <v>19096</v>
      </c>
      <c r="C2702" s="176" t="s">
        <v>19097</v>
      </c>
      <c r="D2702" s="176" t="s">
        <v>19098</v>
      </c>
      <c r="E2702" s="176" t="s">
        <v>19100</v>
      </c>
      <c r="F2702" s="176" t="s">
        <v>19101</v>
      </c>
      <c r="G2702" s="176" t="s">
        <v>6929</v>
      </c>
      <c r="H2702" s="176" t="s">
        <v>19101</v>
      </c>
      <c r="I2702" s="176" t="s">
        <v>6875</v>
      </c>
      <c r="J2702" s="176" t="s">
        <v>6875</v>
      </c>
      <c r="K2702" s="176" t="s">
        <v>6875</v>
      </c>
      <c r="L2702" s="176" t="s">
        <v>857</v>
      </c>
    </row>
    <row r="2703" spans="1:12" ht="45" x14ac:dyDescent="0.25">
      <c r="A2703" s="177" t="s">
        <v>19105</v>
      </c>
      <c r="B2703" s="177" t="s">
        <v>19102</v>
      </c>
      <c r="C2703" s="177" t="s">
        <v>19103</v>
      </c>
      <c r="D2703" s="177" t="s">
        <v>19104</v>
      </c>
      <c r="E2703" s="177" t="s">
        <v>8309</v>
      </c>
      <c r="F2703" s="177" t="s">
        <v>10669</v>
      </c>
      <c r="G2703" s="177" t="s">
        <v>6994</v>
      </c>
      <c r="H2703" s="177" t="s">
        <v>10669</v>
      </c>
      <c r="I2703" s="177" t="s">
        <v>6875</v>
      </c>
      <c r="J2703" s="177" t="s">
        <v>6875</v>
      </c>
      <c r="K2703" s="177" t="s">
        <v>6875</v>
      </c>
      <c r="L2703" s="177" t="s">
        <v>857</v>
      </c>
    </row>
    <row r="2704" spans="1:12" ht="67.5" x14ac:dyDescent="0.25">
      <c r="A2704" s="176" t="s">
        <v>19109</v>
      </c>
      <c r="B2704" s="176" t="s">
        <v>19106</v>
      </c>
      <c r="C2704" s="176" t="s">
        <v>19107</v>
      </c>
      <c r="D2704" s="176" t="s">
        <v>19108</v>
      </c>
      <c r="E2704" s="176" t="s">
        <v>19110</v>
      </c>
      <c r="F2704" s="176" t="s">
        <v>19111</v>
      </c>
      <c r="G2704" s="176" t="s">
        <v>7097</v>
      </c>
      <c r="H2704" s="176" t="s">
        <v>19112</v>
      </c>
      <c r="I2704" s="176" t="s">
        <v>6875</v>
      </c>
      <c r="J2704" s="176" t="s">
        <v>6875</v>
      </c>
      <c r="K2704" s="176" t="s">
        <v>6875</v>
      </c>
      <c r="L2704" s="176" t="s">
        <v>857</v>
      </c>
    </row>
    <row r="2705" spans="1:12" ht="56.25" x14ac:dyDescent="0.25">
      <c r="A2705" s="177" t="s">
        <v>19116</v>
      </c>
      <c r="B2705" s="177" t="s">
        <v>19113</v>
      </c>
      <c r="C2705" s="177" t="s">
        <v>19114</v>
      </c>
      <c r="D2705" s="177" t="s">
        <v>19115</v>
      </c>
      <c r="E2705" s="177" t="s">
        <v>18867</v>
      </c>
      <c r="F2705" s="177" t="s">
        <v>18868</v>
      </c>
      <c r="G2705" s="177" t="s">
        <v>7889</v>
      </c>
      <c r="H2705" s="177" t="s">
        <v>18868</v>
      </c>
      <c r="I2705" s="177" t="s">
        <v>6875</v>
      </c>
      <c r="J2705" s="177" t="s">
        <v>7619</v>
      </c>
      <c r="K2705" s="177" t="s">
        <v>6875</v>
      </c>
      <c r="L2705" s="177" t="s">
        <v>857</v>
      </c>
    </row>
    <row r="2706" spans="1:12" ht="123.75" x14ac:dyDescent="0.25">
      <c r="A2706" s="176" t="s">
        <v>19120</v>
      </c>
      <c r="B2706" s="176" t="s">
        <v>19117</v>
      </c>
      <c r="C2706" s="176" t="s">
        <v>19118</v>
      </c>
      <c r="D2706" s="176" t="s">
        <v>19119</v>
      </c>
      <c r="E2706" s="176" t="s">
        <v>19121</v>
      </c>
      <c r="F2706" s="176" t="s">
        <v>19122</v>
      </c>
      <c r="G2706" s="176" t="s">
        <v>7097</v>
      </c>
      <c r="H2706" s="176" t="s">
        <v>19123</v>
      </c>
      <c r="I2706" s="176" t="s">
        <v>6875</v>
      </c>
      <c r="J2706" s="176" t="s">
        <v>6875</v>
      </c>
      <c r="K2706" s="176" t="s">
        <v>7231</v>
      </c>
      <c r="L2706" s="176" t="s">
        <v>857</v>
      </c>
    </row>
    <row r="2707" spans="1:12" ht="33.75" x14ac:dyDescent="0.25">
      <c r="A2707" s="177" t="s">
        <v>5165</v>
      </c>
      <c r="B2707" s="177" t="s">
        <v>19124</v>
      </c>
      <c r="C2707" s="177" t="s">
        <v>19125</v>
      </c>
      <c r="D2707" s="177" t="s">
        <v>5167</v>
      </c>
      <c r="E2707" s="177" t="s">
        <v>19002</v>
      </c>
      <c r="F2707" s="177" t="s">
        <v>8916</v>
      </c>
      <c r="G2707" s="177" t="s">
        <v>7035</v>
      </c>
      <c r="H2707" s="177" t="s">
        <v>8916</v>
      </c>
      <c r="I2707" s="177" t="s">
        <v>6875</v>
      </c>
      <c r="J2707" s="177" t="s">
        <v>6875</v>
      </c>
      <c r="K2707" s="177" t="s">
        <v>6875</v>
      </c>
      <c r="L2707" s="177" t="s">
        <v>857</v>
      </c>
    </row>
    <row r="2708" spans="1:12" ht="45" x14ac:dyDescent="0.25">
      <c r="A2708" s="176" t="s">
        <v>19129</v>
      </c>
      <c r="B2708" s="176" t="s">
        <v>19126</v>
      </c>
      <c r="C2708" s="176" t="s">
        <v>19127</v>
      </c>
      <c r="D2708" s="176" t="s">
        <v>19128</v>
      </c>
      <c r="E2708" s="176" t="s">
        <v>8178</v>
      </c>
      <c r="F2708" s="176" t="s">
        <v>8179</v>
      </c>
      <c r="G2708" s="176" t="s">
        <v>7028</v>
      </c>
      <c r="H2708" s="176" t="s">
        <v>8179</v>
      </c>
      <c r="I2708" s="176" t="s">
        <v>6875</v>
      </c>
      <c r="J2708" s="176" t="s">
        <v>6875</v>
      </c>
      <c r="K2708" s="176" t="s">
        <v>6875</v>
      </c>
      <c r="L2708" s="176" t="s">
        <v>857</v>
      </c>
    </row>
    <row r="2709" spans="1:12" ht="90" x14ac:dyDescent="0.25">
      <c r="A2709" s="177" t="s">
        <v>19133</v>
      </c>
      <c r="B2709" s="177" t="s">
        <v>19130</v>
      </c>
      <c r="C2709" s="177" t="s">
        <v>19131</v>
      </c>
      <c r="D2709" s="177" t="s">
        <v>19132</v>
      </c>
      <c r="E2709" s="177" t="s">
        <v>18020</v>
      </c>
      <c r="F2709" s="177" t="s">
        <v>18021</v>
      </c>
      <c r="G2709" s="177" t="s">
        <v>6929</v>
      </c>
      <c r="H2709" s="177" t="s">
        <v>18022</v>
      </c>
      <c r="I2709" s="177" t="s">
        <v>6875</v>
      </c>
      <c r="J2709" s="177" t="s">
        <v>6875</v>
      </c>
      <c r="K2709" s="177" t="s">
        <v>6875</v>
      </c>
      <c r="L2709" s="177" t="s">
        <v>857</v>
      </c>
    </row>
    <row r="2710" spans="1:12" ht="123.75" x14ac:dyDescent="0.25">
      <c r="A2710" s="176" t="s">
        <v>19137</v>
      </c>
      <c r="B2710" s="176" t="s">
        <v>19134</v>
      </c>
      <c r="C2710" s="176" t="s">
        <v>19135</v>
      </c>
      <c r="D2710" s="176" t="s">
        <v>19136</v>
      </c>
      <c r="E2710" s="176" t="s">
        <v>7201</v>
      </c>
      <c r="F2710" s="176" t="s">
        <v>7202</v>
      </c>
      <c r="G2710" s="176" t="s">
        <v>6994</v>
      </c>
      <c r="H2710" s="176" t="s">
        <v>7203</v>
      </c>
      <c r="I2710" s="176" t="s">
        <v>6875</v>
      </c>
      <c r="J2710" s="176" t="s">
        <v>6875</v>
      </c>
      <c r="K2710" s="176" t="s">
        <v>6875</v>
      </c>
      <c r="L2710" s="176" t="s">
        <v>857</v>
      </c>
    </row>
    <row r="2711" spans="1:12" ht="67.5" x14ac:dyDescent="0.25">
      <c r="A2711" s="177" t="s">
        <v>19141</v>
      </c>
      <c r="B2711" s="177" t="s">
        <v>19138</v>
      </c>
      <c r="C2711" s="177" t="s">
        <v>19139</v>
      </c>
      <c r="D2711" s="177" t="s">
        <v>19140</v>
      </c>
      <c r="E2711" s="177" t="s">
        <v>19142</v>
      </c>
      <c r="F2711" s="177" t="s">
        <v>19143</v>
      </c>
      <c r="G2711" s="177" t="s">
        <v>7097</v>
      </c>
      <c r="H2711" s="177" t="s">
        <v>19144</v>
      </c>
      <c r="I2711" s="177" t="s">
        <v>6875</v>
      </c>
      <c r="J2711" s="177" t="s">
        <v>6875</v>
      </c>
      <c r="K2711" s="177" t="s">
        <v>6875</v>
      </c>
      <c r="L2711" s="177" t="s">
        <v>857</v>
      </c>
    </row>
    <row r="2712" spans="1:12" ht="56.25" x14ac:dyDescent="0.25">
      <c r="A2712" s="176" t="s">
        <v>1239</v>
      </c>
      <c r="B2712" s="176" t="s">
        <v>19145</v>
      </c>
      <c r="C2712" s="176" t="s">
        <v>19146</v>
      </c>
      <c r="D2712" s="176" t="s">
        <v>1240</v>
      </c>
      <c r="E2712" s="176" t="s">
        <v>7201</v>
      </c>
      <c r="F2712" s="176" t="s">
        <v>7202</v>
      </c>
      <c r="G2712" s="176" t="s">
        <v>6994</v>
      </c>
      <c r="H2712" s="176" t="s">
        <v>7203</v>
      </c>
      <c r="I2712" s="176" t="s">
        <v>6875</v>
      </c>
      <c r="J2712" s="176" t="s">
        <v>19147</v>
      </c>
      <c r="K2712" s="176" t="s">
        <v>6875</v>
      </c>
      <c r="L2712" s="176" t="s">
        <v>857</v>
      </c>
    </row>
    <row r="2713" spans="1:12" ht="90" x14ac:dyDescent="0.25">
      <c r="A2713" s="177" t="s">
        <v>1583</v>
      </c>
      <c r="B2713" s="177" t="s">
        <v>19148</v>
      </c>
      <c r="C2713" s="177" t="s">
        <v>19149</v>
      </c>
      <c r="D2713" s="177" t="s">
        <v>19150</v>
      </c>
      <c r="E2713" s="177" t="s">
        <v>7692</v>
      </c>
      <c r="F2713" s="177" t="s">
        <v>7693</v>
      </c>
      <c r="G2713" s="177" t="s">
        <v>6929</v>
      </c>
      <c r="H2713" s="177" t="s">
        <v>7694</v>
      </c>
      <c r="I2713" s="177" t="s">
        <v>6875</v>
      </c>
      <c r="J2713" s="177" t="s">
        <v>6875</v>
      </c>
      <c r="K2713" s="177" t="s">
        <v>6875</v>
      </c>
      <c r="L2713" s="177" t="s">
        <v>857</v>
      </c>
    </row>
    <row r="2714" spans="1:12" ht="56.25" x14ac:dyDescent="0.25">
      <c r="A2714" s="176" t="s">
        <v>19154</v>
      </c>
      <c r="B2714" s="176" t="s">
        <v>19151</v>
      </c>
      <c r="C2714" s="176" t="s">
        <v>19152</v>
      </c>
      <c r="D2714" s="176" t="s">
        <v>19153</v>
      </c>
      <c r="E2714" s="176" t="s">
        <v>7403</v>
      </c>
      <c r="F2714" s="176" t="s">
        <v>7404</v>
      </c>
      <c r="G2714" s="176" t="s">
        <v>7028</v>
      </c>
      <c r="H2714" s="176" t="s">
        <v>7404</v>
      </c>
      <c r="I2714" s="176" t="s">
        <v>6875</v>
      </c>
      <c r="J2714" s="176" t="s">
        <v>6875</v>
      </c>
      <c r="K2714" s="176" t="s">
        <v>6875</v>
      </c>
      <c r="L2714" s="176" t="s">
        <v>857</v>
      </c>
    </row>
    <row r="2715" spans="1:12" ht="45" x14ac:dyDescent="0.25">
      <c r="A2715" s="177" t="s">
        <v>19158</v>
      </c>
      <c r="B2715" s="177" t="s">
        <v>19155</v>
      </c>
      <c r="C2715" s="177" t="s">
        <v>19156</v>
      </c>
      <c r="D2715" s="177" t="s">
        <v>19157</v>
      </c>
      <c r="E2715" s="177" t="s">
        <v>7589</v>
      </c>
      <c r="F2715" s="177" t="s">
        <v>7590</v>
      </c>
      <c r="G2715" s="177" t="s">
        <v>7591</v>
      </c>
      <c r="H2715" s="177" t="s">
        <v>7590</v>
      </c>
      <c r="I2715" s="177" t="s">
        <v>6875</v>
      </c>
      <c r="J2715" s="177" t="s">
        <v>6875</v>
      </c>
      <c r="K2715" s="177" t="s">
        <v>6875</v>
      </c>
      <c r="L2715" s="177" t="s">
        <v>857</v>
      </c>
    </row>
    <row r="2716" spans="1:12" ht="56.25" x14ac:dyDescent="0.25">
      <c r="A2716" s="176" t="s">
        <v>19162</v>
      </c>
      <c r="B2716" s="176" t="s">
        <v>19159</v>
      </c>
      <c r="C2716" s="176" t="s">
        <v>19160</v>
      </c>
      <c r="D2716" s="176" t="s">
        <v>19161</v>
      </c>
      <c r="E2716" s="176" t="s">
        <v>19163</v>
      </c>
      <c r="F2716" s="176" t="s">
        <v>19164</v>
      </c>
      <c r="G2716" s="176" t="s">
        <v>7154</v>
      </c>
      <c r="H2716" s="176" t="s">
        <v>19164</v>
      </c>
      <c r="I2716" s="176" t="s">
        <v>6875</v>
      </c>
      <c r="J2716" s="176" t="s">
        <v>6875</v>
      </c>
      <c r="K2716" s="176" t="s">
        <v>6875</v>
      </c>
      <c r="L2716" s="176" t="s">
        <v>857</v>
      </c>
    </row>
    <row r="2717" spans="1:12" ht="56.25" x14ac:dyDescent="0.25">
      <c r="A2717" s="177" t="s">
        <v>19168</v>
      </c>
      <c r="B2717" s="177" t="s">
        <v>19165</v>
      </c>
      <c r="C2717" s="177" t="s">
        <v>19166</v>
      </c>
      <c r="D2717" s="177" t="s">
        <v>19167</v>
      </c>
      <c r="E2717" s="177" t="s">
        <v>7194</v>
      </c>
      <c r="F2717" s="177" t="s">
        <v>7195</v>
      </c>
      <c r="G2717" s="177" t="s">
        <v>7097</v>
      </c>
      <c r="H2717" s="177" t="s">
        <v>7196</v>
      </c>
      <c r="I2717" s="177" t="s">
        <v>6875</v>
      </c>
      <c r="J2717" s="177" t="s">
        <v>6875</v>
      </c>
      <c r="K2717" s="177" t="s">
        <v>6875</v>
      </c>
      <c r="L2717" s="177" t="s">
        <v>857</v>
      </c>
    </row>
    <row r="2718" spans="1:12" ht="45" x14ac:dyDescent="0.25">
      <c r="A2718" s="176" t="s">
        <v>19172</v>
      </c>
      <c r="B2718" s="176" t="s">
        <v>19169</v>
      </c>
      <c r="C2718" s="176" t="s">
        <v>19170</v>
      </c>
      <c r="D2718" s="176" t="s">
        <v>19171</v>
      </c>
      <c r="E2718" s="176" t="s">
        <v>19173</v>
      </c>
      <c r="F2718" s="176" t="s">
        <v>19174</v>
      </c>
      <c r="G2718" s="176" t="s">
        <v>7577</v>
      </c>
      <c r="H2718" s="176" t="s">
        <v>19174</v>
      </c>
      <c r="I2718" s="176" t="s">
        <v>6875</v>
      </c>
      <c r="J2718" s="176" t="s">
        <v>6875</v>
      </c>
      <c r="K2718" s="176" t="s">
        <v>6875</v>
      </c>
      <c r="L2718" s="176" t="s">
        <v>857</v>
      </c>
    </row>
    <row r="2719" spans="1:12" ht="67.5" x14ac:dyDescent="0.25">
      <c r="A2719" s="177" t="s">
        <v>19178</v>
      </c>
      <c r="B2719" s="177" t="s">
        <v>19175</v>
      </c>
      <c r="C2719" s="177" t="s">
        <v>19176</v>
      </c>
      <c r="D2719" s="177" t="s">
        <v>19177</v>
      </c>
      <c r="E2719" s="177" t="s">
        <v>19179</v>
      </c>
      <c r="F2719" s="177" t="s">
        <v>19180</v>
      </c>
      <c r="G2719" s="177" t="s">
        <v>7111</v>
      </c>
      <c r="H2719" s="177" t="s">
        <v>19181</v>
      </c>
      <c r="I2719" s="177" t="s">
        <v>6875</v>
      </c>
      <c r="J2719" s="177" t="s">
        <v>6875</v>
      </c>
      <c r="K2719" s="177" t="s">
        <v>6875</v>
      </c>
      <c r="L2719" s="177" t="s">
        <v>857</v>
      </c>
    </row>
    <row r="2720" spans="1:12" ht="67.5" x14ac:dyDescent="0.25">
      <c r="A2720" s="176" t="s">
        <v>19184</v>
      </c>
      <c r="B2720" s="176" t="s">
        <v>19182</v>
      </c>
      <c r="C2720" s="176" t="s">
        <v>19183</v>
      </c>
      <c r="D2720" s="176" t="s">
        <v>6875</v>
      </c>
      <c r="E2720" s="176" t="s">
        <v>19185</v>
      </c>
      <c r="F2720" s="176" t="s">
        <v>19186</v>
      </c>
      <c r="G2720" s="176" t="s">
        <v>6994</v>
      </c>
      <c r="H2720" s="176" t="s">
        <v>19187</v>
      </c>
      <c r="I2720" s="176" t="s">
        <v>6875</v>
      </c>
      <c r="J2720" s="176" t="s">
        <v>6875</v>
      </c>
      <c r="K2720" s="176" t="s">
        <v>6875</v>
      </c>
      <c r="L2720" s="176" t="s">
        <v>857</v>
      </c>
    </row>
    <row r="2721" spans="1:12" ht="112.5" x14ac:dyDescent="0.25">
      <c r="A2721" s="177" t="s">
        <v>19191</v>
      </c>
      <c r="B2721" s="177" t="s">
        <v>19188</v>
      </c>
      <c r="C2721" s="177" t="s">
        <v>19189</v>
      </c>
      <c r="D2721" s="177" t="s">
        <v>19190</v>
      </c>
      <c r="E2721" s="177" t="s">
        <v>19192</v>
      </c>
      <c r="F2721" s="177" t="s">
        <v>19193</v>
      </c>
      <c r="G2721" s="177" t="s">
        <v>6929</v>
      </c>
      <c r="H2721" s="177" t="s">
        <v>19194</v>
      </c>
      <c r="I2721" s="177" t="s">
        <v>6875</v>
      </c>
      <c r="J2721" s="177" t="s">
        <v>6875</v>
      </c>
      <c r="K2721" s="177" t="s">
        <v>6875</v>
      </c>
      <c r="L2721" s="177" t="s">
        <v>857</v>
      </c>
    </row>
    <row r="2722" spans="1:12" ht="112.5" x14ac:dyDescent="0.25">
      <c r="A2722" s="176" t="s">
        <v>19198</v>
      </c>
      <c r="B2722" s="176" t="s">
        <v>19195</v>
      </c>
      <c r="C2722" s="176" t="s">
        <v>19196</v>
      </c>
      <c r="D2722" s="176" t="s">
        <v>19197</v>
      </c>
      <c r="E2722" s="176" t="s">
        <v>19192</v>
      </c>
      <c r="F2722" s="176" t="s">
        <v>19193</v>
      </c>
      <c r="G2722" s="176" t="s">
        <v>6929</v>
      </c>
      <c r="H2722" s="176" t="s">
        <v>19194</v>
      </c>
      <c r="I2722" s="176" t="s">
        <v>6875</v>
      </c>
      <c r="J2722" s="176" t="s">
        <v>6875</v>
      </c>
      <c r="K2722" s="176" t="s">
        <v>6875</v>
      </c>
      <c r="L2722" s="176" t="s">
        <v>857</v>
      </c>
    </row>
    <row r="2723" spans="1:12" ht="101.25" x14ac:dyDescent="0.25">
      <c r="A2723" s="177" t="s">
        <v>19202</v>
      </c>
      <c r="B2723" s="177" t="s">
        <v>19199</v>
      </c>
      <c r="C2723" s="177" t="s">
        <v>19200</v>
      </c>
      <c r="D2723" s="177" t="s">
        <v>19201</v>
      </c>
      <c r="E2723" s="177" t="s">
        <v>19203</v>
      </c>
      <c r="F2723" s="177" t="s">
        <v>19204</v>
      </c>
      <c r="G2723" s="177" t="s">
        <v>6929</v>
      </c>
      <c r="H2723" s="177" t="s">
        <v>19205</v>
      </c>
      <c r="I2723" s="177" t="s">
        <v>6875</v>
      </c>
      <c r="J2723" s="177" t="s">
        <v>6875</v>
      </c>
      <c r="K2723" s="177" t="s">
        <v>6875</v>
      </c>
      <c r="L2723" s="177" t="s">
        <v>857</v>
      </c>
    </row>
    <row r="2724" spans="1:12" ht="101.25" x14ac:dyDescent="0.25">
      <c r="A2724" s="176" t="s">
        <v>19209</v>
      </c>
      <c r="B2724" s="176" t="s">
        <v>19206</v>
      </c>
      <c r="C2724" s="176" t="s">
        <v>19207</v>
      </c>
      <c r="D2724" s="176" t="s">
        <v>19208</v>
      </c>
      <c r="E2724" s="176" t="s">
        <v>19203</v>
      </c>
      <c r="F2724" s="176" t="s">
        <v>19204</v>
      </c>
      <c r="G2724" s="176" t="s">
        <v>6929</v>
      </c>
      <c r="H2724" s="176" t="s">
        <v>19205</v>
      </c>
      <c r="I2724" s="176" t="s">
        <v>6875</v>
      </c>
      <c r="J2724" s="176" t="s">
        <v>6875</v>
      </c>
      <c r="K2724" s="176" t="s">
        <v>6875</v>
      </c>
      <c r="L2724" s="176" t="s">
        <v>857</v>
      </c>
    </row>
    <row r="2725" spans="1:12" ht="78.75" x14ac:dyDescent="0.25">
      <c r="A2725" s="177" t="s">
        <v>1429</v>
      </c>
      <c r="B2725" s="177" t="s">
        <v>19210</v>
      </c>
      <c r="C2725" s="177" t="s">
        <v>19211</v>
      </c>
      <c r="D2725" s="177" t="s">
        <v>1430</v>
      </c>
      <c r="E2725" s="177" t="s">
        <v>19212</v>
      </c>
      <c r="F2725" s="177" t="s">
        <v>19213</v>
      </c>
      <c r="G2725" s="177" t="s">
        <v>7097</v>
      </c>
      <c r="H2725" s="177" t="s">
        <v>19214</v>
      </c>
      <c r="I2725" s="177" t="s">
        <v>6875</v>
      </c>
      <c r="J2725" s="177" t="s">
        <v>6875</v>
      </c>
      <c r="K2725" s="177" t="s">
        <v>6875</v>
      </c>
      <c r="L2725" s="177" t="s">
        <v>857</v>
      </c>
    </row>
    <row r="2726" spans="1:12" ht="90" x14ac:dyDescent="0.25">
      <c r="A2726" s="176" t="s">
        <v>19217</v>
      </c>
      <c r="B2726" s="176" t="s">
        <v>19215</v>
      </c>
      <c r="C2726" s="176" t="s">
        <v>19216</v>
      </c>
      <c r="D2726" s="176" t="s">
        <v>6875</v>
      </c>
      <c r="E2726" s="176" t="s">
        <v>19218</v>
      </c>
      <c r="F2726" s="176" t="s">
        <v>19219</v>
      </c>
      <c r="G2726" s="176" t="s">
        <v>6994</v>
      </c>
      <c r="H2726" s="176" t="s">
        <v>19220</v>
      </c>
      <c r="I2726" s="176" t="s">
        <v>6875</v>
      </c>
      <c r="J2726" s="176" t="s">
        <v>6875</v>
      </c>
      <c r="K2726" s="176" t="s">
        <v>6875</v>
      </c>
      <c r="L2726" s="176" t="s">
        <v>857</v>
      </c>
    </row>
    <row r="2727" spans="1:12" ht="112.5" x14ac:dyDescent="0.25">
      <c r="A2727" s="177" t="s">
        <v>1083</v>
      </c>
      <c r="B2727" s="177" t="s">
        <v>19221</v>
      </c>
      <c r="C2727" s="177" t="s">
        <v>19222</v>
      </c>
      <c r="D2727" s="177" t="s">
        <v>1083</v>
      </c>
      <c r="E2727" s="177" t="s">
        <v>19223</v>
      </c>
      <c r="F2727" s="177" t="s">
        <v>19224</v>
      </c>
      <c r="G2727" s="177" t="s">
        <v>6929</v>
      </c>
      <c r="H2727" s="177" t="s">
        <v>19224</v>
      </c>
      <c r="I2727" s="177" t="s">
        <v>6875</v>
      </c>
      <c r="J2727" s="177" t="s">
        <v>6875</v>
      </c>
      <c r="K2727" s="177" t="s">
        <v>6875</v>
      </c>
      <c r="L2727" s="177" t="s">
        <v>6884</v>
      </c>
    </row>
    <row r="2728" spans="1:12" ht="78.75" x14ac:dyDescent="0.25">
      <c r="A2728" s="176" t="s">
        <v>19228</v>
      </c>
      <c r="B2728" s="176" t="s">
        <v>19225</v>
      </c>
      <c r="C2728" s="176" t="s">
        <v>19226</v>
      </c>
      <c r="D2728" s="176" t="s">
        <v>19227</v>
      </c>
      <c r="E2728" s="176" t="s">
        <v>19229</v>
      </c>
      <c r="F2728" s="176" t="s">
        <v>19230</v>
      </c>
      <c r="G2728" s="176" t="s">
        <v>11751</v>
      </c>
      <c r="H2728" s="176" t="s">
        <v>19230</v>
      </c>
      <c r="I2728" s="176" t="s">
        <v>6875</v>
      </c>
      <c r="J2728" s="176" t="s">
        <v>6875</v>
      </c>
      <c r="K2728" s="176" t="s">
        <v>6875</v>
      </c>
      <c r="L2728" s="176" t="s">
        <v>857</v>
      </c>
    </row>
    <row r="2729" spans="1:12" ht="67.5" x14ac:dyDescent="0.25">
      <c r="A2729" s="177" t="s">
        <v>19234</v>
      </c>
      <c r="B2729" s="177" t="s">
        <v>19231</v>
      </c>
      <c r="C2729" s="177" t="s">
        <v>19232</v>
      </c>
      <c r="D2729" s="177" t="s">
        <v>19233</v>
      </c>
      <c r="E2729" s="177" t="s">
        <v>12512</v>
      </c>
      <c r="F2729" s="177" t="s">
        <v>12513</v>
      </c>
      <c r="G2729" s="177" t="s">
        <v>7028</v>
      </c>
      <c r="H2729" s="177" t="s">
        <v>12513</v>
      </c>
      <c r="I2729" s="177" t="s">
        <v>6875</v>
      </c>
      <c r="J2729" s="177" t="s">
        <v>6875</v>
      </c>
      <c r="K2729" s="177" t="s">
        <v>6875</v>
      </c>
      <c r="L2729" s="177" t="s">
        <v>857</v>
      </c>
    </row>
    <row r="2730" spans="1:12" ht="78.75" x14ac:dyDescent="0.25">
      <c r="A2730" s="176" t="s">
        <v>19238</v>
      </c>
      <c r="B2730" s="176" t="s">
        <v>19235</v>
      </c>
      <c r="C2730" s="176" t="s">
        <v>19236</v>
      </c>
      <c r="D2730" s="176" t="s">
        <v>19237</v>
      </c>
      <c r="E2730" s="176" t="s">
        <v>7039</v>
      </c>
      <c r="F2730" s="176" t="s">
        <v>7040</v>
      </c>
      <c r="G2730" s="176" t="s">
        <v>6875</v>
      </c>
      <c r="H2730" s="176" t="s">
        <v>7040</v>
      </c>
      <c r="I2730" s="176" t="s">
        <v>6875</v>
      </c>
      <c r="J2730" s="176" t="s">
        <v>6875</v>
      </c>
      <c r="K2730" s="176" t="s">
        <v>6875</v>
      </c>
      <c r="L2730" s="176" t="s">
        <v>857</v>
      </c>
    </row>
    <row r="2731" spans="1:12" ht="67.5" x14ac:dyDescent="0.25">
      <c r="A2731" s="177" t="s">
        <v>19242</v>
      </c>
      <c r="B2731" s="177" t="s">
        <v>19239</v>
      </c>
      <c r="C2731" s="177" t="s">
        <v>19240</v>
      </c>
      <c r="D2731" s="177" t="s">
        <v>19241</v>
      </c>
      <c r="E2731" s="177" t="s">
        <v>7039</v>
      </c>
      <c r="F2731" s="177" t="s">
        <v>7040</v>
      </c>
      <c r="G2731" s="177" t="s">
        <v>6875</v>
      </c>
      <c r="H2731" s="177" t="s">
        <v>7040</v>
      </c>
      <c r="I2731" s="177" t="s">
        <v>6875</v>
      </c>
      <c r="J2731" s="177" t="s">
        <v>6875</v>
      </c>
      <c r="K2731" s="177" t="s">
        <v>6875</v>
      </c>
      <c r="L2731" s="177" t="s">
        <v>857</v>
      </c>
    </row>
    <row r="2732" spans="1:12" ht="56.25" x14ac:dyDescent="0.25">
      <c r="A2732" s="176" t="s">
        <v>6875</v>
      </c>
      <c r="B2732" s="176" t="s">
        <v>19243</v>
      </c>
      <c r="C2732" s="176" t="s">
        <v>19244</v>
      </c>
      <c r="D2732" s="176" t="s">
        <v>19245</v>
      </c>
      <c r="E2732" s="176" t="s">
        <v>8957</v>
      </c>
      <c r="F2732" s="176" t="s">
        <v>8958</v>
      </c>
      <c r="G2732" s="176" t="s">
        <v>7618</v>
      </c>
      <c r="H2732" s="176" t="s">
        <v>8959</v>
      </c>
      <c r="I2732" s="176" t="s">
        <v>6875</v>
      </c>
      <c r="J2732" s="176" t="s">
        <v>6875</v>
      </c>
      <c r="K2732" s="176" t="s">
        <v>6875</v>
      </c>
      <c r="L2732" s="176" t="s">
        <v>857</v>
      </c>
    </row>
    <row r="2733" spans="1:12" ht="67.5" x14ac:dyDescent="0.25">
      <c r="A2733" s="177" t="s">
        <v>6875</v>
      </c>
      <c r="B2733" s="177" t="s">
        <v>19246</v>
      </c>
      <c r="C2733" s="177" t="s">
        <v>19247</v>
      </c>
      <c r="D2733" s="177" t="s">
        <v>19248</v>
      </c>
      <c r="E2733" s="177" t="s">
        <v>19249</v>
      </c>
      <c r="F2733" s="177" t="s">
        <v>19250</v>
      </c>
      <c r="G2733" s="177" t="s">
        <v>7771</v>
      </c>
      <c r="H2733" s="177" t="s">
        <v>19250</v>
      </c>
      <c r="I2733" s="177" t="s">
        <v>6875</v>
      </c>
      <c r="J2733" s="177" t="s">
        <v>6875</v>
      </c>
      <c r="K2733" s="177" t="s">
        <v>6875</v>
      </c>
      <c r="L2733" s="177" t="s">
        <v>857</v>
      </c>
    </row>
    <row r="2734" spans="1:12" ht="90" x14ac:dyDescent="0.25">
      <c r="A2734" s="176" t="s">
        <v>6875</v>
      </c>
      <c r="B2734" s="176" t="s">
        <v>19251</v>
      </c>
      <c r="C2734" s="176" t="s">
        <v>19252</v>
      </c>
      <c r="D2734" s="176" t="s">
        <v>19253</v>
      </c>
      <c r="E2734" s="176" t="s">
        <v>7039</v>
      </c>
      <c r="F2734" s="176" t="s">
        <v>7040</v>
      </c>
      <c r="G2734" s="176" t="s">
        <v>6875</v>
      </c>
      <c r="H2734" s="176" t="s">
        <v>7040</v>
      </c>
      <c r="I2734" s="176" t="s">
        <v>6875</v>
      </c>
      <c r="J2734" s="176" t="s">
        <v>6875</v>
      </c>
      <c r="K2734" s="176" t="s">
        <v>6875</v>
      </c>
      <c r="L2734" s="176" t="s">
        <v>857</v>
      </c>
    </row>
    <row r="2735" spans="1:12" ht="146.25" x14ac:dyDescent="0.25">
      <c r="A2735" s="177" t="s">
        <v>6875</v>
      </c>
      <c r="B2735" s="177" t="s">
        <v>19254</v>
      </c>
      <c r="C2735" s="177" t="s">
        <v>19255</v>
      </c>
      <c r="D2735" s="177" t="s">
        <v>19256</v>
      </c>
      <c r="E2735" s="177" t="s">
        <v>8838</v>
      </c>
      <c r="F2735" s="177" t="s">
        <v>8839</v>
      </c>
      <c r="G2735" s="177" t="s">
        <v>7154</v>
      </c>
      <c r="H2735" s="177" t="s">
        <v>10307</v>
      </c>
      <c r="I2735" s="177" t="s">
        <v>6875</v>
      </c>
      <c r="J2735" s="177" t="s">
        <v>6875</v>
      </c>
      <c r="K2735" s="177" t="s">
        <v>6875</v>
      </c>
      <c r="L2735" s="177" t="s">
        <v>857</v>
      </c>
    </row>
    <row r="2736" spans="1:12" ht="90" x14ac:dyDescent="0.25">
      <c r="A2736" s="176" t="s">
        <v>19260</v>
      </c>
      <c r="B2736" s="176" t="s">
        <v>19257</v>
      </c>
      <c r="C2736" s="176" t="s">
        <v>19258</v>
      </c>
      <c r="D2736" s="176" t="s">
        <v>19259</v>
      </c>
      <c r="E2736" s="176" t="s">
        <v>19261</v>
      </c>
      <c r="F2736" s="176" t="s">
        <v>19262</v>
      </c>
      <c r="G2736" s="176" t="s">
        <v>6929</v>
      </c>
      <c r="H2736" s="176" t="s">
        <v>19262</v>
      </c>
      <c r="I2736" s="176" t="s">
        <v>6875</v>
      </c>
      <c r="J2736" s="176" t="s">
        <v>6875</v>
      </c>
      <c r="K2736" s="176" t="s">
        <v>6875</v>
      </c>
      <c r="L2736" s="176" t="s">
        <v>857</v>
      </c>
    </row>
    <row r="2737" spans="1:12" ht="90" x14ac:dyDescent="0.25">
      <c r="A2737" s="177" t="s">
        <v>19266</v>
      </c>
      <c r="B2737" s="177" t="s">
        <v>19263</v>
      </c>
      <c r="C2737" s="177" t="s">
        <v>19264</v>
      </c>
      <c r="D2737" s="177" t="s">
        <v>19265</v>
      </c>
      <c r="E2737" s="177" t="s">
        <v>19267</v>
      </c>
      <c r="F2737" s="177" t="s">
        <v>19268</v>
      </c>
      <c r="G2737" s="177" t="s">
        <v>7097</v>
      </c>
      <c r="H2737" s="177" t="s">
        <v>19268</v>
      </c>
      <c r="I2737" s="177" t="s">
        <v>6875</v>
      </c>
      <c r="J2737" s="177" t="s">
        <v>6875</v>
      </c>
      <c r="K2737" s="177" t="s">
        <v>6875</v>
      </c>
      <c r="L2737" s="177" t="s">
        <v>857</v>
      </c>
    </row>
    <row r="2738" spans="1:12" ht="45" x14ac:dyDescent="0.25">
      <c r="A2738" s="176" t="s">
        <v>19272</v>
      </c>
      <c r="B2738" s="176" t="s">
        <v>19269</v>
      </c>
      <c r="C2738" s="176" t="s">
        <v>19270</v>
      </c>
      <c r="D2738" s="176" t="s">
        <v>19271</v>
      </c>
      <c r="E2738" s="176" t="s">
        <v>8957</v>
      </c>
      <c r="F2738" s="176" t="s">
        <v>8958</v>
      </c>
      <c r="G2738" s="176" t="s">
        <v>7618</v>
      </c>
      <c r="H2738" s="176" t="s">
        <v>8959</v>
      </c>
      <c r="I2738" s="176" t="s">
        <v>6875</v>
      </c>
      <c r="J2738" s="176" t="s">
        <v>6875</v>
      </c>
      <c r="K2738" s="176" t="s">
        <v>6875</v>
      </c>
      <c r="L2738" s="176" t="s">
        <v>857</v>
      </c>
    </row>
    <row r="2739" spans="1:12" ht="67.5" x14ac:dyDescent="0.25">
      <c r="A2739" s="177" t="s">
        <v>19275</v>
      </c>
      <c r="B2739" s="177" t="s">
        <v>19273</v>
      </c>
      <c r="C2739" s="177" t="s">
        <v>19274</v>
      </c>
      <c r="D2739" s="177" t="s">
        <v>6875</v>
      </c>
      <c r="E2739" s="177" t="s">
        <v>9444</v>
      </c>
      <c r="F2739" s="177" t="s">
        <v>9445</v>
      </c>
      <c r="G2739" s="177" t="s">
        <v>7035</v>
      </c>
      <c r="H2739" s="177" t="s">
        <v>9445</v>
      </c>
      <c r="I2739" s="177" t="s">
        <v>6875</v>
      </c>
      <c r="J2739" s="177" t="s">
        <v>6875</v>
      </c>
      <c r="K2739" s="177" t="s">
        <v>6875</v>
      </c>
      <c r="L2739" s="177" t="s">
        <v>857</v>
      </c>
    </row>
    <row r="2740" spans="1:12" ht="78.75" x14ac:dyDescent="0.25">
      <c r="A2740" s="176" t="s">
        <v>19279</v>
      </c>
      <c r="B2740" s="176" t="s">
        <v>19276</v>
      </c>
      <c r="C2740" s="176" t="s">
        <v>19277</v>
      </c>
      <c r="D2740" s="176" t="s">
        <v>19278</v>
      </c>
      <c r="E2740" s="176" t="s">
        <v>19280</v>
      </c>
      <c r="F2740" s="176" t="s">
        <v>19281</v>
      </c>
      <c r="G2740" s="176" t="s">
        <v>7002</v>
      </c>
      <c r="H2740" s="176" t="s">
        <v>19281</v>
      </c>
      <c r="I2740" s="176" t="s">
        <v>6875</v>
      </c>
      <c r="J2740" s="176" t="s">
        <v>6875</v>
      </c>
      <c r="K2740" s="176" t="s">
        <v>6875</v>
      </c>
      <c r="L2740" s="176" t="s">
        <v>857</v>
      </c>
    </row>
    <row r="2741" spans="1:12" ht="45" x14ac:dyDescent="0.25">
      <c r="A2741" s="177" t="s">
        <v>19285</v>
      </c>
      <c r="B2741" s="177" t="s">
        <v>19282</v>
      </c>
      <c r="C2741" s="177" t="s">
        <v>19283</v>
      </c>
      <c r="D2741" s="177" t="s">
        <v>19284</v>
      </c>
      <c r="E2741" s="177" t="s">
        <v>7589</v>
      </c>
      <c r="F2741" s="177" t="s">
        <v>7590</v>
      </c>
      <c r="G2741" s="177" t="s">
        <v>7591</v>
      </c>
      <c r="H2741" s="177" t="s">
        <v>7590</v>
      </c>
      <c r="I2741" s="177" t="s">
        <v>6875</v>
      </c>
      <c r="J2741" s="177" t="s">
        <v>6875</v>
      </c>
      <c r="K2741" s="177" t="s">
        <v>6875</v>
      </c>
      <c r="L2741" s="177" t="s">
        <v>857</v>
      </c>
    </row>
    <row r="2742" spans="1:12" ht="123.75" x14ac:dyDescent="0.25">
      <c r="A2742" s="176" t="s">
        <v>19289</v>
      </c>
      <c r="B2742" s="176" t="s">
        <v>19286</v>
      </c>
      <c r="C2742" s="176" t="s">
        <v>19287</v>
      </c>
      <c r="D2742" s="176" t="s">
        <v>19288</v>
      </c>
      <c r="E2742" s="176" t="s">
        <v>9035</v>
      </c>
      <c r="F2742" s="176" t="s">
        <v>9036</v>
      </c>
      <c r="G2742" s="176" t="s">
        <v>7035</v>
      </c>
      <c r="H2742" s="176" t="s">
        <v>9036</v>
      </c>
      <c r="I2742" s="176" t="s">
        <v>6875</v>
      </c>
      <c r="J2742" s="176" t="s">
        <v>6875</v>
      </c>
      <c r="K2742" s="176" t="s">
        <v>6875</v>
      </c>
      <c r="L2742" s="176" t="s">
        <v>857</v>
      </c>
    </row>
    <row r="2743" spans="1:12" ht="67.5" x14ac:dyDescent="0.25">
      <c r="A2743" s="177" t="s">
        <v>6875</v>
      </c>
      <c r="B2743" s="177" t="s">
        <v>19290</v>
      </c>
      <c r="C2743" s="177" t="s">
        <v>19291</v>
      </c>
      <c r="D2743" s="177" t="s">
        <v>19292</v>
      </c>
      <c r="E2743" s="177" t="s">
        <v>19249</v>
      </c>
      <c r="F2743" s="177" t="s">
        <v>19250</v>
      </c>
      <c r="G2743" s="177" t="s">
        <v>7771</v>
      </c>
      <c r="H2743" s="177" t="s">
        <v>19250</v>
      </c>
      <c r="I2743" s="177" t="s">
        <v>6875</v>
      </c>
      <c r="J2743" s="177" t="s">
        <v>6875</v>
      </c>
      <c r="K2743" s="177" t="s">
        <v>6875</v>
      </c>
      <c r="L2743" s="177" t="s">
        <v>857</v>
      </c>
    </row>
    <row r="2744" spans="1:12" ht="45" x14ac:dyDescent="0.25">
      <c r="A2744" s="176" t="s">
        <v>19296</v>
      </c>
      <c r="B2744" s="176" t="s">
        <v>19293</v>
      </c>
      <c r="C2744" s="176" t="s">
        <v>19294</v>
      </c>
      <c r="D2744" s="176" t="s">
        <v>19295</v>
      </c>
      <c r="E2744" s="176" t="s">
        <v>8309</v>
      </c>
      <c r="F2744" s="176" t="s">
        <v>8310</v>
      </c>
      <c r="G2744" s="176" t="s">
        <v>6994</v>
      </c>
      <c r="H2744" s="176" t="s">
        <v>8310</v>
      </c>
      <c r="I2744" s="176" t="s">
        <v>6875</v>
      </c>
      <c r="J2744" s="176" t="s">
        <v>6875</v>
      </c>
      <c r="K2744" s="176" t="s">
        <v>6875</v>
      </c>
      <c r="L2744" s="176" t="s">
        <v>857</v>
      </c>
    </row>
    <row r="2745" spans="1:12" ht="90" x14ac:dyDescent="0.25">
      <c r="A2745" s="177" t="s">
        <v>19300</v>
      </c>
      <c r="B2745" s="177" t="s">
        <v>19297</v>
      </c>
      <c r="C2745" s="177" t="s">
        <v>19298</v>
      </c>
      <c r="D2745" s="177" t="s">
        <v>19299</v>
      </c>
      <c r="E2745" s="177" t="s">
        <v>19301</v>
      </c>
      <c r="F2745" s="177" t="s">
        <v>19302</v>
      </c>
      <c r="G2745" s="177" t="s">
        <v>14165</v>
      </c>
      <c r="H2745" s="177" t="s">
        <v>19303</v>
      </c>
      <c r="I2745" s="177" t="s">
        <v>6875</v>
      </c>
      <c r="J2745" s="177" t="s">
        <v>6875</v>
      </c>
      <c r="K2745" s="177" t="s">
        <v>6875</v>
      </c>
      <c r="L2745" s="177" t="s">
        <v>6917</v>
      </c>
    </row>
    <row r="2746" spans="1:12" ht="56.25" x14ac:dyDescent="0.25">
      <c r="A2746" s="176" t="s">
        <v>6875</v>
      </c>
      <c r="B2746" s="176" t="s">
        <v>19304</v>
      </c>
      <c r="C2746" s="176" t="s">
        <v>19305</v>
      </c>
      <c r="D2746" s="176" t="s">
        <v>19306</v>
      </c>
      <c r="E2746" s="176" t="s">
        <v>7201</v>
      </c>
      <c r="F2746" s="176" t="s">
        <v>7202</v>
      </c>
      <c r="G2746" s="176" t="s">
        <v>6994</v>
      </c>
      <c r="H2746" s="176" t="s">
        <v>7203</v>
      </c>
      <c r="I2746" s="176" t="s">
        <v>6875</v>
      </c>
      <c r="J2746" s="176" t="s">
        <v>6875</v>
      </c>
      <c r="K2746" s="176" t="s">
        <v>6875</v>
      </c>
      <c r="L2746" s="176" t="s">
        <v>857</v>
      </c>
    </row>
    <row r="2747" spans="1:12" ht="56.25" x14ac:dyDescent="0.25">
      <c r="A2747" s="177" t="s">
        <v>19310</v>
      </c>
      <c r="B2747" s="177" t="s">
        <v>19307</v>
      </c>
      <c r="C2747" s="177" t="s">
        <v>19308</v>
      </c>
      <c r="D2747" s="177" t="s">
        <v>19309</v>
      </c>
      <c r="E2747" s="177" t="s">
        <v>19311</v>
      </c>
      <c r="F2747" s="177" t="s">
        <v>19312</v>
      </c>
      <c r="G2747" s="177" t="s">
        <v>7324</v>
      </c>
      <c r="H2747" s="177" t="s">
        <v>19312</v>
      </c>
      <c r="I2747" s="177" t="s">
        <v>6875</v>
      </c>
      <c r="J2747" s="177" t="s">
        <v>6875</v>
      </c>
      <c r="K2747" s="177" t="s">
        <v>6875</v>
      </c>
      <c r="L2747" s="177" t="s">
        <v>857</v>
      </c>
    </row>
    <row r="2748" spans="1:12" ht="56.25" x14ac:dyDescent="0.25">
      <c r="A2748" s="176" t="s">
        <v>19316</v>
      </c>
      <c r="B2748" s="176" t="s">
        <v>19313</v>
      </c>
      <c r="C2748" s="176" t="s">
        <v>19314</v>
      </c>
      <c r="D2748" s="176" t="s">
        <v>19315</v>
      </c>
      <c r="E2748" s="176" t="s">
        <v>19317</v>
      </c>
      <c r="F2748" s="176" t="s">
        <v>19318</v>
      </c>
      <c r="G2748" s="176" t="s">
        <v>7002</v>
      </c>
      <c r="H2748" s="176" t="s">
        <v>19318</v>
      </c>
      <c r="I2748" s="176" t="s">
        <v>6875</v>
      </c>
      <c r="J2748" s="176" t="s">
        <v>6875</v>
      </c>
      <c r="K2748" s="176" t="s">
        <v>6875</v>
      </c>
      <c r="L2748" s="176" t="s">
        <v>857</v>
      </c>
    </row>
    <row r="2749" spans="1:12" ht="45" x14ac:dyDescent="0.25">
      <c r="A2749" s="177" t="s">
        <v>19322</v>
      </c>
      <c r="B2749" s="177" t="s">
        <v>19319</v>
      </c>
      <c r="C2749" s="177" t="s">
        <v>19320</v>
      </c>
      <c r="D2749" s="177" t="s">
        <v>19321</v>
      </c>
      <c r="E2749" s="177" t="s">
        <v>9485</v>
      </c>
      <c r="F2749" s="177" t="s">
        <v>9486</v>
      </c>
      <c r="G2749" s="177" t="s">
        <v>7154</v>
      </c>
      <c r="H2749" s="177" t="s">
        <v>9486</v>
      </c>
      <c r="I2749" s="177" t="s">
        <v>6875</v>
      </c>
      <c r="J2749" s="177" t="s">
        <v>6875</v>
      </c>
      <c r="K2749" s="177" t="s">
        <v>6875</v>
      </c>
      <c r="L2749" s="177" t="s">
        <v>857</v>
      </c>
    </row>
    <row r="2750" spans="1:12" ht="56.25" x14ac:dyDescent="0.25">
      <c r="A2750" s="176" t="s">
        <v>19326</v>
      </c>
      <c r="B2750" s="176" t="s">
        <v>19323</v>
      </c>
      <c r="C2750" s="176" t="s">
        <v>19324</v>
      </c>
      <c r="D2750" s="176" t="s">
        <v>19325</v>
      </c>
      <c r="E2750" s="176" t="s">
        <v>9592</v>
      </c>
      <c r="F2750" s="176" t="s">
        <v>9593</v>
      </c>
      <c r="G2750" s="176" t="s">
        <v>7035</v>
      </c>
      <c r="H2750" s="176" t="s">
        <v>9593</v>
      </c>
      <c r="I2750" s="176" t="s">
        <v>6875</v>
      </c>
      <c r="J2750" s="176" t="s">
        <v>6875</v>
      </c>
      <c r="K2750" s="176" t="s">
        <v>6875</v>
      </c>
      <c r="L2750" s="176" t="s">
        <v>857</v>
      </c>
    </row>
    <row r="2751" spans="1:12" ht="33.75" x14ac:dyDescent="0.25">
      <c r="A2751" s="177" t="s">
        <v>19330</v>
      </c>
      <c r="B2751" s="177" t="s">
        <v>19327</v>
      </c>
      <c r="C2751" s="177" t="s">
        <v>19328</v>
      </c>
      <c r="D2751" s="177" t="s">
        <v>19329</v>
      </c>
      <c r="E2751" s="177" t="s">
        <v>8178</v>
      </c>
      <c r="F2751" s="177" t="s">
        <v>8179</v>
      </c>
      <c r="G2751" s="177" t="s">
        <v>7028</v>
      </c>
      <c r="H2751" s="177" t="s">
        <v>8179</v>
      </c>
      <c r="I2751" s="177" t="s">
        <v>6875</v>
      </c>
      <c r="J2751" s="177" t="s">
        <v>6875</v>
      </c>
      <c r="K2751" s="177" t="s">
        <v>6875</v>
      </c>
      <c r="L2751" s="177" t="s">
        <v>857</v>
      </c>
    </row>
    <row r="2752" spans="1:12" ht="56.25" x14ac:dyDescent="0.25">
      <c r="A2752" s="176" t="s">
        <v>19334</v>
      </c>
      <c r="B2752" s="176" t="s">
        <v>19331</v>
      </c>
      <c r="C2752" s="176" t="s">
        <v>19332</v>
      </c>
      <c r="D2752" s="176" t="s">
        <v>19333</v>
      </c>
      <c r="E2752" s="176" t="s">
        <v>7265</v>
      </c>
      <c r="F2752" s="176" t="s">
        <v>7266</v>
      </c>
      <c r="G2752" s="176" t="s">
        <v>7267</v>
      </c>
      <c r="H2752" s="176" t="s">
        <v>7268</v>
      </c>
      <c r="I2752" s="176" t="s">
        <v>6875</v>
      </c>
      <c r="J2752" s="176" t="s">
        <v>6875</v>
      </c>
      <c r="K2752" s="176" t="s">
        <v>6875</v>
      </c>
      <c r="L2752" s="176" t="s">
        <v>857</v>
      </c>
    </row>
    <row r="2753" spans="1:12" ht="45" x14ac:dyDescent="0.25">
      <c r="A2753" s="177" t="s">
        <v>19338</v>
      </c>
      <c r="B2753" s="177" t="s">
        <v>19335</v>
      </c>
      <c r="C2753" s="177" t="s">
        <v>19336</v>
      </c>
      <c r="D2753" s="177" t="s">
        <v>19337</v>
      </c>
      <c r="E2753" s="177" t="s">
        <v>17325</v>
      </c>
      <c r="F2753" s="177" t="s">
        <v>17326</v>
      </c>
      <c r="G2753" s="177" t="s">
        <v>7324</v>
      </c>
      <c r="H2753" s="177" t="s">
        <v>17326</v>
      </c>
      <c r="I2753" s="177" t="s">
        <v>6875</v>
      </c>
      <c r="J2753" s="177" t="s">
        <v>6875</v>
      </c>
      <c r="K2753" s="177" t="s">
        <v>6875</v>
      </c>
      <c r="L2753" s="177" t="s">
        <v>857</v>
      </c>
    </row>
    <row r="2754" spans="1:12" ht="56.25" x14ac:dyDescent="0.25">
      <c r="A2754" s="176" t="s">
        <v>19342</v>
      </c>
      <c r="B2754" s="176" t="s">
        <v>19339</v>
      </c>
      <c r="C2754" s="176" t="s">
        <v>19340</v>
      </c>
      <c r="D2754" s="176" t="s">
        <v>19341</v>
      </c>
      <c r="E2754" s="176" t="s">
        <v>19343</v>
      </c>
      <c r="F2754" s="176" t="s">
        <v>19344</v>
      </c>
      <c r="G2754" s="176" t="s">
        <v>7035</v>
      </c>
      <c r="H2754" s="176" t="s">
        <v>19344</v>
      </c>
      <c r="I2754" s="176" t="s">
        <v>6875</v>
      </c>
      <c r="J2754" s="176" t="s">
        <v>6875</v>
      </c>
      <c r="K2754" s="176" t="s">
        <v>6875</v>
      </c>
      <c r="L2754" s="176" t="s">
        <v>857</v>
      </c>
    </row>
    <row r="2755" spans="1:12" ht="33.75" x14ac:dyDescent="0.25">
      <c r="A2755" s="177" t="s">
        <v>19348</v>
      </c>
      <c r="B2755" s="177" t="s">
        <v>19345</v>
      </c>
      <c r="C2755" s="177" t="s">
        <v>19346</v>
      </c>
      <c r="D2755" s="177" t="s">
        <v>19347</v>
      </c>
      <c r="E2755" s="177" t="s">
        <v>8209</v>
      </c>
      <c r="F2755" s="177" t="s">
        <v>8210</v>
      </c>
      <c r="G2755" s="177" t="s">
        <v>7028</v>
      </c>
      <c r="H2755" s="177" t="s">
        <v>8210</v>
      </c>
      <c r="I2755" s="177" t="s">
        <v>6875</v>
      </c>
      <c r="J2755" s="177" t="s">
        <v>6875</v>
      </c>
      <c r="K2755" s="177" t="s">
        <v>6875</v>
      </c>
      <c r="L2755" s="177" t="s">
        <v>857</v>
      </c>
    </row>
    <row r="2756" spans="1:12" ht="45" x14ac:dyDescent="0.25">
      <c r="A2756" s="176" t="s">
        <v>19352</v>
      </c>
      <c r="B2756" s="176" t="s">
        <v>19349</v>
      </c>
      <c r="C2756" s="176" t="s">
        <v>19350</v>
      </c>
      <c r="D2756" s="176" t="s">
        <v>19351</v>
      </c>
      <c r="E2756" s="176" t="s">
        <v>12905</v>
      </c>
      <c r="F2756" s="176" t="s">
        <v>12906</v>
      </c>
      <c r="G2756" s="176" t="s">
        <v>7154</v>
      </c>
      <c r="H2756" s="176" t="s">
        <v>12906</v>
      </c>
      <c r="I2756" s="176" t="s">
        <v>6875</v>
      </c>
      <c r="J2756" s="176" t="s">
        <v>6875</v>
      </c>
      <c r="K2756" s="176" t="s">
        <v>6875</v>
      </c>
      <c r="L2756" s="176" t="s">
        <v>857</v>
      </c>
    </row>
    <row r="2757" spans="1:12" ht="33.75" x14ac:dyDescent="0.25">
      <c r="A2757" s="177" t="s">
        <v>19356</v>
      </c>
      <c r="B2757" s="177" t="s">
        <v>19353</v>
      </c>
      <c r="C2757" s="177" t="s">
        <v>19354</v>
      </c>
      <c r="D2757" s="177" t="s">
        <v>19355</v>
      </c>
      <c r="E2757" s="177" t="s">
        <v>9468</v>
      </c>
      <c r="F2757" s="177" t="s">
        <v>9469</v>
      </c>
      <c r="G2757" s="177" t="s">
        <v>6994</v>
      </c>
      <c r="H2757" s="177" t="s">
        <v>9469</v>
      </c>
      <c r="I2757" s="177" t="s">
        <v>6875</v>
      </c>
      <c r="J2757" s="177" t="s">
        <v>6875</v>
      </c>
      <c r="K2757" s="177" t="s">
        <v>6875</v>
      </c>
      <c r="L2757" s="177" t="s">
        <v>857</v>
      </c>
    </row>
    <row r="2758" spans="1:12" ht="33.75" x14ac:dyDescent="0.25">
      <c r="A2758" s="176" t="s">
        <v>19360</v>
      </c>
      <c r="B2758" s="176" t="s">
        <v>19357</v>
      </c>
      <c r="C2758" s="176" t="s">
        <v>19358</v>
      </c>
      <c r="D2758" s="176" t="s">
        <v>19359</v>
      </c>
      <c r="E2758" s="176" t="s">
        <v>9839</v>
      </c>
      <c r="F2758" s="176" t="s">
        <v>9840</v>
      </c>
      <c r="G2758" s="176" t="s">
        <v>8091</v>
      </c>
      <c r="H2758" s="176" t="s">
        <v>9840</v>
      </c>
      <c r="I2758" s="176" t="s">
        <v>6875</v>
      </c>
      <c r="J2758" s="176" t="s">
        <v>6875</v>
      </c>
      <c r="K2758" s="176" t="s">
        <v>6875</v>
      </c>
      <c r="L2758" s="176" t="s">
        <v>857</v>
      </c>
    </row>
    <row r="2759" spans="1:12" ht="33.75" x14ac:dyDescent="0.25">
      <c r="A2759" s="177" t="s">
        <v>19364</v>
      </c>
      <c r="B2759" s="177" t="s">
        <v>19361</v>
      </c>
      <c r="C2759" s="177" t="s">
        <v>19362</v>
      </c>
      <c r="D2759" s="177" t="s">
        <v>19363</v>
      </c>
      <c r="E2759" s="177" t="s">
        <v>9839</v>
      </c>
      <c r="F2759" s="177" t="s">
        <v>9840</v>
      </c>
      <c r="G2759" s="177" t="s">
        <v>8091</v>
      </c>
      <c r="H2759" s="177" t="s">
        <v>9840</v>
      </c>
      <c r="I2759" s="177" t="s">
        <v>6875</v>
      </c>
      <c r="J2759" s="177" t="s">
        <v>6875</v>
      </c>
      <c r="K2759" s="177" t="s">
        <v>6875</v>
      </c>
      <c r="L2759" s="177" t="s">
        <v>857</v>
      </c>
    </row>
    <row r="2760" spans="1:12" ht="56.25" x14ac:dyDescent="0.25">
      <c r="A2760" s="176" t="s">
        <v>19368</v>
      </c>
      <c r="B2760" s="176" t="s">
        <v>19365</v>
      </c>
      <c r="C2760" s="176" t="s">
        <v>19366</v>
      </c>
      <c r="D2760" s="176" t="s">
        <v>19367</v>
      </c>
      <c r="E2760" s="176" t="s">
        <v>8921</v>
      </c>
      <c r="F2760" s="176" t="s">
        <v>8922</v>
      </c>
      <c r="G2760" s="176" t="s">
        <v>6875</v>
      </c>
      <c r="H2760" s="176" t="s">
        <v>8922</v>
      </c>
      <c r="I2760" s="176" t="s">
        <v>6875</v>
      </c>
      <c r="J2760" s="176" t="s">
        <v>6875</v>
      </c>
      <c r="K2760" s="176" t="s">
        <v>6875</v>
      </c>
      <c r="L2760" s="176" t="s">
        <v>857</v>
      </c>
    </row>
    <row r="2761" spans="1:12" ht="78.75" x14ac:dyDescent="0.25">
      <c r="A2761" s="177" t="s">
        <v>19372</v>
      </c>
      <c r="B2761" s="177" t="s">
        <v>19369</v>
      </c>
      <c r="C2761" s="177" t="s">
        <v>19370</v>
      </c>
      <c r="D2761" s="177" t="s">
        <v>19371</v>
      </c>
      <c r="E2761" s="177" t="s">
        <v>8957</v>
      </c>
      <c r="F2761" s="177" t="s">
        <v>8958</v>
      </c>
      <c r="G2761" s="177" t="s">
        <v>7618</v>
      </c>
      <c r="H2761" s="177" t="s">
        <v>8959</v>
      </c>
      <c r="I2761" s="177" t="s">
        <v>6875</v>
      </c>
      <c r="J2761" s="177" t="s">
        <v>6875</v>
      </c>
      <c r="K2761" s="177" t="s">
        <v>6875</v>
      </c>
      <c r="L2761" s="177" t="s">
        <v>857</v>
      </c>
    </row>
    <row r="2762" spans="1:12" ht="67.5" x14ac:dyDescent="0.25">
      <c r="A2762" s="176" t="s">
        <v>19376</v>
      </c>
      <c r="B2762" s="176" t="s">
        <v>19373</v>
      </c>
      <c r="C2762" s="176" t="s">
        <v>19374</v>
      </c>
      <c r="D2762" s="176" t="s">
        <v>19375</v>
      </c>
      <c r="E2762" s="176" t="s">
        <v>17017</v>
      </c>
      <c r="F2762" s="176" t="s">
        <v>17018</v>
      </c>
      <c r="G2762" s="176" t="s">
        <v>7771</v>
      </c>
      <c r="H2762" s="176" t="s">
        <v>17019</v>
      </c>
      <c r="I2762" s="176" t="s">
        <v>6875</v>
      </c>
      <c r="J2762" s="176" t="s">
        <v>6875</v>
      </c>
      <c r="K2762" s="176" t="s">
        <v>6875</v>
      </c>
      <c r="L2762" s="176" t="s">
        <v>857</v>
      </c>
    </row>
    <row r="2763" spans="1:12" ht="78.75" x14ac:dyDescent="0.25">
      <c r="A2763" s="177" t="s">
        <v>19380</v>
      </c>
      <c r="B2763" s="177" t="s">
        <v>19377</v>
      </c>
      <c r="C2763" s="177" t="s">
        <v>19378</v>
      </c>
      <c r="D2763" s="177" t="s">
        <v>19379</v>
      </c>
      <c r="E2763" s="177" t="s">
        <v>19381</v>
      </c>
      <c r="F2763" s="177" t="s">
        <v>19382</v>
      </c>
      <c r="G2763" s="177" t="s">
        <v>7771</v>
      </c>
      <c r="H2763" s="177" t="s">
        <v>19382</v>
      </c>
      <c r="I2763" s="177" t="s">
        <v>6875</v>
      </c>
      <c r="J2763" s="177" t="s">
        <v>6875</v>
      </c>
      <c r="K2763" s="177" t="s">
        <v>6875</v>
      </c>
      <c r="L2763" s="177" t="s">
        <v>857</v>
      </c>
    </row>
    <row r="2764" spans="1:12" ht="33.75" x14ac:dyDescent="0.25">
      <c r="A2764" s="176" t="s">
        <v>19386</v>
      </c>
      <c r="B2764" s="176" t="s">
        <v>19383</v>
      </c>
      <c r="C2764" s="176" t="s">
        <v>19384</v>
      </c>
      <c r="D2764" s="176" t="s">
        <v>19385</v>
      </c>
      <c r="E2764" s="176" t="s">
        <v>7589</v>
      </c>
      <c r="F2764" s="176" t="s">
        <v>7590</v>
      </c>
      <c r="G2764" s="176" t="s">
        <v>7591</v>
      </c>
      <c r="H2764" s="176" t="s">
        <v>7590</v>
      </c>
      <c r="I2764" s="176" t="s">
        <v>6875</v>
      </c>
      <c r="J2764" s="176" t="s">
        <v>6875</v>
      </c>
      <c r="K2764" s="176" t="s">
        <v>6875</v>
      </c>
      <c r="L2764" s="176" t="s">
        <v>857</v>
      </c>
    </row>
    <row r="2765" spans="1:12" ht="56.25" x14ac:dyDescent="0.25">
      <c r="A2765" s="177" t="s">
        <v>19390</v>
      </c>
      <c r="B2765" s="177" t="s">
        <v>19387</v>
      </c>
      <c r="C2765" s="177" t="s">
        <v>19388</v>
      </c>
      <c r="D2765" s="177" t="s">
        <v>19389</v>
      </c>
      <c r="E2765" s="177" t="s">
        <v>7201</v>
      </c>
      <c r="F2765" s="177" t="s">
        <v>7202</v>
      </c>
      <c r="G2765" s="177" t="s">
        <v>6994</v>
      </c>
      <c r="H2765" s="177" t="s">
        <v>7203</v>
      </c>
      <c r="I2765" s="177" t="s">
        <v>6875</v>
      </c>
      <c r="J2765" s="177" t="s">
        <v>6875</v>
      </c>
      <c r="K2765" s="177" t="s">
        <v>6875</v>
      </c>
      <c r="L2765" s="177" t="s">
        <v>857</v>
      </c>
    </row>
    <row r="2766" spans="1:12" ht="33.75" x14ac:dyDescent="0.25">
      <c r="A2766" s="176" t="s">
        <v>19394</v>
      </c>
      <c r="B2766" s="176" t="s">
        <v>19391</v>
      </c>
      <c r="C2766" s="176" t="s">
        <v>19392</v>
      </c>
      <c r="D2766" s="176" t="s">
        <v>19393</v>
      </c>
      <c r="E2766" s="176" t="s">
        <v>9891</v>
      </c>
      <c r="F2766" s="176" t="s">
        <v>9892</v>
      </c>
      <c r="G2766" s="176" t="s">
        <v>7324</v>
      </c>
      <c r="H2766" s="176" t="s">
        <v>9892</v>
      </c>
      <c r="I2766" s="176" t="s">
        <v>6875</v>
      </c>
      <c r="J2766" s="176" t="s">
        <v>6875</v>
      </c>
      <c r="K2766" s="176" t="s">
        <v>6875</v>
      </c>
      <c r="L2766" s="176" t="s">
        <v>857</v>
      </c>
    </row>
    <row r="2767" spans="1:12" ht="33.75" x14ac:dyDescent="0.25">
      <c r="A2767" s="177" t="s">
        <v>19398</v>
      </c>
      <c r="B2767" s="177" t="s">
        <v>19395</v>
      </c>
      <c r="C2767" s="177" t="s">
        <v>19396</v>
      </c>
      <c r="D2767" s="177" t="s">
        <v>19397</v>
      </c>
      <c r="E2767" s="177" t="s">
        <v>8209</v>
      </c>
      <c r="F2767" s="177" t="s">
        <v>8210</v>
      </c>
      <c r="G2767" s="177" t="s">
        <v>7028</v>
      </c>
      <c r="H2767" s="177" t="s">
        <v>8210</v>
      </c>
      <c r="I2767" s="177" t="s">
        <v>6875</v>
      </c>
      <c r="J2767" s="177" t="s">
        <v>6875</v>
      </c>
      <c r="K2767" s="177" t="s">
        <v>6875</v>
      </c>
      <c r="L2767" s="177" t="s">
        <v>857</v>
      </c>
    </row>
    <row r="2768" spans="1:12" ht="67.5" x14ac:dyDescent="0.25">
      <c r="A2768" s="176" t="s">
        <v>19402</v>
      </c>
      <c r="B2768" s="176" t="s">
        <v>19399</v>
      </c>
      <c r="C2768" s="176" t="s">
        <v>19400</v>
      </c>
      <c r="D2768" s="176" t="s">
        <v>19401</v>
      </c>
      <c r="E2768" s="176" t="s">
        <v>9677</v>
      </c>
      <c r="F2768" s="176" t="s">
        <v>9678</v>
      </c>
      <c r="G2768" s="176" t="s">
        <v>7154</v>
      </c>
      <c r="H2768" s="176" t="s">
        <v>9678</v>
      </c>
      <c r="I2768" s="176" t="s">
        <v>6875</v>
      </c>
      <c r="J2768" s="176" t="s">
        <v>6875</v>
      </c>
      <c r="K2768" s="176" t="s">
        <v>6875</v>
      </c>
      <c r="L2768" s="176" t="s">
        <v>857</v>
      </c>
    </row>
    <row r="2769" spans="1:12" ht="78.75" x14ac:dyDescent="0.25">
      <c r="A2769" s="177" t="s">
        <v>19406</v>
      </c>
      <c r="B2769" s="177" t="s">
        <v>19403</v>
      </c>
      <c r="C2769" s="177" t="s">
        <v>19404</v>
      </c>
      <c r="D2769" s="177" t="s">
        <v>19405</v>
      </c>
      <c r="E2769" s="177" t="s">
        <v>18818</v>
      </c>
      <c r="F2769" s="177" t="s">
        <v>18819</v>
      </c>
      <c r="G2769" s="177" t="s">
        <v>7154</v>
      </c>
      <c r="H2769" s="177" t="s">
        <v>18820</v>
      </c>
      <c r="I2769" s="177" t="s">
        <v>6875</v>
      </c>
      <c r="J2769" s="177" t="s">
        <v>6875</v>
      </c>
      <c r="K2769" s="177" t="s">
        <v>6875</v>
      </c>
      <c r="L2769" s="177" t="s">
        <v>857</v>
      </c>
    </row>
    <row r="2770" spans="1:12" ht="78.75" x14ac:dyDescent="0.25">
      <c r="A2770" s="176" t="s">
        <v>19410</v>
      </c>
      <c r="B2770" s="176" t="s">
        <v>19407</v>
      </c>
      <c r="C2770" s="176" t="s">
        <v>19408</v>
      </c>
      <c r="D2770" s="176" t="s">
        <v>19409</v>
      </c>
      <c r="E2770" s="176" t="s">
        <v>10269</v>
      </c>
      <c r="F2770" s="176" t="s">
        <v>10270</v>
      </c>
      <c r="G2770" s="176" t="s">
        <v>7154</v>
      </c>
      <c r="H2770" s="176" t="s">
        <v>10271</v>
      </c>
      <c r="I2770" s="176" t="s">
        <v>6875</v>
      </c>
      <c r="J2770" s="176" t="s">
        <v>6875</v>
      </c>
      <c r="K2770" s="176" t="s">
        <v>6875</v>
      </c>
      <c r="L2770" s="176" t="s">
        <v>857</v>
      </c>
    </row>
    <row r="2771" spans="1:12" ht="67.5" x14ac:dyDescent="0.25">
      <c r="A2771" s="177" t="s">
        <v>19414</v>
      </c>
      <c r="B2771" s="177" t="s">
        <v>19411</v>
      </c>
      <c r="C2771" s="177" t="s">
        <v>19412</v>
      </c>
      <c r="D2771" s="177" t="s">
        <v>19413</v>
      </c>
      <c r="E2771" s="177" t="s">
        <v>19415</v>
      </c>
      <c r="F2771" s="177" t="s">
        <v>19416</v>
      </c>
      <c r="G2771" s="177" t="s">
        <v>7154</v>
      </c>
      <c r="H2771" s="177" t="s">
        <v>19417</v>
      </c>
      <c r="I2771" s="177" t="s">
        <v>6875</v>
      </c>
      <c r="J2771" s="177" t="s">
        <v>6875</v>
      </c>
      <c r="K2771" s="177" t="s">
        <v>6875</v>
      </c>
      <c r="L2771" s="177" t="s">
        <v>857</v>
      </c>
    </row>
    <row r="2772" spans="1:12" ht="90" x14ac:dyDescent="0.25">
      <c r="A2772" s="176" t="s">
        <v>19421</v>
      </c>
      <c r="B2772" s="176" t="s">
        <v>19418</v>
      </c>
      <c r="C2772" s="176" t="s">
        <v>19419</v>
      </c>
      <c r="D2772" s="176" t="s">
        <v>19420</v>
      </c>
      <c r="E2772" s="176" t="s">
        <v>19422</v>
      </c>
      <c r="F2772" s="176" t="s">
        <v>19423</v>
      </c>
      <c r="G2772" s="176" t="s">
        <v>6929</v>
      </c>
      <c r="H2772" s="176" t="s">
        <v>19424</v>
      </c>
      <c r="I2772" s="176" t="s">
        <v>6875</v>
      </c>
      <c r="J2772" s="176" t="s">
        <v>6875</v>
      </c>
      <c r="K2772" s="176" t="s">
        <v>6875</v>
      </c>
      <c r="L2772" s="176" t="s">
        <v>857</v>
      </c>
    </row>
    <row r="2773" spans="1:12" ht="67.5" x14ac:dyDescent="0.25">
      <c r="A2773" s="177" t="s">
        <v>19428</v>
      </c>
      <c r="B2773" s="177" t="s">
        <v>19425</v>
      </c>
      <c r="C2773" s="177" t="s">
        <v>19426</v>
      </c>
      <c r="D2773" s="177" t="s">
        <v>19427</v>
      </c>
      <c r="E2773" s="177" t="s">
        <v>7687</v>
      </c>
      <c r="F2773" s="177" t="s">
        <v>7688</v>
      </c>
      <c r="G2773" s="177" t="s">
        <v>6929</v>
      </c>
      <c r="H2773" s="177" t="s">
        <v>7688</v>
      </c>
      <c r="I2773" s="177" t="s">
        <v>6875</v>
      </c>
      <c r="J2773" s="177" t="s">
        <v>6875</v>
      </c>
      <c r="K2773" s="177" t="s">
        <v>6875</v>
      </c>
      <c r="L2773" s="177" t="s">
        <v>857</v>
      </c>
    </row>
    <row r="2774" spans="1:12" ht="45" x14ac:dyDescent="0.25">
      <c r="A2774" s="176" t="s">
        <v>19432</v>
      </c>
      <c r="B2774" s="176" t="s">
        <v>19429</v>
      </c>
      <c r="C2774" s="176" t="s">
        <v>19430</v>
      </c>
      <c r="D2774" s="176" t="s">
        <v>19431</v>
      </c>
      <c r="E2774" s="176" t="s">
        <v>18714</v>
      </c>
      <c r="F2774" s="176" t="s">
        <v>18627</v>
      </c>
      <c r="G2774" s="176" t="s">
        <v>7210</v>
      </c>
      <c r="H2774" s="176" t="s">
        <v>18627</v>
      </c>
      <c r="I2774" s="176" t="s">
        <v>6875</v>
      </c>
      <c r="J2774" s="176" t="s">
        <v>6875</v>
      </c>
      <c r="K2774" s="176" t="s">
        <v>6875</v>
      </c>
      <c r="L2774" s="176" t="s">
        <v>857</v>
      </c>
    </row>
    <row r="2775" spans="1:12" ht="90" x14ac:dyDescent="0.25">
      <c r="A2775" s="177" t="s">
        <v>5993</v>
      </c>
      <c r="B2775" s="177" t="s">
        <v>19433</v>
      </c>
      <c r="C2775" s="177" t="s">
        <v>19434</v>
      </c>
      <c r="D2775" s="177" t="s">
        <v>6238</v>
      </c>
      <c r="E2775" s="177" t="s">
        <v>19435</v>
      </c>
      <c r="F2775" s="177" t="s">
        <v>19436</v>
      </c>
      <c r="G2775" s="177" t="s">
        <v>6929</v>
      </c>
      <c r="H2775" s="177" t="s">
        <v>19436</v>
      </c>
      <c r="I2775" s="177" t="s">
        <v>6875</v>
      </c>
      <c r="J2775" s="177" t="s">
        <v>6875</v>
      </c>
      <c r="K2775" s="177" t="s">
        <v>6875</v>
      </c>
      <c r="L2775" s="177" t="s">
        <v>857</v>
      </c>
    </row>
    <row r="2776" spans="1:12" ht="67.5" x14ac:dyDescent="0.25">
      <c r="A2776" s="176" t="s">
        <v>19440</v>
      </c>
      <c r="B2776" s="176" t="s">
        <v>19437</v>
      </c>
      <c r="C2776" s="176" t="s">
        <v>19438</v>
      </c>
      <c r="D2776" s="176" t="s">
        <v>19439</v>
      </c>
      <c r="E2776" s="176" t="s">
        <v>19441</v>
      </c>
      <c r="F2776" s="176" t="s">
        <v>19442</v>
      </c>
      <c r="G2776" s="176" t="s">
        <v>7210</v>
      </c>
      <c r="H2776" s="176" t="s">
        <v>19442</v>
      </c>
      <c r="I2776" s="176" t="s">
        <v>6875</v>
      </c>
      <c r="J2776" s="176" t="s">
        <v>6875</v>
      </c>
      <c r="K2776" s="176" t="s">
        <v>6875</v>
      </c>
      <c r="L2776" s="176" t="s">
        <v>857</v>
      </c>
    </row>
    <row r="2777" spans="1:12" ht="45" x14ac:dyDescent="0.25">
      <c r="A2777" s="177" t="s">
        <v>5992</v>
      </c>
      <c r="B2777" s="177" t="s">
        <v>19443</v>
      </c>
      <c r="C2777" s="177" t="s">
        <v>19444</v>
      </c>
      <c r="D2777" s="177" t="s">
        <v>6236</v>
      </c>
      <c r="E2777" s="177" t="s">
        <v>11104</v>
      </c>
      <c r="F2777" s="177" t="s">
        <v>11105</v>
      </c>
      <c r="G2777" s="177" t="s">
        <v>8186</v>
      </c>
      <c r="H2777" s="177" t="s">
        <v>11106</v>
      </c>
      <c r="I2777" s="177" t="s">
        <v>6875</v>
      </c>
      <c r="J2777" s="177" t="s">
        <v>6875</v>
      </c>
      <c r="K2777" s="177" t="s">
        <v>6875</v>
      </c>
      <c r="L2777" s="177" t="s">
        <v>857</v>
      </c>
    </row>
    <row r="2778" spans="1:12" ht="90" x14ac:dyDescent="0.25">
      <c r="A2778" s="176" t="s">
        <v>19448</v>
      </c>
      <c r="B2778" s="176" t="s">
        <v>19445</v>
      </c>
      <c r="C2778" s="176" t="s">
        <v>19446</v>
      </c>
      <c r="D2778" s="176" t="s">
        <v>19447</v>
      </c>
      <c r="E2778" s="176" t="s">
        <v>19449</v>
      </c>
      <c r="F2778" s="176" t="s">
        <v>19450</v>
      </c>
      <c r="G2778" s="176" t="s">
        <v>8905</v>
      </c>
      <c r="H2778" s="176" t="s">
        <v>19451</v>
      </c>
      <c r="I2778" s="176" t="s">
        <v>6875</v>
      </c>
      <c r="J2778" s="176" t="s">
        <v>6875</v>
      </c>
      <c r="K2778" s="176" t="s">
        <v>6875</v>
      </c>
      <c r="L2778" s="176" t="s">
        <v>857</v>
      </c>
    </row>
    <row r="2779" spans="1:12" ht="90" x14ac:dyDescent="0.25">
      <c r="A2779" s="177" t="s">
        <v>1083</v>
      </c>
      <c r="B2779" s="177" t="s">
        <v>19452</v>
      </c>
      <c r="C2779" s="177" t="s">
        <v>19453</v>
      </c>
      <c r="D2779" s="177" t="s">
        <v>19454</v>
      </c>
      <c r="E2779" s="177" t="s">
        <v>19455</v>
      </c>
      <c r="F2779" s="177" t="s">
        <v>19456</v>
      </c>
      <c r="G2779" s="177" t="s">
        <v>7028</v>
      </c>
      <c r="H2779" s="177" t="s">
        <v>19456</v>
      </c>
      <c r="I2779" s="177" t="s">
        <v>6875</v>
      </c>
      <c r="J2779" s="177" t="s">
        <v>6875</v>
      </c>
      <c r="K2779" s="177" t="s">
        <v>6875</v>
      </c>
      <c r="L2779" s="177" t="s">
        <v>6917</v>
      </c>
    </row>
    <row r="2780" spans="1:12" ht="78.75" x14ac:dyDescent="0.25">
      <c r="A2780" s="176" t="s">
        <v>6061</v>
      </c>
      <c r="B2780" s="176" t="s">
        <v>19457</v>
      </c>
      <c r="C2780" s="176" t="s">
        <v>19458</v>
      </c>
      <c r="D2780" s="176" t="s">
        <v>6307</v>
      </c>
      <c r="E2780" s="176" t="s">
        <v>19459</v>
      </c>
      <c r="F2780" s="176" t="s">
        <v>19460</v>
      </c>
      <c r="G2780" s="176" t="s">
        <v>7771</v>
      </c>
      <c r="H2780" s="176" t="s">
        <v>19461</v>
      </c>
      <c r="I2780" s="176" t="s">
        <v>6875</v>
      </c>
      <c r="J2780" s="176" t="s">
        <v>6875</v>
      </c>
      <c r="K2780" s="176" t="s">
        <v>6875</v>
      </c>
      <c r="L2780" s="176" t="s">
        <v>857</v>
      </c>
    </row>
    <row r="2781" spans="1:12" ht="67.5" x14ac:dyDescent="0.25">
      <c r="A2781" s="177" t="s">
        <v>6061</v>
      </c>
      <c r="B2781" s="177" t="s">
        <v>19462</v>
      </c>
      <c r="C2781" s="177" t="s">
        <v>19463</v>
      </c>
      <c r="D2781" s="177" t="s">
        <v>6307</v>
      </c>
      <c r="E2781" s="177" t="s">
        <v>19464</v>
      </c>
      <c r="F2781" s="177" t="s">
        <v>19465</v>
      </c>
      <c r="G2781" s="177" t="s">
        <v>7771</v>
      </c>
      <c r="H2781" s="177" t="s">
        <v>19466</v>
      </c>
      <c r="I2781" s="177" t="s">
        <v>6875</v>
      </c>
      <c r="J2781" s="177" t="s">
        <v>6875</v>
      </c>
      <c r="K2781" s="177" t="s">
        <v>6875</v>
      </c>
      <c r="L2781" s="177" t="s">
        <v>857</v>
      </c>
    </row>
    <row r="2782" spans="1:12" ht="45" x14ac:dyDescent="0.25">
      <c r="A2782" s="176" t="s">
        <v>19469</v>
      </c>
      <c r="B2782" s="176" t="s">
        <v>19467</v>
      </c>
      <c r="C2782" s="176" t="s">
        <v>19468</v>
      </c>
      <c r="D2782" s="176" t="s">
        <v>6875</v>
      </c>
      <c r="E2782" s="176" t="s">
        <v>10622</v>
      </c>
      <c r="F2782" s="176" t="s">
        <v>10623</v>
      </c>
      <c r="G2782" s="176" t="s">
        <v>7324</v>
      </c>
      <c r="H2782" s="176" t="s">
        <v>10624</v>
      </c>
      <c r="I2782" s="176" t="s">
        <v>6875</v>
      </c>
      <c r="J2782" s="176" t="s">
        <v>6875</v>
      </c>
      <c r="K2782" s="176" t="s">
        <v>6875</v>
      </c>
      <c r="L2782" s="176" t="s">
        <v>857</v>
      </c>
    </row>
    <row r="2783" spans="1:12" ht="78.75" x14ac:dyDescent="0.25">
      <c r="A2783" s="177" t="s">
        <v>19473</v>
      </c>
      <c r="B2783" s="177" t="s">
        <v>19470</v>
      </c>
      <c r="C2783" s="177" t="s">
        <v>19471</v>
      </c>
      <c r="D2783" s="177" t="s">
        <v>19472</v>
      </c>
      <c r="E2783" s="177" t="s">
        <v>19474</v>
      </c>
      <c r="F2783" s="177" t="s">
        <v>19475</v>
      </c>
      <c r="G2783" s="177" t="s">
        <v>7577</v>
      </c>
      <c r="H2783" s="177" t="s">
        <v>19475</v>
      </c>
      <c r="I2783" s="177" t="s">
        <v>6875</v>
      </c>
      <c r="J2783" s="177" t="s">
        <v>6875</v>
      </c>
      <c r="K2783" s="177" t="s">
        <v>6875</v>
      </c>
      <c r="L2783" s="177" t="s">
        <v>857</v>
      </c>
    </row>
    <row r="2784" spans="1:12" ht="45" x14ac:dyDescent="0.25">
      <c r="A2784" s="176" t="s">
        <v>1083</v>
      </c>
      <c r="B2784" s="176" t="s">
        <v>19476</v>
      </c>
      <c r="C2784" s="176" t="s">
        <v>19477</v>
      </c>
      <c r="D2784" s="176" t="s">
        <v>19478</v>
      </c>
      <c r="E2784" s="176" t="s">
        <v>7457</v>
      </c>
      <c r="F2784" s="176" t="s">
        <v>7458</v>
      </c>
      <c r="G2784" s="176" t="s">
        <v>6994</v>
      </c>
      <c r="H2784" s="176" t="s">
        <v>7458</v>
      </c>
      <c r="I2784" s="176" t="s">
        <v>6875</v>
      </c>
      <c r="J2784" s="176" t="s">
        <v>6875</v>
      </c>
      <c r="K2784" s="176" t="s">
        <v>6875</v>
      </c>
      <c r="L2784" s="176" t="s">
        <v>6917</v>
      </c>
    </row>
    <row r="2785" spans="1:12" ht="33.75" x14ac:dyDescent="0.25">
      <c r="A2785" s="177" t="s">
        <v>6009</v>
      </c>
      <c r="B2785" s="177" t="s">
        <v>19479</v>
      </c>
      <c r="C2785" s="177" t="s">
        <v>19480</v>
      </c>
      <c r="D2785" s="177" t="s">
        <v>6255</v>
      </c>
      <c r="E2785" s="177" t="s">
        <v>17669</v>
      </c>
      <c r="F2785" s="177" t="s">
        <v>17670</v>
      </c>
      <c r="G2785" s="177" t="s">
        <v>8074</v>
      </c>
      <c r="H2785" s="177" t="s">
        <v>17670</v>
      </c>
      <c r="I2785" s="177" t="s">
        <v>6875</v>
      </c>
      <c r="J2785" s="177" t="s">
        <v>6875</v>
      </c>
      <c r="K2785" s="177" t="s">
        <v>6875</v>
      </c>
      <c r="L2785" s="177" t="s">
        <v>857</v>
      </c>
    </row>
    <row r="2786" spans="1:12" ht="67.5" x14ac:dyDescent="0.25">
      <c r="A2786" s="176" t="s">
        <v>19484</v>
      </c>
      <c r="B2786" s="176" t="s">
        <v>19481</v>
      </c>
      <c r="C2786" s="176" t="s">
        <v>19482</v>
      </c>
      <c r="D2786" s="176" t="s">
        <v>19483</v>
      </c>
      <c r="E2786" s="176" t="s">
        <v>19485</v>
      </c>
      <c r="F2786" s="176" t="s">
        <v>19486</v>
      </c>
      <c r="G2786" s="176" t="s">
        <v>6923</v>
      </c>
      <c r="H2786" s="176" t="s">
        <v>19486</v>
      </c>
      <c r="I2786" s="176" t="s">
        <v>6875</v>
      </c>
      <c r="J2786" s="176" t="s">
        <v>6875</v>
      </c>
      <c r="K2786" s="176" t="s">
        <v>6875</v>
      </c>
      <c r="L2786" s="176" t="s">
        <v>857</v>
      </c>
    </row>
    <row r="2787" spans="1:12" ht="45" x14ac:dyDescent="0.25">
      <c r="A2787" s="177" t="s">
        <v>19490</v>
      </c>
      <c r="B2787" s="177" t="s">
        <v>19487</v>
      </c>
      <c r="C2787" s="177" t="s">
        <v>19488</v>
      </c>
      <c r="D2787" s="177" t="s">
        <v>19489</v>
      </c>
      <c r="E2787" s="177" t="s">
        <v>8027</v>
      </c>
      <c r="F2787" s="177" t="s">
        <v>8028</v>
      </c>
      <c r="G2787" s="177" t="s">
        <v>6994</v>
      </c>
      <c r="H2787" s="177" t="s">
        <v>8028</v>
      </c>
      <c r="I2787" s="177" t="s">
        <v>6875</v>
      </c>
      <c r="J2787" s="177" t="s">
        <v>6875</v>
      </c>
      <c r="K2787" s="177" t="s">
        <v>6875</v>
      </c>
      <c r="L2787" s="177" t="s">
        <v>857</v>
      </c>
    </row>
    <row r="2788" spans="1:12" ht="78.75" x14ac:dyDescent="0.25">
      <c r="A2788" s="176" t="s">
        <v>19494</v>
      </c>
      <c r="B2788" s="176" t="s">
        <v>19491</v>
      </c>
      <c r="C2788" s="176" t="s">
        <v>19492</v>
      </c>
      <c r="D2788" s="176" t="s">
        <v>19493</v>
      </c>
      <c r="E2788" s="176" t="s">
        <v>12128</v>
      </c>
      <c r="F2788" s="176" t="s">
        <v>19495</v>
      </c>
      <c r="G2788" s="176" t="s">
        <v>6994</v>
      </c>
      <c r="H2788" s="176" t="s">
        <v>19496</v>
      </c>
      <c r="I2788" s="176" t="s">
        <v>6875</v>
      </c>
      <c r="J2788" s="176" t="s">
        <v>6875</v>
      </c>
      <c r="K2788" s="176" t="s">
        <v>6875</v>
      </c>
      <c r="L2788" s="176" t="s">
        <v>857</v>
      </c>
    </row>
    <row r="2789" spans="1:12" ht="56.25" x14ac:dyDescent="0.25">
      <c r="A2789" s="177" t="s">
        <v>19500</v>
      </c>
      <c r="B2789" s="177" t="s">
        <v>19497</v>
      </c>
      <c r="C2789" s="177" t="s">
        <v>19498</v>
      </c>
      <c r="D2789" s="177" t="s">
        <v>19499</v>
      </c>
      <c r="E2789" s="177" t="s">
        <v>10540</v>
      </c>
      <c r="F2789" s="177" t="s">
        <v>10541</v>
      </c>
      <c r="G2789" s="177" t="s">
        <v>7465</v>
      </c>
      <c r="H2789" s="177" t="s">
        <v>10541</v>
      </c>
      <c r="I2789" s="177" t="s">
        <v>6875</v>
      </c>
      <c r="J2789" s="177" t="s">
        <v>6875</v>
      </c>
      <c r="K2789" s="177" t="s">
        <v>6875</v>
      </c>
      <c r="L2789" s="177" t="s">
        <v>857</v>
      </c>
    </row>
    <row r="2790" spans="1:12" ht="33.75" x14ac:dyDescent="0.25">
      <c r="A2790" s="176" t="s">
        <v>19504</v>
      </c>
      <c r="B2790" s="176" t="s">
        <v>19501</v>
      </c>
      <c r="C2790" s="176" t="s">
        <v>19502</v>
      </c>
      <c r="D2790" s="176" t="s">
        <v>19503</v>
      </c>
      <c r="E2790" s="176" t="s">
        <v>7039</v>
      </c>
      <c r="F2790" s="176" t="s">
        <v>7040</v>
      </c>
      <c r="G2790" s="176" t="s">
        <v>6875</v>
      </c>
      <c r="H2790" s="176" t="s">
        <v>7040</v>
      </c>
      <c r="I2790" s="176" t="s">
        <v>6875</v>
      </c>
      <c r="J2790" s="176" t="s">
        <v>6875</v>
      </c>
      <c r="K2790" s="176" t="s">
        <v>6875</v>
      </c>
      <c r="L2790" s="176" t="s">
        <v>857</v>
      </c>
    </row>
    <row r="2791" spans="1:12" ht="33.75" x14ac:dyDescent="0.25">
      <c r="A2791" s="177" t="s">
        <v>19508</v>
      </c>
      <c r="B2791" s="177" t="s">
        <v>19505</v>
      </c>
      <c r="C2791" s="177" t="s">
        <v>19506</v>
      </c>
      <c r="D2791" s="177" t="s">
        <v>19507</v>
      </c>
      <c r="E2791" s="177" t="s">
        <v>8056</v>
      </c>
      <c r="F2791" s="177" t="s">
        <v>8057</v>
      </c>
      <c r="G2791" s="177" t="s">
        <v>6994</v>
      </c>
      <c r="H2791" s="177" t="s">
        <v>8057</v>
      </c>
      <c r="I2791" s="177" t="s">
        <v>6875</v>
      </c>
      <c r="J2791" s="177" t="s">
        <v>6875</v>
      </c>
      <c r="K2791" s="177" t="s">
        <v>6875</v>
      </c>
      <c r="L2791" s="177" t="s">
        <v>857</v>
      </c>
    </row>
    <row r="2792" spans="1:12" ht="33.75" x14ac:dyDescent="0.25">
      <c r="A2792" s="176" t="s">
        <v>19512</v>
      </c>
      <c r="B2792" s="176" t="s">
        <v>19509</v>
      </c>
      <c r="C2792" s="176" t="s">
        <v>19510</v>
      </c>
      <c r="D2792" s="176" t="s">
        <v>19511</v>
      </c>
      <c r="E2792" s="176" t="s">
        <v>8178</v>
      </c>
      <c r="F2792" s="176" t="s">
        <v>8179</v>
      </c>
      <c r="G2792" s="176" t="s">
        <v>7028</v>
      </c>
      <c r="H2792" s="176" t="s">
        <v>8179</v>
      </c>
      <c r="I2792" s="176" t="s">
        <v>6875</v>
      </c>
      <c r="J2792" s="176" t="s">
        <v>6875</v>
      </c>
      <c r="K2792" s="176" t="s">
        <v>6875</v>
      </c>
      <c r="L2792" s="176" t="s">
        <v>6917</v>
      </c>
    </row>
    <row r="2793" spans="1:12" ht="56.25" x14ac:dyDescent="0.25">
      <c r="A2793" s="177" t="s">
        <v>19516</v>
      </c>
      <c r="B2793" s="177" t="s">
        <v>19513</v>
      </c>
      <c r="C2793" s="177" t="s">
        <v>19514</v>
      </c>
      <c r="D2793" s="177" t="s">
        <v>19515</v>
      </c>
      <c r="E2793" s="177" t="s">
        <v>19517</v>
      </c>
      <c r="F2793" s="177" t="s">
        <v>19518</v>
      </c>
      <c r="G2793" s="177" t="s">
        <v>7889</v>
      </c>
      <c r="H2793" s="177" t="s">
        <v>19519</v>
      </c>
      <c r="I2793" s="177" t="s">
        <v>6875</v>
      </c>
      <c r="J2793" s="177" t="s">
        <v>6875</v>
      </c>
      <c r="K2793" s="177" t="s">
        <v>6875</v>
      </c>
      <c r="L2793" s="177" t="s">
        <v>857</v>
      </c>
    </row>
    <row r="2794" spans="1:12" ht="56.25" x14ac:dyDescent="0.25">
      <c r="A2794" s="176" t="s">
        <v>1083</v>
      </c>
      <c r="B2794" s="176" t="s">
        <v>19520</v>
      </c>
      <c r="C2794" s="176" t="s">
        <v>19521</v>
      </c>
      <c r="D2794" s="176" t="s">
        <v>19522</v>
      </c>
      <c r="E2794" s="176" t="s">
        <v>8921</v>
      </c>
      <c r="F2794" s="176" t="s">
        <v>8922</v>
      </c>
      <c r="G2794" s="176" t="s">
        <v>7041</v>
      </c>
      <c r="H2794" s="176" t="s">
        <v>8922</v>
      </c>
      <c r="I2794" s="176" t="s">
        <v>6875</v>
      </c>
      <c r="J2794" s="176" t="s">
        <v>6875</v>
      </c>
      <c r="K2794" s="176" t="s">
        <v>6875</v>
      </c>
      <c r="L2794" s="176" t="s">
        <v>6917</v>
      </c>
    </row>
    <row r="2795" spans="1:12" ht="45" x14ac:dyDescent="0.25">
      <c r="A2795" s="177" t="s">
        <v>19526</v>
      </c>
      <c r="B2795" s="177" t="s">
        <v>19523</v>
      </c>
      <c r="C2795" s="177" t="s">
        <v>19524</v>
      </c>
      <c r="D2795" s="177" t="s">
        <v>19525</v>
      </c>
      <c r="E2795" s="177" t="s">
        <v>12512</v>
      </c>
      <c r="F2795" s="177" t="s">
        <v>12513</v>
      </c>
      <c r="G2795" s="177" t="s">
        <v>7028</v>
      </c>
      <c r="H2795" s="177" t="s">
        <v>12513</v>
      </c>
      <c r="I2795" s="177" t="s">
        <v>6875</v>
      </c>
      <c r="J2795" s="177" t="s">
        <v>6875</v>
      </c>
      <c r="K2795" s="177" t="s">
        <v>6875</v>
      </c>
      <c r="L2795" s="177" t="s">
        <v>6917</v>
      </c>
    </row>
    <row r="2796" spans="1:12" ht="90" x14ac:dyDescent="0.25">
      <c r="A2796" s="176" t="s">
        <v>19530</v>
      </c>
      <c r="B2796" s="176" t="s">
        <v>19527</v>
      </c>
      <c r="C2796" s="176" t="s">
        <v>19528</v>
      </c>
      <c r="D2796" s="176" t="s">
        <v>19529</v>
      </c>
      <c r="E2796" s="176" t="s">
        <v>19531</v>
      </c>
      <c r="F2796" s="176" t="s">
        <v>19532</v>
      </c>
      <c r="G2796" s="176" t="s">
        <v>6975</v>
      </c>
      <c r="H2796" s="176" t="s">
        <v>19533</v>
      </c>
      <c r="I2796" s="176" t="s">
        <v>6875</v>
      </c>
      <c r="J2796" s="176" t="s">
        <v>6875</v>
      </c>
      <c r="K2796" s="176" t="s">
        <v>6875</v>
      </c>
      <c r="L2796" s="176" t="s">
        <v>6917</v>
      </c>
    </row>
    <row r="2797" spans="1:12" ht="78.75" x14ac:dyDescent="0.25">
      <c r="A2797" s="177" t="s">
        <v>19537</v>
      </c>
      <c r="B2797" s="177" t="s">
        <v>19534</v>
      </c>
      <c r="C2797" s="177" t="s">
        <v>19535</v>
      </c>
      <c r="D2797" s="177" t="s">
        <v>19536</v>
      </c>
      <c r="E2797" s="177" t="s">
        <v>19538</v>
      </c>
      <c r="F2797" s="177" t="s">
        <v>19539</v>
      </c>
      <c r="G2797" s="177" t="s">
        <v>6975</v>
      </c>
      <c r="H2797" s="177" t="s">
        <v>19540</v>
      </c>
      <c r="I2797" s="177" t="s">
        <v>6875</v>
      </c>
      <c r="J2797" s="177" t="s">
        <v>6875</v>
      </c>
      <c r="K2797" s="177" t="s">
        <v>6875</v>
      </c>
      <c r="L2797" s="177" t="s">
        <v>6917</v>
      </c>
    </row>
    <row r="2798" spans="1:12" ht="45" x14ac:dyDescent="0.25">
      <c r="A2798" s="176" t="s">
        <v>19544</v>
      </c>
      <c r="B2798" s="176" t="s">
        <v>19541</v>
      </c>
      <c r="C2798" s="176" t="s">
        <v>19542</v>
      </c>
      <c r="D2798" s="176" t="s">
        <v>19543</v>
      </c>
      <c r="E2798" s="176" t="s">
        <v>9067</v>
      </c>
      <c r="F2798" s="176" t="s">
        <v>9068</v>
      </c>
      <c r="G2798" s="176" t="s">
        <v>7028</v>
      </c>
      <c r="H2798" s="176" t="s">
        <v>9068</v>
      </c>
      <c r="I2798" s="176" t="s">
        <v>6875</v>
      </c>
      <c r="J2798" s="176" t="s">
        <v>6875</v>
      </c>
      <c r="K2798" s="176" t="s">
        <v>6875</v>
      </c>
      <c r="L2798" s="176" t="s">
        <v>6917</v>
      </c>
    </row>
    <row r="2799" spans="1:12" ht="67.5" x14ac:dyDescent="0.25">
      <c r="A2799" s="177" t="s">
        <v>19548</v>
      </c>
      <c r="B2799" s="177" t="s">
        <v>19545</v>
      </c>
      <c r="C2799" s="177" t="s">
        <v>19546</v>
      </c>
      <c r="D2799" s="177" t="s">
        <v>19547</v>
      </c>
      <c r="E2799" s="177" t="s">
        <v>6992</v>
      </c>
      <c r="F2799" s="177" t="s">
        <v>6993</v>
      </c>
      <c r="G2799" s="177" t="s">
        <v>6994</v>
      </c>
      <c r="H2799" s="177" t="s">
        <v>6995</v>
      </c>
      <c r="I2799" s="177" t="s">
        <v>6875</v>
      </c>
      <c r="J2799" s="177" t="s">
        <v>6875</v>
      </c>
      <c r="K2799" s="177" t="s">
        <v>6875</v>
      </c>
      <c r="L2799" s="177" t="s">
        <v>6917</v>
      </c>
    </row>
    <row r="2800" spans="1:12" ht="67.5" x14ac:dyDescent="0.25">
      <c r="A2800" s="176" t="s">
        <v>19552</v>
      </c>
      <c r="B2800" s="176" t="s">
        <v>19549</v>
      </c>
      <c r="C2800" s="176" t="s">
        <v>19550</v>
      </c>
      <c r="D2800" s="176" t="s">
        <v>19551</v>
      </c>
      <c r="E2800" s="176" t="s">
        <v>19553</v>
      </c>
      <c r="F2800" s="176" t="s">
        <v>19554</v>
      </c>
      <c r="G2800" s="176" t="s">
        <v>7154</v>
      </c>
      <c r="H2800" s="176" t="s">
        <v>19555</v>
      </c>
      <c r="I2800" s="176" t="s">
        <v>6875</v>
      </c>
      <c r="J2800" s="176" t="s">
        <v>6875</v>
      </c>
      <c r="K2800" s="176" t="s">
        <v>6875</v>
      </c>
      <c r="L2800" s="176" t="s">
        <v>6917</v>
      </c>
    </row>
    <row r="2801" spans="1:12" ht="56.25" x14ac:dyDescent="0.25">
      <c r="A2801" s="177" t="s">
        <v>19559</v>
      </c>
      <c r="B2801" s="177" t="s">
        <v>19556</v>
      </c>
      <c r="C2801" s="177" t="s">
        <v>19557</v>
      </c>
      <c r="D2801" s="177" t="s">
        <v>19558</v>
      </c>
      <c r="E2801" s="177" t="s">
        <v>19560</v>
      </c>
      <c r="F2801" s="177" t="s">
        <v>19561</v>
      </c>
      <c r="G2801" s="177" t="s">
        <v>7035</v>
      </c>
      <c r="H2801" s="177" t="s">
        <v>19561</v>
      </c>
      <c r="I2801" s="177" t="s">
        <v>6875</v>
      </c>
      <c r="J2801" s="177" t="s">
        <v>6875</v>
      </c>
      <c r="K2801" s="177" t="s">
        <v>6875</v>
      </c>
      <c r="L2801" s="177" t="s">
        <v>6917</v>
      </c>
    </row>
    <row r="2802" spans="1:12" ht="56.25" x14ac:dyDescent="0.25">
      <c r="A2802" s="176" t="s">
        <v>19565</v>
      </c>
      <c r="B2802" s="176" t="s">
        <v>19562</v>
      </c>
      <c r="C2802" s="176" t="s">
        <v>19563</v>
      </c>
      <c r="D2802" s="176" t="s">
        <v>19564</v>
      </c>
      <c r="E2802" s="176" t="s">
        <v>10269</v>
      </c>
      <c r="F2802" s="176" t="s">
        <v>10270</v>
      </c>
      <c r="G2802" s="176" t="s">
        <v>7154</v>
      </c>
      <c r="H2802" s="176" t="s">
        <v>10271</v>
      </c>
      <c r="I2802" s="176" t="s">
        <v>6875</v>
      </c>
      <c r="J2802" s="176" t="s">
        <v>6875</v>
      </c>
      <c r="K2802" s="176" t="s">
        <v>6875</v>
      </c>
      <c r="L2802" s="176" t="s">
        <v>6917</v>
      </c>
    </row>
    <row r="2803" spans="1:12" ht="213.75" x14ac:dyDescent="0.25">
      <c r="A2803" s="177" t="s">
        <v>1083</v>
      </c>
      <c r="B2803" s="177" t="s">
        <v>19566</v>
      </c>
      <c r="C2803" s="177" t="s">
        <v>19567</v>
      </c>
      <c r="D2803" s="177" t="s">
        <v>19568</v>
      </c>
      <c r="E2803" s="177" t="s">
        <v>19569</v>
      </c>
      <c r="F2803" s="177" t="s">
        <v>19570</v>
      </c>
      <c r="G2803" s="177" t="s">
        <v>7021</v>
      </c>
      <c r="H2803" s="177" t="s">
        <v>19570</v>
      </c>
      <c r="I2803" s="177" t="s">
        <v>6875</v>
      </c>
      <c r="J2803" s="177" t="s">
        <v>6875</v>
      </c>
      <c r="K2803" s="177" t="s">
        <v>6875</v>
      </c>
      <c r="L2803" s="177" t="s">
        <v>6917</v>
      </c>
    </row>
    <row r="2804" spans="1:12" ht="45" x14ac:dyDescent="0.25">
      <c r="A2804" s="176" t="s">
        <v>19573</v>
      </c>
      <c r="B2804" s="176" t="s">
        <v>19571</v>
      </c>
      <c r="C2804" s="176" t="s">
        <v>19572</v>
      </c>
      <c r="D2804" s="176" t="s">
        <v>1083</v>
      </c>
      <c r="E2804" s="176" t="s">
        <v>7322</v>
      </c>
      <c r="F2804" s="176" t="s">
        <v>7323</v>
      </c>
      <c r="G2804" s="176" t="s">
        <v>7324</v>
      </c>
      <c r="H2804" s="176" t="s">
        <v>7325</v>
      </c>
      <c r="I2804" s="176" t="s">
        <v>6875</v>
      </c>
      <c r="J2804" s="176" t="s">
        <v>6875</v>
      </c>
      <c r="K2804" s="176" t="s">
        <v>6875</v>
      </c>
      <c r="L2804" s="176" t="s">
        <v>6917</v>
      </c>
    </row>
    <row r="2805" spans="1:12" ht="56.25" x14ac:dyDescent="0.25">
      <c r="A2805" s="177" t="s">
        <v>1083</v>
      </c>
      <c r="B2805" s="177" t="s">
        <v>19574</v>
      </c>
      <c r="C2805" s="177" t="s">
        <v>19575</v>
      </c>
      <c r="D2805" s="177" t="s">
        <v>19576</v>
      </c>
      <c r="E2805" s="177" t="s">
        <v>19577</v>
      </c>
      <c r="F2805" s="177" t="s">
        <v>13915</v>
      </c>
      <c r="G2805" s="177" t="s">
        <v>7154</v>
      </c>
      <c r="H2805" s="177" t="s">
        <v>13916</v>
      </c>
      <c r="I2805" s="177" t="s">
        <v>6875</v>
      </c>
      <c r="J2805" s="177" t="s">
        <v>6875</v>
      </c>
      <c r="K2805" s="177" t="s">
        <v>6875</v>
      </c>
      <c r="L2805" s="177" t="s">
        <v>6917</v>
      </c>
    </row>
    <row r="2806" spans="1:12" ht="78.75" x14ac:dyDescent="0.25">
      <c r="A2806" s="176" t="s">
        <v>19581</v>
      </c>
      <c r="B2806" s="176" t="s">
        <v>19578</v>
      </c>
      <c r="C2806" s="176" t="s">
        <v>19579</v>
      </c>
      <c r="D2806" s="176" t="s">
        <v>19580</v>
      </c>
      <c r="E2806" s="176" t="s">
        <v>8957</v>
      </c>
      <c r="F2806" s="176" t="s">
        <v>8958</v>
      </c>
      <c r="G2806" s="176" t="s">
        <v>7618</v>
      </c>
      <c r="H2806" s="176" t="s">
        <v>8959</v>
      </c>
      <c r="I2806" s="176" t="s">
        <v>6875</v>
      </c>
      <c r="J2806" s="176" t="s">
        <v>6875</v>
      </c>
      <c r="K2806" s="176" t="s">
        <v>6875</v>
      </c>
      <c r="L2806" s="176" t="s">
        <v>6917</v>
      </c>
    </row>
    <row r="2807" spans="1:12" ht="135" x14ac:dyDescent="0.25">
      <c r="A2807" s="177" t="s">
        <v>19585</v>
      </c>
      <c r="B2807" s="177" t="s">
        <v>19582</v>
      </c>
      <c r="C2807" s="177" t="s">
        <v>19583</v>
      </c>
      <c r="D2807" s="177" t="s">
        <v>19584</v>
      </c>
      <c r="E2807" s="177" t="s">
        <v>8921</v>
      </c>
      <c r="F2807" s="177" t="s">
        <v>8922</v>
      </c>
      <c r="G2807" s="177" t="s">
        <v>7041</v>
      </c>
      <c r="H2807" s="177" t="s">
        <v>8922</v>
      </c>
      <c r="I2807" s="177" t="s">
        <v>6875</v>
      </c>
      <c r="J2807" s="177" t="s">
        <v>6875</v>
      </c>
      <c r="K2807" s="177" t="s">
        <v>6875</v>
      </c>
      <c r="L2807" s="177" t="s">
        <v>6917</v>
      </c>
    </row>
    <row r="2808" spans="1:12" ht="146.25" x14ac:dyDescent="0.25">
      <c r="A2808" s="176" t="s">
        <v>19589</v>
      </c>
      <c r="B2808" s="176" t="s">
        <v>19586</v>
      </c>
      <c r="C2808" s="176" t="s">
        <v>19587</v>
      </c>
      <c r="D2808" s="176" t="s">
        <v>19588</v>
      </c>
      <c r="E2808" s="176" t="s">
        <v>19590</v>
      </c>
      <c r="F2808" s="176" t="s">
        <v>19591</v>
      </c>
      <c r="G2808" s="176" t="s">
        <v>10883</v>
      </c>
      <c r="H2808" s="176" t="s">
        <v>19592</v>
      </c>
      <c r="I2808" s="176" t="s">
        <v>6875</v>
      </c>
      <c r="J2808" s="176" t="s">
        <v>6875</v>
      </c>
      <c r="K2808" s="176" t="s">
        <v>7092</v>
      </c>
      <c r="L2808" s="176" t="s">
        <v>6984</v>
      </c>
    </row>
    <row r="2809" spans="1:12" ht="45" x14ac:dyDescent="0.25">
      <c r="A2809" s="177" t="s">
        <v>19596</v>
      </c>
      <c r="B2809" s="177" t="s">
        <v>19593</v>
      </c>
      <c r="C2809" s="177" t="s">
        <v>19594</v>
      </c>
      <c r="D2809" s="177" t="s">
        <v>19595</v>
      </c>
      <c r="E2809" s="177" t="s">
        <v>19597</v>
      </c>
      <c r="F2809" s="177" t="s">
        <v>19598</v>
      </c>
      <c r="G2809" s="177" t="s">
        <v>8091</v>
      </c>
      <c r="H2809" s="177" t="s">
        <v>19598</v>
      </c>
      <c r="I2809" s="177" t="s">
        <v>6875</v>
      </c>
      <c r="J2809" s="177" t="s">
        <v>6875</v>
      </c>
      <c r="K2809" s="177" t="s">
        <v>7113</v>
      </c>
      <c r="L2809" s="177" t="s">
        <v>6917</v>
      </c>
    </row>
    <row r="2810" spans="1:12" ht="33.75" x14ac:dyDescent="0.25">
      <c r="A2810" s="176" t="s">
        <v>5585</v>
      </c>
      <c r="B2810" s="176" t="s">
        <v>19599</v>
      </c>
      <c r="C2810" s="176" t="s">
        <v>19600</v>
      </c>
      <c r="D2810" s="176" t="s">
        <v>5587</v>
      </c>
      <c r="E2810" s="176" t="s">
        <v>19601</v>
      </c>
      <c r="F2810" s="176" t="s">
        <v>19602</v>
      </c>
      <c r="G2810" s="176" t="s">
        <v>6981</v>
      </c>
      <c r="H2810" s="176" t="s">
        <v>19602</v>
      </c>
      <c r="I2810" s="176" t="s">
        <v>6875</v>
      </c>
      <c r="J2810" s="176" t="s">
        <v>6875</v>
      </c>
      <c r="K2810" s="176" t="s">
        <v>6875</v>
      </c>
      <c r="L2810" s="176" t="s">
        <v>6917</v>
      </c>
    </row>
    <row r="2811" spans="1:12" ht="45" x14ac:dyDescent="0.25">
      <c r="A2811" s="177" t="s">
        <v>19605</v>
      </c>
      <c r="B2811" s="177" t="s">
        <v>19603</v>
      </c>
      <c r="C2811" s="177" t="s">
        <v>19604</v>
      </c>
      <c r="D2811" s="177" t="s">
        <v>1083</v>
      </c>
      <c r="E2811" s="177" t="s">
        <v>7589</v>
      </c>
      <c r="F2811" s="177" t="s">
        <v>7590</v>
      </c>
      <c r="G2811" s="177" t="s">
        <v>7591</v>
      </c>
      <c r="H2811" s="177" t="s">
        <v>7590</v>
      </c>
      <c r="I2811" s="177" t="s">
        <v>6875</v>
      </c>
      <c r="J2811" s="177" t="s">
        <v>6875</v>
      </c>
      <c r="K2811" s="177" t="s">
        <v>6875</v>
      </c>
      <c r="L2811" s="177" t="s">
        <v>6917</v>
      </c>
    </row>
    <row r="2812" spans="1:12" ht="78.75" x14ac:dyDescent="0.25">
      <c r="A2812" s="176" t="s">
        <v>19609</v>
      </c>
      <c r="B2812" s="176" t="s">
        <v>19606</v>
      </c>
      <c r="C2812" s="176" t="s">
        <v>19607</v>
      </c>
      <c r="D2812" s="176" t="s">
        <v>19608</v>
      </c>
      <c r="E2812" s="176" t="s">
        <v>19610</v>
      </c>
      <c r="F2812" s="176" t="s">
        <v>19611</v>
      </c>
      <c r="G2812" s="176" t="s">
        <v>6981</v>
      </c>
      <c r="H2812" s="176" t="s">
        <v>19612</v>
      </c>
      <c r="I2812" s="176" t="s">
        <v>6875</v>
      </c>
      <c r="J2812" s="176" t="s">
        <v>6875</v>
      </c>
      <c r="K2812" s="176" t="s">
        <v>6875</v>
      </c>
      <c r="L2812" s="176" t="s">
        <v>6917</v>
      </c>
    </row>
    <row r="2813" spans="1:12" ht="45" x14ac:dyDescent="0.25">
      <c r="A2813" s="177" t="s">
        <v>19615</v>
      </c>
      <c r="B2813" s="177" t="s">
        <v>19613</v>
      </c>
      <c r="C2813" s="177" t="s">
        <v>19614</v>
      </c>
      <c r="D2813" s="177" t="s">
        <v>1083</v>
      </c>
      <c r="E2813" s="177" t="s">
        <v>6992</v>
      </c>
      <c r="F2813" s="177" t="s">
        <v>6993</v>
      </c>
      <c r="G2813" s="177" t="s">
        <v>6994</v>
      </c>
      <c r="H2813" s="177" t="s">
        <v>6995</v>
      </c>
      <c r="I2813" s="177" t="s">
        <v>6875</v>
      </c>
      <c r="J2813" s="177" t="s">
        <v>7099</v>
      </c>
      <c r="K2813" s="177" t="s">
        <v>6875</v>
      </c>
      <c r="L2813" s="177" t="s">
        <v>6917</v>
      </c>
    </row>
    <row r="2814" spans="1:12" ht="78.75" x14ac:dyDescent="0.25">
      <c r="A2814" s="176" t="s">
        <v>19619</v>
      </c>
      <c r="B2814" s="176" t="s">
        <v>19616</v>
      </c>
      <c r="C2814" s="176" t="s">
        <v>19617</v>
      </c>
      <c r="D2814" s="176" t="s">
        <v>19618</v>
      </c>
      <c r="E2814" s="176" t="s">
        <v>8957</v>
      </c>
      <c r="F2814" s="176" t="s">
        <v>8958</v>
      </c>
      <c r="G2814" s="176" t="s">
        <v>7618</v>
      </c>
      <c r="H2814" s="176" t="s">
        <v>8959</v>
      </c>
      <c r="I2814" s="176" t="s">
        <v>6875</v>
      </c>
      <c r="J2814" s="176" t="s">
        <v>7099</v>
      </c>
      <c r="K2814" s="176" t="s">
        <v>6875</v>
      </c>
      <c r="L2814" s="176" t="s">
        <v>6917</v>
      </c>
    </row>
    <row r="2815" spans="1:12" ht="78.75" x14ac:dyDescent="0.25">
      <c r="A2815" s="177" t="s">
        <v>19623</v>
      </c>
      <c r="B2815" s="177" t="s">
        <v>19620</v>
      </c>
      <c r="C2815" s="177" t="s">
        <v>19621</v>
      </c>
      <c r="D2815" s="177" t="s">
        <v>19622</v>
      </c>
      <c r="E2815" s="177" t="s">
        <v>7482</v>
      </c>
      <c r="F2815" s="177" t="s">
        <v>19624</v>
      </c>
      <c r="G2815" s="177" t="s">
        <v>7097</v>
      </c>
      <c r="H2815" s="177" t="s">
        <v>19625</v>
      </c>
      <c r="I2815" s="177" t="s">
        <v>6875</v>
      </c>
      <c r="J2815" s="177" t="s">
        <v>6875</v>
      </c>
      <c r="K2815" s="177" t="s">
        <v>6875</v>
      </c>
      <c r="L2815" s="177" t="s">
        <v>6917</v>
      </c>
    </row>
    <row r="2816" spans="1:12" ht="90" x14ac:dyDescent="0.25">
      <c r="A2816" s="176" t="s">
        <v>19629</v>
      </c>
      <c r="B2816" s="176" t="s">
        <v>19626</v>
      </c>
      <c r="C2816" s="176" t="s">
        <v>19627</v>
      </c>
      <c r="D2816" s="176" t="s">
        <v>19628</v>
      </c>
      <c r="E2816" s="176" t="s">
        <v>19630</v>
      </c>
      <c r="F2816" s="176" t="s">
        <v>19631</v>
      </c>
      <c r="G2816" s="176" t="s">
        <v>6975</v>
      </c>
      <c r="H2816" s="176" t="s">
        <v>19632</v>
      </c>
      <c r="I2816" s="176" t="s">
        <v>6875</v>
      </c>
      <c r="J2816" s="176" t="s">
        <v>7099</v>
      </c>
      <c r="K2816" s="176" t="s">
        <v>6875</v>
      </c>
      <c r="L2816" s="176" t="s">
        <v>6917</v>
      </c>
    </row>
    <row r="2817" spans="1:12" ht="67.5" x14ac:dyDescent="0.25">
      <c r="A2817" s="177" t="s">
        <v>19636</v>
      </c>
      <c r="B2817" s="177" t="s">
        <v>19633</v>
      </c>
      <c r="C2817" s="177" t="s">
        <v>19634</v>
      </c>
      <c r="D2817" s="177" t="s">
        <v>19635</v>
      </c>
      <c r="E2817" s="177" t="s">
        <v>19637</v>
      </c>
      <c r="F2817" s="177" t="s">
        <v>19638</v>
      </c>
      <c r="G2817" s="177" t="s">
        <v>8074</v>
      </c>
      <c r="H2817" s="177" t="s">
        <v>19638</v>
      </c>
      <c r="I2817" s="177" t="s">
        <v>6875</v>
      </c>
      <c r="J2817" s="177" t="s">
        <v>6875</v>
      </c>
      <c r="K2817" s="177" t="s">
        <v>6875</v>
      </c>
      <c r="L2817" s="177" t="s">
        <v>6917</v>
      </c>
    </row>
    <row r="2818" spans="1:12" ht="67.5" x14ac:dyDescent="0.25">
      <c r="A2818" s="176" t="s">
        <v>19642</v>
      </c>
      <c r="B2818" s="176" t="s">
        <v>19639</v>
      </c>
      <c r="C2818" s="176" t="s">
        <v>19640</v>
      </c>
      <c r="D2818" s="176" t="s">
        <v>19641</v>
      </c>
      <c r="E2818" s="176" t="s">
        <v>19643</v>
      </c>
      <c r="F2818" s="176" t="s">
        <v>19644</v>
      </c>
      <c r="G2818" s="176" t="s">
        <v>8074</v>
      </c>
      <c r="H2818" s="176" t="s">
        <v>19645</v>
      </c>
      <c r="I2818" s="176" t="s">
        <v>6875</v>
      </c>
      <c r="J2818" s="176" t="s">
        <v>6875</v>
      </c>
      <c r="K2818" s="176" t="s">
        <v>6875</v>
      </c>
      <c r="L2818" s="176" t="s">
        <v>6917</v>
      </c>
    </row>
    <row r="2819" spans="1:12" ht="56.25" x14ac:dyDescent="0.25">
      <c r="A2819" s="177" t="s">
        <v>1083</v>
      </c>
      <c r="B2819" s="177" t="s">
        <v>19646</v>
      </c>
      <c r="C2819" s="177" t="s">
        <v>19647</v>
      </c>
      <c r="D2819" s="177" t="s">
        <v>19648</v>
      </c>
      <c r="E2819" s="177" t="s">
        <v>9393</v>
      </c>
      <c r="F2819" s="177" t="s">
        <v>9394</v>
      </c>
      <c r="G2819" s="177" t="s">
        <v>7028</v>
      </c>
      <c r="H2819" s="177" t="s">
        <v>9394</v>
      </c>
      <c r="I2819" s="177" t="s">
        <v>6875</v>
      </c>
      <c r="J2819" s="177" t="s">
        <v>6875</v>
      </c>
      <c r="K2819" s="177" t="s">
        <v>6875</v>
      </c>
      <c r="L2819" s="177" t="s">
        <v>6917</v>
      </c>
    </row>
    <row r="2820" spans="1:12" ht="67.5" x14ac:dyDescent="0.25">
      <c r="A2820" s="176" t="s">
        <v>19652</v>
      </c>
      <c r="B2820" s="176" t="s">
        <v>19649</v>
      </c>
      <c r="C2820" s="176" t="s">
        <v>19650</v>
      </c>
      <c r="D2820" s="176" t="s">
        <v>19651</v>
      </c>
      <c r="E2820" s="176" t="s">
        <v>19653</v>
      </c>
      <c r="F2820" s="176" t="s">
        <v>19654</v>
      </c>
      <c r="G2820" s="176" t="s">
        <v>6975</v>
      </c>
      <c r="H2820" s="176" t="s">
        <v>19654</v>
      </c>
      <c r="I2820" s="176" t="s">
        <v>6875</v>
      </c>
      <c r="J2820" s="176" t="s">
        <v>6875</v>
      </c>
      <c r="K2820" s="176" t="s">
        <v>6875</v>
      </c>
      <c r="L2820" s="176" t="s">
        <v>6917</v>
      </c>
    </row>
    <row r="2821" spans="1:12" ht="56.25" x14ac:dyDescent="0.25">
      <c r="A2821" s="177" t="s">
        <v>19658</v>
      </c>
      <c r="B2821" s="177" t="s">
        <v>19655</v>
      </c>
      <c r="C2821" s="177" t="s">
        <v>19656</v>
      </c>
      <c r="D2821" s="177" t="s">
        <v>19657</v>
      </c>
      <c r="E2821" s="177" t="s">
        <v>19659</v>
      </c>
      <c r="F2821" s="177" t="s">
        <v>19660</v>
      </c>
      <c r="G2821" s="177" t="s">
        <v>7056</v>
      </c>
      <c r="H2821" s="177" t="s">
        <v>19661</v>
      </c>
      <c r="I2821" s="177" t="s">
        <v>6901</v>
      </c>
      <c r="J2821" s="177" t="s">
        <v>6875</v>
      </c>
      <c r="K2821" s="177" t="s">
        <v>6875</v>
      </c>
      <c r="L2821" s="177" t="s">
        <v>6917</v>
      </c>
    </row>
    <row r="2822" spans="1:12" ht="78.75" x14ac:dyDescent="0.25">
      <c r="A2822" s="176" t="s">
        <v>19665</v>
      </c>
      <c r="B2822" s="176" t="s">
        <v>19662</v>
      </c>
      <c r="C2822" s="176" t="s">
        <v>19663</v>
      </c>
      <c r="D2822" s="176" t="s">
        <v>19664</v>
      </c>
      <c r="E2822" s="176" t="s">
        <v>19666</v>
      </c>
      <c r="F2822" s="176" t="s">
        <v>19667</v>
      </c>
      <c r="G2822" s="176" t="s">
        <v>11275</v>
      </c>
      <c r="H2822" s="176" t="s">
        <v>19667</v>
      </c>
      <c r="I2822" s="176" t="s">
        <v>6875</v>
      </c>
      <c r="J2822" s="176" t="s">
        <v>6875</v>
      </c>
      <c r="K2822" s="176" t="s">
        <v>6875</v>
      </c>
      <c r="L2822" s="176" t="s">
        <v>6917</v>
      </c>
    </row>
    <row r="2823" spans="1:12" ht="56.25" x14ac:dyDescent="0.25">
      <c r="A2823" s="177" t="s">
        <v>19671</v>
      </c>
      <c r="B2823" s="177" t="s">
        <v>19668</v>
      </c>
      <c r="C2823" s="177" t="s">
        <v>19669</v>
      </c>
      <c r="D2823" s="177" t="s">
        <v>19670</v>
      </c>
      <c r="E2823" s="177" t="s">
        <v>7345</v>
      </c>
      <c r="F2823" s="177" t="s">
        <v>7346</v>
      </c>
      <c r="G2823" s="177" t="s">
        <v>6994</v>
      </c>
      <c r="H2823" s="177" t="s">
        <v>7347</v>
      </c>
      <c r="I2823" s="177" t="s">
        <v>6875</v>
      </c>
      <c r="J2823" s="177" t="s">
        <v>6875</v>
      </c>
      <c r="K2823" s="177" t="s">
        <v>6875</v>
      </c>
      <c r="L2823" s="177" t="s">
        <v>6917</v>
      </c>
    </row>
    <row r="2824" spans="1:12" ht="78.75" x14ac:dyDescent="0.25">
      <c r="A2824" s="176" t="s">
        <v>19675</v>
      </c>
      <c r="B2824" s="176" t="s">
        <v>19672</v>
      </c>
      <c r="C2824" s="176" t="s">
        <v>19673</v>
      </c>
      <c r="D2824" s="176" t="s">
        <v>19674</v>
      </c>
      <c r="E2824" s="176" t="s">
        <v>8921</v>
      </c>
      <c r="F2824" s="176" t="s">
        <v>8922</v>
      </c>
      <c r="G2824" s="176" t="s">
        <v>7041</v>
      </c>
      <c r="H2824" s="176" t="s">
        <v>8922</v>
      </c>
      <c r="I2824" s="176" t="s">
        <v>6875</v>
      </c>
      <c r="J2824" s="176" t="s">
        <v>6875</v>
      </c>
      <c r="K2824" s="176" t="s">
        <v>6875</v>
      </c>
      <c r="L2824" s="176" t="s">
        <v>6917</v>
      </c>
    </row>
    <row r="2825" spans="1:12" ht="78.75" x14ac:dyDescent="0.25">
      <c r="A2825" s="177" t="s">
        <v>19675</v>
      </c>
      <c r="B2825" s="177" t="s">
        <v>19676</v>
      </c>
      <c r="C2825" s="177" t="s">
        <v>19677</v>
      </c>
      <c r="D2825" s="177" t="s">
        <v>19674</v>
      </c>
      <c r="E2825" s="177" t="s">
        <v>16276</v>
      </c>
      <c r="F2825" s="177" t="s">
        <v>16277</v>
      </c>
      <c r="G2825" s="177" t="s">
        <v>6981</v>
      </c>
      <c r="H2825" s="177" t="s">
        <v>16277</v>
      </c>
      <c r="I2825" s="177" t="s">
        <v>6875</v>
      </c>
      <c r="J2825" s="177" t="s">
        <v>6875</v>
      </c>
      <c r="K2825" s="177" t="s">
        <v>6875</v>
      </c>
      <c r="L2825" s="177" t="s">
        <v>6917</v>
      </c>
    </row>
    <row r="2826" spans="1:12" ht="67.5" x14ac:dyDescent="0.25">
      <c r="A2826" s="176" t="s">
        <v>19681</v>
      </c>
      <c r="B2826" s="176" t="s">
        <v>19678</v>
      </c>
      <c r="C2826" s="176" t="s">
        <v>19679</v>
      </c>
      <c r="D2826" s="176" t="s">
        <v>19680</v>
      </c>
      <c r="E2826" s="176" t="s">
        <v>19682</v>
      </c>
      <c r="F2826" s="176" t="s">
        <v>19683</v>
      </c>
      <c r="G2826" s="176" t="s">
        <v>6975</v>
      </c>
      <c r="H2826" s="176" t="s">
        <v>19683</v>
      </c>
      <c r="I2826" s="176" t="s">
        <v>6875</v>
      </c>
      <c r="J2826" s="176" t="s">
        <v>6875</v>
      </c>
      <c r="K2826" s="176" t="s">
        <v>6875</v>
      </c>
      <c r="L2826" s="176" t="s">
        <v>6917</v>
      </c>
    </row>
    <row r="2827" spans="1:12" ht="56.25" x14ac:dyDescent="0.25">
      <c r="A2827" s="177" t="s">
        <v>19687</v>
      </c>
      <c r="B2827" s="177" t="s">
        <v>19684</v>
      </c>
      <c r="C2827" s="177" t="s">
        <v>19685</v>
      </c>
      <c r="D2827" s="177" t="s">
        <v>19686</v>
      </c>
      <c r="E2827" s="177" t="s">
        <v>19688</v>
      </c>
      <c r="F2827" s="177" t="s">
        <v>19689</v>
      </c>
      <c r="G2827" s="177" t="s">
        <v>7035</v>
      </c>
      <c r="H2827" s="177" t="s">
        <v>19689</v>
      </c>
      <c r="I2827" s="177" t="s">
        <v>6875</v>
      </c>
      <c r="J2827" s="177" t="s">
        <v>6875</v>
      </c>
      <c r="K2827" s="177" t="s">
        <v>6875</v>
      </c>
      <c r="L2827" s="177" t="s">
        <v>6917</v>
      </c>
    </row>
    <row r="2828" spans="1:12" ht="56.25" x14ac:dyDescent="0.25">
      <c r="A2828" s="176" t="s">
        <v>19693</v>
      </c>
      <c r="B2828" s="176" t="s">
        <v>19690</v>
      </c>
      <c r="C2828" s="176" t="s">
        <v>19691</v>
      </c>
      <c r="D2828" s="176" t="s">
        <v>19692</v>
      </c>
      <c r="E2828" s="176" t="s">
        <v>8209</v>
      </c>
      <c r="F2828" s="176" t="s">
        <v>8210</v>
      </c>
      <c r="G2828" s="176" t="s">
        <v>7028</v>
      </c>
      <c r="H2828" s="176" t="s">
        <v>8210</v>
      </c>
      <c r="I2828" s="176" t="s">
        <v>6875</v>
      </c>
      <c r="J2828" s="176" t="s">
        <v>6875</v>
      </c>
      <c r="K2828" s="176" t="s">
        <v>6875</v>
      </c>
      <c r="L2828" s="176" t="s">
        <v>6917</v>
      </c>
    </row>
    <row r="2829" spans="1:12" ht="22.5" x14ac:dyDescent="0.25">
      <c r="A2829" s="177" t="s">
        <v>19697</v>
      </c>
      <c r="B2829" s="177" t="s">
        <v>19694</v>
      </c>
      <c r="C2829" s="177" t="s">
        <v>19695</v>
      </c>
      <c r="D2829" s="177" t="s">
        <v>19696</v>
      </c>
      <c r="E2829" s="177" t="s">
        <v>7249</v>
      </c>
      <c r="F2829" s="177" t="s">
        <v>7250</v>
      </c>
      <c r="G2829" s="177" t="s">
        <v>7028</v>
      </c>
      <c r="H2829" s="177" t="s">
        <v>7250</v>
      </c>
      <c r="I2829" s="177" t="s">
        <v>6875</v>
      </c>
      <c r="J2829" s="177" t="s">
        <v>6875</v>
      </c>
      <c r="K2829" s="177" t="s">
        <v>6875</v>
      </c>
      <c r="L2829" s="177" t="s">
        <v>6917</v>
      </c>
    </row>
    <row r="2830" spans="1:12" ht="33.75" x14ac:dyDescent="0.25">
      <c r="A2830" s="176" t="s">
        <v>19701</v>
      </c>
      <c r="B2830" s="176" t="s">
        <v>19698</v>
      </c>
      <c r="C2830" s="176" t="s">
        <v>19699</v>
      </c>
      <c r="D2830" s="176" t="s">
        <v>19700</v>
      </c>
      <c r="E2830" s="176" t="s">
        <v>7463</v>
      </c>
      <c r="F2830" s="176" t="s">
        <v>7464</v>
      </c>
      <c r="G2830" s="176" t="s">
        <v>7465</v>
      </c>
      <c r="H2830" s="176" t="s">
        <v>7464</v>
      </c>
      <c r="I2830" s="176" t="s">
        <v>6875</v>
      </c>
      <c r="J2830" s="176" t="s">
        <v>6875</v>
      </c>
      <c r="K2830" s="176" t="s">
        <v>6875</v>
      </c>
      <c r="L2830" s="176" t="s">
        <v>6917</v>
      </c>
    </row>
    <row r="2831" spans="1:12" ht="56.25" x14ac:dyDescent="0.25">
      <c r="A2831" s="177" t="s">
        <v>19705</v>
      </c>
      <c r="B2831" s="177" t="s">
        <v>19702</v>
      </c>
      <c r="C2831" s="177" t="s">
        <v>19703</v>
      </c>
      <c r="D2831" s="177" t="s">
        <v>19704</v>
      </c>
      <c r="E2831" s="177" t="s">
        <v>7201</v>
      </c>
      <c r="F2831" s="177" t="s">
        <v>7202</v>
      </c>
      <c r="G2831" s="177" t="s">
        <v>6994</v>
      </c>
      <c r="H2831" s="177" t="s">
        <v>7203</v>
      </c>
      <c r="I2831" s="177" t="s">
        <v>6875</v>
      </c>
      <c r="J2831" s="177" t="s">
        <v>7099</v>
      </c>
      <c r="K2831" s="177" t="s">
        <v>6875</v>
      </c>
      <c r="L2831" s="177" t="s">
        <v>6917</v>
      </c>
    </row>
    <row r="2832" spans="1:12" ht="45" x14ac:dyDescent="0.25">
      <c r="A2832" s="176" t="s">
        <v>19709</v>
      </c>
      <c r="B2832" s="176" t="s">
        <v>19706</v>
      </c>
      <c r="C2832" s="176" t="s">
        <v>19707</v>
      </c>
      <c r="D2832" s="176" t="s">
        <v>19708</v>
      </c>
      <c r="E2832" s="176" t="s">
        <v>8921</v>
      </c>
      <c r="F2832" s="176" t="s">
        <v>8922</v>
      </c>
      <c r="G2832" s="176" t="s">
        <v>7041</v>
      </c>
      <c r="H2832" s="176" t="s">
        <v>8922</v>
      </c>
      <c r="I2832" s="176" t="s">
        <v>6875</v>
      </c>
      <c r="J2832" s="176" t="s">
        <v>6875</v>
      </c>
      <c r="K2832" s="176" t="s">
        <v>6875</v>
      </c>
      <c r="L2832" s="176" t="s">
        <v>6917</v>
      </c>
    </row>
    <row r="2833" spans="1:12" ht="67.5" x14ac:dyDescent="0.25">
      <c r="A2833" s="177" t="s">
        <v>19713</v>
      </c>
      <c r="B2833" s="177" t="s">
        <v>19710</v>
      </c>
      <c r="C2833" s="177" t="s">
        <v>19711</v>
      </c>
      <c r="D2833" s="177" t="s">
        <v>19712</v>
      </c>
      <c r="E2833" s="177" t="s">
        <v>19714</v>
      </c>
      <c r="F2833" s="177" t="s">
        <v>19715</v>
      </c>
      <c r="G2833" s="177" t="s">
        <v>7097</v>
      </c>
      <c r="H2833" s="177" t="s">
        <v>19716</v>
      </c>
      <c r="I2833" s="177" t="s">
        <v>6875</v>
      </c>
      <c r="J2833" s="177" t="s">
        <v>6875</v>
      </c>
      <c r="K2833" s="177" t="s">
        <v>6875</v>
      </c>
      <c r="L2833" s="177" t="s">
        <v>6917</v>
      </c>
    </row>
    <row r="2834" spans="1:12" ht="33.75" x14ac:dyDescent="0.25">
      <c r="A2834" s="176" t="s">
        <v>1083</v>
      </c>
      <c r="B2834" s="176" t="s">
        <v>19717</v>
      </c>
      <c r="C2834" s="176" t="s">
        <v>19718</v>
      </c>
      <c r="D2834" s="176" t="s">
        <v>19719</v>
      </c>
      <c r="E2834" s="176" t="s">
        <v>9067</v>
      </c>
      <c r="F2834" s="176" t="s">
        <v>9068</v>
      </c>
      <c r="G2834" s="176" t="s">
        <v>7028</v>
      </c>
      <c r="H2834" s="176" t="s">
        <v>9068</v>
      </c>
      <c r="I2834" s="176" t="s">
        <v>6875</v>
      </c>
      <c r="J2834" s="176" t="s">
        <v>6875</v>
      </c>
      <c r="K2834" s="176" t="s">
        <v>6875</v>
      </c>
      <c r="L2834" s="176" t="s">
        <v>6917</v>
      </c>
    </row>
    <row r="2835" spans="1:12" ht="213.75" x14ac:dyDescent="0.25">
      <c r="A2835" s="177" t="s">
        <v>1083</v>
      </c>
      <c r="B2835" s="177" t="s">
        <v>19720</v>
      </c>
      <c r="C2835" s="177" t="s">
        <v>19721</v>
      </c>
      <c r="D2835" s="177" t="s">
        <v>19722</v>
      </c>
      <c r="E2835" s="177" t="s">
        <v>7039</v>
      </c>
      <c r="F2835" s="177" t="s">
        <v>7040</v>
      </c>
      <c r="G2835" s="177" t="s">
        <v>7041</v>
      </c>
      <c r="H2835" s="177" t="s">
        <v>7040</v>
      </c>
      <c r="I2835" s="177" t="s">
        <v>6875</v>
      </c>
      <c r="J2835" s="177" t="s">
        <v>6875</v>
      </c>
      <c r="K2835" s="177" t="s">
        <v>6875</v>
      </c>
      <c r="L2835" s="177" t="s">
        <v>6917</v>
      </c>
    </row>
    <row r="2836" spans="1:12" ht="45" x14ac:dyDescent="0.25">
      <c r="A2836" s="176" t="s">
        <v>1083</v>
      </c>
      <c r="B2836" s="176" t="s">
        <v>19723</v>
      </c>
      <c r="C2836" s="176" t="s">
        <v>19724</v>
      </c>
      <c r="D2836" s="176" t="s">
        <v>19725</v>
      </c>
      <c r="E2836" s="176" t="s">
        <v>12512</v>
      </c>
      <c r="F2836" s="176" t="s">
        <v>12513</v>
      </c>
      <c r="G2836" s="176" t="s">
        <v>7028</v>
      </c>
      <c r="H2836" s="176" t="s">
        <v>12513</v>
      </c>
      <c r="I2836" s="176" t="s">
        <v>6875</v>
      </c>
      <c r="J2836" s="176" t="s">
        <v>6875</v>
      </c>
      <c r="K2836" s="176" t="s">
        <v>6875</v>
      </c>
      <c r="L2836" s="176" t="s">
        <v>6917</v>
      </c>
    </row>
    <row r="2837" spans="1:12" ht="123.75" x14ac:dyDescent="0.25">
      <c r="A2837" s="177" t="s">
        <v>19729</v>
      </c>
      <c r="B2837" s="177" t="s">
        <v>19726</v>
      </c>
      <c r="C2837" s="177" t="s">
        <v>19727</v>
      </c>
      <c r="D2837" s="177" t="s">
        <v>19728</v>
      </c>
      <c r="E2837" s="177" t="s">
        <v>7039</v>
      </c>
      <c r="F2837" s="177" t="s">
        <v>7040</v>
      </c>
      <c r="G2837" s="177" t="s">
        <v>7041</v>
      </c>
      <c r="H2837" s="177" t="s">
        <v>7040</v>
      </c>
      <c r="I2837" s="177" t="s">
        <v>6875</v>
      </c>
      <c r="J2837" s="177" t="s">
        <v>6875</v>
      </c>
      <c r="K2837" s="177" t="s">
        <v>6875</v>
      </c>
      <c r="L2837" s="177" t="s">
        <v>6917</v>
      </c>
    </row>
    <row r="2838" spans="1:12" ht="78.75" x14ac:dyDescent="0.25">
      <c r="A2838" s="176" t="s">
        <v>1083</v>
      </c>
      <c r="B2838" s="176" t="s">
        <v>19730</v>
      </c>
      <c r="C2838" s="176" t="s">
        <v>19731</v>
      </c>
      <c r="D2838" s="176" t="s">
        <v>19732</v>
      </c>
      <c r="E2838" s="176" t="s">
        <v>7589</v>
      </c>
      <c r="F2838" s="176" t="s">
        <v>7590</v>
      </c>
      <c r="G2838" s="176" t="s">
        <v>7591</v>
      </c>
      <c r="H2838" s="176" t="s">
        <v>7590</v>
      </c>
      <c r="I2838" s="176" t="s">
        <v>6875</v>
      </c>
      <c r="J2838" s="176" t="s">
        <v>6875</v>
      </c>
      <c r="K2838" s="176" t="s">
        <v>6875</v>
      </c>
      <c r="L2838" s="176" t="s">
        <v>6917</v>
      </c>
    </row>
    <row r="2839" spans="1:12" ht="56.25" x14ac:dyDescent="0.25">
      <c r="A2839" s="177" t="s">
        <v>1083</v>
      </c>
      <c r="B2839" s="177" t="s">
        <v>19733</v>
      </c>
      <c r="C2839" s="177" t="s">
        <v>19734</v>
      </c>
      <c r="D2839" s="177" t="s">
        <v>19735</v>
      </c>
      <c r="E2839" s="177" t="s">
        <v>19736</v>
      </c>
      <c r="F2839" s="177" t="s">
        <v>8839</v>
      </c>
      <c r="G2839" s="177" t="s">
        <v>7154</v>
      </c>
      <c r="H2839" s="177" t="s">
        <v>10307</v>
      </c>
      <c r="I2839" s="177" t="s">
        <v>6875</v>
      </c>
      <c r="J2839" s="177" t="s">
        <v>6875</v>
      </c>
      <c r="K2839" s="177" t="s">
        <v>6875</v>
      </c>
      <c r="L2839" s="177" t="s">
        <v>6917</v>
      </c>
    </row>
    <row r="2840" spans="1:12" ht="56.25" x14ac:dyDescent="0.25">
      <c r="A2840" s="176" t="s">
        <v>1083</v>
      </c>
      <c r="B2840" s="176" t="s">
        <v>19737</v>
      </c>
      <c r="C2840" s="176" t="s">
        <v>19738</v>
      </c>
      <c r="D2840" s="176" t="s">
        <v>19739</v>
      </c>
      <c r="E2840" s="176" t="s">
        <v>7033</v>
      </c>
      <c r="F2840" s="176" t="s">
        <v>7034</v>
      </c>
      <c r="G2840" s="176" t="s">
        <v>7035</v>
      </c>
      <c r="H2840" s="176" t="s">
        <v>7034</v>
      </c>
      <c r="I2840" s="176" t="s">
        <v>6875</v>
      </c>
      <c r="J2840" s="176" t="s">
        <v>6875</v>
      </c>
      <c r="K2840" s="176" t="s">
        <v>6875</v>
      </c>
      <c r="L2840" s="176" t="s">
        <v>6917</v>
      </c>
    </row>
    <row r="2841" spans="1:12" ht="67.5" x14ac:dyDescent="0.25">
      <c r="A2841" s="177" t="s">
        <v>19743</v>
      </c>
      <c r="B2841" s="177" t="s">
        <v>19740</v>
      </c>
      <c r="C2841" s="177" t="s">
        <v>19741</v>
      </c>
      <c r="D2841" s="177" t="s">
        <v>19742</v>
      </c>
      <c r="E2841" s="177" t="s">
        <v>12777</v>
      </c>
      <c r="F2841" s="177" t="s">
        <v>12778</v>
      </c>
      <c r="G2841" s="177" t="s">
        <v>7154</v>
      </c>
      <c r="H2841" s="177" t="s">
        <v>12779</v>
      </c>
      <c r="I2841" s="177" t="s">
        <v>6875</v>
      </c>
      <c r="J2841" s="177" t="s">
        <v>7099</v>
      </c>
      <c r="K2841" s="177" t="s">
        <v>6875</v>
      </c>
      <c r="L2841" s="177" t="s">
        <v>6917</v>
      </c>
    </row>
    <row r="2842" spans="1:12" ht="146.25" x14ac:dyDescent="0.25">
      <c r="A2842" s="176" t="s">
        <v>19747</v>
      </c>
      <c r="B2842" s="176" t="s">
        <v>19744</v>
      </c>
      <c r="C2842" s="176" t="s">
        <v>19745</v>
      </c>
      <c r="D2842" s="176" t="s">
        <v>19746</v>
      </c>
      <c r="E2842" s="176" t="s">
        <v>9035</v>
      </c>
      <c r="F2842" s="176" t="s">
        <v>9036</v>
      </c>
      <c r="G2842" s="176" t="s">
        <v>7035</v>
      </c>
      <c r="H2842" s="176" t="s">
        <v>9036</v>
      </c>
      <c r="I2842" s="176" t="s">
        <v>6875</v>
      </c>
      <c r="J2842" s="176" t="s">
        <v>6875</v>
      </c>
      <c r="K2842" s="176" t="s">
        <v>6875</v>
      </c>
      <c r="L2842" s="176" t="s">
        <v>6917</v>
      </c>
    </row>
    <row r="2843" spans="1:12" ht="303.75" x14ac:dyDescent="0.25">
      <c r="A2843" s="177" t="s">
        <v>19751</v>
      </c>
      <c r="B2843" s="177" t="s">
        <v>19748</v>
      </c>
      <c r="C2843" s="177" t="s">
        <v>19749</v>
      </c>
      <c r="D2843" s="177" t="s">
        <v>19750</v>
      </c>
      <c r="E2843" s="177" t="s">
        <v>7463</v>
      </c>
      <c r="F2843" s="177" t="s">
        <v>7464</v>
      </c>
      <c r="G2843" s="177" t="s">
        <v>7465</v>
      </c>
      <c r="H2843" s="177" t="s">
        <v>7464</v>
      </c>
      <c r="I2843" s="177" t="s">
        <v>6875</v>
      </c>
      <c r="J2843" s="177" t="s">
        <v>6875</v>
      </c>
      <c r="K2843" s="177" t="s">
        <v>6875</v>
      </c>
      <c r="L2843" s="177" t="s">
        <v>6917</v>
      </c>
    </row>
    <row r="2844" spans="1:12" ht="45" x14ac:dyDescent="0.25">
      <c r="A2844" s="176" t="s">
        <v>19755</v>
      </c>
      <c r="B2844" s="176" t="s">
        <v>19752</v>
      </c>
      <c r="C2844" s="176" t="s">
        <v>19753</v>
      </c>
      <c r="D2844" s="176" t="s">
        <v>19754</v>
      </c>
      <c r="E2844" s="176" t="s">
        <v>19756</v>
      </c>
      <c r="F2844" s="176" t="s">
        <v>19757</v>
      </c>
      <c r="G2844" s="176" t="s">
        <v>6923</v>
      </c>
      <c r="H2844" s="176" t="s">
        <v>19757</v>
      </c>
      <c r="I2844" s="176" t="s">
        <v>6875</v>
      </c>
      <c r="J2844" s="176" t="s">
        <v>6875</v>
      </c>
      <c r="K2844" s="176" t="s">
        <v>6875</v>
      </c>
      <c r="L2844" s="176" t="s">
        <v>6917</v>
      </c>
    </row>
    <row r="2845" spans="1:12" ht="67.5" x14ac:dyDescent="0.25">
      <c r="A2845" s="177" t="s">
        <v>19761</v>
      </c>
      <c r="B2845" s="177" t="s">
        <v>19758</v>
      </c>
      <c r="C2845" s="177" t="s">
        <v>19759</v>
      </c>
      <c r="D2845" s="177" t="s">
        <v>19760</v>
      </c>
      <c r="E2845" s="177" t="s">
        <v>19762</v>
      </c>
      <c r="F2845" s="177" t="s">
        <v>19763</v>
      </c>
      <c r="G2845" s="177" t="s">
        <v>7577</v>
      </c>
      <c r="H2845" s="177" t="s">
        <v>19764</v>
      </c>
      <c r="I2845" s="177" t="s">
        <v>6875</v>
      </c>
      <c r="J2845" s="177" t="s">
        <v>6875</v>
      </c>
      <c r="K2845" s="177" t="s">
        <v>6875</v>
      </c>
      <c r="L2845" s="177" t="s">
        <v>6917</v>
      </c>
    </row>
    <row r="2846" spans="1:12" ht="45" x14ac:dyDescent="0.25">
      <c r="A2846" s="176" t="s">
        <v>19768</v>
      </c>
      <c r="B2846" s="176" t="s">
        <v>19765</v>
      </c>
      <c r="C2846" s="176" t="s">
        <v>19766</v>
      </c>
      <c r="D2846" s="176" t="s">
        <v>19767</v>
      </c>
      <c r="E2846" s="176" t="s">
        <v>7436</v>
      </c>
      <c r="F2846" s="176" t="s">
        <v>7437</v>
      </c>
      <c r="G2846" s="176" t="s">
        <v>6981</v>
      </c>
      <c r="H2846" s="176" t="s">
        <v>7437</v>
      </c>
      <c r="I2846" s="176" t="s">
        <v>6875</v>
      </c>
      <c r="J2846" s="176" t="s">
        <v>6875</v>
      </c>
      <c r="K2846" s="176" t="s">
        <v>6875</v>
      </c>
      <c r="L2846" s="176" t="s">
        <v>6917</v>
      </c>
    </row>
    <row r="2847" spans="1:12" ht="45" x14ac:dyDescent="0.25">
      <c r="A2847" s="177" t="s">
        <v>19772</v>
      </c>
      <c r="B2847" s="177" t="s">
        <v>19769</v>
      </c>
      <c r="C2847" s="177" t="s">
        <v>19770</v>
      </c>
      <c r="D2847" s="177" t="s">
        <v>19771</v>
      </c>
      <c r="E2847" s="177" t="s">
        <v>19773</v>
      </c>
      <c r="F2847" s="177" t="s">
        <v>19774</v>
      </c>
      <c r="G2847" s="177" t="s">
        <v>8091</v>
      </c>
      <c r="H2847" s="177" t="s">
        <v>19774</v>
      </c>
      <c r="I2847" s="177" t="s">
        <v>6875</v>
      </c>
      <c r="J2847" s="177" t="s">
        <v>6875</v>
      </c>
      <c r="K2847" s="177" t="s">
        <v>6875</v>
      </c>
      <c r="L2847" s="177" t="s">
        <v>9118</v>
      </c>
    </row>
    <row r="2848" spans="1:12" ht="101.25" x14ac:dyDescent="0.25">
      <c r="A2848" s="176" t="s">
        <v>6480</v>
      </c>
      <c r="B2848" s="176" t="s">
        <v>19775</v>
      </c>
      <c r="C2848" s="176" t="s">
        <v>6479</v>
      </c>
      <c r="D2848" s="176" t="s">
        <v>6481</v>
      </c>
      <c r="E2848" s="176" t="s">
        <v>19776</v>
      </c>
      <c r="F2848" s="176" t="s">
        <v>19777</v>
      </c>
      <c r="G2848" s="176" t="s">
        <v>7605</v>
      </c>
      <c r="H2848" s="176" t="s">
        <v>19778</v>
      </c>
      <c r="I2848" s="176" t="s">
        <v>6875</v>
      </c>
      <c r="J2848" s="176" t="s">
        <v>13379</v>
      </c>
      <c r="K2848" s="176" t="s">
        <v>6875</v>
      </c>
      <c r="L2848" s="176" t="s">
        <v>958</v>
      </c>
    </row>
    <row r="2849" spans="1:12" ht="112.5" x14ac:dyDescent="0.25">
      <c r="A2849" s="177" t="s">
        <v>6477</v>
      </c>
      <c r="B2849" s="177" t="s">
        <v>19779</v>
      </c>
      <c r="C2849" s="177" t="s">
        <v>6476</v>
      </c>
      <c r="D2849" s="177" t="s">
        <v>6478</v>
      </c>
      <c r="E2849" s="177" t="s">
        <v>19780</v>
      </c>
      <c r="F2849" s="177" t="s">
        <v>19781</v>
      </c>
      <c r="G2849" s="177" t="s">
        <v>19782</v>
      </c>
      <c r="H2849" s="177" t="s">
        <v>19783</v>
      </c>
      <c r="I2849" s="177" t="s">
        <v>6875</v>
      </c>
      <c r="J2849" s="177" t="s">
        <v>13379</v>
      </c>
      <c r="K2849" s="177" t="s">
        <v>6875</v>
      </c>
      <c r="L2849" s="177" t="s">
        <v>958</v>
      </c>
    </row>
    <row r="2850" spans="1:12" ht="101.25" x14ac:dyDescent="0.25">
      <c r="A2850" s="176" t="s">
        <v>6466</v>
      </c>
      <c r="B2850" s="176" t="s">
        <v>19784</v>
      </c>
      <c r="C2850" s="176" t="s">
        <v>19785</v>
      </c>
      <c r="D2850" s="176" t="s">
        <v>6472</v>
      </c>
      <c r="E2850" s="176" t="s">
        <v>19776</v>
      </c>
      <c r="F2850" s="176" t="s">
        <v>19777</v>
      </c>
      <c r="G2850" s="176" t="s">
        <v>7750</v>
      </c>
      <c r="H2850" s="176" t="s">
        <v>19778</v>
      </c>
      <c r="I2850" s="176" t="s">
        <v>6875</v>
      </c>
      <c r="J2850" s="176" t="s">
        <v>13379</v>
      </c>
      <c r="K2850" s="176" t="s">
        <v>6875</v>
      </c>
      <c r="L2850" s="176" t="s">
        <v>958</v>
      </c>
    </row>
    <row r="2851" spans="1:12" ht="101.25" x14ac:dyDescent="0.25">
      <c r="A2851" s="177" t="s">
        <v>6473</v>
      </c>
      <c r="B2851" s="177" t="s">
        <v>19786</v>
      </c>
      <c r="C2851" s="177" t="s">
        <v>19787</v>
      </c>
      <c r="D2851" s="177" t="s">
        <v>6475</v>
      </c>
      <c r="E2851" s="177" t="s">
        <v>19780</v>
      </c>
      <c r="F2851" s="177" t="s">
        <v>19788</v>
      </c>
      <c r="G2851" s="177" t="s">
        <v>19782</v>
      </c>
      <c r="H2851" s="177" t="s">
        <v>19783</v>
      </c>
      <c r="I2851" s="177" t="s">
        <v>6875</v>
      </c>
      <c r="J2851" s="177" t="s">
        <v>13379</v>
      </c>
      <c r="K2851" s="177" t="s">
        <v>6875</v>
      </c>
      <c r="L2851" s="177" t="s">
        <v>958</v>
      </c>
    </row>
    <row r="2852" spans="1:12" ht="101.25" x14ac:dyDescent="0.25">
      <c r="A2852" s="176" t="s">
        <v>6483</v>
      </c>
      <c r="B2852" s="176" t="s">
        <v>19789</v>
      </c>
      <c r="C2852" s="176" t="s">
        <v>19790</v>
      </c>
      <c r="D2852" s="176" t="s">
        <v>6484</v>
      </c>
      <c r="E2852" s="176" t="s">
        <v>19791</v>
      </c>
      <c r="F2852" s="176" t="s">
        <v>19792</v>
      </c>
      <c r="G2852" s="176" t="s">
        <v>19782</v>
      </c>
      <c r="H2852" s="176" t="s">
        <v>19793</v>
      </c>
      <c r="I2852" s="176" t="s">
        <v>6875</v>
      </c>
      <c r="J2852" s="176" t="s">
        <v>13379</v>
      </c>
      <c r="K2852" s="176" t="s">
        <v>6875</v>
      </c>
      <c r="L2852" s="176" t="s">
        <v>958</v>
      </c>
    </row>
    <row r="2853" spans="1:12" ht="78.75" x14ac:dyDescent="0.25">
      <c r="A2853" s="177" t="s">
        <v>19796</v>
      </c>
      <c r="B2853" s="177" t="s">
        <v>19794</v>
      </c>
      <c r="C2853" s="177" t="s">
        <v>19795</v>
      </c>
      <c r="D2853" s="177" t="s">
        <v>6875</v>
      </c>
      <c r="E2853" s="177" t="s">
        <v>19797</v>
      </c>
      <c r="F2853" s="177" t="s">
        <v>19798</v>
      </c>
      <c r="G2853" s="177" t="s">
        <v>19799</v>
      </c>
      <c r="H2853" s="177" t="s">
        <v>19800</v>
      </c>
      <c r="I2853" s="177" t="s">
        <v>6875</v>
      </c>
      <c r="J2853" s="177" t="s">
        <v>13379</v>
      </c>
      <c r="K2853" s="177" t="s">
        <v>6875</v>
      </c>
      <c r="L2853" s="177" t="s">
        <v>10650</v>
      </c>
    </row>
    <row r="2854" spans="1:12" ht="101.25" x14ac:dyDescent="0.25">
      <c r="A2854" s="176" t="s">
        <v>2013</v>
      </c>
      <c r="B2854" s="176" t="s">
        <v>19801</v>
      </c>
      <c r="C2854" s="176" t="s">
        <v>19802</v>
      </c>
      <c r="D2854" s="176" t="s">
        <v>19803</v>
      </c>
      <c r="E2854" s="176" t="s">
        <v>19804</v>
      </c>
      <c r="F2854" s="176" t="s">
        <v>19805</v>
      </c>
      <c r="G2854" s="176" t="s">
        <v>7663</v>
      </c>
      <c r="H2854" s="176" t="s">
        <v>19806</v>
      </c>
      <c r="I2854" s="176" t="s">
        <v>6875</v>
      </c>
      <c r="J2854" s="176" t="s">
        <v>6875</v>
      </c>
      <c r="K2854" s="176" t="s">
        <v>11005</v>
      </c>
      <c r="L2854" s="176" t="s">
        <v>857</v>
      </c>
    </row>
    <row r="2855" spans="1:12" ht="56.25" x14ac:dyDescent="0.25">
      <c r="A2855" s="177" t="s">
        <v>1757</v>
      </c>
      <c r="B2855" s="177" t="s">
        <v>19807</v>
      </c>
      <c r="C2855" s="177" t="s">
        <v>19808</v>
      </c>
      <c r="D2855" s="177" t="s">
        <v>19809</v>
      </c>
      <c r="E2855" s="177" t="s">
        <v>11442</v>
      </c>
      <c r="F2855" s="177" t="s">
        <v>11443</v>
      </c>
      <c r="G2855" s="177" t="s">
        <v>7721</v>
      </c>
      <c r="H2855" s="177" t="s">
        <v>11443</v>
      </c>
      <c r="I2855" s="177" t="s">
        <v>6875</v>
      </c>
      <c r="J2855" s="177" t="s">
        <v>7671</v>
      </c>
      <c r="K2855" s="177" t="s">
        <v>6875</v>
      </c>
      <c r="L2855" s="177" t="s">
        <v>857</v>
      </c>
    </row>
    <row r="2856" spans="1:12" ht="56.25" x14ac:dyDescent="0.25">
      <c r="A2856" s="176" t="s">
        <v>19812</v>
      </c>
      <c r="B2856" s="176" t="s">
        <v>19810</v>
      </c>
      <c r="C2856" s="176" t="s">
        <v>19811</v>
      </c>
      <c r="D2856" s="176" t="s">
        <v>1083</v>
      </c>
      <c r="E2856" s="176" t="s">
        <v>17527</v>
      </c>
      <c r="F2856" s="176" t="s">
        <v>17528</v>
      </c>
      <c r="G2856" s="176" t="s">
        <v>17554</v>
      </c>
      <c r="H2856" s="176" t="s">
        <v>17528</v>
      </c>
      <c r="I2856" s="176" t="s">
        <v>6875</v>
      </c>
      <c r="J2856" s="176" t="s">
        <v>6875</v>
      </c>
      <c r="K2856" s="176" t="s">
        <v>6875</v>
      </c>
      <c r="L2856" s="176" t="s">
        <v>6884</v>
      </c>
    </row>
    <row r="2857" spans="1:12" ht="45" x14ac:dyDescent="0.25">
      <c r="A2857" s="177" t="s">
        <v>4623</v>
      </c>
      <c r="B2857" s="177" t="s">
        <v>19813</v>
      </c>
      <c r="C2857" s="177" t="s">
        <v>19814</v>
      </c>
      <c r="D2857" s="177" t="s">
        <v>4625</v>
      </c>
      <c r="E2857" s="177" t="s">
        <v>8146</v>
      </c>
      <c r="F2857" s="177" t="s">
        <v>8147</v>
      </c>
      <c r="G2857" s="177" t="s">
        <v>7130</v>
      </c>
      <c r="H2857" s="177" t="s">
        <v>8147</v>
      </c>
      <c r="I2857" s="177" t="s">
        <v>6875</v>
      </c>
      <c r="J2857" s="177" t="s">
        <v>6875</v>
      </c>
      <c r="K2857" s="177" t="s">
        <v>6875</v>
      </c>
      <c r="L2857" s="177" t="s">
        <v>857</v>
      </c>
    </row>
    <row r="2858" spans="1:12" ht="56.25" x14ac:dyDescent="0.25">
      <c r="A2858" s="176" t="s">
        <v>19818</v>
      </c>
      <c r="B2858" s="176" t="s">
        <v>19815</v>
      </c>
      <c r="C2858" s="176" t="s">
        <v>19816</v>
      </c>
      <c r="D2858" s="176" t="s">
        <v>19817</v>
      </c>
      <c r="E2858" s="176" t="s">
        <v>7228</v>
      </c>
      <c r="F2858" s="176" t="s">
        <v>8465</v>
      </c>
      <c r="G2858" s="176" t="s">
        <v>6994</v>
      </c>
      <c r="H2858" s="176" t="s">
        <v>8466</v>
      </c>
      <c r="I2858" s="176" t="s">
        <v>6875</v>
      </c>
      <c r="J2858" s="176" t="s">
        <v>6875</v>
      </c>
      <c r="K2858" s="176" t="s">
        <v>6875</v>
      </c>
      <c r="L2858" s="176" t="s">
        <v>857</v>
      </c>
    </row>
    <row r="2859" spans="1:12" ht="56.25" x14ac:dyDescent="0.25">
      <c r="A2859" s="177" t="s">
        <v>19822</v>
      </c>
      <c r="B2859" s="177" t="s">
        <v>19819</v>
      </c>
      <c r="C2859" s="177" t="s">
        <v>19820</v>
      </c>
      <c r="D2859" s="177" t="s">
        <v>19821</v>
      </c>
      <c r="E2859" s="177" t="s">
        <v>13068</v>
      </c>
      <c r="F2859" s="177" t="s">
        <v>13069</v>
      </c>
      <c r="G2859" s="177" t="s">
        <v>6994</v>
      </c>
      <c r="H2859" s="177" t="s">
        <v>13070</v>
      </c>
      <c r="I2859" s="177" t="s">
        <v>6875</v>
      </c>
      <c r="J2859" s="177" t="s">
        <v>6875</v>
      </c>
      <c r="K2859" s="177" t="s">
        <v>6875</v>
      </c>
      <c r="L2859" s="177" t="s">
        <v>857</v>
      </c>
    </row>
    <row r="2860" spans="1:12" ht="67.5" x14ac:dyDescent="0.25">
      <c r="A2860" s="176" t="s">
        <v>19826</v>
      </c>
      <c r="B2860" s="176" t="s">
        <v>19823</v>
      </c>
      <c r="C2860" s="176" t="s">
        <v>19824</v>
      </c>
      <c r="D2860" s="176" t="s">
        <v>19825</v>
      </c>
      <c r="E2860" s="176" t="s">
        <v>19827</v>
      </c>
      <c r="F2860" s="176" t="s">
        <v>19828</v>
      </c>
      <c r="G2860" s="176" t="s">
        <v>6956</v>
      </c>
      <c r="H2860" s="176" t="s">
        <v>19829</v>
      </c>
      <c r="I2860" s="176" t="s">
        <v>6901</v>
      </c>
      <c r="J2860" s="176" t="s">
        <v>7619</v>
      </c>
      <c r="K2860" s="176" t="s">
        <v>6875</v>
      </c>
      <c r="L2860" s="176" t="s">
        <v>857</v>
      </c>
    </row>
    <row r="2861" spans="1:12" ht="45" x14ac:dyDescent="0.25">
      <c r="A2861" s="177" t="s">
        <v>5408</v>
      </c>
      <c r="B2861" s="177" t="s">
        <v>19830</v>
      </c>
      <c r="C2861" s="177" t="s">
        <v>19831</v>
      </c>
      <c r="D2861" s="177" t="s">
        <v>5410</v>
      </c>
      <c r="E2861" s="177" t="s">
        <v>7345</v>
      </c>
      <c r="F2861" s="177" t="s">
        <v>7346</v>
      </c>
      <c r="G2861" s="177" t="s">
        <v>6994</v>
      </c>
      <c r="H2861" s="177" t="s">
        <v>7347</v>
      </c>
      <c r="I2861" s="177" t="s">
        <v>6875</v>
      </c>
      <c r="J2861" s="177" t="s">
        <v>7141</v>
      </c>
      <c r="K2861" s="177" t="s">
        <v>6875</v>
      </c>
      <c r="L2861" s="177" t="s">
        <v>6977</v>
      </c>
    </row>
    <row r="2862" spans="1:12" ht="45" x14ac:dyDescent="0.25">
      <c r="A2862" s="176" t="s">
        <v>19835</v>
      </c>
      <c r="B2862" s="176" t="s">
        <v>19832</v>
      </c>
      <c r="C2862" s="176" t="s">
        <v>19833</v>
      </c>
      <c r="D2862" s="176" t="s">
        <v>19834</v>
      </c>
      <c r="E2862" s="176" t="s">
        <v>18452</v>
      </c>
      <c r="F2862" s="176" t="s">
        <v>19836</v>
      </c>
      <c r="G2862" s="176" t="s">
        <v>7324</v>
      </c>
      <c r="H2862" s="176" t="s">
        <v>19836</v>
      </c>
      <c r="I2862" s="176" t="s">
        <v>6875</v>
      </c>
      <c r="J2862" s="176" t="s">
        <v>6875</v>
      </c>
      <c r="K2862" s="176" t="s">
        <v>6875</v>
      </c>
      <c r="L2862" s="176" t="s">
        <v>857</v>
      </c>
    </row>
    <row r="2863" spans="1:12" ht="56.25" x14ac:dyDescent="0.25">
      <c r="A2863" s="177" t="s">
        <v>19840</v>
      </c>
      <c r="B2863" s="177" t="s">
        <v>19837</v>
      </c>
      <c r="C2863" s="177" t="s">
        <v>19838</v>
      </c>
      <c r="D2863" s="177" t="s">
        <v>19839</v>
      </c>
      <c r="E2863" s="177" t="s">
        <v>19841</v>
      </c>
      <c r="F2863" s="177" t="s">
        <v>19842</v>
      </c>
      <c r="G2863" s="177" t="s">
        <v>7028</v>
      </c>
      <c r="H2863" s="177" t="s">
        <v>19842</v>
      </c>
      <c r="I2863" s="177" t="s">
        <v>6875</v>
      </c>
      <c r="J2863" s="177" t="s">
        <v>6875</v>
      </c>
      <c r="K2863" s="177" t="s">
        <v>6875</v>
      </c>
      <c r="L2863" s="177" t="s">
        <v>857</v>
      </c>
    </row>
    <row r="2864" spans="1:12" ht="56.25" x14ac:dyDescent="0.25">
      <c r="A2864" s="176" t="s">
        <v>3954</v>
      </c>
      <c r="B2864" s="176" t="s">
        <v>19843</v>
      </c>
      <c r="C2864" s="176" t="s">
        <v>19844</v>
      </c>
      <c r="D2864" s="176" t="s">
        <v>3956</v>
      </c>
      <c r="E2864" s="176" t="s">
        <v>7345</v>
      </c>
      <c r="F2864" s="176" t="s">
        <v>7346</v>
      </c>
      <c r="G2864" s="176" t="s">
        <v>6994</v>
      </c>
      <c r="H2864" s="176" t="s">
        <v>7347</v>
      </c>
      <c r="I2864" s="176" t="s">
        <v>6875</v>
      </c>
      <c r="J2864" s="176" t="s">
        <v>6875</v>
      </c>
      <c r="K2864" s="176" t="s">
        <v>6875</v>
      </c>
      <c r="L2864" s="176" t="s">
        <v>857</v>
      </c>
    </row>
    <row r="2865" spans="1:12" ht="45" x14ac:dyDescent="0.25">
      <c r="A2865" s="177" t="s">
        <v>5575</v>
      </c>
      <c r="B2865" s="177" t="s">
        <v>19845</v>
      </c>
      <c r="C2865" s="177" t="s">
        <v>19846</v>
      </c>
      <c r="D2865" s="177" t="s">
        <v>5577</v>
      </c>
      <c r="E2865" s="177" t="s">
        <v>7249</v>
      </c>
      <c r="F2865" s="177" t="s">
        <v>7250</v>
      </c>
      <c r="G2865" s="177" t="s">
        <v>7028</v>
      </c>
      <c r="H2865" s="177" t="s">
        <v>7250</v>
      </c>
      <c r="I2865" s="177" t="s">
        <v>6875</v>
      </c>
      <c r="J2865" s="177" t="s">
        <v>6875</v>
      </c>
      <c r="K2865" s="177" t="s">
        <v>6875</v>
      </c>
      <c r="L2865" s="177" t="s">
        <v>857</v>
      </c>
    </row>
    <row r="2866" spans="1:12" ht="56.25" x14ac:dyDescent="0.25">
      <c r="A2866" s="176" t="s">
        <v>19850</v>
      </c>
      <c r="B2866" s="176" t="s">
        <v>19847</v>
      </c>
      <c r="C2866" s="176" t="s">
        <v>19848</v>
      </c>
      <c r="D2866" s="176" t="s">
        <v>19849</v>
      </c>
      <c r="E2866" s="176" t="s">
        <v>7228</v>
      </c>
      <c r="F2866" s="176" t="s">
        <v>8465</v>
      </c>
      <c r="G2866" s="176" t="s">
        <v>6994</v>
      </c>
      <c r="H2866" s="176" t="s">
        <v>8466</v>
      </c>
      <c r="I2866" s="176" t="s">
        <v>6875</v>
      </c>
      <c r="J2866" s="176" t="s">
        <v>6875</v>
      </c>
      <c r="K2866" s="176" t="s">
        <v>6875</v>
      </c>
      <c r="L2866" s="176" t="s">
        <v>857</v>
      </c>
    </row>
    <row r="2867" spans="1:12" ht="78.75" x14ac:dyDescent="0.25">
      <c r="A2867" s="177" t="s">
        <v>19854</v>
      </c>
      <c r="B2867" s="177" t="s">
        <v>19851</v>
      </c>
      <c r="C2867" s="177" t="s">
        <v>19852</v>
      </c>
      <c r="D2867" s="177" t="s">
        <v>19853</v>
      </c>
      <c r="E2867" s="177" t="s">
        <v>19855</v>
      </c>
      <c r="F2867" s="177" t="s">
        <v>19856</v>
      </c>
      <c r="G2867" s="177" t="s">
        <v>11183</v>
      </c>
      <c r="H2867" s="177" t="s">
        <v>19857</v>
      </c>
      <c r="I2867" s="177" t="s">
        <v>6875</v>
      </c>
      <c r="J2867" s="177" t="s">
        <v>17178</v>
      </c>
      <c r="K2867" s="177" t="s">
        <v>6875</v>
      </c>
      <c r="L2867" s="177" t="s">
        <v>7882</v>
      </c>
    </row>
    <row r="2868" spans="1:12" ht="33.75" x14ac:dyDescent="0.25">
      <c r="A2868" s="176" t="s">
        <v>19861</v>
      </c>
      <c r="B2868" s="176" t="s">
        <v>19858</v>
      </c>
      <c r="C2868" s="176" t="s">
        <v>19859</v>
      </c>
      <c r="D2868" s="176" t="s">
        <v>19860</v>
      </c>
      <c r="E2868" s="176" t="s">
        <v>7249</v>
      </c>
      <c r="F2868" s="176" t="s">
        <v>7250</v>
      </c>
      <c r="G2868" s="176" t="s">
        <v>7028</v>
      </c>
      <c r="H2868" s="176" t="s">
        <v>7250</v>
      </c>
      <c r="I2868" s="176" t="s">
        <v>6875</v>
      </c>
      <c r="J2868" s="176" t="s">
        <v>6875</v>
      </c>
      <c r="K2868" s="176" t="s">
        <v>6875</v>
      </c>
      <c r="L2868" s="176" t="s">
        <v>857</v>
      </c>
    </row>
    <row r="2869" spans="1:12" ht="67.5" x14ac:dyDescent="0.25">
      <c r="A2869" s="177" t="s">
        <v>19864</v>
      </c>
      <c r="B2869" s="177" t="s">
        <v>19862</v>
      </c>
      <c r="C2869" s="177" t="s">
        <v>19863</v>
      </c>
      <c r="D2869" s="177" t="s">
        <v>6875</v>
      </c>
      <c r="E2869" s="177" t="s">
        <v>19865</v>
      </c>
      <c r="F2869" s="177" t="s">
        <v>19866</v>
      </c>
      <c r="G2869" s="177" t="s">
        <v>7028</v>
      </c>
      <c r="H2869" s="177" t="s">
        <v>19867</v>
      </c>
      <c r="I2869" s="177" t="s">
        <v>6875</v>
      </c>
      <c r="J2869" s="177" t="s">
        <v>6875</v>
      </c>
      <c r="K2869" s="177" t="s">
        <v>6875</v>
      </c>
      <c r="L2869" s="177" t="s">
        <v>857</v>
      </c>
    </row>
    <row r="2870" spans="1:12" ht="45" x14ac:dyDescent="0.25">
      <c r="A2870" s="176" t="s">
        <v>19871</v>
      </c>
      <c r="B2870" s="176" t="s">
        <v>19868</v>
      </c>
      <c r="C2870" s="176" t="s">
        <v>19869</v>
      </c>
      <c r="D2870" s="176" t="s">
        <v>19870</v>
      </c>
      <c r="E2870" s="176" t="s">
        <v>7249</v>
      </c>
      <c r="F2870" s="176" t="s">
        <v>7250</v>
      </c>
      <c r="G2870" s="176" t="s">
        <v>7028</v>
      </c>
      <c r="H2870" s="176" t="s">
        <v>7250</v>
      </c>
      <c r="I2870" s="176" t="s">
        <v>6875</v>
      </c>
      <c r="J2870" s="176" t="s">
        <v>6875</v>
      </c>
      <c r="K2870" s="176" t="s">
        <v>6875</v>
      </c>
      <c r="L2870" s="176" t="s">
        <v>857</v>
      </c>
    </row>
    <row r="2871" spans="1:12" ht="78.75" x14ac:dyDescent="0.25">
      <c r="A2871" s="177" t="s">
        <v>4046</v>
      </c>
      <c r="B2871" s="177" t="s">
        <v>19872</v>
      </c>
      <c r="C2871" s="177" t="s">
        <v>19873</v>
      </c>
      <c r="D2871" s="177" t="s">
        <v>4048</v>
      </c>
      <c r="E2871" s="177" t="s">
        <v>19874</v>
      </c>
      <c r="F2871" s="177" t="s">
        <v>19875</v>
      </c>
      <c r="G2871" s="177" t="s">
        <v>7210</v>
      </c>
      <c r="H2871" s="177" t="s">
        <v>19876</v>
      </c>
      <c r="I2871" s="177" t="s">
        <v>6875</v>
      </c>
      <c r="J2871" s="177" t="s">
        <v>6875</v>
      </c>
      <c r="K2871" s="177" t="s">
        <v>6875</v>
      </c>
      <c r="L2871" s="177" t="s">
        <v>857</v>
      </c>
    </row>
    <row r="2872" spans="1:12" ht="56.25" x14ac:dyDescent="0.25">
      <c r="A2872" s="176" t="s">
        <v>19880</v>
      </c>
      <c r="B2872" s="176" t="s">
        <v>19877</v>
      </c>
      <c r="C2872" s="176" t="s">
        <v>19878</v>
      </c>
      <c r="D2872" s="176" t="s">
        <v>19879</v>
      </c>
      <c r="E2872" s="176" t="s">
        <v>7345</v>
      </c>
      <c r="F2872" s="176" t="s">
        <v>7346</v>
      </c>
      <c r="G2872" s="176" t="s">
        <v>6994</v>
      </c>
      <c r="H2872" s="176" t="s">
        <v>7347</v>
      </c>
      <c r="I2872" s="176" t="s">
        <v>6875</v>
      </c>
      <c r="J2872" s="176" t="s">
        <v>6875</v>
      </c>
      <c r="K2872" s="176" t="s">
        <v>6875</v>
      </c>
      <c r="L2872" s="176" t="s">
        <v>857</v>
      </c>
    </row>
    <row r="2873" spans="1:12" ht="67.5" x14ac:dyDescent="0.25">
      <c r="A2873" s="177" t="s">
        <v>6875</v>
      </c>
      <c r="B2873" s="177" t="s">
        <v>19881</v>
      </c>
      <c r="C2873" s="177" t="s">
        <v>19882</v>
      </c>
      <c r="D2873" s="177" t="s">
        <v>6875</v>
      </c>
      <c r="E2873" s="177" t="s">
        <v>8415</v>
      </c>
      <c r="F2873" s="177" t="s">
        <v>8416</v>
      </c>
      <c r="G2873" s="177" t="s">
        <v>6994</v>
      </c>
      <c r="H2873" s="177" t="s">
        <v>8417</v>
      </c>
      <c r="I2873" s="177" t="s">
        <v>6875</v>
      </c>
      <c r="J2873" s="177" t="s">
        <v>6875</v>
      </c>
      <c r="K2873" s="177" t="s">
        <v>6931</v>
      </c>
      <c r="L2873" s="177" t="s">
        <v>857</v>
      </c>
    </row>
    <row r="2874" spans="1:12" ht="78.75" x14ac:dyDescent="0.25">
      <c r="A2874" s="176" t="s">
        <v>19886</v>
      </c>
      <c r="B2874" s="176" t="s">
        <v>19883</v>
      </c>
      <c r="C2874" s="176" t="s">
        <v>19884</v>
      </c>
      <c r="D2874" s="176" t="s">
        <v>19885</v>
      </c>
      <c r="E2874" s="176" t="s">
        <v>8415</v>
      </c>
      <c r="F2874" s="176" t="s">
        <v>8416</v>
      </c>
      <c r="G2874" s="176" t="s">
        <v>6994</v>
      </c>
      <c r="H2874" s="176" t="s">
        <v>8417</v>
      </c>
      <c r="I2874" s="176" t="s">
        <v>6875</v>
      </c>
      <c r="J2874" s="176" t="s">
        <v>6875</v>
      </c>
      <c r="K2874" s="176" t="s">
        <v>6875</v>
      </c>
      <c r="L2874" s="176" t="s">
        <v>857</v>
      </c>
    </row>
    <row r="2875" spans="1:12" ht="112.5" x14ac:dyDescent="0.25">
      <c r="A2875" s="177" t="s">
        <v>19890</v>
      </c>
      <c r="B2875" s="177" t="s">
        <v>19887</v>
      </c>
      <c r="C2875" s="177" t="s">
        <v>19888</v>
      </c>
      <c r="D2875" s="177" t="s">
        <v>19889</v>
      </c>
      <c r="E2875" s="177" t="s">
        <v>8415</v>
      </c>
      <c r="F2875" s="177" t="s">
        <v>8416</v>
      </c>
      <c r="G2875" s="177" t="s">
        <v>6994</v>
      </c>
      <c r="H2875" s="177" t="s">
        <v>8417</v>
      </c>
      <c r="I2875" s="177" t="s">
        <v>6875</v>
      </c>
      <c r="J2875" s="177" t="s">
        <v>6875</v>
      </c>
      <c r="K2875" s="177" t="s">
        <v>6875</v>
      </c>
      <c r="L2875" s="177" t="s">
        <v>857</v>
      </c>
    </row>
    <row r="2876" spans="1:12" ht="78.75" x14ac:dyDescent="0.25">
      <c r="A2876" s="176" t="s">
        <v>19894</v>
      </c>
      <c r="B2876" s="176" t="s">
        <v>19891</v>
      </c>
      <c r="C2876" s="176" t="s">
        <v>19892</v>
      </c>
      <c r="D2876" s="176" t="s">
        <v>19893</v>
      </c>
      <c r="E2876" s="176" t="s">
        <v>7345</v>
      </c>
      <c r="F2876" s="176" t="s">
        <v>7346</v>
      </c>
      <c r="G2876" s="176" t="s">
        <v>6994</v>
      </c>
      <c r="H2876" s="176" t="s">
        <v>7347</v>
      </c>
      <c r="I2876" s="176" t="s">
        <v>6875</v>
      </c>
      <c r="J2876" s="176" t="s">
        <v>6875</v>
      </c>
      <c r="K2876" s="176" t="s">
        <v>6875</v>
      </c>
      <c r="L2876" s="176" t="s">
        <v>857</v>
      </c>
    </row>
    <row r="2877" spans="1:12" ht="90" x14ac:dyDescent="0.25">
      <c r="A2877" s="177" t="s">
        <v>19898</v>
      </c>
      <c r="B2877" s="177" t="s">
        <v>19895</v>
      </c>
      <c r="C2877" s="177" t="s">
        <v>19896</v>
      </c>
      <c r="D2877" s="177" t="s">
        <v>19897</v>
      </c>
      <c r="E2877" s="177" t="s">
        <v>7345</v>
      </c>
      <c r="F2877" s="177" t="s">
        <v>7346</v>
      </c>
      <c r="G2877" s="177" t="s">
        <v>6994</v>
      </c>
      <c r="H2877" s="177" t="s">
        <v>7347</v>
      </c>
      <c r="I2877" s="177" t="s">
        <v>6875</v>
      </c>
      <c r="J2877" s="177" t="s">
        <v>6875</v>
      </c>
      <c r="K2877" s="177" t="s">
        <v>6875</v>
      </c>
      <c r="L2877" s="177" t="s">
        <v>857</v>
      </c>
    </row>
    <row r="2878" spans="1:12" ht="56.25" x14ac:dyDescent="0.25">
      <c r="A2878" s="176" t="s">
        <v>19902</v>
      </c>
      <c r="B2878" s="176" t="s">
        <v>19899</v>
      </c>
      <c r="C2878" s="176" t="s">
        <v>19900</v>
      </c>
      <c r="D2878" s="176" t="s">
        <v>19901</v>
      </c>
      <c r="E2878" s="176" t="s">
        <v>19903</v>
      </c>
      <c r="F2878" s="176" t="s">
        <v>19904</v>
      </c>
      <c r="G2878" s="176" t="s">
        <v>14319</v>
      </c>
      <c r="H2878" s="176" t="s">
        <v>19904</v>
      </c>
      <c r="I2878" s="176" t="s">
        <v>6875</v>
      </c>
      <c r="J2878" s="176" t="s">
        <v>7671</v>
      </c>
      <c r="K2878" s="176" t="s">
        <v>6875</v>
      </c>
      <c r="L2878" s="176" t="s">
        <v>857</v>
      </c>
    </row>
    <row r="2879" spans="1:12" ht="67.5" x14ac:dyDescent="0.25">
      <c r="A2879" s="177" t="s">
        <v>1761</v>
      </c>
      <c r="B2879" s="177" t="s">
        <v>19905</v>
      </c>
      <c r="C2879" s="177" t="s">
        <v>19906</v>
      </c>
      <c r="D2879" s="177" t="s">
        <v>19907</v>
      </c>
      <c r="E2879" s="177" t="s">
        <v>12148</v>
      </c>
      <c r="F2879" s="177" t="s">
        <v>12149</v>
      </c>
      <c r="G2879" s="177" t="s">
        <v>7889</v>
      </c>
      <c r="H2879" s="177" t="s">
        <v>12149</v>
      </c>
      <c r="I2879" s="177" t="s">
        <v>6875</v>
      </c>
      <c r="J2879" s="177" t="s">
        <v>6875</v>
      </c>
      <c r="K2879" s="177" t="s">
        <v>6875</v>
      </c>
      <c r="L2879" s="177" t="s">
        <v>857</v>
      </c>
    </row>
    <row r="2880" spans="1:12" ht="78.75" x14ac:dyDescent="0.25">
      <c r="A2880" s="176" t="s">
        <v>19911</v>
      </c>
      <c r="B2880" s="176" t="s">
        <v>19908</v>
      </c>
      <c r="C2880" s="176" t="s">
        <v>19909</v>
      </c>
      <c r="D2880" s="176" t="s">
        <v>19910</v>
      </c>
      <c r="E2880" s="176" t="s">
        <v>19912</v>
      </c>
      <c r="F2880" s="176" t="s">
        <v>19913</v>
      </c>
      <c r="G2880" s="176" t="s">
        <v>9611</v>
      </c>
      <c r="H2880" s="176" t="s">
        <v>19914</v>
      </c>
      <c r="I2880" s="176" t="s">
        <v>7156</v>
      </c>
      <c r="J2880" s="176" t="s">
        <v>6875</v>
      </c>
      <c r="K2880" s="176" t="s">
        <v>7092</v>
      </c>
      <c r="L2880" s="176" t="s">
        <v>857</v>
      </c>
    </row>
    <row r="2881" spans="1:12" ht="78.75" x14ac:dyDescent="0.25">
      <c r="A2881" s="177" t="s">
        <v>19918</v>
      </c>
      <c r="B2881" s="177" t="s">
        <v>19915</v>
      </c>
      <c r="C2881" s="177" t="s">
        <v>19916</v>
      </c>
      <c r="D2881" s="177" t="s">
        <v>19917</v>
      </c>
      <c r="E2881" s="177" t="s">
        <v>19912</v>
      </c>
      <c r="F2881" s="177" t="s">
        <v>19913</v>
      </c>
      <c r="G2881" s="177" t="s">
        <v>9611</v>
      </c>
      <c r="H2881" s="177" t="s">
        <v>19919</v>
      </c>
      <c r="I2881" s="177" t="s">
        <v>7156</v>
      </c>
      <c r="J2881" s="177" t="s">
        <v>19920</v>
      </c>
      <c r="K2881" s="177" t="s">
        <v>10264</v>
      </c>
      <c r="L2881" s="177" t="s">
        <v>6884</v>
      </c>
    </row>
    <row r="2882" spans="1:12" ht="67.5" x14ac:dyDescent="0.25">
      <c r="A2882" s="176" t="s">
        <v>19923</v>
      </c>
      <c r="B2882" s="176" t="s">
        <v>19921</v>
      </c>
      <c r="C2882" s="176" t="s">
        <v>19922</v>
      </c>
      <c r="D2882" s="176" t="s">
        <v>6659</v>
      </c>
      <c r="E2882" s="176" t="s">
        <v>19924</v>
      </c>
      <c r="F2882" s="176" t="s">
        <v>19925</v>
      </c>
      <c r="G2882" s="176" t="s">
        <v>6994</v>
      </c>
      <c r="H2882" s="176" t="s">
        <v>19926</v>
      </c>
      <c r="I2882" s="176" t="s">
        <v>7156</v>
      </c>
      <c r="J2882" s="176" t="s">
        <v>6875</v>
      </c>
      <c r="K2882" s="176" t="s">
        <v>6875</v>
      </c>
      <c r="L2882" s="176" t="s">
        <v>857</v>
      </c>
    </row>
    <row r="2883" spans="1:12" ht="78.75" x14ac:dyDescent="0.25">
      <c r="A2883" s="177" t="s">
        <v>6653</v>
      </c>
      <c r="B2883" s="177" t="s">
        <v>19927</v>
      </c>
      <c r="C2883" s="177" t="s">
        <v>19928</v>
      </c>
      <c r="D2883" s="177" t="s">
        <v>6654</v>
      </c>
      <c r="E2883" s="177" t="s">
        <v>19912</v>
      </c>
      <c r="F2883" s="177" t="s">
        <v>19913</v>
      </c>
      <c r="G2883" s="177" t="s">
        <v>9611</v>
      </c>
      <c r="H2883" s="177" t="s">
        <v>19914</v>
      </c>
      <c r="I2883" s="177" t="s">
        <v>7156</v>
      </c>
      <c r="J2883" s="177" t="s">
        <v>6875</v>
      </c>
      <c r="K2883" s="177" t="s">
        <v>6875</v>
      </c>
      <c r="L2883" s="177" t="s">
        <v>857</v>
      </c>
    </row>
    <row r="2884" spans="1:12" ht="67.5" x14ac:dyDescent="0.25">
      <c r="A2884" s="176" t="s">
        <v>19932</v>
      </c>
      <c r="B2884" s="176" t="s">
        <v>19929</v>
      </c>
      <c r="C2884" s="176" t="s">
        <v>19930</v>
      </c>
      <c r="D2884" s="176" t="s">
        <v>19931</v>
      </c>
      <c r="E2884" s="176" t="s">
        <v>19933</v>
      </c>
      <c r="F2884" s="176" t="s">
        <v>19934</v>
      </c>
      <c r="G2884" s="176" t="s">
        <v>7028</v>
      </c>
      <c r="H2884" s="176" t="s">
        <v>19934</v>
      </c>
      <c r="I2884" s="176" t="s">
        <v>6875</v>
      </c>
      <c r="J2884" s="176" t="s">
        <v>6875</v>
      </c>
      <c r="K2884" s="176" t="s">
        <v>6875</v>
      </c>
      <c r="L2884" s="176" t="s">
        <v>857</v>
      </c>
    </row>
    <row r="2885" spans="1:12" ht="90" x14ac:dyDescent="0.25">
      <c r="A2885" s="177" t="s">
        <v>2480</v>
      </c>
      <c r="B2885" s="177" t="s">
        <v>19935</v>
      </c>
      <c r="C2885" s="177" t="s">
        <v>19936</v>
      </c>
      <c r="D2885" s="177" t="s">
        <v>19937</v>
      </c>
      <c r="E2885" s="177" t="s">
        <v>19938</v>
      </c>
      <c r="F2885" s="177" t="s">
        <v>19939</v>
      </c>
      <c r="G2885" s="177" t="s">
        <v>7663</v>
      </c>
      <c r="H2885" s="177" t="s">
        <v>19940</v>
      </c>
      <c r="I2885" s="177" t="s">
        <v>6875</v>
      </c>
      <c r="J2885" s="177" t="s">
        <v>7689</v>
      </c>
      <c r="K2885" s="177" t="s">
        <v>6875</v>
      </c>
      <c r="L2885" s="177" t="s">
        <v>857</v>
      </c>
    </row>
    <row r="2886" spans="1:12" ht="45" x14ac:dyDescent="0.25">
      <c r="A2886" s="176" t="s">
        <v>19944</v>
      </c>
      <c r="B2886" s="176" t="s">
        <v>19941</v>
      </c>
      <c r="C2886" s="176" t="s">
        <v>19942</v>
      </c>
      <c r="D2886" s="176" t="s">
        <v>19943</v>
      </c>
      <c r="E2886" s="176" t="s">
        <v>9268</v>
      </c>
      <c r="F2886" s="176" t="s">
        <v>9269</v>
      </c>
      <c r="G2886" s="176" t="s">
        <v>7035</v>
      </c>
      <c r="H2886" s="176" t="s">
        <v>9269</v>
      </c>
      <c r="I2886" s="176" t="s">
        <v>6875</v>
      </c>
      <c r="J2886" s="176" t="s">
        <v>6875</v>
      </c>
      <c r="K2886" s="176" t="s">
        <v>6875</v>
      </c>
      <c r="L2886" s="176" t="s">
        <v>857</v>
      </c>
    </row>
    <row r="2887" spans="1:12" ht="45" x14ac:dyDescent="0.25">
      <c r="A2887" s="177" t="s">
        <v>19948</v>
      </c>
      <c r="B2887" s="177" t="s">
        <v>19945</v>
      </c>
      <c r="C2887" s="177" t="s">
        <v>19946</v>
      </c>
      <c r="D2887" s="177" t="s">
        <v>19947</v>
      </c>
      <c r="E2887" s="177" t="s">
        <v>8982</v>
      </c>
      <c r="F2887" s="177" t="s">
        <v>7786</v>
      </c>
      <c r="G2887" s="177" t="s">
        <v>7035</v>
      </c>
      <c r="H2887" s="177" t="s">
        <v>7786</v>
      </c>
      <c r="I2887" s="177" t="s">
        <v>6875</v>
      </c>
      <c r="J2887" s="177" t="s">
        <v>6875</v>
      </c>
      <c r="K2887" s="177" t="s">
        <v>6875</v>
      </c>
      <c r="L2887" s="177" t="s">
        <v>857</v>
      </c>
    </row>
    <row r="2888" spans="1:12" ht="78.75" x14ac:dyDescent="0.25">
      <c r="A2888" s="176" t="s">
        <v>19952</v>
      </c>
      <c r="B2888" s="176" t="s">
        <v>19949</v>
      </c>
      <c r="C2888" s="176" t="s">
        <v>19950</v>
      </c>
      <c r="D2888" s="176" t="s">
        <v>19951</v>
      </c>
      <c r="E2888" s="176" t="s">
        <v>19953</v>
      </c>
      <c r="F2888" s="176" t="s">
        <v>19954</v>
      </c>
      <c r="G2888" s="176" t="s">
        <v>6970</v>
      </c>
      <c r="H2888" s="176" t="s">
        <v>19955</v>
      </c>
      <c r="I2888" s="176" t="s">
        <v>6875</v>
      </c>
      <c r="J2888" s="176" t="s">
        <v>6875</v>
      </c>
      <c r="K2888" s="176" t="s">
        <v>6875</v>
      </c>
      <c r="L2888" s="176" t="s">
        <v>857</v>
      </c>
    </row>
    <row r="2889" spans="1:12" ht="90" x14ac:dyDescent="0.25">
      <c r="A2889" s="177" t="s">
        <v>19959</v>
      </c>
      <c r="B2889" s="177" t="s">
        <v>19956</v>
      </c>
      <c r="C2889" s="177" t="s">
        <v>19957</v>
      </c>
      <c r="D2889" s="177" t="s">
        <v>19958</v>
      </c>
      <c r="E2889" s="177" t="s">
        <v>19960</v>
      </c>
      <c r="F2889" s="177" t="s">
        <v>19961</v>
      </c>
      <c r="G2889" s="177" t="s">
        <v>7708</v>
      </c>
      <c r="H2889" s="177" t="s">
        <v>19962</v>
      </c>
      <c r="I2889" s="177" t="s">
        <v>6875</v>
      </c>
      <c r="J2889" s="177" t="s">
        <v>6875</v>
      </c>
      <c r="K2889" s="177" t="s">
        <v>6875</v>
      </c>
      <c r="L2889" s="177" t="s">
        <v>857</v>
      </c>
    </row>
    <row r="2890" spans="1:12" ht="67.5" x14ac:dyDescent="0.25">
      <c r="A2890" s="176" t="s">
        <v>19966</v>
      </c>
      <c r="B2890" s="176" t="s">
        <v>19963</v>
      </c>
      <c r="C2890" s="176" t="s">
        <v>19964</v>
      </c>
      <c r="D2890" s="176" t="s">
        <v>19965</v>
      </c>
      <c r="E2890" s="176" t="s">
        <v>7403</v>
      </c>
      <c r="F2890" s="176" t="s">
        <v>7404</v>
      </c>
      <c r="G2890" s="176" t="s">
        <v>7028</v>
      </c>
      <c r="H2890" s="176" t="s">
        <v>7404</v>
      </c>
      <c r="I2890" s="176" t="s">
        <v>6875</v>
      </c>
      <c r="J2890" s="176" t="s">
        <v>6875</v>
      </c>
      <c r="K2890" s="176" t="s">
        <v>6875</v>
      </c>
      <c r="L2890" s="176" t="s">
        <v>857</v>
      </c>
    </row>
    <row r="2891" spans="1:12" ht="45" x14ac:dyDescent="0.25">
      <c r="A2891" s="177" t="s">
        <v>1241</v>
      </c>
      <c r="B2891" s="177" t="s">
        <v>19967</v>
      </c>
      <c r="C2891" s="177" t="s">
        <v>19968</v>
      </c>
      <c r="D2891" s="177" t="s">
        <v>1242</v>
      </c>
      <c r="E2891" s="177" t="s">
        <v>19969</v>
      </c>
      <c r="F2891" s="177" t="s">
        <v>19970</v>
      </c>
      <c r="G2891" s="177" t="s">
        <v>8074</v>
      </c>
      <c r="H2891" s="177" t="s">
        <v>19970</v>
      </c>
      <c r="I2891" s="177" t="s">
        <v>6875</v>
      </c>
      <c r="J2891" s="177" t="s">
        <v>6875</v>
      </c>
      <c r="K2891" s="177" t="s">
        <v>6875</v>
      </c>
      <c r="L2891" s="177" t="s">
        <v>857</v>
      </c>
    </row>
    <row r="2892" spans="1:12" ht="67.5" x14ac:dyDescent="0.25">
      <c r="A2892" s="176" t="s">
        <v>19974</v>
      </c>
      <c r="B2892" s="176" t="s">
        <v>19971</v>
      </c>
      <c r="C2892" s="176" t="s">
        <v>19972</v>
      </c>
      <c r="D2892" s="176" t="s">
        <v>19973</v>
      </c>
      <c r="E2892" s="176" t="s">
        <v>7249</v>
      </c>
      <c r="F2892" s="176" t="s">
        <v>7250</v>
      </c>
      <c r="G2892" s="176" t="s">
        <v>7028</v>
      </c>
      <c r="H2892" s="176" t="s">
        <v>7250</v>
      </c>
      <c r="I2892" s="176" t="s">
        <v>6875</v>
      </c>
      <c r="J2892" s="176" t="s">
        <v>6875</v>
      </c>
      <c r="K2892" s="176" t="s">
        <v>6875</v>
      </c>
      <c r="L2892" s="176" t="s">
        <v>857</v>
      </c>
    </row>
    <row r="2893" spans="1:12" ht="45" x14ac:dyDescent="0.25">
      <c r="A2893" s="177" t="s">
        <v>19978</v>
      </c>
      <c r="B2893" s="177" t="s">
        <v>19975</v>
      </c>
      <c r="C2893" s="177" t="s">
        <v>19976</v>
      </c>
      <c r="D2893" s="177" t="s">
        <v>19977</v>
      </c>
      <c r="E2893" s="177" t="s">
        <v>19979</v>
      </c>
      <c r="F2893" s="177" t="s">
        <v>19980</v>
      </c>
      <c r="G2893" s="177" t="s">
        <v>8091</v>
      </c>
      <c r="H2893" s="177" t="s">
        <v>19981</v>
      </c>
      <c r="I2893" s="177" t="s">
        <v>6901</v>
      </c>
      <c r="J2893" s="177" t="s">
        <v>6875</v>
      </c>
      <c r="K2893" s="177" t="s">
        <v>6875</v>
      </c>
      <c r="L2893" s="177" t="s">
        <v>857</v>
      </c>
    </row>
    <row r="2894" spans="1:12" ht="67.5" x14ac:dyDescent="0.25">
      <c r="A2894" s="176" t="s">
        <v>19985</v>
      </c>
      <c r="B2894" s="176" t="s">
        <v>19982</v>
      </c>
      <c r="C2894" s="176" t="s">
        <v>19983</v>
      </c>
      <c r="D2894" s="176" t="s">
        <v>19984</v>
      </c>
      <c r="E2894" s="176" t="s">
        <v>19986</v>
      </c>
      <c r="F2894" s="176" t="s">
        <v>19987</v>
      </c>
      <c r="G2894" s="176" t="s">
        <v>19988</v>
      </c>
      <c r="H2894" s="176" t="s">
        <v>19989</v>
      </c>
      <c r="I2894" s="176" t="s">
        <v>6875</v>
      </c>
      <c r="J2894" s="176" t="s">
        <v>7099</v>
      </c>
      <c r="K2894" s="176" t="s">
        <v>6875</v>
      </c>
      <c r="L2894" s="176" t="s">
        <v>7643</v>
      </c>
    </row>
    <row r="2895" spans="1:12" ht="135" x14ac:dyDescent="0.25">
      <c r="A2895" s="177" t="s">
        <v>19993</v>
      </c>
      <c r="B2895" s="177" t="s">
        <v>19990</v>
      </c>
      <c r="C2895" s="177" t="s">
        <v>19991</v>
      </c>
      <c r="D2895" s="177" t="s">
        <v>19992</v>
      </c>
      <c r="E2895" s="177" t="s">
        <v>7201</v>
      </c>
      <c r="F2895" s="177" t="s">
        <v>7202</v>
      </c>
      <c r="G2895" s="177" t="s">
        <v>6994</v>
      </c>
      <c r="H2895" s="177" t="s">
        <v>7203</v>
      </c>
      <c r="I2895" s="177" t="s">
        <v>6875</v>
      </c>
      <c r="J2895" s="177" t="s">
        <v>6875</v>
      </c>
      <c r="K2895" s="177" t="s">
        <v>6875</v>
      </c>
      <c r="L2895" s="177" t="s">
        <v>857</v>
      </c>
    </row>
    <row r="2896" spans="1:12" ht="146.25" x14ac:dyDescent="0.25">
      <c r="A2896" s="176" t="s">
        <v>19993</v>
      </c>
      <c r="B2896" s="176" t="s">
        <v>19994</v>
      </c>
      <c r="C2896" s="176" t="s">
        <v>19995</v>
      </c>
      <c r="D2896" s="176" t="s">
        <v>19992</v>
      </c>
      <c r="E2896" s="176" t="s">
        <v>7152</v>
      </c>
      <c r="F2896" s="176" t="s">
        <v>7153</v>
      </c>
      <c r="G2896" s="176" t="s">
        <v>13081</v>
      </c>
      <c r="H2896" s="176" t="s">
        <v>17720</v>
      </c>
      <c r="I2896" s="176" t="s">
        <v>6875</v>
      </c>
      <c r="J2896" s="176" t="s">
        <v>19996</v>
      </c>
      <c r="K2896" s="176" t="s">
        <v>6875</v>
      </c>
      <c r="L2896" s="176" t="s">
        <v>857</v>
      </c>
    </row>
    <row r="2897" spans="1:12" ht="67.5" x14ac:dyDescent="0.25">
      <c r="A2897" s="177" t="s">
        <v>20000</v>
      </c>
      <c r="B2897" s="177" t="s">
        <v>19997</v>
      </c>
      <c r="C2897" s="177" t="s">
        <v>19998</v>
      </c>
      <c r="D2897" s="177" t="s">
        <v>19999</v>
      </c>
      <c r="E2897" s="177" t="s">
        <v>20001</v>
      </c>
      <c r="F2897" s="177" t="s">
        <v>20002</v>
      </c>
      <c r="G2897" s="177" t="s">
        <v>10548</v>
      </c>
      <c r="H2897" s="177" t="s">
        <v>20002</v>
      </c>
      <c r="I2897" s="177" t="s">
        <v>6875</v>
      </c>
      <c r="J2897" s="177" t="s">
        <v>7099</v>
      </c>
      <c r="K2897" s="177" t="s">
        <v>6875</v>
      </c>
      <c r="L2897" s="177" t="s">
        <v>6884</v>
      </c>
    </row>
    <row r="2898" spans="1:12" ht="67.5" x14ac:dyDescent="0.25">
      <c r="A2898" s="176" t="s">
        <v>20006</v>
      </c>
      <c r="B2898" s="176" t="s">
        <v>20003</v>
      </c>
      <c r="C2898" s="176" t="s">
        <v>20004</v>
      </c>
      <c r="D2898" s="176" t="s">
        <v>20005</v>
      </c>
      <c r="E2898" s="176" t="s">
        <v>20007</v>
      </c>
      <c r="F2898" s="176" t="s">
        <v>20008</v>
      </c>
      <c r="G2898" s="176" t="s">
        <v>7097</v>
      </c>
      <c r="H2898" s="176" t="s">
        <v>20008</v>
      </c>
      <c r="I2898" s="176" t="s">
        <v>6875</v>
      </c>
      <c r="J2898" s="176" t="s">
        <v>7099</v>
      </c>
      <c r="K2898" s="176" t="s">
        <v>6875</v>
      </c>
      <c r="L2898" s="176" t="s">
        <v>6884</v>
      </c>
    </row>
    <row r="2899" spans="1:12" ht="56.25" x14ac:dyDescent="0.25">
      <c r="A2899" s="177" t="s">
        <v>2052</v>
      </c>
      <c r="B2899" s="177" t="s">
        <v>20009</v>
      </c>
      <c r="C2899" s="177" t="s">
        <v>20010</v>
      </c>
      <c r="D2899" s="177" t="s">
        <v>2931</v>
      </c>
      <c r="E2899" s="177" t="s">
        <v>9861</v>
      </c>
      <c r="F2899" s="177" t="s">
        <v>20011</v>
      </c>
      <c r="G2899" s="177" t="s">
        <v>8186</v>
      </c>
      <c r="H2899" s="177" t="s">
        <v>20012</v>
      </c>
      <c r="I2899" s="177" t="s">
        <v>6875</v>
      </c>
      <c r="J2899" s="177" t="s">
        <v>6875</v>
      </c>
      <c r="K2899" s="177" t="s">
        <v>6875</v>
      </c>
      <c r="L2899" s="177" t="s">
        <v>857</v>
      </c>
    </row>
    <row r="2900" spans="1:12" ht="56.25" x14ac:dyDescent="0.25">
      <c r="A2900" s="176" t="s">
        <v>20016</v>
      </c>
      <c r="B2900" s="176" t="s">
        <v>20013</v>
      </c>
      <c r="C2900" s="176" t="s">
        <v>20014</v>
      </c>
      <c r="D2900" s="176" t="s">
        <v>20015</v>
      </c>
      <c r="E2900" s="176" t="s">
        <v>8437</v>
      </c>
      <c r="F2900" s="176" t="s">
        <v>8438</v>
      </c>
      <c r="G2900" s="176" t="s">
        <v>7111</v>
      </c>
      <c r="H2900" s="176" t="s">
        <v>8439</v>
      </c>
      <c r="I2900" s="176" t="s">
        <v>6875</v>
      </c>
      <c r="J2900" s="176" t="s">
        <v>6875</v>
      </c>
      <c r="K2900" s="176" t="s">
        <v>6875</v>
      </c>
      <c r="L2900" s="176" t="s">
        <v>857</v>
      </c>
    </row>
    <row r="2901" spans="1:12" ht="56.25" x14ac:dyDescent="0.25">
      <c r="A2901" s="177" t="s">
        <v>20020</v>
      </c>
      <c r="B2901" s="177" t="s">
        <v>20017</v>
      </c>
      <c r="C2901" s="177" t="s">
        <v>20018</v>
      </c>
      <c r="D2901" s="177" t="s">
        <v>20019</v>
      </c>
      <c r="E2901" s="177" t="s">
        <v>20021</v>
      </c>
      <c r="F2901" s="177" t="s">
        <v>20022</v>
      </c>
      <c r="G2901" s="177" t="s">
        <v>8186</v>
      </c>
      <c r="H2901" s="177" t="s">
        <v>20023</v>
      </c>
      <c r="I2901" s="177" t="s">
        <v>6875</v>
      </c>
      <c r="J2901" s="177" t="s">
        <v>6875</v>
      </c>
      <c r="K2901" s="177" t="s">
        <v>6875</v>
      </c>
      <c r="L2901" s="177" t="s">
        <v>857</v>
      </c>
    </row>
    <row r="2902" spans="1:12" ht="90" x14ac:dyDescent="0.25">
      <c r="A2902" s="176" t="s">
        <v>20027</v>
      </c>
      <c r="B2902" s="176" t="s">
        <v>20024</v>
      </c>
      <c r="C2902" s="176" t="s">
        <v>20025</v>
      </c>
      <c r="D2902" s="176" t="s">
        <v>20026</v>
      </c>
      <c r="E2902" s="176" t="s">
        <v>20028</v>
      </c>
      <c r="F2902" s="176" t="s">
        <v>20029</v>
      </c>
      <c r="G2902" s="176" t="s">
        <v>7210</v>
      </c>
      <c r="H2902" s="176" t="s">
        <v>20030</v>
      </c>
      <c r="I2902" s="176" t="s">
        <v>6875</v>
      </c>
      <c r="J2902" s="176" t="s">
        <v>7099</v>
      </c>
      <c r="K2902" s="176" t="s">
        <v>6875</v>
      </c>
      <c r="L2902" s="176" t="s">
        <v>857</v>
      </c>
    </row>
    <row r="2903" spans="1:12" ht="90" x14ac:dyDescent="0.25">
      <c r="A2903" s="177" t="s">
        <v>20034</v>
      </c>
      <c r="B2903" s="177" t="s">
        <v>20031</v>
      </c>
      <c r="C2903" s="177" t="s">
        <v>20032</v>
      </c>
      <c r="D2903" s="177" t="s">
        <v>20033</v>
      </c>
      <c r="E2903" s="177" t="s">
        <v>20035</v>
      </c>
      <c r="F2903" s="177" t="s">
        <v>20036</v>
      </c>
      <c r="G2903" s="177" t="s">
        <v>7085</v>
      </c>
      <c r="H2903" s="177" t="s">
        <v>20036</v>
      </c>
      <c r="I2903" s="177" t="s">
        <v>6875</v>
      </c>
      <c r="J2903" s="177" t="s">
        <v>6875</v>
      </c>
      <c r="K2903" s="177" t="s">
        <v>7092</v>
      </c>
      <c r="L2903" s="177" t="s">
        <v>857</v>
      </c>
    </row>
    <row r="2904" spans="1:12" ht="101.25" x14ac:dyDescent="0.25">
      <c r="A2904" s="176" t="s">
        <v>20040</v>
      </c>
      <c r="B2904" s="176" t="s">
        <v>20037</v>
      </c>
      <c r="C2904" s="176" t="s">
        <v>20038</v>
      </c>
      <c r="D2904" s="176" t="s">
        <v>20039</v>
      </c>
      <c r="E2904" s="176" t="s">
        <v>20041</v>
      </c>
      <c r="F2904" s="176" t="s">
        <v>20042</v>
      </c>
      <c r="G2904" s="176" t="s">
        <v>7097</v>
      </c>
      <c r="H2904" s="176" t="s">
        <v>20043</v>
      </c>
      <c r="I2904" s="176" t="s">
        <v>6875</v>
      </c>
      <c r="J2904" s="176" t="s">
        <v>7141</v>
      </c>
      <c r="K2904" s="176" t="s">
        <v>6875</v>
      </c>
      <c r="L2904" s="176" t="s">
        <v>857</v>
      </c>
    </row>
    <row r="2905" spans="1:12" ht="45" x14ac:dyDescent="0.25">
      <c r="A2905" s="177" t="s">
        <v>20047</v>
      </c>
      <c r="B2905" s="177" t="s">
        <v>20044</v>
      </c>
      <c r="C2905" s="177" t="s">
        <v>20045</v>
      </c>
      <c r="D2905" s="177" t="s">
        <v>20046</v>
      </c>
      <c r="E2905" s="177" t="s">
        <v>7345</v>
      </c>
      <c r="F2905" s="177" t="s">
        <v>7346</v>
      </c>
      <c r="G2905" s="177" t="s">
        <v>6994</v>
      </c>
      <c r="H2905" s="177" t="s">
        <v>7347</v>
      </c>
      <c r="I2905" s="177" t="s">
        <v>6875</v>
      </c>
      <c r="J2905" s="177" t="s">
        <v>6875</v>
      </c>
      <c r="K2905" s="177" t="s">
        <v>6875</v>
      </c>
      <c r="L2905" s="177" t="s">
        <v>857</v>
      </c>
    </row>
    <row r="2906" spans="1:12" ht="56.25" x14ac:dyDescent="0.25">
      <c r="A2906" s="176" t="s">
        <v>20051</v>
      </c>
      <c r="B2906" s="176" t="s">
        <v>20048</v>
      </c>
      <c r="C2906" s="176" t="s">
        <v>20049</v>
      </c>
      <c r="D2906" s="176" t="s">
        <v>20050</v>
      </c>
      <c r="E2906" s="176" t="s">
        <v>8689</v>
      </c>
      <c r="F2906" s="176" t="s">
        <v>8690</v>
      </c>
      <c r="G2906" s="176" t="s">
        <v>6994</v>
      </c>
      <c r="H2906" s="176" t="s">
        <v>8691</v>
      </c>
      <c r="I2906" s="176" t="s">
        <v>6875</v>
      </c>
      <c r="J2906" s="176" t="s">
        <v>6875</v>
      </c>
      <c r="K2906" s="176" t="s">
        <v>6875</v>
      </c>
      <c r="L2906" s="176" t="s">
        <v>857</v>
      </c>
    </row>
    <row r="2907" spans="1:12" ht="33.75" x14ac:dyDescent="0.25">
      <c r="A2907" s="177" t="s">
        <v>20055</v>
      </c>
      <c r="B2907" s="177" t="s">
        <v>20052</v>
      </c>
      <c r="C2907" s="177" t="s">
        <v>20053</v>
      </c>
      <c r="D2907" s="177" t="s">
        <v>20054</v>
      </c>
      <c r="E2907" s="177" t="s">
        <v>7265</v>
      </c>
      <c r="F2907" s="177" t="s">
        <v>7266</v>
      </c>
      <c r="G2907" s="177" t="s">
        <v>7267</v>
      </c>
      <c r="H2907" s="177" t="s">
        <v>7268</v>
      </c>
      <c r="I2907" s="177" t="s">
        <v>6875</v>
      </c>
      <c r="J2907" s="177" t="s">
        <v>6875</v>
      </c>
      <c r="K2907" s="177" t="s">
        <v>6875</v>
      </c>
      <c r="L2907" s="177" t="s">
        <v>857</v>
      </c>
    </row>
    <row r="2908" spans="1:12" ht="56.25" x14ac:dyDescent="0.25">
      <c r="A2908" s="176" t="s">
        <v>20059</v>
      </c>
      <c r="B2908" s="176" t="s">
        <v>20056</v>
      </c>
      <c r="C2908" s="176" t="s">
        <v>20057</v>
      </c>
      <c r="D2908" s="176" t="s">
        <v>20058</v>
      </c>
      <c r="E2908" s="176" t="s">
        <v>7345</v>
      </c>
      <c r="F2908" s="176" t="s">
        <v>7346</v>
      </c>
      <c r="G2908" s="176" t="s">
        <v>7267</v>
      </c>
      <c r="H2908" s="176" t="s">
        <v>7347</v>
      </c>
      <c r="I2908" s="176" t="s">
        <v>6875</v>
      </c>
      <c r="J2908" s="176" t="s">
        <v>6875</v>
      </c>
      <c r="K2908" s="176" t="s">
        <v>6875</v>
      </c>
      <c r="L2908" s="176" t="s">
        <v>857</v>
      </c>
    </row>
    <row r="2909" spans="1:12" ht="78.75" x14ac:dyDescent="0.25">
      <c r="A2909" s="177" t="s">
        <v>20063</v>
      </c>
      <c r="B2909" s="177" t="s">
        <v>20060</v>
      </c>
      <c r="C2909" s="177" t="s">
        <v>20061</v>
      </c>
      <c r="D2909" s="177" t="s">
        <v>20062</v>
      </c>
      <c r="E2909" s="177" t="s">
        <v>20064</v>
      </c>
      <c r="F2909" s="177" t="s">
        <v>20065</v>
      </c>
      <c r="G2909" s="177" t="s">
        <v>7771</v>
      </c>
      <c r="H2909" s="177" t="s">
        <v>17177</v>
      </c>
      <c r="I2909" s="177" t="s">
        <v>7641</v>
      </c>
      <c r="J2909" s="177" t="s">
        <v>17124</v>
      </c>
      <c r="K2909" s="177" t="s">
        <v>6875</v>
      </c>
      <c r="L2909" s="177" t="s">
        <v>7643</v>
      </c>
    </row>
    <row r="2910" spans="1:12" ht="67.5" x14ac:dyDescent="0.25">
      <c r="A2910" s="176" t="s">
        <v>4589</v>
      </c>
      <c r="B2910" s="176" t="s">
        <v>20066</v>
      </c>
      <c r="C2910" s="176" t="s">
        <v>20067</v>
      </c>
      <c r="D2910" s="176" t="s">
        <v>4591</v>
      </c>
      <c r="E2910" s="176" t="s">
        <v>20068</v>
      </c>
      <c r="F2910" s="176" t="s">
        <v>20069</v>
      </c>
      <c r="G2910" s="176" t="s">
        <v>6994</v>
      </c>
      <c r="H2910" s="176" t="s">
        <v>20070</v>
      </c>
      <c r="I2910" s="176" t="s">
        <v>6875</v>
      </c>
      <c r="J2910" s="176" t="s">
        <v>8188</v>
      </c>
      <c r="K2910" s="176" t="s">
        <v>6875</v>
      </c>
      <c r="L2910" s="176" t="s">
        <v>857</v>
      </c>
    </row>
    <row r="2911" spans="1:12" ht="56.25" x14ac:dyDescent="0.25">
      <c r="A2911" s="177" t="s">
        <v>20074</v>
      </c>
      <c r="B2911" s="177" t="s">
        <v>20071</v>
      </c>
      <c r="C2911" s="177" t="s">
        <v>20072</v>
      </c>
      <c r="D2911" s="177" t="s">
        <v>20073</v>
      </c>
      <c r="E2911" s="177" t="s">
        <v>14084</v>
      </c>
      <c r="F2911" s="177" t="s">
        <v>14085</v>
      </c>
      <c r="G2911" s="177" t="s">
        <v>6994</v>
      </c>
      <c r="H2911" s="177" t="s">
        <v>14086</v>
      </c>
      <c r="I2911" s="177" t="s">
        <v>6875</v>
      </c>
      <c r="J2911" s="177" t="s">
        <v>6875</v>
      </c>
      <c r="K2911" s="177" t="s">
        <v>6875</v>
      </c>
      <c r="L2911" s="177" t="s">
        <v>857</v>
      </c>
    </row>
    <row r="2912" spans="1:12" ht="45" x14ac:dyDescent="0.25">
      <c r="A2912" s="176" t="s">
        <v>20078</v>
      </c>
      <c r="B2912" s="176" t="s">
        <v>20075</v>
      </c>
      <c r="C2912" s="176" t="s">
        <v>20076</v>
      </c>
      <c r="D2912" s="176" t="s">
        <v>20077</v>
      </c>
      <c r="E2912" s="176" t="s">
        <v>7345</v>
      </c>
      <c r="F2912" s="176" t="s">
        <v>7346</v>
      </c>
      <c r="G2912" s="176" t="s">
        <v>6994</v>
      </c>
      <c r="H2912" s="176" t="s">
        <v>7347</v>
      </c>
      <c r="I2912" s="176" t="s">
        <v>6875</v>
      </c>
      <c r="J2912" s="176" t="s">
        <v>8188</v>
      </c>
      <c r="K2912" s="176" t="s">
        <v>6875</v>
      </c>
      <c r="L2912" s="176" t="s">
        <v>6884</v>
      </c>
    </row>
    <row r="2913" spans="1:12" ht="90" x14ac:dyDescent="0.25">
      <c r="A2913" s="177" t="s">
        <v>20082</v>
      </c>
      <c r="B2913" s="177" t="s">
        <v>20079</v>
      </c>
      <c r="C2913" s="177" t="s">
        <v>20080</v>
      </c>
      <c r="D2913" s="177" t="s">
        <v>20081</v>
      </c>
      <c r="E2913" s="177" t="s">
        <v>7228</v>
      </c>
      <c r="F2913" s="177" t="s">
        <v>8465</v>
      </c>
      <c r="G2913" s="177" t="s">
        <v>6994</v>
      </c>
      <c r="H2913" s="177" t="s">
        <v>8466</v>
      </c>
      <c r="I2913" s="177" t="s">
        <v>6875</v>
      </c>
      <c r="J2913" s="177" t="s">
        <v>6875</v>
      </c>
      <c r="K2913" s="177" t="s">
        <v>6875</v>
      </c>
      <c r="L2913" s="177" t="s">
        <v>857</v>
      </c>
    </row>
    <row r="2914" spans="1:12" ht="45" x14ac:dyDescent="0.25">
      <c r="A2914" s="176" t="s">
        <v>20085</v>
      </c>
      <c r="B2914" s="176" t="s">
        <v>20083</v>
      </c>
      <c r="C2914" s="176" t="s">
        <v>20084</v>
      </c>
      <c r="D2914" s="176" t="s">
        <v>6875</v>
      </c>
      <c r="E2914" s="176" t="s">
        <v>8002</v>
      </c>
      <c r="F2914" s="176" t="s">
        <v>8003</v>
      </c>
      <c r="G2914" s="176" t="s">
        <v>7028</v>
      </c>
      <c r="H2914" s="176" t="s">
        <v>8004</v>
      </c>
      <c r="I2914" s="176" t="s">
        <v>6875</v>
      </c>
      <c r="J2914" s="176" t="s">
        <v>6875</v>
      </c>
      <c r="K2914" s="176" t="s">
        <v>6875</v>
      </c>
      <c r="L2914" s="176" t="s">
        <v>857</v>
      </c>
    </row>
    <row r="2915" spans="1:12" ht="56.25" x14ac:dyDescent="0.25">
      <c r="A2915" s="177" t="s">
        <v>20089</v>
      </c>
      <c r="B2915" s="177" t="s">
        <v>20086</v>
      </c>
      <c r="C2915" s="177" t="s">
        <v>20087</v>
      </c>
      <c r="D2915" s="177" t="s">
        <v>20088</v>
      </c>
      <c r="E2915" s="177" t="s">
        <v>13068</v>
      </c>
      <c r="F2915" s="177" t="s">
        <v>13069</v>
      </c>
      <c r="G2915" s="177" t="s">
        <v>6994</v>
      </c>
      <c r="H2915" s="177" t="s">
        <v>13070</v>
      </c>
      <c r="I2915" s="177" t="s">
        <v>6875</v>
      </c>
      <c r="J2915" s="177" t="s">
        <v>6875</v>
      </c>
      <c r="K2915" s="177" t="s">
        <v>6875</v>
      </c>
      <c r="L2915" s="177" t="s">
        <v>857</v>
      </c>
    </row>
    <row r="2916" spans="1:12" ht="45" x14ac:dyDescent="0.25">
      <c r="A2916" s="176" t="s">
        <v>20092</v>
      </c>
      <c r="B2916" s="176" t="s">
        <v>20090</v>
      </c>
      <c r="C2916" s="176" t="s">
        <v>20091</v>
      </c>
      <c r="D2916" s="176" t="s">
        <v>6875</v>
      </c>
      <c r="E2916" s="176" t="s">
        <v>7249</v>
      </c>
      <c r="F2916" s="176" t="s">
        <v>7250</v>
      </c>
      <c r="G2916" s="176" t="s">
        <v>7028</v>
      </c>
      <c r="H2916" s="176" t="s">
        <v>7250</v>
      </c>
      <c r="I2916" s="176" t="s">
        <v>6875</v>
      </c>
      <c r="J2916" s="176" t="s">
        <v>6875</v>
      </c>
      <c r="K2916" s="176" t="s">
        <v>6875</v>
      </c>
      <c r="L2916" s="176" t="s">
        <v>857</v>
      </c>
    </row>
    <row r="2917" spans="1:12" ht="45" x14ac:dyDescent="0.25">
      <c r="A2917" s="177" t="s">
        <v>20096</v>
      </c>
      <c r="B2917" s="177" t="s">
        <v>20093</v>
      </c>
      <c r="C2917" s="177" t="s">
        <v>20094</v>
      </c>
      <c r="D2917" s="177" t="s">
        <v>20095</v>
      </c>
      <c r="E2917" s="177" t="s">
        <v>7345</v>
      </c>
      <c r="F2917" s="177" t="s">
        <v>7346</v>
      </c>
      <c r="G2917" s="177" t="s">
        <v>6994</v>
      </c>
      <c r="H2917" s="177" t="s">
        <v>7347</v>
      </c>
      <c r="I2917" s="177" t="s">
        <v>6875</v>
      </c>
      <c r="J2917" s="177" t="s">
        <v>6875</v>
      </c>
      <c r="K2917" s="177" t="s">
        <v>6875</v>
      </c>
      <c r="L2917" s="177" t="s">
        <v>857</v>
      </c>
    </row>
    <row r="2918" spans="1:12" ht="56.25" x14ac:dyDescent="0.25">
      <c r="A2918" s="176" t="s">
        <v>20100</v>
      </c>
      <c r="B2918" s="176" t="s">
        <v>20097</v>
      </c>
      <c r="C2918" s="176" t="s">
        <v>20098</v>
      </c>
      <c r="D2918" s="176" t="s">
        <v>20099</v>
      </c>
      <c r="E2918" s="176" t="s">
        <v>7345</v>
      </c>
      <c r="F2918" s="176" t="s">
        <v>7346</v>
      </c>
      <c r="G2918" s="176" t="s">
        <v>6994</v>
      </c>
      <c r="H2918" s="176" t="s">
        <v>7347</v>
      </c>
      <c r="I2918" s="176" t="s">
        <v>6875</v>
      </c>
      <c r="J2918" s="176" t="s">
        <v>6875</v>
      </c>
      <c r="K2918" s="176" t="s">
        <v>6875</v>
      </c>
      <c r="L2918" s="176" t="s">
        <v>857</v>
      </c>
    </row>
    <row r="2919" spans="1:12" ht="45" x14ac:dyDescent="0.25">
      <c r="A2919" s="177" t="s">
        <v>20104</v>
      </c>
      <c r="B2919" s="177" t="s">
        <v>20101</v>
      </c>
      <c r="C2919" s="177" t="s">
        <v>20102</v>
      </c>
      <c r="D2919" s="177" t="s">
        <v>20103</v>
      </c>
      <c r="E2919" s="177" t="s">
        <v>7322</v>
      </c>
      <c r="F2919" s="177" t="s">
        <v>7323</v>
      </c>
      <c r="G2919" s="177" t="s">
        <v>7324</v>
      </c>
      <c r="H2919" s="177" t="s">
        <v>7325</v>
      </c>
      <c r="I2919" s="177" t="s">
        <v>6875</v>
      </c>
      <c r="J2919" s="177" t="s">
        <v>6875</v>
      </c>
      <c r="K2919" s="177" t="s">
        <v>6875</v>
      </c>
      <c r="L2919" s="177" t="s">
        <v>857</v>
      </c>
    </row>
    <row r="2920" spans="1:12" ht="56.25" x14ac:dyDescent="0.25">
      <c r="A2920" s="176" t="s">
        <v>3884</v>
      </c>
      <c r="B2920" s="176" t="s">
        <v>20105</v>
      </c>
      <c r="C2920" s="176" t="s">
        <v>20106</v>
      </c>
      <c r="D2920" s="176" t="s">
        <v>3886</v>
      </c>
      <c r="E2920" s="176" t="s">
        <v>11704</v>
      </c>
      <c r="F2920" s="176" t="s">
        <v>11705</v>
      </c>
      <c r="G2920" s="176" t="s">
        <v>7324</v>
      </c>
      <c r="H2920" s="176" t="s">
        <v>11706</v>
      </c>
      <c r="I2920" s="176" t="s">
        <v>6875</v>
      </c>
      <c r="J2920" s="176" t="s">
        <v>6875</v>
      </c>
      <c r="K2920" s="176" t="s">
        <v>6875</v>
      </c>
      <c r="L2920" s="176" t="s">
        <v>857</v>
      </c>
    </row>
    <row r="2921" spans="1:12" ht="67.5" x14ac:dyDescent="0.25">
      <c r="A2921" s="177" t="s">
        <v>1567</v>
      </c>
      <c r="B2921" s="177" t="s">
        <v>20107</v>
      </c>
      <c r="C2921" s="177" t="s">
        <v>20108</v>
      </c>
      <c r="D2921" s="177" t="s">
        <v>20109</v>
      </c>
      <c r="E2921" s="177" t="s">
        <v>20110</v>
      </c>
      <c r="F2921" s="177" t="s">
        <v>20111</v>
      </c>
      <c r="G2921" s="177" t="s">
        <v>7028</v>
      </c>
      <c r="H2921" s="177" t="s">
        <v>20112</v>
      </c>
      <c r="I2921" s="177" t="s">
        <v>6875</v>
      </c>
      <c r="J2921" s="177" t="s">
        <v>6875</v>
      </c>
      <c r="K2921" s="177" t="s">
        <v>6875</v>
      </c>
      <c r="L2921" s="177" t="s">
        <v>857</v>
      </c>
    </row>
    <row r="2922" spans="1:12" ht="45" x14ac:dyDescent="0.25">
      <c r="A2922" s="176" t="s">
        <v>20115</v>
      </c>
      <c r="B2922" s="176" t="s">
        <v>20113</v>
      </c>
      <c r="C2922" s="176" t="s">
        <v>20114</v>
      </c>
      <c r="D2922" s="176" t="s">
        <v>6875</v>
      </c>
      <c r="E2922" s="176" t="s">
        <v>20116</v>
      </c>
      <c r="F2922" s="176" t="s">
        <v>20117</v>
      </c>
      <c r="G2922" s="176" t="s">
        <v>7577</v>
      </c>
      <c r="H2922" s="176" t="s">
        <v>20117</v>
      </c>
      <c r="I2922" s="176" t="s">
        <v>6875</v>
      </c>
      <c r="J2922" s="176" t="s">
        <v>6875</v>
      </c>
      <c r="K2922" s="176" t="s">
        <v>6875</v>
      </c>
      <c r="L2922" s="176" t="s">
        <v>857</v>
      </c>
    </row>
    <row r="2923" spans="1:12" ht="45" x14ac:dyDescent="0.25">
      <c r="A2923" s="177" t="s">
        <v>20121</v>
      </c>
      <c r="B2923" s="177" t="s">
        <v>20118</v>
      </c>
      <c r="C2923" s="177" t="s">
        <v>20119</v>
      </c>
      <c r="D2923" s="177" t="s">
        <v>20120</v>
      </c>
      <c r="E2923" s="177" t="s">
        <v>20122</v>
      </c>
      <c r="F2923" s="177" t="s">
        <v>20123</v>
      </c>
      <c r="G2923" s="177" t="s">
        <v>6970</v>
      </c>
      <c r="H2923" s="177" t="s">
        <v>20123</v>
      </c>
      <c r="I2923" s="177" t="s">
        <v>6875</v>
      </c>
      <c r="J2923" s="177" t="s">
        <v>6875</v>
      </c>
      <c r="K2923" s="177" t="s">
        <v>6875</v>
      </c>
      <c r="L2923" s="177" t="s">
        <v>857</v>
      </c>
    </row>
    <row r="2924" spans="1:12" ht="45" x14ac:dyDescent="0.25">
      <c r="A2924" s="176" t="s">
        <v>20127</v>
      </c>
      <c r="B2924" s="176" t="s">
        <v>20124</v>
      </c>
      <c r="C2924" s="176" t="s">
        <v>20125</v>
      </c>
      <c r="D2924" s="176" t="s">
        <v>20126</v>
      </c>
      <c r="E2924" s="176" t="s">
        <v>11226</v>
      </c>
      <c r="F2924" s="176" t="s">
        <v>11227</v>
      </c>
      <c r="G2924" s="176" t="s">
        <v>7154</v>
      </c>
      <c r="H2924" s="176" t="s">
        <v>11227</v>
      </c>
      <c r="I2924" s="176" t="s">
        <v>6875</v>
      </c>
      <c r="J2924" s="176" t="s">
        <v>6875</v>
      </c>
      <c r="K2924" s="176" t="s">
        <v>6875</v>
      </c>
      <c r="L2924" s="176" t="s">
        <v>857</v>
      </c>
    </row>
    <row r="2925" spans="1:12" ht="56.25" x14ac:dyDescent="0.25">
      <c r="A2925" s="177" t="s">
        <v>20131</v>
      </c>
      <c r="B2925" s="177" t="s">
        <v>20128</v>
      </c>
      <c r="C2925" s="177" t="s">
        <v>20129</v>
      </c>
      <c r="D2925" s="177" t="s">
        <v>20130</v>
      </c>
      <c r="E2925" s="177" t="s">
        <v>17325</v>
      </c>
      <c r="F2925" s="177" t="s">
        <v>17326</v>
      </c>
      <c r="G2925" s="177" t="s">
        <v>7324</v>
      </c>
      <c r="H2925" s="177" t="s">
        <v>17326</v>
      </c>
      <c r="I2925" s="177" t="s">
        <v>6875</v>
      </c>
      <c r="J2925" s="177" t="s">
        <v>6875</v>
      </c>
      <c r="K2925" s="177" t="s">
        <v>6875</v>
      </c>
      <c r="L2925" s="177" t="s">
        <v>857</v>
      </c>
    </row>
    <row r="2926" spans="1:12" ht="56.25" x14ac:dyDescent="0.25">
      <c r="A2926" s="176" t="s">
        <v>20135</v>
      </c>
      <c r="B2926" s="176" t="s">
        <v>20132</v>
      </c>
      <c r="C2926" s="176" t="s">
        <v>20133</v>
      </c>
      <c r="D2926" s="176" t="s">
        <v>20134</v>
      </c>
      <c r="E2926" s="176" t="s">
        <v>20136</v>
      </c>
      <c r="F2926" s="176" t="s">
        <v>20137</v>
      </c>
      <c r="G2926" s="176" t="s">
        <v>6956</v>
      </c>
      <c r="H2926" s="176" t="s">
        <v>20137</v>
      </c>
      <c r="I2926" s="176" t="s">
        <v>6875</v>
      </c>
      <c r="J2926" s="176" t="s">
        <v>6875</v>
      </c>
      <c r="K2926" s="176" t="s">
        <v>6875</v>
      </c>
      <c r="L2926" s="176" t="s">
        <v>857</v>
      </c>
    </row>
    <row r="2927" spans="1:12" ht="78.75" x14ac:dyDescent="0.25">
      <c r="A2927" s="177" t="s">
        <v>20141</v>
      </c>
      <c r="B2927" s="177" t="s">
        <v>20138</v>
      </c>
      <c r="C2927" s="177" t="s">
        <v>20139</v>
      </c>
      <c r="D2927" s="177" t="s">
        <v>20140</v>
      </c>
      <c r="E2927" s="177" t="s">
        <v>20142</v>
      </c>
      <c r="F2927" s="177" t="s">
        <v>20143</v>
      </c>
      <c r="G2927" s="177" t="s">
        <v>20144</v>
      </c>
      <c r="H2927" s="177" t="s">
        <v>20145</v>
      </c>
      <c r="I2927" s="177" t="s">
        <v>6875</v>
      </c>
      <c r="J2927" s="177" t="s">
        <v>6875</v>
      </c>
      <c r="K2927" s="177" t="s">
        <v>6875</v>
      </c>
      <c r="L2927" s="177" t="s">
        <v>857</v>
      </c>
    </row>
    <row r="2928" spans="1:12" ht="33.75" x14ac:dyDescent="0.25">
      <c r="A2928" s="176" t="s">
        <v>20149</v>
      </c>
      <c r="B2928" s="176" t="s">
        <v>20146</v>
      </c>
      <c r="C2928" s="176" t="s">
        <v>20147</v>
      </c>
      <c r="D2928" s="176" t="s">
        <v>20148</v>
      </c>
      <c r="E2928" s="176" t="s">
        <v>7403</v>
      </c>
      <c r="F2928" s="176" t="s">
        <v>7404</v>
      </c>
      <c r="G2928" s="176" t="s">
        <v>7028</v>
      </c>
      <c r="H2928" s="176" t="s">
        <v>7404</v>
      </c>
      <c r="I2928" s="176" t="s">
        <v>6875</v>
      </c>
      <c r="J2928" s="176" t="s">
        <v>6875</v>
      </c>
      <c r="K2928" s="176" t="s">
        <v>6875</v>
      </c>
      <c r="L2928" s="176" t="s">
        <v>857</v>
      </c>
    </row>
    <row r="2929" spans="1:12" ht="56.25" x14ac:dyDescent="0.25">
      <c r="A2929" s="177" t="s">
        <v>6875</v>
      </c>
      <c r="B2929" s="177" t="s">
        <v>20150</v>
      </c>
      <c r="C2929" s="177" t="s">
        <v>20151</v>
      </c>
      <c r="D2929" s="177" t="s">
        <v>20152</v>
      </c>
      <c r="E2929" s="177" t="s">
        <v>20153</v>
      </c>
      <c r="F2929" s="177" t="s">
        <v>20154</v>
      </c>
      <c r="G2929" s="177" t="s">
        <v>6994</v>
      </c>
      <c r="H2929" s="177" t="s">
        <v>20154</v>
      </c>
      <c r="I2929" s="177" t="s">
        <v>6875</v>
      </c>
      <c r="J2929" s="177" t="s">
        <v>6875</v>
      </c>
      <c r="K2929" s="177" t="s">
        <v>6875</v>
      </c>
      <c r="L2929" s="177" t="s">
        <v>857</v>
      </c>
    </row>
    <row r="2930" spans="1:12" ht="78.75" x14ac:dyDescent="0.25">
      <c r="A2930" s="176" t="s">
        <v>20158</v>
      </c>
      <c r="B2930" s="176" t="s">
        <v>20155</v>
      </c>
      <c r="C2930" s="176" t="s">
        <v>20156</v>
      </c>
      <c r="D2930" s="176" t="s">
        <v>20157</v>
      </c>
      <c r="E2930" s="176" t="s">
        <v>9468</v>
      </c>
      <c r="F2930" s="176" t="s">
        <v>9469</v>
      </c>
      <c r="G2930" s="176" t="s">
        <v>6994</v>
      </c>
      <c r="H2930" s="176" t="s">
        <v>9469</v>
      </c>
      <c r="I2930" s="176" t="s">
        <v>6875</v>
      </c>
      <c r="J2930" s="176" t="s">
        <v>6875</v>
      </c>
      <c r="K2930" s="176" t="s">
        <v>6875</v>
      </c>
      <c r="L2930" s="176" t="s">
        <v>857</v>
      </c>
    </row>
    <row r="2931" spans="1:12" ht="78.75" x14ac:dyDescent="0.25">
      <c r="A2931" s="177" t="s">
        <v>6875</v>
      </c>
      <c r="B2931" s="177" t="s">
        <v>20159</v>
      </c>
      <c r="C2931" s="177" t="s">
        <v>20160</v>
      </c>
      <c r="D2931" s="177" t="s">
        <v>20161</v>
      </c>
      <c r="E2931" s="177" t="s">
        <v>12128</v>
      </c>
      <c r="F2931" s="177" t="s">
        <v>12129</v>
      </c>
      <c r="G2931" s="177" t="s">
        <v>6994</v>
      </c>
      <c r="H2931" s="177" t="s">
        <v>12130</v>
      </c>
      <c r="I2931" s="177" t="s">
        <v>6875</v>
      </c>
      <c r="J2931" s="177" t="s">
        <v>6875</v>
      </c>
      <c r="K2931" s="177" t="s">
        <v>6875</v>
      </c>
      <c r="L2931" s="177" t="s">
        <v>857</v>
      </c>
    </row>
    <row r="2932" spans="1:12" ht="56.25" x14ac:dyDescent="0.25">
      <c r="A2932" s="176" t="s">
        <v>20165</v>
      </c>
      <c r="B2932" s="176" t="s">
        <v>20162</v>
      </c>
      <c r="C2932" s="176" t="s">
        <v>20163</v>
      </c>
      <c r="D2932" s="176" t="s">
        <v>20164</v>
      </c>
      <c r="E2932" s="176" t="s">
        <v>13914</v>
      </c>
      <c r="F2932" s="176" t="s">
        <v>13915</v>
      </c>
      <c r="G2932" s="176" t="s">
        <v>7154</v>
      </c>
      <c r="H2932" s="176" t="s">
        <v>13916</v>
      </c>
      <c r="I2932" s="176" t="s">
        <v>6875</v>
      </c>
      <c r="J2932" s="176" t="s">
        <v>6875</v>
      </c>
      <c r="K2932" s="176" t="s">
        <v>6875</v>
      </c>
      <c r="L2932" s="176" t="s">
        <v>857</v>
      </c>
    </row>
    <row r="2933" spans="1:12" ht="33.75" x14ac:dyDescent="0.25">
      <c r="A2933" s="177" t="s">
        <v>20169</v>
      </c>
      <c r="B2933" s="177" t="s">
        <v>20166</v>
      </c>
      <c r="C2933" s="177" t="s">
        <v>20167</v>
      </c>
      <c r="D2933" s="177" t="s">
        <v>20168</v>
      </c>
      <c r="E2933" s="177" t="s">
        <v>7403</v>
      </c>
      <c r="F2933" s="177" t="s">
        <v>7404</v>
      </c>
      <c r="G2933" s="177" t="s">
        <v>7028</v>
      </c>
      <c r="H2933" s="177" t="s">
        <v>7404</v>
      </c>
      <c r="I2933" s="177" t="s">
        <v>6875</v>
      </c>
      <c r="J2933" s="177" t="s">
        <v>6875</v>
      </c>
      <c r="K2933" s="177" t="s">
        <v>6875</v>
      </c>
      <c r="L2933" s="177" t="s">
        <v>857</v>
      </c>
    </row>
    <row r="2934" spans="1:12" ht="45" x14ac:dyDescent="0.25">
      <c r="A2934" s="176" t="s">
        <v>6875</v>
      </c>
      <c r="B2934" s="176" t="s">
        <v>20170</v>
      </c>
      <c r="C2934" s="176" t="s">
        <v>20171</v>
      </c>
      <c r="D2934" s="176" t="s">
        <v>20172</v>
      </c>
      <c r="E2934" s="176" t="s">
        <v>20173</v>
      </c>
      <c r="F2934" s="176" t="s">
        <v>20174</v>
      </c>
      <c r="G2934" s="176" t="s">
        <v>7028</v>
      </c>
      <c r="H2934" s="176" t="s">
        <v>20174</v>
      </c>
      <c r="I2934" s="176" t="s">
        <v>6875</v>
      </c>
      <c r="J2934" s="176" t="s">
        <v>6875</v>
      </c>
      <c r="K2934" s="176" t="s">
        <v>6875</v>
      </c>
      <c r="L2934" s="176" t="s">
        <v>857</v>
      </c>
    </row>
    <row r="2935" spans="1:12" ht="67.5" x14ac:dyDescent="0.25">
      <c r="A2935" s="177" t="s">
        <v>6875</v>
      </c>
      <c r="B2935" s="177" t="s">
        <v>20175</v>
      </c>
      <c r="C2935" s="177" t="s">
        <v>20176</v>
      </c>
      <c r="D2935" s="177" t="s">
        <v>20177</v>
      </c>
      <c r="E2935" s="177" t="s">
        <v>20178</v>
      </c>
      <c r="F2935" s="177" t="s">
        <v>20179</v>
      </c>
      <c r="G2935" s="177" t="s">
        <v>7771</v>
      </c>
      <c r="H2935" s="177" t="s">
        <v>20180</v>
      </c>
      <c r="I2935" s="177" t="s">
        <v>6875</v>
      </c>
      <c r="J2935" s="177" t="s">
        <v>6875</v>
      </c>
      <c r="K2935" s="177" t="s">
        <v>6875</v>
      </c>
      <c r="L2935" s="177" t="s">
        <v>857</v>
      </c>
    </row>
    <row r="2936" spans="1:12" ht="78.75" x14ac:dyDescent="0.25">
      <c r="A2936" s="176" t="s">
        <v>20184</v>
      </c>
      <c r="B2936" s="176" t="s">
        <v>20181</v>
      </c>
      <c r="C2936" s="176" t="s">
        <v>20182</v>
      </c>
      <c r="D2936" s="176" t="s">
        <v>20183</v>
      </c>
      <c r="E2936" s="176" t="s">
        <v>14084</v>
      </c>
      <c r="F2936" s="176" t="s">
        <v>14085</v>
      </c>
      <c r="G2936" s="176" t="s">
        <v>6994</v>
      </c>
      <c r="H2936" s="176" t="s">
        <v>14086</v>
      </c>
      <c r="I2936" s="176" t="s">
        <v>6875</v>
      </c>
      <c r="J2936" s="176" t="s">
        <v>6875</v>
      </c>
      <c r="K2936" s="176" t="s">
        <v>6875</v>
      </c>
      <c r="L2936" s="176" t="s">
        <v>857</v>
      </c>
    </row>
    <row r="2937" spans="1:12" ht="123.75" x14ac:dyDescent="0.25">
      <c r="A2937" s="177" t="s">
        <v>6875</v>
      </c>
      <c r="B2937" s="177" t="s">
        <v>20185</v>
      </c>
      <c r="C2937" s="177" t="s">
        <v>20186</v>
      </c>
      <c r="D2937" s="177" t="s">
        <v>20187</v>
      </c>
      <c r="E2937" s="177" t="s">
        <v>6992</v>
      </c>
      <c r="F2937" s="177" t="s">
        <v>6993</v>
      </c>
      <c r="G2937" s="177" t="s">
        <v>6994</v>
      </c>
      <c r="H2937" s="177" t="s">
        <v>6995</v>
      </c>
      <c r="I2937" s="177" t="s">
        <v>6875</v>
      </c>
      <c r="J2937" s="177" t="s">
        <v>6875</v>
      </c>
      <c r="K2937" s="177" t="s">
        <v>6875</v>
      </c>
      <c r="L2937" s="177" t="s">
        <v>857</v>
      </c>
    </row>
    <row r="2938" spans="1:12" ht="22.5" x14ac:dyDescent="0.25">
      <c r="A2938" s="176" t="s">
        <v>20191</v>
      </c>
      <c r="B2938" s="176" t="s">
        <v>20188</v>
      </c>
      <c r="C2938" s="176" t="s">
        <v>20189</v>
      </c>
      <c r="D2938" s="176" t="s">
        <v>20190</v>
      </c>
      <c r="E2938" s="176" t="s">
        <v>7249</v>
      </c>
      <c r="F2938" s="176" t="s">
        <v>7250</v>
      </c>
      <c r="G2938" s="176" t="s">
        <v>7028</v>
      </c>
      <c r="H2938" s="176" t="s">
        <v>7250</v>
      </c>
      <c r="I2938" s="176" t="s">
        <v>6875</v>
      </c>
      <c r="J2938" s="176" t="s">
        <v>6875</v>
      </c>
      <c r="K2938" s="176" t="s">
        <v>6875</v>
      </c>
      <c r="L2938" s="176" t="s">
        <v>857</v>
      </c>
    </row>
    <row r="2939" spans="1:12" ht="90" x14ac:dyDescent="0.25">
      <c r="A2939" s="177" t="s">
        <v>20195</v>
      </c>
      <c r="B2939" s="177" t="s">
        <v>20192</v>
      </c>
      <c r="C2939" s="177" t="s">
        <v>20193</v>
      </c>
      <c r="D2939" s="177" t="s">
        <v>20194</v>
      </c>
      <c r="E2939" s="177" t="s">
        <v>20196</v>
      </c>
      <c r="F2939" s="177" t="s">
        <v>20197</v>
      </c>
      <c r="G2939" s="177" t="s">
        <v>7721</v>
      </c>
      <c r="H2939" s="177" t="s">
        <v>20198</v>
      </c>
      <c r="I2939" s="177" t="s">
        <v>6875</v>
      </c>
      <c r="J2939" s="177" t="s">
        <v>6875</v>
      </c>
      <c r="K2939" s="177" t="s">
        <v>6875</v>
      </c>
      <c r="L2939" s="177" t="s">
        <v>857</v>
      </c>
    </row>
    <row r="2940" spans="1:12" ht="67.5" x14ac:dyDescent="0.25">
      <c r="A2940" s="176" t="s">
        <v>798</v>
      </c>
      <c r="B2940" s="176" t="s">
        <v>20199</v>
      </c>
      <c r="C2940" s="176" t="s">
        <v>20200</v>
      </c>
      <c r="D2940" s="176" t="s">
        <v>20201</v>
      </c>
      <c r="E2940" s="176" t="s">
        <v>20202</v>
      </c>
      <c r="F2940" s="176" t="s">
        <v>20203</v>
      </c>
      <c r="G2940" s="176" t="s">
        <v>7154</v>
      </c>
      <c r="H2940" s="176" t="s">
        <v>20203</v>
      </c>
      <c r="I2940" s="176" t="s">
        <v>6875</v>
      </c>
      <c r="J2940" s="176" t="s">
        <v>20204</v>
      </c>
      <c r="K2940" s="176" t="s">
        <v>6875</v>
      </c>
      <c r="L2940" s="176" t="s">
        <v>857</v>
      </c>
    </row>
    <row r="2941" spans="1:12" ht="112.5" x14ac:dyDescent="0.25">
      <c r="A2941" s="177" t="s">
        <v>20208</v>
      </c>
      <c r="B2941" s="177" t="s">
        <v>20205</v>
      </c>
      <c r="C2941" s="177" t="s">
        <v>20206</v>
      </c>
      <c r="D2941" s="177" t="s">
        <v>20207</v>
      </c>
      <c r="E2941" s="177" t="s">
        <v>20209</v>
      </c>
      <c r="F2941" s="177" t="s">
        <v>20210</v>
      </c>
      <c r="G2941" s="177" t="s">
        <v>6929</v>
      </c>
      <c r="H2941" s="177" t="s">
        <v>20211</v>
      </c>
      <c r="I2941" s="177" t="s">
        <v>6875</v>
      </c>
      <c r="J2941" s="177" t="s">
        <v>6875</v>
      </c>
      <c r="K2941" s="177" t="s">
        <v>6875</v>
      </c>
      <c r="L2941" s="177" t="s">
        <v>857</v>
      </c>
    </row>
    <row r="2942" spans="1:12" ht="112.5" x14ac:dyDescent="0.25">
      <c r="A2942" s="176" t="s">
        <v>20215</v>
      </c>
      <c r="B2942" s="176" t="s">
        <v>20212</v>
      </c>
      <c r="C2942" s="176" t="s">
        <v>20213</v>
      </c>
      <c r="D2942" s="176" t="s">
        <v>20214</v>
      </c>
      <c r="E2942" s="176" t="s">
        <v>20216</v>
      </c>
      <c r="F2942" s="176" t="s">
        <v>20217</v>
      </c>
      <c r="G2942" s="176" t="s">
        <v>6929</v>
      </c>
      <c r="H2942" s="176" t="s">
        <v>20218</v>
      </c>
      <c r="I2942" s="176" t="s">
        <v>6875</v>
      </c>
      <c r="J2942" s="176" t="s">
        <v>6875</v>
      </c>
      <c r="K2942" s="176" t="s">
        <v>6875</v>
      </c>
      <c r="L2942" s="176" t="s">
        <v>857</v>
      </c>
    </row>
    <row r="2943" spans="1:12" ht="67.5" x14ac:dyDescent="0.25">
      <c r="A2943" s="177" t="s">
        <v>20222</v>
      </c>
      <c r="B2943" s="177" t="s">
        <v>20219</v>
      </c>
      <c r="C2943" s="177" t="s">
        <v>20220</v>
      </c>
      <c r="D2943" s="177" t="s">
        <v>20221</v>
      </c>
      <c r="E2943" s="177" t="s">
        <v>19865</v>
      </c>
      <c r="F2943" s="177" t="s">
        <v>19866</v>
      </c>
      <c r="G2943" s="177" t="s">
        <v>7028</v>
      </c>
      <c r="H2943" s="177" t="s">
        <v>19867</v>
      </c>
      <c r="I2943" s="177" t="s">
        <v>6875</v>
      </c>
      <c r="J2943" s="177" t="s">
        <v>6875</v>
      </c>
      <c r="K2943" s="177" t="s">
        <v>6875</v>
      </c>
      <c r="L2943" s="177" t="s">
        <v>857</v>
      </c>
    </row>
    <row r="2944" spans="1:12" ht="45" x14ac:dyDescent="0.25">
      <c r="A2944" s="176" t="s">
        <v>20226</v>
      </c>
      <c r="B2944" s="176" t="s">
        <v>20223</v>
      </c>
      <c r="C2944" s="176" t="s">
        <v>20224</v>
      </c>
      <c r="D2944" s="176" t="s">
        <v>20225</v>
      </c>
      <c r="E2944" s="176" t="s">
        <v>7175</v>
      </c>
      <c r="F2944" s="176" t="s">
        <v>7176</v>
      </c>
      <c r="G2944" s="176" t="s">
        <v>7111</v>
      </c>
      <c r="H2944" s="176" t="s">
        <v>7177</v>
      </c>
      <c r="I2944" s="176" t="s">
        <v>6875</v>
      </c>
      <c r="J2944" s="176" t="s">
        <v>6875</v>
      </c>
      <c r="K2944" s="176" t="s">
        <v>6875</v>
      </c>
      <c r="L2944" s="176" t="s">
        <v>857</v>
      </c>
    </row>
    <row r="2945" spans="1:12" ht="101.25" x14ac:dyDescent="0.25">
      <c r="A2945" s="177" t="s">
        <v>20230</v>
      </c>
      <c r="B2945" s="177" t="s">
        <v>20227</v>
      </c>
      <c r="C2945" s="177" t="s">
        <v>20228</v>
      </c>
      <c r="D2945" s="177" t="s">
        <v>20229</v>
      </c>
      <c r="E2945" s="177" t="s">
        <v>20231</v>
      </c>
      <c r="F2945" s="177" t="s">
        <v>20232</v>
      </c>
      <c r="G2945" s="177" t="s">
        <v>6981</v>
      </c>
      <c r="H2945" s="177" t="s">
        <v>20232</v>
      </c>
      <c r="I2945" s="177" t="s">
        <v>6875</v>
      </c>
      <c r="J2945" s="177" t="s">
        <v>6875</v>
      </c>
      <c r="K2945" s="177" t="s">
        <v>6875</v>
      </c>
      <c r="L2945" s="177" t="s">
        <v>857</v>
      </c>
    </row>
    <row r="2946" spans="1:12" ht="33.75" x14ac:dyDescent="0.25">
      <c r="A2946" s="176" t="s">
        <v>20236</v>
      </c>
      <c r="B2946" s="176" t="s">
        <v>20233</v>
      </c>
      <c r="C2946" s="176" t="s">
        <v>20234</v>
      </c>
      <c r="D2946" s="176" t="s">
        <v>20235</v>
      </c>
      <c r="E2946" s="176" t="s">
        <v>20237</v>
      </c>
      <c r="F2946" s="176" t="s">
        <v>20238</v>
      </c>
      <c r="G2946" s="176" t="s">
        <v>7577</v>
      </c>
      <c r="H2946" s="176" t="s">
        <v>20238</v>
      </c>
      <c r="I2946" s="176" t="s">
        <v>6875</v>
      </c>
      <c r="J2946" s="176" t="s">
        <v>6875</v>
      </c>
      <c r="K2946" s="176" t="s">
        <v>6875</v>
      </c>
      <c r="L2946" s="176" t="s">
        <v>857</v>
      </c>
    </row>
    <row r="2947" spans="1:12" ht="56.25" x14ac:dyDescent="0.25">
      <c r="A2947" s="177" t="s">
        <v>20242</v>
      </c>
      <c r="B2947" s="177" t="s">
        <v>20239</v>
      </c>
      <c r="C2947" s="177" t="s">
        <v>20240</v>
      </c>
      <c r="D2947" s="177" t="s">
        <v>20241</v>
      </c>
      <c r="E2947" s="177" t="s">
        <v>7463</v>
      </c>
      <c r="F2947" s="177" t="s">
        <v>7464</v>
      </c>
      <c r="G2947" s="177" t="s">
        <v>7465</v>
      </c>
      <c r="H2947" s="177" t="s">
        <v>7464</v>
      </c>
      <c r="I2947" s="177" t="s">
        <v>6875</v>
      </c>
      <c r="J2947" s="177" t="s">
        <v>6875</v>
      </c>
      <c r="K2947" s="177" t="s">
        <v>6875</v>
      </c>
      <c r="L2947" s="177" t="s">
        <v>857</v>
      </c>
    </row>
    <row r="2948" spans="1:12" ht="33.75" x14ac:dyDescent="0.25">
      <c r="A2948" s="176" t="s">
        <v>20246</v>
      </c>
      <c r="B2948" s="176" t="s">
        <v>20243</v>
      </c>
      <c r="C2948" s="176" t="s">
        <v>20244</v>
      </c>
      <c r="D2948" s="176" t="s">
        <v>20245</v>
      </c>
      <c r="E2948" s="176" t="s">
        <v>7249</v>
      </c>
      <c r="F2948" s="176" t="s">
        <v>7250</v>
      </c>
      <c r="G2948" s="176" t="s">
        <v>7028</v>
      </c>
      <c r="H2948" s="176" t="s">
        <v>7250</v>
      </c>
      <c r="I2948" s="176" t="s">
        <v>6875</v>
      </c>
      <c r="J2948" s="176" t="s">
        <v>6875</v>
      </c>
      <c r="K2948" s="176" t="s">
        <v>6875</v>
      </c>
      <c r="L2948" s="176" t="s">
        <v>857</v>
      </c>
    </row>
    <row r="2949" spans="1:12" ht="90" x14ac:dyDescent="0.25">
      <c r="A2949" s="177" t="s">
        <v>20250</v>
      </c>
      <c r="B2949" s="177" t="s">
        <v>20247</v>
      </c>
      <c r="C2949" s="177" t="s">
        <v>20248</v>
      </c>
      <c r="D2949" s="177" t="s">
        <v>20249</v>
      </c>
      <c r="E2949" s="177" t="s">
        <v>15393</v>
      </c>
      <c r="F2949" s="177" t="s">
        <v>15394</v>
      </c>
      <c r="G2949" s="177" t="s">
        <v>6981</v>
      </c>
      <c r="H2949" s="177" t="s">
        <v>15394</v>
      </c>
      <c r="I2949" s="177" t="s">
        <v>6875</v>
      </c>
      <c r="J2949" s="177" t="s">
        <v>6875</v>
      </c>
      <c r="K2949" s="177" t="s">
        <v>6875</v>
      </c>
      <c r="L2949" s="177" t="s">
        <v>857</v>
      </c>
    </row>
    <row r="2950" spans="1:12" ht="33.75" x14ac:dyDescent="0.25">
      <c r="A2950" s="176" t="s">
        <v>20254</v>
      </c>
      <c r="B2950" s="176" t="s">
        <v>20251</v>
      </c>
      <c r="C2950" s="176" t="s">
        <v>20252</v>
      </c>
      <c r="D2950" s="176" t="s">
        <v>20253</v>
      </c>
      <c r="E2950" s="176" t="s">
        <v>9374</v>
      </c>
      <c r="F2950" s="176" t="s">
        <v>9375</v>
      </c>
      <c r="G2950" s="176" t="s">
        <v>7618</v>
      </c>
      <c r="H2950" s="176" t="s">
        <v>9375</v>
      </c>
      <c r="I2950" s="176" t="s">
        <v>6875</v>
      </c>
      <c r="J2950" s="176" t="s">
        <v>6875</v>
      </c>
      <c r="K2950" s="176" t="s">
        <v>6875</v>
      </c>
      <c r="L2950" s="176" t="s">
        <v>857</v>
      </c>
    </row>
    <row r="2951" spans="1:12" ht="56.25" x14ac:dyDescent="0.25">
      <c r="A2951" s="177" t="s">
        <v>20258</v>
      </c>
      <c r="B2951" s="177" t="s">
        <v>20255</v>
      </c>
      <c r="C2951" s="177" t="s">
        <v>20256</v>
      </c>
      <c r="D2951" s="177" t="s">
        <v>20257</v>
      </c>
      <c r="E2951" s="177" t="s">
        <v>13914</v>
      </c>
      <c r="F2951" s="177" t="s">
        <v>13915</v>
      </c>
      <c r="G2951" s="177" t="s">
        <v>7154</v>
      </c>
      <c r="H2951" s="177" t="s">
        <v>13916</v>
      </c>
      <c r="I2951" s="177" t="s">
        <v>6875</v>
      </c>
      <c r="J2951" s="177" t="s">
        <v>6875</v>
      </c>
      <c r="K2951" s="177" t="s">
        <v>6875</v>
      </c>
      <c r="L2951" s="177" t="s">
        <v>857</v>
      </c>
    </row>
    <row r="2952" spans="1:12" ht="45" x14ac:dyDescent="0.25">
      <c r="A2952" s="176" t="s">
        <v>6875</v>
      </c>
      <c r="B2952" s="176" t="s">
        <v>20259</v>
      </c>
      <c r="C2952" s="176" t="s">
        <v>20260</v>
      </c>
      <c r="D2952" s="176" t="s">
        <v>20261</v>
      </c>
      <c r="E2952" s="176" t="s">
        <v>9067</v>
      </c>
      <c r="F2952" s="176" t="s">
        <v>9068</v>
      </c>
      <c r="G2952" s="176" t="s">
        <v>7028</v>
      </c>
      <c r="H2952" s="176" t="s">
        <v>9068</v>
      </c>
      <c r="I2952" s="176" t="s">
        <v>6875</v>
      </c>
      <c r="J2952" s="176" t="s">
        <v>6875</v>
      </c>
      <c r="K2952" s="176" t="s">
        <v>6875</v>
      </c>
      <c r="L2952" s="176" t="s">
        <v>857</v>
      </c>
    </row>
    <row r="2953" spans="1:12" ht="33.75" x14ac:dyDescent="0.25">
      <c r="A2953" s="177" t="s">
        <v>20265</v>
      </c>
      <c r="B2953" s="177" t="s">
        <v>20262</v>
      </c>
      <c r="C2953" s="177" t="s">
        <v>20263</v>
      </c>
      <c r="D2953" s="177" t="s">
        <v>20264</v>
      </c>
      <c r="E2953" s="177" t="s">
        <v>8178</v>
      </c>
      <c r="F2953" s="177" t="s">
        <v>8179</v>
      </c>
      <c r="G2953" s="177" t="s">
        <v>7028</v>
      </c>
      <c r="H2953" s="177" t="s">
        <v>8179</v>
      </c>
      <c r="I2953" s="177" t="s">
        <v>6875</v>
      </c>
      <c r="J2953" s="177" t="s">
        <v>6875</v>
      </c>
      <c r="K2953" s="177" t="s">
        <v>6875</v>
      </c>
      <c r="L2953" s="177" t="s">
        <v>857</v>
      </c>
    </row>
    <row r="2954" spans="1:12" ht="56.25" x14ac:dyDescent="0.25">
      <c r="A2954" s="176" t="s">
        <v>20269</v>
      </c>
      <c r="B2954" s="176" t="s">
        <v>20266</v>
      </c>
      <c r="C2954" s="176" t="s">
        <v>20267</v>
      </c>
      <c r="D2954" s="176" t="s">
        <v>20268</v>
      </c>
      <c r="E2954" s="176" t="s">
        <v>7589</v>
      </c>
      <c r="F2954" s="176" t="s">
        <v>7590</v>
      </c>
      <c r="G2954" s="176" t="s">
        <v>7591</v>
      </c>
      <c r="H2954" s="176" t="s">
        <v>7590</v>
      </c>
      <c r="I2954" s="176" t="s">
        <v>6875</v>
      </c>
      <c r="J2954" s="176" t="s">
        <v>6875</v>
      </c>
      <c r="K2954" s="176" t="s">
        <v>6875</v>
      </c>
      <c r="L2954" s="176" t="s">
        <v>857</v>
      </c>
    </row>
    <row r="2955" spans="1:12" ht="56.25" x14ac:dyDescent="0.25">
      <c r="A2955" s="177" t="s">
        <v>20273</v>
      </c>
      <c r="B2955" s="177" t="s">
        <v>20270</v>
      </c>
      <c r="C2955" s="177" t="s">
        <v>20271</v>
      </c>
      <c r="D2955" s="177" t="s">
        <v>20272</v>
      </c>
      <c r="E2955" s="177" t="s">
        <v>10593</v>
      </c>
      <c r="F2955" s="177" t="s">
        <v>10594</v>
      </c>
      <c r="G2955" s="177" t="s">
        <v>7154</v>
      </c>
      <c r="H2955" s="177" t="s">
        <v>10594</v>
      </c>
      <c r="I2955" s="177" t="s">
        <v>6875</v>
      </c>
      <c r="J2955" s="177" t="s">
        <v>6875</v>
      </c>
      <c r="K2955" s="177" t="s">
        <v>6875</v>
      </c>
      <c r="L2955" s="177" t="s">
        <v>857</v>
      </c>
    </row>
    <row r="2956" spans="1:12" ht="56.25" x14ac:dyDescent="0.25">
      <c r="A2956" s="176" t="s">
        <v>6875</v>
      </c>
      <c r="B2956" s="176" t="s">
        <v>20274</v>
      </c>
      <c r="C2956" s="176" t="s">
        <v>20275</v>
      </c>
      <c r="D2956" s="176" t="s">
        <v>20276</v>
      </c>
      <c r="E2956" s="176" t="s">
        <v>8880</v>
      </c>
      <c r="F2956" s="176" t="s">
        <v>8881</v>
      </c>
      <c r="G2956" s="176" t="s">
        <v>7002</v>
      </c>
      <c r="H2956" s="176" t="s">
        <v>8881</v>
      </c>
      <c r="I2956" s="176" t="s">
        <v>6875</v>
      </c>
      <c r="J2956" s="176" t="s">
        <v>6875</v>
      </c>
      <c r="K2956" s="176" t="s">
        <v>6875</v>
      </c>
      <c r="L2956" s="176" t="s">
        <v>857</v>
      </c>
    </row>
    <row r="2957" spans="1:12" ht="123.75" x14ac:dyDescent="0.25">
      <c r="A2957" s="177" t="s">
        <v>20280</v>
      </c>
      <c r="B2957" s="177" t="s">
        <v>20277</v>
      </c>
      <c r="C2957" s="177" t="s">
        <v>20278</v>
      </c>
      <c r="D2957" s="177" t="s">
        <v>20279</v>
      </c>
      <c r="E2957" s="177" t="s">
        <v>17924</v>
      </c>
      <c r="F2957" s="177" t="s">
        <v>17925</v>
      </c>
      <c r="G2957" s="177" t="s">
        <v>7130</v>
      </c>
      <c r="H2957" s="177" t="s">
        <v>17925</v>
      </c>
      <c r="I2957" s="177" t="s">
        <v>6875</v>
      </c>
      <c r="J2957" s="177" t="s">
        <v>6875</v>
      </c>
      <c r="K2957" s="177" t="s">
        <v>6875</v>
      </c>
      <c r="L2957" s="177" t="s">
        <v>857</v>
      </c>
    </row>
    <row r="2958" spans="1:12" ht="123.75" x14ac:dyDescent="0.25">
      <c r="A2958" s="176" t="s">
        <v>6875</v>
      </c>
      <c r="B2958" s="176" t="s">
        <v>20281</v>
      </c>
      <c r="C2958" s="176" t="s">
        <v>20282</v>
      </c>
      <c r="D2958" s="176" t="s">
        <v>20283</v>
      </c>
      <c r="E2958" s="176" t="s">
        <v>7026</v>
      </c>
      <c r="F2958" s="176" t="s">
        <v>7027</v>
      </c>
      <c r="G2958" s="176" t="s">
        <v>7028</v>
      </c>
      <c r="H2958" s="176" t="s">
        <v>7027</v>
      </c>
      <c r="I2958" s="176" t="s">
        <v>6875</v>
      </c>
      <c r="J2958" s="176" t="s">
        <v>6875</v>
      </c>
      <c r="K2958" s="176" t="s">
        <v>6875</v>
      </c>
      <c r="L2958" s="176" t="s">
        <v>857</v>
      </c>
    </row>
    <row r="2959" spans="1:12" ht="101.25" x14ac:dyDescent="0.25">
      <c r="A2959" s="177" t="s">
        <v>20287</v>
      </c>
      <c r="B2959" s="177" t="s">
        <v>20284</v>
      </c>
      <c r="C2959" s="177" t="s">
        <v>20285</v>
      </c>
      <c r="D2959" s="177" t="s">
        <v>20286</v>
      </c>
      <c r="E2959" s="177" t="s">
        <v>7914</v>
      </c>
      <c r="F2959" s="177" t="s">
        <v>7915</v>
      </c>
      <c r="G2959" s="177" t="s">
        <v>7028</v>
      </c>
      <c r="H2959" s="177" t="s">
        <v>7915</v>
      </c>
      <c r="I2959" s="177" t="s">
        <v>6875</v>
      </c>
      <c r="J2959" s="177" t="s">
        <v>6875</v>
      </c>
      <c r="K2959" s="177" t="s">
        <v>6875</v>
      </c>
      <c r="L2959" s="177" t="s">
        <v>857</v>
      </c>
    </row>
    <row r="2960" spans="1:12" ht="45" x14ac:dyDescent="0.25">
      <c r="A2960" s="176" t="s">
        <v>1417</v>
      </c>
      <c r="B2960" s="176" t="s">
        <v>20288</v>
      </c>
      <c r="C2960" s="176" t="s">
        <v>20289</v>
      </c>
      <c r="D2960" s="176" t="s">
        <v>1418</v>
      </c>
      <c r="E2960" s="176" t="s">
        <v>6992</v>
      </c>
      <c r="F2960" s="176" t="s">
        <v>6993</v>
      </c>
      <c r="G2960" s="176" t="s">
        <v>6994</v>
      </c>
      <c r="H2960" s="176" t="s">
        <v>6995</v>
      </c>
      <c r="I2960" s="176" t="s">
        <v>6875</v>
      </c>
      <c r="J2960" s="176" t="s">
        <v>6875</v>
      </c>
      <c r="K2960" s="176" t="s">
        <v>6875</v>
      </c>
      <c r="L2960" s="176" t="s">
        <v>857</v>
      </c>
    </row>
    <row r="2961" spans="1:12" ht="56.25" x14ac:dyDescent="0.25">
      <c r="A2961" s="177" t="s">
        <v>20293</v>
      </c>
      <c r="B2961" s="177" t="s">
        <v>20290</v>
      </c>
      <c r="C2961" s="177" t="s">
        <v>20291</v>
      </c>
      <c r="D2961" s="177" t="s">
        <v>20292</v>
      </c>
      <c r="E2961" s="177" t="s">
        <v>20294</v>
      </c>
      <c r="F2961" s="177" t="s">
        <v>20295</v>
      </c>
      <c r="G2961" s="177" t="s">
        <v>7028</v>
      </c>
      <c r="H2961" s="177" t="s">
        <v>20296</v>
      </c>
      <c r="I2961" s="177" t="s">
        <v>6875</v>
      </c>
      <c r="J2961" s="177" t="s">
        <v>6875</v>
      </c>
      <c r="K2961" s="177" t="s">
        <v>6875</v>
      </c>
      <c r="L2961" s="177" t="s">
        <v>857</v>
      </c>
    </row>
    <row r="2962" spans="1:12" ht="56.25" x14ac:dyDescent="0.25">
      <c r="A2962" s="176" t="s">
        <v>20300</v>
      </c>
      <c r="B2962" s="176" t="s">
        <v>20297</v>
      </c>
      <c r="C2962" s="176" t="s">
        <v>20298</v>
      </c>
      <c r="D2962" s="176" t="s">
        <v>20299</v>
      </c>
      <c r="E2962" s="176" t="s">
        <v>7271</v>
      </c>
      <c r="F2962" s="176" t="s">
        <v>7272</v>
      </c>
      <c r="G2962" s="176" t="s">
        <v>6994</v>
      </c>
      <c r="H2962" s="176" t="s">
        <v>7272</v>
      </c>
      <c r="I2962" s="176" t="s">
        <v>6875</v>
      </c>
      <c r="J2962" s="176" t="s">
        <v>6875</v>
      </c>
      <c r="K2962" s="176" t="s">
        <v>6875</v>
      </c>
      <c r="L2962" s="176" t="s">
        <v>857</v>
      </c>
    </row>
    <row r="2963" spans="1:12" ht="45" x14ac:dyDescent="0.25">
      <c r="A2963" s="177" t="s">
        <v>20304</v>
      </c>
      <c r="B2963" s="177" t="s">
        <v>20301</v>
      </c>
      <c r="C2963" s="177" t="s">
        <v>20302</v>
      </c>
      <c r="D2963" s="177" t="s">
        <v>20303</v>
      </c>
      <c r="E2963" s="177" t="s">
        <v>20305</v>
      </c>
      <c r="F2963" s="177" t="s">
        <v>20306</v>
      </c>
      <c r="G2963" s="177" t="s">
        <v>7577</v>
      </c>
      <c r="H2963" s="177" t="s">
        <v>20306</v>
      </c>
      <c r="I2963" s="177" t="s">
        <v>6875</v>
      </c>
      <c r="J2963" s="177" t="s">
        <v>6875</v>
      </c>
      <c r="K2963" s="177" t="s">
        <v>6875</v>
      </c>
      <c r="L2963" s="177" t="s">
        <v>857</v>
      </c>
    </row>
    <row r="2964" spans="1:12" ht="90" x14ac:dyDescent="0.25">
      <c r="A2964" s="176" t="s">
        <v>20310</v>
      </c>
      <c r="B2964" s="176" t="s">
        <v>20307</v>
      </c>
      <c r="C2964" s="176" t="s">
        <v>20308</v>
      </c>
      <c r="D2964" s="176" t="s">
        <v>20309</v>
      </c>
      <c r="E2964" s="176" t="s">
        <v>20311</v>
      </c>
      <c r="F2964" s="176" t="s">
        <v>20312</v>
      </c>
      <c r="G2964" s="176" t="s">
        <v>8905</v>
      </c>
      <c r="H2964" s="176" t="s">
        <v>20313</v>
      </c>
      <c r="I2964" s="176" t="s">
        <v>6875</v>
      </c>
      <c r="J2964" s="176" t="s">
        <v>20204</v>
      </c>
      <c r="K2964" s="176" t="s">
        <v>6875</v>
      </c>
      <c r="L2964" s="176" t="s">
        <v>857</v>
      </c>
    </row>
    <row r="2965" spans="1:12" ht="56.25" x14ac:dyDescent="0.25">
      <c r="A2965" s="177" t="s">
        <v>5841</v>
      </c>
      <c r="B2965" s="177" t="s">
        <v>20314</v>
      </c>
      <c r="C2965" s="177" t="s">
        <v>20315</v>
      </c>
      <c r="D2965" s="177" t="s">
        <v>20316</v>
      </c>
      <c r="E2965" s="177" t="s">
        <v>12281</v>
      </c>
      <c r="F2965" s="177" t="s">
        <v>12282</v>
      </c>
      <c r="G2965" s="177" t="s">
        <v>6994</v>
      </c>
      <c r="H2965" s="177" t="s">
        <v>12283</v>
      </c>
      <c r="I2965" s="177" t="s">
        <v>6875</v>
      </c>
      <c r="J2965" s="177" t="s">
        <v>6875</v>
      </c>
      <c r="K2965" s="177" t="s">
        <v>6875</v>
      </c>
      <c r="L2965" s="177" t="s">
        <v>857</v>
      </c>
    </row>
    <row r="2966" spans="1:12" ht="67.5" x14ac:dyDescent="0.25">
      <c r="A2966" s="176" t="s">
        <v>20320</v>
      </c>
      <c r="B2966" s="176" t="s">
        <v>20317</v>
      </c>
      <c r="C2966" s="176" t="s">
        <v>20318</v>
      </c>
      <c r="D2966" s="176" t="s">
        <v>20319</v>
      </c>
      <c r="E2966" s="176" t="s">
        <v>8209</v>
      </c>
      <c r="F2966" s="176" t="s">
        <v>8210</v>
      </c>
      <c r="G2966" s="176" t="s">
        <v>7028</v>
      </c>
      <c r="H2966" s="176" t="s">
        <v>8210</v>
      </c>
      <c r="I2966" s="176" t="s">
        <v>6875</v>
      </c>
      <c r="J2966" s="176" t="s">
        <v>19147</v>
      </c>
      <c r="K2966" s="176" t="s">
        <v>6875</v>
      </c>
      <c r="L2966" s="176" t="s">
        <v>857</v>
      </c>
    </row>
    <row r="2967" spans="1:12" ht="45" x14ac:dyDescent="0.25">
      <c r="A2967" s="177" t="s">
        <v>20324</v>
      </c>
      <c r="B2967" s="177" t="s">
        <v>20321</v>
      </c>
      <c r="C2967" s="177" t="s">
        <v>20322</v>
      </c>
      <c r="D2967" s="177" t="s">
        <v>20323</v>
      </c>
      <c r="E2967" s="177" t="s">
        <v>7540</v>
      </c>
      <c r="F2967" s="177" t="s">
        <v>9904</v>
      </c>
      <c r="G2967" s="177" t="s">
        <v>7035</v>
      </c>
      <c r="H2967" s="177" t="s">
        <v>9904</v>
      </c>
      <c r="I2967" s="177" t="s">
        <v>6875</v>
      </c>
      <c r="J2967" s="177" t="s">
        <v>6875</v>
      </c>
      <c r="K2967" s="177" t="s">
        <v>6875</v>
      </c>
      <c r="L2967" s="177" t="s">
        <v>857</v>
      </c>
    </row>
    <row r="2968" spans="1:12" ht="112.5" x14ac:dyDescent="0.25">
      <c r="A2968" s="176" t="s">
        <v>5185</v>
      </c>
      <c r="B2968" s="176" t="s">
        <v>20325</v>
      </c>
      <c r="C2968" s="176" t="s">
        <v>20326</v>
      </c>
      <c r="D2968" s="176" t="s">
        <v>5187</v>
      </c>
      <c r="E2968" s="176" t="s">
        <v>20327</v>
      </c>
      <c r="F2968" s="176" t="s">
        <v>20328</v>
      </c>
      <c r="G2968" s="176" t="s">
        <v>6929</v>
      </c>
      <c r="H2968" s="176" t="s">
        <v>20329</v>
      </c>
      <c r="I2968" s="176" t="s">
        <v>6875</v>
      </c>
      <c r="J2968" s="176" t="s">
        <v>7099</v>
      </c>
      <c r="K2968" s="176" t="s">
        <v>6875</v>
      </c>
      <c r="L2968" s="176" t="s">
        <v>6884</v>
      </c>
    </row>
    <row r="2969" spans="1:12" ht="112.5" x14ac:dyDescent="0.25">
      <c r="A2969" s="177" t="s">
        <v>5185</v>
      </c>
      <c r="B2969" s="177" t="s">
        <v>20330</v>
      </c>
      <c r="C2969" s="177" t="s">
        <v>20331</v>
      </c>
      <c r="D2969" s="177" t="s">
        <v>5187</v>
      </c>
      <c r="E2969" s="177" t="s">
        <v>20332</v>
      </c>
      <c r="F2969" s="177" t="s">
        <v>20333</v>
      </c>
      <c r="G2969" s="177" t="s">
        <v>6994</v>
      </c>
      <c r="H2969" s="177" t="s">
        <v>20334</v>
      </c>
      <c r="I2969" s="177" t="s">
        <v>6875</v>
      </c>
      <c r="J2969" s="177" t="s">
        <v>7099</v>
      </c>
      <c r="K2969" s="177" t="s">
        <v>6875</v>
      </c>
      <c r="L2969" s="177" t="s">
        <v>6917</v>
      </c>
    </row>
    <row r="2970" spans="1:12" ht="123.75" x14ac:dyDescent="0.25">
      <c r="A2970" s="176" t="s">
        <v>20337</v>
      </c>
      <c r="B2970" s="176" t="s">
        <v>20335</v>
      </c>
      <c r="C2970" s="176" t="s">
        <v>20336</v>
      </c>
      <c r="D2970" s="176" t="s">
        <v>6875</v>
      </c>
      <c r="E2970" s="176" t="s">
        <v>7345</v>
      </c>
      <c r="F2970" s="176" t="s">
        <v>7346</v>
      </c>
      <c r="G2970" s="176" t="s">
        <v>6994</v>
      </c>
      <c r="H2970" s="176" t="s">
        <v>7347</v>
      </c>
      <c r="I2970" s="176" t="s">
        <v>6875</v>
      </c>
      <c r="J2970" s="176" t="s">
        <v>6875</v>
      </c>
      <c r="K2970" s="176" t="s">
        <v>6875</v>
      </c>
      <c r="L2970" s="176" t="s">
        <v>857</v>
      </c>
    </row>
    <row r="2971" spans="1:12" ht="56.25" x14ac:dyDescent="0.25">
      <c r="A2971" s="177" t="s">
        <v>20341</v>
      </c>
      <c r="B2971" s="177" t="s">
        <v>20338</v>
      </c>
      <c r="C2971" s="177" t="s">
        <v>20339</v>
      </c>
      <c r="D2971" s="177" t="s">
        <v>20340</v>
      </c>
      <c r="E2971" s="177" t="s">
        <v>14084</v>
      </c>
      <c r="F2971" s="177" t="s">
        <v>14085</v>
      </c>
      <c r="G2971" s="177" t="s">
        <v>6994</v>
      </c>
      <c r="H2971" s="177" t="s">
        <v>14086</v>
      </c>
      <c r="I2971" s="177" t="s">
        <v>6875</v>
      </c>
      <c r="J2971" s="177" t="s">
        <v>6875</v>
      </c>
      <c r="K2971" s="177" t="s">
        <v>6875</v>
      </c>
      <c r="L2971" s="177" t="s">
        <v>857</v>
      </c>
    </row>
    <row r="2972" spans="1:12" ht="90" x14ac:dyDescent="0.25">
      <c r="A2972" s="176" t="s">
        <v>20345</v>
      </c>
      <c r="B2972" s="176" t="s">
        <v>20342</v>
      </c>
      <c r="C2972" s="176" t="s">
        <v>20343</v>
      </c>
      <c r="D2972" s="176" t="s">
        <v>20344</v>
      </c>
      <c r="E2972" s="176" t="s">
        <v>20346</v>
      </c>
      <c r="F2972" s="176" t="s">
        <v>20347</v>
      </c>
      <c r="G2972" s="176" t="s">
        <v>7111</v>
      </c>
      <c r="H2972" s="176" t="s">
        <v>20348</v>
      </c>
      <c r="I2972" s="176" t="s">
        <v>6875</v>
      </c>
      <c r="J2972" s="176" t="s">
        <v>6875</v>
      </c>
      <c r="K2972" s="176" t="s">
        <v>6875</v>
      </c>
      <c r="L2972" s="176" t="s">
        <v>857</v>
      </c>
    </row>
    <row r="2973" spans="1:12" ht="78.75" x14ac:dyDescent="0.25">
      <c r="A2973" s="177" t="s">
        <v>20352</v>
      </c>
      <c r="B2973" s="177" t="s">
        <v>20349</v>
      </c>
      <c r="C2973" s="177" t="s">
        <v>20350</v>
      </c>
      <c r="D2973" s="177" t="s">
        <v>20351</v>
      </c>
      <c r="E2973" s="177" t="s">
        <v>7265</v>
      </c>
      <c r="F2973" s="177" t="s">
        <v>7266</v>
      </c>
      <c r="G2973" s="177" t="s">
        <v>7267</v>
      </c>
      <c r="H2973" s="177" t="s">
        <v>7268</v>
      </c>
      <c r="I2973" s="177" t="s">
        <v>6875</v>
      </c>
      <c r="J2973" s="177" t="s">
        <v>8188</v>
      </c>
      <c r="K2973" s="177" t="s">
        <v>6875</v>
      </c>
      <c r="L2973" s="177" t="s">
        <v>6977</v>
      </c>
    </row>
    <row r="2974" spans="1:12" ht="67.5" x14ac:dyDescent="0.25">
      <c r="A2974" s="176" t="s">
        <v>20356</v>
      </c>
      <c r="B2974" s="176" t="s">
        <v>20353</v>
      </c>
      <c r="C2974" s="176" t="s">
        <v>20354</v>
      </c>
      <c r="D2974" s="176" t="s">
        <v>20355</v>
      </c>
      <c r="E2974" s="176" t="s">
        <v>7265</v>
      </c>
      <c r="F2974" s="176" t="s">
        <v>7266</v>
      </c>
      <c r="G2974" s="176" t="s">
        <v>7267</v>
      </c>
      <c r="H2974" s="176" t="s">
        <v>7268</v>
      </c>
      <c r="I2974" s="176" t="s">
        <v>6875</v>
      </c>
      <c r="J2974" s="176" t="s">
        <v>6875</v>
      </c>
      <c r="K2974" s="176" t="s">
        <v>6875</v>
      </c>
      <c r="L2974" s="176" t="s">
        <v>857</v>
      </c>
    </row>
    <row r="2975" spans="1:12" ht="123.75" x14ac:dyDescent="0.25">
      <c r="A2975" s="177" t="s">
        <v>20359</v>
      </c>
      <c r="B2975" s="177" t="s">
        <v>20357</v>
      </c>
      <c r="C2975" s="177" t="s">
        <v>20358</v>
      </c>
      <c r="D2975" s="177" t="s">
        <v>6875</v>
      </c>
      <c r="E2975" s="177" t="s">
        <v>8027</v>
      </c>
      <c r="F2975" s="177" t="s">
        <v>8028</v>
      </c>
      <c r="G2975" s="177" t="s">
        <v>6994</v>
      </c>
      <c r="H2975" s="177" t="s">
        <v>8028</v>
      </c>
      <c r="I2975" s="177" t="s">
        <v>6875</v>
      </c>
      <c r="J2975" s="177" t="s">
        <v>6875</v>
      </c>
      <c r="K2975" s="177" t="s">
        <v>6875</v>
      </c>
      <c r="L2975" s="177" t="s">
        <v>857</v>
      </c>
    </row>
    <row r="2976" spans="1:12" ht="45" x14ac:dyDescent="0.25">
      <c r="A2976" s="176" t="s">
        <v>20363</v>
      </c>
      <c r="B2976" s="176" t="s">
        <v>20360</v>
      </c>
      <c r="C2976" s="176" t="s">
        <v>20361</v>
      </c>
      <c r="D2976" s="176" t="s">
        <v>20362</v>
      </c>
      <c r="E2976" s="176" t="s">
        <v>7345</v>
      </c>
      <c r="F2976" s="176" t="s">
        <v>7346</v>
      </c>
      <c r="G2976" s="176" t="s">
        <v>6994</v>
      </c>
      <c r="H2976" s="176" t="s">
        <v>7347</v>
      </c>
      <c r="I2976" s="176" t="s">
        <v>6875</v>
      </c>
      <c r="J2976" s="176" t="s">
        <v>6875</v>
      </c>
      <c r="K2976" s="176" t="s">
        <v>6875</v>
      </c>
      <c r="L2976" s="176" t="s">
        <v>857</v>
      </c>
    </row>
    <row r="2977" spans="1:12" ht="56.25" x14ac:dyDescent="0.25">
      <c r="A2977" s="177" t="s">
        <v>20367</v>
      </c>
      <c r="B2977" s="177" t="s">
        <v>20364</v>
      </c>
      <c r="C2977" s="177" t="s">
        <v>20365</v>
      </c>
      <c r="D2977" s="177" t="s">
        <v>20366</v>
      </c>
      <c r="E2977" s="177" t="s">
        <v>20368</v>
      </c>
      <c r="F2977" s="177" t="s">
        <v>20369</v>
      </c>
      <c r="G2977" s="177" t="s">
        <v>7097</v>
      </c>
      <c r="H2977" s="177" t="s">
        <v>20369</v>
      </c>
      <c r="I2977" s="177" t="s">
        <v>6875</v>
      </c>
      <c r="J2977" s="177" t="s">
        <v>6875</v>
      </c>
      <c r="K2977" s="177" t="s">
        <v>6875</v>
      </c>
      <c r="L2977" s="177" t="s">
        <v>857</v>
      </c>
    </row>
    <row r="2978" spans="1:12" ht="67.5" x14ac:dyDescent="0.25">
      <c r="A2978" s="176" t="s">
        <v>20372</v>
      </c>
      <c r="B2978" s="176" t="s">
        <v>20370</v>
      </c>
      <c r="C2978" s="176" t="s">
        <v>20371</v>
      </c>
      <c r="D2978" s="176" t="s">
        <v>6875</v>
      </c>
      <c r="E2978" s="176" t="s">
        <v>7265</v>
      </c>
      <c r="F2978" s="176" t="s">
        <v>7266</v>
      </c>
      <c r="G2978" s="176" t="s">
        <v>7267</v>
      </c>
      <c r="H2978" s="176" t="s">
        <v>7268</v>
      </c>
      <c r="I2978" s="176" t="s">
        <v>6875</v>
      </c>
      <c r="J2978" s="176" t="s">
        <v>6875</v>
      </c>
      <c r="K2978" s="176" t="s">
        <v>6875</v>
      </c>
      <c r="L2978" s="176" t="s">
        <v>857</v>
      </c>
    </row>
    <row r="2979" spans="1:12" ht="67.5" x14ac:dyDescent="0.25">
      <c r="A2979" s="177" t="s">
        <v>20375</v>
      </c>
      <c r="B2979" s="177" t="s">
        <v>20373</v>
      </c>
      <c r="C2979" s="177" t="s">
        <v>20374</v>
      </c>
      <c r="D2979" s="177" t="s">
        <v>6875</v>
      </c>
      <c r="E2979" s="177" t="s">
        <v>14419</v>
      </c>
      <c r="F2979" s="177" t="s">
        <v>14420</v>
      </c>
      <c r="G2979" s="177" t="s">
        <v>7028</v>
      </c>
      <c r="H2979" s="177" t="s">
        <v>14420</v>
      </c>
      <c r="I2979" s="177" t="s">
        <v>6875</v>
      </c>
      <c r="J2979" s="177" t="s">
        <v>6875</v>
      </c>
      <c r="K2979" s="177" t="s">
        <v>6875</v>
      </c>
      <c r="L2979" s="177" t="s">
        <v>857</v>
      </c>
    </row>
    <row r="2980" spans="1:12" ht="45" x14ac:dyDescent="0.25">
      <c r="A2980" s="176" t="s">
        <v>20379</v>
      </c>
      <c r="B2980" s="176" t="s">
        <v>20376</v>
      </c>
      <c r="C2980" s="176" t="s">
        <v>20377</v>
      </c>
      <c r="D2980" s="176" t="s">
        <v>20378</v>
      </c>
      <c r="E2980" s="176" t="s">
        <v>7403</v>
      </c>
      <c r="F2980" s="176" t="s">
        <v>7404</v>
      </c>
      <c r="G2980" s="176" t="s">
        <v>7028</v>
      </c>
      <c r="H2980" s="176" t="s">
        <v>7404</v>
      </c>
      <c r="I2980" s="176" t="s">
        <v>6875</v>
      </c>
      <c r="J2980" s="176" t="s">
        <v>6875</v>
      </c>
      <c r="K2980" s="176" t="s">
        <v>6875</v>
      </c>
      <c r="L2980" s="176" t="s">
        <v>857</v>
      </c>
    </row>
    <row r="2981" spans="1:12" ht="56.25" x14ac:dyDescent="0.25">
      <c r="A2981" s="177" t="s">
        <v>20383</v>
      </c>
      <c r="B2981" s="177" t="s">
        <v>20380</v>
      </c>
      <c r="C2981" s="177" t="s">
        <v>20381</v>
      </c>
      <c r="D2981" s="177" t="s">
        <v>20382</v>
      </c>
      <c r="E2981" s="177" t="s">
        <v>7345</v>
      </c>
      <c r="F2981" s="177" t="s">
        <v>7346</v>
      </c>
      <c r="G2981" s="177" t="s">
        <v>6994</v>
      </c>
      <c r="H2981" s="177" t="s">
        <v>7347</v>
      </c>
      <c r="I2981" s="177" t="s">
        <v>6875</v>
      </c>
      <c r="J2981" s="177" t="s">
        <v>6875</v>
      </c>
      <c r="K2981" s="177" t="s">
        <v>6875</v>
      </c>
      <c r="L2981" s="177" t="s">
        <v>857</v>
      </c>
    </row>
    <row r="2982" spans="1:12" ht="45" x14ac:dyDescent="0.25">
      <c r="A2982" s="176" t="s">
        <v>20387</v>
      </c>
      <c r="B2982" s="176" t="s">
        <v>20384</v>
      </c>
      <c r="C2982" s="176" t="s">
        <v>20385</v>
      </c>
      <c r="D2982" s="176" t="s">
        <v>20386</v>
      </c>
      <c r="E2982" s="176" t="s">
        <v>20388</v>
      </c>
      <c r="F2982" s="176" t="s">
        <v>20389</v>
      </c>
      <c r="G2982" s="176" t="s">
        <v>6994</v>
      </c>
      <c r="H2982" s="176" t="s">
        <v>20389</v>
      </c>
      <c r="I2982" s="176" t="s">
        <v>6875</v>
      </c>
      <c r="J2982" s="176" t="s">
        <v>6875</v>
      </c>
      <c r="K2982" s="176" t="s">
        <v>6875</v>
      </c>
      <c r="L2982" s="176" t="s">
        <v>857</v>
      </c>
    </row>
    <row r="2983" spans="1:12" ht="45" x14ac:dyDescent="0.25">
      <c r="A2983" s="177" t="s">
        <v>20392</v>
      </c>
      <c r="B2983" s="177" t="s">
        <v>20390</v>
      </c>
      <c r="C2983" s="177" t="s">
        <v>20391</v>
      </c>
      <c r="D2983" s="177" t="s">
        <v>6875</v>
      </c>
      <c r="E2983" s="177" t="s">
        <v>7403</v>
      </c>
      <c r="F2983" s="177" t="s">
        <v>7404</v>
      </c>
      <c r="G2983" s="177" t="s">
        <v>7028</v>
      </c>
      <c r="H2983" s="177" t="s">
        <v>7404</v>
      </c>
      <c r="I2983" s="177" t="s">
        <v>6875</v>
      </c>
      <c r="J2983" s="177" t="s">
        <v>6875</v>
      </c>
      <c r="K2983" s="177" t="s">
        <v>6875</v>
      </c>
      <c r="L2983" s="177" t="s">
        <v>857</v>
      </c>
    </row>
    <row r="2984" spans="1:12" ht="67.5" x14ac:dyDescent="0.25">
      <c r="A2984" s="176" t="s">
        <v>4568</v>
      </c>
      <c r="B2984" s="176" t="s">
        <v>20393</v>
      </c>
      <c r="C2984" s="176" t="s">
        <v>20394</v>
      </c>
      <c r="D2984" s="176" t="s">
        <v>4570</v>
      </c>
      <c r="E2984" s="176" t="s">
        <v>13068</v>
      </c>
      <c r="F2984" s="176" t="s">
        <v>13069</v>
      </c>
      <c r="G2984" s="176" t="s">
        <v>6994</v>
      </c>
      <c r="H2984" s="176" t="s">
        <v>13070</v>
      </c>
      <c r="I2984" s="176" t="s">
        <v>6875</v>
      </c>
      <c r="J2984" s="176" t="s">
        <v>6875</v>
      </c>
      <c r="K2984" s="176" t="s">
        <v>6875</v>
      </c>
      <c r="L2984" s="176" t="s">
        <v>857</v>
      </c>
    </row>
    <row r="2985" spans="1:12" ht="67.5" x14ac:dyDescent="0.25">
      <c r="A2985" s="177" t="s">
        <v>20398</v>
      </c>
      <c r="B2985" s="177" t="s">
        <v>20395</v>
      </c>
      <c r="C2985" s="177" t="s">
        <v>20396</v>
      </c>
      <c r="D2985" s="177" t="s">
        <v>20397</v>
      </c>
      <c r="E2985" s="177" t="s">
        <v>20399</v>
      </c>
      <c r="F2985" s="177" t="s">
        <v>20400</v>
      </c>
      <c r="G2985" s="177" t="s">
        <v>7097</v>
      </c>
      <c r="H2985" s="177" t="s">
        <v>20401</v>
      </c>
      <c r="I2985" s="177" t="s">
        <v>6875</v>
      </c>
      <c r="J2985" s="177" t="s">
        <v>17124</v>
      </c>
      <c r="K2985" s="177" t="s">
        <v>6875</v>
      </c>
      <c r="L2985" s="177" t="s">
        <v>7643</v>
      </c>
    </row>
    <row r="2986" spans="1:12" ht="56.25" x14ac:dyDescent="0.25">
      <c r="A2986" s="176" t="s">
        <v>20404</v>
      </c>
      <c r="B2986" s="176" t="s">
        <v>20402</v>
      </c>
      <c r="C2986" s="176" t="s">
        <v>20403</v>
      </c>
      <c r="D2986" s="176" t="s">
        <v>6875</v>
      </c>
      <c r="E2986" s="176" t="s">
        <v>20405</v>
      </c>
      <c r="F2986" s="176" t="s">
        <v>20406</v>
      </c>
      <c r="G2986" s="176" t="s">
        <v>7097</v>
      </c>
      <c r="H2986" s="176" t="s">
        <v>20406</v>
      </c>
      <c r="I2986" s="176" t="s">
        <v>6875</v>
      </c>
      <c r="J2986" s="176" t="s">
        <v>6875</v>
      </c>
      <c r="K2986" s="176" t="s">
        <v>6875</v>
      </c>
      <c r="L2986" s="176" t="s">
        <v>857</v>
      </c>
    </row>
    <row r="2987" spans="1:12" ht="45" x14ac:dyDescent="0.25">
      <c r="A2987" s="177" t="s">
        <v>1226</v>
      </c>
      <c r="B2987" s="177" t="s">
        <v>20407</v>
      </c>
      <c r="C2987" s="177" t="s">
        <v>20408</v>
      </c>
      <c r="D2987" s="177" t="s">
        <v>1227</v>
      </c>
      <c r="E2987" s="177" t="s">
        <v>6992</v>
      </c>
      <c r="F2987" s="177" t="s">
        <v>6993</v>
      </c>
      <c r="G2987" s="177" t="s">
        <v>6994</v>
      </c>
      <c r="H2987" s="177" t="s">
        <v>20409</v>
      </c>
      <c r="I2987" s="177" t="s">
        <v>7156</v>
      </c>
      <c r="J2987" s="177" t="s">
        <v>6875</v>
      </c>
      <c r="K2987" s="177" t="s">
        <v>6875</v>
      </c>
      <c r="L2987" s="177" t="s">
        <v>857</v>
      </c>
    </row>
    <row r="2988" spans="1:12" ht="45" x14ac:dyDescent="0.25">
      <c r="A2988" s="176" t="s">
        <v>1222</v>
      </c>
      <c r="B2988" s="176" t="s">
        <v>20410</v>
      </c>
      <c r="C2988" s="176" t="s">
        <v>20411</v>
      </c>
      <c r="D2988" s="176" t="s">
        <v>1223</v>
      </c>
      <c r="E2988" s="176" t="s">
        <v>6992</v>
      </c>
      <c r="F2988" s="176" t="s">
        <v>6993</v>
      </c>
      <c r="G2988" s="176" t="s">
        <v>6994</v>
      </c>
      <c r="H2988" s="176" t="s">
        <v>6995</v>
      </c>
      <c r="I2988" s="176" t="s">
        <v>6875</v>
      </c>
      <c r="J2988" s="176" t="s">
        <v>6875</v>
      </c>
      <c r="K2988" s="176" t="s">
        <v>6875</v>
      </c>
      <c r="L2988" s="176" t="s">
        <v>857</v>
      </c>
    </row>
    <row r="2989" spans="1:12" ht="45" x14ac:dyDescent="0.25">
      <c r="A2989" s="177" t="s">
        <v>20415</v>
      </c>
      <c r="B2989" s="177" t="s">
        <v>20412</v>
      </c>
      <c r="C2989" s="177" t="s">
        <v>20413</v>
      </c>
      <c r="D2989" s="177" t="s">
        <v>20414</v>
      </c>
      <c r="E2989" s="177" t="s">
        <v>7265</v>
      </c>
      <c r="F2989" s="177" t="s">
        <v>7266</v>
      </c>
      <c r="G2989" s="177" t="s">
        <v>7267</v>
      </c>
      <c r="H2989" s="177" t="s">
        <v>7268</v>
      </c>
      <c r="I2989" s="177" t="s">
        <v>6875</v>
      </c>
      <c r="J2989" s="177" t="s">
        <v>6875</v>
      </c>
      <c r="K2989" s="177" t="s">
        <v>6875</v>
      </c>
      <c r="L2989" s="177" t="s">
        <v>857</v>
      </c>
    </row>
    <row r="2990" spans="1:12" ht="45" x14ac:dyDescent="0.25">
      <c r="A2990" s="176" t="s">
        <v>20418</v>
      </c>
      <c r="B2990" s="176" t="s">
        <v>20416</v>
      </c>
      <c r="C2990" s="176" t="s">
        <v>20417</v>
      </c>
      <c r="D2990" s="176" t="s">
        <v>6875</v>
      </c>
      <c r="E2990" s="176" t="s">
        <v>6992</v>
      </c>
      <c r="F2990" s="176" t="s">
        <v>6993</v>
      </c>
      <c r="G2990" s="176" t="s">
        <v>6994</v>
      </c>
      <c r="H2990" s="176" t="s">
        <v>6995</v>
      </c>
      <c r="I2990" s="176" t="s">
        <v>6875</v>
      </c>
      <c r="J2990" s="176" t="s">
        <v>6875</v>
      </c>
      <c r="K2990" s="176" t="s">
        <v>6875</v>
      </c>
      <c r="L2990" s="176" t="s">
        <v>857</v>
      </c>
    </row>
    <row r="2991" spans="1:12" ht="67.5" x14ac:dyDescent="0.25">
      <c r="A2991" s="177" t="s">
        <v>20421</v>
      </c>
      <c r="B2991" s="177" t="s">
        <v>20419</v>
      </c>
      <c r="C2991" s="177" t="s">
        <v>20420</v>
      </c>
      <c r="D2991" s="177" t="s">
        <v>6875</v>
      </c>
      <c r="E2991" s="177" t="s">
        <v>7265</v>
      </c>
      <c r="F2991" s="177" t="s">
        <v>7266</v>
      </c>
      <c r="G2991" s="177" t="s">
        <v>7267</v>
      </c>
      <c r="H2991" s="177" t="s">
        <v>7268</v>
      </c>
      <c r="I2991" s="177" t="s">
        <v>6875</v>
      </c>
      <c r="J2991" s="177" t="s">
        <v>8188</v>
      </c>
      <c r="K2991" s="177" t="s">
        <v>6875</v>
      </c>
      <c r="L2991" s="177" t="s">
        <v>6977</v>
      </c>
    </row>
    <row r="2992" spans="1:12" ht="78.75" x14ac:dyDescent="0.25">
      <c r="A2992" s="176" t="s">
        <v>20425</v>
      </c>
      <c r="B2992" s="176" t="s">
        <v>20422</v>
      </c>
      <c r="C2992" s="176" t="s">
        <v>20423</v>
      </c>
      <c r="D2992" s="176" t="s">
        <v>20424</v>
      </c>
      <c r="E2992" s="176" t="s">
        <v>20426</v>
      </c>
      <c r="F2992" s="176" t="s">
        <v>20427</v>
      </c>
      <c r="G2992" s="176" t="s">
        <v>6929</v>
      </c>
      <c r="H2992" s="176" t="s">
        <v>20427</v>
      </c>
      <c r="I2992" s="176" t="s">
        <v>6875</v>
      </c>
      <c r="J2992" s="176" t="s">
        <v>6875</v>
      </c>
      <c r="K2992" s="176" t="s">
        <v>6875</v>
      </c>
      <c r="L2992" s="176" t="s">
        <v>857</v>
      </c>
    </row>
    <row r="2993" spans="1:12" ht="33.75" x14ac:dyDescent="0.25">
      <c r="A2993" s="177" t="s">
        <v>20431</v>
      </c>
      <c r="B2993" s="177" t="s">
        <v>20428</v>
      </c>
      <c r="C2993" s="177" t="s">
        <v>20429</v>
      </c>
      <c r="D2993" s="177" t="s">
        <v>20430</v>
      </c>
      <c r="E2993" s="177" t="s">
        <v>7039</v>
      </c>
      <c r="F2993" s="177" t="s">
        <v>7040</v>
      </c>
      <c r="G2993" s="177" t="s">
        <v>6875</v>
      </c>
      <c r="H2993" s="177" t="s">
        <v>7040</v>
      </c>
      <c r="I2993" s="177" t="s">
        <v>6875</v>
      </c>
      <c r="J2993" s="177" t="s">
        <v>6875</v>
      </c>
      <c r="K2993" s="177" t="s">
        <v>6875</v>
      </c>
      <c r="L2993" s="177" t="s">
        <v>857</v>
      </c>
    </row>
    <row r="2994" spans="1:12" ht="78.75" x14ac:dyDescent="0.25">
      <c r="A2994" s="176" t="s">
        <v>6875</v>
      </c>
      <c r="B2994" s="176" t="s">
        <v>20432</v>
      </c>
      <c r="C2994" s="176" t="s">
        <v>20433</v>
      </c>
      <c r="D2994" s="176" t="s">
        <v>20434</v>
      </c>
      <c r="E2994" s="176" t="s">
        <v>9468</v>
      </c>
      <c r="F2994" s="176" t="s">
        <v>9469</v>
      </c>
      <c r="G2994" s="176" t="s">
        <v>6994</v>
      </c>
      <c r="H2994" s="176" t="s">
        <v>9469</v>
      </c>
      <c r="I2994" s="176" t="s">
        <v>6875</v>
      </c>
      <c r="J2994" s="176" t="s">
        <v>6875</v>
      </c>
      <c r="K2994" s="176" t="s">
        <v>6875</v>
      </c>
      <c r="L2994" s="176" t="s">
        <v>857</v>
      </c>
    </row>
    <row r="2995" spans="1:12" ht="45" x14ac:dyDescent="0.25">
      <c r="A2995" s="177" t="s">
        <v>20438</v>
      </c>
      <c r="B2995" s="177" t="s">
        <v>20435</v>
      </c>
      <c r="C2995" s="177" t="s">
        <v>20436</v>
      </c>
      <c r="D2995" s="177" t="s">
        <v>20437</v>
      </c>
      <c r="E2995" s="177" t="s">
        <v>14053</v>
      </c>
      <c r="F2995" s="177" t="s">
        <v>14054</v>
      </c>
      <c r="G2995" s="177" t="s">
        <v>7028</v>
      </c>
      <c r="H2995" s="177" t="s">
        <v>14054</v>
      </c>
      <c r="I2995" s="177" t="s">
        <v>6875</v>
      </c>
      <c r="J2995" s="177" t="s">
        <v>6875</v>
      </c>
      <c r="K2995" s="177" t="s">
        <v>6875</v>
      </c>
      <c r="L2995" s="177" t="s">
        <v>857</v>
      </c>
    </row>
    <row r="2996" spans="1:12" ht="78.75" x14ac:dyDescent="0.25">
      <c r="A2996" s="176" t="s">
        <v>20442</v>
      </c>
      <c r="B2996" s="176" t="s">
        <v>20439</v>
      </c>
      <c r="C2996" s="176" t="s">
        <v>20440</v>
      </c>
      <c r="D2996" s="176" t="s">
        <v>20441</v>
      </c>
      <c r="E2996" s="176" t="s">
        <v>8921</v>
      </c>
      <c r="F2996" s="176" t="s">
        <v>8922</v>
      </c>
      <c r="G2996" s="176" t="s">
        <v>6875</v>
      </c>
      <c r="H2996" s="176" t="s">
        <v>8922</v>
      </c>
      <c r="I2996" s="176" t="s">
        <v>6875</v>
      </c>
      <c r="J2996" s="176" t="s">
        <v>6875</v>
      </c>
      <c r="K2996" s="176" t="s">
        <v>6875</v>
      </c>
      <c r="L2996" s="176" t="s">
        <v>857</v>
      </c>
    </row>
    <row r="2997" spans="1:12" ht="67.5" x14ac:dyDescent="0.25">
      <c r="A2997" s="177" t="s">
        <v>20446</v>
      </c>
      <c r="B2997" s="177" t="s">
        <v>20443</v>
      </c>
      <c r="C2997" s="177" t="s">
        <v>20444</v>
      </c>
      <c r="D2997" s="177" t="s">
        <v>20445</v>
      </c>
      <c r="E2997" s="177" t="s">
        <v>7589</v>
      </c>
      <c r="F2997" s="177" t="s">
        <v>7590</v>
      </c>
      <c r="G2997" s="177" t="s">
        <v>7591</v>
      </c>
      <c r="H2997" s="177" t="s">
        <v>7590</v>
      </c>
      <c r="I2997" s="177" t="s">
        <v>6875</v>
      </c>
      <c r="J2997" s="177" t="s">
        <v>6875</v>
      </c>
      <c r="K2997" s="177" t="s">
        <v>6875</v>
      </c>
      <c r="L2997" s="177" t="s">
        <v>857</v>
      </c>
    </row>
    <row r="2998" spans="1:12" ht="33.75" x14ac:dyDescent="0.25">
      <c r="A2998" s="176" t="s">
        <v>20450</v>
      </c>
      <c r="B2998" s="176" t="s">
        <v>20447</v>
      </c>
      <c r="C2998" s="176" t="s">
        <v>20448</v>
      </c>
      <c r="D2998" s="176" t="s">
        <v>20449</v>
      </c>
      <c r="E2998" s="176" t="s">
        <v>7271</v>
      </c>
      <c r="F2998" s="176" t="s">
        <v>7272</v>
      </c>
      <c r="G2998" s="176" t="s">
        <v>6994</v>
      </c>
      <c r="H2998" s="176" t="s">
        <v>7272</v>
      </c>
      <c r="I2998" s="176" t="s">
        <v>6875</v>
      </c>
      <c r="J2998" s="176" t="s">
        <v>6875</v>
      </c>
      <c r="K2998" s="176" t="s">
        <v>6875</v>
      </c>
      <c r="L2998" s="176" t="s">
        <v>857</v>
      </c>
    </row>
    <row r="2999" spans="1:12" ht="33.75" x14ac:dyDescent="0.25">
      <c r="A2999" s="177" t="s">
        <v>20454</v>
      </c>
      <c r="B2999" s="177" t="s">
        <v>20451</v>
      </c>
      <c r="C2999" s="177" t="s">
        <v>20452</v>
      </c>
      <c r="D2999" s="177" t="s">
        <v>20453</v>
      </c>
      <c r="E2999" s="177" t="s">
        <v>7463</v>
      </c>
      <c r="F2999" s="177" t="s">
        <v>7464</v>
      </c>
      <c r="G2999" s="177" t="s">
        <v>7465</v>
      </c>
      <c r="H2999" s="177" t="s">
        <v>7464</v>
      </c>
      <c r="I2999" s="177" t="s">
        <v>6875</v>
      </c>
      <c r="J2999" s="177" t="s">
        <v>6875</v>
      </c>
      <c r="K2999" s="177" t="s">
        <v>6875</v>
      </c>
      <c r="L2999" s="177" t="s">
        <v>857</v>
      </c>
    </row>
    <row r="3000" spans="1:12" ht="101.25" x14ac:dyDescent="0.25">
      <c r="A3000" s="176" t="s">
        <v>20458</v>
      </c>
      <c r="B3000" s="176" t="s">
        <v>20455</v>
      </c>
      <c r="C3000" s="176" t="s">
        <v>20456</v>
      </c>
      <c r="D3000" s="176" t="s">
        <v>20457</v>
      </c>
      <c r="E3000" s="176" t="s">
        <v>8178</v>
      </c>
      <c r="F3000" s="176" t="s">
        <v>8179</v>
      </c>
      <c r="G3000" s="176" t="s">
        <v>7028</v>
      </c>
      <c r="H3000" s="176" t="s">
        <v>8179</v>
      </c>
      <c r="I3000" s="176" t="s">
        <v>6875</v>
      </c>
      <c r="J3000" s="176" t="s">
        <v>6875</v>
      </c>
      <c r="K3000" s="176" t="s">
        <v>6875</v>
      </c>
      <c r="L3000" s="176" t="s">
        <v>857</v>
      </c>
    </row>
    <row r="3001" spans="1:12" ht="56.25" x14ac:dyDescent="0.25">
      <c r="A3001" s="177" t="s">
        <v>20462</v>
      </c>
      <c r="B3001" s="177" t="s">
        <v>20459</v>
      </c>
      <c r="C3001" s="177" t="s">
        <v>20460</v>
      </c>
      <c r="D3001" s="177" t="s">
        <v>20461</v>
      </c>
      <c r="E3001" s="177" t="s">
        <v>20463</v>
      </c>
      <c r="F3001" s="177" t="s">
        <v>10362</v>
      </c>
      <c r="G3001" s="177" t="s">
        <v>7111</v>
      </c>
      <c r="H3001" s="177" t="s">
        <v>10363</v>
      </c>
      <c r="I3001" s="177" t="s">
        <v>6875</v>
      </c>
      <c r="J3001" s="177" t="s">
        <v>20464</v>
      </c>
      <c r="K3001" s="177" t="s">
        <v>6875</v>
      </c>
      <c r="L3001" s="177" t="s">
        <v>7643</v>
      </c>
    </row>
    <row r="3002" spans="1:12" ht="78.75" x14ac:dyDescent="0.25">
      <c r="A3002" s="176" t="s">
        <v>6875</v>
      </c>
      <c r="B3002" s="176" t="s">
        <v>20465</v>
      </c>
      <c r="C3002" s="176" t="s">
        <v>20466</v>
      </c>
      <c r="D3002" s="176" t="s">
        <v>20467</v>
      </c>
      <c r="E3002" s="176" t="s">
        <v>7039</v>
      </c>
      <c r="F3002" s="176" t="s">
        <v>7040</v>
      </c>
      <c r="G3002" s="176" t="s">
        <v>6875</v>
      </c>
      <c r="H3002" s="176" t="s">
        <v>7040</v>
      </c>
      <c r="I3002" s="176" t="s">
        <v>6875</v>
      </c>
      <c r="J3002" s="176" t="s">
        <v>6875</v>
      </c>
      <c r="K3002" s="176" t="s">
        <v>6875</v>
      </c>
      <c r="L3002" s="176" t="s">
        <v>857</v>
      </c>
    </row>
    <row r="3003" spans="1:12" ht="33.75" x14ac:dyDescent="0.25">
      <c r="A3003" s="177" t="s">
        <v>20471</v>
      </c>
      <c r="B3003" s="177" t="s">
        <v>20468</v>
      </c>
      <c r="C3003" s="177" t="s">
        <v>20469</v>
      </c>
      <c r="D3003" s="177" t="s">
        <v>20470</v>
      </c>
      <c r="E3003" s="177" t="s">
        <v>7039</v>
      </c>
      <c r="F3003" s="177" t="s">
        <v>7040</v>
      </c>
      <c r="G3003" s="177" t="s">
        <v>6875</v>
      </c>
      <c r="H3003" s="177" t="s">
        <v>7040</v>
      </c>
      <c r="I3003" s="177" t="s">
        <v>6875</v>
      </c>
      <c r="J3003" s="177" t="s">
        <v>6875</v>
      </c>
      <c r="K3003" s="177" t="s">
        <v>6875</v>
      </c>
      <c r="L3003" s="177" t="s">
        <v>857</v>
      </c>
    </row>
    <row r="3004" spans="1:12" ht="33.75" x14ac:dyDescent="0.25">
      <c r="A3004" s="176" t="s">
        <v>20475</v>
      </c>
      <c r="B3004" s="176" t="s">
        <v>20472</v>
      </c>
      <c r="C3004" s="176" t="s">
        <v>20473</v>
      </c>
      <c r="D3004" s="176" t="s">
        <v>20474</v>
      </c>
      <c r="E3004" s="176" t="s">
        <v>9468</v>
      </c>
      <c r="F3004" s="176" t="s">
        <v>9469</v>
      </c>
      <c r="G3004" s="176" t="s">
        <v>6994</v>
      </c>
      <c r="H3004" s="176" t="s">
        <v>9469</v>
      </c>
      <c r="I3004" s="176" t="s">
        <v>6875</v>
      </c>
      <c r="J3004" s="176" t="s">
        <v>6875</v>
      </c>
      <c r="K3004" s="176" t="s">
        <v>6875</v>
      </c>
      <c r="L3004" s="176" t="s">
        <v>857</v>
      </c>
    </row>
    <row r="3005" spans="1:12" ht="22.5" x14ac:dyDescent="0.25">
      <c r="A3005" s="177" t="s">
        <v>20479</v>
      </c>
      <c r="B3005" s="177" t="s">
        <v>20476</v>
      </c>
      <c r="C3005" s="177" t="s">
        <v>20477</v>
      </c>
      <c r="D3005" s="177" t="s">
        <v>20478</v>
      </c>
      <c r="E3005" s="177" t="s">
        <v>8921</v>
      </c>
      <c r="F3005" s="177" t="s">
        <v>8922</v>
      </c>
      <c r="G3005" s="177" t="s">
        <v>6875</v>
      </c>
      <c r="H3005" s="177" t="s">
        <v>8922</v>
      </c>
      <c r="I3005" s="177" t="s">
        <v>6875</v>
      </c>
      <c r="J3005" s="177" t="s">
        <v>6875</v>
      </c>
      <c r="K3005" s="177" t="s">
        <v>6875</v>
      </c>
      <c r="L3005" s="177" t="s">
        <v>857</v>
      </c>
    </row>
    <row r="3006" spans="1:12" ht="22.5" x14ac:dyDescent="0.25">
      <c r="A3006" s="176" t="s">
        <v>20483</v>
      </c>
      <c r="B3006" s="176" t="s">
        <v>20480</v>
      </c>
      <c r="C3006" s="176" t="s">
        <v>20481</v>
      </c>
      <c r="D3006" s="176" t="s">
        <v>20482</v>
      </c>
      <c r="E3006" s="176" t="s">
        <v>7249</v>
      </c>
      <c r="F3006" s="176" t="s">
        <v>7250</v>
      </c>
      <c r="G3006" s="176" t="s">
        <v>7028</v>
      </c>
      <c r="H3006" s="176" t="s">
        <v>7250</v>
      </c>
      <c r="I3006" s="176" t="s">
        <v>6875</v>
      </c>
      <c r="J3006" s="176" t="s">
        <v>6875</v>
      </c>
      <c r="K3006" s="176" t="s">
        <v>6875</v>
      </c>
      <c r="L3006" s="176" t="s">
        <v>857</v>
      </c>
    </row>
    <row r="3007" spans="1:12" ht="45" x14ac:dyDescent="0.25">
      <c r="A3007" s="177" t="s">
        <v>20487</v>
      </c>
      <c r="B3007" s="177" t="s">
        <v>20484</v>
      </c>
      <c r="C3007" s="177" t="s">
        <v>20485</v>
      </c>
      <c r="D3007" s="177" t="s">
        <v>20486</v>
      </c>
      <c r="E3007" s="177" t="s">
        <v>20488</v>
      </c>
      <c r="F3007" s="177" t="s">
        <v>20489</v>
      </c>
      <c r="G3007" s="177" t="s">
        <v>6970</v>
      </c>
      <c r="H3007" s="177" t="s">
        <v>20489</v>
      </c>
      <c r="I3007" s="177" t="s">
        <v>6875</v>
      </c>
      <c r="J3007" s="177" t="s">
        <v>6875</v>
      </c>
      <c r="K3007" s="177" t="s">
        <v>6875</v>
      </c>
      <c r="L3007" s="177" t="s">
        <v>857</v>
      </c>
    </row>
    <row r="3008" spans="1:12" ht="33.75" x14ac:dyDescent="0.25">
      <c r="A3008" s="176" t="s">
        <v>20493</v>
      </c>
      <c r="B3008" s="176" t="s">
        <v>20490</v>
      </c>
      <c r="C3008" s="176" t="s">
        <v>20491</v>
      </c>
      <c r="D3008" s="176" t="s">
        <v>20492</v>
      </c>
      <c r="E3008" s="176" t="s">
        <v>9468</v>
      </c>
      <c r="F3008" s="176" t="s">
        <v>9469</v>
      </c>
      <c r="G3008" s="176" t="s">
        <v>6994</v>
      </c>
      <c r="H3008" s="176" t="s">
        <v>9469</v>
      </c>
      <c r="I3008" s="176" t="s">
        <v>6875</v>
      </c>
      <c r="J3008" s="176" t="s">
        <v>6875</v>
      </c>
      <c r="K3008" s="176" t="s">
        <v>6875</v>
      </c>
      <c r="L3008" s="176" t="s">
        <v>857</v>
      </c>
    </row>
    <row r="3009" spans="1:12" ht="45" x14ac:dyDescent="0.25">
      <c r="A3009" s="177" t="s">
        <v>20497</v>
      </c>
      <c r="B3009" s="177" t="s">
        <v>20494</v>
      </c>
      <c r="C3009" s="177" t="s">
        <v>20495</v>
      </c>
      <c r="D3009" s="177" t="s">
        <v>20496</v>
      </c>
      <c r="E3009" s="177" t="s">
        <v>20498</v>
      </c>
      <c r="F3009" s="177" t="s">
        <v>20499</v>
      </c>
      <c r="G3009" s="177" t="s">
        <v>7577</v>
      </c>
      <c r="H3009" s="177" t="s">
        <v>20499</v>
      </c>
      <c r="I3009" s="177" t="s">
        <v>6875</v>
      </c>
      <c r="J3009" s="177" t="s">
        <v>6875</v>
      </c>
      <c r="K3009" s="177" t="s">
        <v>6875</v>
      </c>
      <c r="L3009" s="177" t="s">
        <v>857</v>
      </c>
    </row>
    <row r="3010" spans="1:12" ht="67.5" x14ac:dyDescent="0.25">
      <c r="A3010" s="176" t="s">
        <v>20503</v>
      </c>
      <c r="B3010" s="176" t="s">
        <v>20500</v>
      </c>
      <c r="C3010" s="176" t="s">
        <v>20501</v>
      </c>
      <c r="D3010" s="176" t="s">
        <v>20502</v>
      </c>
      <c r="E3010" s="176" t="s">
        <v>20504</v>
      </c>
      <c r="F3010" s="176" t="s">
        <v>20505</v>
      </c>
      <c r="G3010" s="176" t="s">
        <v>7154</v>
      </c>
      <c r="H3010" s="176" t="s">
        <v>20505</v>
      </c>
      <c r="I3010" s="176" t="s">
        <v>6875</v>
      </c>
      <c r="J3010" s="176" t="s">
        <v>6875</v>
      </c>
      <c r="K3010" s="176" t="s">
        <v>6875</v>
      </c>
      <c r="L3010" s="176" t="s">
        <v>857</v>
      </c>
    </row>
    <row r="3011" spans="1:12" ht="56.25" x14ac:dyDescent="0.25">
      <c r="A3011" s="177" t="s">
        <v>20509</v>
      </c>
      <c r="B3011" s="177" t="s">
        <v>20506</v>
      </c>
      <c r="C3011" s="177" t="s">
        <v>20507</v>
      </c>
      <c r="D3011" s="177" t="s">
        <v>20508</v>
      </c>
      <c r="E3011" s="177" t="s">
        <v>8437</v>
      </c>
      <c r="F3011" s="177" t="s">
        <v>20510</v>
      </c>
      <c r="G3011" s="177" t="s">
        <v>7111</v>
      </c>
      <c r="H3011" s="177" t="s">
        <v>20511</v>
      </c>
      <c r="I3011" s="177" t="s">
        <v>6875</v>
      </c>
      <c r="J3011" s="177" t="s">
        <v>6875</v>
      </c>
      <c r="K3011" s="177" t="s">
        <v>6875</v>
      </c>
      <c r="L3011" s="177" t="s">
        <v>857</v>
      </c>
    </row>
    <row r="3012" spans="1:12" ht="33.75" x14ac:dyDescent="0.25">
      <c r="A3012" s="176" t="s">
        <v>20515</v>
      </c>
      <c r="B3012" s="176" t="s">
        <v>20512</v>
      </c>
      <c r="C3012" s="176" t="s">
        <v>20513</v>
      </c>
      <c r="D3012" s="176" t="s">
        <v>20514</v>
      </c>
      <c r="E3012" s="176" t="s">
        <v>7026</v>
      </c>
      <c r="F3012" s="176" t="s">
        <v>7027</v>
      </c>
      <c r="G3012" s="176" t="s">
        <v>7028</v>
      </c>
      <c r="H3012" s="176" t="s">
        <v>7027</v>
      </c>
      <c r="I3012" s="176" t="s">
        <v>6875</v>
      </c>
      <c r="J3012" s="176" t="s">
        <v>6875</v>
      </c>
      <c r="K3012" s="176" t="s">
        <v>6875</v>
      </c>
      <c r="L3012" s="176" t="s">
        <v>857</v>
      </c>
    </row>
    <row r="3013" spans="1:12" ht="45" x14ac:dyDescent="0.25">
      <c r="A3013" s="177" t="s">
        <v>20519</v>
      </c>
      <c r="B3013" s="177" t="s">
        <v>20516</v>
      </c>
      <c r="C3013" s="177" t="s">
        <v>20517</v>
      </c>
      <c r="D3013" s="177" t="s">
        <v>20518</v>
      </c>
      <c r="E3013" s="177" t="s">
        <v>8193</v>
      </c>
      <c r="F3013" s="177" t="s">
        <v>8194</v>
      </c>
      <c r="G3013" s="177" t="s">
        <v>7577</v>
      </c>
      <c r="H3013" s="177" t="s">
        <v>20520</v>
      </c>
      <c r="I3013" s="177" t="s">
        <v>6875</v>
      </c>
      <c r="J3013" s="177" t="s">
        <v>6875</v>
      </c>
      <c r="K3013" s="177" t="s">
        <v>6875</v>
      </c>
      <c r="L3013" s="177" t="s">
        <v>6984</v>
      </c>
    </row>
    <row r="3014" spans="1:12" ht="78.75" x14ac:dyDescent="0.25">
      <c r="A3014" s="176" t="s">
        <v>20524</v>
      </c>
      <c r="B3014" s="176" t="s">
        <v>20521</v>
      </c>
      <c r="C3014" s="176" t="s">
        <v>20522</v>
      </c>
      <c r="D3014" s="176" t="s">
        <v>20523</v>
      </c>
      <c r="E3014" s="176" t="s">
        <v>19311</v>
      </c>
      <c r="F3014" s="176" t="s">
        <v>19312</v>
      </c>
      <c r="G3014" s="176" t="s">
        <v>7097</v>
      </c>
      <c r="H3014" s="176" t="s">
        <v>19312</v>
      </c>
      <c r="I3014" s="176" t="s">
        <v>6875</v>
      </c>
      <c r="J3014" s="176" t="s">
        <v>6875</v>
      </c>
      <c r="K3014" s="176" t="s">
        <v>6875</v>
      </c>
      <c r="L3014" s="176" t="s">
        <v>6917</v>
      </c>
    </row>
    <row r="3015" spans="1:12" ht="78.75" x14ac:dyDescent="0.25">
      <c r="A3015" s="177" t="s">
        <v>20527</v>
      </c>
      <c r="B3015" s="177" t="s">
        <v>20525</v>
      </c>
      <c r="C3015" s="177" t="s">
        <v>20526</v>
      </c>
      <c r="D3015" s="177" t="s">
        <v>1083</v>
      </c>
      <c r="E3015" s="177" t="s">
        <v>7265</v>
      </c>
      <c r="F3015" s="177" t="s">
        <v>7266</v>
      </c>
      <c r="G3015" s="177" t="s">
        <v>7267</v>
      </c>
      <c r="H3015" s="177" t="s">
        <v>7268</v>
      </c>
      <c r="I3015" s="177" t="s">
        <v>6875</v>
      </c>
      <c r="J3015" s="177" t="s">
        <v>8188</v>
      </c>
      <c r="K3015" s="177" t="s">
        <v>6875</v>
      </c>
      <c r="L3015" s="177" t="s">
        <v>6884</v>
      </c>
    </row>
    <row r="3016" spans="1:12" ht="67.5" x14ac:dyDescent="0.25">
      <c r="A3016" s="176" t="s">
        <v>20530</v>
      </c>
      <c r="B3016" s="176" t="s">
        <v>20528</v>
      </c>
      <c r="C3016" s="176" t="s">
        <v>20529</v>
      </c>
      <c r="D3016" s="176" t="s">
        <v>1083</v>
      </c>
      <c r="E3016" s="176" t="s">
        <v>7296</v>
      </c>
      <c r="F3016" s="176" t="s">
        <v>7297</v>
      </c>
      <c r="G3016" s="176" t="s">
        <v>7097</v>
      </c>
      <c r="H3016" s="176" t="s">
        <v>7298</v>
      </c>
      <c r="I3016" s="176" t="s">
        <v>6875</v>
      </c>
      <c r="J3016" s="176" t="s">
        <v>7141</v>
      </c>
      <c r="K3016" s="176" t="s">
        <v>6875</v>
      </c>
      <c r="L3016" s="176" t="s">
        <v>6884</v>
      </c>
    </row>
    <row r="3017" spans="1:12" ht="101.25" x14ac:dyDescent="0.25">
      <c r="A3017" s="177" t="s">
        <v>20533</v>
      </c>
      <c r="B3017" s="177" t="s">
        <v>20531</v>
      </c>
      <c r="C3017" s="177" t="s">
        <v>20532</v>
      </c>
      <c r="D3017" s="177" t="s">
        <v>1083</v>
      </c>
      <c r="E3017" s="177" t="s">
        <v>7265</v>
      </c>
      <c r="F3017" s="177" t="s">
        <v>7266</v>
      </c>
      <c r="G3017" s="177" t="s">
        <v>7267</v>
      </c>
      <c r="H3017" s="177" t="s">
        <v>7268</v>
      </c>
      <c r="I3017" s="177" t="s">
        <v>6875</v>
      </c>
      <c r="J3017" s="177" t="s">
        <v>7141</v>
      </c>
      <c r="K3017" s="177" t="s">
        <v>6875</v>
      </c>
      <c r="L3017" s="177" t="s">
        <v>6884</v>
      </c>
    </row>
    <row r="3018" spans="1:12" ht="67.5" x14ac:dyDescent="0.25">
      <c r="A3018" s="176" t="s">
        <v>20536</v>
      </c>
      <c r="B3018" s="176" t="s">
        <v>20534</v>
      </c>
      <c r="C3018" s="176" t="s">
        <v>20535</v>
      </c>
      <c r="D3018" s="176" t="s">
        <v>1083</v>
      </c>
      <c r="E3018" s="176" t="s">
        <v>8184</v>
      </c>
      <c r="F3018" s="176" t="s">
        <v>15532</v>
      </c>
      <c r="G3018" s="176" t="s">
        <v>8186</v>
      </c>
      <c r="H3018" s="176" t="s">
        <v>15533</v>
      </c>
      <c r="I3018" s="176" t="s">
        <v>6875</v>
      </c>
      <c r="J3018" s="176" t="s">
        <v>8188</v>
      </c>
      <c r="K3018" s="176" t="s">
        <v>6875</v>
      </c>
      <c r="L3018" s="176" t="s">
        <v>6884</v>
      </c>
    </row>
    <row r="3019" spans="1:12" ht="168.75" x14ac:dyDescent="0.25">
      <c r="A3019" s="177" t="s">
        <v>820</v>
      </c>
      <c r="B3019" s="177" t="s">
        <v>20537</v>
      </c>
      <c r="C3019" s="177" t="s">
        <v>20538</v>
      </c>
      <c r="D3019" s="177" t="s">
        <v>6875</v>
      </c>
      <c r="E3019" s="177" t="s">
        <v>20539</v>
      </c>
      <c r="F3019" s="177" t="s">
        <v>20540</v>
      </c>
      <c r="G3019" s="177" t="s">
        <v>8905</v>
      </c>
      <c r="H3019" s="177" t="s">
        <v>20541</v>
      </c>
      <c r="I3019" s="177" t="s">
        <v>6875</v>
      </c>
      <c r="J3019" s="177" t="s">
        <v>20542</v>
      </c>
      <c r="K3019" s="177" t="s">
        <v>6875</v>
      </c>
      <c r="L3019" s="177" t="s">
        <v>857</v>
      </c>
    </row>
    <row r="3020" spans="1:12" ht="90" x14ac:dyDescent="0.25">
      <c r="A3020" s="176" t="s">
        <v>20546</v>
      </c>
      <c r="B3020" s="176" t="s">
        <v>20543</v>
      </c>
      <c r="C3020" s="176" t="s">
        <v>20544</v>
      </c>
      <c r="D3020" s="176" t="s">
        <v>20545</v>
      </c>
      <c r="E3020" s="176" t="s">
        <v>20547</v>
      </c>
      <c r="F3020" s="176" t="s">
        <v>20548</v>
      </c>
      <c r="G3020" s="176" t="s">
        <v>8905</v>
      </c>
      <c r="H3020" s="176" t="s">
        <v>20549</v>
      </c>
      <c r="I3020" s="176" t="s">
        <v>6875</v>
      </c>
      <c r="J3020" s="176" t="s">
        <v>6875</v>
      </c>
      <c r="K3020" s="176" t="s">
        <v>11005</v>
      </c>
      <c r="L3020" s="176" t="s">
        <v>857</v>
      </c>
    </row>
    <row r="3021" spans="1:12" ht="90" x14ac:dyDescent="0.25">
      <c r="A3021" s="177" t="s">
        <v>20553</v>
      </c>
      <c r="B3021" s="177" t="s">
        <v>20550</v>
      </c>
      <c r="C3021" s="177" t="s">
        <v>20551</v>
      </c>
      <c r="D3021" s="177" t="s">
        <v>20552</v>
      </c>
      <c r="E3021" s="177" t="s">
        <v>20554</v>
      </c>
      <c r="F3021" s="177" t="s">
        <v>20555</v>
      </c>
      <c r="G3021" s="177" t="s">
        <v>7097</v>
      </c>
      <c r="H3021" s="177" t="s">
        <v>20556</v>
      </c>
      <c r="I3021" s="177" t="s">
        <v>6875</v>
      </c>
      <c r="J3021" s="177" t="s">
        <v>7141</v>
      </c>
      <c r="K3021" s="177" t="s">
        <v>6875</v>
      </c>
      <c r="L3021" s="177" t="s">
        <v>6884</v>
      </c>
    </row>
    <row r="3022" spans="1:12" ht="56.25" x14ac:dyDescent="0.25">
      <c r="A3022" s="176" t="s">
        <v>20560</v>
      </c>
      <c r="B3022" s="176" t="s">
        <v>20557</v>
      </c>
      <c r="C3022" s="176" t="s">
        <v>20558</v>
      </c>
      <c r="D3022" s="176" t="s">
        <v>20559</v>
      </c>
      <c r="E3022" s="176" t="s">
        <v>8939</v>
      </c>
      <c r="F3022" s="176" t="s">
        <v>8940</v>
      </c>
      <c r="G3022" s="176" t="s">
        <v>7154</v>
      </c>
      <c r="H3022" s="176" t="s">
        <v>8940</v>
      </c>
      <c r="I3022" s="176" t="s">
        <v>6875</v>
      </c>
      <c r="J3022" s="176" t="s">
        <v>6875</v>
      </c>
      <c r="K3022" s="176" t="s">
        <v>6875</v>
      </c>
      <c r="L3022" s="176" t="s">
        <v>857</v>
      </c>
    </row>
    <row r="3023" spans="1:12" ht="56.25" x14ac:dyDescent="0.25">
      <c r="A3023" s="177" t="s">
        <v>20564</v>
      </c>
      <c r="B3023" s="177" t="s">
        <v>20561</v>
      </c>
      <c r="C3023" s="177" t="s">
        <v>20562</v>
      </c>
      <c r="D3023" s="177" t="s">
        <v>20563</v>
      </c>
      <c r="E3023" s="177" t="s">
        <v>7457</v>
      </c>
      <c r="F3023" s="177" t="s">
        <v>7458</v>
      </c>
      <c r="G3023" s="177" t="s">
        <v>6994</v>
      </c>
      <c r="H3023" s="177" t="s">
        <v>7458</v>
      </c>
      <c r="I3023" s="177" t="s">
        <v>6875</v>
      </c>
      <c r="J3023" s="177" t="s">
        <v>6875</v>
      </c>
      <c r="K3023" s="177" t="s">
        <v>6875</v>
      </c>
      <c r="L3023" s="177" t="s">
        <v>857</v>
      </c>
    </row>
    <row r="3024" spans="1:12" ht="56.25" x14ac:dyDescent="0.25">
      <c r="A3024" s="176" t="s">
        <v>20568</v>
      </c>
      <c r="B3024" s="176" t="s">
        <v>20565</v>
      </c>
      <c r="C3024" s="176" t="s">
        <v>20566</v>
      </c>
      <c r="D3024" s="176" t="s">
        <v>20567</v>
      </c>
      <c r="E3024" s="176" t="s">
        <v>17792</v>
      </c>
      <c r="F3024" s="176" t="s">
        <v>17793</v>
      </c>
      <c r="G3024" s="176" t="s">
        <v>7577</v>
      </c>
      <c r="H3024" s="176" t="s">
        <v>17793</v>
      </c>
      <c r="I3024" s="176" t="s">
        <v>6875</v>
      </c>
      <c r="J3024" s="176" t="s">
        <v>6875</v>
      </c>
      <c r="K3024" s="176" t="s">
        <v>6875</v>
      </c>
      <c r="L3024" s="176" t="s">
        <v>857</v>
      </c>
    </row>
    <row r="3025" spans="1:12" ht="90" x14ac:dyDescent="0.25">
      <c r="A3025" s="177" t="s">
        <v>20572</v>
      </c>
      <c r="B3025" s="177" t="s">
        <v>20569</v>
      </c>
      <c r="C3025" s="177" t="s">
        <v>20570</v>
      </c>
      <c r="D3025" s="177" t="s">
        <v>20571</v>
      </c>
      <c r="E3025" s="177" t="s">
        <v>20573</v>
      </c>
      <c r="F3025" s="177" t="s">
        <v>20574</v>
      </c>
      <c r="G3025" s="177" t="s">
        <v>6929</v>
      </c>
      <c r="H3025" s="177" t="s">
        <v>20575</v>
      </c>
      <c r="I3025" s="177" t="s">
        <v>6875</v>
      </c>
      <c r="J3025" s="177" t="s">
        <v>6875</v>
      </c>
      <c r="K3025" s="177" t="s">
        <v>6875</v>
      </c>
      <c r="L3025" s="177" t="s">
        <v>857</v>
      </c>
    </row>
    <row r="3026" spans="1:12" ht="67.5" x14ac:dyDescent="0.25">
      <c r="A3026" s="176" t="s">
        <v>20579</v>
      </c>
      <c r="B3026" s="176" t="s">
        <v>20576</v>
      </c>
      <c r="C3026" s="176" t="s">
        <v>20577</v>
      </c>
      <c r="D3026" s="176" t="s">
        <v>20578</v>
      </c>
      <c r="E3026" s="176" t="s">
        <v>8309</v>
      </c>
      <c r="F3026" s="176" t="s">
        <v>10669</v>
      </c>
      <c r="G3026" s="176" t="s">
        <v>6994</v>
      </c>
      <c r="H3026" s="176" t="s">
        <v>10669</v>
      </c>
      <c r="I3026" s="176" t="s">
        <v>6875</v>
      </c>
      <c r="J3026" s="176" t="s">
        <v>6875</v>
      </c>
      <c r="K3026" s="176" t="s">
        <v>6875</v>
      </c>
      <c r="L3026" s="176" t="s">
        <v>6884</v>
      </c>
    </row>
    <row r="3027" spans="1:12" ht="67.5" x14ac:dyDescent="0.25">
      <c r="A3027" s="177" t="s">
        <v>20583</v>
      </c>
      <c r="B3027" s="177" t="s">
        <v>20580</v>
      </c>
      <c r="C3027" s="177" t="s">
        <v>20581</v>
      </c>
      <c r="D3027" s="177" t="s">
        <v>20582</v>
      </c>
      <c r="E3027" s="177" t="s">
        <v>20584</v>
      </c>
      <c r="F3027" s="177" t="s">
        <v>20585</v>
      </c>
      <c r="G3027" s="177" t="s">
        <v>8186</v>
      </c>
      <c r="H3027" s="177" t="s">
        <v>20586</v>
      </c>
      <c r="I3027" s="177" t="s">
        <v>6875</v>
      </c>
      <c r="J3027" s="177" t="s">
        <v>6875</v>
      </c>
      <c r="K3027" s="177" t="s">
        <v>6875</v>
      </c>
      <c r="L3027" s="177" t="s">
        <v>8255</v>
      </c>
    </row>
    <row r="3028" spans="1:12" ht="67.5" x14ac:dyDescent="0.25">
      <c r="A3028" s="176" t="s">
        <v>20590</v>
      </c>
      <c r="B3028" s="176" t="s">
        <v>20587</v>
      </c>
      <c r="C3028" s="176" t="s">
        <v>20588</v>
      </c>
      <c r="D3028" s="176" t="s">
        <v>20589</v>
      </c>
      <c r="E3028" s="176" t="s">
        <v>20591</v>
      </c>
      <c r="F3028" s="176" t="s">
        <v>20592</v>
      </c>
      <c r="G3028" s="176" t="s">
        <v>11751</v>
      </c>
      <c r="H3028" s="176" t="s">
        <v>20592</v>
      </c>
      <c r="I3028" s="176" t="s">
        <v>6875</v>
      </c>
      <c r="J3028" s="176" t="s">
        <v>6875</v>
      </c>
      <c r="K3028" s="176" t="s">
        <v>6875</v>
      </c>
      <c r="L3028" s="176" t="s">
        <v>857</v>
      </c>
    </row>
    <row r="3029" spans="1:12" ht="56.25" x14ac:dyDescent="0.25">
      <c r="A3029" s="177" t="s">
        <v>20596</v>
      </c>
      <c r="B3029" s="177" t="s">
        <v>20593</v>
      </c>
      <c r="C3029" s="177" t="s">
        <v>20594</v>
      </c>
      <c r="D3029" s="177" t="s">
        <v>20595</v>
      </c>
      <c r="E3029" s="177" t="s">
        <v>20597</v>
      </c>
      <c r="F3029" s="177" t="s">
        <v>20598</v>
      </c>
      <c r="G3029" s="177" t="s">
        <v>6994</v>
      </c>
      <c r="H3029" s="177" t="s">
        <v>20598</v>
      </c>
      <c r="I3029" s="177" t="s">
        <v>6875</v>
      </c>
      <c r="J3029" s="177" t="s">
        <v>6875</v>
      </c>
      <c r="K3029" s="177" t="s">
        <v>6875</v>
      </c>
      <c r="L3029" s="177" t="s">
        <v>857</v>
      </c>
    </row>
    <row r="3030" spans="1:12" ht="33.75" x14ac:dyDescent="0.25">
      <c r="A3030" s="176" t="s">
        <v>20602</v>
      </c>
      <c r="B3030" s="176" t="s">
        <v>20599</v>
      </c>
      <c r="C3030" s="176" t="s">
        <v>20600</v>
      </c>
      <c r="D3030" s="176" t="s">
        <v>20601</v>
      </c>
      <c r="E3030" s="176" t="s">
        <v>8868</v>
      </c>
      <c r="F3030" s="176" t="s">
        <v>8869</v>
      </c>
      <c r="G3030" s="176" t="s">
        <v>7035</v>
      </c>
      <c r="H3030" s="176" t="s">
        <v>8869</v>
      </c>
      <c r="I3030" s="176" t="s">
        <v>6875</v>
      </c>
      <c r="J3030" s="176" t="s">
        <v>7619</v>
      </c>
      <c r="K3030" s="176" t="s">
        <v>6875</v>
      </c>
      <c r="L3030" s="176" t="s">
        <v>857</v>
      </c>
    </row>
    <row r="3031" spans="1:12" ht="56.25" x14ac:dyDescent="0.25">
      <c r="A3031" s="177" t="s">
        <v>20606</v>
      </c>
      <c r="B3031" s="177" t="s">
        <v>20603</v>
      </c>
      <c r="C3031" s="177" t="s">
        <v>20604</v>
      </c>
      <c r="D3031" s="177" t="s">
        <v>20605</v>
      </c>
      <c r="E3031" s="177" t="s">
        <v>10593</v>
      </c>
      <c r="F3031" s="177" t="s">
        <v>10594</v>
      </c>
      <c r="G3031" s="177" t="s">
        <v>7035</v>
      </c>
      <c r="H3031" s="177" t="s">
        <v>10594</v>
      </c>
      <c r="I3031" s="177" t="s">
        <v>6875</v>
      </c>
      <c r="J3031" s="177" t="s">
        <v>6875</v>
      </c>
      <c r="K3031" s="177" t="s">
        <v>6875</v>
      </c>
      <c r="L3031" s="177" t="s">
        <v>857</v>
      </c>
    </row>
    <row r="3032" spans="1:12" ht="45" x14ac:dyDescent="0.25">
      <c r="A3032" s="176" t="s">
        <v>20610</v>
      </c>
      <c r="B3032" s="176" t="s">
        <v>20607</v>
      </c>
      <c r="C3032" s="176" t="s">
        <v>20608</v>
      </c>
      <c r="D3032" s="176" t="s">
        <v>20609</v>
      </c>
      <c r="E3032" s="176" t="s">
        <v>7265</v>
      </c>
      <c r="F3032" s="176" t="s">
        <v>7266</v>
      </c>
      <c r="G3032" s="176" t="s">
        <v>7267</v>
      </c>
      <c r="H3032" s="176" t="s">
        <v>7268</v>
      </c>
      <c r="I3032" s="176" t="s">
        <v>6875</v>
      </c>
      <c r="J3032" s="176" t="s">
        <v>6875</v>
      </c>
      <c r="K3032" s="176" t="s">
        <v>6875</v>
      </c>
      <c r="L3032" s="176" t="s">
        <v>857</v>
      </c>
    </row>
    <row r="3033" spans="1:12" ht="78.75" x14ac:dyDescent="0.25">
      <c r="A3033" s="177" t="s">
        <v>20614</v>
      </c>
      <c r="B3033" s="177" t="s">
        <v>20611</v>
      </c>
      <c r="C3033" s="177" t="s">
        <v>20612</v>
      </c>
      <c r="D3033" s="177" t="s">
        <v>20613</v>
      </c>
      <c r="E3033" s="177" t="s">
        <v>20615</v>
      </c>
      <c r="F3033" s="177" t="s">
        <v>20616</v>
      </c>
      <c r="G3033" s="177" t="s">
        <v>7210</v>
      </c>
      <c r="H3033" s="177" t="s">
        <v>20617</v>
      </c>
      <c r="I3033" s="177" t="s">
        <v>6875</v>
      </c>
      <c r="J3033" s="177" t="s">
        <v>6875</v>
      </c>
      <c r="K3033" s="177" t="s">
        <v>6875</v>
      </c>
      <c r="L3033" s="177" t="s">
        <v>857</v>
      </c>
    </row>
    <row r="3034" spans="1:12" ht="78.75" x14ac:dyDescent="0.25">
      <c r="A3034" s="176" t="s">
        <v>20621</v>
      </c>
      <c r="B3034" s="176" t="s">
        <v>20618</v>
      </c>
      <c r="C3034" s="176" t="s">
        <v>20619</v>
      </c>
      <c r="D3034" s="176" t="s">
        <v>20620</v>
      </c>
      <c r="E3034" s="176" t="s">
        <v>20622</v>
      </c>
      <c r="F3034" s="176" t="s">
        <v>20623</v>
      </c>
      <c r="G3034" s="176" t="s">
        <v>7002</v>
      </c>
      <c r="H3034" s="176" t="s">
        <v>20623</v>
      </c>
      <c r="I3034" s="176" t="s">
        <v>6875</v>
      </c>
      <c r="J3034" s="176" t="s">
        <v>6875</v>
      </c>
      <c r="K3034" s="176" t="s">
        <v>6875</v>
      </c>
      <c r="L3034" s="176" t="s">
        <v>857</v>
      </c>
    </row>
    <row r="3035" spans="1:12" ht="112.5" x14ac:dyDescent="0.25">
      <c r="A3035" s="177" t="s">
        <v>6875</v>
      </c>
      <c r="B3035" s="177" t="s">
        <v>20624</v>
      </c>
      <c r="C3035" s="177" t="s">
        <v>20625</v>
      </c>
      <c r="D3035" s="177" t="s">
        <v>20626</v>
      </c>
      <c r="E3035" s="177" t="s">
        <v>10622</v>
      </c>
      <c r="F3035" s="177" t="s">
        <v>10623</v>
      </c>
      <c r="G3035" s="177" t="s">
        <v>7324</v>
      </c>
      <c r="H3035" s="177" t="s">
        <v>10624</v>
      </c>
      <c r="I3035" s="177" t="s">
        <v>6875</v>
      </c>
      <c r="J3035" s="177" t="s">
        <v>6875</v>
      </c>
      <c r="K3035" s="177" t="s">
        <v>6875</v>
      </c>
      <c r="L3035" s="177" t="s">
        <v>857</v>
      </c>
    </row>
    <row r="3036" spans="1:12" ht="33.75" x14ac:dyDescent="0.25">
      <c r="A3036" s="176" t="s">
        <v>6875</v>
      </c>
      <c r="B3036" s="176" t="s">
        <v>20627</v>
      </c>
      <c r="C3036" s="176" t="s">
        <v>20628</v>
      </c>
      <c r="D3036" s="176" t="s">
        <v>20629</v>
      </c>
      <c r="E3036" s="176" t="s">
        <v>9379</v>
      </c>
      <c r="F3036" s="176" t="s">
        <v>9380</v>
      </c>
      <c r="G3036" s="176" t="s">
        <v>7028</v>
      </c>
      <c r="H3036" s="176" t="s">
        <v>9380</v>
      </c>
      <c r="I3036" s="176" t="s">
        <v>6875</v>
      </c>
      <c r="J3036" s="176" t="s">
        <v>6875</v>
      </c>
      <c r="K3036" s="176" t="s">
        <v>6875</v>
      </c>
      <c r="L3036" s="176" t="s">
        <v>857</v>
      </c>
    </row>
    <row r="3037" spans="1:12" ht="67.5" x14ac:dyDescent="0.25">
      <c r="A3037" s="177" t="s">
        <v>20633</v>
      </c>
      <c r="B3037" s="177" t="s">
        <v>20630</v>
      </c>
      <c r="C3037" s="177" t="s">
        <v>20631</v>
      </c>
      <c r="D3037" s="177" t="s">
        <v>20632</v>
      </c>
      <c r="E3037" s="177" t="s">
        <v>12748</v>
      </c>
      <c r="F3037" s="177" t="s">
        <v>12749</v>
      </c>
      <c r="G3037" s="177" t="s">
        <v>8905</v>
      </c>
      <c r="H3037" s="177" t="s">
        <v>12750</v>
      </c>
      <c r="I3037" s="177" t="s">
        <v>6875</v>
      </c>
      <c r="J3037" s="177" t="s">
        <v>6875</v>
      </c>
      <c r="K3037" s="177" t="s">
        <v>6875</v>
      </c>
      <c r="L3037" s="177" t="s">
        <v>857</v>
      </c>
    </row>
    <row r="3038" spans="1:12" ht="56.25" x14ac:dyDescent="0.25">
      <c r="A3038" s="176" t="s">
        <v>20637</v>
      </c>
      <c r="B3038" s="176" t="s">
        <v>20634</v>
      </c>
      <c r="C3038" s="176" t="s">
        <v>20635</v>
      </c>
      <c r="D3038" s="176" t="s">
        <v>20636</v>
      </c>
      <c r="E3038" s="176" t="s">
        <v>20638</v>
      </c>
      <c r="F3038" s="176" t="s">
        <v>20639</v>
      </c>
      <c r="G3038" s="176" t="s">
        <v>6994</v>
      </c>
      <c r="H3038" s="176" t="s">
        <v>20639</v>
      </c>
      <c r="I3038" s="176" t="s">
        <v>6875</v>
      </c>
      <c r="J3038" s="176" t="s">
        <v>6875</v>
      </c>
      <c r="K3038" s="176" t="s">
        <v>6875</v>
      </c>
      <c r="L3038" s="176" t="s">
        <v>857</v>
      </c>
    </row>
    <row r="3039" spans="1:12" ht="90" x14ac:dyDescent="0.25">
      <c r="A3039" s="177" t="s">
        <v>1083</v>
      </c>
      <c r="B3039" s="177" t="s">
        <v>20640</v>
      </c>
      <c r="C3039" s="177" t="s">
        <v>20641</v>
      </c>
      <c r="D3039" s="177" t="s">
        <v>20642</v>
      </c>
      <c r="E3039" s="177" t="s">
        <v>7026</v>
      </c>
      <c r="F3039" s="177" t="s">
        <v>7027</v>
      </c>
      <c r="G3039" s="177" t="s">
        <v>7028</v>
      </c>
      <c r="H3039" s="177" t="s">
        <v>7027</v>
      </c>
      <c r="I3039" s="177" t="s">
        <v>6875</v>
      </c>
      <c r="J3039" s="177" t="s">
        <v>6875</v>
      </c>
      <c r="K3039" s="177" t="s">
        <v>6875</v>
      </c>
      <c r="L3039" s="177" t="s">
        <v>6917</v>
      </c>
    </row>
    <row r="3040" spans="1:12" ht="56.25" x14ac:dyDescent="0.25">
      <c r="A3040" s="176" t="s">
        <v>20646</v>
      </c>
      <c r="B3040" s="176" t="s">
        <v>20643</v>
      </c>
      <c r="C3040" s="176" t="s">
        <v>20644</v>
      </c>
      <c r="D3040" s="176" t="s">
        <v>20645</v>
      </c>
      <c r="E3040" s="176" t="s">
        <v>8939</v>
      </c>
      <c r="F3040" s="176" t="s">
        <v>8940</v>
      </c>
      <c r="G3040" s="176" t="s">
        <v>7154</v>
      </c>
      <c r="H3040" s="176" t="s">
        <v>8940</v>
      </c>
      <c r="I3040" s="176" t="s">
        <v>6875</v>
      </c>
      <c r="J3040" s="176" t="s">
        <v>6875</v>
      </c>
      <c r="K3040" s="176" t="s">
        <v>6875</v>
      </c>
      <c r="L3040" s="176" t="s">
        <v>857</v>
      </c>
    </row>
    <row r="3041" spans="1:12" ht="45" x14ac:dyDescent="0.25">
      <c r="A3041" s="177" t="s">
        <v>20650</v>
      </c>
      <c r="B3041" s="177" t="s">
        <v>20647</v>
      </c>
      <c r="C3041" s="177" t="s">
        <v>20648</v>
      </c>
      <c r="D3041" s="177" t="s">
        <v>20649</v>
      </c>
      <c r="E3041" s="177" t="s">
        <v>6992</v>
      </c>
      <c r="F3041" s="177" t="s">
        <v>6993</v>
      </c>
      <c r="G3041" s="177" t="s">
        <v>6994</v>
      </c>
      <c r="H3041" s="177" t="s">
        <v>6995</v>
      </c>
      <c r="I3041" s="177" t="s">
        <v>6875</v>
      </c>
      <c r="J3041" s="177" t="s">
        <v>6875</v>
      </c>
      <c r="K3041" s="177" t="s">
        <v>6875</v>
      </c>
      <c r="L3041" s="177" t="s">
        <v>857</v>
      </c>
    </row>
    <row r="3042" spans="1:12" ht="90" x14ac:dyDescent="0.25">
      <c r="A3042" s="176" t="s">
        <v>20654</v>
      </c>
      <c r="B3042" s="176" t="s">
        <v>20651</v>
      </c>
      <c r="C3042" s="176" t="s">
        <v>20652</v>
      </c>
      <c r="D3042" s="176" t="s">
        <v>20653</v>
      </c>
      <c r="E3042" s="176" t="s">
        <v>8209</v>
      </c>
      <c r="F3042" s="176" t="s">
        <v>8210</v>
      </c>
      <c r="G3042" s="176" t="s">
        <v>7028</v>
      </c>
      <c r="H3042" s="176" t="s">
        <v>8210</v>
      </c>
      <c r="I3042" s="176" t="s">
        <v>6875</v>
      </c>
      <c r="J3042" s="176" t="s">
        <v>6875</v>
      </c>
      <c r="K3042" s="176" t="s">
        <v>6875</v>
      </c>
      <c r="L3042" s="176" t="s">
        <v>857</v>
      </c>
    </row>
    <row r="3043" spans="1:12" ht="56.25" x14ac:dyDescent="0.25">
      <c r="A3043" s="177" t="s">
        <v>6034</v>
      </c>
      <c r="B3043" s="177" t="s">
        <v>20655</v>
      </c>
      <c r="C3043" s="177" t="s">
        <v>6149</v>
      </c>
      <c r="D3043" s="177" t="s">
        <v>6279</v>
      </c>
      <c r="E3043" s="177" t="s">
        <v>20656</v>
      </c>
      <c r="F3043" s="177" t="s">
        <v>20657</v>
      </c>
      <c r="G3043" s="177" t="s">
        <v>7750</v>
      </c>
      <c r="H3043" s="177" t="s">
        <v>20658</v>
      </c>
      <c r="I3043" s="177" t="s">
        <v>6875</v>
      </c>
      <c r="J3043" s="177" t="s">
        <v>6875</v>
      </c>
      <c r="K3043" s="177" t="s">
        <v>6875</v>
      </c>
      <c r="L3043" s="177" t="s">
        <v>857</v>
      </c>
    </row>
    <row r="3044" spans="1:12" ht="33.75" x14ac:dyDescent="0.25">
      <c r="A3044" s="176" t="s">
        <v>20662</v>
      </c>
      <c r="B3044" s="176" t="s">
        <v>20659</v>
      </c>
      <c r="C3044" s="176" t="s">
        <v>20660</v>
      </c>
      <c r="D3044" s="176" t="s">
        <v>20661</v>
      </c>
      <c r="E3044" s="176" t="s">
        <v>8178</v>
      </c>
      <c r="F3044" s="176" t="s">
        <v>8179</v>
      </c>
      <c r="G3044" s="176" t="s">
        <v>7028</v>
      </c>
      <c r="H3044" s="176" t="s">
        <v>8179</v>
      </c>
      <c r="I3044" s="176" t="s">
        <v>6875</v>
      </c>
      <c r="J3044" s="176" t="s">
        <v>6875</v>
      </c>
      <c r="K3044" s="176" t="s">
        <v>6875</v>
      </c>
      <c r="L3044" s="176" t="s">
        <v>6917</v>
      </c>
    </row>
    <row r="3045" spans="1:12" ht="112.5" x14ac:dyDescent="0.25">
      <c r="A3045" s="177" t="s">
        <v>6875</v>
      </c>
      <c r="B3045" s="177" t="s">
        <v>20663</v>
      </c>
      <c r="C3045" s="177" t="s">
        <v>20664</v>
      </c>
      <c r="D3045" s="177" t="s">
        <v>20665</v>
      </c>
      <c r="E3045" s="177" t="s">
        <v>7589</v>
      </c>
      <c r="F3045" s="177" t="s">
        <v>7590</v>
      </c>
      <c r="G3045" s="177" t="s">
        <v>7591</v>
      </c>
      <c r="H3045" s="177" t="s">
        <v>7590</v>
      </c>
      <c r="I3045" s="177" t="s">
        <v>6875</v>
      </c>
      <c r="J3045" s="177" t="s">
        <v>6875</v>
      </c>
      <c r="K3045" s="177" t="s">
        <v>6875</v>
      </c>
      <c r="L3045" s="177" t="s">
        <v>857</v>
      </c>
    </row>
    <row r="3046" spans="1:12" ht="112.5" x14ac:dyDescent="0.25">
      <c r="A3046" s="176" t="s">
        <v>20669</v>
      </c>
      <c r="B3046" s="176" t="s">
        <v>20666</v>
      </c>
      <c r="C3046" s="176" t="s">
        <v>20667</v>
      </c>
      <c r="D3046" s="176" t="s">
        <v>20668</v>
      </c>
      <c r="E3046" s="176" t="s">
        <v>7463</v>
      </c>
      <c r="F3046" s="176" t="s">
        <v>7464</v>
      </c>
      <c r="G3046" s="176" t="s">
        <v>7465</v>
      </c>
      <c r="H3046" s="176" t="s">
        <v>7464</v>
      </c>
      <c r="I3046" s="176" t="s">
        <v>6875</v>
      </c>
      <c r="J3046" s="176" t="s">
        <v>6875</v>
      </c>
      <c r="K3046" s="176" t="s">
        <v>6875</v>
      </c>
      <c r="L3046" s="176" t="s">
        <v>857</v>
      </c>
    </row>
    <row r="3047" spans="1:12" ht="45" x14ac:dyDescent="0.25">
      <c r="A3047" s="177" t="s">
        <v>20673</v>
      </c>
      <c r="B3047" s="177" t="s">
        <v>20670</v>
      </c>
      <c r="C3047" s="177" t="s">
        <v>20671</v>
      </c>
      <c r="D3047" s="177" t="s">
        <v>20672</v>
      </c>
      <c r="E3047" s="177" t="s">
        <v>9067</v>
      </c>
      <c r="F3047" s="177" t="s">
        <v>9068</v>
      </c>
      <c r="G3047" s="177" t="s">
        <v>7028</v>
      </c>
      <c r="H3047" s="177" t="s">
        <v>9068</v>
      </c>
      <c r="I3047" s="177" t="s">
        <v>6875</v>
      </c>
      <c r="J3047" s="177" t="s">
        <v>6875</v>
      </c>
      <c r="K3047" s="177" t="s">
        <v>6875</v>
      </c>
      <c r="L3047" s="177" t="s">
        <v>857</v>
      </c>
    </row>
    <row r="3048" spans="1:12" ht="180" x14ac:dyDescent="0.25">
      <c r="A3048" s="176" t="s">
        <v>20677</v>
      </c>
      <c r="B3048" s="176" t="s">
        <v>20674</v>
      </c>
      <c r="C3048" s="176" t="s">
        <v>20675</v>
      </c>
      <c r="D3048" s="176" t="s">
        <v>20676</v>
      </c>
      <c r="E3048" s="176" t="s">
        <v>7463</v>
      </c>
      <c r="F3048" s="176" t="s">
        <v>7464</v>
      </c>
      <c r="G3048" s="176" t="s">
        <v>7465</v>
      </c>
      <c r="H3048" s="176" t="s">
        <v>7464</v>
      </c>
      <c r="I3048" s="176" t="s">
        <v>6875</v>
      </c>
      <c r="J3048" s="176" t="s">
        <v>6875</v>
      </c>
      <c r="K3048" s="176" t="s">
        <v>6875</v>
      </c>
      <c r="L3048" s="176" t="s">
        <v>857</v>
      </c>
    </row>
    <row r="3049" spans="1:12" ht="135" x14ac:dyDescent="0.25">
      <c r="A3049" s="177" t="s">
        <v>20681</v>
      </c>
      <c r="B3049" s="177" t="s">
        <v>20678</v>
      </c>
      <c r="C3049" s="177" t="s">
        <v>20679</v>
      </c>
      <c r="D3049" s="177" t="s">
        <v>20680</v>
      </c>
      <c r="E3049" s="177" t="s">
        <v>9468</v>
      </c>
      <c r="F3049" s="177" t="s">
        <v>9469</v>
      </c>
      <c r="G3049" s="177" t="s">
        <v>6994</v>
      </c>
      <c r="H3049" s="177" t="s">
        <v>9469</v>
      </c>
      <c r="I3049" s="177" t="s">
        <v>6875</v>
      </c>
      <c r="J3049" s="177" t="s">
        <v>6875</v>
      </c>
      <c r="K3049" s="177" t="s">
        <v>6875</v>
      </c>
      <c r="L3049" s="177" t="s">
        <v>857</v>
      </c>
    </row>
    <row r="3050" spans="1:12" ht="45" x14ac:dyDescent="0.25">
      <c r="A3050" s="176" t="s">
        <v>20685</v>
      </c>
      <c r="B3050" s="176" t="s">
        <v>20682</v>
      </c>
      <c r="C3050" s="176" t="s">
        <v>20683</v>
      </c>
      <c r="D3050" s="176" t="s">
        <v>20684</v>
      </c>
      <c r="E3050" s="176" t="s">
        <v>7575</v>
      </c>
      <c r="F3050" s="176" t="s">
        <v>7576</v>
      </c>
      <c r="G3050" s="176" t="s">
        <v>7577</v>
      </c>
      <c r="H3050" s="176" t="s">
        <v>7576</v>
      </c>
      <c r="I3050" s="176" t="s">
        <v>6875</v>
      </c>
      <c r="J3050" s="176" t="s">
        <v>6875</v>
      </c>
      <c r="K3050" s="176" t="s">
        <v>6875</v>
      </c>
      <c r="L3050" s="176" t="s">
        <v>6917</v>
      </c>
    </row>
    <row r="3051" spans="1:12" ht="157.5" x14ac:dyDescent="0.25">
      <c r="A3051" s="177" t="s">
        <v>6875</v>
      </c>
      <c r="B3051" s="177" t="s">
        <v>20686</v>
      </c>
      <c r="C3051" s="177" t="s">
        <v>20687</v>
      </c>
      <c r="D3051" s="177" t="s">
        <v>20688</v>
      </c>
      <c r="E3051" s="177" t="s">
        <v>20689</v>
      </c>
      <c r="F3051" s="177" t="s">
        <v>20690</v>
      </c>
      <c r="G3051" s="177" t="s">
        <v>6981</v>
      </c>
      <c r="H3051" s="177" t="s">
        <v>20690</v>
      </c>
      <c r="I3051" s="177" t="s">
        <v>6875</v>
      </c>
      <c r="J3051" s="177" t="s">
        <v>6875</v>
      </c>
      <c r="K3051" s="177" t="s">
        <v>6875</v>
      </c>
      <c r="L3051" s="177" t="s">
        <v>857</v>
      </c>
    </row>
    <row r="3052" spans="1:12" ht="90" x14ac:dyDescent="0.25">
      <c r="A3052" s="176" t="s">
        <v>6875</v>
      </c>
      <c r="B3052" s="176" t="s">
        <v>20691</v>
      </c>
      <c r="C3052" s="176" t="s">
        <v>20692</v>
      </c>
      <c r="D3052" s="176" t="s">
        <v>20693</v>
      </c>
      <c r="E3052" s="176" t="s">
        <v>7463</v>
      </c>
      <c r="F3052" s="176" t="s">
        <v>7464</v>
      </c>
      <c r="G3052" s="176" t="s">
        <v>7465</v>
      </c>
      <c r="H3052" s="176" t="s">
        <v>7464</v>
      </c>
      <c r="I3052" s="176" t="s">
        <v>6875</v>
      </c>
      <c r="J3052" s="176" t="s">
        <v>6875</v>
      </c>
      <c r="K3052" s="176" t="s">
        <v>6875</v>
      </c>
      <c r="L3052" s="176" t="s">
        <v>857</v>
      </c>
    </row>
    <row r="3053" spans="1:12" ht="90" x14ac:dyDescent="0.25">
      <c r="A3053" s="177" t="s">
        <v>20697</v>
      </c>
      <c r="B3053" s="177" t="s">
        <v>20694</v>
      </c>
      <c r="C3053" s="177" t="s">
        <v>20695</v>
      </c>
      <c r="D3053" s="177" t="s">
        <v>20696</v>
      </c>
      <c r="E3053" s="177" t="s">
        <v>20698</v>
      </c>
      <c r="F3053" s="177" t="s">
        <v>20699</v>
      </c>
      <c r="G3053" s="177" t="s">
        <v>7210</v>
      </c>
      <c r="H3053" s="177" t="s">
        <v>20700</v>
      </c>
      <c r="I3053" s="177" t="s">
        <v>8972</v>
      </c>
      <c r="J3053" s="177" t="s">
        <v>6875</v>
      </c>
      <c r="K3053" s="177" t="s">
        <v>6875</v>
      </c>
      <c r="L3053" s="177" t="s">
        <v>857</v>
      </c>
    </row>
    <row r="3054" spans="1:12" ht="67.5" x14ac:dyDescent="0.25">
      <c r="A3054" s="176" t="s">
        <v>20703</v>
      </c>
      <c r="B3054" s="176" t="s">
        <v>20701</v>
      </c>
      <c r="C3054" s="176" t="s">
        <v>20702</v>
      </c>
      <c r="D3054" s="176" t="s">
        <v>6875</v>
      </c>
      <c r="E3054" s="176" t="s">
        <v>19597</v>
      </c>
      <c r="F3054" s="176" t="s">
        <v>19598</v>
      </c>
      <c r="G3054" s="176" t="s">
        <v>8091</v>
      </c>
      <c r="H3054" s="176" t="s">
        <v>19598</v>
      </c>
      <c r="I3054" s="176" t="s">
        <v>6875</v>
      </c>
      <c r="J3054" s="176" t="s">
        <v>6875</v>
      </c>
      <c r="K3054" s="176" t="s">
        <v>6875</v>
      </c>
      <c r="L3054" s="176" t="s">
        <v>857</v>
      </c>
    </row>
    <row r="3055" spans="1:12" ht="180" x14ac:dyDescent="0.25">
      <c r="A3055" s="177" t="s">
        <v>20706</v>
      </c>
      <c r="B3055" s="177" t="s">
        <v>20704</v>
      </c>
      <c r="C3055" s="177" t="s">
        <v>20705</v>
      </c>
      <c r="D3055" s="177" t="s">
        <v>6875</v>
      </c>
      <c r="E3055" s="177" t="s">
        <v>7265</v>
      </c>
      <c r="F3055" s="177" t="s">
        <v>7266</v>
      </c>
      <c r="G3055" s="177" t="s">
        <v>7267</v>
      </c>
      <c r="H3055" s="177" t="s">
        <v>7268</v>
      </c>
      <c r="I3055" s="177" t="s">
        <v>6875</v>
      </c>
      <c r="J3055" s="177" t="s">
        <v>8188</v>
      </c>
      <c r="K3055" s="177" t="s">
        <v>6875</v>
      </c>
      <c r="L3055" s="177" t="s">
        <v>6884</v>
      </c>
    </row>
    <row r="3056" spans="1:12" ht="67.5" x14ac:dyDescent="0.25">
      <c r="A3056" s="176" t="s">
        <v>4435</v>
      </c>
      <c r="B3056" s="176" t="s">
        <v>20707</v>
      </c>
      <c r="C3056" s="176" t="s">
        <v>20708</v>
      </c>
      <c r="D3056" s="176" t="s">
        <v>4437</v>
      </c>
      <c r="E3056" s="176" t="s">
        <v>20709</v>
      </c>
      <c r="F3056" s="176" t="s">
        <v>20710</v>
      </c>
      <c r="G3056" s="176" t="s">
        <v>7324</v>
      </c>
      <c r="H3056" s="176" t="s">
        <v>20711</v>
      </c>
      <c r="I3056" s="176" t="s">
        <v>6875</v>
      </c>
      <c r="J3056" s="176" t="s">
        <v>8188</v>
      </c>
      <c r="K3056" s="176" t="s">
        <v>6875</v>
      </c>
      <c r="L3056" s="176" t="s">
        <v>6977</v>
      </c>
    </row>
    <row r="3057" spans="1:12" ht="67.5" x14ac:dyDescent="0.25">
      <c r="A3057" s="177" t="s">
        <v>20715</v>
      </c>
      <c r="B3057" s="177" t="s">
        <v>20712</v>
      </c>
      <c r="C3057" s="177" t="s">
        <v>20713</v>
      </c>
      <c r="D3057" s="177" t="s">
        <v>20714</v>
      </c>
      <c r="E3057" s="177" t="s">
        <v>7201</v>
      </c>
      <c r="F3057" s="177" t="s">
        <v>7202</v>
      </c>
      <c r="G3057" s="177" t="s">
        <v>6994</v>
      </c>
      <c r="H3057" s="177" t="s">
        <v>7203</v>
      </c>
      <c r="I3057" s="177" t="s">
        <v>6875</v>
      </c>
      <c r="J3057" s="177" t="s">
        <v>6875</v>
      </c>
      <c r="K3057" s="177" t="s">
        <v>6875</v>
      </c>
      <c r="L3057" s="177" t="s">
        <v>857</v>
      </c>
    </row>
    <row r="3058" spans="1:12" ht="67.5" x14ac:dyDescent="0.25">
      <c r="A3058" s="176" t="s">
        <v>20718</v>
      </c>
      <c r="B3058" s="176" t="s">
        <v>20716</v>
      </c>
      <c r="C3058" s="176" t="s">
        <v>20717</v>
      </c>
      <c r="D3058" s="176" t="s">
        <v>6875</v>
      </c>
      <c r="E3058" s="176" t="s">
        <v>7265</v>
      </c>
      <c r="F3058" s="176" t="s">
        <v>7266</v>
      </c>
      <c r="G3058" s="176" t="s">
        <v>7267</v>
      </c>
      <c r="H3058" s="176" t="s">
        <v>7268</v>
      </c>
      <c r="I3058" s="176" t="s">
        <v>6875</v>
      </c>
      <c r="J3058" s="176" t="s">
        <v>6875</v>
      </c>
      <c r="K3058" s="176" t="s">
        <v>6875</v>
      </c>
      <c r="L3058" s="176" t="s">
        <v>857</v>
      </c>
    </row>
    <row r="3059" spans="1:12" ht="67.5" x14ac:dyDescent="0.25">
      <c r="A3059" s="177" t="s">
        <v>20721</v>
      </c>
      <c r="B3059" s="177" t="s">
        <v>20719</v>
      </c>
      <c r="C3059" s="177" t="s">
        <v>20720</v>
      </c>
      <c r="D3059" s="177" t="s">
        <v>6875</v>
      </c>
      <c r="E3059" s="177" t="s">
        <v>7265</v>
      </c>
      <c r="F3059" s="177" t="s">
        <v>7266</v>
      </c>
      <c r="G3059" s="177" t="s">
        <v>7267</v>
      </c>
      <c r="H3059" s="177" t="s">
        <v>7268</v>
      </c>
      <c r="I3059" s="177" t="s">
        <v>6875</v>
      </c>
      <c r="J3059" s="177" t="s">
        <v>6875</v>
      </c>
      <c r="K3059" s="177" t="s">
        <v>6875</v>
      </c>
      <c r="L3059" s="177" t="s">
        <v>857</v>
      </c>
    </row>
    <row r="3060" spans="1:12" ht="56.25" x14ac:dyDescent="0.25">
      <c r="A3060" s="176" t="s">
        <v>20725</v>
      </c>
      <c r="B3060" s="176" t="s">
        <v>20722</v>
      </c>
      <c r="C3060" s="176" t="s">
        <v>20723</v>
      </c>
      <c r="D3060" s="176" t="s">
        <v>20724</v>
      </c>
      <c r="E3060" s="176" t="s">
        <v>20726</v>
      </c>
      <c r="F3060" s="176" t="s">
        <v>20727</v>
      </c>
      <c r="G3060" s="176" t="s">
        <v>6929</v>
      </c>
      <c r="H3060" s="176" t="s">
        <v>20727</v>
      </c>
      <c r="I3060" s="176" t="s">
        <v>6875</v>
      </c>
      <c r="J3060" s="176" t="s">
        <v>6875</v>
      </c>
      <c r="K3060" s="176" t="s">
        <v>6875</v>
      </c>
      <c r="L3060" s="176" t="s">
        <v>857</v>
      </c>
    </row>
    <row r="3061" spans="1:12" ht="33.75" x14ac:dyDescent="0.25">
      <c r="A3061" s="177" t="s">
        <v>20731</v>
      </c>
      <c r="B3061" s="177" t="s">
        <v>20728</v>
      </c>
      <c r="C3061" s="177" t="s">
        <v>20729</v>
      </c>
      <c r="D3061" s="177" t="s">
        <v>20730</v>
      </c>
      <c r="E3061" s="177" t="s">
        <v>14470</v>
      </c>
      <c r="F3061" s="177" t="s">
        <v>14471</v>
      </c>
      <c r="G3061" s="177" t="s">
        <v>8091</v>
      </c>
      <c r="H3061" s="177" t="s">
        <v>14471</v>
      </c>
      <c r="I3061" s="177" t="s">
        <v>6875</v>
      </c>
      <c r="J3061" s="177" t="s">
        <v>6875</v>
      </c>
      <c r="K3061" s="177" t="s">
        <v>6875</v>
      </c>
      <c r="L3061" s="177" t="s">
        <v>857</v>
      </c>
    </row>
    <row r="3062" spans="1:12" ht="33.75" x14ac:dyDescent="0.25">
      <c r="A3062" s="176" t="s">
        <v>20735</v>
      </c>
      <c r="B3062" s="176" t="s">
        <v>20732</v>
      </c>
      <c r="C3062" s="176" t="s">
        <v>20733</v>
      </c>
      <c r="D3062" s="176" t="s">
        <v>20734</v>
      </c>
      <c r="E3062" s="176" t="s">
        <v>8178</v>
      </c>
      <c r="F3062" s="176" t="s">
        <v>8179</v>
      </c>
      <c r="G3062" s="176" t="s">
        <v>7028</v>
      </c>
      <c r="H3062" s="176" t="s">
        <v>8179</v>
      </c>
      <c r="I3062" s="176" t="s">
        <v>6875</v>
      </c>
      <c r="J3062" s="176" t="s">
        <v>6875</v>
      </c>
      <c r="K3062" s="176" t="s">
        <v>6875</v>
      </c>
      <c r="L3062" s="176" t="s">
        <v>857</v>
      </c>
    </row>
    <row r="3063" spans="1:12" ht="45" x14ac:dyDescent="0.25">
      <c r="A3063" s="177" t="s">
        <v>20739</v>
      </c>
      <c r="B3063" s="177" t="s">
        <v>20736</v>
      </c>
      <c r="C3063" s="177" t="s">
        <v>20737</v>
      </c>
      <c r="D3063" s="177" t="s">
        <v>20738</v>
      </c>
      <c r="E3063" s="177" t="s">
        <v>7345</v>
      </c>
      <c r="F3063" s="177" t="s">
        <v>7346</v>
      </c>
      <c r="G3063" s="177" t="s">
        <v>6994</v>
      </c>
      <c r="H3063" s="177" t="s">
        <v>7347</v>
      </c>
      <c r="I3063" s="177" t="s">
        <v>6875</v>
      </c>
      <c r="J3063" s="177" t="s">
        <v>6875</v>
      </c>
      <c r="K3063" s="177" t="s">
        <v>6875</v>
      </c>
      <c r="L3063" s="177" t="s">
        <v>857</v>
      </c>
    </row>
    <row r="3064" spans="1:12" ht="33.75" x14ac:dyDescent="0.25">
      <c r="A3064" s="176" t="s">
        <v>20743</v>
      </c>
      <c r="B3064" s="176" t="s">
        <v>20740</v>
      </c>
      <c r="C3064" s="176" t="s">
        <v>20741</v>
      </c>
      <c r="D3064" s="176" t="s">
        <v>20742</v>
      </c>
      <c r="E3064" s="176" t="s">
        <v>8921</v>
      </c>
      <c r="F3064" s="176" t="s">
        <v>8922</v>
      </c>
      <c r="G3064" s="176" t="s">
        <v>6875</v>
      </c>
      <c r="H3064" s="176" t="s">
        <v>8922</v>
      </c>
      <c r="I3064" s="176" t="s">
        <v>6875</v>
      </c>
      <c r="J3064" s="176" t="s">
        <v>6875</v>
      </c>
      <c r="K3064" s="176" t="s">
        <v>6875</v>
      </c>
      <c r="L3064" s="176" t="s">
        <v>857</v>
      </c>
    </row>
    <row r="3065" spans="1:12" ht="67.5" x14ac:dyDescent="0.25">
      <c r="A3065" s="177" t="s">
        <v>20747</v>
      </c>
      <c r="B3065" s="177" t="s">
        <v>20744</v>
      </c>
      <c r="C3065" s="177" t="s">
        <v>20745</v>
      </c>
      <c r="D3065" s="177" t="s">
        <v>20746</v>
      </c>
      <c r="E3065" s="177" t="s">
        <v>7039</v>
      </c>
      <c r="F3065" s="177" t="s">
        <v>7040</v>
      </c>
      <c r="G3065" s="177" t="s">
        <v>6875</v>
      </c>
      <c r="H3065" s="177" t="s">
        <v>7040</v>
      </c>
      <c r="I3065" s="177" t="s">
        <v>6875</v>
      </c>
      <c r="J3065" s="177" t="s">
        <v>6875</v>
      </c>
      <c r="K3065" s="177" t="s">
        <v>6875</v>
      </c>
      <c r="L3065" s="177" t="s">
        <v>857</v>
      </c>
    </row>
    <row r="3066" spans="1:12" ht="90" x14ac:dyDescent="0.25">
      <c r="A3066" s="176" t="s">
        <v>20751</v>
      </c>
      <c r="B3066" s="176" t="s">
        <v>20748</v>
      </c>
      <c r="C3066" s="176" t="s">
        <v>20749</v>
      </c>
      <c r="D3066" s="176" t="s">
        <v>20750</v>
      </c>
      <c r="E3066" s="176" t="s">
        <v>16526</v>
      </c>
      <c r="F3066" s="176" t="s">
        <v>16527</v>
      </c>
      <c r="G3066" s="176" t="s">
        <v>7771</v>
      </c>
      <c r="H3066" s="176" t="s">
        <v>16527</v>
      </c>
      <c r="I3066" s="176" t="s">
        <v>6875</v>
      </c>
      <c r="J3066" s="176" t="s">
        <v>6875</v>
      </c>
      <c r="K3066" s="176" t="s">
        <v>6875</v>
      </c>
      <c r="L3066" s="176" t="s">
        <v>857</v>
      </c>
    </row>
    <row r="3067" spans="1:12" ht="78.75" x14ac:dyDescent="0.25">
      <c r="A3067" s="177" t="s">
        <v>20755</v>
      </c>
      <c r="B3067" s="177" t="s">
        <v>20752</v>
      </c>
      <c r="C3067" s="177" t="s">
        <v>20753</v>
      </c>
      <c r="D3067" s="177" t="s">
        <v>20754</v>
      </c>
      <c r="E3067" s="177" t="s">
        <v>7265</v>
      </c>
      <c r="F3067" s="177" t="s">
        <v>7266</v>
      </c>
      <c r="G3067" s="177" t="s">
        <v>7267</v>
      </c>
      <c r="H3067" s="177" t="s">
        <v>7268</v>
      </c>
      <c r="I3067" s="177" t="s">
        <v>6875</v>
      </c>
      <c r="J3067" s="177" t="s">
        <v>6875</v>
      </c>
      <c r="K3067" s="177" t="s">
        <v>6875</v>
      </c>
      <c r="L3067" s="177" t="s">
        <v>857</v>
      </c>
    </row>
    <row r="3068" spans="1:12" ht="90" x14ac:dyDescent="0.25">
      <c r="A3068" s="176" t="s">
        <v>20759</v>
      </c>
      <c r="B3068" s="176" t="s">
        <v>20756</v>
      </c>
      <c r="C3068" s="176" t="s">
        <v>20757</v>
      </c>
      <c r="D3068" s="176" t="s">
        <v>20758</v>
      </c>
      <c r="E3068" s="176" t="s">
        <v>7039</v>
      </c>
      <c r="F3068" s="176" t="s">
        <v>7040</v>
      </c>
      <c r="G3068" s="176" t="s">
        <v>6875</v>
      </c>
      <c r="H3068" s="176" t="s">
        <v>7040</v>
      </c>
      <c r="I3068" s="176" t="s">
        <v>6875</v>
      </c>
      <c r="J3068" s="176" t="s">
        <v>6875</v>
      </c>
      <c r="K3068" s="176" t="s">
        <v>6875</v>
      </c>
      <c r="L3068" s="176" t="s">
        <v>857</v>
      </c>
    </row>
    <row r="3069" spans="1:12" ht="56.25" x14ac:dyDescent="0.25">
      <c r="A3069" s="177" t="s">
        <v>20763</v>
      </c>
      <c r="B3069" s="177" t="s">
        <v>20760</v>
      </c>
      <c r="C3069" s="177" t="s">
        <v>20761</v>
      </c>
      <c r="D3069" s="177" t="s">
        <v>20762</v>
      </c>
      <c r="E3069" s="177" t="s">
        <v>8939</v>
      </c>
      <c r="F3069" s="177" t="s">
        <v>8940</v>
      </c>
      <c r="G3069" s="177" t="s">
        <v>7154</v>
      </c>
      <c r="H3069" s="177" t="s">
        <v>8940</v>
      </c>
      <c r="I3069" s="177" t="s">
        <v>6875</v>
      </c>
      <c r="J3069" s="177" t="s">
        <v>6875</v>
      </c>
      <c r="K3069" s="177" t="s">
        <v>6875</v>
      </c>
      <c r="L3069" s="177" t="s">
        <v>857</v>
      </c>
    </row>
    <row r="3070" spans="1:12" ht="56.25" x14ac:dyDescent="0.25">
      <c r="A3070" s="176" t="s">
        <v>20767</v>
      </c>
      <c r="B3070" s="176" t="s">
        <v>20764</v>
      </c>
      <c r="C3070" s="176" t="s">
        <v>20765</v>
      </c>
      <c r="D3070" s="176" t="s">
        <v>20766</v>
      </c>
      <c r="E3070" s="176" t="s">
        <v>8056</v>
      </c>
      <c r="F3070" s="176" t="s">
        <v>8057</v>
      </c>
      <c r="G3070" s="176" t="s">
        <v>6994</v>
      </c>
      <c r="H3070" s="176" t="s">
        <v>8057</v>
      </c>
      <c r="I3070" s="176" t="s">
        <v>6875</v>
      </c>
      <c r="J3070" s="176" t="s">
        <v>6875</v>
      </c>
      <c r="K3070" s="176" t="s">
        <v>6875</v>
      </c>
      <c r="L3070" s="176" t="s">
        <v>857</v>
      </c>
    </row>
    <row r="3071" spans="1:12" ht="56.25" x14ac:dyDescent="0.25">
      <c r="A3071" s="177" t="s">
        <v>20771</v>
      </c>
      <c r="B3071" s="177" t="s">
        <v>20768</v>
      </c>
      <c r="C3071" s="177" t="s">
        <v>20769</v>
      </c>
      <c r="D3071" s="177" t="s">
        <v>20770</v>
      </c>
      <c r="E3071" s="177" t="s">
        <v>7249</v>
      </c>
      <c r="F3071" s="177" t="s">
        <v>7250</v>
      </c>
      <c r="G3071" s="177" t="s">
        <v>7028</v>
      </c>
      <c r="H3071" s="177" t="s">
        <v>7250</v>
      </c>
      <c r="I3071" s="177" t="s">
        <v>6875</v>
      </c>
      <c r="J3071" s="177" t="s">
        <v>6875</v>
      </c>
      <c r="K3071" s="177" t="s">
        <v>6875</v>
      </c>
      <c r="L3071" s="177" t="s">
        <v>857</v>
      </c>
    </row>
    <row r="3072" spans="1:12" ht="56.25" x14ac:dyDescent="0.25">
      <c r="A3072" s="176" t="s">
        <v>20775</v>
      </c>
      <c r="B3072" s="176" t="s">
        <v>20772</v>
      </c>
      <c r="C3072" s="176" t="s">
        <v>20773</v>
      </c>
      <c r="D3072" s="176" t="s">
        <v>20774</v>
      </c>
      <c r="E3072" s="176" t="s">
        <v>20776</v>
      </c>
      <c r="F3072" s="176" t="s">
        <v>20777</v>
      </c>
      <c r="G3072" s="176" t="s">
        <v>7028</v>
      </c>
      <c r="H3072" s="176" t="s">
        <v>20777</v>
      </c>
      <c r="I3072" s="176" t="s">
        <v>6875</v>
      </c>
      <c r="J3072" s="176" t="s">
        <v>6875</v>
      </c>
      <c r="K3072" s="176" t="s">
        <v>6875</v>
      </c>
      <c r="L3072" s="176" t="s">
        <v>857</v>
      </c>
    </row>
    <row r="3073" spans="1:12" ht="56.25" x14ac:dyDescent="0.25">
      <c r="A3073" s="177" t="s">
        <v>20781</v>
      </c>
      <c r="B3073" s="177" t="s">
        <v>20778</v>
      </c>
      <c r="C3073" s="177" t="s">
        <v>20779</v>
      </c>
      <c r="D3073" s="177" t="s">
        <v>20780</v>
      </c>
      <c r="E3073" s="177" t="s">
        <v>7582</v>
      </c>
      <c r="F3073" s="177" t="s">
        <v>7583</v>
      </c>
      <c r="G3073" s="177" t="s">
        <v>7002</v>
      </c>
      <c r="H3073" s="177" t="s">
        <v>7583</v>
      </c>
      <c r="I3073" s="177" t="s">
        <v>6875</v>
      </c>
      <c r="J3073" s="177" t="s">
        <v>6875</v>
      </c>
      <c r="K3073" s="177" t="s">
        <v>6875</v>
      </c>
      <c r="L3073" s="177" t="s">
        <v>857</v>
      </c>
    </row>
    <row r="3074" spans="1:12" ht="33.75" x14ac:dyDescent="0.25">
      <c r="A3074" s="176" t="s">
        <v>20785</v>
      </c>
      <c r="B3074" s="176" t="s">
        <v>20782</v>
      </c>
      <c r="C3074" s="176" t="s">
        <v>20783</v>
      </c>
      <c r="D3074" s="176" t="s">
        <v>20784</v>
      </c>
      <c r="E3074" s="176" t="s">
        <v>7039</v>
      </c>
      <c r="F3074" s="176" t="s">
        <v>7040</v>
      </c>
      <c r="G3074" s="176" t="s">
        <v>6875</v>
      </c>
      <c r="H3074" s="176" t="s">
        <v>7040</v>
      </c>
      <c r="I3074" s="176" t="s">
        <v>6875</v>
      </c>
      <c r="J3074" s="176" t="s">
        <v>6875</v>
      </c>
      <c r="K3074" s="176" t="s">
        <v>6875</v>
      </c>
      <c r="L3074" s="176" t="s">
        <v>857</v>
      </c>
    </row>
    <row r="3075" spans="1:12" ht="67.5" x14ac:dyDescent="0.25">
      <c r="A3075" s="177" t="s">
        <v>20789</v>
      </c>
      <c r="B3075" s="177" t="s">
        <v>20786</v>
      </c>
      <c r="C3075" s="177" t="s">
        <v>20787</v>
      </c>
      <c r="D3075" s="177" t="s">
        <v>20788</v>
      </c>
      <c r="E3075" s="177" t="s">
        <v>7152</v>
      </c>
      <c r="F3075" s="177" t="s">
        <v>7153</v>
      </c>
      <c r="G3075" s="177" t="s">
        <v>7154</v>
      </c>
      <c r="H3075" s="177" t="s">
        <v>17720</v>
      </c>
      <c r="I3075" s="177" t="s">
        <v>6875</v>
      </c>
      <c r="J3075" s="177" t="s">
        <v>6875</v>
      </c>
      <c r="K3075" s="177" t="s">
        <v>6875</v>
      </c>
      <c r="L3075" s="177" t="s">
        <v>857</v>
      </c>
    </row>
    <row r="3076" spans="1:12" ht="123.75" x14ac:dyDescent="0.25">
      <c r="A3076" s="176" t="s">
        <v>6875</v>
      </c>
      <c r="B3076" s="176" t="s">
        <v>20790</v>
      </c>
      <c r="C3076" s="176" t="s">
        <v>20791</v>
      </c>
      <c r="D3076" s="176" t="s">
        <v>20792</v>
      </c>
      <c r="E3076" s="176" t="s">
        <v>9857</v>
      </c>
      <c r="F3076" s="176" t="s">
        <v>9858</v>
      </c>
      <c r="G3076" s="176" t="s">
        <v>8091</v>
      </c>
      <c r="H3076" s="176" t="s">
        <v>9858</v>
      </c>
      <c r="I3076" s="176" t="s">
        <v>6875</v>
      </c>
      <c r="J3076" s="176" t="s">
        <v>6875</v>
      </c>
      <c r="K3076" s="176" t="s">
        <v>6875</v>
      </c>
      <c r="L3076" s="176" t="s">
        <v>857</v>
      </c>
    </row>
    <row r="3077" spans="1:12" ht="112.5" x14ac:dyDescent="0.25">
      <c r="A3077" s="177" t="s">
        <v>20796</v>
      </c>
      <c r="B3077" s="177" t="s">
        <v>20793</v>
      </c>
      <c r="C3077" s="177" t="s">
        <v>20794</v>
      </c>
      <c r="D3077" s="177" t="s">
        <v>20795</v>
      </c>
      <c r="E3077" s="177" t="s">
        <v>8957</v>
      </c>
      <c r="F3077" s="177" t="s">
        <v>8958</v>
      </c>
      <c r="G3077" s="177" t="s">
        <v>7618</v>
      </c>
      <c r="H3077" s="177" t="s">
        <v>8959</v>
      </c>
      <c r="I3077" s="177" t="s">
        <v>6875</v>
      </c>
      <c r="J3077" s="177" t="s">
        <v>6875</v>
      </c>
      <c r="K3077" s="177" t="s">
        <v>6875</v>
      </c>
      <c r="L3077" s="177" t="s">
        <v>857</v>
      </c>
    </row>
    <row r="3078" spans="1:12" ht="45" x14ac:dyDescent="0.25">
      <c r="A3078" s="176" t="s">
        <v>20800</v>
      </c>
      <c r="B3078" s="176" t="s">
        <v>20797</v>
      </c>
      <c r="C3078" s="176" t="s">
        <v>20798</v>
      </c>
      <c r="D3078" s="176" t="s">
        <v>20799</v>
      </c>
      <c r="E3078" s="176" t="s">
        <v>9468</v>
      </c>
      <c r="F3078" s="176" t="s">
        <v>9469</v>
      </c>
      <c r="G3078" s="176" t="s">
        <v>6994</v>
      </c>
      <c r="H3078" s="176" t="s">
        <v>9469</v>
      </c>
      <c r="I3078" s="176" t="s">
        <v>6875</v>
      </c>
      <c r="J3078" s="176" t="s">
        <v>6875</v>
      </c>
      <c r="K3078" s="176" t="s">
        <v>6875</v>
      </c>
      <c r="L3078" s="176" t="s">
        <v>857</v>
      </c>
    </row>
    <row r="3079" spans="1:12" ht="45" x14ac:dyDescent="0.25">
      <c r="A3079" s="177" t="s">
        <v>20804</v>
      </c>
      <c r="B3079" s="177" t="s">
        <v>20801</v>
      </c>
      <c r="C3079" s="177" t="s">
        <v>20802</v>
      </c>
      <c r="D3079" s="177" t="s">
        <v>20803</v>
      </c>
      <c r="E3079" s="177" t="s">
        <v>7589</v>
      </c>
      <c r="F3079" s="177" t="s">
        <v>7590</v>
      </c>
      <c r="G3079" s="177" t="s">
        <v>7591</v>
      </c>
      <c r="H3079" s="177" t="s">
        <v>7590</v>
      </c>
      <c r="I3079" s="177" t="s">
        <v>6875</v>
      </c>
      <c r="J3079" s="177" t="s">
        <v>6875</v>
      </c>
      <c r="K3079" s="177" t="s">
        <v>6875</v>
      </c>
      <c r="L3079" s="177" t="s">
        <v>857</v>
      </c>
    </row>
    <row r="3080" spans="1:12" ht="56.25" x14ac:dyDescent="0.25">
      <c r="A3080" s="176" t="s">
        <v>20808</v>
      </c>
      <c r="B3080" s="176" t="s">
        <v>20805</v>
      </c>
      <c r="C3080" s="176" t="s">
        <v>20806</v>
      </c>
      <c r="D3080" s="176" t="s">
        <v>20807</v>
      </c>
      <c r="E3080" s="176" t="s">
        <v>11212</v>
      </c>
      <c r="F3080" s="176" t="s">
        <v>11213</v>
      </c>
      <c r="G3080" s="176" t="s">
        <v>6994</v>
      </c>
      <c r="H3080" s="176" t="s">
        <v>11214</v>
      </c>
      <c r="I3080" s="176" t="s">
        <v>6875</v>
      </c>
      <c r="J3080" s="176" t="s">
        <v>6875</v>
      </c>
      <c r="K3080" s="176" t="s">
        <v>6875</v>
      </c>
      <c r="L3080" s="176" t="s">
        <v>6917</v>
      </c>
    </row>
    <row r="3081" spans="1:12" ht="67.5" x14ac:dyDescent="0.25">
      <c r="A3081" s="177" t="s">
        <v>20811</v>
      </c>
      <c r="B3081" s="177" t="s">
        <v>20809</v>
      </c>
      <c r="C3081" s="177" t="s">
        <v>20810</v>
      </c>
      <c r="D3081" s="177" t="s">
        <v>6875</v>
      </c>
      <c r="E3081" s="177" t="s">
        <v>7265</v>
      </c>
      <c r="F3081" s="177" t="s">
        <v>7266</v>
      </c>
      <c r="G3081" s="177" t="s">
        <v>7267</v>
      </c>
      <c r="H3081" s="177" t="s">
        <v>7268</v>
      </c>
      <c r="I3081" s="177" t="s">
        <v>6875</v>
      </c>
      <c r="J3081" s="177" t="s">
        <v>6875</v>
      </c>
      <c r="K3081" s="177" t="s">
        <v>6875</v>
      </c>
      <c r="L3081" s="177" t="s">
        <v>857</v>
      </c>
    </row>
    <row r="3082" spans="1:12" ht="45" x14ac:dyDescent="0.25">
      <c r="A3082" s="176" t="s">
        <v>20815</v>
      </c>
      <c r="B3082" s="176" t="s">
        <v>20812</v>
      </c>
      <c r="C3082" s="176" t="s">
        <v>20813</v>
      </c>
      <c r="D3082" s="176" t="s">
        <v>20814</v>
      </c>
      <c r="E3082" s="176" t="s">
        <v>10929</v>
      </c>
      <c r="F3082" s="176" t="s">
        <v>10930</v>
      </c>
      <c r="G3082" s="176" t="s">
        <v>7097</v>
      </c>
      <c r="H3082" s="176" t="s">
        <v>10930</v>
      </c>
      <c r="I3082" s="176" t="s">
        <v>6875</v>
      </c>
      <c r="J3082" s="176" t="s">
        <v>6875</v>
      </c>
      <c r="K3082" s="176" t="s">
        <v>6875</v>
      </c>
      <c r="L3082" s="176" t="s">
        <v>6917</v>
      </c>
    </row>
    <row r="3083" spans="1:12" ht="67.5" x14ac:dyDescent="0.25">
      <c r="A3083" s="177" t="s">
        <v>20819</v>
      </c>
      <c r="B3083" s="177" t="s">
        <v>20816</v>
      </c>
      <c r="C3083" s="177" t="s">
        <v>20817</v>
      </c>
      <c r="D3083" s="177" t="s">
        <v>20818</v>
      </c>
      <c r="E3083" s="177" t="s">
        <v>16586</v>
      </c>
      <c r="F3083" s="177" t="s">
        <v>20820</v>
      </c>
      <c r="G3083" s="177" t="s">
        <v>10548</v>
      </c>
      <c r="H3083" s="177" t="s">
        <v>20821</v>
      </c>
      <c r="I3083" s="177" t="s">
        <v>6875</v>
      </c>
      <c r="J3083" s="177" t="s">
        <v>6875</v>
      </c>
      <c r="K3083" s="177" t="s">
        <v>6875</v>
      </c>
      <c r="L3083" s="177" t="s">
        <v>6917</v>
      </c>
    </row>
    <row r="3084" spans="1:12" ht="33.75" x14ac:dyDescent="0.25">
      <c r="A3084" s="176" t="s">
        <v>20825</v>
      </c>
      <c r="B3084" s="176" t="s">
        <v>20822</v>
      </c>
      <c r="C3084" s="176" t="s">
        <v>20823</v>
      </c>
      <c r="D3084" s="176" t="s">
        <v>20824</v>
      </c>
      <c r="E3084" s="176" t="s">
        <v>7463</v>
      </c>
      <c r="F3084" s="176" t="s">
        <v>7464</v>
      </c>
      <c r="G3084" s="176" t="s">
        <v>7465</v>
      </c>
      <c r="H3084" s="176" t="s">
        <v>7464</v>
      </c>
      <c r="I3084" s="176" t="s">
        <v>6875</v>
      </c>
      <c r="J3084" s="176" t="s">
        <v>6875</v>
      </c>
      <c r="K3084" s="176" t="s">
        <v>6875</v>
      </c>
      <c r="L3084" s="176" t="s">
        <v>857</v>
      </c>
    </row>
    <row r="3085" spans="1:12" ht="33.75" x14ac:dyDescent="0.25">
      <c r="A3085" s="177" t="s">
        <v>20829</v>
      </c>
      <c r="B3085" s="177" t="s">
        <v>20826</v>
      </c>
      <c r="C3085" s="177" t="s">
        <v>20827</v>
      </c>
      <c r="D3085" s="177" t="s">
        <v>20828</v>
      </c>
      <c r="E3085" s="177" t="s">
        <v>9665</v>
      </c>
      <c r="F3085" s="177" t="s">
        <v>9666</v>
      </c>
      <c r="G3085" s="177" t="s">
        <v>7028</v>
      </c>
      <c r="H3085" s="177" t="s">
        <v>9666</v>
      </c>
      <c r="I3085" s="177" t="s">
        <v>6875</v>
      </c>
      <c r="J3085" s="177" t="s">
        <v>6875</v>
      </c>
      <c r="K3085" s="177" t="s">
        <v>6875</v>
      </c>
      <c r="L3085" s="177" t="s">
        <v>6917</v>
      </c>
    </row>
    <row r="3086" spans="1:12" ht="67.5" x14ac:dyDescent="0.25">
      <c r="A3086" s="176" t="s">
        <v>20833</v>
      </c>
      <c r="B3086" s="176" t="s">
        <v>20830</v>
      </c>
      <c r="C3086" s="176" t="s">
        <v>20831</v>
      </c>
      <c r="D3086" s="176" t="s">
        <v>20832</v>
      </c>
      <c r="E3086" s="176" t="s">
        <v>7296</v>
      </c>
      <c r="F3086" s="176" t="s">
        <v>7297</v>
      </c>
      <c r="G3086" s="176" t="s">
        <v>7097</v>
      </c>
      <c r="H3086" s="176" t="s">
        <v>7298</v>
      </c>
      <c r="I3086" s="176" t="s">
        <v>6875</v>
      </c>
      <c r="J3086" s="176" t="s">
        <v>6875</v>
      </c>
      <c r="K3086" s="176" t="s">
        <v>6875</v>
      </c>
      <c r="L3086" s="176" t="s">
        <v>6917</v>
      </c>
    </row>
    <row r="3087" spans="1:12" ht="67.5" x14ac:dyDescent="0.25">
      <c r="A3087" s="177" t="s">
        <v>20837</v>
      </c>
      <c r="B3087" s="177" t="s">
        <v>20834</v>
      </c>
      <c r="C3087" s="177" t="s">
        <v>20835</v>
      </c>
      <c r="D3087" s="177" t="s">
        <v>20836</v>
      </c>
      <c r="E3087" s="177" t="s">
        <v>20838</v>
      </c>
      <c r="F3087" s="177" t="s">
        <v>20839</v>
      </c>
      <c r="G3087" s="177" t="s">
        <v>9311</v>
      </c>
      <c r="H3087" s="177" t="s">
        <v>20839</v>
      </c>
      <c r="I3087" s="177" t="s">
        <v>6875</v>
      </c>
      <c r="J3087" s="177" t="s">
        <v>6875</v>
      </c>
      <c r="K3087" s="177" t="s">
        <v>6875</v>
      </c>
      <c r="L3087" s="177" t="s">
        <v>6917</v>
      </c>
    </row>
    <row r="3088" spans="1:12" ht="56.25" x14ac:dyDescent="0.25">
      <c r="A3088" s="176" t="s">
        <v>20843</v>
      </c>
      <c r="B3088" s="176" t="s">
        <v>20840</v>
      </c>
      <c r="C3088" s="176" t="s">
        <v>20841</v>
      </c>
      <c r="D3088" s="176" t="s">
        <v>20842</v>
      </c>
      <c r="E3088" s="176" t="s">
        <v>7039</v>
      </c>
      <c r="F3088" s="176" t="s">
        <v>7040</v>
      </c>
      <c r="G3088" s="176" t="s">
        <v>7041</v>
      </c>
      <c r="H3088" s="176" t="s">
        <v>7040</v>
      </c>
      <c r="I3088" s="176" t="s">
        <v>6875</v>
      </c>
      <c r="J3088" s="176" t="s">
        <v>6875</v>
      </c>
      <c r="K3088" s="176" t="s">
        <v>6875</v>
      </c>
      <c r="L3088" s="176" t="s">
        <v>6917</v>
      </c>
    </row>
    <row r="3089" spans="1:12" ht="56.25" x14ac:dyDescent="0.25">
      <c r="A3089" s="177" t="s">
        <v>20847</v>
      </c>
      <c r="B3089" s="177" t="s">
        <v>20844</v>
      </c>
      <c r="C3089" s="177" t="s">
        <v>20845</v>
      </c>
      <c r="D3089" s="177" t="s">
        <v>20846</v>
      </c>
      <c r="E3089" s="177" t="s">
        <v>6992</v>
      </c>
      <c r="F3089" s="177" t="s">
        <v>6993</v>
      </c>
      <c r="G3089" s="177" t="s">
        <v>6994</v>
      </c>
      <c r="H3089" s="177" t="s">
        <v>6995</v>
      </c>
      <c r="I3089" s="177" t="s">
        <v>6875</v>
      </c>
      <c r="J3089" s="177" t="s">
        <v>6875</v>
      </c>
      <c r="K3089" s="177" t="s">
        <v>6875</v>
      </c>
      <c r="L3089" s="177" t="s">
        <v>6917</v>
      </c>
    </row>
    <row r="3090" spans="1:12" ht="33.75" x14ac:dyDescent="0.25">
      <c r="A3090" s="176" t="s">
        <v>20851</v>
      </c>
      <c r="B3090" s="176" t="s">
        <v>20848</v>
      </c>
      <c r="C3090" s="176" t="s">
        <v>20849</v>
      </c>
      <c r="D3090" s="176" t="s">
        <v>20850</v>
      </c>
      <c r="E3090" s="176" t="s">
        <v>9328</v>
      </c>
      <c r="F3090" s="176" t="s">
        <v>9329</v>
      </c>
      <c r="G3090" s="176" t="s">
        <v>7465</v>
      </c>
      <c r="H3090" s="176" t="s">
        <v>9329</v>
      </c>
      <c r="I3090" s="176" t="s">
        <v>6875</v>
      </c>
      <c r="J3090" s="176" t="s">
        <v>6875</v>
      </c>
      <c r="K3090" s="176" t="s">
        <v>6875</v>
      </c>
      <c r="L3090" s="176" t="s">
        <v>6917</v>
      </c>
    </row>
    <row r="3091" spans="1:12" ht="22.5" x14ac:dyDescent="0.25">
      <c r="A3091" s="177" t="s">
        <v>20855</v>
      </c>
      <c r="B3091" s="177" t="s">
        <v>20852</v>
      </c>
      <c r="C3091" s="177" t="s">
        <v>20853</v>
      </c>
      <c r="D3091" s="177" t="s">
        <v>20854</v>
      </c>
      <c r="E3091" s="177" t="s">
        <v>7463</v>
      </c>
      <c r="F3091" s="177" t="s">
        <v>7464</v>
      </c>
      <c r="G3091" s="177" t="s">
        <v>7465</v>
      </c>
      <c r="H3091" s="177" t="s">
        <v>7464</v>
      </c>
      <c r="I3091" s="177" t="s">
        <v>6875</v>
      </c>
      <c r="J3091" s="177" t="s">
        <v>6875</v>
      </c>
      <c r="K3091" s="177" t="s">
        <v>6875</v>
      </c>
      <c r="L3091" s="177" t="s">
        <v>6917</v>
      </c>
    </row>
    <row r="3092" spans="1:12" ht="157.5" x14ac:dyDescent="0.25">
      <c r="A3092" s="176" t="s">
        <v>20859</v>
      </c>
      <c r="B3092" s="176" t="s">
        <v>20856</v>
      </c>
      <c r="C3092" s="176" t="s">
        <v>20857</v>
      </c>
      <c r="D3092" s="176" t="s">
        <v>20858</v>
      </c>
      <c r="E3092" s="176" t="s">
        <v>7463</v>
      </c>
      <c r="F3092" s="176" t="s">
        <v>7464</v>
      </c>
      <c r="G3092" s="176" t="s">
        <v>7465</v>
      </c>
      <c r="H3092" s="176" t="s">
        <v>7464</v>
      </c>
      <c r="I3092" s="176" t="s">
        <v>6875</v>
      </c>
      <c r="J3092" s="176" t="s">
        <v>6875</v>
      </c>
      <c r="K3092" s="176" t="s">
        <v>6875</v>
      </c>
      <c r="L3092" s="176" t="s">
        <v>6917</v>
      </c>
    </row>
    <row r="3093" spans="1:12" ht="56.25" x14ac:dyDescent="0.25">
      <c r="A3093" s="177" t="s">
        <v>20863</v>
      </c>
      <c r="B3093" s="177" t="s">
        <v>20860</v>
      </c>
      <c r="C3093" s="177" t="s">
        <v>20861</v>
      </c>
      <c r="D3093" s="177" t="s">
        <v>20862</v>
      </c>
      <c r="E3093" s="177" t="s">
        <v>7589</v>
      </c>
      <c r="F3093" s="177" t="s">
        <v>7590</v>
      </c>
      <c r="G3093" s="177" t="s">
        <v>7591</v>
      </c>
      <c r="H3093" s="177" t="s">
        <v>7590</v>
      </c>
      <c r="I3093" s="177" t="s">
        <v>6875</v>
      </c>
      <c r="J3093" s="177" t="s">
        <v>6875</v>
      </c>
      <c r="K3093" s="177" t="s">
        <v>6875</v>
      </c>
      <c r="L3093" s="177" t="s">
        <v>6917</v>
      </c>
    </row>
    <row r="3094" spans="1:12" ht="22.5" x14ac:dyDescent="0.25">
      <c r="A3094" s="176" t="s">
        <v>20867</v>
      </c>
      <c r="B3094" s="176" t="s">
        <v>20864</v>
      </c>
      <c r="C3094" s="176" t="s">
        <v>20865</v>
      </c>
      <c r="D3094" s="176" t="s">
        <v>20866</v>
      </c>
      <c r="E3094" s="176" t="s">
        <v>7589</v>
      </c>
      <c r="F3094" s="176" t="s">
        <v>7590</v>
      </c>
      <c r="G3094" s="176" t="s">
        <v>7591</v>
      </c>
      <c r="H3094" s="176" t="s">
        <v>7590</v>
      </c>
      <c r="I3094" s="176" t="s">
        <v>6875</v>
      </c>
      <c r="J3094" s="176" t="s">
        <v>6875</v>
      </c>
      <c r="K3094" s="176" t="s">
        <v>6875</v>
      </c>
      <c r="L3094" s="176" t="s">
        <v>6917</v>
      </c>
    </row>
    <row r="3095" spans="1:12" ht="56.25" x14ac:dyDescent="0.25">
      <c r="A3095" s="177" t="s">
        <v>20871</v>
      </c>
      <c r="B3095" s="177" t="s">
        <v>20868</v>
      </c>
      <c r="C3095" s="177" t="s">
        <v>20869</v>
      </c>
      <c r="D3095" s="177" t="s">
        <v>20870</v>
      </c>
      <c r="E3095" s="177" t="s">
        <v>20872</v>
      </c>
      <c r="F3095" s="177" t="s">
        <v>20873</v>
      </c>
      <c r="G3095" s="177" t="s">
        <v>6970</v>
      </c>
      <c r="H3095" s="177" t="s">
        <v>20873</v>
      </c>
      <c r="I3095" s="177" t="s">
        <v>6875</v>
      </c>
      <c r="J3095" s="177" t="s">
        <v>6875</v>
      </c>
      <c r="K3095" s="177" t="s">
        <v>6875</v>
      </c>
      <c r="L3095" s="177" t="s">
        <v>6917</v>
      </c>
    </row>
    <row r="3096" spans="1:12" ht="45" x14ac:dyDescent="0.25">
      <c r="A3096" s="176" t="s">
        <v>20877</v>
      </c>
      <c r="B3096" s="176" t="s">
        <v>20874</v>
      </c>
      <c r="C3096" s="176" t="s">
        <v>20875</v>
      </c>
      <c r="D3096" s="176" t="s">
        <v>20876</v>
      </c>
      <c r="E3096" s="176" t="s">
        <v>8921</v>
      </c>
      <c r="F3096" s="176" t="s">
        <v>8922</v>
      </c>
      <c r="G3096" s="176" t="s">
        <v>7041</v>
      </c>
      <c r="H3096" s="176" t="s">
        <v>8922</v>
      </c>
      <c r="I3096" s="176" t="s">
        <v>6875</v>
      </c>
      <c r="J3096" s="176" t="s">
        <v>6875</v>
      </c>
      <c r="K3096" s="176" t="s">
        <v>6875</v>
      </c>
      <c r="L3096" s="176" t="s">
        <v>6917</v>
      </c>
    </row>
    <row r="3097" spans="1:12" ht="33.75" x14ac:dyDescent="0.25">
      <c r="A3097" s="177" t="s">
        <v>20881</v>
      </c>
      <c r="B3097" s="177" t="s">
        <v>20878</v>
      </c>
      <c r="C3097" s="177" t="s">
        <v>20879</v>
      </c>
      <c r="D3097" s="177" t="s">
        <v>20880</v>
      </c>
      <c r="E3097" s="177" t="s">
        <v>7039</v>
      </c>
      <c r="F3097" s="177" t="s">
        <v>7040</v>
      </c>
      <c r="G3097" s="177" t="s">
        <v>7041</v>
      </c>
      <c r="H3097" s="177" t="s">
        <v>7040</v>
      </c>
      <c r="I3097" s="177" t="s">
        <v>6875</v>
      </c>
      <c r="J3097" s="177" t="s">
        <v>6875</v>
      </c>
      <c r="K3097" s="177" t="s">
        <v>6875</v>
      </c>
      <c r="L3097" s="177" t="s">
        <v>6917</v>
      </c>
    </row>
    <row r="3098" spans="1:12" ht="45" x14ac:dyDescent="0.25">
      <c r="A3098" s="176" t="s">
        <v>20885</v>
      </c>
      <c r="B3098" s="176" t="s">
        <v>20882</v>
      </c>
      <c r="C3098" s="176" t="s">
        <v>20883</v>
      </c>
      <c r="D3098" s="176" t="s">
        <v>20884</v>
      </c>
      <c r="E3098" s="176" t="s">
        <v>7540</v>
      </c>
      <c r="F3098" s="176" t="s">
        <v>9904</v>
      </c>
      <c r="G3098" s="176" t="s">
        <v>7035</v>
      </c>
      <c r="H3098" s="176" t="s">
        <v>9904</v>
      </c>
      <c r="I3098" s="176" t="s">
        <v>6875</v>
      </c>
      <c r="J3098" s="176" t="s">
        <v>6875</v>
      </c>
      <c r="K3098" s="176" t="s">
        <v>6875</v>
      </c>
      <c r="L3098" s="176" t="s">
        <v>6917</v>
      </c>
    </row>
    <row r="3099" spans="1:12" ht="45" x14ac:dyDescent="0.25">
      <c r="A3099" s="177" t="s">
        <v>20889</v>
      </c>
      <c r="B3099" s="177" t="s">
        <v>20886</v>
      </c>
      <c r="C3099" s="177" t="s">
        <v>20887</v>
      </c>
      <c r="D3099" s="177" t="s">
        <v>20888</v>
      </c>
      <c r="E3099" s="177" t="s">
        <v>9485</v>
      </c>
      <c r="F3099" s="177" t="s">
        <v>9486</v>
      </c>
      <c r="G3099" s="177" t="s">
        <v>7154</v>
      </c>
      <c r="H3099" s="177" t="s">
        <v>9486</v>
      </c>
      <c r="I3099" s="177" t="s">
        <v>6875</v>
      </c>
      <c r="J3099" s="177" t="s">
        <v>6875</v>
      </c>
      <c r="K3099" s="177" t="s">
        <v>6875</v>
      </c>
      <c r="L3099" s="177" t="s">
        <v>6917</v>
      </c>
    </row>
    <row r="3100" spans="1:12" ht="112.5" x14ac:dyDescent="0.25">
      <c r="A3100" s="176" t="s">
        <v>1083</v>
      </c>
      <c r="B3100" s="176" t="s">
        <v>20890</v>
      </c>
      <c r="C3100" s="176" t="s">
        <v>20891</v>
      </c>
      <c r="D3100" s="176" t="s">
        <v>20892</v>
      </c>
      <c r="E3100" s="176" t="s">
        <v>9035</v>
      </c>
      <c r="F3100" s="176" t="s">
        <v>9036</v>
      </c>
      <c r="G3100" s="176" t="s">
        <v>7035</v>
      </c>
      <c r="H3100" s="176" t="s">
        <v>9036</v>
      </c>
      <c r="I3100" s="176" t="s">
        <v>6875</v>
      </c>
      <c r="J3100" s="176" t="s">
        <v>6875</v>
      </c>
      <c r="K3100" s="176" t="s">
        <v>6875</v>
      </c>
      <c r="L3100" s="176" t="s">
        <v>6917</v>
      </c>
    </row>
    <row r="3101" spans="1:12" ht="56.25" x14ac:dyDescent="0.25">
      <c r="A3101" s="177" t="s">
        <v>20896</v>
      </c>
      <c r="B3101" s="177" t="s">
        <v>20893</v>
      </c>
      <c r="C3101" s="177" t="s">
        <v>20894</v>
      </c>
      <c r="D3101" s="177" t="s">
        <v>20895</v>
      </c>
      <c r="E3101" s="177" t="s">
        <v>7582</v>
      </c>
      <c r="F3101" s="177" t="s">
        <v>7583</v>
      </c>
      <c r="G3101" s="177" t="s">
        <v>7056</v>
      </c>
      <c r="H3101" s="177" t="s">
        <v>7583</v>
      </c>
      <c r="I3101" s="177" t="s">
        <v>6875</v>
      </c>
      <c r="J3101" s="177" t="s">
        <v>6875</v>
      </c>
      <c r="K3101" s="177" t="s">
        <v>6875</v>
      </c>
      <c r="L3101" s="177" t="s">
        <v>6917</v>
      </c>
    </row>
    <row r="3102" spans="1:12" ht="101.25" x14ac:dyDescent="0.25">
      <c r="A3102" s="176" t="s">
        <v>1083</v>
      </c>
      <c r="B3102" s="176" t="s">
        <v>20897</v>
      </c>
      <c r="C3102" s="176" t="s">
        <v>20898</v>
      </c>
      <c r="D3102" s="176" t="s">
        <v>20899</v>
      </c>
      <c r="E3102" s="176" t="s">
        <v>8056</v>
      </c>
      <c r="F3102" s="176" t="s">
        <v>8057</v>
      </c>
      <c r="G3102" s="176" t="s">
        <v>6994</v>
      </c>
      <c r="H3102" s="176" t="s">
        <v>20900</v>
      </c>
      <c r="I3102" s="176" t="s">
        <v>11153</v>
      </c>
      <c r="J3102" s="176" t="s">
        <v>6875</v>
      </c>
      <c r="K3102" s="176" t="s">
        <v>6875</v>
      </c>
      <c r="L3102" s="176" t="s">
        <v>6917</v>
      </c>
    </row>
    <row r="3103" spans="1:12" ht="33.75" x14ac:dyDescent="0.25">
      <c r="A3103" s="177" t="s">
        <v>20903</v>
      </c>
      <c r="B3103" s="177" t="s">
        <v>20901</v>
      </c>
      <c r="C3103" s="177" t="s">
        <v>20902</v>
      </c>
      <c r="D3103" s="177" t="s">
        <v>1083</v>
      </c>
      <c r="E3103" s="177" t="s">
        <v>11490</v>
      </c>
      <c r="F3103" s="177" t="s">
        <v>11491</v>
      </c>
      <c r="G3103" s="177" t="s">
        <v>7324</v>
      </c>
      <c r="H3103" s="177" t="s">
        <v>11491</v>
      </c>
      <c r="I3103" s="177" t="s">
        <v>6875</v>
      </c>
      <c r="J3103" s="177" t="s">
        <v>6875</v>
      </c>
      <c r="K3103" s="177" t="s">
        <v>6875</v>
      </c>
      <c r="L3103" s="177" t="s">
        <v>6917</v>
      </c>
    </row>
    <row r="3104" spans="1:12" ht="135" x14ac:dyDescent="0.25">
      <c r="A3104" s="176" t="s">
        <v>1083</v>
      </c>
      <c r="B3104" s="176" t="s">
        <v>20904</v>
      </c>
      <c r="C3104" s="176" t="s">
        <v>20905</v>
      </c>
      <c r="D3104" s="176" t="s">
        <v>20906</v>
      </c>
      <c r="E3104" s="176" t="s">
        <v>7463</v>
      </c>
      <c r="F3104" s="176" t="s">
        <v>7464</v>
      </c>
      <c r="G3104" s="176" t="s">
        <v>7465</v>
      </c>
      <c r="H3104" s="176" t="s">
        <v>7464</v>
      </c>
      <c r="I3104" s="176" t="s">
        <v>6875</v>
      </c>
      <c r="J3104" s="176" t="s">
        <v>6875</v>
      </c>
      <c r="K3104" s="176" t="s">
        <v>6875</v>
      </c>
      <c r="L3104" s="176" t="s">
        <v>6917</v>
      </c>
    </row>
    <row r="3105" spans="1:12" ht="22.5" x14ac:dyDescent="0.25">
      <c r="A3105" s="177" t="s">
        <v>20910</v>
      </c>
      <c r="B3105" s="177" t="s">
        <v>20907</v>
      </c>
      <c r="C3105" s="177" t="s">
        <v>20908</v>
      </c>
      <c r="D3105" s="177" t="s">
        <v>20909</v>
      </c>
      <c r="E3105" s="177" t="s">
        <v>8921</v>
      </c>
      <c r="F3105" s="177" t="s">
        <v>8922</v>
      </c>
      <c r="G3105" s="177" t="s">
        <v>7041</v>
      </c>
      <c r="H3105" s="177" t="s">
        <v>8922</v>
      </c>
      <c r="I3105" s="177" t="s">
        <v>6875</v>
      </c>
      <c r="J3105" s="177" t="s">
        <v>6875</v>
      </c>
      <c r="K3105" s="177" t="s">
        <v>6875</v>
      </c>
      <c r="L3105" s="177" t="s">
        <v>6917</v>
      </c>
    </row>
    <row r="3106" spans="1:12" ht="56.25" x14ac:dyDescent="0.25">
      <c r="A3106" s="176" t="s">
        <v>20914</v>
      </c>
      <c r="B3106" s="176" t="s">
        <v>20911</v>
      </c>
      <c r="C3106" s="176" t="s">
        <v>20912</v>
      </c>
      <c r="D3106" s="176" t="s">
        <v>20913</v>
      </c>
      <c r="E3106" s="176" t="s">
        <v>9067</v>
      </c>
      <c r="F3106" s="176" t="s">
        <v>9068</v>
      </c>
      <c r="G3106" s="176" t="s">
        <v>7028</v>
      </c>
      <c r="H3106" s="176" t="s">
        <v>9068</v>
      </c>
      <c r="I3106" s="176" t="s">
        <v>6875</v>
      </c>
      <c r="J3106" s="176" t="s">
        <v>6875</v>
      </c>
      <c r="K3106" s="176" t="s">
        <v>6875</v>
      </c>
      <c r="L3106" s="176" t="s">
        <v>6917</v>
      </c>
    </row>
    <row r="3107" spans="1:12" ht="112.5" x14ac:dyDescent="0.25">
      <c r="A3107" s="177" t="s">
        <v>20918</v>
      </c>
      <c r="B3107" s="177" t="s">
        <v>20915</v>
      </c>
      <c r="C3107" s="177" t="s">
        <v>20916</v>
      </c>
      <c r="D3107" s="177" t="s">
        <v>20917</v>
      </c>
      <c r="E3107" s="177" t="s">
        <v>10540</v>
      </c>
      <c r="F3107" s="177" t="s">
        <v>10541</v>
      </c>
      <c r="G3107" s="177" t="s">
        <v>7465</v>
      </c>
      <c r="H3107" s="177" t="s">
        <v>10541</v>
      </c>
      <c r="I3107" s="177" t="s">
        <v>6875</v>
      </c>
      <c r="J3107" s="177" t="s">
        <v>6875</v>
      </c>
      <c r="K3107" s="177" t="s">
        <v>6875</v>
      </c>
      <c r="L3107" s="177" t="s">
        <v>6917</v>
      </c>
    </row>
    <row r="3108" spans="1:12" ht="101.25" x14ac:dyDescent="0.25">
      <c r="A3108" s="176" t="s">
        <v>20922</v>
      </c>
      <c r="B3108" s="176" t="s">
        <v>20919</v>
      </c>
      <c r="C3108" s="176" t="s">
        <v>20920</v>
      </c>
      <c r="D3108" s="176" t="s">
        <v>20921</v>
      </c>
      <c r="E3108" s="176" t="s">
        <v>7345</v>
      </c>
      <c r="F3108" s="176" t="s">
        <v>7346</v>
      </c>
      <c r="G3108" s="176" t="s">
        <v>6994</v>
      </c>
      <c r="H3108" s="176" t="s">
        <v>7347</v>
      </c>
      <c r="I3108" s="176" t="s">
        <v>6875</v>
      </c>
      <c r="J3108" s="176" t="s">
        <v>6875</v>
      </c>
      <c r="K3108" s="176" t="s">
        <v>6875</v>
      </c>
      <c r="L3108" s="176" t="s">
        <v>6917</v>
      </c>
    </row>
    <row r="3109" spans="1:12" ht="78.75" x14ac:dyDescent="0.25">
      <c r="A3109" s="177" t="s">
        <v>1083</v>
      </c>
      <c r="B3109" s="177" t="s">
        <v>20923</v>
      </c>
      <c r="C3109" s="177" t="s">
        <v>20924</v>
      </c>
      <c r="D3109" s="177" t="s">
        <v>20925</v>
      </c>
      <c r="E3109" s="177" t="s">
        <v>8957</v>
      </c>
      <c r="F3109" s="177" t="s">
        <v>8958</v>
      </c>
      <c r="G3109" s="177" t="s">
        <v>7618</v>
      </c>
      <c r="H3109" s="177" t="s">
        <v>8959</v>
      </c>
      <c r="I3109" s="177" t="s">
        <v>6875</v>
      </c>
      <c r="J3109" s="177" t="s">
        <v>6875</v>
      </c>
      <c r="K3109" s="177" t="s">
        <v>6875</v>
      </c>
      <c r="L3109" s="177" t="s">
        <v>6917</v>
      </c>
    </row>
    <row r="3110" spans="1:12" ht="67.5" x14ac:dyDescent="0.25">
      <c r="A3110" s="176" t="s">
        <v>20929</v>
      </c>
      <c r="B3110" s="176" t="s">
        <v>20926</v>
      </c>
      <c r="C3110" s="176" t="s">
        <v>20927</v>
      </c>
      <c r="D3110" s="176" t="s">
        <v>20928</v>
      </c>
      <c r="E3110" s="176" t="s">
        <v>20930</v>
      </c>
      <c r="F3110" s="176" t="s">
        <v>20931</v>
      </c>
      <c r="G3110" s="176" t="s">
        <v>7056</v>
      </c>
      <c r="H3110" s="176" t="s">
        <v>20931</v>
      </c>
      <c r="I3110" s="176" t="s">
        <v>6875</v>
      </c>
      <c r="J3110" s="176" t="s">
        <v>6875</v>
      </c>
      <c r="K3110" s="176" t="s">
        <v>6875</v>
      </c>
      <c r="L3110" s="176" t="s">
        <v>6917</v>
      </c>
    </row>
    <row r="3111" spans="1:12" ht="78.75" x14ac:dyDescent="0.25">
      <c r="A3111" s="177" t="s">
        <v>20935</v>
      </c>
      <c r="B3111" s="177" t="s">
        <v>20932</v>
      </c>
      <c r="C3111" s="177" t="s">
        <v>20933</v>
      </c>
      <c r="D3111" s="177" t="s">
        <v>20934</v>
      </c>
      <c r="E3111" s="177" t="s">
        <v>7463</v>
      </c>
      <c r="F3111" s="177" t="s">
        <v>7464</v>
      </c>
      <c r="G3111" s="177" t="s">
        <v>7465</v>
      </c>
      <c r="H3111" s="177" t="s">
        <v>7464</v>
      </c>
      <c r="I3111" s="177" t="s">
        <v>6875</v>
      </c>
      <c r="J3111" s="177" t="s">
        <v>6875</v>
      </c>
      <c r="K3111" s="177" t="s">
        <v>6875</v>
      </c>
      <c r="L3111" s="177" t="s">
        <v>6917</v>
      </c>
    </row>
    <row r="3112" spans="1:12" ht="45" x14ac:dyDescent="0.25">
      <c r="A3112" s="176" t="s">
        <v>1083</v>
      </c>
      <c r="B3112" s="176" t="s">
        <v>20936</v>
      </c>
      <c r="C3112" s="176" t="s">
        <v>20937</v>
      </c>
      <c r="D3112" s="176" t="s">
        <v>20938</v>
      </c>
      <c r="E3112" s="176" t="s">
        <v>7026</v>
      </c>
      <c r="F3112" s="176" t="s">
        <v>7027</v>
      </c>
      <c r="G3112" s="176" t="s">
        <v>7028</v>
      </c>
      <c r="H3112" s="176" t="s">
        <v>7027</v>
      </c>
      <c r="I3112" s="176" t="s">
        <v>6875</v>
      </c>
      <c r="J3112" s="176" t="s">
        <v>6875</v>
      </c>
      <c r="K3112" s="176" t="s">
        <v>6875</v>
      </c>
      <c r="L3112" s="176" t="s">
        <v>6917</v>
      </c>
    </row>
    <row r="3113" spans="1:12" ht="67.5" x14ac:dyDescent="0.25">
      <c r="A3113" s="177" t="s">
        <v>20942</v>
      </c>
      <c r="B3113" s="177" t="s">
        <v>20939</v>
      </c>
      <c r="C3113" s="177" t="s">
        <v>20940</v>
      </c>
      <c r="D3113" s="177" t="s">
        <v>20941</v>
      </c>
      <c r="E3113" s="177" t="s">
        <v>20943</v>
      </c>
      <c r="F3113" s="177" t="s">
        <v>20944</v>
      </c>
      <c r="G3113" s="177" t="s">
        <v>8905</v>
      </c>
      <c r="H3113" s="177" t="s">
        <v>20945</v>
      </c>
      <c r="I3113" s="177" t="s">
        <v>6875</v>
      </c>
      <c r="J3113" s="177" t="s">
        <v>6875</v>
      </c>
      <c r="K3113" s="177" t="s">
        <v>6875</v>
      </c>
      <c r="L3113" s="177" t="s">
        <v>6917</v>
      </c>
    </row>
    <row r="3114" spans="1:12" ht="67.5" x14ac:dyDescent="0.25">
      <c r="A3114" s="176" t="s">
        <v>20949</v>
      </c>
      <c r="B3114" s="176" t="s">
        <v>20946</v>
      </c>
      <c r="C3114" s="176" t="s">
        <v>20947</v>
      </c>
      <c r="D3114" s="176" t="s">
        <v>20948</v>
      </c>
      <c r="E3114" s="176" t="s">
        <v>7345</v>
      </c>
      <c r="F3114" s="176" t="s">
        <v>7346</v>
      </c>
      <c r="G3114" s="176" t="s">
        <v>6994</v>
      </c>
      <c r="H3114" s="176" t="s">
        <v>7347</v>
      </c>
      <c r="I3114" s="176" t="s">
        <v>6875</v>
      </c>
      <c r="J3114" s="176" t="s">
        <v>7099</v>
      </c>
      <c r="K3114" s="176" t="s">
        <v>6875</v>
      </c>
      <c r="L3114" s="176" t="s">
        <v>6917</v>
      </c>
    </row>
    <row r="3115" spans="1:12" ht="67.5" x14ac:dyDescent="0.25">
      <c r="A3115" s="177" t="s">
        <v>20953</v>
      </c>
      <c r="B3115" s="177" t="s">
        <v>20950</v>
      </c>
      <c r="C3115" s="177" t="s">
        <v>20951</v>
      </c>
      <c r="D3115" s="177" t="s">
        <v>20952</v>
      </c>
      <c r="E3115" s="177" t="s">
        <v>20954</v>
      </c>
      <c r="F3115" s="177" t="s">
        <v>20955</v>
      </c>
      <c r="G3115" s="177" t="s">
        <v>6975</v>
      </c>
      <c r="H3115" s="177" t="s">
        <v>20956</v>
      </c>
      <c r="I3115" s="177" t="s">
        <v>6875</v>
      </c>
      <c r="J3115" s="177" t="s">
        <v>6875</v>
      </c>
      <c r="K3115" s="177" t="s">
        <v>6875</v>
      </c>
      <c r="L3115" s="177" t="s">
        <v>6917</v>
      </c>
    </row>
    <row r="3116" spans="1:12" ht="45" x14ac:dyDescent="0.25">
      <c r="A3116" s="176" t="s">
        <v>20960</v>
      </c>
      <c r="B3116" s="176" t="s">
        <v>20957</v>
      </c>
      <c r="C3116" s="176" t="s">
        <v>20958</v>
      </c>
      <c r="D3116" s="176" t="s">
        <v>20959</v>
      </c>
      <c r="E3116" s="176" t="s">
        <v>7575</v>
      </c>
      <c r="F3116" s="176" t="s">
        <v>7576</v>
      </c>
      <c r="G3116" s="176" t="s">
        <v>7577</v>
      </c>
      <c r="H3116" s="176" t="s">
        <v>7576</v>
      </c>
      <c r="I3116" s="176" t="s">
        <v>6875</v>
      </c>
      <c r="J3116" s="176" t="s">
        <v>6875</v>
      </c>
      <c r="K3116" s="176" t="s">
        <v>6875</v>
      </c>
      <c r="L3116" s="176" t="s">
        <v>6917</v>
      </c>
    </row>
    <row r="3117" spans="1:12" ht="56.25" x14ac:dyDescent="0.25">
      <c r="A3117" s="177" t="s">
        <v>20964</v>
      </c>
      <c r="B3117" s="177" t="s">
        <v>20961</v>
      </c>
      <c r="C3117" s="177" t="s">
        <v>20962</v>
      </c>
      <c r="D3117" s="177" t="s">
        <v>20963</v>
      </c>
      <c r="E3117" s="177" t="s">
        <v>8921</v>
      </c>
      <c r="F3117" s="177" t="s">
        <v>8922</v>
      </c>
      <c r="G3117" s="177" t="s">
        <v>7041</v>
      </c>
      <c r="H3117" s="177" t="s">
        <v>8922</v>
      </c>
      <c r="I3117" s="177" t="s">
        <v>6875</v>
      </c>
      <c r="J3117" s="177" t="s">
        <v>6875</v>
      </c>
      <c r="K3117" s="177" t="s">
        <v>6875</v>
      </c>
      <c r="L3117" s="177" t="s">
        <v>6917</v>
      </c>
    </row>
    <row r="3118" spans="1:12" ht="123.75" x14ac:dyDescent="0.25">
      <c r="A3118" s="176" t="s">
        <v>20967</v>
      </c>
      <c r="B3118" s="176" t="s">
        <v>20965</v>
      </c>
      <c r="C3118" s="176" t="s">
        <v>20966</v>
      </c>
      <c r="D3118" s="176" t="s">
        <v>1083</v>
      </c>
      <c r="E3118" s="176" t="s">
        <v>6992</v>
      </c>
      <c r="F3118" s="176" t="s">
        <v>6993</v>
      </c>
      <c r="G3118" s="176" t="s">
        <v>6994</v>
      </c>
      <c r="H3118" s="176" t="s">
        <v>6995</v>
      </c>
      <c r="I3118" s="176" t="s">
        <v>6875</v>
      </c>
      <c r="J3118" s="176" t="s">
        <v>7099</v>
      </c>
      <c r="K3118" s="176" t="s">
        <v>6875</v>
      </c>
      <c r="L3118" s="176" t="s">
        <v>6917</v>
      </c>
    </row>
    <row r="3119" spans="1:12" ht="78.75" x14ac:dyDescent="0.25">
      <c r="A3119" s="177" t="s">
        <v>1083</v>
      </c>
      <c r="B3119" s="177" t="s">
        <v>20968</v>
      </c>
      <c r="C3119" s="177" t="s">
        <v>20969</v>
      </c>
      <c r="D3119" s="177" t="s">
        <v>1083</v>
      </c>
      <c r="E3119" s="177" t="s">
        <v>20970</v>
      </c>
      <c r="F3119" s="177" t="s">
        <v>20971</v>
      </c>
      <c r="G3119" s="177" t="s">
        <v>7111</v>
      </c>
      <c r="H3119" s="177" t="s">
        <v>20972</v>
      </c>
      <c r="I3119" s="177" t="s">
        <v>6875</v>
      </c>
      <c r="J3119" s="177" t="s">
        <v>7141</v>
      </c>
      <c r="K3119" s="177" t="s">
        <v>6875</v>
      </c>
      <c r="L3119" s="177" t="s">
        <v>6917</v>
      </c>
    </row>
    <row r="3120" spans="1:12" ht="67.5" x14ac:dyDescent="0.25">
      <c r="A3120" s="176" t="s">
        <v>20976</v>
      </c>
      <c r="B3120" s="176" t="s">
        <v>20973</v>
      </c>
      <c r="C3120" s="176" t="s">
        <v>20974</v>
      </c>
      <c r="D3120" s="176" t="s">
        <v>20975</v>
      </c>
      <c r="E3120" s="176" t="s">
        <v>7589</v>
      </c>
      <c r="F3120" s="176" t="s">
        <v>7590</v>
      </c>
      <c r="G3120" s="176" t="s">
        <v>7591</v>
      </c>
      <c r="H3120" s="176" t="s">
        <v>7590</v>
      </c>
      <c r="I3120" s="176" t="s">
        <v>6875</v>
      </c>
      <c r="J3120" s="176" t="s">
        <v>6875</v>
      </c>
      <c r="K3120" s="176" t="s">
        <v>6875</v>
      </c>
      <c r="L3120" s="176" t="s">
        <v>6917</v>
      </c>
    </row>
    <row r="3121" spans="1:12" ht="67.5" x14ac:dyDescent="0.25">
      <c r="A3121" s="177" t="s">
        <v>20980</v>
      </c>
      <c r="B3121" s="177" t="s">
        <v>20977</v>
      </c>
      <c r="C3121" s="177" t="s">
        <v>20978</v>
      </c>
      <c r="D3121" s="177" t="s">
        <v>20979</v>
      </c>
      <c r="E3121" s="177" t="s">
        <v>7152</v>
      </c>
      <c r="F3121" s="177" t="s">
        <v>7153</v>
      </c>
      <c r="G3121" s="177" t="s">
        <v>7154</v>
      </c>
      <c r="H3121" s="177" t="s">
        <v>20981</v>
      </c>
      <c r="I3121" s="177" t="s">
        <v>6875</v>
      </c>
      <c r="J3121" s="177" t="s">
        <v>6875</v>
      </c>
      <c r="K3121" s="177" t="s">
        <v>6875</v>
      </c>
      <c r="L3121" s="177" t="s">
        <v>6917</v>
      </c>
    </row>
    <row r="3122" spans="1:12" ht="78.75" x14ac:dyDescent="0.25">
      <c r="A3122" s="176" t="s">
        <v>20985</v>
      </c>
      <c r="B3122" s="176" t="s">
        <v>20982</v>
      </c>
      <c r="C3122" s="176" t="s">
        <v>20983</v>
      </c>
      <c r="D3122" s="176" t="s">
        <v>20984</v>
      </c>
      <c r="E3122" s="176" t="s">
        <v>20986</v>
      </c>
      <c r="F3122" s="176" t="s">
        <v>20987</v>
      </c>
      <c r="G3122" s="176" t="s">
        <v>10548</v>
      </c>
      <c r="H3122" s="176" t="s">
        <v>20988</v>
      </c>
      <c r="I3122" s="176" t="s">
        <v>6875</v>
      </c>
      <c r="J3122" s="176" t="s">
        <v>6875</v>
      </c>
      <c r="K3122" s="176" t="s">
        <v>6875</v>
      </c>
      <c r="L3122" s="176" t="s">
        <v>6984</v>
      </c>
    </row>
    <row r="3123" spans="1:12" ht="33.75" x14ac:dyDescent="0.25">
      <c r="A3123" s="177" t="s">
        <v>20992</v>
      </c>
      <c r="B3123" s="177" t="s">
        <v>20989</v>
      </c>
      <c r="C3123" s="177" t="s">
        <v>20990</v>
      </c>
      <c r="D3123" s="177" t="s">
        <v>20991</v>
      </c>
      <c r="E3123" s="177" t="s">
        <v>8178</v>
      </c>
      <c r="F3123" s="177" t="s">
        <v>8179</v>
      </c>
      <c r="G3123" s="177" t="s">
        <v>7028</v>
      </c>
      <c r="H3123" s="177" t="s">
        <v>8179</v>
      </c>
      <c r="I3123" s="177" t="s">
        <v>6875</v>
      </c>
      <c r="J3123" s="177" t="s">
        <v>6875</v>
      </c>
      <c r="K3123" s="177" t="s">
        <v>6875</v>
      </c>
      <c r="L3123" s="177" t="s">
        <v>6917</v>
      </c>
    </row>
    <row r="3124" spans="1:12" ht="67.5" x14ac:dyDescent="0.25">
      <c r="A3124" s="176" t="s">
        <v>1083</v>
      </c>
      <c r="B3124" s="176" t="s">
        <v>20993</v>
      </c>
      <c r="C3124" s="176" t="s">
        <v>20994</v>
      </c>
      <c r="D3124" s="176" t="s">
        <v>20995</v>
      </c>
      <c r="E3124" s="176" t="s">
        <v>7039</v>
      </c>
      <c r="F3124" s="176" t="s">
        <v>7040</v>
      </c>
      <c r="G3124" s="176" t="s">
        <v>7041</v>
      </c>
      <c r="H3124" s="176" t="s">
        <v>7040</v>
      </c>
      <c r="I3124" s="176" t="s">
        <v>6875</v>
      </c>
      <c r="J3124" s="176" t="s">
        <v>6875</v>
      </c>
      <c r="K3124" s="176" t="s">
        <v>6875</v>
      </c>
      <c r="L3124" s="176" t="s">
        <v>6917</v>
      </c>
    </row>
    <row r="3125" spans="1:12" ht="45" x14ac:dyDescent="0.25">
      <c r="A3125" s="177" t="s">
        <v>20999</v>
      </c>
      <c r="B3125" s="177" t="s">
        <v>20996</v>
      </c>
      <c r="C3125" s="177" t="s">
        <v>20997</v>
      </c>
      <c r="D3125" s="177" t="s">
        <v>20998</v>
      </c>
      <c r="E3125" s="177" t="s">
        <v>10622</v>
      </c>
      <c r="F3125" s="177" t="s">
        <v>10623</v>
      </c>
      <c r="G3125" s="177" t="s">
        <v>7324</v>
      </c>
      <c r="H3125" s="177" t="s">
        <v>10624</v>
      </c>
      <c r="I3125" s="177" t="s">
        <v>6875</v>
      </c>
      <c r="J3125" s="177" t="s">
        <v>6875</v>
      </c>
      <c r="K3125" s="177" t="s">
        <v>6875</v>
      </c>
      <c r="L3125" s="177" t="s">
        <v>6917</v>
      </c>
    </row>
    <row r="3126" spans="1:12" ht="56.25" x14ac:dyDescent="0.25">
      <c r="A3126" s="176" t="s">
        <v>21003</v>
      </c>
      <c r="B3126" s="176" t="s">
        <v>21000</v>
      </c>
      <c r="C3126" s="176" t="s">
        <v>21001</v>
      </c>
      <c r="D3126" s="176" t="s">
        <v>21002</v>
      </c>
      <c r="E3126" s="176" t="s">
        <v>7260</v>
      </c>
      <c r="F3126" s="176" t="s">
        <v>7261</v>
      </c>
      <c r="G3126" s="176" t="s">
        <v>7097</v>
      </c>
      <c r="H3126" s="176" t="s">
        <v>7262</v>
      </c>
      <c r="I3126" s="176" t="s">
        <v>6875</v>
      </c>
      <c r="J3126" s="176" t="s">
        <v>6875</v>
      </c>
      <c r="K3126" s="176" t="s">
        <v>6875</v>
      </c>
      <c r="L3126" s="176" t="s">
        <v>6917</v>
      </c>
    </row>
    <row r="3127" spans="1:12" ht="56.25" x14ac:dyDescent="0.25">
      <c r="A3127" s="177" t="s">
        <v>21007</v>
      </c>
      <c r="B3127" s="177" t="s">
        <v>21004</v>
      </c>
      <c r="C3127" s="177" t="s">
        <v>21005</v>
      </c>
      <c r="D3127" s="177" t="s">
        <v>21006</v>
      </c>
      <c r="E3127" s="177" t="s">
        <v>21008</v>
      </c>
      <c r="F3127" s="177" t="s">
        <v>21009</v>
      </c>
      <c r="G3127" s="177" t="s">
        <v>7056</v>
      </c>
      <c r="H3127" s="177" t="s">
        <v>21009</v>
      </c>
      <c r="I3127" s="177" t="s">
        <v>6875</v>
      </c>
      <c r="J3127" s="177" t="s">
        <v>6875</v>
      </c>
      <c r="K3127" s="177" t="s">
        <v>6875</v>
      </c>
      <c r="L3127" s="177" t="s">
        <v>6917</v>
      </c>
    </row>
    <row r="3128" spans="1:12" ht="90" x14ac:dyDescent="0.25">
      <c r="A3128" s="176" t="s">
        <v>1358</v>
      </c>
      <c r="B3128" s="176" t="s">
        <v>21010</v>
      </c>
      <c r="C3128" s="176" t="s">
        <v>21011</v>
      </c>
      <c r="D3128" s="176" t="s">
        <v>1359</v>
      </c>
      <c r="E3128" s="176" t="s">
        <v>21012</v>
      </c>
      <c r="F3128" s="176" t="s">
        <v>21013</v>
      </c>
      <c r="G3128" s="176" t="s">
        <v>7210</v>
      </c>
      <c r="H3128" s="176" t="s">
        <v>21014</v>
      </c>
      <c r="I3128" s="176" t="s">
        <v>6875</v>
      </c>
      <c r="J3128" s="176" t="s">
        <v>6875</v>
      </c>
      <c r="K3128" s="176" t="s">
        <v>6875</v>
      </c>
      <c r="L3128" s="176" t="s">
        <v>6917</v>
      </c>
    </row>
    <row r="3129" spans="1:12" ht="67.5" x14ac:dyDescent="0.25">
      <c r="A3129" s="177" t="s">
        <v>21017</v>
      </c>
      <c r="B3129" s="177" t="s">
        <v>21015</v>
      </c>
      <c r="C3129" s="177" t="s">
        <v>21016</v>
      </c>
      <c r="D3129" s="177" t="s">
        <v>1083</v>
      </c>
      <c r="E3129" s="177" t="s">
        <v>7589</v>
      </c>
      <c r="F3129" s="177" t="s">
        <v>7590</v>
      </c>
      <c r="G3129" s="177" t="s">
        <v>7591</v>
      </c>
      <c r="H3129" s="177" t="s">
        <v>7590</v>
      </c>
      <c r="I3129" s="177" t="s">
        <v>6875</v>
      </c>
      <c r="J3129" s="177" t="s">
        <v>6875</v>
      </c>
      <c r="K3129" s="177" t="s">
        <v>6875</v>
      </c>
      <c r="L3129" s="177" t="s">
        <v>6917</v>
      </c>
    </row>
    <row r="3130" spans="1:12" ht="78.75" x14ac:dyDescent="0.25">
      <c r="A3130" s="176" t="s">
        <v>21021</v>
      </c>
      <c r="B3130" s="176" t="s">
        <v>21018</v>
      </c>
      <c r="C3130" s="176" t="s">
        <v>21019</v>
      </c>
      <c r="D3130" s="176" t="s">
        <v>21020</v>
      </c>
      <c r="E3130" s="176" t="s">
        <v>21022</v>
      </c>
      <c r="F3130" s="176" t="s">
        <v>21023</v>
      </c>
      <c r="G3130" s="176" t="s">
        <v>6929</v>
      </c>
      <c r="H3130" s="176" t="s">
        <v>21024</v>
      </c>
      <c r="I3130" s="176" t="s">
        <v>6875</v>
      </c>
      <c r="J3130" s="176" t="s">
        <v>6875</v>
      </c>
      <c r="K3130" s="176" t="s">
        <v>6875</v>
      </c>
      <c r="L3130" s="176" t="s">
        <v>6917</v>
      </c>
    </row>
    <row r="3131" spans="1:12" ht="78.75" x14ac:dyDescent="0.25">
      <c r="A3131" s="177" t="s">
        <v>21027</v>
      </c>
      <c r="B3131" s="177" t="s">
        <v>21025</v>
      </c>
      <c r="C3131" s="177" t="s">
        <v>21026</v>
      </c>
      <c r="D3131" s="177" t="s">
        <v>1083</v>
      </c>
      <c r="E3131" s="177" t="s">
        <v>21028</v>
      </c>
      <c r="F3131" s="177" t="s">
        <v>21029</v>
      </c>
      <c r="G3131" s="177" t="s">
        <v>7097</v>
      </c>
      <c r="H3131" s="177" t="s">
        <v>21029</v>
      </c>
      <c r="I3131" s="177" t="s">
        <v>6875</v>
      </c>
      <c r="J3131" s="177" t="s">
        <v>6875</v>
      </c>
      <c r="K3131" s="177" t="s">
        <v>6875</v>
      </c>
      <c r="L3131" s="177" t="s">
        <v>6917</v>
      </c>
    </row>
    <row r="3132" spans="1:12" ht="78.75" x14ac:dyDescent="0.25">
      <c r="A3132" s="176" t="s">
        <v>21033</v>
      </c>
      <c r="B3132" s="176" t="s">
        <v>21030</v>
      </c>
      <c r="C3132" s="176" t="s">
        <v>21031</v>
      </c>
      <c r="D3132" s="176" t="s">
        <v>21032</v>
      </c>
      <c r="E3132" s="176" t="s">
        <v>21034</v>
      </c>
      <c r="F3132" s="176" t="s">
        <v>21035</v>
      </c>
      <c r="G3132" s="176" t="s">
        <v>7658</v>
      </c>
      <c r="H3132" s="176" t="s">
        <v>21035</v>
      </c>
      <c r="I3132" s="176" t="s">
        <v>6875</v>
      </c>
      <c r="J3132" s="176" t="s">
        <v>6875</v>
      </c>
      <c r="K3132" s="176" t="s">
        <v>6875</v>
      </c>
      <c r="L3132" s="176" t="s">
        <v>6917</v>
      </c>
    </row>
    <row r="3133" spans="1:12" ht="123.75" x14ac:dyDescent="0.25">
      <c r="A3133" s="177" t="s">
        <v>21039</v>
      </c>
      <c r="B3133" s="177" t="s">
        <v>21036</v>
      </c>
      <c r="C3133" s="177" t="s">
        <v>21037</v>
      </c>
      <c r="D3133" s="177" t="s">
        <v>21038</v>
      </c>
      <c r="E3133" s="177" t="s">
        <v>7026</v>
      </c>
      <c r="F3133" s="177" t="s">
        <v>7027</v>
      </c>
      <c r="G3133" s="177" t="s">
        <v>7028</v>
      </c>
      <c r="H3133" s="177" t="s">
        <v>7027</v>
      </c>
      <c r="I3133" s="177" t="s">
        <v>6875</v>
      </c>
      <c r="J3133" s="177" t="s">
        <v>6875</v>
      </c>
      <c r="K3133" s="177" t="s">
        <v>6875</v>
      </c>
      <c r="L3133" s="177" t="s">
        <v>6917</v>
      </c>
    </row>
    <row r="3134" spans="1:12" ht="123.75" x14ac:dyDescent="0.25">
      <c r="A3134" s="176" t="s">
        <v>21039</v>
      </c>
      <c r="B3134" s="176" t="s">
        <v>21040</v>
      </c>
      <c r="C3134" s="176" t="s">
        <v>21041</v>
      </c>
      <c r="D3134" s="176" t="s">
        <v>21038</v>
      </c>
      <c r="E3134" s="176" t="s">
        <v>21042</v>
      </c>
      <c r="F3134" s="176" t="s">
        <v>21043</v>
      </c>
      <c r="G3134" s="176" t="s">
        <v>8074</v>
      </c>
      <c r="H3134" s="176" t="s">
        <v>21043</v>
      </c>
      <c r="I3134" s="176" t="s">
        <v>6875</v>
      </c>
      <c r="J3134" s="176" t="s">
        <v>6875</v>
      </c>
      <c r="K3134" s="176" t="s">
        <v>6875</v>
      </c>
      <c r="L3134" s="176" t="s">
        <v>6917</v>
      </c>
    </row>
    <row r="3135" spans="1:12" ht="45" x14ac:dyDescent="0.25">
      <c r="A3135" s="177" t="s">
        <v>21047</v>
      </c>
      <c r="B3135" s="177" t="s">
        <v>21044</v>
      </c>
      <c r="C3135" s="177" t="s">
        <v>21045</v>
      </c>
      <c r="D3135" s="177" t="s">
        <v>21046</v>
      </c>
      <c r="E3135" s="177" t="s">
        <v>7457</v>
      </c>
      <c r="F3135" s="177" t="s">
        <v>7458</v>
      </c>
      <c r="G3135" s="177" t="s">
        <v>6994</v>
      </c>
      <c r="H3135" s="177" t="s">
        <v>7458</v>
      </c>
      <c r="I3135" s="177" t="s">
        <v>6875</v>
      </c>
      <c r="J3135" s="177" t="s">
        <v>6875</v>
      </c>
      <c r="K3135" s="177" t="s">
        <v>6875</v>
      </c>
      <c r="L3135" s="177" t="s">
        <v>6917</v>
      </c>
    </row>
    <row r="3136" spans="1:12" ht="45" x14ac:dyDescent="0.25">
      <c r="A3136" s="176" t="s">
        <v>21051</v>
      </c>
      <c r="B3136" s="176" t="s">
        <v>21048</v>
      </c>
      <c r="C3136" s="176" t="s">
        <v>21049</v>
      </c>
      <c r="D3136" s="176" t="s">
        <v>21050</v>
      </c>
      <c r="E3136" s="176" t="s">
        <v>7540</v>
      </c>
      <c r="F3136" s="176" t="s">
        <v>9904</v>
      </c>
      <c r="G3136" s="176" t="s">
        <v>7035</v>
      </c>
      <c r="H3136" s="176" t="s">
        <v>9904</v>
      </c>
      <c r="I3136" s="176" t="s">
        <v>6875</v>
      </c>
      <c r="J3136" s="176" t="s">
        <v>6875</v>
      </c>
      <c r="K3136" s="176" t="s">
        <v>6875</v>
      </c>
      <c r="L3136" s="176" t="s">
        <v>6917</v>
      </c>
    </row>
    <row r="3137" spans="1:12" ht="56.25" x14ac:dyDescent="0.25">
      <c r="A3137" s="177" t="s">
        <v>21055</v>
      </c>
      <c r="B3137" s="177" t="s">
        <v>21052</v>
      </c>
      <c r="C3137" s="177" t="s">
        <v>21053</v>
      </c>
      <c r="D3137" s="177" t="s">
        <v>21054</v>
      </c>
      <c r="E3137" s="177" t="s">
        <v>7265</v>
      </c>
      <c r="F3137" s="177" t="s">
        <v>7266</v>
      </c>
      <c r="G3137" s="177" t="s">
        <v>7267</v>
      </c>
      <c r="H3137" s="177" t="s">
        <v>7268</v>
      </c>
      <c r="I3137" s="177" t="s">
        <v>6875</v>
      </c>
      <c r="J3137" s="177" t="s">
        <v>6875</v>
      </c>
      <c r="K3137" s="177" t="s">
        <v>6875</v>
      </c>
      <c r="L3137" s="177" t="s">
        <v>6917</v>
      </c>
    </row>
    <row r="3138" spans="1:12" ht="56.25" x14ac:dyDescent="0.25">
      <c r="A3138" s="176" t="s">
        <v>21059</v>
      </c>
      <c r="B3138" s="176" t="s">
        <v>21056</v>
      </c>
      <c r="C3138" s="176" t="s">
        <v>21057</v>
      </c>
      <c r="D3138" s="176" t="s">
        <v>21058</v>
      </c>
      <c r="E3138" s="176" t="s">
        <v>9698</v>
      </c>
      <c r="F3138" s="176" t="s">
        <v>9699</v>
      </c>
      <c r="G3138" s="176" t="s">
        <v>7154</v>
      </c>
      <c r="H3138" s="176" t="s">
        <v>9700</v>
      </c>
      <c r="I3138" s="176" t="s">
        <v>6875</v>
      </c>
      <c r="J3138" s="176" t="s">
        <v>6875</v>
      </c>
      <c r="K3138" s="176" t="s">
        <v>6875</v>
      </c>
      <c r="L3138" s="176" t="s">
        <v>6917</v>
      </c>
    </row>
    <row r="3139" spans="1:12" ht="56.25" x14ac:dyDescent="0.25">
      <c r="A3139" s="177" t="s">
        <v>21063</v>
      </c>
      <c r="B3139" s="177" t="s">
        <v>21060</v>
      </c>
      <c r="C3139" s="177" t="s">
        <v>21061</v>
      </c>
      <c r="D3139" s="177" t="s">
        <v>21062</v>
      </c>
      <c r="E3139" s="177" t="s">
        <v>10622</v>
      </c>
      <c r="F3139" s="177" t="s">
        <v>10623</v>
      </c>
      <c r="G3139" s="177" t="s">
        <v>7324</v>
      </c>
      <c r="H3139" s="177" t="s">
        <v>10624</v>
      </c>
      <c r="I3139" s="177" t="s">
        <v>6875</v>
      </c>
      <c r="J3139" s="177" t="s">
        <v>6875</v>
      </c>
      <c r="K3139" s="177" t="s">
        <v>6875</v>
      </c>
      <c r="L3139" s="177" t="s">
        <v>6917</v>
      </c>
    </row>
    <row r="3140" spans="1:12" ht="45" x14ac:dyDescent="0.25">
      <c r="A3140" s="176" t="s">
        <v>21067</v>
      </c>
      <c r="B3140" s="176" t="s">
        <v>21064</v>
      </c>
      <c r="C3140" s="176" t="s">
        <v>21065</v>
      </c>
      <c r="D3140" s="176" t="s">
        <v>21066</v>
      </c>
      <c r="E3140" s="176" t="s">
        <v>21068</v>
      </c>
      <c r="F3140" s="176" t="s">
        <v>21069</v>
      </c>
      <c r="G3140" s="176" t="s">
        <v>8091</v>
      </c>
      <c r="H3140" s="176" t="s">
        <v>21069</v>
      </c>
      <c r="I3140" s="176" t="s">
        <v>6875</v>
      </c>
      <c r="J3140" s="176" t="s">
        <v>6875</v>
      </c>
      <c r="K3140" s="176" t="s">
        <v>6875</v>
      </c>
      <c r="L3140" s="176" t="s">
        <v>6917</v>
      </c>
    </row>
    <row r="3141" spans="1:12" ht="112.5" x14ac:dyDescent="0.25">
      <c r="A3141" s="177" t="s">
        <v>21073</v>
      </c>
      <c r="B3141" s="177" t="s">
        <v>21070</v>
      </c>
      <c r="C3141" s="177" t="s">
        <v>21071</v>
      </c>
      <c r="D3141" s="177" t="s">
        <v>21072</v>
      </c>
      <c r="E3141" s="177" t="s">
        <v>7039</v>
      </c>
      <c r="F3141" s="177" t="s">
        <v>7040</v>
      </c>
      <c r="G3141" s="177" t="s">
        <v>7041</v>
      </c>
      <c r="H3141" s="177" t="s">
        <v>7040</v>
      </c>
      <c r="I3141" s="177" t="s">
        <v>6875</v>
      </c>
      <c r="J3141" s="177" t="s">
        <v>6875</v>
      </c>
      <c r="K3141" s="177" t="s">
        <v>6875</v>
      </c>
      <c r="L3141" s="177" t="s">
        <v>6917</v>
      </c>
    </row>
    <row r="3142" spans="1:12" ht="78.75" x14ac:dyDescent="0.25">
      <c r="A3142" s="176" t="s">
        <v>21077</v>
      </c>
      <c r="B3142" s="176" t="s">
        <v>21074</v>
      </c>
      <c r="C3142" s="176" t="s">
        <v>21075</v>
      </c>
      <c r="D3142" s="176" t="s">
        <v>21076</v>
      </c>
      <c r="E3142" s="176" t="s">
        <v>7039</v>
      </c>
      <c r="F3142" s="176" t="s">
        <v>7040</v>
      </c>
      <c r="G3142" s="176" t="s">
        <v>7041</v>
      </c>
      <c r="H3142" s="176" t="s">
        <v>7040</v>
      </c>
      <c r="I3142" s="176" t="s">
        <v>6875</v>
      </c>
      <c r="J3142" s="176" t="s">
        <v>6875</v>
      </c>
      <c r="K3142" s="176" t="s">
        <v>6875</v>
      </c>
      <c r="L3142" s="176" t="s">
        <v>6917</v>
      </c>
    </row>
    <row r="3143" spans="1:12" ht="56.25" x14ac:dyDescent="0.25">
      <c r="A3143" s="177" t="s">
        <v>21081</v>
      </c>
      <c r="B3143" s="177" t="s">
        <v>21078</v>
      </c>
      <c r="C3143" s="177" t="s">
        <v>21079</v>
      </c>
      <c r="D3143" s="177" t="s">
        <v>21080</v>
      </c>
      <c r="E3143" s="177" t="s">
        <v>7540</v>
      </c>
      <c r="F3143" s="177" t="s">
        <v>9904</v>
      </c>
      <c r="G3143" s="177" t="s">
        <v>7035</v>
      </c>
      <c r="H3143" s="177" t="s">
        <v>9904</v>
      </c>
      <c r="I3143" s="177" t="s">
        <v>6875</v>
      </c>
      <c r="J3143" s="177" t="s">
        <v>6875</v>
      </c>
      <c r="K3143" s="177" t="s">
        <v>6875</v>
      </c>
      <c r="L3143" s="177" t="s">
        <v>6917</v>
      </c>
    </row>
    <row r="3144" spans="1:12" ht="135" x14ac:dyDescent="0.25">
      <c r="A3144" s="176" t="s">
        <v>1083</v>
      </c>
      <c r="B3144" s="176" t="s">
        <v>21082</v>
      </c>
      <c r="C3144" s="176" t="s">
        <v>21083</v>
      </c>
      <c r="D3144" s="176" t="s">
        <v>21084</v>
      </c>
      <c r="E3144" s="176" t="s">
        <v>8178</v>
      </c>
      <c r="F3144" s="176" t="s">
        <v>8179</v>
      </c>
      <c r="G3144" s="176" t="s">
        <v>7028</v>
      </c>
      <c r="H3144" s="176" t="s">
        <v>8179</v>
      </c>
      <c r="I3144" s="176" t="s">
        <v>6875</v>
      </c>
      <c r="J3144" s="176" t="s">
        <v>6875</v>
      </c>
      <c r="K3144" s="176" t="s">
        <v>6875</v>
      </c>
      <c r="L3144" s="176" t="s">
        <v>6917</v>
      </c>
    </row>
    <row r="3145" spans="1:12" ht="45" x14ac:dyDescent="0.25">
      <c r="A3145" s="177" t="s">
        <v>1083</v>
      </c>
      <c r="B3145" s="177" t="s">
        <v>21085</v>
      </c>
      <c r="C3145" s="177" t="s">
        <v>21086</v>
      </c>
      <c r="D3145" s="177" t="s">
        <v>21087</v>
      </c>
      <c r="E3145" s="177" t="s">
        <v>11521</v>
      </c>
      <c r="F3145" s="177" t="s">
        <v>21088</v>
      </c>
      <c r="G3145" s="177" t="s">
        <v>10245</v>
      </c>
      <c r="H3145" s="177" t="s">
        <v>21088</v>
      </c>
      <c r="I3145" s="177" t="s">
        <v>6875</v>
      </c>
      <c r="J3145" s="177" t="s">
        <v>6875</v>
      </c>
      <c r="K3145" s="177" t="s">
        <v>6875</v>
      </c>
      <c r="L3145" s="177" t="s">
        <v>6917</v>
      </c>
    </row>
    <row r="3146" spans="1:12" ht="67.5" x14ac:dyDescent="0.25">
      <c r="A3146" s="176" t="s">
        <v>1083</v>
      </c>
      <c r="B3146" s="176" t="s">
        <v>21089</v>
      </c>
      <c r="C3146" s="176" t="s">
        <v>21090</v>
      </c>
      <c r="D3146" s="176" t="s">
        <v>21091</v>
      </c>
      <c r="E3146" s="176" t="s">
        <v>16080</v>
      </c>
      <c r="F3146" s="176" t="s">
        <v>16081</v>
      </c>
      <c r="G3146" s="176" t="s">
        <v>7605</v>
      </c>
      <c r="H3146" s="176" t="s">
        <v>16081</v>
      </c>
      <c r="I3146" s="176" t="s">
        <v>6875</v>
      </c>
      <c r="J3146" s="176" t="s">
        <v>6875</v>
      </c>
      <c r="K3146" s="176" t="s">
        <v>6875</v>
      </c>
      <c r="L3146" s="176" t="s">
        <v>6917</v>
      </c>
    </row>
    <row r="3147" spans="1:12" ht="409.5" x14ac:dyDescent="0.25">
      <c r="A3147" s="177" t="s">
        <v>1083</v>
      </c>
      <c r="B3147" s="177" t="s">
        <v>21092</v>
      </c>
      <c r="C3147" s="177" t="s">
        <v>21093</v>
      </c>
      <c r="D3147" s="177" t="s">
        <v>21094</v>
      </c>
      <c r="E3147" s="177" t="s">
        <v>7463</v>
      </c>
      <c r="F3147" s="177" t="s">
        <v>7464</v>
      </c>
      <c r="G3147" s="177" t="s">
        <v>7465</v>
      </c>
      <c r="H3147" s="177" t="s">
        <v>7464</v>
      </c>
      <c r="I3147" s="177" t="s">
        <v>6875</v>
      </c>
      <c r="J3147" s="177" t="s">
        <v>6875</v>
      </c>
      <c r="K3147" s="177" t="s">
        <v>6875</v>
      </c>
      <c r="L3147" s="177" t="s">
        <v>6917</v>
      </c>
    </row>
    <row r="3148" spans="1:12" ht="33.75" x14ac:dyDescent="0.25">
      <c r="A3148" s="176" t="s">
        <v>1083</v>
      </c>
      <c r="B3148" s="176" t="s">
        <v>21095</v>
      </c>
      <c r="C3148" s="176" t="s">
        <v>21096</v>
      </c>
      <c r="D3148" s="176" t="s">
        <v>21097</v>
      </c>
      <c r="E3148" s="176" t="s">
        <v>9067</v>
      </c>
      <c r="F3148" s="176" t="s">
        <v>9068</v>
      </c>
      <c r="G3148" s="176" t="s">
        <v>7028</v>
      </c>
      <c r="H3148" s="176" t="s">
        <v>9068</v>
      </c>
      <c r="I3148" s="176" t="s">
        <v>6875</v>
      </c>
      <c r="J3148" s="176" t="s">
        <v>6875</v>
      </c>
      <c r="K3148" s="176" t="s">
        <v>6875</v>
      </c>
      <c r="L3148" s="176" t="s">
        <v>6917</v>
      </c>
    </row>
    <row r="3149" spans="1:12" ht="101.25" x14ac:dyDescent="0.25">
      <c r="A3149" s="177" t="s">
        <v>1083</v>
      </c>
      <c r="B3149" s="177" t="s">
        <v>21098</v>
      </c>
      <c r="C3149" s="177" t="s">
        <v>21099</v>
      </c>
      <c r="D3149" s="177" t="s">
        <v>21100</v>
      </c>
      <c r="E3149" s="177" t="s">
        <v>7039</v>
      </c>
      <c r="F3149" s="177" t="s">
        <v>7040</v>
      </c>
      <c r="G3149" s="177" t="s">
        <v>7041</v>
      </c>
      <c r="H3149" s="177" t="s">
        <v>7040</v>
      </c>
      <c r="I3149" s="177" t="s">
        <v>6875</v>
      </c>
      <c r="J3149" s="177" t="s">
        <v>6875</v>
      </c>
      <c r="K3149" s="177" t="s">
        <v>6875</v>
      </c>
      <c r="L3149" s="177" t="s">
        <v>6917</v>
      </c>
    </row>
    <row r="3150" spans="1:12" ht="135" x14ac:dyDescent="0.25">
      <c r="A3150" s="176" t="s">
        <v>21104</v>
      </c>
      <c r="B3150" s="176" t="s">
        <v>21101</v>
      </c>
      <c r="C3150" s="176" t="s">
        <v>21102</v>
      </c>
      <c r="D3150" s="176" t="s">
        <v>21103</v>
      </c>
      <c r="E3150" s="176" t="s">
        <v>7463</v>
      </c>
      <c r="F3150" s="176" t="s">
        <v>7464</v>
      </c>
      <c r="G3150" s="176" t="s">
        <v>7465</v>
      </c>
      <c r="H3150" s="176" t="s">
        <v>7464</v>
      </c>
      <c r="I3150" s="176" t="s">
        <v>6875</v>
      </c>
      <c r="J3150" s="176" t="s">
        <v>6875</v>
      </c>
      <c r="K3150" s="176" t="s">
        <v>6875</v>
      </c>
      <c r="L3150" s="176" t="s">
        <v>6917</v>
      </c>
    </row>
    <row r="3151" spans="1:12" ht="33.75" x14ac:dyDescent="0.25">
      <c r="A3151" s="177" t="s">
        <v>21108</v>
      </c>
      <c r="B3151" s="177" t="s">
        <v>21105</v>
      </c>
      <c r="C3151" s="177" t="s">
        <v>21106</v>
      </c>
      <c r="D3151" s="177" t="s">
        <v>21107</v>
      </c>
      <c r="E3151" s="177" t="s">
        <v>7265</v>
      </c>
      <c r="F3151" s="177" t="s">
        <v>7266</v>
      </c>
      <c r="G3151" s="177" t="s">
        <v>7267</v>
      </c>
      <c r="H3151" s="177" t="s">
        <v>7268</v>
      </c>
      <c r="I3151" s="177" t="s">
        <v>6875</v>
      </c>
      <c r="J3151" s="177" t="s">
        <v>6875</v>
      </c>
      <c r="K3151" s="177" t="s">
        <v>6875</v>
      </c>
      <c r="L3151" s="177" t="s">
        <v>6917</v>
      </c>
    </row>
    <row r="3152" spans="1:12" ht="33.75" x14ac:dyDescent="0.25">
      <c r="A3152" s="176" t="s">
        <v>21112</v>
      </c>
      <c r="B3152" s="176" t="s">
        <v>21109</v>
      </c>
      <c r="C3152" s="176" t="s">
        <v>21110</v>
      </c>
      <c r="D3152" s="176" t="s">
        <v>21111</v>
      </c>
      <c r="E3152" s="176" t="s">
        <v>9444</v>
      </c>
      <c r="F3152" s="176" t="s">
        <v>9445</v>
      </c>
      <c r="G3152" s="176" t="s">
        <v>7035</v>
      </c>
      <c r="H3152" s="176" t="s">
        <v>9445</v>
      </c>
      <c r="I3152" s="176" t="s">
        <v>6875</v>
      </c>
      <c r="J3152" s="176" t="s">
        <v>6875</v>
      </c>
      <c r="K3152" s="176" t="s">
        <v>6875</v>
      </c>
      <c r="L3152" s="176" t="s">
        <v>6917</v>
      </c>
    </row>
    <row r="3153" spans="1:12" ht="33.75" x14ac:dyDescent="0.25">
      <c r="A3153" s="177" t="s">
        <v>21116</v>
      </c>
      <c r="B3153" s="177" t="s">
        <v>21113</v>
      </c>
      <c r="C3153" s="177" t="s">
        <v>21114</v>
      </c>
      <c r="D3153" s="177" t="s">
        <v>21115</v>
      </c>
      <c r="E3153" s="177" t="s">
        <v>7039</v>
      </c>
      <c r="F3153" s="177" t="s">
        <v>7040</v>
      </c>
      <c r="G3153" s="177" t="s">
        <v>7041</v>
      </c>
      <c r="H3153" s="177" t="s">
        <v>7040</v>
      </c>
      <c r="I3153" s="177" t="s">
        <v>6875</v>
      </c>
      <c r="J3153" s="177" t="s">
        <v>6875</v>
      </c>
      <c r="K3153" s="177" t="s">
        <v>6875</v>
      </c>
      <c r="L3153" s="177" t="s">
        <v>6917</v>
      </c>
    </row>
    <row r="3154" spans="1:12" ht="45" x14ac:dyDescent="0.25">
      <c r="A3154" s="176" t="s">
        <v>21120</v>
      </c>
      <c r="B3154" s="176" t="s">
        <v>21117</v>
      </c>
      <c r="C3154" s="176" t="s">
        <v>21118</v>
      </c>
      <c r="D3154" s="176" t="s">
        <v>21119</v>
      </c>
      <c r="E3154" s="176" t="s">
        <v>7457</v>
      </c>
      <c r="F3154" s="176" t="s">
        <v>7458</v>
      </c>
      <c r="G3154" s="176" t="s">
        <v>6994</v>
      </c>
      <c r="H3154" s="176" t="s">
        <v>7458</v>
      </c>
      <c r="I3154" s="176" t="s">
        <v>6875</v>
      </c>
      <c r="J3154" s="176" t="s">
        <v>6875</v>
      </c>
      <c r="K3154" s="176" t="s">
        <v>6875</v>
      </c>
      <c r="L3154" s="176" t="s">
        <v>6917</v>
      </c>
    </row>
    <row r="3155" spans="1:12" ht="56.25" x14ac:dyDescent="0.25">
      <c r="A3155" s="177" t="s">
        <v>21123</v>
      </c>
      <c r="B3155" s="177" t="s">
        <v>21121</v>
      </c>
      <c r="C3155" s="177" t="s">
        <v>21122</v>
      </c>
      <c r="D3155" s="177" t="s">
        <v>1083</v>
      </c>
      <c r="E3155" s="177" t="s">
        <v>7345</v>
      </c>
      <c r="F3155" s="177" t="s">
        <v>7346</v>
      </c>
      <c r="G3155" s="177" t="s">
        <v>6994</v>
      </c>
      <c r="H3155" s="177" t="s">
        <v>7347</v>
      </c>
      <c r="I3155" s="177" t="s">
        <v>6875</v>
      </c>
      <c r="J3155" s="177" t="s">
        <v>7099</v>
      </c>
      <c r="K3155" s="177" t="s">
        <v>6875</v>
      </c>
      <c r="L3155" s="177" t="s">
        <v>6917</v>
      </c>
    </row>
    <row r="3156" spans="1:12" ht="56.25" x14ac:dyDescent="0.25">
      <c r="A3156" s="176" t="s">
        <v>21127</v>
      </c>
      <c r="B3156" s="176" t="s">
        <v>21124</v>
      </c>
      <c r="C3156" s="176" t="s">
        <v>21125</v>
      </c>
      <c r="D3156" s="176" t="s">
        <v>21126</v>
      </c>
      <c r="E3156" s="176" t="s">
        <v>7260</v>
      </c>
      <c r="F3156" s="176" t="s">
        <v>7261</v>
      </c>
      <c r="G3156" s="176" t="s">
        <v>7097</v>
      </c>
      <c r="H3156" s="176" t="s">
        <v>7262</v>
      </c>
      <c r="I3156" s="176" t="s">
        <v>6875</v>
      </c>
      <c r="J3156" s="176" t="s">
        <v>6875</v>
      </c>
      <c r="K3156" s="176" t="s">
        <v>6875</v>
      </c>
      <c r="L3156" s="176" t="s">
        <v>6917</v>
      </c>
    </row>
    <row r="3157" spans="1:12" ht="67.5" x14ac:dyDescent="0.25">
      <c r="A3157" s="177" t="s">
        <v>21131</v>
      </c>
      <c r="B3157" s="177" t="s">
        <v>21128</v>
      </c>
      <c r="C3157" s="177" t="s">
        <v>21129</v>
      </c>
      <c r="D3157" s="177" t="s">
        <v>21130</v>
      </c>
      <c r="E3157" s="177" t="s">
        <v>21132</v>
      </c>
      <c r="F3157" s="177" t="s">
        <v>21133</v>
      </c>
      <c r="G3157" s="177" t="s">
        <v>7035</v>
      </c>
      <c r="H3157" s="177" t="s">
        <v>21133</v>
      </c>
      <c r="I3157" s="177" t="s">
        <v>6875</v>
      </c>
      <c r="J3157" s="177" t="s">
        <v>6875</v>
      </c>
      <c r="K3157" s="177" t="s">
        <v>6875</v>
      </c>
      <c r="L3157" s="177" t="s">
        <v>6917</v>
      </c>
    </row>
    <row r="3158" spans="1:12" ht="67.5" x14ac:dyDescent="0.25">
      <c r="A3158" s="176" t="s">
        <v>21137</v>
      </c>
      <c r="B3158" s="176" t="s">
        <v>21134</v>
      </c>
      <c r="C3158" s="176" t="s">
        <v>21135</v>
      </c>
      <c r="D3158" s="176" t="s">
        <v>21136</v>
      </c>
      <c r="E3158" s="176" t="s">
        <v>7201</v>
      </c>
      <c r="F3158" s="176" t="s">
        <v>7202</v>
      </c>
      <c r="G3158" s="176" t="s">
        <v>6994</v>
      </c>
      <c r="H3158" s="176" t="s">
        <v>7203</v>
      </c>
      <c r="I3158" s="176" t="s">
        <v>6875</v>
      </c>
      <c r="J3158" s="176" t="s">
        <v>6875</v>
      </c>
      <c r="K3158" s="176" t="s">
        <v>6875</v>
      </c>
      <c r="L3158" s="176" t="s">
        <v>6917</v>
      </c>
    </row>
    <row r="3159" spans="1:12" ht="56.25" x14ac:dyDescent="0.25">
      <c r="A3159" s="177" t="s">
        <v>21141</v>
      </c>
      <c r="B3159" s="177" t="s">
        <v>21138</v>
      </c>
      <c r="C3159" s="177" t="s">
        <v>21139</v>
      </c>
      <c r="D3159" s="177" t="s">
        <v>21140</v>
      </c>
      <c r="E3159" s="177" t="s">
        <v>19841</v>
      </c>
      <c r="F3159" s="177" t="s">
        <v>19842</v>
      </c>
      <c r="G3159" s="177" t="s">
        <v>7028</v>
      </c>
      <c r="H3159" s="177" t="s">
        <v>19842</v>
      </c>
      <c r="I3159" s="177" t="s">
        <v>6875</v>
      </c>
      <c r="J3159" s="177" t="s">
        <v>6875</v>
      </c>
      <c r="K3159" s="177" t="s">
        <v>6875</v>
      </c>
      <c r="L3159" s="177" t="s">
        <v>6917</v>
      </c>
    </row>
    <row r="3160" spans="1:12" ht="56.25" x14ac:dyDescent="0.25">
      <c r="A3160" s="176" t="s">
        <v>1083</v>
      </c>
      <c r="B3160" s="176" t="s">
        <v>21142</v>
      </c>
      <c r="C3160" s="176" t="s">
        <v>21143</v>
      </c>
      <c r="D3160" s="176" t="s">
        <v>21144</v>
      </c>
      <c r="E3160" s="176" t="s">
        <v>7033</v>
      </c>
      <c r="F3160" s="176" t="s">
        <v>7034</v>
      </c>
      <c r="G3160" s="176" t="s">
        <v>7035</v>
      </c>
      <c r="H3160" s="176" t="s">
        <v>7034</v>
      </c>
      <c r="I3160" s="176" t="s">
        <v>6875</v>
      </c>
      <c r="J3160" s="176" t="s">
        <v>6875</v>
      </c>
      <c r="K3160" s="176" t="s">
        <v>6875</v>
      </c>
      <c r="L3160" s="176" t="s">
        <v>6917</v>
      </c>
    </row>
    <row r="3161" spans="1:12" ht="45" x14ac:dyDescent="0.25">
      <c r="A3161" s="177" t="s">
        <v>21148</v>
      </c>
      <c r="B3161" s="177" t="s">
        <v>21145</v>
      </c>
      <c r="C3161" s="177" t="s">
        <v>21146</v>
      </c>
      <c r="D3161" s="177" t="s">
        <v>21147</v>
      </c>
      <c r="E3161" s="177" t="s">
        <v>8921</v>
      </c>
      <c r="F3161" s="177" t="s">
        <v>8922</v>
      </c>
      <c r="G3161" s="177" t="s">
        <v>7041</v>
      </c>
      <c r="H3161" s="177" t="s">
        <v>8922</v>
      </c>
      <c r="I3161" s="177" t="s">
        <v>6875</v>
      </c>
      <c r="J3161" s="177" t="s">
        <v>6875</v>
      </c>
      <c r="K3161" s="177" t="s">
        <v>6875</v>
      </c>
      <c r="L3161" s="177" t="s">
        <v>6917</v>
      </c>
    </row>
    <row r="3162" spans="1:12" ht="33.75" x14ac:dyDescent="0.25">
      <c r="A3162" s="176" t="s">
        <v>21152</v>
      </c>
      <c r="B3162" s="176" t="s">
        <v>21149</v>
      </c>
      <c r="C3162" s="176" t="s">
        <v>21150</v>
      </c>
      <c r="D3162" s="176" t="s">
        <v>21151</v>
      </c>
      <c r="E3162" s="176" t="s">
        <v>7265</v>
      </c>
      <c r="F3162" s="176" t="s">
        <v>7266</v>
      </c>
      <c r="G3162" s="176" t="s">
        <v>7267</v>
      </c>
      <c r="H3162" s="176" t="s">
        <v>7268</v>
      </c>
      <c r="I3162" s="176" t="s">
        <v>6875</v>
      </c>
      <c r="J3162" s="176" t="s">
        <v>6875</v>
      </c>
      <c r="K3162" s="176" t="s">
        <v>6875</v>
      </c>
      <c r="L3162" s="176" t="s">
        <v>6917</v>
      </c>
    </row>
    <row r="3163" spans="1:12" ht="112.5" x14ac:dyDescent="0.25">
      <c r="A3163" s="177" t="s">
        <v>1083</v>
      </c>
      <c r="B3163" s="177" t="s">
        <v>21153</v>
      </c>
      <c r="C3163" s="177" t="s">
        <v>21154</v>
      </c>
      <c r="D3163" s="177" t="s">
        <v>21155</v>
      </c>
      <c r="E3163" s="177" t="s">
        <v>7403</v>
      </c>
      <c r="F3163" s="177" t="s">
        <v>11360</v>
      </c>
      <c r="G3163" s="177" t="s">
        <v>7028</v>
      </c>
      <c r="H3163" s="177" t="s">
        <v>11360</v>
      </c>
      <c r="I3163" s="177" t="s">
        <v>6875</v>
      </c>
      <c r="J3163" s="177" t="s">
        <v>6875</v>
      </c>
      <c r="K3163" s="177" t="s">
        <v>6875</v>
      </c>
      <c r="L3163" s="177" t="s">
        <v>6917</v>
      </c>
    </row>
    <row r="3164" spans="1:12" ht="45" x14ac:dyDescent="0.25">
      <c r="A3164" s="176" t="s">
        <v>21159</v>
      </c>
      <c r="B3164" s="176" t="s">
        <v>21156</v>
      </c>
      <c r="C3164" s="176" t="s">
        <v>21157</v>
      </c>
      <c r="D3164" s="176" t="s">
        <v>21158</v>
      </c>
      <c r="E3164" s="176" t="s">
        <v>21160</v>
      </c>
      <c r="F3164" s="176" t="s">
        <v>21161</v>
      </c>
      <c r="G3164" s="176" t="s">
        <v>7056</v>
      </c>
      <c r="H3164" s="176" t="s">
        <v>21161</v>
      </c>
      <c r="I3164" s="176" t="s">
        <v>6875</v>
      </c>
      <c r="J3164" s="176" t="s">
        <v>6875</v>
      </c>
      <c r="K3164" s="176" t="s">
        <v>6875</v>
      </c>
      <c r="L3164" s="176" t="s">
        <v>6917</v>
      </c>
    </row>
    <row r="3165" spans="1:12" ht="56.25" x14ac:dyDescent="0.25">
      <c r="A3165" s="177" t="s">
        <v>21164</v>
      </c>
      <c r="B3165" s="177" t="s">
        <v>21162</v>
      </c>
      <c r="C3165" s="177" t="s">
        <v>21163</v>
      </c>
      <c r="D3165" s="177" t="s">
        <v>6875</v>
      </c>
      <c r="E3165" s="177" t="s">
        <v>21165</v>
      </c>
      <c r="F3165" s="177" t="s">
        <v>21166</v>
      </c>
      <c r="G3165" s="177" t="s">
        <v>7097</v>
      </c>
      <c r="H3165" s="177" t="s">
        <v>21167</v>
      </c>
      <c r="I3165" s="177" t="s">
        <v>6875</v>
      </c>
      <c r="J3165" s="177" t="s">
        <v>17124</v>
      </c>
      <c r="K3165" s="177" t="s">
        <v>6875</v>
      </c>
      <c r="L3165" s="177" t="s">
        <v>10650</v>
      </c>
    </row>
    <row r="3166" spans="1:12" ht="78.75" x14ac:dyDescent="0.25">
      <c r="A3166" s="176" t="s">
        <v>21170</v>
      </c>
      <c r="B3166" s="176" t="s">
        <v>21168</v>
      </c>
      <c r="C3166" s="176" t="s">
        <v>21169</v>
      </c>
      <c r="D3166" s="176" t="s">
        <v>6875</v>
      </c>
      <c r="E3166" s="176" t="s">
        <v>7589</v>
      </c>
      <c r="F3166" s="176" t="s">
        <v>7590</v>
      </c>
      <c r="G3166" s="176" t="s">
        <v>7591</v>
      </c>
      <c r="H3166" s="176" t="s">
        <v>7590</v>
      </c>
      <c r="I3166" s="176" t="s">
        <v>6875</v>
      </c>
      <c r="J3166" s="176" t="s">
        <v>6875</v>
      </c>
      <c r="K3166" s="176" t="s">
        <v>6875</v>
      </c>
      <c r="L3166" s="176" t="s">
        <v>10650</v>
      </c>
    </row>
    <row r="3167" spans="1:12" ht="45" x14ac:dyDescent="0.25">
      <c r="A3167" s="177" t="s">
        <v>21174</v>
      </c>
      <c r="B3167" s="177" t="s">
        <v>21171</v>
      </c>
      <c r="C3167" s="177" t="s">
        <v>21172</v>
      </c>
      <c r="D3167" s="177" t="s">
        <v>21173</v>
      </c>
      <c r="E3167" s="177" t="s">
        <v>21175</v>
      </c>
      <c r="F3167" s="177" t="s">
        <v>21176</v>
      </c>
      <c r="G3167" s="177" t="s">
        <v>17131</v>
      </c>
      <c r="H3167" s="177" t="s">
        <v>21177</v>
      </c>
      <c r="I3167" s="177" t="s">
        <v>6875</v>
      </c>
      <c r="J3167" s="177" t="s">
        <v>6875</v>
      </c>
      <c r="K3167" s="177" t="s">
        <v>6875</v>
      </c>
      <c r="L3167" s="177" t="s">
        <v>9728</v>
      </c>
    </row>
    <row r="3168" spans="1:12" ht="56.25" x14ac:dyDescent="0.25">
      <c r="A3168" s="176" t="s">
        <v>21181</v>
      </c>
      <c r="B3168" s="176" t="s">
        <v>21178</v>
      </c>
      <c r="C3168" s="176" t="s">
        <v>21179</v>
      </c>
      <c r="D3168" s="176" t="s">
        <v>21180</v>
      </c>
      <c r="E3168" s="176" t="s">
        <v>7322</v>
      </c>
      <c r="F3168" s="176" t="s">
        <v>7323</v>
      </c>
      <c r="G3168" s="176" t="s">
        <v>7324</v>
      </c>
      <c r="H3168" s="176" t="s">
        <v>7325</v>
      </c>
      <c r="I3168" s="176" t="s">
        <v>6875</v>
      </c>
      <c r="J3168" s="176" t="s">
        <v>13379</v>
      </c>
      <c r="K3168" s="176" t="s">
        <v>6875</v>
      </c>
      <c r="L3168" s="176" t="s">
        <v>9728</v>
      </c>
    </row>
    <row r="3169" spans="1:12" ht="45" x14ac:dyDescent="0.25">
      <c r="A3169" s="177" t="s">
        <v>2141</v>
      </c>
      <c r="B3169" s="177" t="s">
        <v>21182</v>
      </c>
      <c r="C3169" s="177" t="s">
        <v>21183</v>
      </c>
      <c r="D3169" s="177" t="s">
        <v>2945</v>
      </c>
      <c r="E3169" s="177" t="s">
        <v>21184</v>
      </c>
      <c r="F3169" s="177" t="s">
        <v>21185</v>
      </c>
      <c r="G3169" s="177" t="s">
        <v>7111</v>
      </c>
      <c r="H3169" s="177" t="s">
        <v>21185</v>
      </c>
      <c r="I3169" s="177" t="s">
        <v>6875</v>
      </c>
      <c r="J3169" s="177" t="s">
        <v>6875</v>
      </c>
      <c r="K3169" s="177" t="s">
        <v>6875</v>
      </c>
      <c r="L3169" s="177" t="s">
        <v>857</v>
      </c>
    </row>
    <row r="3170" spans="1:12" ht="56.25" x14ac:dyDescent="0.25">
      <c r="A3170" s="176" t="s">
        <v>6875</v>
      </c>
      <c r="B3170" s="176" t="s">
        <v>21186</v>
      </c>
      <c r="C3170" s="176" t="s">
        <v>21187</v>
      </c>
      <c r="D3170" s="176" t="s">
        <v>6875</v>
      </c>
      <c r="E3170" s="176" t="s">
        <v>8520</v>
      </c>
      <c r="F3170" s="176" t="s">
        <v>8521</v>
      </c>
      <c r="G3170" s="176" t="s">
        <v>7111</v>
      </c>
      <c r="H3170" s="176" t="s">
        <v>8522</v>
      </c>
      <c r="I3170" s="176" t="s">
        <v>6875</v>
      </c>
      <c r="J3170" s="176" t="s">
        <v>6875</v>
      </c>
      <c r="K3170" s="176" t="s">
        <v>6931</v>
      </c>
      <c r="L3170" s="176" t="s">
        <v>857</v>
      </c>
    </row>
    <row r="3171" spans="1:12" ht="56.25" x14ac:dyDescent="0.25">
      <c r="A3171" s="177" t="s">
        <v>4716</v>
      </c>
      <c r="B3171" s="177" t="s">
        <v>21188</v>
      </c>
      <c r="C3171" s="177" t="s">
        <v>21189</v>
      </c>
      <c r="D3171" s="177" t="s">
        <v>4718</v>
      </c>
      <c r="E3171" s="177" t="s">
        <v>7418</v>
      </c>
      <c r="F3171" s="177" t="s">
        <v>7419</v>
      </c>
      <c r="G3171" s="177" t="s">
        <v>7111</v>
      </c>
      <c r="H3171" s="177" t="s">
        <v>7420</v>
      </c>
      <c r="I3171" s="177" t="s">
        <v>6875</v>
      </c>
      <c r="J3171" s="177" t="s">
        <v>6875</v>
      </c>
      <c r="K3171" s="177" t="s">
        <v>6875</v>
      </c>
      <c r="L3171" s="177" t="s">
        <v>857</v>
      </c>
    </row>
    <row r="3172" spans="1:12" ht="56.25" x14ac:dyDescent="0.25">
      <c r="A3172" s="176" t="s">
        <v>6875</v>
      </c>
      <c r="B3172" s="176" t="s">
        <v>21190</v>
      </c>
      <c r="C3172" s="176" t="s">
        <v>21191</v>
      </c>
      <c r="D3172" s="176" t="s">
        <v>6875</v>
      </c>
      <c r="E3172" s="176" t="s">
        <v>7234</v>
      </c>
      <c r="F3172" s="176" t="s">
        <v>7235</v>
      </c>
      <c r="G3172" s="176" t="s">
        <v>7111</v>
      </c>
      <c r="H3172" s="176" t="s">
        <v>7236</v>
      </c>
      <c r="I3172" s="176" t="s">
        <v>6875</v>
      </c>
      <c r="J3172" s="176" t="s">
        <v>6875</v>
      </c>
      <c r="K3172" s="176" t="s">
        <v>6931</v>
      </c>
      <c r="L3172" s="176" t="s">
        <v>857</v>
      </c>
    </row>
    <row r="3173" spans="1:12" ht="33.75" x14ac:dyDescent="0.25">
      <c r="A3173" s="177" t="s">
        <v>21195</v>
      </c>
      <c r="B3173" s="177" t="s">
        <v>21192</v>
      </c>
      <c r="C3173" s="177" t="s">
        <v>21193</v>
      </c>
      <c r="D3173" s="177" t="s">
        <v>21194</v>
      </c>
      <c r="E3173" s="177" t="s">
        <v>21196</v>
      </c>
      <c r="F3173" s="177" t="s">
        <v>21197</v>
      </c>
      <c r="G3173" s="177" t="s">
        <v>6923</v>
      </c>
      <c r="H3173" s="177" t="s">
        <v>21197</v>
      </c>
      <c r="I3173" s="177" t="s">
        <v>6875</v>
      </c>
      <c r="J3173" s="177" t="s">
        <v>6875</v>
      </c>
      <c r="K3173" s="177" t="s">
        <v>6875</v>
      </c>
      <c r="L3173" s="177" t="s">
        <v>6884</v>
      </c>
    </row>
    <row r="3174" spans="1:12" ht="45" x14ac:dyDescent="0.25">
      <c r="A3174" s="176" t="s">
        <v>21201</v>
      </c>
      <c r="B3174" s="176" t="s">
        <v>21198</v>
      </c>
      <c r="C3174" s="176" t="s">
        <v>21199</v>
      </c>
      <c r="D3174" s="176" t="s">
        <v>21200</v>
      </c>
      <c r="E3174" s="176" t="s">
        <v>21202</v>
      </c>
      <c r="F3174" s="176" t="s">
        <v>21203</v>
      </c>
      <c r="G3174" s="176" t="s">
        <v>7130</v>
      </c>
      <c r="H3174" s="176" t="s">
        <v>21203</v>
      </c>
      <c r="I3174" s="176" t="s">
        <v>6875</v>
      </c>
      <c r="J3174" s="176" t="s">
        <v>6875</v>
      </c>
      <c r="K3174" s="176" t="s">
        <v>6875</v>
      </c>
      <c r="L3174" s="176" t="s">
        <v>857</v>
      </c>
    </row>
    <row r="3175" spans="1:12" ht="180" x14ac:dyDescent="0.25">
      <c r="A3175" s="177" t="s">
        <v>21207</v>
      </c>
      <c r="B3175" s="177" t="s">
        <v>21204</v>
      </c>
      <c r="C3175" s="177" t="s">
        <v>21205</v>
      </c>
      <c r="D3175" s="177" t="s">
        <v>21206</v>
      </c>
      <c r="E3175" s="177" t="s">
        <v>21202</v>
      </c>
      <c r="F3175" s="177" t="s">
        <v>21203</v>
      </c>
      <c r="G3175" s="177" t="s">
        <v>7130</v>
      </c>
      <c r="H3175" s="177" t="s">
        <v>21203</v>
      </c>
      <c r="I3175" s="177" t="s">
        <v>6875</v>
      </c>
      <c r="J3175" s="177" t="s">
        <v>6875</v>
      </c>
      <c r="K3175" s="177" t="s">
        <v>6931</v>
      </c>
      <c r="L3175" s="177" t="s">
        <v>857</v>
      </c>
    </row>
    <row r="3176" spans="1:12" ht="33.75" x14ac:dyDescent="0.25">
      <c r="A3176" s="176" t="s">
        <v>21211</v>
      </c>
      <c r="B3176" s="176" t="s">
        <v>21208</v>
      </c>
      <c r="C3176" s="176" t="s">
        <v>21209</v>
      </c>
      <c r="D3176" s="176" t="s">
        <v>21210</v>
      </c>
      <c r="E3176" s="176" t="s">
        <v>21212</v>
      </c>
      <c r="F3176" s="176" t="s">
        <v>21213</v>
      </c>
      <c r="G3176" s="176" t="s">
        <v>7130</v>
      </c>
      <c r="H3176" s="176" t="s">
        <v>21213</v>
      </c>
      <c r="I3176" s="176" t="s">
        <v>6875</v>
      </c>
      <c r="J3176" s="176" t="s">
        <v>6875</v>
      </c>
      <c r="K3176" s="176" t="s">
        <v>6875</v>
      </c>
      <c r="L3176" s="176" t="s">
        <v>857</v>
      </c>
    </row>
    <row r="3177" spans="1:12" ht="33.75" x14ac:dyDescent="0.25">
      <c r="A3177" s="177" t="s">
        <v>6875</v>
      </c>
      <c r="B3177" s="177" t="s">
        <v>21214</v>
      </c>
      <c r="C3177" s="177" t="s">
        <v>21215</v>
      </c>
      <c r="D3177" s="177" t="s">
        <v>6875</v>
      </c>
      <c r="E3177" s="177" t="s">
        <v>21212</v>
      </c>
      <c r="F3177" s="177" t="s">
        <v>21213</v>
      </c>
      <c r="G3177" s="177" t="s">
        <v>7130</v>
      </c>
      <c r="H3177" s="177" t="s">
        <v>21213</v>
      </c>
      <c r="I3177" s="177" t="s">
        <v>6875</v>
      </c>
      <c r="J3177" s="177" t="s">
        <v>6875</v>
      </c>
      <c r="K3177" s="177" t="s">
        <v>6931</v>
      </c>
      <c r="L3177" s="177" t="s">
        <v>857</v>
      </c>
    </row>
    <row r="3178" spans="1:12" ht="33.75" x14ac:dyDescent="0.25">
      <c r="A3178" s="176" t="s">
        <v>21219</v>
      </c>
      <c r="B3178" s="176" t="s">
        <v>21216</v>
      </c>
      <c r="C3178" s="176" t="s">
        <v>21217</v>
      </c>
      <c r="D3178" s="176" t="s">
        <v>21218</v>
      </c>
      <c r="E3178" s="176" t="s">
        <v>21212</v>
      </c>
      <c r="F3178" s="176" t="s">
        <v>21213</v>
      </c>
      <c r="G3178" s="176" t="s">
        <v>7130</v>
      </c>
      <c r="H3178" s="176" t="s">
        <v>21213</v>
      </c>
      <c r="I3178" s="176" t="s">
        <v>6875</v>
      </c>
      <c r="J3178" s="176" t="s">
        <v>6875</v>
      </c>
      <c r="K3178" s="176" t="s">
        <v>6875</v>
      </c>
      <c r="L3178" s="176" t="s">
        <v>857</v>
      </c>
    </row>
    <row r="3179" spans="1:12" ht="33.75" x14ac:dyDescent="0.25">
      <c r="A3179" s="177" t="s">
        <v>6875</v>
      </c>
      <c r="B3179" s="177" t="s">
        <v>21220</v>
      </c>
      <c r="C3179" s="177" t="s">
        <v>21221</v>
      </c>
      <c r="D3179" s="177" t="s">
        <v>6875</v>
      </c>
      <c r="E3179" s="177" t="s">
        <v>21212</v>
      </c>
      <c r="F3179" s="177" t="s">
        <v>21213</v>
      </c>
      <c r="G3179" s="177" t="s">
        <v>7130</v>
      </c>
      <c r="H3179" s="177" t="s">
        <v>21213</v>
      </c>
      <c r="I3179" s="177" t="s">
        <v>6875</v>
      </c>
      <c r="J3179" s="177" t="s">
        <v>6875</v>
      </c>
      <c r="K3179" s="177" t="s">
        <v>6931</v>
      </c>
      <c r="L3179" s="177" t="s">
        <v>857</v>
      </c>
    </row>
    <row r="3180" spans="1:12" ht="33.75" x14ac:dyDescent="0.25">
      <c r="A3180" s="176" t="s">
        <v>21225</v>
      </c>
      <c r="B3180" s="176" t="s">
        <v>21222</v>
      </c>
      <c r="C3180" s="176" t="s">
        <v>21223</v>
      </c>
      <c r="D3180" s="176" t="s">
        <v>21224</v>
      </c>
      <c r="E3180" s="176" t="s">
        <v>21212</v>
      </c>
      <c r="F3180" s="176" t="s">
        <v>21213</v>
      </c>
      <c r="G3180" s="176" t="s">
        <v>7130</v>
      </c>
      <c r="H3180" s="176" t="s">
        <v>21213</v>
      </c>
      <c r="I3180" s="176" t="s">
        <v>6875</v>
      </c>
      <c r="J3180" s="176" t="s">
        <v>6875</v>
      </c>
      <c r="K3180" s="176" t="s">
        <v>6875</v>
      </c>
      <c r="L3180" s="176" t="s">
        <v>857</v>
      </c>
    </row>
    <row r="3181" spans="1:12" ht="33.75" x14ac:dyDescent="0.25">
      <c r="A3181" s="177" t="s">
        <v>6875</v>
      </c>
      <c r="B3181" s="177" t="s">
        <v>21226</v>
      </c>
      <c r="C3181" s="177" t="s">
        <v>21227</v>
      </c>
      <c r="D3181" s="177" t="s">
        <v>6875</v>
      </c>
      <c r="E3181" s="177" t="s">
        <v>21212</v>
      </c>
      <c r="F3181" s="177" t="s">
        <v>21213</v>
      </c>
      <c r="G3181" s="177" t="s">
        <v>7130</v>
      </c>
      <c r="H3181" s="177" t="s">
        <v>21213</v>
      </c>
      <c r="I3181" s="177" t="s">
        <v>6875</v>
      </c>
      <c r="J3181" s="177" t="s">
        <v>6875</v>
      </c>
      <c r="K3181" s="177" t="s">
        <v>6931</v>
      </c>
      <c r="L3181" s="177" t="s">
        <v>857</v>
      </c>
    </row>
    <row r="3182" spans="1:12" ht="45" x14ac:dyDescent="0.25">
      <c r="A3182" s="176" t="s">
        <v>21231</v>
      </c>
      <c r="B3182" s="176" t="s">
        <v>21228</v>
      </c>
      <c r="C3182" s="176" t="s">
        <v>21229</v>
      </c>
      <c r="D3182" s="176" t="s">
        <v>21230</v>
      </c>
      <c r="E3182" s="176" t="s">
        <v>8330</v>
      </c>
      <c r="F3182" s="176" t="s">
        <v>8331</v>
      </c>
      <c r="G3182" s="176" t="s">
        <v>7130</v>
      </c>
      <c r="H3182" s="176" t="s">
        <v>8332</v>
      </c>
      <c r="I3182" s="176" t="s">
        <v>6875</v>
      </c>
      <c r="J3182" s="176" t="s">
        <v>6875</v>
      </c>
      <c r="K3182" s="176" t="s">
        <v>6875</v>
      </c>
      <c r="L3182" s="176" t="s">
        <v>857</v>
      </c>
    </row>
    <row r="3183" spans="1:12" ht="45" x14ac:dyDescent="0.25">
      <c r="A3183" s="177" t="s">
        <v>6875</v>
      </c>
      <c r="B3183" s="177" t="s">
        <v>21232</v>
      </c>
      <c r="C3183" s="177" t="s">
        <v>21233</v>
      </c>
      <c r="D3183" s="177" t="s">
        <v>6875</v>
      </c>
      <c r="E3183" s="177" t="s">
        <v>8330</v>
      </c>
      <c r="F3183" s="177" t="s">
        <v>8331</v>
      </c>
      <c r="G3183" s="177" t="s">
        <v>7130</v>
      </c>
      <c r="H3183" s="177" t="s">
        <v>8332</v>
      </c>
      <c r="I3183" s="177" t="s">
        <v>6875</v>
      </c>
      <c r="J3183" s="177" t="s">
        <v>6875</v>
      </c>
      <c r="K3183" s="177" t="s">
        <v>6931</v>
      </c>
      <c r="L3183" s="177" t="s">
        <v>857</v>
      </c>
    </row>
    <row r="3184" spans="1:12" ht="33.75" x14ac:dyDescent="0.25">
      <c r="A3184" s="176" t="s">
        <v>21237</v>
      </c>
      <c r="B3184" s="176" t="s">
        <v>21234</v>
      </c>
      <c r="C3184" s="176" t="s">
        <v>21235</v>
      </c>
      <c r="D3184" s="176" t="s">
        <v>21236</v>
      </c>
      <c r="E3184" s="176" t="s">
        <v>21212</v>
      </c>
      <c r="F3184" s="176" t="s">
        <v>21213</v>
      </c>
      <c r="G3184" s="176" t="s">
        <v>7130</v>
      </c>
      <c r="H3184" s="176" t="s">
        <v>21213</v>
      </c>
      <c r="I3184" s="176" t="s">
        <v>6875</v>
      </c>
      <c r="J3184" s="176" t="s">
        <v>6875</v>
      </c>
      <c r="K3184" s="176" t="s">
        <v>6875</v>
      </c>
      <c r="L3184" s="176" t="s">
        <v>857</v>
      </c>
    </row>
    <row r="3185" spans="1:12" ht="33.75" x14ac:dyDescent="0.25">
      <c r="A3185" s="177" t="s">
        <v>6875</v>
      </c>
      <c r="B3185" s="177" t="s">
        <v>21238</v>
      </c>
      <c r="C3185" s="177" t="s">
        <v>21239</v>
      </c>
      <c r="D3185" s="177" t="s">
        <v>6875</v>
      </c>
      <c r="E3185" s="177" t="s">
        <v>21212</v>
      </c>
      <c r="F3185" s="177" t="s">
        <v>21213</v>
      </c>
      <c r="G3185" s="177" t="s">
        <v>7130</v>
      </c>
      <c r="H3185" s="177" t="s">
        <v>21213</v>
      </c>
      <c r="I3185" s="177" t="s">
        <v>6875</v>
      </c>
      <c r="J3185" s="177" t="s">
        <v>6875</v>
      </c>
      <c r="K3185" s="177" t="s">
        <v>6931</v>
      </c>
      <c r="L3185" s="177" t="s">
        <v>857</v>
      </c>
    </row>
    <row r="3186" spans="1:12" ht="22.5" x14ac:dyDescent="0.25">
      <c r="A3186" s="176" t="s">
        <v>21243</v>
      </c>
      <c r="B3186" s="176" t="s">
        <v>21240</v>
      </c>
      <c r="C3186" s="176" t="s">
        <v>21241</v>
      </c>
      <c r="D3186" s="176" t="s">
        <v>21242</v>
      </c>
      <c r="E3186" s="176" t="s">
        <v>7249</v>
      </c>
      <c r="F3186" s="176" t="s">
        <v>7250</v>
      </c>
      <c r="G3186" s="176" t="s">
        <v>7028</v>
      </c>
      <c r="H3186" s="176" t="s">
        <v>7250</v>
      </c>
      <c r="I3186" s="176" t="s">
        <v>6875</v>
      </c>
      <c r="J3186" s="176" t="s">
        <v>6875</v>
      </c>
      <c r="K3186" s="176" t="s">
        <v>6875</v>
      </c>
      <c r="L3186" s="176" t="s">
        <v>857</v>
      </c>
    </row>
    <row r="3187" spans="1:12" ht="22.5" x14ac:dyDescent="0.25">
      <c r="A3187" s="177" t="s">
        <v>6875</v>
      </c>
      <c r="B3187" s="177" t="s">
        <v>21244</v>
      </c>
      <c r="C3187" s="177" t="s">
        <v>21245</v>
      </c>
      <c r="D3187" s="177" t="s">
        <v>6875</v>
      </c>
      <c r="E3187" s="177" t="s">
        <v>7249</v>
      </c>
      <c r="F3187" s="177" t="s">
        <v>7250</v>
      </c>
      <c r="G3187" s="177" t="s">
        <v>7028</v>
      </c>
      <c r="H3187" s="177" t="s">
        <v>7250</v>
      </c>
      <c r="I3187" s="177" t="s">
        <v>6875</v>
      </c>
      <c r="J3187" s="177" t="s">
        <v>6875</v>
      </c>
      <c r="K3187" s="177" t="s">
        <v>6931</v>
      </c>
      <c r="L3187" s="177" t="s">
        <v>857</v>
      </c>
    </row>
    <row r="3188" spans="1:12" ht="33.75" x14ac:dyDescent="0.25">
      <c r="A3188" s="176" t="s">
        <v>21249</v>
      </c>
      <c r="B3188" s="176" t="s">
        <v>21246</v>
      </c>
      <c r="C3188" s="176" t="s">
        <v>21247</v>
      </c>
      <c r="D3188" s="176" t="s">
        <v>21248</v>
      </c>
      <c r="E3188" s="176" t="s">
        <v>21212</v>
      </c>
      <c r="F3188" s="176" t="s">
        <v>21213</v>
      </c>
      <c r="G3188" s="176" t="s">
        <v>7130</v>
      </c>
      <c r="H3188" s="176" t="s">
        <v>21213</v>
      </c>
      <c r="I3188" s="176" t="s">
        <v>6875</v>
      </c>
      <c r="J3188" s="176" t="s">
        <v>6875</v>
      </c>
      <c r="K3188" s="176" t="s">
        <v>6875</v>
      </c>
      <c r="L3188" s="176" t="s">
        <v>857</v>
      </c>
    </row>
    <row r="3189" spans="1:12" ht="33.75" x14ac:dyDescent="0.25">
      <c r="A3189" s="177" t="s">
        <v>6875</v>
      </c>
      <c r="B3189" s="177" t="s">
        <v>21250</v>
      </c>
      <c r="C3189" s="177" t="s">
        <v>21251</v>
      </c>
      <c r="D3189" s="177" t="s">
        <v>6875</v>
      </c>
      <c r="E3189" s="177" t="s">
        <v>21212</v>
      </c>
      <c r="F3189" s="177" t="s">
        <v>21213</v>
      </c>
      <c r="G3189" s="177" t="s">
        <v>7130</v>
      </c>
      <c r="H3189" s="177" t="s">
        <v>21213</v>
      </c>
      <c r="I3189" s="177" t="s">
        <v>6875</v>
      </c>
      <c r="J3189" s="177" t="s">
        <v>6875</v>
      </c>
      <c r="K3189" s="177" t="s">
        <v>6931</v>
      </c>
      <c r="L3189" s="177" t="s">
        <v>857</v>
      </c>
    </row>
    <row r="3190" spans="1:12" ht="45" x14ac:dyDescent="0.25">
      <c r="A3190" s="176" t="s">
        <v>21255</v>
      </c>
      <c r="B3190" s="176" t="s">
        <v>21252</v>
      </c>
      <c r="C3190" s="176" t="s">
        <v>21253</v>
      </c>
      <c r="D3190" s="176" t="s">
        <v>21254</v>
      </c>
      <c r="E3190" s="176" t="s">
        <v>21256</v>
      </c>
      <c r="F3190" s="176" t="s">
        <v>21257</v>
      </c>
      <c r="G3190" s="176" t="s">
        <v>6923</v>
      </c>
      <c r="H3190" s="176" t="s">
        <v>21257</v>
      </c>
      <c r="I3190" s="176" t="s">
        <v>6875</v>
      </c>
      <c r="J3190" s="176" t="s">
        <v>6875</v>
      </c>
      <c r="K3190" s="176" t="s">
        <v>6875</v>
      </c>
      <c r="L3190" s="176" t="s">
        <v>857</v>
      </c>
    </row>
    <row r="3191" spans="1:12" ht="22.5" x14ac:dyDescent="0.25">
      <c r="A3191" s="177" t="s">
        <v>21261</v>
      </c>
      <c r="B3191" s="177" t="s">
        <v>21258</v>
      </c>
      <c r="C3191" s="177" t="s">
        <v>21259</v>
      </c>
      <c r="D3191" s="177" t="s">
        <v>21260</v>
      </c>
      <c r="E3191" s="177" t="s">
        <v>7249</v>
      </c>
      <c r="F3191" s="177" t="s">
        <v>7250</v>
      </c>
      <c r="G3191" s="177" t="s">
        <v>7028</v>
      </c>
      <c r="H3191" s="177" t="s">
        <v>7250</v>
      </c>
      <c r="I3191" s="177" t="s">
        <v>6875</v>
      </c>
      <c r="J3191" s="177" t="s">
        <v>6875</v>
      </c>
      <c r="K3191" s="177" t="s">
        <v>6875</v>
      </c>
      <c r="L3191" s="177" t="s">
        <v>857</v>
      </c>
    </row>
    <row r="3192" spans="1:12" ht="22.5" x14ac:dyDescent="0.25">
      <c r="A3192" s="176" t="s">
        <v>6875</v>
      </c>
      <c r="B3192" s="176" t="s">
        <v>21262</v>
      </c>
      <c r="C3192" s="176" t="s">
        <v>21263</v>
      </c>
      <c r="D3192" s="176" t="s">
        <v>6875</v>
      </c>
      <c r="E3192" s="176" t="s">
        <v>7249</v>
      </c>
      <c r="F3192" s="176" t="s">
        <v>7250</v>
      </c>
      <c r="G3192" s="176" t="s">
        <v>7028</v>
      </c>
      <c r="H3192" s="176" t="s">
        <v>7250</v>
      </c>
      <c r="I3192" s="176" t="s">
        <v>6875</v>
      </c>
      <c r="J3192" s="176" t="s">
        <v>6875</v>
      </c>
      <c r="K3192" s="176" t="s">
        <v>6931</v>
      </c>
      <c r="L3192" s="176" t="s">
        <v>857</v>
      </c>
    </row>
    <row r="3193" spans="1:12" ht="45" x14ac:dyDescent="0.25">
      <c r="A3193" s="177" t="s">
        <v>21267</v>
      </c>
      <c r="B3193" s="177" t="s">
        <v>21264</v>
      </c>
      <c r="C3193" s="177" t="s">
        <v>21265</v>
      </c>
      <c r="D3193" s="177" t="s">
        <v>21266</v>
      </c>
      <c r="E3193" s="177" t="s">
        <v>21256</v>
      </c>
      <c r="F3193" s="177" t="s">
        <v>21257</v>
      </c>
      <c r="G3193" s="177" t="s">
        <v>6923</v>
      </c>
      <c r="H3193" s="177" t="s">
        <v>21257</v>
      </c>
      <c r="I3193" s="177" t="s">
        <v>6875</v>
      </c>
      <c r="J3193" s="177" t="s">
        <v>6875</v>
      </c>
      <c r="K3193" s="177" t="s">
        <v>6875</v>
      </c>
      <c r="L3193" s="177" t="s">
        <v>857</v>
      </c>
    </row>
    <row r="3194" spans="1:12" ht="45" x14ac:dyDescent="0.25">
      <c r="A3194" s="176" t="s">
        <v>21271</v>
      </c>
      <c r="B3194" s="176" t="s">
        <v>21268</v>
      </c>
      <c r="C3194" s="176" t="s">
        <v>21269</v>
      </c>
      <c r="D3194" s="176" t="s">
        <v>21270</v>
      </c>
      <c r="E3194" s="176" t="s">
        <v>21256</v>
      </c>
      <c r="F3194" s="176" t="s">
        <v>21257</v>
      </c>
      <c r="G3194" s="176" t="s">
        <v>6923</v>
      </c>
      <c r="H3194" s="176" t="s">
        <v>21257</v>
      </c>
      <c r="I3194" s="176" t="s">
        <v>6875</v>
      </c>
      <c r="J3194" s="176" t="s">
        <v>6875</v>
      </c>
      <c r="K3194" s="176" t="s">
        <v>6875</v>
      </c>
      <c r="L3194" s="176" t="s">
        <v>857</v>
      </c>
    </row>
    <row r="3195" spans="1:12" ht="78.75" x14ac:dyDescent="0.25">
      <c r="A3195" s="177" t="s">
        <v>4554</v>
      </c>
      <c r="B3195" s="177" t="s">
        <v>21272</v>
      </c>
      <c r="C3195" s="177" t="s">
        <v>21273</v>
      </c>
      <c r="D3195" s="177" t="s">
        <v>4556</v>
      </c>
      <c r="E3195" s="177" t="s">
        <v>8146</v>
      </c>
      <c r="F3195" s="177" t="s">
        <v>8147</v>
      </c>
      <c r="G3195" s="177" t="s">
        <v>7130</v>
      </c>
      <c r="H3195" s="177" t="s">
        <v>8147</v>
      </c>
      <c r="I3195" s="177" t="s">
        <v>6875</v>
      </c>
      <c r="J3195" s="177" t="s">
        <v>6875</v>
      </c>
      <c r="K3195" s="177" t="s">
        <v>6875</v>
      </c>
      <c r="L3195" s="177" t="s">
        <v>857</v>
      </c>
    </row>
    <row r="3196" spans="1:12" ht="56.25" x14ac:dyDescent="0.25">
      <c r="A3196" s="176" t="s">
        <v>6875</v>
      </c>
      <c r="B3196" s="176" t="s">
        <v>21274</v>
      </c>
      <c r="C3196" s="176" t="s">
        <v>21275</v>
      </c>
      <c r="D3196" s="176" t="s">
        <v>21276</v>
      </c>
      <c r="E3196" s="176" t="s">
        <v>7463</v>
      </c>
      <c r="F3196" s="176" t="s">
        <v>7464</v>
      </c>
      <c r="G3196" s="176" t="s">
        <v>7465</v>
      </c>
      <c r="H3196" s="176" t="s">
        <v>7464</v>
      </c>
      <c r="I3196" s="176" t="s">
        <v>6875</v>
      </c>
      <c r="J3196" s="176" t="s">
        <v>6875</v>
      </c>
      <c r="K3196" s="176" t="s">
        <v>6875</v>
      </c>
      <c r="L3196" s="176" t="s">
        <v>857</v>
      </c>
    </row>
    <row r="3197" spans="1:12" ht="135" x14ac:dyDescent="0.25">
      <c r="A3197" s="177" t="s">
        <v>21280</v>
      </c>
      <c r="B3197" s="177" t="s">
        <v>21277</v>
      </c>
      <c r="C3197" s="177" t="s">
        <v>21278</v>
      </c>
      <c r="D3197" s="177" t="s">
        <v>21279</v>
      </c>
      <c r="E3197" s="177" t="s">
        <v>7249</v>
      </c>
      <c r="F3197" s="177" t="s">
        <v>7250</v>
      </c>
      <c r="G3197" s="177" t="s">
        <v>7028</v>
      </c>
      <c r="H3197" s="177" t="s">
        <v>7250</v>
      </c>
      <c r="I3197" s="177" t="s">
        <v>6875</v>
      </c>
      <c r="J3197" s="177" t="s">
        <v>6875</v>
      </c>
      <c r="K3197" s="177" t="s">
        <v>6875</v>
      </c>
      <c r="L3197" s="177" t="s">
        <v>857</v>
      </c>
    </row>
    <row r="3198" spans="1:12" ht="123.75" x14ac:dyDescent="0.25">
      <c r="A3198" s="176" t="s">
        <v>2225</v>
      </c>
      <c r="B3198" s="176" t="s">
        <v>21281</v>
      </c>
      <c r="C3198" s="176" t="s">
        <v>21282</v>
      </c>
      <c r="D3198" s="176" t="s">
        <v>21283</v>
      </c>
      <c r="E3198" s="176" t="s">
        <v>21284</v>
      </c>
      <c r="F3198" s="176" t="s">
        <v>21285</v>
      </c>
      <c r="G3198" s="176" t="s">
        <v>21286</v>
      </c>
      <c r="H3198" s="176" t="s">
        <v>21287</v>
      </c>
      <c r="I3198" s="176" t="s">
        <v>6875</v>
      </c>
      <c r="J3198" s="176" t="s">
        <v>6875</v>
      </c>
      <c r="K3198" s="176" t="s">
        <v>6875</v>
      </c>
      <c r="L3198" s="176" t="s">
        <v>6884</v>
      </c>
    </row>
    <row r="3199" spans="1:12" ht="78.75" x14ac:dyDescent="0.25">
      <c r="A3199" s="177" t="s">
        <v>21291</v>
      </c>
      <c r="B3199" s="177" t="s">
        <v>21288</v>
      </c>
      <c r="C3199" s="177" t="s">
        <v>21289</v>
      </c>
      <c r="D3199" s="177" t="s">
        <v>21290</v>
      </c>
      <c r="E3199" s="177" t="s">
        <v>21292</v>
      </c>
      <c r="F3199" s="177" t="s">
        <v>21293</v>
      </c>
      <c r="G3199" s="177" t="s">
        <v>8905</v>
      </c>
      <c r="H3199" s="177" t="s">
        <v>21294</v>
      </c>
      <c r="I3199" s="177" t="s">
        <v>6875</v>
      </c>
      <c r="J3199" s="177" t="s">
        <v>6875</v>
      </c>
      <c r="K3199" s="177" t="s">
        <v>6875</v>
      </c>
      <c r="L3199" s="177" t="s">
        <v>857</v>
      </c>
    </row>
    <row r="3200" spans="1:12" ht="56.25" x14ac:dyDescent="0.25">
      <c r="A3200" s="176" t="s">
        <v>21298</v>
      </c>
      <c r="B3200" s="176" t="s">
        <v>21295</v>
      </c>
      <c r="C3200" s="176" t="s">
        <v>21296</v>
      </c>
      <c r="D3200" s="176" t="s">
        <v>21297</v>
      </c>
      <c r="E3200" s="176" t="s">
        <v>18684</v>
      </c>
      <c r="F3200" s="176" t="s">
        <v>18685</v>
      </c>
      <c r="G3200" s="176" t="s">
        <v>7028</v>
      </c>
      <c r="H3200" s="176" t="s">
        <v>18685</v>
      </c>
      <c r="I3200" s="176" t="s">
        <v>7116</v>
      </c>
      <c r="J3200" s="176" t="s">
        <v>6875</v>
      </c>
      <c r="K3200" s="176" t="s">
        <v>6875</v>
      </c>
      <c r="L3200" s="176" t="s">
        <v>857</v>
      </c>
    </row>
    <row r="3201" spans="1:12" ht="56.25" x14ac:dyDescent="0.25">
      <c r="A3201" s="177" t="s">
        <v>1083</v>
      </c>
      <c r="B3201" s="177" t="s">
        <v>21299</v>
      </c>
      <c r="C3201" s="177" t="s">
        <v>21300</v>
      </c>
      <c r="D3201" s="177" t="s">
        <v>1083</v>
      </c>
      <c r="E3201" s="177" t="s">
        <v>18684</v>
      </c>
      <c r="F3201" s="177" t="s">
        <v>18685</v>
      </c>
      <c r="G3201" s="177" t="s">
        <v>7028</v>
      </c>
      <c r="H3201" s="177" t="s">
        <v>18685</v>
      </c>
      <c r="I3201" s="177" t="s">
        <v>7116</v>
      </c>
      <c r="J3201" s="177" t="s">
        <v>6875</v>
      </c>
      <c r="K3201" s="177" t="s">
        <v>6931</v>
      </c>
      <c r="L3201" s="177" t="s">
        <v>6884</v>
      </c>
    </row>
    <row r="3202" spans="1:12" ht="202.5" x14ac:dyDescent="0.25">
      <c r="A3202" s="176" t="s">
        <v>21304</v>
      </c>
      <c r="B3202" s="176" t="s">
        <v>21301</v>
      </c>
      <c r="C3202" s="176" t="s">
        <v>21302</v>
      </c>
      <c r="D3202" s="176" t="s">
        <v>21303</v>
      </c>
      <c r="E3202" s="176" t="s">
        <v>21305</v>
      </c>
      <c r="F3202" s="176" t="s">
        <v>21306</v>
      </c>
      <c r="G3202" s="176" t="s">
        <v>8074</v>
      </c>
      <c r="H3202" s="176" t="s">
        <v>21307</v>
      </c>
      <c r="I3202" s="176" t="s">
        <v>6875</v>
      </c>
      <c r="J3202" s="176" t="s">
        <v>21308</v>
      </c>
      <c r="K3202" s="176" t="s">
        <v>21309</v>
      </c>
      <c r="L3202" s="176" t="s">
        <v>6884</v>
      </c>
    </row>
    <row r="3203" spans="1:12" ht="135" x14ac:dyDescent="0.25">
      <c r="A3203" s="177" t="s">
        <v>21313</v>
      </c>
      <c r="B3203" s="177" t="s">
        <v>21310</v>
      </c>
      <c r="C3203" s="177" t="s">
        <v>21311</v>
      </c>
      <c r="D3203" s="177" t="s">
        <v>21312</v>
      </c>
      <c r="E3203" s="177" t="s">
        <v>21314</v>
      </c>
      <c r="F3203" s="177" t="s">
        <v>21315</v>
      </c>
      <c r="G3203" s="177" t="s">
        <v>6923</v>
      </c>
      <c r="H3203" s="177" t="s">
        <v>21316</v>
      </c>
      <c r="I3203" s="177" t="s">
        <v>6875</v>
      </c>
      <c r="J3203" s="177" t="s">
        <v>21317</v>
      </c>
      <c r="K3203" s="177" t="s">
        <v>7231</v>
      </c>
      <c r="L3203" s="177" t="s">
        <v>857</v>
      </c>
    </row>
    <row r="3204" spans="1:12" ht="78.75" x14ac:dyDescent="0.25">
      <c r="A3204" s="176" t="s">
        <v>2076</v>
      </c>
      <c r="B3204" s="176" t="s">
        <v>21318</v>
      </c>
      <c r="C3204" s="176" t="s">
        <v>21319</v>
      </c>
      <c r="D3204" s="176" t="s">
        <v>21320</v>
      </c>
      <c r="E3204" s="176" t="s">
        <v>21321</v>
      </c>
      <c r="F3204" s="176" t="s">
        <v>21322</v>
      </c>
      <c r="G3204" s="176" t="s">
        <v>8074</v>
      </c>
      <c r="H3204" s="176" t="s">
        <v>21323</v>
      </c>
      <c r="I3204" s="176" t="s">
        <v>6875</v>
      </c>
      <c r="J3204" s="176" t="s">
        <v>6875</v>
      </c>
      <c r="K3204" s="176" t="s">
        <v>6875</v>
      </c>
      <c r="L3204" s="176" t="s">
        <v>857</v>
      </c>
    </row>
    <row r="3205" spans="1:12" ht="90" x14ac:dyDescent="0.25">
      <c r="A3205" s="177" t="s">
        <v>21327</v>
      </c>
      <c r="B3205" s="177" t="s">
        <v>21324</v>
      </c>
      <c r="C3205" s="177" t="s">
        <v>21325</v>
      </c>
      <c r="D3205" s="177" t="s">
        <v>21326</v>
      </c>
      <c r="E3205" s="177" t="s">
        <v>21328</v>
      </c>
      <c r="F3205" s="177" t="s">
        <v>21329</v>
      </c>
      <c r="G3205" s="177" t="s">
        <v>6929</v>
      </c>
      <c r="H3205" s="177" t="s">
        <v>21330</v>
      </c>
      <c r="I3205" s="177" t="s">
        <v>6875</v>
      </c>
      <c r="J3205" s="177" t="s">
        <v>21331</v>
      </c>
      <c r="K3205" s="177" t="s">
        <v>21332</v>
      </c>
      <c r="L3205" s="177" t="s">
        <v>857</v>
      </c>
    </row>
    <row r="3206" spans="1:12" ht="78.75" x14ac:dyDescent="0.25">
      <c r="A3206" s="176" t="s">
        <v>21336</v>
      </c>
      <c r="B3206" s="176" t="s">
        <v>21333</v>
      </c>
      <c r="C3206" s="176" t="s">
        <v>21334</v>
      </c>
      <c r="D3206" s="176" t="s">
        <v>21335</v>
      </c>
      <c r="E3206" s="176" t="s">
        <v>21337</v>
      </c>
      <c r="F3206" s="176" t="s">
        <v>21338</v>
      </c>
      <c r="G3206" s="176" t="s">
        <v>6923</v>
      </c>
      <c r="H3206" s="176" t="s">
        <v>21339</v>
      </c>
      <c r="I3206" s="176" t="s">
        <v>6875</v>
      </c>
      <c r="J3206" s="176" t="s">
        <v>21340</v>
      </c>
      <c r="K3206" s="176" t="s">
        <v>21332</v>
      </c>
      <c r="L3206" s="176" t="s">
        <v>857</v>
      </c>
    </row>
    <row r="3207" spans="1:12" ht="101.25" x14ac:dyDescent="0.25">
      <c r="A3207" s="177" t="s">
        <v>21344</v>
      </c>
      <c r="B3207" s="177" t="s">
        <v>21341</v>
      </c>
      <c r="C3207" s="177" t="s">
        <v>21342</v>
      </c>
      <c r="D3207" s="177" t="s">
        <v>21343</v>
      </c>
      <c r="E3207" s="177" t="s">
        <v>21345</v>
      </c>
      <c r="F3207" s="177" t="s">
        <v>21346</v>
      </c>
      <c r="G3207" s="177" t="s">
        <v>6923</v>
      </c>
      <c r="H3207" s="177" t="s">
        <v>21347</v>
      </c>
      <c r="I3207" s="177" t="s">
        <v>6875</v>
      </c>
      <c r="J3207" s="177" t="s">
        <v>21340</v>
      </c>
      <c r="K3207" s="177" t="s">
        <v>21309</v>
      </c>
      <c r="L3207" s="177" t="s">
        <v>857</v>
      </c>
    </row>
    <row r="3208" spans="1:12" ht="78.75" x14ac:dyDescent="0.25">
      <c r="A3208" s="176" t="s">
        <v>2666</v>
      </c>
      <c r="B3208" s="176" t="s">
        <v>21348</v>
      </c>
      <c r="C3208" s="176" t="s">
        <v>21349</v>
      </c>
      <c r="D3208" s="176" t="s">
        <v>21350</v>
      </c>
      <c r="E3208" s="176" t="s">
        <v>21337</v>
      </c>
      <c r="F3208" s="176" t="s">
        <v>21338</v>
      </c>
      <c r="G3208" s="176" t="s">
        <v>6923</v>
      </c>
      <c r="H3208" s="176" t="s">
        <v>21339</v>
      </c>
      <c r="I3208" s="176" t="s">
        <v>6875</v>
      </c>
      <c r="J3208" s="176" t="s">
        <v>21340</v>
      </c>
      <c r="K3208" s="176" t="s">
        <v>21332</v>
      </c>
      <c r="L3208" s="176" t="s">
        <v>857</v>
      </c>
    </row>
    <row r="3209" spans="1:12" ht="78.75" x14ac:dyDescent="0.25">
      <c r="A3209" s="177" t="s">
        <v>21354</v>
      </c>
      <c r="B3209" s="177" t="s">
        <v>21351</v>
      </c>
      <c r="C3209" s="177" t="s">
        <v>21352</v>
      </c>
      <c r="D3209" s="177" t="s">
        <v>21353</v>
      </c>
      <c r="E3209" s="177" t="s">
        <v>21355</v>
      </c>
      <c r="F3209" s="177" t="s">
        <v>21356</v>
      </c>
      <c r="G3209" s="177" t="s">
        <v>8074</v>
      </c>
      <c r="H3209" s="177" t="s">
        <v>21357</v>
      </c>
      <c r="I3209" s="177" t="s">
        <v>6901</v>
      </c>
      <c r="J3209" s="177" t="s">
        <v>21358</v>
      </c>
      <c r="K3209" s="177" t="s">
        <v>6875</v>
      </c>
      <c r="L3209" s="177" t="s">
        <v>857</v>
      </c>
    </row>
    <row r="3210" spans="1:12" ht="67.5" x14ac:dyDescent="0.25">
      <c r="A3210" s="176" t="s">
        <v>2102</v>
      </c>
      <c r="B3210" s="176" t="s">
        <v>21359</v>
      </c>
      <c r="C3210" s="176" t="s">
        <v>21360</v>
      </c>
      <c r="D3210" s="176" t="s">
        <v>4460</v>
      </c>
      <c r="E3210" s="176" t="s">
        <v>21361</v>
      </c>
      <c r="F3210" s="176" t="s">
        <v>21362</v>
      </c>
      <c r="G3210" s="176" t="s">
        <v>7130</v>
      </c>
      <c r="H3210" s="176" t="s">
        <v>21363</v>
      </c>
      <c r="I3210" s="176" t="s">
        <v>6875</v>
      </c>
      <c r="J3210" s="176" t="s">
        <v>6875</v>
      </c>
      <c r="K3210" s="176" t="s">
        <v>6875</v>
      </c>
      <c r="L3210" s="176" t="s">
        <v>857</v>
      </c>
    </row>
    <row r="3211" spans="1:12" ht="45" x14ac:dyDescent="0.25">
      <c r="A3211" s="177" t="s">
        <v>21366</v>
      </c>
      <c r="B3211" s="177" t="s">
        <v>21364</v>
      </c>
      <c r="C3211" s="177" t="s">
        <v>21365</v>
      </c>
      <c r="D3211" s="177" t="s">
        <v>6875</v>
      </c>
      <c r="E3211" s="177" t="s">
        <v>7249</v>
      </c>
      <c r="F3211" s="177" t="s">
        <v>7250</v>
      </c>
      <c r="G3211" s="177" t="s">
        <v>7028</v>
      </c>
      <c r="H3211" s="177" t="s">
        <v>7250</v>
      </c>
      <c r="I3211" s="177" t="s">
        <v>6875</v>
      </c>
      <c r="J3211" s="177" t="s">
        <v>6875</v>
      </c>
      <c r="K3211" s="177" t="s">
        <v>6875</v>
      </c>
      <c r="L3211" s="177" t="s">
        <v>857</v>
      </c>
    </row>
    <row r="3212" spans="1:12" ht="67.5" x14ac:dyDescent="0.25">
      <c r="A3212" s="176" t="s">
        <v>21370</v>
      </c>
      <c r="B3212" s="176" t="s">
        <v>21367</v>
      </c>
      <c r="C3212" s="176" t="s">
        <v>21368</v>
      </c>
      <c r="D3212" s="176" t="s">
        <v>21369</v>
      </c>
      <c r="E3212" s="176" t="s">
        <v>7345</v>
      </c>
      <c r="F3212" s="176" t="s">
        <v>7346</v>
      </c>
      <c r="G3212" s="176" t="s">
        <v>6994</v>
      </c>
      <c r="H3212" s="176" t="s">
        <v>7347</v>
      </c>
      <c r="I3212" s="176" t="s">
        <v>6875</v>
      </c>
      <c r="J3212" s="176" t="s">
        <v>6875</v>
      </c>
      <c r="K3212" s="176" t="s">
        <v>6875</v>
      </c>
      <c r="L3212" s="176" t="s">
        <v>857</v>
      </c>
    </row>
    <row r="3213" spans="1:12" ht="22.5" x14ac:dyDescent="0.25">
      <c r="A3213" s="177" t="s">
        <v>21374</v>
      </c>
      <c r="B3213" s="177" t="s">
        <v>21371</v>
      </c>
      <c r="C3213" s="177" t="s">
        <v>21372</v>
      </c>
      <c r="D3213" s="177" t="s">
        <v>21373</v>
      </c>
      <c r="E3213" s="177" t="s">
        <v>7249</v>
      </c>
      <c r="F3213" s="177" t="s">
        <v>7250</v>
      </c>
      <c r="G3213" s="177" t="s">
        <v>7028</v>
      </c>
      <c r="H3213" s="177" t="s">
        <v>7250</v>
      </c>
      <c r="I3213" s="177" t="s">
        <v>6875</v>
      </c>
      <c r="J3213" s="177" t="s">
        <v>6875</v>
      </c>
      <c r="K3213" s="177" t="s">
        <v>6875</v>
      </c>
      <c r="L3213" s="177" t="s">
        <v>857</v>
      </c>
    </row>
    <row r="3214" spans="1:12" ht="45" x14ac:dyDescent="0.25">
      <c r="A3214" s="176" t="s">
        <v>2021</v>
      </c>
      <c r="B3214" s="176" t="s">
        <v>21375</v>
      </c>
      <c r="C3214" s="176" t="s">
        <v>21376</v>
      </c>
      <c r="D3214" s="176" t="s">
        <v>21377</v>
      </c>
      <c r="E3214" s="176" t="s">
        <v>9562</v>
      </c>
      <c r="F3214" s="176" t="s">
        <v>9563</v>
      </c>
      <c r="G3214" s="176" t="s">
        <v>7035</v>
      </c>
      <c r="H3214" s="176" t="s">
        <v>9563</v>
      </c>
      <c r="I3214" s="176" t="s">
        <v>6875</v>
      </c>
      <c r="J3214" s="176" t="s">
        <v>6875</v>
      </c>
      <c r="K3214" s="176" t="s">
        <v>6875</v>
      </c>
      <c r="L3214" s="176" t="s">
        <v>857</v>
      </c>
    </row>
    <row r="3215" spans="1:12" ht="45" x14ac:dyDescent="0.25">
      <c r="A3215" s="177" t="s">
        <v>21381</v>
      </c>
      <c r="B3215" s="177" t="s">
        <v>21378</v>
      </c>
      <c r="C3215" s="177" t="s">
        <v>21379</v>
      </c>
      <c r="D3215" s="177" t="s">
        <v>21380</v>
      </c>
      <c r="E3215" s="177" t="s">
        <v>21382</v>
      </c>
      <c r="F3215" s="177" t="s">
        <v>21383</v>
      </c>
      <c r="G3215" s="177" t="s">
        <v>7708</v>
      </c>
      <c r="H3215" s="177" t="s">
        <v>21383</v>
      </c>
      <c r="I3215" s="177" t="s">
        <v>6875</v>
      </c>
      <c r="J3215" s="177" t="s">
        <v>6875</v>
      </c>
      <c r="K3215" s="177" t="s">
        <v>6875</v>
      </c>
      <c r="L3215" s="177" t="s">
        <v>857</v>
      </c>
    </row>
    <row r="3216" spans="1:12" ht="56.25" x14ac:dyDescent="0.25">
      <c r="A3216" s="176" t="s">
        <v>21387</v>
      </c>
      <c r="B3216" s="176" t="s">
        <v>21384</v>
      </c>
      <c r="C3216" s="176" t="s">
        <v>21385</v>
      </c>
      <c r="D3216" s="176" t="s">
        <v>21386</v>
      </c>
      <c r="E3216" s="176" t="s">
        <v>21388</v>
      </c>
      <c r="F3216" s="176" t="s">
        <v>21389</v>
      </c>
      <c r="G3216" s="176" t="s">
        <v>6956</v>
      </c>
      <c r="H3216" s="176" t="s">
        <v>21389</v>
      </c>
      <c r="I3216" s="176" t="s">
        <v>6875</v>
      </c>
      <c r="J3216" s="176" t="s">
        <v>6875</v>
      </c>
      <c r="K3216" s="176" t="s">
        <v>6875</v>
      </c>
      <c r="L3216" s="176" t="s">
        <v>857</v>
      </c>
    </row>
    <row r="3217" spans="1:12" ht="67.5" x14ac:dyDescent="0.25">
      <c r="A3217" s="177" t="s">
        <v>21393</v>
      </c>
      <c r="B3217" s="177" t="s">
        <v>21390</v>
      </c>
      <c r="C3217" s="177" t="s">
        <v>21391</v>
      </c>
      <c r="D3217" s="177" t="s">
        <v>21392</v>
      </c>
      <c r="E3217" s="177" t="s">
        <v>21394</v>
      </c>
      <c r="F3217" s="177" t="s">
        <v>21395</v>
      </c>
      <c r="G3217" s="177" t="s">
        <v>8905</v>
      </c>
      <c r="H3217" s="177" t="s">
        <v>21395</v>
      </c>
      <c r="I3217" s="177" t="s">
        <v>6875</v>
      </c>
      <c r="J3217" s="177" t="s">
        <v>6875</v>
      </c>
      <c r="K3217" s="177" t="s">
        <v>6875</v>
      </c>
      <c r="L3217" s="177" t="s">
        <v>857</v>
      </c>
    </row>
    <row r="3218" spans="1:12" ht="90" x14ac:dyDescent="0.25">
      <c r="A3218" s="176" t="s">
        <v>6044</v>
      </c>
      <c r="B3218" s="176" t="s">
        <v>21396</v>
      </c>
      <c r="C3218" s="176" t="s">
        <v>21397</v>
      </c>
      <c r="D3218" s="176" t="s">
        <v>6289</v>
      </c>
      <c r="E3218" s="176" t="s">
        <v>21398</v>
      </c>
      <c r="F3218" s="176" t="s">
        <v>21399</v>
      </c>
      <c r="G3218" s="176" t="s">
        <v>8272</v>
      </c>
      <c r="H3218" s="176" t="s">
        <v>21399</v>
      </c>
      <c r="I3218" s="176" t="s">
        <v>6875</v>
      </c>
      <c r="J3218" s="176" t="s">
        <v>6875</v>
      </c>
      <c r="K3218" s="176" t="s">
        <v>6875</v>
      </c>
      <c r="L3218" s="176" t="s">
        <v>857</v>
      </c>
    </row>
    <row r="3219" spans="1:12" ht="45" x14ac:dyDescent="0.25">
      <c r="A3219" s="177" t="s">
        <v>21403</v>
      </c>
      <c r="B3219" s="177" t="s">
        <v>21400</v>
      </c>
      <c r="C3219" s="177" t="s">
        <v>21401</v>
      </c>
      <c r="D3219" s="177" t="s">
        <v>21402</v>
      </c>
      <c r="E3219" s="177" t="s">
        <v>21404</v>
      </c>
      <c r="F3219" s="177" t="s">
        <v>21405</v>
      </c>
      <c r="G3219" s="177" t="s">
        <v>6981</v>
      </c>
      <c r="H3219" s="177" t="s">
        <v>21405</v>
      </c>
      <c r="I3219" s="177" t="s">
        <v>6901</v>
      </c>
      <c r="J3219" s="177" t="s">
        <v>6875</v>
      </c>
      <c r="K3219" s="177" t="s">
        <v>6875</v>
      </c>
      <c r="L3219" s="177" t="s">
        <v>6884</v>
      </c>
    </row>
    <row r="3220" spans="1:12" ht="90" x14ac:dyDescent="0.25">
      <c r="A3220" s="176" t="s">
        <v>21409</v>
      </c>
      <c r="B3220" s="176" t="s">
        <v>21406</v>
      </c>
      <c r="C3220" s="176" t="s">
        <v>21407</v>
      </c>
      <c r="D3220" s="176" t="s">
        <v>21408</v>
      </c>
      <c r="E3220" s="176" t="s">
        <v>21410</v>
      </c>
      <c r="F3220" s="176" t="s">
        <v>21411</v>
      </c>
      <c r="G3220" s="176" t="s">
        <v>11751</v>
      </c>
      <c r="H3220" s="176" t="s">
        <v>21412</v>
      </c>
      <c r="I3220" s="176" t="s">
        <v>6901</v>
      </c>
      <c r="J3220" s="176" t="s">
        <v>6875</v>
      </c>
      <c r="K3220" s="176" t="s">
        <v>6875</v>
      </c>
      <c r="L3220" s="176" t="s">
        <v>857</v>
      </c>
    </row>
    <row r="3221" spans="1:12" ht="78.75" x14ac:dyDescent="0.25">
      <c r="A3221" s="177" t="s">
        <v>21416</v>
      </c>
      <c r="B3221" s="177" t="s">
        <v>21413</v>
      </c>
      <c r="C3221" s="177" t="s">
        <v>21414</v>
      </c>
      <c r="D3221" s="177" t="s">
        <v>21415</v>
      </c>
      <c r="E3221" s="177" t="s">
        <v>21417</v>
      </c>
      <c r="F3221" s="177" t="s">
        <v>21418</v>
      </c>
      <c r="G3221" s="177" t="s">
        <v>7146</v>
      </c>
      <c r="H3221" s="177" t="s">
        <v>21418</v>
      </c>
      <c r="I3221" s="177" t="s">
        <v>6875</v>
      </c>
      <c r="J3221" s="177" t="s">
        <v>6875</v>
      </c>
      <c r="K3221" s="177" t="s">
        <v>6875</v>
      </c>
      <c r="L3221" s="177" t="s">
        <v>857</v>
      </c>
    </row>
    <row r="3222" spans="1:12" ht="78.75" x14ac:dyDescent="0.25">
      <c r="A3222" s="176" t="s">
        <v>21422</v>
      </c>
      <c r="B3222" s="176" t="s">
        <v>21419</v>
      </c>
      <c r="C3222" s="176" t="s">
        <v>21420</v>
      </c>
      <c r="D3222" s="176" t="s">
        <v>21421</v>
      </c>
      <c r="E3222" s="176" t="s">
        <v>19538</v>
      </c>
      <c r="F3222" s="176" t="s">
        <v>21423</v>
      </c>
      <c r="G3222" s="176" t="s">
        <v>7771</v>
      </c>
      <c r="H3222" s="176" t="s">
        <v>21424</v>
      </c>
      <c r="I3222" s="176" t="s">
        <v>6875</v>
      </c>
      <c r="J3222" s="176" t="s">
        <v>6875</v>
      </c>
      <c r="K3222" s="176" t="s">
        <v>6875</v>
      </c>
      <c r="L3222" s="176" t="s">
        <v>857</v>
      </c>
    </row>
    <row r="3223" spans="1:12" ht="33.75" x14ac:dyDescent="0.25">
      <c r="A3223" s="177" t="s">
        <v>21428</v>
      </c>
      <c r="B3223" s="177" t="s">
        <v>21425</v>
      </c>
      <c r="C3223" s="177" t="s">
        <v>21426</v>
      </c>
      <c r="D3223" s="177" t="s">
        <v>21427</v>
      </c>
      <c r="E3223" s="177" t="s">
        <v>8178</v>
      </c>
      <c r="F3223" s="177" t="s">
        <v>8179</v>
      </c>
      <c r="G3223" s="177" t="s">
        <v>7028</v>
      </c>
      <c r="H3223" s="177" t="s">
        <v>8179</v>
      </c>
      <c r="I3223" s="177" t="s">
        <v>6875</v>
      </c>
      <c r="J3223" s="177" t="s">
        <v>6875</v>
      </c>
      <c r="K3223" s="177" t="s">
        <v>6875</v>
      </c>
      <c r="L3223" s="177" t="s">
        <v>857</v>
      </c>
    </row>
    <row r="3224" spans="1:12" ht="67.5" x14ac:dyDescent="0.25">
      <c r="A3224" s="176" t="s">
        <v>21432</v>
      </c>
      <c r="B3224" s="176" t="s">
        <v>21429</v>
      </c>
      <c r="C3224" s="176" t="s">
        <v>21430</v>
      </c>
      <c r="D3224" s="176" t="s">
        <v>21431</v>
      </c>
      <c r="E3224" s="176" t="s">
        <v>21433</v>
      </c>
      <c r="F3224" s="176" t="s">
        <v>21434</v>
      </c>
      <c r="G3224" s="176" t="s">
        <v>7056</v>
      </c>
      <c r="H3224" s="176" t="s">
        <v>21434</v>
      </c>
      <c r="I3224" s="176" t="s">
        <v>6901</v>
      </c>
      <c r="J3224" s="176" t="s">
        <v>6875</v>
      </c>
      <c r="K3224" s="176" t="s">
        <v>6875</v>
      </c>
      <c r="L3224" s="176" t="s">
        <v>6884</v>
      </c>
    </row>
    <row r="3225" spans="1:12" ht="78.75" x14ac:dyDescent="0.25">
      <c r="A3225" s="177" t="s">
        <v>6875</v>
      </c>
      <c r="B3225" s="177" t="s">
        <v>21435</v>
      </c>
      <c r="C3225" s="177" t="s">
        <v>21436</v>
      </c>
      <c r="D3225" s="177" t="s">
        <v>21437</v>
      </c>
      <c r="E3225" s="177" t="s">
        <v>21438</v>
      </c>
      <c r="F3225" s="177" t="s">
        <v>21439</v>
      </c>
      <c r="G3225" s="177" t="s">
        <v>8272</v>
      </c>
      <c r="H3225" s="177" t="s">
        <v>21439</v>
      </c>
      <c r="I3225" s="177" t="s">
        <v>6875</v>
      </c>
      <c r="J3225" s="177" t="s">
        <v>6875</v>
      </c>
      <c r="K3225" s="177" t="s">
        <v>6875</v>
      </c>
      <c r="L3225" s="177" t="s">
        <v>857</v>
      </c>
    </row>
    <row r="3226" spans="1:12" ht="78.75" x14ac:dyDescent="0.25">
      <c r="A3226" s="176" t="s">
        <v>1083</v>
      </c>
      <c r="B3226" s="176" t="s">
        <v>21440</v>
      </c>
      <c r="C3226" s="176" t="s">
        <v>21441</v>
      </c>
      <c r="D3226" s="176" t="s">
        <v>1083</v>
      </c>
      <c r="E3226" s="176" t="s">
        <v>18684</v>
      </c>
      <c r="F3226" s="176" t="s">
        <v>18685</v>
      </c>
      <c r="G3226" s="176" t="s">
        <v>7028</v>
      </c>
      <c r="H3226" s="176" t="s">
        <v>18685</v>
      </c>
      <c r="I3226" s="176" t="s">
        <v>6875</v>
      </c>
      <c r="J3226" s="176" t="s">
        <v>6875</v>
      </c>
      <c r="K3226" s="176" t="s">
        <v>6931</v>
      </c>
      <c r="L3226" s="176" t="s">
        <v>6884</v>
      </c>
    </row>
    <row r="3227" spans="1:12" ht="67.5" x14ac:dyDescent="0.25">
      <c r="A3227" s="177" t="s">
        <v>21445</v>
      </c>
      <c r="B3227" s="177" t="s">
        <v>21442</v>
      </c>
      <c r="C3227" s="177" t="s">
        <v>21443</v>
      </c>
      <c r="D3227" s="177" t="s">
        <v>21444</v>
      </c>
      <c r="E3227" s="177" t="s">
        <v>21446</v>
      </c>
      <c r="F3227" s="177" t="s">
        <v>21447</v>
      </c>
      <c r="G3227" s="177" t="s">
        <v>6929</v>
      </c>
      <c r="H3227" s="177" t="s">
        <v>21447</v>
      </c>
      <c r="I3227" s="177" t="s">
        <v>6875</v>
      </c>
      <c r="J3227" s="177" t="s">
        <v>6875</v>
      </c>
      <c r="K3227" s="177" t="s">
        <v>6875</v>
      </c>
      <c r="L3227" s="177" t="s">
        <v>6884</v>
      </c>
    </row>
    <row r="3228" spans="1:12" ht="67.5" x14ac:dyDescent="0.25">
      <c r="A3228" s="176" t="s">
        <v>1083</v>
      </c>
      <c r="B3228" s="176" t="s">
        <v>21448</v>
      </c>
      <c r="C3228" s="176" t="s">
        <v>21449</v>
      </c>
      <c r="D3228" s="176" t="s">
        <v>1083</v>
      </c>
      <c r="E3228" s="176" t="s">
        <v>8415</v>
      </c>
      <c r="F3228" s="176" t="s">
        <v>8416</v>
      </c>
      <c r="G3228" s="176" t="s">
        <v>6994</v>
      </c>
      <c r="H3228" s="176" t="s">
        <v>8417</v>
      </c>
      <c r="I3228" s="176" t="s">
        <v>6875</v>
      </c>
      <c r="J3228" s="176" t="s">
        <v>6875</v>
      </c>
      <c r="K3228" s="176" t="s">
        <v>6931</v>
      </c>
      <c r="L3228" s="176" t="s">
        <v>6884</v>
      </c>
    </row>
    <row r="3229" spans="1:12" ht="67.5" x14ac:dyDescent="0.25">
      <c r="A3229" s="177" t="s">
        <v>1083</v>
      </c>
      <c r="B3229" s="177" t="s">
        <v>21450</v>
      </c>
      <c r="C3229" s="177" t="s">
        <v>21451</v>
      </c>
      <c r="D3229" s="177" t="s">
        <v>21452</v>
      </c>
      <c r="E3229" s="177" t="s">
        <v>7039</v>
      </c>
      <c r="F3229" s="177" t="s">
        <v>7040</v>
      </c>
      <c r="G3229" s="177" t="s">
        <v>7041</v>
      </c>
      <c r="H3229" s="177" t="s">
        <v>7040</v>
      </c>
      <c r="I3229" s="177" t="s">
        <v>6875</v>
      </c>
      <c r="J3229" s="177" t="s">
        <v>6875</v>
      </c>
      <c r="K3229" s="177" t="s">
        <v>6875</v>
      </c>
      <c r="L3229" s="177" t="s">
        <v>6917</v>
      </c>
    </row>
    <row r="3230" spans="1:12" ht="67.5" x14ac:dyDescent="0.25">
      <c r="A3230" s="176" t="s">
        <v>1083</v>
      </c>
      <c r="B3230" s="176" t="s">
        <v>21453</v>
      </c>
      <c r="C3230" s="176" t="s">
        <v>21454</v>
      </c>
      <c r="D3230" s="176" t="s">
        <v>21455</v>
      </c>
      <c r="E3230" s="176" t="s">
        <v>7039</v>
      </c>
      <c r="F3230" s="176" t="s">
        <v>7040</v>
      </c>
      <c r="G3230" s="176" t="s">
        <v>7041</v>
      </c>
      <c r="H3230" s="176" t="s">
        <v>7040</v>
      </c>
      <c r="I3230" s="176" t="s">
        <v>6875</v>
      </c>
      <c r="J3230" s="176" t="s">
        <v>6875</v>
      </c>
      <c r="K3230" s="176" t="s">
        <v>6875</v>
      </c>
      <c r="L3230" s="176" t="s">
        <v>6917</v>
      </c>
    </row>
    <row r="3231" spans="1:12" ht="56.25" x14ac:dyDescent="0.25">
      <c r="A3231" s="177" t="s">
        <v>21459</v>
      </c>
      <c r="B3231" s="177" t="s">
        <v>21456</v>
      </c>
      <c r="C3231" s="177" t="s">
        <v>21457</v>
      </c>
      <c r="D3231" s="177" t="s">
        <v>21458</v>
      </c>
      <c r="E3231" s="177" t="s">
        <v>7039</v>
      </c>
      <c r="F3231" s="177" t="s">
        <v>7040</v>
      </c>
      <c r="G3231" s="177" t="s">
        <v>7041</v>
      </c>
      <c r="H3231" s="177" t="s">
        <v>7040</v>
      </c>
      <c r="I3231" s="177" t="s">
        <v>6875</v>
      </c>
      <c r="J3231" s="177" t="s">
        <v>6875</v>
      </c>
      <c r="K3231" s="177" t="s">
        <v>6875</v>
      </c>
      <c r="L3231" s="177" t="s">
        <v>6917</v>
      </c>
    </row>
    <row r="3232" spans="1:12" ht="135" x14ac:dyDescent="0.25">
      <c r="A3232" s="176" t="s">
        <v>1083</v>
      </c>
      <c r="B3232" s="176" t="s">
        <v>21460</v>
      </c>
      <c r="C3232" s="176" t="s">
        <v>21461</v>
      </c>
      <c r="D3232" s="176" t="s">
        <v>21462</v>
      </c>
      <c r="E3232" s="176" t="s">
        <v>7039</v>
      </c>
      <c r="F3232" s="176" t="s">
        <v>7040</v>
      </c>
      <c r="G3232" s="176" t="s">
        <v>7041</v>
      </c>
      <c r="H3232" s="176" t="s">
        <v>7040</v>
      </c>
      <c r="I3232" s="176" t="s">
        <v>6875</v>
      </c>
      <c r="J3232" s="176" t="s">
        <v>6875</v>
      </c>
      <c r="K3232" s="176" t="s">
        <v>6875</v>
      </c>
      <c r="L3232" s="176" t="s">
        <v>6917</v>
      </c>
    </row>
    <row r="3233" spans="1:12" ht="123.75" x14ac:dyDescent="0.25">
      <c r="A3233" s="177" t="s">
        <v>1083</v>
      </c>
      <c r="B3233" s="177" t="s">
        <v>21463</v>
      </c>
      <c r="C3233" s="177" t="s">
        <v>21464</v>
      </c>
      <c r="D3233" s="177" t="s">
        <v>21465</v>
      </c>
      <c r="E3233" s="177" t="s">
        <v>7039</v>
      </c>
      <c r="F3233" s="177" t="s">
        <v>7040</v>
      </c>
      <c r="G3233" s="177" t="s">
        <v>7041</v>
      </c>
      <c r="H3233" s="177" t="s">
        <v>7040</v>
      </c>
      <c r="I3233" s="177" t="s">
        <v>6875</v>
      </c>
      <c r="J3233" s="177" t="s">
        <v>6875</v>
      </c>
      <c r="K3233" s="177" t="s">
        <v>6875</v>
      </c>
      <c r="L3233" s="177" t="s">
        <v>6917</v>
      </c>
    </row>
    <row r="3234" spans="1:12" ht="90" x14ac:dyDescent="0.25">
      <c r="A3234" s="176" t="s">
        <v>1083</v>
      </c>
      <c r="B3234" s="176" t="s">
        <v>21466</v>
      </c>
      <c r="C3234" s="176" t="s">
        <v>21467</v>
      </c>
      <c r="D3234" s="176" t="s">
        <v>21468</v>
      </c>
      <c r="E3234" s="176" t="s">
        <v>7039</v>
      </c>
      <c r="F3234" s="176" t="s">
        <v>7040</v>
      </c>
      <c r="G3234" s="176" t="s">
        <v>7041</v>
      </c>
      <c r="H3234" s="176" t="s">
        <v>7040</v>
      </c>
      <c r="I3234" s="176" t="s">
        <v>6875</v>
      </c>
      <c r="J3234" s="176" t="s">
        <v>6875</v>
      </c>
      <c r="K3234" s="176" t="s">
        <v>6875</v>
      </c>
      <c r="L3234" s="176" t="s">
        <v>6917</v>
      </c>
    </row>
    <row r="3235" spans="1:12" ht="157.5" x14ac:dyDescent="0.25">
      <c r="A3235" s="177" t="s">
        <v>1083</v>
      </c>
      <c r="B3235" s="177" t="s">
        <v>21469</v>
      </c>
      <c r="C3235" s="177" t="s">
        <v>21470</v>
      </c>
      <c r="D3235" s="177" t="s">
        <v>21471</v>
      </c>
      <c r="E3235" s="177" t="s">
        <v>7039</v>
      </c>
      <c r="F3235" s="177" t="s">
        <v>7040</v>
      </c>
      <c r="G3235" s="177" t="s">
        <v>7041</v>
      </c>
      <c r="H3235" s="177" t="s">
        <v>7040</v>
      </c>
      <c r="I3235" s="177" t="s">
        <v>6875</v>
      </c>
      <c r="J3235" s="177" t="s">
        <v>6875</v>
      </c>
      <c r="K3235" s="177" t="s">
        <v>6875</v>
      </c>
      <c r="L3235" s="177" t="s">
        <v>6917</v>
      </c>
    </row>
    <row r="3236" spans="1:12" ht="101.25" x14ac:dyDescent="0.25">
      <c r="A3236" s="176" t="s">
        <v>21475</v>
      </c>
      <c r="B3236" s="176" t="s">
        <v>21472</v>
      </c>
      <c r="C3236" s="176" t="s">
        <v>21473</v>
      </c>
      <c r="D3236" s="176" t="s">
        <v>21474</v>
      </c>
      <c r="E3236" s="176" t="s">
        <v>21476</v>
      </c>
      <c r="F3236" s="176" t="s">
        <v>21477</v>
      </c>
      <c r="G3236" s="176" t="s">
        <v>10548</v>
      </c>
      <c r="H3236" s="176" t="s">
        <v>21478</v>
      </c>
      <c r="I3236" s="176" t="s">
        <v>6875</v>
      </c>
      <c r="J3236" s="176" t="s">
        <v>6875</v>
      </c>
      <c r="K3236" s="176" t="s">
        <v>6875</v>
      </c>
      <c r="L3236" s="176" t="s">
        <v>6917</v>
      </c>
    </row>
    <row r="3237" spans="1:12" ht="45" x14ac:dyDescent="0.25">
      <c r="A3237" s="177" t="s">
        <v>1083</v>
      </c>
      <c r="B3237" s="177" t="s">
        <v>21479</v>
      </c>
      <c r="C3237" s="177" t="s">
        <v>21480</v>
      </c>
      <c r="D3237" s="177" t="s">
        <v>21481</v>
      </c>
      <c r="E3237" s="177" t="s">
        <v>9925</v>
      </c>
      <c r="F3237" s="177" t="s">
        <v>9926</v>
      </c>
      <c r="G3237" s="177" t="s">
        <v>6981</v>
      </c>
      <c r="H3237" s="177" t="s">
        <v>9926</v>
      </c>
      <c r="I3237" s="177" t="s">
        <v>6875</v>
      </c>
      <c r="J3237" s="177" t="s">
        <v>6875</v>
      </c>
      <c r="K3237" s="177" t="s">
        <v>6875</v>
      </c>
      <c r="L3237" s="177" t="s">
        <v>6917</v>
      </c>
    </row>
    <row r="3238" spans="1:12" ht="56.25" x14ac:dyDescent="0.25">
      <c r="A3238" s="176" t="s">
        <v>2302</v>
      </c>
      <c r="B3238" s="176" t="s">
        <v>21482</v>
      </c>
      <c r="C3238" s="176" t="s">
        <v>21483</v>
      </c>
      <c r="D3238" s="176" t="s">
        <v>6319</v>
      </c>
      <c r="E3238" s="176" t="s">
        <v>21484</v>
      </c>
      <c r="F3238" s="176" t="s">
        <v>21485</v>
      </c>
      <c r="G3238" s="176" t="s">
        <v>8074</v>
      </c>
      <c r="H3238" s="176" t="s">
        <v>21485</v>
      </c>
      <c r="I3238" s="176" t="s">
        <v>6875</v>
      </c>
      <c r="J3238" s="176" t="s">
        <v>6875</v>
      </c>
      <c r="K3238" s="176" t="s">
        <v>6875</v>
      </c>
      <c r="L3238" s="176" t="s">
        <v>857</v>
      </c>
    </row>
    <row r="3239" spans="1:12" ht="33.75" x14ac:dyDescent="0.25">
      <c r="A3239" s="177" t="s">
        <v>2259</v>
      </c>
      <c r="B3239" s="177" t="s">
        <v>21486</v>
      </c>
      <c r="C3239" s="177" t="s">
        <v>21487</v>
      </c>
      <c r="D3239" s="177" t="s">
        <v>4909</v>
      </c>
      <c r="E3239" s="177" t="s">
        <v>8540</v>
      </c>
      <c r="F3239" s="177" t="s">
        <v>8541</v>
      </c>
      <c r="G3239" s="177" t="s">
        <v>7130</v>
      </c>
      <c r="H3239" s="177" t="s">
        <v>8541</v>
      </c>
      <c r="I3239" s="177" t="s">
        <v>6875</v>
      </c>
      <c r="J3239" s="177" t="s">
        <v>6875</v>
      </c>
      <c r="K3239" s="177" t="s">
        <v>6875</v>
      </c>
      <c r="L3239" s="177" t="s">
        <v>857</v>
      </c>
    </row>
    <row r="3240" spans="1:12" ht="123.75" x14ac:dyDescent="0.25">
      <c r="A3240" s="176" t="s">
        <v>2629</v>
      </c>
      <c r="B3240" s="176" t="s">
        <v>21488</v>
      </c>
      <c r="C3240" s="176" t="s">
        <v>21489</v>
      </c>
      <c r="D3240" s="176" t="s">
        <v>6343</v>
      </c>
      <c r="E3240" s="176" t="s">
        <v>21490</v>
      </c>
      <c r="F3240" s="176" t="s">
        <v>21491</v>
      </c>
      <c r="G3240" s="176" t="s">
        <v>6923</v>
      </c>
      <c r="H3240" s="176" t="s">
        <v>21492</v>
      </c>
      <c r="I3240" s="176" t="s">
        <v>6875</v>
      </c>
      <c r="J3240" s="176" t="s">
        <v>6875</v>
      </c>
      <c r="K3240" s="176" t="s">
        <v>11005</v>
      </c>
      <c r="L3240" s="176" t="s">
        <v>857</v>
      </c>
    </row>
    <row r="3241" spans="1:12" ht="67.5" x14ac:dyDescent="0.25">
      <c r="A3241" s="177" t="s">
        <v>21496</v>
      </c>
      <c r="B3241" s="177" t="s">
        <v>21493</v>
      </c>
      <c r="C3241" s="177" t="s">
        <v>21494</v>
      </c>
      <c r="D3241" s="177" t="s">
        <v>21495</v>
      </c>
      <c r="E3241" s="177" t="s">
        <v>13718</v>
      </c>
      <c r="F3241" s="177" t="s">
        <v>13719</v>
      </c>
      <c r="G3241" s="177" t="s">
        <v>6994</v>
      </c>
      <c r="H3241" s="177" t="s">
        <v>13720</v>
      </c>
      <c r="I3241" s="177" t="s">
        <v>6875</v>
      </c>
      <c r="J3241" s="177" t="s">
        <v>6875</v>
      </c>
      <c r="K3241" s="177" t="s">
        <v>6875</v>
      </c>
      <c r="L3241" s="177" t="s">
        <v>857</v>
      </c>
    </row>
    <row r="3242" spans="1:12" ht="33.75" x14ac:dyDescent="0.25">
      <c r="A3242" s="176" t="s">
        <v>21500</v>
      </c>
      <c r="B3242" s="176" t="s">
        <v>21497</v>
      </c>
      <c r="C3242" s="176" t="s">
        <v>21498</v>
      </c>
      <c r="D3242" s="176" t="s">
        <v>21499</v>
      </c>
      <c r="E3242" s="176" t="s">
        <v>7249</v>
      </c>
      <c r="F3242" s="176" t="s">
        <v>7250</v>
      </c>
      <c r="G3242" s="176" t="s">
        <v>7028</v>
      </c>
      <c r="H3242" s="176" t="s">
        <v>7250</v>
      </c>
      <c r="I3242" s="176" t="s">
        <v>6875</v>
      </c>
      <c r="J3242" s="176" t="s">
        <v>6875</v>
      </c>
      <c r="K3242" s="176" t="s">
        <v>6875</v>
      </c>
      <c r="L3242" s="176" t="s">
        <v>857</v>
      </c>
    </row>
    <row r="3243" spans="1:12" ht="56.25" x14ac:dyDescent="0.25">
      <c r="A3243" s="177" t="s">
        <v>21504</v>
      </c>
      <c r="B3243" s="177" t="s">
        <v>21501</v>
      </c>
      <c r="C3243" s="177" t="s">
        <v>21502</v>
      </c>
      <c r="D3243" s="177" t="s">
        <v>21503</v>
      </c>
      <c r="E3243" s="177" t="s">
        <v>21505</v>
      </c>
      <c r="F3243" s="177" t="s">
        <v>21506</v>
      </c>
      <c r="G3243" s="177" t="s">
        <v>6994</v>
      </c>
      <c r="H3243" s="177" t="s">
        <v>21506</v>
      </c>
      <c r="I3243" s="177" t="s">
        <v>6875</v>
      </c>
      <c r="J3243" s="177" t="s">
        <v>7099</v>
      </c>
      <c r="K3243" s="177" t="s">
        <v>6875</v>
      </c>
      <c r="L3243" s="177" t="s">
        <v>6884</v>
      </c>
    </row>
    <row r="3244" spans="1:12" ht="33.75" x14ac:dyDescent="0.25">
      <c r="A3244" s="176" t="s">
        <v>21510</v>
      </c>
      <c r="B3244" s="176" t="s">
        <v>21507</v>
      </c>
      <c r="C3244" s="176" t="s">
        <v>21508</v>
      </c>
      <c r="D3244" s="176" t="s">
        <v>21509</v>
      </c>
      <c r="E3244" s="176" t="s">
        <v>7403</v>
      </c>
      <c r="F3244" s="176" t="s">
        <v>7404</v>
      </c>
      <c r="G3244" s="176" t="s">
        <v>7028</v>
      </c>
      <c r="H3244" s="176" t="s">
        <v>7404</v>
      </c>
      <c r="I3244" s="176" t="s">
        <v>6875</v>
      </c>
      <c r="J3244" s="176" t="s">
        <v>6875</v>
      </c>
      <c r="K3244" s="176" t="s">
        <v>6875</v>
      </c>
      <c r="L3244" s="176" t="s">
        <v>857</v>
      </c>
    </row>
    <row r="3245" spans="1:12" ht="67.5" x14ac:dyDescent="0.25">
      <c r="A3245" s="177" t="s">
        <v>3889</v>
      </c>
      <c r="B3245" s="177" t="s">
        <v>21511</v>
      </c>
      <c r="C3245" s="177" t="s">
        <v>21512</v>
      </c>
      <c r="D3245" s="177" t="s">
        <v>3891</v>
      </c>
      <c r="E3245" s="177" t="s">
        <v>9423</v>
      </c>
      <c r="F3245" s="177" t="s">
        <v>9424</v>
      </c>
      <c r="G3245" s="177" t="s">
        <v>6994</v>
      </c>
      <c r="H3245" s="177" t="s">
        <v>9425</v>
      </c>
      <c r="I3245" s="177" t="s">
        <v>6875</v>
      </c>
      <c r="J3245" s="177" t="s">
        <v>6875</v>
      </c>
      <c r="K3245" s="177" t="s">
        <v>6875</v>
      </c>
      <c r="L3245" s="177" t="s">
        <v>857</v>
      </c>
    </row>
    <row r="3246" spans="1:12" ht="33.75" x14ac:dyDescent="0.25">
      <c r="A3246" s="176" t="s">
        <v>5150</v>
      </c>
      <c r="B3246" s="176" t="s">
        <v>21513</v>
      </c>
      <c r="C3246" s="176" t="s">
        <v>21514</v>
      </c>
      <c r="D3246" s="176" t="s">
        <v>5152</v>
      </c>
      <c r="E3246" s="176" t="s">
        <v>20388</v>
      </c>
      <c r="F3246" s="176" t="s">
        <v>20389</v>
      </c>
      <c r="G3246" s="176" t="s">
        <v>6994</v>
      </c>
      <c r="H3246" s="176" t="s">
        <v>20389</v>
      </c>
      <c r="I3246" s="176" t="s">
        <v>6875</v>
      </c>
      <c r="J3246" s="176" t="s">
        <v>7099</v>
      </c>
      <c r="K3246" s="176" t="s">
        <v>6875</v>
      </c>
      <c r="L3246" s="176" t="s">
        <v>6884</v>
      </c>
    </row>
    <row r="3247" spans="1:12" ht="56.25" x14ac:dyDescent="0.25">
      <c r="A3247" s="177" t="s">
        <v>21518</v>
      </c>
      <c r="B3247" s="177" t="s">
        <v>21515</v>
      </c>
      <c r="C3247" s="177" t="s">
        <v>21516</v>
      </c>
      <c r="D3247" s="177" t="s">
        <v>21517</v>
      </c>
      <c r="E3247" s="177" t="s">
        <v>21519</v>
      </c>
      <c r="F3247" s="177" t="s">
        <v>21520</v>
      </c>
      <c r="G3247" s="177" t="s">
        <v>7002</v>
      </c>
      <c r="H3247" s="177" t="s">
        <v>21521</v>
      </c>
      <c r="I3247" s="177" t="s">
        <v>7156</v>
      </c>
      <c r="J3247" s="177" t="s">
        <v>6875</v>
      </c>
      <c r="K3247" s="177" t="s">
        <v>6875</v>
      </c>
      <c r="L3247" s="177" t="s">
        <v>857</v>
      </c>
    </row>
    <row r="3248" spans="1:12" ht="45" x14ac:dyDescent="0.25">
      <c r="A3248" s="176" t="s">
        <v>1871</v>
      </c>
      <c r="B3248" s="176" t="s">
        <v>21522</v>
      </c>
      <c r="C3248" s="176" t="s">
        <v>6134</v>
      </c>
      <c r="D3248" s="176" t="s">
        <v>6264</v>
      </c>
      <c r="E3248" s="176" t="s">
        <v>21523</v>
      </c>
      <c r="F3248" s="176" t="s">
        <v>21524</v>
      </c>
      <c r="G3248" s="176" t="s">
        <v>8074</v>
      </c>
      <c r="H3248" s="176" t="s">
        <v>21524</v>
      </c>
      <c r="I3248" s="176" t="s">
        <v>6875</v>
      </c>
      <c r="J3248" s="176" t="s">
        <v>21525</v>
      </c>
      <c r="K3248" s="176" t="s">
        <v>6875</v>
      </c>
      <c r="L3248" s="176" t="s">
        <v>857</v>
      </c>
    </row>
    <row r="3249" spans="1:12" ht="56.25" x14ac:dyDescent="0.25">
      <c r="A3249" s="177" t="s">
        <v>21529</v>
      </c>
      <c r="B3249" s="177" t="s">
        <v>21526</v>
      </c>
      <c r="C3249" s="177" t="s">
        <v>21527</v>
      </c>
      <c r="D3249" s="177" t="s">
        <v>21528</v>
      </c>
      <c r="E3249" s="177" t="s">
        <v>8033</v>
      </c>
      <c r="F3249" s="177" t="s">
        <v>8034</v>
      </c>
      <c r="G3249" s="177" t="s">
        <v>7028</v>
      </c>
      <c r="H3249" s="177" t="s">
        <v>8034</v>
      </c>
      <c r="I3249" s="177" t="s">
        <v>6875</v>
      </c>
      <c r="J3249" s="177" t="s">
        <v>6875</v>
      </c>
      <c r="K3249" s="177" t="s">
        <v>6875</v>
      </c>
      <c r="L3249" s="177" t="s">
        <v>857</v>
      </c>
    </row>
    <row r="3250" spans="1:12" ht="45" x14ac:dyDescent="0.25">
      <c r="A3250" s="176" t="s">
        <v>21533</v>
      </c>
      <c r="B3250" s="176" t="s">
        <v>21530</v>
      </c>
      <c r="C3250" s="176" t="s">
        <v>21531</v>
      </c>
      <c r="D3250" s="176" t="s">
        <v>21532</v>
      </c>
      <c r="E3250" s="176" t="s">
        <v>21534</v>
      </c>
      <c r="F3250" s="176" t="s">
        <v>21535</v>
      </c>
      <c r="G3250" s="176" t="s">
        <v>7130</v>
      </c>
      <c r="H3250" s="176" t="s">
        <v>21535</v>
      </c>
      <c r="I3250" s="176" t="s">
        <v>6875</v>
      </c>
      <c r="J3250" s="176" t="s">
        <v>6875</v>
      </c>
      <c r="K3250" s="176" t="s">
        <v>6875</v>
      </c>
      <c r="L3250" s="176" t="s">
        <v>857</v>
      </c>
    </row>
    <row r="3251" spans="1:12" ht="56.25" x14ac:dyDescent="0.25">
      <c r="A3251" s="177" t="s">
        <v>1097</v>
      </c>
      <c r="B3251" s="177" t="s">
        <v>21536</v>
      </c>
      <c r="C3251" s="177" t="s">
        <v>21537</v>
      </c>
      <c r="D3251" s="177" t="s">
        <v>21538</v>
      </c>
      <c r="E3251" s="177" t="s">
        <v>21539</v>
      </c>
      <c r="F3251" s="177" t="s">
        <v>21540</v>
      </c>
      <c r="G3251" s="177" t="s">
        <v>7002</v>
      </c>
      <c r="H3251" s="177" t="s">
        <v>21540</v>
      </c>
      <c r="I3251" s="177" t="s">
        <v>6875</v>
      </c>
      <c r="J3251" s="177" t="s">
        <v>6875</v>
      </c>
      <c r="K3251" s="177" t="s">
        <v>6875</v>
      </c>
      <c r="L3251" s="177" t="s">
        <v>857</v>
      </c>
    </row>
    <row r="3252" spans="1:12" ht="67.5" x14ac:dyDescent="0.25">
      <c r="A3252" s="176" t="s">
        <v>3790</v>
      </c>
      <c r="B3252" s="176" t="s">
        <v>21541</v>
      </c>
      <c r="C3252" s="176" t="s">
        <v>21542</v>
      </c>
      <c r="D3252" s="176" t="s">
        <v>3792</v>
      </c>
      <c r="E3252" s="176" t="s">
        <v>21543</v>
      </c>
      <c r="F3252" s="176" t="s">
        <v>20400</v>
      </c>
      <c r="G3252" s="176" t="s">
        <v>7097</v>
      </c>
      <c r="H3252" s="176" t="s">
        <v>21544</v>
      </c>
      <c r="I3252" s="176" t="s">
        <v>6875</v>
      </c>
      <c r="J3252" s="176" t="s">
        <v>7099</v>
      </c>
      <c r="K3252" s="176" t="s">
        <v>6875</v>
      </c>
      <c r="L3252" s="176" t="s">
        <v>857</v>
      </c>
    </row>
    <row r="3253" spans="1:12" ht="33.75" x14ac:dyDescent="0.25">
      <c r="A3253" s="177" t="s">
        <v>21547</v>
      </c>
      <c r="B3253" s="177" t="s">
        <v>21545</v>
      </c>
      <c r="C3253" s="177" t="s">
        <v>21546</v>
      </c>
      <c r="D3253" s="177" t="s">
        <v>6875</v>
      </c>
      <c r="E3253" s="177" t="s">
        <v>8146</v>
      </c>
      <c r="F3253" s="177" t="s">
        <v>8147</v>
      </c>
      <c r="G3253" s="177" t="s">
        <v>7130</v>
      </c>
      <c r="H3253" s="177" t="s">
        <v>8147</v>
      </c>
      <c r="I3253" s="177" t="s">
        <v>6875</v>
      </c>
      <c r="J3253" s="177" t="s">
        <v>6875</v>
      </c>
      <c r="K3253" s="177" t="s">
        <v>6875</v>
      </c>
      <c r="L3253" s="177" t="s">
        <v>857</v>
      </c>
    </row>
    <row r="3254" spans="1:12" ht="56.25" x14ac:dyDescent="0.25">
      <c r="A3254" s="176" t="s">
        <v>21551</v>
      </c>
      <c r="B3254" s="176" t="s">
        <v>21548</v>
      </c>
      <c r="C3254" s="176" t="s">
        <v>21549</v>
      </c>
      <c r="D3254" s="176" t="s">
        <v>21550</v>
      </c>
      <c r="E3254" s="176" t="s">
        <v>7228</v>
      </c>
      <c r="F3254" s="176" t="s">
        <v>8465</v>
      </c>
      <c r="G3254" s="176" t="s">
        <v>6994</v>
      </c>
      <c r="H3254" s="176" t="s">
        <v>8466</v>
      </c>
      <c r="I3254" s="176" t="s">
        <v>6875</v>
      </c>
      <c r="J3254" s="176" t="s">
        <v>6875</v>
      </c>
      <c r="K3254" s="176" t="s">
        <v>6875</v>
      </c>
      <c r="L3254" s="176" t="s">
        <v>857</v>
      </c>
    </row>
    <row r="3255" spans="1:12" ht="56.25" x14ac:dyDescent="0.25">
      <c r="A3255" s="177" t="s">
        <v>21555</v>
      </c>
      <c r="B3255" s="177" t="s">
        <v>21552</v>
      </c>
      <c r="C3255" s="177" t="s">
        <v>21553</v>
      </c>
      <c r="D3255" s="177" t="s">
        <v>21554</v>
      </c>
      <c r="E3255" s="177" t="s">
        <v>21556</v>
      </c>
      <c r="F3255" s="177" t="s">
        <v>21557</v>
      </c>
      <c r="G3255" s="177" t="s">
        <v>7028</v>
      </c>
      <c r="H3255" s="177" t="s">
        <v>21558</v>
      </c>
      <c r="I3255" s="177" t="s">
        <v>6875</v>
      </c>
      <c r="J3255" s="177" t="s">
        <v>6875</v>
      </c>
      <c r="K3255" s="177" t="s">
        <v>6875</v>
      </c>
      <c r="L3255" s="177" t="s">
        <v>857</v>
      </c>
    </row>
    <row r="3256" spans="1:12" ht="56.25" x14ac:dyDescent="0.25">
      <c r="A3256" s="176" t="s">
        <v>21562</v>
      </c>
      <c r="B3256" s="176" t="s">
        <v>21559</v>
      </c>
      <c r="C3256" s="176" t="s">
        <v>21560</v>
      </c>
      <c r="D3256" s="176" t="s">
        <v>21561</v>
      </c>
      <c r="E3256" s="176" t="s">
        <v>9665</v>
      </c>
      <c r="F3256" s="176" t="s">
        <v>9666</v>
      </c>
      <c r="G3256" s="176" t="s">
        <v>7028</v>
      </c>
      <c r="H3256" s="176" t="s">
        <v>9666</v>
      </c>
      <c r="I3256" s="176" t="s">
        <v>6875</v>
      </c>
      <c r="J3256" s="176" t="s">
        <v>6875</v>
      </c>
      <c r="K3256" s="176" t="s">
        <v>6875</v>
      </c>
      <c r="L3256" s="176" t="s">
        <v>857</v>
      </c>
    </row>
    <row r="3257" spans="1:12" ht="45" x14ac:dyDescent="0.25">
      <c r="A3257" s="177" t="s">
        <v>21566</v>
      </c>
      <c r="B3257" s="177" t="s">
        <v>21563</v>
      </c>
      <c r="C3257" s="177" t="s">
        <v>21564</v>
      </c>
      <c r="D3257" s="177" t="s">
        <v>21565</v>
      </c>
      <c r="E3257" s="177" t="s">
        <v>7345</v>
      </c>
      <c r="F3257" s="177" t="s">
        <v>7346</v>
      </c>
      <c r="G3257" s="177" t="s">
        <v>6994</v>
      </c>
      <c r="H3257" s="177" t="s">
        <v>7347</v>
      </c>
      <c r="I3257" s="177" t="s">
        <v>6875</v>
      </c>
      <c r="J3257" s="177" t="s">
        <v>6875</v>
      </c>
      <c r="K3257" s="177" t="s">
        <v>6875</v>
      </c>
      <c r="L3257" s="177" t="s">
        <v>857</v>
      </c>
    </row>
    <row r="3258" spans="1:12" ht="45" x14ac:dyDescent="0.25">
      <c r="A3258" s="176" t="s">
        <v>21570</v>
      </c>
      <c r="B3258" s="176" t="s">
        <v>21567</v>
      </c>
      <c r="C3258" s="176" t="s">
        <v>21568</v>
      </c>
      <c r="D3258" s="176" t="s">
        <v>21569</v>
      </c>
      <c r="E3258" s="176" t="s">
        <v>7345</v>
      </c>
      <c r="F3258" s="176" t="s">
        <v>7346</v>
      </c>
      <c r="G3258" s="176" t="s">
        <v>6994</v>
      </c>
      <c r="H3258" s="176" t="s">
        <v>7347</v>
      </c>
      <c r="I3258" s="176" t="s">
        <v>6875</v>
      </c>
      <c r="J3258" s="176" t="s">
        <v>6875</v>
      </c>
      <c r="K3258" s="176" t="s">
        <v>6875</v>
      </c>
      <c r="L3258" s="176" t="s">
        <v>857</v>
      </c>
    </row>
    <row r="3259" spans="1:12" ht="22.5" x14ac:dyDescent="0.25">
      <c r="A3259" s="177" t="s">
        <v>21574</v>
      </c>
      <c r="B3259" s="177" t="s">
        <v>21571</v>
      </c>
      <c r="C3259" s="177" t="s">
        <v>21572</v>
      </c>
      <c r="D3259" s="177" t="s">
        <v>21573</v>
      </c>
      <c r="E3259" s="177" t="s">
        <v>9115</v>
      </c>
      <c r="F3259" s="177" t="s">
        <v>9116</v>
      </c>
      <c r="G3259" s="177" t="s">
        <v>8091</v>
      </c>
      <c r="H3259" s="177" t="s">
        <v>9116</v>
      </c>
      <c r="I3259" s="177" t="s">
        <v>6875</v>
      </c>
      <c r="J3259" s="177" t="s">
        <v>6875</v>
      </c>
      <c r="K3259" s="177" t="s">
        <v>6875</v>
      </c>
      <c r="L3259" s="177" t="s">
        <v>857</v>
      </c>
    </row>
    <row r="3260" spans="1:12" ht="45" x14ac:dyDescent="0.25">
      <c r="A3260" s="176" t="s">
        <v>6875</v>
      </c>
      <c r="B3260" s="176" t="s">
        <v>21575</v>
      </c>
      <c r="C3260" s="176" t="s">
        <v>21576</v>
      </c>
      <c r="D3260" s="176" t="s">
        <v>21577</v>
      </c>
      <c r="E3260" s="176" t="s">
        <v>7742</v>
      </c>
      <c r="F3260" s="176" t="s">
        <v>7743</v>
      </c>
      <c r="G3260" s="176" t="s">
        <v>7028</v>
      </c>
      <c r="H3260" s="176" t="s">
        <v>7743</v>
      </c>
      <c r="I3260" s="176" t="s">
        <v>6875</v>
      </c>
      <c r="J3260" s="176" t="s">
        <v>6875</v>
      </c>
      <c r="K3260" s="176" t="s">
        <v>6875</v>
      </c>
      <c r="L3260" s="176" t="s">
        <v>857</v>
      </c>
    </row>
    <row r="3261" spans="1:12" ht="78.75" x14ac:dyDescent="0.25">
      <c r="A3261" s="177" t="s">
        <v>21581</v>
      </c>
      <c r="B3261" s="177" t="s">
        <v>21578</v>
      </c>
      <c r="C3261" s="177" t="s">
        <v>21579</v>
      </c>
      <c r="D3261" s="177" t="s">
        <v>21580</v>
      </c>
      <c r="E3261" s="177" t="s">
        <v>7039</v>
      </c>
      <c r="F3261" s="177" t="s">
        <v>7040</v>
      </c>
      <c r="G3261" s="177" t="s">
        <v>6875</v>
      </c>
      <c r="H3261" s="177" t="s">
        <v>7040</v>
      </c>
      <c r="I3261" s="177" t="s">
        <v>6875</v>
      </c>
      <c r="J3261" s="177" t="s">
        <v>6875</v>
      </c>
      <c r="K3261" s="177" t="s">
        <v>6875</v>
      </c>
      <c r="L3261" s="177" t="s">
        <v>857</v>
      </c>
    </row>
    <row r="3262" spans="1:12" ht="45" x14ac:dyDescent="0.25">
      <c r="A3262" s="176" t="s">
        <v>21585</v>
      </c>
      <c r="B3262" s="176" t="s">
        <v>21582</v>
      </c>
      <c r="C3262" s="176" t="s">
        <v>21583</v>
      </c>
      <c r="D3262" s="176" t="s">
        <v>21584</v>
      </c>
      <c r="E3262" s="176" t="s">
        <v>21586</v>
      </c>
      <c r="F3262" s="176" t="s">
        <v>21587</v>
      </c>
      <c r="G3262" s="176" t="s">
        <v>8091</v>
      </c>
      <c r="H3262" s="176" t="s">
        <v>21587</v>
      </c>
      <c r="I3262" s="176" t="s">
        <v>6875</v>
      </c>
      <c r="J3262" s="176" t="s">
        <v>6875</v>
      </c>
      <c r="K3262" s="176" t="s">
        <v>6875</v>
      </c>
      <c r="L3262" s="176" t="s">
        <v>857</v>
      </c>
    </row>
    <row r="3263" spans="1:12" ht="67.5" x14ac:dyDescent="0.25">
      <c r="A3263" s="177" t="s">
        <v>21591</v>
      </c>
      <c r="B3263" s="177" t="s">
        <v>21588</v>
      </c>
      <c r="C3263" s="177" t="s">
        <v>21589</v>
      </c>
      <c r="D3263" s="177" t="s">
        <v>21590</v>
      </c>
      <c r="E3263" s="177" t="s">
        <v>21592</v>
      </c>
      <c r="F3263" s="177" t="s">
        <v>21593</v>
      </c>
      <c r="G3263" s="177" t="s">
        <v>8074</v>
      </c>
      <c r="H3263" s="177" t="s">
        <v>21594</v>
      </c>
      <c r="I3263" s="177" t="s">
        <v>6875</v>
      </c>
      <c r="J3263" s="177" t="s">
        <v>6875</v>
      </c>
      <c r="K3263" s="177" t="s">
        <v>6875</v>
      </c>
      <c r="L3263" s="177" t="s">
        <v>857</v>
      </c>
    </row>
    <row r="3264" spans="1:12" ht="67.5" x14ac:dyDescent="0.25">
      <c r="A3264" s="176" t="s">
        <v>6875</v>
      </c>
      <c r="B3264" s="176" t="s">
        <v>21595</v>
      </c>
      <c r="C3264" s="176" t="s">
        <v>21596</v>
      </c>
      <c r="D3264" s="176" t="s">
        <v>21597</v>
      </c>
      <c r="E3264" s="176" t="s">
        <v>7026</v>
      </c>
      <c r="F3264" s="176" t="s">
        <v>7027</v>
      </c>
      <c r="G3264" s="176" t="s">
        <v>7028</v>
      </c>
      <c r="H3264" s="176" t="s">
        <v>7027</v>
      </c>
      <c r="I3264" s="176" t="s">
        <v>6875</v>
      </c>
      <c r="J3264" s="176" t="s">
        <v>6875</v>
      </c>
      <c r="K3264" s="176" t="s">
        <v>6875</v>
      </c>
      <c r="L3264" s="176" t="s">
        <v>857</v>
      </c>
    </row>
    <row r="3265" spans="1:12" ht="67.5" x14ac:dyDescent="0.25">
      <c r="A3265" s="177" t="s">
        <v>21601</v>
      </c>
      <c r="B3265" s="177" t="s">
        <v>21598</v>
      </c>
      <c r="C3265" s="177" t="s">
        <v>21599</v>
      </c>
      <c r="D3265" s="177" t="s">
        <v>21600</v>
      </c>
      <c r="E3265" s="177" t="s">
        <v>9067</v>
      </c>
      <c r="F3265" s="177" t="s">
        <v>9068</v>
      </c>
      <c r="G3265" s="177" t="s">
        <v>7028</v>
      </c>
      <c r="H3265" s="177" t="s">
        <v>9068</v>
      </c>
      <c r="I3265" s="177" t="s">
        <v>6875</v>
      </c>
      <c r="J3265" s="177" t="s">
        <v>6875</v>
      </c>
      <c r="K3265" s="177" t="s">
        <v>6875</v>
      </c>
      <c r="L3265" s="177" t="s">
        <v>857</v>
      </c>
    </row>
    <row r="3266" spans="1:12" ht="33.75" x14ac:dyDescent="0.25">
      <c r="A3266" s="176" t="s">
        <v>21605</v>
      </c>
      <c r="B3266" s="176" t="s">
        <v>21602</v>
      </c>
      <c r="C3266" s="176" t="s">
        <v>21603</v>
      </c>
      <c r="D3266" s="176" t="s">
        <v>21604</v>
      </c>
      <c r="E3266" s="176" t="s">
        <v>7763</v>
      </c>
      <c r="F3266" s="176" t="s">
        <v>7764</v>
      </c>
      <c r="G3266" s="176" t="s">
        <v>7035</v>
      </c>
      <c r="H3266" s="176" t="s">
        <v>7764</v>
      </c>
      <c r="I3266" s="176" t="s">
        <v>6875</v>
      </c>
      <c r="J3266" s="176" t="s">
        <v>6875</v>
      </c>
      <c r="K3266" s="176" t="s">
        <v>6875</v>
      </c>
      <c r="L3266" s="176" t="s">
        <v>857</v>
      </c>
    </row>
    <row r="3267" spans="1:12" ht="45" x14ac:dyDescent="0.25">
      <c r="A3267" s="177" t="s">
        <v>21609</v>
      </c>
      <c r="B3267" s="177" t="s">
        <v>21606</v>
      </c>
      <c r="C3267" s="177" t="s">
        <v>21607</v>
      </c>
      <c r="D3267" s="177" t="s">
        <v>21608</v>
      </c>
      <c r="E3267" s="177" t="s">
        <v>6992</v>
      </c>
      <c r="F3267" s="177" t="s">
        <v>6993</v>
      </c>
      <c r="G3267" s="177" t="s">
        <v>6994</v>
      </c>
      <c r="H3267" s="177" t="s">
        <v>6995</v>
      </c>
      <c r="I3267" s="177" t="s">
        <v>6875</v>
      </c>
      <c r="J3267" s="177" t="s">
        <v>6875</v>
      </c>
      <c r="K3267" s="177" t="s">
        <v>6875</v>
      </c>
      <c r="L3267" s="177" t="s">
        <v>857</v>
      </c>
    </row>
    <row r="3268" spans="1:12" ht="56.25" x14ac:dyDescent="0.25">
      <c r="A3268" s="176" t="s">
        <v>21613</v>
      </c>
      <c r="B3268" s="176" t="s">
        <v>21610</v>
      </c>
      <c r="C3268" s="176" t="s">
        <v>21611</v>
      </c>
      <c r="D3268" s="176" t="s">
        <v>21612</v>
      </c>
      <c r="E3268" s="176" t="s">
        <v>7201</v>
      </c>
      <c r="F3268" s="176" t="s">
        <v>7202</v>
      </c>
      <c r="G3268" s="176" t="s">
        <v>6994</v>
      </c>
      <c r="H3268" s="176" t="s">
        <v>7203</v>
      </c>
      <c r="I3268" s="176" t="s">
        <v>6875</v>
      </c>
      <c r="J3268" s="176" t="s">
        <v>6875</v>
      </c>
      <c r="K3268" s="176" t="s">
        <v>6875</v>
      </c>
      <c r="L3268" s="176" t="s">
        <v>857</v>
      </c>
    </row>
    <row r="3269" spans="1:12" ht="67.5" x14ac:dyDescent="0.25">
      <c r="A3269" s="177" t="s">
        <v>21616</v>
      </c>
      <c r="B3269" s="177" t="s">
        <v>21614</v>
      </c>
      <c r="C3269" s="177" t="s">
        <v>21615</v>
      </c>
      <c r="D3269" s="177" t="s">
        <v>6875</v>
      </c>
      <c r="E3269" s="177" t="s">
        <v>8921</v>
      </c>
      <c r="F3269" s="177" t="s">
        <v>8922</v>
      </c>
      <c r="G3269" s="177" t="s">
        <v>6875</v>
      </c>
      <c r="H3269" s="177" t="s">
        <v>8922</v>
      </c>
      <c r="I3269" s="177" t="s">
        <v>6875</v>
      </c>
      <c r="J3269" s="177" t="s">
        <v>6875</v>
      </c>
      <c r="K3269" s="177" t="s">
        <v>6875</v>
      </c>
      <c r="L3269" s="177" t="s">
        <v>857</v>
      </c>
    </row>
    <row r="3270" spans="1:12" ht="56.25" x14ac:dyDescent="0.25">
      <c r="A3270" s="176" t="s">
        <v>21620</v>
      </c>
      <c r="B3270" s="176" t="s">
        <v>21617</v>
      </c>
      <c r="C3270" s="176" t="s">
        <v>21618</v>
      </c>
      <c r="D3270" s="176" t="s">
        <v>21619</v>
      </c>
      <c r="E3270" s="176" t="s">
        <v>8437</v>
      </c>
      <c r="F3270" s="176" t="s">
        <v>8438</v>
      </c>
      <c r="G3270" s="176" t="s">
        <v>7111</v>
      </c>
      <c r="H3270" s="176" t="s">
        <v>8439</v>
      </c>
      <c r="I3270" s="176" t="s">
        <v>6875</v>
      </c>
      <c r="J3270" s="176" t="s">
        <v>6875</v>
      </c>
      <c r="K3270" s="176" t="s">
        <v>6875</v>
      </c>
      <c r="L3270" s="176" t="s">
        <v>857</v>
      </c>
    </row>
    <row r="3271" spans="1:12" ht="45" x14ac:dyDescent="0.25">
      <c r="A3271" s="177" t="s">
        <v>21624</v>
      </c>
      <c r="B3271" s="177" t="s">
        <v>21621</v>
      </c>
      <c r="C3271" s="177" t="s">
        <v>21622</v>
      </c>
      <c r="D3271" s="177" t="s">
        <v>21623</v>
      </c>
      <c r="E3271" s="177" t="s">
        <v>8921</v>
      </c>
      <c r="F3271" s="177" t="s">
        <v>8922</v>
      </c>
      <c r="G3271" s="177" t="s">
        <v>6875</v>
      </c>
      <c r="H3271" s="177" t="s">
        <v>8922</v>
      </c>
      <c r="I3271" s="177" t="s">
        <v>6875</v>
      </c>
      <c r="J3271" s="177" t="s">
        <v>6875</v>
      </c>
      <c r="K3271" s="177" t="s">
        <v>6875</v>
      </c>
      <c r="L3271" s="177" t="s">
        <v>857</v>
      </c>
    </row>
    <row r="3272" spans="1:12" ht="78.75" x14ac:dyDescent="0.25">
      <c r="A3272" s="176" t="s">
        <v>21628</v>
      </c>
      <c r="B3272" s="176" t="s">
        <v>21625</v>
      </c>
      <c r="C3272" s="176" t="s">
        <v>21626</v>
      </c>
      <c r="D3272" s="176" t="s">
        <v>21627</v>
      </c>
      <c r="E3272" s="176" t="s">
        <v>21629</v>
      </c>
      <c r="F3272" s="176" t="s">
        <v>21630</v>
      </c>
      <c r="G3272" s="176" t="s">
        <v>7097</v>
      </c>
      <c r="H3272" s="176" t="s">
        <v>21631</v>
      </c>
      <c r="I3272" s="176" t="s">
        <v>6875</v>
      </c>
      <c r="J3272" s="176" t="s">
        <v>17124</v>
      </c>
      <c r="K3272" s="176" t="s">
        <v>6875</v>
      </c>
      <c r="L3272" s="176" t="s">
        <v>7525</v>
      </c>
    </row>
    <row r="3273" spans="1:12" ht="45" x14ac:dyDescent="0.25">
      <c r="A3273" s="177" t="s">
        <v>21635</v>
      </c>
      <c r="B3273" s="177" t="s">
        <v>21632</v>
      </c>
      <c r="C3273" s="177" t="s">
        <v>21633</v>
      </c>
      <c r="D3273" s="177" t="s">
        <v>21634</v>
      </c>
      <c r="E3273" s="177" t="s">
        <v>21636</v>
      </c>
      <c r="F3273" s="177" t="s">
        <v>21637</v>
      </c>
      <c r="G3273" s="177" t="s">
        <v>6923</v>
      </c>
      <c r="H3273" s="177" t="s">
        <v>21637</v>
      </c>
      <c r="I3273" s="177" t="s">
        <v>6875</v>
      </c>
      <c r="J3273" s="177" t="s">
        <v>19147</v>
      </c>
      <c r="K3273" s="177" t="s">
        <v>6875</v>
      </c>
      <c r="L3273" s="177" t="s">
        <v>857</v>
      </c>
    </row>
    <row r="3274" spans="1:12" ht="78.75" x14ac:dyDescent="0.25">
      <c r="A3274" s="176" t="s">
        <v>4362</v>
      </c>
      <c r="B3274" s="176" t="s">
        <v>21638</v>
      </c>
      <c r="C3274" s="176" t="s">
        <v>21639</v>
      </c>
      <c r="D3274" s="176" t="s">
        <v>4364</v>
      </c>
      <c r="E3274" s="176" t="s">
        <v>16069</v>
      </c>
      <c r="F3274" s="176" t="s">
        <v>21640</v>
      </c>
      <c r="G3274" s="176" t="s">
        <v>6994</v>
      </c>
      <c r="H3274" s="176" t="s">
        <v>21641</v>
      </c>
      <c r="I3274" s="176" t="s">
        <v>6875</v>
      </c>
      <c r="J3274" s="176" t="s">
        <v>6875</v>
      </c>
      <c r="K3274" s="176" t="s">
        <v>6875</v>
      </c>
      <c r="L3274" s="176" t="s">
        <v>857</v>
      </c>
    </row>
    <row r="3275" spans="1:12" ht="45" x14ac:dyDescent="0.25">
      <c r="A3275" s="177" t="s">
        <v>21645</v>
      </c>
      <c r="B3275" s="177" t="s">
        <v>21642</v>
      </c>
      <c r="C3275" s="177" t="s">
        <v>21643</v>
      </c>
      <c r="D3275" s="177" t="s">
        <v>21644</v>
      </c>
      <c r="E3275" s="177" t="s">
        <v>9485</v>
      </c>
      <c r="F3275" s="177" t="s">
        <v>9486</v>
      </c>
      <c r="G3275" s="177" t="s">
        <v>7154</v>
      </c>
      <c r="H3275" s="177" t="s">
        <v>9486</v>
      </c>
      <c r="I3275" s="177" t="s">
        <v>6875</v>
      </c>
      <c r="J3275" s="177" t="s">
        <v>6875</v>
      </c>
      <c r="K3275" s="177" t="s">
        <v>6875</v>
      </c>
      <c r="L3275" s="177" t="s">
        <v>857</v>
      </c>
    </row>
    <row r="3276" spans="1:12" ht="33.75" x14ac:dyDescent="0.25">
      <c r="A3276" s="176" t="s">
        <v>21649</v>
      </c>
      <c r="B3276" s="176" t="s">
        <v>21646</v>
      </c>
      <c r="C3276" s="176" t="s">
        <v>21647</v>
      </c>
      <c r="D3276" s="176" t="s">
        <v>21648</v>
      </c>
      <c r="E3276" s="176" t="s">
        <v>7026</v>
      </c>
      <c r="F3276" s="176" t="s">
        <v>7027</v>
      </c>
      <c r="G3276" s="176" t="s">
        <v>7028</v>
      </c>
      <c r="H3276" s="176" t="s">
        <v>7027</v>
      </c>
      <c r="I3276" s="176" t="s">
        <v>6875</v>
      </c>
      <c r="J3276" s="176" t="s">
        <v>6875</v>
      </c>
      <c r="K3276" s="176" t="s">
        <v>6875</v>
      </c>
      <c r="L3276" s="176" t="s">
        <v>857</v>
      </c>
    </row>
    <row r="3277" spans="1:12" ht="33.75" x14ac:dyDescent="0.25">
      <c r="A3277" s="177" t="s">
        <v>21653</v>
      </c>
      <c r="B3277" s="177" t="s">
        <v>21650</v>
      </c>
      <c r="C3277" s="177" t="s">
        <v>21651</v>
      </c>
      <c r="D3277" s="177" t="s">
        <v>21652</v>
      </c>
      <c r="E3277" s="177" t="s">
        <v>7463</v>
      </c>
      <c r="F3277" s="177" t="s">
        <v>7464</v>
      </c>
      <c r="G3277" s="177" t="s">
        <v>7465</v>
      </c>
      <c r="H3277" s="177" t="s">
        <v>7464</v>
      </c>
      <c r="I3277" s="177" t="s">
        <v>6875</v>
      </c>
      <c r="J3277" s="177" t="s">
        <v>6875</v>
      </c>
      <c r="K3277" s="177" t="s">
        <v>6875</v>
      </c>
      <c r="L3277" s="177" t="s">
        <v>857</v>
      </c>
    </row>
    <row r="3278" spans="1:12" ht="56.25" x14ac:dyDescent="0.25">
      <c r="A3278" s="176" t="s">
        <v>21657</v>
      </c>
      <c r="B3278" s="176" t="s">
        <v>21654</v>
      </c>
      <c r="C3278" s="176" t="s">
        <v>21655</v>
      </c>
      <c r="D3278" s="176" t="s">
        <v>21656</v>
      </c>
      <c r="E3278" s="176" t="s">
        <v>7039</v>
      </c>
      <c r="F3278" s="176" t="s">
        <v>7040</v>
      </c>
      <c r="G3278" s="176" t="s">
        <v>6875</v>
      </c>
      <c r="H3278" s="176" t="s">
        <v>7040</v>
      </c>
      <c r="I3278" s="176" t="s">
        <v>6875</v>
      </c>
      <c r="J3278" s="176" t="s">
        <v>6875</v>
      </c>
      <c r="K3278" s="176" t="s">
        <v>6875</v>
      </c>
      <c r="L3278" s="176" t="s">
        <v>857</v>
      </c>
    </row>
    <row r="3279" spans="1:12" ht="78.75" x14ac:dyDescent="0.25">
      <c r="A3279" s="177" t="s">
        <v>21661</v>
      </c>
      <c r="B3279" s="177" t="s">
        <v>21658</v>
      </c>
      <c r="C3279" s="177" t="s">
        <v>21659</v>
      </c>
      <c r="D3279" s="177" t="s">
        <v>21660</v>
      </c>
      <c r="E3279" s="177" t="s">
        <v>9067</v>
      </c>
      <c r="F3279" s="177" t="s">
        <v>9068</v>
      </c>
      <c r="G3279" s="177" t="s">
        <v>7028</v>
      </c>
      <c r="H3279" s="177" t="s">
        <v>9068</v>
      </c>
      <c r="I3279" s="177" t="s">
        <v>6875</v>
      </c>
      <c r="J3279" s="177" t="s">
        <v>6875</v>
      </c>
      <c r="K3279" s="177" t="s">
        <v>6875</v>
      </c>
      <c r="L3279" s="177" t="s">
        <v>857</v>
      </c>
    </row>
    <row r="3280" spans="1:12" ht="56.25" x14ac:dyDescent="0.25">
      <c r="A3280" s="176" t="s">
        <v>21665</v>
      </c>
      <c r="B3280" s="176" t="s">
        <v>21662</v>
      </c>
      <c r="C3280" s="176" t="s">
        <v>21663</v>
      </c>
      <c r="D3280" s="176" t="s">
        <v>21664</v>
      </c>
      <c r="E3280" s="176" t="s">
        <v>7039</v>
      </c>
      <c r="F3280" s="176" t="s">
        <v>7040</v>
      </c>
      <c r="G3280" s="176" t="s">
        <v>6875</v>
      </c>
      <c r="H3280" s="176" t="s">
        <v>7040</v>
      </c>
      <c r="I3280" s="176" t="s">
        <v>6875</v>
      </c>
      <c r="J3280" s="176" t="s">
        <v>6875</v>
      </c>
      <c r="K3280" s="176" t="s">
        <v>6875</v>
      </c>
      <c r="L3280" s="176" t="s">
        <v>857</v>
      </c>
    </row>
    <row r="3281" spans="1:12" ht="56.25" x14ac:dyDescent="0.25">
      <c r="A3281" s="177" t="s">
        <v>6875</v>
      </c>
      <c r="B3281" s="177" t="s">
        <v>21666</v>
      </c>
      <c r="C3281" s="177" t="s">
        <v>21667</v>
      </c>
      <c r="D3281" s="177" t="s">
        <v>21668</v>
      </c>
      <c r="E3281" s="177" t="s">
        <v>7589</v>
      </c>
      <c r="F3281" s="177" t="s">
        <v>7590</v>
      </c>
      <c r="G3281" s="177" t="s">
        <v>7591</v>
      </c>
      <c r="H3281" s="177" t="s">
        <v>7590</v>
      </c>
      <c r="I3281" s="177" t="s">
        <v>6875</v>
      </c>
      <c r="J3281" s="177" t="s">
        <v>6875</v>
      </c>
      <c r="K3281" s="177" t="s">
        <v>6875</v>
      </c>
      <c r="L3281" s="177" t="s">
        <v>857</v>
      </c>
    </row>
    <row r="3282" spans="1:12" ht="56.25" x14ac:dyDescent="0.25">
      <c r="A3282" s="176" t="s">
        <v>21672</v>
      </c>
      <c r="B3282" s="176" t="s">
        <v>21669</v>
      </c>
      <c r="C3282" s="176" t="s">
        <v>21670</v>
      </c>
      <c r="D3282" s="176" t="s">
        <v>21671</v>
      </c>
      <c r="E3282" s="176" t="s">
        <v>9067</v>
      </c>
      <c r="F3282" s="176" t="s">
        <v>9068</v>
      </c>
      <c r="G3282" s="176" t="s">
        <v>7028</v>
      </c>
      <c r="H3282" s="176" t="s">
        <v>9068</v>
      </c>
      <c r="I3282" s="176" t="s">
        <v>6875</v>
      </c>
      <c r="J3282" s="176" t="s">
        <v>6875</v>
      </c>
      <c r="K3282" s="176" t="s">
        <v>6875</v>
      </c>
      <c r="L3282" s="176" t="s">
        <v>857</v>
      </c>
    </row>
    <row r="3283" spans="1:12" ht="78.75" x14ac:dyDescent="0.25">
      <c r="A3283" s="177" t="s">
        <v>6875</v>
      </c>
      <c r="B3283" s="177" t="s">
        <v>21673</v>
      </c>
      <c r="C3283" s="177" t="s">
        <v>21674</v>
      </c>
      <c r="D3283" s="177" t="s">
        <v>21675</v>
      </c>
      <c r="E3283" s="177" t="s">
        <v>7265</v>
      </c>
      <c r="F3283" s="177" t="s">
        <v>7266</v>
      </c>
      <c r="G3283" s="177" t="s">
        <v>7267</v>
      </c>
      <c r="H3283" s="177" t="s">
        <v>7268</v>
      </c>
      <c r="I3283" s="177" t="s">
        <v>6875</v>
      </c>
      <c r="J3283" s="177" t="s">
        <v>6875</v>
      </c>
      <c r="K3283" s="177" t="s">
        <v>6875</v>
      </c>
      <c r="L3283" s="177" t="s">
        <v>857</v>
      </c>
    </row>
    <row r="3284" spans="1:12" ht="101.25" x14ac:dyDescent="0.25">
      <c r="A3284" s="176" t="s">
        <v>6875</v>
      </c>
      <c r="B3284" s="176" t="s">
        <v>21676</v>
      </c>
      <c r="C3284" s="176" t="s">
        <v>21677</v>
      </c>
      <c r="D3284" s="176" t="s">
        <v>21678</v>
      </c>
      <c r="E3284" s="176" t="s">
        <v>7026</v>
      </c>
      <c r="F3284" s="176" t="s">
        <v>7027</v>
      </c>
      <c r="G3284" s="176" t="s">
        <v>7028</v>
      </c>
      <c r="H3284" s="176" t="s">
        <v>7027</v>
      </c>
      <c r="I3284" s="176" t="s">
        <v>6875</v>
      </c>
      <c r="J3284" s="176" t="s">
        <v>6875</v>
      </c>
      <c r="K3284" s="176" t="s">
        <v>6875</v>
      </c>
      <c r="L3284" s="176" t="s">
        <v>857</v>
      </c>
    </row>
    <row r="3285" spans="1:12" ht="33.75" x14ac:dyDescent="0.25">
      <c r="A3285" s="177" t="s">
        <v>21682</v>
      </c>
      <c r="B3285" s="177" t="s">
        <v>21679</v>
      </c>
      <c r="C3285" s="177" t="s">
        <v>21680</v>
      </c>
      <c r="D3285" s="177" t="s">
        <v>21681</v>
      </c>
      <c r="E3285" s="177" t="s">
        <v>9891</v>
      </c>
      <c r="F3285" s="177" t="s">
        <v>9892</v>
      </c>
      <c r="G3285" s="177" t="s">
        <v>7324</v>
      </c>
      <c r="H3285" s="177" t="s">
        <v>9892</v>
      </c>
      <c r="I3285" s="177" t="s">
        <v>6875</v>
      </c>
      <c r="J3285" s="177" t="s">
        <v>6875</v>
      </c>
      <c r="K3285" s="177" t="s">
        <v>6875</v>
      </c>
      <c r="L3285" s="177" t="s">
        <v>857</v>
      </c>
    </row>
    <row r="3286" spans="1:12" ht="67.5" x14ac:dyDescent="0.25">
      <c r="A3286" s="176" t="s">
        <v>21686</v>
      </c>
      <c r="B3286" s="176" t="s">
        <v>21683</v>
      </c>
      <c r="C3286" s="176" t="s">
        <v>21684</v>
      </c>
      <c r="D3286" s="176" t="s">
        <v>21685</v>
      </c>
      <c r="E3286" s="176" t="s">
        <v>7039</v>
      </c>
      <c r="F3286" s="176" t="s">
        <v>7040</v>
      </c>
      <c r="G3286" s="176" t="s">
        <v>6875</v>
      </c>
      <c r="H3286" s="176" t="s">
        <v>7040</v>
      </c>
      <c r="I3286" s="176" t="s">
        <v>6875</v>
      </c>
      <c r="J3286" s="176" t="s">
        <v>6875</v>
      </c>
      <c r="K3286" s="176" t="s">
        <v>6875</v>
      </c>
      <c r="L3286" s="176" t="s">
        <v>857</v>
      </c>
    </row>
    <row r="3287" spans="1:12" ht="78.75" x14ac:dyDescent="0.25">
      <c r="A3287" s="177" t="s">
        <v>21690</v>
      </c>
      <c r="B3287" s="177" t="s">
        <v>21687</v>
      </c>
      <c r="C3287" s="177" t="s">
        <v>21688</v>
      </c>
      <c r="D3287" s="177" t="s">
        <v>21689</v>
      </c>
      <c r="E3287" s="177" t="s">
        <v>6992</v>
      </c>
      <c r="F3287" s="177" t="s">
        <v>6993</v>
      </c>
      <c r="G3287" s="177" t="s">
        <v>6994</v>
      </c>
      <c r="H3287" s="177" t="s">
        <v>6995</v>
      </c>
      <c r="I3287" s="177" t="s">
        <v>6875</v>
      </c>
      <c r="J3287" s="177" t="s">
        <v>6875</v>
      </c>
      <c r="K3287" s="177" t="s">
        <v>6875</v>
      </c>
      <c r="L3287" s="177" t="s">
        <v>857</v>
      </c>
    </row>
    <row r="3288" spans="1:12" ht="78.75" x14ac:dyDescent="0.25">
      <c r="A3288" s="176" t="s">
        <v>6875</v>
      </c>
      <c r="B3288" s="176" t="s">
        <v>21691</v>
      </c>
      <c r="C3288" s="176" t="s">
        <v>21692</v>
      </c>
      <c r="D3288" s="176" t="s">
        <v>21693</v>
      </c>
      <c r="E3288" s="176" t="s">
        <v>7039</v>
      </c>
      <c r="F3288" s="176" t="s">
        <v>7040</v>
      </c>
      <c r="G3288" s="176" t="s">
        <v>6875</v>
      </c>
      <c r="H3288" s="176" t="s">
        <v>7040</v>
      </c>
      <c r="I3288" s="176" t="s">
        <v>6875</v>
      </c>
      <c r="J3288" s="176" t="s">
        <v>6875</v>
      </c>
      <c r="K3288" s="176" t="s">
        <v>6875</v>
      </c>
      <c r="L3288" s="176" t="s">
        <v>857</v>
      </c>
    </row>
    <row r="3289" spans="1:12" ht="22.5" x14ac:dyDescent="0.25">
      <c r="A3289" s="177" t="s">
        <v>21696</v>
      </c>
      <c r="B3289" s="177" t="s">
        <v>21694</v>
      </c>
      <c r="C3289" s="177" t="s">
        <v>21695</v>
      </c>
      <c r="D3289" s="177" t="s">
        <v>6329</v>
      </c>
      <c r="E3289" s="177" t="s">
        <v>6979</v>
      </c>
      <c r="F3289" s="177" t="s">
        <v>16261</v>
      </c>
      <c r="G3289" s="177" t="s">
        <v>6981</v>
      </c>
      <c r="H3289" s="177" t="s">
        <v>16261</v>
      </c>
      <c r="I3289" s="177" t="s">
        <v>6875</v>
      </c>
      <c r="J3289" s="177" t="s">
        <v>6875</v>
      </c>
      <c r="K3289" s="177" t="s">
        <v>6875</v>
      </c>
      <c r="L3289" s="177" t="s">
        <v>857</v>
      </c>
    </row>
    <row r="3290" spans="1:12" ht="22.5" x14ac:dyDescent="0.25">
      <c r="A3290" s="176" t="s">
        <v>6088</v>
      </c>
      <c r="B3290" s="176" t="s">
        <v>21697</v>
      </c>
      <c r="C3290" s="176" t="s">
        <v>6208</v>
      </c>
      <c r="D3290" s="176" t="s">
        <v>6344</v>
      </c>
      <c r="E3290" s="176" t="s">
        <v>6979</v>
      </c>
      <c r="F3290" s="176" t="s">
        <v>16261</v>
      </c>
      <c r="G3290" s="176" t="s">
        <v>6981</v>
      </c>
      <c r="H3290" s="176" t="s">
        <v>16261</v>
      </c>
      <c r="I3290" s="176" t="s">
        <v>6875</v>
      </c>
      <c r="J3290" s="176" t="s">
        <v>6875</v>
      </c>
      <c r="K3290" s="176" t="s">
        <v>6875</v>
      </c>
      <c r="L3290" s="176" t="s">
        <v>857</v>
      </c>
    </row>
    <row r="3291" spans="1:12" ht="56.25" x14ac:dyDescent="0.25">
      <c r="A3291" s="177" t="s">
        <v>21701</v>
      </c>
      <c r="B3291" s="177" t="s">
        <v>21698</v>
      </c>
      <c r="C3291" s="177" t="s">
        <v>21699</v>
      </c>
      <c r="D3291" s="177" t="s">
        <v>21700</v>
      </c>
      <c r="E3291" s="177" t="s">
        <v>7322</v>
      </c>
      <c r="F3291" s="177" t="s">
        <v>7323</v>
      </c>
      <c r="G3291" s="177" t="s">
        <v>7324</v>
      </c>
      <c r="H3291" s="177" t="s">
        <v>7325</v>
      </c>
      <c r="I3291" s="177" t="s">
        <v>6875</v>
      </c>
      <c r="J3291" s="177" t="s">
        <v>6875</v>
      </c>
      <c r="K3291" s="177" t="s">
        <v>6875</v>
      </c>
      <c r="L3291" s="177" t="s">
        <v>857</v>
      </c>
    </row>
    <row r="3292" spans="1:12" ht="45" x14ac:dyDescent="0.25">
      <c r="A3292" s="176" t="s">
        <v>21705</v>
      </c>
      <c r="B3292" s="176" t="s">
        <v>21702</v>
      </c>
      <c r="C3292" s="176" t="s">
        <v>21703</v>
      </c>
      <c r="D3292" s="176" t="s">
        <v>21704</v>
      </c>
      <c r="E3292" s="176" t="s">
        <v>7322</v>
      </c>
      <c r="F3292" s="176" t="s">
        <v>7323</v>
      </c>
      <c r="G3292" s="176" t="s">
        <v>7324</v>
      </c>
      <c r="H3292" s="176" t="s">
        <v>7325</v>
      </c>
      <c r="I3292" s="176" t="s">
        <v>6875</v>
      </c>
      <c r="J3292" s="176" t="s">
        <v>6875</v>
      </c>
      <c r="K3292" s="176" t="s">
        <v>6875</v>
      </c>
      <c r="L3292" s="176" t="s">
        <v>857</v>
      </c>
    </row>
    <row r="3293" spans="1:12" ht="33.75" x14ac:dyDescent="0.25">
      <c r="A3293" s="177" t="s">
        <v>21709</v>
      </c>
      <c r="B3293" s="177" t="s">
        <v>21706</v>
      </c>
      <c r="C3293" s="177" t="s">
        <v>21707</v>
      </c>
      <c r="D3293" s="177" t="s">
        <v>21708</v>
      </c>
      <c r="E3293" s="177" t="s">
        <v>19969</v>
      </c>
      <c r="F3293" s="177" t="s">
        <v>21710</v>
      </c>
      <c r="G3293" s="177" t="s">
        <v>8074</v>
      </c>
      <c r="H3293" s="177" t="s">
        <v>21710</v>
      </c>
      <c r="I3293" s="177" t="s">
        <v>6875</v>
      </c>
      <c r="J3293" s="177" t="s">
        <v>6875</v>
      </c>
      <c r="K3293" s="177" t="s">
        <v>6875</v>
      </c>
      <c r="L3293" s="177" t="s">
        <v>857</v>
      </c>
    </row>
    <row r="3294" spans="1:12" ht="213.75" x14ac:dyDescent="0.25">
      <c r="A3294" s="176" t="s">
        <v>6875</v>
      </c>
      <c r="B3294" s="176" t="s">
        <v>21711</v>
      </c>
      <c r="C3294" s="176" t="s">
        <v>21712</v>
      </c>
      <c r="D3294" s="176" t="s">
        <v>21713</v>
      </c>
      <c r="E3294" s="176" t="s">
        <v>21714</v>
      </c>
      <c r="F3294" s="176" t="s">
        <v>21715</v>
      </c>
      <c r="G3294" s="176" t="s">
        <v>6981</v>
      </c>
      <c r="H3294" s="176" t="s">
        <v>21715</v>
      </c>
      <c r="I3294" s="176" t="s">
        <v>6875</v>
      </c>
      <c r="J3294" s="176" t="s">
        <v>6875</v>
      </c>
      <c r="K3294" s="176" t="s">
        <v>6875</v>
      </c>
      <c r="L3294" s="176" t="s">
        <v>857</v>
      </c>
    </row>
    <row r="3295" spans="1:12" ht="67.5" x14ac:dyDescent="0.25">
      <c r="A3295" s="177" t="s">
        <v>21719</v>
      </c>
      <c r="B3295" s="177" t="s">
        <v>21716</v>
      </c>
      <c r="C3295" s="177" t="s">
        <v>21717</v>
      </c>
      <c r="D3295" s="177" t="s">
        <v>21718</v>
      </c>
      <c r="E3295" s="177" t="s">
        <v>17017</v>
      </c>
      <c r="F3295" s="177" t="s">
        <v>17018</v>
      </c>
      <c r="G3295" s="177" t="s">
        <v>7771</v>
      </c>
      <c r="H3295" s="177" t="s">
        <v>17019</v>
      </c>
      <c r="I3295" s="177" t="s">
        <v>6875</v>
      </c>
      <c r="J3295" s="177" t="s">
        <v>6875</v>
      </c>
      <c r="K3295" s="177" t="s">
        <v>6875</v>
      </c>
      <c r="L3295" s="177" t="s">
        <v>857</v>
      </c>
    </row>
    <row r="3296" spans="1:12" ht="78.75" x14ac:dyDescent="0.25">
      <c r="A3296" s="176" t="s">
        <v>21723</v>
      </c>
      <c r="B3296" s="176" t="s">
        <v>21720</v>
      </c>
      <c r="C3296" s="176" t="s">
        <v>21721</v>
      </c>
      <c r="D3296" s="176" t="s">
        <v>21722</v>
      </c>
      <c r="E3296" s="176" t="s">
        <v>7039</v>
      </c>
      <c r="F3296" s="176" t="s">
        <v>7040</v>
      </c>
      <c r="G3296" s="176" t="s">
        <v>6875</v>
      </c>
      <c r="H3296" s="176" t="s">
        <v>7040</v>
      </c>
      <c r="I3296" s="176" t="s">
        <v>6875</v>
      </c>
      <c r="J3296" s="176" t="s">
        <v>6875</v>
      </c>
      <c r="K3296" s="176" t="s">
        <v>6875</v>
      </c>
      <c r="L3296" s="176" t="s">
        <v>857</v>
      </c>
    </row>
    <row r="3297" spans="1:12" ht="101.25" x14ac:dyDescent="0.25">
      <c r="A3297" s="177" t="s">
        <v>6875</v>
      </c>
      <c r="B3297" s="177" t="s">
        <v>21724</v>
      </c>
      <c r="C3297" s="177" t="s">
        <v>21725</v>
      </c>
      <c r="D3297" s="177" t="s">
        <v>21726</v>
      </c>
      <c r="E3297" s="177" t="s">
        <v>7152</v>
      </c>
      <c r="F3297" s="177" t="s">
        <v>7153</v>
      </c>
      <c r="G3297" s="177" t="s">
        <v>7154</v>
      </c>
      <c r="H3297" s="177" t="s">
        <v>17720</v>
      </c>
      <c r="I3297" s="177" t="s">
        <v>6875</v>
      </c>
      <c r="J3297" s="177" t="s">
        <v>6875</v>
      </c>
      <c r="K3297" s="177" t="s">
        <v>6875</v>
      </c>
      <c r="L3297" s="177" t="s">
        <v>857</v>
      </c>
    </row>
    <row r="3298" spans="1:12" ht="56.25" x14ac:dyDescent="0.25">
      <c r="A3298" s="176" t="s">
        <v>21730</v>
      </c>
      <c r="B3298" s="176" t="s">
        <v>21727</v>
      </c>
      <c r="C3298" s="176" t="s">
        <v>21728</v>
      </c>
      <c r="D3298" s="176" t="s">
        <v>21729</v>
      </c>
      <c r="E3298" s="176" t="s">
        <v>14419</v>
      </c>
      <c r="F3298" s="176" t="s">
        <v>14420</v>
      </c>
      <c r="G3298" s="176" t="s">
        <v>7028</v>
      </c>
      <c r="H3298" s="176" t="s">
        <v>14420</v>
      </c>
      <c r="I3298" s="176" t="s">
        <v>6875</v>
      </c>
      <c r="J3298" s="176" t="s">
        <v>6875</v>
      </c>
      <c r="K3298" s="176" t="s">
        <v>6875</v>
      </c>
      <c r="L3298" s="176" t="s">
        <v>857</v>
      </c>
    </row>
    <row r="3299" spans="1:12" ht="56.25" x14ac:dyDescent="0.25">
      <c r="A3299" s="177" t="s">
        <v>21734</v>
      </c>
      <c r="B3299" s="177" t="s">
        <v>21731</v>
      </c>
      <c r="C3299" s="177" t="s">
        <v>21732</v>
      </c>
      <c r="D3299" s="177" t="s">
        <v>21733</v>
      </c>
      <c r="E3299" s="177" t="s">
        <v>10540</v>
      </c>
      <c r="F3299" s="177" t="s">
        <v>10541</v>
      </c>
      <c r="G3299" s="177" t="s">
        <v>7465</v>
      </c>
      <c r="H3299" s="177" t="s">
        <v>10541</v>
      </c>
      <c r="I3299" s="177" t="s">
        <v>6875</v>
      </c>
      <c r="J3299" s="177" t="s">
        <v>6875</v>
      </c>
      <c r="K3299" s="177" t="s">
        <v>6875</v>
      </c>
      <c r="L3299" s="177" t="s">
        <v>857</v>
      </c>
    </row>
    <row r="3300" spans="1:12" ht="78.75" x14ac:dyDescent="0.25">
      <c r="A3300" s="176" t="s">
        <v>21738</v>
      </c>
      <c r="B3300" s="176" t="s">
        <v>21735</v>
      </c>
      <c r="C3300" s="176" t="s">
        <v>21736</v>
      </c>
      <c r="D3300" s="176" t="s">
        <v>21737</v>
      </c>
      <c r="E3300" s="176" t="s">
        <v>21739</v>
      </c>
      <c r="F3300" s="176" t="s">
        <v>21740</v>
      </c>
      <c r="G3300" s="176" t="s">
        <v>7146</v>
      </c>
      <c r="H3300" s="176" t="s">
        <v>21741</v>
      </c>
      <c r="I3300" s="176" t="s">
        <v>6875</v>
      </c>
      <c r="J3300" s="176" t="s">
        <v>6875</v>
      </c>
      <c r="K3300" s="176" t="s">
        <v>6875</v>
      </c>
      <c r="L3300" s="176" t="s">
        <v>857</v>
      </c>
    </row>
    <row r="3301" spans="1:12" ht="22.5" x14ac:dyDescent="0.25">
      <c r="A3301" s="177" t="s">
        <v>21745</v>
      </c>
      <c r="B3301" s="177" t="s">
        <v>21742</v>
      </c>
      <c r="C3301" s="177" t="s">
        <v>21743</v>
      </c>
      <c r="D3301" s="177" t="s">
        <v>21744</v>
      </c>
      <c r="E3301" s="177" t="s">
        <v>8921</v>
      </c>
      <c r="F3301" s="177" t="s">
        <v>8922</v>
      </c>
      <c r="G3301" s="177" t="s">
        <v>6875</v>
      </c>
      <c r="H3301" s="177" t="s">
        <v>8922</v>
      </c>
      <c r="I3301" s="177" t="s">
        <v>6875</v>
      </c>
      <c r="J3301" s="177" t="s">
        <v>6875</v>
      </c>
      <c r="K3301" s="177" t="s">
        <v>6875</v>
      </c>
      <c r="L3301" s="177" t="s">
        <v>857</v>
      </c>
    </row>
    <row r="3302" spans="1:12" ht="33.75" x14ac:dyDescent="0.25">
      <c r="A3302" s="176" t="s">
        <v>21749</v>
      </c>
      <c r="B3302" s="176" t="s">
        <v>21746</v>
      </c>
      <c r="C3302" s="176" t="s">
        <v>21747</v>
      </c>
      <c r="D3302" s="176" t="s">
        <v>21748</v>
      </c>
      <c r="E3302" s="176" t="s">
        <v>20237</v>
      </c>
      <c r="F3302" s="176" t="s">
        <v>20238</v>
      </c>
      <c r="G3302" s="176" t="s">
        <v>7577</v>
      </c>
      <c r="H3302" s="176" t="s">
        <v>20238</v>
      </c>
      <c r="I3302" s="176" t="s">
        <v>6875</v>
      </c>
      <c r="J3302" s="176" t="s">
        <v>6875</v>
      </c>
      <c r="K3302" s="176" t="s">
        <v>6875</v>
      </c>
      <c r="L3302" s="176" t="s">
        <v>857</v>
      </c>
    </row>
    <row r="3303" spans="1:12" ht="67.5" x14ac:dyDescent="0.25">
      <c r="A3303" s="177" t="s">
        <v>21753</v>
      </c>
      <c r="B3303" s="177" t="s">
        <v>21750</v>
      </c>
      <c r="C3303" s="177" t="s">
        <v>21751</v>
      </c>
      <c r="D3303" s="177" t="s">
        <v>21752</v>
      </c>
      <c r="E3303" s="177" t="s">
        <v>9136</v>
      </c>
      <c r="F3303" s="177" t="s">
        <v>14146</v>
      </c>
      <c r="G3303" s="177" t="s">
        <v>8091</v>
      </c>
      <c r="H3303" s="177" t="s">
        <v>14146</v>
      </c>
      <c r="I3303" s="177" t="s">
        <v>6875</v>
      </c>
      <c r="J3303" s="177" t="s">
        <v>6875</v>
      </c>
      <c r="K3303" s="177" t="s">
        <v>6875</v>
      </c>
      <c r="L3303" s="177" t="s">
        <v>857</v>
      </c>
    </row>
    <row r="3304" spans="1:12" ht="67.5" x14ac:dyDescent="0.25">
      <c r="A3304" s="176" t="s">
        <v>21757</v>
      </c>
      <c r="B3304" s="176" t="s">
        <v>21754</v>
      </c>
      <c r="C3304" s="176" t="s">
        <v>21755</v>
      </c>
      <c r="D3304" s="176" t="s">
        <v>21756</v>
      </c>
      <c r="E3304" s="176" t="s">
        <v>7039</v>
      </c>
      <c r="F3304" s="176" t="s">
        <v>7040</v>
      </c>
      <c r="G3304" s="176" t="s">
        <v>6875</v>
      </c>
      <c r="H3304" s="176" t="s">
        <v>7040</v>
      </c>
      <c r="I3304" s="176" t="s">
        <v>6875</v>
      </c>
      <c r="J3304" s="176" t="s">
        <v>6875</v>
      </c>
      <c r="K3304" s="176" t="s">
        <v>6875</v>
      </c>
      <c r="L3304" s="176" t="s">
        <v>857</v>
      </c>
    </row>
    <row r="3305" spans="1:12" ht="45" x14ac:dyDescent="0.25">
      <c r="A3305" s="177" t="s">
        <v>21761</v>
      </c>
      <c r="B3305" s="177" t="s">
        <v>21758</v>
      </c>
      <c r="C3305" s="177" t="s">
        <v>21759</v>
      </c>
      <c r="D3305" s="177" t="s">
        <v>21760</v>
      </c>
      <c r="E3305" s="177" t="s">
        <v>7026</v>
      </c>
      <c r="F3305" s="177" t="s">
        <v>7027</v>
      </c>
      <c r="G3305" s="177" t="s">
        <v>7028</v>
      </c>
      <c r="H3305" s="177" t="s">
        <v>7027</v>
      </c>
      <c r="I3305" s="177" t="s">
        <v>6875</v>
      </c>
      <c r="J3305" s="177" t="s">
        <v>6875</v>
      </c>
      <c r="K3305" s="177" t="s">
        <v>6875</v>
      </c>
      <c r="L3305" s="177" t="s">
        <v>857</v>
      </c>
    </row>
    <row r="3306" spans="1:12" ht="56.25" x14ac:dyDescent="0.25">
      <c r="A3306" s="176" t="s">
        <v>21765</v>
      </c>
      <c r="B3306" s="176" t="s">
        <v>21762</v>
      </c>
      <c r="C3306" s="176" t="s">
        <v>21763</v>
      </c>
      <c r="D3306" s="176" t="s">
        <v>21764</v>
      </c>
      <c r="E3306" s="176" t="s">
        <v>7039</v>
      </c>
      <c r="F3306" s="176" t="s">
        <v>7040</v>
      </c>
      <c r="G3306" s="176" t="s">
        <v>6875</v>
      </c>
      <c r="H3306" s="176" t="s">
        <v>7040</v>
      </c>
      <c r="I3306" s="176" t="s">
        <v>6875</v>
      </c>
      <c r="J3306" s="176" t="s">
        <v>6875</v>
      </c>
      <c r="K3306" s="176" t="s">
        <v>6875</v>
      </c>
      <c r="L3306" s="176" t="s">
        <v>857</v>
      </c>
    </row>
    <row r="3307" spans="1:12" ht="112.5" x14ac:dyDescent="0.25">
      <c r="A3307" s="177" t="s">
        <v>6875</v>
      </c>
      <c r="B3307" s="177" t="s">
        <v>21766</v>
      </c>
      <c r="C3307" s="177" t="s">
        <v>21767</v>
      </c>
      <c r="D3307" s="177" t="s">
        <v>21768</v>
      </c>
      <c r="E3307" s="177" t="s">
        <v>7039</v>
      </c>
      <c r="F3307" s="177" t="s">
        <v>7040</v>
      </c>
      <c r="G3307" s="177" t="s">
        <v>6875</v>
      </c>
      <c r="H3307" s="177" t="s">
        <v>7040</v>
      </c>
      <c r="I3307" s="177" t="s">
        <v>6875</v>
      </c>
      <c r="J3307" s="177" t="s">
        <v>6875</v>
      </c>
      <c r="K3307" s="177" t="s">
        <v>6875</v>
      </c>
      <c r="L3307" s="177" t="s">
        <v>857</v>
      </c>
    </row>
    <row r="3308" spans="1:12" ht="112.5" x14ac:dyDescent="0.25">
      <c r="A3308" s="176" t="s">
        <v>6875</v>
      </c>
      <c r="B3308" s="176" t="s">
        <v>21769</v>
      </c>
      <c r="C3308" s="176" t="s">
        <v>21770</v>
      </c>
      <c r="D3308" s="176" t="s">
        <v>21771</v>
      </c>
      <c r="E3308" s="176" t="s">
        <v>9067</v>
      </c>
      <c r="F3308" s="176" t="s">
        <v>9068</v>
      </c>
      <c r="G3308" s="176" t="s">
        <v>7028</v>
      </c>
      <c r="H3308" s="176" t="s">
        <v>9068</v>
      </c>
      <c r="I3308" s="176" t="s">
        <v>6875</v>
      </c>
      <c r="J3308" s="176" t="s">
        <v>6875</v>
      </c>
      <c r="K3308" s="176" t="s">
        <v>6875</v>
      </c>
      <c r="L3308" s="176" t="s">
        <v>857</v>
      </c>
    </row>
    <row r="3309" spans="1:12" ht="45" x14ac:dyDescent="0.25">
      <c r="A3309" s="177" t="s">
        <v>21775</v>
      </c>
      <c r="B3309" s="177" t="s">
        <v>21772</v>
      </c>
      <c r="C3309" s="177" t="s">
        <v>21773</v>
      </c>
      <c r="D3309" s="177" t="s">
        <v>21774</v>
      </c>
      <c r="E3309" s="177" t="s">
        <v>7039</v>
      </c>
      <c r="F3309" s="177" t="s">
        <v>7040</v>
      </c>
      <c r="G3309" s="177" t="s">
        <v>6875</v>
      </c>
      <c r="H3309" s="177" t="s">
        <v>7040</v>
      </c>
      <c r="I3309" s="177" t="s">
        <v>6875</v>
      </c>
      <c r="J3309" s="177" t="s">
        <v>6875</v>
      </c>
      <c r="K3309" s="177" t="s">
        <v>6875</v>
      </c>
      <c r="L3309" s="177" t="s">
        <v>857</v>
      </c>
    </row>
    <row r="3310" spans="1:12" ht="33.75" x14ac:dyDescent="0.25">
      <c r="A3310" s="176" t="s">
        <v>21779</v>
      </c>
      <c r="B3310" s="176" t="s">
        <v>21776</v>
      </c>
      <c r="C3310" s="176" t="s">
        <v>21777</v>
      </c>
      <c r="D3310" s="176" t="s">
        <v>21778</v>
      </c>
      <c r="E3310" s="176" t="s">
        <v>21780</v>
      </c>
      <c r="F3310" s="176" t="s">
        <v>21781</v>
      </c>
      <c r="G3310" s="176" t="s">
        <v>8091</v>
      </c>
      <c r="H3310" s="176" t="s">
        <v>21781</v>
      </c>
      <c r="I3310" s="176" t="s">
        <v>6875</v>
      </c>
      <c r="J3310" s="176" t="s">
        <v>6875</v>
      </c>
      <c r="K3310" s="176" t="s">
        <v>6875</v>
      </c>
      <c r="L3310" s="176" t="s">
        <v>857</v>
      </c>
    </row>
    <row r="3311" spans="1:12" ht="45" x14ac:dyDescent="0.25">
      <c r="A3311" s="177" t="s">
        <v>21785</v>
      </c>
      <c r="B3311" s="177" t="s">
        <v>21782</v>
      </c>
      <c r="C3311" s="177" t="s">
        <v>21783</v>
      </c>
      <c r="D3311" s="177" t="s">
        <v>21784</v>
      </c>
      <c r="E3311" s="177" t="s">
        <v>8933</v>
      </c>
      <c r="F3311" s="177" t="s">
        <v>8934</v>
      </c>
      <c r="G3311" s="177" t="s">
        <v>7028</v>
      </c>
      <c r="H3311" s="177" t="s">
        <v>8934</v>
      </c>
      <c r="I3311" s="177" t="s">
        <v>6875</v>
      </c>
      <c r="J3311" s="177" t="s">
        <v>6875</v>
      </c>
      <c r="K3311" s="177" t="s">
        <v>6875</v>
      </c>
      <c r="L3311" s="177" t="s">
        <v>857</v>
      </c>
    </row>
    <row r="3312" spans="1:12" ht="33.75" x14ac:dyDescent="0.25">
      <c r="A3312" s="176" t="s">
        <v>21789</v>
      </c>
      <c r="B3312" s="176" t="s">
        <v>21786</v>
      </c>
      <c r="C3312" s="176" t="s">
        <v>21787</v>
      </c>
      <c r="D3312" s="176" t="s">
        <v>21788</v>
      </c>
      <c r="E3312" s="176" t="s">
        <v>9444</v>
      </c>
      <c r="F3312" s="176" t="s">
        <v>9445</v>
      </c>
      <c r="G3312" s="176" t="s">
        <v>7035</v>
      </c>
      <c r="H3312" s="176" t="s">
        <v>9445</v>
      </c>
      <c r="I3312" s="176" t="s">
        <v>6875</v>
      </c>
      <c r="J3312" s="176" t="s">
        <v>6875</v>
      </c>
      <c r="K3312" s="176" t="s">
        <v>6875</v>
      </c>
      <c r="L3312" s="176" t="s">
        <v>857</v>
      </c>
    </row>
    <row r="3313" spans="1:12" ht="56.25" x14ac:dyDescent="0.25">
      <c r="A3313" s="177" t="s">
        <v>21793</v>
      </c>
      <c r="B3313" s="177" t="s">
        <v>21790</v>
      </c>
      <c r="C3313" s="177" t="s">
        <v>21791</v>
      </c>
      <c r="D3313" s="177" t="s">
        <v>21792</v>
      </c>
      <c r="E3313" s="177" t="s">
        <v>7589</v>
      </c>
      <c r="F3313" s="177" t="s">
        <v>7590</v>
      </c>
      <c r="G3313" s="177" t="s">
        <v>7591</v>
      </c>
      <c r="H3313" s="177" t="s">
        <v>7590</v>
      </c>
      <c r="I3313" s="177" t="s">
        <v>6875</v>
      </c>
      <c r="J3313" s="177" t="s">
        <v>6875</v>
      </c>
      <c r="K3313" s="177" t="s">
        <v>6875</v>
      </c>
      <c r="L3313" s="177" t="s">
        <v>857</v>
      </c>
    </row>
    <row r="3314" spans="1:12" ht="180" x14ac:dyDescent="0.25">
      <c r="A3314" s="176" t="s">
        <v>6875</v>
      </c>
      <c r="B3314" s="176" t="s">
        <v>21794</v>
      </c>
      <c r="C3314" s="176" t="s">
        <v>21795</v>
      </c>
      <c r="D3314" s="176" t="s">
        <v>21796</v>
      </c>
      <c r="E3314" s="176" t="s">
        <v>7463</v>
      </c>
      <c r="F3314" s="176" t="s">
        <v>7464</v>
      </c>
      <c r="G3314" s="176" t="s">
        <v>7465</v>
      </c>
      <c r="H3314" s="176" t="s">
        <v>7464</v>
      </c>
      <c r="I3314" s="176" t="s">
        <v>6875</v>
      </c>
      <c r="J3314" s="176" t="s">
        <v>6875</v>
      </c>
      <c r="K3314" s="176" t="s">
        <v>6875</v>
      </c>
      <c r="L3314" s="176" t="s">
        <v>857</v>
      </c>
    </row>
    <row r="3315" spans="1:12" ht="56.25" x14ac:dyDescent="0.25">
      <c r="A3315" s="177" t="s">
        <v>21800</v>
      </c>
      <c r="B3315" s="177" t="s">
        <v>21797</v>
      </c>
      <c r="C3315" s="177" t="s">
        <v>21798</v>
      </c>
      <c r="D3315" s="177" t="s">
        <v>21799</v>
      </c>
      <c r="E3315" s="177" t="s">
        <v>7039</v>
      </c>
      <c r="F3315" s="177" t="s">
        <v>7040</v>
      </c>
      <c r="G3315" s="177" t="s">
        <v>6875</v>
      </c>
      <c r="H3315" s="177" t="s">
        <v>7040</v>
      </c>
      <c r="I3315" s="177" t="s">
        <v>6875</v>
      </c>
      <c r="J3315" s="177" t="s">
        <v>6875</v>
      </c>
      <c r="K3315" s="177" t="s">
        <v>6875</v>
      </c>
      <c r="L3315" s="177" t="s">
        <v>857</v>
      </c>
    </row>
    <row r="3316" spans="1:12" ht="45" x14ac:dyDescent="0.25">
      <c r="A3316" s="176" t="s">
        <v>21804</v>
      </c>
      <c r="B3316" s="176" t="s">
        <v>21801</v>
      </c>
      <c r="C3316" s="176" t="s">
        <v>21802</v>
      </c>
      <c r="D3316" s="176" t="s">
        <v>21803</v>
      </c>
      <c r="E3316" s="176" t="s">
        <v>7026</v>
      </c>
      <c r="F3316" s="176" t="s">
        <v>7027</v>
      </c>
      <c r="G3316" s="176" t="s">
        <v>7028</v>
      </c>
      <c r="H3316" s="176" t="s">
        <v>7027</v>
      </c>
      <c r="I3316" s="176" t="s">
        <v>6875</v>
      </c>
      <c r="J3316" s="176" t="s">
        <v>6875</v>
      </c>
      <c r="K3316" s="176" t="s">
        <v>6875</v>
      </c>
      <c r="L3316" s="176" t="s">
        <v>857</v>
      </c>
    </row>
    <row r="3317" spans="1:12" ht="56.25" x14ac:dyDescent="0.25">
      <c r="A3317" s="177" t="s">
        <v>21808</v>
      </c>
      <c r="B3317" s="177" t="s">
        <v>21805</v>
      </c>
      <c r="C3317" s="177" t="s">
        <v>21806</v>
      </c>
      <c r="D3317" s="177" t="s">
        <v>21807</v>
      </c>
      <c r="E3317" s="177" t="s">
        <v>8921</v>
      </c>
      <c r="F3317" s="177" t="s">
        <v>8922</v>
      </c>
      <c r="G3317" s="177" t="s">
        <v>6875</v>
      </c>
      <c r="H3317" s="177" t="s">
        <v>8922</v>
      </c>
      <c r="I3317" s="177" t="s">
        <v>6875</v>
      </c>
      <c r="J3317" s="177" t="s">
        <v>6875</v>
      </c>
      <c r="K3317" s="177" t="s">
        <v>6875</v>
      </c>
      <c r="L3317" s="177" t="s">
        <v>857</v>
      </c>
    </row>
    <row r="3318" spans="1:12" ht="56.25" x14ac:dyDescent="0.25">
      <c r="A3318" s="176" t="s">
        <v>21812</v>
      </c>
      <c r="B3318" s="176" t="s">
        <v>21809</v>
      </c>
      <c r="C3318" s="176" t="s">
        <v>21810</v>
      </c>
      <c r="D3318" s="176" t="s">
        <v>21811</v>
      </c>
      <c r="E3318" s="176" t="s">
        <v>7201</v>
      </c>
      <c r="F3318" s="176" t="s">
        <v>7202</v>
      </c>
      <c r="G3318" s="176" t="s">
        <v>6994</v>
      </c>
      <c r="H3318" s="176" t="s">
        <v>7203</v>
      </c>
      <c r="I3318" s="176" t="s">
        <v>6875</v>
      </c>
      <c r="J3318" s="176" t="s">
        <v>6875</v>
      </c>
      <c r="K3318" s="176" t="s">
        <v>6875</v>
      </c>
      <c r="L3318" s="176" t="s">
        <v>857</v>
      </c>
    </row>
    <row r="3319" spans="1:12" ht="67.5" x14ac:dyDescent="0.25">
      <c r="A3319" s="177" t="s">
        <v>21816</v>
      </c>
      <c r="B3319" s="177" t="s">
        <v>21813</v>
      </c>
      <c r="C3319" s="177" t="s">
        <v>21814</v>
      </c>
      <c r="D3319" s="177" t="s">
        <v>21815</v>
      </c>
      <c r="E3319" s="177" t="s">
        <v>7026</v>
      </c>
      <c r="F3319" s="177" t="s">
        <v>7027</v>
      </c>
      <c r="G3319" s="177" t="s">
        <v>7028</v>
      </c>
      <c r="H3319" s="177" t="s">
        <v>7027</v>
      </c>
      <c r="I3319" s="177" t="s">
        <v>6875</v>
      </c>
      <c r="J3319" s="177" t="s">
        <v>6875</v>
      </c>
      <c r="K3319" s="177" t="s">
        <v>6875</v>
      </c>
      <c r="L3319" s="177" t="s">
        <v>857</v>
      </c>
    </row>
    <row r="3320" spans="1:12" ht="33.75" x14ac:dyDescent="0.25">
      <c r="A3320" s="176" t="s">
        <v>21820</v>
      </c>
      <c r="B3320" s="176" t="s">
        <v>21817</v>
      </c>
      <c r="C3320" s="176" t="s">
        <v>21818</v>
      </c>
      <c r="D3320" s="176" t="s">
        <v>21819</v>
      </c>
      <c r="E3320" s="176" t="s">
        <v>8178</v>
      </c>
      <c r="F3320" s="176" t="s">
        <v>8179</v>
      </c>
      <c r="G3320" s="176" t="s">
        <v>7028</v>
      </c>
      <c r="H3320" s="176" t="s">
        <v>8179</v>
      </c>
      <c r="I3320" s="176" t="s">
        <v>6875</v>
      </c>
      <c r="J3320" s="176" t="s">
        <v>6875</v>
      </c>
      <c r="K3320" s="176" t="s">
        <v>6875</v>
      </c>
      <c r="L3320" s="176" t="s">
        <v>857</v>
      </c>
    </row>
    <row r="3321" spans="1:12" ht="33.75" x14ac:dyDescent="0.25">
      <c r="A3321" s="177" t="s">
        <v>6875</v>
      </c>
      <c r="B3321" s="177" t="s">
        <v>21821</v>
      </c>
      <c r="C3321" s="177" t="s">
        <v>21822</v>
      </c>
      <c r="D3321" s="177" t="s">
        <v>21823</v>
      </c>
      <c r="E3321" s="177" t="s">
        <v>7265</v>
      </c>
      <c r="F3321" s="177" t="s">
        <v>7266</v>
      </c>
      <c r="G3321" s="177" t="s">
        <v>7267</v>
      </c>
      <c r="H3321" s="177" t="s">
        <v>7268</v>
      </c>
      <c r="I3321" s="177" t="s">
        <v>6875</v>
      </c>
      <c r="J3321" s="177" t="s">
        <v>6875</v>
      </c>
      <c r="K3321" s="177" t="s">
        <v>6875</v>
      </c>
      <c r="L3321" s="177" t="s">
        <v>857</v>
      </c>
    </row>
    <row r="3322" spans="1:12" ht="45" x14ac:dyDescent="0.25">
      <c r="A3322" s="176" t="s">
        <v>21827</v>
      </c>
      <c r="B3322" s="176" t="s">
        <v>21824</v>
      </c>
      <c r="C3322" s="176" t="s">
        <v>21825</v>
      </c>
      <c r="D3322" s="176" t="s">
        <v>21826</v>
      </c>
      <c r="E3322" s="176" t="s">
        <v>7265</v>
      </c>
      <c r="F3322" s="176" t="s">
        <v>7266</v>
      </c>
      <c r="G3322" s="176" t="s">
        <v>7267</v>
      </c>
      <c r="H3322" s="176" t="s">
        <v>7268</v>
      </c>
      <c r="I3322" s="176" t="s">
        <v>6875</v>
      </c>
      <c r="J3322" s="176" t="s">
        <v>6875</v>
      </c>
      <c r="K3322" s="176" t="s">
        <v>6875</v>
      </c>
      <c r="L3322" s="176" t="s">
        <v>857</v>
      </c>
    </row>
    <row r="3323" spans="1:12" ht="67.5" x14ac:dyDescent="0.25">
      <c r="A3323" s="177" t="s">
        <v>21831</v>
      </c>
      <c r="B3323" s="177" t="s">
        <v>21828</v>
      </c>
      <c r="C3323" s="177" t="s">
        <v>21829</v>
      </c>
      <c r="D3323" s="177" t="s">
        <v>21830</v>
      </c>
      <c r="E3323" s="177" t="s">
        <v>7039</v>
      </c>
      <c r="F3323" s="177" t="s">
        <v>7040</v>
      </c>
      <c r="G3323" s="177" t="s">
        <v>6875</v>
      </c>
      <c r="H3323" s="177" t="s">
        <v>7040</v>
      </c>
      <c r="I3323" s="177" t="s">
        <v>6875</v>
      </c>
      <c r="J3323" s="177" t="s">
        <v>6875</v>
      </c>
      <c r="K3323" s="177" t="s">
        <v>6875</v>
      </c>
      <c r="L3323" s="177" t="s">
        <v>857</v>
      </c>
    </row>
    <row r="3324" spans="1:12" ht="112.5" x14ac:dyDescent="0.25">
      <c r="A3324" s="176" t="s">
        <v>21835</v>
      </c>
      <c r="B3324" s="176" t="s">
        <v>21832</v>
      </c>
      <c r="C3324" s="176" t="s">
        <v>21833</v>
      </c>
      <c r="D3324" s="176" t="s">
        <v>21834</v>
      </c>
      <c r="E3324" s="176" t="s">
        <v>20638</v>
      </c>
      <c r="F3324" s="176" t="s">
        <v>20639</v>
      </c>
      <c r="G3324" s="176" t="s">
        <v>6994</v>
      </c>
      <c r="H3324" s="176" t="s">
        <v>20639</v>
      </c>
      <c r="I3324" s="176" t="s">
        <v>6875</v>
      </c>
      <c r="J3324" s="176" t="s">
        <v>6875</v>
      </c>
      <c r="K3324" s="176" t="s">
        <v>6875</v>
      </c>
      <c r="L3324" s="176" t="s">
        <v>857</v>
      </c>
    </row>
    <row r="3325" spans="1:12" ht="33.75" x14ac:dyDescent="0.25">
      <c r="A3325" s="177" t="s">
        <v>21839</v>
      </c>
      <c r="B3325" s="177" t="s">
        <v>21836</v>
      </c>
      <c r="C3325" s="177" t="s">
        <v>21837</v>
      </c>
      <c r="D3325" s="177" t="s">
        <v>21838</v>
      </c>
      <c r="E3325" s="177" t="s">
        <v>8178</v>
      </c>
      <c r="F3325" s="177" t="s">
        <v>8179</v>
      </c>
      <c r="G3325" s="177" t="s">
        <v>7028</v>
      </c>
      <c r="H3325" s="177" t="s">
        <v>8179</v>
      </c>
      <c r="I3325" s="177" t="s">
        <v>6875</v>
      </c>
      <c r="J3325" s="177" t="s">
        <v>6875</v>
      </c>
      <c r="K3325" s="177" t="s">
        <v>6875</v>
      </c>
      <c r="L3325" s="177" t="s">
        <v>857</v>
      </c>
    </row>
    <row r="3326" spans="1:12" ht="56.25" x14ac:dyDescent="0.25">
      <c r="A3326" s="176" t="s">
        <v>21843</v>
      </c>
      <c r="B3326" s="176" t="s">
        <v>21840</v>
      </c>
      <c r="C3326" s="176" t="s">
        <v>21841</v>
      </c>
      <c r="D3326" s="176" t="s">
        <v>21842</v>
      </c>
      <c r="E3326" s="176" t="s">
        <v>9839</v>
      </c>
      <c r="F3326" s="176" t="s">
        <v>9840</v>
      </c>
      <c r="G3326" s="176" t="s">
        <v>8091</v>
      </c>
      <c r="H3326" s="176" t="s">
        <v>9840</v>
      </c>
      <c r="I3326" s="176" t="s">
        <v>6875</v>
      </c>
      <c r="J3326" s="176" t="s">
        <v>6875</v>
      </c>
      <c r="K3326" s="176" t="s">
        <v>6875</v>
      </c>
      <c r="L3326" s="176" t="s">
        <v>857</v>
      </c>
    </row>
    <row r="3327" spans="1:12" ht="67.5" x14ac:dyDescent="0.25">
      <c r="A3327" s="177" t="s">
        <v>21847</v>
      </c>
      <c r="B3327" s="177" t="s">
        <v>21844</v>
      </c>
      <c r="C3327" s="177" t="s">
        <v>21845</v>
      </c>
      <c r="D3327" s="177" t="s">
        <v>21846</v>
      </c>
      <c r="E3327" s="177" t="s">
        <v>17493</v>
      </c>
      <c r="F3327" s="177" t="s">
        <v>17494</v>
      </c>
      <c r="G3327" s="177" t="s">
        <v>6929</v>
      </c>
      <c r="H3327" s="177" t="s">
        <v>17494</v>
      </c>
      <c r="I3327" s="177" t="s">
        <v>6875</v>
      </c>
      <c r="J3327" s="177" t="s">
        <v>6875</v>
      </c>
      <c r="K3327" s="177" t="s">
        <v>6875</v>
      </c>
      <c r="L3327" s="177" t="s">
        <v>857</v>
      </c>
    </row>
    <row r="3328" spans="1:12" ht="78.75" x14ac:dyDescent="0.25">
      <c r="A3328" s="176" t="s">
        <v>6065</v>
      </c>
      <c r="B3328" s="176" t="s">
        <v>21848</v>
      </c>
      <c r="C3328" s="176" t="s">
        <v>21849</v>
      </c>
      <c r="D3328" s="176" t="s">
        <v>6311</v>
      </c>
      <c r="E3328" s="176" t="s">
        <v>21850</v>
      </c>
      <c r="F3328" s="176" t="s">
        <v>21851</v>
      </c>
      <c r="G3328" s="176" t="s">
        <v>8272</v>
      </c>
      <c r="H3328" s="176" t="s">
        <v>21851</v>
      </c>
      <c r="I3328" s="176" t="s">
        <v>6875</v>
      </c>
      <c r="J3328" s="176" t="s">
        <v>6875</v>
      </c>
      <c r="K3328" s="176" t="s">
        <v>6875</v>
      </c>
      <c r="L3328" s="176" t="s">
        <v>857</v>
      </c>
    </row>
    <row r="3329" spans="1:12" ht="78.75" x14ac:dyDescent="0.25">
      <c r="A3329" s="177" t="s">
        <v>6875</v>
      </c>
      <c r="B3329" s="177" t="s">
        <v>21852</v>
      </c>
      <c r="C3329" s="177" t="s">
        <v>21853</v>
      </c>
      <c r="D3329" s="177" t="s">
        <v>21854</v>
      </c>
      <c r="E3329" s="177" t="s">
        <v>9067</v>
      </c>
      <c r="F3329" s="177" t="s">
        <v>9068</v>
      </c>
      <c r="G3329" s="177" t="s">
        <v>7028</v>
      </c>
      <c r="H3329" s="177" t="s">
        <v>9068</v>
      </c>
      <c r="I3329" s="177" t="s">
        <v>6875</v>
      </c>
      <c r="J3329" s="177" t="s">
        <v>6875</v>
      </c>
      <c r="K3329" s="177" t="s">
        <v>6875</v>
      </c>
      <c r="L3329" s="177" t="s">
        <v>857</v>
      </c>
    </row>
    <row r="3330" spans="1:12" ht="56.25" x14ac:dyDescent="0.25">
      <c r="A3330" s="176" t="s">
        <v>21858</v>
      </c>
      <c r="B3330" s="176" t="s">
        <v>21855</v>
      </c>
      <c r="C3330" s="176" t="s">
        <v>21856</v>
      </c>
      <c r="D3330" s="176" t="s">
        <v>21857</v>
      </c>
      <c r="E3330" s="176" t="s">
        <v>9468</v>
      </c>
      <c r="F3330" s="176" t="s">
        <v>9469</v>
      </c>
      <c r="G3330" s="176" t="s">
        <v>6994</v>
      </c>
      <c r="H3330" s="176" t="s">
        <v>9469</v>
      </c>
      <c r="I3330" s="176" t="s">
        <v>6875</v>
      </c>
      <c r="J3330" s="176" t="s">
        <v>6875</v>
      </c>
      <c r="K3330" s="176" t="s">
        <v>6875</v>
      </c>
      <c r="L3330" s="176" t="s">
        <v>857</v>
      </c>
    </row>
    <row r="3331" spans="1:12" ht="33.75" x14ac:dyDescent="0.25">
      <c r="A3331" s="177" t="s">
        <v>21862</v>
      </c>
      <c r="B3331" s="177" t="s">
        <v>21859</v>
      </c>
      <c r="C3331" s="177" t="s">
        <v>21860</v>
      </c>
      <c r="D3331" s="177" t="s">
        <v>21861</v>
      </c>
      <c r="E3331" s="177" t="s">
        <v>9067</v>
      </c>
      <c r="F3331" s="177" t="s">
        <v>9068</v>
      </c>
      <c r="G3331" s="177" t="s">
        <v>7028</v>
      </c>
      <c r="H3331" s="177" t="s">
        <v>9068</v>
      </c>
      <c r="I3331" s="177" t="s">
        <v>6875</v>
      </c>
      <c r="J3331" s="177" t="s">
        <v>6875</v>
      </c>
      <c r="K3331" s="177" t="s">
        <v>6875</v>
      </c>
      <c r="L3331" s="177" t="s">
        <v>857</v>
      </c>
    </row>
    <row r="3332" spans="1:12" ht="33.75" x14ac:dyDescent="0.25">
      <c r="A3332" s="176" t="s">
        <v>21866</v>
      </c>
      <c r="B3332" s="176" t="s">
        <v>21863</v>
      </c>
      <c r="C3332" s="176" t="s">
        <v>21864</v>
      </c>
      <c r="D3332" s="176" t="s">
        <v>21865</v>
      </c>
      <c r="E3332" s="176" t="s">
        <v>7039</v>
      </c>
      <c r="F3332" s="176" t="s">
        <v>7040</v>
      </c>
      <c r="G3332" s="176" t="s">
        <v>6875</v>
      </c>
      <c r="H3332" s="176" t="s">
        <v>7040</v>
      </c>
      <c r="I3332" s="176" t="s">
        <v>6875</v>
      </c>
      <c r="J3332" s="176" t="s">
        <v>6875</v>
      </c>
      <c r="K3332" s="176" t="s">
        <v>6875</v>
      </c>
      <c r="L3332" s="176" t="s">
        <v>857</v>
      </c>
    </row>
    <row r="3333" spans="1:12" ht="56.25" x14ac:dyDescent="0.25">
      <c r="A3333" s="177" t="s">
        <v>21870</v>
      </c>
      <c r="B3333" s="177" t="s">
        <v>21867</v>
      </c>
      <c r="C3333" s="177" t="s">
        <v>21868</v>
      </c>
      <c r="D3333" s="177" t="s">
        <v>21869</v>
      </c>
      <c r="E3333" s="177" t="s">
        <v>7039</v>
      </c>
      <c r="F3333" s="177" t="s">
        <v>7040</v>
      </c>
      <c r="G3333" s="177" t="s">
        <v>6875</v>
      </c>
      <c r="H3333" s="177" t="s">
        <v>7040</v>
      </c>
      <c r="I3333" s="177" t="s">
        <v>6875</v>
      </c>
      <c r="J3333" s="177" t="s">
        <v>6875</v>
      </c>
      <c r="K3333" s="177" t="s">
        <v>6875</v>
      </c>
      <c r="L3333" s="177" t="s">
        <v>857</v>
      </c>
    </row>
    <row r="3334" spans="1:12" ht="56.25" x14ac:dyDescent="0.25">
      <c r="A3334" s="176" t="s">
        <v>21874</v>
      </c>
      <c r="B3334" s="176" t="s">
        <v>21871</v>
      </c>
      <c r="C3334" s="176" t="s">
        <v>21872</v>
      </c>
      <c r="D3334" s="176" t="s">
        <v>21873</v>
      </c>
      <c r="E3334" s="176" t="s">
        <v>7039</v>
      </c>
      <c r="F3334" s="176" t="s">
        <v>7040</v>
      </c>
      <c r="G3334" s="176" t="s">
        <v>6875</v>
      </c>
      <c r="H3334" s="176" t="s">
        <v>7040</v>
      </c>
      <c r="I3334" s="176" t="s">
        <v>6875</v>
      </c>
      <c r="J3334" s="176" t="s">
        <v>6875</v>
      </c>
      <c r="K3334" s="176" t="s">
        <v>6875</v>
      </c>
      <c r="L3334" s="176" t="s">
        <v>857</v>
      </c>
    </row>
    <row r="3335" spans="1:12" ht="78.75" x14ac:dyDescent="0.25">
      <c r="A3335" s="177" t="s">
        <v>21878</v>
      </c>
      <c r="B3335" s="177" t="s">
        <v>21875</v>
      </c>
      <c r="C3335" s="177" t="s">
        <v>21876</v>
      </c>
      <c r="D3335" s="177" t="s">
        <v>21877</v>
      </c>
      <c r="E3335" s="177" t="s">
        <v>7589</v>
      </c>
      <c r="F3335" s="177" t="s">
        <v>7590</v>
      </c>
      <c r="G3335" s="177" t="s">
        <v>7591</v>
      </c>
      <c r="H3335" s="177" t="s">
        <v>7590</v>
      </c>
      <c r="I3335" s="177" t="s">
        <v>6875</v>
      </c>
      <c r="J3335" s="177" t="s">
        <v>6875</v>
      </c>
      <c r="K3335" s="177" t="s">
        <v>6875</v>
      </c>
      <c r="L3335" s="177" t="s">
        <v>857</v>
      </c>
    </row>
    <row r="3336" spans="1:12" ht="101.25" x14ac:dyDescent="0.25">
      <c r="A3336" s="176" t="s">
        <v>21882</v>
      </c>
      <c r="B3336" s="176" t="s">
        <v>21879</v>
      </c>
      <c r="C3336" s="176" t="s">
        <v>21880</v>
      </c>
      <c r="D3336" s="176" t="s">
        <v>21881</v>
      </c>
      <c r="E3336" s="176" t="s">
        <v>7039</v>
      </c>
      <c r="F3336" s="176" t="s">
        <v>7040</v>
      </c>
      <c r="G3336" s="176" t="s">
        <v>6875</v>
      </c>
      <c r="H3336" s="176" t="s">
        <v>7040</v>
      </c>
      <c r="I3336" s="176" t="s">
        <v>6875</v>
      </c>
      <c r="J3336" s="176" t="s">
        <v>6875</v>
      </c>
      <c r="K3336" s="176" t="s">
        <v>6875</v>
      </c>
      <c r="L3336" s="176" t="s">
        <v>857</v>
      </c>
    </row>
    <row r="3337" spans="1:12" ht="33.75" x14ac:dyDescent="0.25">
      <c r="A3337" s="177" t="s">
        <v>21886</v>
      </c>
      <c r="B3337" s="177" t="s">
        <v>21883</v>
      </c>
      <c r="C3337" s="177" t="s">
        <v>21884</v>
      </c>
      <c r="D3337" s="177" t="s">
        <v>21885</v>
      </c>
      <c r="E3337" s="177" t="s">
        <v>21887</v>
      </c>
      <c r="F3337" s="177" t="s">
        <v>21888</v>
      </c>
      <c r="G3337" s="177" t="s">
        <v>7028</v>
      </c>
      <c r="H3337" s="177" t="s">
        <v>21888</v>
      </c>
      <c r="I3337" s="177" t="s">
        <v>6875</v>
      </c>
      <c r="J3337" s="177" t="s">
        <v>6875</v>
      </c>
      <c r="K3337" s="177" t="s">
        <v>6875</v>
      </c>
      <c r="L3337" s="177" t="s">
        <v>857</v>
      </c>
    </row>
    <row r="3338" spans="1:12" ht="45" x14ac:dyDescent="0.25">
      <c r="A3338" s="176" t="s">
        <v>21892</v>
      </c>
      <c r="B3338" s="176" t="s">
        <v>21889</v>
      </c>
      <c r="C3338" s="176" t="s">
        <v>21890</v>
      </c>
      <c r="D3338" s="176" t="s">
        <v>21891</v>
      </c>
      <c r="E3338" s="176" t="s">
        <v>7403</v>
      </c>
      <c r="F3338" s="176" t="s">
        <v>7404</v>
      </c>
      <c r="G3338" s="176" t="s">
        <v>7028</v>
      </c>
      <c r="H3338" s="176" t="s">
        <v>7404</v>
      </c>
      <c r="I3338" s="176" t="s">
        <v>6875</v>
      </c>
      <c r="J3338" s="176" t="s">
        <v>6875</v>
      </c>
      <c r="K3338" s="176" t="s">
        <v>6875</v>
      </c>
      <c r="L3338" s="176" t="s">
        <v>857</v>
      </c>
    </row>
    <row r="3339" spans="1:12" ht="315" x14ac:dyDescent="0.25">
      <c r="A3339" s="177" t="s">
        <v>6875</v>
      </c>
      <c r="B3339" s="177" t="s">
        <v>21893</v>
      </c>
      <c r="C3339" s="177" t="s">
        <v>21894</v>
      </c>
      <c r="D3339" s="177" t="s">
        <v>21895</v>
      </c>
      <c r="E3339" s="177" t="s">
        <v>9468</v>
      </c>
      <c r="F3339" s="177" t="s">
        <v>9469</v>
      </c>
      <c r="G3339" s="177" t="s">
        <v>6994</v>
      </c>
      <c r="H3339" s="177" t="s">
        <v>9469</v>
      </c>
      <c r="I3339" s="177" t="s">
        <v>6875</v>
      </c>
      <c r="J3339" s="177" t="s">
        <v>6875</v>
      </c>
      <c r="K3339" s="177" t="s">
        <v>6875</v>
      </c>
      <c r="L3339" s="177" t="s">
        <v>857</v>
      </c>
    </row>
    <row r="3340" spans="1:12" ht="67.5" x14ac:dyDescent="0.25">
      <c r="A3340" s="176" t="s">
        <v>21899</v>
      </c>
      <c r="B3340" s="176" t="s">
        <v>21896</v>
      </c>
      <c r="C3340" s="176" t="s">
        <v>21897</v>
      </c>
      <c r="D3340" s="176" t="s">
        <v>21898</v>
      </c>
      <c r="E3340" s="176" t="s">
        <v>6992</v>
      </c>
      <c r="F3340" s="176" t="s">
        <v>6993</v>
      </c>
      <c r="G3340" s="176" t="s">
        <v>6994</v>
      </c>
      <c r="H3340" s="176" t="s">
        <v>6995</v>
      </c>
      <c r="I3340" s="176" t="s">
        <v>6875</v>
      </c>
      <c r="J3340" s="176" t="s">
        <v>6875</v>
      </c>
      <c r="K3340" s="176" t="s">
        <v>6875</v>
      </c>
      <c r="L3340" s="176" t="s">
        <v>857</v>
      </c>
    </row>
    <row r="3341" spans="1:12" ht="56.25" x14ac:dyDescent="0.25">
      <c r="A3341" s="177" t="s">
        <v>21903</v>
      </c>
      <c r="B3341" s="177" t="s">
        <v>21900</v>
      </c>
      <c r="C3341" s="177" t="s">
        <v>21901</v>
      </c>
      <c r="D3341" s="177" t="s">
        <v>21902</v>
      </c>
      <c r="E3341" s="177" t="s">
        <v>7265</v>
      </c>
      <c r="F3341" s="177" t="s">
        <v>7266</v>
      </c>
      <c r="G3341" s="177" t="s">
        <v>7267</v>
      </c>
      <c r="H3341" s="177" t="s">
        <v>7268</v>
      </c>
      <c r="I3341" s="177" t="s">
        <v>6875</v>
      </c>
      <c r="J3341" s="177" t="s">
        <v>6875</v>
      </c>
      <c r="K3341" s="177" t="s">
        <v>6875</v>
      </c>
      <c r="L3341" s="177" t="s">
        <v>857</v>
      </c>
    </row>
    <row r="3342" spans="1:12" ht="56.25" x14ac:dyDescent="0.25">
      <c r="A3342" s="176" t="s">
        <v>21907</v>
      </c>
      <c r="B3342" s="176" t="s">
        <v>21904</v>
      </c>
      <c r="C3342" s="176" t="s">
        <v>21905</v>
      </c>
      <c r="D3342" s="176" t="s">
        <v>21906</v>
      </c>
      <c r="E3342" s="176" t="s">
        <v>21908</v>
      </c>
      <c r="F3342" s="176" t="s">
        <v>21909</v>
      </c>
      <c r="G3342" s="176" t="s">
        <v>7324</v>
      </c>
      <c r="H3342" s="176" t="s">
        <v>21910</v>
      </c>
      <c r="I3342" s="176" t="s">
        <v>6875</v>
      </c>
      <c r="J3342" s="176" t="s">
        <v>6875</v>
      </c>
      <c r="K3342" s="176" t="s">
        <v>6875</v>
      </c>
      <c r="L3342" s="176" t="s">
        <v>857</v>
      </c>
    </row>
    <row r="3343" spans="1:12" ht="45" x14ac:dyDescent="0.25">
      <c r="A3343" s="177" t="s">
        <v>21914</v>
      </c>
      <c r="B3343" s="177" t="s">
        <v>21911</v>
      </c>
      <c r="C3343" s="177" t="s">
        <v>21912</v>
      </c>
      <c r="D3343" s="177" t="s">
        <v>21913</v>
      </c>
      <c r="E3343" s="177" t="s">
        <v>7265</v>
      </c>
      <c r="F3343" s="177" t="s">
        <v>7266</v>
      </c>
      <c r="G3343" s="177" t="s">
        <v>7267</v>
      </c>
      <c r="H3343" s="177" t="s">
        <v>7268</v>
      </c>
      <c r="I3343" s="177" t="s">
        <v>6875</v>
      </c>
      <c r="J3343" s="177" t="s">
        <v>6875</v>
      </c>
      <c r="K3343" s="177" t="s">
        <v>6875</v>
      </c>
      <c r="L3343" s="177" t="s">
        <v>857</v>
      </c>
    </row>
    <row r="3344" spans="1:12" ht="67.5" x14ac:dyDescent="0.25">
      <c r="A3344" s="176" t="s">
        <v>3676</v>
      </c>
      <c r="B3344" s="176" t="s">
        <v>21915</v>
      </c>
      <c r="C3344" s="176" t="s">
        <v>21916</v>
      </c>
      <c r="D3344" s="176" t="s">
        <v>1083</v>
      </c>
      <c r="E3344" s="176" t="s">
        <v>17662</v>
      </c>
      <c r="F3344" s="176" t="s">
        <v>17663</v>
      </c>
      <c r="G3344" s="176" t="s">
        <v>7097</v>
      </c>
      <c r="H3344" s="176" t="s">
        <v>17664</v>
      </c>
      <c r="I3344" s="176" t="s">
        <v>6875</v>
      </c>
      <c r="J3344" s="176" t="s">
        <v>6875</v>
      </c>
      <c r="K3344" s="176" t="s">
        <v>6875</v>
      </c>
      <c r="L3344" s="176" t="s">
        <v>6917</v>
      </c>
    </row>
    <row r="3345" spans="1:12" ht="90" x14ac:dyDescent="0.25">
      <c r="A3345" s="177" t="s">
        <v>21919</v>
      </c>
      <c r="B3345" s="177" t="s">
        <v>21917</v>
      </c>
      <c r="C3345" s="177" t="s">
        <v>21918</v>
      </c>
      <c r="D3345" s="177" t="s">
        <v>6875</v>
      </c>
      <c r="E3345" s="177" t="s">
        <v>7265</v>
      </c>
      <c r="F3345" s="177" t="s">
        <v>7266</v>
      </c>
      <c r="G3345" s="177" t="s">
        <v>7267</v>
      </c>
      <c r="H3345" s="177" t="s">
        <v>7268</v>
      </c>
      <c r="I3345" s="177" t="s">
        <v>6875</v>
      </c>
      <c r="J3345" s="177" t="s">
        <v>6875</v>
      </c>
      <c r="K3345" s="177" t="s">
        <v>6875</v>
      </c>
      <c r="L3345" s="177" t="s">
        <v>857</v>
      </c>
    </row>
    <row r="3346" spans="1:12" ht="78.75" x14ac:dyDescent="0.25">
      <c r="A3346" s="176" t="s">
        <v>21922</v>
      </c>
      <c r="B3346" s="176" t="s">
        <v>21920</v>
      </c>
      <c r="C3346" s="176" t="s">
        <v>21921</v>
      </c>
      <c r="D3346" s="176" t="s">
        <v>6875</v>
      </c>
      <c r="E3346" s="176" t="s">
        <v>7265</v>
      </c>
      <c r="F3346" s="176" t="s">
        <v>7266</v>
      </c>
      <c r="G3346" s="176" t="s">
        <v>7267</v>
      </c>
      <c r="H3346" s="176" t="s">
        <v>7268</v>
      </c>
      <c r="I3346" s="176" t="s">
        <v>6875</v>
      </c>
      <c r="J3346" s="176" t="s">
        <v>6875</v>
      </c>
      <c r="K3346" s="176" t="s">
        <v>6875</v>
      </c>
      <c r="L3346" s="176" t="s">
        <v>857</v>
      </c>
    </row>
    <row r="3347" spans="1:12" ht="56.25" x14ac:dyDescent="0.25">
      <c r="A3347" s="177" t="s">
        <v>3173</v>
      </c>
      <c r="B3347" s="177" t="s">
        <v>21923</v>
      </c>
      <c r="C3347" s="177" t="s">
        <v>21924</v>
      </c>
      <c r="D3347" s="177" t="s">
        <v>3175</v>
      </c>
      <c r="E3347" s="177" t="s">
        <v>7271</v>
      </c>
      <c r="F3347" s="177" t="s">
        <v>7272</v>
      </c>
      <c r="G3347" s="177" t="s">
        <v>6994</v>
      </c>
      <c r="H3347" s="177" t="s">
        <v>7272</v>
      </c>
      <c r="I3347" s="177" t="s">
        <v>6875</v>
      </c>
      <c r="J3347" s="177" t="s">
        <v>6875</v>
      </c>
      <c r="K3347" s="177" t="s">
        <v>6875</v>
      </c>
      <c r="L3347" s="177" t="s">
        <v>857</v>
      </c>
    </row>
    <row r="3348" spans="1:12" ht="56.25" x14ac:dyDescent="0.25">
      <c r="A3348" s="176" t="s">
        <v>21928</v>
      </c>
      <c r="B3348" s="176" t="s">
        <v>21925</v>
      </c>
      <c r="C3348" s="176" t="s">
        <v>21926</v>
      </c>
      <c r="D3348" s="176" t="s">
        <v>21927</v>
      </c>
      <c r="E3348" s="176" t="s">
        <v>7589</v>
      </c>
      <c r="F3348" s="176" t="s">
        <v>7590</v>
      </c>
      <c r="G3348" s="176" t="s">
        <v>7591</v>
      </c>
      <c r="H3348" s="176" t="s">
        <v>7590</v>
      </c>
      <c r="I3348" s="176" t="s">
        <v>6875</v>
      </c>
      <c r="J3348" s="176" t="s">
        <v>6875</v>
      </c>
      <c r="K3348" s="176" t="s">
        <v>6875</v>
      </c>
      <c r="L3348" s="176" t="s">
        <v>857</v>
      </c>
    </row>
    <row r="3349" spans="1:12" ht="67.5" x14ac:dyDescent="0.25">
      <c r="A3349" s="177" t="s">
        <v>21931</v>
      </c>
      <c r="B3349" s="177" t="s">
        <v>21929</v>
      </c>
      <c r="C3349" s="177" t="s">
        <v>21930</v>
      </c>
      <c r="D3349" s="177" t="s">
        <v>6875</v>
      </c>
      <c r="E3349" s="177" t="s">
        <v>10622</v>
      </c>
      <c r="F3349" s="177" t="s">
        <v>10623</v>
      </c>
      <c r="G3349" s="177" t="s">
        <v>7324</v>
      </c>
      <c r="H3349" s="177" t="s">
        <v>10624</v>
      </c>
      <c r="I3349" s="177" t="s">
        <v>6875</v>
      </c>
      <c r="J3349" s="177" t="s">
        <v>6875</v>
      </c>
      <c r="K3349" s="177" t="s">
        <v>6875</v>
      </c>
      <c r="L3349" s="177" t="s">
        <v>857</v>
      </c>
    </row>
    <row r="3350" spans="1:12" ht="45" x14ac:dyDescent="0.25">
      <c r="A3350" s="176" t="s">
        <v>21935</v>
      </c>
      <c r="B3350" s="176" t="s">
        <v>21932</v>
      </c>
      <c r="C3350" s="176" t="s">
        <v>21933</v>
      </c>
      <c r="D3350" s="176" t="s">
        <v>21934</v>
      </c>
      <c r="E3350" s="176" t="s">
        <v>7265</v>
      </c>
      <c r="F3350" s="176" t="s">
        <v>7266</v>
      </c>
      <c r="G3350" s="176" t="s">
        <v>7267</v>
      </c>
      <c r="H3350" s="176" t="s">
        <v>7268</v>
      </c>
      <c r="I3350" s="176" t="s">
        <v>6875</v>
      </c>
      <c r="J3350" s="176" t="s">
        <v>7099</v>
      </c>
      <c r="K3350" s="176" t="s">
        <v>6875</v>
      </c>
      <c r="L3350" s="176" t="s">
        <v>857</v>
      </c>
    </row>
    <row r="3351" spans="1:12" ht="67.5" x14ac:dyDescent="0.25">
      <c r="A3351" s="177" t="s">
        <v>21939</v>
      </c>
      <c r="B3351" s="177" t="s">
        <v>21936</v>
      </c>
      <c r="C3351" s="177" t="s">
        <v>21937</v>
      </c>
      <c r="D3351" s="177" t="s">
        <v>21938</v>
      </c>
      <c r="E3351" s="177" t="s">
        <v>7039</v>
      </c>
      <c r="F3351" s="177" t="s">
        <v>7040</v>
      </c>
      <c r="G3351" s="177" t="s">
        <v>6875</v>
      </c>
      <c r="H3351" s="177" t="s">
        <v>7040</v>
      </c>
      <c r="I3351" s="177" t="s">
        <v>6875</v>
      </c>
      <c r="J3351" s="177" t="s">
        <v>6875</v>
      </c>
      <c r="K3351" s="177" t="s">
        <v>6875</v>
      </c>
      <c r="L3351" s="177" t="s">
        <v>857</v>
      </c>
    </row>
    <row r="3352" spans="1:12" ht="45" x14ac:dyDescent="0.25">
      <c r="A3352" s="176" t="s">
        <v>21943</v>
      </c>
      <c r="B3352" s="176" t="s">
        <v>21940</v>
      </c>
      <c r="C3352" s="176" t="s">
        <v>21941</v>
      </c>
      <c r="D3352" s="176" t="s">
        <v>21942</v>
      </c>
      <c r="E3352" s="176" t="s">
        <v>7039</v>
      </c>
      <c r="F3352" s="176" t="s">
        <v>7040</v>
      </c>
      <c r="G3352" s="176" t="s">
        <v>6875</v>
      </c>
      <c r="H3352" s="176" t="s">
        <v>7040</v>
      </c>
      <c r="I3352" s="176" t="s">
        <v>6875</v>
      </c>
      <c r="J3352" s="176" t="s">
        <v>6875</v>
      </c>
      <c r="K3352" s="176" t="s">
        <v>6875</v>
      </c>
      <c r="L3352" s="176" t="s">
        <v>857</v>
      </c>
    </row>
    <row r="3353" spans="1:12" ht="78.75" x14ac:dyDescent="0.25">
      <c r="A3353" s="177" t="s">
        <v>21947</v>
      </c>
      <c r="B3353" s="177" t="s">
        <v>21944</v>
      </c>
      <c r="C3353" s="177" t="s">
        <v>21945</v>
      </c>
      <c r="D3353" s="177" t="s">
        <v>21946</v>
      </c>
      <c r="E3353" s="177" t="s">
        <v>7039</v>
      </c>
      <c r="F3353" s="177" t="s">
        <v>7040</v>
      </c>
      <c r="G3353" s="177" t="s">
        <v>6875</v>
      </c>
      <c r="H3353" s="177" t="s">
        <v>7040</v>
      </c>
      <c r="I3353" s="177" t="s">
        <v>6875</v>
      </c>
      <c r="J3353" s="177" t="s">
        <v>6875</v>
      </c>
      <c r="K3353" s="177" t="s">
        <v>6875</v>
      </c>
      <c r="L3353" s="177" t="s">
        <v>857</v>
      </c>
    </row>
    <row r="3354" spans="1:12" ht="56.25" x14ac:dyDescent="0.25">
      <c r="A3354" s="176" t="s">
        <v>21951</v>
      </c>
      <c r="B3354" s="176" t="s">
        <v>21948</v>
      </c>
      <c r="C3354" s="176" t="s">
        <v>21949</v>
      </c>
      <c r="D3354" s="176" t="s">
        <v>21950</v>
      </c>
      <c r="E3354" s="176" t="s">
        <v>21952</v>
      </c>
      <c r="F3354" s="176" t="s">
        <v>21953</v>
      </c>
      <c r="G3354" s="176" t="s">
        <v>7324</v>
      </c>
      <c r="H3354" s="176" t="s">
        <v>21954</v>
      </c>
      <c r="I3354" s="176" t="s">
        <v>6875</v>
      </c>
      <c r="J3354" s="176" t="s">
        <v>6875</v>
      </c>
      <c r="K3354" s="176" t="s">
        <v>6875</v>
      </c>
      <c r="L3354" s="176" t="s">
        <v>857</v>
      </c>
    </row>
    <row r="3355" spans="1:12" ht="45" x14ac:dyDescent="0.25">
      <c r="A3355" s="177" t="s">
        <v>21958</v>
      </c>
      <c r="B3355" s="177" t="s">
        <v>21955</v>
      </c>
      <c r="C3355" s="177" t="s">
        <v>21956</v>
      </c>
      <c r="D3355" s="177" t="s">
        <v>21957</v>
      </c>
      <c r="E3355" s="177" t="s">
        <v>7403</v>
      </c>
      <c r="F3355" s="177" t="s">
        <v>7404</v>
      </c>
      <c r="G3355" s="177" t="s">
        <v>7028</v>
      </c>
      <c r="H3355" s="177" t="s">
        <v>7404</v>
      </c>
      <c r="I3355" s="177" t="s">
        <v>6875</v>
      </c>
      <c r="J3355" s="177" t="s">
        <v>6875</v>
      </c>
      <c r="K3355" s="177" t="s">
        <v>6875</v>
      </c>
      <c r="L3355" s="177" t="s">
        <v>857</v>
      </c>
    </row>
    <row r="3356" spans="1:12" ht="101.25" x14ac:dyDescent="0.25">
      <c r="A3356" s="176" t="s">
        <v>21962</v>
      </c>
      <c r="B3356" s="176" t="s">
        <v>21959</v>
      </c>
      <c r="C3356" s="176" t="s">
        <v>21960</v>
      </c>
      <c r="D3356" s="176" t="s">
        <v>21961</v>
      </c>
      <c r="E3356" s="176" t="s">
        <v>7039</v>
      </c>
      <c r="F3356" s="176" t="s">
        <v>7040</v>
      </c>
      <c r="G3356" s="176" t="s">
        <v>6875</v>
      </c>
      <c r="H3356" s="176" t="s">
        <v>7040</v>
      </c>
      <c r="I3356" s="176" t="s">
        <v>6875</v>
      </c>
      <c r="J3356" s="176" t="s">
        <v>6875</v>
      </c>
      <c r="K3356" s="176" t="s">
        <v>6875</v>
      </c>
      <c r="L3356" s="176" t="s">
        <v>857</v>
      </c>
    </row>
    <row r="3357" spans="1:12" ht="112.5" x14ac:dyDescent="0.25">
      <c r="A3357" s="177" t="s">
        <v>6875</v>
      </c>
      <c r="B3357" s="177" t="s">
        <v>21963</v>
      </c>
      <c r="C3357" s="177" t="s">
        <v>21964</v>
      </c>
      <c r="D3357" s="177" t="s">
        <v>21965</v>
      </c>
      <c r="E3357" s="177" t="s">
        <v>9891</v>
      </c>
      <c r="F3357" s="177" t="s">
        <v>9892</v>
      </c>
      <c r="G3357" s="177" t="s">
        <v>7324</v>
      </c>
      <c r="H3357" s="177" t="s">
        <v>9892</v>
      </c>
      <c r="I3357" s="177" t="s">
        <v>6875</v>
      </c>
      <c r="J3357" s="177" t="s">
        <v>6875</v>
      </c>
      <c r="K3357" s="177" t="s">
        <v>6875</v>
      </c>
      <c r="L3357" s="177" t="s">
        <v>857</v>
      </c>
    </row>
    <row r="3358" spans="1:12" ht="33.75" x14ac:dyDescent="0.25">
      <c r="A3358" s="176" t="s">
        <v>21969</v>
      </c>
      <c r="B3358" s="176" t="s">
        <v>21966</v>
      </c>
      <c r="C3358" s="176" t="s">
        <v>21967</v>
      </c>
      <c r="D3358" s="176" t="s">
        <v>21968</v>
      </c>
      <c r="E3358" s="176" t="s">
        <v>9468</v>
      </c>
      <c r="F3358" s="176" t="s">
        <v>9469</v>
      </c>
      <c r="G3358" s="176" t="s">
        <v>6994</v>
      </c>
      <c r="H3358" s="176" t="s">
        <v>9469</v>
      </c>
      <c r="I3358" s="176" t="s">
        <v>6875</v>
      </c>
      <c r="J3358" s="176" t="s">
        <v>6875</v>
      </c>
      <c r="K3358" s="176" t="s">
        <v>6875</v>
      </c>
      <c r="L3358" s="176" t="s">
        <v>857</v>
      </c>
    </row>
    <row r="3359" spans="1:12" ht="22.5" x14ac:dyDescent="0.25">
      <c r="A3359" s="177" t="s">
        <v>21973</v>
      </c>
      <c r="B3359" s="177" t="s">
        <v>21970</v>
      </c>
      <c r="C3359" s="177" t="s">
        <v>21971</v>
      </c>
      <c r="D3359" s="177" t="s">
        <v>21972</v>
      </c>
      <c r="E3359" s="177" t="s">
        <v>7249</v>
      </c>
      <c r="F3359" s="177" t="s">
        <v>7250</v>
      </c>
      <c r="G3359" s="177" t="s">
        <v>7028</v>
      </c>
      <c r="H3359" s="177" t="s">
        <v>7250</v>
      </c>
      <c r="I3359" s="177" t="s">
        <v>6875</v>
      </c>
      <c r="J3359" s="177" t="s">
        <v>6875</v>
      </c>
      <c r="K3359" s="177" t="s">
        <v>6875</v>
      </c>
      <c r="L3359" s="177" t="s">
        <v>6917</v>
      </c>
    </row>
    <row r="3360" spans="1:12" ht="67.5" x14ac:dyDescent="0.25">
      <c r="A3360" s="176" t="s">
        <v>21977</v>
      </c>
      <c r="B3360" s="176" t="s">
        <v>21974</v>
      </c>
      <c r="C3360" s="176" t="s">
        <v>21975</v>
      </c>
      <c r="D3360" s="176" t="s">
        <v>21976</v>
      </c>
      <c r="E3360" s="176" t="s">
        <v>7265</v>
      </c>
      <c r="F3360" s="176" t="s">
        <v>7266</v>
      </c>
      <c r="G3360" s="176" t="s">
        <v>7267</v>
      </c>
      <c r="H3360" s="176" t="s">
        <v>7268</v>
      </c>
      <c r="I3360" s="176" t="s">
        <v>6875</v>
      </c>
      <c r="J3360" s="176" t="s">
        <v>6875</v>
      </c>
      <c r="K3360" s="176" t="s">
        <v>6875</v>
      </c>
      <c r="L3360" s="176" t="s">
        <v>857</v>
      </c>
    </row>
    <row r="3361" spans="1:12" ht="67.5" x14ac:dyDescent="0.25">
      <c r="A3361" s="177" t="s">
        <v>21981</v>
      </c>
      <c r="B3361" s="177" t="s">
        <v>21978</v>
      </c>
      <c r="C3361" s="177" t="s">
        <v>21979</v>
      </c>
      <c r="D3361" s="177" t="s">
        <v>21980</v>
      </c>
      <c r="E3361" s="177" t="s">
        <v>21982</v>
      </c>
      <c r="F3361" s="177" t="s">
        <v>21983</v>
      </c>
      <c r="G3361" s="177" t="s">
        <v>9311</v>
      </c>
      <c r="H3361" s="177" t="s">
        <v>21983</v>
      </c>
      <c r="I3361" s="177" t="s">
        <v>6875</v>
      </c>
      <c r="J3361" s="177" t="s">
        <v>6875</v>
      </c>
      <c r="K3361" s="177" t="s">
        <v>6875</v>
      </c>
      <c r="L3361" s="177" t="s">
        <v>6884</v>
      </c>
    </row>
    <row r="3362" spans="1:12" ht="45" x14ac:dyDescent="0.25">
      <c r="A3362" s="176" t="s">
        <v>21987</v>
      </c>
      <c r="B3362" s="176" t="s">
        <v>21984</v>
      </c>
      <c r="C3362" s="176" t="s">
        <v>21985</v>
      </c>
      <c r="D3362" s="176" t="s">
        <v>21986</v>
      </c>
      <c r="E3362" s="176" t="s">
        <v>7265</v>
      </c>
      <c r="F3362" s="176" t="s">
        <v>7266</v>
      </c>
      <c r="G3362" s="176" t="s">
        <v>7267</v>
      </c>
      <c r="H3362" s="176" t="s">
        <v>7268</v>
      </c>
      <c r="I3362" s="176" t="s">
        <v>6875</v>
      </c>
      <c r="J3362" s="176" t="s">
        <v>6875</v>
      </c>
      <c r="K3362" s="176" t="s">
        <v>6875</v>
      </c>
      <c r="L3362" s="176" t="s">
        <v>857</v>
      </c>
    </row>
    <row r="3363" spans="1:12" ht="45" x14ac:dyDescent="0.25">
      <c r="A3363" s="177" t="s">
        <v>21991</v>
      </c>
      <c r="B3363" s="177" t="s">
        <v>21988</v>
      </c>
      <c r="C3363" s="177" t="s">
        <v>21989</v>
      </c>
      <c r="D3363" s="177" t="s">
        <v>21990</v>
      </c>
      <c r="E3363" s="177" t="s">
        <v>7575</v>
      </c>
      <c r="F3363" s="177" t="s">
        <v>7576</v>
      </c>
      <c r="G3363" s="177" t="s">
        <v>7577</v>
      </c>
      <c r="H3363" s="177" t="s">
        <v>7576</v>
      </c>
      <c r="I3363" s="177" t="s">
        <v>6875</v>
      </c>
      <c r="J3363" s="177" t="s">
        <v>6875</v>
      </c>
      <c r="K3363" s="177" t="s">
        <v>6875</v>
      </c>
      <c r="L3363" s="177" t="s">
        <v>6917</v>
      </c>
    </row>
    <row r="3364" spans="1:12" ht="101.25" x14ac:dyDescent="0.25">
      <c r="A3364" s="176" t="s">
        <v>6875</v>
      </c>
      <c r="B3364" s="176" t="s">
        <v>21992</v>
      </c>
      <c r="C3364" s="176" t="s">
        <v>21993</v>
      </c>
      <c r="D3364" s="176" t="s">
        <v>21994</v>
      </c>
      <c r="E3364" s="176" t="s">
        <v>9468</v>
      </c>
      <c r="F3364" s="176" t="s">
        <v>9469</v>
      </c>
      <c r="G3364" s="176" t="s">
        <v>6994</v>
      </c>
      <c r="H3364" s="176" t="s">
        <v>9469</v>
      </c>
      <c r="I3364" s="176" t="s">
        <v>6875</v>
      </c>
      <c r="J3364" s="176" t="s">
        <v>6875</v>
      </c>
      <c r="K3364" s="176" t="s">
        <v>6875</v>
      </c>
      <c r="L3364" s="176" t="s">
        <v>857</v>
      </c>
    </row>
    <row r="3365" spans="1:12" ht="56.25" x14ac:dyDescent="0.25">
      <c r="A3365" s="177" t="s">
        <v>21998</v>
      </c>
      <c r="B3365" s="177" t="s">
        <v>21995</v>
      </c>
      <c r="C3365" s="177" t="s">
        <v>21996</v>
      </c>
      <c r="D3365" s="177" t="s">
        <v>21997</v>
      </c>
      <c r="E3365" s="177" t="s">
        <v>7039</v>
      </c>
      <c r="F3365" s="177" t="s">
        <v>7040</v>
      </c>
      <c r="G3365" s="177" t="s">
        <v>6875</v>
      </c>
      <c r="H3365" s="177" t="s">
        <v>7040</v>
      </c>
      <c r="I3365" s="177" t="s">
        <v>6875</v>
      </c>
      <c r="J3365" s="177" t="s">
        <v>6875</v>
      </c>
      <c r="K3365" s="177" t="s">
        <v>6875</v>
      </c>
      <c r="L3365" s="177" t="s">
        <v>857</v>
      </c>
    </row>
    <row r="3366" spans="1:12" ht="45" x14ac:dyDescent="0.25">
      <c r="A3366" s="176" t="s">
        <v>22002</v>
      </c>
      <c r="B3366" s="176" t="s">
        <v>21999</v>
      </c>
      <c r="C3366" s="176" t="s">
        <v>22000</v>
      </c>
      <c r="D3366" s="176" t="s">
        <v>22001</v>
      </c>
      <c r="E3366" s="176" t="s">
        <v>9665</v>
      </c>
      <c r="F3366" s="176" t="s">
        <v>9666</v>
      </c>
      <c r="G3366" s="176" t="s">
        <v>7028</v>
      </c>
      <c r="H3366" s="176" t="s">
        <v>9666</v>
      </c>
      <c r="I3366" s="176" t="s">
        <v>6875</v>
      </c>
      <c r="J3366" s="176" t="s">
        <v>6875</v>
      </c>
      <c r="K3366" s="176" t="s">
        <v>6875</v>
      </c>
      <c r="L3366" s="176" t="s">
        <v>857</v>
      </c>
    </row>
    <row r="3367" spans="1:12" ht="67.5" x14ac:dyDescent="0.25">
      <c r="A3367" s="177" t="s">
        <v>22006</v>
      </c>
      <c r="B3367" s="177" t="s">
        <v>22003</v>
      </c>
      <c r="C3367" s="177" t="s">
        <v>22004</v>
      </c>
      <c r="D3367" s="177" t="s">
        <v>22005</v>
      </c>
      <c r="E3367" s="177" t="s">
        <v>7039</v>
      </c>
      <c r="F3367" s="177" t="s">
        <v>7040</v>
      </c>
      <c r="G3367" s="177" t="s">
        <v>6875</v>
      </c>
      <c r="H3367" s="177" t="s">
        <v>7040</v>
      </c>
      <c r="I3367" s="177" t="s">
        <v>6875</v>
      </c>
      <c r="J3367" s="177" t="s">
        <v>6875</v>
      </c>
      <c r="K3367" s="177" t="s">
        <v>6875</v>
      </c>
      <c r="L3367" s="177" t="s">
        <v>857</v>
      </c>
    </row>
    <row r="3368" spans="1:12" ht="45" x14ac:dyDescent="0.25">
      <c r="A3368" s="176" t="s">
        <v>22010</v>
      </c>
      <c r="B3368" s="176" t="s">
        <v>22007</v>
      </c>
      <c r="C3368" s="176" t="s">
        <v>22008</v>
      </c>
      <c r="D3368" s="176" t="s">
        <v>22009</v>
      </c>
      <c r="E3368" s="176" t="s">
        <v>22011</v>
      </c>
      <c r="F3368" s="176" t="s">
        <v>22012</v>
      </c>
      <c r="G3368" s="176" t="s">
        <v>7056</v>
      </c>
      <c r="H3368" s="176" t="s">
        <v>22013</v>
      </c>
      <c r="I3368" s="176" t="s">
        <v>6875</v>
      </c>
      <c r="J3368" s="176" t="s">
        <v>6875</v>
      </c>
      <c r="K3368" s="176" t="s">
        <v>6875</v>
      </c>
      <c r="L3368" s="176" t="s">
        <v>6917</v>
      </c>
    </row>
    <row r="3369" spans="1:12" ht="56.25" x14ac:dyDescent="0.25">
      <c r="A3369" s="177" t="s">
        <v>22017</v>
      </c>
      <c r="B3369" s="177" t="s">
        <v>22014</v>
      </c>
      <c r="C3369" s="177" t="s">
        <v>22015</v>
      </c>
      <c r="D3369" s="177" t="s">
        <v>22016</v>
      </c>
      <c r="E3369" s="177" t="s">
        <v>7265</v>
      </c>
      <c r="F3369" s="177" t="s">
        <v>7266</v>
      </c>
      <c r="G3369" s="177" t="s">
        <v>7267</v>
      </c>
      <c r="H3369" s="177" t="s">
        <v>7268</v>
      </c>
      <c r="I3369" s="177" t="s">
        <v>6875</v>
      </c>
      <c r="J3369" s="177" t="s">
        <v>6875</v>
      </c>
      <c r="K3369" s="177" t="s">
        <v>6875</v>
      </c>
      <c r="L3369" s="177" t="s">
        <v>857</v>
      </c>
    </row>
    <row r="3370" spans="1:12" ht="56.25" x14ac:dyDescent="0.25">
      <c r="A3370" s="176" t="s">
        <v>22021</v>
      </c>
      <c r="B3370" s="176" t="s">
        <v>22018</v>
      </c>
      <c r="C3370" s="176" t="s">
        <v>22019</v>
      </c>
      <c r="D3370" s="176" t="s">
        <v>22020</v>
      </c>
      <c r="E3370" s="176" t="s">
        <v>10269</v>
      </c>
      <c r="F3370" s="176" t="s">
        <v>10270</v>
      </c>
      <c r="G3370" s="176" t="s">
        <v>7154</v>
      </c>
      <c r="H3370" s="176" t="s">
        <v>10271</v>
      </c>
      <c r="I3370" s="176" t="s">
        <v>6875</v>
      </c>
      <c r="J3370" s="176" t="s">
        <v>6875</v>
      </c>
      <c r="K3370" s="176" t="s">
        <v>6875</v>
      </c>
      <c r="L3370" s="176" t="s">
        <v>857</v>
      </c>
    </row>
    <row r="3371" spans="1:12" ht="56.25" x14ac:dyDescent="0.25">
      <c r="A3371" s="177" t="s">
        <v>22025</v>
      </c>
      <c r="B3371" s="177" t="s">
        <v>22022</v>
      </c>
      <c r="C3371" s="177" t="s">
        <v>22023</v>
      </c>
      <c r="D3371" s="177" t="s">
        <v>22024</v>
      </c>
      <c r="E3371" s="177" t="s">
        <v>8921</v>
      </c>
      <c r="F3371" s="177" t="s">
        <v>8922</v>
      </c>
      <c r="G3371" s="177" t="s">
        <v>6875</v>
      </c>
      <c r="H3371" s="177" t="s">
        <v>8922</v>
      </c>
      <c r="I3371" s="177" t="s">
        <v>6875</v>
      </c>
      <c r="J3371" s="177" t="s">
        <v>6875</v>
      </c>
      <c r="K3371" s="177" t="s">
        <v>6875</v>
      </c>
      <c r="L3371" s="177" t="s">
        <v>857</v>
      </c>
    </row>
    <row r="3372" spans="1:12" ht="67.5" x14ac:dyDescent="0.25">
      <c r="A3372" s="176" t="s">
        <v>22029</v>
      </c>
      <c r="B3372" s="176" t="s">
        <v>22026</v>
      </c>
      <c r="C3372" s="176" t="s">
        <v>22027</v>
      </c>
      <c r="D3372" s="176" t="s">
        <v>22028</v>
      </c>
      <c r="E3372" s="176" t="s">
        <v>7403</v>
      </c>
      <c r="F3372" s="176" t="s">
        <v>7404</v>
      </c>
      <c r="G3372" s="176" t="s">
        <v>7028</v>
      </c>
      <c r="H3372" s="176" t="s">
        <v>7404</v>
      </c>
      <c r="I3372" s="176" t="s">
        <v>6875</v>
      </c>
      <c r="J3372" s="176" t="s">
        <v>6875</v>
      </c>
      <c r="K3372" s="176" t="s">
        <v>6875</v>
      </c>
      <c r="L3372" s="176" t="s">
        <v>857</v>
      </c>
    </row>
    <row r="3373" spans="1:12" ht="90" x14ac:dyDescent="0.25">
      <c r="A3373" s="177" t="s">
        <v>1083</v>
      </c>
      <c r="B3373" s="177" t="s">
        <v>22030</v>
      </c>
      <c r="C3373" s="177" t="s">
        <v>22031</v>
      </c>
      <c r="D3373" s="177" t="s">
        <v>22032</v>
      </c>
      <c r="E3373" s="177" t="s">
        <v>7589</v>
      </c>
      <c r="F3373" s="177" t="s">
        <v>7590</v>
      </c>
      <c r="G3373" s="177" t="s">
        <v>7591</v>
      </c>
      <c r="H3373" s="177" t="s">
        <v>7590</v>
      </c>
      <c r="I3373" s="177" t="s">
        <v>6875</v>
      </c>
      <c r="J3373" s="177" t="s">
        <v>6875</v>
      </c>
      <c r="K3373" s="177" t="s">
        <v>6875</v>
      </c>
      <c r="L3373" s="177" t="s">
        <v>6917</v>
      </c>
    </row>
    <row r="3374" spans="1:12" ht="33.75" x14ac:dyDescent="0.25">
      <c r="A3374" s="176" t="s">
        <v>22036</v>
      </c>
      <c r="B3374" s="176" t="s">
        <v>22033</v>
      </c>
      <c r="C3374" s="176" t="s">
        <v>22034</v>
      </c>
      <c r="D3374" s="176" t="s">
        <v>22035</v>
      </c>
      <c r="E3374" s="176" t="s">
        <v>9468</v>
      </c>
      <c r="F3374" s="176" t="s">
        <v>9469</v>
      </c>
      <c r="G3374" s="176" t="s">
        <v>6994</v>
      </c>
      <c r="H3374" s="176" t="s">
        <v>9469</v>
      </c>
      <c r="I3374" s="176" t="s">
        <v>6875</v>
      </c>
      <c r="J3374" s="176" t="s">
        <v>6875</v>
      </c>
      <c r="K3374" s="176" t="s">
        <v>6875</v>
      </c>
      <c r="L3374" s="176" t="s">
        <v>6917</v>
      </c>
    </row>
    <row r="3375" spans="1:12" ht="45" x14ac:dyDescent="0.25">
      <c r="A3375" s="177" t="s">
        <v>22040</v>
      </c>
      <c r="B3375" s="177" t="s">
        <v>22037</v>
      </c>
      <c r="C3375" s="177" t="s">
        <v>22038</v>
      </c>
      <c r="D3375" s="177" t="s">
        <v>22039</v>
      </c>
      <c r="E3375" s="177" t="s">
        <v>9468</v>
      </c>
      <c r="F3375" s="177" t="s">
        <v>9469</v>
      </c>
      <c r="G3375" s="177" t="s">
        <v>6994</v>
      </c>
      <c r="H3375" s="177" t="s">
        <v>9469</v>
      </c>
      <c r="I3375" s="177" t="s">
        <v>6875</v>
      </c>
      <c r="J3375" s="177" t="s">
        <v>6875</v>
      </c>
      <c r="K3375" s="177" t="s">
        <v>6875</v>
      </c>
      <c r="L3375" s="177" t="s">
        <v>6917</v>
      </c>
    </row>
    <row r="3376" spans="1:12" ht="45" x14ac:dyDescent="0.25">
      <c r="A3376" s="176" t="s">
        <v>22044</v>
      </c>
      <c r="B3376" s="176" t="s">
        <v>22041</v>
      </c>
      <c r="C3376" s="176" t="s">
        <v>22042</v>
      </c>
      <c r="D3376" s="176" t="s">
        <v>22043</v>
      </c>
      <c r="E3376" s="176" t="s">
        <v>7540</v>
      </c>
      <c r="F3376" s="176" t="s">
        <v>9904</v>
      </c>
      <c r="G3376" s="176" t="s">
        <v>7035</v>
      </c>
      <c r="H3376" s="176" t="s">
        <v>9904</v>
      </c>
      <c r="I3376" s="176" t="s">
        <v>6875</v>
      </c>
      <c r="J3376" s="176" t="s">
        <v>6875</v>
      </c>
      <c r="K3376" s="176" t="s">
        <v>6875</v>
      </c>
      <c r="L3376" s="176" t="s">
        <v>6917</v>
      </c>
    </row>
    <row r="3377" spans="1:12" ht="45" x14ac:dyDescent="0.25">
      <c r="A3377" s="177" t="s">
        <v>22048</v>
      </c>
      <c r="B3377" s="177" t="s">
        <v>22045</v>
      </c>
      <c r="C3377" s="177" t="s">
        <v>22046</v>
      </c>
      <c r="D3377" s="177" t="s">
        <v>22047</v>
      </c>
      <c r="E3377" s="177" t="s">
        <v>9067</v>
      </c>
      <c r="F3377" s="177" t="s">
        <v>9068</v>
      </c>
      <c r="G3377" s="177" t="s">
        <v>7028</v>
      </c>
      <c r="H3377" s="177" t="s">
        <v>9068</v>
      </c>
      <c r="I3377" s="177" t="s">
        <v>6875</v>
      </c>
      <c r="J3377" s="177" t="s">
        <v>6875</v>
      </c>
      <c r="K3377" s="177" t="s">
        <v>6875</v>
      </c>
      <c r="L3377" s="177" t="s">
        <v>6917</v>
      </c>
    </row>
    <row r="3378" spans="1:12" ht="56.25" x14ac:dyDescent="0.25">
      <c r="A3378" s="176" t="s">
        <v>22051</v>
      </c>
      <c r="B3378" s="176" t="s">
        <v>22049</v>
      </c>
      <c r="C3378" s="176" t="s">
        <v>22050</v>
      </c>
      <c r="D3378" s="176" t="s">
        <v>1083</v>
      </c>
      <c r="E3378" s="176" t="s">
        <v>6992</v>
      </c>
      <c r="F3378" s="176" t="s">
        <v>6993</v>
      </c>
      <c r="G3378" s="176" t="s">
        <v>6994</v>
      </c>
      <c r="H3378" s="176" t="s">
        <v>6995</v>
      </c>
      <c r="I3378" s="176" t="s">
        <v>6875</v>
      </c>
      <c r="J3378" s="176" t="s">
        <v>7099</v>
      </c>
      <c r="K3378" s="176" t="s">
        <v>6875</v>
      </c>
      <c r="L3378" s="176" t="s">
        <v>6917</v>
      </c>
    </row>
    <row r="3379" spans="1:12" ht="56.25" x14ac:dyDescent="0.25">
      <c r="A3379" s="177" t="s">
        <v>22055</v>
      </c>
      <c r="B3379" s="177" t="s">
        <v>22052</v>
      </c>
      <c r="C3379" s="177" t="s">
        <v>22053</v>
      </c>
      <c r="D3379" s="177" t="s">
        <v>22054</v>
      </c>
      <c r="E3379" s="177" t="s">
        <v>22056</v>
      </c>
      <c r="F3379" s="177" t="s">
        <v>22057</v>
      </c>
      <c r="G3379" s="177" t="s">
        <v>7002</v>
      </c>
      <c r="H3379" s="177" t="s">
        <v>22057</v>
      </c>
      <c r="I3379" s="177" t="s">
        <v>6875</v>
      </c>
      <c r="J3379" s="177" t="s">
        <v>6875</v>
      </c>
      <c r="K3379" s="177" t="s">
        <v>6875</v>
      </c>
      <c r="L3379" s="177" t="s">
        <v>857</v>
      </c>
    </row>
    <row r="3380" spans="1:12" ht="45" x14ac:dyDescent="0.25">
      <c r="A3380" s="176" t="s">
        <v>22061</v>
      </c>
      <c r="B3380" s="176" t="s">
        <v>22058</v>
      </c>
      <c r="C3380" s="176" t="s">
        <v>22059</v>
      </c>
      <c r="D3380" s="176" t="s">
        <v>22060</v>
      </c>
      <c r="E3380" s="176" t="s">
        <v>22062</v>
      </c>
      <c r="F3380" s="176" t="s">
        <v>22063</v>
      </c>
      <c r="G3380" s="176" t="s">
        <v>8091</v>
      </c>
      <c r="H3380" s="176" t="s">
        <v>22063</v>
      </c>
      <c r="I3380" s="176" t="s">
        <v>6875</v>
      </c>
      <c r="J3380" s="176" t="s">
        <v>6875</v>
      </c>
      <c r="K3380" s="176" t="s">
        <v>6875</v>
      </c>
      <c r="L3380" s="176" t="s">
        <v>857</v>
      </c>
    </row>
    <row r="3381" spans="1:12" ht="67.5" x14ac:dyDescent="0.25">
      <c r="A3381" s="177" t="s">
        <v>1083</v>
      </c>
      <c r="B3381" s="177" t="s">
        <v>22064</v>
      </c>
      <c r="C3381" s="177" t="s">
        <v>22065</v>
      </c>
      <c r="D3381" s="177" t="s">
        <v>22066</v>
      </c>
      <c r="E3381" s="177" t="s">
        <v>7039</v>
      </c>
      <c r="F3381" s="177" t="s">
        <v>7040</v>
      </c>
      <c r="G3381" s="177" t="s">
        <v>7041</v>
      </c>
      <c r="H3381" s="177" t="s">
        <v>7040</v>
      </c>
      <c r="I3381" s="177" t="s">
        <v>6875</v>
      </c>
      <c r="J3381" s="177" t="s">
        <v>6875</v>
      </c>
      <c r="K3381" s="177" t="s">
        <v>6875</v>
      </c>
      <c r="L3381" s="177" t="s">
        <v>6917</v>
      </c>
    </row>
    <row r="3382" spans="1:12" ht="56.25" x14ac:dyDescent="0.25">
      <c r="A3382" s="176" t="s">
        <v>22069</v>
      </c>
      <c r="B3382" s="176" t="s">
        <v>22067</v>
      </c>
      <c r="C3382" s="176" t="s">
        <v>22068</v>
      </c>
      <c r="D3382" s="176" t="s">
        <v>1083</v>
      </c>
      <c r="E3382" s="176" t="s">
        <v>7201</v>
      </c>
      <c r="F3382" s="176" t="s">
        <v>7202</v>
      </c>
      <c r="G3382" s="176" t="s">
        <v>6994</v>
      </c>
      <c r="H3382" s="176" t="s">
        <v>7203</v>
      </c>
      <c r="I3382" s="176" t="s">
        <v>6875</v>
      </c>
      <c r="J3382" s="176" t="s">
        <v>7141</v>
      </c>
      <c r="K3382" s="176" t="s">
        <v>6875</v>
      </c>
      <c r="L3382" s="176" t="s">
        <v>6917</v>
      </c>
    </row>
    <row r="3383" spans="1:12" ht="78.75" x14ac:dyDescent="0.25">
      <c r="A3383" s="177" t="s">
        <v>22073</v>
      </c>
      <c r="B3383" s="177" t="s">
        <v>22070</v>
      </c>
      <c r="C3383" s="177" t="s">
        <v>22071</v>
      </c>
      <c r="D3383" s="177" t="s">
        <v>22072</v>
      </c>
      <c r="E3383" s="177" t="s">
        <v>7039</v>
      </c>
      <c r="F3383" s="177" t="s">
        <v>7040</v>
      </c>
      <c r="G3383" s="177" t="s">
        <v>7041</v>
      </c>
      <c r="H3383" s="177" t="s">
        <v>7040</v>
      </c>
      <c r="I3383" s="177" t="s">
        <v>6875</v>
      </c>
      <c r="J3383" s="177" t="s">
        <v>6875</v>
      </c>
      <c r="K3383" s="177" t="s">
        <v>6875</v>
      </c>
      <c r="L3383" s="177" t="s">
        <v>6917</v>
      </c>
    </row>
    <row r="3384" spans="1:12" ht="45" x14ac:dyDescent="0.25">
      <c r="A3384" s="176" t="s">
        <v>22077</v>
      </c>
      <c r="B3384" s="176" t="s">
        <v>22074</v>
      </c>
      <c r="C3384" s="176" t="s">
        <v>22075</v>
      </c>
      <c r="D3384" s="176" t="s">
        <v>22076</v>
      </c>
      <c r="E3384" s="176" t="s">
        <v>7403</v>
      </c>
      <c r="F3384" s="176" t="s">
        <v>7404</v>
      </c>
      <c r="G3384" s="176" t="s">
        <v>7028</v>
      </c>
      <c r="H3384" s="176" t="s">
        <v>7404</v>
      </c>
      <c r="I3384" s="176" t="s">
        <v>6875</v>
      </c>
      <c r="J3384" s="176" t="s">
        <v>6875</v>
      </c>
      <c r="K3384" s="176" t="s">
        <v>6875</v>
      </c>
      <c r="L3384" s="176" t="s">
        <v>6917</v>
      </c>
    </row>
    <row r="3385" spans="1:12" ht="56.25" x14ac:dyDescent="0.25">
      <c r="A3385" s="177" t="s">
        <v>22081</v>
      </c>
      <c r="B3385" s="177" t="s">
        <v>22078</v>
      </c>
      <c r="C3385" s="177" t="s">
        <v>22079</v>
      </c>
      <c r="D3385" s="177" t="s">
        <v>22080</v>
      </c>
      <c r="E3385" s="177" t="s">
        <v>22082</v>
      </c>
      <c r="F3385" s="177" t="s">
        <v>22083</v>
      </c>
      <c r="G3385" s="177" t="s">
        <v>6981</v>
      </c>
      <c r="H3385" s="177" t="s">
        <v>22084</v>
      </c>
      <c r="I3385" s="177" t="s">
        <v>6875</v>
      </c>
      <c r="J3385" s="177" t="s">
        <v>6875</v>
      </c>
      <c r="K3385" s="177" t="s">
        <v>6875</v>
      </c>
      <c r="L3385" s="177" t="s">
        <v>6917</v>
      </c>
    </row>
    <row r="3386" spans="1:12" ht="67.5" x14ac:dyDescent="0.25">
      <c r="A3386" s="176" t="s">
        <v>1083</v>
      </c>
      <c r="B3386" s="176" t="s">
        <v>22085</v>
      </c>
      <c r="C3386" s="176" t="s">
        <v>22086</v>
      </c>
      <c r="D3386" s="176" t="s">
        <v>22087</v>
      </c>
      <c r="E3386" s="176" t="s">
        <v>22088</v>
      </c>
      <c r="F3386" s="176" t="s">
        <v>22089</v>
      </c>
      <c r="G3386" s="176" t="s">
        <v>6975</v>
      </c>
      <c r="H3386" s="176" t="s">
        <v>22089</v>
      </c>
      <c r="I3386" s="176" t="s">
        <v>6875</v>
      </c>
      <c r="J3386" s="176" t="s">
        <v>6875</v>
      </c>
      <c r="K3386" s="176" t="s">
        <v>6875</v>
      </c>
      <c r="L3386" s="176" t="s">
        <v>6917</v>
      </c>
    </row>
    <row r="3387" spans="1:12" ht="56.25" x14ac:dyDescent="0.25">
      <c r="A3387" s="177" t="s">
        <v>22093</v>
      </c>
      <c r="B3387" s="177" t="s">
        <v>22090</v>
      </c>
      <c r="C3387" s="177" t="s">
        <v>22091</v>
      </c>
      <c r="D3387" s="177" t="s">
        <v>22092</v>
      </c>
      <c r="E3387" s="177" t="s">
        <v>7033</v>
      </c>
      <c r="F3387" s="177" t="s">
        <v>7034</v>
      </c>
      <c r="G3387" s="177" t="s">
        <v>7035</v>
      </c>
      <c r="H3387" s="177" t="s">
        <v>7034</v>
      </c>
      <c r="I3387" s="177" t="s">
        <v>6875</v>
      </c>
      <c r="J3387" s="177" t="s">
        <v>6875</v>
      </c>
      <c r="K3387" s="177" t="s">
        <v>6875</v>
      </c>
      <c r="L3387" s="177" t="s">
        <v>6917</v>
      </c>
    </row>
    <row r="3388" spans="1:12" ht="56.25" x14ac:dyDescent="0.25">
      <c r="A3388" s="176" t="s">
        <v>22097</v>
      </c>
      <c r="B3388" s="176" t="s">
        <v>22094</v>
      </c>
      <c r="C3388" s="176" t="s">
        <v>22095</v>
      </c>
      <c r="D3388" s="176" t="s">
        <v>22096</v>
      </c>
      <c r="E3388" s="176" t="s">
        <v>7039</v>
      </c>
      <c r="F3388" s="176" t="s">
        <v>7040</v>
      </c>
      <c r="G3388" s="176" t="s">
        <v>7041</v>
      </c>
      <c r="H3388" s="176" t="s">
        <v>7040</v>
      </c>
      <c r="I3388" s="176" t="s">
        <v>6875</v>
      </c>
      <c r="J3388" s="176" t="s">
        <v>6875</v>
      </c>
      <c r="K3388" s="176" t="s">
        <v>6875</v>
      </c>
      <c r="L3388" s="176" t="s">
        <v>6917</v>
      </c>
    </row>
    <row r="3389" spans="1:12" ht="45" x14ac:dyDescent="0.25">
      <c r="A3389" s="177" t="s">
        <v>22101</v>
      </c>
      <c r="B3389" s="177" t="s">
        <v>22098</v>
      </c>
      <c r="C3389" s="177" t="s">
        <v>22099</v>
      </c>
      <c r="D3389" s="177" t="s">
        <v>22100</v>
      </c>
      <c r="E3389" s="177" t="s">
        <v>9468</v>
      </c>
      <c r="F3389" s="177" t="s">
        <v>9469</v>
      </c>
      <c r="G3389" s="177" t="s">
        <v>6994</v>
      </c>
      <c r="H3389" s="177" t="s">
        <v>9469</v>
      </c>
      <c r="I3389" s="177" t="s">
        <v>6875</v>
      </c>
      <c r="J3389" s="177" t="s">
        <v>6875</v>
      </c>
      <c r="K3389" s="177" t="s">
        <v>6875</v>
      </c>
      <c r="L3389" s="177" t="s">
        <v>6917</v>
      </c>
    </row>
    <row r="3390" spans="1:12" ht="78.75" x14ac:dyDescent="0.25">
      <c r="A3390" s="176" t="s">
        <v>1083</v>
      </c>
      <c r="B3390" s="176" t="s">
        <v>22102</v>
      </c>
      <c r="C3390" s="176" t="s">
        <v>22103</v>
      </c>
      <c r="D3390" s="176" t="s">
        <v>22104</v>
      </c>
      <c r="E3390" s="176" t="s">
        <v>7039</v>
      </c>
      <c r="F3390" s="176" t="s">
        <v>7040</v>
      </c>
      <c r="G3390" s="176" t="s">
        <v>7041</v>
      </c>
      <c r="H3390" s="176" t="s">
        <v>7040</v>
      </c>
      <c r="I3390" s="176" t="s">
        <v>6875</v>
      </c>
      <c r="J3390" s="176" t="s">
        <v>6875</v>
      </c>
      <c r="K3390" s="176" t="s">
        <v>6875</v>
      </c>
      <c r="L3390" s="176" t="s">
        <v>6917</v>
      </c>
    </row>
    <row r="3391" spans="1:12" ht="33.75" x14ac:dyDescent="0.25">
      <c r="A3391" s="177" t="s">
        <v>22108</v>
      </c>
      <c r="B3391" s="177" t="s">
        <v>22105</v>
      </c>
      <c r="C3391" s="177" t="s">
        <v>22106</v>
      </c>
      <c r="D3391" s="177" t="s">
        <v>22107</v>
      </c>
      <c r="E3391" s="177" t="s">
        <v>7265</v>
      </c>
      <c r="F3391" s="177" t="s">
        <v>7266</v>
      </c>
      <c r="G3391" s="177" t="s">
        <v>7267</v>
      </c>
      <c r="H3391" s="177" t="s">
        <v>7268</v>
      </c>
      <c r="I3391" s="177" t="s">
        <v>6875</v>
      </c>
      <c r="J3391" s="177" t="s">
        <v>6875</v>
      </c>
      <c r="K3391" s="177" t="s">
        <v>6875</v>
      </c>
      <c r="L3391" s="177" t="s">
        <v>6917</v>
      </c>
    </row>
    <row r="3392" spans="1:12" ht="78.75" x14ac:dyDescent="0.25">
      <c r="A3392" s="176" t="s">
        <v>22112</v>
      </c>
      <c r="B3392" s="176" t="s">
        <v>22109</v>
      </c>
      <c r="C3392" s="176" t="s">
        <v>22110</v>
      </c>
      <c r="D3392" s="176" t="s">
        <v>22111</v>
      </c>
      <c r="E3392" s="176" t="s">
        <v>7039</v>
      </c>
      <c r="F3392" s="176" t="s">
        <v>7040</v>
      </c>
      <c r="G3392" s="176" t="s">
        <v>7041</v>
      </c>
      <c r="H3392" s="176" t="s">
        <v>7040</v>
      </c>
      <c r="I3392" s="176" t="s">
        <v>6875</v>
      </c>
      <c r="J3392" s="176" t="s">
        <v>6875</v>
      </c>
      <c r="K3392" s="176" t="s">
        <v>6875</v>
      </c>
      <c r="L3392" s="176" t="s">
        <v>6917</v>
      </c>
    </row>
    <row r="3393" spans="1:12" ht="56.25" x14ac:dyDescent="0.25">
      <c r="A3393" s="177" t="s">
        <v>22116</v>
      </c>
      <c r="B3393" s="177" t="s">
        <v>22113</v>
      </c>
      <c r="C3393" s="177" t="s">
        <v>22114</v>
      </c>
      <c r="D3393" s="177" t="s">
        <v>22115</v>
      </c>
      <c r="E3393" s="177" t="s">
        <v>10269</v>
      </c>
      <c r="F3393" s="177" t="s">
        <v>10270</v>
      </c>
      <c r="G3393" s="177" t="s">
        <v>7154</v>
      </c>
      <c r="H3393" s="177" t="s">
        <v>10271</v>
      </c>
      <c r="I3393" s="177" t="s">
        <v>6875</v>
      </c>
      <c r="J3393" s="177" t="s">
        <v>6875</v>
      </c>
      <c r="K3393" s="177" t="s">
        <v>6875</v>
      </c>
      <c r="L3393" s="177" t="s">
        <v>6984</v>
      </c>
    </row>
    <row r="3394" spans="1:12" ht="33.75" x14ac:dyDescent="0.25">
      <c r="A3394" s="176" t="s">
        <v>22120</v>
      </c>
      <c r="B3394" s="176" t="s">
        <v>22117</v>
      </c>
      <c r="C3394" s="176" t="s">
        <v>22118</v>
      </c>
      <c r="D3394" s="176" t="s">
        <v>22119</v>
      </c>
      <c r="E3394" s="176" t="s">
        <v>9891</v>
      </c>
      <c r="F3394" s="176" t="s">
        <v>9892</v>
      </c>
      <c r="G3394" s="176" t="s">
        <v>7324</v>
      </c>
      <c r="H3394" s="176" t="s">
        <v>9892</v>
      </c>
      <c r="I3394" s="176" t="s">
        <v>6875</v>
      </c>
      <c r="J3394" s="176" t="s">
        <v>6875</v>
      </c>
      <c r="K3394" s="176" t="s">
        <v>6875</v>
      </c>
      <c r="L3394" s="176" t="s">
        <v>6917</v>
      </c>
    </row>
    <row r="3395" spans="1:12" ht="33.75" x14ac:dyDescent="0.25">
      <c r="A3395" s="177" t="s">
        <v>22124</v>
      </c>
      <c r="B3395" s="177" t="s">
        <v>22121</v>
      </c>
      <c r="C3395" s="177" t="s">
        <v>22122</v>
      </c>
      <c r="D3395" s="177" t="s">
        <v>22123</v>
      </c>
      <c r="E3395" s="177" t="s">
        <v>8178</v>
      </c>
      <c r="F3395" s="177" t="s">
        <v>8179</v>
      </c>
      <c r="G3395" s="177" t="s">
        <v>7028</v>
      </c>
      <c r="H3395" s="177" t="s">
        <v>8179</v>
      </c>
      <c r="I3395" s="177" t="s">
        <v>6875</v>
      </c>
      <c r="J3395" s="177" t="s">
        <v>6875</v>
      </c>
      <c r="K3395" s="177" t="s">
        <v>6875</v>
      </c>
      <c r="L3395" s="177" t="s">
        <v>6917</v>
      </c>
    </row>
    <row r="3396" spans="1:12" ht="22.5" x14ac:dyDescent="0.25">
      <c r="A3396" s="176" t="s">
        <v>22128</v>
      </c>
      <c r="B3396" s="176" t="s">
        <v>22125</v>
      </c>
      <c r="C3396" s="176" t="s">
        <v>22126</v>
      </c>
      <c r="D3396" s="176" t="s">
        <v>22127</v>
      </c>
      <c r="E3396" s="176" t="s">
        <v>8921</v>
      </c>
      <c r="F3396" s="176" t="s">
        <v>8922</v>
      </c>
      <c r="G3396" s="176" t="s">
        <v>7041</v>
      </c>
      <c r="H3396" s="176" t="s">
        <v>8922</v>
      </c>
      <c r="I3396" s="176" t="s">
        <v>6875</v>
      </c>
      <c r="J3396" s="176" t="s">
        <v>6875</v>
      </c>
      <c r="K3396" s="176" t="s">
        <v>6875</v>
      </c>
      <c r="L3396" s="176" t="s">
        <v>6917</v>
      </c>
    </row>
    <row r="3397" spans="1:12" ht="33.75" x14ac:dyDescent="0.25">
      <c r="A3397" s="177" t="s">
        <v>1083</v>
      </c>
      <c r="B3397" s="177" t="s">
        <v>22129</v>
      </c>
      <c r="C3397" s="177" t="s">
        <v>22130</v>
      </c>
      <c r="D3397" s="177" t="s">
        <v>22131</v>
      </c>
      <c r="E3397" s="177" t="s">
        <v>8056</v>
      </c>
      <c r="F3397" s="177" t="s">
        <v>8057</v>
      </c>
      <c r="G3397" s="177" t="s">
        <v>6994</v>
      </c>
      <c r="H3397" s="177" t="s">
        <v>8057</v>
      </c>
      <c r="I3397" s="177" t="s">
        <v>6875</v>
      </c>
      <c r="J3397" s="177" t="s">
        <v>6875</v>
      </c>
      <c r="K3397" s="177" t="s">
        <v>6875</v>
      </c>
      <c r="L3397" s="177" t="s">
        <v>6917</v>
      </c>
    </row>
    <row r="3398" spans="1:12" ht="45" x14ac:dyDescent="0.25">
      <c r="A3398" s="176" t="s">
        <v>22135</v>
      </c>
      <c r="B3398" s="176" t="s">
        <v>22132</v>
      </c>
      <c r="C3398" s="176" t="s">
        <v>22133</v>
      </c>
      <c r="D3398" s="176" t="s">
        <v>22134</v>
      </c>
      <c r="E3398" s="176" t="s">
        <v>7039</v>
      </c>
      <c r="F3398" s="176" t="s">
        <v>7040</v>
      </c>
      <c r="G3398" s="176" t="s">
        <v>7041</v>
      </c>
      <c r="H3398" s="176" t="s">
        <v>7040</v>
      </c>
      <c r="I3398" s="176" t="s">
        <v>6875</v>
      </c>
      <c r="J3398" s="176" t="s">
        <v>6875</v>
      </c>
      <c r="K3398" s="176" t="s">
        <v>6875</v>
      </c>
      <c r="L3398" s="176" t="s">
        <v>6917</v>
      </c>
    </row>
    <row r="3399" spans="1:12" ht="67.5" x14ac:dyDescent="0.25">
      <c r="A3399" s="177" t="s">
        <v>22138</v>
      </c>
      <c r="B3399" s="177" t="s">
        <v>22136</v>
      </c>
      <c r="C3399" s="177" t="s">
        <v>22137</v>
      </c>
      <c r="D3399" s="177" t="s">
        <v>1083</v>
      </c>
      <c r="E3399" s="177" t="s">
        <v>22139</v>
      </c>
      <c r="F3399" s="177" t="s">
        <v>22140</v>
      </c>
      <c r="G3399" s="177" t="s">
        <v>7097</v>
      </c>
      <c r="H3399" s="177" t="s">
        <v>22141</v>
      </c>
      <c r="I3399" s="177" t="s">
        <v>6875</v>
      </c>
      <c r="J3399" s="177" t="s">
        <v>7099</v>
      </c>
      <c r="K3399" s="177" t="s">
        <v>6875</v>
      </c>
      <c r="L3399" s="177" t="s">
        <v>6917</v>
      </c>
    </row>
    <row r="3400" spans="1:12" ht="45" x14ac:dyDescent="0.25">
      <c r="A3400" s="176" t="s">
        <v>22144</v>
      </c>
      <c r="B3400" s="176" t="s">
        <v>22142</v>
      </c>
      <c r="C3400" s="176" t="s">
        <v>22143</v>
      </c>
      <c r="D3400" s="176" t="s">
        <v>1083</v>
      </c>
      <c r="E3400" s="176" t="s">
        <v>7265</v>
      </c>
      <c r="F3400" s="176" t="s">
        <v>7266</v>
      </c>
      <c r="G3400" s="176" t="s">
        <v>7267</v>
      </c>
      <c r="H3400" s="176" t="s">
        <v>7268</v>
      </c>
      <c r="I3400" s="176" t="s">
        <v>6875</v>
      </c>
      <c r="J3400" s="176" t="s">
        <v>7141</v>
      </c>
      <c r="K3400" s="176" t="s">
        <v>6875</v>
      </c>
      <c r="L3400" s="176" t="s">
        <v>6917</v>
      </c>
    </row>
    <row r="3401" spans="1:12" ht="56.25" x14ac:dyDescent="0.25">
      <c r="A3401" s="177" t="s">
        <v>22147</v>
      </c>
      <c r="B3401" s="177" t="s">
        <v>22145</v>
      </c>
      <c r="C3401" s="177" t="s">
        <v>22146</v>
      </c>
      <c r="D3401" s="177" t="s">
        <v>1083</v>
      </c>
      <c r="E3401" s="177" t="s">
        <v>7265</v>
      </c>
      <c r="F3401" s="177" t="s">
        <v>7266</v>
      </c>
      <c r="G3401" s="177" t="s">
        <v>7267</v>
      </c>
      <c r="H3401" s="177" t="s">
        <v>7268</v>
      </c>
      <c r="I3401" s="177" t="s">
        <v>6875</v>
      </c>
      <c r="J3401" s="177" t="s">
        <v>7099</v>
      </c>
      <c r="K3401" s="177" t="s">
        <v>6875</v>
      </c>
      <c r="L3401" s="177" t="s">
        <v>6917</v>
      </c>
    </row>
    <row r="3402" spans="1:12" ht="45" x14ac:dyDescent="0.25">
      <c r="A3402" s="176" t="s">
        <v>22151</v>
      </c>
      <c r="B3402" s="176" t="s">
        <v>22148</v>
      </c>
      <c r="C3402" s="176" t="s">
        <v>22149</v>
      </c>
      <c r="D3402" s="176" t="s">
        <v>22150</v>
      </c>
      <c r="E3402" s="176" t="s">
        <v>9379</v>
      </c>
      <c r="F3402" s="176" t="s">
        <v>9380</v>
      </c>
      <c r="G3402" s="176" t="s">
        <v>7028</v>
      </c>
      <c r="H3402" s="176" t="s">
        <v>9380</v>
      </c>
      <c r="I3402" s="176" t="s">
        <v>6875</v>
      </c>
      <c r="J3402" s="176" t="s">
        <v>6875</v>
      </c>
      <c r="K3402" s="176" t="s">
        <v>6875</v>
      </c>
      <c r="L3402" s="176" t="s">
        <v>6917</v>
      </c>
    </row>
    <row r="3403" spans="1:12" ht="45" x14ac:dyDescent="0.25">
      <c r="A3403" s="177" t="s">
        <v>22155</v>
      </c>
      <c r="B3403" s="177" t="s">
        <v>22152</v>
      </c>
      <c r="C3403" s="177" t="s">
        <v>22153</v>
      </c>
      <c r="D3403" s="177" t="s">
        <v>22154</v>
      </c>
      <c r="E3403" s="177" t="s">
        <v>7026</v>
      </c>
      <c r="F3403" s="177" t="s">
        <v>7027</v>
      </c>
      <c r="G3403" s="177" t="s">
        <v>7028</v>
      </c>
      <c r="H3403" s="177" t="s">
        <v>7027</v>
      </c>
      <c r="I3403" s="177" t="s">
        <v>6875</v>
      </c>
      <c r="J3403" s="177" t="s">
        <v>6875</v>
      </c>
      <c r="K3403" s="177" t="s">
        <v>6875</v>
      </c>
      <c r="L3403" s="177" t="s">
        <v>6917</v>
      </c>
    </row>
    <row r="3404" spans="1:12" ht="101.25" x14ac:dyDescent="0.25">
      <c r="A3404" s="176" t="s">
        <v>22159</v>
      </c>
      <c r="B3404" s="176" t="s">
        <v>22156</v>
      </c>
      <c r="C3404" s="176" t="s">
        <v>22157</v>
      </c>
      <c r="D3404" s="176" t="s">
        <v>22158</v>
      </c>
      <c r="E3404" s="176" t="s">
        <v>9067</v>
      </c>
      <c r="F3404" s="176" t="s">
        <v>9068</v>
      </c>
      <c r="G3404" s="176" t="s">
        <v>7028</v>
      </c>
      <c r="H3404" s="176" t="s">
        <v>9068</v>
      </c>
      <c r="I3404" s="176" t="s">
        <v>6875</v>
      </c>
      <c r="J3404" s="176" t="s">
        <v>6875</v>
      </c>
      <c r="K3404" s="176" t="s">
        <v>6875</v>
      </c>
      <c r="L3404" s="176" t="s">
        <v>6917</v>
      </c>
    </row>
    <row r="3405" spans="1:12" ht="33.75" x14ac:dyDescent="0.25">
      <c r="A3405" s="177" t="s">
        <v>22163</v>
      </c>
      <c r="B3405" s="177" t="s">
        <v>22160</v>
      </c>
      <c r="C3405" s="177" t="s">
        <v>22161</v>
      </c>
      <c r="D3405" s="177" t="s">
        <v>22162</v>
      </c>
      <c r="E3405" s="177" t="s">
        <v>9379</v>
      </c>
      <c r="F3405" s="177" t="s">
        <v>9380</v>
      </c>
      <c r="G3405" s="177" t="s">
        <v>7028</v>
      </c>
      <c r="H3405" s="177" t="s">
        <v>9380</v>
      </c>
      <c r="I3405" s="177" t="s">
        <v>6875</v>
      </c>
      <c r="J3405" s="177" t="s">
        <v>6875</v>
      </c>
      <c r="K3405" s="177" t="s">
        <v>6875</v>
      </c>
      <c r="L3405" s="177" t="s">
        <v>6917</v>
      </c>
    </row>
    <row r="3406" spans="1:12" ht="33.75" x14ac:dyDescent="0.25">
      <c r="A3406" s="176" t="s">
        <v>22167</v>
      </c>
      <c r="B3406" s="176" t="s">
        <v>22164</v>
      </c>
      <c r="C3406" s="176" t="s">
        <v>22165</v>
      </c>
      <c r="D3406" s="176" t="s">
        <v>22166</v>
      </c>
      <c r="E3406" s="176" t="s">
        <v>7763</v>
      </c>
      <c r="F3406" s="176" t="s">
        <v>7764</v>
      </c>
      <c r="G3406" s="176" t="s">
        <v>7035</v>
      </c>
      <c r="H3406" s="176" t="s">
        <v>7764</v>
      </c>
      <c r="I3406" s="176" t="s">
        <v>6875</v>
      </c>
      <c r="J3406" s="176" t="s">
        <v>6875</v>
      </c>
      <c r="K3406" s="176" t="s">
        <v>6875</v>
      </c>
      <c r="L3406" s="176" t="s">
        <v>6917</v>
      </c>
    </row>
    <row r="3407" spans="1:12" ht="78.75" x14ac:dyDescent="0.25">
      <c r="A3407" s="177" t="s">
        <v>22171</v>
      </c>
      <c r="B3407" s="177" t="s">
        <v>22168</v>
      </c>
      <c r="C3407" s="177" t="s">
        <v>22169</v>
      </c>
      <c r="D3407" s="177" t="s">
        <v>22170</v>
      </c>
      <c r="E3407" s="177" t="s">
        <v>7249</v>
      </c>
      <c r="F3407" s="177" t="s">
        <v>7250</v>
      </c>
      <c r="G3407" s="177" t="s">
        <v>7028</v>
      </c>
      <c r="H3407" s="177" t="s">
        <v>7250</v>
      </c>
      <c r="I3407" s="177" t="s">
        <v>6875</v>
      </c>
      <c r="J3407" s="177" t="s">
        <v>6875</v>
      </c>
      <c r="K3407" s="177" t="s">
        <v>6875</v>
      </c>
      <c r="L3407" s="177" t="s">
        <v>6917</v>
      </c>
    </row>
    <row r="3408" spans="1:12" ht="45" x14ac:dyDescent="0.25">
      <c r="A3408" s="176" t="s">
        <v>22175</v>
      </c>
      <c r="B3408" s="176" t="s">
        <v>22172</v>
      </c>
      <c r="C3408" s="176" t="s">
        <v>22173</v>
      </c>
      <c r="D3408" s="176" t="s">
        <v>22174</v>
      </c>
      <c r="E3408" s="176" t="s">
        <v>9665</v>
      </c>
      <c r="F3408" s="176" t="s">
        <v>9666</v>
      </c>
      <c r="G3408" s="176" t="s">
        <v>7028</v>
      </c>
      <c r="H3408" s="176" t="s">
        <v>9666</v>
      </c>
      <c r="I3408" s="176" t="s">
        <v>6875</v>
      </c>
      <c r="J3408" s="176" t="s">
        <v>6875</v>
      </c>
      <c r="K3408" s="176" t="s">
        <v>6875</v>
      </c>
      <c r="L3408" s="176" t="s">
        <v>6917</v>
      </c>
    </row>
    <row r="3409" spans="1:12" ht="33.75" x14ac:dyDescent="0.25">
      <c r="A3409" s="177" t="s">
        <v>22179</v>
      </c>
      <c r="B3409" s="177" t="s">
        <v>22176</v>
      </c>
      <c r="C3409" s="177" t="s">
        <v>22177</v>
      </c>
      <c r="D3409" s="177" t="s">
        <v>22178</v>
      </c>
      <c r="E3409" s="177" t="s">
        <v>7039</v>
      </c>
      <c r="F3409" s="177" t="s">
        <v>7040</v>
      </c>
      <c r="G3409" s="177" t="s">
        <v>7041</v>
      </c>
      <c r="H3409" s="177" t="s">
        <v>7040</v>
      </c>
      <c r="I3409" s="177" t="s">
        <v>6875</v>
      </c>
      <c r="J3409" s="177" t="s">
        <v>6875</v>
      </c>
      <c r="K3409" s="177" t="s">
        <v>6875</v>
      </c>
      <c r="L3409" s="177" t="s">
        <v>6917</v>
      </c>
    </row>
    <row r="3410" spans="1:12" ht="33.75" x14ac:dyDescent="0.25">
      <c r="A3410" s="176" t="s">
        <v>22183</v>
      </c>
      <c r="B3410" s="176" t="s">
        <v>22180</v>
      </c>
      <c r="C3410" s="176" t="s">
        <v>22181</v>
      </c>
      <c r="D3410" s="176" t="s">
        <v>22182</v>
      </c>
      <c r="E3410" s="176" t="s">
        <v>7403</v>
      </c>
      <c r="F3410" s="176" t="s">
        <v>7404</v>
      </c>
      <c r="G3410" s="176" t="s">
        <v>7028</v>
      </c>
      <c r="H3410" s="176" t="s">
        <v>7404</v>
      </c>
      <c r="I3410" s="176" t="s">
        <v>6875</v>
      </c>
      <c r="J3410" s="176" t="s">
        <v>6875</v>
      </c>
      <c r="K3410" s="176" t="s">
        <v>6875</v>
      </c>
      <c r="L3410" s="176" t="s">
        <v>6917</v>
      </c>
    </row>
    <row r="3411" spans="1:12" ht="202.5" x14ac:dyDescent="0.25">
      <c r="A3411" s="177" t="s">
        <v>22187</v>
      </c>
      <c r="B3411" s="177" t="s">
        <v>22184</v>
      </c>
      <c r="C3411" s="177" t="s">
        <v>22185</v>
      </c>
      <c r="D3411" s="177" t="s">
        <v>22186</v>
      </c>
      <c r="E3411" s="177" t="s">
        <v>7039</v>
      </c>
      <c r="F3411" s="177" t="s">
        <v>7040</v>
      </c>
      <c r="G3411" s="177" t="s">
        <v>7041</v>
      </c>
      <c r="H3411" s="177" t="s">
        <v>7040</v>
      </c>
      <c r="I3411" s="177" t="s">
        <v>6875</v>
      </c>
      <c r="J3411" s="177" t="s">
        <v>6875</v>
      </c>
      <c r="K3411" s="177" t="s">
        <v>6875</v>
      </c>
      <c r="L3411" s="177" t="s">
        <v>6917</v>
      </c>
    </row>
    <row r="3412" spans="1:12" ht="56.25" x14ac:dyDescent="0.25">
      <c r="A3412" s="176" t="s">
        <v>22191</v>
      </c>
      <c r="B3412" s="176" t="s">
        <v>22188</v>
      </c>
      <c r="C3412" s="176" t="s">
        <v>22189</v>
      </c>
      <c r="D3412" s="176" t="s">
        <v>22190</v>
      </c>
      <c r="E3412" s="176" t="s">
        <v>7039</v>
      </c>
      <c r="F3412" s="176" t="s">
        <v>7040</v>
      </c>
      <c r="G3412" s="176" t="s">
        <v>7041</v>
      </c>
      <c r="H3412" s="176" t="s">
        <v>7040</v>
      </c>
      <c r="I3412" s="176" t="s">
        <v>6875</v>
      </c>
      <c r="J3412" s="176" t="s">
        <v>6875</v>
      </c>
      <c r="K3412" s="176" t="s">
        <v>6875</v>
      </c>
      <c r="L3412" s="176" t="s">
        <v>6917</v>
      </c>
    </row>
    <row r="3413" spans="1:12" ht="56.25" x14ac:dyDescent="0.25">
      <c r="A3413" s="177" t="s">
        <v>22195</v>
      </c>
      <c r="B3413" s="177" t="s">
        <v>22192</v>
      </c>
      <c r="C3413" s="177" t="s">
        <v>22193</v>
      </c>
      <c r="D3413" s="177" t="s">
        <v>22194</v>
      </c>
      <c r="E3413" s="177" t="s">
        <v>9698</v>
      </c>
      <c r="F3413" s="177" t="s">
        <v>9699</v>
      </c>
      <c r="G3413" s="177" t="s">
        <v>7154</v>
      </c>
      <c r="H3413" s="177" t="s">
        <v>9700</v>
      </c>
      <c r="I3413" s="177" t="s">
        <v>6875</v>
      </c>
      <c r="J3413" s="177" t="s">
        <v>6875</v>
      </c>
      <c r="K3413" s="177" t="s">
        <v>6875</v>
      </c>
      <c r="L3413" s="177" t="s">
        <v>6917</v>
      </c>
    </row>
    <row r="3414" spans="1:12" ht="45" x14ac:dyDescent="0.25">
      <c r="A3414" s="176" t="s">
        <v>22199</v>
      </c>
      <c r="B3414" s="176" t="s">
        <v>22196</v>
      </c>
      <c r="C3414" s="176" t="s">
        <v>22197</v>
      </c>
      <c r="D3414" s="176" t="s">
        <v>22198</v>
      </c>
      <c r="E3414" s="176" t="s">
        <v>8184</v>
      </c>
      <c r="F3414" s="176" t="s">
        <v>15532</v>
      </c>
      <c r="G3414" s="176" t="s">
        <v>8186</v>
      </c>
      <c r="H3414" s="176" t="s">
        <v>15533</v>
      </c>
      <c r="I3414" s="176" t="s">
        <v>6875</v>
      </c>
      <c r="J3414" s="176" t="s">
        <v>6875</v>
      </c>
      <c r="K3414" s="176" t="s">
        <v>6875</v>
      </c>
      <c r="L3414" s="176" t="s">
        <v>6917</v>
      </c>
    </row>
    <row r="3415" spans="1:12" ht="33.75" x14ac:dyDescent="0.25">
      <c r="A3415" s="177" t="s">
        <v>22203</v>
      </c>
      <c r="B3415" s="177" t="s">
        <v>22200</v>
      </c>
      <c r="C3415" s="177" t="s">
        <v>22201</v>
      </c>
      <c r="D3415" s="177" t="s">
        <v>22202</v>
      </c>
      <c r="E3415" s="177" t="s">
        <v>7265</v>
      </c>
      <c r="F3415" s="177" t="s">
        <v>7266</v>
      </c>
      <c r="G3415" s="177" t="s">
        <v>7267</v>
      </c>
      <c r="H3415" s="177" t="s">
        <v>7268</v>
      </c>
      <c r="I3415" s="177" t="s">
        <v>6875</v>
      </c>
      <c r="J3415" s="177" t="s">
        <v>6875</v>
      </c>
      <c r="K3415" s="177" t="s">
        <v>6875</v>
      </c>
      <c r="L3415" s="177" t="s">
        <v>6917</v>
      </c>
    </row>
    <row r="3416" spans="1:12" ht="45" x14ac:dyDescent="0.25">
      <c r="A3416" s="176" t="s">
        <v>22207</v>
      </c>
      <c r="B3416" s="176" t="s">
        <v>22204</v>
      </c>
      <c r="C3416" s="176" t="s">
        <v>22205</v>
      </c>
      <c r="D3416" s="176" t="s">
        <v>22206</v>
      </c>
      <c r="E3416" s="176" t="s">
        <v>9468</v>
      </c>
      <c r="F3416" s="176" t="s">
        <v>9469</v>
      </c>
      <c r="G3416" s="176" t="s">
        <v>6994</v>
      </c>
      <c r="H3416" s="176" t="s">
        <v>9469</v>
      </c>
      <c r="I3416" s="176" t="s">
        <v>6875</v>
      </c>
      <c r="J3416" s="176" t="s">
        <v>6875</v>
      </c>
      <c r="K3416" s="176" t="s">
        <v>6875</v>
      </c>
      <c r="L3416" s="176" t="s">
        <v>6917</v>
      </c>
    </row>
    <row r="3417" spans="1:12" ht="22.5" x14ac:dyDescent="0.25">
      <c r="A3417" s="177" t="s">
        <v>22211</v>
      </c>
      <c r="B3417" s="177" t="s">
        <v>22208</v>
      </c>
      <c r="C3417" s="177" t="s">
        <v>22209</v>
      </c>
      <c r="D3417" s="177" t="s">
        <v>22210</v>
      </c>
      <c r="E3417" s="177" t="s">
        <v>7039</v>
      </c>
      <c r="F3417" s="177" t="s">
        <v>7040</v>
      </c>
      <c r="G3417" s="177" t="s">
        <v>7041</v>
      </c>
      <c r="H3417" s="177" t="s">
        <v>7040</v>
      </c>
      <c r="I3417" s="177" t="s">
        <v>6875</v>
      </c>
      <c r="J3417" s="177" t="s">
        <v>6875</v>
      </c>
      <c r="K3417" s="177" t="s">
        <v>6875</v>
      </c>
      <c r="L3417" s="177" t="s">
        <v>6917</v>
      </c>
    </row>
    <row r="3418" spans="1:12" ht="67.5" x14ac:dyDescent="0.25">
      <c r="A3418" s="176" t="s">
        <v>22215</v>
      </c>
      <c r="B3418" s="176" t="s">
        <v>22212</v>
      </c>
      <c r="C3418" s="176" t="s">
        <v>22213</v>
      </c>
      <c r="D3418" s="176" t="s">
        <v>22214</v>
      </c>
      <c r="E3418" s="176" t="s">
        <v>7039</v>
      </c>
      <c r="F3418" s="176" t="s">
        <v>7040</v>
      </c>
      <c r="G3418" s="176" t="s">
        <v>7041</v>
      </c>
      <c r="H3418" s="176" t="s">
        <v>7040</v>
      </c>
      <c r="I3418" s="176" t="s">
        <v>6875</v>
      </c>
      <c r="J3418" s="176" t="s">
        <v>6875</v>
      </c>
      <c r="K3418" s="176" t="s">
        <v>6875</v>
      </c>
      <c r="L3418" s="176" t="s">
        <v>6917</v>
      </c>
    </row>
    <row r="3419" spans="1:12" ht="33.75" x14ac:dyDescent="0.25">
      <c r="A3419" s="177" t="s">
        <v>22219</v>
      </c>
      <c r="B3419" s="177" t="s">
        <v>22216</v>
      </c>
      <c r="C3419" s="177" t="s">
        <v>22217</v>
      </c>
      <c r="D3419" s="177" t="s">
        <v>22218</v>
      </c>
      <c r="E3419" s="177" t="s">
        <v>8921</v>
      </c>
      <c r="F3419" s="177" t="s">
        <v>8922</v>
      </c>
      <c r="G3419" s="177" t="s">
        <v>7041</v>
      </c>
      <c r="H3419" s="177" t="s">
        <v>8922</v>
      </c>
      <c r="I3419" s="177" t="s">
        <v>6875</v>
      </c>
      <c r="J3419" s="177" t="s">
        <v>6875</v>
      </c>
      <c r="K3419" s="177" t="s">
        <v>6875</v>
      </c>
      <c r="L3419" s="177" t="s">
        <v>6917</v>
      </c>
    </row>
    <row r="3420" spans="1:12" ht="78.75" x14ac:dyDescent="0.25">
      <c r="A3420" s="176" t="s">
        <v>22223</v>
      </c>
      <c r="B3420" s="176" t="s">
        <v>22220</v>
      </c>
      <c r="C3420" s="176" t="s">
        <v>22221</v>
      </c>
      <c r="D3420" s="176" t="s">
        <v>22222</v>
      </c>
      <c r="E3420" s="176" t="s">
        <v>9067</v>
      </c>
      <c r="F3420" s="176" t="s">
        <v>9068</v>
      </c>
      <c r="G3420" s="176" t="s">
        <v>7028</v>
      </c>
      <c r="H3420" s="176" t="s">
        <v>9068</v>
      </c>
      <c r="I3420" s="176" t="s">
        <v>6875</v>
      </c>
      <c r="J3420" s="176" t="s">
        <v>6875</v>
      </c>
      <c r="K3420" s="176" t="s">
        <v>6875</v>
      </c>
      <c r="L3420" s="176" t="s">
        <v>6917</v>
      </c>
    </row>
    <row r="3421" spans="1:12" ht="67.5" x14ac:dyDescent="0.25">
      <c r="A3421" s="177" t="s">
        <v>22227</v>
      </c>
      <c r="B3421" s="177" t="s">
        <v>22224</v>
      </c>
      <c r="C3421" s="177" t="s">
        <v>22225</v>
      </c>
      <c r="D3421" s="177" t="s">
        <v>22226</v>
      </c>
      <c r="E3421" s="177" t="s">
        <v>7039</v>
      </c>
      <c r="F3421" s="177" t="s">
        <v>7040</v>
      </c>
      <c r="G3421" s="177" t="s">
        <v>7041</v>
      </c>
      <c r="H3421" s="177" t="s">
        <v>7040</v>
      </c>
      <c r="I3421" s="177" t="s">
        <v>6875</v>
      </c>
      <c r="J3421" s="177" t="s">
        <v>6875</v>
      </c>
      <c r="K3421" s="177" t="s">
        <v>6875</v>
      </c>
      <c r="L3421" s="177" t="s">
        <v>6917</v>
      </c>
    </row>
    <row r="3422" spans="1:12" ht="22.5" x14ac:dyDescent="0.25">
      <c r="A3422" s="176" t="s">
        <v>22231</v>
      </c>
      <c r="B3422" s="176" t="s">
        <v>22228</v>
      </c>
      <c r="C3422" s="176" t="s">
        <v>22229</v>
      </c>
      <c r="D3422" s="176" t="s">
        <v>22230</v>
      </c>
      <c r="E3422" s="176" t="s">
        <v>7039</v>
      </c>
      <c r="F3422" s="176" t="s">
        <v>7040</v>
      </c>
      <c r="G3422" s="176" t="s">
        <v>7041</v>
      </c>
      <c r="H3422" s="176" t="s">
        <v>7040</v>
      </c>
      <c r="I3422" s="176" t="s">
        <v>6875</v>
      </c>
      <c r="J3422" s="176" t="s">
        <v>6875</v>
      </c>
      <c r="K3422" s="176" t="s">
        <v>6875</v>
      </c>
      <c r="L3422" s="176" t="s">
        <v>6917</v>
      </c>
    </row>
    <row r="3423" spans="1:12" ht="67.5" x14ac:dyDescent="0.25">
      <c r="A3423" s="177" t="s">
        <v>22235</v>
      </c>
      <c r="B3423" s="177" t="s">
        <v>22232</v>
      </c>
      <c r="C3423" s="177" t="s">
        <v>22233</v>
      </c>
      <c r="D3423" s="177" t="s">
        <v>22234</v>
      </c>
      <c r="E3423" s="177" t="s">
        <v>22236</v>
      </c>
      <c r="F3423" s="177" t="s">
        <v>22237</v>
      </c>
      <c r="G3423" s="177" t="s">
        <v>6994</v>
      </c>
      <c r="H3423" s="177" t="s">
        <v>22238</v>
      </c>
      <c r="I3423" s="177" t="s">
        <v>6875</v>
      </c>
      <c r="J3423" s="177" t="s">
        <v>6875</v>
      </c>
      <c r="K3423" s="177" t="s">
        <v>6875</v>
      </c>
      <c r="L3423" s="177" t="s">
        <v>6917</v>
      </c>
    </row>
    <row r="3424" spans="1:12" ht="112.5" x14ac:dyDescent="0.25">
      <c r="A3424" s="176" t="s">
        <v>22242</v>
      </c>
      <c r="B3424" s="176" t="s">
        <v>22239</v>
      </c>
      <c r="C3424" s="176" t="s">
        <v>22240</v>
      </c>
      <c r="D3424" s="176" t="s">
        <v>22241</v>
      </c>
      <c r="E3424" s="176" t="s">
        <v>7039</v>
      </c>
      <c r="F3424" s="176" t="s">
        <v>7040</v>
      </c>
      <c r="G3424" s="176" t="s">
        <v>7041</v>
      </c>
      <c r="H3424" s="176" t="s">
        <v>7040</v>
      </c>
      <c r="I3424" s="176" t="s">
        <v>6875</v>
      </c>
      <c r="J3424" s="176" t="s">
        <v>6875</v>
      </c>
      <c r="K3424" s="176" t="s">
        <v>6875</v>
      </c>
      <c r="L3424" s="176" t="s">
        <v>6917</v>
      </c>
    </row>
    <row r="3425" spans="1:12" ht="56.25" x14ac:dyDescent="0.25">
      <c r="A3425" s="177" t="s">
        <v>22246</v>
      </c>
      <c r="B3425" s="177" t="s">
        <v>22243</v>
      </c>
      <c r="C3425" s="177" t="s">
        <v>22244</v>
      </c>
      <c r="D3425" s="177" t="s">
        <v>22245</v>
      </c>
      <c r="E3425" s="177" t="s">
        <v>7039</v>
      </c>
      <c r="F3425" s="177" t="s">
        <v>7040</v>
      </c>
      <c r="G3425" s="177" t="s">
        <v>7041</v>
      </c>
      <c r="H3425" s="177" t="s">
        <v>7040</v>
      </c>
      <c r="I3425" s="177" t="s">
        <v>6875</v>
      </c>
      <c r="J3425" s="177" t="s">
        <v>6875</v>
      </c>
      <c r="K3425" s="177" t="s">
        <v>6875</v>
      </c>
      <c r="L3425" s="177" t="s">
        <v>6917</v>
      </c>
    </row>
    <row r="3426" spans="1:12" ht="22.5" x14ac:dyDescent="0.25">
      <c r="A3426" s="176" t="s">
        <v>22250</v>
      </c>
      <c r="B3426" s="176" t="s">
        <v>22247</v>
      </c>
      <c r="C3426" s="176" t="s">
        <v>22248</v>
      </c>
      <c r="D3426" s="176" t="s">
        <v>22249</v>
      </c>
      <c r="E3426" s="176" t="s">
        <v>7914</v>
      </c>
      <c r="F3426" s="176" t="s">
        <v>7915</v>
      </c>
      <c r="G3426" s="176" t="s">
        <v>7028</v>
      </c>
      <c r="H3426" s="176" t="s">
        <v>7915</v>
      </c>
      <c r="I3426" s="176" t="s">
        <v>6875</v>
      </c>
      <c r="J3426" s="176" t="s">
        <v>6875</v>
      </c>
      <c r="K3426" s="176" t="s">
        <v>6875</v>
      </c>
      <c r="L3426" s="176" t="s">
        <v>6917</v>
      </c>
    </row>
    <row r="3427" spans="1:12" ht="78.75" x14ac:dyDescent="0.25">
      <c r="A3427" s="177" t="s">
        <v>1083</v>
      </c>
      <c r="B3427" s="177" t="s">
        <v>22251</v>
      </c>
      <c r="C3427" s="177" t="s">
        <v>22252</v>
      </c>
      <c r="D3427" s="177" t="s">
        <v>22253</v>
      </c>
      <c r="E3427" s="177" t="s">
        <v>7265</v>
      </c>
      <c r="F3427" s="177" t="s">
        <v>7266</v>
      </c>
      <c r="G3427" s="177" t="s">
        <v>7267</v>
      </c>
      <c r="H3427" s="177" t="s">
        <v>7268</v>
      </c>
      <c r="I3427" s="177" t="s">
        <v>6875</v>
      </c>
      <c r="J3427" s="177" t="s">
        <v>6875</v>
      </c>
      <c r="K3427" s="177" t="s">
        <v>6875</v>
      </c>
      <c r="L3427" s="177" t="s">
        <v>6917</v>
      </c>
    </row>
    <row r="3428" spans="1:12" ht="157.5" x14ac:dyDescent="0.25">
      <c r="A3428" s="176" t="s">
        <v>1083</v>
      </c>
      <c r="B3428" s="176" t="s">
        <v>22254</v>
      </c>
      <c r="C3428" s="176" t="s">
        <v>22255</v>
      </c>
      <c r="D3428" s="176" t="s">
        <v>22256</v>
      </c>
      <c r="E3428" s="176" t="s">
        <v>8226</v>
      </c>
      <c r="F3428" s="176" t="s">
        <v>8227</v>
      </c>
      <c r="G3428" s="176" t="s">
        <v>8091</v>
      </c>
      <c r="H3428" s="176" t="s">
        <v>8227</v>
      </c>
      <c r="I3428" s="176" t="s">
        <v>6875</v>
      </c>
      <c r="J3428" s="176" t="s">
        <v>6875</v>
      </c>
      <c r="K3428" s="176" t="s">
        <v>6875</v>
      </c>
      <c r="L3428" s="176" t="s">
        <v>6917</v>
      </c>
    </row>
    <row r="3429" spans="1:12" ht="33.75" x14ac:dyDescent="0.25">
      <c r="A3429" s="177" t="s">
        <v>1083</v>
      </c>
      <c r="B3429" s="177" t="s">
        <v>22257</v>
      </c>
      <c r="C3429" s="177" t="s">
        <v>22258</v>
      </c>
      <c r="D3429" s="177" t="s">
        <v>22259</v>
      </c>
      <c r="E3429" s="177" t="s">
        <v>9067</v>
      </c>
      <c r="F3429" s="177" t="s">
        <v>9068</v>
      </c>
      <c r="G3429" s="177" t="s">
        <v>7028</v>
      </c>
      <c r="H3429" s="177" t="s">
        <v>9068</v>
      </c>
      <c r="I3429" s="177" t="s">
        <v>6875</v>
      </c>
      <c r="J3429" s="177" t="s">
        <v>6875</v>
      </c>
      <c r="K3429" s="177" t="s">
        <v>6875</v>
      </c>
      <c r="L3429" s="177" t="s">
        <v>6917</v>
      </c>
    </row>
    <row r="3430" spans="1:12" ht="123.75" x14ac:dyDescent="0.25">
      <c r="A3430" s="176" t="s">
        <v>6875</v>
      </c>
      <c r="B3430" s="176" t="s">
        <v>22260</v>
      </c>
      <c r="C3430" s="176" t="s">
        <v>22261</v>
      </c>
      <c r="D3430" s="176" t="s">
        <v>22262</v>
      </c>
      <c r="E3430" s="176" t="s">
        <v>7039</v>
      </c>
      <c r="F3430" s="176" t="s">
        <v>7040</v>
      </c>
      <c r="G3430" s="176" t="s">
        <v>22263</v>
      </c>
      <c r="H3430" s="176" t="s">
        <v>7040</v>
      </c>
      <c r="I3430" s="176" t="s">
        <v>6875</v>
      </c>
      <c r="J3430" s="176" t="s">
        <v>6875</v>
      </c>
      <c r="K3430" s="176" t="s">
        <v>6875</v>
      </c>
      <c r="L3430" s="176" t="s">
        <v>10349</v>
      </c>
    </row>
    <row r="3431" spans="1:12" ht="90" x14ac:dyDescent="0.25">
      <c r="A3431" s="177" t="s">
        <v>22267</v>
      </c>
      <c r="B3431" s="177" t="s">
        <v>22264</v>
      </c>
      <c r="C3431" s="177" t="s">
        <v>22265</v>
      </c>
      <c r="D3431" s="177" t="s">
        <v>22266</v>
      </c>
      <c r="E3431" s="177" t="s">
        <v>8172</v>
      </c>
      <c r="F3431" s="177" t="s">
        <v>8173</v>
      </c>
      <c r="G3431" s="177" t="s">
        <v>7028</v>
      </c>
      <c r="H3431" s="177" t="s">
        <v>8173</v>
      </c>
      <c r="I3431" s="177" t="s">
        <v>6875</v>
      </c>
      <c r="J3431" s="177" t="s">
        <v>6875</v>
      </c>
      <c r="K3431" s="177" t="s">
        <v>6875</v>
      </c>
      <c r="L3431" s="177" t="s">
        <v>6917</v>
      </c>
    </row>
    <row r="3432" spans="1:12" ht="247.5" x14ac:dyDescent="0.25">
      <c r="A3432" s="176" t="s">
        <v>1083</v>
      </c>
      <c r="B3432" s="176" t="s">
        <v>22268</v>
      </c>
      <c r="C3432" s="176" t="s">
        <v>22269</v>
      </c>
      <c r="D3432" s="176" t="s">
        <v>22270</v>
      </c>
      <c r="E3432" s="176" t="s">
        <v>12487</v>
      </c>
      <c r="F3432" s="176" t="s">
        <v>12488</v>
      </c>
      <c r="G3432" s="176" t="s">
        <v>7577</v>
      </c>
      <c r="H3432" s="176" t="s">
        <v>12488</v>
      </c>
      <c r="I3432" s="176" t="s">
        <v>6875</v>
      </c>
      <c r="J3432" s="176" t="s">
        <v>6875</v>
      </c>
      <c r="K3432" s="176" t="s">
        <v>6875</v>
      </c>
      <c r="L3432" s="176" t="s">
        <v>6917</v>
      </c>
    </row>
    <row r="3433" spans="1:12" ht="157.5" x14ac:dyDescent="0.25">
      <c r="A3433" s="177" t="s">
        <v>1083</v>
      </c>
      <c r="B3433" s="177" t="s">
        <v>22271</v>
      </c>
      <c r="C3433" s="177" t="s">
        <v>22272</v>
      </c>
      <c r="D3433" s="177" t="s">
        <v>22273</v>
      </c>
      <c r="E3433" s="177" t="s">
        <v>7039</v>
      </c>
      <c r="F3433" s="177" t="s">
        <v>7040</v>
      </c>
      <c r="G3433" s="177" t="s">
        <v>7041</v>
      </c>
      <c r="H3433" s="177" t="s">
        <v>7040</v>
      </c>
      <c r="I3433" s="177" t="s">
        <v>6875</v>
      </c>
      <c r="J3433" s="177" t="s">
        <v>6875</v>
      </c>
      <c r="K3433" s="177" t="s">
        <v>6875</v>
      </c>
      <c r="L3433" s="177" t="s">
        <v>6917</v>
      </c>
    </row>
    <row r="3434" spans="1:12" ht="33.75" x14ac:dyDescent="0.25">
      <c r="A3434" s="176" t="s">
        <v>21459</v>
      </c>
      <c r="B3434" s="176" t="s">
        <v>22274</v>
      </c>
      <c r="C3434" s="176" t="s">
        <v>22275</v>
      </c>
      <c r="D3434" s="176" t="s">
        <v>22276</v>
      </c>
      <c r="E3434" s="176" t="s">
        <v>7039</v>
      </c>
      <c r="F3434" s="176" t="s">
        <v>7040</v>
      </c>
      <c r="G3434" s="176" t="s">
        <v>7041</v>
      </c>
      <c r="H3434" s="176" t="s">
        <v>7040</v>
      </c>
      <c r="I3434" s="176" t="s">
        <v>6875</v>
      </c>
      <c r="J3434" s="176" t="s">
        <v>6875</v>
      </c>
      <c r="K3434" s="176" t="s">
        <v>6875</v>
      </c>
      <c r="L3434" s="176" t="s">
        <v>6917</v>
      </c>
    </row>
    <row r="3435" spans="1:12" ht="56.25" x14ac:dyDescent="0.25">
      <c r="A3435" s="177" t="s">
        <v>22280</v>
      </c>
      <c r="B3435" s="177" t="s">
        <v>22277</v>
      </c>
      <c r="C3435" s="177" t="s">
        <v>22278</v>
      </c>
      <c r="D3435" s="177" t="s">
        <v>22279</v>
      </c>
      <c r="E3435" s="177" t="s">
        <v>22281</v>
      </c>
      <c r="F3435" s="177" t="s">
        <v>17663</v>
      </c>
      <c r="G3435" s="177" t="s">
        <v>11183</v>
      </c>
      <c r="H3435" s="177" t="s">
        <v>19063</v>
      </c>
      <c r="I3435" s="177" t="s">
        <v>6875</v>
      </c>
      <c r="J3435" s="177" t="s">
        <v>8775</v>
      </c>
      <c r="K3435" s="177" t="s">
        <v>6875</v>
      </c>
      <c r="L3435" s="177" t="s">
        <v>9118</v>
      </c>
    </row>
    <row r="3436" spans="1:12" ht="56.25" x14ac:dyDescent="0.25">
      <c r="A3436" s="176" t="s">
        <v>3054</v>
      </c>
      <c r="B3436" s="176" t="s">
        <v>22282</v>
      </c>
      <c r="C3436" s="176" t="s">
        <v>22283</v>
      </c>
      <c r="D3436" s="176" t="s">
        <v>3056</v>
      </c>
      <c r="E3436" s="176" t="s">
        <v>11833</v>
      </c>
      <c r="F3436" s="176" t="s">
        <v>11834</v>
      </c>
      <c r="G3436" s="176" t="s">
        <v>7267</v>
      </c>
      <c r="H3436" s="176" t="s">
        <v>11835</v>
      </c>
      <c r="I3436" s="176" t="s">
        <v>6875</v>
      </c>
      <c r="J3436" s="176" t="s">
        <v>22284</v>
      </c>
      <c r="K3436" s="176" t="s">
        <v>6875</v>
      </c>
      <c r="L3436" s="176" t="s">
        <v>958</v>
      </c>
    </row>
    <row r="3437" spans="1:12" ht="101.25" x14ac:dyDescent="0.25">
      <c r="A3437" s="177" t="s">
        <v>22287</v>
      </c>
      <c r="B3437" s="177" t="s">
        <v>22285</v>
      </c>
      <c r="C3437" s="177" t="s">
        <v>22286</v>
      </c>
      <c r="D3437" s="177" t="s">
        <v>6875</v>
      </c>
      <c r="E3437" s="177" t="s">
        <v>22288</v>
      </c>
      <c r="F3437" s="177" t="s">
        <v>22289</v>
      </c>
      <c r="G3437" s="177" t="s">
        <v>19782</v>
      </c>
      <c r="H3437" s="177" t="s">
        <v>22290</v>
      </c>
      <c r="I3437" s="177" t="s">
        <v>6875</v>
      </c>
      <c r="J3437" s="177" t="s">
        <v>13379</v>
      </c>
      <c r="K3437" s="177" t="s">
        <v>6875</v>
      </c>
      <c r="L3437" s="177" t="s">
        <v>958</v>
      </c>
    </row>
    <row r="3438" spans="1:12" ht="33.75" x14ac:dyDescent="0.25">
      <c r="A3438" s="176" t="s">
        <v>22294</v>
      </c>
      <c r="B3438" s="176" t="s">
        <v>22291</v>
      </c>
      <c r="C3438" s="176" t="s">
        <v>22292</v>
      </c>
      <c r="D3438" s="176" t="s">
        <v>22293</v>
      </c>
      <c r="E3438" s="176" t="s">
        <v>6979</v>
      </c>
      <c r="F3438" s="176" t="s">
        <v>10642</v>
      </c>
      <c r="G3438" s="176" t="s">
        <v>6981</v>
      </c>
      <c r="H3438" s="176" t="s">
        <v>10642</v>
      </c>
      <c r="I3438" s="176" t="s">
        <v>6875</v>
      </c>
      <c r="J3438" s="176" t="s">
        <v>6875</v>
      </c>
      <c r="K3438" s="176" t="s">
        <v>6875</v>
      </c>
      <c r="L3438" s="176" t="s">
        <v>958</v>
      </c>
    </row>
    <row r="3439" spans="1:12" ht="67.5" x14ac:dyDescent="0.25">
      <c r="A3439" s="177" t="s">
        <v>22298</v>
      </c>
      <c r="B3439" s="177" t="s">
        <v>22295</v>
      </c>
      <c r="C3439" s="177" t="s">
        <v>22296</v>
      </c>
      <c r="D3439" s="177" t="s">
        <v>22297</v>
      </c>
      <c r="E3439" s="177" t="s">
        <v>7265</v>
      </c>
      <c r="F3439" s="177" t="s">
        <v>7266</v>
      </c>
      <c r="G3439" s="177" t="s">
        <v>7267</v>
      </c>
      <c r="H3439" s="177" t="s">
        <v>7268</v>
      </c>
      <c r="I3439" s="177" t="s">
        <v>6875</v>
      </c>
      <c r="J3439" s="177" t="s">
        <v>8775</v>
      </c>
      <c r="K3439" s="177" t="s">
        <v>6875</v>
      </c>
      <c r="L3439" s="177" t="s">
        <v>958</v>
      </c>
    </row>
    <row r="3440" spans="1:12" ht="90" x14ac:dyDescent="0.25">
      <c r="A3440" s="176" t="s">
        <v>22301</v>
      </c>
      <c r="B3440" s="176" t="s">
        <v>22299</v>
      </c>
      <c r="C3440" s="176" t="s">
        <v>22300</v>
      </c>
      <c r="D3440" s="176" t="s">
        <v>6875</v>
      </c>
      <c r="E3440" s="176" t="s">
        <v>22302</v>
      </c>
      <c r="F3440" s="176" t="s">
        <v>22303</v>
      </c>
      <c r="G3440" s="176" t="s">
        <v>6929</v>
      </c>
      <c r="H3440" s="176" t="s">
        <v>22304</v>
      </c>
      <c r="I3440" s="176" t="s">
        <v>6875</v>
      </c>
      <c r="J3440" s="176" t="s">
        <v>13379</v>
      </c>
      <c r="K3440" s="176" t="s">
        <v>6875</v>
      </c>
      <c r="L3440" s="176" t="s">
        <v>958</v>
      </c>
    </row>
    <row r="3441" spans="1:12" ht="45" x14ac:dyDescent="0.25">
      <c r="A3441" s="177" t="s">
        <v>22307</v>
      </c>
      <c r="B3441" s="177" t="s">
        <v>22305</v>
      </c>
      <c r="C3441" s="177" t="s">
        <v>22306</v>
      </c>
      <c r="D3441" s="177" t="s">
        <v>6875</v>
      </c>
      <c r="E3441" s="177" t="s">
        <v>7322</v>
      </c>
      <c r="F3441" s="177" t="s">
        <v>7323</v>
      </c>
      <c r="G3441" s="177" t="s">
        <v>7324</v>
      </c>
      <c r="H3441" s="177" t="s">
        <v>7325</v>
      </c>
      <c r="I3441" s="177" t="s">
        <v>6875</v>
      </c>
      <c r="J3441" s="177" t="s">
        <v>12807</v>
      </c>
      <c r="K3441" s="177" t="s">
        <v>6875</v>
      </c>
      <c r="L3441" s="177" t="s">
        <v>958</v>
      </c>
    </row>
    <row r="3442" spans="1:12" ht="90" x14ac:dyDescent="0.25">
      <c r="A3442" s="176" t="s">
        <v>1109</v>
      </c>
      <c r="B3442" s="176" t="s">
        <v>22308</v>
      </c>
      <c r="C3442" s="176" t="s">
        <v>22309</v>
      </c>
      <c r="D3442" s="176" t="s">
        <v>1110</v>
      </c>
      <c r="E3442" s="176" t="s">
        <v>22310</v>
      </c>
      <c r="F3442" s="176" t="s">
        <v>22311</v>
      </c>
      <c r="G3442" s="176" t="s">
        <v>7146</v>
      </c>
      <c r="H3442" s="176" t="s">
        <v>22312</v>
      </c>
      <c r="I3442" s="176" t="s">
        <v>6875</v>
      </c>
      <c r="J3442" s="176" t="s">
        <v>22313</v>
      </c>
      <c r="K3442" s="176" t="s">
        <v>6875</v>
      </c>
      <c r="L3442" s="176" t="s">
        <v>10650</v>
      </c>
    </row>
    <row r="3443" spans="1:12" ht="78.75" x14ac:dyDescent="0.25">
      <c r="A3443" s="177" t="s">
        <v>22316</v>
      </c>
      <c r="B3443" s="177" t="s">
        <v>22314</v>
      </c>
      <c r="C3443" s="177" t="s">
        <v>22315</v>
      </c>
      <c r="D3443" s="177" t="s">
        <v>6875</v>
      </c>
      <c r="E3443" s="177" t="s">
        <v>7265</v>
      </c>
      <c r="F3443" s="177" t="s">
        <v>7266</v>
      </c>
      <c r="G3443" s="177" t="s">
        <v>7267</v>
      </c>
      <c r="H3443" s="177" t="s">
        <v>7268</v>
      </c>
      <c r="I3443" s="177" t="s">
        <v>6875</v>
      </c>
      <c r="J3443" s="177" t="s">
        <v>17124</v>
      </c>
      <c r="K3443" s="177" t="s">
        <v>6875</v>
      </c>
      <c r="L3443" s="177" t="s">
        <v>9728</v>
      </c>
    </row>
    <row r="3444" spans="1:12" ht="67.5" x14ac:dyDescent="0.25">
      <c r="A3444" s="176" t="s">
        <v>22319</v>
      </c>
      <c r="B3444" s="176" t="s">
        <v>22317</v>
      </c>
      <c r="C3444" s="176" t="s">
        <v>22318</v>
      </c>
      <c r="D3444" s="176" t="s">
        <v>6875</v>
      </c>
      <c r="E3444" s="176" t="s">
        <v>22320</v>
      </c>
      <c r="F3444" s="176" t="s">
        <v>22321</v>
      </c>
      <c r="G3444" s="176" t="s">
        <v>7324</v>
      </c>
      <c r="H3444" s="176" t="s">
        <v>22322</v>
      </c>
      <c r="I3444" s="176" t="s">
        <v>6875</v>
      </c>
      <c r="J3444" s="176" t="s">
        <v>22323</v>
      </c>
      <c r="K3444" s="176" t="s">
        <v>6875</v>
      </c>
      <c r="L3444" s="176" t="s">
        <v>9728</v>
      </c>
    </row>
    <row r="3445" spans="1:12" ht="67.5" x14ac:dyDescent="0.25">
      <c r="A3445" s="177" t="s">
        <v>22326</v>
      </c>
      <c r="B3445" s="177" t="s">
        <v>22324</v>
      </c>
      <c r="C3445" s="177" t="s">
        <v>22325</v>
      </c>
      <c r="D3445" s="177" t="s">
        <v>6875</v>
      </c>
      <c r="E3445" s="177" t="s">
        <v>22327</v>
      </c>
      <c r="F3445" s="177" t="s">
        <v>7202</v>
      </c>
      <c r="G3445" s="177" t="s">
        <v>6994</v>
      </c>
      <c r="H3445" s="177" t="s">
        <v>7203</v>
      </c>
      <c r="I3445" s="177" t="s">
        <v>6875</v>
      </c>
      <c r="J3445" s="177" t="s">
        <v>13379</v>
      </c>
      <c r="K3445" s="177" t="s">
        <v>6875</v>
      </c>
      <c r="L3445" s="177" t="s">
        <v>9728</v>
      </c>
    </row>
    <row r="3446" spans="1:12" ht="45" x14ac:dyDescent="0.25">
      <c r="A3446" s="176" t="s">
        <v>22330</v>
      </c>
      <c r="B3446" s="176" t="s">
        <v>22328</v>
      </c>
      <c r="C3446" s="176" t="s">
        <v>22329</v>
      </c>
      <c r="D3446" s="176" t="s">
        <v>6875</v>
      </c>
      <c r="E3446" s="176" t="s">
        <v>22331</v>
      </c>
      <c r="F3446" s="176" t="s">
        <v>7250</v>
      </c>
      <c r="G3446" s="176" t="s">
        <v>7028</v>
      </c>
      <c r="H3446" s="176" t="s">
        <v>7250</v>
      </c>
      <c r="I3446" s="176" t="s">
        <v>6875</v>
      </c>
      <c r="J3446" s="176" t="s">
        <v>6875</v>
      </c>
      <c r="K3446" s="176" t="s">
        <v>6875</v>
      </c>
      <c r="L3446" s="176" t="s">
        <v>9728</v>
      </c>
    </row>
    <row r="3447" spans="1:12" ht="67.5" x14ac:dyDescent="0.25">
      <c r="A3447" s="177" t="s">
        <v>22334</v>
      </c>
      <c r="B3447" s="177" t="s">
        <v>22332</v>
      </c>
      <c r="C3447" s="177" t="s">
        <v>22333</v>
      </c>
      <c r="D3447" s="177" t="s">
        <v>6875</v>
      </c>
      <c r="E3447" s="177" t="s">
        <v>22335</v>
      </c>
      <c r="F3447" s="177" t="s">
        <v>7346</v>
      </c>
      <c r="G3447" s="177" t="s">
        <v>6994</v>
      </c>
      <c r="H3447" s="177" t="s">
        <v>7347</v>
      </c>
      <c r="I3447" s="177" t="s">
        <v>6875</v>
      </c>
      <c r="J3447" s="177" t="s">
        <v>17124</v>
      </c>
      <c r="K3447" s="177" t="s">
        <v>6875</v>
      </c>
      <c r="L3447" s="177" t="s">
        <v>9728</v>
      </c>
    </row>
    <row r="3448" spans="1:12" ht="45" x14ac:dyDescent="0.25">
      <c r="A3448" s="176" t="s">
        <v>22339</v>
      </c>
      <c r="B3448" s="176" t="s">
        <v>22336</v>
      </c>
      <c r="C3448" s="176" t="s">
        <v>22337</v>
      </c>
      <c r="D3448" s="176" t="s">
        <v>22338</v>
      </c>
      <c r="E3448" s="176" t="s">
        <v>22340</v>
      </c>
      <c r="F3448" s="176" t="s">
        <v>22341</v>
      </c>
      <c r="G3448" s="176" t="s">
        <v>9579</v>
      </c>
      <c r="H3448" s="176" t="s">
        <v>22342</v>
      </c>
      <c r="I3448" s="176" t="s">
        <v>6875</v>
      </c>
      <c r="J3448" s="176" t="s">
        <v>6875</v>
      </c>
      <c r="K3448" s="176" t="s">
        <v>6875</v>
      </c>
      <c r="L3448" s="176" t="s">
        <v>7882</v>
      </c>
    </row>
    <row r="3449" spans="1:12" ht="123.75" x14ac:dyDescent="0.25">
      <c r="A3449" s="177" t="s">
        <v>22346</v>
      </c>
      <c r="B3449" s="177" t="s">
        <v>22343</v>
      </c>
      <c r="C3449" s="177" t="s">
        <v>22344</v>
      </c>
      <c r="D3449" s="177" t="s">
        <v>22345</v>
      </c>
      <c r="E3449" s="177" t="s">
        <v>22347</v>
      </c>
      <c r="F3449" s="177" t="s">
        <v>22348</v>
      </c>
      <c r="G3449" s="177" t="s">
        <v>7663</v>
      </c>
      <c r="H3449" s="177" t="s">
        <v>22348</v>
      </c>
      <c r="I3449" s="177" t="s">
        <v>6875</v>
      </c>
      <c r="J3449" s="177" t="s">
        <v>22349</v>
      </c>
      <c r="K3449" s="177" t="s">
        <v>6875</v>
      </c>
      <c r="L3449" s="177" t="s">
        <v>857</v>
      </c>
    </row>
    <row r="3450" spans="1:12" ht="22.5" x14ac:dyDescent="0.25">
      <c r="A3450" s="176" t="s">
        <v>22353</v>
      </c>
      <c r="B3450" s="176" t="s">
        <v>22350</v>
      </c>
      <c r="C3450" s="176" t="s">
        <v>22351</v>
      </c>
      <c r="D3450" s="176" t="s">
        <v>22352</v>
      </c>
      <c r="E3450" s="176" t="s">
        <v>22354</v>
      </c>
      <c r="F3450" s="176" t="s">
        <v>22355</v>
      </c>
      <c r="G3450" s="176" t="s">
        <v>6891</v>
      </c>
      <c r="H3450" s="176" t="s">
        <v>22355</v>
      </c>
      <c r="I3450" s="176" t="s">
        <v>6875</v>
      </c>
      <c r="J3450" s="176" t="s">
        <v>6875</v>
      </c>
      <c r="K3450" s="176" t="s">
        <v>6875</v>
      </c>
      <c r="L3450" s="176" t="s">
        <v>857</v>
      </c>
    </row>
    <row r="3451" spans="1:12" ht="67.5" x14ac:dyDescent="0.25">
      <c r="A3451" s="177" t="s">
        <v>22359</v>
      </c>
      <c r="B3451" s="177" t="s">
        <v>22356</v>
      </c>
      <c r="C3451" s="177" t="s">
        <v>22357</v>
      </c>
      <c r="D3451" s="177" t="s">
        <v>22358</v>
      </c>
      <c r="E3451" s="177" t="s">
        <v>22360</v>
      </c>
      <c r="F3451" s="177" t="s">
        <v>22361</v>
      </c>
      <c r="G3451" s="177" t="s">
        <v>6915</v>
      </c>
      <c r="H3451" s="177" t="s">
        <v>22362</v>
      </c>
      <c r="I3451" s="177" t="s">
        <v>6875</v>
      </c>
      <c r="J3451" s="177" t="s">
        <v>7619</v>
      </c>
      <c r="K3451" s="177" t="s">
        <v>6875</v>
      </c>
      <c r="L3451" s="177" t="s">
        <v>857</v>
      </c>
    </row>
    <row r="3452" spans="1:12" ht="56.25" x14ac:dyDescent="0.25">
      <c r="A3452" s="176" t="s">
        <v>22366</v>
      </c>
      <c r="B3452" s="176" t="s">
        <v>22363</v>
      </c>
      <c r="C3452" s="176" t="s">
        <v>22364</v>
      </c>
      <c r="D3452" s="176" t="s">
        <v>22365</v>
      </c>
      <c r="E3452" s="176" t="s">
        <v>22367</v>
      </c>
      <c r="F3452" s="176" t="s">
        <v>22368</v>
      </c>
      <c r="G3452" s="176" t="s">
        <v>10245</v>
      </c>
      <c r="H3452" s="176" t="s">
        <v>22369</v>
      </c>
      <c r="I3452" s="176" t="s">
        <v>6875</v>
      </c>
      <c r="J3452" s="176" t="s">
        <v>6875</v>
      </c>
      <c r="K3452" s="176" t="s">
        <v>6875</v>
      </c>
      <c r="L3452" s="176" t="s">
        <v>857</v>
      </c>
    </row>
    <row r="3453" spans="1:12" ht="45" x14ac:dyDescent="0.25">
      <c r="A3453" s="177" t="s">
        <v>22373</v>
      </c>
      <c r="B3453" s="177" t="s">
        <v>22370</v>
      </c>
      <c r="C3453" s="177" t="s">
        <v>22371</v>
      </c>
      <c r="D3453" s="177" t="s">
        <v>22372</v>
      </c>
      <c r="E3453" s="177" t="s">
        <v>22374</v>
      </c>
      <c r="F3453" s="177" t="s">
        <v>22375</v>
      </c>
      <c r="G3453" s="177" t="s">
        <v>10245</v>
      </c>
      <c r="H3453" s="177" t="s">
        <v>22375</v>
      </c>
      <c r="I3453" s="177" t="s">
        <v>6875</v>
      </c>
      <c r="J3453" s="177" t="s">
        <v>6875</v>
      </c>
      <c r="K3453" s="177" t="s">
        <v>6875</v>
      </c>
      <c r="L3453" s="177" t="s">
        <v>857</v>
      </c>
    </row>
    <row r="3454" spans="1:12" ht="45" x14ac:dyDescent="0.25">
      <c r="A3454" s="176" t="s">
        <v>2723</v>
      </c>
      <c r="B3454" s="176" t="s">
        <v>22376</v>
      </c>
      <c r="C3454" s="176" t="s">
        <v>22377</v>
      </c>
      <c r="D3454" s="176" t="s">
        <v>22378</v>
      </c>
      <c r="E3454" s="176" t="s">
        <v>22379</v>
      </c>
      <c r="F3454" s="176" t="s">
        <v>22380</v>
      </c>
      <c r="G3454" s="176" t="s">
        <v>22381</v>
      </c>
      <c r="H3454" s="176" t="s">
        <v>22380</v>
      </c>
      <c r="I3454" s="176" t="s">
        <v>6875</v>
      </c>
      <c r="J3454" s="176" t="s">
        <v>6875</v>
      </c>
      <c r="K3454" s="176" t="s">
        <v>6875</v>
      </c>
      <c r="L3454" s="176" t="s">
        <v>6977</v>
      </c>
    </row>
    <row r="3455" spans="1:12" ht="146.25" x14ac:dyDescent="0.25">
      <c r="A3455" s="177" t="s">
        <v>22385</v>
      </c>
      <c r="B3455" s="177" t="s">
        <v>22382</v>
      </c>
      <c r="C3455" s="177" t="s">
        <v>22383</v>
      </c>
      <c r="D3455" s="177" t="s">
        <v>22384</v>
      </c>
      <c r="E3455" s="177" t="s">
        <v>22386</v>
      </c>
      <c r="F3455" s="177" t="s">
        <v>22387</v>
      </c>
      <c r="G3455" s="177" t="s">
        <v>22388</v>
      </c>
      <c r="H3455" s="177" t="s">
        <v>22387</v>
      </c>
      <c r="I3455" s="177" t="s">
        <v>6875</v>
      </c>
      <c r="J3455" s="177" t="s">
        <v>12791</v>
      </c>
      <c r="K3455" s="177" t="s">
        <v>7231</v>
      </c>
      <c r="L3455" s="177" t="s">
        <v>6977</v>
      </c>
    </row>
    <row r="3456" spans="1:12" ht="146.25" x14ac:dyDescent="0.25">
      <c r="A3456" s="176" t="s">
        <v>22385</v>
      </c>
      <c r="B3456" s="176" t="s">
        <v>22389</v>
      </c>
      <c r="C3456" s="176" t="s">
        <v>22390</v>
      </c>
      <c r="D3456" s="176" t="s">
        <v>22384</v>
      </c>
      <c r="E3456" s="176" t="s">
        <v>22391</v>
      </c>
      <c r="F3456" s="176" t="s">
        <v>22392</v>
      </c>
      <c r="G3456" s="176" t="s">
        <v>7889</v>
      </c>
      <c r="H3456" s="176" t="s">
        <v>22392</v>
      </c>
      <c r="I3456" s="176" t="s">
        <v>6875</v>
      </c>
      <c r="J3456" s="176" t="s">
        <v>7619</v>
      </c>
      <c r="K3456" s="176" t="s">
        <v>22393</v>
      </c>
      <c r="L3456" s="176" t="s">
        <v>857</v>
      </c>
    </row>
    <row r="3457" spans="1:12" ht="45" x14ac:dyDescent="0.25">
      <c r="A3457" s="177" t="s">
        <v>22397</v>
      </c>
      <c r="B3457" s="177" t="s">
        <v>22394</v>
      </c>
      <c r="C3457" s="177" t="s">
        <v>22395</v>
      </c>
      <c r="D3457" s="177" t="s">
        <v>22396</v>
      </c>
      <c r="E3457" s="177" t="s">
        <v>22398</v>
      </c>
      <c r="F3457" s="177" t="s">
        <v>22399</v>
      </c>
      <c r="G3457" s="177" t="s">
        <v>7889</v>
      </c>
      <c r="H3457" s="177" t="s">
        <v>22400</v>
      </c>
      <c r="I3457" s="177" t="s">
        <v>6875</v>
      </c>
      <c r="J3457" s="177" t="s">
        <v>7619</v>
      </c>
      <c r="K3457" s="177" t="s">
        <v>6875</v>
      </c>
      <c r="L3457" s="177" t="s">
        <v>857</v>
      </c>
    </row>
    <row r="3458" spans="1:12" ht="45" x14ac:dyDescent="0.25">
      <c r="A3458" s="176" t="s">
        <v>22404</v>
      </c>
      <c r="B3458" s="176" t="s">
        <v>22401</v>
      </c>
      <c r="C3458" s="176" t="s">
        <v>22402</v>
      </c>
      <c r="D3458" s="176" t="s">
        <v>22403</v>
      </c>
      <c r="E3458" s="176" t="s">
        <v>22405</v>
      </c>
      <c r="F3458" s="176" t="s">
        <v>9833</v>
      </c>
      <c r="G3458" s="176" t="s">
        <v>9834</v>
      </c>
      <c r="H3458" s="176" t="s">
        <v>9835</v>
      </c>
      <c r="I3458" s="176" t="s">
        <v>6875</v>
      </c>
      <c r="J3458" s="176" t="s">
        <v>6875</v>
      </c>
      <c r="K3458" s="176" t="s">
        <v>6875</v>
      </c>
      <c r="L3458" s="176" t="s">
        <v>857</v>
      </c>
    </row>
    <row r="3459" spans="1:12" ht="56.25" x14ac:dyDescent="0.25">
      <c r="A3459" s="177" t="s">
        <v>22409</v>
      </c>
      <c r="B3459" s="177" t="s">
        <v>22406</v>
      </c>
      <c r="C3459" s="177" t="s">
        <v>22407</v>
      </c>
      <c r="D3459" s="177" t="s">
        <v>22408</v>
      </c>
      <c r="E3459" s="177" t="s">
        <v>22410</v>
      </c>
      <c r="F3459" s="177" t="s">
        <v>22411</v>
      </c>
      <c r="G3459" s="177" t="s">
        <v>6915</v>
      </c>
      <c r="H3459" s="177" t="s">
        <v>22411</v>
      </c>
      <c r="I3459" s="177" t="s">
        <v>6875</v>
      </c>
      <c r="J3459" s="177" t="s">
        <v>6875</v>
      </c>
      <c r="K3459" s="177" t="s">
        <v>6875</v>
      </c>
      <c r="L3459" s="177" t="s">
        <v>857</v>
      </c>
    </row>
    <row r="3460" spans="1:12" ht="45" x14ac:dyDescent="0.25">
      <c r="A3460" s="176" t="s">
        <v>22415</v>
      </c>
      <c r="B3460" s="176" t="s">
        <v>22412</v>
      </c>
      <c r="C3460" s="176" t="s">
        <v>22413</v>
      </c>
      <c r="D3460" s="176" t="s">
        <v>22414</v>
      </c>
      <c r="E3460" s="176" t="s">
        <v>22416</v>
      </c>
      <c r="F3460" s="176" t="s">
        <v>22417</v>
      </c>
      <c r="G3460" s="176" t="s">
        <v>22418</v>
      </c>
      <c r="H3460" s="176" t="s">
        <v>22419</v>
      </c>
      <c r="I3460" s="176" t="s">
        <v>6875</v>
      </c>
      <c r="J3460" s="176" t="s">
        <v>6875</v>
      </c>
      <c r="K3460" s="176" t="s">
        <v>6875</v>
      </c>
      <c r="L3460" s="176" t="s">
        <v>857</v>
      </c>
    </row>
    <row r="3461" spans="1:12" ht="67.5" x14ac:dyDescent="0.25">
      <c r="A3461" s="177" t="s">
        <v>6875</v>
      </c>
      <c r="B3461" s="177" t="s">
        <v>22420</v>
      </c>
      <c r="C3461" s="177" t="s">
        <v>22421</v>
      </c>
      <c r="D3461" s="177" t="s">
        <v>22422</v>
      </c>
      <c r="E3461" s="177" t="s">
        <v>22423</v>
      </c>
      <c r="F3461" s="177" t="s">
        <v>22424</v>
      </c>
      <c r="G3461" s="177" t="s">
        <v>8297</v>
      </c>
      <c r="H3461" s="177" t="s">
        <v>22425</v>
      </c>
      <c r="I3461" s="177" t="s">
        <v>6875</v>
      </c>
      <c r="J3461" s="177" t="s">
        <v>6875</v>
      </c>
      <c r="K3461" s="177" t="s">
        <v>6875</v>
      </c>
      <c r="L3461" s="177" t="s">
        <v>857</v>
      </c>
    </row>
    <row r="3462" spans="1:12" ht="67.5" x14ac:dyDescent="0.25">
      <c r="A3462" s="176" t="s">
        <v>22429</v>
      </c>
      <c r="B3462" s="176" t="s">
        <v>22426</v>
      </c>
      <c r="C3462" s="176" t="s">
        <v>22427</v>
      </c>
      <c r="D3462" s="176" t="s">
        <v>22428</v>
      </c>
      <c r="E3462" s="176" t="s">
        <v>22430</v>
      </c>
      <c r="F3462" s="176" t="s">
        <v>9556</v>
      </c>
      <c r="G3462" s="176" t="s">
        <v>6891</v>
      </c>
      <c r="H3462" s="176" t="s">
        <v>9557</v>
      </c>
      <c r="I3462" s="176" t="s">
        <v>6875</v>
      </c>
      <c r="J3462" s="176" t="s">
        <v>6875</v>
      </c>
      <c r="K3462" s="176" t="s">
        <v>7092</v>
      </c>
      <c r="L3462" s="176" t="s">
        <v>6884</v>
      </c>
    </row>
    <row r="3463" spans="1:12" ht="123.75" x14ac:dyDescent="0.25">
      <c r="A3463" s="177" t="s">
        <v>22434</v>
      </c>
      <c r="B3463" s="177" t="s">
        <v>22431</v>
      </c>
      <c r="C3463" s="177" t="s">
        <v>22432</v>
      </c>
      <c r="D3463" s="177" t="s">
        <v>22433</v>
      </c>
      <c r="E3463" s="177" t="s">
        <v>22435</v>
      </c>
      <c r="F3463" s="177" t="s">
        <v>18523</v>
      </c>
      <c r="G3463" s="177" t="s">
        <v>9834</v>
      </c>
      <c r="H3463" s="177" t="s">
        <v>18523</v>
      </c>
      <c r="I3463" s="177" t="s">
        <v>6875</v>
      </c>
      <c r="J3463" s="177" t="s">
        <v>6875</v>
      </c>
      <c r="K3463" s="177" t="s">
        <v>7092</v>
      </c>
      <c r="L3463" s="177" t="s">
        <v>857</v>
      </c>
    </row>
    <row r="3464" spans="1:12" ht="45" x14ac:dyDescent="0.25">
      <c r="A3464" s="176" t="s">
        <v>22439</v>
      </c>
      <c r="B3464" s="176" t="s">
        <v>22436</v>
      </c>
      <c r="C3464" s="176" t="s">
        <v>22437</v>
      </c>
      <c r="D3464" s="176" t="s">
        <v>22438</v>
      </c>
      <c r="E3464" s="176" t="s">
        <v>22440</v>
      </c>
      <c r="F3464" s="176" t="s">
        <v>22441</v>
      </c>
      <c r="G3464" s="176" t="s">
        <v>7977</v>
      </c>
      <c r="H3464" s="176" t="s">
        <v>22441</v>
      </c>
      <c r="I3464" s="176" t="s">
        <v>6875</v>
      </c>
      <c r="J3464" s="176" t="s">
        <v>6875</v>
      </c>
      <c r="K3464" s="176" t="s">
        <v>7092</v>
      </c>
      <c r="L3464" s="176" t="s">
        <v>857</v>
      </c>
    </row>
    <row r="3465" spans="1:12" ht="45" x14ac:dyDescent="0.25">
      <c r="A3465" s="177" t="s">
        <v>22445</v>
      </c>
      <c r="B3465" s="177" t="s">
        <v>22442</v>
      </c>
      <c r="C3465" s="177" t="s">
        <v>22443</v>
      </c>
      <c r="D3465" s="177" t="s">
        <v>22444</v>
      </c>
      <c r="E3465" s="177" t="s">
        <v>15162</v>
      </c>
      <c r="F3465" s="177" t="s">
        <v>15163</v>
      </c>
      <c r="G3465" s="177" t="s">
        <v>9834</v>
      </c>
      <c r="H3465" s="177" t="s">
        <v>15163</v>
      </c>
      <c r="I3465" s="177" t="s">
        <v>6875</v>
      </c>
      <c r="J3465" s="177" t="s">
        <v>6875</v>
      </c>
      <c r="K3465" s="177" t="s">
        <v>6875</v>
      </c>
      <c r="L3465" s="177" t="s">
        <v>857</v>
      </c>
    </row>
    <row r="3466" spans="1:12" ht="67.5" x14ac:dyDescent="0.25">
      <c r="A3466" s="176" t="s">
        <v>1083</v>
      </c>
      <c r="B3466" s="176" t="s">
        <v>22446</v>
      </c>
      <c r="C3466" s="176" t="s">
        <v>22447</v>
      </c>
      <c r="D3466" s="176" t="s">
        <v>22448</v>
      </c>
      <c r="E3466" s="176" t="s">
        <v>22449</v>
      </c>
      <c r="F3466" s="176" t="s">
        <v>22450</v>
      </c>
      <c r="G3466" s="176" t="s">
        <v>22451</v>
      </c>
      <c r="H3466" s="176" t="s">
        <v>22452</v>
      </c>
      <c r="I3466" s="176" t="s">
        <v>6875</v>
      </c>
      <c r="J3466" s="176" t="s">
        <v>6875</v>
      </c>
      <c r="K3466" s="176" t="s">
        <v>6875</v>
      </c>
      <c r="L3466" s="176" t="s">
        <v>6917</v>
      </c>
    </row>
    <row r="3467" spans="1:12" ht="67.5" x14ac:dyDescent="0.25">
      <c r="A3467" s="177" t="s">
        <v>1083</v>
      </c>
      <c r="B3467" s="177" t="s">
        <v>22453</v>
      </c>
      <c r="C3467" s="177" t="s">
        <v>22454</v>
      </c>
      <c r="D3467" s="177" t="s">
        <v>22455</v>
      </c>
      <c r="E3467" s="177" t="s">
        <v>22456</v>
      </c>
      <c r="F3467" s="177" t="s">
        <v>22457</v>
      </c>
      <c r="G3467" s="177" t="s">
        <v>6915</v>
      </c>
      <c r="H3467" s="177" t="s">
        <v>22457</v>
      </c>
      <c r="I3467" s="177" t="s">
        <v>6875</v>
      </c>
      <c r="J3467" s="177" t="s">
        <v>6875</v>
      </c>
      <c r="K3467" s="177" t="s">
        <v>6875</v>
      </c>
      <c r="L3467" s="177" t="s">
        <v>6917</v>
      </c>
    </row>
    <row r="3468" spans="1:12" ht="22.5" x14ac:dyDescent="0.25">
      <c r="A3468" s="176" t="s">
        <v>22461</v>
      </c>
      <c r="B3468" s="176" t="s">
        <v>22458</v>
      </c>
      <c r="C3468" s="176" t="s">
        <v>22459</v>
      </c>
      <c r="D3468" s="176" t="s">
        <v>22460</v>
      </c>
      <c r="E3468" s="176" t="s">
        <v>15747</v>
      </c>
      <c r="F3468" s="176" t="s">
        <v>15748</v>
      </c>
      <c r="G3468" s="176" t="s">
        <v>6981</v>
      </c>
      <c r="H3468" s="176" t="s">
        <v>15748</v>
      </c>
      <c r="I3468" s="176" t="s">
        <v>6875</v>
      </c>
      <c r="J3468" s="176" t="s">
        <v>6875</v>
      </c>
      <c r="K3468" s="176" t="s">
        <v>6875</v>
      </c>
      <c r="L3468" s="176" t="s">
        <v>857</v>
      </c>
    </row>
    <row r="3469" spans="1:12" ht="22.5" x14ac:dyDescent="0.25">
      <c r="A3469" s="177" t="s">
        <v>816</v>
      </c>
      <c r="B3469" s="177" t="s">
        <v>22462</v>
      </c>
      <c r="C3469" s="177" t="s">
        <v>22463</v>
      </c>
      <c r="D3469" s="177" t="s">
        <v>818</v>
      </c>
      <c r="E3469" s="177" t="s">
        <v>15747</v>
      </c>
      <c r="F3469" s="177" t="s">
        <v>15748</v>
      </c>
      <c r="G3469" s="177" t="s">
        <v>6981</v>
      </c>
      <c r="H3469" s="177" t="s">
        <v>15748</v>
      </c>
      <c r="I3469" s="177" t="s">
        <v>6875</v>
      </c>
      <c r="J3469" s="177" t="s">
        <v>6875</v>
      </c>
      <c r="K3469" s="177" t="s">
        <v>6875</v>
      </c>
      <c r="L3469" s="177" t="s">
        <v>857</v>
      </c>
    </row>
    <row r="3470" spans="1:12" ht="22.5" x14ac:dyDescent="0.25">
      <c r="A3470" s="176" t="s">
        <v>22467</v>
      </c>
      <c r="B3470" s="176" t="s">
        <v>22464</v>
      </c>
      <c r="C3470" s="176" t="s">
        <v>22465</v>
      </c>
      <c r="D3470" s="176" t="s">
        <v>22466</v>
      </c>
      <c r="E3470" s="176" t="s">
        <v>15747</v>
      </c>
      <c r="F3470" s="176" t="s">
        <v>15748</v>
      </c>
      <c r="G3470" s="176" t="s">
        <v>6981</v>
      </c>
      <c r="H3470" s="176" t="s">
        <v>15748</v>
      </c>
      <c r="I3470" s="176" t="s">
        <v>6875</v>
      </c>
      <c r="J3470" s="176" t="s">
        <v>6875</v>
      </c>
      <c r="K3470" s="176" t="s">
        <v>6875</v>
      </c>
      <c r="L3470" s="176" t="s">
        <v>857</v>
      </c>
    </row>
    <row r="3471" spans="1:12" ht="45" x14ac:dyDescent="0.25">
      <c r="A3471" s="177" t="s">
        <v>6875</v>
      </c>
      <c r="B3471" s="177" t="s">
        <v>22468</v>
      </c>
      <c r="C3471" s="177" t="s">
        <v>22469</v>
      </c>
      <c r="D3471" s="177" t="s">
        <v>6875</v>
      </c>
      <c r="E3471" s="177" t="s">
        <v>15747</v>
      </c>
      <c r="F3471" s="177" t="s">
        <v>15748</v>
      </c>
      <c r="G3471" s="177" t="s">
        <v>6981</v>
      </c>
      <c r="H3471" s="177" t="s">
        <v>15748</v>
      </c>
      <c r="I3471" s="177" t="s">
        <v>6875</v>
      </c>
      <c r="J3471" s="177" t="s">
        <v>6875</v>
      </c>
      <c r="K3471" s="177" t="s">
        <v>6931</v>
      </c>
      <c r="L3471" s="177" t="s">
        <v>857</v>
      </c>
    </row>
    <row r="3472" spans="1:12" ht="56.25" x14ac:dyDescent="0.25">
      <c r="A3472" s="176" t="s">
        <v>22473</v>
      </c>
      <c r="B3472" s="176" t="s">
        <v>22470</v>
      </c>
      <c r="C3472" s="176" t="s">
        <v>22471</v>
      </c>
      <c r="D3472" s="176" t="s">
        <v>22472</v>
      </c>
      <c r="E3472" s="176" t="s">
        <v>21355</v>
      </c>
      <c r="F3472" s="176" t="s">
        <v>21356</v>
      </c>
      <c r="G3472" s="176" t="s">
        <v>8074</v>
      </c>
      <c r="H3472" s="176" t="s">
        <v>21357</v>
      </c>
      <c r="I3472" s="176" t="s">
        <v>6875</v>
      </c>
      <c r="J3472" s="176" t="s">
        <v>6875</v>
      </c>
      <c r="K3472" s="176" t="s">
        <v>6875</v>
      </c>
      <c r="L3472" s="176" t="s">
        <v>857</v>
      </c>
    </row>
    <row r="3473" spans="1:12" ht="56.25" x14ac:dyDescent="0.25">
      <c r="A3473" s="177" t="s">
        <v>22477</v>
      </c>
      <c r="B3473" s="177" t="s">
        <v>22474</v>
      </c>
      <c r="C3473" s="177" t="s">
        <v>22475</v>
      </c>
      <c r="D3473" s="177" t="s">
        <v>22476</v>
      </c>
      <c r="E3473" s="177" t="s">
        <v>21355</v>
      </c>
      <c r="F3473" s="177" t="s">
        <v>21356</v>
      </c>
      <c r="G3473" s="177" t="s">
        <v>8074</v>
      </c>
      <c r="H3473" s="177" t="s">
        <v>21357</v>
      </c>
      <c r="I3473" s="177" t="s">
        <v>6875</v>
      </c>
      <c r="J3473" s="177" t="s">
        <v>6875</v>
      </c>
      <c r="K3473" s="177" t="s">
        <v>6875</v>
      </c>
      <c r="L3473" s="177" t="s">
        <v>857</v>
      </c>
    </row>
    <row r="3474" spans="1:12" ht="56.25" x14ac:dyDescent="0.25">
      <c r="A3474" s="176" t="s">
        <v>22481</v>
      </c>
      <c r="B3474" s="176" t="s">
        <v>22478</v>
      </c>
      <c r="C3474" s="176" t="s">
        <v>22479</v>
      </c>
      <c r="D3474" s="176" t="s">
        <v>22480</v>
      </c>
      <c r="E3474" s="176" t="s">
        <v>21355</v>
      </c>
      <c r="F3474" s="176" t="s">
        <v>21356</v>
      </c>
      <c r="G3474" s="176" t="s">
        <v>8074</v>
      </c>
      <c r="H3474" s="176" t="s">
        <v>21357</v>
      </c>
      <c r="I3474" s="176" t="s">
        <v>6875</v>
      </c>
      <c r="J3474" s="176" t="s">
        <v>6875</v>
      </c>
      <c r="K3474" s="176" t="s">
        <v>6875</v>
      </c>
      <c r="L3474" s="176" t="s">
        <v>857</v>
      </c>
    </row>
    <row r="3475" spans="1:12" ht="56.25" x14ac:dyDescent="0.25">
      <c r="A3475" s="177" t="s">
        <v>22485</v>
      </c>
      <c r="B3475" s="177" t="s">
        <v>22482</v>
      </c>
      <c r="C3475" s="177" t="s">
        <v>22483</v>
      </c>
      <c r="D3475" s="177" t="s">
        <v>22484</v>
      </c>
      <c r="E3475" s="177" t="s">
        <v>21355</v>
      </c>
      <c r="F3475" s="177" t="s">
        <v>21356</v>
      </c>
      <c r="G3475" s="177" t="s">
        <v>8074</v>
      </c>
      <c r="H3475" s="177" t="s">
        <v>21357</v>
      </c>
      <c r="I3475" s="177" t="s">
        <v>6875</v>
      </c>
      <c r="J3475" s="177" t="s">
        <v>6875</v>
      </c>
      <c r="K3475" s="177" t="s">
        <v>6875</v>
      </c>
      <c r="L3475" s="177" t="s">
        <v>857</v>
      </c>
    </row>
    <row r="3476" spans="1:12" ht="56.25" x14ac:dyDescent="0.25">
      <c r="A3476" s="176" t="s">
        <v>22489</v>
      </c>
      <c r="B3476" s="176" t="s">
        <v>22486</v>
      </c>
      <c r="C3476" s="176" t="s">
        <v>22487</v>
      </c>
      <c r="D3476" s="176" t="s">
        <v>22488</v>
      </c>
      <c r="E3476" s="176" t="s">
        <v>21355</v>
      </c>
      <c r="F3476" s="176" t="s">
        <v>21356</v>
      </c>
      <c r="G3476" s="176" t="s">
        <v>8074</v>
      </c>
      <c r="H3476" s="176" t="s">
        <v>21357</v>
      </c>
      <c r="I3476" s="176" t="s">
        <v>6875</v>
      </c>
      <c r="J3476" s="176" t="s">
        <v>6875</v>
      </c>
      <c r="K3476" s="176" t="s">
        <v>6875</v>
      </c>
      <c r="L3476" s="176" t="s">
        <v>857</v>
      </c>
    </row>
    <row r="3477" spans="1:12" ht="56.25" x14ac:dyDescent="0.25">
      <c r="A3477" s="177" t="s">
        <v>22493</v>
      </c>
      <c r="B3477" s="177" t="s">
        <v>22490</v>
      </c>
      <c r="C3477" s="177" t="s">
        <v>22491</v>
      </c>
      <c r="D3477" s="177" t="s">
        <v>22492</v>
      </c>
      <c r="E3477" s="177" t="s">
        <v>21355</v>
      </c>
      <c r="F3477" s="177" t="s">
        <v>21356</v>
      </c>
      <c r="G3477" s="177" t="s">
        <v>8074</v>
      </c>
      <c r="H3477" s="177" t="s">
        <v>21357</v>
      </c>
      <c r="I3477" s="177" t="s">
        <v>6875</v>
      </c>
      <c r="J3477" s="177" t="s">
        <v>6875</v>
      </c>
      <c r="K3477" s="177" t="s">
        <v>6875</v>
      </c>
      <c r="L3477" s="177" t="s">
        <v>857</v>
      </c>
    </row>
    <row r="3478" spans="1:12" ht="56.25" x14ac:dyDescent="0.25">
      <c r="A3478" s="176" t="s">
        <v>22497</v>
      </c>
      <c r="B3478" s="176" t="s">
        <v>22494</v>
      </c>
      <c r="C3478" s="176" t="s">
        <v>22495</v>
      </c>
      <c r="D3478" s="176" t="s">
        <v>22496</v>
      </c>
      <c r="E3478" s="176" t="s">
        <v>21355</v>
      </c>
      <c r="F3478" s="176" t="s">
        <v>21356</v>
      </c>
      <c r="G3478" s="176" t="s">
        <v>8074</v>
      </c>
      <c r="H3478" s="176" t="s">
        <v>21357</v>
      </c>
      <c r="I3478" s="176" t="s">
        <v>6875</v>
      </c>
      <c r="J3478" s="176" t="s">
        <v>6875</v>
      </c>
      <c r="K3478" s="176" t="s">
        <v>6875</v>
      </c>
      <c r="L3478" s="176" t="s">
        <v>857</v>
      </c>
    </row>
    <row r="3479" spans="1:12" ht="56.25" x14ac:dyDescent="0.25">
      <c r="A3479" s="177" t="s">
        <v>6752</v>
      </c>
      <c r="B3479" s="177" t="s">
        <v>22498</v>
      </c>
      <c r="C3479" s="177" t="s">
        <v>22499</v>
      </c>
      <c r="D3479" s="177" t="s">
        <v>6625</v>
      </c>
      <c r="E3479" s="177" t="s">
        <v>22500</v>
      </c>
      <c r="F3479" s="177" t="s">
        <v>22501</v>
      </c>
      <c r="G3479" s="177" t="s">
        <v>7002</v>
      </c>
      <c r="H3479" s="177" t="s">
        <v>22501</v>
      </c>
      <c r="I3479" s="177" t="s">
        <v>6875</v>
      </c>
      <c r="J3479" s="177" t="s">
        <v>6875</v>
      </c>
      <c r="K3479" s="177" t="s">
        <v>6875</v>
      </c>
      <c r="L3479" s="177" t="s">
        <v>857</v>
      </c>
    </row>
    <row r="3480" spans="1:12" ht="56.25" x14ac:dyDescent="0.25">
      <c r="A3480" s="176" t="s">
        <v>22505</v>
      </c>
      <c r="B3480" s="176" t="s">
        <v>22502</v>
      </c>
      <c r="C3480" s="176" t="s">
        <v>22503</v>
      </c>
      <c r="D3480" s="176" t="s">
        <v>22504</v>
      </c>
      <c r="E3480" s="176" t="s">
        <v>21355</v>
      </c>
      <c r="F3480" s="176" t="s">
        <v>21356</v>
      </c>
      <c r="G3480" s="176" t="s">
        <v>8074</v>
      </c>
      <c r="H3480" s="176" t="s">
        <v>21357</v>
      </c>
      <c r="I3480" s="176" t="s">
        <v>6875</v>
      </c>
      <c r="J3480" s="176" t="s">
        <v>6875</v>
      </c>
      <c r="K3480" s="176" t="s">
        <v>6875</v>
      </c>
      <c r="L3480" s="176" t="s">
        <v>857</v>
      </c>
    </row>
    <row r="3481" spans="1:12" ht="56.25" x14ac:dyDescent="0.25">
      <c r="A3481" s="177" t="s">
        <v>6875</v>
      </c>
      <c r="B3481" s="177" t="s">
        <v>22506</v>
      </c>
      <c r="C3481" s="177" t="s">
        <v>22507</v>
      </c>
      <c r="D3481" s="177" t="s">
        <v>6875</v>
      </c>
      <c r="E3481" s="177" t="s">
        <v>21355</v>
      </c>
      <c r="F3481" s="177" t="s">
        <v>21356</v>
      </c>
      <c r="G3481" s="177" t="s">
        <v>8074</v>
      </c>
      <c r="H3481" s="177" t="s">
        <v>21357</v>
      </c>
      <c r="I3481" s="177" t="s">
        <v>6875</v>
      </c>
      <c r="J3481" s="177" t="s">
        <v>6875</v>
      </c>
      <c r="K3481" s="177" t="s">
        <v>6875</v>
      </c>
      <c r="L3481" s="177" t="s">
        <v>857</v>
      </c>
    </row>
    <row r="3482" spans="1:12" ht="22.5" x14ac:dyDescent="0.25">
      <c r="A3482" s="176" t="s">
        <v>795</v>
      </c>
      <c r="B3482" s="176" t="s">
        <v>22508</v>
      </c>
      <c r="C3482" s="176" t="s">
        <v>22509</v>
      </c>
      <c r="D3482" s="176" t="s">
        <v>22510</v>
      </c>
      <c r="E3482" s="176" t="s">
        <v>15747</v>
      </c>
      <c r="F3482" s="176" t="s">
        <v>15748</v>
      </c>
      <c r="G3482" s="176" t="s">
        <v>6981</v>
      </c>
      <c r="H3482" s="176" t="s">
        <v>15748</v>
      </c>
      <c r="I3482" s="176" t="s">
        <v>6875</v>
      </c>
      <c r="J3482" s="176" t="s">
        <v>6875</v>
      </c>
      <c r="K3482" s="176" t="s">
        <v>6875</v>
      </c>
      <c r="L3482" s="176" t="s">
        <v>857</v>
      </c>
    </row>
    <row r="3483" spans="1:12" ht="45" x14ac:dyDescent="0.25">
      <c r="A3483" s="177" t="s">
        <v>6875</v>
      </c>
      <c r="B3483" s="177" t="s">
        <v>22511</v>
      </c>
      <c r="C3483" s="177" t="s">
        <v>22512</v>
      </c>
      <c r="D3483" s="177" t="s">
        <v>6875</v>
      </c>
      <c r="E3483" s="177" t="s">
        <v>15747</v>
      </c>
      <c r="F3483" s="177" t="s">
        <v>15748</v>
      </c>
      <c r="G3483" s="177" t="s">
        <v>6981</v>
      </c>
      <c r="H3483" s="177" t="s">
        <v>15748</v>
      </c>
      <c r="I3483" s="177" t="s">
        <v>6875</v>
      </c>
      <c r="J3483" s="177" t="s">
        <v>6875</v>
      </c>
      <c r="K3483" s="177" t="s">
        <v>6875</v>
      </c>
      <c r="L3483" s="177" t="s">
        <v>857</v>
      </c>
    </row>
    <row r="3484" spans="1:12" ht="22.5" x14ac:dyDescent="0.25">
      <c r="A3484" s="176" t="s">
        <v>839</v>
      </c>
      <c r="B3484" s="176" t="s">
        <v>22513</v>
      </c>
      <c r="C3484" s="176" t="s">
        <v>22514</v>
      </c>
      <c r="D3484" s="176" t="s">
        <v>22515</v>
      </c>
      <c r="E3484" s="176" t="s">
        <v>15747</v>
      </c>
      <c r="F3484" s="176" t="s">
        <v>15748</v>
      </c>
      <c r="G3484" s="176" t="s">
        <v>6981</v>
      </c>
      <c r="H3484" s="176" t="s">
        <v>15748</v>
      </c>
      <c r="I3484" s="176" t="s">
        <v>6875</v>
      </c>
      <c r="J3484" s="176" t="s">
        <v>6875</v>
      </c>
      <c r="K3484" s="176" t="s">
        <v>6875</v>
      </c>
      <c r="L3484" s="176" t="s">
        <v>6917</v>
      </c>
    </row>
    <row r="3485" spans="1:12" ht="168.75" x14ac:dyDescent="0.25">
      <c r="A3485" s="177" t="s">
        <v>22519</v>
      </c>
      <c r="B3485" s="177" t="s">
        <v>22516</v>
      </c>
      <c r="C3485" s="177" t="s">
        <v>22517</v>
      </c>
      <c r="D3485" s="177" t="s">
        <v>22518</v>
      </c>
      <c r="E3485" s="177" t="s">
        <v>7436</v>
      </c>
      <c r="F3485" s="177" t="s">
        <v>7437</v>
      </c>
      <c r="G3485" s="177" t="s">
        <v>6981</v>
      </c>
      <c r="H3485" s="177" t="s">
        <v>7437</v>
      </c>
      <c r="I3485" s="177" t="s">
        <v>6875</v>
      </c>
      <c r="J3485" s="177" t="s">
        <v>6875</v>
      </c>
      <c r="K3485" s="177" t="s">
        <v>6875</v>
      </c>
      <c r="L3485" s="177" t="s">
        <v>857</v>
      </c>
    </row>
    <row r="3486" spans="1:12" ht="135" x14ac:dyDescent="0.25">
      <c r="A3486" s="176" t="s">
        <v>22523</v>
      </c>
      <c r="B3486" s="176" t="s">
        <v>22520</v>
      </c>
      <c r="C3486" s="176" t="s">
        <v>22521</v>
      </c>
      <c r="D3486" s="176" t="s">
        <v>22522</v>
      </c>
      <c r="E3486" s="176" t="s">
        <v>8697</v>
      </c>
      <c r="F3486" s="176" t="s">
        <v>8698</v>
      </c>
      <c r="G3486" s="176" t="s">
        <v>6981</v>
      </c>
      <c r="H3486" s="176" t="s">
        <v>8698</v>
      </c>
      <c r="I3486" s="176" t="s">
        <v>6875</v>
      </c>
      <c r="J3486" s="176" t="s">
        <v>6875</v>
      </c>
      <c r="K3486" s="176" t="s">
        <v>22524</v>
      </c>
      <c r="L3486" s="176" t="s">
        <v>6884</v>
      </c>
    </row>
    <row r="3487" spans="1:12" ht="135" x14ac:dyDescent="0.25">
      <c r="A3487" s="177" t="s">
        <v>22528</v>
      </c>
      <c r="B3487" s="177" t="s">
        <v>22525</v>
      </c>
      <c r="C3487" s="177" t="s">
        <v>22526</v>
      </c>
      <c r="D3487" s="177" t="s">
        <v>22527</v>
      </c>
      <c r="E3487" s="177" t="s">
        <v>8697</v>
      </c>
      <c r="F3487" s="177" t="s">
        <v>8698</v>
      </c>
      <c r="G3487" s="177" t="s">
        <v>6981</v>
      </c>
      <c r="H3487" s="177" t="s">
        <v>8698</v>
      </c>
      <c r="I3487" s="177" t="s">
        <v>6875</v>
      </c>
      <c r="J3487" s="177" t="s">
        <v>6875</v>
      </c>
      <c r="K3487" s="177" t="s">
        <v>22524</v>
      </c>
      <c r="L3487" s="177" t="s">
        <v>6884</v>
      </c>
    </row>
    <row r="3488" spans="1:12" ht="168.75" x14ac:dyDescent="0.25">
      <c r="A3488" s="176" t="s">
        <v>22532</v>
      </c>
      <c r="B3488" s="176" t="s">
        <v>22529</v>
      </c>
      <c r="C3488" s="176" t="s">
        <v>22530</v>
      </c>
      <c r="D3488" s="176" t="s">
        <v>22531</v>
      </c>
      <c r="E3488" s="176" t="s">
        <v>8697</v>
      </c>
      <c r="F3488" s="176" t="s">
        <v>8698</v>
      </c>
      <c r="G3488" s="176" t="s">
        <v>6981</v>
      </c>
      <c r="H3488" s="176" t="s">
        <v>8698</v>
      </c>
      <c r="I3488" s="176" t="s">
        <v>6875</v>
      </c>
      <c r="J3488" s="176" t="s">
        <v>6875</v>
      </c>
      <c r="K3488" s="176" t="s">
        <v>22524</v>
      </c>
      <c r="L3488" s="176" t="s">
        <v>6884</v>
      </c>
    </row>
    <row r="3489" spans="1:12" ht="56.25" x14ac:dyDescent="0.25">
      <c r="A3489" s="177" t="s">
        <v>22536</v>
      </c>
      <c r="B3489" s="177" t="s">
        <v>22533</v>
      </c>
      <c r="C3489" s="177" t="s">
        <v>22534</v>
      </c>
      <c r="D3489" s="177" t="s">
        <v>22535</v>
      </c>
      <c r="E3489" s="177" t="s">
        <v>8697</v>
      </c>
      <c r="F3489" s="177" t="s">
        <v>8698</v>
      </c>
      <c r="G3489" s="177" t="s">
        <v>6981</v>
      </c>
      <c r="H3489" s="177" t="s">
        <v>8698</v>
      </c>
      <c r="I3489" s="177" t="s">
        <v>6875</v>
      </c>
      <c r="J3489" s="177" t="s">
        <v>6875</v>
      </c>
      <c r="K3489" s="177" t="s">
        <v>22524</v>
      </c>
      <c r="L3489" s="177" t="s">
        <v>6884</v>
      </c>
    </row>
    <row r="3490" spans="1:12" ht="45" x14ac:dyDescent="0.25">
      <c r="A3490" s="176" t="s">
        <v>22540</v>
      </c>
      <c r="B3490" s="176" t="s">
        <v>22537</v>
      </c>
      <c r="C3490" s="176" t="s">
        <v>22538</v>
      </c>
      <c r="D3490" s="176" t="s">
        <v>22539</v>
      </c>
      <c r="E3490" s="176" t="s">
        <v>8697</v>
      </c>
      <c r="F3490" s="176" t="s">
        <v>8698</v>
      </c>
      <c r="G3490" s="176" t="s">
        <v>6981</v>
      </c>
      <c r="H3490" s="176" t="s">
        <v>8698</v>
      </c>
      <c r="I3490" s="176" t="s">
        <v>6875</v>
      </c>
      <c r="J3490" s="176" t="s">
        <v>6875</v>
      </c>
      <c r="K3490" s="176" t="s">
        <v>22524</v>
      </c>
      <c r="L3490" s="176" t="s">
        <v>6884</v>
      </c>
    </row>
    <row r="3491" spans="1:12" ht="56.25" x14ac:dyDescent="0.25">
      <c r="A3491" s="177" t="s">
        <v>22544</v>
      </c>
      <c r="B3491" s="177" t="s">
        <v>22541</v>
      </c>
      <c r="C3491" s="177" t="s">
        <v>22542</v>
      </c>
      <c r="D3491" s="177" t="s">
        <v>22543</v>
      </c>
      <c r="E3491" s="177" t="s">
        <v>8697</v>
      </c>
      <c r="F3491" s="177" t="s">
        <v>8698</v>
      </c>
      <c r="G3491" s="177" t="s">
        <v>6981</v>
      </c>
      <c r="H3491" s="177" t="s">
        <v>8698</v>
      </c>
      <c r="I3491" s="177" t="s">
        <v>6875</v>
      </c>
      <c r="J3491" s="177" t="s">
        <v>6875</v>
      </c>
      <c r="K3491" s="177" t="s">
        <v>22524</v>
      </c>
      <c r="L3491" s="177" t="s">
        <v>6884</v>
      </c>
    </row>
    <row r="3492" spans="1:12" ht="56.25" x14ac:dyDescent="0.25">
      <c r="A3492" s="176" t="s">
        <v>22548</v>
      </c>
      <c r="B3492" s="176" t="s">
        <v>22545</v>
      </c>
      <c r="C3492" s="176" t="s">
        <v>22546</v>
      </c>
      <c r="D3492" s="176" t="s">
        <v>22547</v>
      </c>
      <c r="E3492" s="176" t="s">
        <v>8697</v>
      </c>
      <c r="F3492" s="176" t="s">
        <v>8698</v>
      </c>
      <c r="G3492" s="176" t="s">
        <v>6981</v>
      </c>
      <c r="H3492" s="176" t="s">
        <v>8698</v>
      </c>
      <c r="I3492" s="176" t="s">
        <v>6875</v>
      </c>
      <c r="J3492" s="176" t="s">
        <v>6875</v>
      </c>
      <c r="K3492" s="176" t="s">
        <v>22524</v>
      </c>
      <c r="L3492" s="176" t="s">
        <v>6884</v>
      </c>
    </row>
    <row r="3493" spans="1:12" ht="135" x14ac:dyDescent="0.25">
      <c r="A3493" s="177" t="s">
        <v>22552</v>
      </c>
      <c r="B3493" s="177" t="s">
        <v>22549</v>
      </c>
      <c r="C3493" s="177" t="s">
        <v>22550</v>
      </c>
      <c r="D3493" s="177" t="s">
        <v>22551</v>
      </c>
      <c r="E3493" s="177" t="s">
        <v>8697</v>
      </c>
      <c r="F3493" s="177" t="s">
        <v>8698</v>
      </c>
      <c r="G3493" s="177" t="s">
        <v>6981</v>
      </c>
      <c r="H3493" s="177" t="s">
        <v>8698</v>
      </c>
      <c r="I3493" s="177" t="s">
        <v>6875</v>
      </c>
      <c r="J3493" s="177" t="s">
        <v>6875</v>
      </c>
      <c r="K3493" s="177" t="s">
        <v>22524</v>
      </c>
      <c r="L3493" s="177" t="s">
        <v>6884</v>
      </c>
    </row>
    <row r="3494" spans="1:12" ht="45" x14ac:dyDescent="0.25">
      <c r="A3494" s="176" t="s">
        <v>22556</v>
      </c>
      <c r="B3494" s="176" t="s">
        <v>22553</v>
      </c>
      <c r="C3494" s="176" t="s">
        <v>22554</v>
      </c>
      <c r="D3494" s="176" t="s">
        <v>22555</v>
      </c>
      <c r="E3494" s="176" t="s">
        <v>8697</v>
      </c>
      <c r="F3494" s="176" t="s">
        <v>8698</v>
      </c>
      <c r="G3494" s="176" t="s">
        <v>6981</v>
      </c>
      <c r="H3494" s="176" t="s">
        <v>8698</v>
      </c>
      <c r="I3494" s="176" t="s">
        <v>6875</v>
      </c>
      <c r="J3494" s="176" t="s">
        <v>6875</v>
      </c>
      <c r="K3494" s="176" t="s">
        <v>22524</v>
      </c>
      <c r="L3494" s="176" t="s">
        <v>6884</v>
      </c>
    </row>
    <row r="3495" spans="1:12" ht="281.25" x14ac:dyDescent="0.25">
      <c r="A3495" s="177" t="s">
        <v>22560</v>
      </c>
      <c r="B3495" s="177" t="s">
        <v>22557</v>
      </c>
      <c r="C3495" s="177" t="s">
        <v>22558</v>
      </c>
      <c r="D3495" s="177" t="s">
        <v>22559</v>
      </c>
      <c r="E3495" s="177" t="s">
        <v>8697</v>
      </c>
      <c r="F3495" s="177" t="s">
        <v>8698</v>
      </c>
      <c r="G3495" s="177" t="s">
        <v>6981</v>
      </c>
      <c r="H3495" s="177" t="s">
        <v>8698</v>
      </c>
      <c r="I3495" s="177" t="s">
        <v>6875</v>
      </c>
      <c r="J3495" s="177" t="s">
        <v>6875</v>
      </c>
      <c r="K3495" s="177" t="s">
        <v>22524</v>
      </c>
      <c r="L3495" s="177" t="s">
        <v>6884</v>
      </c>
    </row>
    <row r="3496" spans="1:12" ht="56.25" x14ac:dyDescent="0.25">
      <c r="A3496" s="176" t="s">
        <v>22564</v>
      </c>
      <c r="B3496" s="176" t="s">
        <v>22561</v>
      </c>
      <c r="C3496" s="176" t="s">
        <v>22562</v>
      </c>
      <c r="D3496" s="176" t="s">
        <v>22563</v>
      </c>
      <c r="E3496" s="176" t="s">
        <v>8697</v>
      </c>
      <c r="F3496" s="176" t="s">
        <v>8698</v>
      </c>
      <c r="G3496" s="176" t="s">
        <v>6981</v>
      </c>
      <c r="H3496" s="176" t="s">
        <v>8698</v>
      </c>
      <c r="I3496" s="176" t="s">
        <v>6875</v>
      </c>
      <c r="J3496" s="176" t="s">
        <v>6875</v>
      </c>
      <c r="K3496" s="176" t="s">
        <v>22524</v>
      </c>
      <c r="L3496" s="176" t="s">
        <v>6884</v>
      </c>
    </row>
    <row r="3497" spans="1:12" ht="191.25" x14ac:dyDescent="0.25">
      <c r="A3497" s="177" t="s">
        <v>22568</v>
      </c>
      <c r="B3497" s="177" t="s">
        <v>22565</v>
      </c>
      <c r="C3497" s="177" t="s">
        <v>22566</v>
      </c>
      <c r="D3497" s="177" t="s">
        <v>22567</v>
      </c>
      <c r="E3497" s="177" t="s">
        <v>8697</v>
      </c>
      <c r="F3497" s="177" t="s">
        <v>8698</v>
      </c>
      <c r="G3497" s="177" t="s">
        <v>6981</v>
      </c>
      <c r="H3497" s="177" t="s">
        <v>8698</v>
      </c>
      <c r="I3497" s="177" t="s">
        <v>6875</v>
      </c>
      <c r="J3497" s="177" t="s">
        <v>6875</v>
      </c>
      <c r="K3497" s="177" t="s">
        <v>22524</v>
      </c>
      <c r="L3497" s="177" t="s">
        <v>6884</v>
      </c>
    </row>
    <row r="3498" spans="1:12" ht="236.25" x14ac:dyDescent="0.25">
      <c r="A3498" s="176" t="s">
        <v>22572</v>
      </c>
      <c r="B3498" s="176" t="s">
        <v>22569</v>
      </c>
      <c r="C3498" s="176" t="s">
        <v>22570</v>
      </c>
      <c r="D3498" s="176" t="s">
        <v>22571</v>
      </c>
      <c r="E3498" s="176" t="s">
        <v>8697</v>
      </c>
      <c r="F3498" s="176" t="s">
        <v>8698</v>
      </c>
      <c r="G3498" s="176" t="s">
        <v>6981</v>
      </c>
      <c r="H3498" s="176" t="s">
        <v>8698</v>
      </c>
      <c r="I3498" s="176" t="s">
        <v>6875</v>
      </c>
      <c r="J3498" s="176" t="s">
        <v>6875</v>
      </c>
      <c r="K3498" s="176" t="s">
        <v>22524</v>
      </c>
      <c r="L3498" s="176" t="s">
        <v>6884</v>
      </c>
    </row>
    <row r="3499" spans="1:12" ht="135" x14ac:dyDescent="0.25">
      <c r="A3499" s="177" t="s">
        <v>22576</v>
      </c>
      <c r="B3499" s="177" t="s">
        <v>22573</v>
      </c>
      <c r="C3499" s="177" t="s">
        <v>22574</v>
      </c>
      <c r="D3499" s="177" t="s">
        <v>22575</v>
      </c>
      <c r="E3499" s="177" t="s">
        <v>8697</v>
      </c>
      <c r="F3499" s="177" t="s">
        <v>8698</v>
      </c>
      <c r="G3499" s="177" t="s">
        <v>6981</v>
      </c>
      <c r="H3499" s="177" t="s">
        <v>8698</v>
      </c>
      <c r="I3499" s="177" t="s">
        <v>6875</v>
      </c>
      <c r="J3499" s="177" t="s">
        <v>6875</v>
      </c>
      <c r="K3499" s="177" t="s">
        <v>22524</v>
      </c>
      <c r="L3499" s="177" t="s">
        <v>6884</v>
      </c>
    </row>
    <row r="3500" spans="1:12" ht="236.25" x14ac:dyDescent="0.25">
      <c r="A3500" s="176" t="s">
        <v>22580</v>
      </c>
      <c r="B3500" s="176" t="s">
        <v>22577</v>
      </c>
      <c r="C3500" s="176" t="s">
        <v>22578</v>
      </c>
      <c r="D3500" s="176" t="s">
        <v>22579</v>
      </c>
      <c r="E3500" s="176" t="s">
        <v>8697</v>
      </c>
      <c r="F3500" s="176" t="s">
        <v>8698</v>
      </c>
      <c r="G3500" s="176" t="s">
        <v>6981</v>
      </c>
      <c r="H3500" s="176" t="s">
        <v>8698</v>
      </c>
      <c r="I3500" s="176" t="s">
        <v>6875</v>
      </c>
      <c r="J3500" s="176" t="s">
        <v>6875</v>
      </c>
      <c r="K3500" s="176" t="s">
        <v>22524</v>
      </c>
      <c r="L3500" s="176" t="s">
        <v>6884</v>
      </c>
    </row>
    <row r="3501" spans="1:12" ht="67.5" x14ac:dyDescent="0.25">
      <c r="A3501" s="177" t="s">
        <v>22584</v>
      </c>
      <c r="B3501" s="177" t="s">
        <v>22581</v>
      </c>
      <c r="C3501" s="177" t="s">
        <v>22582</v>
      </c>
      <c r="D3501" s="177" t="s">
        <v>22583</v>
      </c>
      <c r="E3501" s="177" t="s">
        <v>8697</v>
      </c>
      <c r="F3501" s="177" t="s">
        <v>8698</v>
      </c>
      <c r="G3501" s="177" t="s">
        <v>6981</v>
      </c>
      <c r="H3501" s="177" t="s">
        <v>8698</v>
      </c>
      <c r="I3501" s="177" t="s">
        <v>6875</v>
      </c>
      <c r="J3501" s="177" t="s">
        <v>6875</v>
      </c>
      <c r="K3501" s="177" t="s">
        <v>22524</v>
      </c>
      <c r="L3501" s="177" t="s">
        <v>6884</v>
      </c>
    </row>
    <row r="3502" spans="1:12" ht="236.25" x14ac:dyDescent="0.25">
      <c r="A3502" s="176" t="s">
        <v>22588</v>
      </c>
      <c r="B3502" s="176" t="s">
        <v>22585</v>
      </c>
      <c r="C3502" s="176" t="s">
        <v>22586</v>
      </c>
      <c r="D3502" s="176" t="s">
        <v>22587</v>
      </c>
      <c r="E3502" s="176" t="s">
        <v>8697</v>
      </c>
      <c r="F3502" s="176" t="s">
        <v>8698</v>
      </c>
      <c r="G3502" s="176" t="s">
        <v>6981</v>
      </c>
      <c r="H3502" s="176" t="s">
        <v>8698</v>
      </c>
      <c r="I3502" s="176" t="s">
        <v>6875</v>
      </c>
      <c r="J3502" s="176" t="s">
        <v>6875</v>
      </c>
      <c r="K3502" s="176" t="s">
        <v>22524</v>
      </c>
      <c r="L3502" s="176" t="s">
        <v>6884</v>
      </c>
    </row>
    <row r="3503" spans="1:12" ht="247.5" x14ac:dyDescent="0.25">
      <c r="A3503" s="177" t="s">
        <v>22592</v>
      </c>
      <c r="B3503" s="177" t="s">
        <v>22589</v>
      </c>
      <c r="C3503" s="177" t="s">
        <v>22590</v>
      </c>
      <c r="D3503" s="177" t="s">
        <v>22591</v>
      </c>
      <c r="E3503" s="177" t="s">
        <v>8697</v>
      </c>
      <c r="F3503" s="177" t="s">
        <v>8698</v>
      </c>
      <c r="G3503" s="177" t="s">
        <v>6981</v>
      </c>
      <c r="H3503" s="177" t="s">
        <v>8698</v>
      </c>
      <c r="I3503" s="177" t="s">
        <v>6875</v>
      </c>
      <c r="J3503" s="177" t="s">
        <v>6875</v>
      </c>
      <c r="K3503" s="177" t="s">
        <v>22524</v>
      </c>
      <c r="L3503" s="177" t="s">
        <v>6884</v>
      </c>
    </row>
    <row r="3504" spans="1:12" ht="225" x14ac:dyDescent="0.25">
      <c r="A3504" s="176" t="s">
        <v>22596</v>
      </c>
      <c r="B3504" s="176" t="s">
        <v>22593</v>
      </c>
      <c r="C3504" s="176" t="s">
        <v>22594</v>
      </c>
      <c r="D3504" s="176" t="s">
        <v>22595</v>
      </c>
      <c r="E3504" s="176" t="s">
        <v>8697</v>
      </c>
      <c r="F3504" s="176" t="s">
        <v>8698</v>
      </c>
      <c r="G3504" s="176" t="s">
        <v>6981</v>
      </c>
      <c r="H3504" s="176" t="s">
        <v>8698</v>
      </c>
      <c r="I3504" s="176" t="s">
        <v>6875</v>
      </c>
      <c r="J3504" s="176" t="s">
        <v>6875</v>
      </c>
      <c r="K3504" s="176" t="s">
        <v>22524</v>
      </c>
      <c r="L3504" s="176" t="s">
        <v>6884</v>
      </c>
    </row>
    <row r="3505" spans="1:12" ht="180" x14ac:dyDescent="0.25">
      <c r="A3505" s="177" t="s">
        <v>22600</v>
      </c>
      <c r="B3505" s="177" t="s">
        <v>22597</v>
      </c>
      <c r="C3505" s="177" t="s">
        <v>22598</v>
      </c>
      <c r="D3505" s="177" t="s">
        <v>22599</v>
      </c>
      <c r="E3505" s="177" t="s">
        <v>8697</v>
      </c>
      <c r="F3505" s="177" t="s">
        <v>8698</v>
      </c>
      <c r="G3505" s="177" t="s">
        <v>6981</v>
      </c>
      <c r="H3505" s="177" t="s">
        <v>8698</v>
      </c>
      <c r="I3505" s="177" t="s">
        <v>6875</v>
      </c>
      <c r="J3505" s="177" t="s">
        <v>6875</v>
      </c>
      <c r="K3505" s="177" t="s">
        <v>22524</v>
      </c>
      <c r="L3505" s="177" t="s">
        <v>6884</v>
      </c>
    </row>
    <row r="3506" spans="1:12" ht="180" x14ac:dyDescent="0.25">
      <c r="A3506" s="176" t="s">
        <v>22604</v>
      </c>
      <c r="B3506" s="176" t="s">
        <v>22601</v>
      </c>
      <c r="C3506" s="176" t="s">
        <v>22602</v>
      </c>
      <c r="D3506" s="176" t="s">
        <v>22603</v>
      </c>
      <c r="E3506" s="176" t="s">
        <v>8697</v>
      </c>
      <c r="F3506" s="176" t="s">
        <v>8698</v>
      </c>
      <c r="G3506" s="176" t="s">
        <v>6981</v>
      </c>
      <c r="H3506" s="176" t="s">
        <v>8698</v>
      </c>
      <c r="I3506" s="176" t="s">
        <v>6875</v>
      </c>
      <c r="J3506" s="176" t="s">
        <v>6875</v>
      </c>
      <c r="K3506" s="176" t="s">
        <v>22524</v>
      </c>
      <c r="L3506" s="176" t="s">
        <v>6884</v>
      </c>
    </row>
    <row r="3507" spans="1:12" ht="168.75" x14ac:dyDescent="0.25">
      <c r="A3507" s="177" t="s">
        <v>22608</v>
      </c>
      <c r="B3507" s="177" t="s">
        <v>22605</v>
      </c>
      <c r="C3507" s="177" t="s">
        <v>22606</v>
      </c>
      <c r="D3507" s="177" t="s">
        <v>22607</v>
      </c>
      <c r="E3507" s="177" t="s">
        <v>8697</v>
      </c>
      <c r="F3507" s="177" t="s">
        <v>8698</v>
      </c>
      <c r="G3507" s="177" t="s">
        <v>6981</v>
      </c>
      <c r="H3507" s="177" t="s">
        <v>8698</v>
      </c>
      <c r="I3507" s="177" t="s">
        <v>6875</v>
      </c>
      <c r="J3507" s="177" t="s">
        <v>6875</v>
      </c>
      <c r="K3507" s="177" t="s">
        <v>22524</v>
      </c>
      <c r="L3507" s="177" t="s">
        <v>6884</v>
      </c>
    </row>
    <row r="3508" spans="1:12" ht="157.5" x14ac:dyDescent="0.25">
      <c r="A3508" s="176" t="s">
        <v>22612</v>
      </c>
      <c r="B3508" s="176" t="s">
        <v>22609</v>
      </c>
      <c r="C3508" s="176" t="s">
        <v>22610</v>
      </c>
      <c r="D3508" s="176" t="s">
        <v>22611</v>
      </c>
      <c r="E3508" s="176" t="s">
        <v>8697</v>
      </c>
      <c r="F3508" s="176" t="s">
        <v>8698</v>
      </c>
      <c r="G3508" s="176" t="s">
        <v>6981</v>
      </c>
      <c r="H3508" s="176" t="s">
        <v>8698</v>
      </c>
      <c r="I3508" s="176" t="s">
        <v>6875</v>
      </c>
      <c r="J3508" s="176" t="s">
        <v>6875</v>
      </c>
      <c r="K3508" s="176" t="s">
        <v>22524</v>
      </c>
      <c r="L3508" s="176" t="s">
        <v>6884</v>
      </c>
    </row>
    <row r="3509" spans="1:12" ht="157.5" x14ac:dyDescent="0.25">
      <c r="A3509" s="177" t="s">
        <v>22616</v>
      </c>
      <c r="B3509" s="177" t="s">
        <v>22613</v>
      </c>
      <c r="C3509" s="177" t="s">
        <v>22614</v>
      </c>
      <c r="D3509" s="177" t="s">
        <v>22615</v>
      </c>
      <c r="E3509" s="177" t="s">
        <v>8697</v>
      </c>
      <c r="F3509" s="177" t="s">
        <v>8698</v>
      </c>
      <c r="G3509" s="177" t="s">
        <v>6981</v>
      </c>
      <c r="H3509" s="177" t="s">
        <v>8698</v>
      </c>
      <c r="I3509" s="177" t="s">
        <v>6875</v>
      </c>
      <c r="J3509" s="177" t="s">
        <v>6875</v>
      </c>
      <c r="K3509" s="177" t="s">
        <v>22524</v>
      </c>
      <c r="L3509" s="177" t="s">
        <v>6884</v>
      </c>
    </row>
    <row r="3510" spans="1:12" ht="146.25" x14ac:dyDescent="0.25">
      <c r="A3510" s="176" t="s">
        <v>22620</v>
      </c>
      <c r="B3510" s="176" t="s">
        <v>22617</v>
      </c>
      <c r="C3510" s="176" t="s">
        <v>22618</v>
      </c>
      <c r="D3510" s="176" t="s">
        <v>22619</v>
      </c>
      <c r="E3510" s="176" t="s">
        <v>8697</v>
      </c>
      <c r="F3510" s="176" t="s">
        <v>8698</v>
      </c>
      <c r="G3510" s="176" t="s">
        <v>6981</v>
      </c>
      <c r="H3510" s="176" t="s">
        <v>8698</v>
      </c>
      <c r="I3510" s="176" t="s">
        <v>6875</v>
      </c>
      <c r="J3510" s="176" t="s">
        <v>6875</v>
      </c>
      <c r="K3510" s="176" t="s">
        <v>22524</v>
      </c>
      <c r="L3510" s="176" t="s">
        <v>6884</v>
      </c>
    </row>
    <row r="3511" spans="1:12" ht="168.75" x14ac:dyDescent="0.25">
      <c r="A3511" s="177" t="s">
        <v>22624</v>
      </c>
      <c r="B3511" s="177" t="s">
        <v>22621</v>
      </c>
      <c r="C3511" s="177" t="s">
        <v>22622</v>
      </c>
      <c r="D3511" s="177" t="s">
        <v>22623</v>
      </c>
      <c r="E3511" s="177" t="s">
        <v>8697</v>
      </c>
      <c r="F3511" s="177" t="s">
        <v>8698</v>
      </c>
      <c r="G3511" s="177" t="s">
        <v>6981</v>
      </c>
      <c r="H3511" s="177" t="s">
        <v>8698</v>
      </c>
      <c r="I3511" s="177" t="s">
        <v>6875</v>
      </c>
      <c r="J3511" s="177" t="s">
        <v>6875</v>
      </c>
      <c r="K3511" s="177" t="s">
        <v>22524</v>
      </c>
      <c r="L3511" s="177" t="s">
        <v>6884</v>
      </c>
    </row>
    <row r="3512" spans="1:12" ht="202.5" x14ac:dyDescent="0.25">
      <c r="A3512" s="176" t="s">
        <v>22628</v>
      </c>
      <c r="B3512" s="176" t="s">
        <v>22625</v>
      </c>
      <c r="C3512" s="176" t="s">
        <v>22626</v>
      </c>
      <c r="D3512" s="176" t="s">
        <v>22627</v>
      </c>
      <c r="E3512" s="176" t="s">
        <v>8697</v>
      </c>
      <c r="F3512" s="176" t="s">
        <v>8698</v>
      </c>
      <c r="G3512" s="176" t="s">
        <v>6981</v>
      </c>
      <c r="H3512" s="176" t="s">
        <v>8698</v>
      </c>
      <c r="I3512" s="176" t="s">
        <v>6875</v>
      </c>
      <c r="J3512" s="176" t="s">
        <v>6875</v>
      </c>
      <c r="K3512" s="176" t="s">
        <v>22524</v>
      </c>
      <c r="L3512" s="176" t="s">
        <v>6884</v>
      </c>
    </row>
    <row r="3513" spans="1:12" ht="33.75" x14ac:dyDescent="0.25">
      <c r="A3513" s="177" t="s">
        <v>22632</v>
      </c>
      <c r="B3513" s="177" t="s">
        <v>22629</v>
      </c>
      <c r="C3513" s="177" t="s">
        <v>22630</v>
      </c>
      <c r="D3513" s="177" t="s">
        <v>22631</v>
      </c>
      <c r="E3513" s="177" t="s">
        <v>8697</v>
      </c>
      <c r="F3513" s="177" t="s">
        <v>8698</v>
      </c>
      <c r="G3513" s="177" t="s">
        <v>6981</v>
      </c>
      <c r="H3513" s="177" t="s">
        <v>8698</v>
      </c>
      <c r="I3513" s="177" t="s">
        <v>6875</v>
      </c>
      <c r="J3513" s="177" t="s">
        <v>6875</v>
      </c>
      <c r="K3513" s="177" t="s">
        <v>22524</v>
      </c>
      <c r="L3513" s="177" t="s">
        <v>6884</v>
      </c>
    </row>
    <row r="3514" spans="1:12" ht="168.75" x14ac:dyDescent="0.25">
      <c r="A3514" s="176" t="s">
        <v>22636</v>
      </c>
      <c r="B3514" s="176" t="s">
        <v>22633</v>
      </c>
      <c r="C3514" s="176" t="s">
        <v>22634</v>
      </c>
      <c r="D3514" s="176" t="s">
        <v>22635</v>
      </c>
      <c r="E3514" s="176" t="s">
        <v>8697</v>
      </c>
      <c r="F3514" s="176" t="s">
        <v>8698</v>
      </c>
      <c r="G3514" s="176" t="s">
        <v>6981</v>
      </c>
      <c r="H3514" s="176" t="s">
        <v>8698</v>
      </c>
      <c r="I3514" s="176" t="s">
        <v>6875</v>
      </c>
      <c r="J3514" s="176" t="s">
        <v>6875</v>
      </c>
      <c r="K3514" s="176" t="s">
        <v>22524</v>
      </c>
      <c r="L3514" s="176" t="s">
        <v>6884</v>
      </c>
    </row>
    <row r="3515" spans="1:12" ht="191.25" x14ac:dyDescent="0.25">
      <c r="A3515" s="177" t="s">
        <v>22640</v>
      </c>
      <c r="B3515" s="177" t="s">
        <v>22637</v>
      </c>
      <c r="C3515" s="177" t="s">
        <v>22638</v>
      </c>
      <c r="D3515" s="177" t="s">
        <v>22639</v>
      </c>
      <c r="E3515" s="177" t="s">
        <v>8697</v>
      </c>
      <c r="F3515" s="177" t="s">
        <v>8698</v>
      </c>
      <c r="G3515" s="177" t="s">
        <v>6981</v>
      </c>
      <c r="H3515" s="177" t="s">
        <v>8698</v>
      </c>
      <c r="I3515" s="177" t="s">
        <v>6875</v>
      </c>
      <c r="J3515" s="177" t="s">
        <v>6875</v>
      </c>
      <c r="K3515" s="177" t="s">
        <v>22524</v>
      </c>
      <c r="L3515" s="177" t="s">
        <v>6884</v>
      </c>
    </row>
    <row r="3516" spans="1:12" ht="191.25" x14ac:dyDescent="0.25">
      <c r="A3516" s="176" t="s">
        <v>22644</v>
      </c>
      <c r="B3516" s="176" t="s">
        <v>22641</v>
      </c>
      <c r="C3516" s="176" t="s">
        <v>22642</v>
      </c>
      <c r="D3516" s="176" t="s">
        <v>22643</v>
      </c>
      <c r="E3516" s="176" t="s">
        <v>8697</v>
      </c>
      <c r="F3516" s="176" t="s">
        <v>8698</v>
      </c>
      <c r="G3516" s="176" t="s">
        <v>6981</v>
      </c>
      <c r="H3516" s="176" t="s">
        <v>8698</v>
      </c>
      <c r="I3516" s="176" t="s">
        <v>6875</v>
      </c>
      <c r="J3516" s="176" t="s">
        <v>6875</v>
      </c>
      <c r="K3516" s="176" t="s">
        <v>22524</v>
      </c>
      <c r="L3516" s="176" t="s">
        <v>6884</v>
      </c>
    </row>
    <row r="3517" spans="1:12" ht="33.75" x14ac:dyDescent="0.25">
      <c r="A3517" s="177" t="s">
        <v>22648</v>
      </c>
      <c r="B3517" s="177" t="s">
        <v>22645</v>
      </c>
      <c r="C3517" s="177" t="s">
        <v>22646</v>
      </c>
      <c r="D3517" s="177" t="s">
        <v>22647</v>
      </c>
      <c r="E3517" s="177" t="s">
        <v>8697</v>
      </c>
      <c r="F3517" s="177" t="s">
        <v>8698</v>
      </c>
      <c r="G3517" s="177" t="s">
        <v>6981</v>
      </c>
      <c r="H3517" s="177" t="s">
        <v>8698</v>
      </c>
      <c r="I3517" s="177" t="s">
        <v>6875</v>
      </c>
      <c r="J3517" s="177" t="s">
        <v>6875</v>
      </c>
      <c r="K3517" s="177" t="s">
        <v>22524</v>
      </c>
      <c r="L3517" s="177" t="s">
        <v>6884</v>
      </c>
    </row>
    <row r="3518" spans="1:12" ht="303.75" x14ac:dyDescent="0.25">
      <c r="A3518" s="176" t="s">
        <v>22652</v>
      </c>
      <c r="B3518" s="176" t="s">
        <v>22649</v>
      </c>
      <c r="C3518" s="176" t="s">
        <v>22650</v>
      </c>
      <c r="D3518" s="176" t="s">
        <v>22651</v>
      </c>
      <c r="E3518" s="176" t="s">
        <v>8697</v>
      </c>
      <c r="F3518" s="176" t="s">
        <v>8698</v>
      </c>
      <c r="G3518" s="176" t="s">
        <v>6981</v>
      </c>
      <c r="H3518" s="176" t="s">
        <v>8698</v>
      </c>
      <c r="I3518" s="176" t="s">
        <v>6875</v>
      </c>
      <c r="J3518" s="176" t="s">
        <v>6875</v>
      </c>
      <c r="K3518" s="176" t="s">
        <v>22524</v>
      </c>
      <c r="L3518" s="176" t="s">
        <v>6884</v>
      </c>
    </row>
    <row r="3519" spans="1:12" ht="202.5" x14ac:dyDescent="0.25">
      <c r="A3519" s="177" t="s">
        <v>22656</v>
      </c>
      <c r="B3519" s="177" t="s">
        <v>22653</v>
      </c>
      <c r="C3519" s="177" t="s">
        <v>22654</v>
      </c>
      <c r="D3519" s="177" t="s">
        <v>22655</v>
      </c>
      <c r="E3519" s="177" t="s">
        <v>8697</v>
      </c>
      <c r="F3519" s="177" t="s">
        <v>8698</v>
      </c>
      <c r="G3519" s="177" t="s">
        <v>6981</v>
      </c>
      <c r="H3519" s="177" t="s">
        <v>8698</v>
      </c>
      <c r="I3519" s="177" t="s">
        <v>6875</v>
      </c>
      <c r="J3519" s="177" t="s">
        <v>6875</v>
      </c>
      <c r="K3519" s="177" t="s">
        <v>22524</v>
      </c>
      <c r="L3519" s="177" t="s">
        <v>6884</v>
      </c>
    </row>
    <row r="3520" spans="1:12" ht="281.25" x14ac:dyDescent="0.25">
      <c r="A3520" s="176" t="s">
        <v>22660</v>
      </c>
      <c r="B3520" s="176" t="s">
        <v>22657</v>
      </c>
      <c r="C3520" s="176" t="s">
        <v>22658</v>
      </c>
      <c r="D3520" s="176" t="s">
        <v>22659</v>
      </c>
      <c r="E3520" s="176" t="s">
        <v>8697</v>
      </c>
      <c r="F3520" s="176" t="s">
        <v>8698</v>
      </c>
      <c r="G3520" s="176" t="s">
        <v>6981</v>
      </c>
      <c r="H3520" s="176" t="s">
        <v>8698</v>
      </c>
      <c r="I3520" s="176" t="s">
        <v>6875</v>
      </c>
      <c r="J3520" s="176" t="s">
        <v>6875</v>
      </c>
      <c r="K3520" s="176" t="s">
        <v>22524</v>
      </c>
      <c r="L3520" s="176" t="s">
        <v>6884</v>
      </c>
    </row>
    <row r="3521" spans="1:12" ht="225" x14ac:dyDescent="0.25">
      <c r="A3521" s="177" t="s">
        <v>22664</v>
      </c>
      <c r="B3521" s="177" t="s">
        <v>22661</v>
      </c>
      <c r="C3521" s="177" t="s">
        <v>22662</v>
      </c>
      <c r="D3521" s="177" t="s">
        <v>22663</v>
      </c>
      <c r="E3521" s="177" t="s">
        <v>8697</v>
      </c>
      <c r="F3521" s="177" t="s">
        <v>8698</v>
      </c>
      <c r="G3521" s="177" t="s">
        <v>6981</v>
      </c>
      <c r="H3521" s="177" t="s">
        <v>8698</v>
      </c>
      <c r="I3521" s="177" t="s">
        <v>6875</v>
      </c>
      <c r="J3521" s="177" t="s">
        <v>6875</v>
      </c>
      <c r="K3521" s="177" t="s">
        <v>22524</v>
      </c>
      <c r="L3521" s="177" t="s">
        <v>6884</v>
      </c>
    </row>
    <row r="3522" spans="1:12" ht="236.25" x14ac:dyDescent="0.25">
      <c r="A3522" s="176" t="s">
        <v>22668</v>
      </c>
      <c r="B3522" s="176" t="s">
        <v>22665</v>
      </c>
      <c r="C3522" s="176" t="s">
        <v>22666</v>
      </c>
      <c r="D3522" s="176" t="s">
        <v>22667</v>
      </c>
      <c r="E3522" s="176" t="s">
        <v>8697</v>
      </c>
      <c r="F3522" s="176" t="s">
        <v>8698</v>
      </c>
      <c r="G3522" s="176" t="s">
        <v>6981</v>
      </c>
      <c r="H3522" s="176" t="s">
        <v>8698</v>
      </c>
      <c r="I3522" s="176" t="s">
        <v>6875</v>
      </c>
      <c r="J3522" s="176" t="s">
        <v>6875</v>
      </c>
      <c r="K3522" s="176" t="s">
        <v>22524</v>
      </c>
      <c r="L3522" s="176" t="s">
        <v>6884</v>
      </c>
    </row>
    <row r="3523" spans="1:12" ht="213.75" x14ac:dyDescent="0.25">
      <c r="A3523" s="177" t="s">
        <v>22672</v>
      </c>
      <c r="B3523" s="177" t="s">
        <v>22669</v>
      </c>
      <c r="C3523" s="177" t="s">
        <v>22670</v>
      </c>
      <c r="D3523" s="177" t="s">
        <v>22671</v>
      </c>
      <c r="E3523" s="177" t="s">
        <v>7436</v>
      </c>
      <c r="F3523" s="177" t="s">
        <v>7437</v>
      </c>
      <c r="G3523" s="177" t="s">
        <v>6981</v>
      </c>
      <c r="H3523" s="177" t="s">
        <v>7437</v>
      </c>
      <c r="I3523" s="177" t="s">
        <v>6875</v>
      </c>
      <c r="J3523" s="177" t="s">
        <v>6875</v>
      </c>
      <c r="K3523" s="177" t="s">
        <v>22673</v>
      </c>
      <c r="L3523" s="177" t="s">
        <v>857</v>
      </c>
    </row>
    <row r="3524" spans="1:12" ht="146.25" x14ac:dyDescent="0.25">
      <c r="A3524" s="176" t="s">
        <v>22677</v>
      </c>
      <c r="B3524" s="176" t="s">
        <v>22674</v>
      </c>
      <c r="C3524" s="176" t="s">
        <v>22675</v>
      </c>
      <c r="D3524" s="176" t="s">
        <v>22676</v>
      </c>
      <c r="E3524" s="176" t="s">
        <v>7436</v>
      </c>
      <c r="F3524" s="176" t="s">
        <v>7437</v>
      </c>
      <c r="G3524" s="176" t="s">
        <v>6981</v>
      </c>
      <c r="H3524" s="176" t="s">
        <v>7437</v>
      </c>
      <c r="I3524" s="176" t="s">
        <v>6875</v>
      </c>
      <c r="J3524" s="176" t="s">
        <v>6875</v>
      </c>
      <c r="K3524" s="176" t="s">
        <v>22673</v>
      </c>
      <c r="L3524" s="176" t="s">
        <v>857</v>
      </c>
    </row>
    <row r="3525" spans="1:12" ht="157.5" x14ac:dyDescent="0.25">
      <c r="A3525" s="177" t="s">
        <v>22681</v>
      </c>
      <c r="B3525" s="177" t="s">
        <v>22678</v>
      </c>
      <c r="C3525" s="177" t="s">
        <v>22679</v>
      </c>
      <c r="D3525" s="177" t="s">
        <v>22680</v>
      </c>
      <c r="E3525" s="177" t="s">
        <v>7436</v>
      </c>
      <c r="F3525" s="177" t="s">
        <v>7437</v>
      </c>
      <c r="G3525" s="177" t="s">
        <v>6981</v>
      </c>
      <c r="H3525" s="177" t="s">
        <v>7437</v>
      </c>
      <c r="I3525" s="177" t="s">
        <v>6875</v>
      </c>
      <c r="J3525" s="177" t="s">
        <v>6875</v>
      </c>
      <c r="K3525" s="177" t="s">
        <v>22673</v>
      </c>
      <c r="L3525" s="177" t="s">
        <v>6884</v>
      </c>
    </row>
    <row r="3526" spans="1:12" ht="168.75" x14ac:dyDescent="0.25">
      <c r="A3526" s="176" t="s">
        <v>22685</v>
      </c>
      <c r="B3526" s="176" t="s">
        <v>22682</v>
      </c>
      <c r="C3526" s="176" t="s">
        <v>22683</v>
      </c>
      <c r="D3526" s="176" t="s">
        <v>22684</v>
      </c>
      <c r="E3526" s="176" t="s">
        <v>7436</v>
      </c>
      <c r="F3526" s="176" t="s">
        <v>7437</v>
      </c>
      <c r="G3526" s="176" t="s">
        <v>6981</v>
      </c>
      <c r="H3526" s="176" t="s">
        <v>7437</v>
      </c>
      <c r="I3526" s="176" t="s">
        <v>6875</v>
      </c>
      <c r="J3526" s="176" t="s">
        <v>6875</v>
      </c>
      <c r="K3526" s="176" t="s">
        <v>6875</v>
      </c>
      <c r="L3526" s="176" t="s">
        <v>857</v>
      </c>
    </row>
    <row r="3527" spans="1:12" ht="168.75" x14ac:dyDescent="0.25">
      <c r="A3527" s="177" t="s">
        <v>22689</v>
      </c>
      <c r="B3527" s="177" t="s">
        <v>22686</v>
      </c>
      <c r="C3527" s="177" t="s">
        <v>22687</v>
      </c>
      <c r="D3527" s="177" t="s">
        <v>22688</v>
      </c>
      <c r="E3527" s="177" t="s">
        <v>7436</v>
      </c>
      <c r="F3527" s="177" t="s">
        <v>7437</v>
      </c>
      <c r="G3527" s="177" t="s">
        <v>6981</v>
      </c>
      <c r="H3527" s="177" t="s">
        <v>7437</v>
      </c>
      <c r="I3527" s="177" t="s">
        <v>6875</v>
      </c>
      <c r="J3527" s="177" t="s">
        <v>6875</v>
      </c>
      <c r="K3527" s="177" t="s">
        <v>22673</v>
      </c>
      <c r="L3527" s="177" t="s">
        <v>857</v>
      </c>
    </row>
    <row r="3528" spans="1:12" ht="202.5" x14ac:dyDescent="0.25">
      <c r="A3528" s="176" t="s">
        <v>22693</v>
      </c>
      <c r="B3528" s="176" t="s">
        <v>22690</v>
      </c>
      <c r="C3528" s="176" t="s">
        <v>22691</v>
      </c>
      <c r="D3528" s="176" t="s">
        <v>22692</v>
      </c>
      <c r="E3528" s="176" t="s">
        <v>7436</v>
      </c>
      <c r="F3528" s="176" t="s">
        <v>7437</v>
      </c>
      <c r="G3528" s="176" t="s">
        <v>6981</v>
      </c>
      <c r="H3528" s="176" t="s">
        <v>7437</v>
      </c>
      <c r="I3528" s="176" t="s">
        <v>6875</v>
      </c>
      <c r="J3528" s="176" t="s">
        <v>6875</v>
      </c>
      <c r="K3528" s="176" t="s">
        <v>22673</v>
      </c>
      <c r="L3528" s="176" t="s">
        <v>857</v>
      </c>
    </row>
    <row r="3529" spans="1:12" ht="180" x14ac:dyDescent="0.25">
      <c r="A3529" s="177" t="s">
        <v>22697</v>
      </c>
      <c r="B3529" s="177" t="s">
        <v>22694</v>
      </c>
      <c r="C3529" s="177" t="s">
        <v>22695</v>
      </c>
      <c r="D3529" s="177" t="s">
        <v>22696</v>
      </c>
      <c r="E3529" s="177" t="s">
        <v>7436</v>
      </c>
      <c r="F3529" s="177" t="s">
        <v>7437</v>
      </c>
      <c r="G3529" s="177" t="s">
        <v>6981</v>
      </c>
      <c r="H3529" s="177" t="s">
        <v>7437</v>
      </c>
      <c r="I3529" s="177" t="s">
        <v>6875</v>
      </c>
      <c r="J3529" s="177" t="s">
        <v>6875</v>
      </c>
      <c r="K3529" s="177" t="s">
        <v>22673</v>
      </c>
      <c r="L3529" s="177" t="s">
        <v>857</v>
      </c>
    </row>
    <row r="3530" spans="1:12" ht="202.5" x14ac:dyDescent="0.25">
      <c r="A3530" s="176" t="s">
        <v>22701</v>
      </c>
      <c r="B3530" s="176" t="s">
        <v>22698</v>
      </c>
      <c r="C3530" s="176" t="s">
        <v>22699</v>
      </c>
      <c r="D3530" s="176" t="s">
        <v>22700</v>
      </c>
      <c r="E3530" s="176" t="s">
        <v>7436</v>
      </c>
      <c r="F3530" s="176" t="s">
        <v>7437</v>
      </c>
      <c r="G3530" s="176" t="s">
        <v>6981</v>
      </c>
      <c r="H3530" s="176" t="s">
        <v>7437</v>
      </c>
      <c r="I3530" s="176" t="s">
        <v>6875</v>
      </c>
      <c r="J3530" s="176" t="s">
        <v>6875</v>
      </c>
      <c r="K3530" s="176" t="s">
        <v>22673</v>
      </c>
      <c r="L3530" s="176" t="s">
        <v>857</v>
      </c>
    </row>
    <row r="3531" spans="1:12" ht="157.5" x14ac:dyDescent="0.25">
      <c r="A3531" s="177" t="s">
        <v>22705</v>
      </c>
      <c r="B3531" s="177" t="s">
        <v>22702</v>
      </c>
      <c r="C3531" s="177" t="s">
        <v>22703</v>
      </c>
      <c r="D3531" s="177" t="s">
        <v>22704</v>
      </c>
      <c r="E3531" s="177" t="s">
        <v>7436</v>
      </c>
      <c r="F3531" s="177" t="s">
        <v>7437</v>
      </c>
      <c r="G3531" s="177" t="s">
        <v>6981</v>
      </c>
      <c r="H3531" s="177" t="s">
        <v>7437</v>
      </c>
      <c r="I3531" s="177" t="s">
        <v>6875</v>
      </c>
      <c r="J3531" s="177" t="s">
        <v>6875</v>
      </c>
      <c r="K3531" s="177" t="s">
        <v>22673</v>
      </c>
      <c r="L3531" s="177" t="s">
        <v>857</v>
      </c>
    </row>
    <row r="3532" spans="1:12" ht="202.5" x14ac:dyDescent="0.25">
      <c r="A3532" s="176" t="s">
        <v>22709</v>
      </c>
      <c r="B3532" s="176" t="s">
        <v>22706</v>
      </c>
      <c r="C3532" s="176" t="s">
        <v>22707</v>
      </c>
      <c r="D3532" s="176" t="s">
        <v>22708</v>
      </c>
      <c r="E3532" s="176" t="s">
        <v>7436</v>
      </c>
      <c r="F3532" s="176" t="s">
        <v>7437</v>
      </c>
      <c r="G3532" s="176" t="s">
        <v>6981</v>
      </c>
      <c r="H3532" s="176" t="s">
        <v>7437</v>
      </c>
      <c r="I3532" s="176" t="s">
        <v>6875</v>
      </c>
      <c r="J3532" s="176" t="s">
        <v>6875</v>
      </c>
      <c r="K3532" s="176" t="s">
        <v>22673</v>
      </c>
      <c r="L3532" s="176" t="s">
        <v>857</v>
      </c>
    </row>
    <row r="3533" spans="1:12" ht="202.5" x14ac:dyDescent="0.25">
      <c r="A3533" s="177" t="s">
        <v>22713</v>
      </c>
      <c r="B3533" s="177" t="s">
        <v>22710</v>
      </c>
      <c r="C3533" s="177" t="s">
        <v>22711</v>
      </c>
      <c r="D3533" s="177" t="s">
        <v>22712</v>
      </c>
      <c r="E3533" s="177" t="s">
        <v>7436</v>
      </c>
      <c r="F3533" s="177" t="s">
        <v>7437</v>
      </c>
      <c r="G3533" s="177" t="s">
        <v>6981</v>
      </c>
      <c r="H3533" s="177" t="s">
        <v>7437</v>
      </c>
      <c r="I3533" s="177" t="s">
        <v>6875</v>
      </c>
      <c r="J3533" s="177" t="s">
        <v>6875</v>
      </c>
      <c r="K3533" s="177" t="s">
        <v>22673</v>
      </c>
      <c r="L3533" s="177" t="s">
        <v>857</v>
      </c>
    </row>
    <row r="3534" spans="1:12" ht="225" x14ac:dyDescent="0.25">
      <c r="A3534" s="176" t="s">
        <v>22717</v>
      </c>
      <c r="B3534" s="176" t="s">
        <v>22714</v>
      </c>
      <c r="C3534" s="176" t="s">
        <v>22715</v>
      </c>
      <c r="D3534" s="176" t="s">
        <v>22716</v>
      </c>
      <c r="E3534" s="176" t="s">
        <v>7436</v>
      </c>
      <c r="F3534" s="176" t="s">
        <v>7437</v>
      </c>
      <c r="G3534" s="176" t="s">
        <v>6981</v>
      </c>
      <c r="H3534" s="176" t="s">
        <v>7437</v>
      </c>
      <c r="I3534" s="176" t="s">
        <v>6875</v>
      </c>
      <c r="J3534" s="176" t="s">
        <v>6875</v>
      </c>
      <c r="K3534" s="176" t="s">
        <v>22673</v>
      </c>
      <c r="L3534" s="176" t="s">
        <v>857</v>
      </c>
    </row>
    <row r="3535" spans="1:12" ht="225" x14ac:dyDescent="0.25">
      <c r="A3535" s="177" t="s">
        <v>22721</v>
      </c>
      <c r="B3535" s="177" t="s">
        <v>22718</v>
      </c>
      <c r="C3535" s="177" t="s">
        <v>22719</v>
      </c>
      <c r="D3535" s="177" t="s">
        <v>22720</v>
      </c>
      <c r="E3535" s="177" t="s">
        <v>7436</v>
      </c>
      <c r="F3535" s="177" t="s">
        <v>7437</v>
      </c>
      <c r="G3535" s="177" t="s">
        <v>6981</v>
      </c>
      <c r="H3535" s="177" t="s">
        <v>7437</v>
      </c>
      <c r="I3535" s="177" t="s">
        <v>6875</v>
      </c>
      <c r="J3535" s="177" t="s">
        <v>6875</v>
      </c>
      <c r="K3535" s="177" t="s">
        <v>22673</v>
      </c>
      <c r="L3535" s="177" t="s">
        <v>857</v>
      </c>
    </row>
    <row r="3536" spans="1:12" ht="22.5" x14ac:dyDescent="0.25">
      <c r="A3536" s="176" t="s">
        <v>22725</v>
      </c>
      <c r="B3536" s="176" t="s">
        <v>22722</v>
      </c>
      <c r="C3536" s="176" t="s">
        <v>22723</v>
      </c>
      <c r="D3536" s="176" t="s">
        <v>22724</v>
      </c>
      <c r="E3536" s="176" t="s">
        <v>7436</v>
      </c>
      <c r="F3536" s="176" t="s">
        <v>7437</v>
      </c>
      <c r="G3536" s="176" t="s">
        <v>6981</v>
      </c>
      <c r="H3536" s="176" t="s">
        <v>7437</v>
      </c>
      <c r="I3536" s="176" t="s">
        <v>6875</v>
      </c>
      <c r="J3536" s="176" t="s">
        <v>6875</v>
      </c>
      <c r="K3536" s="176" t="s">
        <v>22673</v>
      </c>
      <c r="L3536" s="176" t="s">
        <v>857</v>
      </c>
    </row>
    <row r="3537" spans="1:12" ht="168.75" x14ac:dyDescent="0.25">
      <c r="A3537" s="177" t="s">
        <v>6071</v>
      </c>
      <c r="B3537" s="177" t="s">
        <v>22726</v>
      </c>
      <c r="C3537" s="177" t="s">
        <v>22727</v>
      </c>
      <c r="D3537" s="177" t="s">
        <v>6317</v>
      </c>
      <c r="E3537" s="177" t="s">
        <v>22728</v>
      </c>
      <c r="F3537" s="177" t="s">
        <v>22729</v>
      </c>
      <c r="G3537" s="177" t="s">
        <v>8186</v>
      </c>
      <c r="H3537" s="177" t="s">
        <v>22730</v>
      </c>
      <c r="I3537" s="177" t="s">
        <v>6875</v>
      </c>
      <c r="J3537" s="177" t="s">
        <v>20464</v>
      </c>
      <c r="K3537" s="177" t="s">
        <v>6875</v>
      </c>
      <c r="L3537" s="177" t="s">
        <v>8255</v>
      </c>
    </row>
    <row r="3538" spans="1:12" ht="191.25" x14ac:dyDescent="0.25">
      <c r="A3538" s="176" t="s">
        <v>22734</v>
      </c>
      <c r="B3538" s="176" t="s">
        <v>22731</v>
      </c>
      <c r="C3538" s="176" t="s">
        <v>22732</v>
      </c>
      <c r="D3538" s="176" t="s">
        <v>22733</v>
      </c>
      <c r="E3538" s="176" t="s">
        <v>7436</v>
      </c>
      <c r="F3538" s="176" t="s">
        <v>7437</v>
      </c>
      <c r="G3538" s="176" t="s">
        <v>6981</v>
      </c>
      <c r="H3538" s="176" t="s">
        <v>7437</v>
      </c>
      <c r="I3538" s="176" t="s">
        <v>6875</v>
      </c>
      <c r="J3538" s="176" t="s">
        <v>6875</v>
      </c>
      <c r="K3538" s="176" t="s">
        <v>22673</v>
      </c>
      <c r="L3538" s="176" t="s">
        <v>857</v>
      </c>
    </row>
    <row r="3539" spans="1:12" ht="213.75" x14ac:dyDescent="0.25">
      <c r="A3539" s="177" t="s">
        <v>22738</v>
      </c>
      <c r="B3539" s="177" t="s">
        <v>22735</v>
      </c>
      <c r="C3539" s="177" t="s">
        <v>22736</v>
      </c>
      <c r="D3539" s="177" t="s">
        <v>22737</v>
      </c>
      <c r="E3539" s="177" t="s">
        <v>7436</v>
      </c>
      <c r="F3539" s="177" t="s">
        <v>7437</v>
      </c>
      <c r="G3539" s="177" t="s">
        <v>6981</v>
      </c>
      <c r="H3539" s="177" t="s">
        <v>7437</v>
      </c>
      <c r="I3539" s="177" t="s">
        <v>6875</v>
      </c>
      <c r="J3539" s="177" t="s">
        <v>6875</v>
      </c>
      <c r="K3539" s="177" t="s">
        <v>22673</v>
      </c>
      <c r="L3539" s="177" t="s">
        <v>857</v>
      </c>
    </row>
    <row r="3540" spans="1:12" ht="168.75" x14ac:dyDescent="0.25">
      <c r="A3540" s="176" t="s">
        <v>22742</v>
      </c>
      <c r="B3540" s="176" t="s">
        <v>22739</v>
      </c>
      <c r="C3540" s="176" t="s">
        <v>22740</v>
      </c>
      <c r="D3540" s="176" t="s">
        <v>22741</v>
      </c>
      <c r="E3540" s="176" t="s">
        <v>7436</v>
      </c>
      <c r="F3540" s="176" t="s">
        <v>7437</v>
      </c>
      <c r="G3540" s="176" t="s">
        <v>6981</v>
      </c>
      <c r="H3540" s="176" t="s">
        <v>7437</v>
      </c>
      <c r="I3540" s="176" t="s">
        <v>6875</v>
      </c>
      <c r="J3540" s="176" t="s">
        <v>6875</v>
      </c>
      <c r="K3540" s="176" t="s">
        <v>22673</v>
      </c>
      <c r="L3540" s="176" t="s">
        <v>857</v>
      </c>
    </row>
    <row r="3541" spans="1:12" ht="236.25" x14ac:dyDescent="0.25">
      <c r="A3541" s="177" t="s">
        <v>22746</v>
      </c>
      <c r="B3541" s="177" t="s">
        <v>22743</v>
      </c>
      <c r="C3541" s="177" t="s">
        <v>22744</v>
      </c>
      <c r="D3541" s="177" t="s">
        <v>22745</v>
      </c>
      <c r="E3541" s="177" t="s">
        <v>7436</v>
      </c>
      <c r="F3541" s="177" t="s">
        <v>7437</v>
      </c>
      <c r="G3541" s="177" t="s">
        <v>6981</v>
      </c>
      <c r="H3541" s="177" t="s">
        <v>7437</v>
      </c>
      <c r="I3541" s="177" t="s">
        <v>6875</v>
      </c>
      <c r="J3541" s="177" t="s">
        <v>6875</v>
      </c>
      <c r="K3541" s="177" t="s">
        <v>22673</v>
      </c>
      <c r="L3541" s="177" t="s">
        <v>857</v>
      </c>
    </row>
    <row r="3542" spans="1:12" ht="101.25" x14ac:dyDescent="0.25">
      <c r="A3542" s="176" t="s">
        <v>22750</v>
      </c>
      <c r="B3542" s="176" t="s">
        <v>22747</v>
      </c>
      <c r="C3542" s="176" t="s">
        <v>22748</v>
      </c>
      <c r="D3542" s="176" t="s">
        <v>22749</v>
      </c>
      <c r="E3542" s="176" t="s">
        <v>7436</v>
      </c>
      <c r="F3542" s="176" t="s">
        <v>7437</v>
      </c>
      <c r="G3542" s="176" t="s">
        <v>6981</v>
      </c>
      <c r="H3542" s="176" t="s">
        <v>7437</v>
      </c>
      <c r="I3542" s="176" t="s">
        <v>6875</v>
      </c>
      <c r="J3542" s="176" t="s">
        <v>6875</v>
      </c>
      <c r="K3542" s="176" t="s">
        <v>22673</v>
      </c>
      <c r="L3542" s="176" t="s">
        <v>857</v>
      </c>
    </row>
    <row r="3543" spans="1:12" ht="157.5" x14ac:dyDescent="0.25">
      <c r="A3543" s="177" t="s">
        <v>22754</v>
      </c>
      <c r="B3543" s="177" t="s">
        <v>22751</v>
      </c>
      <c r="C3543" s="177" t="s">
        <v>22752</v>
      </c>
      <c r="D3543" s="177" t="s">
        <v>22753</v>
      </c>
      <c r="E3543" s="177" t="s">
        <v>7436</v>
      </c>
      <c r="F3543" s="177" t="s">
        <v>7437</v>
      </c>
      <c r="G3543" s="177" t="s">
        <v>6981</v>
      </c>
      <c r="H3543" s="177" t="s">
        <v>7437</v>
      </c>
      <c r="I3543" s="177" t="s">
        <v>6875</v>
      </c>
      <c r="J3543" s="177" t="s">
        <v>6875</v>
      </c>
      <c r="K3543" s="177" t="s">
        <v>22673</v>
      </c>
      <c r="L3543" s="177" t="s">
        <v>857</v>
      </c>
    </row>
    <row r="3544" spans="1:12" ht="213.75" x14ac:dyDescent="0.25">
      <c r="A3544" s="176" t="s">
        <v>22758</v>
      </c>
      <c r="B3544" s="176" t="s">
        <v>22755</v>
      </c>
      <c r="C3544" s="176" t="s">
        <v>22756</v>
      </c>
      <c r="D3544" s="176" t="s">
        <v>22757</v>
      </c>
      <c r="E3544" s="176" t="s">
        <v>7436</v>
      </c>
      <c r="F3544" s="176" t="s">
        <v>7437</v>
      </c>
      <c r="G3544" s="176" t="s">
        <v>6981</v>
      </c>
      <c r="H3544" s="176" t="s">
        <v>7437</v>
      </c>
      <c r="I3544" s="176" t="s">
        <v>6875</v>
      </c>
      <c r="J3544" s="176" t="s">
        <v>6875</v>
      </c>
      <c r="K3544" s="176" t="s">
        <v>22673</v>
      </c>
      <c r="L3544" s="176" t="s">
        <v>857</v>
      </c>
    </row>
    <row r="3545" spans="1:12" ht="112.5" x14ac:dyDescent="0.25">
      <c r="A3545" s="177" t="s">
        <v>22762</v>
      </c>
      <c r="B3545" s="177" t="s">
        <v>22759</v>
      </c>
      <c r="C3545" s="177" t="s">
        <v>22760</v>
      </c>
      <c r="D3545" s="177" t="s">
        <v>22761</v>
      </c>
      <c r="E3545" s="177" t="s">
        <v>7436</v>
      </c>
      <c r="F3545" s="177" t="s">
        <v>7437</v>
      </c>
      <c r="G3545" s="177" t="s">
        <v>6981</v>
      </c>
      <c r="H3545" s="177" t="s">
        <v>7437</v>
      </c>
      <c r="I3545" s="177" t="s">
        <v>6875</v>
      </c>
      <c r="J3545" s="177" t="s">
        <v>6875</v>
      </c>
      <c r="K3545" s="177" t="s">
        <v>22673</v>
      </c>
      <c r="L3545" s="177" t="s">
        <v>857</v>
      </c>
    </row>
    <row r="3546" spans="1:12" ht="67.5" x14ac:dyDescent="0.25">
      <c r="A3546" s="176" t="s">
        <v>22766</v>
      </c>
      <c r="B3546" s="176" t="s">
        <v>22763</v>
      </c>
      <c r="C3546" s="176" t="s">
        <v>22764</v>
      </c>
      <c r="D3546" s="176" t="s">
        <v>22765</v>
      </c>
      <c r="E3546" s="176" t="s">
        <v>7436</v>
      </c>
      <c r="F3546" s="176" t="s">
        <v>7437</v>
      </c>
      <c r="G3546" s="176" t="s">
        <v>6981</v>
      </c>
      <c r="H3546" s="176" t="s">
        <v>7437</v>
      </c>
      <c r="I3546" s="176" t="s">
        <v>6875</v>
      </c>
      <c r="J3546" s="176" t="s">
        <v>6875</v>
      </c>
      <c r="K3546" s="176" t="s">
        <v>22673</v>
      </c>
      <c r="L3546" s="176" t="s">
        <v>857</v>
      </c>
    </row>
    <row r="3547" spans="1:12" ht="225" x14ac:dyDescent="0.25">
      <c r="A3547" s="177" t="s">
        <v>22770</v>
      </c>
      <c r="B3547" s="177" t="s">
        <v>22767</v>
      </c>
      <c r="C3547" s="177" t="s">
        <v>22768</v>
      </c>
      <c r="D3547" s="177" t="s">
        <v>22769</v>
      </c>
      <c r="E3547" s="177" t="s">
        <v>7436</v>
      </c>
      <c r="F3547" s="177" t="s">
        <v>7437</v>
      </c>
      <c r="G3547" s="177" t="s">
        <v>6981</v>
      </c>
      <c r="H3547" s="177" t="s">
        <v>7437</v>
      </c>
      <c r="I3547" s="177" t="s">
        <v>6875</v>
      </c>
      <c r="J3547" s="177" t="s">
        <v>6875</v>
      </c>
      <c r="K3547" s="177" t="s">
        <v>22673</v>
      </c>
      <c r="L3547" s="177" t="s">
        <v>857</v>
      </c>
    </row>
    <row r="3548" spans="1:12" ht="258.75" x14ac:dyDescent="0.25">
      <c r="A3548" s="176" t="s">
        <v>22774</v>
      </c>
      <c r="B3548" s="176" t="s">
        <v>22771</v>
      </c>
      <c r="C3548" s="176" t="s">
        <v>22772</v>
      </c>
      <c r="D3548" s="176" t="s">
        <v>22773</v>
      </c>
      <c r="E3548" s="176" t="s">
        <v>7436</v>
      </c>
      <c r="F3548" s="176" t="s">
        <v>7437</v>
      </c>
      <c r="G3548" s="176" t="s">
        <v>6981</v>
      </c>
      <c r="H3548" s="176" t="s">
        <v>7437</v>
      </c>
      <c r="I3548" s="176" t="s">
        <v>6875</v>
      </c>
      <c r="J3548" s="176" t="s">
        <v>6875</v>
      </c>
      <c r="K3548" s="176" t="s">
        <v>22673</v>
      </c>
      <c r="L3548" s="176" t="s">
        <v>857</v>
      </c>
    </row>
    <row r="3549" spans="1:12" ht="225" x14ac:dyDescent="0.25">
      <c r="A3549" s="177" t="s">
        <v>22778</v>
      </c>
      <c r="B3549" s="177" t="s">
        <v>22775</v>
      </c>
      <c r="C3549" s="177" t="s">
        <v>22776</v>
      </c>
      <c r="D3549" s="177" t="s">
        <v>22777</v>
      </c>
      <c r="E3549" s="177" t="s">
        <v>7436</v>
      </c>
      <c r="F3549" s="177" t="s">
        <v>7437</v>
      </c>
      <c r="G3549" s="177" t="s">
        <v>6981</v>
      </c>
      <c r="H3549" s="177" t="s">
        <v>7437</v>
      </c>
      <c r="I3549" s="177" t="s">
        <v>6875</v>
      </c>
      <c r="J3549" s="177" t="s">
        <v>6875</v>
      </c>
      <c r="K3549" s="177" t="s">
        <v>22673</v>
      </c>
      <c r="L3549" s="177" t="s">
        <v>857</v>
      </c>
    </row>
    <row r="3550" spans="1:12" ht="146.25" x14ac:dyDescent="0.25">
      <c r="A3550" s="176" t="s">
        <v>22782</v>
      </c>
      <c r="B3550" s="176" t="s">
        <v>22779</v>
      </c>
      <c r="C3550" s="176" t="s">
        <v>22780</v>
      </c>
      <c r="D3550" s="176" t="s">
        <v>22781</v>
      </c>
      <c r="E3550" s="176" t="s">
        <v>7436</v>
      </c>
      <c r="F3550" s="176" t="s">
        <v>7437</v>
      </c>
      <c r="G3550" s="176" t="s">
        <v>6981</v>
      </c>
      <c r="H3550" s="176" t="s">
        <v>7437</v>
      </c>
      <c r="I3550" s="176" t="s">
        <v>6875</v>
      </c>
      <c r="J3550" s="176" t="s">
        <v>6875</v>
      </c>
      <c r="K3550" s="176" t="s">
        <v>22673</v>
      </c>
      <c r="L3550" s="176" t="s">
        <v>857</v>
      </c>
    </row>
    <row r="3551" spans="1:12" ht="168.75" x14ac:dyDescent="0.25">
      <c r="A3551" s="177" t="s">
        <v>22786</v>
      </c>
      <c r="B3551" s="177" t="s">
        <v>22783</v>
      </c>
      <c r="C3551" s="177" t="s">
        <v>22784</v>
      </c>
      <c r="D3551" s="177" t="s">
        <v>22785</v>
      </c>
      <c r="E3551" s="177" t="s">
        <v>7436</v>
      </c>
      <c r="F3551" s="177" t="s">
        <v>7437</v>
      </c>
      <c r="G3551" s="177" t="s">
        <v>6981</v>
      </c>
      <c r="H3551" s="177" t="s">
        <v>7437</v>
      </c>
      <c r="I3551" s="177" t="s">
        <v>6875</v>
      </c>
      <c r="J3551" s="177" t="s">
        <v>6875</v>
      </c>
      <c r="K3551" s="177" t="s">
        <v>22673</v>
      </c>
      <c r="L3551" s="177" t="s">
        <v>857</v>
      </c>
    </row>
    <row r="3552" spans="1:12" ht="168.75" x14ac:dyDescent="0.25">
      <c r="A3552" s="176" t="s">
        <v>22790</v>
      </c>
      <c r="B3552" s="176" t="s">
        <v>22787</v>
      </c>
      <c r="C3552" s="176" t="s">
        <v>22788</v>
      </c>
      <c r="D3552" s="176" t="s">
        <v>22789</v>
      </c>
      <c r="E3552" s="176" t="s">
        <v>7436</v>
      </c>
      <c r="F3552" s="176" t="s">
        <v>7437</v>
      </c>
      <c r="G3552" s="176" t="s">
        <v>6981</v>
      </c>
      <c r="H3552" s="176" t="s">
        <v>7437</v>
      </c>
      <c r="I3552" s="176" t="s">
        <v>6875</v>
      </c>
      <c r="J3552" s="176" t="s">
        <v>6875</v>
      </c>
      <c r="K3552" s="176" t="s">
        <v>22673</v>
      </c>
      <c r="L3552" s="176" t="s">
        <v>857</v>
      </c>
    </row>
    <row r="3553" spans="1:12" ht="202.5" x14ac:dyDescent="0.25">
      <c r="A3553" s="177" t="s">
        <v>22794</v>
      </c>
      <c r="B3553" s="177" t="s">
        <v>22791</v>
      </c>
      <c r="C3553" s="177" t="s">
        <v>22792</v>
      </c>
      <c r="D3553" s="177" t="s">
        <v>22793</v>
      </c>
      <c r="E3553" s="177" t="s">
        <v>7436</v>
      </c>
      <c r="F3553" s="177" t="s">
        <v>7437</v>
      </c>
      <c r="G3553" s="177" t="s">
        <v>6981</v>
      </c>
      <c r="H3553" s="177" t="s">
        <v>7437</v>
      </c>
      <c r="I3553" s="177" t="s">
        <v>6875</v>
      </c>
      <c r="J3553" s="177" t="s">
        <v>6875</v>
      </c>
      <c r="K3553" s="177" t="s">
        <v>22673</v>
      </c>
      <c r="L3553" s="177" t="s">
        <v>857</v>
      </c>
    </row>
    <row r="3554" spans="1:12" ht="191.25" x14ac:dyDescent="0.25">
      <c r="A3554" s="176" t="s">
        <v>22798</v>
      </c>
      <c r="B3554" s="176" t="s">
        <v>22795</v>
      </c>
      <c r="C3554" s="176" t="s">
        <v>22796</v>
      </c>
      <c r="D3554" s="176" t="s">
        <v>22797</v>
      </c>
      <c r="E3554" s="176" t="s">
        <v>7436</v>
      </c>
      <c r="F3554" s="176" t="s">
        <v>7437</v>
      </c>
      <c r="G3554" s="176" t="s">
        <v>6981</v>
      </c>
      <c r="H3554" s="176" t="s">
        <v>7437</v>
      </c>
      <c r="I3554" s="176" t="s">
        <v>6875</v>
      </c>
      <c r="J3554" s="176" t="s">
        <v>6875</v>
      </c>
      <c r="K3554" s="176" t="s">
        <v>22673</v>
      </c>
      <c r="L3554" s="176" t="s">
        <v>857</v>
      </c>
    </row>
    <row r="3555" spans="1:12" ht="292.5" x14ac:dyDescent="0.25">
      <c r="A3555" s="177" t="s">
        <v>22802</v>
      </c>
      <c r="B3555" s="177" t="s">
        <v>22799</v>
      </c>
      <c r="C3555" s="177" t="s">
        <v>22800</v>
      </c>
      <c r="D3555" s="177" t="s">
        <v>22801</v>
      </c>
      <c r="E3555" s="177" t="s">
        <v>7436</v>
      </c>
      <c r="F3555" s="177" t="s">
        <v>7437</v>
      </c>
      <c r="G3555" s="177" t="s">
        <v>6981</v>
      </c>
      <c r="H3555" s="177" t="s">
        <v>7437</v>
      </c>
      <c r="I3555" s="177" t="s">
        <v>6875</v>
      </c>
      <c r="J3555" s="177" t="s">
        <v>6875</v>
      </c>
      <c r="K3555" s="177" t="s">
        <v>22673</v>
      </c>
      <c r="L3555" s="177" t="s">
        <v>857</v>
      </c>
    </row>
    <row r="3556" spans="1:12" ht="281.25" x14ac:dyDescent="0.25">
      <c r="A3556" s="176" t="s">
        <v>22806</v>
      </c>
      <c r="B3556" s="176" t="s">
        <v>22803</v>
      </c>
      <c r="C3556" s="176" t="s">
        <v>22804</v>
      </c>
      <c r="D3556" s="176" t="s">
        <v>22805</v>
      </c>
      <c r="E3556" s="176" t="s">
        <v>7436</v>
      </c>
      <c r="F3556" s="176" t="s">
        <v>7437</v>
      </c>
      <c r="G3556" s="176" t="s">
        <v>6981</v>
      </c>
      <c r="H3556" s="176" t="s">
        <v>7437</v>
      </c>
      <c r="I3556" s="176" t="s">
        <v>6875</v>
      </c>
      <c r="J3556" s="176" t="s">
        <v>6875</v>
      </c>
      <c r="K3556" s="176" t="s">
        <v>22673</v>
      </c>
      <c r="L3556" s="176" t="s">
        <v>857</v>
      </c>
    </row>
    <row r="3557" spans="1:12" ht="270" x14ac:dyDescent="0.25">
      <c r="A3557" s="177" t="s">
        <v>22810</v>
      </c>
      <c r="B3557" s="177" t="s">
        <v>22807</v>
      </c>
      <c r="C3557" s="177" t="s">
        <v>22808</v>
      </c>
      <c r="D3557" s="177" t="s">
        <v>22809</v>
      </c>
      <c r="E3557" s="177" t="s">
        <v>7436</v>
      </c>
      <c r="F3557" s="177" t="s">
        <v>7437</v>
      </c>
      <c r="G3557" s="177" t="s">
        <v>6981</v>
      </c>
      <c r="H3557" s="177" t="s">
        <v>7437</v>
      </c>
      <c r="I3557" s="177" t="s">
        <v>6875</v>
      </c>
      <c r="J3557" s="177" t="s">
        <v>6875</v>
      </c>
      <c r="K3557" s="177" t="s">
        <v>22673</v>
      </c>
      <c r="L3557" s="177" t="s">
        <v>857</v>
      </c>
    </row>
    <row r="3558" spans="1:12" ht="191.25" x14ac:dyDescent="0.25">
      <c r="A3558" s="176" t="s">
        <v>22814</v>
      </c>
      <c r="B3558" s="176" t="s">
        <v>22811</v>
      </c>
      <c r="C3558" s="176" t="s">
        <v>22812</v>
      </c>
      <c r="D3558" s="176" t="s">
        <v>22813</v>
      </c>
      <c r="E3558" s="176" t="s">
        <v>7436</v>
      </c>
      <c r="F3558" s="176" t="s">
        <v>7437</v>
      </c>
      <c r="G3558" s="176" t="s">
        <v>6981</v>
      </c>
      <c r="H3558" s="176" t="s">
        <v>7437</v>
      </c>
      <c r="I3558" s="176" t="s">
        <v>6875</v>
      </c>
      <c r="J3558" s="176" t="s">
        <v>6875</v>
      </c>
      <c r="K3558" s="176" t="s">
        <v>22673</v>
      </c>
      <c r="L3558" s="176" t="s">
        <v>857</v>
      </c>
    </row>
    <row r="3559" spans="1:12" ht="168.75" x14ac:dyDescent="0.25">
      <c r="A3559" s="177" t="s">
        <v>22818</v>
      </c>
      <c r="B3559" s="177" t="s">
        <v>22815</v>
      </c>
      <c r="C3559" s="177" t="s">
        <v>22816</v>
      </c>
      <c r="D3559" s="177" t="s">
        <v>22817</v>
      </c>
      <c r="E3559" s="177" t="s">
        <v>7436</v>
      </c>
      <c r="F3559" s="177" t="s">
        <v>7437</v>
      </c>
      <c r="G3559" s="177" t="s">
        <v>6981</v>
      </c>
      <c r="H3559" s="177" t="s">
        <v>7437</v>
      </c>
      <c r="I3559" s="177" t="s">
        <v>6875</v>
      </c>
      <c r="J3559" s="177" t="s">
        <v>6875</v>
      </c>
      <c r="K3559" s="177" t="s">
        <v>22673</v>
      </c>
      <c r="L3559" s="177" t="s">
        <v>857</v>
      </c>
    </row>
    <row r="3560" spans="1:12" ht="157.5" x14ac:dyDescent="0.25">
      <c r="A3560" s="176" t="s">
        <v>22822</v>
      </c>
      <c r="B3560" s="176" t="s">
        <v>22819</v>
      </c>
      <c r="C3560" s="176" t="s">
        <v>22820</v>
      </c>
      <c r="D3560" s="176" t="s">
        <v>22821</v>
      </c>
      <c r="E3560" s="176" t="s">
        <v>7436</v>
      </c>
      <c r="F3560" s="176" t="s">
        <v>7437</v>
      </c>
      <c r="G3560" s="176" t="s">
        <v>6981</v>
      </c>
      <c r="H3560" s="176" t="s">
        <v>7437</v>
      </c>
      <c r="I3560" s="176" t="s">
        <v>6875</v>
      </c>
      <c r="J3560" s="176" t="s">
        <v>6875</v>
      </c>
      <c r="K3560" s="176" t="s">
        <v>22673</v>
      </c>
      <c r="L3560" s="176" t="s">
        <v>857</v>
      </c>
    </row>
    <row r="3561" spans="1:12" ht="168.75" x14ac:dyDescent="0.25">
      <c r="A3561" s="177" t="s">
        <v>5560</v>
      </c>
      <c r="B3561" s="177" t="s">
        <v>22823</v>
      </c>
      <c r="C3561" s="177" t="s">
        <v>22824</v>
      </c>
      <c r="D3561" s="177" t="s">
        <v>5562</v>
      </c>
      <c r="E3561" s="177" t="s">
        <v>7436</v>
      </c>
      <c r="F3561" s="177" t="s">
        <v>7437</v>
      </c>
      <c r="G3561" s="177" t="s">
        <v>6981</v>
      </c>
      <c r="H3561" s="177" t="s">
        <v>7437</v>
      </c>
      <c r="I3561" s="177" t="s">
        <v>6875</v>
      </c>
      <c r="J3561" s="177" t="s">
        <v>6875</v>
      </c>
      <c r="K3561" s="177" t="s">
        <v>22673</v>
      </c>
      <c r="L3561" s="177" t="s">
        <v>857</v>
      </c>
    </row>
    <row r="3562" spans="1:12" ht="157.5" x14ac:dyDescent="0.25">
      <c r="A3562" s="176" t="s">
        <v>22828</v>
      </c>
      <c r="B3562" s="176" t="s">
        <v>22825</v>
      </c>
      <c r="C3562" s="176" t="s">
        <v>22826</v>
      </c>
      <c r="D3562" s="176" t="s">
        <v>22827</v>
      </c>
      <c r="E3562" s="176" t="s">
        <v>7436</v>
      </c>
      <c r="F3562" s="176" t="s">
        <v>7437</v>
      </c>
      <c r="G3562" s="176" t="s">
        <v>6981</v>
      </c>
      <c r="H3562" s="176" t="s">
        <v>7437</v>
      </c>
      <c r="I3562" s="176" t="s">
        <v>6875</v>
      </c>
      <c r="J3562" s="176" t="s">
        <v>6875</v>
      </c>
      <c r="K3562" s="176" t="s">
        <v>22673</v>
      </c>
      <c r="L3562" s="176" t="s">
        <v>6884</v>
      </c>
    </row>
    <row r="3563" spans="1:12" ht="123.75" x14ac:dyDescent="0.25">
      <c r="A3563" s="177" t="s">
        <v>22832</v>
      </c>
      <c r="B3563" s="177" t="s">
        <v>22829</v>
      </c>
      <c r="C3563" s="177" t="s">
        <v>22830</v>
      </c>
      <c r="D3563" s="177" t="s">
        <v>22831</v>
      </c>
      <c r="E3563" s="177" t="s">
        <v>22833</v>
      </c>
      <c r="F3563" s="177" t="s">
        <v>7437</v>
      </c>
      <c r="G3563" s="177" t="s">
        <v>6981</v>
      </c>
      <c r="H3563" s="177" t="s">
        <v>7437</v>
      </c>
      <c r="I3563" s="177" t="s">
        <v>6875</v>
      </c>
      <c r="J3563" s="177" t="s">
        <v>6875</v>
      </c>
      <c r="K3563" s="177" t="s">
        <v>6875</v>
      </c>
      <c r="L3563" s="177" t="s">
        <v>857</v>
      </c>
    </row>
    <row r="3564" spans="1:12" ht="258.75" x14ac:dyDescent="0.25">
      <c r="A3564" s="176" t="s">
        <v>22837</v>
      </c>
      <c r="B3564" s="176" t="s">
        <v>22834</v>
      </c>
      <c r="C3564" s="176" t="s">
        <v>22835</v>
      </c>
      <c r="D3564" s="176" t="s">
        <v>22836</v>
      </c>
      <c r="E3564" s="176" t="s">
        <v>22833</v>
      </c>
      <c r="F3564" s="176" t="s">
        <v>7437</v>
      </c>
      <c r="G3564" s="176" t="s">
        <v>6981</v>
      </c>
      <c r="H3564" s="176" t="s">
        <v>7437</v>
      </c>
      <c r="I3564" s="176" t="s">
        <v>6875</v>
      </c>
      <c r="J3564" s="176" t="s">
        <v>6875</v>
      </c>
      <c r="K3564" s="176" t="s">
        <v>6875</v>
      </c>
      <c r="L3564" s="176" t="s">
        <v>857</v>
      </c>
    </row>
    <row r="3565" spans="1:12" ht="236.25" x14ac:dyDescent="0.25">
      <c r="A3565" s="177" t="s">
        <v>22841</v>
      </c>
      <c r="B3565" s="177" t="s">
        <v>22838</v>
      </c>
      <c r="C3565" s="177" t="s">
        <v>22839</v>
      </c>
      <c r="D3565" s="177" t="s">
        <v>22840</v>
      </c>
      <c r="E3565" s="177" t="s">
        <v>22833</v>
      </c>
      <c r="F3565" s="177" t="s">
        <v>7437</v>
      </c>
      <c r="G3565" s="177" t="s">
        <v>6981</v>
      </c>
      <c r="H3565" s="177" t="s">
        <v>7437</v>
      </c>
      <c r="I3565" s="177" t="s">
        <v>6875</v>
      </c>
      <c r="J3565" s="177" t="s">
        <v>6875</v>
      </c>
      <c r="K3565" s="177" t="s">
        <v>6875</v>
      </c>
      <c r="L3565" s="177" t="s">
        <v>857</v>
      </c>
    </row>
    <row r="3566" spans="1:12" ht="191.25" x14ac:dyDescent="0.25">
      <c r="A3566" s="176" t="s">
        <v>22845</v>
      </c>
      <c r="B3566" s="176" t="s">
        <v>22842</v>
      </c>
      <c r="C3566" s="176" t="s">
        <v>22843</v>
      </c>
      <c r="D3566" s="176" t="s">
        <v>22844</v>
      </c>
      <c r="E3566" s="176" t="s">
        <v>8697</v>
      </c>
      <c r="F3566" s="176" t="s">
        <v>8698</v>
      </c>
      <c r="G3566" s="176" t="s">
        <v>6981</v>
      </c>
      <c r="H3566" s="176" t="s">
        <v>8698</v>
      </c>
      <c r="I3566" s="176" t="s">
        <v>6875</v>
      </c>
      <c r="J3566" s="176" t="s">
        <v>6875</v>
      </c>
      <c r="K3566" s="176" t="s">
        <v>22846</v>
      </c>
      <c r="L3566" s="176" t="s">
        <v>6884</v>
      </c>
    </row>
    <row r="3567" spans="1:12" ht="191.25" x14ac:dyDescent="0.25">
      <c r="A3567" s="177" t="s">
        <v>5434</v>
      </c>
      <c r="B3567" s="177" t="s">
        <v>22847</v>
      </c>
      <c r="C3567" s="177" t="s">
        <v>22848</v>
      </c>
      <c r="D3567" s="177" t="s">
        <v>5436</v>
      </c>
      <c r="E3567" s="177" t="s">
        <v>8697</v>
      </c>
      <c r="F3567" s="177" t="s">
        <v>8698</v>
      </c>
      <c r="G3567" s="177" t="s">
        <v>6981</v>
      </c>
      <c r="H3567" s="177" t="s">
        <v>8698</v>
      </c>
      <c r="I3567" s="177" t="s">
        <v>6875</v>
      </c>
      <c r="J3567" s="177" t="s">
        <v>6875</v>
      </c>
      <c r="K3567" s="177" t="s">
        <v>22846</v>
      </c>
      <c r="L3567" s="177" t="s">
        <v>6884</v>
      </c>
    </row>
    <row r="3568" spans="1:12" ht="157.5" x14ac:dyDescent="0.25">
      <c r="A3568" s="176" t="s">
        <v>22852</v>
      </c>
      <c r="B3568" s="176" t="s">
        <v>22849</v>
      </c>
      <c r="C3568" s="176" t="s">
        <v>22850</v>
      </c>
      <c r="D3568" s="176" t="s">
        <v>22851</v>
      </c>
      <c r="E3568" s="176" t="s">
        <v>8697</v>
      </c>
      <c r="F3568" s="176" t="s">
        <v>8698</v>
      </c>
      <c r="G3568" s="176" t="s">
        <v>6981</v>
      </c>
      <c r="H3568" s="176" t="s">
        <v>8698</v>
      </c>
      <c r="I3568" s="176" t="s">
        <v>6875</v>
      </c>
      <c r="J3568" s="176" t="s">
        <v>6875</v>
      </c>
      <c r="K3568" s="176" t="s">
        <v>22846</v>
      </c>
      <c r="L3568" s="176" t="s">
        <v>6884</v>
      </c>
    </row>
    <row r="3569" spans="1:12" ht="213.75" x14ac:dyDescent="0.25">
      <c r="A3569" s="177" t="s">
        <v>22856</v>
      </c>
      <c r="B3569" s="177" t="s">
        <v>22853</v>
      </c>
      <c r="C3569" s="177" t="s">
        <v>22854</v>
      </c>
      <c r="D3569" s="177" t="s">
        <v>22855</v>
      </c>
      <c r="E3569" s="177" t="s">
        <v>8697</v>
      </c>
      <c r="F3569" s="177" t="s">
        <v>8698</v>
      </c>
      <c r="G3569" s="177" t="s">
        <v>6981</v>
      </c>
      <c r="H3569" s="177" t="s">
        <v>8698</v>
      </c>
      <c r="I3569" s="177" t="s">
        <v>6875</v>
      </c>
      <c r="J3569" s="177" t="s">
        <v>6875</v>
      </c>
      <c r="K3569" s="177" t="s">
        <v>22846</v>
      </c>
      <c r="L3569" s="177" t="s">
        <v>6884</v>
      </c>
    </row>
    <row r="3570" spans="1:12" ht="168.75" x14ac:dyDescent="0.25">
      <c r="A3570" s="176" t="s">
        <v>22860</v>
      </c>
      <c r="B3570" s="176" t="s">
        <v>22857</v>
      </c>
      <c r="C3570" s="176" t="s">
        <v>22858</v>
      </c>
      <c r="D3570" s="176" t="s">
        <v>22859</v>
      </c>
      <c r="E3570" s="176" t="s">
        <v>8697</v>
      </c>
      <c r="F3570" s="176" t="s">
        <v>8698</v>
      </c>
      <c r="G3570" s="176" t="s">
        <v>6981</v>
      </c>
      <c r="H3570" s="176" t="s">
        <v>8698</v>
      </c>
      <c r="I3570" s="176" t="s">
        <v>6875</v>
      </c>
      <c r="J3570" s="176" t="s">
        <v>6875</v>
      </c>
      <c r="K3570" s="176" t="s">
        <v>22846</v>
      </c>
      <c r="L3570" s="176" t="s">
        <v>6884</v>
      </c>
    </row>
    <row r="3571" spans="1:12" ht="191.25" x14ac:dyDescent="0.25">
      <c r="A3571" s="177" t="s">
        <v>22864</v>
      </c>
      <c r="B3571" s="177" t="s">
        <v>22861</v>
      </c>
      <c r="C3571" s="177" t="s">
        <v>22862</v>
      </c>
      <c r="D3571" s="177" t="s">
        <v>22863</v>
      </c>
      <c r="E3571" s="177" t="s">
        <v>8697</v>
      </c>
      <c r="F3571" s="177" t="s">
        <v>8698</v>
      </c>
      <c r="G3571" s="177" t="s">
        <v>6981</v>
      </c>
      <c r="H3571" s="177" t="s">
        <v>8698</v>
      </c>
      <c r="I3571" s="177" t="s">
        <v>6875</v>
      </c>
      <c r="J3571" s="177" t="s">
        <v>6875</v>
      </c>
      <c r="K3571" s="177" t="s">
        <v>22846</v>
      </c>
      <c r="L3571" s="177" t="s">
        <v>6884</v>
      </c>
    </row>
    <row r="3572" spans="1:12" ht="157.5" x14ac:dyDescent="0.25">
      <c r="A3572" s="176" t="s">
        <v>22868</v>
      </c>
      <c r="B3572" s="176" t="s">
        <v>22865</v>
      </c>
      <c r="C3572" s="176" t="s">
        <v>22866</v>
      </c>
      <c r="D3572" s="176" t="s">
        <v>22867</v>
      </c>
      <c r="E3572" s="176" t="s">
        <v>8697</v>
      </c>
      <c r="F3572" s="176" t="s">
        <v>8698</v>
      </c>
      <c r="G3572" s="176" t="s">
        <v>6981</v>
      </c>
      <c r="H3572" s="176" t="s">
        <v>8698</v>
      </c>
      <c r="I3572" s="176" t="s">
        <v>6875</v>
      </c>
      <c r="J3572" s="176" t="s">
        <v>6875</v>
      </c>
      <c r="K3572" s="176" t="s">
        <v>22846</v>
      </c>
      <c r="L3572" s="176" t="s">
        <v>6884</v>
      </c>
    </row>
    <row r="3573" spans="1:12" ht="191.25" x14ac:dyDescent="0.25">
      <c r="A3573" s="177" t="s">
        <v>22872</v>
      </c>
      <c r="B3573" s="177" t="s">
        <v>22869</v>
      </c>
      <c r="C3573" s="177" t="s">
        <v>22870</v>
      </c>
      <c r="D3573" s="177" t="s">
        <v>22871</v>
      </c>
      <c r="E3573" s="177" t="s">
        <v>8697</v>
      </c>
      <c r="F3573" s="177" t="s">
        <v>8698</v>
      </c>
      <c r="G3573" s="177" t="s">
        <v>6981</v>
      </c>
      <c r="H3573" s="177" t="s">
        <v>8698</v>
      </c>
      <c r="I3573" s="177" t="s">
        <v>6875</v>
      </c>
      <c r="J3573" s="177" t="s">
        <v>6875</v>
      </c>
      <c r="K3573" s="177" t="s">
        <v>22846</v>
      </c>
      <c r="L3573" s="177" t="s">
        <v>6884</v>
      </c>
    </row>
    <row r="3574" spans="1:12" ht="213.75" x14ac:dyDescent="0.25">
      <c r="A3574" s="176" t="s">
        <v>22876</v>
      </c>
      <c r="B3574" s="176" t="s">
        <v>22873</v>
      </c>
      <c r="C3574" s="176" t="s">
        <v>22874</v>
      </c>
      <c r="D3574" s="176" t="s">
        <v>22875</v>
      </c>
      <c r="E3574" s="176" t="s">
        <v>8697</v>
      </c>
      <c r="F3574" s="176" t="s">
        <v>8698</v>
      </c>
      <c r="G3574" s="176" t="s">
        <v>6981</v>
      </c>
      <c r="H3574" s="176" t="s">
        <v>8698</v>
      </c>
      <c r="I3574" s="176" t="s">
        <v>6875</v>
      </c>
      <c r="J3574" s="176" t="s">
        <v>6875</v>
      </c>
      <c r="K3574" s="176" t="s">
        <v>22846</v>
      </c>
      <c r="L3574" s="176" t="s">
        <v>6884</v>
      </c>
    </row>
    <row r="3575" spans="1:12" ht="191.25" x14ac:dyDescent="0.25">
      <c r="A3575" s="177" t="s">
        <v>22880</v>
      </c>
      <c r="B3575" s="177" t="s">
        <v>22877</v>
      </c>
      <c r="C3575" s="177" t="s">
        <v>22878</v>
      </c>
      <c r="D3575" s="177" t="s">
        <v>22879</v>
      </c>
      <c r="E3575" s="177" t="s">
        <v>8697</v>
      </c>
      <c r="F3575" s="177" t="s">
        <v>8698</v>
      </c>
      <c r="G3575" s="177" t="s">
        <v>6981</v>
      </c>
      <c r="H3575" s="177" t="s">
        <v>8698</v>
      </c>
      <c r="I3575" s="177" t="s">
        <v>6875</v>
      </c>
      <c r="J3575" s="177" t="s">
        <v>6875</v>
      </c>
      <c r="K3575" s="177" t="s">
        <v>22846</v>
      </c>
      <c r="L3575" s="177" t="s">
        <v>6884</v>
      </c>
    </row>
    <row r="3576" spans="1:12" ht="247.5" x14ac:dyDescent="0.25">
      <c r="A3576" s="176" t="s">
        <v>22884</v>
      </c>
      <c r="B3576" s="176" t="s">
        <v>22881</v>
      </c>
      <c r="C3576" s="176" t="s">
        <v>22882</v>
      </c>
      <c r="D3576" s="176" t="s">
        <v>22883</v>
      </c>
      <c r="E3576" s="176" t="s">
        <v>8697</v>
      </c>
      <c r="F3576" s="176" t="s">
        <v>8698</v>
      </c>
      <c r="G3576" s="176" t="s">
        <v>6981</v>
      </c>
      <c r="H3576" s="176" t="s">
        <v>8698</v>
      </c>
      <c r="I3576" s="176" t="s">
        <v>6875</v>
      </c>
      <c r="J3576" s="176" t="s">
        <v>6875</v>
      </c>
      <c r="K3576" s="176" t="s">
        <v>22846</v>
      </c>
      <c r="L3576" s="176" t="s">
        <v>6884</v>
      </c>
    </row>
    <row r="3577" spans="1:12" ht="202.5" x14ac:dyDescent="0.25">
      <c r="A3577" s="177" t="s">
        <v>22888</v>
      </c>
      <c r="B3577" s="177" t="s">
        <v>22885</v>
      </c>
      <c r="C3577" s="177" t="s">
        <v>22886</v>
      </c>
      <c r="D3577" s="177" t="s">
        <v>22887</v>
      </c>
      <c r="E3577" s="177" t="s">
        <v>8697</v>
      </c>
      <c r="F3577" s="177" t="s">
        <v>8698</v>
      </c>
      <c r="G3577" s="177" t="s">
        <v>6981</v>
      </c>
      <c r="H3577" s="177" t="s">
        <v>8698</v>
      </c>
      <c r="I3577" s="177" t="s">
        <v>6875</v>
      </c>
      <c r="J3577" s="177" t="s">
        <v>6875</v>
      </c>
      <c r="K3577" s="177" t="s">
        <v>22846</v>
      </c>
      <c r="L3577" s="177" t="s">
        <v>6884</v>
      </c>
    </row>
    <row r="3578" spans="1:12" ht="191.25" x14ac:dyDescent="0.25">
      <c r="A3578" s="176" t="s">
        <v>22892</v>
      </c>
      <c r="B3578" s="176" t="s">
        <v>22889</v>
      </c>
      <c r="C3578" s="176" t="s">
        <v>22890</v>
      </c>
      <c r="D3578" s="176" t="s">
        <v>22891</v>
      </c>
      <c r="E3578" s="176" t="s">
        <v>8697</v>
      </c>
      <c r="F3578" s="176" t="s">
        <v>8698</v>
      </c>
      <c r="G3578" s="176" t="s">
        <v>6981</v>
      </c>
      <c r="H3578" s="176" t="s">
        <v>8698</v>
      </c>
      <c r="I3578" s="176" t="s">
        <v>6875</v>
      </c>
      <c r="J3578" s="176" t="s">
        <v>6875</v>
      </c>
      <c r="K3578" s="176" t="s">
        <v>22846</v>
      </c>
      <c r="L3578" s="176" t="s">
        <v>6884</v>
      </c>
    </row>
    <row r="3579" spans="1:12" ht="236.25" x14ac:dyDescent="0.25">
      <c r="A3579" s="177" t="s">
        <v>22896</v>
      </c>
      <c r="B3579" s="177" t="s">
        <v>22893</v>
      </c>
      <c r="C3579" s="177" t="s">
        <v>22894</v>
      </c>
      <c r="D3579" s="177" t="s">
        <v>22895</v>
      </c>
      <c r="E3579" s="177" t="s">
        <v>8697</v>
      </c>
      <c r="F3579" s="177" t="s">
        <v>8698</v>
      </c>
      <c r="G3579" s="177" t="s">
        <v>6981</v>
      </c>
      <c r="H3579" s="177" t="s">
        <v>8698</v>
      </c>
      <c r="I3579" s="177" t="s">
        <v>6875</v>
      </c>
      <c r="J3579" s="177" t="s">
        <v>6875</v>
      </c>
      <c r="K3579" s="177" t="s">
        <v>22846</v>
      </c>
      <c r="L3579" s="177" t="s">
        <v>6884</v>
      </c>
    </row>
    <row r="3580" spans="1:12" ht="180" x14ac:dyDescent="0.25">
      <c r="A3580" s="176" t="s">
        <v>5563</v>
      </c>
      <c r="B3580" s="176" t="s">
        <v>22897</v>
      </c>
      <c r="C3580" s="176" t="s">
        <v>22898</v>
      </c>
      <c r="D3580" s="176" t="s">
        <v>5565</v>
      </c>
      <c r="E3580" s="176" t="s">
        <v>7436</v>
      </c>
      <c r="F3580" s="176" t="s">
        <v>7437</v>
      </c>
      <c r="G3580" s="176" t="s">
        <v>6981</v>
      </c>
      <c r="H3580" s="176" t="s">
        <v>7437</v>
      </c>
      <c r="I3580" s="176" t="s">
        <v>6875</v>
      </c>
      <c r="J3580" s="176" t="s">
        <v>6875</v>
      </c>
      <c r="K3580" s="176" t="s">
        <v>22673</v>
      </c>
      <c r="L3580" s="176" t="s">
        <v>6884</v>
      </c>
    </row>
    <row r="3581" spans="1:12" ht="168.75" x14ac:dyDescent="0.25">
      <c r="A3581" s="177" t="s">
        <v>4829</v>
      </c>
      <c r="B3581" s="177" t="s">
        <v>22899</v>
      </c>
      <c r="C3581" s="177" t="s">
        <v>22900</v>
      </c>
      <c r="D3581" s="177" t="s">
        <v>4831</v>
      </c>
      <c r="E3581" s="177" t="s">
        <v>7436</v>
      </c>
      <c r="F3581" s="177" t="s">
        <v>7437</v>
      </c>
      <c r="G3581" s="177" t="s">
        <v>6981</v>
      </c>
      <c r="H3581" s="177" t="s">
        <v>7437</v>
      </c>
      <c r="I3581" s="177" t="s">
        <v>6875</v>
      </c>
      <c r="J3581" s="177" t="s">
        <v>6875</v>
      </c>
      <c r="K3581" s="177" t="s">
        <v>22673</v>
      </c>
      <c r="L3581" s="177" t="s">
        <v>6884</v>
      </c>
    </row>
    <row r="3582" spans="1:12" ht="247.5" x14ac:dyDescent="0.25">
      <c r="A3582" s="176" t="s">
        <v>5141</v>
      </c>
      <c r="B3582" s="176" t="s">
        <v>22901</v>
      </c>
      <c r="C3582" s="176" t="s">
        <v>22902</v>
      </c>
      <c r="D3582" s="176" t="s">
        <v>5143</v>
      </c>
      <c r="E3582" s="176" t="s">
        <v>7436</v>
      </c>
      <c r="F3582" s="176" t="s">
        <v>7437</v>
      </c>
      <c r="G3582" s="176" t="s">
        <v>6981</v>
      </c>
      <c r="H3582" s="176" t="s">
        <v>7437</v>
      </c>
      <c r="I3582" s="176" t="s">
        <v>6875</v>
      </c>
      <c r="J3582" s="176" t="s">
        <v>6875</v>
      </c>
      <c r="K3582" s="176" t="s">
        <v>22673</v>
      </c>
      <c r="L3582" s="176" t="s">
        <v>6884</v>
      </c>
    </row>
    <row r="3583" spans="1:12" ht="112.5" x14ac:dyDescent="0.25">
      <c r="A3583" s="177" t="s">
        <v>5386</v>
      </c>
      <c r="B3583" s="177" t="s">
        <v>22903</v>
      </c>
      <c r="C3583" s="177" t="s">
        <v>22904</v>
      </c>
      <c r="D3583" s="177" t="s">
        <v>5388</v>
      </c>
      <c r="E3583" s="177" t="s">
        <v>7436</v>
      </c>
      <c r="F3583" s="177" t="s">
        <v>7437</v>
      </c>
      <c r="G3583" s="177" t="s">
        <v>6981</v>
      </c>
      <c r="H3583" s="177" t="s">
        <v>7437</v>
      </c>
      <c r="I3583" s="177" t="s">
        <v>6875</v>
      </c>
      <c r="J3583" s="177" t="s">
        <v>6875</v>
      </c>
      <c r="K3583" s="177" t="s">
        <v>6875</v>
      </c>
      <c r="L3583" s="177" t="s">
        <v>857</v>
      </c>
    </row>
    <row r="3584" spans="1:12" ht="191.25" x14ac:dyDescent="0.25">
      <c r="A3584" s="176" t="s">
        <v>22908</v>
      </c>
      <c r="B3584" s="176" t="s">
        <v>22905</v>
      </c>
      <c r="C3584" s="176" t="s">
        <v>22906</v>
      </c>
      <c r="D3584" s="176" t="s">
        <v>22907</v>
      </c>
      <c r="E3584" s="176" t="s">
        <v>7436</v>
      </c>
      <c r="F3584" s="176" t="s">
        <v>7437</v>
      </c>
      <c r="G3584" s="176" t="s">
        <v>6981</v>
      </c>
      <c r="H3584" s="176" t="s">
        <v>7437</v>
      </c>
      <c r="I3584" s="176" t="s">
        <v>6875</v>
      </c>
      <c r="J3584" s="176" t="s">
        <v>6875</v>
      </c>
      <c r="K3584" s="176" t="s">
        <v>22673</v>
      </c>
      <c r="L3584" s="176" t="s">
        <v>6884</v>
      </c>
    </row>
    <row r="3585" spans="1:12" ht="146.25" x14ac:dyDescent="0.25">
      <c r="A3585" s="177" t="s">
        <v>6094</v>
      </c>
      <c r="B3585" s="177" t="s">
        <v>22909</v>
      </c>
      <c r="C3585" s="177" t="s">
        <v>22910</v>
      </c>
      <c r="D3585" s="177" t="s">
        <v>6353</v>
      </c>
      <c r="E3585" s="177" t="s">
        <v>8697</v>
      </c>
      <c r="F3585" s="177" t="s">
        <v>8698</v>
      </c>
      <c r="G3585" s="177" t="s">
        <v>6981</v>
      </c>
      <c r="H3585" s="177" t="s">
        <v>8698</v>
      </c>
      <c r="I3585" s="177" t="s">
        <v>6875</v>
      </c>
      <c r="J3585" s="177" t="s">
        <v>6875</v>
      </c>
      <c r="K3585" s="177" t="s">
        <v>22846</v>
      </c>
      <c r="L3585" s="177" t="s">
        <v>6884</v>
      </c>
    </row>
    <row r="3586" spans="1:12" ht="180" x14ac:dyDescent="0.25">
      <c r="A3586" s="176" t="s">
        <v>6095</v>
      </c>
      <c r="B3586" s="176" t="s">
        <v>22911</v>
      </c>
      <c r="C3586" s="176" t="s">
        <v>22912</v>
      </c>
      <c r="D3586" s="176" t="s">
        <v>6354</v>
      </c>
      <c r="E3586" s="176" t="s">
        <v>8697</v>
      </c>
      <c r="F3586" s="176" t="s">
        <v>8698</v>
      </c>
      <c r="G3586" s="176" t="s">
        <v>6981</v>
      </c>
      <c r="H3586" s="176" t="s">
        <v>8698</v>
      </c>
      <c r="I3586" s="176" t="s">
        <v>6875</v>
      </c>
      <c r="J3586" s="176" t="s">
        <v>6875</v>
      </c>
      <c r="K3586" s="176" t="s">
        <v>22846</v>
      </c>
      <c r="L3586" s="176" t="s">
        <v>6884</v>
      </c>
    </row>
    <row r="3587" spans="1:12" ht="180" x14ac:dyDescent="0.25">
      <c r="A3587" s="177" t="s">
        <v>22916</v>
      </c>
      <c r="B3587" s="177" t="s">
        <v>22913</v>
      </c>
      <c r="C3587" s="177" t="s">
        <v>22914</v>
      </c>
      <c r="D3587" s="177" t="s">
        <v>22915</v>
      </c>
      <c r="E3587" s="177" t="s">
        <v>8697</v>
      </c>
      <c r="F3587" s="177" t="s">
        <v>8698</v>
      </c>
      <c r="G3587" s="177" t="s">
        <v>6981</v>
      </c>
      <c r="H3587" s="177" t="s">
        <v>8698</v>
      </c>
      <c r="I3587" s="177" t="s">
        <v>6875</v>
      </c>
      <c r="J3587" s="177" t="s">
        <v>6875</v>
      </c>
      <c r="K3587" s="177" t="s">
        <v>22846</v>
      </c>
      <c r="L3587" s="177" t="s">
        <v>6884</v>
      </c>
    </row>
    <row r="3588" spans="1:12" ht="213.75" x14ac:dyDescent="0.25">
      <c r="A3588" s="176" t="s">
        <v>6098</v>
      </c>
      <c r="B3588" s="176" t="s">
        <v>22917</v>
      </c>
      <c r="C3588" s="176" t="s">
        <v>22918</v>
      </c>
      <c r="D3588" s="176" t="s">
        <v>6357</v>
      </c>
      <c r="E3588" s="176" t="s">
        <v>8697</v>
      </c>
      <c r="F3588" s="176" t="s">
        <v>8698</v>
      </c>
      <c r="G3588" s="176" t="s">
        <v>6981</v>
      </c>
      <c r="H3588" s="176" t="s">
        <v>8698</v>
      </c>
      <c r="I3588" s="176" t="s">
        <v>6875</v>
      </c>
      <c r="J3588" s="176" t="s">
        <v>6875</v>
      </c>
      <c r="K3588" s="176" t="s">
        <v>22846</v>
      </c>
      <c r="L3588" s="176" t="s">
        <v>6884</v>
      </c>
    </row>
    <row r="3589" spans="1:12" ht="225" x14ac:dyDescent="0.25">
      <c r="A3589" s="177" t="s">
        <v>22922</v>
      </c>
      <c r="B3589" s="177" t="s">
        <v>22919</v>
      </c>
      <c r="C3589" s="177" t="s">
        <v>22920</v>
      </c>
      <c r="D3589" s="177" t="s">
        <v>22921</v>
      </c>
      <c r="E3589" s="177" t="s">
        <v>8697</v>
      </c>
      <c r="F3589" s="177" t="s">
        <v>8698</v>
      </c>
      <c r="G3589" s="177" t="s">
        <v>6981</v>
      </c>
      <c r="H3589" s="177" t="s">
        <v>8698</v>
      </c>
      <c r="I3589" s="177" t="s">
        <v>6875</v>
      </c>
      <c r="J3589" s="177" t="s">
        <v>6875</v>
      </c>
      <c r="K3589" s="177" t="s">
        <v>22846</v>
      </c>
      <c r="L3589" s="177" t="s">
        <v>6884</v>
      </c>
    </row>
    <row r="3590" spans="1:12" ht="225" x14ac:dyDescent="0.25">
      <c r="A3590" s="176" t="s">
        <v>6099</v>
      </c>
      <c r="B3590" s="176" t="s">
        <v>22923</v>
      </c>
      <c r="C3590" s="176" t="s">
        <v>22924</v>
      </c>
      <c r="D3590" s="176" t="s">
        <v>6358</v>
      </c>
      <c r="E3590" s="176" t="s">
        <v>8697</v>
      </c>
      <c r="F3590" s="176" t="s">
        <v>8698</v>
      </c>
      <c r="G3590" s="176" t="s">
        <v>6981</v>
      </c>
      <c r="H3590" s="176" t="s">
        <v>8698</v>
      </c>
      <c r="I3590" s="176" t="s">
        <v>6875</v>
      </c>
      <c r="J3590" s="176" t="s">
        <v>6875</v>
      </c>
      <c r="K3590" s="176" t="s">
        <v>22846</v>
      </c>
      <c r="L3590" s="176" t="s">
        <v>6884</v>
      </c>
    </row>
    <row r="3591" spans="1:12" ht="157.5" x14ac:dyDescent="0.25">
      <c r="A3591" s="177" t="s">
        <v>22928</v>
      </c>
      <c r="B3591" s="177" t="s">
        <v>22925</v>
      </c>
      <c r="C3591" s="177" t="s">
        <v>22926</v>
      </c>
      <c r="D3591" s="177" t="s">
        <v>22927</v>
      </c>
      <c r="E3591" s="177" t="s">
        <v>8697</v>
      </c>
      <c r="F3591" s="177" t="s">
        <v>8698</v>
      </c>
      <c r="G3591" s="177" t="s">
        <v>6981</v>
      </c>
      <c r="H3591" s="177" t="s">
        <v>8698</v>
      </c>
      <c r="I3591" s="177" t="s">
        <v>6875</v>
      </c>
      <c r="J3591" s="177" t="s">
        <v>6875</v>
      </c>
      <c r="K3591" s="177" t="s">
        <v>22846</v>
      </c>
      <c r="L3591" s="177" t="s">
        <v>6884</v>
      </c>
    </row>
    <row r="3592" spans="1:12" ht="146.25" x14ac:dyDescent="0.25">
      <c r="A3592" s="176" t="s">
        <v>3340</v>
      </c>
      <c r="B3592" s="176" t="s">
        <v>22929</v>
      </c>
      <c r="C3592" s="176" t="s">
        <v>22930</v>
      </c>
      <c r="D3592" s="176" t="s">
        <v>3342</v>
      </c>
      <c r="E3592" s="176" t="s">
        <v>8697</v>
      </c>
      <c r="F3592" s="176" t="s">
        <v>8698</v>
      </c>
      <c r="G3592" s="176" t="s">
        <v>6981</v>
      </c>
      <c r="H3592" s="176" t="s">
        <v>8698</v>
      </c>
      <c r="I3592" s="176" t="s">
        <v>6875</v>
      </c>
      <c r="J3592" s="176" t="s">
        <v>6875</v>
      </c>
      <c r="K3592" s="176" t="s">
        <v>22846</v>
      </c>
      <c r="L3592" s="176" t="s">
        <v>6884</v>
      </c>
    </row>
    <row r="3593" spans="1:12" ht="191.25" x14ac:dyDescent="0.25">
      <c r="A3593" s="177" t="s">
        <v>22934</v>
      </c>
      <c r="B3593" s="177" t="s">
        <v>22931</v>
      </c>
      <c r="C3593" s="177" t="s">
        <v>22932</v>
      </c>
      <c r="D3593" s="177" t="s">
        <v>22933</v>
      </c>
      <c r="E3593" s="177" t="s">
        <v>8697</v>
      </c>
      <c r="F3593" s="177" t="s">
        <v>8698</v>
      </c>
      <c r="G3593" s="177" t="s">
        <v>6981</v>
      </c>
      <c r="H3593" s="177" t="s">
        <v>8698</v>
      </c>
      <c r="I3593" s="177" t="s">
        <v>6875</v>
      </c>
      <c r="J3593" s="177" t="s">
        <v>6875</v>
      </c>
      <c r="K3593" s="177" t="s">
        <v>22846</v>
      </c>
      <c r="L3593" s="177" t="s">
        <v>6884</v>
      </c>
    </row>
    <row r="3594" spans="1:12" ht="135" x14ac:dyDescent="0.25">
      <c r="A3594" s="176" t="s">
        <v>22938</v>
      </c>
      <c r="B3594" s="176" t="s">
        <v>22935</v>
      </c>
      <c r="C3594" s="176" t="s">
        <v>22936</v>
      </c>
      <c r="D3594" s="176" t="s">
        <v>22937</v>
      </c>
      <c r="E3594" s="176" t="s">
        <v>8697</v>
      </c>
      <c r="F3594" s="176" t="s">
        <v>8698</v>
      </c>
      <c r="G3594" s="176" t="s">
        <v>6981</v>
      </c>
      <c r="H3594" s="176" t="s">
        <v>8698</v>
      </c>
      <c r="I3594" s="176" t="s">
        <v>6875</v>
      </c>
      <c r="J3594" s="176" t="s">
        <v>6875</v>
      </c>
      <c r="K3594" s="176" t="s">
        <v>22846</v>
      </c>
      <c r="L3594" s="176" t="s">
        <v>6884</v>
      </c>
    </row>
    <row r="3595" spans="1:12" ht="123.75" x14ac:dyDescent="0.25">
      <c r="A3595" s="177" t="s">
        <v>22942</v>
      </c>
      <c r="B3595" s="177" t="s">
        <v>22939</v>
      </c>
      <c r="C3595" s="177" t="s">
        <v>22940</v>
      </c>
      <c r="D3595" s="177" t="s">
        <v>22941</v>
      </c>
      <c r="E3595" s="177" t="s">
        <v>8697</v>
      </c>
      <c r="F3595" s="177" t="s">
        <v>8698</v>
      </c>
      <c r="G3595" s="177" t="s">
        <v>6981</v>
      </c>
      <c r="H3595" s="177" t="s">
        <v>8698</v>
      </c>
      <c r="I3595" s="177" t="s">
        <v>6875</v>
      </c>
      <c r="J3595" s="177" t="s">
        <v>6875</v>
      </c>
      <c r="K3595" s="177" t="s">
        <v>22846</v>
      </c>
      <c r="L3595" s="177" t="s">
        <v>6884</v>
      </c>
    </row>
    <row r="3596" spans="1:12" ht="146.25" x14ac:dyDescent="0.25">
      <c r="A3596" s="176" t="s">
        <v>22946</v>
      </c>
      <c r="B3596" s="176" t="s">
        <v>22943</v>
      </c>
      <c r="C3596" s="176" t="s">
        <v>22944</v>
      </c>
      <c r="D3596" s="176" t="s">
        <v>22945</v>
      </c>
      <c r="E3596" s="176" t="s">
        <v>8697</v>
      </c>
      <c r="F3596" s="176" t="s">
        <v>8698</v>
      </c>
      <c r="G3596" s="176" t="s">
        <v>6981</v>
      </c>
      <c r="H3596" s="176" t="s">
        <v>8698</v>
      </c>
      <c r="I3596" s="176" t="s">
        <v>6875</v>
      </c>
      <c r="J3596" s="176" t="s">
        <v>6875</v>
      </c>
      <c r="K3596" s="176" t="s">
        <v>22846</v>
      </c>
      <c r="L3596" s="176" t="s">
        <v>6884</v>
      </c>
    </row>
    <row r="3597" spans="1:12" ht="146.25" x14ac:dyDescent="0.25">
      <c r="A3597" s="177" t="s">
        <v>22950</v>
      </c>
      <c r="B3597" s="177" t="s">
        <v>22947</v>
      </c>
      <c r="C3597" s="177" t="s">
        <v>22948</v>
      </c>
      <c r="D3597" s="177" t="s">
        <v>22949</v>
      </c>
      <c r="E3597" s="177" t="s">
        <v>8697</v>
      </c>
      <c r="F3597" s="177" t="s">
        <v>8698</v>
      </c>
      <c r="G3597" s="177" t="s">
        <v>6981</v>
      </c>
      <c r="H3597" s="177" t="s">
        <v>8698</v>
      </c>
      <c r="I3597" s="177" t="s">
        <v>6875</v>
      </c>
      <c r="J3597" s="177" t="s">
        <v>6875</v>
      </c>
      <c r="K3597" s="177" t="s">
        <v>22846</v>
      </c>
      <c r="L3597" s="177" t="s">
        <v>6884</v>
      </c>
    </row>
    <row r="3598" spans="1:12" ht="168.75" x14ac:dyDescent="0.25">
      <c r="A3598" s="176" t="s">
        <v>4950</v>
      </c>
      <c r="B3598" s="176" t="s">
        <v>22951</v>
      </c>
      <c r="C3598" s="176" t="s">
        <v>22952</v>
      </c>
      <c r="D3598" s="176" t="s">
        <v>4952</v>
      </c>
      <c r="E3598" s="176" t="s">
        <v>8697</v>
      </c>
      <c r="F3598" s="176" t="s">
        <v>8698</v>
      </c>
      <c r="G3598" s="176" t="s">
        <v>6981</v>
      </c>
      <c r="H3598" s="176" t="s">
        <v>8698</v>
      </c>
      <c r="I3598" s="176" t="s">
        <v>6875</v>
      </c>
      <c r="J3598" s="176" t="s">
        <v>6875</v>
      </c>
      <c r="K3598" s="176" t="s">
        <v>22846</v>
      </c>
      <c r="L3598" s="176" t="s">
        <v>6884</v>
      </c>
    </row>
    <row r="3599" spans="1:12" ht="90" x14ac:dyDescent="0.25">
      <c r="A3599" s="177" t="s">
        <v>22956</v>
      </c>
      <c r="B3599" s="177" t="s">
        <v>22953</v>
      </c>
      <c r="C3599" s="177" t="s">
        <v>22954</v>
      </c>
      <c r="D3599" s="177" t="s">
        <v>22955</v>
      </c>
      <c r="E3599" s="177" t="s">
        <v>8697</v>
      </c>
      <c r="F3599" s="177" t="s">
        <v>8698</v>
      </c>
      <c r="G3599" s="177" t="s">
        <v>6981</v>
      </c>
      <c r="H3599" s="177" t="s">
        <v>8698</v>
      </c>
      <c r="I3599" s="177" t="s">
        <v>6875</v>
      </c>
      <c r="J3599" s="177" t="s">
        <v>6875</v>
      </c>
      <c r="K3599" s="177" t="s">
        <v>22846</v>
      </c>
      <c r="L3599" s="177" t="s">
        <v>6884</v>
      </c>
    </row>
    <row r="3600" spans="1:12" ht="123.75" x14ac:dyDescent="0.25">
      <c r="A3600" s="176" t="s">
        <v>22960</v>
      </c>
      <c r="B3600" s="176" t="s">
        <v>22957</v>
      </c>
      <c r="C3600" s="176" t="s">
        <v>22958</v>
      </c>
      <c r="D3600" s="176" t="s">
        <v>22959</v>
      </c>
      <c r="E3600" s="176" t="s">
        <v>8697</v>
      </c>
      <c r="F3600" s="176" t="s">
        <v>8698</v>
      </c>
      <c r="G3600" s="176" t="s">
        <v>6981</v>
      </c>
      <c r="H3600" s="176" t="s">
        <v>8698</v>
      </c>
      <c r="I3600" s="176" t="s">
        <v>6875</v>
      </c>
      <c r="J3600" s="176" t="s">
        <v>6875</v>
      </c>
      <c r="K3600" s="176" t="s">
        <v>22846</v>
      </c>
      <c r="L3600" s="176" t="s">
        <v>6884</v>
      </c>
    </row>
    <row r="3601" spans="1:12" ht="146.25" x14ac:dyDescent="0.25">
      <c r="A3601" s="177" t="s">
        <v>22964</v>
      </c>
      <c r="B3601" s="177" t="s">
        <v>22961</v>
      </c>
      <c r="C3601" s="177" t="s">
        <v>22962</v>
      </c>
      <c r="D3601" s="177" t="s">
        <v>22963</v>
      </c>
      <c r="E3601" s="177" t="s">
        <v>8697</v>
      </c>
      <c r="F3601" s="177" t="s">
        <v>8698</v>
      </c>
      <c r="G3601" s="177" t="s">
        <v>6981</v>
      </c>
      <c r="H3601" s="177" t="s">
        <v>8698</v>
      </c>
      <c r="I3601" s="177" t="s">
        <v>6875</v>
      </c>
      <c r="J3601" s="177" t="s">
        <v>6875</v>
      </c>
      <c r="K3601" s="177" t="s">
        <v>22846</v>
      </c>
      <c r="L3601" s="177" t="s">
        <v>6884</v>
      </c>
    </row>
    <row r="3602" spans="1:12" ht="123.75" x14ac:dyDescent="0.25">
      <c r="A3602" s="176" t="s">
        <v>22968</v>
      </c>
      <c r="B3602" s="176" t="s">
        <v>22965</v>
      </c>
      <c r="C3602" s="176" t="s">
        <v>22966</v>
      </c>
      <c r="D3602" s="176" t="s">
        <v>22967</v>
      </c>
      <c r="E3602" s="176" t="s">
        <v>8697</v>
      </c>
      <c r="F3602" s="176" t="s">
        <v>8698</v>
      </c>
      <c r="G3602" s="176" t="s">
        <v>6981</v>
      </c>
      <c r="H3602" s="176" t="s">
        <v>8698</v>
      </c>
      <c r="I3602" s="176" t="s">
        <v>6875</v>
      </c>
      <c r="J3602" s="176" t="s">
        <v>6875</v>
      </c>
      <c r="K3602" s="176" t="s">
        <v>22846</v>
      </c>
      <c r="L3602" s="176" t="s">
        <v>6884</v>
      </c>
    </row>
    <row r="3603" spans="1:12" ht="168.75" x14ac:dyDescent="0.25">
      <c r="A3603" s="177" t="s">
        <v>22972</v>
      </c>
      <c r="B3603" s="177" t="s">
        <v>22969</v>
      </c>
      <c r="C3603" s="177" t="s">
        <v>22970</v>
      </c>
      <c r="D3603" s="177" t="s">
        <v>22971</v>
      </c>
      <c r="E3603" s="177" t="s">
        <v>8697</v>
      </c>
      <c r="F3603" s="177" t="s">
        <v>8698</v>
      </c>
      <c r="G3603" s="177" t="s">
        <v>6981</v>
      </c>
      <c r="H3603" s="177" t="s">
        <v>8698</v>
      </c>
      <c r="I3603" s="177" t="s">
        <v>6875</v>
      </c>
      <c r="J3603" s="177" t="s">
        <v>6875</v>
      </c>
      <c r="K3603" s="177" t="s">
        <v>22846</v>
      </c>
      <c r="L3603" s="177" t="s">
        <v>6884</v>
      </c>
    </row>
    <row r="3604" spans="1:12" ht="112.5" x14ac:dyDescent="0.25">
      <c r="A3604" s="176" t="s">
        <v>22976</v>
      </c>
      <c r="B3604" s="176" t="s">
        <v>22973</v>
      </c>
      <c r="C3604" s="176" t="s">
        <v>22974</v>
      </c>
      <c r="D3604" s="176" t="s">
        <v>22975</v>
      </c>
      <c r="E3604" s="176" t="s">
        <v>8697</v>
      </c>
      <c r="F3604" s="176" t="s">
        <v>8698</v>
      </c>
      <c r="G3604" s="176" t="s">
        <v>6981</v>
      </c>
      <c r="H3604" s="176" t="s">
        <v>8698</v>
      </c>
      <c r="I3604" s="176" t="s">
        <v>6875</v>
      </c>
      <c r="J3604" s="176" t="s">
        <v>6875</v>
      </c>
      <c r="K3604" s="176" t="s">
        <v>22846</v>
      </c>
      <c r="L3604" s="176" t="s">
        <v>6884</v>
      </c>
    </row>
    <row r="3605" spans="1:12" ht="112.5" x14ac:dyDescent="0.25">
      <c r="A3605" s="177" t="s">
        <v>22980</v>
      </c>
      <c r="B3605" s="177" t="s">
        <v>22977</v>
      </c>
      <c r="C3605" s="177" t="s">
        <v>22978</v>
      </c>
      <c r="D3605" s="177" t="s">
        <v>22979</v>
      </c>
      <c r="E3605" s="177" t="s">
        <v>8697</v>
      </c>
      <c r="F3605" s="177" t="s">
        <v>8698</v>
      </c>
      <c r="G3605" s="177" t="s">
        <v>6981</v>
      </c>
      <c r="H3605" s="177" t="s">
        <v>8698</v>
      </c>
      <c r="I3605" s="177" t="s">
        <v>6875</v>
      </c>
      <c r="J3605" s="177" t="s">
        <v>6875</v>
      </c>
      <c r="K3605" s="177" t="s">
        <v>22846</v>
      </c>
      <c r="L3605" s="177" t="s">
        <v>6884</v>
      </c>
    </row>
    <row r="3606" spans="1:12" ht="112.5" x14ac:dyDescent="0.25">
      <c r="A3606" s="176" t="s">
        <v>22984</v>
      </c>
      <c r="B3606" s="176" t="s">
        <v>22981</v>
      </c>
      <c r="C3606" s="176" t="s">
        <v>22982</v>
      </c>
      <c r="D3606" s="176" t="s">
        <v>22983</v>
      </c>
      <c r="E3606" s="176" t="s">
        <v>8697</v>
      </c>
      <c r="F3606" s="176" t="s">
        <v>8698</v>
      </c>
      <c r="G3606" s="176" t="s">
        <v>6981</v>
      </c>
      <c r="H3606" s="176" t="s">
        <v>8698</v>
      </c>
      <c r="I3606" s="176" t="s">
        <v>6875</v>
      </c>
      <c r="J3606" s="176" t="s">
        <v>6875</v>
      </c>
      <c r="K3606" s="176" t="s">
        <v>22846</v>
      </c>
      <c r="L3606" s="176" t="s">
        <v>6884</v>
      </c>
    </row>
    <row r="3607" spans="1:12" ht="101.25" x14ac:dyDescent="0.25">
      <c r="A3607" s="177" t="s">
        <v>22988</v>
      </c>
      <c r="B3607" s="177" t="s">
        <v>22985</v>
      </c>
      <c r="C3607" s="177" t="s">
        <v>22986</v>
      </c>
      <c r="D3607" s="177" t="s">
        <v>22987</v>
      </c>
      <c r="E3607" s="177" t="s">
        <v>8697</v>
      </c>
      <c r="F3607" s="177" t="s">
        <v>8698</v>
      </c>
      <c r="G3607" s="177" t="s">
        <v>6981</v>
      </c>
      <c r="H3607" s="177" t="s">
        <v>8698</v>
      </c>
      <c r="I3607" s="177" t="s">
        <v>6875</v>
      </c>
      <c r="J3607" s="177" t="s">
        <v>6875</v>
      </c>
      <c r="K3607" s="177" t="s">
        <v>22846</v>
      </c>
      <c r="L3607" s="177" t="s">
        <v>6884</v>
      </c>
    </row>
    <row r="3608" spans="1:12" ht="180" x14ac:dyDescent="0.25">
      <c r="A3608" s="176" t="s">
        <v>22992</v>
      </c>
      <c r="B3608" s="176" t="s">
        <v>22989</v>
      </c>
      <c r="C3608" s="176" t="s">
        <v>22990</v>
      </c>
      <c r="D3608" s="176" t="s">
        <v>22991</v>
      </c>
      <c r="E3608" s="176" t="s">
        <v>8697</v>
      </c>
      <c r="F3608" s="176" t="s">
        <v>8698</v>
      </c>
      <c r="G3608" s="176" t="s">
        <v>6981</v>
      </c>
      <c r="H3608" s="176" t="s">
        <v>8698</v>
      </c>
      <c r="I3608" s="176" t="s">
        <v>6875</v>
      </c>
      <c r="J3608" s="176" t="s">
        <v>6875</v>
      </c>
      <c r="K3608" s="176" t="s">
        <v>22846</v>
      </c>
      <c r="L3608" s="176" t="s">
        <v>6884</v>
      </c>
    </row>
    <row r="3609" spans="1:12" ht="33.75" x14ac:dyDescent="0.25">
      <c r="A3609" s="177" t="s">
        <v>22996</v>
      </c>
      <c r="B3609" s="177" t="s">
        <v>22993</v>
      </c>
      <c r="C3609" s="177" t="s">
        <v>22994</v>
      </c>
      <c r="D3609" s="177" t="s">
        <v>22995</v>
      </c>
      <c r="E3609" s="177" t="s">
        <v>8697</v>
      </c>
      <c r="F3609" s="177" t="s">
        <v>8698</v>
      </c>
      <c r="G3609" s="177" t="s">
        <v>6981</v>
      </c>
      <c r="H3609" s="177" t="s">
        <v>8698</v>
      </c>
      <c r="I3609" s="177" t="s">
        <v>6875</v>
      </c>
      <c r="J3609" s="177" t="s">
        <v>6875</v>
      </c>
      <c r="K3609" s="177" t="s">
        <v>22846</v>
      </c>
      <c r="L3609" s="177" t="s">
        <v>6884</v>
      </c>
    </row>
    <row r="3610" spans="1:12" ht="135" x14ac:dyDescent="0.25">
      <c r="A3610" s="176" t="s">
        <v>23000</v>
      </c>
      <c r="B3610" s="176" t="s">
        <v>22997</v>
      </c>
      <c r="C3610" s="176" t="s">
        <v>22998</v>
      </c>
      <c r="D3610" s="176" t="s">
        <v>22999</v>
      </c>
      <c r="E3610" s="176" t="s">
        <v>8697</v>
      </c>
      <c r="F3610" s="176" t="s">
        <v>8698</v>
      </c>
      <c r="G3610" s="176" t="s">
        <v>6981</v>
      </c>
      <c r="H3610" s="176" t="s">
        <v>8698</v>
      </c>
      <c r="I3610" s="176" t="s">
        <v>6875</v>
      </c>
      <c r="J3610" s="176" t="s">
        <v>6875</v>
      </c>
      <c r="K3610" s="176" t="s">
        <v>22846</v>
      </c>
      <c r="L3610" s="176" t="s">
        <v>6884</v>
      </c>
    </row>
    <row r="3611" spans="1:12" ht="168.75" x14ac:dyDescent="0.25">
      <c r="A3611" s="177" t="s">
        <v>23004</v>
      </c>
      <c r="B3611" s="177" t="s">
        <v>23001</v>
      </c>
      <c r="C3611" s="177" t="s">
        <v>23002</v>
      </c>
      <c r="D3611" s="177" t="s">
        <v>23003</v>
      </c>
      <c r="E3611" s="177" t="s">
        <v>8697</v>
      </c>
      <c r="F3611" s="177" t="s">
        <v>8698</v>
      </c>
      <c r="G3611" s="177" t="s">
        <v>6981</v>
      </c>
      <c r="H3611" s="177" t="s">
        <v>8698</v>
      </c>
      <c r="I3611" s="177" t="s">
        <v>6875</v>
      </c>
      <c r="J3611" s="177" t="s">
        <v>6875</v>
      </c>
      <c r="K3611" s="177" t="s">
        <v>22846</v>
      </c>
      <c r="L3611" s="177" t="s">
        <v>6884</v>
      </c>
    </row>
    <row r="3612" spans="1:12" ht="157.5" x14ac:dyDescent="0.25">
      <c r="A3612" s="176" t="s">
        <v>23008</v>
      </c>
      <c r="B3612" s="176" t="s">
        <v>23005</v>
      </c>
      <c r="C3612" s="176" t="s">
        <v>23006</v>
      </c>
      <c r="D3612" s="176" t="s">
        <v>23007</v>
      </c>
      <c r="E3612" s="176" t="s">
        <v>8697</v>
      </c>
      <c r="F3612" s="176" t="s">
        <v>8698</v>
      </c>
      <c r="G3612" s="176" t="s">
        <v>6981</v>
      </c>
      <c r="H3612" s="176" t="s">
        <v>8698</v>
      </c>
      <c r="I3612" s="176" t="s">
        <v>6875</v>
      </c>
      <c r="J3612" s="176" t="s">
        <v>6875</v>
      </c>
      <c r="K3612" s="176" t="s">
        <v>22846</v>
      </c>
      <c r="L3612" s="176" t="s">
        <v>6884</v>
      </c>
    </row>
    <row r="3613" spans="1:12" ht="33.75" x14ac:dyDescent="0.25">
      <c r="A3613" s="177" t="s">
        <v>23012</v>
      </c>
      <c r="B3613" s="177" t="s">
        <v>23009</v>
      </c>
      <c r="C3613" s="177" t="s">
        <v>23010</v>
      </c>
      <c r="D3613" s="177" t="s">
        <v>23011</v>
      </c>
      <c r="E3613" s="177" t="s">
        <v>8697</v>
      </c>
      <c r="F3613" s="177" t="s">
        <v>8698</v>
      </c>
      <c r="G3613" s="177" t="s">
        <v>6981</v>
      </c>
      <c r="H3613" s="177" t="s">
        <v>8698</v>
      </c>
      <c r="I3613" s="177" t="s">
        <v>6875</v>
      </c>
      <c r="J3613" s="177" t="s">
        <v>6875</v>
      </c>
      <c r="K3613" s="177" t="s">
        <v>22846</v>
      </c>
      <c r="L3613" s="177" t="s">
        <v>6884</v>
      </c>
    </row>
    <row r="3614" spans="1:12" ht="45" x14ac:dyDescent="0.25">
      <c r="A3614" s="176" t="s">
        <v>23016</v>
      </c>
      <c r="B3614" s="176" t="s">
        <v>23013</v>
      </c>
      <c r="C3614" s="176" t="s">
        <v>23014</v>
      </c>
      <c r="D3614" s="176" t="s">
        <v>23015</v>
      </c>
      <c r="E3614" s="176" t="s">
        <v>8697</v>
      </c>
      <c r="F3614" s="176" t="s">
        <v>8698</v>
      </c>
      <c r="G3614" s="176" t="s">
        <v>6981</v>
      </c>
      <c r="H3614" s="176" t="s">
        <v>8698</v>
      </c>
      <c r="I3614" s="176" t="s">
        <v>6875</v>
      </c>
      <c r="J3614" s="176" t="s">
        <v>6875</v>
      </c>
      <c r="K3614" s="176" t="s">
        <v>22846</v>
      </c>
      <c r="L3614" s="176" t="s">
        <v>6884</v>
      </c>
    </row>
    <row r="3615" spans="1:12" ht="191.25" x14ac:dyDescent="0.25">
      <c r="A3615" s="177" t="s">
        <v>23020</v>
      </c>
      <c r="B3615" s="177" t="s">
        <v>23017</v>
      </c>
      <c r="C3615" s="177" t="s">
        <v>23018</v>
      </c>
      <c r="D3615" s="177" t="s">
        <v>23019</v>
      </c>
      <c r="E3615" s="177" t="s">
        <v>8697</v>
      </c>
      <c r="F3615" s="177" t="s">
        <v>8698</v>
      </c>
      <c r="G3615" s="177" t="s">
        <v>6981</v>
      </c>
      <c r="H3615" s="177" t="s">
        <v>8698</v>
      </c>
      <c r="I3615" s="177" t="s">
        <v>6875</v>
      </c>
      <c r="J3615" s="177" t="s">
        <v>6875</v>
      </c>
      <c r="K3615" s="177" t="s">
        <v>22846</v>
      </c>
      <c r="L3615" s="177" t="s">
        <v>6884</v>
      </c>
    </row>
    <row r="3616" spans="1:12" ht="247.5" x14ac:dyDescent="0.25">
      <c r="A3616" s="176" t="s">
        <v>23024</v>
      </c>
      <c r="B3616" s="176" t="s">
        <v>23021</v>
      </c>
      <c r="C3616" s="176" t="s">
        <v>23022</v>
      </c>
      <c r="D3616" s="176" t="s">
        <v>23023</v>
      </c>
      <c r="E3616" s="176" t="s">
        <v>8697</v>
      </c>
      <c r="F3616" s="176" t="s">
        <v>8698</v>
      </c>
      <c r="G3616" s="176" t="s">
        <v>6981</v>
      </c>
      <c r="H3616" s="176" t="s">
        <v>8698</v>
      </c>
      <c r="I3616" s="176" t="s">
        <v>6875</v>
      </c>
      <c r="J3616" s="176" t="s">
        <v>6875</v>
      </c>
      <c r="K3616" s="176" t="s">
        <v>22846</v>
      </c>
      <c r="L3616" s="176" t="s">
        <v>6884</v>
      </c>
    </row>
    <row r="3617" spans="1:12" ht="213.75" x14ac:dyDescent="0.25">
      <c r="A3617" s="177" t="s">
        <v>23028</v>
      </c>
      <c r="B3617" s="177" t="s">
        <v>23025</v>
      </c>
      <c r="C3617" s="177" t="s">
        <v>23026</v>
      </c>
      <c r="D3617" s="177" t="s">
        <v>23027</v>
      </c>
      <c r="E3617" s="177" t="s">
        <v>8697</v>
      </c>
      <c r="F3617" s="177" t="s">
        <v>8698</v>
      </c>
      <c r="G3617" s="177" t="s">
        <v>6981</v>
      </c>
      <c r="H3617" s="177" t="s">
        <v>8698</v>
      </c>
      <c r="I3617" s="177" t="s">
        <v>6875</v>
      </c>
      <c r="J3617" s="177" t="s">
        <v>6875</v>
      </c>
      <c r="K3617" s="177" t="s">
        <v>22846</v>
      </c>
      <c r="L3617" s="177" t="s">
        <v>6884</v>
      </c>
    </row>
    <row r="3618" spans="1:12" ht="213.75" x14ac:dyDescent="0.25">
      <c r="A3618" s="176" t="s">
        <v>23032</v>
      </c>
      <c r="B3618" s="176" t="s">
        <v>23029</v>
      </c>
      <c r="C3618" s="176" t="s">
        <v>23030</v>
      </c>
      <c r="D3618" s="176" t="s">
        <v>23031</v>
      </c>
      <c r="E3618" s="176" t="s">
        <v>8697</v>
      </c>
      <c r="F3618" s="176" t="s">
        <v>8698</v>
      </c>
      <c r="G3618" s="176" t="s">
        <v>6981</v>
      </c>
      <c r="H3618" s="176" t="s">
        <v>8698</v>
      </c>
      <c r="I3618" s="176" t="s">
        <v>6875</v>
      </c>
      <c r="J3618" s="176" t="s">
        <v>6875</v>
      </c>
      <c r="K3618" s="176" t="s">
        <v>22846</v>
      </c>
      <c r="L3618" s="176" t="s">
        <v>6884</v>
      </c>
    </row>
    <row r="3619" spans="1:12" ht="202.5" x14ac:dyDescent="0.25">
      <c r="A3619" s="177" t="s">
        <v>23036</v>
      </c>
      <c r="B3619" s="177" t="s">
        <v>23033</v>
      </c>
      <c r="C3619" s="177" t="s">
        <v>23034</v>
      </c>
      <c r="D3619" s="177" t="s">
        <v>23035</v>
      </c>
      <c r="E3619" s="177" t="s">
        <v>8697</v>
      </c>
      <c r="F3619" s="177" t="s">
        <v>8698</v>
      </c>
      <c r="G3619" s="177" t="s">
        <v>6981</v>
      </c>
      <c r="H3619" s="177" t="s">
        <v>8698</v>
      </c>
      <c r="I3619" s="177" t="s">
        <v>6875</v>
      </c>
      <c r="J3619" s="177" t="s">
        <v>6875</v>
      </c>
      <c r="K3619" s="177" t="s">
        <v>22846</v>
      </c>
      <c r="L3619" s="177" t="s">
        <v>6884</v>
      </c>
    </row>
    <row r="3620" spans="1:12" ht="247.5" x14ac:dyDescent="0.25">
      <c r="A3620" s="176" t="s">
        <v>23040</v>
      </c>
      <c r="B3620" s="176" t="s">
        <v>23037</v>
      </c>
      <c r="C3620" s="176" t="s">
        <v>23038</v>
      </c>
      <c r="D3620" s="176" t="s">
        <v>23039</v>
      </c>
      <c r="E3620" s="176" t="s">
        <v>7436</v>
      </c>
      <c r="F3620" s="176" t="s">
        <v>7437</v>
      </c>
      <c r="G3620" s="176" t="s">
        <v>6981</v>
      </c>
      <c r="H3620" s="176" t="s">
        <v>7437</v>
      </c>
      <c r="I3620" s="176" t="s">
        <v>6875</v>
      </c>
      <c r="J3620" s="176" t="s">
        <v>6875</v>
      </c>
      <c r="K3620" s="176" t="s">
        <v>22673</v>
      </c>
      <c r="L3620" s="176" t="s">
        <v>6884</v>
      </c>
    </row>
    <row r="3621" spans="1:12" ht="45" x14ac:dyDescent="0.25">
      <c r="A3621" s="177" t="s">
        <v>23044</v>
      </c>
      <c r="B3621" s="177" t="s">
        <v>23041</v>
      </c>
      <c r="C3621" s="177" t="s">
        <v>23042</v>
      </c>
      <c r="D3621" s="177" t="s">
        <v>23043</v>
      </c>
      <c r="E3621" s="177" t="s">
        <v>8697</v>
      </c>
      <c r="F3621" s="177" t="s">
        <v>8698</v>
      </c>
      <c r="G3621" s="177" t="s">
        <v>6981</v>
      </c>
      <c r="H3621" s="177" t="s">
        <v>8698</v>
      </c>
      <c r="I3621" s="177" t="s">
        <v>6875</v>
      </c>
      <c r="J3621" s="177" t="s">
        <v>6875</v>
      </c>
      <c r="K3621" s="177" t="s">
        <v>22846</v>
      </c>
      <c r="L3621" s="177" t="s">
        <v>6884</v>
      </c>
    </row>
    <row r="3622" spans="1:12" ht="191.25" x14ac:dyDescent="0.25">
      <c r="A3622" s="176" t="s">
        <v>23048</v>
      </c>
      <c r="B3622" s="176" t="s">
        <v>23045</v>
      </c>
      <c r="C3622" s="176" t="s">
        <v>23046</v>
      </c>
      <c r="D3622" s="176" t="s">
        <v>23047</v>
      </c>
      <c r="E3622" s="176" t="s">
        <v>8697</v>
      </c>
      <c r="F3622" s="176" t="s">
        <v>8698</v>
      </c>
      <c r="G3622" s="176" t="s">
        <v>6981</v>
      </c>
      <c r="H3622" s="176" t="s">
        <v>8698</v>
      </c>
      <c r="I3622" s="176" t="s">
        <v>6875</v>
      </c>
      <c r="J3622" s="176" t="s">
        <v>6875</v>
      </c>
      <c r="K3622" s="176" t="s">
        <v>22846</v>
      </c>
      <c r="L3622" s="176" t="s">
        <v>6884</v>
      </c>
    </row>
    <row r="3623" spans="1:12" ht="191.25" x14ac:dyDescent="0.25">
      <c r="A3623" s="177" t="s">
        <v>23052</v>
      </c>
      <c r="B3623" s="177" t="s">
        <v>23049</v>
      </c>
      <c r="C3623" s="177" t="s">
        <v>23050</v>
      </c>
      <c r="D3623" s="177" t="s">
        <v>23051</v>
      </c>
      <c r="E3623" s="177" t="s">
        <v>8697</v>
      </c>
      <c r="F3623" s="177" t="s">
        <v>8698</v>
      </c>
      <c r="G3623" s="177" t="s">
        <v>6981</v>
      </c>
      <c r="H3623" s="177" t="s">
        <v>8698</v>
      </c>
      <c r="I3623" s="177" t="s">
        <v>6875</v>
      </c>
      <c r="J3623" s="177" t="s">
        <v>6875</v>
      </c>
      <c r="K3623" s="177" t="s">
        <v>22846</v>
      </c>
      <c r="L3623" s="177" t="s">
        <v>6884</v>
      </c>
    </row>
    <row r="3624" spans="1:12" ht="101.25" x14ac:dyDescent="0.25">
      <c r="A3624" s="176" t="s">
        <v>23056</v>
      </c>
      <c r="B3624" s="176" t="s">
        <v>23053</v>
      </c>
      <c r="C3624" s="176" t="s">
        <v>23054</v>
      </c>
      <c r="D3624" s="176" t="s">
        <v>23055</v>
      </c>
      <c r="E3624" s="176" t="s">
        <v>7436</v>
      </c>
      <c r="F3624" s="176" t="s">
        <v>7437</v>
      </c>
      <c r="G3624" s="176" t="s">
        <v>6981</v>
      </c>
      <c r="H3624" s="176" t="s">
        <v>7437</v>
      </c>
      <c r="I3624" s="176" t="s">
        <v>6875</v>
      </c>
      <c r="J3624" s="176" t="s">
        <v>6875</v>
      </c>
      <c r="K3624" s="176" t="s">
        <v>22673</v>
      </c>
      <c r="L3624" s="176" t="s">
        <v>857</v>
      </c>
    </row>
    <row r="3625" spans="1:12" ht="281.25" x14ac:dyDescent="0.25">
      <c r="A3625" s="177" t="s">
        <v>23060</v>
      </c>
      <c r="B3625" s="177" t="s">
        <v>23057</v>
      </c>
      <c r="C3625" s="177" t="s">
        <v>23058</v>
      </c>
      <c r="D3625" s="177" t="s">
        <v>23059</v>
      </c>
      <c r="E3625" s="177" t="s">
        <v>7436</v>
      </c>
      <c r="F3625" s="177" t="s">
        <v>7437</v>
      </c>
      <c r="G3625" s="177" t="s">
        <v>6981</v>
      </c>
      <c r="H3625" s="177" t="s">
        <v>7437</v>
      </c>
      <c r="I3625" s="177" t="s">
        <v>6875</v>
      </c>
      <c r="J3625" s="177" t="s">
        <v>6875</v>
      </c>
      <c r="K3625" s="177" t="s">
        <v>22673</v>
      </c>
      <c r="L3625" s="177" t="s">
        <v>857</v>
      </c>
    </row>
    <row r="3626" spans="1:12" ht="270" x14ac:dyDescent="0.25">
      <c r="A3626" s="176" t="s">
        <v>23064</v>
      </c>
      <c r="B3626" s="176" t="s">
        <v>23061</v>
      </c>
      <c r="C3626" s="176" t="s">
        <v>23062</v>
      </c>
      <c r="D3626" s="176" t="s">
        <v>23063</v>
      </c>
      <c r="E3626" s="176" t="s">
        <v>7436</v>
      </c>
      <c r="F3626" s="176" t="s">
        <v>7437</v>
      </c>
      <c r="G3626" s="176" t="s">
        <v>6981</v>
      </c>
      <c r="H3626" s="176" t="s">
        <v>7437</v>
      </c>
      <c r="I3626" s="176" t="s">
        <v>6875</v>
      </c>
      <c r="J3626" s="176" t="s">
        <v>6875</v>
      </c>
      <c r="K3626" s="176" t="s">
        <v>22673</v>
      </c>
      <c r="L3626" s="176" t="s">
        <v>857</v>
      </c>
    </row>
    <row r="3627" spans="1:12" ht="180" x14ac:dyDescent="0.25">
      <c r="A3627" s="177" t="s">
        <v>23068</v>
      </c>
      <c r="B3627" s="177" t="s">
        <v>23065</v>
      </c>
      <c r="C3627" s="177" t="s">
        <v>23066</v>
      </c>
      <c r="D3627" s="177" t="s">
        <v>23067</v>
      </c>
      <c r="E3627" s="177" t="s">
        <v>22833</v>
      </c>
      <c r="F3627" s="177" t="s">
        <v>7437</v>
      </c>
      <c r="G3627" s="177" t="s">
        <v>6981</v>
      </c>
      <c r="H3627" s="177" t="s">
        <v>7437</v>
      </c>
      <c r="I3627" s="177" t="s">
        <v>6875</v>
      </c>
      <c r="J3627" s="177" t="s">
        <v>6875</v>
      </c>
      <c r="K3627" s="177" t="s">
        <v>6875</v>
      </c>
      <c r="L3627" s="177" t="s">
        <v>857</v>
      </c>
    </row>
    <row r="3628" spans="1:12" ht="157.5" x14ac:dyDescent="0.25">
      <c r="A3628" s="176" t="s">
        <v>23072</v>
      </c>
      <c r="B3628" s="176" t="s">
        <v>23069</v>
      </c>
      <c r="C3628" s="176" t="s">
        <v>23070</v>
      </c>
      <c r="D3628" s="176" t="s">
        <v>23071</v>
      </c>
      <c r="E3628" s="176" t="s">
        <v>22833</v>
      </c>
      <c r="F3628" s="176" t="s">
        <v>7437</v>
      </c>
      <c r="G3628" s="176" t="s">
        <v>6981</v>
      </c>
      <c r="H3628" s="176" t="s">
        <v>7437</v>
      </c>
      <c r="I3628" s="176" t="s">
        <v>6875</v>
      </c>
      <c r="J3628" s="176" t="s">
        <v>6875</v>
      </c>
      <c r="K3628" s="176" t="s">
        <v>6875</v>
      </c>
      <c r="L3628" s="176" t="s">
        <v>857</v>
      </c>
    </row>
    <row r="3629" spans="1:12" ht="168.75" x14ac:dyDescent="0.25">
      <c r="A3629" s="177" t="s">
        <v>23076</v>
      </c>
      <c r="B3629" s="177" t="s">
        <v>23073</v>
      </c>
      <c r="C3629" s="177" t="s">
        <v>23074</v>
      </c>
      <c r="D3629" s="177" t="s">
        <v>23075</v>
      </c>
      <c r="E3629" s="177" t="s">
        <v>8697</v>
      </c>
      <c r="F3629" s="177" t="s">
        <v>8698</v>
      </c>
      <c r="G3629" s="177" t="s">
        <v>6981</v>
      </c>
      <c r="H3629" s="177" t="s">
        <v>8698</v>
      </c>
      <c r="I3629" s="177" t="s">
        <v>6875</v>
      </c>
      <c r="J3629" s="177" t="s">
        <v>6875</v>
      </c>
      <c r="K3629" s="177" t="s">
        <v>22524</v>
      </c>
      <c r="L3629" s="177" t="s">
        <v>6884</v>
      </c>
    </row>
    <row r="3630" spans="1:12" ht="292.5" x14ac:dyDescent="0.25">
      <c r="A3630" s="176" t="s">
        <v>23080</v>
      </c>
      <c r="B3630" s="176" t="s">
        <v>23077</v>
      </c>
      <c r="C3630" s="176" t="s">
        <v>23078</v>
      </c>
      <c r="D3630" s="176" t="s">
        <v>23079</v>
      </c>
      <c r="E3630" s="176" t="s">
        <v>8697</v>
      </c>
      <c r="F3630" s="176" t="s">
        <v>8698</v>
      </c>
      <c r="G3630" s="176" t="s">
        <v>6981</v>
      </c>
      <c r="H3630" s="176" t="s">
        <v>8698</v>
      </c>
      <c r="I3630" s="176" t="s">
        <v>6875</v>
      </c>
      <c r="J3630" s="176" t="s">
        <v>6875</v>
      </c>
      <c r="K3630" s="176" t="s">
        <v>22524</v>
      </c>
      <c r="L3630" s="176" t="s">
        <v>6884</v>
      </c>
    </row>
    <row r="3631" spans="1:12" ht="348.75" x14ac:dyDescent="0.25">
      <c r="A3631" s="177" t="s">
        <v>23084</v>
      </c>
      <c r="B3631" s="177" t="s">
        <v>23081</v>
      </c>
      <c r="C3631" s="177" t="s">
        <v>23082</v>
      </c>
      <c r="D3631" s="177" t="s">
        <v>23083</v>
      </c>
      <c r="E3631" s="177" t="s">
        <v>8697</v>
      </c>
      <c r="F3631" s="177" t="s">
        <v>8698</v>
      </c>
      <c r="G3631" s="177" t="s">
        <v>6981</v>
      </c>
      <c r="H3631" s="177" t="s">
        <v>8698</v>
      </c>
      <c r="I3631" s="177" t="s">
        <v>6875</v>
      </c>
      <c r="J3631" s="177" t="s">
        <v>6875</v>
      </c>
      <c r="K3631" s="177" t="s">
        <v>22524</v>
      </c>
      <c r="L3631" s="177" t="s">
        <v>6884</v>
      </c>
    </row>
    <row r="3632" spans="1:12" ht="360" x14ac:dyDescent="0.25">
      <c r="A3632" s="176" t="s">
        <v>23088</v>
      </c>
      <c r="B3632" s="176" t="s">
        <v>23085</v>
      </c>
      <c r="C3632" s="176" t="s">
        <v>23086</v>
      </c>
      <c r="D3632" s="176" t="s">
        <v>23087</v>
      </c>
      <c r="E3632" s="176" t="s">
        <v>8697</v>
      </c>
      <c r="F3632" s="176" t="s">
        <v>8698</v>
      </c>
      <c r="G3632" s="176" t="s">
        <v>6981</v>
      </c>
      <c r="H3632" s="176" t="s">
        <v>8698</v>
      </c>
      <c r="I3632" s="176" t="s">
        <v>6875</v>
      </c>
      <c r="J3632" s="176" t="s">
        <v>6875</v>
      </c>
      <c r="K3632" s="176" t="s">
        <v>22524</v>
      </c>
      <c r="L3632" s="176" t="s">
        <v>6884</v>
      </c>
    </row>
    <row r="3633" spans="1:12" ht="303.75" x14ac:dyDescent="0.25">
      <c r="A3633" s="177" t="s">
        <v>23092</v>
      </c>
      <c r="B3633" s="177" t="s">
        <v>23089</v>
      </c>
      <c r="C3633" s="177" t="s">
        <v>23090</v>
      </c>
      <c r="D3633" s="177" t="s">
        <v>23091</v>
      </c>
      <c r="E3633" s="177" t="s">
        <v>7436</v>
      </c>
      <c r="F3633" s="177" t="s">
        <v>7437</v>
      </c>
      <c r="G3633" s="177" t="s">
        <v>6981</v>
      </c>
      <c r="H3633" s="177" t="s">
        <v>7437</v>
      </c>
      <c r="I3633" s="177" t="s">
        <v>6875</v>
      </c>
      <c r="J3633" s="177" t="s">
        <v>6875</v>
      </c>
      <c r="K3633" s="177" t="s">
        <v>6875</v>
      </c>
      <c r="L3633" s="177" t="s">
        <v>857</v>
      </c>
    </row>
    <row r="3634" spans="1:12" ht="348.75" x14ac:dyDescent="0.25">
      <c r="A3634" s="176" t="s">
        <v>23096</v>
      </c>
      <c r="B3634" s="176" t="s">
        <v>23093</v>
      </c>
      <c r="C3634" s="176" t="s">
        <v>23094</v>
      </c>
      <c r="D3634" s="176" t="s">
        <v>23095</v>
      </c>
      <c r="E3634" s="176" t="s">
        <v>8697</v>
      </c>
      <c r="F3634" s="176" t="s">
        <v>8698</v>
      </c>
      <c r="G3634" s="176" t="s">
        <v>6981</v>
      </c>
      <c r="H3634" s="176" t="s">
        <v>8698</v>
      </c>
      <c r="I3634" s="176" t="s">
        <v>6875</v>
      </c>
      <c r="J3634" s="176" t="s">
        <v>6875</v>
      </c>
      <c r="K3634" s="176" t="s">
        <v>22524</v>
      </c>
      <c r="L3634" s="176" t="s">
        <v>6884</v>
      </c>
    </row>
    <row r="3635" spans="1:12" ht="315" x14ac:dyDescent="0.25">
      <c r="A3635" s="177" t="s">
        <v>23100</v>
      </c>
      <c r="B3635" s="177" t="s">
        <v>23097</v>
      </c>
      <c r="C3635" s="177" t="s">
        <v>23098</v>
      </c>
      <c r="D3635" s="177" t="s">
        <v>23099</v>
      </c>
      <c r="E3635" s="177" t="s">
        <v>8697</v>
      </c>
      <c r="F3635" s="177" t="s">
        <v>8698</v>
      </c>
      <c r="G3635" s="177" t="s">
        <v>6981</v>
      </c>
      <c r="H3635" s="177" t="s">
        <v>8698</v>
      </c>
      <c r="I3635" s="177" t="s">
        <v>6875</v>
      </c>
      <c r="J3635" s="177" t="s">
        <v>6875</v>
      </c>
      <c r="K3635" s="177" t="s">
        <v>22524</v>
      </c>
      <c r="L3635" s="177" t="s">
        <v>6884</v>
      </c>
    </row>
    <row r="3636" spans="1:12" ht="326.25" x14ac:dyDescent="0.25">
      <c r="A3636" s="176" t="s">
        <v>23104</v>
      </c>
      <c r="B3636" s="176" t="s">
        <v>23101</v>
      </c>
      <c r="C3636" s="176" t="s">
        <v>23102</v>
      </c>
      <c r="D3636" s="176" t="s">
        <v>23103</v>
      </c>
      <c r="E3636" s="176" t="s">
        <v>9115</v>
      </c>
      <c r="F3636" s="176" t="s">
        <v>9116</v>
      </c>
      <c r="G3636" s="176" t="s">
        <v>8091</v>
      </c>
      <c r="H3636" s="176" t="s">
        <v>7437</v>
      </c>
      <c r="I3636" s="176" t="s">
        <v>6875</v>
      </c>
      <c r="J3636" s="176" t="s">
        <v>6875</v>
      </c>
      <c r="K3636" s="176" t="s">
        <v>6875</v>
      </c>
      <c r="L3636" s="176" t="s">
        <v>857</v>
      </c>
    </row>
    <row r="3637" spans="1:12" ht="326.25" x14ac:dyDescent="0.25">
      <c r="A3637" s="177" t="s">
        <v>23108</v>
      </c>
      <c r="B3637" s="177" t="s">
        <v>23105</v>
      </c>
      <c r="C3637" s="177" t="s">
        <v>23106</v>
      </c>
      <c r="D3637" s="177" t="s">
        <v>23107</v>
      </c>
      <c r="E3637" s="177" t="s">
        <v>9115</v>
      </c>
      <c r="F3637" s="177" t="s">
        <v>9116</v>
      </c>
      <c r="G3637" s="177" t="s">
        <v>8091</v>
      </c>
      <c r="H3637" s="177" t="s">
        <v>7437</v>
      </c>
      <c r="I3637" s="177" t="s">
        <v>6875</v>
      </c>
      <c r="J3637" s="177" t="s">
        <v>6875</v>
      </c>
      <c r="K3637" s="177" t="s">
        <v>6875</v>
      </c>
      <c r="L3637" s="177" t="s">
        <v>857</v>
      </c>
    </row>
    <row r="3638" spans="1:12" ht="135" x14ac:dyDescent="0.25">
      <c r="A3638" s="176" t="s">
        <v>23112</v>
      </c>
      <c r="B3638" s="176" t="s">
        <v>23109</v>
      </c>
      <c r="C3638" s="176" t="s">
        <v>23110</v>
      </c>
      <c r="D3638" s="176" t="s">
        <v>23111</v>
      </c>
      <c r="E3638" s="176" t="s">
        <v>8697</v>
      </c>
      <c r="F3638" s="176" t="s">
        <v>8698</v>
      </c>
      <c r="G3638" s="176" t="s">
        <v>6981</v>
      </c>
      <c r="H3638" s="176" t="s">
        <v>8698</v>
      </c>
      <c r="I3638" s="176" t="s">
        <v>6875</v>
      </c>
      <c r="J3638" s="176" t="s">
        <v>6875</v>
      </c>
      <c r="K3638" s="176" t="s">
        <v>22524</v>
      </c>
      <c r="L3638" s="176" t="s">
        <v>6884</v>
      </c>
    </row>
    <row r="3639" spans="1:12" ht="33.75" x14ac:dyDescent="0.25">
      <c r="A3639" s="177" t="s">
        <v>23116</v>
      </c>
      <c r="B3639" s="177" t="s">
        <v>23113</v>
      </c>
      <c r="C3639" s="177" t="s">
        <v>23114</v>
      </c>
      <c r="D3639" s="177" t="s">
        <v>23115</v>
      </c>
      <c r="E3639" s="177" t="s">
        <v>7436</v>
      </c>
      <c r="F3639" s="177" t="s">
        <v>7437</v>
      </c>
      <c r="G3639" s="177" t="s">
        <v>6981</v>
      </c>
      <c r="H3639" s="177" t="s">
        <v>7437</v>
      </c>
      <c r="I3639" s="177" t="s">
        <v>6875</v>
      </c>
      <c r="J3639" s="177" t="s">
        <v>6875</v>
      </c>
      <c r="K3639" s="177" t="s">
        <v>6875</v>
      </c>
      <c r="L3639" s="177" t="s">
        <v>857</v>
      </c>
    </row>
    <row r="3640" spans="1:12" ht="33.75" x14ac:dyDescent="0.25">
      <c r="A3640" s="176" t="s">
        <v>23120</v>
      </c>
      <c r="B3640" s="176" t="s">
        <v>23117</v>
      </c>
      <c r="C3640" s="176" t="s">
        <v>23118</v>
      </c>
      <c r="D3640" s="176" t="s">
        <v>23119</v>
      </c>
      <c r="E3640" s="176" t="s">
        <v>7436</v>
      </c>
      <c r="F3640" s="176" t="s">
        <v>7437</v>
      </c>
      <c r="G3640" s="176" t="s">
        <v>6981</v>
      </c>
      <c r="H3640" s="176" t="s">
        <v>7437</v>
      </c>
      <c r="I3640" s="176" t="s">
        <v>6875</v>
      </c>
      <c r="J3640" s="176" t="s">
        <v>6875</v>
      </c>
      <c r="K3640" s="176" t="s">
        <v>6875</v>
      </c>
      <c r="L3640" s="176" t="s">
        <v>857</v>
      </c>
    </row>
    <row r="3641" spans="1:12" ht="33.75" x14ac:dyDescent="0.25">
      <c r="A3641" s="177" t="s">
        <v>23124</v>
      </c>
      <c r="B3641" s="177" t="s">
        <v>23121</v>
      </c>
      <c r="C3641" s="177" t="s">
        <v>23122</v>
      </c>
      <c r="D3641" s="177" t="s">
        <v>23123</v>
      </c>
      <c r="E3641" s="177" t="s">
        <v>7436</v>
      </c>
      <c r="F3641" s="177" t="s">
        <v>7437</v>
      </c>
      <c r="G3641" s="177" t="s">
        <v>6981</v>
      </c>
      <c r="H3641" s="177" t="s">
        <v>7437</v>
      </c>
      <c r="I3641" s="177" t="s">
        <v>6875</v>
      </c>
      <c r="J3641" s="177" t="s">
        <v>6875</v>
      </c>
      <c r="K3641" s="177" t="s">
        <v>6875</v>
      </c>
      <c r="L3641" s="177" t="s">
        <v>857</v>
      </c>
    </row>
    <row r="3642" spans="1:12" ht="33.75" x14ac:dyDescent="0.25">
      <c r="A3642" s="176" t="s">
        <v>23128</v>
      </c>
      <c r="B3642" s="176" t="s">
        <v>23125</v>
      </c>
      <c r="C3642" s="176" t="s">
        <v>23126</v>
      </c>
      <c r="D3642" s="176" t="s">
        <v>23127</v>
      </c>
      <c r="E3642" s="176" t="s">
        <v>7436</v>
      </c>
      <c r="F3642" s="176" t="s">
        <v>7437</v>
      </c>
      <c r="G3642" s="176" t="s">
        <v>6981</v>
      </c>
      <c r="H3642" s="176" t="s">
        <v>7437</v>
      </c>
      <c r="I3642" s="176" t="s">
        <v>6875</v>
      </c>
      <c r="J3642" s="176" t="s">
        <v>6875</v>
      </c>
      <c r="K3642" s="176" t="s">
        <v>6875</v>
      </c>
      <c r="L3642" s="176" t="s">
        <v>857</v>
      </c>
    </row>
    <row r="3643" spans="1:12" ht="33.75" x14ac:dyDescent="0.25">
      <c r="A3643" s="177" t="s">
        <v>23132</v>
      </c>
      <c r="B3643" s="177" t="s">
        <v>23129</v>
      </c>
      <c r="C3643" s="177" t="s">
        <v>23130</v>
      </c>
      <c r="D3643" s="177" t="s">
        <v>23131</v>
      </c>
      <c r="E3643" s="177" t="s">
        <v>7436</v>
      </c>
      <c r="F3643" s="177" t="s">
        <v>7437</v>
      </c>
      <c r="G3643" s="177" t="s">
        <v>6981</v>
      </c>
      <c r="H3643" s="177" t="s">
        <v>7437</v>
      </c>
      <c r="I3643" s="177" t="s">
        <v>6875</v>
      </c>
      <c r="J3643" s="177" t="s">
        <v>6875</v>
      </c>
      <c r="K3643" s="177" t="s">
        <v>6875</v>
      </c>
      <c r="L3643" s="177" t="s">
        <v>857</v>
      </c>
    </row>
    <row r="3644" spans="1:12" ht="22.5" x14ac:dyDescent="0.25">
      <c r="A3644" s="176" t="s">
        <v>23136</v>
      </c>
      <c r="B3644" s="176" t="s">
        <v>23133</v>
      </c>
      <c r="C3644" s="176" t="s">
        <v>23134</v>
      </c>
      <c r="D3644" s="176" t="s">
        <v>23135</v>
      </c>
      <c r="E3644" s="176" t="s">
        <v>7436</v>
      </c>
      <c r="F3644" s="176" t="s">
        <v>7437</v>
      </c>
      <c r="G3644" s="176" t="s">
        <v>6981</v>
      </c>
      <c r="H3644" s="176" t="s">
        <v>7437</v>
      </c>
      <c r="I3644" s="176" t="s">
        <v>6875</v>
      </c>
      <c r="J3644" s="176" t="s">
        <v>6875</v>
      </c>
      <c r="K3644" s="176" t="s">
        <v>6875</v>
      </c>
      <c r="L3644" s="176" t="s">
        <v>857</v>
      </c>
    </row>
    <row r="3645" spans="1:12" ht="45" x14ac:dyDescent="0.25">
      <c r="A3645" s="177" t="s">
        <v>6875</v>
      </c>
      <c r="B3645" s="177" t="s">
        <v>23137</v>
      </c>
      <c r="C3645" s="177" t="s">
        <v>23138</v>
      </c>
      <c r="D3645" s="177" t="s">
        <v>23139</v>
      </c>
      <c r="E3645" s="177" t="s">
        <v>8056</v>
      </c>
      <c r="F3645" s="177" t="s">
        <v>8057</v>
      </c>
      <c r="G3645" s="177" t="s">
        <v>6994</v>
      </c>
      <c r="H3645" s="177" t="s">
        <v>8057</v>
      </c>
      <c r="I3645" s="177" t="s">
        <v>6875</v>
      </c>
      <c r="J3645" s="177" t="s">
        <v>6875</v>
      </c>
      <c r="K3645" s="177" t="s">
        <v>6875</v>
      </c>
      <c r="L3645" s="177" t="s">
        <v>857</v>
      </c>
    </row>
    <row r="3646" spans="1:12" ht="213.75" x14ac:dyDescent="0.25">
      <c r="A3646" s="176" t="s">
        <v>23143</v>
      </c>
      <c r="B3646" s="176" t="s">
        <v>23140</v>
      </c>
      <c r="C3646" s="176" t="s">
        <v>23141</v>
      </c>
      <c r="D3646" s="176" t="s">
        <v>23142</v>
      </c>
      <c r="E3646" s="176" t="s">
        <v>7436</v>
      </c>
      <c r="F3646" s="176" t="s">
        <v>7437</v>
      </c>
      <c r="G3646" s="176" t="s">
        <v>6981</v>
      </c>
      <c r="H3646" s="176" t="s">
        <v>7437</v>
      </c>
      <c r="I3646" s="176" t="s">
        <v>6875</v>
      </c>
      <c r="J3646" s="176" t="s">
        <v>6875</v>
      </c>
      <c r="K3646" s="176" t="s">
        <v>6875</v>
      </c>
      <c r="L3646" s="176" t="s">
        <v>857</v>
      </c>
    </row>
    <row r="3647" spans="1:12" ht="292.5" x14ac:dyDescent="0.25">
      <c r="A3647" s="177" t="s">
        <v>23147</v>
      </c>
      <c r="B3647" s="177" t="s">
        <v>23144</v>
      </c>
      <c r="C3647" s="177" t="s">
        <v>23145</v>
      </c>
      <c r="D3647" s="177" t="s">
        <v>23146</v>
      </c>
      <c r="E3647" s="177" t="s">
        <v>7436</v>
      </c>
      <c r="F3647" s="177" t="s">
        <v>7437</v>
      </c>
      <c r="G3647" s="177" t="s">
        <v>6981</v>
      </c>
      <c r="H3647" s="177" t="s">
        <v>7437</v>
      </c>
      <c r="I3647" s="177" t="s">
        <v>6875</v>
      </c>
      <c r="J3647" s="177" t="s">
        <v>6875</v>
      </c>
      <c r="K3647" s="177" t="s">
        <v>6875</v>
      </c>
      <c r="L3647" s="177" t="s">
        <v>857</v>
      </c>
    </row>
    <row r="3648" spans="1:12" ht="292.5" x14ac:dyDescent="0.25">
      <c r="A3648" s="176" t="s">
        <v>23151</v>
      </c>
      <c r="B3648" s="176" t="s">
        <v>23148</v>
      </c>
      <c r="C3648" s="176" t="s">
        <v>23149</v>
      </c>
      <c r="D3648" s="176" t="s">
        <v>23150</v>
      </c>
      <c r="E3648" s="176" t="s">
        <v>7436</v>
      </c>
      <c r="F3648" s="176" t="s">
        <v>7437</v>
      </c>
      <c r="G3648" s="176" t="s">
        <v>6981</v>
      </c>
      <c r="H3648" s="176" t="s">
        <v>7437</v>
      </c>
      <c r="I3648" s="176" t="s">
        <v>6875</v>
      </c>
      <c r="J3648" s="176" t="s">
        <v>6875</v>
      </c>
      <c r="K3648" s="176" t="s">
        <v>6875</v>
      </c>
      <c r="L3648" s="176" t="s">
        <v>857</v>
      </c>
    </row>
    <row r="3649" spans="1:12" ht="270" x14ac:dyDescent="0.25">
      <c r="A3649" s="177" t="s">
        <v>23155</v>
      </c>
      <c r="B3649" s="177" t="s">
        <v>23152</v>
      </c>
      <c r="C3649" s="177" t="s">
        <v>23153</v>
      </c>
      <c r="D3649" s="177" t="s">
        <v>23154</v>
      </c>
      <c r="E3649" s="177" t="s">
        <v>7436</v>
      </c>
      <c r="F3649" s="177" t="s">
        <v>7437</v>
      </c>
      <c r="G3649" s="177" t="s">
        <v>6981</v>
      </c>
      <c r="H3649" s="177" t="s">
        <v>7437</v>
      </c>
      <c r="I3649" s="177" t="s">
        <v>6875</v>
      </c>
      <c r="J3649" s="177" t="s">
        <v>6875</v>
      </c>
      <c r="K3649" s="177" t="s">
        <v>6875</v>
      </c>
      <c r="L3649" s="177" t="s">
        <v>857</v>
      </c>
    </row>
    <row r="3650" spans="1:12" ht="191.25" x14ac:dyDescent="0.25">
      <c r="A3650" s="176" t="s">
        <v>23159</v>
      </c>
      <c r="B3650" s="176" t="s">
        <v>23156</v>
      </c>
      <c r="C3650" s="176" t="s">
        <v>23157</v>
      </c>
      <c r="D3650" s="176" t="s">
        <v>23158</v>
      </c>
      <c r="E3650" s="176" t="s">
        <v>7436</v>
      </c>
      <c r="F3650" s="176" t="s">
        <v>7437</v>
      </c>
      <c r="G3650" s="176" t="s">
        <v>6981</v>
      </c>
      <c r="H3650" s="176" t="s">
        <v>7437</v>
      </c>
      <c r="I3650" s="176" t="s">
        <v>6875</v>
      </c>
      <c r="J3650" s="176" t="s">
        <v>6875</v>
      </c>
      <c r="K3650" s="176" t="s">
        <v>6875</v>
      </c>
      <c r="L3650" s="176" t="s">
        <v>857</v>
      </c>
    </row>
    <row r="3651" spans="1:12" ht="281.25" x14ac:dyDescent="0.25">
      <c r="A3651" s="177" t="s">
        <v>23163</v>
      </c>
      <c r="B3651" s="177" t="s">
        <v>23160</v>
      </c>
      <c r="C3651" s="177" t="s">
        <v>23161</v>
      </c>
      <c r="D3651" s="177" t="s">
        <v>23162</v>
      </c>
      <c r="E3651" s="177" t="s">
        <v>7436</v>
      </c>
      <c r="F3651" s="177" t="s">
        <v>7437</v>
      </c>
      <c r="G3651" s="177" t="s">
        <v>6981</v>
      </c>
      <c r="H3651" s="177" t="s">
        <v>7437</v>
      </c>
      <c r="I3651" s="177" t="s">
        <v>6875</v>
      </c>
      <c r="J3651" s="177" t="s">
        <v>6875</v>
      </c>
      <c r="K3651" s="177" t="s">
        <v>6875</v>
      </c>
      <c r="L3651" s="177" t="s">
        <v>857</v>
      </c>
    </row>
    <row r="3652" spans="1:12" ht="303.75" x14ac:dyDescent="0.25">
      <c r="A3652" s="176" t="s">
        <v>23167</v>
      </c>
      <c r="B3652" s="176" t="s">
        <v>23164</v>
      </c>
      <c r="C3652" s="176" t="s">
        <v>23165</v>
      </c>
      <c r="D3652" s="176" t="s">
        <v>23166</v>
      </c>
      <c r="E3652" s="176" t="s">
        <v>7436</v>
      </c>
      <c r="F3652" s="176" t="s">
        <v>7437</v>
      </c>
      <c r="G3652" s="176" t="s">
        <v>6981</v>
      </c>
      <c r="H3652" s="176" t="s">
        <v>7437</v>
      </c>
      <c r="I3652" s="176" t="s">
        <v>6875</v>
      </c>
      <c r="J3652" s="176" t="s">
        <v>6875</v>
      </c>
      <c r="K3652" s="176" t="s">
        <v>6875</v>
      </c>
      <c r="L3652" s="176" t="s">
        <v>857</v>
      </c>
    </row>
    <row r="3653" spans="1:12" ht="281.25" x14ac:dyDescent="0.25">
      <c r="A3653" s="177" t="s">
        <v>23171</v>
      </c>
      <c r="B3653" s="177" t="s">
        <v>23168</v>
      </c>
      <c r="C3653" s="177" t="s">
        <v>23169</v>
      </c>
      <c r="D3653" s="177" t="s">
        <v>23170</v>
      </c>
      <c r="E3653" s="177" t="s">
        <v>7436</v>
      </c>
      <c r="F3653" s="177" t="s">
        <v>7437</v>
      </c>
      <c r="G3653" s="177" t="s">
        <v>6981</v>
      </c>
      <c r="H3653" s="177" t="s">
        <v>7437</v>
      </c>
      <c r="I3653" s="177" t="s">
        <v>6875</v>
      </c>
      <c r="J3653" s="177" t="s">
        <v>6875</v>
      </c>
      <c r="K3653" s="177" t="s">
        <v>6875</v>
      </c>
      <c r="L3653" s="177" t="s">
        <v>857</v>
      </c>
    </row>
    <row r="3654" spans="1:12" ht="315" x14ac:dyDescent="0.25">
      <c r="A3654" s="176" t="s">
        <v>23175</v>
      </c>
      <c r="B3654" s="176" t="s">
        <v>23172</v>
      </c>
      <c r="C3654" s="176" t="s">
        <v>23173</v>
      </c>
      <c r="D3654" s="176" t="s">
        <v>23174</v>
      </c>
      <c r="E3654" s="176" t="s">
        <v>7436</v>
      </c>
      <c r="F3654" s="176" t="s">
        <v>7437</v>
      </c>
      <c r="G3654" s="176" t="s">
        <v>6981</v>
      </c>
      <c r="H3654" s="176" t="s">
        <v>7437</v>
      </c>
      <c r="I3654" s="176" t="s">
        <v>6875</v>
      </c>
      <c r="J3654" s="176" t="s">
        <v>6875</v>
      </c>
      <c r="K3654" s="176" t="s">
        <v>6875</v>
      </c>
      <c r="L3654" s="176" t="s">
        <v>857</v>
      </c>
    </row>
    <row r="3655" spans="1:12" ht="270" x14ac:dyDescent="0.25">
      <c r="A3655" s="177" t="s">
        <v>23179</v>
      </c>
      <c r="B3655" s="177" t="s">
        <v>23176</v>
      </c>
      <c r="C3655" s="177" t="s">
        <v>23177</v>
      </c>
      <c r="D3655" s="177" t="s">
        <v>23178</v>
      </c>
      <c r="E3655" s="177" t="s">
        <v>7436</v>
      </c>
      <c r="F3655" s="177" t="s">
        <v>7437</v>
      </c>
      <c r="G3655" s="177" t="s">
        <v>6981</v>
      </c>
      <c r="H3655" s="177" t="s">
        <v>7437</v>
      </c>
      <c r="I3655" s="177" t="s">
        <v>6875</v>
      </c>
      <c r="J3655" s="177" t="s">
        <v>6875</v>
      </c>
      <c r="K3655" s="177" t="s">
        <v>6875</v>
      </c>
      <c r="L3655" s="177" t="s">
        <v>857</v>
      </c>
    </row>
    <row r="3656" spans="1:12" ht="303.75" x14ac:dyDescent="0.25">
      <c r="A3656" s="176" t="s">
        <v>23183</v>
      </c>
      <c r="B3656" s="176" t="s">
        <v>23180</v>
      </c>
      <c r="C3656" s="176" t="s">
        <v>23181</v>
      </c>
      <c r="D3656" s="176" t="s">
        <v>23182</v>
      </c>
      <c r="E3656" s="176" t="s">
        <v>7436</v>
      </c>
      <c r="F3656" s="176" t="s">
        <v>7437</v>
      </c>
      <c r="G3656" s="176" t="s">
        <v>6981</v>
      </c>
      <c r="H3656" s="176" t="s">
        <v>7437</v>
      </c>
      <c r="I3656" s="176" t="s">
        <v>6875</v>
      </c>
      <c r="J3656" s="176" t="s">
        <v>6875</v>
      </c>
      <c r="K3656" s="176" t="s">
        <v>6875</v>
      </c>
      <c r="L3656" s="176" t="s">
        <v>857</v>
      </c>
    </row>
    <row r="3657" spans="1:12" ht="213.75" x14ac:dyDescent="0.25">
      <c r="A3657" s="177" t="s">
        <v>23187</v>
      </c>
      <c r="B3657" s="177" t="s">
        <v>23184</v>
      </c>
      <c r="C3657" s="177" t="s">
        <v>23185</v>
      </c>
      <c r="D3657" s="177" t="s">
        <v>23186</v>
      </c>
      <c r="E3657" s="177" t="s">
        <v>7436</v>
      </c>
      <c r="F3657" s="177" t="s">
        <v>7437</v>
      </c>
      <c r="G3657" s="177" t="s">
        <v>6981</v>
      </c>
      <c r="H3657" s="177" t="s">
        <v>7437</v>
      </c>
      <c r="I3657" s="177" t="s">
        <v>6875</v>
      </c>
      <c r="J3657" s="177" t="s">
        <v>6875</v>
      </c>
      <c r="K3657" s="177" t="s">
        <v>6875</v>
      </c>
      <c r="L3657" s="177" t="s">
        <v>857</v>
      </c>
    </row>
    <row r="3658" spans="1:12" ht="303.75" x14ac:dyDescent="0.25">
      <c r="A3658" s="176" t="s">
        <v>23191</v>
      </c>
      <c r="B3658" s="176" t="s">
        <v>23188</v>
      </c>
      <c r="C3658" s="176" t="s">
        <v>23189</v>
      </c>
      <c r="D3658" s="176" t="s">
        <v>23190</v>
      </c>
      <c r="E3658" s="176" t="s">
        <v>7436</v>
      </c>
      <c r="F3658" s="176" t="s">
        <v>7437</v>
      </c>
      <c r="G3658" s="176" t="s">
        <v>6981</v>
      </c>
      <c r="H3658" s="176" t="s">
        <v>7437</v>
      </c>
      <c r="I3658" s="176" t="s">
        <v>6875</v>
      </c>
      <c r="J3658" s="176" t="s">
        <v>6875</v>
      </c>
      <c r="K3658" s="176" t="s">
        <v>6875</v>
      </c>
      <c r="L3658" s="176" t="s">
        <v>857</v>
      </c>
    </row>
    <row r="3659" spans="1:12" ht="326.25" x14ac:dyDescent="0.25">
      <c r="A3659" s="177" t="s">
        <v>23195</v>
      </c>
      <c r="B3659" s="177" t="s">
        <v>23192</v>
      </c>
      <c r="C3659" s="177" t="s">
        <v>23193</v>
      </c>
      <c r="D3659" s="177" t="s">
        <v>23194</v>
      </c>
      <c r="E3659" s="177" t="s">
        <v>7436</v>
      </c>
      <c r="F3659" s="177" t="s">
        <v>7437</v>
      </c>
      <c r="G3659" s="177" t="s">
        <v>6981</v>
      </c>
      <c r="H3659" s="177" t="s">
        <v>7437</v>
      </c>
      <c r="I3659" s="177" t="s">
        <v>6875</v>
      </c>
      <c r="J3659" s="177" t="s">
        <v>6875</v>
      </c>
      <c r="K3659" s="177" t="s">
        <v>6875</v>
      </c>
      <c r="L3659" s="177" t="s">
        <v>857</v>
      </c>
    </row>
    <row r="3660" spans="1:12" ht="348.75" x14ac:dyDescent="0.25">
      <c r="A3660" s="176" t="s">
        <v>23199</v>
      </c>
      <c r="B3660" s="176" t="s">
        <v>23196</v>
      </c>
      <c r="C3660" s="176" t="s">
        <v>23197</v>
      </c>
      <c r="D3660" s="176" t="s">
        <v>23198</v>
      </c>
      <c r="E3660" s="176" t="s">
        <v>7436</v>
      </c>
      <c r="F3660" s="176" t="s">
        <v>7437</v>
      </c>
      <c r="G3660" s="176" t="s">
        <v>6981</v>
      </c>
      <c r="H3660" s="176" t="s">
        <v>7437</v>
      </c>
      <c r="I3660" s="176" t="s">
        <v>6875</v>
      </c>
      <c r="J3660" s="176" t="s">
        <v>6875</v>
      </c>
      <c r="K3660" s="176" t="s">
        <v>6875</v>
      </c>
      <c r="L3660" s="176" t="s">
        <v>857</v>
      </c>
    </row>
    <row r="3661" spans="1:12" ht="45" x14ac:dyDescent="0.25">
      <c r="A3661" s="177" t="s">
        <v>23203</v>
      </c>
      <c r="B3661" s="177" t="s">
        <v>23200</v>
      </c>
      <c r="C3661" s="177" t="s">
        <v>23201</v>
      </c>
      <c r="D3661" s="177" t="s">
        <v>23202</v>
      </c>
      <c r="E3661" s="177" t="s">
        <v>7436</v>
      </c>
      <c r="F3661" s="177" t="s">
        <v>7437</v>
      </c>
      <c r="G3661" s="177" t="s">
        <v>6981</v>
      </c>
      <c r="H3661" s="177" t="s">
        <v>7437</v>
      </c>
      <c r="I3661" s="177" t="s">
        <v>6875</v>
      </c>
      <c r="J3661" s="177" t="s">
        <v>6875</v>
      </c>
      <c r="K3661" s="177" t="s">
        <v>6875</v>
      </c>
      <c r="L3661" s="177" t="s">
        <v>857</v>
      </c>
    </row>
    <row r="3662" spans="1:12" ht="112.5" x14ac:dyDescent="0.25">
      <c r="A3662" s="176" t="s">
        <v>23207</v>
      </c>
      <c r="B3662" s="176" t="s">
        <v>23204</v>
      </c>
      <c r="C3662" s="176" t="s">
        <v>23205</v>
      </c>
      <c r="D3662" s="176" t="s">
        <v>23206</v>
      </c>
      <c r="E3662" s="176" t="s">
        <v>7436</v>
      </c>
      <c r="F3662" s="176" t="s">
        <v>7437</v>
      </c>
      <c r="G3662" s="176" t="s">
        <v>6981</v>
      </c>
      <c r="H3662" s="176" t="s">
        <v>7437</v>
      </c>
      <c r="I3662" s="176" t="s">
        <v>6875</v>
      </c>
      <c r="J3662" s="176" t="s">
        <v>6875</v>
      </c>
      <c r="K3662" s="176" t="s">
        <v>6875</v>
      </c>
      <c r="L3662" s="176" t="s">
        <v>857</v>
      </c>
    </row>
    <row r="3663" spans="1:12" ht="123.75" x14ac:dyDescent="0.25">
      <c r="A3663" s="177" t="s">
        <v>23211</v>
      </c>
      <c r="B3663" s="177" t="s">
        <v>23208</v>
      </c>
      <c r="C3663" s="177" t="s">
        <v>23209</v>
      </c>
      <c r="D3663" s="177" t="s">
        <v>23210</v>
      </c>
      <c r="E3663" s="177" t="s">
        <v>7436</v>
      </c>
      <c r="F3663" s="177" t="s">
        <v>7437</v>
      </c>
      <c r="G3663" s="177" t="s">
        <v>6981</v>
      </c>
      <c r="H3663" s="177" t="s">
        <v>7437</v>
      </c>
      <c r="I3663" s="177" t="s">
        <v>6875</v>
      </c>
      <c r="J3663" s="177" t="s">
        <v>6875</v>
      </c>
      <c r="K3663" s="177" t="s">
        <v>6875</v>
      </c>
      <c r="L3663" s="177" t="s">
        <v>857</v>
      </c>
    </row>
    <row r="3664" spans="1:12" ht="213.75" x14ac:dyDescent="0.25">
      <c r="A3664" s="176" t="s">
        <v>23215</v>
      </c>
      <c r="B3664" s="176" t="s">
        <v>23212</v>
      </c>
      <c r="C3664" s="176" t="s">
        <v>23213</v>
      </c>
      <c r="D3664" s="176" t="s">
        <v>23214</v>
      </c>
      <c r="E3664" s="176" t="s">
        <v>7436</v>
      </c>
      <c r="F3664" s="176" t="s">
        <v>7437</v>
      </c>
      <c r="G3664" s="176" t="s">
        <v>6981</v>
      </c>
      <c r="H3664" s="176" t="s">
        <v>7437</v>
      </c>
      <c r="I3664" s="176" t="s">
        <v>6875</v>
      </c>
      <c r="J3664" s="176" t="s">
        <v>6875</v>
      </c>
      <c r="K3664" s="176" t="s">
        <v>6875</v>
      </c>
      <c r="L3664" s="176" t="s">
        <v>857</v>
      </c>
    </row>
    <row r="3665" spans="1:12" ht="213.75" x14ac:dyDescent="0.25">
      <c r="A3665" s="177" t="s">
        <v>23219</v>
      </c>
      <c r="B3665" s="177" t="s">
        <v>23216</v>
      </c>
      <c r="C3665" s="177" t="s">
        <v>23217</v>
      </c>
      <c r="D3665" s="177" t="s">
        <v>23218</v>
      </c>
      <c r="E3665" s="177" t="s">
        <v>7436</v>
      </c>
      <c r="F3665" s="177" t="s">
        <v>7437</v>
      </c>
      <c r="G3665" s="177" t="s">
        <v>6981</v>
      </c>
      <c r="H3665" s="177" t="s">
        <v>7437</v>
      </c>
      <c r="I3665" s="177" t="s">
        <v>6875</v>
      </c>
      <c r="J3665" s="177" t="s">
        <v>6875</v>
      </c>
      <c r="K3665" s="177" t="s">
        <v>6875</v>
      </c>
      <c r="L3665" s="177" t="s">
        <v>857</v>
      </c>
    </row>
    <row r="3666" spans="1:12" ht="168.75" x14ac:dyDescent="0.25">
      <c r="A3666" s="176" t="s">
        <v>23223</v>
      </c>
      <c r="B3666" s="176" t="s">
        <v>23220</v>
      </c>
      <c r="C3666" s="176" t="s">
        <v>23221</v>
      </c>
      <c r="D3666" s="176" t="s">
        <v>23222</v>
      </c>
      <c r="E3666" s="176" t="s">
        <v>7436</v>
      </c>
      <c r="F3666" s="176" t="s">
        <v>7437</v>
      </c>
      <c r="G3666" s="176" t="s">
        <v>6981</v>
      </c>
      <c r="H3666" s="176" t="s">
        <v>7437</v>
      </c>
      <c r="I3666" s="176" t="s">
        <v>6875</v>
      </c>
      <c r="J3666" s="176" t="s">
        <v>6875</v>
      </c>
      <c r="K3666" s="176" t="s">
        <v>6875</v>
      </c>
      <c r="L3666" s="176" t="s">
        <v>857</v>
      </c>
    </row>
    <row r="3667" spans="1:12" ht="202.5" x14ac:dyDescent="0.25">
      <c r="A3667" s="177" t="s">
        <v>23227</v>
      </c>
      <c r="B3667" s="177" t="s">
        <v>23224</v>
      </c>
      <c r="C3667" s="177" t="s">
        <v>23225</v>
      </c>
      <c r="D3667" s="177" t="s">
        <v>23226</v>
      </c>
      <c r="E3667" s="177" t="s">
        <v>7436</v>
      </c>
      <c r="F3667" s="177" t="s">
        <v>7437</v>
      </c>
      <c r="G3667" s="177" t="s">
        <v>6981</v>
      </c>
      <c r="H3667" s="177" t="s">
        <v>7437</v>
      </c>
      <c r="I3667" s="177" t="s">
        <v>6875</v>
      </c>
      <c r="J3667" s="177" t="s">
        <v>6875</v>
      </c>
      <c r="K3667" s="177" t="s">
        <v>6875</v>
      </c>
      <c r="L3667" s="177" t="s">
        <v>857</v>
      </c>
    </row>
    <row r="3668" spans="1:12" ht="90" x14ac:dyDescent="0.25">
      <c r="A3668" s="176" t="s">
        <v>23231</v>
      </c>
      <c r="B3668" s="176" t="s">
        <v>23228</v>
      </c>
      <c r="C3668" s="176" t="s">
        <v>23229</v>
      </c>
      <c r="D3668" s="176" t="s">
        <v>23230</v>
      </c>
      <c r="E3668" s="176" t="s">
        <v>7436</v>
      </c>
      <c r="F3668" s="176" t="s">
        <v>7437</v>
      </c>
      <c r="G3668" s="176" t="s">
        <v>6981</v>
      </c>
      <c r="H3668" s="176" t="s">
        <v>7437</v>
      </c>
      <c r="I3668" s="176" t="s">
        <v>6875</v>
      </c>
      <c r="J3668" s="176" t="s">
        <v>6875</v>
      </c>
      <c r="K3668" s="176" t="s">
        <v>6875</v>
      </c>
      <c r="L3668" s="176" t="s">
        <v>857</v>
      </c>
    </row>
    <row r="3669" spans="1:12" ht="168.75" x14ac:dyDescent="0.25">
      <c r="A3669" s="177" t="s">
        <v>23235</v>
      </c>
      <c r="B3669" s="177" t="s">
        <v>23232</v>
      </c>
      <c r="C3669" s="177" t="s">
        <v>23233</v>
      </c>
      <c r="D3669" s="177" t="s">
        <v>23234</v>
      </c>
      <c r="E3669" s="177" t="s">
        <v>7436</v>
      </c>
      <c r="F3669" s="177" t="s">
        <v>7437</v>
      </c>
      <c r="G3669" s="177" t="s">
        <v>6981</v>
      </c>
      <c r="H3669" s="177" t="s">
        <v>7437</v>
      </c>
      <c r="I3669" s="177" t="s">
        <v>6875</v>
      </c>
      <c r="J3669" s="177" t="s">
        <v>6875</v>
      </c>
      <c r="K3669" s="177" t="s">
        <v>6875</v>
      </c>
      <c r="L3669" s="177" t="s">
        <v>857</v>
      </c>
    </row>
    <row r="3670" spans="1:12" ht="191.25" x14ac:dyDescent="0.25">
      <c r="A3670" s="176" t="s">
        <v>23239</v>
      </c>
      <c r="B3670" s="176" t="s">
        <v>23236</v>
      </c>
      <c r="C3670" s="176" t="s">
        <v>23237</v>
      </c>
      <c r="D3670" s="176" t="s">
        <v>23238</v>
      </c>
      <c r="E3670" s="176" t="s">
        <v>7436</v>
      </c>
      <c r="F3670" s="176" t="s">
        <v>7437</v>
      </c>
      <c r="G3670" s="176" t="s">
        <v>6981</v>
      </c>
      <c r="H3670" s="176" t="s">
        <v>7437</v>
      </c>
      <c r="I3670" s="176" t="s">
        <v>6875</v>
      </c>
      <c r="J3670" s="176" t="s">
        <v>6875</v>
      </c>
      <c r="K3670" s="176" t="s">
        <v>6875</v>
      </c>
      <c r="L3670" s="176" t="s">
        <v>857</v>
      </c>
    </row>
    <row r="3671" spans="1:12" ht="303.75" x14ac:dyDescent="0.25">
      <c r="A3671" s="177" t="s">
        <v>23243</v>
      </c>
      <c r="B3671" s="177" t="s">
        <v>23240</v>
      </c>
      <c r="C3671" s="177" t="s">
        <v>23241</v>
      </c>
      <c r="D3671" s="177" t="s">
        <v>23242</v>
      </c>
      <c r="E3671" s="177" t="s">
        <v>7436</v>
      </c>
      <c r="F3671" s="177" t="s">
        <v>7437</v>
      </c>
      <c r="G3671" s="177" t="s">
        <v>6981</v>
      </c>
      <c r="H3671" s="177" t="s">
        <v>7437</v>
      </c>
      <c r="I3671" s="177" t="s">
        <v>6875</v>
      </c>
      <c r="J3671" s="177" t="s">
        <v>6875</v>
      </c>
      <c r="K3671" s="177" t="s">
        <v>6875</v>
      </c>
      <c r="L3671" s="177" t="s">
        <v>857</v>
      </c>
    </row>
    <row r="3672" spans="1:12" ht="146.25" x14ac:dyDescent="0.25">
      <c r="A3672" s="176" t="s">
        <v>23247</v>
      </c>
      <c r="B3672" s="176" t="s">
        <v>23244</v>
      </c>
      <c r="C3672" s="176" t="s">
        <v>23245</v>
      </c>
      <c r="D3672" s="176" t="s">
        <v>23246</v>
      </c>
      <c r="E3672" s="176" t="s">
        <v>7436</v>
      </c>
      <c r="F3672" s="176" t="s">
        <v>7437</v>
      </c>
      <c r="G3672" s="176" t="s">
        <v>6981</v>
      </c>
      <c r="H3672" s="176" t="s">
        <v>7437</v>
      </c>
      <c r="I3672" s="176" t="s">
        <v>6875</v>
      </c>
      <c r="J3672" s="176" t="s">
        <v>6875</v>
      </c>
      <c r="K3672" s="176" t="s">
        <v>6875</v>
      </c>
      <c r="L3672" s="176" t="s">
        <v>857</v>
      </c>
    </row>
    <row r="3673" spans="1:12" ht="90" x14ac:dyDescent="0.25">
      <c r="A3673" s="177" t="s">
        <v>23251</v>
      </c>
      <c r="B3673" s="177" t="s">
        <v>23248</v>
      </c>
      <c r="C3673" s="177" t="s">
        <v>23249</v>
      </c>
      <c r="D3673" s="177" t="s">
        <v>23250</v>
      </c>
      <c r="E3673" s="177" t="s">
        <v>7436</v>
      </c>
      <c r="F3673" s="177" t="s">
        <v>7437</v>
      </c>
      <c r="G3673" s="177" t="s">
        <v>6981</v>
      </c>
      <c r="H3673" s="177" t="s">
        <v>7437</v>
      </c>
      <c r="I3673" s="177" t="s">
        <v>6875</v>
      </c>
      <c r="J3673" s="177" t="s">
        <v>6875</v>
      </c>
      <c r="K3673" s="177" t="s">
        <v>6875</v>
      </c>
      <c r="L3673" s="177" t="s">
        <v>857</v>
      </c>
    </row>
    <row r="3674" spans="1:12" ht="303.75" x14ac:dyDescent="0.25">
      <c r="A3674" s="176" t="s">
        <v>23255</v>
      </c>
      <c r="B3674" s="176" t="s">
        <v>23252</v>
      </c>
      <c r="C3674" s="176" t="s">
        <v>23253</v>
      </c>
      <c r="D3674" s="176" t="s">
        <v>23254</v>
      </c>
      <c r="E3674" s="176" t="s">
        <v>7436</v>
      </c>
      <c r="F3674" s="176" t="s">
        <v>7437</v>
      </c>
      <c r="G3674" s="176" t="s">
        <v>6981</v>
      </c>
      <c r="H3674" s="176" t="s">
        <v>7437</v>
      </c>
      <c r="I3674" s="176" t="s">
        <v>6875</v>
      </c>
      <c r="J3674" s="176" t="s">
        <v>6875</v>
      </c>
      <c r="K3674" s="176" t="s">
        <v>6875</v>
      </c>
      <c r="L3674" s="176" t="s">
        <v>857</v>
      </c>
    </row>
    <row r="3675" spans="1:12" ht="236.25" x14ac:dyDescent="0.25">
      <c r="A3675" s="177" t="s">
        <v>23259</v>
      </c>
      <c r="B3675" s="177" t="s">
        <v>23256</v>
      </c>
      <c r="C3675" s="177" t="s">
        <v>23257</v>
      </c>
      <c r="D3675" s="177" t="s">
        <v>23258</v>
      </c>
      <c r="E3675" s="177" t="s">
        <v>7436</v>
      </c>
      <c r="F3675" s="177" t="s">
        <v>7437</v>
      </c>
      <c r="G3675" s="177" t="s">
        <v>6981</v>
      </c>
      <c r="H3675" s="177" t="s">
        <v>7437</v>
      </c>
      <c r="I3675" s="177" t="s">
        <v>6875</v>
      </c>
      <c r="J3675" s="177" t="s">
        <v>6875</v>
      </c>
      <c r="K3675" s="177" t="s">
        <v>6875</v>
      </c>
      <c r="L3675" s="177" t="s">
        <v>857</v>
      </c>
    </row>
    <row r="3676" spans="1:12" ht="292.5" x14ac:dyDescent="0.25">
      <c r="A3676" s="176" t="s">
        <v>23263</v>
      </c>
      <c r="B3676" s="176" t="s">
        <v>23260</v>
      </c>
      <c r="C3676" s="176" t="s">
        <v>23261</v>
      </c>
      <c r="D3676" s="176" t="s">
        <v>23262</v>
      </c>
      <c r="E3676" s="176" t="s">
        <v>7436</v>
      </c>
      <c r="F3676" s="176" t="s">
        <v>7437</v>
      </c>
      <c r="G3676" s="176" t="s">
        <v>6981</v>
      </c>
      <c r="H3676" s="176" t="s">
        <v>7437</v>
      </c>
      <c r="I3676" s="176" t="s">
        <v>6875</v>
      </c>
      <c r="J3676" s="176" t="s">
        <v>6875</v>
      </c>
      <c r="K3676" s="176" t="s">
        <v>6875</v>
      </c>
      <c r="L3676" s="176" t="s">
        <v>857</v>
      </c>
    </row>
    <row r="3677" spans="1:12" ht="281.25" x14ac:dyDescent="0.25">
      <c r="A3677" s="177" t="s">
        <v>23267</v>
      </c>
      <c r="B3677" s="177" t="s">
        <v>23264</v>
      </c>
      <c r="C3677" s="177" t="s">
        <v>23265</v>
      </c>
      <c r="D3677" s="177" t="s">
        <v>23266</v>
      </c>
      <c r="E3677" s="177" t="s">
        <v>7436</v>
      </c>
      <c r="F3677" s="177" t="s">
        <v>7437</v>
      </c>
      <c r="G3677" s="177" t="s">
        <v>6981</v>
      </c>
      <c r="H3677" s="177" t="s">
        <v>7437</v>
      </c>
      <c r="I3677" s="177" t="s">
        <v>6875</v>
      </c>
      <c r="J3677" s="177" t="s">
        <v>6875</v>
      </c>
      <c r="K3677" s="177" t="s">
        <v>6875</v>
      </c>
      <c r="L3677" s="177" t="s">
        <v>857</v>
      </c>
    </row>
    <row r="3678" spans="1:12" ht="180" x14ac:dyDescent="0.25">
      <c r="A3678" s="176" t="s">
        <v>23271</v>
      </c>
      <c r="B3678" s="176" t="s">
        <v>23268</v>
      </c>
      <c r="C3678" s="176" t="s">
        <v>23269</v>
      </c>
      <c r="D3678" s="176" t="s">
        <v>23270</v>
      </c>
      <c r="E3678" s="176" t="s">
        <v>7436</v>
      </c>
      <c r="F3678" s="176" t="s">
        <v>7437</v>
      </c>
      <c r="G3678" s="176" t="s">
        <v>6981</v>
      </c>
      <c r="H3678" s="176" t="s">
        <v>7437</v>
      </c>
      <c r="I3678" s="176" t="s">
        <v>6875</v>
      </c>
      <c r="J3678" s="176" t="s">
        <v>6875</v>
      </c>
      <c r="K3678" s="176" t="s">
        <v>6875</v>
      </c>
      <c r="L3678" s="176" t="s">
        <v>857</v>
      </c>
    </row>
    <row r="3679" spans="1:12" ht="180" x14ac:dyDescent="0.25">
      <c r="A3679" s="177" t="s">
        <v>23275</v>
      </c>
      <c r="B3679" s="177" t="s">
        <v>23272</v>
      </c>
      <c r="C3679" s="177" t="s">
        <v>23273</v>
      </c>
      <c r="D3679" s="177" t="s">
        <v>23274</v>
      </c>
      <c r="E3679" s="177" t="s">
        <v>7436</v>
      </c>
      <c r="F3679" s="177" t="s">
        <v>7437</v>
      </c>
      <c r="G3679" s="177" t="s">
        <v>6981</v>
      </c>
      <c r="H3679" s="177" t="s">
        <v>7437</v>
      </c>
      <c r="I3679" s="177" t="s">
        <v>6875</v>
      </c>
      <c r="J3679" s="177" t="s">
        <v>6875</v>
      </c>
      <c r="K3679" s="177" t="s">
        <v>6875</v>
      </c>
      <c r="L3679" s="177" t="s">
        <v>857</v>
      </c>
    </row>
    <row r="3680" spans="1:12" ht="191.25" x14ac:dyDescent="0.25">
      <c r="A3680" s="176" t="s">
        <v>23279</v>
      </c>
      <c r="B3680" s="176" t="s">
        <v>23276</v>
      </c>
      <c r="C3680" s="176" t="s">
        <v>23277</v>
      </c>
      <c r="D3680" s="176" t="s">
        <v>23278</v>
      </c>
      <c r="E3680" s="176" t="s">
        <v>7436</v>
      </c>
      <c r="F3680" s="176" t="s">
        <v>7437</v>
      </c>
      <c r="G3680" s="176" t="s">
        <v>6981</v>
      </c>
      <c r="H3680" s="176" t="s">
        <v>7437</v>
      </c>
      <c r="I3680" s="176" t="s">
        <v>6875</v>
      </c>
      <c r="J3680" s="176" t="s">
        <v>6875</v>
      </c>
      <c r="K3680" s="176" t="s">
        <v>6875</v>
      </c>
      <c r="L3680" s="176" t="s">
        <v>857</v>
      </c>
    </row>
    <row r="3681" spans="1:12" ht="202.5" x14ac:dyDescent="0.25">
      <c r="A3681" s="177" t="s">
        <v>23283</v>
      </c>
      <c r="B3681" s="177" t="s">
        <v>23280</v>
      </c>
      <c r="C3681" s="177" t="s">
        <v>23281</v>
      </c>
      <c r="D3681" s="177" t="s">
        <v>23282</v>
      </c>
      <c r="E3681" s="177" t="s">
        <v>7436</v>
      </c>
      <c r="F3681" s="177" t="s">
        <v>7437</v>
      </c>
      <c r="G3681" s="177" t="s">
        <v>6981</v>
      </c>
      <c r="H3681" s="177" t="s">
        <v>7437</v>
      </c>
      <c r="I3681" s="177" t="s">
        <v>6875</v>
      </c>
      <c r="J3681" s="177" t="s">
        <v>6875</v>
      </c>
      <c r="K3681" s="177" t="s">
        <v>6875</v>
      </c>
      <c r="L3681" s="177" t="s">
        <v>857</v>
      </c>
    </row>
    <row r="3682" spans="1:12" ht="270" x14ac:dyDescent="0.25">
      <c r="A3682" s="176" t="s">
        <v>23287</v>
      </c>
      <c r="B3682" s="176" t="s">
        <v>23284</v>
      </c>
      <c r="C3682" s="176" t="s">
        <v>23285</v>
      </c>
      <c r="D3682" s="176" t="s">
        <v>23286</v>
      </c>
      <c r="E3682" s="176" t="s">
        <v>7436</v>
      </c>
      <c r="F3682" s="176" t="s">
        <v>7437</v>
      </c>
      <c r="G3682" s="176" t="s">
        <v>6981</v>
      </c>
      <c r="H3682" s="176" t="s">
        <v>7437</v>
      </c>
      <c r="I3682" s="176" t="s">
        <v>6875</v>
      </c>
      <c r="J3682" s="176" t="s">
        <v>6875</v>
      </c>
      <c r="K3682" s="176" t="s">
        <v>6875</v>
      </c>
      <c r="L3682" s="176" t="s">
        <v>857</v>
      </c>
    </row>
    <row r="3683" spans="1:12" ht="157.5" x14ac:dyDescent="0.25">
      <c r="A3683" s="177" t="s">
        <v>23291</v>
      </c>
      <c r="B3683" s="177" t="s">
        <v>23288</v>
      </c>
      <c r="C3683" s="177" t="s">
        <v>23289</v>
      </c>
      <c r="D3683" s="177" t="s">
        <v>23290</v>
      </c>
      <c r="E3683" s="177" t="s">
        <v>7436</v>
      </c>
      <c r="F3683" s="177" t="s">
        <v>7437</v>
      </c>
      <c r="G3683" s="177" t="s">
        <v>6981</v>
      </c>
      <c r="H3683" s="177" t="s">
        <v>7437</v>
      </c>
      <c r="I3683" s="177" t="s">
        <v>6875</v>
      </c>
      <c r="J3683" s="177" t="s">
        <v>6875</v>
      </c>
      <c r="K3683" s="177" t="s">
        <v>6875</v>
      </c>
      <c r="L3683" s="177" t="s">
        <v>857</v>
      </c>
    </row>
    <row r="3684" spans="1:12" ht="180" x14ac:dyDescent="0.25">
      <c r="A3684" s="176" t="s">
        <v>23295</v>
      </c>
      <c r="B3684" s="176" t="s">
        <v>23292</v>
      </c>
      <c r="C3684" s="176" t="s">
        <v>23293</v>
      </c>
      <c r="D3684" s="176" t="s">
        <v>23294</v>
      </c>
      <c r="E3684" s="176" t="s">
        <v>7436</v>
      </c>
      <c r="F3684" s="176" t="s">
        <v>7437</v>
      </c>
      <c r="G3684" s="176" t="s">
        <v>6981</v>
      </c>
      <c r="H3684" s="176" t="s">
        <v>7437</v>
      </c>
      <c r="I3684" s="176" t="s">
        <v>6875</v>
      </c>
      <c r="J3684" s="176" t="s">
        <v>6875</v>
      </c>
      <c r="K3684" s="176" t="s">
        <v>6875</v>
      </c>
      <c r="L3684" s="176" t="s">
        <v>857</v>
      </c>
    </row>
    <row r="3685" spans="1:12" ht="225" x14ac:dyDescent="0.25">
      <c r="A3685" s="177" t="s">
        <v>23299</v>
      </c>
      <c r="B3685" s="177" t="s">
        <v>23296</v>
      </c>
      <c r="C3685" s="177" t="s">
        <v>23297</v>
      </c>
      <c r="D3685" s="177" t="s">
        <v>23298</v>
      </c>
      <c r="E3685" s="177" t="s">
        <v>7436</v>
      </c>
      <c r="F3685" s="177" t="s">
        <v>7437</v>
      </c>
      <c r="G3685" s="177" t="s">
        <v>6981</v>
      </c>
      <c r="H3685" s="177" t="s">
        <v>7437</v>
      </c>
      <c r="I3685" s="177" t="s">
        <v>6875</v>
      </c>
      <c r="J3685" s="177" t="s">
        <v>6875</v>
      </c>
      <c r="K3685" s="177" t="s">
        <v>6875</v>
      </c>
      <c r="L3685" s="177" t="s">
        <v>857</v>
      </c>
    </row>
    <row r="3686" spans="1:12" ht="326.25" x14ac:dyDescent="0.25">
      <c r="A3686" s="176" t="s">
        <v>23303</v>
      </c>
      <c r="B3686" s="176" t="s">
        <v>23300</v>
      </c>
      <c r="C3686" s="176" t="s">
        <v>23301</v>
      </c>
      <c r="D3686" s="176" t="s">
        <v>23302</v>
      </c>
      <c r="E3686" s="176" t="s">
        <v>7436</v>
      </c>
      <c r="F3686" s="176" t="s">
        <v>7437</v>
      </c>
      <c r="G3686" s="176" t="s">
        <v>6981</v>
      </c>
      <c r="H3686" s="176" t="s">
        <v>7437</v>
      </c>
      <c r="I3686" s="176" t="s">
        <v>6875</v>
      </c>
      <c r="J3686" s="176" t="s">
        <v>6875</v>
      </c>
      <c r="K3686" s="176" t="s">
        <v>6875</v>
      </c>
      <c r="L3686" s="176" t="s">
        <v>857</v>
      </c>
    </row>
    <row r="3687" spans="1:12" ht="360" x14ac:dyDescent="0.25">
      <c r="A3687" s="177" t="s">
        <v>23307</v>
      </c>
      <c r="B3687" s="177" t="s">
        <v>23304</v>
      </c>
      <c r="C3687" s="177" t="s">
        <v>23305</v>
      </c>
      <c r="D3687" s="177" t="s">
        <v>23306</v>
      </c>
      <c r="E3687" s="177" t="s">
        <v>7436</v>
      </c>
      <c r="F3687" s="177" t="s">
        <v>7437</v>
      </c>
      <c r="G3687" s="177" t="s">
        <v>6981</v>
      </c>
      <c r="H3687" s="177" t="s">
        <v>7437</v>
      </c>
      <c r="I3687" s="177" t="s">
        <v>6875</v>
      </c>
      <c r="J3687" s="177" t="s">
        <v>6875</v>
      </c>
      <c r="K3687" s="177" t="s">
        <v>6875</v>
      </c>
      <c r="L3687" s="177" t="s">
        <v>857</v>
      </c>
    </row>
    <row r="3688" spans="1:12" ht="326.25" x14ac:dyDescent="0.25">
      <c r="A3688" s="176" t="s">
        <v>23311</v>
      </c>
      <c r="B3688" s="176" t="s">
        <v>23308</v>
      </c>
      <c r="C3688" s="176" t="s">
        <v>23309</v>
      </c>
      <c r="D3688" s="176" t="s">
        <v>23310</v>
      </c>
      <c r="E3688" s="176" t="s">
        <v>22833</v>
      </c>
      <c r="F3688" s="176" t="s">
        <v>7437</v>
      </c>
      <c r="G3688" s="176" t="s">
        <v>6981</v>
      </c>
      <c r="H3688" s="176" t="s">
        <v>7437</v>
      </c>
      <c r="I3688" s="176" t="s">
        <v>6875</v>
      </c>
      <c r="J3688" s="176" t="s">
        <v>6875</v>
      </c>
      <c r="K3688" s="176" t="s">
        <v>6875</v>
      </c>
      <c r="L3688" s="176" t="s">
        <v>857</v>
      </c>
    </row>
    <row r="3689" spans="1:12" ht="292.5" x14ac:dyDescent="0.25">
      <c r="A3689" s="177" t="s">
        <v>23315</v>
      </c>
      <c r="B3689" s="177" t="s">
        <v>23312</v>
      </c>
      <c r="C3689" s="177" t="s">
        <v>23313</v>
      </c>
      <c r="D3689" s="177" t="s">
        <v>23314</v>
      </c>
      <c r="E3689" s="177" t="s">
        <v>22833</v>
      </c>
      <c r="F3689" s="177" t="s">
        <v>7437</v>
      </c>
      <c r="G3689" s="177" t="s">
        <v>6981</v>
      </c>
      <c r="H3689" s="177" t="s">
        <v>7437</v>
      </c>
      <c r="I3689" s="177" t="s">
        <v>6875</v>
      </c>
      <c r="J3689" s="177" t="s">
        <v>6875</v>
      </c>
      <c r="K3689" s="177" t="s">
        <v>6875</v>
      </c>
      <c r="L3689" s="177" t="s">
        <v>857</v>
      </c>
    </row>
    <row r="3690" spans="1:12" ht="270" x14ac:dyDescent="0.25">
      <c r="A3690" s="176" t="s">
        <v>23319</v>
      </c>
      <c r="B3690" s="176" t="s">
        <v>23316</v>
      </c>
      <c r="C3690" s="176" t="s">
        <v>23317</v>
      </c>
      <c r="D3690" s="176" t="s">
        <v>23318</v>
      </c>
      <c r="E3690" s="176" t="s">
        <v>22833</v>
      </c>
      <c r="F3690" s="176" t="s">
        <v>7437</v>
      </c>
      <c r="G3690" s="176" t="s">
        <v>6981</v>
      </c>
      <c r="H3690" s="176" t="s">
        <v>7437</v>
      </c>
      <c r="I3690" s="176" t="s">
        <v>6875</v>
      </c>
      <c r="J3690" s="176" t="s">
        <v>6875</v>
      </c>
      <c r="K3690" s="176" t="s">
        <v>6875</v>
      </c>
      <c r="L3690" s="176" t="s">
        <v>857</v>
      </c>
    </row>
    <row r="3691" spans="1:12" ht="270" x14ac:dyDescent="0.25">
      <c r="A3691" s="177" t="s">
        <v>23323</v>
      </c>
      <c r="B3691" s="177" t="s">
        <v>23320</v>
      </c>
      <c r="C3691" s="177" t="s">
        <v>23321</v>
      </c>
      <c r="D3691" s="177" t="s">
        <v>23322</v>
      </c>
      <c r="E3691" s="177" t="s">
        <v>22833</v>
      </c>
      <c r="F3691" s="177" t="s">
        <v>7437</v>
      </c>
      <c r="G3691" s="177" t="s">
        <v>6981</v>
      </c>
      <c r="H3691" s="177" t="s">
        <v>7437</v>
      </c>
      <c r="I3691" s="177" t="s">
        <v>6875</v>
      </c>
      <c r="J3691" s="177" t="s">
        <v>6875</v>
      </c>
      <c r="K3691" s="177" t="s">
        <v>6875</v>
      </c>
      <c r="L3691" s="177" t="s">
        <v>857</v>
      </c>
    </row>
    <row r="3692" spans="1:12" ht="247.5" x14ac:dyDescent="0.25">
      <c r="A3692" s="176" t="s">
        <v>23327</v>
      </c>
      <c r="B3692" s="176" t="s">
        <v>23324</v>
      </c>
      <c r="C3692" s="176" t="s">
        <v>23325</v>
      </c>
      <c r="D3692" s="176" t="s">
        <v>23326</v>
      </c>
      <c r="E3692" s="176" t="s">
        <v>22833</v>
      </c>
      <c r="F3692" s="176" t="s">
        <v>7437</v>
      </c>
      <c r="G3692" s="176" t="s">
        <v>6981</v>
      </c>
      <c r="H3692" s="176" t="s">
        <v>7437</v>
      </c>
      <c r="I3692" s="176" t="s">
        <v>6875</v>
      </c>
      <c r="J3692" s="176" t="s">
        <v>6875</v>
      </c>
      <c r="K3692" s="176" t="s">
        <v>6875</v>
      </c>
      <c r="L3692" s="176" t="s">
        <v>857</v>
      </c>
    </row>
    <row r="3693" spans="1:12" ht="247.5" x14ac:dyDescent="0.25">
      <c r="A3693" s="177" t="s">
        <v>23331</v>
      </c>
      <c r="B3693" s="177" t="s">
        <v>23328</v>
      </c>
      <c r="C3693" s="177" t="s">
        <v>23329</v>
      </c>
      <c r="D3693" s="177" t="s">
        <v>23330</v>
      </c>
      <c r="E3693" s="177" t="s">
        <v>22833</v>
      </c>
      <c r="F3693" s="177" t="s">
        <v>7437</v>
      </c>
      <c r="G3693" s="177" t="s">
        <v>6981</v>
      </c>
      <c r="H3693" s="177" t="s">
        <v>7437</v>
      </c>
      <c r="I3693" s="177" t="s">
        <v>6875</v>
      </c>
      <c r="J3693" s="177" t="s">
        <v>6875</v>
      </c>
      <c r="K3693" s="177" t="s">
        <v>6875</v>
      </c>
      <c r="L3693" s="177" t="s">
        <v>857</v>
      </c>
    </row>
    <row r="3694" spans="1:12" ht="247.5" x14ac:dyDescent="0.25">
      <c r="A3694" s="176" t="s">
        <v>23335</v>
      </c>
      <c r="B3694" s="176" t="s">
        <v>23332</v>
      </c>
      <c r="C3694" s="176" t="s">
        <v>23333</v>
      </c>
      <c r="D3694" s="176" t="s">
        <v>23334</v>
      </c>
      <c r="E3694" s="176" t="s">
        <v>22833</v>
      </c>
      <c r="F3694" s="176" t="s">
        <v>7437</v>
      </c>
      <c r="G3694" s="176" t="s">
        <v>6981</v>
      </c>
      <c r="H3694" s="176" t="s">
        <v>7437</v>
      </c>
      <c r="I3694" s="176" t="s">
        <v>6875</v>
      </c>
      <c r="J3694" s="176" t="s">
        <v>6875</v>
      </c>
      <c r="K3694" s="176" t="s">
        <v>6875</v>
      </c>
      <c r="L3694" s="176" t="s">
        <v>857</v>
      </c>
    </row>
    <row r="3695" spans="1:12" ht="247.5" x14ac:dyDescent="0.25">
      <c r="A3695" s="177" t="s">
        <v>23339</v>
      </c>
      <c r="B3695" s="177" t="s">
        <v>23336</v>
      </c>
      <c r="C3695" s="177" t="s">
        <v>23337</v>
      </c>
      <c r="D3695" s="177" t="s">
        <v>23338</v>
      </c>
      <c r="E3695" s="177" t="s">
        <v>22833</v>
      </c>
      <c r="F3695" s="177" t="s">
        <v>7437</v>
      </c>
      <c r="G3695" s="177" t="s">
        <v>6981</v>
      </c>
      <c r="H3695" s="177" t="s">
        <v>7437</v>
      </c>
      <c r="I3695" s="177" t="s">
        <v>6875</v>
      </c>
      <c r="J3695" s="177" t="s">
        <v>6875</v>
      </c>
      <c r="K3695" s="177" t="s">
        <v>6875</v>
      </c>
      <c r="L3695" s="177" t="s">
        <v>857</v>
      </c>
    </row>
    <row r="3696" spans="1:12" ht="292.5" x14ac:dyDescent="0.25">
      <c r="A3696" s="176" t="s">
        <v>23343</v>
      </c>
      <c r="B3696" s="176" t="s">
        <v>23340</v>
      </c>
      <c r="C3696" s="176" t="s">
        <v>23341</v>
      </c>
      <c r="D3696" s="176" t="s">
        <v>23342</v>
      </c>
      <c r="E3696" s="176" t="s">
        <v>22833</v>
      </c>
      <c r="F3696" s="176" t="s">
        <v>7437</v>
      </c>
      <c r="G3696" s="176" t="s">
        <v>6981</v>
      </c>
      <c r="H3696" s="176" t="s">
        <v>7437</v>
      </c>
      <c r="I3696" s="176" t="s">
        <v>6875</v>
      </c>
      <c r="J3696" s="176" t="s">
        <v>6875</v>
      </c>
      <c r="K3696" s="176" t="s">
        <v>6875</v>
      </c>
      <c r="L3696" s="176" t="s">
        <v>857</v>
      </c>
    </row>
    <row r="3697" spans="1:12" ht="236.25" x14ac:dyDescent="0.25">
      <c r="A3697" s="177" t="s">
        <v>23347</v>
      </c>
      <c r="B3697" s="177" t="s">
        <v>23344</v>
      </c>
      <c r="C3697" s="177" t="s">
        <v>23345</v>
      </c>
      <c r="D3697" s="177" t="s">
        <v>23346</v>
      </c>
      <c r="E3697" s="177" t="s">
        <v>22833</v>
      </c>
      <c r="F3697" s="177" t="s">
        <v>7437</v>
      </c>
      <c r="G3697" s="177" t="s">
        <v>6981</v>
      </c>
      <c r="H3697" s="177" t="s">
        <v>7437</v>
      </c>
      <c r="I3697" s="177" t="s">
        <v>6875</v>
      </c>
      <c r="J3697" s="177" t="s">
        <v>6875</v>
      </c>
      <c r="K3697" s="177" t="s">
        <v>6875</v>
      </c>
      <c r="L3697" s="177" t="s">
        <v>857</v>
      </c>
    </row>
    <row r="3698" spans="1:12" ht="258.75" x14ac:dyDescent="0.25">
      <c r="A3698" s="176" t="s">
        <v>23351</v>
      </c>
      <c r="B3698" s="176" t="s">
        <v>23348</v>
      </c>
      <c r="C3698" s="176" t="s">
        <v>23349</v>
      </c>
      <c r="D3698" s="176" t="s">
        <v>23350</v>
      </c>
      <c r="E3698" s="176" t="s">
        <v>22833</v>
      </c>
      <c r="F3698" s="176" t="s">
        <v>7437</v>
      </c>
      <c r="G3698" s="176" t="s">
        <v>6981</v>
      </c>
      <c r="H3698" s="176" t="s">
        <v>7437</v>
      </c>
      <c r="I3698" s="176" t="s">
        <v>6875</v>
      </c>
      <c r="J3698" s="176" t="s">
        <v>6875</v>
      </c>
      <c r="K3698" s="176" t="s">
        <v>6875</v>
      </c>
      <c r="L3698" s="176" t="s">
        <v>857</v>
      </c>
    </row>
    <row r="3699" spans="1:12" ht="258.75" x14ac:dyDescent="0.25">
      <c r="A3699" s="177" t="s">
        <v>23355</v>
      </c>
      <c r="B3699" s="177" t="s">
        <v>23352</v>
      </c>
      <c r="C3699" s="177" t="s">
        <v>23353</v>
      </c>
      <c r="D3699" s="177" t="s">
        <v>23354</v>
      </c>
      <c r="E3699" s="177" t="s">
        <v>22833</v>
      </c>
      <c r="F3699" s="177" t="s">
        <v>7437</v>
      </c>
      <c r="G3699" s="177" t="s">
        <v>6981</v>
      </c>
      <c r="H3699" s="177" t="s">
        <v>7437</v>
      </c>
      <c r="I3699" s="177" t="s">
        <v>6875</v>
      </c>
      <c r="J3699" s="177" t="s">
        <v>6875</v>
      </c>
      <c r="K3699" s="177" t="s">
        <v>6875</v>
      </c>
      <c r="L3699" s="177" t="s">
        <v>857</v>
      </c>
    </row>
    <row r="3700" spans="1:12" ht="213.75" x14ac:dyDescent="0.25">
      <c r="A3700" s="176" t="s">
        <v>23359</v>
      </c>
      <c r="B3700" s="176" t="s">
        <v>23356</v>
      </c>
      <c r="C3700" s="176" t="s">
        <v>23357</v>
      </c>
      <c r="D3700" s="176" t="s">
        <v>23358</v>
      </c>
      <c r="E3700" s="176" t="s">
        <v>10951</v>
      </c>
      <c r="F3700" s="176" t="s">
        <v>10952</v>
      </c>
      <c r="G3700" s="176" t="s">
        <v>23360</v>
      </c>
      <c r="H3700" s="176" t="s">
        <v>23361</v>
      </c>
      <c r="I3700" s="176" t="s">
        <v>6875</v>
      </c>
      <c r="J3700" s="176" t="s">
        <v>6875</v>
      </c>
      <c r="K3700" s="176" t="s">
        <v>23362</v>
      </c>
      <c r="L3700" s="176" t="s">
        <v>6977</v>
      </c>
    </row>
    <row r="3701" spans="1:12" ht="191.25" x14ac:dyDescent="0.25">
      <c r="A3701" s="177" t="s">
        <v>23366</v>
      </c>
      <c r="B3701" s="177" t="s">
        <v>23363</v>
      </c>
      <c r="C3701" s="177" t="s">
        <v>23364</v>
      </c>
      <c r="D3701" s="177" t="s">
        <v>23365</v>
      </c>
      <c r="E3701" s="177" t="s">
        <v>10951</v>
      </c>
      <c r="F3701" s="177" t="s">
        <v>10952</v>
      </c>
      <c r="G3701" s="177" t="s">
        <v>23360</v>
      </c>
      <c r="H3701" s="177" t="s">
        <v>23361</v>
      </c>
      <c r="I3701" s="177" t="s">
        <v>6875</v>
      </c>
      <c r="J3701" s="177" t="s">
        <v>6875</v>
      </c>
      <c r="K3701" s="177" t="s">
        <v>23362</v>
      </c>
      <c r="L3701" s="177" t="s">
        <v>6977</v>
      </c>
    </row>
    <row r="3702" spans="1:12" ht="180" x14ac:dyDescent="0.25">
      <c r="A3702" s="176" t="s">
        <v>23370</v>
      </c>
      <c r="B3702" s="176" t="s">
        <v>23367</v>
      </c>
      <c r="C3702" s="176" t="s">
        <v>23368</v>
      </c>
      <c r="D3702" s="176" t="s">
        <v>23369</v>
      </c>
      <c r="E3702" s="176" t="s">
        <v>10951</v>
      </c>
      <c r="F3702" s="176" t="s">
        <v>10952</v>
      </c>
      <c r="G3702" s="176" t="s">
        <v>23360</v>
      </c>
      <c r="H3702" s="176" t="s">
        <v>23361</v>
      </c>
      <c r="I3702" s="176" t="s">
        <v>6875</v>
      </c>
      <c r="J3702" s="176" t="s">
        <v>6875</v>
      </c>
      <c r="K3702" s="176" t="s">
        <v>23362</v>
      </c>
      <c r="L3702" s="176" t="s">
        <v>6977</v>
      </c>
    </row>
    <row r="3703" spans="1:12" ht="202.5" x14ac:dyDescent="0.25">
      <c r="A3703" s="177" t="s">
        <v>23374</v>
      </c>
      <c r="B3703" s="177" t="s">
        <v>23371</v>
      </c>
      <c r="C3703" s="177" t="s">
        <v>23372</v>
      </c>
      <c r="D3703" s="177" t="s">
        <v>23373</v>
      </c>
      <c r="E3703" s="177" t="s">
        <v>10951</v>
      </c>
      <c r="F3703" s="177" t="s">
        <v>10952</v>
      </c>
      <c r="G3703" s="177" t="s">
        <v>23360</v>
      </c>
      <c r="H3703" s="177" t="s">
        <v>23361</v>
      </c>
      <c r="I3703" s="177" t="s">
        <v>6875</v>
      </c>
      <c r="J3703" s="177" t="s">
        <v>6875</v>
      </c>
      <c r="K3703" s="177" t="s">
        <v>23362</v>
      </c>
      <c r="L3703" s="177" t="s">
        <v>6977</v>
      </c>
    </row>
    <row r="3704" spans="1:12" ht="180" x14ac:dyDescent="0.25">
      <c r="A3704" s="176" t="s">
        <v>23378</v>
      </c>
      <c r="B3704" s="176" t="s">
        <v>23375</v>
      </c>
      <c r="C3704" s="176" t="s">
        <v>23376</v>
      </c>
      <c r="D3704" s="176" t="s">
        <v>23377</v>
      </c>
      <c r="E3704" s="176" t="s">
        <v>10951</v>
      </c>
      <c r="F3704" s="176" t="s">
        <v>10952</v>
      </c>
      <c r="G3704" s="176" t="s">
        <v>23360</v>
      </c>
      <c r="H3704" s="176" t="s">
        <v>23361</v>
      </c>
      <c r="I3704" s="176" t="s">
        <v>6875</v>
      </c>
      <c r="J3704" s="176" t="s">
        <v>6875</v>
      </c>
      <c r="K3704" s="176" t="s">
        <v>23362</v>
      </c>
      <c r="L3704" s="176" t="s">
        <v>6977</v>
      </c>
    </row>
    <row r="3705" spans="1:12" ht="180" x14ac:dyDescent="0.25">
      <c r="A3705" s="177" t="s">
        <v>23382</v>
      </c>
      <c r="B3705" s="177" t="s">
        <v>23379</v>
      </c>
      <c r="C3705" s="177" t="s">
        <v>23380</v>
      </c>
      <c r="D3705" s="177" t="s">
        <v>23381</v>
      </c>
      <c r="E3705" s="177" t="s">
        <v>10951</v>
      </c>
      <c r="F3705" s="177" t="s">
        <v>10952</v>
      </c>
      <c r="G3705" s="177" t="s">
        <v>23360</v>
      </c>
      <c r="H3705" s="177" t="s">
        <v>23361</v>
      </c>
      <c r="I3705" s="177" t="s">
        <v>6875</v>
      </c>
      <c r="J3705" s="177" t="s">
        <v>6875</v>
      </c>
      <c r="K3705" s="177" t="s">
        <v>23362</v>
      </c>
      <c r="L3705" s="177" t="s">
        <v>6977</v>
      </c>
    </row>
    <row r="3706" spans="1:12" ht="168.75" x14ac:dyDescent="0.25">
      <c r="A3706" s="176" t="s">
        <v>23386</v>
      </c>
      <c r="B3706" s="176" t="s">
        <v>23383</v>
      </c>
      <c r="C3706" s="176" t="s">
        <v>23384</v>
      </c>
      <c r="D3706" s="176" t="s">
        <v>23385</v>
      </c>
      <c r="E3706" s="176" t="s">
        <v>10951</v>
      </c>
      <c r="F3706" s="176" t="s">
        <v>10952</v>
      </c>
      <c r="G3706" s="176" t="s">
        <v>23360</v>
      </c>
      <c r="H3706" s="176" t="s">
        <v>23361</v>
      </c>
      <c r="I3706" s="176" t="s">
        <v>6875</v>
      </c>
      <c r="J3706" s="176" t="s">
        <v>6875</v>
      </c>
      <c r="K3706" s="176" t="s">
        <v>23362</v>
      </c>
      <c r="L3706" s="176" t="s">
        <v>6977</v>
      </c>
    </row>
    <row r="3707" spans="1:12" ht="157.5" x14ac:dyDescent="0.25">
      <c r="A3707" s="177" t="s">
        <v>23390</v>
      </c>
      <c r="B3707" s="177" t="s">
        <v>23387</v>
      </c>
      <c r="C3707" s="177" t="s">
        <v>23388</v>
      </c>
      <c r="D3707" s="177" t="s">
        <v>23389</v>
      </c>
      <c r="E3707" s="177" t="s">
        <v>10951</v>
      </c>
      <c r="F3707" s="177" t="s">
        <v>10952</v>
      </c>
      <c r="G3707" s="177" t="s">
        <v>23360</v>
      </c>
      <c r="H3707" s="177" t="s">
        <v>23361</v>
      </c>
      <c r="I3707" s="177" t="s">
        <v>6875</v>
      </c>
      <c r="J3707" s="177" t="s">
        <v>6875</v>
      </c>
      <c r="K3707" s="177" t="s">
        <v>23362</v>
      </c>
      <c r="L3707" s="177" t="s">
        <v>6977</v>
      </c>
    </row>
    <row r="3708" spans="1:12" ht="180" x14ac:dyDescent="0.25">
      <c r="A3708" s="176" t="s">
        <v>23394</v>
      </c>
      <c r="B3708" s="176" t="s">
        <v>23391</v>
      </c>
      <c r="C3708" s="176" t="s">
        <v>23392</v>
      </c>
      <c r="D3708" s="176" t="s">
        <v>23393</v>
      </c>
      <c r="E3708" s="176" t="s">
        <v>10951</v>
      </c>
      <c r="F3708" s="176" t="s">
        <v>10952</v>
      </c>
      <c r="G3708" s="176" t="s">
        <v>23360</v>
      </c>
      <c r="H3708" s="176" t="s">
        <v>23361</v>
      </c>
      <c r="I3708" s="176" t="s">
        <v>6875</v>
      </c>
      <c r="J3708" s="176" t="s">
        <v>6875</v>
      </c>
      <c r="K3708" s="176" t="s">
        <v>23362</v>
      </c>
      <c r="L3708" s="176" t="s">
        <v>6977</v>
      </c>
    </row>
    <row r="3709" spans="1:12" ht="168.75" x14ac:dyDescent="0.25">
      <c r="A3709" s="177" t="s">
        <v>23398</v>
      </c>
      <c r="B3709" s="177" t="s">
        <v>23395</v>
      </c>
      <c r="C3709" s="177" t="s">
        <v>23396</v>
      </c>
      <c r="D3709" s="177" t="s">
        <v>23397</v>
      </c>
      <c r="E3709" s="177" t="s">
        <v>10951</v>
      </c>
      <c r="F3709" s="177" t="s">
        <v>10952</v>
      </c>
      <c r="G3709" s="177" t="s">
        <v>23360</v>
      </c>
      <c r="H3709" s="177" t="s">
        <v>23361</v>
      </c>
      <c r="I3709" s="177" t="s">
        <v>6875</v>
      </c>
      <c r="J3709" s="177" t="s">
        <v>6875</v>
      </c>
      <c r="K3709" s="177" t="s">
        <v>23362</v>
      </c>
      <c r="L3709" s="177" t="s">
        <v>6977</v>
      </c>
    </row>
    <row r="3710" spans="1:12" ht="202.5" x14ac:dyDescent="0.25">
      <c r="A3710" s="176" t="s">
        <v>23402</v>
      </c>
      <c r="B3710" s="176" t="s">
        <v>23399</v>
      </c>
      <c r="C3710" s="176" t="s">
        <v>23400</v>
      </c>
      <c r="D3710" s="176" t="s">
        <v>23401</v>
      </c>
      <c r="E3710" s="176" t="s">
        <v>10951</v>
      </c>
      <c r="F3710" s="176" t="s">
        <v>10952</v>
      </c>
      <c r="G3710" s="176" t="s">
        <v>23360</v>
      </c>
      <c r="H3710" s="176" t="s">
        <v>23361</v>
      </c>
      <c r="I3710" s="176" t="s">
        <v>6875</v>
      </c>
      <c r="J3710" s="176" t="s">
        <v>6875</v>
      </c>
      <c r="K3710" s="176" t="s">
        <v>23362</v>
      </c>
      <c r="L3710" s="176" t="s">
        <v>6977</v>
      </c>
    </row>
    <row r="3711" spans="1:12" ht="191.25" x14ac:dyDescent="0.25">
      <c r="A3711" s="177" t="s">
        <v>23406</v>
      </c>
      <c r="B3711" s="177" t="s">
        <v>23403</v>
      </c>
      <c r="C3711" s="177" t="s">
        <v>23404</v>
      </c>
      <c r="D3711" s="177" t="s">
        <v>23405</v>
      </c>
      <c r="E3711" s="177" t="s">
        <v>10951</v>
      </c>
      <c r="F3711" s="177" t="s">
        <v>10952</v>
      </c>
      <c r="G3711" s="177" t="s">
        <v>23360</v>
      </c>
      <c r="H3711" s="177" t="s">
        <v>23361</v>
      </c>
      <c r="I3711" s="177" t="s">
        <v>6875</v>
      </c>
      <c r="J3711" s="177" t="s">
        <v>6875</v>
      </c>
      <c r="K3711" s="177" t="s">
        <v>23362</v>
      </c>
      <c r="L3711" s="177" t="s">
        <v>6977</v>
      </c>
    </row>
    <row r="3712" spans="1:12" ht="168.75" x14ac:dyDescent="0.25">
      <c r="A3712" s="176" t="s">
        <v>23410</v>
      </c>
      <c r="B3712" s="176" t="s">
        <v>23407</v>
      </c>
      <c r="C3712" s="176" t="s">
        <v>23408</v>
      </c>
      <c r="D3712" s="176" t="s">
        <v>23409</v>
      </c>
      <c r="E3712" s="176" t="s">
        <v>10951</v>
      </c>
      <c r="F3712" s="176" t="s">
        <v>10952</v>
      </c>
      <c r="G3712" s="176" t="s">
        <v>23360</v>
      </c>
      <c r="H3712" s="176" t="s">
        <v>23361</v>
      </c>
      <c r="I3712" s="176" t="s">
        <v>6875</v>
      </c>
      <c r="J3712" s="176" t="s">
        <v>6875</v>
      </c>
      <c r="K3712" s="176" t="s">
        <v>23362</v>
      </c>
      <c r="L3712" s="176" t="s">
        <v>6977</v>
      </c>
    </row>
    <row r="3713" spans="1:12" ht="56.25" x14ac:dyDescent="0.25">
      <c r="A3713" s="177" t="s">
        <v>23414</v>
      </c>
      <c r="B3713" s="177" t="s">
        <v>23411</v>
      </c>
      <c r="C3713" s="177" t="s">
        <v>23412</v>
      </c>
      <c r="D3713" s="177" t="s">
        <v>23413</v>
      </c>
      <c r="E3713" s="177" t="s">
        <v>10951</v>
      </c>
      <c r="F3713" s="177" t="s">
        <v>10952</v>
      </c>
      <c r="G3713" s="177" t="s">
        <v>23360</v>
      </c>
      <c r="H3713" s="177" t="s">
        <v>23361</v>
      </c>
      <c r="I3713" s="177" t="s">
        <v>6875</v>
      </c>
      <c r="J3713" s="177" t="s">
        <v>6875</v>
      </c>
      <c r="K3713" s="177" t="s">
        <v>23362</v>
      </c>
      <c r="L3713" s="177" t="s">
        <v>6977</v>
      </c>
    </row>
    <row r="3714" spans="1:12" ht="247.5" x14ac:dyDescent="0.25">
      <c r="A3714" s="176" t="s">
        <v>23418</v>
      </c>
      <c r="B3714" s="176" t="s">
        <v>23415</v>
      </c>
      <c r="C3714" s="176" t="s">
        <v>23416</v>
      </c>
      <c r="D3714" s="176" t="s">
        <v>23417</v>
      </c>
      <c r="E3714" s="176" t="s">
        <v>10951</v>
      </c>
      <c r="F3714" s="176" t="s">
        <v>10952</v>
      </c>
      <c r="G3714" s="176" t="s">
        <v>23360</v>
      </c>
      <c r="H3714" s="176" t="s">
        <v>23361</v>
      </c>
      <c r="I3714" s="176" t="s">
        <v>6875</v>
      </c>
      <c r="J3714" s="176" t="s">
        <v>6875</v>
      </c>
      <c r="K3714" s="176" t="s">
        <v>23362</v>
      </c>
      <c r="L3714" s="176" t="s">
        <v>6977</v>
      </c>
    </row>
    <row r="3715" spans="1:12" ht="180" x14ac:dyDescent="0.25">
      <c r="A3715" s="177" t="s">
        <v>23422</v>
      </c>
      <c r="B3715" s="177" t="s">
        <v>23419</v>
      </c>
      <c r="C3715" s="177" t="s">
        <v>23420</v>
      </c>
      <c r="D3715" s="177" t="s">
        <v>23421</v>
      </c>
      <c r="E3715" s="177" t="s">
        <v>10951</v>
      </c>
      <c r="F3715" s="177" t="s">
        <v>10952</v>
      </c>
      <c r="G3715" s="177" t="s">
        <v>23360</v>
      </c>
      <c r="H3715" s="177" t="s">
        <v>23361</v>
      </c>
      <c r="I3715" s="177" t="s">
        <v>6875</v>
      </c>
      <c r="J3715" s="177" t="s">
        <v>6875</v>
      </c>
      <c r="K3715" s="177" t="s">
        <v>23362</v>
      </c>
      <c r="L3715" s="177" t="s">
        <v>6977</v>
      </c>
    </row>
    <row r="3716" spans="1:12" ht="270" x14ac:dyDescent="0.25">
      <c r="A3716" s="176" t="s">
        <v>23426</v>
      </c>
      <c r="B3716" s="176" t="s">
        <v>23423</v>
      </c>
      <c r="C3716" s="176" t="s">
        <v>23424</v>
      </c>
      <c r="D3716" s="176" t="s">
        <v>23425</v>
      </c>
      <c r="E3716" s="176" t="s">
        <v>10951</v>
      </c>
      <c r="F3716" s="176" t="s">
        <v>10952</v>
      </c>
      <c r="G3716" s="176" t="s">
        <v>23360</v>
      </c>
      <c r="H3716" s="176" t="s">
        <v>23361</v>
      </c>
      <c r="I3716" s="176" t="s">
        <v>6875</v>
      </c>
      <c r="J3716" s="176" t="s">
        <v>6875</v>
      </c>
      <c r="K3716" s="176" t="s">
        <v>23362</v>
      </c>
      <c r="L3716" s="176" t="s">
        <v>6977</v>
      </c>
    </row>
    <row r="3717" spans="1:12" ht="202.5" x14ac:dyDescent="0.25">
      <c r="A3717" s="177" t="s">
        <v>23430</v>
      </c>
      <c r="B3717" s="177" t="s">
        <v>23427</v>
      </c>
      <c r="C3717" s="177" t="s">
        <v>23428</v>
      </c>
      <c r="D3717" s="177" t="s">
        <v>23429</v>
      </c>
      <c r="E3717" s="177" t="s">
        <v>10951</v>
      </c>
      <c r="F3717" s="177" t="s">
        <v>10952</v>
      </c>
      <c r="G3717" s="177" t="s">
        <v>23360</v>
      </c>
      <c r="H3717" s="177" t="s">
        <v>23361</v>
      </c>
      <c r="I3717" s="177" t="s">
        <v>6875</v>
      </c>
      <c r="J3717" s="177" t="s">
        <v>6875</v>
      </c>
      <c r="K3717" s="177" t="s">
        <v>23362</v>
      </c>
      <c r="L3717" s="177" t="s">
        <v>6977</v>
      </c>
    </row>
    <row r="3718" spans="1:12" ht="225" x14ac:dyDescent="0.25">
      <c r="A3718" s="176" t="s">
        <v>23434</v>
      </c>
      <c r="B3718" s="176" t="s">
        <v>23431</v>
      </c>
      <c r="C3718" s="176" t="s">
        <v>23432</v>
      </c>
      <c r="D3718" s="176" t="s">
        <v>23433</v>
      </c>
      <c r="E3718" s="176" t="s">
        <v>10951</v>
      </c>
      <c r="F3718" s="176" t="s">
        <v>10952</v>
      </c>
      <c r="G3718" s="176" t="s">
        <v>23360</v>
      </c>
      <c r="H3718" s="176" t="s">
        <v>23361</v>
      </c>
      <c r="I3718" s="176" t="s">
        <v>6875</v>
      </c>
      <c r="J3718" s="176" t="s">
        <v>6875</v>
      </c>
      <c r="K3718" s="176" t="s">
        <v>23362</v>
      </c>
      <c r="L3718" s="176" t="s">
        <v>6977</v>
      </c>
    </row>
    <row r="3719" spans="1:12" ht="213.75" x14ac:dyDescent="0.25">
      <c r="A3719" s="177" t="s">
        <v>23438</v>
      </c>
      <c r="B3719" s="177" t="s">
        <v>23435</v>
      </c>
      <c r="C3719" s="177" t="s">
        <v>23436</v>
      </c>
      <c r="D3719" s="177" t="s">
        <v>23437</v>
      </c>
      <c r="E3719" s="177" t="s">
        <v>10951</v>
      </c>
      <c r="F3719" s="177" t="s">
        <v>10952</v>
      </c>
      <c r="G3719" s="177" t="s">
        <v>23360</v>
      </c>
      <c r="H3719" s="177" t="s">
        <v>23361</v>
      </c>
      <c r="I3719" s="177" t="s">
        <v>6875</v>
      </c>
      <c r="J3719" s="177" t="s">
        <v>6875</v>
      </c>
      <c r="K3719" s="177" t="s">
        <v>23362</v>
      </c>
      <c r="L3719" s="177" t="s">
        <v>6977</v>
      </c>
    </row>
    <row r="3720" spans="1:12" ht="168.75" x14ac:dyDescent="0.25">
      <c r="A3720" s="176" t="s">
        <v>23442</v>
      </c>
      <c r="B3720" s="176" t="s">
        <v>23439</v>
      </c>
      <c r="C3720" s="176" t="s">
        <v>23440</v>
      </c>
      <c r="D3720" s="176" t="s">
        <v>23441</v>
      </c>
      <c r="E3720" s="176" t="s">
        <v>10951</v>
      </c>
      <c r="F3720" s="176" t="s">
        <v>10952</v>
      </c>
      <c r="G3720" s="176" t="s">
        <v>23360</v>
      </c>
      <c r="H3720" s="176" t="s">
        <v>23361</v>
      </c>
      <c r="I3720" s="176" t="s">
        <v>6875</v>
      </c>
      <c r="J3720" s="176" t="s">
        <v>6875</v>
      </c>
      <c r="K3720" s="176" t="s">
        <v>23362</v>
      </c>
      <c r="L3720" s="176" t="s">
        <v>6977</v>
      </c>
    </row>
    <row r="3721" spans="1:12" ht="168.75" x14ac:dyDescent="0.25">
      <c r="A3721" s="177" t="s">
        <v>23446</v>
      </c>
      <c r="B3721" s="177" t="s">
        <v>23443</v>
      </c>
      <c r="C3721" s="177" t="s">
        <v>23444</v>
      </c>
      <c r="D3721" s="177" t="s">
        <v>23445</v>
      </c>
      <c r="E3721" s="177" t="s">
        <v>10951</v>
      </c>
      <c r="F3721" s="177" t="s">
        <v>10952</v>
      </c>
      <c r="G3721" s="177" t="s">
        <v>23360</v>
      </c>
      <c r="H3721" s="177" t="s">
        <v>23361</v>
      </c>
      <c r="I3721" s="177" t="s">
        <v>6875</v>
      </c>
      <c r="J3721" s="177" t="s">
        <v>6875</v>
      </c>
      <c r="K3721" s="177" t="s">
        <v>23362</v>
      </c>
      <c r="L3721" s="177" t="s">
        <v>6977</v>
      </c>
    </row>
    <row r="3722" spans="1:12" ht="168.75" x14ac:dyDescent="0.25">
      <c r="A3722" s="176" t="s">
        <v>23450</v>
      </c>
      <c r="B3722" s="176" t="s">
        <v>23447</v>
      </c>
      <c r="C3722" s="176" t="s">
        <v>23448</v>
      </c>
      <c r="D3722" s="176" t="s">
        <v>23449</v>
      </c>
      <c r="E3722" s="176" t="s">
        <v>10951</v>
      </c>
      <c r="F3722" s="176" t="s">
        <v>10952</v>
      </c>
      <c r="G3722" s="176" t="s">
        <v>23360</v>
      </c>
      <c r="H3722" s="176" t="s">
        <v>23361</v>
      </c>
      <c r="I3722" s="176" t="s">
        <v>6875</v>
      </c>
      <c r="J3722" s="176" t="s">
        <v>6875</v>
      </c>
      <c r="K3722" s="176" t="s">
        <v>23362</v>
      </c>
      <c r="L3722" s="176" t="s">
        <v>6977</v>
      </c>
    </row>
    <row r="3723" spans="1:12" ht="225" x14ac:dyDescent="0.25">
      <c r="A3723" s="177" t="s">
        <v>23454</v>
      </c>
      <c r="B3723" s="177" t="s">
        <v>23451</v>
      </c>
      <c r="C3723" s="177" t="s">
        <v>23452</v>
      </c>
      <c r="D3723" s="177" t="s">
        <v>23453</v>
      </c>
      <c r="E3723" s="177" t="s">
        <v>10951</v>
      </c>
      <c r="F3723" s="177" t="s">
        <v>10952</v>
      </c>
      <c r="G3723" s="177" t="s">
        <v>23360</v>
      </c>
      <c r="H3723" s="177" t="s">
        <v>23361</v>
      </c>
      <c r="I3723" s="177" t="s">
        <v>6875</v>
      </c>
      <c r="J3723" s="177" t="s">
        <v>6875</v>
      </c>
      <c r="K3723" s="177" t="s">
        <v>23362</v>
      </c>
      <c r="L3723" s="177" t="s">
        <v>6977</v>
      </c>
    </row>
    <row r="3724" spans="1:12" ht="180" x14ac:dyDescent="0.25">
      <c r="A3724" s="176" t="s">
        <v>23458</v>
      </c>
      <c r="B3724" s="176" t="s">
        <v>23455</v>
      </c>
      <c r="C3724" s="176" t="s">
        <v>23456</v>
      </c>
      <c r="D3724" s="176" t="s">
        <v>23457</v>
      </c>
      <c r="E3724" s="176" t="s">
        <v>10951</v>
      </c>
      <c r="F3724" s="176" t="s">
        <v>10952</v>
      </c>
      <c r="G3724" s="176" t="s">
        <v>23360</v>
      </c>
      <c r="H3724" s="176" t="s">
        <v>23361</v>
      </c>
      <c r="I3724" s="176" t="s">
        <v>6875</v>
      </c>
      <c r="J3724" s="176" t="s">
        <v>6875</v>
      </c>
      <c r="K3724" s="176" t="s">
        <v>23362</v>
      </c>
      <c r="L3724" s="176" t="s">
        <v>6977</v>
      </c>
    </row>
    <row r="3725" spans="1:12" ht="191.25" x14ac:dyDescent="0.25">
      <c r="A3725" s="177" t="s">
        <v>23462</v>
      </c>
      <c r="B3725" s="177" t="s">
        <v>23459</v>
      </c>
      <c r="C3725" s="177" t="s">
        <v>23460</v>
      </c>
      <c r="D3725" s="177" t="s">
        <v>23461</v>
      </c>
      <c r="E3725" s="177" t="s">
        <v>10951</v>
      </c>
      <c r="F3725" s="177" t="s">
        <v>10952</v>
      </c>
      <c r="G3725" s="177" t="s">
        <v>23360</v>
      </c>
      <c r="H3725" s="177" t="s">
        <v>23361</v>
      </c>
      <c r="I3725" s="177" t="s">
        <v>6875</v>
      </c>
      <c r="J3725" s="177" t="s">
        <v>6875</v>
      </c>
      <c r="K3725" s="177" t="s">
        <v>23362</v>
      </c>
      <c r="L3725" s="177" t="s">
        <v>6977</v>
      </c>
    </row>
    <row r="3726" spans="1:12" ht="213.75" x14ac:dyDescent="0.25">
      <c r="A3726" s="176" t="s">
        <v>23466</v>
      </c>
      <c r="B3726" s="176" t="s">
        <v>23463</v>
      </c>
      <c r="C3726" s="176" t="s">
        <v>23464</v>
      </c>
      <c r="D3726" s="176" t="s">
        <v>23465</v>
      </c>
      <c r="E3726" s="176" t="s">
        <v>10951</v>
      </c>
      <c r="F3726" s="176" t="s">
        <v>10952</v>
      </c>
      <c r="G3726" s="176" t="s">
        <v>23360</v>
      </c>
      <c r="H3726" s="176" t="s">
        <v>23361</v>
      </c>
      <c r="I3726" s="176" t="s">
        <v>6875</v>
      </c>
      <c r="J3726" s="176" t="s">
        <v>6875</v>
      </c>
      <c r="K3726" s="176" t="s">
        <v>23362</v>
      </c>
      <c r="L3726" s="176" t="s">
        <v>6977</v>
      </c>
    </row>
    <row r="3727" spans="1:12" ht="247.5" x14ac:dyDescent="0.25">
      <c r="A3727" s="177" t="s">
        <v>23470</v>
      </c>
      <c r="B3727" s="177" t="s">
        <v>23467</v>
      </c>
      <c r="C3727" s="177" t="s">
        <v>23468</v>
      </c>
      <c r="D3727" s="177" t="s">
        <v>23469</v>
      </c>
      <c r="E3727" s="177" t="s">
        <v>10951</v>
      </c>
      <c r="F3727" s="177" t="s">
        <v>10952</v>
      </c>
      <c r="G3727" s="177" t="s">
        <v>23360</v>
      </c>
      <c r="H3727" s="177" t="s">
        <v>23361</v>
      </c>
      <c r="I3727" s="177" t="s">
        <v>6875</v>
      </c>
      <c r="J3727" s="177" t="s">
        <v>6875</v>
      </c>
      <c r="K3727" s="177" t="s">
        <v>23362</v>
      </c>
      <c r="L3727" s="177" t="s">
        <v>6977</v>
      </c>
    </row>
    <row r="3728" spans="1:12" ht="157.5" x14ac:dyDescent="0.25">
      <c r="A3728" s="176" t="s">
        <v>23474</v>
      </c>
      <c r="B3728" s="176" t="s">
        <v>23471</v>
      </c>
      <c r="C3728" s="176" t="s">
        <v>23472</v>
      </c>
      <c r="D3728" s="176" t="s">
        <v>23473</v>
      </c>
      <c r="E3728" s="176" t="s">
        <v>10951</v>
      </c>
      <c r="F3728" s="176" t="s">
        <v>10952</v>
      </c>
      <c r="G3728" s="176" t="s">
        <v>23360</v>
      </c>
      <c r="H3728" s="176" t="s">
        <v>23361</v>
      </c>
      <c r="I3728" s="176" t="s">
        <v>6875</v>
      </c>
      <c r="J3728" s="176" t="s">
        <v>6875</v>
      </c>
      <c r="K3728" s="176" t="s">
        <v>23362</v>
      </c>
      <c r="L3728" s="176" t="s">
        <v>6977</v>
      </c>
    </row>
    <row r="3729" spans="1:12" ht="56.25" x14ac:dyDescent="0.25">
      <c r="A3729" s="177" t="s">
        <v>23478</v>
      </c>
      <c r="B3729" s="177" t="s">
        <v>23475</v>
      </c>
      <c r="C3729" s="177" t="s">
        <v>23476</v>
      </c>
      <c r="D3729" s="177" t="s">
        <v>23477</v>
      </c>
      <c r="E3729" s="177" t="s">
        <v>10951</v>
      </c>
      <c r="F3729" s="177" t="s">
        <v>10952</v>
      </c>
      <c r="G3729" s="177" t="s">
        <v>23360</v>
      </c>
      <c r="H3729" s="177" t="s">
        <v>23361</v>
      </c>
      <c r="I3729" s="177" t="s">
        <v>6875</v>
      </c>
      <c r="J3729" s="177" t="s">
        <v>6875</v>
      </c>
      <c r="K3729" s="177" t="s">
        <v>23362</v>
      </c>
      <c r="L3729" s="177" t="s">
        <v>6977</v>
      </c>
    </row>
    <row r="3730" spans="1:12" ht="168.75" x14ac:dyDescent="0.25">
      <c r="A3730" s="176" t="s">
        <v>23482</v>
      </c>
      <c r="B3730" s="176" t="s">
        <v>23479</v>
      </c>
      <c r="C3730" s="176" t="s">
        <v>23480</v>
      </c>
      <c r="D3730" s="176" t="s">
        <v>23481</v>
      </c>
      <c r="E3730" s="176" t="s">
        <v>10951</v>
      </c>
      <c r="F3730" s="176" t="s">
        <v>10952</v>
      </c>
      <c r="G3730" s="176" t="s">
        <v>23360</v>
      </c>
      <c r="H3730" s="176" t="s">
        <v>23361</v>
      </c>
      <c r="I3730" s="176" t="s">
        <v>6875</v>
      </c>
      <c r="J3730" s="176" t="s">
        <v>6875</v>
      </c>
      <c r="K3730" s="176" t="s">
        <v>23362</v>
      </c>
      <c r="L3730" s="176" t="s">
        <v>6977</v>
      </c>
    </row>
    <row r="3731" spans="1:12" ht="56.25" x14ac:dyDescent="0.25">
      <c r="A3731" s="177" t="s">
        <v>23486</v>
      </c>
      <c r="B3731" s="177" t="s">
        <v>23483</v>
      </c>
      <c r="C3731" s="177" t="s">
        <v>23484</v>
      </c>
      <c r="D3731" s="177" t="s">
        <v>23485</v>
      </c>
      <c r="E3731" s="177" t="s">
        <v>10951</v>
      </c>
      <c r="F3731" s="177" t="s">
        <v>10952</v>
      </c>
      <c r="G3731" s="177" t="s">
        <v>23360</v>
      </c>
      <c r="H3731" s="177" t="s">
        <v>23361</v>
      </c>
      <c r="I3731" s="177" t="s">
        <v>6875</v>
      </c>
      <c r="J3731" s="177" t="s">
        <v>6875</v>
      </c>
      <c r="K3731" s="177" t="s">
        <v>23362</v>
      </c>
      <c r="L3731" s="177" t="s">
        <v>6977</v>
      </c>
    </row>
    <row r="3732" spans="1:12" ht="56.25" x14ac:dyDescent="0.25">
      <c r="A3732" s="176" t="s">
        <v>23490</v>
      </c>
      <c r="B3732" s="176" t="s">
        <v>23487</v>
      </c>
      <c r="C3732" s="176" t="s">
        <v>23488</v>
      </c>
      <c r="D3732" s="176" t="s">
        <v>23489</v>
      </c>
      <c r="E3732" s="176" t="s">
        <v>10951</v>
      </c>
      <c r="F3732" s="176" t="s">
        <v>10952</v>
      </c>
      <c r="G3732" s="176" t="s">
        <v>23360</v>
      </c>
      <c r="H3732" s="176" t="s">
        <v>23361</v>
      </c>
      <c r="I3732" s="176" t="s">
        <v>6875</v>
      </c>
      <c r="J3732" s="176" t="s">
        <v>6875</v>
      </c>
      <c r="K3732" s="176" t="s">
        <v>23362</v>
      </c>
      <c r="L3732" s="176" t="s">
        <v>6977</v>
      </c>
    </row>
    <row r="3733" spans="1:12" ht="146.25" x14ac:dyDescent="0.25">
      <c r="A3733" s="177" t="s">
        <v>23494</v>
      </c>
      <c r="B3733" s="177" t="s">
        <v>23491</v>
      </c>
      <c r="C3733" s="177" t="s">
        <v>23492</v>
      </c>
      <c r="D3733" s="177" t="s">
        <v>23493</v>
      </c>
      <c r="E3733" s="177" t="s">
        <v>10951</v>
      </c>
      <c r="F3733" s="177" t="s">
        <v>10952</v>
      </c>
      <c r="G3733" s="177" t="s">
        <v>23360</v>
      </c>
      <c r="H3733" s="177" t="s">
        <v>23361</v>
      </c>
      <c r="I3733" s="177" t="s">
        <v>6875</v>
      </c>
      <c r="J3733" s="177" t="s">
        <v>6875</v>
      </c>
      <c r="K3733" s="177" t="s">
        <v>23362</v>
      </c>
      <c r="L3733" s="177" t="s">
        <v>6977</v>
      </c>
    </row>
    <row r="3734" spans="1:12" ht="146.25" x14ac:dyDescent="0.25">
      <c r="A3734" s="176" t="s">
        <v>23498</v>
      </c>
      <c r="B3734" s="176" t="s">
        <v>23495</v>
      </c>
      <c r="C3734" s="176" t="s">
        <v>23496</v>
      </c>
      <c r="D3734" s="176" t="s">
        <v>23497</v>
      </c>
      <c r="E3734" s="176" t="s">
        <v>10951</v>
      </c>
      <c r="F3734" s="176" t="s">
        <v>10952</v>
      </c>
      <c r="G3734" s="176" t="s">
        <v>23360</v>
      </c>
      <c r="H3734" s="176" t="s">
        <v>23361</v>
      </c>
      <c r="I3734" s="176" t="s">
        <v>6875</v>
      </c>
      <c r="J3734" s="176" t="s">
        <v>6875</v>
      </c>
      <c r="K3734" s="176" t="s">
        <v>23362</v>
      </c>
      <c r="L3734" s="176" t="s">
        <v>6977</v>
      </c>
    </row>
    <row r="3735" spans="1:12" ht="146.25" x14ac:dyDescent="0.25">
      <c r="A3735" s="177" t="s">
        <v>23502</v>
      </c>
      <c r="B3735" s="177" t="s">
        <v>23499</v>
      </c>
      <c r="C3735" s="177" t="s">
        <v>23500</v>
      </c>
      <c r="D3735" s="177" t="s">
        <v>23501</v>
      </c>
      <c r="E3735" s="177" t="s">
        <v>10951</v>
      </c>
      <c r="F3735" s="177" t="s">
        <v>10952</v>
      </c>
      <c r="G3735" s="177" t="s">
        <v>23360</v>
      </c>
      <c r="H3735" s="177" t="s">
        <v>23361</v>
      </c>
      <c r="I3735" s="177" t="s">
        <v>6875</v>
      </c>
      <c r="J3735" s="177" t="s">
        <v>6875</v>
      </c>
      <c r="K3735" s="177" t="s">
        <v>23362</v>
      </c>
      <c r="L3735" s="177" t="s">
        <v>6977</v>
      </c>
    </row>
    <row r="3736" spans="1:12" ht="180" x14ac:dyDescent="0.25">
      <c r="A3736" s="176" t="s">
        <v>23506</v>
      </c>
      <c r="B3736" s="176" t="s">
        <v>23503</v>
      </c>
      <c r="C3736" s="176" t="s">
        <v>23504</v>
      </c>
      <c r="D3736" s="176" t="s">
        <v>23505</v>
      </c>
      <c r="E3736" s="176" t="s">
        <v>10951</v>
      </c>
      <c r="F3736" s="176" t="s">
        <v>10952</v>
      </c>
      <c r="G3736" s="176" t="s">
        <v>23360</v>
      </c>
      <c r="H3736" s="176" t="s">
        <v>23361</v>
      </c>
      <c r="I3736" s="176" t="s">
        <v>6875</v>
      </c>
      <c r="J3736" s="176" t="s">
        <v>6875</v>
      </c>
      <c r="K3736" s="176" t="s">
        <v>23362</v>
      </c>
      <c r="L3736" s="176" t="s">
        <v>6977</v>
      </c>
    </row>
    <row r="3737" spans="1:12" ht="270" x14ac:dyDescent="0.25">
      <c r="A3737" s="177" t="s">
        <v>23510</v>
      </c>
      <c r="B3737" s="177" t="s">
        <v>23507</v>
      </c>
      <c r="C3737" s="177" t="s">
        <v>23508</v>
      </c>
      <c r="D3737" s="177" t="s">
        <v>23509</v>
      </c>
      <c r="E3737" s="177" t="s">
        <v>10951</v>
      </c>
      <c r="F3737" s="177" t="s">
        <v>10952</v>
      </c>
      <c r="G3737" s="177" t="s">
        <v>23360</v>
      </c>
      <c r="H3737" s="177" t="s">
        <v>23361</v>
      </c>
      <c r="I3737" s="177" t="s">
        <v>6875</v>
      </c>
      <c r="J3737" s="177" t="s">
        <v>6875</v>
      </c>
      <c r="K3737" s="177" t="s">
        <v>23362</v>
      </c>
      <c r="L3737" s="177" t="s">
        <v>6977</v>
      </c>
    </row>
    <row r="3738" spans="1:12" ht="157.5" x14ac:dyDescent="0.25">
      <c r="A3738" s="176" t="s">
        <v>23514</v>
      </c>
      <c r="B3738" s="176" t="s">
        <v>23511</v>
      </c>
      <c r="C3738" s="176" t="s">
        <v>23512</v>
      </c>
      <c r="D3738" s="176" t="s">
        <v>23513</v>
      </c>
      <c r="E3738" s="176" t="s">
        <v>10951</v>
      </c>
      <c r="F3738" s="176" t="s">
        <v>10952</v>
      </c>
      <c r="G3738" s="176" t="s">
        <v>23360</v>
      </c>
      <c r="H3738" s="176" t="s">
        <v>23361</v>
      </c>
      <c r="I3738" s="176" t="s">
        <v>6875</v>
      </c>
      <c r="J3738" s="176" t="s">
        <v>6875</v>
      </c>
      <c r="K3738" s="176" t="s">
        <v>23362</v>
      </c>
      <c r="L3738" s="176" t="s">
        <v>6977</v>
      </c>
    </row>
    <row r="3739" spans="1:12" ht="168.75" x14ac:dyDescent="0.25">
      <c r="A3739" s="177" t="s">
        <v>23518</v>
      </c>
      <c r="B3739" s="177" t="s">
        <v>23515</v>
      </c>
      <c r="C3739" s="177" t="s">
        <v>23516</v>
      </c>
      <c r="D3739" s="177" t="s">
        <v>23517</v>
      </c>
      <c r="E3739" s="177" t="s">
        <v>10951</v>
      </c>
      <c r="F3739" s="177" t="s">
        <v>10952</v>
      </c>
      <c r="G3739" s="177" t="s">
        <v>23360</v>
      </c>
      <c r="H3739" s="177" t="s">
        <v>23361</v>
      </c>
      <c r="I3739" s="177" t="s">
        <v>6875</v>
      </c>
      <c r="J3739" s="177" t="s">
        <v>6875</v>
      </c>
      <c r="K3739" s="177" t="s">
        <v>23362</v>
      </c>
      <c r="L3739" s="177" t="s">
        <v>6977</v>
      </c>
    </row>
    <row r="3740" spans="1:12" ht="191.25" x14ac:dyDescent="0.25">
      <c r="A3740" s="176" t="s">
        <v>23522</v>
      </c>
      <c r="B3740" s="176" t="s">
        <v>23519</v>
      </c>
      <c r="C3740" s="176" t="s">
        <v>23520</v>
      </c>
      <c r="D3740" s="176" t="s">
        <v>23521</v>
      </c>
      <c r="E3740" s="176" t="s">
        <v>10951</v>
      </c>
      <c r="F3740" s="176" t="s">
        <v>10952</v>
      </c>
      <c r="G3740" s="176" t="s">
        <v>23360</v>
      </c>
      <c r="H3740" s="176" t="s">
        <v>23361</v>
      </c>
      <c r="I3740" s="176" t="s">
        <v>6875</v>
      </c>
      <c r="J3740" s="176" t="s">
        <v>6875</v>
      </c>
      <c r="K3740" s="176" t="s">
        <v>23362</v>
      </c>
      <c r="L3740" s="176" t="s">
        <v>6977</v>
      </c>
    </row>
    <row r="3741" spans="1:12" ht="213.75" x14ac:dyDescent="0.25">
      <c r="A3741" s="177" t="s">
        <v>23526</v>
      </c>
      <c r="B3741" s="177" t="s">
        <v>23523</v>
      </c>
      <c r="C3741" s="177" t="s">
        <v>23524</v>
      </c>
      <c r="D3741" s="177" t="s">
        <v>23525</v>
      </c>
      <c r="E3741" s="177" t="s">
        <v>10951</v>
      </c>
      <c r="F3741" s="177" t="s">
        <v>10952</v>
      </c>
      <c r="G3741" s="177" t="s">
        <v>23360</v>
      </c>
      <c r="H3741" s="177" t="s">
        <v>23361</v>
      </c>
      <c r="I3741" s="177" t="s">
        <v>6875</v>
      </c>
      <c r="J3741" s="177" t="s">
        <v>6875</v>
      </c>
      <c r="K3741" s="177" t="s">
        <v>23362</v>
      </c>
      <c r="L3741" s="177" t="s">
        <v>6977</v>
      </c>
    </row>
    <row r="3742" spans="1:12" ht="146.25" x14ac:dyDescent="0.25">
      <c r="A3742" s="176" t="s">
        <v>23530</v>
      </c>
      <c r="B3742" s="176" t="s">
        <v>23527</v>
      </c>
      <c r="C3742" s="176" t="s">
        <v>23528</v>
      </c>
      <c r="D3742" s="176" t="s">
        <v>23529</v>
      </c>
      <c r="E3742" s="176" t="s">
        <v>10951</v>
      </c>
      <c r="F3742" s="176" t="s">
        <v>10952</v>
      </c>
      <c r="G3742" s="176" t="s">
        <v>23360</v>
      </c>
      <c r="H3742" s="176" t="s">
        <v>23361</v>
      </c>
      <c r="I3742" s="176" t="s">
        <v>6875</v>
      </c>
      <c r="J3742" s="176" t="s">
        <v>6875</v>
      </c>
      <c r="K3742" s="176" t="s">
        <v>23362</v>
      </c>
      <c r="L3742" s="176" t="s">
        <v>6977</v>
      </c>
    </row>
    <row r="3743" spans="1:12" ht="146.25" x14ac:dyDescent="0.25">
      <c r="A3743" s="177" t="s">
        <v>23534</v>
      </c>
      <c r="B3743" s="177" t="s">
        <v>23531</v>
      </c>
      <c r="C3743" s="177" t="s">
        <v>23532</v>
      </c>
      <c r="D3743" s="177" t="s">
        <v>23533</v>
      </c>
      <c r="E3743" s="177" t="s">
        <v>10951</v>
      </c>
      <c r="F3743" s="177" t="s">
        <v>10952</v>
      </c>
      <c r="G3743" s="177" t="s">
        <v>23535</v>
      </c>
      <c r="H3743" s="177" t="s">
        <v>10954</v>
      </c>
      <c r="I3743" s="177" t="s">
        <v>6875</v>
      </c>
      <c r="J3743" s="177" t="s">
        <v>6875</v>
      </c>
      <c r="K3743" s="177" t="s">
        <v>23362</v>
      </c>
      <c r="L3743" s="177" t="s">
        <v>6977</v>
      </c>
    </row>
    <row r="3744" spans="1:12" ht="191.25" x14ac:dyDescent="0.25">
      <c r="A3744" s="176" t="s">
        <v>23539</v>
      </c>
      <c r="B3744" s="176" t="s">
        <v>23536</v>
      </c>
      <c r="C3744" s="176" t="s">
        <v>23537</v>
      </c>
      <c r="D3744" s="176" t="s">
        <v>23538</v>
      </c>
      <c r="E3744" s="176" t="s">
        <v>10951</v>
      </c>
      <c r="F3744" s="176" t="s">
        <v>10952</v>
      </c>
      <c r="G3744" s="176" t="s">
        <v>23360</v>
      </c>
      <c r="H3744" s="176" t="s">
        <v>23361</v>
      </c>
      <c r="I3744" s="176" t="s">
        <v>6875</v>
      </c>
      <c r="J3744" s="176" t="s">
        <v>6875</v>
      </c>
      <c r="K3744" s="176" t="s">
        <v>23362</v>
      </c>
      <c r="L3744" s="176" t="s">
        <v>6977</v>
      </c>
    </row>
    <row r="3745" spans="1:12" ht="168.75" x14ac:dyDescent="0.25">
      <c r="A3745" s="177" t="s">
        <v>23543</v>
      </c>
      <c r="B3745" s="177" t="s">
        <v>23540</v>
      </c>
      <c r="C3745" s="177" t="s">
        <v>23541</v>
      </c>
      <c r="D3745" s="177" t="s">
        <v>23542</v>
      </c>
      <c r="E3745" s="177" t="s">
        <v>10951</v>
      </c>
      <c r="F3745" s="177" t="s">
        <v>10952</v>
      </c>
      <c r="G3745" s="177" t="s">
        <v>23360</v>
      </c>
      <c r="H3745" s="177" t="s">
        <v>23361</v>
      </c>
      <c r="I3745" s="177" t="s">
        <v>6875</v>
      </c>
      <c r="J3745" s="177" t="s">
        <v>6875</v>
      </c>
      <c r="K3745" s="177" t="s">
        <v>23362</v>
      </c>
      <c r="L3745" s="177" t="s">
        <v>6977</v>
      </c>
    </row>
    <row r="3746" spans="1:12" ht="191.25" x14ac:dyDescent="0.25">
      <c r="A3746" s="176" t="s">
        <v>23547</v>
      </c>
      <c r="B3746" s="176" t="s">
        <v>23544</v>
      </c>
      <c r="C3746" s="176" t="s">
        <v>23545</v>
      </c>
      <c r="D3746" s="176" t="s">
        <v>23546</v>
      </c>
      <c r="E3746" s="176" t="s">
        <v>10951</v>
      </c>
      <c r="F3746" s="176" t="s">
        <v>10952</v>
      </c>
      <c r="G3746" s="176" t="s">
        <v>23535</v>
      </c>
      <c r="H3746" s="176" t="s">
        <v>10954</v>
      </c>
      <c r="I3746" s="176" t="s">
        <v>6875</v>
      </c>
      <c r="J3746" s="176" t="s">
        <v>6875</v>
      </c>
      <c r="K3746" s="176" t="s">
        <v>23362</v>
      </c>
      <c r="L3746" s="176" t="s">
        <v>6977</v>
      </c>
    </row>
    <row r="3747" spans="1:12" ht="202.5" x14ac:dyDescent="0.25">
      <c r="A3747" s="177" t="s">
        <v>23551</v>
      </c>
      <c r="B3747" s="177" t="s">
        <v>23548</v>
      </c>
      <c r="C3747" s="177" t="s">
        <v>23549</v>
      </c>
      <c r="D3747" s="177" t="s">
        <v>23550</v>
      </c>
      <c r="E3747" s="177" t="s">
        <v>10951</v>
      </c>
      <c r="F3747" s="177" t="s">
        <v>10952</v>
      </c>
      <c r="G3747" s="177" t="s">
        <v>23360</v>
      </c>
      <c r="H3747" s="177" t="s">
        <v>23361</v>
      </c>
      <c r="I3747" s="177" t="s">
        <v>6875</v>
      </c>
      <c r="J3747" s="177" t="s">
        <v>6875</v>
      </c>
      <c r="K3747" s="177" t="s">
        <v>23362</v>
      </c>
      <c r="L3747" s="177" t="s">
        <v>6977</v>
      </c>
    </row>
    <row r="3748" spans="1:12" ht="236.25" x14ac:dyDescent="0.25">
      <c r="A3748" s="176" t="s">
        <v>23555</v>
      </c>
      <c r="B3748" s="176" t="s">
        <v>23552</v>
      </c>
      <c r="C3748" s="176" t="s">
        <v>23553</v>
      </c>
      <c r="D3748" s="176" t="s">
        <v>23554</v>
      </c>
      <c r="E3748" s="176" t="s">
        <v>10951</v>
      </c>
      <c r="F3748" s="176" t="s">
        <v>10952</v>
      </c>
      <c r="G3748" s="176" t="s">
        <v>23360</v>
      </c>
      <c r="H3748" s="176" t="s">
        <v>23361</v>
      </c>
      <c r="I3748" s="176" t="s">
        <v>6875</v>
      </c>
      <c r="J3748" s="176" t="s">
        <v>6875</v>
      </c>
      <c r="K3748" s="176" t="s">
        <v>23362</v>
      </c>
      <c r="L3748" s="176" t="s">
        <v>6977</v>
      </c>
    </row>
    <row r="3749" spans="1:12" ht="157.5" x14ac:dyDescent="0.25">
      <c r="A3749" s="177" t="s">
        <v>23559</v>
      </c>
      <c r="B3749" s="177" t="s">
        <v>23556</v>
      </c>
      <c r="C3749" s="177" t="s">
        <v>23557</v>
      </c>
      <c r="D3749" s="177" t="s">
        <v>23558</v>
      </c>
      <c r="E3749" s="177" t="s">
        <v>10951</v>
      </c>
      <c r="F3749" s="177" t="s">
        <v>10952</v>
      </c>
      <c r="G3749" s="177" t="s">
        <v>23360</v>
      </c>
      <c r="H3749" s="177" t="s">
        <v>23361</v>
      </c>
      <c r="I3749" s="177" t="s">
        <v>6875</v>
      </c>
      <c r="J3749" s="177" t="s">
        <v>6875</v>
      </c>
      <c r="K3749" s="177" t="s">
        <v>23362</v>
      </c>
      <c r="L3749" s="177" t="s">
        <v>6977</v>
      </c>
    </row>
    <row r="3750" spans="1:12" ht="213.75" x14ac:dyDescent="0.25">
      <c r="A3750" s="176" t="s">
        <v>23563</v>
      </c>
      <c r="B3750" s="176" t="s">
        <v>23560</v>
      </c>
      <c r="C3750" s="176" t="s">
        <v>23561</v>
      </c>
      <c r="D3750" s="176" t="s">
        <v>23562</v>
      </c>
      <c r="E3750" s="176" t="s">
        <v>10951</v>
      </c>
      <c r="F3750" s="176" t="s">
        <v>10952</v>
      </c>
      <c r="G3750" s="176" t="s">
        <v>23360</v>
      </c>
      <c r="H3750" s="176" t="s">
        <v>23361</v>
      </c>
      <c r="I3750" s="176" t="s">
        <v>6875</v>
      </c>
      <c r="J3750" s="176" t="s">
        <v>6875</v>
      </c>
      <c r="K3750" s="176" t="s">
        <v>23362</v>
      </c>
      <c r="L3750" s="176" t="s">
        <v>6977</v>
      </c>
    </row>
    <row r="3751" spans="1:12" ht="56.25" x14ac:dyDescent="0.25">
      <c r="A3751" s="177" t="s">
        <v>23567</v>
      </c>
      <c r="B3751" s="177" t="s">
        <v>23564</v>
      </c>
      <c r="C3751" s="177" t="s">
        <v>23565</v>
      </c>
      <c r="D3751" s="177" t="s">
        <v>23566</v>
      </c>
      <c r="E3751" s="177" t="s">
        <v>10951</v>
      </c>
      <c r="F3751" s="177" t="s">
        <v>10952</v>
      </c>
      <c r="G3751" s="177" t="s">
        <v>23360</v>
      </c>
      <c r="H3751" s="177" t="s">
        <v>23361</v>
      </c>
      <c r="I3751" s="177" t="s">
        <v>6875</v>
      </c>
      <c r="J3751" s="177" t="s">
        <v>6875</v>
      </c>
      <c r="K3751" s="177" t="s">
        <v>23362</v>
      </c>
      <c r="L3751" s="177" t="s">
        <v>6977</v>
      </c>
    </row>
    <row r="3752" spans="1:12" ht="56.25" x14ac:dyDescent="0.25">
      <c r="A3752" s="176" t="s">
        <v>23571</v>
      </c>
      <c r="B3752" s="176" t="s">
        <v>23568</v>
      </c>
      <c r="C3752" s="176" t="s">
        <v>23569</v>
      </c>
      <c r="D3752" s="176" t="s">
        <v>23570</v>
      </c>
      <c r="E3752" s="176" t="s">
        <v>10951</v>
      </c>
      <c r="F3752" s="176" t="s">
        <v>10952</v>
      </c>
      <c r="G3752" s="176" t="s">
        <v>23360</v>
      </c>
      <c r="H3752" s="176" t="s">
        <v>23361</v>
      </c>
      <c r="I3752" s="176" t="s">
        <v>6875</v>
      </c>
      <c r="J3752" s="176" t="s">
        <v>6875</v>
      </c>
      <c r="K3752" s="176" t="s">
        <v>23362</v>
      </c>
      <c r="L3752" s="176" t="s">
        <v>6977</v>
      </c>
    </row>
    <row r="3753" spans="1:12" ht="191.25" x14ac:dyDescent="0.25">
      <c r="A3753" s="177" t="s">
        <v>23575</v>
      </c>
      <c r="B3753" s="177" t="s">
        <v>23572</v>
      </c>
      <c r="C3753" s="177" t="s">
        <v>23573</v>
      </c>
      <c r="D3753" s="177" t="s">
        <v>23574</v>
      </c>
      <c r="E3753" s="177" t="s">
        <v>10951</v>
      </c>
      <c r="F3753" s="177" t="s">
        <v>10952</v>
      </c>
      <c r="G3753" s="177" t="s">
        <v>23360</v>
      </c>
      <c r="H3753" s="177" t="s">
        <v>23361</v>
      </c>
      <c r="I3753" s="177" t="s">
        <v>6875</v>
      </c>
      <c r="J3753" s="177" t="s">
        <v>6875</v>
      </c>
      <c r="K3753" s="177" t="s">
        <v>23362</v>
      </c>
      <c r="L3753" s="177" t="s">
        <v>6977</v>
      </c>
    </row>
    <row r="3754" spans="1:12" ht="247.5" x14ac:dyDescent="0.25">
      <c r="A3754" s="176" t="s">
        <v>23579</v>
      </c>
      <c r="B3754" s="176" t="s">
        <v>23576</v>
      </c>
      <c r="C3754" s="176" t="s">
        <v>23577</v>
      </c>
      <c r="D3754" s="176" t="s">
        <v>23578</v>
      </c>
      <c r="E3754" s="176" t="s">
        <v>10951</v>
      </c>
      <c r="F3754" s="176" t="s">
        <v>10952</v>
      </c>
      <c r="G3754" s="176" t="s">
        <v>23360</v>
      </c>
      <c r="H3754" s="176" t="s">
        <v>23361</v>
      </c>
      <c r="I3754" s="176" t="s">
        <v>6875</v>
      </c>
      <c r="J3754" s="176" t="s">
        <v>6875</v>
      </c>
      <c r="K3754" s="176" t="s">
        <v>23362</v>
      </c>
      <c r="L3754" s="176" t="s">
        <v>6977</v>
      </c>
    </row>
    <row r="3755" spans="1:12" ht="191.25" x14ac:dyDescent="0.25">
      <c r="A3755" s="177" t="s">
        <v>23583</v>
      </c>
      <c r="B3755" s="177" t="s">
        <v>23580</v>
      </c>
      <c r="C3755" s="177" t="s">
        <v>23581</v>
      </c>
      <c r="D3755" s="177" t="s">
        <v>23582</v>
      </c>
      <c r="E3755" s="177" t="s">
        <v>10951</v>
      </c>
      <c r="F3755" s="177" t="s">
        <v>10952</v>
      </c>
      <c r="G3755" s="177" t="s">
        <v>23360</v>
      </c>
      <c r="H3755" s="177" t="s">
        <v>23361</v>
      </c>
      <c r="I3755" s="177" t="s">
        <v>6875</v>
      </c>
      <c r="J3755" s="177" t="s">
        <v>6875</v>
      </c>
      <c r="K3755" s="177" t="s">
        <v>23584</v>
      </c>
      <c r="L3755" s="177" t="s">
        <v>6977</v>
      </c>
    </row>
    <row r="3756" spans="1:12" ht="56.25" x14ac:dyDescent="0.25">
      <c r="A3756" s="176" t="s">
        <v>23588</v>
      </c>
      <c r="B3756" s="176" t="s">
        <v>23585</v>
      </c>
      <c r="C3756" s="176" t="s">
        <v>23586</v>
      </c>
      <c r="D3756" s="176" t="s">
        <v>23587</v>
      </c>
      <c r="E3756" s="176" t="s">
        <v>10951</v>
      </c>
      <c r="F3756" s="176" t="s">
        <v>10952</v>
      </c>
      <c r="G3756" s="176" t="s">
        <v>23360</v>
      </c>
      <c r="H3756" s="176" t="s">
        <v>23361</v>
      </c>
      <c r="I3756" s="176" t="s">
        <v>6875</v>
      </c>
      <c r="J3756" s="176" t="s">
        <v>6875</v>
      </c>
      <c r="K3756" s="176" t="s">
        <v>23362</v>
      </c>
      <c r="L3756" s="176" t="s">
        <v>6977</v>
      </c>
    </row>
    <row r="3757" spans="1:12" ht="90" x14ac:dyDescent="0.25">
      <c r="A3757" s="177" t="s">
        <v>23592</v>
      </c>
      <c r="B3757" s="177" t="s">
        <v>23589</v>
      </c>
      <c r="C3757" s="177" t="s">
        <v>23590</v>
      </c>
      <c r="D3757" s="177" t="s">
        <v>23591</v>
      </c>
      <c r="E3757" s="177" t="s">
        <v>10951</v>
      </c>
      <c r="F3757" s="177" t="s">
        <v>10952</v>
      </c>
      <c r="G3757" s="177" t="s">
        <v>23360</v>
      </c>
      <c r="H3757" s="177" t="s">
        <v>23361</v>
      </c>
      <c r="I3757" s="177" t="s">
        <v>6875</v>
      </c>
      <c r="J3757" s="177" t="s">
        <v>6875</v>
      </c>
      <c r="K3757" s="177" t="s">
        <v>23362</v>
      </c>
      <c r="L3757" s="177" t="s">
        <v>6977</v>
      </c>
    </row>
    <row r="3758" spans="1:12" ht="191.25" x14ac:dyDescent="0.25">
      <c r="A3758" s="176" t="s">
        <v>23596</v>
      </c>
      <c r="B3758" s="176" t="s">
        <v>23593</v>
      </c>
      <c r="C3758" s="176" t="s">
        <v>23594</v>
      </c>
      <c r="D3758" s="176" t="s">
        <v>23595</v>
      </c>
      <c r="E3758" s="176" t="s">
        <v>10951</v>
      </c>
      <c r="F3758" s="176" t="s">
        <v>10952</v>
      </c>
      <c r="G3758" s="176" t="s">
        <v>23360</v>
      </c>
      <c r="H3758" s="176" t="s">
        <v>23361</v>
      </c>
      <c r="I3758" s="176" t="s">
        <v>6875</v>
      </c>
      <c r="J3758" s="176" t="s">
        <v>6875</v>
      </c>
      <c r="K3758" s="176" t="s">
        <v>23362</v>
      </c>
      <c r="L3758" s="176" t="s">
        <v>6977</v>
      </c>
    </row>
    <row r="3759" spans="1:12" ht="168.75" x14ac:dyDescent="0.25">
      <c r="A3759" s="177" t="s">
        <v>23600</v>
      </c>
      <c r="B3759" s="177" t="s">
        <v>23597</v>
      </c>
      <c r="C3759" s="177" t="s">
        <v>23598</v>
      </c>
      <c r="D3759" s="177" t="s">
        <v>23599</v>
      </c>
      <c r="E3759" s="177" t="s">
        <v>10951</v>
      </c>
      <c r="F3759" s="177" t="s">
        <v>10952</v>
      </c>
      <c r="G3759" s="177" t="s">
        <v>23360</v>
      </c>
      <c r="H3759" s="177" t="s">
        <v>23361</v>
      </c>
      <c r="I3759" s="177" t="s">
        <v>6875</v>
      </c>
      <c r="J3759" s="177" t="s">
        <v>6875</v>
      </c>
      <c r="K3759" s="177" t="s">
        <v>23362</v>
      </c>
      <c r="L3759" s="177" t="s">
        <v>6977</v>
      </c>
    </row>
    <row r="3760" spans="1:12" ht="191.25" x14ac:dyDescent="0.25">
      <c r="A3760" s="176" t="s">
        <v>23604</v>
      </c>
      <c r="B3760" s="176" t="s">
        <v>23601</v>
      </c>
      <c r="C3760" s="176" t="s">
        <v>23602</v>
      </c>
      <c r="D3760" s="176" t="s">
        <v>23603</v>
      </c>
      <c r="E3760" s="176" t="s">
        <v>10951</v>
      </c>
      <c r="F3760" s="176" t="s">
        <v>10952</v>
      </c>
      <c r="G3760" s="176" t="s">
        <v>23360</v>
      </c>
      <c r="H3760" s="176" t="s">
        <v>23361</v>
      </c>
      <c r="I3760" s="176" t="s">
        <v>6875</v>
      </c>
      <c r="J3760" s="176" t="s">
        <v>6875</v>
      </c>
      <c r="K3760" s="176" t="s">
        <v>23362</v>
      </c>
      <c r="L3760" s="176" t="s">
        <v>6977</v>
      </c>
    </row>
    <row r="3761" spans="1:12" ht="225" x14ac:dyDescent="0.25">
      <c r="A3761" s="177" t="s">
        <v>23608</v>
      </c>
      <c r="B3761" s="177" t="s">
        <v>23605</v>
      </c>
      <c r="C3761" s="177" t="s">
        <v>23606</v>
      </c>
      <c r="D3761" s="177" t="s">
        <v>23607</v>
      </c>
      <c r="E3761" s="177" t="s">
        <v>10951</v>
      </c>
      <c r="F3761" s="177" t="s">
        <v>10952</v>
      </c>
      <c r="G3761" s="177" t="s">
        <v>23360</v>
      </c>
      <c r="H3761" s="177" t="s">
        <v>23361</v>
      </c>
      <c r="I3761" s="177" t="s">
        <v>6875</v>
      </c>
      <c r="J3761" s="177" t="s">
        <v>6875</v>
      </c>
      <c r="K3761" s="177" t="s">
        <v>23362</v>
      </c>
      <c r="L3761" s="177" t="s">
        <v>6977</v>
      </c>
    </row>
    <row r="3762" spans="1:12" ht="191.25" x14ac:dyDescent="0.25">
      <c r="A3762" s="176" t="s">
        <v>23612</v>
      </c>
      <c r="B3762" s="176" t="s">
        <v>23609</v>
      </c>
      <c r="C3762" s="176" t="s">
        <v>23610</v>
      </c>
      <c r="D3762" s="176" t="s">
        <v>23611</v>
      </c>
      <c r="E3762" s="176" t="s">
        <v>10951</v>
      </c>
      <c r="F3762" s="176" t="s">
        <v>10952</v>
      </c>
      <c r="G3762" s="176" t="s">
        <v>23360</v>
      </c>
      <c r="H3762" s="176" t="s">
        <v>23361</v>
      </c>
      <c r="I3762" s="176" t="s">
        <v>6875</v>
      </c>
      <c r="J3762" s="176" t="s">
        <v>6875</v>
      </c>
      <c r="K3762" s="176" t="s">
        <v>23362</v>
      </c>
      <c r="L3762" s="176" t="s">
        <v>6977</v>
      </c>
    </row>
    <row r="3763" spans="1:12" ht="258.75" x14ac:dyDescent="0.25">
      <c r="A3763" s="177" t="s">
        <v>23616</v>
      </c>
      <c r="B3763" s="177" t="s">
        <v>23613</v>
      </c>
      <c r="C3763" s="177" t="s">
        <v>23614</v>
      </c>
      <c r="D3763" s="177" t="s">
        <v>23615</v>
      </c>
      <c r="E3763" s="177" t="s">
        <v>10951</v>
      </c>
      <c r="F3763" s="177" t="s">
        <v>10952</v>
      </c>
      <c r="G3763" s="177" t="s">
        <v>23360</v>
      </c>
      <c r="H3763" s="177" t="s">
        <v>23361</v>
      </c>
      <c r="I3763" s="177" t="s">
        <v>6875</v>
      </c>
      <c r="J3763" s="177" t="s">
        <v>6875</v>
      </c>
      <c r="K3763" s="177" t="s">
        <v>23362</v>
      </c>
      <c r="L3763" s="177" t="s">
        <v>6977</v>
      </c>
    </row>
    <row r="3764" spans="1:12" ht="157.5" x14ac:dyDescent="0.25">
      <c r="A3764" s="176" t="s">
        <v>23620</v>
      </c>
      <c r="B3764" s="176" t="s">
        <v>23617</v>
      </c>
      <c r="C3764" s="176" t="s">
        <v>23618</v>
      </c>
      <c r="D3764" s="176" t="s">
        <v>23619</v>
      </c>
      <c r="E3764" s="176" t="s">
        <v>10951</v>
      </c>
      <c r="F3764" s="176" t="s">
        <v>10952</v>
      </c>
      <c r="G3764" s="176" t="s">
        <v>23360</v>
      </c>
      <c r="H3764" s="176" t="s">
        <v>23361</v>
      </c>
      <c r="I3764" s="176" t="s">
        <v>6875</v>
      </c>
      <c r="J3764" s="176" t="s">
        <v>6875</v>
      </c>
      <c r="K3764" s="176" t="s">
        <v>23362</v>
      </c>
      <c r="L3764" s="176" t="s">
        <v>6977</v>
      </c>
    </row>
    <row r="3765" spans="1:12" ht="56.25" x14ac:dyDescent="0.25">
      <c r="A3765" s="177" t="s">
        <v>23624</v>
      </c>
      <c r="B3765" s="177" t="s">
        <v>23621</v>
      </c>
      <c r="C3765" s="177" t="s">
        <v>23622</v>
      </c>
      <c r="D3765" s="177" t="s">
        <v>23623</v>
      </c>
      <c r="E3765" s="177" t="s">
        <v>10951</v>
      </c>
      <c r="F3765" s="177" t="s">
        <v>10952</v>
      </c>
      <c r="G3765" s="177" t="s">
        <v>23360</v>
      </c>
      <c r="H3765" s="177" t="s">
        <v>23361</v>
      </c>
      <c r="I3765" s="177" t="s">
        <v>6875</v>
      </c>
      <c r="J3765" s="177" t="s">
        <v>6875</v>
      </c>
      <c r="K3765" s="177" t="s">
        <v>23362</v>
      </c>
      <c r="L3765" s="177" t="s">
        <v>6977</v>
      </c>
    </row>
    <row r="3766" spans="1:12" ht="247.5" x14ac:dyDescent="0.25">
      <c r="A3766" s="176" t="s">
        <v>23628</v>
      </c>
      <c r="B3766" s="176" t="s">
        <v>23625</v>
      </c>
      <c r="C3766" s="176" t="s">
        <v>23626</v>
      </c>
      <c r="D3766" s="176" t="s">
        <v>23627</v>
      </c>
      <c r="E3766" s="176" t="s">
        <v>10951</v>
      </c>
      <c r="F3766" s="176" t="s">
        <v>10952</v>
      </c>
      <c r="G3766" s="176" t="s">
        <v>23535</v>
      </c>
      <c r="H3766" s="176" t="s">
        <v>10954</v>
      </c>
      <c r="I3766" s="176" t="s">
        <v>6875</v>
      </c>
      <c r="J3766" s="176" t="s">
        <v>6875</v>
      </c>
      <c r="K3766" s="176" t="s">
        <v>23362</v>
      </c>
      <c r="L3766" s="176" t="s">
        <v>6977</v>
      </c>
    </row>
    <row r="3767" spans="1:12" ht="157.5" x14ac:dyDescent="0.25">
      <c r="A3767" s="177" t="s">
        <v>23632</v>
      </c>
      <c r="B3767" s="177" t="s">
        <v>23629</v>
      </c>
      <c r="C3767" s="177" t="s">
        <v>23630</v>
      </c>
      <c r="D3767" s="177" t="s">
        <v>23631</v>
      </c>
      <c r="E3767" s="177" t="s">
        <v>10951</v>
      </c>
      <c r="F3767" s="177" t="s">
        <v>10952</v>
      </c>
      <c r="G3767" s="177" t="s">
        <v>23360</v>
      </c>
      <c r="H3767" s="177" t="s">
        <v>23361</v>
      </c>
      <c r="I3767" s="177" t="s">
        <v>6875</v>
      </c>
      <c r="J3767" s="177" t="s">
        <v>6875</v>
      </c>
      <c r="K3767" s="177" t="s">
        <v>23362</v>
      </c>
      <c r="L3767" s="177" t="s">
        <v>6977</v>
      </c>
    </row>
    <row r="3768" spans="1:12" ht="236.25" x14ac:dyDescent="0.25">
      <c r="A3768" s="176" t="s">
        <v>23636</v>
      </c>
      <c r="B3768" s="176" t="s">
        <v>23633</v>
      </c>
      <c r="C3768" s="176" t="s">
        <v>23634</v>
      </c>
      <c r="D3768" s="176" t="s">
        <v>23635</v>
      </c>
      <c r="E3768" s="176" t="s">
        <v>10951</v>
      </c>
      <c r="F3768" s="176" t="s">
        <v>10952</v>
      </c>
      <c r="G3768" s="176" t="s">
        <v>23360</v>
      </c>
      <c r="H3768" s="176" t="s">
        <v>23361</v>
      </c>
      <c r="I3768" s="176" t="s">
        <v>6875</v>
      </c>
      <c r="J3768" s="176" t="s">
        <v>6875</v>
      </c>
      <c r="K3768" s="176" t="s">
        <v>23362</v>
      </c>
      <c r="L3768" s="176" t="s">
        <v>6977</v>
      </c>
    </row>
    <row r="3769" spans="1:12" ht="146.25" x14ac:dyDescent="0.25">
      <c r="A3769" s="177" t="s">
        <v>23640</v>
      </c>
      <c r="B3769" s="177" t="s">
        <v>23637</v>
      </c>
      <c r="C3769" s="177" t="s">
        <v>23638</v>
      </c>
      <c r="D3769" s="177" t="s">
        <v>23639</v>
      </c>
      <c r="E3769" s="177" t="s">
        <v>10951</v>
      </c>
      <c r="F3769" s="177" t="s">
        <v>10952</v>
      </c>
      <c r="G3769" s="177" t="s">
        <v>23360</v>
      </c>
      <c r="H3769" s="177" t="s">
        <v>23361</v>
      </c>
      <c r="I3769" s="177" t="s">
        <v>6875</v>
      </c>
      <c r="J3769" s="177" t="s">
        <v>6875</v>
      </c>
      <c r="K3769" s="177" t="s">
        <v>23362</v>
      </c>
      <c r="L3769" s="177" t="s">
        <v>6977</v>
      </c>
    </row>
    <row r="3770" spans="1:12" ht="146.25" x14ac:dyDescent="0.25">
      <c r="A3770" s="176" t="s">
        <v>23644</v>
      </c>
      <c r="B3770" s="176" t="s">
        <v>23641</v>
      </c>
      <c r="C3770" s="176" t="s">
        <v>23642</v>
      </c>
      <c r="D3770" s="176" t="s">
        <v>23643</v>
      </c>
      <c r="E3770" s="176" t="s">
        <v>10951</v>
      </c>
      <c r="F3770" s="176" t="s">
        <v>10952</v>
      </c>
      <c r="G3770" s="176" t="s">
        <v>23360</v>
      </c>
      <c r="H3770" s="176" t="s">
        <v>23361</v>
      </c>
      <c r="I3770" s="176" t="s">
        <v>6875</v>
      </c>
      <c r="J3770" s="176" t="s">
        <v>6875</v>
      </c>
      <c r="K3770" s="176" t="s">
        <v>23362</v>
      </c>
      <c r="L3770" s="176" t="s">
        <v>6977</v>
      </c>
    </row>
    <row r="3771" spans="1:12" ht="213.75" x14ac:dyDescent="0.25">
      <c r="A3771" s="177" t="s">
        <v>23648</v>
      </c>
      <c r="B3771" s="177" t="s">
        <v>23645</v>
      </c>
      <c r="C3771" s="177" t="s">
        <v>23646</v>
      </c>
      <c r="D3771" s="177" t="s">
        <v>23647</v>
      </c>
      <c r="E3771" s="177" t="s">
        <v>10951</v>
      </c>
      <c r="F3771" s="177" t="s">
        <v>10952</v>
      </c>
      <c r="G3771" s="177" t="s">
        <v>23360</v>
      </c>
      <c r="H3771" s="177" t="s">
        <v>23361</v>
      </c>
      <c r="I3771" s="177" t="s">
        <v>6875</v>
      </c>
      <c r="J3771" s="177" t="s">
        <v>6875</v>
      </c>
      <c r="K3771" s="177" t="s">
        <v>23362</v>
      </c>
      <c r="L3771" s="177" t="s">
        <v>6977</v>
      </c>
    </row>
    <row r="3772" spans="1:12" ht="202.5" x14ac:dyDescent="0.25">
      <c r="A3772" s="176" t="s">
        <v>23652</v>
      </c>
      <c r="B3772" s="176" t="s">
        <v>23649</v>
      </c>
      <c r="C3772" s="176" t="s">
        <v>23650</v>
      </c>
      <c r="D3772" s="176" t="s">
        <v>23651</v>
      </c>
      <c r="E3772" s="176" t="s">
        <v>10951</v>
      </c>
      <c r="F3772" s="176" t="s">
        <v>10952</v>
      </c>
      <c r="G3772" s="176" t="s">
        <v>23360</v>
      </c>
      <c r="H3772" s="176" t="s">
        <v>23361</v>
      </c>
      <c r="I3772" s="176" t="s">
        <v>6875</v>
      </c>
      <c r="J3772" s="176" t="s">
        <v>6875</v>
      </c>
      <c r="K3772" s="176" t="s">
        <v>23362</v>
      </c>
      <c r="L3772" s="176" t="s">
        <v>6977</v>
      </c>
    </row>
    <row r="3773" spans="1:12" ht="191.25" x14ac:dyDescent="0.25">
      <c r="A3773" s="177" t="s">
        <v>23656</v>
      </c>
      <c r="B3773" s="177" t="s">
        <v>23653</v>
      </c>
      <c r="C3773" s="177" t="s">
        <v>23654</v>
      </c>
      <c r="D3773" s="177" t="s">
        <v>23655</v>
      </c>
      <c r="E3773" s="177" t="s">
        <v>10951</v>
      </c>
      <c r="F3773" s="177" t="s">
        <v>10952</v>
      </c>
      <c r="G3773" s="177" t="s">
        <v>23360</v>
      </c>
      <c r="H3773" s="177" t="s">
        <v>23361</v>
      </c>
      <c r="I3773" s="177" t="s">
        <v>6875</v>
      </c>
      <c r="J3773" s="177" t="s">
        <v>6875</v>
      </c>
      <c r="K3773" s="177" t="s">
        <v>23362</v>
      </c>
      <c r="L3773" s="177" t="s">
        <v>6977</v>
      </c>
    </row>
    <row r="3774" spans="1:12" ht="202.5" x14ac:dyDescent="0.25">
      <c r="A3774" s="176" t="s">
        <v>23660</v>
      </c>
      <c r="B3774" s="176" t="s">
        <v>23657</v>
      </c>
      <c r="C3774" s="176" t="s">
        <v>23658</v>
      </c>
      <c r="D3774" s="176" t="s">
        <v>23659</v>
      </c>
      <c r="E3774" s="176" t="s">
        <v>10951</v>
      </c>
      <c r="F3774" s="176" t="s">
        <v>10952</v>
      </c>
      <c r="G3774" s="176" t="s">
        <v>23360</v>
      </c>
      <c r="H3774" s="176" t="s">
        <v>23361</v>
      </c>
      <c r="I3774" s="176" t="s">
        <v>6875</v>
      </c>
      <c r="J3774" s="176" t="s">
        <v>6875</v>
      </c>
      <c r="K3774" s="176" t="s">
        <v>23362</v>
      </c>
      <c r="L3774" s="176" t="s">
        <v>6977</v>
      </c>
    </row>
    <row r="3775" spans="1:12" ht="247.5" x14ac:dyDescent="0.25">
      <c r="A3775" s="177" t="s">
        <v>23664</v>
      </c>
      <c r="B3775" s="177" t="s">
        <v>23661</v>
      </c>
      <c r="C3775" s="177" t="s">
        <v>23662</v>
      </c>
      <c r="D3775" s="177" t="s">
        <v>23663</v>
      </c>
      <c r="E3775" s="177" t="s">
        <v>10951</v>
      </c>
      <c r="F3775" s="177" t="s">
        <v>10952</v>
      </c>
      <c r="G3775" s="177" t="s">
        <v>23360</v>
      </c>
      <c r="H3775" s="177" t="s">
        <v>23361</v>
      </c>
      <c r="I3775" s="177" t="s">
        <v>6875</v>
      </c>
      <c r="J3775" s="177" t="s">
        <v>6875</v>
      </c>
      <c r="K3775" s="177" t="s">
        <v>23362</v>
      </c>
      <c r="L3775" s="177" t="s">
        <v>6977</v>
      </c>
    </row>
    <row r="3776" spans="1:12" ht="213.75" x14ac:dyDescent="0.25">
      <c r="A3776" s="176" t="s">
        <v>23668</v>
      </c>
      <c r="B3776" s="176" t="s">
        <v>23665</v>
      </c>
      <c r="C3776" s="176" t="s">
        <v>23666</v>
      </c>
      <c r="D3776" s="176" t="s">
        <v>23667</v>
      </c>
      <c r="E3776" s="176" t="s">
        <v>10951</v>
      </c>
      <c r="F3776" s="176" t="s">
        <v>10952</v>
      </c>
      <c r="G3776" s="176" t="s">
        <v>23360</v>
      </c>
      <c r="H3776" s="176" t="s">
        <v>23361</v>
      </c>
      <c r="I3776" s="176" t="s">
        <v>6875</v>
      </c>
      <c r="J3776" s="176" t="s">
        <v>6875</v>
      </c>
      <c r="K3776" s="176" t="s">
        <v>23362</v>
      </c>
      <c r="L3776" s="176" t="s">
        <v>6977</v>
      </c>
    </row>
    <row r="3777" spans="1:12" ht="202.5" x14ac:dyDescent="0.25">
      <c r="A3777" s="177" t="s">
        <v>23672</v>
      </c>
      <c r="B3777" s="177" t="s">
        <v>23669</v>
      </c>
      <c r="C3777" s="177" t="s">
        <v>23670</v>
      </c>
      <c r="D3777" s="177" t="s">
        <v>23671</v>
      </c>
      <c r="E3777" s="177" t="s">
        <v>10951</v>
      </c>
      <c r="F3777" s="177" t="s">
        <v>10952</v>
      </c>
      <c r="G3777" s="177" t="s">
        <v>23360</v>
      </c>
      <c r="H3777" s="177" t="s">
        <v>23361</v>
      </c>
      <c r="I3777" s="177" t="s">
        <v>6875</v>
      </c>
      <c r="J3777" s="177" t="s">
        <v>6875</v>
      </c>
      <c r="K3777" s="177" t="s">
        <v>23362</v>
      </c>
      <c r="L3777" s="177" t="s">
        <v>6977</v>
      </c>
    </row>
    <row r="3778" spans="1:12" ht="191.25" x14ac:dyDescent="0.25">
      <c r="A3778" s="176" t="s">
        <v>23676</v>
      </c>
      <c r="B3778" s="176" t="s">
        <v>23673</v>
      </c>
      <c r="C3778" s="176" t="s">
        <v>23674</v>
      </c>
      <c r="D3778" s="176" t="s">
        <v>23675</v>
      </c>
      <c r="E3778" s="176" t="s">
        <v>10951</v>
      </c>
      <c r="F3778" s="176" t="s">
        <v>10952</v>
      </c>
      <c r="G3778" s="176" t="s">
        <v>23360</v>
      </c>
      <c r="H3778" s="176" t="s">
        <v>23361</v>
      </c>
      <c r="I3778" s="176" t="s">
        <v>6875</v>
      </c>
      <c r="J3778" s="176" t="s">
        <v>6875</v>
      </c>
      <c r="K3778" s="176" t="s">
        <v>23362</v>
      </c>
      <c r="L3778" s="176" t="s">
        <v>6977</v>
      </c>
    </row>
    <row r="3779" spans="1:12" ht="180" x14ac:dyDescent="0.25">
      <c r="A3779" s="177" t="s">
        <v>23680</v>
      </c>
      <c r="B3779" s="177" t="s">
        <v>23677</v>
      </c>
      <c r="C3779" s="177" t="s">
        <v>23678</v>
      </c>
      <c r="D3779" s="177" t="s">
        <v>23679</v>
      </c>
      <c r="E3779" s="177" t="s">
        <v>10951</v>
      </c>
      <c r="F3779" s="177" t="s">
        <v>10952</v>
      </c>
      <c r="G3779" s="177" t="s">
        <v>23360</v>
      </c>
      <c r="H3779" s="177" t="s">
        <v>23361</v>
      </c>
      <c r="I3779" s="177" t="s">
        <v>6875</v>
      </c>
      <c r="J3779" s="177" t="s">
        <v>6875</v>
      </c>
      <c r="K3779" s="177" t="s">
        <v>23362</v>
      </c>
      <c r="L3779" s="177" t="s">
        <v>6977</v>
      </c>
    </row>
    <row r="3780" spans="1:12" ht="180" x14ac:dyDescent="0.25">
      <c r="A3780" s="176" t="s">
        <v>23684</v>
      </c>
      <c r="B3780" s="176" t="s">
        <v>23681</v>
      </c>
      <c r="C3780" s="176" t="s">
        <v>23682</v>
      </c>
      <c r="D3780" s="176" t="s">
        <v>23683</v>
      </c>
      <c r="E3780" s="176" t="s">
        <v>10951</v>
      </c>
      <c r="F3780" s="176" t="s">
        <v>10952</v>
      </c>
      <c r="G3780" s="176" t="s">
        <v>23360</v>
      </c>
      <c r="H3780" s="176" t="s">
        <v>23361</v>
      </c>
      <c r="I3780" s="176" t="s">
        <v>6875</v>
      </c>
      <c r="J3780" s="176" t="s">
        <v>6875</v>
      </c>
      <c r="K3780" s="176" t="s">
        <v>23362</v>
      </c>
      <c r="L3780" s="176" t="s">
        <v>6977</v>
      </c>
    </row>
    <row r="3781" spans="1:12" ht="213.75" x14ac:dyDescent="0.25">
      <c r="A3781" s="177" t="s">
        <v>23688</v>
      </c>
      <c r="B3781" s="177" t="s">
        <v>23685</v>
      </c>
      <c r="C3781" s="177" t="s">
        <v>23686</v>
      </c>
      <c r="D3781" s="177" t="s">
        <v>23687</v>
      </c>
      <c r="E3781" s="177" t="s">
        <v>10951</v>
      </c>
      <c r="F3781" s="177" t="s">
        <v>10952</v>
      </c>
      <c r="G3781" s="177" t="s">
        <v>23360</v>
      </c>
      <c r="H3781" s="177" t="s">
        <v>23361</v>
      </c>
      <c r="I3781" s="177" t="s">
        <v>6875</v>
      </c>
      <c r="J3781" s="177" t="s">
        <v>6875</v>
      </c>
      <c r="K3781" s="177" t="s">
        <v>23362</v>
      </c>
      <c r="L3781" s="177" t="s">
        <v>6977</v>
      </c>
    </row>
    <row r="3782" spans="1:12" ht="202.5" x14ac:dyDescent="0.25">
      <c r="A3782" s="176" t="s">
        <v>23692</v>
      </c>
      <c r="B3782" s="176" t="s">
        <v>23689</v>
      </c>
      <c r="C3782" s="176" t="s">
        <v>23690</v>
      </c>
      <c r="D3782" s="176" t="s">
        <v>23691</v>
      </c>
      <c r="E3782" s="176" t="s">
        <v>10951</v>
      </c>
      <c r="F3782" s="176" t="s">
        <v>10952</v>
      </c>
      <c r="G3782" s="176" t="s">
        <v>23360</v>
      </c>
      <c r="H3782" s="176" t="s">
        <v>23361</v>
      </c>
      <c r="I3782" s="176" t="s">
        <v>6875</v>
      </c>
      <c r="J3782" s="176" t="s">
        <v>6875</v>
      </c>
      <c r="K3782" s="176" t="s">
        <v>23362</v>
      </c>
      <c r="L3782" s="176" t="s">
        <v>6977</v>
      </c>
    </row>
    <row r="3783" spans="1:12" ht="180" x14ac:dyDescent="0.25">
      <c r="A3783" s="177" t="s">
        <v>23696</v>
      </c>
      <c r="B3783" s="177" t="s">
        <v>23693</v>
      </c>
      <c r="C3783" s="177" t="s">
        <v>23694</v>
      </c>
      <c r="D3783" s="177" t="s">
        <v>23695</v>
      </c>
      <c r="E3783" s="177" t="s">
        <v>10951</v>
      </c>
      <c r="F3783" s="177" t="s">
        <v>10952</v>
      </c>
      <c r="G3783" s="177" t="s">
        <v>23360</v>
      </c>
      <c r="H3783" s="177" t="s">
        <v>23361</v>
      </c>
      <c r="I3783" s="177" t="s">
        <v>6875</v>
      </c>
      <c r="J3783" s="177" t="s">
        <v>6875</v>
      </c>
      <c r="K3783" s="177" t="s">
        <v>23362</v>
      </c>
      <c r="L3783" s="177" t="s">
        <v>6977</v>
      </c>
    </row>
    <row r="3784" spans="1:12" ht="157.5" x14ac:dyDescent="0.25">
      <c r="A3784" s="176" t="s">
        <v>23700</v>
      </c>
      <c r="B3784" s="176" t="s">
        <v>23697</v>
      </c>
      <c r="C3784" s="176" t="s">
        <v>23698</v>
      </c>
      <c r="D3784" s="176" t="s">
        <v>23699</v>
      </c>
      <c r="E3784" s="176" t="s">
        <v>10951</v>
      </c>
      <c r="F3784" s="176" t="s">
        <v>10952</v>
      </c>
      <c r="G3784" s="176" t="s">
        <v>23360</v>
      </c>
      <c r="H3784" s="176" t="s">
        <v>23361</v>
      </c>
      <c r="I3784" s="176" t="s">
        <v>6875</v>
      </c>
      <c r="J3784" s="176" t="s">
        <v>6875</v>
      </c>
      <c r="K3784" s="176" t="s">
        <v>23362</v>
      </c>
      <c r="L3784" s="176" t="s">
        <v>6977</v>
      </c>
    </row>
    <row r="3785" spans="1:12" ht="157.5" x14ac:dyDescent="0.25">
      <c r="A3785" s="177" t="s">
        <v>23704</v>
      </c>
      <c r="B3785" s="177" t="s">
        <v>23701</v>
      </c>
      <c r="C3785" s="177" t="s">
        <v>23702</v>
      </c>
      <c r="D3785" s="177" t="s">
        <v>23703</v>
      </c>
      <c r="E3785" s="177" t="s">
        <v>10951</v>
      </c>
      <c r="F3785" s="177" t="s">
        <v>10952</v>
      </c>
      <c r="G3785" s="177" t="s">
        <v>23360</v>
      </c>
      <c r="H3785" s="177" t="s">
        <v>23361</v>
      </c>
      <c r="I3785" s="177" t="s">
        <v>6875</v>
      </c>
      <c r="J3785" s="177" t="s">
        <v>6875</v>
      </c>
      <c r="K3785" s="177" t="s">
        <v>23362</v>
      </c>
      <c r="L3785" s="177" t="s">
        <v>6977</v>
      </c>
    </row>
    <row r="3786" spans="1:12" ht="258.75" x14ac:dyDescent="0.25">
      <c r="A3786" s="176" t="s">
        <v>23708</v>
      </c>
      <c r="B3786" s="176" t="s">
        <v>23705</v>
      </c>
      <c r="C3786" s="176" t="s">
        <v>23706</v>
      </c>
      <c r="D3786" s="176" t="s">
        <v>23707</v>
      </c>
      <c r="E3786" s="176" t="s">
        <v>10951</v>
      </c>
      <c r="F3786" s="176" t="s">
        <v>10952</v>
      </c>
      <c r="G3786" s="176" t="s">
        <v>23360</v>
      </c>
      <c r="H3786" s="176" t="s">
        <v>23361</v>
      </c>
      <c r="I3786" s="176" t="s">
        <v>6875</v>
      </c>
      <c r="J3786" s="176" t="s">
        <v>6875</v>
      </c>
      <c r="K3786" s="176" t="s">
        <v>23362</v>
      </c>
      <c r="L3786" s="176" t="s">
        <v>6977</v>
      </c>
    </row>
    <row r="3787" spans="1:12" ht="303.75" x14ac:dyDescent="0.25">
      <c r="A3787" s="177" t="s">
        <v>23712</v>
      </c>
      <c r="B3787" s="177" t="s">
        <v>23709</v>
      </c>
      <c r="C3787" s="177" t="s">
        <v>23710</v>
      </c>
      <c r="D3787" s="177" t="s">
        <v>23711</v>
      </c>
      <c r="E3787" s="177" t="s">
        <v>10951</v>
      </c>
      <c r="F3787" s="177" t="s">
        <v>10952</v>
      </c>
      <c r="G3787" s="177" t="s">
        <v>23360</v>
      </c>
      <c r="H3787" s="177" t="s">
        <v>23361</v>
      </c>
      <c r="I3787" s="177" t="s">
        <v>6875</v>
      </c>
      <c r="J3787" s="177" t="s">
        <v>6875</v>
      </c>
      <c r="K3787" s="177" t="s">
        <v>23362</v>
      </c>
      <c r="L3787" s="177" t="s">
        <v>6977</v>
      </c>
    </row>
    <row r="3788" spans="1:12" ht="236.25" x14ac:dyDescent="0.25">
      <c r="A3788" s="176" t="s">
        <v>23716</v>
      </c>
      <c r="B3788" s="176" t="s">
        <v>23713</v>
      </c>
      <c r="C3788" s="176" t="s">
        <v>23714</v>
      </c>
      <c r="D3788" s="176" t="s">
        <v>23715</v>
      </c>
      <c r="E3788" s="176" t="s">
        <v>10951</v>
      </c>
      <c r="F3788" s="176" t="s">
        <v>10952</v>
      </c>
      <c r="G3788" s="176" t="s">
        <v>23360</v>
      </c>
      <c r="H3788" s="176" t="s">
        <v>23361</v>
      </c>
      <c r="I3788" s="176" t="s">
        <v>6875</v>
      </c>
      <c r="J3788" s="176" t="s">
        <v>6875</v>
      </c>
      <c r="K3788" s="176" t="s">
        <v>23362</v>
      </c>
      <c r="L3788" s="176" t="s">
        <v>6977</v>
      </c>
    </row>
    <row r="3789" spans="1:12" ht="101.25" x14ac:dyDescent="0.25">
      <c r="A3789" s="177" t="s">
        <v>23720</v>
      </c>
      <c r="B3789" s="177" t="s">
        <v>23717</v>
      </c>
      <c r="C3789" s="177" t="s">
        <v>23718</v>
      </c>
      <c r="D3789" s="177" t="s">
        <v>23719</v>
      </c>
      <c r="E3789" s="177" t="s">
        <v>10951</v>
      </c>
      <c r="F3789" s="177" t="s">
        <v>10952</v>
      </c>
      <c r="G3789" s="177" t="s">
        <v>23360</v>
      </c>
      <c r="H3789" s="177" t="s">
        <v>23361</v>
      </c>
      <c r="I3789" s="177" t="s">
        <v>6875</v>
      </c>
      <c r="J3789" s="177" t="s">
        <v>6875</v>
      </c>
      <c r="K3789" s="177" t="s">
        <v>23362</v>
      </c>
      <c r="L3789" s="177" t="s">
        <v>6977</v>
      </c>
    </row>
    <row r="3790" spans="1:12" ht="202.5" x14ac:dyDescent="0.25">
      <c r="A3790" s="176" t="s">
        <v>23724</v>
      </c>
      <c r="B3790" s="176" t="s">
        <v>23721</v>
      </c>
      <c r="C3790" s="176" t="s">
        <v>23722</v>
      </c>
      <c r="D3790" s="176" t="s">
        <v>23723</v>
      </c>
      <c r="E3790" s="176" t="s">
        <v>10951</v>
      </c>
      <c r="F3790" s="176" t="s">
        <v>10952</v>
      </c>
      <c r="G3790" s="176" t="s">
        <v>23360</v>
      </c>
      <c r="H3790" s="176" t="s">
        <v>23361</v>
      </c>
      <c r="I3790" s="176" t="s">
        <v>6875</v>
      </c>
      <c r="J3790" s="176" t="s">
        <v>6875</v>
      </c>
      <c r="K3790" s="176" t="s">
        <v>23362</v>
      </c>
      <c r="L3790" s="176" t="s">
        <v>6977</v>
      </c>
    </row>
    <row r="3791" spans="1:12" ht="146.25" x14ac:dyDescent="0.25">
      <c r="A3791" s="177" t="s">
        <v>23728</v>
      </c>
      <c r="B3791" s="177" t="s">
        <v>23725</v>
      </c>
      <c r="C3791" s="177" t="s">
        <v>23726</v>
      </c>
      <c r="D3791" s="177" t="s">
        <v>23727</v>
      </c>
      <c r="E3791" s="177" t="s">
        <v>10951</v>
      </c>
      <c r="F3791" s="177" t="s">
        <v>10952</v>
      </c>
      <c r="G3791" s="177" t="s">
        <v>23360</v>
      </c>
      <c r="H3791" s="177" t="s">
        <v>23361</v>
      </c>
      <c r="I3791" s="177" t="s">
        <v>6875</v>
      </c>
      <c r="J3791" s="177" t="s">
        <v>6875</v>
      </c>
      <c r="K3791" s="177" t="s">
        <v>23362</v>
      </c>
      <c r="L3791" s="177" t="s">
        <v>6977</v>
      </c>
    </row>
    <row r="3792" spans="1:12" ht="180" x14ac:dyDescent="0.25">
      <c r="A3792" s="176" t="s">
        <v>23732</v>
      </c>
      <c r="B3792" s="176" t="s">
        <v>23729</v>
      </c>
      <c r="C3792" s="176" t="s">
        <v>23730</v>
      </c>
      <c r="D3792" s="176" t="s">
        <v>23731</v>
      </c>
      <c r="E3792" s="176" t="s">
        <v>10951</v>
      </c>
      <c r="F3792" s="176" t="s">
        <v>10952</v>
      </c>
      <c r="G3792" s="176" t="s">
        <v>23360</v>
      </c>
      <c r="H3792" s="176" t="s">
        <v>23361</v>
      </c>
      <c r="I3792" s="176" t="s">
        <v>6875</v>
      </c>
      <c r="J3792" s="176" t="s">
        <v>6875</v>
      </c>
      <c r="K3792" s="176" t="s">
        <v>23362</v>
      </c>
      <c r="L3792" s="176" t="s">
        <v>6977</v>
      </c>
    </row>
    <row r="3793" spans="1:12" ht="247.5" x14ac:dyDescent="0.25">
      <c r="A3793" s="177" t="s">
        <v>23736</v>
      </c>
      <c r="B3793" s="177" t="s">
        <v>23733</v>
      </c>
      <c r="C3793" s="177" t="s">
        <v>23734</v>
      </c>
      <c r="D3793" s="177" t="s">
        <v>23735</v>
      </c>
      <c r="E3793" s="177" t="s">
        <v>10951</v>
      </c>
      <c r="F3793" s="177" t="s">
        <v>10952</v>
      </c>
      <c r="G3793" s="177" t="s">
        <v>23360</v>
      </c>
      <c r="H3793" s="177" t="s">
        <v>23361</v>
      </c>
      <c r="I3793" s="177" t="s">
        <v>6875</v>
      </c>
      <c r="J3793" s="177" t="s">
        <v>6875</v>
      </c>
      <c r="K3793" s="177" t="s">
        <v>23362</v>
      </c>
      <c r="L3793" s="177" t="s">
        <v>6977</v>
      </c>
    </row>
    <row r="3794" spans="1:12" ht="236.25" x14ac:dyDescent="0.25">
      <c r="A3794" s="176" t="s">
        <v>23740</v>
      </c>
      <c r="B3794" s="176" t="s">
        <v>23737</v>
      </c>
      <c r="C3794" s="176" t="s">
        <v>23738</v>
      </c>
      <c r="D3794" s="176" t="s">
        <v>23739</v>
      </c>
      <c r="E3794" s="176" t="s">
        <v>10951</v>
      </c>
      <c r="F3794" s="176" t="s">
        <v>10952</v>
      </c>
      <c r="G3794" s="176" t="s">
        <v>23360</v>
      </c>
      <c r="H3794" s="176" t="s">
        <v>23361</v>
      </c>
      <c r="I3794" s="176" t="s">
        <v>6875</v>
      </c>
      <c r="J3794" s="176" t="s">
        <v>6875</v>
      </c>
      <c r="K3794" s="176" t="s">
        <v>23362</v>
      </c>
      <c r="L3794" s="176" t="s">
        <v>6977</v>
      </c>
    </row>
    <row r="3795" spans="1:12" ht="157.5" x14ac:dyDescent="0.25">
      <c r="A3795" s="177" t="s">
        <v>23744</v>
      </c>
      <c r="B3795" s="177" t="s">
        <v>23741</v>
      </c>
      <c r="C3795" s="177" t="s">
        <v>23742</v>
      </c>
      <c r="D3795" s="177" t="s">
        <v>23743</v>
      </c>
      <c r="E3795" s="177" t="s">
        <v>10951</v>
      </c>
      <c r="F3795" s="177" t="s">
        <v>10952</v>
      </c>
      <c r="G3795" s="177" t="s">
        <v>23360</v>
      </c>
      <c r="H3795" s="177" t="s">
        <v>23361</v>
      </c>
      <c r="I3795" s="177" t="s">
        <v>6875</v>
      </c>
      <c r="J3795" s="177" t="s">
        <v>6875</v>
      </c>
      <c r="K3795" s="177" t="s">
        <v>23362</v>
      </c>
      <c r="L3795" s="177" t="s">
        <v>6977</v>
      </c>
    </row>
    <row r="3796" spans="1:12" ht="202.5" x14ac:dyDescent="0.25">
      <c r="A3796" s="176" t="s">
        <v>23748</v>
      </c>
      <c r="B3796" s="176" t="s">
        <v>23745</v>
      </c>
      <c r="C3796" s="176" t="s">
        <v>23746</v>
      </c>
      <c r="D3796" s="176" t="s">
        <v>23747</v>
      </c>
      <c r="E3796" s="176" t="s">
        <v>10951</v>
      </c>
      <c r="F3796" s="176" t="s">
        <v>10952</v>
      </c>
      <c r="G3796" s="176" t="s">
        <v>23360</v>
      </c>
      <c r="H3796" s="176" t="s">
        <v>23361</v>
      </c>
      <c r="I3796" s="176" t="s">
        <v>6875</v>
      </c>
      <c r="J3796" s="176" t="s">
        <v>6875</v>
      </c>
      <c r="K3796" s="176" t="s">
        <v>23362</v>
      </c>
      <c r="L3796" s="176" t="s">
        <v>6977</v>
      </c>
    </row>
    <row r="3797" spans="1:12" ht="146.25" x14ac:dyDescent="0.25">
      <c r="A3797" s="177" t="s">
        <v>23752</v>
      </c>
      <c r="B3797" s="177" t="s">
        <v>23749</v>
      </c>
      <c r="C3797" s="177" t="s">
        <v>23750</v>
      </c>
      <c r="D3797" s="177" t="s">
        <v>23751</v>
      </c>
      <c r="E3797" s="177" t="s">
        <v>10951</v>
      </c>
      <c r="F3797" s="177" t="s">
        <v>10952</v>
      </c>
      <c r="G3797" s="177" t="s">
        <v>23360</v>
      </c>
      <c r="H3797" s="177" t="s">
        <v>23361</v>
      </c>
      <c r="I3797" s="177" t="s">
        <v>6875</v>
      </c>
      <c r="J3797" s="177" t="s">
        <v>6875</v>
      </c>
      <c r="K3797" s="177" t="s">
        <v>23362</v>
      </c>
      <c r="L3797" s="177" t="s">
        <v>6977</v>
      </c>
    </row>
    <row r="3798" spans="1:12" ht="225" x14ac:dyDescent="0.25">
      <c r="A3798" s="176" t="s">
        <v>23756</v>
      </c>
      <c r="B3798" s="176" t="s">
        <v>23753</v>
      </c>
      <c r="C3798" s="176" t="s">
        <v>23754</v>
      </c>
      <c r="D3798" s="176" t="s">
        <v>23755</v>
      </c>
      <c r="E3798" s="176" t="s">
        <v>10951</v>
      </c>
      <c r="F3798" s="176" t="s">
        <v>10952</v>
      </c>
      <c r="G3798" s="176" t="s">
        <v>23360</v>
      </c>
      <c r="H3798" s="176" t="s">
        <v>23361</v>
      </c>
      <c r="I3798" s="176" t="s">
        <v>6875</v>
      </c>
      <c r="J3798" s="176" t="s">
        <v>6875</v>
      </c>
      <c r="K3798" s="176" t="s">
        <v>23362</v>
      </c>
      <c r="L3798" s="176" t="s">
        <v>6977</v>
      </c>
    </row>
    <row r="3799" spans="1:12" ht="157.5" x14ac:dyDescent="0.25">
      <c r="A3799" s="177" t="s">
        <v>23760</v>
      </c>
      <c r="B3799" s="177" t="s">
        <v>23757</v>
      </c>
      <c r="C3799" s="177" t="s">
        <v>23758</v>
      </c>
      <c r="D3799" s="177" t="s">
        <v>23759</v>
      </c>
      <c r="E3799" s="177" t="s">
        <v>10951</v>
      </c>
      <c r="F3799" s="177" t="s">
        <v>10952</v>
      </c>
      <c r="G3799" s="177" t="s">
        <v>23360</v>
      </c>
      <c r="H3799" s="177" t="s">
        <v>23361</v>
      </c>
      <c r="I3799" s="177" t="s">
        <v>6875</v>
      </c>
      <c r="J3799" s="177" t="s">
        <v>6875</v>
      </c>
      <c r="K3799" s="177" t="s">
        <v>23362</v>
      </c>
      <c r="L3799" s="177" t="s">
        <v>6977</v>
      </c>
    </row>
    <row r="3800" spans="1:12" ht="168.75" x14ac:dyDescent="0.25">
      <c r="A3800" s="176" t="s">
        <v>23764</v>
      </c>
      <c r="B3800" s="176" t="s">
        <v>23761</v>
      </c>
      <c r="C3800" s="176" t="s">
        <v>23762</v>
      </c>
      <c r="D3800" s="176" t="s">
        <v>23763</v>
      </c>
      <c r="E3800" s="176" t="s">
        <v>10951</v>
      </c>
      <c r="F3800" s="176" t="s">
        <v>10952</v>
      </c>
      <c r="G3800" s="176" t="s">
        <v>23360</v>
      </c>
      <c r="H3800" s="176" t="s">
        <v>23361</v>
      </c>
      <c r="I3800" s="176" t="s">
        <v>6875</v>
      </c>
      <c r="J3800" s="176" t="s">
        <v>6875</v>
      </c>
      <c r="K3800" s="176" t="s">
        <v>23362</v>
      </c>
      <c r="L3800" s="176" t="s">
        <v>6977</v>
      </c>
    </row>
    <row r="3801" spans="1:12" ht="146.25" x14ac:dyDescent="0.25">
      <c r="A3801" s="177" t="s">
        <v>23768</v>
      </c>
      <c r="B3801" s="177" t="s">
        <v>23765</v>
      </c>
      <c r="C3801" s="177" t="s">
        <v>23766</v>
      </c>
      <c r="D3801" s="177" t="s">
        <v>23767</v>
      </c>
      <c r="E3801" s="177" t="s">
        <v>10951</v>
      </c>
      <c r="F3801" s="177" t="s">
        <v>10952</v>
      </c>
      <c r="G3801" s="177" t="s">
        <v>23360</v>
      </c>
      <c r="H3801" s="177" t="s">
        <v>23361</v>
      </c>
      <c r="I3801" s="177" t="s">
        <v>6875</v>
      </c>
      <c r="J3801" s="177" t="s">
        <v>6875</v>
      </c>
      <c r="K3801" s="177" t="s">
        <v>23362</v>
      </c>
      <c r="L3801" s="177" t="s">
        <v>6977</v>
      </c>
    </row>
    <row r="3802" spans="1:12" ht="101.25" x14ac:dyDescent="0.25">
      <c r="A3802" s="176" t="s">
        <v>23772</v>
      </c>
      <c r="B3802" s="176" t="s">
        <v>23769</v>
      </c>
      <c r="C3802" s="176" t="s">
        <v>23770</v>
      </c>
      <c r="D3802" s="176" t="s">
        <v>23771</v>
      </c>
      <c r="E3802" s="176" t="s">
        <v>10951</v>
      </c>
      <c r="F3802" s="176" t="s">
        <v>10952</v>
      </c>
      <c r="G3802" s="176" t="s">
        <v>23360</v>
      </c>
      <c r="H3802" s="176" t="s">
        <v>23361</v>
      </c>
      <c r="I3802" s="176" t="s">
        <v>6875</v>
      </c>
      <c r="J3802" s="176" t="s">
        <v>6875</v>
      </c>
      <c r="K3802" s="176" t="s">
        <v>23362</v>
      </c>
      <c r="L3802" s="176" t="s">
        <v>6977</v>
      </c>
    </row>
    <row r="3803" spans="1:12" ht="146.25" x14ac:dyDescent="0.25">
      <c r="A3803" s="177" t="s">
        <v>23776</v>
      </c>
      <c r="B3803" s="177" t="s">
        <v>23773</v>
      </c>
      <c r="C3803" s="177" t="s">
        <v>23774</v>
      </c>
      <c r="D3803" s="177" t="s">
        <v>23775</v>
      </c>
      <c r="E3803" s="177" t="s">
        <v>10951</v>
      </c>
      <c r="F3803" s="177" t="s">
        <v>10952</v>
      </c>
      <c r="G3803" s="177" t="s">
        <v>23360</v>
      </c>
      <c r="H3803" s="177" t="s">
        <v>23361</v>
      </c>
      <c r="I3803" s="177" t="s">
        <v>6875</v>
      </c>
      <c r="J3803" s="177" t="s">
        <v>6875</v>
      </c>
      <c r="K3803" s="177" t="s">
        <v>23362</v>
      </c>
      <c r="L3803" s="177" t="s">
        <v>6977</v>
      </c>
    </row>
    <row r="3804" spans="1:12" ht="168.75" x14ac:dyDescent="0.25">
      <c r="A3804" s="176" t="s">
        <v>23780</v>
      </c>
      <c r="B3804" s="176" t="s">
        <v>23777</v>
      </c>
      <c r="C3804" s="176" t="s">
        <v>23778</v>
      </c>
      <c r="D3804" s="176" t="s">
        <v>23779</v>
      </c>
      <c r="E3804" s="176" t="s">
        <v>10951</v>
      </c>
      <c r="F3804" s="176" t="s">
        <v>10952</v>
      </c>
      <c r="G3804" s="176" t="s">
        <v>23360</v>
      </c>
      <c r="H3804" s="176" t="s">
        <v>23361</v>
      </c>
      <c r="I3804" s="176" t="s">
        <v>6875</v>
      </c>
      <c r="J3804" s="176" t="s">
        <v>6875</v>
      </c>
      <c r="K3804" s="176" t="s">
        <v>23362</v>
      </c>
      <c r="L3804" s="176" t="s">
        <v>6977</v>
      </c>
    </row>
    <row r="3805" spans="1:12" ht="236.25" x14ac:dyDescent="0.25">
      <c r="A3805" s="177" t="s">
        <v>23784</v>
      </c>
      <c r="B3805" s="177" t="s">
        <v>23781</v>
      </c>
      <c r="C3805" s="177" t="s">
        <v>23782</v>
      </c>
      <c r="D3805" s="177" t="s">
        <v>23783</v>
      </c>
      <c r="E3805" s="177" t="s">
        <v>10951</v>
      </c>
      <c r="F3805" s="177" t="s">
        <v>10952</v>
      </c>
      <c r="G3805" s="177" t="s">
        <v>23360</v>
      </c>
      <c r="H3805" s="177" t="s">
        <v>23361</v>
      </c>
      <c r="I3805" s="177" t="s">
        <v>6875</v>
      </c>
      <c r="J3805" s="177" t="s">
        <v>6875</v>
      </c>
      <c r="K3805" s="177" t="s">
        <v>23362</v>
      </c>
      <c r="L3805" s="177" t="s">
        <v>6977</v>
      </c>
    </row>
    <row r="3806" spans="1:12" ht="213.75" x14ac:dyDescent="0.25">
      <c r="A3806" s="176" t="s">
        <v>23788</v>
      </c>
      <c r="B3806" s="176" t="s">
        <v>23785</v>
      </c>
      <c r="C3806" s="176" t="s">
        <v>23786</v>
      </c>
      <c r="D3806" s="176" t="s">
        <v>23787</v>
      </c>
      <c r="E3806" s="176" t="s">
        <v>10951</v>
      </c>
      <c r="F3806" s="176" t="s">
        <v>10952</v>
      </c>
      <c r="G3806" s="176" t="s">
        <v>23360</v>
      </c>
      <c r="H3806" s="176" t="s">
        <v>23361</v>
      </c>
      <c r="I3806" s="176" t="s">
        <v>6875</v>
      </c>
      <c r="J3806" s="176" t="s">
        <v>6875</v>
      </c>
      <c r="K3806" s="176" t="s">
        <v>23362</v>
      </c>
      <c r="L3806" s="176" t="s">
        <v>6977</v>
      </c>
    </row>
    <row r="3807" spans="1:12" ht="191.25" x14ac:dyDescent="0.25">
      <c r="A3807" s="177" t="s">
        <v>23792</v>
      </c>
      <c r="B3807" s="177" t="s">
        <v>23789</v>
      </c>
      <c r="C3807" s="177" t="s">
        <v>23790</v>
      </c>
      <c r="D3807" s="177" t="s">
        <v>23791</v>
      </c>
      <c r="E3807" s="177" t="s">
        <v>10951</v>
      </c>
      <c r="F3807" s="177" t="s">
        <v>10952</v>
      </c>
      <c r="G3807" s="177" t="s">
        <v>23360</v>
      </c>
      <c r="H3807" s="177" t="s">
        <v>23361</v>
      </c>
      <c r="I3807" s="177" t="s">
        <v>6875</v>
      </c>
      <c r="J3807" s="177" t="s">
        <v>6875</v>
      </c>
      <c r="K3807" s="177" t="s">
        <v>23362</v>
      </c>
      <c r="L3807" s="177" t="s">
        <v>6977</v>
      </c>
    </row>
    <row r="3808" spans="1:12" ht="213.75" x14ac:dyDescent="0.25">
      <c r="A3808" s="176" t="s">
        <v>23796</v>
      </c>
      <c r="B3808" s="176" t="s">
        <v>23793</v>
      </c>
      <c r="C3808" s="176" t="s">
        <v>23794</v>
      </c>
      <c r="D3808" s="176" t="s">
        <v>23795</v>
      </c>
      <c r="E3808" s="176" t="s">
        <v>10951</v>
      </c>
      <c r="F3808" s="176" t="s">
        <v>10952</v>
      </c>
      <c r="G3808" s="176" t="s">
        <v>23360</v>
      </c>
      <c r="H3808" s="176" t="s">
        <v>23361</v>
      </c>
      <c r="I3808" s="176" t="s">
        <v>6875</v>
      </c>
      <c r="J3808" s="176" t="s">
        <v>6875</v>
      </c>
      <c r="K3808" s="176" t="s">
        <v>23362</v>
      </c>
      <c r="L3808" s="176" t="s">
        <v>6977</v>
      </c>
    </row>
    <row r="3809" spans="1:12" ht="213.75" x14ac:dyDescent="0.25">
      <c r="A3809" s="177" t="s">
        <v>23800</v>
      </c>
      <c r="B3809" s="177" t="s">
        <v>23797</v>
      </c>
      <c r="C3809" s="177" t="s">
        <v>23798</v>
      </c>
      <c r="D3809" s="177" t="s">
        <v>23799</v>
      </c>
      <c r="E3809" s="177" t="s">
        <v>10951</v>
      </c>
      <c r="F3809" s="177" t="s">
        <v>10952</v>
      </c>
      <c r="G3809" s="177" t="s">
        <v>23360</v>
      </c>
      <c r="H3809" s="177" t="s">
        <v>23361</v>
      </c>
      <c r="I3809" s="177" t="s">
        <v>6875</v>
      </c>
      <c r="J3809" s="177" t="s">
        <v>6875</v>
      </c>
      <c r="K3809" s="177" t="s">
        <v>23362</v>
      </c>
      <c r="L3809" s="177" t="s">
        <v>6977</v>
      </c>
    </row>
    <row r="3810" spans="1:12" ht="202.5" x14ac:dyDescent="0.25">
      <c r="A3810" s="176" t="s">
        <v>23804</v>
      </c>
      <c r="B3810" s="176" t="s">
        <v>23801</v>
      </c>
      <c r="C3810" s="176" t="s">
        <v>23802</v>
      </c>
      <c r="D3810" s="176" t="s">
        <v>23803</v>
      </c>
      <c r="E3810" s="176" t="s">
        <v>10951</v>
      </c>
      <c r="F3810" s="176" t="s">
        <v>10952</v>
      </c>
      <c r="G3810" s="176" t="s">
        <v>23360</v>
      </c>
      <c r="H3810" s="176" t="s">
        <v>23361</v>
      </c>
      <c r="I3810" s="176" t="s">
        <v>6875</v>
      </c>
      <c r="J3810" s="176" t="s">
        <v>6875</v>
      </c>
      <c r="K3810" s="176" t="s">
        <v>23362</v>
      </c>
      <c r="L3810" s="176" t="s">
        <v>6977</v>
      </c>
    </row>
    <row r="3811" spans="1:12" ht="292.5" x14ac:dyDescent="0.25">
      <c r="A3811" s="177" t="s">
        <v>23808</v>
      </c>
      <c r="B3811" s="177" t="s">
        <v>23805</v>
      </c>
      <c r="C3811" s="177" t="s">
        <v>23806</v>
      </c>
      <c r="D3811" s="177" t="s">
        <v>23807</v>
      </c>
      <c r="E3811" s="177" t="s">
        <v>10951</v>
      </c>
      <c r="F3811" s="177" t="s">
        <v>10952</v>
      </c>
      <c r="G3811" s="177" t="s">
        <v>23360</v>
      </c>
      <c r="H3811" s="177" t="s">
        <v>23361</v>
      </c>
      <c r="I3811" s="177" t="s">
        <v>6875</v>
      </c>
      <c r="J3811" s="177" t="s">
        <v>6875</v>
      </c>
      <c r="K3811" s="177" t="s">
        <v>23362</v>
      </c>
      <c r="L3811" s="177" t="s">
        <v>6977</v>
      </c>
    </row>
    <row r="3812" spans="1:12" ht="180" x14ac:dyDescent="0.25">
      <c r="A3812" s="176" t="s">
        <v>23812</v>
      </c>
      <c r="B3812" s="176" t="s">
        <v>23809</v>
      </c>
      <c r="C3812" s="176" t="s">
        <v>23810</v>
      </c>
      <c r="D3812" s="176" t="s">
        <v>23811</v>
      </c>
      <c r="E3812" s="176" t="s">
        <v>10951</v>
      </c>
      <c r="F3812" s="176" t="s">
        <v>10952</v>
      </c>
      <c r="G3812" s="176" t="s">
        <v>23360</v>
      </c>
      <c r="H3812" s="176" t="s">
        <v>23361</v>
      </c>
      <c r="I3812" s="176" t="s">
        <v>6875</v>
      </c>
      <c r="J3812" s="176" t="s">
        <v>6875</v>
      </c>
      <c r="K3812" s="176" t="s">
        <v>23362</v>
      </c>
      <c r="L3812" s="176" t="s">
        <v>6977</v>
      </c>
    </row>
    <row r="3813" spans="1:12" ht="168.75" x14ac:dyDescent="0.25">
      <c r="A3813" s="177" t="s">
        <v>23816</v>
      </c>
      <c r="B3813" s="177" t="s">
        <v>23813</v>
      </c>
      <c r="C3813" s="177" t="s">
        <v>23814</v>
      </c>
      <c r="D3813" s="177" t="s">
        <v>23815</v>
      </c>
      <c r="E3813" s="177" t="s">
        <v>11470</v>
      </c>
      <c r="F3813" s="177" t="s">
        <v>11465</v>
      </c>
      <c r="G3813" s="177" t="s">
        <v>10953</v>
      </c>
      <c r="H3813" s="177" t="s">
        <v>23361</v>
      </c>
      <c r="I3813" s="177" t="s">
        <v>6875</v>
      </c>
      <c r="J3813" s="177" t="s">
        <v>6875</v>
      </c>
      <c r="K3813" s="177" t="s">
        <v>23817</v>
      </c>
      <c r="L3813" s="177" t="s">
        <v>857</v>
      </c>
    </row>
    <row r="3814" spans="1:12" ht="247.5" x14ac:dyDescent="0.25">
      <c r="A3814" s="176" t="s">
        <v>23821</v>
      </c>
      <c r="B3814" s="176" t="s">
        <v>23818</v>
      </c>
      <c r="C3814" s="176" t="s">
        <v>23819</v>
      </c>
      <c r="D3814" s="176" t="s">
        <v>23820</v>
      </c>
      <c r="E3814" s="176" t="s">
        <v>11470</v>
      </c>
      <c r="F3814" s="176" t="s">
        <v>11465</v>
      </c>
      <c r="G3814" s="176" t="s">
        <v>10953</v>
      </c>
      <c r="H3814" s="176" t="s">
        <v>23361</v>
      </c>
      <c r="I3814" s="176" t="s">
        <v>6875</v>
      </c>
      <c r="J3814" s="176" t="s">
        <v>6875</v>
      </c>
      <c r="K3814" s="176" t="s">
        <v>23817</v>
      </c>
      <c r="L3814" s="176" t="s">
        <v>857</v>
      </c>
    </row>
    <row r="3815" spans="1:12" ht="213.75" x14ac:dyDescent="0.25">
      <c r="A3815" s="177" t="s">
        <v>23825</v>
      </c>
      <c r="B3815" s="177" t="s">
        <v>23822</v>
      </c>
      <c r="C3815" s="177" t="s">
        <v>23823</v>
      </c>
      <c r="D3815" s="177" t="s">
        <v>23824</v>
      </c>
      <c r="E3815" s="177" t="s">
        <v>10951</v>
      </c>
      <c r="F3815" s="177" t="s">
        <v>10952</v>
      </c>
      <c r="G3815" s="177" t="s">
        <v>23360</v>
      </c>
      <c r="H3815" s="177" t="s">
        <v>23361</v>
      </c>
      <c r="I3815" s="177" t="s">
        <v>6875</v>
      </c>
      <c r="J3815" s="177" t="s">
        <v>6875</v>
      </c>
      <c r="K3815" s="177" t="s">
        <v>23362</v>
      </c>
      <c r="L3815" s="177" t="s">
        <v>6977</v>
      </c>
    </row>
    <row r="3816" spans="1:12" ht="225" x14ac:dyDescent="0.25">
      <c r="A3816" s="176" t="s">
        <v>23829</v>
      </c>
      <c r="B3816" s="176" t="s">
        <v>23826</v>
      </c>
      <c r="C3816" s="176" t="s">
        <v>23827</v>
      </c>
      <c r="D3816" s="176" t="s">
        <v>23828</v>
      </c>
      <c r="E3816" s="176" t="s">
        <v>10951</v>
      </c>
      <c r="F3816" s="176" t="s">
        <v>10952</v>
      </c>
      <c r="G3816" s="176" t="s">
        <v>23360</v>
      </c>
      <c r="H3816" s="176" t="s">
        <v>23361</v>
      </c>
      <c r="I3816" s="176" t="s">
        <v>6875</v>
      </c>
      <c r="J3816" s="176" t="s">
        <v>6875</v>
      </c>
      <c r="K3816" s="176" t="s">
        <v>23362</v>
      </c>
      <c r="L3816" s="176" t="s">
        <v>6977</v>
      </c>
    </row>
    <row r="3817" spans="1:12" ht="180" x14ac:dyDescent="0.25">
      <c r="A3817" s="177" t="s">
        <v>23833</v>
      </c>
      <c r="B3817" s="177" t="s">
        <v>23830</v>
      </c>
      <c r="C3817" s="177" t="s">
        <v>23831</v>
      </c>
      <c r="D3817" s="177" t="s">
        <v>23832</v>
      </c>
      <c r="E3817" s="177" t="s">
        <v>10951</v>
      </c>
      <c r="F3817" s="177" t="s">
        <v>10952</v>
      </c>
      <c r="G3817" s="177" t="s">
        <v>23360</v>
      </c>
      <c r="H3817" s="177" t="s">
        <v>23361</v>
      </c>
      <c r="I3817" s="177" t="s">
        <v>6875</v>
      </c>
      <c r="J3817" s="177" t="s">
        <v>6875</v>
      </c>
      <c r="K3817" s="177" t="s">
        <v>23362</v>
      </c>
      <c r="L3817" s="177" t="s">
        <v>6977</v>
      </c>
    </row>
    <row r="3818" spans="1:12" ht="258.75" x14ac:dyDescent="0.25">
      <c r="A3818" s="176" t="s">
        <v>23837</v>
      </c>
      <c r="B3818" s="176" t="s">
        <v>23834</v>
      </c>
      <c r="C3818" s="176" t="s">
        <v>23835</v>
      </c>
      <c r="D3818" s="176" t="s">
        <v>23836</v>
      </c>
      <c r="E3818" s="176" t="s">
        <v>10951</v>
      </c>
      <c r="F3818" s="176" t="s">
        <v>10952</v>
      </c>
      <c r="G3818" s="176" t="s">
        <v>23360</v>
      </c>
      <c r="H3818" s="176" t="s">
        <v>23361</v>
      </c>
      <c r="I3818" s="176" t="s">
        <v>6875</v>
      </c>
      <c r="J3818" s="176" t="s">
        <v>6875</v>
      </c>
      <c r="K3818" s="176" t="s">
        <v>23362</v>
      </c>
      <c r="L3818" s="176" t="s">
        <v>6977</v>
      </c>
    </row>
    <row r="3819" spans="1:12" ht="213.75" x14ac:dyDescent="0.25">
      <c r="A3819" s="177" t="s">
        <v>23841</v>
      </c>
      <c r="B3819" s="177" t="s">
        <v>23838</v>
      </c>
      <c r="C3819" s="177" t="s">
        <v>23839</v>
      </c>
      <c r="D3819" s="177" t="s">
        <v>23840</v>
      </c>
      <c r="E3819" s="177" t="s">
        <v>10951</v>
      </c>
      <c r="F3819" s="177" t="s">
        <v>10952</v>
      </c>
      <c r="G3819" s="177" t="s">
        <v>23360</v>
      </c>
      <c r="H3819" s="177" t="s">
        <v>23361</v>
      </c>
      <c r="I3819" s="177" t="s">
        <v>6875</v>
      </c>
      <c r="J3819" s="177" t="s">
        <v>6875</v>
      </c>
      <c r="K3819" s="177" t="s">
        <v>23362</v>
      </c>
      <c r="L3819" s="177" t="s">
        <v>6977</v>
      </c>
    </row>
    <row r="3820" spans="1:12" ht="247.5" x14ac:dyDescent="0.25">
      <c r="A3820" s="176" t="s">
        <v>23845</v>
      </c>
      <c r="B3820" s="176" t="s">
        <v>23842</v>
      </c>
      <c r="C3820" s="176" t="s">
        <v>23843</v>
      </c>
      <c r="D3820" s="176" t="s">
        <v>23844</v>
      </c>
      <c r="E3820" s="176" t="s">
        <v>10951</v>
      </c>
      <c r="F3820" s="176" t="s">
        <v>10952</v>
      </c>
      <c r="G3820" s="176" t="s">
        <v>23360</v>
      </c>
      <c r="H3820" s="176" t="s">
        <v>23361</v>
      </c>
      <c r="I3820" s="176" t="s">
        <v>6875</v>
      </c>
      <c r="J3820" s="176" t="s">
        <v>6875</v>
      </c>
      <c r="K3820" s="176" t="s">
        <v>23362</v>
      </c>
      <c r="L3820" s="176" t="s">
        <v>6977</v>
      </c>
    </row>
    <row r="3821" spans="1:12" ht="191.25" x14ac:dyDescent="0.25">
      <c r="A3821" s="177" t="s">
        <v>23849</v>
      </c>
      <c r="B3821" s="177" t="s">
        <v>23846</v>
      </c>
      <c r="C3821" s="177" t="s">
        <v>23847</v>
      </c>
      <c r="D3821" s="177" t="s">
        <v>23848</v>
      </c>
      <c r="E3821" s="177" t="s">
        <v>10951</v>
      </c>
      <c r="F3821" s="177" t="s">
        <v>10952</v>
      </c>
      <c r="G3821" s="177" t="s">
        <v>23360</v>
      </c>
      <c r="H3821" s="177" t="s">
        <v>23361</v>
      </c>
      <c r="I3821" s="177" t="s">
        <v>6875</v>
      </c>
      <c r="J3821" s="177" t="s">
        <v>6875</v>
      </c>
      <c r="K3821" s="177" t="s">
        <v>23362</v>
      </c>
      <c r="L3821" s="177" t="s">
        <v>6977</v>
      </c>
    </row>
    <row r="3822" spans="1:12" ht="180" x14ac:dyDescent="0.25">
      <c r="A3822" s="176" t="s">
        <v>23853</v>
      </c>
      <c r="B3822" s="176" t="s">
        <v>23850</v>
      </c>
      <c r="C3822" s="176" t="s">
        <v>23851</v>
      </c>
      <c r="D3822" s="176" t="s">
        <v>23852</v>
      </c>
      <c r="E3822" s="176" t="s">
        <v>10951</v>
      </c>
      <c r="F3822" s="176" t="s">
        <v>10952</v>
      </c>
      <c r="G3822" s="176" t="s">
        <v>23360</v>
      </c>
      <c r="H3822" s="176" t="s">
        <v>23361</v>
      </c>
      <c r="I3822" s="176" t="s">
        <v>6875</v>
      </c>
      <c r="J3822" s="176" t="s">
        <v>6875</v>
      </c>
      <c r="K3822" s="176" t="s">
        <v>23362</v>
      </c>
      <c r="L3822" s="176" t="s">
        <v>6977</v>
      </c>
    </row>
    <row r="3823" spans="1:12" ht="180" x14ac:dyDescent="0.25">
      <c r="A3823" s="177" t="s">
        <v>23857</v>
      </c>
      <c r="B3823" s="177" t="s">
        <v>23854</v>
      </c>
      <c r="C3823" s="177" t="s">
        <v>23855</v>
      </c>
      <c r="D3823" s="177" t="s">
        <v>23856</v>
      </c>
      <c r="E3823" s="177" t="s">
        <v>10951</v>
      </c>
      <c r="F3823" s="177" t="s">
        <v>10952</v>
      </c>
      <c r="G3823" s="177" t="s">
        <v>23360</v>
      </c>
      <c r="H3823" s="177" t="s">
        <v>23361</v>
      </c>
      <c r="I3823" s="177" t="s">
        <v>6875</v>
      </c>
      <c r="J3823" s="177" t="s">
        <v>6875</v>
      </c>
      <c r="K3823" s="177" t="s">
        <v>23362</v>
      </c>
      <c r="L3823" s="177" t="s">
        <v>6977</v>
      </c>
    </row>
    <row r="3824" spans="1:12" ht="247.5" x14ac:dyDescent="0.25">
      <c r="A3824" s="176" t="s">
        <v>23861</v>
      </c>
      <c r="B3824" s="176" t="s">
        <v>23858</v>
      </c>
      <c r="C3824" s="176" t="s">
        <v>23859</v>
      </c>
      <c r="D3824" s="176" t="s">
        <v>23860</v>
      </c>
      <c r="E3824" s="176" t="s">
        <v>10951</v>
      </c>
      <c r="F3824" s="176" t="s">
        <v>10952</v>
      </c>
      <c r="G3824" s="176" t="s">
        <v>23360</v>
      </c>
      <c r="H3824" s="176" t="s">
        <v>23361</v>
      </c>
      <c r="I3824" s="176" t="s">
        <v>6875</v>
      </c>
      <c r="J3824" s="176" t="s">
        <v>6875</v>
      </c>
      <c r="K3824" s="176" t="s">
        <v>23362</v>
      </c>
      <c r="L3824" s="176" t="s">
        <v>6977</v>
      </c>
    </row>
    <row r="3825" spans="1:12" ht="258.75" x14ac:dyDescent="0.25">
      <c r="A3825" s="177" t="s">
        <v>23865</v>
      </c>
      <c r="B3825" s="177" t="s">
        <v>23862</v>
      </c>
      <c r="C3825" s="177" t="s">
        <v>23863</v>
      </c>
      <c r="D3825" s="177" t="s">
        <v>23864</v>
      </c>
      <c r="E3825" s="177" t="s">
        <v>10951</v>
      </c>
      <c r="F3825" s="177" t="s">
        <v>10952</v>
      </c>
      <c r="G3825" s="177" t="s">
        <v>23360</v>
      </c>
      <c r="H3825" s="177" t="s">
        <v>23361</v>
      </c>
      <c r="I3825" s="177" t="s">
        <v>6875</v>
      </c>
      <c r="J3825" s="177" t="s">
        <v>6875</v>
      </c>
      <c r="K3825" s="177" t="s">
        <v>23362</v>
      </c>
      <c r="L3825" s="177" t="s">
        <v>6977</v>
      </c>
    </row>
    <row r="3826" spans="1:12" ht="247.5" x14ac:dyDescent="0.25">
      <c r="A3826" s="176" t="s">
        <v>23869</v>
      </c>
      <c r="B3826" s="176" t="s">
        <v>23866</v>
      </c>
      <c r="C3826" s="176" t="s">
        <v>23867</v>
      </c>
      <c r="D3826" s="176" t="s">
        <v>23868</v>
      </c>
      <c r="E3826" s="176" t="s">
        <v>10951</v>
      </c>
      <c r="F3826" s="176" t="s">
        <v>10952</v>
      </c>
      <c r="G3826" s="176" t="s">
        <v>23360</v>
      </c>
      <c r="H3826" s="176" t="s">
        <v>23361</v>
      </c>
      <c r="I3826" s="176" t="s">
        <v>6875</v>
      </c>
      <c r="J3826" s="176" t="s">
        <v>6875</v>
      </c>
      <c r="K3826" s="176" t="s">
        <v>23362</v>
      </c>
      <c r="L3826" s="176" t="s">
        <v>6977</v>
      </c>
    </row>
    <row r="3827" spans="1:12" ht="202.5" x14ac:dyDescent="0.25">
      <c r="A3827" s="177" t="s">
        <v>23873</v>
      </c>
      <c r="B3827" s="177" t="s">
        <v>23870</v>
      </c>
      <c r="C3827" s="177" t="s">
        <v>23871</v>
      </c>
      <c r="D3827" s="177" t="s">
        <v>23872</v>
      </c>
      <c r="E3827" s="177" t="s">
        <v>10951</v>
      </c>
      <c r="F3827" s="177" t="s">
        <v>10952</v>
      </c>
      <c r="G3827" s="177" t="s">
        <v>23360</v>
      </c>
      <c r="H3827" s="177" t="s">
        <v>23361</v>
      </c>
      <c r="I3827" s="177" t="s">
        <v>6875</v>
      </c>
      <c r="J3827" s="177" t="s">
        <v>6875</v>
      </c>
      <c r="K3827" s="177" t="s">
        <v>23362</v>
      </c>
      <c r="L3827" s="177" t="s">
        <v>6977</v>
      </c>
    </row>
    <row r="3828" spans="1:12" ht="236.25" x14ac:dyDescent="0.25">
      <c r="A3828" s="176" t="s">
        <v>23877</v>
      </c>
      <c r="B3828" s="176" t="s">
        <v>23874</v>
      </c>
      <c r="C3828" s="176" t="s">
        <v>23875</v>
      </c>
      <c r="D3828" s="176" t="s">
        <v>23876</v>
      </c>
      <c r="E3828" s="176" t="s">
        <v>10951</v>
      </c>
      <c r="F3828" s="176" t="s">
        <v>10952</v>
      </c>
      <c r="G3828" s="176" t="s">
        <v>23360</v>
      </c>
      <c r="H3828" s="176" t="s">
        <v>23361</v>
      </c>
      <c r="I3828" s="176" t="s">
        <v>6875</v>
      </c>
      <c r="J3828" s="176" t="s">
        <v>6875</v>
      </c>
      <c r="K3828" s="176" t="s">
        <v>23362</v>
      </c>
      <c r="L3828" s="176" t="s">
        <v>6977</v>
      </c>
    </row>
    <row r="3829" spans="1:12" ht="225" x14ac:dyDescent="0.25">
      <c r="A3829" s="177" t="s">
        <v>23881</v>
      </c>
      <c r="B3829" s="177" t="s">
        <v>23878</v>
      </c>
      <c r="C3829" s="177" t="s">
        <v>23879</v>
      </c>
      <c r="D3829" s="177" t="s">
        <v>23880</v>
      </c>
      <c r="E3829" s="177" t="s">
        <v>10951</v>
      </c>
      <c r="F3829" s="177" t="s">
        <v>10952</v>
      </c>
      <c r="G3829" s="177" t="s">
        <v>23360</v>
      </c>
      <c r="H3829" s="177" t="s">
        <v>23361</v>
      </c>
      <c r="I3829" s="177" t="s">
        <v>6875</v>
      </c>
      <c r="J3829" s="177" t="s">
        <v>6875</v>
      </c>
      <c r="K3829" s="177" t="s">
        <v>23362</v>
      </c>
      <c r="L3829" s="177" t="s">
        <v>6977</v>
      </c>
    </row>
    <row r="3830" spans="1:12" ht="56.25" x14ac:dyDescent="0.25">
      <c r="A3830" s="176" t="s">
        <v>23885</v>
      </c>
      <c r="B3830" s="176" t="s">
        <v>23882</v>
      </c>
      <c r="C3830" s="176" t="s">
        <v>23883</v>
      </c>
      <c r="D3830" s="176" t="s">
        <v>23884</v>
      </c>
      <c r="E3830" s="176" t="s">
        <v>10951</v>
      </c>
      <c r="F3830" s="176" t="s">
        <v>10952</v>
      </c>
      <c r="G3830" s="176" t="s">
        <v>23360</v>
      </c>
      <c r="H3830" s="176" t="s">
        <v>23361</v>
      </c>
      <c r="I3830" s="176" t="s">
        <v>6875</v>
      </c>
      <c r="J3830" s="176" t="s">
        <v>6875</v>
      </c>
      <c r="K3830" s="176" t="s">
        <v>23362</v>
      </c>
      <c r="L3830" s="176" t="s">
        <v>6977</v>
      </c>
    </row>
    <row r="3831" spans="1:12" ht="56.25" x14ac:dyDescent="0.25">
      <c r="A3831" s="177" t="s">
        <v>23889</v>
      </c>
      <c r="B3831" s="177" t="s">
        <v>23886</v>
      </c>
      <c r="C3831" s="177" t="s">
        <v>23887</v>
      </c>
      <c r="D3831" s="177" t="s">
        <v>23888</v>
      </c>
      <c r="E3831" s="177" t="s">
        <v>10951</v>
      </c>
      <c r="F3831" s="177" t="s">
        <v>10952</v>
      </c>
      <c r="G3831" s="177" t="s">
        <v>23360</v>
      </c>
      <c r="H3831" s="177" t="s">
        <v>23361</v>
      </c>
      <c r="I3831" s="177" t="s">
        <v>6875</v>
      </c>
      <c r="J3831" s="177" t="s">
        <v>6875</v>
      </c>
      <c r="K3831" s="177" t="s">
        <v>23362</v>
      </c>
      <c r="L3831" s="177" t="s">
        <v>6977</v>
      </c>
    </row>
    <row r="3832" spans="1:12" ht="56.25" x14ac:dyDescent="0.25">
      <c r="A3832" s="176" t="s">
        <v>23893</v>
      </c>
      <c r="B3832" s="176" t="s">
        <v>23890</v>
      </c>
      <c r="C3832" s="176" t="s">
        <v>23891</v>
      </c>
      <c r="D3832" s="176" t="s">
        <v>23892</v>
      </c>
      <c r="E3832" s="176" t="s">
        <v>10951</v>
      </c>
      <c r="F3832" s="176" t="s">
        <v>10952</v>
      </c>
      <c r="G3832" s="176" t="s">
        <v>23535</v>
      </c>
      <c r="H3832" s="176" t="s">
        <v>10954</v>
      </c>
      <c r="I3832" s="176" t="s">
        <v>6875</v>
      </c>
      <c r="J3832" s="176" t="s">
        <v>6875</v>
      </c>
      <c r="K3832" s="176" t="s">
        <v>23362</v>
      </c>
      <c r="L3832" s="176" t="s">
        <v>6977</v>
      </c>
    </row>
    <row r="3833" spans="1:12" ht="56.25" x14ac:dyDescent="0.25">
      <c r="A3833" s="177" t="s">
        <v>23897</v>
      </c>
      <c r="B3833" s="177" t="s">
        <v>23894</v>
      </c>
      <c r="C3833" s="177" t="s">
        <v>23895</v>
      </c>
      <c r="D3833" s="177" t="s">
        <v>23896</v>
      </c>
      <c r="E3833" s="177" t="s">
        <v>10951</v>
      </c>
      <c r="F3833" s="177" t="s">
        <v>10952</v>
      </c>
      <c r="G3833" s="177" t="s">
        <v>23360</v>
      </c>
      <c r="H3833" s="177" t="s">
        <v>23361</v>
      </c>
      <c r="I3833" s="177" t="s">
        <v>6875</v>
      </c>
      <c r="J3833" s="177" t="s">
        <v>6875</v>
      </c>
      <c r="K3833" s="177" t="s">
        <v>23362</v>
      </c>
      <c r="L3833" s="177" t="s">
        <v>6977</v>
      </c>
    </row>
    <row r="3834" spans="1:12" ht="90" x14ac:dyDescent="0.25">
      <c r="A3834" s="176" t="s">
        <v>23901</v>
      </c>
      <c r="B3834" s="176" t="s">
        <v>23898</v>
      </c>
      <c r="C3834" s="176" t="s">
        <v>23899</v>
      </c>
      <c r="D3834" s="176" t="s">
        <v>23900</v>
      </c>
      <c r="E3834" s="176" t="s">
        <v>10951</v>
      </c>
      <c r="F3834" s="176" t="s">
        <v>10952</v>
      </c>
      <c r="G3834" s="176" t="s">
        <v>23360</v>
      </c>
      <c r="H3834" s="176" t="s">
        <v>23361</v>
      </c>
      <c r="I3834" s="176" t="s">
        <v>6875</v>
      </c>
      <c r="J3834" s="176" t="s">
        <v>6875</v>
      </c>
      <c r="K3834" s="176" t="s">
        <v>23362</v>
      </c>
      <c r="L3834" s="176" t="s">
        <v>6977</v>
      </c>
    </row>
    <row r="3835" spans="1:12" ht="213.75" x14ac:dyDescent="0.25">
      <c r="A3835" s="177" t="s">
        <v>23905</v>
      </c>
      <c r="B3835" s="177" t="s">
        <v>23902</v>
      </c>
      <c r="C3835" s="177" t="s">
        <v>23903</v>
      </c>
      <c r="D3835" s="177" t="s">
        <v>23904</v>
      </c>
      <c r="E3835" s="177" t="s">
        <v>10951</v>
      </c>
      <c r="F3835" s="177" t="s">
        <v>10952</v>
      </c>
      <c r="G3835" s="177" t="s">
        <v>23360</v>
      </c>
      <c r="H3835" s="177" t="s">
        <v>23361</v>
      </c>
      <c r="I3835" s="177" t="s">
        <v>6875</v>
      </c>
      <c r="J3835" s="177" t="s">
        <v>6875</v>
      </c>
      <c r="K3835" s="177" t="s">
        <v>23362</v>
      </c>
      <c r="L3835" s="177" t="s">
        <v>6977</v>
      </c>
    </row>
    <row r="3836" spans="1:12" ht="56.25" x14ac:dyDescent="0.25">
      <c r="A3836" s="176" t="s">
        <v>23909</v>
      </c>
      <c r="B3836" s="176" t="s">
        <v>23906</v>
      </c>
      <c r="C3836" s="176" t="s">
        <v>23907</v>
      </c>
      <c r="D3836" s="176" t="s">
        <v>23908</v>
      </c>
      <c r="E3836" s="176" t="s">
        <v>10951</v>
      </c>
      <c r="F3836" s="176" t="s">
        <v>10952</v>
      </c>
      <c r="G3836" s="176" t="s">
        <v>23360</v>
      </c>
      <c r="H3836" s="176" t="s">
        <v>23361</v>
      </c>
      <c r="I3836" s="176" t="s">
        <v>6875</v>
      </c>
      <c r="J3836" s="176" t="s">
        <v>6875</v>
      </c>
      <c r="K3836" s="176" t="s">
        <v>23362</v>
      </c>
      <c r="L3836" s="176" t="s">
        <v>6977</v>
      </c>
    </row>
    <row r="3837" spans="1:12" ht="56.25" x14ac:dyDescent="0.25">
      <c r="A3837" s="177" t="s">
        <v>23913</v>
      </c>
      <c r="B3837" s="177" t="s">
        <v>23910</v>
      </c>
      <c r="C3837" s="177" t="s">
        <v>23911</v>
      </c>
      <c r="D3837" s="177" t="s">
        <v>23912</v>
      </c>
      <c r="E3837" s="177" t="s">
        <v>10951</v>
      </c>
      <c r="F3837" s="177" t="s">
        <v>10952</v>
      </c>
      <c r="G3837" s="177" t="s">
        <v>23360</v>
      </c>
      <c r="H3837" s="177" t="s">
        <v>23361</v>
      </c>
      <c r="I3837" s="177" t="s">
        <v>6875</v>
      </c>
      <c r="J3837" s="177" t="s">
        <v>6875</v>
      </c>
      <c r="K3837" s="177" t="s">
        <v>23362</v>
      </c>
      <c r="L3837" s="177" t="s">
        <v>6977</v>
      </c>
    </row>
    <row r="3838" spans="1:12" ht="56.25" x14ac:dyDescent="0.25">
      <c r="A3838" s="176" t="s">
        <v>23917</v>
      </c>
      <c r="B3838" s="176" t="s">
        <v>23914</v>
      </c>
      <c r="C3838" s="176" t="s">
        <v>23915</v>
      </c>
      <c r="D3838" s="176" t="s">
        <v>23916</v>
      </c>
      <c r="E3838" s="176" t="s">
        <v>10951</v>
      </c>
      <c r="F3838" s="176" t="s">
        <v>10952</v>
      </c>
      <c r="G3838" s="176" t="s">
        <v>23360</v>
      </c>
      <c r="H3838" s="176" t="s">
        <v>23361</v>
      </c>
      <c r="I3838" s="176" t="s">
        <v>6875</v>
      </c>
      <c r="J3838" s="176" t="s">
        <v>6875</v>
      </c>
      <c r="K3838" s="176" t="s">
        <v>23362</v>
      </c>
      <c r="L3838" s="176" t="s">
        <v>6977</v>
      </c>
    </row>
    <row r="3839" spans="1:12" ht="191.25" x14ac:dyDescent="0.25">
      <c r="A3839" s="177" t="s">
        <v>23921</v>
      </c>
      <c r="B3839" s="177" t="s">
        <v>23918</v>
      </c>
      <c r="C3839" s="177" t="s">
        <v>23919</v>
      </c>
      <c r="D3839" s="177" t="s">
        <v>23920</v>
      </c>
      <c r="E3839" s="177" t="s">
        <v>10951</v>
      </c>
      <c r="F3839" s="177" t="s">
        <v>10952</v>
      </c>
      <c r="G3839" s="177" t="s">
        <v>23360</v>
      </c>
      <c r="H3839" s="177" t="s">
        <v>23361</v>
      </c>
      <c r="I3839" s="177" t="s">
        <v>6875</v>
      </c>
      <c r="J3839" s="177" t="s">
        <v>6875</v>
      </c>
      <c r="K3839" s="177" t="s">
        <v>23584</v>
      </c>
      <c r="L3839" s="177" t="s">
        <v>6977</v>
      </c>
    </row>
    <row r="3840" spans="1:12" ht="247.5" x14ac:dyDescent="0.25">
      <c r="A3840" s="176" t="s">
        <v>23925</v>
      </c>
      <c r="B3840" s="176" t="s">
        <v>23922</v>
      </c>
      <c r="C3840" s="176" t="s">
        <v>23923</v>
      </c>
      <c r="D3840" s="176" t="s">
        <v>23924</v>
      </c>
      <c r="E3840" s="176" t="s">
        <v>10951</v>
      </c>
      <c r="F3840" s="176" t="s">
        <v>10952</v>
      </c>
      <c r="G3840" s="176" t="s">
        <v>23360</v>
      </c>
      <c r="H3840" s="176" t="s">
        <v>23361</v>
      </c>
      <c r="I3840" s="176" t="s">
        <v>6875</v>
      </c>
      <c r="J3840" s="176" t="s">
        <v>6875</v>
      </c>
      <c r="K3840" s="176" t="s">
        <v>23584</v>
      </c>
      <c r="L3840" s="176" t="s">
        <v>6977</v>
      </c>
    </row>
    <row r="3841" spans="1:12" ht="236.25" x14ac:dyDescent="0.25">
      <c r="A3841" s="177" t="s">
        <v>23929</v>
      </c>
      <c r="B3841" s="177" t="s">
        <v>23926</v>
      </c>
      <c r="C3841" s="177" t="s">
        <v>23927</v>
      </c>
      <c r="D3841" s="177" t="s">
        <v>23928</v>
      </c>
      <c r="E3841" s="177" t="s">
        <v>10951</v>
      </c>
      <c r="F3841" s="177" t="s">
        <v>10952</v>
      </c>
      <c r="G3841" s="177" t="s">
        <v>23360</v>
      </c>
      <c r="H3841" s="177" t="s">
        <v>23361</v>
      </c>
      <c r="I3841" s="177" t="s">
        <v>6875</v>
      </c>
      <c r="J3841" s="177" t="s">
        <v>6875</v>
      </c>
      <c r="K3841" s="177" t="s">
        <v>23362</v>
      </c>
      <c r="L3841" s="177" t="s">
        <v>6977</v>
      </c>
    </row>
    <row r="3842" spans="1:12" ht="225" x14ac:dyDescent="0.25">
      <c r="A3842" s="176" t="s">
        <v>23933</v>
      </c>
      <c r="B3842" s="176" t="s">
        <v>23930</v>
      </c>
      <c r="C3842" s="176" t="s">
        <v>23931</v>
      </c>
      <c r="D3842" s="176" t="s">
        <v>23932</v>
      </c>
      <c r="E3842" s="176" t="s">
        <v>10951</v>
      </c>
      <c r="F3842" s="176" t="s">
        <v>10952</v>
      </c>
      <c r="G3842" s="176" t="s">
        <v>23360</v>
      </c>
      <c r="H3842" s="176" t="s">
        <v>23361</v>
      </c>
      <c r="I3842" s="176" t="s">
        <v>6875</v>
      </c>
      <c r="J3842" s="176" t="s">
        <v>6875</v>
      </c>
      <c r="K3842" s="176" t="s">
        <v>23362</v>
      </c>
      <c r="L3842" s="176" t="s">
        <v>6977</v>
      </c>
    </row>
    <row r="3843" spans="1:12" ht="157.5" x14ac:dyDescent="0.25">
      <c r="A3843" s="177" t="s">
        <v>23937</v>
      </c>
      <c r="B3843" s="177" t="s">
        <v>23934</v>
      </c>
      <c r="C3843" s="177" t="s">
        <v>23935</v>
      </c>
      <c r="D3843" s="177" t="s">
        <v>23936</v>
      </c>
      <c r="E3843" s="177" t="s">
        <v>10951</v>
      </c>
      <c r="F3843" s="177" t="s">
        <v>10952</v>
      </c>
      <c r="G3843" s="177" t="s">
        <v>23360</v>
      </c>
      <c r="H3843" s="177" t="s">
        <v>23361</v>
      </c>
      <c r="I3843" s="177" t="s">
        <v>6875</v>
      </c>
      <c r="J3843" s="177" t="s">
        <v>6875</v>
      </c>
      <c r="K3843" s="177" t="s">
        <v>23362</v>
      </c>
      <c r="L3843" s="177" t="s">
        <v>6977</v>
      </c>
    </row>
    <row r="3844" spans="1:12" ht="146.25" x14ac:dyDescent="0.25">
      <c r="A3844" s="176" t="s">
        <v>23941</v>
      </c>
      <c r="B3844" s="176" t="s">
        <v>23938</v>
      </c>
      <c r="C3844" s="176" t="s">
        <v>23939</v>
      </c>
      <c r="D3844" s="176" t="s">
        <v>23940</v>
      </c>
      <c r="E3844" s="176" t="s">
        <v>10951</v>
      </c>
      <c r="F3844" s="176" t="s">
        <v>10952</v>
      </c>
      <c r="G3844" s="176" t="s">
        <v>23360</v>
      </c>
      <c r="H3844" s="176" t="s">
        <v>23361</v>
      </c>
      <c r="I3844" s="176" t="s">
        <v>6875</v>
      </c>
      <c r="J3844" s="176" t="s">
        <v>6875</v>
      </c>
      <c r="K3844" s="176" t="s">
        <v>23362</v>
      </c>
      <c r="L3844" s="176" t="s">
        <v>6977</v>
      </c>
    </row>
    <row r="3845" spans="1:12" ht="236.25" x14ac:dyDescent="0.25">
      <c r="A3845" s="177" t="s">
        <v>23945</v>
      </c>
      <c r="B3845" s="177" t="s">
        <v>23942</v>
      </c>
      <c r="C3845" s="177" t="s">
        <v>23943</v>
      </c>
      <c r="D3845" s="177" t="s">
        <v>23944</v>
      </c>
      <c r="E3845" s="177" t="s">
        <v>10951</v>
      </c>
      <c r="F3845" s="177" t="s">
        <v>10952</v>
      </c>
      <c r="G3845" s="177" t="s">
        <v>23360</v>
      </c>
      <c r="H3845" s="177" t="s">
        <v>23361</v>
      </c>
      <c r="I3845" s="177" t="s">
        <v>6875</v>
      </c>
      <c r="J3845" s="177" t="s">
        <v>6875</v>
      </c>
      <c r="K3845" s="177" t="s">
        <v>23362</v>
      </c>
      <c r="L3845" s="177" t="s">
        <v>6977</v>
      </c>
    </row>
    <row r="3846" spans="1:12" ht="191.25" x14ac:dyDescent="0.25">
      <c r="A3846" s="176" t="s">
        <v>23949</v>
      </c>
      <c r="B3846" s="176" t="s">
        <v>23946</v>
      </c>
      <c r="C3846" s="176" t="s">
        <v>23947</v>
      </c>
      <c r="D3846" s="176" t="s">
        <v>23948</v>
      </c>
      <c r="E3846" s="176" t="s">
        <v>10951</v>
      </c>
      <c r="F3846" s="176" t="s">
        <v>10952</v>
      </c>
      <c r="G3846" s="176" t="s">
        <v>23360</v>
      </c>
      <c r="H3846" s="176" t="s">
        <v>23361</v>
      </c>
      <c r="I3846" s="176" t="s">
        <v>6875</v>
      </c>
      <c r="J3846" s="176" t="s">
        <v>6875</v>
      </c>
      <c r="K3846" s="176" t="s">
        <v>23362</v>
      </c>
      <c r="L3846" s="176" t="s">
        <v>6977</v>
      </c>
    </row>
    <row r="3847" spans="1:12" ht="202.5" x14ac:dyDescent="0.25">
      <c r="A3847" s="177" t="s">
        <v>23953</v>
      </c>
      <c r="B3847" s="177" t="s">
        <v>23950</v>
      </c>
      <c r="C3847" s="177" t="s">
        <v>23951</v>
      </c>
      <c r="D3847" s="177" t="s">
        <v>23952</v>
      </c>
      <c r="E3847" s="177" t="s">
        <v>10951</v>
      </c>
      <c r="F3847" s="177" t="s">
        <v>10952</v>
      </c>
      <c r="G3847" s="177" t="s">
        <v>23360</v>
      </c>
      <c r="H3847" s="177" t="s">
        <v>23361</v>
      </c>
      <c r="I3847" s="177" t="s">
        <v>6875</v>
      </c>
      <c r="J3847" s="177" t="s">
        <v>6875</v>
      </c>
      <c r="K3847" s="177" t="s">
        <v>23362</v>
      </c>
      <c r="L3847" s="177" t="s">
        <v>6977</v>
      </c>
    </row>
    <row r="3848" spans="1:12" ht="202.5" x14ac:dyDescent="0.25">
      <c r="A3848" s="176" t="s">
        <v>23957</v>
      </c>
      <c r="B3848" s="176" t="s">
        <v>23954</v>
      </c>
      <c r="C3848" s="176" t="s">
        <v>23955</v>
      </c>
      <c r="D3848" s="176" t="s">
        <v>23956</v>
      </c>
      <c r="E3848" s="176" t="s">
        <v>7436</v>
      </c>
      <c r="F3848" s="176" t="s">
        <v>7437</v>
      </c>
      <c r="G3848" s="176" t="s">
        <v>6981</v>
      </c>
      <c r="H3848" s="176" t="s">
        <v>7437</v>
      </c>
      <c r="I3848" s="176" t="s">
        <v>6875</v>
      </c>
      <c r="J3848" s="176" t="s">
        <v>6875</v>
      </c>
      <c r="K3848" s="176" t="s">
        <v>23958</v>
      </c>
      <c r="L3848" s="176" t="s">
        <v>857</v>
      </c>
    </row>
    <row r="3849" spans="1:12" ht="270" x14ac:dyDescent="0.25">
      <c r="A3849" s="177" t="s">
        <v>23962</v>
      </c>
      <c r="B3849" s="177" t="s">
        <v>23959</v>
      </c>
      <c r="C3849" s="177" t="s">
        <v>23960</v>
      </c>
      <c r="D3849" s="177" t="s">
        <v>23961</v>
      </c>
      <c r="E3849" s="177" t="s">
        <v>7436</v>
      </c>
      <c r="F3849" s="177" t="s">
        <v>7437</v>
      </c>
      <c r="G3849" s="177" t="s">
        <v>6981</v>
      </c>
      <c r="H3849" s="177" t="s">
        <v>7437</v>
      </c>
      <c r="I3849" s="177" t="s">
        <v>6875</v>
      </c>
      <c r="J3849" s="177" t="s">
        <v>6875</v>
      </c>
      <c r="K3849" s="177" t="s">
        <v>23963</v>
      </c>
      <c r="L3849" s="177" t="s">
        <v>857</v>
      </c>
    </row>
    <row r="3850" spans="1:12" ht="225" x14ac:dyDescent="0.25">
      <c r="A3850" s="176" t="s">
        <v>23967</v>
      </c>
      <c r="B3850" s="176" t="s">
        <v>23964</v>
      </c>
      <c r="C3850" s="176" t="s">
        <v>23965</v>
      </c>
      <c r="D3850" s="176" t="s">
        <v>23966</v>
      </c>
      <c r="E3850" s="176" t="s">
        <v>7436</v>
      </c>
      <c r="F3850" s="176" t="s">
        <v>7437</v>
      </c>
      <c r="G3850" s="176" t="s">
        <v>6981</v>
      </c>
      <c r="H3850" s="176" t="s">
        <v>7437</v>
      </c>
      <c r="I3850" s="176" t="s">
        <v>6875</v>
      </c>
      <c r="J3850" s="176" t="s">
        <v>6875</v>
      </c>
      <c r="K3850" s="176" t="s">
        <v>23963</v>
      </c>
      <c r="L3850" s="176" t="s">
        <v>857</v>
      </c>
    </row>
    <row r="3851" spans="1:12" ht="236.25" x14ac:dyDescent="0.25">
      <c r="A3851" s="177" t="s">
        <v>23971</v>
      </c>
      <c r="B3851" s="177" t="s">
        <v>23968</v>
      </c>
      <c r="C3851" s="177" t="s">
        <v>23969</v>
      </c>
      <c r="D3851" s="177" t="s">
        <v>23970</v>
      </c>
      <c r="E3851" s="177" t="s">
        <v>7436</v>
      </c>
      <c r="F3851" s="177" t="s">
        <v>7437</v>
      </c>
      <c r="G3851" s="177" t="s">
        <v>6981</v>
      </c>
      <c r="H3851" s="177" t="s">
        <v>7437</v>
      </c>
      <c r="I3851" s="177" t="s">
        <v>6875</v>
      </c>
      <c r="J3851" s="177" t="s">
        <v>6875</v>
      </c>
      <c r="K3851" s="177" t="s">
        <v>23963</v>
      </c>
      <c r="L3851" s="177" t="s">
        <v>857</v>
      </c>
    </row>
    <row r="3852" spans="1:12" ht="202.5" x14ac:dyDescent="0.25">
      <c r="A3852" s="176" t="s">
        <v>23975</v>
      </c>
      <c r="B3852" s="176" t="s">
        <v>23972</v>
      </c>
      <c r="C3852" s="176" t="s">
        <v>23973</v>
      </c>
      <c r="D3852" s="176" t="s">
        <v>23974</v>
      </c>
      <c r="E3852" s="176" t="s">
        <v>7436</v>
      </c>
      <c r="F3852" s="176" t="s">
        <v>7437</v>
      </c>
      <c r="G3852" s="176" t="s">
        <v>6981</v>
      </c>
      <c r="H3852" s="176" t="s">
        <v>7437</v>
      </c>
      <c r="I3852" s="176" t="s">
        <v>6875</v>
      </c>
      <c r="J3852" s="176" t="s">
        <v>6875</v>
      </c>
      <c r="K3852" s="176" t="s">
        <v>23963</v>
      </c>
      <c r="L3852" s="176" t="s">
        <v>857</v>
      </c>
    </row>
    <row r="3853" spans="1:12" ht="213.75" x14ac:dyDescent="0.25">
      <c r="A3853" s="177" t="s">
        <v>23979</v>
      </c>
      <c r="B3853" s="177" t="s">
        <v>23976</v>
      </c>
      <c r="C3853" s="177" t="s">
        <v>23977</v>
      </c>
      <c r="D3853" s="177" t="s">
        <v>23978</v>
      </c>
      <c r="E3853" s="177" t="s">
        <v>7436</v>
      </c>
      <c r="F3853" s="177" t="s">
        <v>7437</v>
      </c>
      <c r="G3853" s="177" t="s">
        <v>6981</v>
      </c>
      <c r="H3853" s="177" t="s">
        <v>7437</v>
      </c>
      <c r="I3853" s="177" t="s">
        <v>6875</v>
      </c>
      <c r="J3853" s="177" t="s">
        <v>6875</v>
      </c>
      <c r="K3853" s="177" t="s">
        <v>23963</v>
      </c>
      <c r="L3853" s="177" t="s">
        <v>857</v>
      </c>
    </row>
    <row r="3854" spans="1:12" ht="213.75" x14ac:dyDescent="0.25">
      <c r="A3854" s="176" t="s">
        <v>23983</v>
      </c>
      <c r="B3854" s="176" t="s">
        <v>23980</v>
      </c>
      <c r="C3854" s="176" t="s">
        <v>23981</v>
      </c>
      <c r="D3854" s="176" t="s">
        <v>23982</v>
      </c>
      <c r="E3854" s="176" t="s">
        <v>7436</v>
      </c>
      <c r="F3854" s="176" t="s">
        <v>7437</v>
      </c>
      <c r="G3854" s="176" t="s">
        <v>6981</v>
      </c>
      <c r="H3854" s="176" t="s">
        <v>7437</v>
      </c>
      <c r="I3854" s="176" t="s">
        <v>6875</v>
      </c>
      <c r="J3854" s="176" t="s">
        <v>6875</v>
      </c>
      <c r="K3854" s="176" t="s">
        <v>23963</v>
      </c>
      <c r="L3854" s="176" t="s">
        <v>857</v>
      </c>
    </row>
    <row r="3855" spans="1:12" ht="213.75" x14ac:dyDescent="0.25">
      <c r="A3855" s="177" t="s">
        <v>23987</v>
      </c>
      <c r="B3855" s="177" t="s">
        <v>23984</v>
      </c>
      <c r="C3855" s="177" t="s">
        <v>23985</v>
      </c>
      <c r="D3855" s="177" t="s">
        <v>23986</v>
      </c>
      <c r="E3855" s="177" t="s">
        <v>7436</v>
      </c>
      <c r="F3855" s="177" t="s">
        <v>7437</v>
      </c>
      <c r="G3855" s="177" t="s">
        <v>6981</v>
      </c>
      <c r="H3855" s="177" t="s">
        <v>7437</v>
      </c>
      <c r="I3855" s="177" t="s">
        <v>6875</v>
      </c>
      <c r="J3855" s="177" t="s">
        <v>6875</v>
      </c>
      <c r="K3855" s="177" t="s">
        <v>23963</v>
      </c>
      <c r="L3855" s="177" t="s">
        <v>857</v>
      </c>
    </row>
    <row r="3856" spans="1:12" ht="225" x14ac:dyDescent="0.25">
      <c r="A3856" s="176" t="s">
        <v>23991</v>
      </c>
      <c r="B3856" s="176" t="s">
        <v>23988</v>
      </c>
      <c r="C3856" s="176" t="s">
        <v>23989</v>
      </c>
      <c r="D3856" s="176" t="s">
        <v>23990</v>
      </c>
      <c r="E3856" s="176" t="s">
        <v>7436</v>
      </c>
      <c r="F3856" s="176" t="s">
        <v>7437</v>
      </c>
      <c r="G3856" s="176" t="s">
        <v>6981</v>
      </c>
      <c r="H3856" s="176" t="s">
        <v>7437</v>
      </c>
      <c r="I3856" s="176" t="s">
        <v>6875</v>
      </c>
      <c r="J3856" s="176" t="s">
        <v>6875</v>
      </c>
      <c r="K3856" s="176" t="s">
        <v>23963</v>
      </c>
      <c r="L3856" s="176" t="s">
        <v>857</v>
      </c>
    </row>
    <row r="3857" spans="1:12" ht="292.5" x14ac:dyDescent="0.25">
      <c r="A3857" s="177" t="s">
        <v>23995</v>
      </c>
      <c r="B3857" s="177" t="s">
        <v>23992</v>
      </c>
      <c r="C3857" s="177" t="s">
        <v>23993</v>
      </c>
      <c r="D3857" s="177" t="s">
        <v>23994</v>
      </c>
      <c r="E3857" s="177" t="s">
        <v>7436</v>
      </c>
      <c r="F3857" s="177" t="s">
        <v>7437</v>
      </c>
      <c r="G3857" s="177" t="s">
        <v>6981</v>
      </c>
      <c r="H3857" s="177" t="s">
        <v>7437</v>
      </c>
      <c r="I3857" s="177" t="s">
        <v>6875</v>
      </c>
      <c r="J3857" s="177" t="s">
        <v>6875</v>
      </c>
      <c r="K3857" s="177" t="s">
        <v>23963</v>
      </c>
      <c r="L3857" s="177" t="s">
        <v>857</v>
      </c>
    </row>
    <row r="3858" spans="1:12" ht="236.25" x14ac:dyDescent="0.25">
      <c r="A3858" s="176" t="s">
        <v>23999</v>
      </c>
      <c r="B3858" s="176" t="s">
        <v>23996</v>
      </c>
      <c r="C3858" s="176" t="s">
        <v>23997</v>
      </c>
      <c r="D3858" s="176" t="s">
        <v>23998</v>
      </c>
      <c r="E3858" s="176" t="s">
        <v>7436</v>
      </c>
      <c r="F3858" s="176" t="s">
        <v>7437</v>
      </c>
      <c r="G3858" s="176" t="s">
        <v>6981</v>
      </c>
      <c r="H3858" s="176" t="s">
        <v>7437</v>
      </c>
      <c r="I3858" s="176" t="s">
        <v>6875</v>
      </c>
      <c r="J3858" s="176" t="s">
        <v>6875</v>
      </c>
      <c r="K3858" s="176" t="s">
        <v>23963</v>
      </c>
      <c r="L3858" s="176" t="s">
        <v>857</v>
      </c>
    </row>
    <row r="3859" spans="1:12" ht="258.75" x14ac:dyDescent="0.25">
      <c r="A3859" s="177" t="s">
        <v>24003</v>
      </c>
      <c r="B3859" s="177" t="s">
        <v>24000</v>
      </c>
      <c r="C3859" s="177" t="s">
        <v>24001</v>
      </c>
      <c r="D3859" s="177" t="s">
        <v>24002</v>
      </c>
      <c r="E3859" s="177" t="s">
        <v>7436</v>
      </c>
      <c r="F3859" s="177" t="s">
        <v>7437</v>
      </c>
      <c r="G3859" s="177" t="s">
        <v>6981</v>
      </c>
      <c r="H3859" s="177" t="s">
        <v>7437</v>
      </c>
      <c r="I3859" s="177" t="s">
        <v>6875</v>
      </c>
      <c r="J3859" s="177" t="s">
        <v>6875</v>
      </c>
      <c r="K3859" s="177" t="s">
        <v>23963</v>
      </c>
      <c r="L3859" s="177" t="s">
        <v>857</v>
      </c>
    </row>
    <row r="3860" spans="1:12" ht="270" x14ac:dyDescent="0.25">
      <c r="A3860" s="176" t="s">
        <v>24007</v>
      </c>
      <c r="B3860" s="176" t="s">
        <v>24004</v>
      </c>
      <c r="C3860" s="176" t="s">
        <v>24005</v>
      </c>
      <c r="D3860" s="176" t="s">
        <v>24006</v>
      </c>
      <c r="E3860" s="176" t="s">
        <v>7436</v>
      </c>
      <c r="F3860" s="176" t="s">
        <v>7437</v>
      </c>
      <c r="G3860" s="176" t="s">
        <v>6981</v>
      </c>
      <c r="H3860" s="176" t="s">
        <v>7437</v>
      </c>
      <c r="I3860" s="176" t="s">
        <v>6875</v>
      </c>
      <c r="J3860" s="176" t="s">
        <v>6875</v>
      </c>
      <c r="K3860" s="176" t="s">
        <v>23963</v>
      </c>
      <c r="L3860" s="176" t="s">
        <v>857</v>
      </c>
    </row>
    <row r="3861" spans="1:12" ht="180" x14ac:dyDescent="0.25">
      <c r="A3861" s="177" t="s">
        <v>24011</v>
      </c>
      <c r="B3861" s="177" t="s">
        <v>24008</v>
      </c>
      <c r="C3861" s="177" t="s">
        <v>24009</v>
      </c>
      <c r="D3861" s="177" t="s">
        <v>24010</v>
      </c>
      <c r="E3861" s="177" t="s">
        <v>9115</v>
      </c>
      <c r="F3861" s="177" t="s">
        <v>9116</v>
      </c>
      <c r="G3861" s="177" t="s">
        <v>8091</v>
      </c>
      <c r="H3861" s="177" t="s">
        <v>9116</v>
      </c>
      <c r="I3861" s="177" t="s">
        <v>6875</v>
      </c>
      <c r="J3861" s="177" t="s">
        <v>6875</v>
      </c>
      <c r="K3861" s="177" t="s">
        <v>23963</v>
      </c>
      <c r="L3861" s="177" t="s">
        <v>857</v>
      </c>
    </row>
    <row r="3862" spans="1:12" ht="90" x14ac:dyDescent="0.25">
      <c r="A3862" s="176" t="s">
        <v>24015</v>
      </c>
      <c r="B3862" s="176" t="s">
        <v>24012</v>
      </c>
      <c r="C3862" s="176" t="s">
        <v>24013</v>
      </c>
      <c r="D3862" s="176" t="s">
        <v>24014</v>
      </c>
      <c r="E3862" s="176" t="s">
        <v>9115</v>
      </c>
      <c r="F3862" s="176" t="s">
        <v>9116</v>
      </c>
      <c r="G3862" s="176" t="s">
        <v>8091</v>
      </c>
      <c r="H3862" s="176" t="s">
        <v>9116</v>
      </c>
      <c r="I3862" s="176" t="s">
        <v>6875</v>
      </c>
      <c r="J3862" s="176" t="s">
        <v>6875</v>
      </c>
      <c r="K3862" s="176" t="s">
        <v>6875</v>
      </c>
      <c r="L3862" s="176" t="s">
        <v>857</v>
      </c>
    </row>
    <row r="3863" spans="1:12" ht="90" x14ac:dyDescent="0.25">
      <c r="A3863" s="177" t="s">
        <v>24019</v>
      </c>
      <c r="B3863" s="177" t="s">
        <v>24016</v>
      </c>
      <c r="C3863" s="177" t="s">
        <v>24017</v>
      </c>
      <c r="D3863" s="177" t="s">
        <v>24018</v>
      </c>
      <c r="E3863" s="177" t="s">
        <v>9115</v>
      </c>
      <c r="F3863" s="177" t="s">
        <v>9116</v>
      </c>
      <c r="G3863" s="177" t="s">
        <v>8091</v>
      </c>
      <c r="H3863" s="177" t="s">
        <v>9116</v>
      </c>
      <c r="I3863" s="177" t="s">
        <v>6875</v>
      </c>
      <c r="J3863" s="177" t="s">
        <v>6875</v>
      </c>
      <c r="K3863" s="177" t="s">
        <v>6875</v>
      </c>
      <c r="L3863" s="177" t="s">
        <v>857</v>
      </c>
    </row>
    <row r="3864" spans="1:12" ht="67.5" x14ac:dyDescent="0.25">
      <c r="A3864" s="176" t="s">
        <v>24023</v>
      </c>
      <c r="B3864" s="176" t="s">
        <v>24020</v>
      </c>
      <c r="C3864" s="176" t="s">
        <v>24021</v>
      </c>
      <c r="D3864" s="176" t="s">
        <v>24022</v>
      </c>
      <c r="E3864" s="176" t="s">
        <v>9115</v>
      </c>
      <c r="F3864" s="176" t="s">
        <v>9116</v>
      </c>
      <c r="G3864" s="176" t="s">
        <v>8091</v>
      </c>
      <c r="H3864" s="176" t="s">
        <v>9116</v>
      </c>
      <c r="I3864" s="176" t="s">
        <v>6875</v>
      </c>
      <c r="J3864" s="176" t="s">
        <v>6875</v>
      </c>
      <c r="K3864" s="176" t="s">
        <v>6875</v>
      </c>
      <c r="L3864" s="176" t="s">
        <v>857</v>
      </c>
    </row>
    <row r="3865" spans="1:12" ht="168.75" x14ac:dyDescent="0.25">
      <c r="A3865" s="177" t="s">
        <v>24027</v>
      </c>
      <c r="B3865" s="177" t="s">
        <v>24024</v>
      </c>
      <c r="C3865" s="177" t="s">
        <v>24025</v>
      </c>
      <c r="D3865" s="177" t="s">
        <v>24026</v>
      </c>
      <c r="E3865" s="177" t="s">
        <v>7436</v>
      </c>
      <c r="F3865" s="177" t="s">
        <v>7437</v>
      </c>
      <c r="G3865" s="177" t="s">
        <v>6981</v>
      </c>
      <c r="H3865" s="177" t="s">
        <v>7437</v>
      </c>
      <c r="I3865" s="177" t="s">
        <v>6875</v>
      </c>
      <c r="J3865" s="177" t="s">
        <v>6875</v>
      </c>
      <c r="K3865" s="177" t="s">
        <v>23963</v>
      </c>
      <c r="L3865" s="177" t="s">
        <v>857</v>
      </c>
    </row>
    <row r="3866" spans="1:12" ht="168.75" x14ac:dyDescent="0.25">
      <c r="A3866" s="176" t="s">
        <v>24031</v>
      </c>
      <c r="B3866" s="176" t="s">
        <v>24028</v>
      </c>
      <c r="C3866" s="176" t="s">
        <v>24029</v>
      </c>
      <c r="D3866" s="176" t="s">
        <v>24030</v>
      </c>
      <c r="E3866" s="176" t="s">
        <v>7436</v>
      </c>
      <c r="F3866" s="176" t="s">
        <v>7437</v>
      </c>
      <c r="G3866" s="176" t="s">
        <v>6981</v>
      </c>
      <c r="H3866" s="176" t="s">
        <v>7437</v>
      </c>
      <c r="I3866" s="176" t="s">
        <v>6875</v>
      </c>
      <c r="J3866" s="176" t="s">
        <v>6875</v>
      </c>
      <c r="K3866" s="176" t="s">
        <v>23963</v>
      </c>
      <c r="L3866" s="176" t="s">
        <v>857</v>
      </c>
    </row>
    <row r="3867" spans="1:12" ht="157.5" x14ac:dyDescent="0.25">
      <c r="A3867" s="177" t="s">
        <v>24035</v>
      </c>
      <c r="B3867" s="177" t="s">
        <v>24032</v>
      </c>
      <c r="C3867" s="177" t="s">
        <v>24033</v>
      </c>
      <c r="D3867" s="177" t="s">
        <v>24034</v>
      </c>
      <c r="E3867" s="177" t="s">
        <v>7436</v>
      </c>
      <c r="F3867" s="177" t="s">
        <v>7437</v>
      </c>
      <c r="G3867" s="177" t="s">
        <v>6981</v>
      </c>
      <c r="H3867" s="177" t="s">
        <v>7437</v>
      </c>
      <c r="I3867" s="177" t="s">
        <v>6875</v>
      </c>
      <c r="J3867" s="177" t="s">
        <v>6875</v>
      </c>
      <c r="K3867" s="177" t="s">
        <v>23963</v>
      </c>
      <c r="L3867" s="177" t="s">
        <v>857</v>
      </c>
    </row>
    <row r="3868" spans="1:12" ht="292.5" x14ac:dyDescent="0.25">
      <c r="A3868" s="176" t="s">
        <v>24039</v>
      </c>
      <c r="B3868" s="176" t="s">
        <v>24036</v>
      </c>
      <c r="C3868" s="176" t="s">
        <v>24037</v>
      </c>
      <c r="D3868" s="176" t="s">
        <v>24038</v>
      </c>
      <c r="E3868" s="176" t="s">
        <v>7436</v>
      </c>
      <c r="F3868" s="176" t="s">
        <v>7437</v>
      </c>
      <c r="G3868" s="176" t="s">
        <v>6981</v>
      </c>
      <c r="H3868" s="176" t="s">
        <v>7437</v>
      </c>
      <c r="I3868" s="176" t="s">
        <v>6875</v>
      </c>
      <c r="J3868" s="176" t="s">
        <v>6875</v>
      </c>
      <c r="K3868" s="176" t="s">
        <v>23963</v>
      </c>
      <c r="L3868" s="176" t="s">
        <v>857</v>
      </c>
    </row>
    <row r="3869" spans="1:12" ht="247.5" x14ac:dyDescent="0.25">
      <c r="A3869" s="177" t="s">
        <v>24043</v>
      </c>
      <c r="B3869" s="177" t="s">
        <v>24040</v>
      </c>
      <c r="C3869" s="177" t="s">
        <v>24041</v>
      </c>
      <c r="D3869" s="177" t="s">
        <v>24042</v>
      </c>
      <c r="E3869" s="177" t="s">
        <v>7436</v>
      </c>
      <c r="F3869" s="177" t="s">
        <v>7437</v>
      </c>
      <c r="G3869" s="177" t="s">
        <v>6981</v>
      </c>
      <c r="H3869" s="177" t="s">
        <v>7437</v>
      </c>
      <c r="I3869" s="177" t="s">
        <v>6875</v>
      </c>
      <c r="J3869" s="177" t="s">
        <v>6875</v>
      </c>
      <c r="K3869" s="177" t="s">
        <v>23963</v>
      </c>
      <c r="L3869" s="177" t="s">
        <v>857</v>
      </c>
    </row>
    <row r="3870" spans="1:12" ht="180" x14ac:dyDescent="0.25">
      <c r="A3870" s="176" t="s">
        <v>24047</v>
      </c>
      <c r="B3870" s="176" t="s">
        <v>24044</v>
      </c>
      <c r="C3870" s="176" t="s">
        <v>24045</v>
      </c>
      <c r="D3870" s="176" t="s">
        <v>24046</v>
      </c>
      <c r="E3870" s="176" t="s">
        <v>7436</v>
      </c>
      <c r="F3870" s="176" t="s">
        <v>7437</v>
      </c>
      <c r="G3870" s="176" t="s">
        <v>6981</v>
      </c>
      <c r="H3870" s="176" t="s">
        <v>7437</v>
      </c>
      <c r="I3870" s="176" t="s">
        <v>6875</v>
      </c>
      <c r="J3870" s="176" t="s">
        <v>6875</v>
      </c>
      <c r="K3870" s="176" t="s">
        <v>23963</v>
      </c>
      <c r="L3870" s="176" t="s">
        <v>857</v>
      </c>
    </row>
    <row r="3871" spans="1:12" ht="56.25" x14ac:dyDescent="0.25">
      <c r="A3871" s="177" t="s">
        <v>24051</v>
      </c>
      <c r="B3871" s="177" t="s">
        <v>24048</v>
      </c>
      <c r="C3871" s="177" t="s">
        <v>24049</v>
      </c>
      <c r="D3871" s="177" t="s">
        <v>24050</v>
      </c>
      <c r="E3871" s="177" t="s">
        <v>7436</v>
      </c>
      <c r="F3871" s="177" t="s">
        <v>7437</v>
      </c>
      <c r="G3871" s="177" t="s">
        <v>6981</v>
      </c>
      <c r="H3871" s="177" t="s">
        <v>7437</v>
      </c>
      <c r="I3871" s="177" t="s">
        <v>6875</v>
      </c>
      <c r="J3871" s="177" t="s">
        <v>6875</v>
      </c>
      <c r="K3871" s="177" t="s">
        <v>23963</v>
      </c>
      <c r="L3871" s="177" t="s">
        <v>857</v>
      </c>
    </row>
    <row r="3872" spans="1:12" ht="303.75" x14ac:dyDescent="0.25">
      <c r="A3872" s="176" t="s">
        <v>24055</v>
      </c>
      <c r="B3872" s="176" t="s">
        <v>24052</v>
      </c>
      <c r="C3872" s="176" t="s">
        <v>24053</v>
      </c>
      <c r="D3872" s="176" t="s">
        <v>24054</v>
      </c>
      <c r="E3872" s="176" t="s">
        <v>7436</v>
      </c>
      <c r="F3872" s="176" t="s">
        <v>7437</v>
      </c>
      <c r="G3872" s="176" t="s">
        <v>6981</v>
      </c>
      <c r="H3872" s="176" t="s">
        <v>7437</v>
      </c>
      <c r="I3872" s="176" t="s">
        <v>6875</v>
      </c>
      <c r="J3872" s="176" t="s">
        <v>6875</v>
      </c>
      <c r="K3872" s="176" t="s">
        <v>23963</v>
      </c>
      <c r="L3872" s="176" t="s">
        <v>857</v>
      </c>
    </row>
    <row r="3873" spans="1:12" ht="326.25" x14ac:dyDescent="0.25">
      <c r="A3873" s="177" t="s">
        <v>24059</v>
      </c>
      <c r="B3873" s="177" t="s">
        <v>24056</v>
      </c>
      <c r="C3873" s="177" t="s">
        <v>24057</v>
      </c>
      <c r="D3873" s="177" t="s">
        <v>24058</v>
      </c>
      <c r="E3873" s="177" t="s">
        <v>7436</v>
      </c>
      <c r="F3873" s="177" t="s">
        <v>7437</v>
      </c>
      <c r="G3873" s="177" t="s">
        <v>6981</v>
      </c>
      <c r="H3873" s="177" t="s">
        <v>7437</v>
      </c>
      <c r="I3873" s="177" t="s">
        <v>6875</v>
      </c>
      <c r="J3873" s="177" t="s">
        <v>6875</v>
      </c>
      <c r="K3873" s="177" t="s">
        <v>23963</v>
      </c>
      <c r="L3873" s="177" t="s">
        <v>857</v>
      </c>
    </row>
    <row r="3874" spans="1:12" ht="258.75" x14ac:dyDescent="0.25">
      <c r="A3874" s="176" t="s">
        <v>24063</v>
      </c>
      <c r="B3874" s="176" t="s">
        <v>24060</v>
      </c>
      <c r="C3874" s="176" t="s">
        <v>24061</v>
      </c>
      <c r="D3874" s="176" t="s">
        <v>24062</v>
      </c>
      <c r="E3874" s="176" t="s">
        <v>7436</v>
      </c>
      <c r="F3874" s="176" t="s">
        <v>7437</v>
      </c>
      <c r="G3874" s="176" t="s">
        <v>6981</v>
      </c>
      <c r="H3874" s="176" t="s">
        <v>7437</v>
      </c>
      <c r="I3874" s="176" t="s">
        <v>6875</v>
      </c>
      <c r="J3874" s="176" t="s">
        <v>6875</v>
      </c>
      <c r="K3874" s="176" t="s">
        <v>23963</v>
      </c>
      <c r="L3874" s="176" t="s">
        <v>857</v>
      </c>
    </row>
    <row r="3875" spans="1:12" ht="247.5" x14ac:dyDescent="0.25">
      <c r="A3875" s="177" t="s">
        <v>24067</v>
      </c>
      <c r="B3875" s="177" t="s">
        <v>24064</v>
      </c>
      <c r="C3875" s="177" t="s">
        <v>24065</v>
      </c>
      <c r="D3875" s="177" t="s">
        <v>24066</v>
      </c>
      <c r="E3875" s="177" t="s">
        <v>7436</v>
      </c>
      <c r="F3875" s="177" t="s">
        <v>7437</v>
      </c>
      <c r="G3875" s="177" t="s">
        <v>6981</v>
      </c>
      <c r="H3875" s="177" t="s">
        <v>7437</v>
      </c>
      <c r="I3875" s="177" t="s">
        <v>6875</v>
      </c>
      <c r="J3875" s="177" t="s">
        <v>6875</v>
      </c>
      <c r="K3875" s="177" t="s">
        <v>23963</v>
      </c>
      <c r="L3875" s="177" t="s">
        <v>857</v>
      </c>
    </row>
    <row r="3876" spans="1:12" ht="236.25" x14ac:dyDescent="0.25">
      <c r="A3876" s="176" t="s">
        <v>24071</v>
      </c>
      <c r="B3876" s="176" t="s">
        <v>24068</v>
      </c>
      <c r="C3876" s="176" t="s">
        <v>24069</v>
      </c>
      <c r="D3876" s="176" t="s">
        <v>24070</v>
      </c>
      <c r="E3876" s="176" t="s">
        <v>7436</v>
      </c>
      <c r="F3876" s="176" t="s">
        <v>7437</v>
      </c>
      <c r="G3876" s="176" t="s">
        <v>6981</v>
      </c>
      <c r="H3876" s="176" t="s">
        <v>7437</v>
      </c>
      <c r="I3876" s="176" t="s">
        <v>6875</v>
      </c>
      <c r="J3876" s="176" t="s">
        <v>6875</v>
      </c>
      <c r="K3876" s="176" t="s">
        <v>23963</v>
      </c>
      <c r="L3876" s="176" t="s">
        <v>857</v>
      </c>
    </row>
    <row r="3877" spans="1:12" ht="236.25" x14ac:dyDescent="0.25">
      <c r="A3877" s="177" t="s">
        <v>24075</v>
      </c>
      <c r="B3877" s="177" t="s">
        <v>24072</v>
      </c>
      <c r="C3877" s="177" t="s">
        <v>24073</v>
      </c>
      <c r="D3877" s="177" t="s">
        <v>24074</v>
      </c>
      <c r="E3877" s="177" t="s">
        <v>7436</v>
      </c>
      <c r="F3877" s="177" t="s">
        <v>7437</v>
      </c>
      <c r="G3877" s="177" t="s">
        <v>6981</v>
      </c>
      <c r="H3877" s="177" t="s">
        <v>7437</v>
      </c>
      <c r="I3877" s="177" t="s">
        <v>6875</v>
      </c>
      <c r="J3877" s="177" t="s">
        <v>6875</v>
      </c>
      <c r="K3877" s="177" t="s">
        <v>23963</v>
      </c>
      <c r="L3877" s="177" t="s">
        <v>857</v>
      </c>
    </row>
    <row r="3878" spans="1:12" ht="236.25" x14ac:dyDescent="0.25">
      <c r="A3878" s="176" t="s">
        <v>24079</v>
      </c>
      <c r="B3878" s="176" t="s">
        <v>24076</v>
      </c>
      <c r="C3878" s="176" t="s">
        <v>24077</v>
      </c>
      <c r="D3878" s="176" t="s">
        <v>24078</v>
      </c>
      <c r="E3878" s="176" t="s">
        <v>7436</v>
      </c>
      <c r="F3878" s="176" t="s">
        <v>7437</v>
      </c>
      <c r="G3878" s="176" t="s">
        <v>6981</v>
      </c>
      <c r="H3878" s="176" t="s">
        <v>7437</v>
      </c>
      <c r="I3878" s="176" t="s">
        <v>6875</v>
      </c>
      <c r="J3878" s="176" t="s">
        <v>6875</v>
      </c>
      <c r="K3878" s="176" t="s">
        <v>23963</v>
      </c>
      <c r="L3878" s="176" t="s">
        <v>857</v>
      </c>
    </row>
    <row r="3879" spans="1:12" ht="22.5" x14ac:dyDescent="0.25">
      <c r="A3879" s="177" t="s">
        <v>24083</v>
      </c>
      <c r="B3879" s="177" t="s">
        <v>24080</v>
      </c>
      <c r="C3879" s="177" t="s">
        <v>24081</v>
      </c>
      <c r="D3879" s="177" t="s">
        <v>24082</v>
      </c>
      <c r="E3879" s="177" t="s">
        <v>7436</v>
      </c>
      <c r="F3879" s="177" t="s">
        <v>7437</v>
      </c>
      <c r="G3879" s="177" t="s">
        <v>6981</v>
      </c>
      <c r="H3879" s="177" t="s">
        <v>7437</v>
      </c>
      <c r="I3879" s="177" t="s">
        <v>6875</v>
      </c>
      <c r="J3879" s="177" t="s">
        <v>6875</v>
      </c>
      <c r="K3879" s="177" t="s">
        <v>23963</v>
      </c>
      <c r="L3879" s="177" t="s">
        <v>857</v>
      </c>
    </row>
    <row r="3880" spans="1:12" ht="146.25" x14ac:dyDescent="0.25">
      <c r="A3880" s="176" t="s">
        <v>24087</v>
      </c>
      <c r="B3880" s="176" t="s">
        <v>24084</v>
      </c>
      <c r="C3880" s="176" t="s">
        <v>24085</v>
      </c>
      <c r="D3880" s="176" t="s">
        <v>24086</v>
      </c>
      <c r="E3880" s="176" t="s">
        <v>7436</v>
      </c>
      <c r="F3880" s="176" t="s">
        <v>7437</v>
      </c>
      <c r="G3880" s="176" t="s">
        <v>6981</v>
      </c>
      <c r="H3880" s="176" t="s">
        <v>7437</v>
      </c>
      <c r="I3880" s="176" t="s">
        <v>6875</v>
      </c>
      <c r="J3880" s="176" t="s">
        <v>6875</v>
      </c>
      <c r="K3880" s="176" t="s">
        <v>23963</v>
      </c>
      <c r="L3880" s="176" t="s">
        <v>857</v>
      </c>
    </row>
    <row r="3881" spans="1:12" ht="213.75" x14ac:dyDescent="0.25">
      <c r="A3881" s="177" t="s">
        <v>24091</v>
      </c>
      <c r="B3881" s="177" t="s">
        <v>24088</v>
      </c>
      <c r="C3881" s="177" t="s">
        <v>24089</v>
      </c>
      <c r="D3881" s="177" t="s">
        <v>24090</v>
      </c>
      <c r="E3881" s="177" t="s">
        <v>7436</v>
      </c>
      <c r="F3881" s="177" t="s">
        <v>7437</v>
      </c>
      <c r="G3881" s="177" t="s">
        <v>6981</v>
      </c>
      <c r="H3881" s="177" t="s">
        <v>7437</v>
      </c>
      <c r="I3881" s="177" t="s">
        <v>6875</v>
      </c>
      <c r="J3881" s="177" t="s">
        <v>6875</v>
      </c>
      <c r="K3881" s="177" t="s">
        <v>23963</v>
      </c>
      <c r="L3881" s="177" t="s">
        <v>857</v>
      </c>
    </row>
    <row r="3882" spans="1:12" ht="202.5" x14ac:dyDescent="0.25">
      <c r="A3882" s="176" t="s">
        <v>24095</v>
      </c>
      <c r="B3882" s="176" t="s">
        <v>24092</v>
      </c>
      <c r="C3882" s="176" t="s">
        <v>24093</v>
      </c>
      <c r="D3882" s="176" t="s">
        <v>24094</v>
      </c>
      <c r="E3882" s="176" t="s">
        <v>7436</v>
      </c>
      <c r="F3882" s="176" t="s">
        <v>7437</v>
      </c>
      <c r="G3882" s="176" t="s">
        <v>6981</v>
      </c>
      <c r="H3882" s="176" t="s">
        <v>7437</v>
      </c>
      <c r="I3882" s="176" t="s">
        <v>6875</v>
      </c>
      <c r="J3882" s="176" t="s">
        <v>6875</v>
      </c>
      <c r="K3882" s="176" t="s">
        <v>23963</v>
      </c>
      <c r="L3882" s="176" t="s">
        <v>857</v>
      </c>
    </row>
    <row r="3883" spans="1:12" ht="225" x14ac:dyDescent="0.25">
      <c r="A3883" s="177" t="s">
        <v>24099</v>
      </c>
      <c r="B3883" s="177" t="s">
        <v>24096</v>
      </c>
      <c r="C3883" s="177" t="s">
        <v>24097</v>
      </c>
      <c r="D3883" s="177" t="s">
        <v>24098</v>
      </c>
      <c r="E3883" s="177" t="s">
        <v>7436</v>
      </c>
      <c r="F3883" s="177" t="s">
        <v>7437</v>
      </c>
      <c r="G3883" s="177" t="s">
        <v>6981</v>
      </c>
      <c r="H3883" s="177" t="s">
        <v>7437</v>
      </c>
      <c r="I3883" s="177" t="s">
        <v>6875</v>
      </c>
      <c r="J3883" s="177" t="s">
        <v>6875</v>
      </c>
      <c r="K3883" s="177" t="s">
        <v>23963</v>
      </c>
      <c r="L3883" s="177" t="s">
        <v>857</v>
      </c>
    </row>
    <row r="3884" spans="1:12" ht="191.25" x14ac:dyDescent="0.25">
      <c r="A3884" s="176" t="s">
        <v>24103</v>
      </c>
      <c r="B3884" s="176" t="s">
        <v>24100</v>
      </c>
      <c r="C3884" s="176" t="s">
        <v>24101</v>
      </c>
      <c r="D3884" s="176" t="s">
        <v>24102</v>
      </c>
      <c r="E3884" s="176" t="s">
        <v>7436</v>
      </c>
      <c r="F3884" s="176" t="s">
        <v>7437</v>
      </c>
      <c r="G3884" s="176" t="s">
        <v>6981</v>
      </c>
      <c r="H3884" s="176" t="s">
        <v>7437</v>
      </c>
      <c r="I3884" s="176" t="s">
        <v>6875</v>
      </c>
      <c r="J3884" s="176" t="s">
        <v>6875</v>
      </c>
      <c r="K3884" s="176" t="s">
        <v>23963</v>
      </c>
      <c r="L3884" s="176" t="s">
        <v>857</v>
      </c>
    </row>
    <row r="3885" spans="1:12" ht="191.25" x14ac:dyDescent="0.25">
      <c r="A3885" s="177" t="s">
        <v>24107</v>
      </c>
      <c r="B3885" s="177" t="s">
        <v>24104</v>
      </c>
      <c r="C3885" s="177" t="s">
        <v>24105</v>
      </c>
      <c r="D3885" s="177" t="s">
        <v>24106</v>
      </c>
      <c r="E3885" s="177" t="s">
        <v>7436</v>
      </c>
      <c r="F3885" s="177" t="s">
        <v>7437</v>
      </c>
      <c r="G3885" s="177" t="s">
        <v>6981</v>
      </c>
      <c r="H3885" s="177" t="s">
        <v>7437</v>
      </c>
      <c r="I3885" s="177" t="s">
        <v>6875</v>
      </c>
      <c r="J3885" s="177" t="s">
        <v>6875</v>
      </c>
      <c r="K3885" s="177" t="s">
        <v>23963</v>
      </c>
      <c r="L3885" s="177" t="s">
        <v>857</v>
      </c>
    </row>
    <row r="3886" spans="1:12" ht="213.75" x14ac:dyDescent="0.25">
      <c r="A3886" s="176" t="s">
        <v>24111</v>
      </c>
      <c r="B3886" s="176" t="s">
        <v>24108</v>
      </c>
      <c r="C3886" s="176" t="s">
        <v>24109</v>
      </c>
      <c r="D3886" s="176" t="s">
        <v>24110</v>
      </c>
      <c r="E3886" s="176" t="s">
        <v>7436</v>
      </c>
      <c r="F3886" s="176" t="s">
        <v>7437</v>
      </c>
      <c r="G3886" s="176" t="s">
        <v>6981</v>
      </c>
      <c r="H3886" s="176" t="s">
        <v>7437</v>
      </c>
      <c r="I3886" s="176" t="s">
        <v>6875</v>
      </c>
      <c r="J3886" s="176" t="s">
        <v>6875</v>
      </c>
      <c r="K3886" s="176" t="s">
        <v>23963</v>
      </c>
      <c r="L3886" s="176" t="s">
        <v>857</v>
      </c>
    </row>
    <row r="3887" spans="1:12" ht="236.25" x14ac:dyDescent="0.25">
      <c r="A3887" s="177" t="s">
        <v>24115</v>
      </c>
      <c r="B3887" s="177" t="s">
        <v>24112</v>
      </c>
      <c r="C3887" s="177" t="s">
        <v>24113</v>
      </c>
      <c r="D3887" s="177" t="s">
        <v>24114</v>
      </c>
      <c r="E3887" s="177" t="s">
        <v>7436</v>
      </c>
      <c r="F3887" s="177" t="s">
        <v>7437</v>
      </c>
      <c r="G3887" s="177" t="s">
        <v>6981</v>
      </c>
      <c r="H3887" s="177" t="s">
        <v>7437</v>
      </c>
      <c r="I3887" s="177" t="s">
        <v>6875</v>
      </c>
      <c r="J3887" s="177" t="s">
        <v>6875</v>
      </c>
      <c r="K3887" s="177" t="s">
        <v>23963</v>
      </c>
      <c r="L3887" s="177" t="s">
        <v>857</v>
      </c>
    </row>
    <row r="3888" spans="1:12" ht="236.25" x14ac:dyDescent="0.25">
      <c r="A3888" s="176" t="s">
        <v>24119</v>
      </c>
      <c r="B3888" s="176" t="s">
        <v>24116</v>
      </c>
      <c r="C3888" s="176" t="s">
        <v>24117</v>
      </c>
      <c r="D3888" s="176" t="s">
        <v>24118</v>
      </c>
      <c r="E3888" s="176" t="s">
        <v>7436</v>
      </c>
      <c r="F3888" s="176" t="s">
        <v>7437</v>
      </c>
      <c r="G3888" s="176" t="s">
        <v>6981</v>
      </c>
      <c r="H3888" s="176" t="s">
        <v>7437</v>
      </c>
      <c r="I3888" s="176" t="s">
        <v>6875</v>
      </c>
      <c r="J3888" s="176" t="s">
        <v>6875</v>
      </c>
      <c r="K3888" s="176" t="s">
        <v>23963</v>
      </c>
      <c r="L3888" s="176" t="s">
        <v>857</v>
      </c>
    </row>
    <row r="3889" spans="1:12" ht="236.25" x14ac:dyDescent="0.25">
      <c r="A3889" s="177" t="s">
        <v>24123</v>
      </c>
      <c r="B3889" s="177" t="s">
        <v>24120</v>
      </c>
      <c r="C3889" s="177" t="s">
        <v>24121</v>
      </c>
      <c r="D3889" s="177" t="s">
        <v>24122</v>
      </c>
      <c r="E3889" s="177" t="s">
        <v>7436</v>
      </c>
      <c r="F3889" s="177" t="s">
        <v>7437</v>
      </c>
      <c r="G3889" s="177" t="s">
        <v>6981</v>
      </c>
      <c r="H3889" s="177" t="s">
        <v>7437</v>
      </c>
      <c r="I3889" s="177" t="s">
        <v>6875</v>
      </c>
      <c r="J3889" s="177" t="s">
        <v>6875</v>
      </c>
      <c r="K3889" s="177" t="s">
        <v>23963</v>
      </c>
      <c r="L3889" s="177" t="s">
        <v>857</v>
      </c>
    </row>
    <row r="3890" spans="1:12" ht="135" x14ac:dyDescent="0.25">
      <c r="A3890" s="176" t="s">
        <v>24127</v>
      </c>
      <c r="B3890" s="176" t="s">
        <v>24124</v>
      </c>
      <c r="C3890" s="176" t="s">
        <v>24125</v>
      </c>
      <c r="D3890" s="176" t="s">
        <v>24126</v>
      </c>
      <c r="E3890" s="176" t="s">
        <v>7436</v>
      </c>
      <c r="F3890" s="176" t="s">
        <v>7437</v>
      </c>
      <c r="G3890" s="176" t="s">
        <v>6981</v>
      </c>
      <c r="H3890" s="176" t="s">
        <v>7437</v>
      </c>
      <c r="I3890" s="176" t="s">
        <v>6875</v>
      </c>
      <c r="J3890" s="176" t="s">
        <v>6875</v>
      </c>
      <c r="K3890" s="176" t="s">
        <v>23963</v>
      </c>
      <c r="L3890" s="176" t="s">
        <v>857</v>
      </c>
    </row>
    <row r="3891" spans="1:12" ht="168.75" x14ac:dyDescent="0.25">
      <c r="A3891" s="177" t="s">
        <v>24131</v>
      </c>
      <c r="B3891" s="177" t="s">
        <v>24128</v>
      </c>
      <c r="C3891" s="177" t="s">
        <v>24129</v>
      </c>
      <c r="D3891" s="177" t="s">
        <v>24130</v>
      </c>
      <c r="E3891" s="177" t="s">
        <v>7436</v>
      </c>
      <c r="F3891" s="177" t="s">
        <v>7437</v>
      </c>
      <c r="G3891" s="177" t="s">
        <v>6981</v>
      </c>
      <c r="H3891" s="177" t="s">
        <v>7437</v>
      </c>
      <c r="I3891" s="177" t="s">
        <v>6875</v>
      </c>
      <c r="J3891" s="177" t="s">
        <v>6875</v>
      </c>
      <c r="K3891" s="177" t="s">
        <v>23963</v>
      </c>
      <c r="L3891" s="177" t="s">
        <v>857</v>
      </c>
    </row>
    <row r="3892" spans="1:12" ht="135" x14ac:dyDescent="0.25">
      <c r="A3892" s="176" t="s">
        <v>24135</v>
      </c>
      <c r="B3892" s="176" t="s">
        <v>24132</v>
      </c>
      <c r="C3892" s="176" t="s">
        <v>24133</v>
      </c>
      <c r="D3892" s="176" t="s">
        <v>24134</v>
      </c>
      <c r="E3892" s="176" t="s">
        <v>7436</v>
      </c>
      <c r="F3892" s="176" t="s">
        <v>7437</v>
      </c>
      <c r="G3892" s="176" t="s">
        <v>6981</v>
      </c>
      <c r="H3892" s="176" t="s">
        <v>7437</v>
      </c>
      <c r="I3892" s="176" t="s">
        <v>6875</v>
      </c>
      <c r="J3892" s="176" t="s">
        <v>6875</v>
      </c>
      <c r="K3892" s="176" t="s">
        <v>23963</v>
      </c>
      <c r="L3892" s="176" t="s">
        <v>857</v>
      </c>
    </row>
    <row r="3893" spans="1:12" ht="202.5" x14ac:dyDescent="0.25">
      <c r="A3893" s="177" t="s">
        <v>24139</v>
      </c>
      <c r="B3893" s="177" t="s">
        <v>24136</v>
      </c>
      <c r="C3893" s="177" t="s">
        <v>24137</v>
      </c>
      <c r="D3893" s="177" t="s">
        <v>24138</v>
      </c>
      <c r="E3893" s="177" t="s">
        <v>7436</v>
      </c>
      <c r="F3893" s="177" t="s">
        <v>7437</v>
      </c>
      <c r="G3893" s="177" t="s">
        <v>6981</v>
      </c>
      <c r="H3893" s="177" t="s">
        <v>7437</v>
      </c>
      <c r="I3893" s="177" t="s">
        <v>6875</v>
      </c>
      <c r="J3893" s="177" t="s">
        <v>6875</v>
      </c>
      <c r="K3893" s="177" t="s">
        <v>23963</v>
      </c>
      <c r="L3893" s="177" t="s">
        <v>857</v>
      </c>
    </row>
    <row r="3894" spans="1:12" ht="225" x14ac:dyDescent="0.25">
      <c r="A3894" s="176" t="s">
        <v>6832</v>
      </c>
      <c r="B3894" s="176" t="s">
        <v>24140</v>
      </c>
      <c r="C3894" s="176" t="s">
        <v>24141</v>
      </c>
      <c r="D3894" s="176" t="s">
        <v>6833</v>
      </c>
      <c r="E3894" s="176" t="s">
        <v>7436</v>
      </c>
      <c r="F3894" s="176" t="s">
        <v>7437</v>
      </c>
      <c r="G3894" s="176" t="s">
        <v>6981</v>
      </c>
      <c r="H3894" s="176" t="s">
        <v>7437</v>
      </c>
      <c r="I3894" s="176" t="s">
        <v>6875</v>
      </c>
      <c r="J3894" s="176" t="s">
        <v>6875</v>
      </c>
      <c r="K3894" s="176" t="s">
        <v>23963</v>
      </c>
      <c r="L3894" s="176" t="s">
        <v>857</v>
      </c>
    </row>
    <row r="3895" spans="1:12" ht="213.75" x14ac:dyDescent="0.25">
      <c r="A3895" s="177" t="s">
        <v>24145</v>
      </c>
      <c r="B3895" s="177" t="s">
        <v>24142</v>
      </c>
      <c r="C3895" s="177" t="s">
        <v>24143</v>
      </c>
      <c r="D3895" s="177" t="s">
        <v>24144</v>
      </c>
      <c r="E3895" s="177" t="s">
        <v>7436</v>
      </c>
      <c r="F3895" s="177" t="s">
        <v>7437</v>
      </c>
      <c r="G3895" s="177" t="s">
        <v>6981</v>
      </c>
      <c r="H3895" s="177" t="s">
        <v>7437</v>
      </c>
      <c r="I3895" s="177" t="s">
        <v>6875</v>
      </c>
      <c r="J3895" s="177" t="s">
        <v>6875</v>
      </c>
      <c r="K3895" s="177" t="s">
        <v>23963</v>
      </c>
      <c r="L3895" s="177" t="s">
        <v>857</v>
      </c>
    </row>
    <row r="3896" spans="1:12" ht="213.75" x14ac:dyDescent="0.25">
      <c r="A3896" s="176" t="s">
        <v>24149</v>
      </c>
      <c r="B3896" s="176" t="s">
        <v>24146</v>
      </c>
      <c r="C3896" s="176" t="s">
        <v>24147</v>
      </c>
      <c r="D3896" s="176" t="s">
        <v>24148</v>
      </c>
      <c r="E3896" s="176" t="s">
        <v>7436</v>
      </c>
      <c r="F3896" s="176" t="s">
        <v>7437</v>
      </c>
      <c r="G3896" s="176" t="s">
        <v>6981</v>
      </c>
      <c r="H3896" s="176" t="s">
        <v>7437</v>
      </c>
      <c r="I3896" s="176" t="s">
        <v>6875</v>
      </c>
      <c r="J3896" s="176" t="s">
        <v>6875</v>
      </c>
      <c r="K3896" s="176" t="s">
        <v>23963</v>
      </c>
      <c r="L3896" s="176" t="s">
        <v>857</v>
      </c>
    </row>
    <row r="3897" spans="1:12" ht="213.75" x14ac:dyDescent="0.25">
      <c r="A3897" s="177" t="s">
        <v>24153</v>
      </c>
      <c r="B3897" s="177" t="s">
        <v>24150</v>
      </c>
      <c r="C3897" s="177" t="s">
        <v>24151</v>
      </c>
      <c r="D3897" s="177" t="s">
        <v>24152</v>
      </c>
      <c r="E3897" s="177" t="s">
        <v>7436</v>
      </c>
      <c r="F3897" s="177" t="s">
        <v>7437</v>
      </c>
      <c r="G3897" s="177" t="s">
        <v>6981</v>
      </c>
      <c r="H3897" s="177" t="s">
        <v>7437</v>
      </c>
      <c r="I3897" s="177" t="s">
        <v>6875</v>
      </c>
      <c r="J3897" s="177" t="s">
        <v>6875</v>
      </c>
      <c r="K3897" s="177" t="s">
        <v>23963</v>
      </c>
      <c r="L3897" s="177" t="s">
        <v>857</v>
      </c>
    </row>
    <row r="3898" spans="1:12" ht="236.25" x14ac:dyDescent="0.25">
      <c r="A3898" s="176" t="s">
        <v>24157</v>
      </c>
      <c r="B3898" s="176" t="s">
        <v>24154</v>
      </c>
      <c r="C3898" s="176" t="s">
        <v>24155</v>
      </c>
      <c r="D3898" s="176" t="s">
        <v>24156</v>
      </c>
      <c r="E3898" s="176" t="s">
        <v>24158</v>
      </c>
      <c r="F3898" s="176" t="s">
        <v>24159</v>
      </c>
      <c r="G3898" s="176" t="s">
        <v>6981</v>
      </c>
      <c r="H3898" s="176" t="s">
        <v>24159</v>
      </c>
      <c r="I3898" s="176" t="s">
        <v>6875</v>
      </c>
      <c r="J3898" s="176" t="s">
        <v>6875</v>
      </c>
      <c r="K3898" s="176" t="s">
        <v>2552</v>
      </c>
      <c r="L3898" s="176" t="s">
        <v>6884</v>
      </c>
    </row>
    <row r="3899" spans="1:12" ht="191.25" x14ac:dyDescent="0.25">
      <c r="A3899" s="177" t="s">
        <v>24163</v>
      </c>
      <c r="B3899" s="177" t="s">
        <v>24160</v>
      </c>
      <c r="C3899" s="177" t="s">
        <v>24161</v>
      </c>
      <c r="D3899" s="177" t="s">
        <v>24162</v>
      </c>
      <c r="E3899" s="177" t="s">
        <v>24158</v>
      </c>
      <c r="F3899" s="177" t="s">
        <v>24159</v>
      </c>
      <c r="G3899" s="177" t="s">
        <v>6981</v>
      </c>
      <c r="H3899" s="177" t="s">
        <v>24159</v>
      </c>
      <c r="I3899" s="177" t="s">
        <v>6875</v>
      </c>
      <c r="J3899" s="177" t="s">
        <v>6875</v>
      </c>
      <c r="K3899" s="177" t="s">
        <v>2552</v>
      </c>
      <c r="L3899" s="177" t="s">
        <v>6884</v>
      </c>
    </row>
    <row r="3900" spans="1:12" ht="135" x14ac:dyDescent="0.25">
      <c r="A3900" s="176" t="s">
        <v>24167</v>
      </c>
      <c r="B3900" s="176" t="s">
        <v>24164</v>
      </c>
      <c r="C3900" s="176" t="s">
        <v>24165</v>
      </c>
      <c r="D3900" s="176" t="s">
        <v>24166</v>
      </c>
      <c r="E3900" s="176" t="s">
        <v>24158</v>
      </c>
      <c r="F3900" s="176" t="s">
        <v>24159</v>
      </c>
      <c r="G3900" s="176" t="s">
        <v>6981</v>
      </c>
      <c r="H3900" s="176" t="s">
        <v>24159</v>
      </c>
      <c r="I3900" s="176" t="s">
        <v>6875</v>
      </c>
      <c r="J3900" s="176" t="s">
        <v>6875</v>
      </c>
      <c r="K3900" s="176" t="s">
        <v>2552</v>
      </c>
      <c r="L3900" s="176" t="s">
        <v>6884</v>
      </c>
    </row>
    <row r="3901" spans="1:12" ht="202.5" x14ac:dyDescent="0.25">
      <c r="A3901" s="177" t="s">
        <v>24171</v>
      </c>
      <c r="B3901" s="177" t="s">
        <v>24168</v>
      </c>
      <c r="C3901" s="177" t="s">
        <v>24169</v>
      </c>
      <c r="D3901" s="177" t="s">
        <v>24170</v>
      </c>
      <c r="E3901" s="177" t="s">
        <v>24158</v>
      </c>
      <c r="F3901" s="177" t="s">
        <v>24159</v>
      </c>
      <c r="G3901" s="177" t="s">
        <v>6981</v>
      </c>
      <c r="H3901" s="177" t="s">
        <v>24159</v>
      </c>
      <c r="I3901" s="177" t="s">
        <v>6875</v>
      </c>
      <c r="J3901" s="177" t="s">
        <v>6875</v>
      </c>
      <c r="K3901" s="177" t="s">
        <v>2552</v>
      </c>
      <c r="L3901" s="177" t="s">
        <v>6884</v>
      </c>
    </row>
    <row r="3902" spans="1:12" ht="202.5" x14ac:dyDescent="0.25">
      <c r="A3902" s="176" t="s">
        <v>24175</v>
      </c>
      <c r="B3902" s="176" t="s">
        <v>24172</v>
      </c>
      <c r="C3902" s="176" t="s">
        <v>24173</v>
      </c>
      <c r="D3902" s="176" t="s">
        <v>24174</v>
      </c>
      <c r="E3902" s="176" t="s">
        <v>24158</v>
      </c>
      <c r="F3902" s="176" t="s">
        <v>24159</v>
      </c>
      <c r="G3902" s="176" t="s">
        <v>6981</v>
      </c>
      <c r="H3902" s="176" t="s">
        <v>24159</v>
      </c>
      <c r="I3902" s="176" t="s">
        <v>6875</v>
      </c>
      <c r="J3902" s="176" t="s">
        <v>6875</v>
      </c>
      <c r="K3902" s="176" t="s">
        <v>2552</v>
      </c>
      <c r="L3902" s="176" t="s">
        <v>6884</v>
      </c>
    </row>
    <row r="3903" spans="1:12" ht="225" x14ac:dyDescent="0.25">
      <c r="A3903" s="177" t="s">
        <v>24179</v>
      </c>
      <c r="B3903" s="177" t="s">
        <v>24176</v>
      </c>
      <c r="C3903" s="177" t="s">
        <v>24177</v>
      </c>
      <c r="D3903" s="177" t="s">
        <v>24178</v>
      </c>
      <c r="E3903" s="177" t="s">
        <v>24158</v>
      </c>
      <c r="F3903" s="177" t="s">
        <v>24159</v>
      </c>
      <c r="G3903" s="177" t="s">
        <v>6981</v>
      </c>
      <c r="H3903" s="177" t="s">
        <v>24159</v>
      </c>
      <c r="I3903" s="177" t="s">
        <v>6875</v>
      </c>
      <c r="J3903" s="177" t="s">
        <v>6875</v>
      </c>
      <c r="K3903" s="177" t="s">
        <v>2552</v>
      </c>
      <c r="L3903" s="177" t="s">
        <v>6884</v>
      </c>
    </row>
    <row r="3904" spans="1:12" ht="236.25" x14ac:dyDescent="0.25">
      <c r="A3904" s="176" t="s">
        <v>24183</v>
      </c>
      <c r="B3904" s="176" t="s">
        <v>24180</v>
      </c>
      <c r="C3904" s="176" t="s">
        <v>24181</v>
      </c>
      <c r="D3904" s="176" t="s">
        <v>24182</v>
      </c>
      <c r="E3904" s="176" t="s">
        <v>24158</v>
      </c>
      <c r="F3904" s="176" t="s">
        <v>24159</v>
      </c>
      <c r="G3904" s="176" t="s">
        <v>6981</v>
      </c>
      <c r="H3904" s="176" t="s">
        <v>24159</v>
      </c>
      <c r="I3904" s="176" t="s">
        <v>6875</v>
      </c>
      <c r="J3904" s="176" t="s">
        <v>6875</v>
      </c>
      <c r="K3904" s="176" t="s">
        <v>2552</v>
      </c>
      <c r="L3904" s="176" t="s">
        <v>6884</v>
      </c>
    </row>
    <row r="3905" spans="1:12" ht="202.5" x14ac:dyDescent="0.25">
      <c r="A3905" s="177" t="s">
        <v>24187</v>
      </c>
      <c r="B3905" s="177" t="s">
        <v>24184</v>
      </c>
      <c r="C3905" s="177" t="s">
        <v>24185</v>
      </c>
      <c r="D3905" s="177" t="s">
        <v>24186</v>
      </c>
      <c r="E3905" s="177" t="s">
        <v>24158</v>
      </c>
      <c r="F3905" s="177" t="s">
        <v>24159</v>
      </c>
      <c r="G3905" s="177" t="s">
        <v>6981</v>
      </c>
      <c r="H3905" s="177" t="s">
        <v>24159</v>
      </c>
      <c r="I3905" s="177" t="s">
        <v>6875</v>
      </c>
      <c r="J3905" s="177" t="s">
        <v>6875</v>
      </c>
      <c r="K3905" s="177" t="s">
        <v>2552</v>
      </c>
      <c r="L3905" s="177" t="s">
        <v>6884</v>
      </c>
    </row>
    <row r="3906" spans="1:12" ht="202.5" x14ac:dyDescent="0.25">
      <c r="A3906" s="176" t="s">
        <v>24191</v>
      </c>
      <c r="B3906" s="176" t="s">
        <v>24188</v>
      </c>
      <c r="C3906" s="176" t="s">
        <v>24189</v>
      </c>
      <c r="D3906" s="176" t="s">
        <v>24190</v>
      </c>
      <c r="E3906" s="176" t="s">
        <v>24158</v>
      </c>
      <c r="F3906" s="176" t="s">
        <v>24159</v>
      </c>
      <c r="G3906" s="176" t="s">
        <v>6981</v>
      </c>
      <c r="H3906" s="176" t="s">
        <v>24159</v>
      </c>
      <c r="I3906" s="176" t="s">
        <v>6875</v>
      </c>
      <c r="J3906" s="176" t="s">
        <v>6875</v>
      </c>
      <c r="K3906" s="176" t="s">
        <v>2552</v>
      </c>
      <c r="L3906" s="176" t="s">
        <v>6884</v>
      </c>
    </row>
    <row r="3907" spans="1:12" ht="157.5" x14ac:dyDescent="0.25">
      <c r="A3907" s="177" t="s">
        <v>24195</v>
      </c>
      <c r="B3907" s="177" t="s">
        <v>24192</v>
      </c>
      <c r="C3907" s="177" t="s">
        <v>24193</v>
      </c>
      <c r="D3907" s="177" t="s">
        <v>24194</v>
      </c>
      <c r="E3907" s="177" t="s">
        <v>24158</v>
      </c>
      <c r="F3907" s="177" t="s">
        <v>24159</v>
      </c>
      <c r="G3907" s="177" t="s">
        <v>6981</v>
      </c>
      <c r="H3907" s="177" t="s">
        <v>24159</v>
      </c>
      <c r="I3907" s="177" t="s">
        <v>6875</v>
      </c>
      <c r="J3907" s="177" t="s">
        <v>6875</v>
      </c>
      <c r="K3907" s="177" t="s">
        <v>2552</v>
      </c>
      <c r="L3907" s="177" t="s">
        <v>6884</v>
      </c>
    </row>
    <row r="3908" spans="1:12" ht="225" x14ac:dyDescent="0.25">
      <c r="A3908" s="176" t="s">
        <v>24199</v>
      </c>
      <c r="B3908" s="176" t="s">
        <v>24196</v>
      </c>
      <c r="C3908" s="176" t="s">
        <v>24197</v>
      </c>
      <c r="D3908" s="176" t="s">
        <v>24198</v>
      </c>
      <c r="E3908" s="176" t="s">
        <v>24158</v>
      </c>
      <c r="F3908" s="176" t="s">
        <v>24159</v>
      </c>
      <c r="G3908" s="176" t="s">
        <v>6981</v>
      </c>
      <c r="H3908" s="176" t="s">
        <v>24159</v>
      </c>
      <c r="I3908" s="176" t="s">
        <v>6875</v>
      </c>
      <c r="J3908" s="176" t="s">
        <v>6875</v>
      </c>
      <c r="K3908" s="176" t="s">
        <v>2552</v>
      </c>
      <c r="L3908" s="176" t="s">
        <v>6884</v>
      </c>
    </row>
    <row r="3909" spans="1:12" ht="202.5" x14ac:dyDescent="0.25">
      <c r="A3909" s="177" t="s">
        <v>24203</v>
      </c>
      <c r="B3909" s="177" t="s">
        <v>24200</v>
      </c>
      <c r="C3909" s="177" t="s">
        <v>24201</v>
      </c>
      <c r="D3909" s="177" t="s">
        <v>24202</v>
      </c>
      <c r="E3909" s="177" t="s">
        <v>24158</v>
      </c>
      <c r="F3909" s="177" t="s">
        <v>24159</v>
      </c>
      <c r="G3909" s="177" t="s">
        <v>6981</v>
      </c>
      <c r="H3909" s="177" t="s">
        <v>24159</v>
      </c>
      <c r="I3909" s="177" t="s">
        <v>6875</v>
      </c>
      <c r="J3909" s="177" t="s">
        <v>6875</v>
      </c>
      <c r="K3909" s="177" t="s">
        <v>2552</v>
      </c>
      <c r="L3909" s="177" t="s">
        <v>6884</v>
      </c>
    </row>
    <row r="3910" spans="1:12" ht="213.75" x14ac:dyDescent="0.25">
      <c r="A3910" s="176" t="s">
        <v>24207</v>
      </c>
      <c r="B3910" s="176" t="s">
        <v>24204</v>
      </c>
      <c r="C3910" s="176" t="s">
        <v>24205</v>
      </c>
      <c r="D3910" s="176" t="s">
        <v>24206</v>
      </c>
      <c r="E3910" s="176" t="s">
        <v>24158</v>
      </c>
      <c r="F3910" s="176" t="s">
        <v>24159</v>
      </c>
      <c r="G3910" s="176" t="s">
        <v>6981</v>
      </c>
      <c r="H3910" s="176" t="s">
        <v>24159</v>
      </c>
      <c r="I3910" s="176" t="s">
        <v>6875</v>
      </c>
      <c r="J3910" s="176" t="s">
        <v>6875</v>
      </c>
      <c r="K3910" s="176" t="s">
        <v>2552</v>
      </c>
      <c r="L3910" s="176" t="s">
        <v>6884</v>
      </c>
    </row>
    <row r="3911" spans="1:12" ht="315" x14ac:dyDescent="0.25">
      <c r="A3911" s="177" t="s">
        <v>24211</v>
      </c>
      <c r="B3911" s="177" t="s">
        <v>24208</v>
      </c>
      <c r="C3911" s="177" t="s">
        <v>24209</v>
      </c>
      <c r="D3911" s="177" t="s">
        <v>24210</v>
      </c>
      <c r="E3911" s="177" t="s">
        <v>24158</v>
      </c>
      <c r="F3911" s="177" t="s">
        <v>24159</v>
      </c>
      <c r="G3911" s="177" t="s">
        <v>6981</v>
      </c>
      <c r="H3911" s="177" t="s">
        <v>24159</v>
      </c>
      <c r="I3911" s="177" t="s">
        <v>6875</v>
      </c>
      <c r="J3911" s="177" t="s">
        <v>6875</v>
      </c>
      <c r="K3911" s="177" t="s">
        <v>2552</v>
      </c>
      <c r="L3911" s="177" t="s">
        <v>6884</v>
      </c>
    </row>
    <row r="3912" spans="1:12" ht="303.75" x14ac:dyDescent="0.25">
      <c r="A3912" s="176" t="s">
        <v>24215</v>
      </c>
      <c r="B3912" s="176" t="s">
        <v>24212</v>
      </c>
      <c r="C3912" s="176" t="s">
        <v>24213</v>
      </c>
      <c r="D3912" s="176" t="s">
        <v>24214</v>
      </c>
      <c r="E3912" s="176" t="s">
        <v>24158</v>
      </c>
      <c r="F3912" s="176" t="s">
        <v>24159</v>
      </c>
      <c r="G3912" s="176" t="s">
        <v>6981</v>
      </c>
      <c r="H3912" s="176" t="s">
        <v>24159</v>
      </c>
      <c r="I3912" s="176" t="s">
        <v>6875</v>
      </c>
      <c r="J3912" s="176" t="s">
        <v>6875</v>
      </c>
      <c r="K3912" s="176" t="s">
        <v>2552</v>
      </c>
      <c r="L3912" s="176" t="s">
        <v>6884</v>
      </c>
    </row>
    <row r="3913" spans="1:12" ht="315" x14ac:dyDescent="0.25">
      <c r="A3913" s="177" t="s">
        <v>24219</v>
      </c>
      <c r="B3913" s="177" t="s">
        <v>24216</v>
      </c>
      <c r="C3913" s="177" t="s">
        <v>24217</v>
      </c>
      <c r="D3913" s="177" t="s">
        <v>24218</v>
      </c>
      <c r="E3913" s="177" t="s">
        <v>24158</v>
      </c>
      <c r="F3913" s="177" t="s">
        <v>24159</v>
      </c>
      <c r="G3913" s="177" t="s">
        <v>6981</v>
      </c>
      <c r="H3913" s="177" t="s">
        <v>24159</v>
      </c>
      <c r="I3913" s="177" t="s">
        <v>6875</v>
      </c>
      <c r="J3913" s="177" t="s">
        <v>6875</v>
      </c>
      <c r="K3913" s="177" t="s">
        <v>2552</v>
      </c>
      <c r="L3913" s="177" t="s">
        <v>6884</v>
      </c>
    </row>
    <row r="3914" spans="1:12" ht="213.75" x14ac:dyDescent="0.25">
      <c r="A3914" s="176" t="s">
        <v>24223</v>
      </c>
      <c r="B3914" s="176" t="s">
        <v>24220</v>
      </c>
      <c r="C3914" s="176" t="s">
        <v>24221</v>
      </c>
      <c r="D3914" s="176" t="s">
        <v>24222</v>
      </c>
      <c r="E3914" s="176" t="s">
        <v>24158</v>
      </c>
      <c r="F3914" s="176" t="s">
        <v>24159</v>
      </c>
      <c r="G3914" s="176" t="s">
        <v>6981</v>
      </c>
      <c r="H3914" s="176" t="s">
        <v>24159</v>
      </c>
      <c r="I3914" s="176" t="s">
        <v>6875</v>
      </c>
      <c r="J3914" s="176" t="s">
        <v>6875</v>
      </c>
      <c r="K3914" s="176" t="s">
        <v>2552</v>
      </c>
      <c r="L3914" s="176" t="s">
        <v>6884</v>
      </c>
    </row>
    <row r="3915" spans="1:12" ht="236.25" x14ac:dyDescent="0.25">
      <c r="A3915" s="177" t="s">
        <v>24227</v>
      </c>
      <c r="B3915" s="177" t="s">
        <v>24224</v>
      </c>
      <c r="C3915" s="177" t="s">
        <v>24225</v>
      </c>
      <c r="D3915" s="177" t="s">
        <v>24226</v>
      </c>
      <c r="E3915" s="177" t="s">
        <v>24158</v>
      </c>
      <c r="F3915" s="177" t="s">
        <v>24159</v>
      </c>
      <c r="G3915" s="177" t="s">
        <v>6981</v>
      </c>
      <c r="H3915" s="177" t="s">
        <v>24159</v>
      </c>
      <c r="I3915" s="177" t="s">
        <v>6875</v>
      </c>
      <c r="J3915" s="177" t="s">
        <v>6875</v>
      </c>
      <c r="K3915" s="177" t="s">
        <v>2552</v>
      </c>
      <c r="L3915" s="177" t="s">
        <v>6884</v>
      </c>
    </row>
    <row r="3916" spans="1:12" ht="236.25" x14ac:dyDescent="0.25">
      <c r="A3916" s="176" t="s">
        <v>24231</v>
      </c>
      <c r="B3916" s="176" t="s">
        <v>24228</v>
      </c>
      <c r="C3916" s="176" t="s">
        <v>24229</v>
      </c>
      <c r="D3916" s="176" t="s">
        <v>24230</v>
      </c>
      <c r="E3916" s="176" t="s">
        <v>24158</v>
      </c>
      <c r="F3916" s="176" t="s">
        <v>24159</v>
      </c>
      <c r="G3916" s="176" t="s">
        <v>6981</v>
      </c>
      <c r="H3916" s="176" t="s">
        <v>24159</v>
      </c>
      <c r="I3916" s="176" t="s">
        <v>6875</v>
      </c>
      <c r="J3916" s="176" t="s">
        <v>6875</v>
      </c>
      <c r="K3916" s="176" t="s">
        <v>2552</v>
      </c>
      <c r="L3916" s="176" t="s">
        <v>6884</v>
      </c>
    </row>
    <row r="3917" spans="1:12" ht="236.25" x14ac:dyDescent="0.25">
      <c r="A3917" s="177" t="s">
        <v>24235</v>
      </c>
      <c r="B3917" s="177" t="s">
        <v>24232</v>
      </c>
      <c r="C3917" s="177" t="s">
        <v>24233</v>
      </c>
      <c r="D3917" s="177" t="s">
        <v>24234</v>
      </c>
      <c r="E3917" s="177" t="s">
        <v>24158</v>
      </c>
      <c r="F3917" s="177" t="s">
        <v>24159</v>
      </c>
      <c r="G3917" s="177" t="s">
        <v>6981</v>
      </c>
      <c r="H3917" s="177" t="s">
        <v>24159</v>
      </c>
      <c r="I3917" s="177" t="s">
        <v>6875</v>
      </c>
      <c r="J3917" s="177" t="s">
        <v>6875</v>
      </c>
      <c r="K3917" s="177" t="s">
        <v>2552</v>
      </c>
      <c r="L3917" s="177" t="s">
        <v>6884</v>
      </c>
    </row>
    <row r="3918" spans="1:12" ht="247.5" x14ac:dyDescent="0.25">
      <c r="A3918" s="176" t="s">
        <v>24239</v>
      </c>
      <c r="B3918" s="176" t="s">
        <v>24236</v>
      </c>
      <c r="C3918" s="176" t="s">
        <v>24237</v>
      </c>
      <c r="D3918" s="176" t="s">
        <v>24238</v>
      </c>
      <c r="E3918" s="176" t="s">
        <v>24158</v>
      </c>
      <c r="F3918" s="176" t="s">
        <v>24159</v>
      </c>
      <c r="G3918" s="176" t="s">
        <v>6981</v>
      </c>
      <c r="H3918" s="176" t="s">
        <v>24159</v>
      </c>
      <c r="I3918" s="176" t="s">
        <v>6875</v>
      </c>
      <c r="J3918" s="176" t="s">
        <v>6875</v>
      </c>
      <c r="K3918" s="176" t="s">
        <v>2552</v>
      </c>
      <c r="L3918" s="176" t="s">
        <v>6884</v>
      </c>
    </row>
    <row r="3919" spans="1:12" ht="337.5" x14ac:dyDescent="0.25">
      <c r="A3919" s="177" t="s">
        <v>24243</v>
      </c>
      <c r="B3919" s="177" t="s">
        <v>24240</v>
      </c>
      <c r="C3919" s="177" t="s">
        <v>24241</v>
      </c>
      <c r="D3919" s="177" t="s">
        <v>24242</v>
      </c>
      <c r="E3919" s="177" t="s">
        <v>24158</v>
      </c>
      <c r="F3919" s="177" t="s">
        <v>24159</v>
      </c>
      <c r="G3919" s="177" t="s">
        <v>6981</v>
      </c>
      <c r="H3919" s="177" t="s">
        <v>24159</v>
      </c>
      <c r="I3919" s="177" t="s">
        <v>6875</v>
      </c>
      <c r="J3919" s="177" t="s">
        <v>6875</v>
      </c>
      <c r="K3919" s="177" t="s">
        <v>2552</v>
      </c>
      <c r="L3919" s="177" t="s">
        <v>6884</v>
      </c>
    </row>
    <row r="3920" spans="1:12" ht="180" x14ac:dyDescent="0.25">
      <c r="A3920" s="176" t="s">
        <v>24247</v>
      </c>
      <c r="B3920" s="176" t="s">
        <v>24244</v>
      </c>
      <c r="C3920" s="176" t="s">
        <v>24245</v>
      </c>
      <c r="D3920" s="176" t="s">
        <v>24246</v>
      </c>
      <c r="E3920" s="176" t="s">
        <v>24158</v>
      </c>
      <c r="F3920" s="176" t="s">
        <v>24159</v>
      </c>
      <c r="G3920" s="176" t="s">
        <v>6981</v>
      </c>
      <c r="H3920" s="176" t="s">
        <v>24159</v>
      </c>
      <c r="I3920" s="176" t="s">
        <v>6875</v>
      </c>
      <c r="J3920" s="176" t="s">
        <v>6875</v>
      </c>
      <c r="K3920" s="176" t="s">
        <v>2552</v>
      </c>
      <c r="L3920" s="176" t="s">
        <v>6884</v>
      </c>
    </row>
    <row r="3921" spans="1:12" ht="236.25" x14ac:dyDescent="0.25">
      <c r="A3921" s="177" t="s">
        <v>24251</v>
      </c>
      <c r="B3921" s="177" t="s">
        <v>24248</v>
      </c>
      <c r="C3921" s="177" t="s">
        <v>24249</v>
      </c>
      <c r="D3921" s="177" t="s">
        <v>24250</v>
      </c>
      <c r="E3921" s="177" t="s">
        <v>24158</v>
      </c>
      <c r="F3921" s="177" t="s">
        <v>24159</v>
      </c>
      <c r="G3921" s="177" t="s">
        <v>6981</v>
      </c>
      <c r="H3921" s="177" t="s">
        <v>24159</v>
      </c>
      <c r="I3921" s="177" t="s">
        <v>6875</v>
      </c>
      <c r="J3921" s="177" t="s">
        <v>6875</v>
      </c>
      <c r="K3921" s="177" t="s">
        <v>2552</v>
      </c>
      <c r="L3921" s="177" t="s">
        <v>6884</v>
      </c>
    </row>
    <row r="3922" spans="1:12" ht="236.25" x14ac:dyDescent="0.25">
      <c r="A3922" s="176" t="s">
        <v>24255</v>
      </c>
      <c r="B3922" s="176" t="s">
        <v>24252</v>
      </c>
      <c r="C3922" s="176" t="s">
        <v>24253</v>
      </c>
      <c r="D3922" s="176" t="s">
        <v>24254</v>
      </c>
      <c r="E3922" s="176" t="s">
        <v>24158</v>
      </c>
      <c r="F3922" s="176" t="s">
        <v>24159</v>
      </c>
      <c r="G3922" s="176" t="s">
        <v>6981</v>
      </c>
      <c r="H3922" s="176" t="s">
        <v>24159</v>
      </c>
      <c r="I3922" s="176" t="s">
        <v>6875</v>
      </c>
      <c r="J3922" s="176" t="s">
        <v>6875</v>
      </c>
      <c r="K3922" s="176" t="s">
        <v>2552</v>
      </c>
      <c r="L3922" s="176" t="s">
        <v>6884</v>
      </c>
    </row>
    <row r="3923" spans="1:12" ht="202.5" x14ac:dyDescent="0.25">
      <c r="A3923" s="177" t="s">
        <v>24259</v>
      </c>
      <c r="B3923" s="177" t="s">
        <v>24256</v>
      </c>
      <c r="C3923" s="177" t="s">
        <v>24257</v>
      </c>
      <c r="D3923" s="177" t="s">
        <v>24258</v>
      </c>
      <c r="E3923" s="177" t="s">
        <v>24158</v>
      </c>
      <c r="F3923" s="177" t="s">
        <v>24159</v>
      </c>
      <c r="G3923" s="177" t="s">
        <v>6981</v>
      </c>
      <c r="H3923" s="177" t="s">
        <v>24159</v>
      </c>
      <c r="I3923" s="177" t="s">
        <v>6875</v>
      </c>
      <c r="J3923" s="177" t="s">
        <v>6875</v>
      </c>
      <c r="K3923" s="177" t="s">
        <v>2552</v>
      </c>
      <c r="L3923" s="177" t="s">
        <v>6884</v>
      </c>
    </row>
    <row r="3924" spans="1:12" ht="326.25" x14ac:dyDescent="0.25">
      <c r="A3924" s="176" t="s">
        <v>24263</v>
      </c>
      <c r="B3924" s="176" t="s">
        <v>24260</v>
      </c>
      <c r="C3924" s="176" t="s">
        <v>24261</v>
      </c>
      <c r="D3924" s="176" t="s">
        <v>24262</v>
      </c>
      <c r="E3924" s="176" t="s">
        <v>24158</v>
      </c>
      <c r="F3924" s="176" t="s">
        <v>24159</v>
      </c>
      <c r="G3924" s="176" t="s">
        <v>6981</v>
      </c>
      <c r="H3924" s="176" t="s">
        <v>24159</v>
      </c>
      <c r="I3924" s="176" t="s">
        <v>6875</v>
      </c>
      <c r="J3924" s="176" t="s">
        <v>6875</v>
      </c>
      <c r="K3924" s="176" t="s">
        <v>2552</v>
      </c>
      <c r="L3924" s="176" t="s">
        <v>6884</v>
      </c>
    </row>
    <row r="3925" spans="1:12" ht="225" x14ac:dyDescent="0.25">
      <c r="A3925" s="177" t="s">
        <v>24267</v>
      </c>
      <c r="B3925" s="177" t="s">
        <v>24264</v>
      </c>
      <c r="C3925" s="177" t="s">
        <v>24265</v>
      </c>
      <c r="D3925" s="177" t="s">
        <v>24266</v>
      </c>
      <c r="E3925" s="177" t="s">
        <v>24158</v>
      </c>
      <c r="F3925" s="177" t="s">
        <v>24159</v>
      </c>
      <c r="G3925" s="177" t="s">
        <v>6981</v>
      </c>
      <c r="H3925" s="177" t="s">
        <v>24159</v>
      </c>
      <c r="I3925" s="177" t="s">
        <v>6875</v>
      </c>
      <c r="J3925" s="177" t="s">
        <v>6875</v>
      </c>
      <c r="K3925" s="177" t="s">
        <v>2552</v>
      </c>
      <c r="L3925" s="177" t="s">
        <v>6884</v>
      </c>
    </row>
    <row r="3926" spans="1:12" ht="281.25" x14ac:dyDescent="0.25">
      <c r="A3926" s="176" t="s">
        <v>24271</v>
      </c>
      <c r="B3926" s="176" t="s">
        <v>24268</v>
      </c>
      <c r="C3926" s="176" t="s">
        <v>24269</v>
      </c>
      <c r="D3926" s="176" t="s">
        <v>24270</v>
      </c>
      <c r="E3926" s="176" t="s">
        <v>24158</v>
      </c>
      <c r="F3926" s="176" t="s">
        <v>24159</v>
      </c>
      <c r="G3926" s="176" t="s">
        <v>6981</v>
      </c>
      <c r="H3926" s="176" t="s">
        <v>24159</v>
      </c>
      <c r="I3926" s="176" t="s">
        <v>6875</v>
      </c>
      <c r="J3926" s="176" t="s">
        <v>6875</v>
      </c>
      <c r="K3926" s="176" t="s">
        <v>2552</v>
      </c>
      <c r="L3926" s="176" t="s">
        <v>6884</v>
      </c>
    </row>
    <row r="3927" spans="1:12" ht="281.25" x14ac:dyDescent="0.25">
      <c r="A3927" s="177" t="s">
        <v>24275</v>
      </c>
      <c r="B3927" s="177" t="s">
        <v>24272</v>
      </c>
      <c r="C3927" s="177" t="s">
        <v>24273</v>
      </c>
      <c r="D3927" s="177" t="s">
        <v>24274</v>
      </c>
      <c r="E3927" s="177" t="s">
        <v>24158</v>
      </c>
      <c r="F3927" s="177" t="s">
        <v>24159</v>
      </c>
      <c r="G3927" s="177" t="s">
        <v>6981</v>
      </c>
      <c r="H3927" s="177" t="s">
        <v>24159</v>
      </c>
      <c r="I3927" s="177" t="s">
        <v>6875</v>
      </c>
      <c r="J3927" s="177" t="s">
        <v>6875</v>
      </c>
      <c r="K3927" s="177" t="s">
        <v>2552</v>
      </c>
      <c r="L3927" s="177" t="s">
        <v>6884</v>
      </c>
    </row>
    <row r="3928" spans="1:12" ht="213.75" x14ac:dyDescent="0.25">
      <c r="A3928" s="176" t="s">
        <v>24279</v>
      </c>
      <c r="B3928" s="176" t="s">
        <v>24276</v>
      </c>
      <c r="C3928" s="176" t="s">
        <v>24277</v>
      </c>
      <c r="D3928" s="176" t="s">
        <v>24278</v>
      </c>
      <c r="E3928" s="176" t="s">
        <v>24158</v>
      </c>
      <c r="F3928" s="176" t="s">
        <v>24159</v>
      </c>
      <c r="G3928" s="176" t="s">
        <v>6981</v>
      </c>
      <c r="H3928" s="176" t="s">
        <v>24159</v>
      </c>
      <c r="I3928" s="176" t="s">
        <v>6875</v>
      </c>
      <c r="J3928" s="176" t="s">
        <v>6875</v>
      </c>
      <c r="K3928" s="176" t="s">
        <v>2552</v>
      </c>
      <c r="L3928" s="176" t="s">
        <v>6884</v>
      </c>
    </row>
    <row r="3929" spans="1:12" ht="191.25" x14ac:dyDescent="0.25">
      <c r="A3929" s="177" t="s">
        <v>24283</v>
      </c>
      <c r="B3929" s="177" t="s">
        <v>24280</v>
      </c>
      <c r="C3929" s="177" t="s">
        <v>24281</v>
      </c>
      <c r="D3929" s="177" t="s">
        <v>24282</v>
      </c>
      <c r="E3929" s="177" t="s">
        <v>24158</v>
      </c>
      <c r="F3929" s="177" t="s">
        <v>24159</v>
      </c>
      <c r="G3929" s="177" t="s">
        <v>6981</v>
      </c>
      <c r="H3929" s="177" t="s">
        <v>24159</v>
      </c>
      <c r="I3929" s="177" t="s">
        <v>6875</v>
      </c>
      <c r="J3929" s="177" t="s">
        <v>6875</v>
      </c>
      <c r="K3929" s="177" t="s">
        <v>2552</v>
      </c>
      <c r="L3929" s="177" t="s">
        <v>6884</v>
      </c>
    </row>
    <row r="3930" spans="1:12" ht="180" x14ac:dyDescent="0.25">
      <c r="A3930" s="176" t="s">
        <v>24287</v>
      </c>
      <c r="B3930" s="176" t="s">
        <v>24284</v>
      </c>
      <c r="C3930" s="176" t="s">
        <v>24285</v>
      </c>
      <c r="D3930" s="176" t="s">
        <v>24286</v>
      </c>
      <c r="E3930" s="176" t="s">
        <v>24158</v>
      </c>
      <c r="F3930" s="176" t="s">
        <v>24159</v>
      </c>
      <c r="G3930" s="176" t="s">
        <v>6981</v>
      </c>
      <c r="H3930" s="176" t="s">
        <v>24159</v>
      </c>
      <c r="I3930" s="176" t="s">
        <v>6875</v>
      </c>
      <c r="J3930" s="176" t="s">
        <v>6875</v>
      </c>
      <c r="K3930" s="176" t="s">
        <v>2552</v>
      </c>
      <c r="L3930" s="176" t="s">
        <v>6884</v>
      </c>
    </row>
    <row r="3931" spans="1:12" ht="281.25" x14ac:dyDescent="0.25">
      <c r="A3931" s="177" t="s">
        <v>24291</v>
      </c>
      <c r="B3931" s="177" t="s">
        <v>24288</v>
      </c>
      <c r="C3931" s="177" t="s">
        <v>24289</v>
      </c>
      <c r="D3931" s="177" t="s">
        <v>24290</v>
      </c>
      <c r="E3931" s="177" t="s">
        <v>24158</v>
      </c>
      <c r="F3931" s="177" t="s">
        <v>24159</v>
      </c>
      <c r="G3931" s="177" t="s">
        <v>6981</v>
      </c>
      <c r="H3931" s="177" t="s">
        <v>24159</v>
      </c>
      <c r="I3931" s="177" t="s">
        <v>6875</v>
      </c>
      <c r="J3931" s="177" t="s">
        <v>6875</v>
      </c>
      <c r="K3931" s="177" t="s">
        <v>2552</v>
      </c>
      <c r="L3931" s="177" t="s">
        <v>6884</v>
      </c>
    </row>
    <row r="3932" spans="1:12" ht="236.25" x14ac:dyDescent="0.25">
      <c r="A3932" s="176" t="s">
        <v>24295</v>
      </c>
      <c r="B3932" s="176" t="s">
        <v>24292</v>
      </c>
      <c r="C3932" s="176" t="s">
        <v>24293</v>
      </c>
      <c r="D3932" s="176" t="s">
        <v>24294</v>
      </c>
      <c r="E3932" s="176" t="s">
        <v>24158</v>
      </c>
      <c r="F3932" s="176" t="s">
        <v>24159</v>
      </c>
      <c r="G3932" s="176" t="s">
        <v>6981</v>
      </c>
      <c r="H3932" s="176" t="s">
        <v>24159</v>
      </c>
      <c r="I3932" s="176" t="s">
        <v>6875</v>
      </c>
      <c r="J3932" s="176" t="s">
        <v>6875</v>
      </c>
      <c r="K3932" s="176" t="s">
        <v>2552</v>
      </c>
      <c r="L3932" s="176" t="s">
        <v>6884</v>
      </c>
    </row>
    <row r="3933" spans="1:12" ht="258.75" x14ac:dyDescent="0.25">
      <c r="A3933" s="177" t="s">
        <v>24299</v>
      </c>
      <c r="B3933" s="177" t="s">
        <v>24296</v>
      </c>
      <c r="C3933" s="177" t="s">
        <v>24297</v>
      </c>
      <c r="D3933" s="177" t="s">
        <v>24298</v>
      </c>
      <c r="E3933" s="177" t="s">
        <v>24158</v>
      </c>
      <c r="F3933" s="177" t="s">
        <v>24159</v>
      </c>
      <c r="G3933" s="177" t="s">
        <v>6981</v>
      </c>
      <c r="H3933" s="177" t="s">
        <v>24159</v>
      </c>
      <c r="I3933" s="177" t="s">
        <v>6875</v>
      </c>
      <c r="J3933" s="177" t="s">
        <v>6875</v>
      </c>
      <c r="K3933" s="177" t="s">
        <v>2552</v>
      </c>
      <c r="L3933" s="177" t="s">
        <v>6884</v>
      </c>
    </row>
    <row r="3934" spans="1:12" ht="236.25" x14ac:dyDescent="0.25">
      <c r="A3934" s="176" t="s">
        <v>24303</v>
      </c>
      <c r="B3934" s="176" t="s">
        <v>24300</v>
      </c>
      <c r="C3934" s="176" t="s">
        <v>24301</v>
      </c>
      <c r="D3934" s="176" t="s">
        <v>24302</v>
      </c>
      <c r="E3934" s="176" t="s">
        <v>24158</v>
      </c>
      <c r="F3934" s="176" t="s">
        <v>24159</v>
      </c>
      <c r="G3934" s="176" t="s">
        <v>6981</v>
      </c>
      <c r="H3934" s="176" t="s">
        <v>24159</v>
      </c>
      <c r="I3934" s="176" t="s">
        <v>6875</v>
      </c>
      <c r="J3934" s="176" t="s">
        <v>6875</v>
      </c>
      <c r="K3934" s="176" t="s">
        <v>2552</v>
      </c>
      <c r="L3934" s="176" t="s">
        <v>6884</v>
      </c>
    </row>
    <row r="3935" spans="1:12" ht="67.5" x14ac:dyDescent="0.25">
      <c r="A3935" s="177" t="s">
        <v>24307</v>
      </c>
      <c r="B3935" s="177" t="s">
        <v>24304</v>
      </c>
      <c r="C3935" s="177" t="s">
        <v>24305</v>
      </c>
      <c r="D3935" s="177" t="s">
        <v>24306</v>
      </c>
      <c r="E3935" s="177" t="s">
        <v>24158</v>
      </c>
      <c r="F3935" s="177" t="s">
        <v>24159</v>
      </c>
      <c r="G3935" s="177" t="s">
        <v>6981</v>
      </c>
      <c r="H3935" s="177" t="s">
        <v>24159</v>
      </c>
      <c r="I3935" s="177" t="s">
        <v>6875</v>
      </c>
      <c r="J3935" s="177" t="s">
        <v>6875</v>
      </c>
      <c r="K3935" s="177" t="s">
        <v>2552</v>
      </c>
      <c r="L3935" s="177" t="s">
        <v>6884</v>
      </c>
    </row>
    <row r="3936" spans="1:12" ht="315" x14ac:dyDescent="0.25">
      <c r="A3936" s="176" t="s">
        <v>24311</v>
      </c>
      <c r="B3936" s="176" t="s">
        <v>24308</v>
      </c>
      <c r="C3936" s="176" t="s">
        <v>24309</v>
      </c>
      <c r="D3936" s="176" t="s">
        <v>24310</v>
      </c>
      <c r="E3936" s="176" t="s">
        <v>24158</v>
      </c>
      <c r="F3936" s="176" t="s">
        <v>24159</v>
      </c>
      <c r="G3936" s="176" t="s">
        <v>6981</v>
      </c>
      <c r="H3936" s="176" t="s">
        <v>24159</v>
      </c>
      <c r="I3936" s="176" t="s">
        <v>6875</v>
      </c>
      <c r="J3936" s="176" t="s">
        <v>6875</v>
      </c>
      <c r="K3936" s="176" t="s">
        <v>2552</v>
      </c>
      <c r="L3936" s="176" t="s">
        <v>6884</v>
      </c>
    </row>
    <row r="3937" spans="1:12" ht="258.75" x14ac:dyDescent="0.25">
      <c r="A3937" s="177" t="s">
        <v>24315</v>
      </c>
      <c r="B3937" s="177" t="s">
        <v>24312</v>
      </c>
      <c r="C3937" s="177" t="s">
        <v>24313</v>
      </c>
      <c r="D3937" s="177" t="s">
        <v>24314</v>
      </c>
      <c r="E3937" s="177" t="s">
        <v>24158</v>
      </c>
      <c r="F3937" s="177" t="s">
        <v>24159</v>
      </c>
      <c r="G3937" s="177" t="s">
        <v>6981</v>
      </c>
      <c r="H3937" s="177" t="s">
        <v>24159</v>
      </c>
      <c r="I3937" s="177" t="s">
        <v>6875</v>
      </c>
      <c r="J3937" s="177" t="s">
        <v>6875</v>
      </c>
      <c r="K3937" s="177" t="s">
        <v>2552</v>
      </c>
      <c r="L3937" s="177" t="s">
        <v>6884</v>
      </c>
    </row>
    <row r="3938" spans="1:12" ht="258.75" x14ac:dyDescent="0.25">
      <c r="A3938" s="176" t="s">
        <v>24319</v>
      </c>
      <c r="B3938" s="176" t="s">
        <v>24316</v>
      </c>
      <c r="C3938" s="176" t="s">
        <v>24317</v>
      </c>
      <c r="D3938" s="176" t="s">
        <v>24318</v>
      </c>
      <c r="E3938" s="176" t="s">
        <v>24158</v>
      </c>
      <c r="F3938" s="176" t="s">
        <v>24159</v>
      </c>
      <c r="G3938" s="176" t="s">
        <v>6981</v>
      </c>
      <c r="H3938" s="176" t="s">
        <v>24159</v>
      </c>
      <c r="I3938" s="176" t="s">
        <v>6875</v>
      </c>
      <c r="J3938" s="176" t="s">
        <v>6875</v>
      </c>
      <c r="K3938" s="176" t="s">
        <v>2552</v>
      </c>
      <c r="L3938" s="176" t="s">
        <v>6884</v>
      </c>
    </row>
    <row r="3939" spans="1:12" ht="56.25" x14ac:dyDescent="0.25">
      <c r="A3939" s="177" t="s">
        <v>24323</v>
      </c>
      <c r="B3939" s="177" t="s">
        <v>24320</v>
      </c>
      <c r="C3939" s="177" t="s">
        <v>24321</v>
      </c>
      <c r="D3939" s="177" t="s">
        <v>24322</v>
      </c>
      <c r="E3939" s="177" t="s">
        <v>24158</v>
      </c>
      <c r="F3939" s="177" t="s">
        <v>24159</v>
      </c>
      <c r="G3939" s="177" t="s">
        <v>6981</v>
      </c>
      <c r="H3939" s="177" t="s">
        <v>24159</v>
      </c>
      <c r="I3939" s="177" t="s">
        <v>6875</v>
      </c>
      <c r="J3939" s="177" t="s">
        <v>6875</v>
      </c>
      <c r="K3939" s="177" t="s">
        <v>2552</v>
      </c>
      <c r="L3939" s="177" t="s">
        <v>6884</v>
      </c>
    </row>
    <row r="3940" spans="1:12" ht="157.5" x14ac:dyDescent="0.25">
      <c r="A3940" s="176" t="s">
        <v>24327</v>
      </c>
      <c r="B3940" s="176" t="s">
        <v>24324</v>
      </c>
      <c r="C3940" s="176" t="s">
        <v>24325</v>
      </c>
      <c r="D3940" s="176" t="s">
        <v>24326</v>
      </c>
      <c r="E3940" s="176" t="s">
        <v>24158</v>
      </c>
      <c r="F3940" s="176" t="s">
        <v>24159</v>
      </c>
      <c r="G3940" s="176" t="s">
        <v>6981</v>
      </c>
      <c r="H3940" s="176" t="s">
        <v>24159</v>
      </c>
      <c r="I3940" s="176" t="s">
        <v>6875</v>
      </c>
      <c r="J3940" s="176" t="s">
        <v>6875</v>
      </c>
      <c r="K3940" s="176" t="s">
        <v>2552</v>
      </c>
      <c r="L3940" s="176" t="s">
        <v>6884</v>
      </c>
    </row>
    <row r="3941" spans="1:12" ht="315" x14ac:dyDescent="0.25">
      <c r="A3941" s="177" t="s">
        <v>24331</v>
      </c>
      <c r="B3941" s="177" t="s">
        <v>24328</v>
      </c>
      <c r="C3941" s="177" t="s">
        <v>24329</v>
      </c>
      <c r="D3941" s="177" t="s">
        <v>24330</v>
      </c>
      <c r="E3941" s="177" t="s">
        <v>24158</v>
      </c>
      <c r="F3941" s="177" t="s">
        <v>24159</v>
      </c>
      <c r="G3941" s="177" t="s">
        <v>6981</v>
      </c>
      <c r="H3941" s="177" t="s">
        <v>24159</v>
      </c>
      <c r="I3941" s="177" t="s">
        <v>6875</v>
      </c>
      <c r="J3941" s="177" t="s">
        <v>6875</v>
      </c>
      <c r="K3941" s="177" t="s">
        <v>2552</v>
      </c>
      <c r="L3941" s="177" t="s">
        <v>6884</v>
      </c>
    </row>
    <row r="3942" spans="1:12" ht="236.25" x14ac:dyDescent="0.25">
      <c r="A3942" s="176" t="s">
        <v>24335</v>
      </c>
      <c r="B3942" s="176" t="s">
        <v>24332</v>
      </c>
      <c r="C3942" s="176" t="s">
        <v>24333</v>
      </c>
      <c r="D3942" s="176" t="s">
        <v>24334</v>
      </c>
      <c r="E3942" s="176" t="s">
        <v>24158</v>
      </c>
      <c r="F3942" s="176" t="s">
        <v>24159</v>
      </c>
      <c r="G3942" s="176" t="s">
        <v>6981</v>
      </c>
      <c r="H3942" s="176" t="s">
        <v>24159</v>
      </c>
      <c r="I3942" s="176" t="s">
        <v>6875</v>
      </c>
      <c r="J3942" s="176" t="s">
        <v>6875</v>
      </c>
      <c r="K3942" s="176" t="s">
        <v>2552</v>
      </c>
      <c r="L3942" s="176" t="s">
        <v>6884</v>
      </c>
    </row>
    <row r="3943" spans="1:12" ht="168.75" x14ac:dyDescent="0.25">
      <c r="A3943" s="177" t="s">
        <v>24339</v>
      </c>
      <c r="B3943" s="177" t="s">
        <v>24336</v>
      </c>
      <c r="C3943" s="177" t="s">
        <v>24337</v>
      </c>
      <c r="D3943" s="177" t="s">
        <v>24338</v>
      </c>
      <c r="E3943" s="177" t="s">
        <v>24158</v>
      </c>
      <c r="F3943" s="177" t="s">
        <v>24159</v>
      </c>
      <c r="G3943" s="177" t="s">
        <v>6981</v>
      </c>
      <c r="H3943" s="177" t="s">
        <v>24159</v>
      </c>
      <c r="I3943" s="177" t="s">
        <v>6875</v>
      </c>
      <c r="J3943" s="177" t="s">
        <v>6875</v>
      </c>
      <c r="K3943" s="177" t="s">
        <v>2552</v>
      </c>
      <c r="L3943" s="177" t="s">
        <v>6884</v>
      </c>
    </row>
    <row r="3944" spans="1:12" ht="225" x14ac:dyDescent="0.25">
      <c r="A3944" s="176" t="s">
        <v>24343</v>
      </c>
      <c r="B3944" s="176" t="s">
        <v>24340</v>
      </c>
      <c r="C3944" s="176" t="s">
        <v>24341</v>
      </c>
      <c r="D3944" s="176" t="s">
        <v>24342</v>
      </c>
      <c r="E3944" s="176" t="s">
        <v>24158</v>
      </c>
      <c r="F3944" s="176" t="s">
        <v>24159</v>
      </c>
      <c r="G3944" s="176" t="s">
        <v>6981</v>
      </c>
      <c r="H3944" s="176" t="s">
        <v>24159</v>
      </c>
      <c r="I3944" s="176" t="s">
        <v>6875</v>
      </c>
      <c r="J3944" s="176" t="s">
        <v>6875</v>
      </c>
      <c r="K3944" s="176" t="s">
        <v>2552</v>
      </c>
      <c r="L3944" s="176" t="s">
        <v>6884</v>
      </c>
    </row>
    <row r="3945" spans="1:12" ht="303.75" x14ac:dyDescent="0.25">
      <c r="A3945" s="177" t="s">
        <v>24347</v>
      </c>
      <c r="B3945" s="177" t="s">
        <v>24344</v>
      </c>
      <c r="C3945" s="177" t="s">
        <v>24345</v>
      </c>
      <c r="D3945" s="177" t="s">
        <v>24346</v>
      </c>
      <c r="E3945" s="177" t="s">
        <v>24158</v>
      </c>
      <c r="F3945" s="177" t="s">
        <v>24159</v>
      </c>
      <c r="G3945" s="177" t="s">
        <v>6981</v>
      </c>
      <c r="H3945" s="177" t="s">
        <v>24159</v>
      </c>
      <c r="I3945" s="177" t="s">
        <v>6875</v>
      </c>
      <c r="J3945" s="177" t="s">
        <v>6875</v>
      </c>
      <c r="K3945" s="177" t="s">
        <v>2552</v>
      </c>
      <c r="L3945" s="177" t="s">
        <v>6884</v>
      </c>
    </row>
    <row r="3946" spans="1:12" ht="258.75" x14ac:dyDescent="0.25">
      <c r="A3946" s="176" t="s">
        <v>24351</v>
      </c>
      <c r="B3946" s="176" t="s">
        <v>24348</v>
      </c>
      <c r="C3946" s="176" t="s">
        <v>24349</v>
      </c>
      <c r="D3946" s="176" t="s">
        <v>24350</v>
      </c>
      <c r="E3946" s="176" t="s">
        <v>24158</v>
      </c>
      <c r="F3946" s="176" t="s">
        <v>24159</v>
      </c>
      <c r="G3946" s="176" t="s">
        <v>6981</v>
      </c>
      <c r="H3946" s="176" t="s">
        <v>24159</v>
      </c>
      <c r="I3946" s="176" t="s">
        <v>6875</v>
      </c>
      <c r="J3946" s="176" t="s">
        <v>6875</v>
      </c>
      <c r="K3946" s="176" t="s">
        <v>2552</v>
      </c>
      <c r="L3946" s="176" t="s">
        <v>6884</v>
      </c>
    </row>
    <row r="3947" spans="1:12" ht="67.5" x14ac:dyDescent="0.25">
      <c r="A3947" s="177" t="s">
        <v>24355</v>
      </c>
      <c r="B3947" s="177" t="s">
        <v>24352</v>
      </c>
      <c r="C3947" s="177" t="s">
        <v>24353</v>
      </c>
      <c r="D3947" s="177" t="s">
        <v>24354</v>
      </c>
      <c r="E3947" s="177" t="s">
        <v>24158</v>
      </c>
      <c r="F3947" s="177" t="s">
        <v>24159</v>
      </c>
      <c r="G3947" s="177" t="s">
        <v>6981</v>
      </c>
      <c r="H3947" s="177" t="s">
        <v>24159</v>
      </c>
      <c r="I3947" s="177" t="s">
        <v>6875</v>
      </c>
      <c r="J3947" s="177" t="s">
        <v>6875</v>
      </c>
      <c r="K3947" s="177" t="s">
        <v>2552</v>
      </c>
      <c r="L3947" s="177" t="s">
        <v>6884</v>
      </c>
    </row>
    <row r="3948" spans="1:12" ht="281.25" x14ac:dyDescent="0.25">
      <c r="A3948" s="176" t="s">
        <v>24359</v>
      </c>
      <c r="B3948" s="176" t="s">
        <v>24356</v>
      </c>
      <c r="C3948" s="176" t="s">
        <v>24357</v>
      </c>
      <c r="D3948" s="176" t="s">
        <v>24358</v>
      </c>
      <c r="E3948" s="176" t="s">
        <v>24158</v>
      </c>
      <c r="F3948" s="176" t="s">
        <v>24159</v>
      </c>
      <c r="G3948" s="176" t="s">
        <v>6981</v>
      </c>
      <c r="H3948" s="176" t="s">
        <v>24159</v>
      </c>
      <c r="I3948" s="176" t="s">
        <v>6875</v>
      </c>
      <c r="J3948" s="176" t="s">
        <v>6875</v>
      </c>
      <c r="K3948" s="176" t="s">
        <v>2552</v>
      </c>
      <c r="L3948" s="176" t="s">
        <v>6884</v>
      </c>
    </row>
    <row r="3949" spans="1:12" ht="270" x14ac:dyDescent="0.25">
      <c r="A3949" s="177" t="s">
        <v>24363</v>
      </c>
      <c r="B3949" s="177" t="s">
        <v>24360</v>
      </c>
      <c r="C3949" s="177" t="s">
        <v>24361</v>
      </c>
      <c r="D3949" s="177" t="s">
        <v>24362</v>
      </c>
      <c r="E3949" s="177" t="s">
        <v>24158</v>
      </c>
      <c r="F3949" s="177" t="s">
        <v>24159</v>
      </c>
      <c r="G3949" s="177" t="s">
        <v>6981</v>
      </c>
      <c r="H3949" s="177" t="s">
        <v>24159</v>
      </c>
      <c r="I3949" s="177" t="s">
        <v>6875</v>
      </c>
      <c r="J3949" s="177" t="s">
        <v>6875</v>
      </c>
      <c r="K3949" s="177" t="s">
        <v>2552</v>
      </c>
      <c r="L3949" s="177" t="s">
        <v>6884</v>
      </c>
    </row>
    <row r="3950" spans="1:12" ht="281.25" x14ac:dyDescent="0.25">
      <c r="A3950" s="176" t="s">
        <v>24367</v>
      </c>
      <c r="B3950" s="176" t="s">
        <v>24364</v>
      </c>
      <c r="C3950" s="176" t="s">
        <v>24365</v>
      </c>
      <c r="D3950" s="176" t="s">
        <v>24366</v>
      </c>
      <c r="E3950" s="176" t="s">
        <v>24158</v>
      </c>
      <c r="F3950" s="176" t="s">
        <v>24159</v>
      </c>
      <c r="G3950" s="176" t="s">
        <v>6981</v>
      </c>
      <c r="H3950" s="176" t="s">
        <v>24159</v>
      </c>
      <c r="I3950" s="176" t="s">
        <v>6875</v>
      </c>
      <c r="J3950" s="176" t="s">
        <v>6875</v>
      </c>
      <c r="K3950" s="176" t="s">
        <v>2552</v>
      </c>
      <c r="L3950" s="176" t="s">
        <v>6884</v>
      </c>
    </row>
    <row r="3951" spans="1:12" ht="270" x14ac:dyDescent="0.25">
      <c r="A3951" s="177" t="s">
        <v>24371</v>
      </c>
      <c r="B3951" s="177" t="s">
        <v>24368</v>
      </c>
      <c r="C3951" s="177" t="s">
        <v>24369</v>
      </c>
      <c r="D3951" s="177" t="s">
        <v>24370</v>
      </c>
      <c r="E3951" s="177" t="s">
        <v>24158</v>
      </c>
      <c r="F3951" s="177" t="s">
        <v>24159</v>
      </c>
      <c r="G3951" s="177" t="s">
        <v>6981</v>
      </c>
      <c r="H3951" s="177" t="s">
        <v>24159</v>
      </c>
      <c r="I3951" s="177" t="s">
        <v>6875</v>
      </c>
      <c r="J3951" s="177" t="s">
        <v>6875</v>
      </c>
      <c r="K3951" s="177" t="s">
        <v>2552</v>
      </c>
      <c r="L3951" s="177" t="s">
        <v>6884</v>
      </c>
    </row>
    <row r="3952" spans="1:12" ht="180" x14ac:dyDescent="0.25">
      <c r="A3952" s="176" t="s">
        <v>24375</v>
      </c>
      <c r="B3952" s="176" t="s">
        <v>24372</v>
      </c>
      <c r="C3952" s="176" t="s">
        <v>24373</v>
      </c>
      <c r="D3952" s="176" t="s">
        <v>24374</v>
      </c>
      <c r="E3952" s="176" t="s">
        <v>7436</v>
      </c>
      <c r="F3952" s="176" t="s">
        <v>293</v>
      </c>
      <c r="G3952" s="176" t="s">
        <v>6981</v>
      </c>
      <c r="H3952" s="176" t="s">
        <v>7437</v>
      </c>
      <c r="I3952" s="176" t="s">
        <v>6875</v>
      </c>
      <c r="J3952" s="176" t="s">
        <v>6875</v>
      </c>
      <c r="K3952" s="176" t="s">
        <v>23958</v>
      </c>
      <c r="L3952" s="176" t="s">
        <v>857</v>
      </c>
    </row>
    <row r="3953" spans="1:12" ht="247.5" x14ac:dyDescent="0.25">
      <c r="A3953" s="177" t="s">
        <v>24379</v>
      </c>
      <c r="B3953" s="177" t="s">
        <v>24376</v>
      </c>
      <c r="C3953" s="177" t="s">
        <v>24377</v>
      </c>
      <c r="D3953" s="177" t="s">
        <v>24378</v>
      </c>
      <c r="E3953" s="177" t="s">
        <v>24158</v>
      </c>
      <c r="F3953" s="177" t="s">
        <v>24159</v>
      </c>
      <c r="G3953" s="177" t="s">
        <v>6981</v>
      </c>
      <c r="H3953" s="177" t="s">
        <v>24159</v>
      </c>
      <c r="I3953" s="177" t="s">
        <v>6875</v>
      </c>
      <c r="J3953" s="177" t="s">
        <v>6875</v>
      </c>
      <c r="K3953" s="177" t="s">
        <v>2552</v>
      </c>
      <c r="L3953" s="177" t="s">
        <v>6884</v>
      </c>
    </row>
    <row r="3954" spans="1:12" ht="247.5" x14ac:dyDescent="0.25">
      <c r="A3954" s="176" t="s">
        <v>24383</v>
      </c>
      <c r="B3954" s="176" t="s">
        <v>24380</v>
      </c>
      <c r="C3954" s="176" t="s">
        <v>24381</v>
      </c>
      <c r="D3954" s="176" t="s">
        <v>24382</v>
      </c>
      <c r="E3954" s="176" t="s">
        <v>24158</v>
      </c>
      <c r="F3954" s="176" t="s">
        <v>24159</v>
      </c>
      <c r="G3954" s="176" t="s">
        <v>6981</v>
      </c>
      <c r="H3954" s="176" t="s">
        <v>24159</v>
      </c>
      <c r="I3954" s="176" t="s">
        <v>6875</v>
      </c>
      <c r="J3954" s="176" t="s">
        <v>6875</v>
      </c>
      <c r="K3954" s="176" t="s">
        <v>2552</v>
      </c>
      <c r="L3954" s="176" t="s">
        <v>6884</v>
      </c>
    </row>
    <row r="3955" spans="1:12" ht="270" x14ac:dyDescent="0.25">
      <c r="A3955" s="177" t="s">
        <v>24387</v>
      </c>
      <c r="B3955" s="177" t="s">
        <v>24384</v>
      </c>
      <c r="C3955" s="177" t="s">
        <v>24385</v>
      </c>
      <c r="D3955" s="177" t="s">
        <v>24386</v>
      </c>
      <c r="E3955" s="177" t="s">
        <v>24158</v>
      </c>
      <c r="F3955" s="177" t="s">
        <v>24159</v>
      </c>
      <c r="G3955" s="177" t="s">
        <v>6981</v>
      </c>
      <c r="H3955" s="177" t="s">
        <v>24159</v>
      </c>
      <c r="I3955" s="177" t="s">
        <v>6875</v>
      </c>
      <c r="J3955" s="177" t="s">
        <v>6875</v>
      </c>
      <c r="K3955" s="177" t="s">
        <v>2552</v>
      </c>
      <c r="L3955" s="177" t="s">
        <v>6884</v>
      </c>
    </row>
    <row r="3956" spans="1:12" ht="270" x14ac:dyDescent="0.25">
      <c r="A3956" s="176" t="s">
        <v>24391</v>
      </c>
      <c r="B3956" s="176" t="s">
        <v>24388</v>
      </c>
      <c r="C3956" s="176" t="s">
        <v>24389</v>
      </c>
      <c r="D3956" s="176" t="s">
        <v>24390</v>
      </c>
      <c r="E3956" s="176" t="s">
        <v>24158</v>
      </c>
      <c r="F3956" s="176" t="s">
        <v>24159</v>
      </c>
      <c r="G3956" s="176" t="s">
        <v>6981</v>
      </c>
      <c r="H3956" s="176" t="s">
        <v>24159</v>
      </c>
      <c r="I3956" s="176" t="s">
        <v>6875</v>
      </c>
      <c r="J3956" s="176" t="s">
        <v>6875</v>
      </c>
      <c r="K3956" s="176" t="s">
        <v>2552</v>
      </c>
      <c r="L3956" s="176" t="s">
        <v>6884</v>
      </c>
    </row>
    <row r="3957" spans="1:12" ht="236.25" x14ac:dyDescent="0.25">
      <c r="A3957" s="177" t="s">
        <v>24395</v>
      </c>
      <c r="B3957" s="177" t="s">
        <v>24392</v>
      </c>
      <c r="C3957" s="177" t="s">
        <v>24393</v>
      </c>
      <c r="D3957" s="177" t="s">
        <v>24394</v>
      </c>
      <c r="E3957" s="177" t="s">
        <v>24158</v>
      </c>
      <c r="F3957" s="177" t="s">
        <v>24159</v>
      </c>
      <c r="G3957" s="177" t="s">
        <v>6981</v>
      </c>
      <c r="H3957" s="177" t="s">
        <v>24159</v>
      </c>
      <c r="I3957" s="177" t="s">
        <v>6875</v>
      </c>
      <c r="J3957" s="177" t="s">
        <v>6875</v>
      </c>
      <c r="K3957" s="177" t="s">
        <v>2552</v>
      </c>
      <c r="L3957" s="177" t="s">
        <v>6884</v>
      </c>
    </row>
    <row r="3958" spans="1:12" ht="247.5" x14ac:dyDescent="0.25">
      <c r="A3958" s="176" t="s">
        <v>24399</v>
      </c>
      <c r="B3958" s="176" t="s">
        <v>24396</v>
      </c>
      <c r="C3958" s="176" t="s">
        <v>24397</v>
      </c>
      <c r="D3958" s="176" t="s">
        <v>24398</v>
      </c>
      <c r="E3958" s="176" t="s">
        <v>24158</v>
      </c>
      <c r="F3958" s="176" t="s">
        <v>24159</v>
      </c>
      <c r="G3958" s="176" t="s">
        <v>6981</v>
      </c>
      <c r="H3958" s="176" t="s">
        <v>24159</v>
      </c>
      <c r="I3958" s="176" t="s">
        <v>6875</v>
      </c>
      <c r="J3958" s="176" t="s">
        <v>6875</v>
      </c>
      <c r="K3958" s="176" t="s">
        <v>2552</v>
      </c>
      <c r="L3958" s="176" t="s">
        <v>6884</v>
      </c>
    </row>
    <row r="3959" spans="1:12" ht="236.25" x14ac:dyDescent="0.25">
      <c r="A3959" s="177" t="s">
        <v>24403</v>
      </c>
      <c r="B3959" s="177" t="s">
        <v>24400</v>
      </c>
      <c r="C3959" s="177" t="s">
        <v>24401</v>
      </c>
      <c r="D3959" s="177" t="s">
        <v>24402</v>
      </c>
      <c r="E3959" s="177" t="s">
        <v>24158</v>
      </c>
      <c r="F3959" s="177" t="s">
        <v>24159</v>
      </c>
      <c r="G3959" s="177" t="s">
        <v>6981</v>
      </c>
      <c r="H3959" s="177" t="s">
        <v>24159</v>
      </c>
      <c r="I3959" s="177" t="s">
        <v>6875</v>
      </c>
      <c r="J3959" s="177" t="s">
        <v>6875</v>
      </c>
      <c r="K3959" s="177" t="s">
        <v>2552</v>
      </c>
      <c r="L3959" s="177" t="s">
        <v>6884</v>
      </c>
    </row>
    <row r="3960" spans="1:12" ht="258.75" x14ac:dyDescent="0.25">
      <c r="A3960" s="176" t="s">
        <v>24407</v>
      </c>
      <c r="B3960" s="176" t="s">
        <v>24404</v>
      </c>
      <c r="C3960" s="176" t="s">
        <v>24405</v>
      </c>
      <c r="D3960" s="176" t="s">
        <v>24406</v>
      </c>
      <c r="E3960" s="176" t="s">
        <v>24158</v>
      </c>
      <c r="F3960" s="176" t="s">
        <v>24159</v>
      </c>
      <c r="G3960" s="176" t="s">
        <v>6981</v>
      </c>
      <c r="H3960" s="176" t="s">
        <v>24159</v>
      </c>
      <c r="I3960" s="176" t="s">
        <v>6875</v>
      </c>
      <c r="J3960" s="176" t="s">
        <v>6875</v>
      </c>
      <c r="K3960" s="176" t="s">
        <v>2552</v>
      </c>
      <c r="L3960" s="176" t="s">
        <v>6884</v>
      </c>
    </row>
    <row r="3961" spans="1:12" ht="281.25" x14ac:dyDescent="0.25">
      <c r="A3961" s="177" t="s">
        <v>24411</v>
      </c>
      <c r="B3961" s="177" t="s">
        <v>24408</v>
      </c>
      <c r="C3961" s="177" t="s">
        <v>24409</v>
      </c>
      <c r="D3961" s="177" t="s">
        <v>24410</v>
      </c>
      <c r="E3961" s="177" t="s">
        <v>24158</v>
      </c>
      <c r="F3961" s="177" t="s">
        <v>24159</v>
      </c>
      <c r="G3961" s="177" t="s">
        <v>6981</v>
      </c>
      <c r="H3961" s="177" t="s">
        <v>24159</v>
      </c>
      <c r="I3961" s="177" t="s">
        <v>6875</v>
      </c>
      <c r="J3961" s="177" t="s">
        <v>6875</v>
      </c>
      <c r="K3961" s="177" t="s">
        <v>2552</v>
      </c>
      <c r="L3961" s="177" t="s">
        <v>6884</v>
      </c>
    </row>
    <row r="3962" spans="1:12" ht="202.5" x14ac:dyDescent="0.25">
      <c r="A3962" s="176" t="s">
        <v>24415</v>
      </c>
      <c r="B3962" s="176" t="s">
        <v>24412</v>
      </c>
      <c r="C3962" s="176" t="s">
        <v>24413</v>
      </c>
      <c r="D3962" s="176" t="s">
        <v>24414</v>
      </c>
      <c r="E3962" s="176" t="s">
        <v>24158</v>
      </c>
      <c r="F3962" s="176" t="s">
        <v>24159</v>
      </c>
      <c r="G3962" s="176" t="s">
        <v>6981</v>
      </c>
      <c r="H3962" s="176" t="s">
        <v>24159</v>
      </c>
      <c r="I3962" s="176" t="s">
        <v>6875</v>
      </c>
      <c r="J3962" s="176" t="s">
        <v>6875</v>
      </c>
      <c r="K3962" s="176" t="s">
        <v>2552</v>
      </c>
      <c r="L3962" s="176" t="s">
        <v>6884</v>
      </c>
    </row>
    <row r="3963" spans="1:12" ht="281.25" x14ac:dyDescent="0.25">
      <c r="A3963" s="177" t="s">
        <v>24419</v>
      </c>
      <c r="B3963" s="177" t="s">
        <v>24416</v>
      </c>
      <c r="C3963" s="177" t="s">
        <v>24417</v>
      </c>
      <c r="D3963" s="177" t="s">
        <v>24418</v>
      </c>
      <c r="E3963" s="177" t="s">
        <v>24158</v>
      </c>
      <c r="F3963" s="177" t="s">
        <v>24159</v>
      </c>
      <c r="G3963" s="177" t="s">
        <v>6981</v>
      </c>
      <c r="H3963" s="177" t="s">
        <v>24159</v>
      </c>
      <c r="I3963" s="177" t="s">
        <v>6875</v>
      </c>
      <c r="J3963" s="177" t="s">
        <v>6875</v>
      </c>
      <c r="K3963" s="177" t="s">
        <v>2552</v>
      </c>
      <c r="L3963" s="177" t="s">
        <v>6884</v>
      </c>
    </row>
    <row r="3964" spans="1:12" ht="236.25" x14ac:dyDescent="0.25">
      <c r="A3964" s="176" t="s">
        <v>1259</v>
      </c>
      <c r="B3964" s="176" t="s">
        <v>24420</v>
      </c>
      <c r="C3964" s="176" t="s">
        <v>24421</v>
      </c>
      <c r="D3964" s="176" t="s">
        <v>1260</v>
      </c>
      <c r="E3964" s="176" t="s">
        <v>24158</v>
      </c>
      <c r="F3964" s="176" t="s">
        <v>24159</v>
      </c>
      <c r="G3964" s="176" t="s">
        <v>6981</v>
      </c>
      <c r="H3964" s="176" t="s">
        <v>24159</v>
      </c>
      <c r="I3964" s="176" t="s">
        <v>6875</v>
      </c>
      <c r="J3964" s="176" t="s">
        <v>6875</v>
      </c>
      <c r="K3964" s="176" t="s">
        <v>2552</v>
      </c>
      <c r="L3964" s="176" t="s">
        <v>6884</v>
      </c>
    </row>
    <row r="3965" spans="1:12" ht="236.25" x14ac:dyDescent="0.25">
      <c r="A3965" s="177" t="s">
        <v>24425</v>
      </c>
      <c r="B3965" s="177" t="s">
        <v>24422</v>
      </c>
      <c r="C3965" s="177" t="s">
        <v>24423</v>
      </c>
      <c r="D3965" s="177" t="s">
        <v>24424</v>
      </c>
      <c r="E3965" s="177" t="s">
        <v>24158</v>
      </c>
      <c r="F3965" s="177" t="s">
        <v>24159</v>
      </c>
      <c r="G3965" s="177" t="s">
        <v>6981</v>
      </c>
      <c r="H3965" s="177" t="s">
        <v>24159</v>
      </c>
      <c r="I3965" s="177" t="s">
        <v>6875</v>
      </c>
      <c r="J3965" s="177" t="s">
        <v>6875</v>
      </c>
      <c r="K3965" s="177" t="s">
        <v>2552</v>
      </c>
      <c r="L3965" s="177" t="s">
        <v>6884</v>
      </c>
    </row>
    <row r="3966" spans="1:12" ht="225" x14ac:dyDescent="0.25">
      <c r="A3966" s="176" t="s">
        <v>24429</v>
      </c>
      <c r="B3966" s="176" t="s">
        <v>24426</v>
      </c>
      <c r="C3966" s="176" t="s">
        <v>24427</v>
      </c>
      <c r="D3966" s="176" t="s">
        <v>24428</v>
      </c>
      <c r="E3966" s="176" t="s">
        <v>24158</v>
      </c>
      <c r="F3966" s="176" t="s">
        <v>24159</v>
      </c>
      <c r="G3966" s="176" t="s">
        <v>6981</v>
      </c>
      <c r="H3966" s="176" t="s">
        <v>24159</v>
      </c>
      <c r="I3966" s="176" t="s">
        <v>6875</v>
      </c>
      <c r="J3966" s="176" t="s">
        <v>6875</v>
      </c>
      <c r="K3966" s="176" t="s">
        <v>2552</v>
      </c>
      <c r="L3966" s="176" t="s">
        <v>6884</v>
      </c>
    </row>
    <row r="3967" spans="1:12" ht="225" x14ac:dyDescent="0.25">
      <c r="A3967" s="177" t="s">
        <v>24433</v>
      </c>
      <c r="B3967" s="177" t="s">
        <v>24430</v>
      </c>
      <c r="C3967" s="177" t="s">
        <v>24431</v>
      </c>
      <c r="D3967" s="177" t="s">
        <v>24432</v>
      </c>
      <c r="E3967" s="177" t="s">
        <v>24434</v>
      </c>
      <c r="F3967" s="177" t="s">
        <v>24435</v>
      </c>
      <c r="G3967" s="177" t="s">
        <v>6981</v>
      </c>
      <c r="H3967" s="177" t="s">
        <v>24436</v>
      </c>
      <c r="I3967" s="177" t="s">
        <v>6875</v>
      </c>
      <c r="J3967" s="177" t="s">
        <v>6875</v>
      </c>
      <c r="K3967" s="177" t="s">
        <v>2552</v>
      </c>
      <c r="L3967" s="177" t="s">
        <v>8255</v>
      </c>
    </row>
    <row r="3968" spans="1:12" ht="258.75" x14ac:dyDescent="0.25">
      <c r="A3968" s="176" t="s">
        <v>24440</v>
      </c>
      <c r="B3968" s="176" t="s">
        <v>24437</v>
      </c>
      <c r="C3968" s="176" t="s">
        <v>24438</v>
      </c>
      <c r="D3968" s="176" t="s">
        <v>24439</v>
      </c>
      <c r="E3968" s="176" t="s">
        <v>24158</v>
      </c>
      <c r="F3968" s="176" t="s">
        <v>24159</v>
      </c>
      <c r="G3968" s="176" t="s">
        <v>6981</v>
      </c>
      <c r="H3968" s="176" t="s">
        <v>24159</v>
      </c>
      <c r="I3968" s="176" t="s">
        <v>6875</v>
      </c>
      <c r="J3968" s="176" t="s">
        <v>6875</v>
      </c>
      <c r="K3968" s="176" t="s">
        <v>2552</v>
      </c>
      <c r="L3968" s="176" t="s">
        <v>6884</v>
      </c>
    </row>
    <row r="3969" spans="1:12" ht="270" x14ac:dyDescent="0.25">
      <c r="A3969" s="177" t="s">
        <v>24444</v>
      </c>
      <c r="B3969" s="177" t="s">
        <v>24441</v>
      </c>
      <c r="C3969" s="177" t="s">
        <v>24442</v>
      </c>
      <c r="D3969" s="177" t="s">
        <v>24443</v>
      </c>
      <c r="E3969" s="177" t="s">
        <v>24158</v>
      </c>
      <c r="F3969" s="177" t="s">
        <v>24159</v>
      </c>
      <c r="G3969" s="177" t="s">
        <v>6981</v>
      </c>
      <c r="H3969" s="177" t="s">
        <v>24159</v>
      </c>
      <c r="I3969" s="177" t="s">
        <v>6875</v>
      </c>
      <c r="J3969" s="177" t="s">
        <v>6875</v>
      </c>
      <c r="K3969" s="177" t="s">
        <v>2552</v>
      </c>
      <c r="L3969" s="177" t="s">
        <v>6884</v>
      </c>
    </row>
    <row r="3970" spans="1:12" ht="270" x14ac:dyDescent="0.25">
      <c r="A3970" s="176" t="s">
        <v>24448</v>
      </c>
      <c r="B3970" s="176" t="s">
        <v>24445</v>
      </c>
      <c r="C3970" s="176" t="s">
        <v>24446</v>
      </c>
      <c r="D3970" s="176" t="s">
        <v>24447</v>
      </c>
      <c r="E3970" s="176" t="s">
        <v>24158</v>
      </c>
      <c r="F3970" s="176" t="s">
        <v>24159</v>
      </c>
      <c r="G3970" s="176" t="s">
        <v>6981</v>
      </c>
      <c r="H3970" s="176" t="s">
        <v>24159</v>
      </c>
      <c r="I3970" s="176" t="s">
        <v>6875</v>
      </c>
      <c r="J3970" s="176" t="s">
        <v>6875</v>
      </c>
      <c r="K3970" s="176" t="s">
        <v>2552</v>
      </c>
      <c r="L3970" s="176" t="s">
        <v>6884</v>
      </c>
    </row>
    <row r="3971" spans="1:12" ht="270" x14ac:dyDescent="0.25">
      <c r="A3971" s="177" t="s">
        <v>24452</v>
      </c>
      <c r="B3971" s="177" t="s">
        <v>24449</v>
      </c>
      <c r="C3971" s="177" t="s">
        <v>24450</v>
      </c>
      <c r="D3971" s="177" t="s">
        <v>24451</v>
      </c>
      <c r="E3971" s="177" t="s">
        <v>24158</v>
      </c>
      <c r="F3971" s="177" t="s">
        <v>24159</v>
      </c>
      <c r="G3971" s="177" t="s">
        <v>6981</v>
      </c>
      <c r="H3971" s="177" t="s">
        <v>24159</v>
      </c>
      <c r="I3971" s="177" t="s">
        <v>6875</v>
      </c>
      <c r="J3971" s="177" t="s">
        <v>6875</v>
      </c>
      <c r="K3971" s="177" t="s">
        <v>2552</v>
      </c>
      <c r="L3971" s="177" t="s">
        <v>6884</v>
      </c>
    </row>
    <row r="3972" spans="1:12" ht="247.5" x14ac:dyDescent="0.25">
      <c r="A3972" s="176" t="s">
        <v>24456</v>
      </c>
      <c r="B3972" s="176" t="s">
        <v>24453</v>
      </c>
      <c r="C3972" s="176" t="s">
        <v>24454</v>
      </c>
      <c r="D3972" s="176" t="s">
        <v>24455</v>
      </c>
      <c r="E3972" s="176" t="s">
        <v>24158</v>
      </c>
      <c r="F3972" s="176" t="s">
        <v>24159</v>
      </c>
      <c r="G3972" s="176" t="s">
        <v>6981</v>
      </c>
      <c r="H3972" s="176" t="s">
        <v>24159</v>
      </c>
      <c r="I3972" s="176" t="s">
        <v>6875</v>
      </c>
      <c r="J3972" s="176" t="s">
        <v>6875</v>
      </c>
      <c r="K3972" s="176" t="s">
        <v>2552</v>
      </c>
      <c r="L3972" s="176" t="s">
        <v>6884</v>
      </c>
    </row>
    <row r="3973" spans="1:12" ht="202.5" x14ac:dyDescent="0.25">
      <c r="A3973" s="177" t="s">
        <v>24460</v>
      </c>
      <c r="B3973" s="177" t="s">
        <v>24457</v>
      </c>
      <c r="C3973" s="177" t="s">
        <v>24458</v>
      </c>
      <c r="D3973" s="177" t="s">
        <v>24459</v>
      </c>
      <c r="E3973" s="177" t="s">
        <v>24158</v>
      </c>
      <c r="F3973" s="177" t="s">
        <v>24159</v>
      </c>
      <c r="G3973" s="177" t="s">
        <v>6981</v>
      </c>
      <c r="H3973" s="177" t="s">
        <v>24159</v>
      </c>
      <c r="I3973" s="177" t="s">
        <v>6875</v>
      </c>
      <c r="J3973" s="177" t="s">
        <v>6875</v>
      </c>
      <c r="K3973" s="177" t="s">
        <v>2552</v>
      </c>
      <c r="L3973" s="177" t="s">
        <v>6884</v>
      </c>
    </row>
    <row r="3974" spans="1:12" ht="67.5" x14ac:dyDescent="0.25">
      <c r="A3974" s="176" t="s">
        <v>24464</v>
      </c>
      <c r="B3974" s="176" t="s">
        <v>24461</v>
      </c>
      <c r="C3974" s="176" t="s">
        <v>24462</v>
      </c>
      <c r="D3974" s="176" t="s">
        <v>24463</v>
      </c>
      <c r="E3974" s="176" t="s">
        <v>24158</v>
      </c>
      <c r="F3974" s="176" t="s">
        <v>24159</v>
      </c>
      <c r="G3974" s="176" t="s">
        <v>6981</v>
      </c>
      <c r="H3974" s="176" t="s">
        <v>24159</v>
      </c>
      <c r="I3974" s="176" t="s">
        <v>6875</v>
      </c>
      <c r="J3974" s="176" t="s">
        <v>6875</v>
      </c>
      <c r="K3974" s="176" t="s">
        <v>2552</v>
      </c>
      <c r="L3974" s="176" t="s">
        <v>6884</v>
      </c>
    </row>
    <row r="3975" spans="1:12" ht="236.25" x14ac:dyDescent="0.25">
      <c r="A3975" s="177" t="s">
        <v>24468</v>
      </c>
      <c r="B3975" s="177" t="s">
        <v>24465</v>
      </c>
      <c r="C3975" s="177" t="s">
        <v>24466</v>
      </c>
      <c r="D3975" s="177" t="s">
        <v>24467</v>
      </c>
      <c r="E3975" s="177" t="s">
        <v>24158</v>
      </c>
      <c r="F3975" s="177" t="s">
        <v>24159</v>
      </c>
      <c r="G3975" s="177" t="s">
        <v>6981</v>
      </c>
      <c r="H3975" s="177" t="s">
        <v>24159</v>
      </c>
      <c r="I3975" s="177" t="s">
        <v>6875</v>
      </c>
      <c r="J3975" s="177" t="s">
        <v>6875</v>
      </c>
      <c r="K3975" s="177" t="s">
        <v>2552</v>
      </c>
      <c r="L3975" s="177" t="s">
        <v>6884</v>
      </c>
    </row>
    <row r="3976" spans="1:12" ht="292.5" x14ac:dyDescent="0.25">
      <c r="A3976" s="176" t="s">
        <v>24472</v>
      </c>
      <c r="B3976" s="176" t="s">
        <v>24469</v>
      </c>
      <c r="C3976" s="176" t="s">
        <v>24470</v>
      </c>
      <c r="D3976" s="176" t="s">
        <v>24471</v>
      </c>
      <c r="E3976" s="176" t="s">
        <v>24158</v>
      </c>
      <c r="F3976" s="176" t="s">
        <v>24159</v>
      </c>
      <c r="G3976" s="176" t="s">
        <v>6981</v>
      </c>
      <c r="H3976" s="176" t="s">
        <v>24159</v>
      </c>
      <c r="I3976" s="176" t="s">
        <v>6875</v>
      </c>
      <c r="J3976" s="176" t="s">
        <v>6875</v>
      </c>
      <c r="K3976" s="176" t="s">
        <v>2552</v>
      </c>
      <c r="L3976" s="176" t="s">
        <v>6884</v>
      </c>
    </row>
    <row r="3977" spans="1:12" ht="292.5" x14ac:dyDescent="0.25">
      <c r="A3977" s="177" t="s">
        <v>24476</v>
      </c>
      <c r="B3977" s="177" t="s">
        <v>24473</v>
      </c>
      <c r="C3977" s="177" t="s">
        <v>24474</v>
      </c>
      <c r="D3977" s="177" t="s">
        <v>24475</v>
      </c>
      <c r="E3977" s="177" t="s">
        <v>24158</v>
      </c>
      <c r="F3977" s="177" t="s">
        <v>24159</v>
      </c>
      <c r="G3977" s="177" t="s">
        <v>6981</v>
      </c>
      <c r="H3977" s="177" t="s">
        <v>24159</v>
      </c>
      <c r="I3977" s="177" t="s">
        <v>6875</v>
      </c>
      <c r="J3977" s="177" t="s">
        <v>6875</v>
      </c>
      <c r="K3977" s="177" t="s">
        <v>2552</v>
      </c>
      <c r="L3977" s="177" t="s">
        <v>6884</v>
      </c>
    </row>
    <row r="3978" spans="1:12" ht="281.25" x14ac:dyDescent="0.25">
      <c r="A3978" s="176" t="s">
        <v>24480</v>
      </c>
      <c r="B3978" s="176" t="s">
        <v>24477</v>
      </c>
      <c r="C3978" s="176" t="s">
        <v>24478</v>
      </c>
      <c r="D3978" s="176" t="s">
        <v>24479</v>
      </c>
      <c r="E3978" s="176" t="s">
        <v>24158</v>
      </c>
      <c r="F3978" s="176" t="s">
        <v>24159</v>
      </c>
      <c r="G3978" s="176" t="s">
        <v>6981</v>
      </c>
      <c r="H3978" s="176" t="s">
        <v>24159</v>
      </c>
      <c r="I3978" s="176" t="s">
        <v>6875</v>
      </c>
      <c r="J3978" s="176" t="s">
        <v>6875</v>
      </c>
      <c r="K3978" s="176" t="s">
        <v>2552</v>
      </c>
      <c r="L3978" s="176" t="s">
        <v>6884</v>
      </c>
    </row>
    <row r="3979" spans="1:12" ht="409.5" x14ac:dyDescent="0.25">
      <c r="A3979" s="177" t="s">
        <v>24484</v>
      </c>
      <c r="B3979" s="177" t="s">
        <v>24481</v>
      </c>
      <c r="C3979" s="177" t="s">
        <v>24482</v>
      </c>
      <c r="D3979" s="177" t="s">
        <v>24483</v>
      </c>
      <c r="E3979" s="177" t="s">
        <v>24158</v>
      </c>
      <c r="F3979" s="177" t="s">
        <v>24159</v>
      </c>
      <c r="G3979" s="177" t="s">
        <v>6981</v>
      </c>
      <c r="H3979" s="177" t="s">
        <v>24159</v>
      </c>
      <c r="I3979" s="177" t="s">
        <v>6875</v>
      </c>
      <c r="J3979" s="177" t="s">
        <v>6875</v>
      </c>
      <c r="K3979" s="177" t="s">
        <v>2552</v>
      </c>
      <c r="L3979" s="177" t="s">
        <v>6884</v>
      </c>
    </row>
    <row r="3980" spans="1:12" ht="180" x14ac:dyDescent="0.25">
      <c r="A3980" s="176" t="s">
        <v>24488</v>
      </c>
      <c r="B3980" s="176" t="s">
        <v>24485</v>
      </c>
      <c r="C3980" s="176" t="s">
        <v>24486</v>
      </c>
      <c r="D3980" s="176" t="s">
        <v>24487</v>
      </c>
      <c r="E3980" s="176" t="s">
        <v>24158</v>
      </c>
      <c r="F3980" s="176" t="s">
        <v>24159</v>
      </c>
      <c r="G3980" s="176" t="s">
        <v>6981</v>
      </c>
      <c r="H3980" s="176" t="s">
        <v>24159</v>
      </c>
      <c r="I3980" s="176" t="s">
        <v>6875</v>
      </c>
      <c r="J3980" s="176" t="s">
        <v>6875</v>
      </c>
      <c r="K3980" s="176" t="s">
        <v>2552</v>
      </c>
      <c r="L3980" s="176" t="s">
        <v>6884</v>
      </c>
    </row>
    <row r="3981" spans="1:12" ht="180" x14ac:dyDescent="0.25">
      <c r="A3981" s="177" t="s">
        <v>24492</v>
      </c>
      <c r="B3981" s="177" t="s">
        <v>24489</v>
      </c>
      <c r="C3981" s="177" t="s">
        <v>24490</v>
      </c>
      <c r="D3981" s="177" t="s">
        <v>24491</v>
      </c>
      <c r="E3981" s="177" t="s">
        <v>24158</v>
      </c>
      <c r="F3981" s="177" t="s">
        <v>24159</v>
      </c>
      <c r="G3981" s="177" t="s">
        <v>6981</v>
      </c>
      <c r="H3981" s="177" t="s">
        <v>24159</v>
      </c>
      <c r="I3981" s="177" t="s">
        <v>6875</v>
      </c>
      <c r="J3981" s="177" t="s">
        <v>6875</v>
      </c>
      <c r="K3981" s="177" t="s">
        <v>2552</v>
      </c>
      <c r="L3981" s="177" t="s">
        <v>6884</v>
      </c>
    </row>
    <row r="3982" spans="1:12" ht="146.25" x14ac:dyDescent="0.25">
      <c r="A3982" s="176" t="s">
        <v>24496</v>
      </c>
      <c r="B3982" s="176" t="s">
        <v>24493</v>
      </c>
      <c r="C3982" s="176" t="s">
        <v>24494</v>
      </c>
      <c r="D3982" s="176" t="s">
        <v>24495</v>
      </c>
      <c r="E3982" s="176" t="s">
        <v>24434</v>
      </c>
      <c r="F3982" s="176" t="s">
        <v>24435</v>
      </c>
      <c r="G3982" s="176" t="s">
        <v>6981</v>
      </c>
      <c r="H3982" s="176" t="s">
        <v>24436</v>
      </c>
      <c r="I3982" s="176" t="s">
        <v>6875</v>
      </c>
      <c r="J3982" s="176" t="s">
        <v>6875</v>
      </c>
      <c r="K3982" s="176" t="s">
        <v>2552</v>
      </c>
      <c r="L3982" s="176" t="s">
        <v>8255</v>
      </c>
    </row>
    <row r="3983" spans="1:12" ht="236.25" x14ac:dyDescent="0.25">
      <c r="A3983" s="177" t="s">
        <v>24500</v>
      </c>
      <c r="B3983" s="177" t="s">
        <v>24497</v>
      </c>
      <c r="C3983" s="177" t="s">
        <v>24498</v>
      </c>
      <c r="D3983" s="177" t="s">
        <v>24499</v>
      </c>
      <c r="E3983" s="177" t="s">
        <v>24158</v>
      </c>
      <c r="F3983" s="177" t="s">
        <v>24159</v>
      </c>
      <c r="G3983" s="177" t="s">
        <v>6981</v>
      </c>
      <c r="H3983" s="177" t="s">
        <v>24159</v>
      </c>
      <c r="I3983" s="177" t="s">
        <v>6875</v>
      </c>
      <c r="J3983" s="177" t="s">
        <v>6875</v>
      </c>
      <c r="K3983" s="177" t="s">
        <v>2552</v>
      </c>
      <c r="L3983" s="177" t="s">
        <v>6884</v>
      </c>
    </row>
    <row r="3984" spans="1:12" ht="213.75" x14ac:dyDescent="0.25">
      <c r="A3984" s="176" t="s">
        <v>24504</v>
      </c>
      <c r="B3984" s="176" t="s">
        <v>24501</v>
      </c>
      <c r="C3984" s="176" t="s">
        <v>24502</v>
      </c>
      <c r="D3984" s="176" t="s">
        <v>24503</v>
      </c>
      <c r="E3984" s="176" t="s">
        <v>24158</v>
      </c>
      <c r="F3984" s="176" t="s">
        <v>24159</v>
      </c>
      <c r="G3984" s="176" t="s">
        <v>6981</v>
      </c>
      <c r="H3984" s="176" t="s">
        <v>24159</v>
      </c>
      <c r="I3984" s="176" t="s">
        <v>6875</v>
      </c>
      <c r="J3984" s="176" t="s">
        <v>6875</v>
      </c>
      <c r="K3984" s="176" t="s">
        <v>2552</v>
      </c>
      <c r="L3984" s="176" t="s">
        <v>6884</v>
      </c>
    </row>
    <row r="3985" spans="1:12" ht="236.25" x14ac:dyDescent="0.25">
      <c r="A3985" s="177" t="s">
        <v>24508</v>
      </c>
      <c r="B3985" s="177" t="s">
        <v>24505</v>
      </c>
      <c r="C3985" s="177" t="s">
        <v>24506</v>
      </c>
      <c r="D3985" s="177" t="s">
        <v>24507</v>
      </c>
      <c r="E3985" s="177" t="s">
        <v>24158</v>
      </c>
      <c r="F3985" s="177" t="s">
        <v>24159</v>
      </c>
      <c r="G3985" s="177" t="s">
        <v>6981</v>
      </c>
      <c r="H3985" s="177" t="s">
        <v>24159</v>
      </c>
      <c r="I3985" s="177" t="s">
        <v>6875</v>
      </c>
      <c r="J3985" s="177" t="s">
        <v>6875</v>
      </c>
      <c r="K3985" s="177" t="s">
        <v>2552</v>
      </c>
      <c r="L3985" s="177" t="s">
        <v>6884</v>
      </c>
    </row>
    <row r="3986" spans="1:12" ht="247.5" x14ac:dyDescent="0.25">
      <c r="A3986" s="176" t="s">
        <v>24512</v>
      </c>
      <c r="B3986" s="176" t="s">
        <v>24509</v>
      </c>
      <c r="C3986" s="176" t="s">
        <v>24510</v>
      </c>
      <c r="D3986" s="176" t="s">
        <v>24511</v>
      </c>
      <c r="E3986" s="176" t="s">
        <v>24158</v>
      </c>
      <c r="F3986" s="176" t="s">
        <v>24159</v>
      </c>
      <c r="G3986" s="176" t="s">
        <v>6981</v>
      </c>
      <c r="H3986" s="176" t="s">
        <v>24159</v>
      </c>
      <c r="I3986" s="176" t="s">
        <v>6875</v>
      </c>
      <c r="J3986" s="176" t="s">
        <v>6875</v>
      </c>
      <c r="K3986" s="176" t="s">
        <v>2552</v>
      </c>
      <c r="L3986" s="176" t="s">
        <v>6884</v>
      </c>
    </row>
    <row r="3987" spans="1:12" ht="258.75" x14ac:dyDescent="0.25">
      <c r="A3987" s="177" t="s">
        <v>24516</v>
      </c>
      <c r="B3987" s="177" t="s">
        <v>24513</v>
      </c>
      <c r="C3987" s="177" t="s">
        <v>24514</v>
      </c>
      <c r="D3987" s="177" t="s">
        <v>24515</v>
      </c>
      <c r="E3987" s="177" t="s">
        <v>24158</v>
      </c>
      <c r="F3987" s="177" t="s">
        <v>24159</v>
      </c>
      <c r="G3987" s="177" t="s">
        <v>6981</v>
      </c>
      <c r="H3987" s="177" t="s">
        <v>24159</v>
      </c>
      <c r="I3987" s="177" t="s">
        <v>6875</v>
      </c>
      <c r="J3987" s="177" t="s">
        <v>6875</v>
      </c>
      <c r="K3987" s="177" t="s">
        <v>2552</v>
      </c>
      <c r="L3987" s="177" t="s">
        <v>6884</v>
      </c>
    </row>
    <row r="3988" spans="1:12" ht="213.75" x14ac:dyDescent="0.25">
      <c r="A3988" s="176" t="s">
        <v>24520</v>
      </c>
      <c r="B3988" s="176" t="s">
        <v>24517</v>
      </c>
      <c r="C3988" s="176" t="s">
        <v>24518</v>
      </c>
      <c r="D3988" s="176" t="s">
        <v>24519</v>
      </c>
      <c r="E3988" s="176" t="s">
        <v>24158</v>
      </c>
      <c r="F3988" s="176" t="s">
        <v>24159</v>
      </c>
      <c r="G3988" s="176" t="s">
        <v>6981</v>
      </c>
      <c r="H3988" s="176" t="s">
        <v>24159</v>
      </c>
      <c r="I3988" s="176" t="s">
        <v>6875</v>
      </c>
      <c r="J3988" s="176" t="s">
        <v>6875</v>
      </c>
      <c r="K3988" s="176" t="s">
        <v>2552</v>
      </c>
      <c r="L3988" s="176" t="s">
        <v>6884</v>
      </c>
    </row>
    <row r="3989" spans="1:12" ht="225" x14ac:dyDescent="0.25">
      <c r="A3989" s="177" t="s">
        <v>24524</v>
      </c>
      <c r="B3989" s="177" t="s">
        <v>24521</v>
      </c>
      <c r="C3989" s="177" t="s">
        <v>24522</v>
      </c>
      <c r="D3989" s="177" t="s">
        <v>24523</v>
      </c>
      <c r="E3989" s="177" t="s">
        <v>24158</v>
      </c>
      <c r="F3989" s="177" t="s">
        <v>24159</v>
      </c>
      <c r="G3989" s="177" t="s">
        <v>6981</v>
      </c>
      <c r="H3989" s="177" t="s">
        <v>24159</v>
      </c>
      <c r="I3989" s="177" t="s">
        <v>6875</v>
      </c>
      <c r="J3989" s="177" t="s">
        <v>6875</v>
      </c>
      <c r="K3989" s="177" t="s">
        <v>2552</v>
      </c>
      <c r="L3989" s="177" t="s">
        <v>6884</v>
      </c>
    </row>
    <row r="3990" spans="1:12" ht="225" x14ac:dyDescent="0.25">
      <c r="A3990" s="176" t="s">
        <v>24528</v>
      </c>
      <c r="B3990" s="176" t="s">
        <v>24525</v>
      </c>
      <c r="C3990" s="176" t="s">
        <v>24526</v>
      </c>
      <c r="D3990" s="176" t="s">
        <v>24527</v>
      </c>
      <c r="E3990" s="176" t="s">
        <v>24158</v>
      </c>
      <c r="F3990" s="176" t="s">
        <v>24159</v>
      </c>
      <c r="G3990" s="176" t="s">
        <v>6981</v>
      </c>
      <c r="H3990" s="176" t="s">
        <v>24159</v>
      </c>
      <c r="I3990" s="176" t="s">
        <v>6875</v>
      </c>
      <c r="J3990" s="176" t="s">
        <v>6875</v>
      </c>
      <c r="K3990" s="176" t="s">
        <v>2552</v>
      </c>
      <c r="L3990" s="176" t="s">
        <v>6884</v>
      </c>
    </row>
    <row r="3991" spans="1:12" ht="236.25" x14ac:dyDescent="0.25">
      <c r="A3991" s="177" t="s">
        <v>24532</v>
      </c>
      <c r="B3991" s="177" t="s">
        <v>24529</v>
      </c>
      <c r="C3991" s="177" t="s">
        <v>24530</v>
      </c>
      <c r="D3991" s="177" t="s">
        <v>24531</v>
      </c>
      <c r="E3991" s="177" t="s">
        <v>24158</v>
      </c>
      <c r="F3991" s="177" t="s">
        <v>24159</v>
      </c>
      <c r="G3991" s="177" t="s">
        <v>6981</v>
      </c>
      <c r="H3991" s="177" t="s">
        <v>24159</v>
      </c>
      <c r="I3991" s="177" t="s">
        <v>6875</v>
      </c>
      <c r="J3991" s="177" t="s">
        <v>6875</v>
      </c>
      <c r="K3991" s="177" t="s">
        <v>2552</v>
      </c>
      <c r="L3991" s="177" t="s">
        <v>6884</v>
      </c>
    </row>
    <row r="3992" spans="1:12" ht="281.25" x14ac:dyDescent="0.25">
      <c r="A3992" s="176" t="s">
        <v>24536</v>
      </c>
      <c r="B3992" s="176" t="s">
        <v>24533</v>
      </c>
      <c r="C3992" s="176" t="s">
        <v>24534</v>
      </c>
      <c r="D3992" s="176" t="s">
        <v>24535</v>
      </c>
      <c r="E3992" s="176" t="s">
        <v>24158</v>
      </c>
      <c r="F3992" s="176" t="s">
        <v>24159</v>
      </c>
      <c r="G3992" s="176" t="s">
        <v>6981</v>
      </c>
      <c r="H3992" s="176" t="s">
        <v>24159</v>
      </c>
      <c r="I3992" s="176" t="s">
        <v>6875</v>
      </c>
      <c r="J3992" s="176" t="s">
        <v>6875</v>
      </c>
      <c r="K3992" s="176" t="s">
        <v>2552</v>
      </c>
      <c r="L3992" s="176" t="s">
        <v>6884</v>
      </c>
    </row>
    <row r="3993" spans="1:12" ht="247.5" x14ac:dyDescent="0.25">
      <c r="A3993" s="177" t="s">
        <v>6739</v>
      </c>
      <c r="B3993" s="177" t="s">
        <v>24537</v>
      </c>
      <c r="C3993" s="177" t="s">
        <v>24538</v>
      </c>
      <c r="D3993" s="177" t="s">
        <v>24539</v>
      </c>
      <c r="E3993" s="177" t="s">
        <v>24158</v>
      </c>
      <c r="F3993" s="177" t="s">
        <v>24159</v>
      </c>
      <c r="G3993" s="177" t="s">
        <v>6981</v>
      </c>
      <c r="H3993" s="177" t="s">
        <v>24159</v>
      </c>
      <c r="I3993" s="177" t="s">
        <v>6875</v>
      </c>
      <c r="J3993" s="177" t="s">
        <v>6875</v>
      </c>
      <c r="K3993" s="177" t="s">
        <v>2552</v>
      </c>
      <c r="L3993" s="177" t="s">
        <v>6884</v>
      </c>
    </row>
    <row r="3994" spans="1:12" ht="67.5" x14ac:dyDescent="0.25">
      <c r="A3994" s="176" t="s">
        <v>24543</v>
      </c>
      <c r="B3994" s="176" t="s">
        <v>24540</v>
      </c>
      <c r="C3994" s="176" t="s">
        <v>24541</v>
      </c>
      <c r="D3994" s="176" t="s">
        <v>24542</v>
      </c>
      <c r="E3994" s="176" t="s">
        <v>24158</v>
      </c>
      <c r="F3994" s="176" t="s">
        <v>24159</v>
      </c>
      <c r="G3994" s="176" t="s">
        <v>6981</v>
      </c>
      <c r="H3994" s="176" t="s">
        <v>24159</v>
      </c>
      <c r="I3994" s="176" t="s">
        <v>6875</v>
      </c>
      <c r="J3994" s="176" t="s">
        <v>6875</v>
      </c>
      <c r="K3994" s="176" t="s">
        <v>2552</v>
      </c>
      <c r="L3994" s="176" t="s">
        <v>6884</v>
      </c>
    </row>
    <row r="3995" spans="1:12" ht="258.75" x14ac:dyDescent="0.25">
      <c r="A3995" s="177" t="s">
        <v>24547</v>
      </c>
      <c r="B3995" s="177" t="s">
        <v>24544</v>
      </c>
      <c r="C3995" s="177" t="s">
        <v>24545</v>
      </c>
      <c r="D3995" s="177" t="s">
        <v>24546</v>
      </c>
      <c r="E3995" s="177" t="s">
        <v>24158</v>
      </c>
      <c r="F3995" s="177" t="s">
        <v>24159</v>
      </c>
      <c r="G3995" s="177" t="s">
        <v>6981</v>
      </c>
      <c r="H3995" s="177" t="s">
        <v>24159</v>
      </c>
      <c r="I3995" s="177" t="s">
        <v>6875</v>
      </c>
      <c r="J3995" s="177" t="s">
        <v>6875</v>
      </c>
      <c r="K3995" s="177" t="s">
        <v>2552</v>
      </c>
      <c r="L3995" s="177" t="s">
        <v>6884</v>
      </c>
    </row>
    <row r="3996" spans="1:12" ht="225" x14ac:dyDescent="0.25">
      <c r="A3996" s="176" t="s">
        <v>24551</v>
      </c>
      <c r="B3996" s="176" t="s">
        <v>24548</v>
      </c>
      <c r="C3996" s="176" t="s">
        <v>24549</v>
      </c>
      <c r="D3996" s="176" t="s">
        <v>24550</v>
      </c>
      <c r="E3996" s="176" t="s">
        <v>24158</v>
      </c>
      <c r="F3996" s="176" t="s">
        <v>24159</v>
      </c>
      <c r="G3996" s="176" t="s">
        <v>6981</v>
      </c>
      <c r="H3996" s="176" t="s">
        <v>24159</v>
      </c>
      <c r="I3996" s="176" t="s">
        <v>6875</v>
      </c>
      <c r="J3996" s="176" t="s">
        <v>6875</v>
      </c>
      <c r="K3996" s="176" t="s">
        <v>2552</v>
      </c>
      <c r="L3996" s="176" t="s">
        <v>6884</v>
      </c>
    </row>
    <row r="3997" spans="1:12" ht="202.5" x14ac:dyDescent="0.25">
      <c r="A3997" s="177" t="s">
        <v>24555</v>
      </c>
      <c r="B3997" s="177" t="s">
        <v>24552</v>
      </c>
      <c r="C3997" s="177" t="s">
        <v>24553</v>
      </c>
      <c r="D3997" s="177" t="s">
        <v>24554</v>
      </c>
      <c r="E3997" s="177" t="s">
        <v>24158</v>
      </c>
      <c r="F3997" s="177" t="s">
        <v>24159</v>
      </c>
      <c r="G3997" s="177" t="s">
        <v>6981</v>
      </c>
      <c r="H3997" s="177" t="s">
        <v>24159</v>
      </c>
      <c r="I3997" s="177" t="s">
        <v>6875</v>
      </c>
      <c r="J3997" s="177" t="s">
        <v>6875</v>
      </c>
      <c r="K3997" s="177" t="s">
        <v>2552</v>
      </c>
      <c r="L3997" s="177" t="s">
        <v>6884</v>
      </c>
    </row>
    <row r="3998" spans="1:12" ht="101.25" x14ac:dyDescent="0.25">
      <c r="A3998" s="176" t="s">
        <v>24559</v>
      </c>
      <c r="B3998" s="176" t="s">
        <v>24556</v>
      </c>
      <c r="C3998" s="176" t="s">
        <v>24557</v>
      </c>
      <c r="D3998" s="176" t="s">
        <v>24558</v>
      </c>
      <c r="E3998" s="176" t="s">
        <v>24158</v>
      </c>
      <c r="F3998" s="176" t="s">
        <v>24159</v>
      </c>
      <c r="G3998" s="176" t="s">
        <v>6981</v>
      </c>
      <c r="H3998" s="176" t="s">
        <v>24159</v>
      </c>
      <c r="I3998" s="176" t="s">
        <v>6875</v>
      </c>
      <c r="J3998" s="176" t="s">
        <v>6875</v>
      </c>
      <c r="K3998" s="176" t="s">
        <v>2552</v>
      </c>
      <c r="L3998" s="176" t="s">
        <v>6884</v>
      </c>
    </row>
    <row r="3999" spans="1:12" ht="281.25" x14ac:dyDescent="0.25">
      <c r="A3999" s="177" t="s">
        <v>24563</v>
      </c>
      <c r="B3999" s="177" t="s">
        <v>24560</v>
      </c>
      <c r="C3999" s="177" t="s">
        <v>24561</v>
      </c>
      <c r="D3999" s="177" t="s">
        <v>24562</v>
      </c>
      <c r="E3999" s="177" t="s">
        <v>24158</v>
      </c>
      <c r="F3999" s="177" t="s">
        <v>24159</v>
      </c>
      <c r="G3999" s="177" t="s">
        <v>6981</v>
      </c>
      <c r="H3999" s="177" t="s">
        <v>24159</v>
      </c>
      <c r="I3999" s="177" t="s">
        <v>6875</v>
      </c>
      <c r="J3999" s="177" t="s">
        <v>6875</v>
      </c>
      <c r="K3999" s="177" t="s">
        <v>2552</v>
      </c>
      <c r="L3999" s="177" t="s">
        <v>6884</v>
      </c>
    </row>
    <row r="4000" spans="1:12" ht="191.25" x14ac:dyDescent="0.25">
      <c r="A4000" s="176" t="s">
        <v>24567</v>
      </c>
      <c r="B4000" s="176" t="s">
        <v>24564</v>
      </c>
      <c r="C4000" s="176" t="s">
        <v>24565</v>
      </c>
      <c r="D4000" s="176" t="s">
        <v>24566</v>
      </c>
      <c r="E4000" s="176" t="s">
        <v>24158</v>
      </c>
      <c r="F4000" s="176" t="s">
        <v>24159</v>
      </c>
      <c r="G4000" s="176" t="s">
        <v>6981</v>
      </c>
      <c r="H4000" s="176" t="s">
        <v>24159</v>
      </c>
      <c r="I4000" s="176" t="s">
        <v>6875</v>
      </c>
      <c r="J4000" s="176" t="s">
        <v>6875</v>
      </c>
      <c r="K4000" s="176" t="s">
        <v>2552</v>
      </c>
      <c r="L4000" s="176" t="s">
        <v>6884</v>
      </c>
    </row>
    <row r="4001" spans="1:12" ht="157.5" x14ac:dyDescent="0.25">
      <c r="A4001" s="177" t="s">
        <v>24571</v>
      </c>
      <c r="B4001" s="177" t="s">
        <v>24568</v>
      </c>
      <c r="C4001" s="177" t="s">
        <v>24569</v>
      </c>
      <c r="D4001" s="177" t="s">
        <v>24570</v>
      </c>
      <c r="E4001" s="177" t="s">
        <v>24158</v>
      </c>
      <c r="F4001" s="177" t="s">
        <v>24159</v>
      </c>
      <c r="G4001" s="177" t="s">
        <v>6981</v>
      </c>
      <c r="H4001" s="177" t="s">
        <v>24572</v>
      </c>
      <c r="I4001" s="177" t="s">
        <v>6875</v>
      </c>
      <c r="J4001" s="177" t="s">
        <v>6875</v>
      </c>
      <c r="K4001" s="177" t="s">
        <v>2552</v>
      </c>
      <c r="L4001" s="177" t="s">
        <v>6977</v>
      </c>
    </row>
    <row r="4002" spans="1:12" ht="180" x14ac:dyDescent="0.25">
      <c r="A4002" s="176" t="s">
        <v>24576</v>
      </c>
      <c r="B4002" s="176" t="s">
        <v>24573</v>
      </c>
      <c r="C4002" s="176" t="s">
        <v>24574</v>
      </c>
      <c r="D4002" s="176" t="s">
        <v>24575</v>
      </c>
      <c r="E4002" s="176" t="s">
        <v>24158</v>
      </c>
      <c r="F4002" s="176" t="s">
        <v>24159</v>
      </c>
      <c r="G4002" s="176" t="s">
        <v>6981</v>
      </c>
      <c r="H4002" s="176" t="s">
        <v>24159</v>
      </c>
      <c r="I4002" s="176" t="s">
        <v>6875</v>
      </c>
      <c r="J4002" s="176" t="s">
        <v>6875</v>
      </c>
      <c r="K4002" s="176" t="s">
        <v>2552</v>
      </c>
      <c r="L4002" s="176" t="s">
        <v>6884</v>
      </c>
    </row>
    <row r="4003" spans="1:12" ht="236.25" x14ac:dyDescent="0.25">
      <c r="A4003" s="177" t="s">
        <v>24580</v>
      </c>
      <c r="B4003" s="177" t="s">
        <v>24577</v>
      </c>
      <c r="C4003" s="177" t="s">
        <v>24578</v>
      </c>
      <c r="D4003" s="177" t="s">
        <v>24579</v>
      </c>
      <c r="E4003" s="177" t="s">
        <v>24158</v>
      </c>
      <c r="F4003" s="177" t="s">
        <v>24159</v>
      </c>
      <c r="G4003" s="177" t="s">
        <v>6981</v>
      </c>
      <c r="H4003" s="177" t="s">
        <v>24159</v>
      </c>
      <c r="I4003" s="177" t="s">
        <v>6875</v>
      </c>
      <c r="J4003" s="177" t="s">
        <v>6875</v>
      </c>
      <c r="K4003" s="177" t="s">
        <v>2552</v>
      </c>
      <c r="L4003" s="177" t="s">
        <v>6884</v>
      </c>
    </row>
    <row r="4004" spans="1:12" ht="247.5" x14ac:dyDescent="0.25">
      <c r="A4004" s="176" t="s">
        <v>24584</v>
      </c>
      <c r="B4004" s="176" t="s">
        <v>24581</v>
      </c>
      <c r="C4004" s="176" t="s">
        <v>24582</v>
      </c>
      <c r="D4004" s="176" t="s">
        <v>24583</v>
      </c>
      <c r="E4004" s="176" t="s">
        <v>24158</v>
      </c>
      <c r="F4004" s="176" t="s">
        <v>24159</v>
      </c>
      <c r="G4004" s="176" t="s">
        <v>6981</v>
      </c>
      <c r="H4004" s="176" t="s">
        <v>24159</v>
      </c>
      <c r="I4004" s="176" t="s">
        <v>6875</v>
      </c>
      <c r="J4004" s="176" t="s">
        <v>6875</v>
      </c>
      <c r="K4004" s="176" t="s">
        <v>2552</v>
      </c>
      <c r="L4004" s="176" t="s">
        <v>6884</v>
      </c>
    </row>
    <row r="4005" spans="1:12" ht="315" x14ac:dyDescent="0.25">
      <c r="A4005" s="177" t="s">
        <v>24588</v>
      </c>
      <c r="B4005" s="177" t="s">
        <v>24585</v>
      </c>
      <c r="C4005" s="177" t="s">
        <v>24586</v>
      </c>
      <c r="D4005" s="177" t="s">
        <v>24587</v>
      </c>
      <c r="E4005" s="177" t="s">
        <v>24158</v>
      </c>
      <c r="F4005" s="177" t="s">
        <v>24159</v>
      </c>
      <c r="G4005" s="177" t="s">
        <v>6981</v>
      </c>
      <c r="H4005" s="177" t="s">
        <v>24159</v>
      </c>
      <c r="I4005" s="177" t="s">
        <v>6875</v>
      </c>
      <c r="J4005" s="177" t="s">
        <v>6875</v>
      </c>
      <c r="K4005" s="177" t="s">
        <v>2552</v>
      </c>
      <c r="L4005" s="177" t="s">
        <v>6884</v>
      </c>
    </row>
    <row r="4006" spans="1:12" ht="303.75" x14ac:dyDescent="0.25">
      <c r="A4006" s="176" t="s">
        <v>24592</v>
      </c>
      <c r="B4006" s="176" t="s">
        <v>24589</v>
      </c>
      <c r="C4006" s="176" t="s">
        <v>24590</v>
      </c>
      <c r="D4006" s="176" t="s">
        <v>24591</v>
      </c>
      <c r="E4006" s="176" t="s">
        <v>24158</v>
      </c>
      <c r="F4006" s="176" t="s">
        <v>24159</v>
      </c>
      <c r="G4006" s="176" t="s">
        <v>6981</v>
      </c>
      <c r="H4006" s="176" t="s">
        <v>24159</v>
      </c>
      <c r="I4006" s="176" t="s">
        <v>6875</v>
      </c>
      <c r="J4006" s="176" t="s">
        <v>6875</v>
      </c>
      <c r="K4006" s="176" t="s">
        <v>2552</v>
      </c>
      <c r="L4006" s="176" t="s">
        <v>6884</v>
      </c>
    </row>
    <row r="4007" spans="1:12" ht="247.5" x14ac:dyDescent="0.25">
      <c r="A4007" s="177" t="s">
        <v>24596</v>
      </c>
      <c r="B4007" s="177" t="s">
        <v>24593</v>
      </c>
      <c r="C4007" s="177" t="s">
        <v>24594</v>
      </c>
      <c r="D4007" s="177" t="s">
        <v>24595</v>
      </c>
      <c r="E4007" s="177" t="s">
        <v>24158</v>
      </c>
      <c r="F4007" s="177" t="s">
        <v>24159</v>
      </c>
      <c r="G4007" s="177" t="s">
        <v>6981</v>
      </c>
      <c r="H4007" s="177" t="s">
        <v>24159</v>
      </c>
      <c r="I4007" s="177" t="s">
        <v>6875</v>
      </c>
      <c r="J4007" s="177" t="s">
        <v>6875</v>
      </c>
      <c r="K4007" s="177" t="s">
        <v>2552</v>
      </c>
      <c r="L4007" s="177" t="s">
        <v>6884</v>
      </c>
    </row>
    <row r="4008" spans="1:12" ht="236.25" x14ac:dyDescent="0.25">
      <c r="A4008" s="176" t="s">
        <v>24600</v>
      </c>
      <c r="B4008" s="176" t="s">
        <v>24597</v>
      </c>
      <c r="C4008" s="176" t="s">
        <v>24598</v>
      </c>
      <c r="D4008" s="176" t="s">
        <v>24599</v>
      </c>
      <c r="E4008" s="176" t="s">
        <v>24158</v>
      </c>
      <c r="F4008" s="176" t="s">
        <v>24159</v>
      </c>
      <c r="G4008" s="176" t="s">
        <v>6981</v>
      </c>
      <c r="H4008" s="176" t="s">
        <v>24159</v>
      </c>
      <c r="I4008" s="176" t="s">
        <v>6875</v>
      </c>
      <c r="J4008" s="176" t="s">
        <v>6875</v>
      </c>
      <c r="K4008" s="176" t="s">
        <v>2552</v>
      </c>
      <c r="L4008" s="176" t="s">
        <v>6884</v>
      </c>
    </row>
    <row r="4009" spans="1:12" ht="45" x14ac:dyDescent="0.25">
      <c r="A4009" s="177" t="s">
        <v>24604</v>
      </c>
      <c r="B4009" s="177" t="s">
        <v>24601</v>
      </c>
      <c r="C4009" s="177" t="s">
        <v>24602</v>
      </c>
      <c r="D4009" s="177" t="s">
        <v>24603</v>
      </c>
      <c r="E4009" s="177" t="s">
        <v>24158</v>
      </c>
      <c r="F4009" s="177" t="s">
        <v>24159</v>
      </c>
      <c r="G4009" s="177" t="s">
        <v>6981</v>
      </c>
      <c r="H4009" s="177" t="s">
        <v>24159</v>
      </c>
      <c r="I4009" s="177" t="s">
        <v>6875</v>
      </c>
      <c r="J4009" s="177" t="s">
        <v>6875</v>
      </c>
      <c r="K4009" s="177" t="s">
        <v>2552</v>
      </c>
      <c r="L4009" s="177" t="s">
        <v>6884</v>
      </c>
    </row>
    <row r="4010" spans="1:12" ht="168.75" x14ac:dyDescent="0.25">
      <c r="A4010" s="176" t="s">
        <v>24608</v>
      </c>
      <c r="B4010" s="176" t="s">
        <v>24605</v>
      </c>
      <c r="C4010" s="176" t="s">
        <v>24606</v>
      </c>
      <c r="D4010" s="176" t="s">
        <v>24607</v>
      </c>
      <c r="E4010" s="176" t="s">
        <v>24158</v>
      </c>
      <c r="F4010" s="176" t="s">
        <v>24159</v>
      </c>
      <c r="G4010" s="176" t="s">
        <v>6981</v>
      </c>
      <c r="H4010" s="176" t="s">
        <v>24159</v>
      </c>
      <c r="I4010" s="176" t="s">
        <v>6875</v>
      </c>
      <c r="J4010" s="176" t="s">
        <v>6875</v>
      </c>
      <c r="K4010" s="176" t="s">
        <v>2552</v>
      </c>
      <c r="L4010" s="176" t="s">
        <v>6884</v>
      </c>
    </row>
    <row r="4011" spans="1:12" ht="281.25" x14ac:dyDescent="0.25">
      <c r="A4011" s="177" t="s">
        <v>24612</v>
      </c>
      <c r="B4011" s="177" t="s">
        <v>24609</v>
      </c>
      <c r="C4011" s="177" t="s">
        <v>24610</v>
      </c>
      <c r="D4011" s="177" t="s">
        <v>24611</v>
      </c>
      <c r="E4011" s="177" t="s">
        <v>24158</v>
      </c>
      <c r="F4011" s="177" t="s">
        <v>24159</v>
      </c>
      <c r="G4011" s="177" t="s">
        <v>6981</v>
      </c>
      <c r="H4011" s="177" t="s">
        <v>24159</v>
      </c>
      <c r="I4011" s="177" t="s">
        <v>6875</v>
      </c>
      <c r="J4011" s="177" t="s">
        <v>6875</v>
      </c>
      <c r="K4011" s="177" t="s">
        <v>2552</v>
      </c>
      <c r="L4011" s="177" t="s">
        <v>6884</v>
      </c>
    </row>
    <row r="4012" spans="1:12" ht="270" x14ac:dyDescent="0.25">
      <c r="A4012" s="176" t="s">
        <v>24616</v>
      </c>
      <c r="B4012" s="176" t="s">
        <v>24613</v>
      </c>
      <c r="C4012" s="176" t="s">
        <v>24614</v>
      </c>
      <c r="D4012" s="176" t="s">
        <v>24615</v>
      </c>
      <c r="E4012" s="176" t="s">
        <v>24158</v>
      </c>
      <c r="F4012" s="176" t="s">
        <v>24159</v>
      </c>
      <c r="G4012" s="176" t="s">
        <v>6981</v>
      </c>
      <c r="H4012" s="176" t="s">
        <v>24159</v>
      </c>
      <c r="I4012" s="176" t="s">
        <v>6875</v>
      </c>
      <c r="J4012" s="176" t="s">
        <v>6875</v>
      </c>
      <c r="K4012" s="176" t="s">
        <v>2552</v>
      </c>
      <c r="L4012" s="176" t="s">
        <v>6884</v>
      </c>
    </row>
    <row r="4013" spans="1:12" ht="191.25" x14ac:dyDescent="0.25">
      <c r="A4013" s="177" t="s">
        <v>24620</v>
      </c>
      <c r="B4013" s="177" t="s">
        <v>24617</v>
      </c>
      <c r="C4013" s="177" t="s">
        <v>24618</v>
      </c>
      <c r="D4013" s="177" t="s">
        <v>24619</v>
      </c>
      <c r="E4013" s="177" t="s">
        <v>24158</v>
      </c>
      <c r="F4013" s="177" t="s">
        <v>24159</v>
      </c>
      <c r="G4013" s="177" t="s">
        <v>6981</v>
      </c>
      <c r="H4013" s="177" t="s">
        <v>24159</v>
      </c>
      <c r="I4013" s="177" t="s">
        <v>6875</v>
      </c>
      <c r="J4013" s="177" t="s">
        <v>6875</v>
      </c>
      <c r="K4013" s="177" t="s">
        <v>2552</v>
      </c>
      <c r="L4013" s="177" t="s">
        <v>6884</v>
      </c>
    </row>
    <row r="4014" spans="1:12" ht="281.25" x14ac:dyDescent="0.25">
      <c r="A4014" s="176" t="s">
        <v>24624</v>
      </c>
      <c r="B4014" s="176" t="s">
        <v>24621</v>
      </c>
      <c r="C4014" s="176" t="s">
        <v>24622</v>
      </c>
      <c r="D4014" s="176" t="s">
        <v>24623</v>
      </c>
      <c r="E4014" s="176" t="s">
        <v>24158</v>
      </c>
      <c r="F4014" s="176" t="s">
        <v>24159</v>
      </c>
      <c r="G4014" s="176" t="s">
        <v>6981</v>
      </c>
      <c r="H4014" s="176" t="s">
        <v>24159</v>
      </c>
      <c r="I4014" s="176" t="s">
        <v>6875</v>
      </c>
      <c r="J4014" s="176" t="s">
        <v>6875</v>
      </c>
      <c r="K4014" s="176" t="s">
        <v>2552</v>
      </c>
      <c r="L4014" s="176" t="s">
        <v>6884</v>
      </c>
    </row>
    <row r="4015" spans="1:12" ht="180" x14ac:dyDescent="0.25">
      <c r="A4015" s="177" t="s">
        <v>24628</v>
      </c>
      <c r="B4015" s="177" t="s">
        <v>24625</v>
      </c>
      <c r="C4015" s="177" t="s">
        <v>24626</v>
      </c>
      <c r="D4015" s="177" t="s">
        <v>24627</v>
      </c>
      <c r="E4015" s="177" t="s">
        <v>24158</v>
      </c>
      <c r="F4015" s="177" t="s">
        <v>24159</v>
      </c>
      <c r="G4015" s="177" t="s">
        <v>6981</v>
      </c>
      <c r="H4015" s="177" t="s">
        <v>24159</v>
      </c>
      <c r="I4015" s="177" t="s">
        <v>6875</v>
      </c>
      <c r="J4015" s="177" t="s">
        <v>6875</v>
      </c>
      <c r="K4015" s="177" t="s">
        <v>2552</v>
      </c>
      <c r="L4015" s="177" t="s">
        <v>6884</v>
      </c>
    </row>
    <row r="4016" spans="1:12" ht="67.5" x14ac:dyDescent="0.25">
      <c r="A4016" s="176" t="s">
        <v>24632</v>
      </c>
      <c r="B4016" s="176" t="s">
        <v>24629</v>
      </c>
      <c r="C4016" s="176" t="s">
        <v>24630</v>
      </c>
      <c r="D4016" s="176" t="s">
        <v>24631</v>
      </c>
      <c r="E4016" s="176" t="s">
        <v>24158</v>
      </c>
      <c r="F4016" s="176" t="s">
        <v>24159</v>
      </c>
      <c r="G4016" s="176" t="s">
        <v>6981</v>
      </c>
      <c r="H4016" s="176" t="s">
        <v>24159</v>
      </c>
      <c r="I4016" s="176" t="s">
        <v>6875</v>
      </c>
      <c r="J4016" s="176" t="s">
        <v>6875</v>
      </c>
      <c r="K4016" s="176" t="s">
        <v>2552</v>
      </c>
      <c r="L4016" s="176" t="s">
        <v>6884</v>
      </c>
    </row>
    <row r="4017" spans="1:12" ht="292.5" x14ac:dyDescent="0.25">
      <c r="A4017" s="177" t="s">
        <v>24636</v>
      </c>
      <c r="B4017" s="177" t="s">
        <v>24633</v>
      </c>
      <c r="C4017" s="177" t="s">
        <v>24634</v>
      </c>
      <c r="D4017" s="177" t="s">
        <v>24635</v>
      </c>
      <c r="E4017" s="177" t="s">
        <v>24158</v>
      </c>
      <c r="F4017" s="177" t="s">
        <v>24159</v>
      </c>
      <c r="G4017" s="177" t="s">
        <v>6981</v>
      </c>
      <c r="H4017" s="177" t="s">
        <v>24159</v>
      </c>
      <c r="I4017" s="177" t="s">
        <v>6875</v>
      </c>
      <c r="J4017" s="177" t="s">
        <v>6875</v>
      </c>
      <c r="K4017" s="177" t="s">
        <v>2552</v>
      </c>
      <c r="L4017" s="177" t="s">
        <v>6884</v>
      </c>
    </row>
    <row r="4018" spans="1:12" ht="202.5" x14ac:dyDescent="0.25">
      <c r="A4018" s="176" t="s">
        <v>24640</v>
      </c>
      <c r="B4018" s="176" t="s">
        <v>24637</v>
      </c>
      <c r="C4018" s="176" t="s">
        <v>24638</v>
      </c>
      <c r="D4018" s="176" t="s">
        <v>24639</v>
      </c>
      <c r="E4018" s="176" t="s">
        <v>24158</v>
      </c>
      <c r="F4018" s="176" t="s">
        <v>24159</v>
      </c>
      <c r="G4018" s="176" t="s">
        <v>6981</v>
      </c>
      <c r="H4018" s="176" t="s">
        <v>24159</v>
      </c>
      <c r="I4018" s="176" t="s">
        <v>6875</v>
      </c>
      <c r="J4018" s="176" t="s">
        <v>6875</v>
      </c>
      <c r="K4018" s="176" t="s">
        <v>2552</v>
      </c>
      <c r="L4018" s="176" t="s">
        <v>6884</v>
      </c>
    </row>
    <row r="4019" spans="1:12" ht="270" x14ac:dyDescent="0.25">
      <c r="A4019" s="177" t="s">
        <v>24644</v>
      </c>
      <c r="B4019" s="177" t="s">
        <v>24641</v>
      </c>
      <c r="C4019" s="177" t="s">
        <v>24642</v>
      </c>
      <c r="D4019" s="177" t="s">
        <v>24643</v>
      </c>
      <c r="E4019" s="177" t="s">
        <v>24158</v>
      </c>
      <c r="F4019" s="177" t="s">
        <v>24159</v>
      </c>
      <c r="G4019" s="177" t="s">
        <v>6981</v>
      </c>
      <c r="H4019" s="177" t="s">
        <v>24159</v>
      </c>
      <c r="I4019" s="177" t="s">
        <v>6875</v>
      </c>
      <c r="J4019" s="177" t="s">
        <v>6875</v>
      </c>
      <c r="K4019" s="177" t="s">
        <v>2552</v>
      </c>
      <c r="L4019" s="177" t="s">
        <v>6884</v>
      </c>
    </row>
    <row r="4020" spans="1:12" ht="225" x14ac:dyDescent="0.25">
      <c r="A4020" s="176" t="s">
        <v>24648</v>
      </c>
      <c r="B4020" s="176" t="s">
        <v>24645</v>
      </c>
      <c r="C4020" s="176" t="s">
        <v>24646</v>
      </c>
      <c r="D4020" s="176" t="s">
        <v>24647</v>
      </c>
      <c r="E4020" s="176" t="s">
        <v>24158</v>
      </c>
      <c r="F4020" s="176" t="s">
        <v>24159</v>
      </c>
      <c r="G4020" s="176" t="s">
        <v>6981</v>
      </c>
      <c r="H4020" s="176" t="s">
        <v>24159</v>
      </c>
      <c r="I4020" s="176" t="s">
        <v>6875</v>
      </c>
      <c r="J4020" s="176" t="s">
        <v>6875</v>
      </c>
      <c r="K4020" s="176" t="s">
        <v>2552</v>
      </c>
      <c r="L4020" s="176" t="s">
        <v>6884</v>
      </c>
    </row>
    <row r="4021" spans="1:12" ht="281.25" x14ac:dyDescent="0.25">
      <c r="A4021" s="177" t="s">
        <v>24652</v>
      </c>
      <c r="B4021" s="177" t="s">
        <v>24649</v>
      </c>
      <c r="C4021" s="177" t="s">
        <v>24650</v>
      </c>
      <c r="D4021" s="177" t="s">
        <v>24651</v>
      </c>
      <c r="E4021" s="177" t="s">
        <v>24158</v>
      </c>
      <c r="F4021" s="177" t="s">
        <v>24159</v>
      </c>
      <c r="G4021" s="177" t="s">
        <v>6981</v>
      </c>
      <c r="H4021" s="177" t="s">
        <v>24159</v>
      </c>
      <c r="I4021" s="177" t="s">
        <v>6875</v>
      </c>
      <c r="J4021" s="177" t="s">
        <v>6875</v>
      </c>
      <c r="K4021" s="177" t="s">
        <v>2552</v>
      </c>
      <c r="L4021" s="177" t="s">
        <v>6884</v>
      </c>
    </row>
    <row r="4022" spans="1:12" ht="247.5" x14ac:dyDescent="0.25">
      <c r="A4022" s="176" t="s">
        <v>24656</v>
      </c>
      <c r="B4022" s="176" t="s">
        <v>24653</v>
      </c>
      <c r="C4022" s="176" t="s">
        <v>24654</v>
      </c>
      <c r="D4022" s="176" t="s">
        <v>24655</v>
      </c>
      <c r="E4022" s="176" t="s">
        <v>24158</v>
      </c>
      <c r="F4022" s="176" t="s">
        <v>24159</v>
      </c>
      <c r="G4022" s="176" t="s">
        <v>6981</v>
      </c>
      <c r="H4022" s="176" t="s">
        <v>24159</v>
      </c>
      <c r="I4022" s="176" t="s">
        <v>6875</v>
      </c>
      <c r="J4022" s="176" t="s">
        <v>6875</v>
      </c>
      <c r="K4022" s="176" t="s">
        <v>2552</v>
      </c>
      <c r="L4022" s="176" t="s">
        <v>6884</v>
      </c>
    </row>
    <row r="4023" spans="1:12" ht="292.5" x14ac:dyDescent="0.25">
      <c r="A4023" s="177" t="s">
        <v>24660</v>
      </c>
      <c r="B4023" s="177" t="s">
        <v>24657</v>
      </c>
      <c r="C4023" s="177" t="s">
        <v>24658</v>
      </c>
      <c r="D4023" s="177" t="s">
        <v>24659</v>
      </c>
      <c r="E4023" s="177" t="s">
        <v>24158</v>
      </c>
      <c r="F4023" s="177" t="s">
        <v>24159</v>
      </c>
      <c r="G4023" s="177" t="s">
        <v>6981</v>
      </c>
      <c r="H4023" s="177" t="s">
        <v>24159</v>
      </c>
      <c r="I4023" s="177" t="s">
        <v>6875</v>
      </c>
      <c r="J4023" s="177" t="s">
        <v>6875</v>
      </c>
      <c r="K4023" s="177" t="s">
        <v>2552</v>
      </c>
      <c r="L4023" s="177" t="s">
        <v>6884</v>
      </c>
    </row>
    <row r="4024" spans="1:12" ht="258.75" x14ac:dyDescent="0.25">
      <c r="A4024" s="176" t="s">
        <v>24664</v>
      </c>
      <c r="B4024" s="176" t="s">
        <v>24661</v>
      </c>
      <c r="C4024" s="176" t="s">
        <v>24662</v>
      </c>
      <c r="D4024" s="176" t="s">
        <v>24663</v>
      </c>
      <c r="E4024" s="176" t="s">
        <v>24158</v>
      </c>
      <c r="F4024" s="176" t="s">
        <v>24159</v>
      </c>
      <c r="G4024" s="176" t="s">
        <v>6981</v>
      </c>
      <c r="H4024" s="176" t="s">
        <v>24159</v>
      </c>
      <c r="I4024" s="176" t="s">
        <v>6875</v>
      </c>
      <c r="J4024" s="176" t="s">
        <v>6875</v>
      </c>
      <c r="K4024" s="176" t="s">
        <v>2552</v>
      </c>
      <c r="L4024" s="176" t="s">
        <v>6884</v>
      </c>
    </row>
    <row r="4025" spans="1:12" ht="213.75" x14ac:dyDescent="0.25">
      <c r="A4025" s="177" t="s">
        <v>24668</v>
      </c>
      <c r="B4025" s="177" t="s">
        <v>24665</v>
      </c>
      <c r="C4025" s="177" t="s">
        <v>24666</v>
      </c>
      <c r="D4025" s="177" t="s">
        <v>24667</v>
      </c>
      <c r="E4025" s="177" t="s">
        <v>24158</v>
      </c>
      <c r="F4025" s="177" t="s">
        <v>24159</v>
      </c>
      <c r="G4025" s="177" t="s">
        <v>6981</v>
      </c>
      <c r="H4025" s="177" t="s">
        <v>24159</v>
      </c>
      <c r="I4025" s="177" t="s">
        <v>6875</v>
      </c>
      <c r="J4025" s="177" t="s">
        <v>6875</v>
      </c>
      <c r="K4025" s="177" t="s">
        <v>2552</v>
      </c>
      <c r="L4025" s="177" t="s">
        <v>6884</v>
      </c>
    </row>
    <row r="4026" spans="1:12" ht="135" x14ac:dyDescent="0.25">
      <c r="A4026" s="176" t="s">
        <v>24672</v>
      </c>
      <c r="B4026" s="176" t="s">
        <v>24669</v>
      </c>
      <c r="C4026" s="176" t="s">
        <v>24670</v>
      </c>
      <c r="D4026" s="176" t="s">
        <v>24671</v>
      </c>
      <c r="E4026" s="176" t="s">
        <v>24158</v>
      </c>
      <c r="F4026" s="176" t="s">
        <v>24159</v>
      </c>
      <c r="G4026" s="176" t="s">
        <v>6981</v>
      </c>
      <c r="H4026" s="176" t="s">
        <v>24159</v>
      </c>
      <c r="I4026" s="176" t="s">
        <v>6875</v>
      </c>
      <c r="J4026" s="176" t="s">
        <v>6875</v>
      </c>
      <c r="K4026" s="176" t="s">
        <v>2552</v>
      </c>
      <c r="L4026" s="176" t="s">
        <v>6884</v>
      </c>
    </row>
    <row r="4027" spans="1:12" ht="258.75" x14ac:dyDescent="0.25">
      <c r="A4027" s="177" t="s">
        <v>24676</v>
      </c>
      <c r="B4027" s="177" t="s">
        <v>24673</v>
      </c>
      <c r="C4027" s="177" t="s">
        <v>24674</v>
      </c>
      <c r="D4027" s="177" t="s">
        <v>24675</v>
      </c>
      <c r="E4027" s="177" t="s">
        <v>24158</v>
      </c>
      <c r="F4027" s="177" t="s">
        <v>24159</v>
      </c>
      <c r="G4027" s="177" t="s">
        <v>6981</v>
      </c>
      <c r="H4027" s="177" t="s">
        <v>24159</v>
      </c>
      <c r="I4027" s="177" t="s">
        <v>6875</v>
      </c>
      <c r="J4027" s="177" t="s">
        <v>6875</v>
      </c>
      <c r="K4027" s="177" t="s">
        <v>2552</v>
      </c>
      <c r="L4027" s="177" t="s">
        <v>6884</v>
      </c>
    </row>
    <row r="4028" spans="1:12" ht="258.75" x14ac:dyDescent="0.25">
      <c r="A4028" s="176" t="s">
        <v>24680</v>
      </c>
      <c r="B4028" s="176" t="s">
        <v>24677</v>
      </c>
      <c r="C4028" s="176" t="s">
        <v>24678</v>
      </c>
      <c r="D4028" s="176" t="s">
        <v>24679</v>
      </c>
      <c r="E4028" s="176" t="s">
        <v>24158</v>
      </c>
      <c r="F4028" s="176" t="s">
        <v>24159</v>
      </c>
      <c r="G4028" s="176" t="s">
        <v>6981</v>
      </c>
      <c r="H4028" s="176" t="s">
        <v>24159</v>
      </c>
      <c r="I4028" s="176" t="s">
        <v>6875</v>
      </c>
      <c r="J4028" s="176" t="s">
        <v>6875</v>
      </c>
      <c r="K4028" s="176" t="s">
        <v>2552</v>
      </c>
      <c r="L4028" s="176" t="s">
        <v>6884</v>
      </c>
    </row>
    <row r="4029" spans="1:12" ht="281.25" x14ac:dyDescent="0.25">
      <c r="A4029" s="177" t="s">
        <v>24684</v>
      </c>
      <c r="B4029" s="177" t="s">
        <v>24681</v>
      </c>
      <c r="C4029" s="177" t="s">
        <v>24682</v>
      </c>
      <c r="D4029" s="177" t="s">
        <v>24683</v>
      </c>
      <c r="E4029" s="177" t="s">
        <v>24158</v>
      </c>
      <c r="F4029" s="177" t="s">
        <v>24159</v>
      </c>
      <c r="G4029" s="177" t="s">
        <v>6981</v>
      </c>
      <c r="H4029" s="177" t="s">
        <v>24159</v>
      </c>
      <c r="I4029" s="177" t="s">
        <v>6875</v>
      </c>
      <c r="J4029" s="177" t="s">
        <v>6875</v>
      </c>
      <c r="K4029" s="177" t="s">
        <v>2552</v>
      </c>
      <c r="L4029" s="177" t="s">
        <v>6884</v>
      </c>
    </row>
    <row r="4030" spans="1:12" ht="258.75" x14ac:dyDescent="0.25">
      <c r="A4030" s="176" t="s">
        <v>24688</v>
      </c>
      <c r="B4030" s="176" t="s">
        <v>24685</v>
      </c>
      <c r="C4030" s="176" t="s">
        <v>24686</v>
      </c>
      <c r="D4030" s="176" t="s">
        <v>24687</v>
      </c>
      <c r="E4030" s="176" t="s">
        <v>24158</v>
      </c>
      <c r="F4030" s="176" t="s">
        <v>24159</v>
      </c>
      <c r="G4030" s="176" t="s">
        <v>6981</v>
      </c>
      <c r="H4030" s="176" t="s">
        <v>24159</v>
      </c>
      <c r="I4030" s="176" t="s">
        <v>6875</v>
      </c>
      <c r="J4030" s="176" t="s">
        <v>6875</v>
      </c>
      <c r="K4030" s="176" t="s">
        <v>2552</v>
      </c>
      <c r="L4030" s="176" t="s">
        <v>6884</v>
      </c>
    </row>
    <row r="4031" spans="1:12" ht="292.5" x14ac:dyDescent="0.25">
      <c r="A4031" s="177" t="s">
        <v>24692</v>
      </c>
      <c r="B4031" s="177" t="s">
        <v>24689</v>
      </c>
      <c r="C4031" s="177" t="s">
        <v>24690</v>
      </c>
      <c r="D4031" s="177" t="s">
        <v>24691</v>
      </c>
      <c r="E4031" s="177" t="s">
        <v>24158</v>
      </c>
      <c r="F4031" s="177" t="s">
        <v>24159</v>
      </c>
      <c r="G4031" s="177" t="s">
        <v>6981</v>
      </c>
      <c r="H4031" s="177" t="s">
        <v>24159</v>
      </c>
      <c r="I4031" s="177" t="s">
        <v>6875</v>
      </c>
      <c r="J4031" s="177" t="s">
        <v>6875</v>
      </c>
      <c r="K4031" s="177" t="s">
        <v>2552</v>
      </c>
      <c r="L4031" s="177" t="s">
        <v>6884</v>
      </c>
    </row>
    <row r="4032" spans="1:12" ht="292.5" x14ac:dyDescent="0.25">
      <c r="A4032" s="176" t="s">
        <v>24696</v>
      </c>
      <c r="B4032" s="176" t="s">
        <v>24693</v>
      </c>
      <c r="C4032" s="176" t="s">
        <v>24694</v>
      </c>
      <c r="D4032" s="176" t="s">
        <v>24695</v>
      </c>
      <c r="E4032" s="176" t="s">
        <v>24158</v>
      </c>
      <c r="F4032" s="176" t="s">
        <v>24159</v>
      </c>
      <c r="G4032" s="176" t="s">
        <v>6981</v>
      </c>
      <c r="H4032" s="176" t="s">
        <v>24159</v>
      </c>
      <c r="I4032" s="176" t="s">
        <v>6875</v>
      </c>
      <c r="J4032" s="176" t="s">
        <v>6875</v>
      </c>
      <c r="K4032" s="176" t="s">
        <v>2552</v>
      </c>
      <c r="L4032" s="176" t="s">
        <v>6884</v>
      </c>
    </row>
    <row r="4033" spans="1:12" ht="247.5" x14ac:dyDescent="0.25">
      <c r="A4033" s="177" t="s">
        <v>24700</v>
      </c>
      <c r="B4033" s="177" t="s">
        <v>24697</v>
      </c>
      <c r="C4033" s="177" t="s">
        <v>24698</v>
      </c>
      <c r="D4033" s="177" t="s">
        <v>24699</v>
      </c>
      <c r="E4033" s="177" t="s">
        <v>24158</v>
      </c>
      <c r="F4033" s="177" t="s">
        <v>24159</v>
      </c>
      <c r="G4033" s="177" t="s">
        <v>6981</v>
      </c>
      <c r="H4033" s="177" t="s">
        <v>24159</v>
      </c>
      <c r="I4033" s="177" t="s">
        <v>6875</v>
      </c>
      <c r="J4033" s="177" t="s">
        <v>6875</v>
      </c>
      <c r="K4033" s="177" t="s">
        <v>2552</v>
      </c>
      <c r="L4033" s="177" t="s">
        <v>6884</v>
      </c>
    </row>
    <row r="4034" spans="1:12" ht="258.75" x14ac:dyDescent="0.25">
      <c r="A4034" s="176" t="s">
        <v>24704</v>
      </c>
      <c r="B4034" s="176" t="s">
        <v>24701</v>
      </c>
      <c r="C4034" s="176" t="s">
        <v>24702</v>
      </c>
      <c r="D4034" s="176" t="s">
        <v>24703</v>
      </c>
      <c r="E4034" s="176" t="s">
        <v>24158</v>
      </c>
      <c r="F4034" s="176" t="s">
        <v>24159</v>
      </c>
      <c r="G4034" s="176" t="s">
        <v>6981</v>
      </c>
      <c r="H4034" s="176" t="s">
        <v>24159</v>
      </c>
      <c r="I4034" s="176" t="s">
        <v>6875</v>
      </c>
      <c r="J4034" s="176" t="s">
        <v>6875</v>
      </c>
      <c r="K4034" s="176" t="s">
        <v>2552</v>
      </c>
      <c r="L4034" s="176" t="s">
        <v>6884</v>
      </c>
    </row>
    <row r="4035" spans="1:12" ht="191.25" x14ac:dyDescent="0.25">
      <c r="A4035" s="177" t="s">
        <v>24708</v>
      </c>
      <c r="B4035" s="177" t="s">
        <v>24705</v>
      </c>
      <c r="C4035" s="177" t="s">
        <v>24706</v>
      </c>
      <c r="D4035" s="177" t="s">
        <v>24707</v>
      </c>
      <c r="E4035" s="177" t="s">
        <v>24158</v>
      </c>
      <c r="F4035" s="177" t="s">
        <v>24159</v>
      </c>
      <c r="G4035" s="177" t="s">
        <v>6981</v>
      </c>
      <c r="H4035" s="177" t="s">
        <v>24159</v>
      </c>
      <c r="I4035" s="177" t="s">
        <v>6875</v>
      </c>
      <c r="J4035" s="177" t="s">
        <v>6875</v>
      </c>
      <c r="K4035" s="177" t="s">
        <v>2552</v>
      </c>
      <c r="L4035" s="177" t="s">
        <v>6884</v>
      </c>
    </row>
    <row r="4036" spans="1:12" ht="247.5" x14ac:dyDescent="0.25">
      <c r="A4036" s="176" t="s">
        <v>24712</v>
      </c>
      <c r="B4036" s="176" t="s">
        <v>24709</v>
      </c>
      <c r="C4036" s="176" t="s">
        <v>24710</v>
      </c>
      <c r="D4036" s="176" t="s">
        <v>24711</v>
      </c>
      <c r="E4036" s="176" t="s">
        <v>24158</v>
      </c>
      <c r="F4036" s="176" t="s">
        <v>24159</v>
      </c>
      <c r="G4036" s="176" t="s">
        <v>6981</v>
      </c>
      <c r="H4036" s="176" t="s">
        <v>24159</v>
      </c>
      <c r="I4036" s="176" t="s">
        <v>6875</v>
      </c>
      <c r="J4036" s="176" t="s">
        <v>6875</v>
      </c>
      <c r="K4036" s="176" t="s">
        <v>2552</v>
      </c>
      <c r="L4036" s="176" t="s">
        <v>6884</v>
      </c>
    </row>
    <row r="4037" spans="1:12" ht="303.75" x14ac:dyDescent="0.25">
      <c r="A4037" s="177" t="s">
        <v>24716</v>
      </c>
      <c r="B4037" s="177" t="s">
        <v>24713</v>
      </c>
      <c r="C4037" s="177" t="s">
        <v>24714</v>
      </c>
      <c r="D4037" s="177" t="s">
        <v>24715</v>
      </c>
      <c r="E4037" s="177" t="s">
        <v>24158</v>
      </c>
      <c r="F4037" s="177" t="s">
        <v>24159</v>
      </c>
      <c r="G4037" s="177" t="s">
        <v>6981</v>
      </c>
      <c r="H4037" s="177" t="s">
        <v>24159</v>
      </c>
      <c r="I4037" s="177" t="s">
        <v>6875</v>
      </c>
      <c r="J4037" s="177" t="s">
        <v>6875</v>
      </c>
      <c r="K4037" s="177" t="s">
        <v>2552</v>
      </c>
      <c r="L4037" s="177" t="s">
        <v>6884</v>
      </c>
    </row>
    <row r="4038" spans="1:12" ht="45" x14ac:dyDescent="0.25">
      <c r="A4038" s="176" t="s">
        <v>24720</v>
      </c>
      <c r="B4038" s="176" t="s">
        <v>24717</v>
      </c>
      <c r="C4038" s="176" t="s">
        <v>24718</v>
      </c>
      <c r="D4038" s="176" t="s">
        <v>24719</v>
      </c>
      <c r="E4038" s="176" t="s">
        <v>24158</v>
      </c>
      <c r="F4038" s="176" t="s">
        <v>24159</v>
      </c>
      <c r="G4038" s="176" t="s">
        <v>6981</v>
      </c>
      <c r="H4038" s="176" t="s">
        <v>24159</v>
      </c>
      <c r="I4038" s="176" t="s">
        <v>6875</v>
      </c>
      <c r="J4038" s="176" t="s">
        <v>6875</v>
      </c>
      <c r="K4038" s="176" t="s">
        <v>2552</v>
      </c>
      <c r="L4038" s="176" t="s">
        <v>6884</v>
      </c>
    </row>
    <row r="4039" spans="1:12" ht="45" x14ac:dyDescent="0.25">
      <c r="A4039" s="177" t="s">
        <v>24724</v>
      </c>
      <c r="B4039" s="177" t="s">
        <v>24721</v>
      </c>
      <c r="C4039" s="177" t="s">
        <v>24722</v>
      </c>
      <c r="D4039" s="177" t="s">
        <v>24723</v>
      </c>
      <c r="E4039" s="177" t="s">
        <v>24158</v>
      </c>
      <c r="F4039" s="177" t="s">
        <v>24159</v>
      </c>
      <c r="G4039" s="177" t="s">
        <v>6981</v>
      </c>
      <c r="H4039" s="177" t="s">
        <v>24159</v>
      </c>
      <c r="I4039" s="177" t="s">
        <v>6875</v>
      </c>
      <c r="J4039" s="177" t="s">
        <v>6875</v>
      </c>
      <c r="K4039" s="177" t="s">
        <v>2552</v>
      </c>
      <c r="L4039" s="177" t="s">
        <v>6884</v>
      </c>
    </row>
    <row r="4040" spans="1:12" ht="45" x14ac:dyDescent="0.25">
      <c r="A4040" s="176" t="s">
        <v>24728</v>
      </c>
      <c r="B4040" s="176" t="s">
        <v>24725</v>
      </c>
      <c r="C4040" s="176" t="s">
        <v>24726</v>
      </c>
      <c r="D4040" s="176" t="s">
        <v>24727</v>
      </c>
      <c r="E4040" s="176" t="s">
        <v>24158</v>
      </c>
      <c r="F4040" s="176" t="s">
        <v>24159</v>
      </c>
      <c r="G4040" s="176" t="s">
        <v>6981</v>
      </c>
      <c r="H4040" s="176" t="s">
        <v>24159</v>
      </c>
      <c r="I4040" s="176" t="s">
        <v>6875</v>
      </c>
      <c r="J4040" s="176" t="s">
        <v>6875</v>
      </c>
      <c r="K4040" s="176" t="s">
        <v>2552</v>
      </c>
      <c r="L4040" s="176" t="s">
        <v>6884</v>
      </c>
    </row>
    <row r="4041" spans="1:12" ht="191.25" x14ac:dyDescent="0.25">
      <c r="A4041" s="177" t="s">
        <v>24732</v>
      </c>
      <c r="B4041" s="177" t="s">
        <v>24729</v>
      </c>
      <c r="C4041" s="177" t="s">
        <v>24730</v>
      </c>
      <c r="D4041" s="177" t="s">
        <v>24731</v>
      </c>
      <c r="E4041" s="177" t="s">
        <v>24733</v>
      </c>
      <c r="F4041" s="177" t="s">
        <v>24734</v>
      </c>
      <c r="G4041" s="177" t="s">
        <v>6981</v>
      </c>
      <c r="H4041" s="177" t="s">
        <v>24734</v>
      </c>
      <c r="I4041" s="177" t="s">
        <v>6875</v>
      </c>
      <c r="J4041" s="177" t="s">
        <v>6875</v>
      </c>
      <c r="K4041" s="177" t="s">
        <v>6875</v>
      </c>
      <c r="L4041" s="177" t="s">
        <v>857</v>
      </c>
    </row>
    <row r="4042" spans="1:12" ht="225" x14ac:dyDescent="0.25">
      <c r="A4042" s="176" t="s">
        <v>24738</v>
      </c>
      <c r="B4042" s="176" t="s">
        <v>24735</v>
      </c>
      <c r="C4042" s="176" t="s">
        <v>24736</v>
      </c>
      <c r="D4042" s="176" t="s">
        <v>24737</v>
      </c>
      <c r="E4042" s="176" t="s">
        <v>24739</v>
      </c>
      <c r="F4042" s="176" t="s">
        <v>24740</v>
      </c>
      <c r="G4042" s="176" t="s">
        <v>6981</v>
      </c>
      <c r="H4042" s="176" t="s">
        <v>24741</v>
      </c>
      <c r="I4042" s="176" t="s">
        <v>6875</v>
      </c>
      <c r="J4042" s="176" t="s">
        <v>6875</v>
      </c>
      <c r="K4042" s="176" t="s">
        <v>6875</v>
      </c>
      <c r="L4042" s="176" t="s">
        <v>8255</v>
      </c>
    </row>
    <row r="4043" spans="1:12" ht="225" x14ac:dyDescent="0.25">
      <c r="A4043" s="177" t="s">
        <v>24745</v>
      </c>
      <c r="B4043" s="177" t="s">
        <v>24742</v>
      </c>
      <c r="C4043" s="177" t="s">
        <v>24743</v>
      </c>
      <c r="D4043" s="177" t="s">
        <v>24744</v>
      </c>
      <c r="E4043" s="177" t="s">
        <v>24733</v>
      </c>
      <c r="F4043" s="177" t="s">
        <v>24734</v>
      </c>
      <c r="G4043" s="177" t="s">
        <v>6981</v>
      </c>
      <c r="H4043" s="177" t="s">
        <v>24734</v>
      </c>
      <c r="I4043" s="177" t="s">
        <v>6875</v>
      </c>
      <c r="J4043" s="177" t="s">
        <v>6875</v>
      </c>
      <c r="K4043" s="177" t="s">
        <v>6875</v>
      </c>
      <c r="L4043" s="177" t="s">
        <v>857</v>
      </c>
    </row>
    <row r="4044" spans="1:12" ht="157.5" x14ac:dyDescent="0.25">
      <c r="A4044" s="176" t="s">
        <v>24749</v>
      </c>
      <c r="B4044" s="176" t="s">
        <v>24746</v>
      </c>
      <c r="C4044" s="176" t="s">
        <v>24747</v>
      </c>
      <c r="D4044" s="176" t="s">
        <v>24748</v>
      </c>
      <c r="E4044" s="176" t="s">
        <v>24733</v>
      </c>
      <c r="F4044" s="176" t="s">
        <v>24734</v>
      </c>
      <c r="G4044" s="176" t="s">
        <v>6981</v>
      </c>
      <c r="H4044" s="176" t="s">
        <v>24734</v>
      </c>
      <c r="I4044" s="176" t="s">
        <v>6875</v>
      </c>
      <c r="J4044" s="176" t="s">
        <v>6875</v>
      </c>
      <c r="K4044" s="176" t="s">
        <v>6875</v>
      </c>
      <c r="L4044" s="176" t="s">
        <v>857</v>
      </c>
    </row>
    <row r="4045" spans="1:12" ht="236.25" x14ac:dyDescent="0.25">
      <c r="A4045" s="177" t="s">
        <v>24753</v>
      </c>
      <c r="B4045" s="177" t="s">
        <v>24750</v>
      </c>
      <c r="C4045" s="177" t="s">
        <v>24751</v>
      </c>
      <c r="D4045" s="177" t="s">
        <v>24752</v>
      </c>
      <c r="E4045" s="177" t="s">
        <v>24733</v>
      </c>
      <c r="F4045" s="177" t="s">
        <v>24734</v>
      </c>
      <c r="G4045" s="177" t="s">
        <v>6981</v>
      </c>
      <c r="H4045" s="177" t="s">
        <v>24734</v>
      </c>
      <c r="I4045" s="177" t="s">
        <v>6875</v>
      </c>
      <c r="J4045" s="177" t="s">
        <v>6875</v>
      </c>
      <c r="K4045" s="177" t="s">
        <v>6875</v>
      </c>
      <c r="L4045" s="177" t="s">
        <v>857</v>
      </c>
    </row>
    <row r="4046" spans="1:12" ht="236.25" x14ac:dyDescent="0.25">
      <c r="A4046" s="176" t="s">
        <v>24757</v>
      </c>
      <c r="B4046" s="176" t="s">
        <v>24754</v>
      </c>
      <c r="C4046" s="176" t="s">
        <v>24755</v>
      </c>
      <c r="D4046" s="176" t="s">
        <v>24756</v>
      </c>
      <c r="E4046" s="176" t="s">
        <v>24733</v>
      </c>
      <c r="F4046" s="176" t="s">
        <v>24734</v>
      </c>
      <c r="G4046" s="176" t="s">
        <v>6981</v>
      </c>
      <c r="H4046" s="176" t="s">
        <v>24734</v>
      </c>
      <c r="I4046" s="176" t="s">
        <v>6875</v>
      </c>
      <c r="J4046" s="176" t="s">
        <v>6875</v>
      </c>
      <c r="K4046" s="176" t="s">
        <v>6875</v>
      </c>
      <c r="L4046" s="176" t="s">
        <v>857</v>
      </c>
    </row>
    <row r="4047" spans="1:12" ht="213.75" x14ac:dyDescent="0.25">
      <c r="A4047" s="177" t="s">
        <v>24761</v>
      </c>
      <c r="B4047" s="177" t="s">
        <v>24758</v>
      </c>
      <c r="C4047" s="177" t="s">
        <v>24759</v>
      </c>
      <c r="D4047" s="177" t="s">
        <v>24760</v>
      </c>
      <c r="E4047" s="177" t="s">
        <v>24733</v>
      </c>
      <c r="F4047" s="177" t="s">
        <v>24734</v>
      </c>
      <c r="G4047" s="177" t="s">
        <v>6981</v>
      </c>
      <c r="H4047" s="177" t="s">
        <v>24734</v>
      </c>
      <c r="I4047" s="177" t="s">
        <v>6875</v>
      </c>
      <c r="J4047" s="177" t="s">
        <v>6875</v>
      </c>
      <c r="K4047" s="177" t="s">
        <v>6875</v>
      </c>
      <c r="L4047" s="177" t="s">
        <v>857</v>
      </c>
    </row>
    <row r="4048" spans="1:12" ht="202.5" x14ac:dyDescent="0.25">
      <c r="A4048" s="176" t="s">
        <v>24765</v>
      </c>
      <c r="B4048" s="176" t="s">
        <v>24762</v>
      </c>
      <c r="C4048" s="176" t="s">
        <v>24763</v>
      </c>
      <c r="D4048" s="176" t="s">
        <v>24764</v>
      </c>
      <c r="E4048" s="176" t="s">
        <v>24733</v>
      </c>
      <c r="F4048" s="176" t="s">
        <v>24734</v>
      </c>
      <c r="G4048" s="176" t="s">
        <v>6981</v>
      </c>
      <c r="H4048" s="176" t="s">
        <v>24734</v>
      </c>
      <c r="I4048" s="176" t="s">
        <v>6875</v>
      </c>
      <c r="J4048" s="176" t="s">
        <v>6875</v>
      </c>
      <c r="K4048" s="176" t="s">
        <v>6875</v>
      </c>
      <c r="L4048" s="176" t="s">
        <v>857</v>
      </c>
    </row>
    <row r="4049" spans="1:12" ht="225" x14ac:dyDescent="0.25">
      <c r="A4049" s="177" t="s">
        <v>24769</v>
      </c>
      <c r="B4049" s="177" t="s">
        <v>24766</v>
      </c>
      <c r="C4049" s="177" t="s">
        <v>24767</v>
      </c>
      <c r="D4049" s="177" t="s">
        <v>24768</v>
      </c>
      <c r="E4049" s="177" t="s">
        <v>24733</v>
      </c>
      <c r="F4049" s="177" t="s">
        <v>24734</v>
      </c>
      <c r="G4049" s="177" t="s">
        <v>6981</v>
      </c>
      <c r="H4049" s="177" t="s">
        <v>24734</v>
      </c>
      <c r="I4049" s="177" t="s">
        <v>6875</v>
      </c>
      <c r="J4049" s="177" t="s">
        <v>6875</v>
      </c>
      <c r="K4049" s="177" t="s">
        <v>6875</v>
      </c>
      <c r="L4049" s="177" t="s">
        <v>857</v>
      </c>
    </row>
    <row r="4050" spans="1:12" ht="270" x14ac:dyDescent="0.25">
      <c r="A4050" s="176" t="s">
        <v>24773</v>
      </c>
      <c r="B4050" s="176" t="s">
        <v>24770</v>
      </c>
      <c r="C4050" s="176" t="s">
        <v>24771</v>
      </c>
      <c r="D4050" s="176" t="s">
        <v>24772</v>
      </c>
      <c r="E4050" s="176" t="s">
        <v>24733</v>
      </c>
      <c r="F4050" s="176" t="s">
        <v>24734</v>
      </c>
      <c r="G4050" s="176" t="s">
        <v>6981</v>
      </c>
      <c r="H4050" s="176" t="s">
        <v>24734</v>
      </c>
      <c r="I4050" s="176" t="s">
        <v>6875</v>
      </c>
      <c r="J4050" s="176" t="s">
        <v>6875</v>
      </c>
      <c r="K4050" s="176" t="s">
        <v>6875</v>
      </c>
      <c r="L4050" s="176" t="s">
        <v>857</v>
      </c>
    </row>
    <row r="4051" spans="1:12" ht="281.25" x14ac:dyDescent="0.25">
      <c r="A4051" s="177" t="s">
        <v>24777</v>
      </c>
      <c r="B4051" s="177" t="s">
        <v>24774</v>
      </c>
      <c r="C4051" s="177" t="s">
        <v>24775</v>
      </c>
      <c r="D4051" s="177" t="s">
        <v>24776</v>
      </c>
      <c r="E4051" s="177" t="s">
        <v>24733</v>
      </c>
      <c r="F4051" s="177" t="s">
        <v>24734</v>
      </c>
      <c r="G4051" s="177" t="s">
        <v>6981</v>
      </c>
      <c r="H4051" s="177" t="s">
        <v>24734</v>
      </c>
      <c r="I4051" s="177" t="s">
        <v>6875</v>
      </c>
      <c r="J4051" s="177" t="s">
        <v>6875</v>
      </c>
      <c r="K4051" s="177" t="s">
        <v>6875</v>
      </c>
      <c r="L4051" s="177" t="s">
        <v>857</v>
      </c>
    </row>
    <row r="4052" spans="1:12" ht="213.75" x14ac:dyDescent="0.25">
      <c r="A4052" s="176" t="s">
        <v>24781</v>
      </c>
      <c r="B4052" s="176" t="s">
        <v>24778</v>
      </c>
      <c r="C4052" s="176" t="s">
        <v>24779</v>
      </c>
      <c r="D4052" s="176" t="s">
        <v>24780</v>
      </c>
      <c r="E4052" s="176" t="s">
        <v>24733</v>
      </c>
      <c r="F4052" s="176" t="s">
        <v>24734</v>
      </c>
      <c r="G4052" s="176" t="s">
        <v>6981</v>
      </c>
      <c r="H4052" s="176" t="s">
        <v>24734</v>
      </c>
      <c r="I4052" s="176" t="s">
        <v>6875</v>
      </c>
      <c r="J4052" s="176" t="s">
        <v>6875</v>
      </c>
      <c r="K4052" s="176" t="s">
        <v>6875</v>
      </c>
      <c r="L4052" s="176" t="s">
        <v>857</v>
      </c>
    </row>
    <row r="4053" spans="1:12" ht="202.5" x14ac:dyDescent="0.25">
      <c r="A4053" s="177" t="s">
        <v>24785</v>
      </c>
      <c r="B4053" s="177" t="s">
        <v>24782</v>
      </c>
      <c r="C4053" s="177" t="s">
        <v>24783</v>
      </c>
      <c r="D4053" s="177" t="s">
        <v>24784</v>
      </c>
      <c r="E4053" s="177" t="s">
        <v>24733</v>
      </c>
      <c r="F4053" s="177" t="s">
        <v>24734</v>
      </c>
      <c r="G4053" s="177" t="s">
        <v>6981</v>
      </c>
      <c r="H4053" s="177" t="s">
        <v>24734</v>
      </c>
      <c r="I4053" s="177" t="s">
        <v>6875</v>
      </c>
      <c r="J4053" s="177" t="s">
        <v>6875</v>
      </c>
      <c r="K4053" s="177" t="s">
        <v>6875</v>
      </c>
      <c r="L4053" s="177" t="s">
        <v>857</v>
      </c>
    </row>
    <row r="4054" spans="1:12" ht="236.25" x14ac:dyDescent="0.25">
      <c r="A4054" s="176" t="s">
        <v>24789</v>
      </c>
      <c r="B4054" s="176" t="s">
        <v>24786</v>
      </c>
      <c r="C4054" s="176" t="s">
        <v>24787</v>
      </c>
      <c r="D4054" s="176" t="s">
        <v>24788</v>
      </c>
      <c r="E4054" s="176" t="s">
        <v>24733</v>
      </c>
      <c r="F4054" s="176" t="s">
        <v>24734</v>
      </c>
      <c r="G4054" s="176" t="s">
        <v>6981</v>
      </c>
      <c r="H4054" s="176" t="s">
        <v>24734</v>
      </c>
      <c r="I4054" s="176" t="s">
        <v>6875</v>
      </c>
      <c r="J4054" s="176" t="s">
        <v>6875</v>
      </c>
      <c r="K4054" s="176" t="s">
        <v>6875</v>
      </c>
      <c r="L4054" s="176" t="s">
        <v>857</v>
      </c>
    </row>
    <row r="4055" spans="1:12" ht="202.5" x14ac:dyDescent="0.25">
      <c r="A4055" s="177" t="s">
        <v>24793</v>
      </c>
      <c r="B4055" s="177" t="s">
        <v>24790</v>
      </c>
      <c r="C4055" s="177" t="s">
        <v>24791</v>
      </c>
      <c r="D4055" s="177" t="s">
        <v>24792</v>
      </c>
      <c r="E4055" s="177" t="s">
        <v>24733</v>
      </c>
      <c r="F4055" s="177" t="s">
        <v>24734</v>
      </c>
      <c r="G4055" s="177" t="s">
        <v>6981</v>
      </c>
      <c r="H4055" s="177" t="s">
        <v>24734</v>
      </c>
      <c r="I4055" s="177" t="s">
        <v>6875</v>
      </c>
      <c r="J4055" s="177" t="s">
        <v>6875</v>
      </c>
      <c r="K4055" s="177" t="s">
        <v>6875</v>
      </c>
      <c r="L4055" s="177" t="s">
        <v>857</v>
      </c>
    </row>
    <row r="4056" spans="1:12" ht="315" x14ac:dyDescent="0.25">
      <c r="A4056" s="176" t="s">
        <v>24797</v>
      </c>
      <c r="B4056" s="176" t="s">
        <v>24794</v>
      </c>
      <c r="C4056" s="176" t="s">
        <v>24795</v>
      </c>
      <c r="D4056" s="176" t="s">
        <v>24796</v>
      </c>
      <c r="E4056" s="176" t="s">
        <v>24733</v>
      </c>
      <c r="F4056" s="176" t="s">
        <v>24734</v>
      </c>
      <c r="G4056" s="176" t="s">
        <v>6981</v>
      </c>
      <c r="H4056" s="176" t="s">
        <v>24734</v>
      </c>
      <c r="I4056" s="176" t="s">
        <v>6875</v>
      </c>
      <c r="J4056" s="176" t="s">
        <v>6875</v>
      </c>
      <c r="K4056" s="176" t="s">
        <v>6875</v>
      </c>
      <c r="L4056" s="176" t="s">
        <v>857</v>
      </c>
    </row>
    <row r="4057" spans="1:12" ht="236.25" x14ac:dyDescent="0.25">
      <c r="A4057" s="177" t="s">
        <v>24801</v>
      </c>
      <c r="B4057" s="177" t="s">
        <v>24798</v>
      </c>
      <c r="C4057" s="177" t="s">
        <v>24799</v>
      </c>
      <c r="D4057" s="177" t="s">
        <v>24800</v>
      </c>
      <c r="E4057" s="177" t="s">
        <v>24733</v>
      </c>
      <c r="F4057" s="177" t="s">
        <v>24734</v>
      </c>
      <c r="G4057" s="177" t="s">
        <v>6981</v>
      </c>
      <c r="H4057" s="177" t="s">
        <v>24734</v>
      </c>
      <c r="I4057" s="177" t="s">
        <v>6875</v>
      </c>
      <c r="J4057" s="177" t="s">
        <v>6875</v>
      </c>
      <c r="K4057" s="177" t="s">
        <v>6875</v>
      </c>
      <c r="L4057" s="177" t="s">
        <v>857</v>
      </c>
    </row>
    <row r="4058" spans="1:12" ht="225" x14ac:dyDescent="0.25">
      <c r="A4058" s="176" t="s">
        <v>24805</v>
      </c>
      <c r="B4058" s="176" t="s">
        <v>24802</v>
      </c>
      <c r="C4058" s="176" t="s">
        <v>24803</v>
      </c>
      <c r="D4058" s="176" t="s">
        <v>24804</v>
      </c>
      <c r="E4058" s="176" t="s">
        <v>24733</v>
      </c>
      <c r="F4058" s="176" t="s">
        <v>24734</v>
      </c>
      <c r="G4058" s="176" t="s">
        <v>6981</v>
      </c>
      <c r="H4058" s="176" t="s">
        <v>24734</v>
      </c>
      <c r="I4058" s="176" t="s">
        <v>6875</v>
      </c>
      <c r="J4058" s="176" t="s">
        <v>6875</v>
      </c>
      <c r="K4058" s="176" t="s">
        <v>6875</v>
      </c>
      <c r="L4058" s="176" t="s">
        <v>857</v>
      </c>
    </row>
    <row r="4059" spans="1:12" ht="236.25" x14ac:dyDescent="0.25">
      <c r="A4059" s="177" t="s">
        <v>24809</v>
      </c>
      <c r="B4059" s="177" t="s">
        <v>24806</v>
      </c>
      <c r="C4059" s="177" t="s">
        <v>24807</v>
      </c>
      <c r="D4059" s="177" t="s">
        <v>24808</v>
      </c>
      <c r="E4059" s="177" t="s">
        <v>24733</v>
      </c>
      <c r="F4059" s="177" t="s">
        <v>24734</v>
      </c>
      <c r="G4059" s="177" t="s">
        <v>6981</v>
      </c>
      <c r="H4059" s="177" t="s">
        <v>24734</v>
      </c>
      <c r="I4059" s="177" t="s">
        <v>6875</v>
      </c>
      <c r="J4059" s="177" t="s">
        <v>6875</v>
      </c>
      <c r="K4059" s="177" t="s">
        <v>6875</v>
      </c>
      <c r="L4059" s="177" t="s">
        <v>857</v>
      </c>
    </row>
    <row r="4060" spans="1:12" ht="258.75" x14ac:dyDescent="0.25">
      <c r="A4060" s="176" t="s">
        <v>24813</v>
      </c>
      <c r="B4060" s="176" t="s">
        <v>24810</v>
      </c>
      <c r="C4060" s="176" t="s">
        <v>24811</v>
      </c>
      <c r="D4060" s="176" t="s">
        <v>24812</v>
      </c>
      <c r="E4060" s="176" t="s">
        <v>24733</v>
      </c>
      <c r="F4060" s="176" t="s">
        <v>24734</v>
      </c>
      <c r="G4060" s="176" t="s">
        <v>6981</v>
      </c>
      <c r="H4060" s="176" t="s">
        <v>24734</v>
      </c>
      <c r="I4060" s="176" t="s">
        <v>6875</v>
      </c>
      <c r="J4060" s="176" t="s">
        <v>6875</v>
      </c>
      <c r="K4060" s="176" t="s">
        <v>6875</v>
      </c>
      <c r="L4060" s="176" t="s">
        <v>857</v>
      </c>
    </row>
    <row r="4061" spans="1:12" ht="236.25" x14ac:dyDescent="0.25">
      <c r="A4061" s="177" t="s">
        <v>24817</v>
      </c>
      <c r="B4061" s="177" t="s">
        <v>24814</v>
      </c>
      <c r="C4061" s="177" t="s">
        <v>24815</v>
      </c>
      <c r="D4061" s="177" t="s">
        <v>24816</v>
      </c>
      <c r="E4061" s="177" t="s">
        <v>24733</v>
      </c>
      <c r="F4061" s="177" t="s">
        <v>24734</v>
      </c>
      <c r="G4061" s="177" t="s">
        <v>6981</v>
      </c>
      <c r="H4061" s="177" t="s">
        <v>24734</v>
      </c>
      <c r="I4061" s="177" t="s">
        <v>6875</v>
      </c>
      <c r="J4061" s="177" t="s">
        <v>6875</v>
      </c>
      <c r="K4061" s="177" t="s">
        <v>6875</v>
      </c>
      <c r="L4061" s="177" t="s">
        <v>857</v>
      </c>
    </row>
    <row r="4062" spans="1:12" ht="213.75" x14ac:dyDescent="0.25">
      <c r="A4062" s="176" t="s">
        <v>24821</v>
      </c>
      <c r="B4062" s="176" t="s">
        <v>24818</v>
      </c>
      <c r="C4062" s="176" t="s">
        <v>24819</v>
      </c>
      <c r="D4062" s="176" t="s">
        <v>24820</v>
      </c>
      <c r="E4062" s="176" t="s">
        <v>24733</v>
      </c>
      <c r="F4062" s="176" t="s">
        <v>24734</v>
      </c>
      <c r="G4062" s="176" t="s">
        <v>6981</v>
      </c>
      <c r="H4062" s="176" t="s">
        <v>24734</v>
      </c>
      <c r="I4062" s="176" t="s">
        <v>6875</v>
      </c>
      <c r="J4062" s="176" t="s">
        <v>6875</v>
      </c>
      <c r="K4062" s="176" t="s">
        <v>6875</v>
      </c>
      <c r="L4062" s="176" t="s">
        <v>857</v>
      </c>
    </row>
    <row r="4063" spans="1:12" ht="270" x14ac:dyDescent="0.25">
      <c r="A4063" s="177" t="s">
        <v>24825</v>
      </c>
      <c r="B4063" s="177" t="s">
        <v>24822</v>
      </c>
      <c r="C4063" s="177" t="s">
        <v>24823</v>
      </c>
      <c r="D4063" s="177" t="s">
        <v>24824</v>
      </c>
      <c r="E4063" s="177" t="s">
        <v>24733</v>
      </c>
      <c r="F4063" s="177" t="s">
        <v>24734</v>
      </c>
      <c r="G4063" s="177" t="s">
        <v>6981</v>
      </c>
      <c r="H4063" s="177" t="s">
        <v>24734</v>
      </c>
      <c r="I4063" s="177" t="s">
        <v>6875</v>
      </c>
      <c r="J4063" s="177" t="s">
        <v>6875</v>
      </c>
      <c r="K4063" s="177" t="s">
        <v>6875</v>
      </c>
      <c r="L4063" s="177" t="s">
        <v>857</v>
      </c>
    </row>
    <row r="4064" spans="1:12" ht="236.25" x14ac:dyDescent="0.25">
      <c r="A4064" s="176" t="s">
        <v>24829</v>
      </c>
      <c r="B4064" s="176" t="s">
        <v>24826</v>
      </c>
      <c r="C4064" s="176" t="s">
        <v>24827</v>
      </c>
      <c r="D4064" s="176" t="s">
        <v>24828</v>
      </c>
      <c r="E4064" s="176" t="s">
        <v>24733</v>
      </c>
      <c r="F4064" s="176" t="s">
        <v>24734</v>
      </c>
      <c r="G4064" s="176" t="s">
        <v>6981</v>
      </c>
      <c r="H4064" s="176" t="s">
        <v>24734</v>
      </c>
      <c r="I4064" s="176" t="s">
        <v>6875</v>
      </c>
      <c r="J4064" s="176" t="s">
        <v>6875</v>
      </c>
      <c r="K4064" s="176" t="s">
        <v>6875</v>
      </c>
      <c r="L4064" s="176" t="s">
        <v>857</v>
      </c>
    </row>
    <row r="4065" spans="1:12" ht="157.5" x14ac:dyDescent="0.25">
      <c r="A4065" s="177" t="s">
        <v>24833</v>
      </c>
      <c r="B4065" s="177" t="s">
        <v>24830</v>
      </c>
      <c r="C4065" s="177" t="s">
        <v>24831</v>
      </c>
      <c r="D4065" s="177" t="s">
        <v>24832</v>
      </c>
      <c r="E4065" s="177" t="s">
        <v>24733</v>
      </c>
      <c r="F4065" s="177" t="s">
        <v>24734</v>
      </c>
      <c r="G4065" s="177" t="s">
        <v>6981</v>
      </c>
      <c r="H4065" s="177" t="s">
        <v>24734</v>
      </c>
      <c r="I4065" s="177" t="s">
        <v>6875</v>
      </c>
      <c r="J4065" s="177" t="s">
        <v>6875</v>
      </c>
      <c r="K4065" s="177" t="s">
        <v>6875</v>
      </c>
      <c r="L4065" s="177" t="s">
        <v>857</v>
      </c>
    </row>
    <row r="4066" spans="1:12" ht="180" x14ac:dyDescent="0.25">
      <c r="A4066" s="176" t="s">
        <v>24837</v>
      </c>
      <c r="B4066" s="176" t="s">
        <v>24834</v>
      </c>
      <c r="C4066" s="176" t="s">
        <v>24835</v>
      </c>
      <c r="D4066" s="176" t="s">
        <v>24836</v>
      </c>
      <c r="E4066" s="176" t="s">
        <v>24733</v>
      </c>
      <c r="F4066" s="176" t="s">
        <v>24734</v>
      </c>
      <c r="G4066" s="176" t="s">
        <v>6981</v>
      </c>
      <c r="H4066" s="176" t="s">
        <v>24734</v>
      </c>
      <c r="I4066" s="176" t="s">
        <v>6875</v>
      </c>
      <c r="J4066" s="176" t="s">
        <v>6875</v>
      </c>
      <c r="K4066" s="176" t="s">
        <v>6875</v>
      </c>
      <c r="L4066" s="176" t="s">
        <v>857</v>
      </c>
    </row>
    <row r="4067" spans="1:12" ht="45" x14ac:dyDescent="0.25">
      <c r="A4067" s="177" t="s">
        <v>24841</v>
      </c>
      <c r="B4067" s="177" t="s">
        <v>24838</v>
      </c>
      <c r="C4067" s="177" t="s">
        <v>24839</v>
      </c>
      <c r="D4067" s="177" t="s">
        <v>24840</v>
      </c>
      <c r="E4067" s="177" t="s">
        <v>24733</v>
      </c>
      <c r="F4067" s="177" t="s">
        <v>24734</v>
      </c>
      <c r="G4067" s="177" t="s">
        <v>6981</v>
      </c>
      <c r="H4067" s="177" t="s">
        <v>24734</v>
      </c>
      <c r="I4067" s="177" t="s">
        <v>6875</v>
      </c>
      <c r="J4067" s="177" t="s">
        <v>6875</v>
      </c>
      <c r="K4067" s="177" t="s">
        <v>6875</v>
      </c>
      <c r="L4067" s="177" t="s">
        <v>857</v>
      </c>
    </row>
    <row r="4068" spans="1:12" ht="258.75" x14ac:dyDescent="0.25">
      <c r="A4068" s="176" t="s">
        <v>24845</v>
      </c>
      <c r="B4068" s="176" t="s">
        <v>24842</v>
      </c>
      <c r="C4068" s="176" t="s">
        <v>24843</v>
      </c>
      <c r="D4068" s="176" t="s">
        <v>24844</v>
      </c>
      <c r="E4068" s="176" t="s">
        <v>24733</v>
      </c>
      <c r="F4068" s="176" t="s">
        <v>24734</v>
      </c>
      <c r="G4068" s="176" t="s">
        <v>6981</v>
      </c>
      <c r="H4068" s="176" t="s">
        <v>24734</v>
      </c>
      <c r="I4068" s="176" t="s">
        <v>6875</v>
      </c>
      <c r="J4068" s="176" t="s">
        <v>6875</v>
      </c>
      <c r="K4068" s="176" t="s">
        <v>6875</v>
      </c>
      <c r="L4068" s="176" t="s">
        <v>857</v>
      </c>
    </row>
    <row r="4069" spans="1:12" ht="258.75" x14ac:dyDescent="0.25">
      <c r="A4069" s="177" t="s">
        <v>24849</v>
      </c>
      <c r="B4069" s="177" t="s">
        <v>24846</v>
      </c>
      <c r="C4069" s="177" t="s">
        <v>24847</v>
      </c>
      <c r="D4069" s="177" t="s">
        <v>24848</v>
      </c>
      <c r="E4069" s="177" t="s">
        <v>24733</v>
      </c>
      <c r="F4069" s="177" t="s">
        <v>24734</v>
      </c>
      <c r="G4069" s="177" t="s">
        <v>6981</v>
      </c>
      <c r="H4069" s="177" t="s">
        <v>24734</v>
      </c>
      <c r="I4069" s="177" t="s">
        <v>6875</v>
      </c>
      <c r="J4069" s="177" t="s">
        <v>6875</v>
      </c>
      <c r="K4069" s="177" t="s">
        <v>6875</v>
      </c>
      <c r="L4069" s="177" t="s">
        <v>857</v>
      </c>
    </row>
    <row r="4070" spans="1:12" ht="247.5" x14ac:dyDescent="0.25">
      <c r="A4070" s="176" t="s">
        <v>24853</v>
      </c>
      <c r="B4070" s="176" t="s">
        <v>24850</v>
      </c>
      <c r="C4070" s="176" t="s">
        <v>24851</v>
      </c>
      <c r="D4070" s="176" t="s">
        <v>24852</v>
      </c>
      <c r="E4070" s="176" t="s">
        <v>24733</v>
      </c>
      <c r="F4070" s="176" t="s">
        <v>24734</v>
      </c>
      <c r="G4070" s="176" t="s">
        <v>6981</v>
      </c>
      <c r="H4070" s="176" t="s">
        <v>24734</v>
      </c>
      <c r="I4070" s="176" t="s">
        <v>6875</v>
      </c>
      <c r="J4070" s="176" t="s">
        <v>6875</v>
      </c>
      <c r="K4070" s="176" t="s">
        <v>6875</v>
      </c>
      <c r="L4070" s="176" t="s">
        <v>857</v>
      </c>
    </row>
    <row r="4071" spans="1:12" ht="270" x14ac:dyDescent="0.25">
      <c r="A4071" s="177" t="s">
        <v>24857</v>
      </c>
      <c r="B4071" s="177" t="s">
        <v>24854</v>
      </c>
      <c r="C4071" s="177" t="s">
        <v>24855</v>
      </c>
      <c r="D4071" s="177" t="s">
        <v>24856</v>
      </c>
      <c r="E4071" s="177" t="s">
        <v>24733</v>
      </c>
      <c r="F4071" s="177" t="s">
        <v>24734</v>
      </c>
      <c r="G4071" s="177" t="s">
        <v>6981</v>
      </c>
      <c r="H4071" s="177" t="s">
        <v>24734</v>
      </c>
      <c r="I4071" s="177" t="s">
        <v>6875</v>
      </c>
      <c r="J4071" s="177" t="s">
        <v>6875</v>
      </c>
      <c r="K4071" s="177" t="s">
        <v>6875</v>
      </c>
      <c r="L4071" s="177" t="s">
        <v>857</v>
      </c>
    </row>
    <row r="4072" spans="1:12" ht="270" x14ac:dyDescent="0.25">
      <c r="A4072" s="176" t="s">
        <v>24861</v>
      </c>
      <c r="B4072" s="176" t="s">
        <v>24858</v>
      </c>
      <c r="C4072" s="176" t="s">
        <v>24859</v>
      </c>
      <c r="D4072" s="176" t="s">
        <v>24860</v>
      </c>
      <c r="E4072" s="176" t="s">
        <v>7436</v>
      </c>
      <c r="F4072" s="176" t="s">
        <v>7437</v>
      </c>
      <c r="G4072" s="176" t="s">
        <v>6981</v>
      </c>
      <c r="H4072" s="176" t="s">
        <v>7437</v>
      </c>
      <c r="I4072" s="176" t="s">
        <v>6875</v>
      </c>
      <c r="J4072" s="176" t="s">
        <v>6875</v>
      </c>
      <c r="K4072" s="176" t="s">
        <v>6875</v>
      </c>
      <c r="L4072" s="176" t="s">
        <v>857</v>
      </c>
    </row>
    <row r="4073" spans="1:12" ht="281.25" x14ac:dyDescent="0.25">
      <c r="A4073" s="177" t="s">
        <v>24865</v>
      </c>
      <c r="B4073" s="177" t="s">
        <v>24862</v>
      </c>
      <c r="C4073" s="177" t="s">
        <v>24863</v>
      </c>
      <c r="D4073" s="177" t="s">
        <v>24864</v>
      </c>
      <c r="E4073" s="177" t="s">
        <v>7436</v>
      </c>
      <c r="F4073" s="177" t="s">
        <v>7437</v>
      </c>
      <c r="G4073" s="177" t="s">
        <v>6981</v>
      </c>
      <c r="H4073" s="177" t="s">
        <v>7437</v>
      </c>
      <c r="I4073" s="177" t="s">
        <v>6875</v>
      </c>
      <c r="J4073" s="177" t="s">
        <v>6875</v>
      </c>
      <c r="K4073" s="177" t="s">
        <v>6875</v>
      </c>
      <c r="L4073" s="177" t="s">
        <v>857</v>
      </c>
    </row>
    <row r="4074" spans="1:12" ht="236.25" x14ac:dyDescent="0.25">
      <c r="A4074" s="176" t="s">
        <v>24869</v>
      </c>
      <c r="B4074" s="176" t="s">
        <v>24866</v>
      </c>
      <c r="C4074" s="176" t="s">
        <v>24867</v>
      </c>
      <c r="D4074" s="176" t="s">
        <v>24868</v>
      </c>
      <c r="E4074" s="176" t="s">
        <v>9115</v>
      </c>
      <c r="F4074" s="176" t="s">
        <v>9116</v>
      </c>
      <c r="G4074" s="176" t="s">
        <v>8091</v>
      </c>
      <c r="H4074" s="176" t="s">
        <v>9116</v>
      </c>
      <c r="I4074" s="176" t="s">
        <v>6875</v>
      </c>
      <c r="J4074" s="176" t="s">
        <v>6875</v>
      </c>
      <c r="K4074" s="176" t="s">
        <v>6875</v>
      </c>
      <c r="L4074" s="176" t="s">
        <v>857</v>
      </c>
    </row>
    <row r="4075" spans="1:12" ht="236.25" x14ac:dyDescent="0.25">
      <c r="A4075" s="177" t="s">
        <v>24873</v>
      </c>
      <c r="B4075" s="177" t="s">
        <v>24870</v>
      </c>
      <c r="C4075" s="177" t="s">
        <v>24871</v>
      </c>
      <c r="D4075" s="177" t="s">
        <v>24872</v>
      </c>
      <c r="E4075" s="177" t="s">
        <v>7436</v>
      </c>
      <c r="F4075" s="177" t="s">
        <v>7437</v>
      </c>
      <c r="G4075" s="177" t="s">
        <v>6981</v>
      </c>
      <c r="H4075" s="177" t="s">
        <v>7437</v>
      </c>
      <c r="I4075" s="177" t="s">
        <v>6875</v>
      </c>
      <c r="J4075" s="177" t="s">
        <v>6875</v>
      </c>
      <c r="K4075" s="177" t="s">
        <v>6875</v>
      </c>
      <c r="L4075" s="177" t="s">
        <v>857</v>
      </c>
    </row>
    <row r="4076" spans="1:12" ht="315" x14ac:dyDescent="0.25">
      <c r="A4076" s="176" t="s">
        <v>24877</v>
      </c>
      <c r="B4076" s="176" t="s">
        <v>24874</v>
      </c>
      <c r="C4076" s="176" t="s">
        <v>24875</v>
      </c>
      <c r="D4076" s="176" t="s">
        <v>24876</v>
      </c>
      <c r="E4076" s="176" t="s">
        <v>7436</v>
      </c>
      <c r="F4076" s="176" t="s">
        <v>7437</v>
      </c>
      <c r="G4076" s="176" t="s">
        <v>6981</v>
      </c>
      <c r="H4076" s="176" t="s">
        <v>7437</v>
      </c>
      <c r="I4076" s="176" t="s">
        <v>6875</v>
      </c>
      <c r="J4076" s="176" t="s">
        <v>6875</v>
      </c>
      <c r="K4076" s="176" t="s">
        <v>6875</v>
      </c>
      <c r="L4076" s="176" t="s">
        <v>857</v>
      </c>
    </row>
    <row r="4077" spans="1:12" ht="180" x14ac:dyDescent="0.25">
      <c r="A4077" s="177" t="s">
        <v>24881</v>
      </c>
      <c r="B4077" s="177" t="s">
        <v>24878</v>
      </c>
      <c r="C4077" s="177" t="s">
        <v>24879</v>
      </c>
      <c r="D4077" s="177" t="s">
        <v>24880</v>
      </c>
      <c r="E4077" s="177" t="s">
        <v>7436</v>
      </c>
      <c r="F4077" s="177" t="s">
        <v>7437</v>
      </c>
      <c r="G4077" s="177" t="s">
        <v>6981</v>
      </c>
      <c r="H4077" s="177" t="s">
        <v>7437</v>
      </c>
      <c r="I4077" s="177" t="s">
        <v>6875</v>
      </c>
      <c r="J4077" s="177" t="s">
        <v>6875</v>
      </c>
      <c r="K4077" s="177" t="s">
        <v>6875</v>
      </c>
      <c r="L4077" s="177" t="s">
        <v>857</v>
      </c>
    </row>
    <row r="4078" spans="1:12" ht="213.75" x14ac:dyDescent="0.25">
      <c r="A4078" s="176" t="s">
        <v>24885</v>
      </c>
      <c r="B4078" s="176" t="s">
        <v>24882</v>
      </c>
      <c r="C4078" s="176" t="s">
        <v>24883</v>
      </c>
      <c r="D4078" s="176" t="s">
        <v>24884</v>
      </c>
      <c r="E4078" s="176" t="s">
        <v>7436</v>
      </c>
      <c r="F4078" s="176" t="s">
        <v>7437</v>
      </c>
      <c r="G4078" s="176" t="s">
        <v>6981</v>
      </c>
      <c r="H4078" s="176" t="s">
        <v>7437</v>
      </c>
      <c r="I4078" s="176" t="s">
        <v>6875</v>
      </c>
      <c r="J4078" s="176" t="s">
        <v>6875</v>
      </c>
      <c r="K4078" s="176" t="s">
        <v>6875</v>
      </c>
      <c r="L4078" s="176" t="s">
        <v>857</v>
      </c>
    </row>
    <row r="4079" spans="1:12" ht="202.5" x14ac:dyDescent="0.25">
      <c r="A4079" s="177" t="s">
        <v>24889</v>
      </c>
      <c r="B4079" s="177" t="s">
        <v>24886</v>
      </c>
      <c r="C4079" s="177" t="s">
        <v>24887</v>
      </c>
      <c r="D4079" s="177" t="s">
        <v>24888</v>
      </c>
      <c r="E4079" s="177" t="s">
        <v>7436</v>
      </c>
      <c r="F4079" s="177" t="s">
        <v>7437</v>
      </c>
      <c r="G4079" s="177" t="s">
        <v>6981</v>
      </c>
      <c r="H4079" s="177" t="s">
        <v>7437</v>
      </c>
      <c r="I4079" s="177" t="s">
        <v>6875</v>
      </c>
      <c r="J4079" s="177" t="s">
        <v>6875</v>
      </c>
      <c r="K4079" s="177" t="s">
        <v>6875</v>
      </c>
      <c r="L4079" s="177" t="s">
        <v>857</v>
      </c>
    </row>
    <row r="4080" spans="1:12" ht="258.75" x14ac:dyDescent="0.25">
      <c r="A4080" s="176" t="s">
        <v>24893</v>
      </c>
      <c r="B4080" s="176" t="s">
        <v>24890</v>
      </c>
      <c r="C4080" s="176" t="s">
        <v>24891</v>
      </c>
      <c r="D4080" s="176" t="s">
        <v>24892</v>
      </c>
      <c r="E4080" s="176" t="s">
        <v>7436</v>
      </c>
      <c r="F4080" s="176" t="s">
        <v>7437</v>
      </c>
      <c r="G4080" s="176" t="s">
        <v>6981</v>
      </c>
      <c r="H4080" s="176" t="s">
        <v>7437</v>
      </c>
      <c r="I4080" s="176" t="s">
        <v>6875</v>
      </c>
      <c r="J4080" s="176" t="s">
        <v>6875</v>
      </c>
      <c r="K4080" s="176" t="s">
        <v>6875</v>
      </c>
      <c r="L4080" s="176" t="s">
        <v>857</v>
      </c>
    </row>
    <row r="4081" spans="1:12" ht="45" x14ac:dyDescent="0.25">
      <c r="A4081" s="177" t="s">
        <v>24897</v>
      </c>
      <c r="B4081" s="177" t="s">
        <v>24894</v>
      </c>
      <c r="C4081" s="177" t="s">
        <v>24895</v>
      </c>
      <c r="D4081" s="177" t="s">
        <v>24896</v>
      </c>
      <c r="E4081" s="177" t="s">
        <v>7436</v>
      </c>
      <c r="F4081" s="177" t="s">
        <v>7437</v>
      </c>
      <c r="G4081" s="177" t="s">
        <v>6981</v>
      </c>
      <c r="H4081" s="177" t="s">
        <v>7437</v>
      </c>
      <c r="I4081" s="177" t="s">
        <v>6875</v>
      </c>
      <c r="J4081" s="177" t="s">
        <v>6875</v>
      </c>
      <c r="K4081" s="177" t="s">
        <v>6875</v>
      </c>
      <c r="L4081" s="177" t="s">
        <v>857</v>
      </c>
    </row>
    <row r="4082" spans="1:12" ht="202.5" x14ac:dyDescent="0.25">
      <c r="A4082" s="176" t="s">
        <v>24901</v>
      </c>
      <c r="B4082" s="176" t="s">
        <v>24898</v>
      </c>
      <c r="C4082" s="176" t="s">
        <v>24899</v>
      </c>
      <c r="D4082" s="176" t="s">
        <v>24900</v>
      </c>
      <c r="E4082" s="176" t="s">
        <v>7436</v>
      </c>
      <c r="F4082" s="176" t="s">
        <v>7437</v>
      </c>
      <c r="G4082" s="176" t="s">
        <v>6981</v>
      </c>
      <c r="H4082" s="176" t="s">
        <v>7437</v>
      </c>
      <c r="I4082" s="176" t="s">
        <v>6875</v>
      </c>
      <c r="J4082" s="176" t="s">
        <v>6875</v>
      </c>
      <c r="K4082" s="176" t="s">
        <v>6875</v>
      </c>
      <c r="L4082" s="176" t="s">
        <v>857</v>
      </c>
    </row>
    <row r="4083" spans="1:12" ht="213.75" x14ac:dyDescent="0.25">
      <c r="A4083" s="177" t="s">
        <v>24905</v>
      </c>
      <c r="B4083" s="177" t="s">
        <v>24902</v>
      </c>
      <c r="C4083" s="177" t="s">
        <v>24903</v>
      </c>
      <c r="D4083" s="177" t="s">
        <v>24904</v>
      </c>
      <c r="E4083" s="177" t="s">
        <v>7436</v>
      </c>
      <c r="F4083" s="177" t="s">
        <v>7437</v>
      </c>
      <c r="G4083" s="177" t="s">
        <v>6981</v>
      </c>
      <c r="H4083" s="177" t="s">
        <v>7437</v>
      </c>
      <c r="I4083" s="177" t="s">
        <v>6875</v>
      </c>
      <c r="J4083" s="177" t="s">
        <v>6875</v>
      </c>
      <c r="K4083" s="177" t="s">
        <v>6875</v>
      </c>
      <c r="L4083" s="177" t="s">
        <v>857</v>
      </c>
    </row>
    <row r="4084" spans="1:12" ht="258.75" x14ac:dyDescent="0.25">
      <c r="A4084" s="176" t="s">
        <v>24909</v>
      </c>
      <c r="B4084" s="176" t="s">
        <v>24906</v>
      </c>
      <c r="C4084" s="176" t="s">
        <v>24907</v>
      </c>
      <c r="D4084" s="176" t="s">
        <v>24908</v>
      </c>
      <c r="E4084" s="176" t="s">
        <v>7436</v>
      </c>
      <c r="F4084" s="176" t="s">
        <v>7437</v>
      </c>
      <c r="G4084" s="176" t="s">
        <v>6981</v>
      </c>
      <c r="H4084" s="176" t="s">
        <v>7437</v>
      </c>
      <c r="I4084" s="176" t="s">
        <v>6875</v>
      </c>
      <c r="J4084" s="176" t="s">
        <v>6875</v>
      </c>
      <c r="K4084" s="176" t="s">
        <v>6875</v>
      </c>
      <c r="L4084" s="176" t="s">
        <v>857</v>
      </c>
    </row>
    <row r="4085" spans="1:12" ht="157.5" x14ac:dyDescent="0.25">
      <c r="A4085" s="177" t="s">
        <v>24913</v>
      </c>
      <c r="B4085" s="177" t="s">
        <v>24910</v>
      </c>
      <c r="C4085" s="177" t="s">
        <v>24911</v>
      </c>
      <c r="D4085" s="177" t="s">
        <v>24912</v>
      </c>
      <c r="E4085" s="177" t="s">
        <v>7436</v>
      </c>
      <c r="F4085" s="177" t="s">
        <v>7437</v>
      </c>
      <c r="G4085" s="177" t="s">
        <v>6981</v>
      </c>
      <c r="H4085" s="177" t="s">
        <v>7437</v>
      </c>
      <c r="I4085" s="177" t="s">
        <v>6875</v>
      </c>
      <c r="J4085" s="177" t="s">
        <v>6875</v>
      </c>
      <c r="K4085" s="177" t="s">
        <v>6875</v>
      </c>
      <c r="L4085" s="177" t="s">
        <v>857</v>
      </c>
    </row>
    <row r="4086" spans="1:12" ht="303.75" x14ac:dyDescent="0.25">
      <c r="A4086" s="176" t="s">
        <v>24917</v>
      </c>
      <c r="B4086" s="176" t="s">
        <v>24914</v>
      </c>
      <c r="C4086" s="176" t="s">
        <v>24915</v>
      </c>
      <c r="D4086" s="176" t="s">
        <v>24916</v>
      </c>
      <c r="E4086" s="176" t="s">
        <v>9115</v>
      </c>
      <c r="F4086" s="176" t="s">
        <v>9116</v>
      </c>
      <c r="G4086" s="176" t="s">
        <v>8091</v>
      </c>
      <c r="H4086" s="176" t="s">
        <v>9116</v>
      </c>
      <c r="I4086" s="176" t="s">
        <v>6875</v>
      </c>
      <c r="J4086" s="176" t="s">
        <v>6875</v>
      </c>
      <c r="K4086" s="176" t="s">
        <v>6875</v>
      </c>
      <c r="L4086" s="176" t="s">
        <v>857</v>
      </c>
    </row>
    <row r="4087" spans="1:12" ht="247.5" x14ac:dyDescent="0.25">
      <c r="A4087" s="177" t="s">
        <v>24921</v>
      </c>
      <c r="B4087" s="177" t="s">
        <v>24918</v>
      </c>
      <c r="C4087" s="177" t="s">
        <v>24919</v>
      </c>
      <c r="D4087" s="177" t="s">
        <v>24920</v>
      </c>
      <c r="E4087" s="177" t="s">
        <v>7436</v>
      </c>
      <c r="F4087" s="177" t="s">
        <v>7437</v>
      </c>
      <c r="G4087" s="177" t="s">
        <v>6981</v>
      </c>
      <c r="H4087" s="177" t="s">
        <v>7437</v>
      </c>
      <c r="I4087" s="177" t="s">
        <v>6875</v>
      </c>
      <c r="J4087" s="177" t="s">
        <v>6875</v>
      </c>
      <c r="K4087" s="177" t="s">
        <v>6875</v>
      </c>
      <c r="L4087" s="177" t="s">
        <v>857</v>
      </c>
    </row>
    <row r="4088" spans="1:12" ht="225" x14ac:dyDescent="0.25">
      <c r="A4088" s="176" t="s">
        <v>24925</v>
      </c>
      <c r="B4088" s="176" t="s">
        <v>24922</v>
      </c>
      <c r="C4088" s="176" t="s">
        <v>24923</v>
      </c>
      <c r="D4088" s="176" t="s">
        <v>24924</v>
      </c>
      <c r="E4088" s="176" t="s">
        <v>7436</v>
      </c>
      <c r="F4088" s="176" t="s">
        <v>7437</v>
      </c>
      <c r="G4088" s="176" t="s">
        <v>6981</v>
      </c>
      <c r="H4088" s="176" t="s">
        <v>7437</v>
      </c>
      <c r="I4088" s="176" t="s">
        <v>6875</v>
      </c>
      <c r="J4088" s="176" t="s">
        <v>6875</v>
      </c>
      <c r="K4088" s="176" t="s">
        <v>6875</v>
      </c>
      <c r="L4088" s="176" t="s">
        <v>857</v>
      </c>
    </row>
    <row r="4089" spans="1:12" ht="202.5" x14ac:dyDescent="0.25">
      <c r="A4089" s="177" t="s">
        <v>24929</v>
      </c>
      <c r="B4089" s="177" t="s">
        <v>24926</v>
      </c>
      <c r="C4089" s="177" t="s">
        <v>24927</v>
      </c>
      <c r="D4089" s="177" t="s">
        <v>24928</v>
      </c>
      <c r="E4089" s="177" t="s">
        <v>7436</v>
      </c>
      <c r="F4089" s="177" t="s">
        <v>7437</v>
      </c>
      <c r="G4089" s="177" t="s">
        <v>6981</v>
      </c>
      <c r="H4089" s="177" t="s">
        <v>7437</v>
      </c>
      <c r="I4089" s="177" t="s">
        <v>6875</v>
      </c>
      <c r="J4089" s="177" t="s">
        <v>6875</v>
      </c>
      <c r="K4089" s="177" t="s">
        <v>6875</v>
      </c>
      <c r="L4089" s="177" t="s">
        <v>857</v>
      </c>
    </row>
    <row r="4090" spans="1:12" ht="213.75" x14ac:dyDescent="0.25">
      <c r="A4090" s="176" t="s">
        <v>24933</v>
      </c>
      <c r="B4090" s="176" t="s">
        <v>24930</v>
      </c>
      <c r="C4090" s="176" t="s">
        <v>24931</v>
      </c>
      <c r="D4090" s="176" t="s">
        <v>24932</v>
      </c>
      <c r="E4090" s="176" t="s">
        <v>7436</v>
      </c>
      <c r="F4090" s="176" t="s">
        <v>7437</v>
      </c>
      <c r="G4090" s="176" t="s">
        <v>6981</v>
      </c>
      <c r="H4090" s="176" t="s">
        <v>7437</v>
      </c>
      <c r="I4090" s="176" t="s">
        <v>6875</v>
      </c>
      <c r="J4090" s="176" t="s">
        <v>6875</v>
      </c>
      <c r="K4090" s="176" t="s">
        <v>23958</v>
      </c>
      <c r="L4090" s="176" t="s">
        <v>857</v>
      </c>
    </row>
    <row r="4091" spans="1:12" ht="247.5" x14ac:dyDescent="0.25">
      <c r="A4091" s="177" t="s">
        <v>24937</v>
      </c>
      <c r="B4091" s="177" t="s">
        <v>24934</v>
      </c>
      <c r="C4091" s="177" t="s">
        <v>24935</v>
      </c>
      <c r="D4091" s="177" t="s">
        <v>24936</v>
      </c>
      <c r="E4091" s="177" t="s">
        <v>7436</v>
      </c>
      <c r="F4091" s="177" t="s">
        <v>7437</v>
      </c>
      <c r="G4091" s="177" t="s">
        <v>6981</v>
      </c>
      <c r="H4091" s="177" t="s">
        <v>7437</v>
      </c>
      <c r="I4091" s="177" t="s">
        <v>6875</v>
      </c>
      <c r="J4091" s="177" t="s">
        <v>6875</v>
      </c>
      <c r="K4091" s="177" t="s">
        <v>23958</v>
      </c>
      <c r="L4091" s="177" t="s">
        <v>857</v>
      </c>
    </row>
    <row r="4092" spans="1:12" ht="247.5" x14ac:dyDescent="0.25">
      <c r="A4092" s="176" t="s">
        <v>24941</v>
      </c>
      <c r="B4092" s="176" t="s">
        <v>24938</v>
      </c>
      <c r="C4092" s="176" t="s">
        <v>24939</v>
      </c>
      <c r="D4092" s="176" t="s">
        <v>24940</v>
      </c>
      <c r="E4092" s="176" t="s">
        <v>7436</v>
      </c>
      <c r="F4092" s="176" t="s">
        <v>7437</v>
      </c>
      <c r="G4092" s="176" t="s">
        <v>6981</v>
      </c>
      <c r="H4092" s="176" t="s">
        <v>7437</v>
      </c>
      <c r="I4092" s="176" t="s">
        <v>6875</v>
      </c>
      <c r="J4092" s="176" t="s">
        <v>6875</v>
      </c>
      <c r="K4092" s="176" t="s">
        <v>23958</v>
      </c>
      <c r="L4092" s="176" t="s">
        <v>857</v>
      </c>
    </row>
    <row r="4093" spans="1:12" ht="202.5" x14ac:dyDescent="0.25">
      <c r="A4093" s="177" t="s">
        <v>5895</v>
      </c>
      <c r="B4093" s="177" t="s">
        <v>24942</v>
      </c>
      <c r="C4093" s="177" t="s">
        <v>24943</v>
      </c>
      <c r="D4093" s="177" t="s">
        <v>6848</v>
      </c>
      <c r="E4093" s="177" t="s">
        <v>7436</v>
      </c>
      <c r="F4093" s="177" t="s">
        <v>7437</v>
      </c>
      <c r="G4093" s="177" t="s">
        <v>6981</v>
      </c>
      <c r="H4093" s="177" t="s">
        <v>7437</v>
      </c>
      <c r="I4093" s="177" t="s">
        <v>6875</v>
      </c>
      <c r="J4093" s="177" t="s">
        <v>6875</v>
      </c>
      <c r="K4093" s="177" t="s">
        <v>23958</v>
      </c>
      <c r="L4093" s="177" t="s">
        <v>857</v>
      </c>
    </row>
    <row r="4094" spans="1:12" ht="247.5" x14ac:dyDescent="0.25">
      <c r="A4094" s="176" t="s">
        <v>24947</v>
      </c>
      <c r="B4094" s="176" t="s">
        <v>24944</v>
      </c>
      <c r="C4094" s="176" t="s">
        <v>24945</v>
      </c>
      <c r="D4094" s="176" t="s">
        <v>24946</v>
      </c>
      <c r="E4094" s="176" t="s">
        <v>7436</v>
      </c>
      <c r="F4094" s="176" t="s">
        <v>7437</v>
      </c>
      <c r="G4094" s="176" t="s">
        <v>6981</v>
      </c>
      <c r="H4094" s="176" t="s">
        <v>7437</v>
      </c>
      <c r="I4094" s="176" t="s">
        <v>6875</v>
      </c>
      <c r="J4094" s="176" t="s">
        <v>6875</v>
      </c>
      <c r="K4094" s="176" t="s">
        <v>23958</v>
      </c>
      <c r="L4094" s="176" t="s">
        <v>857</v>
      </c>
    </row>
    <row r="4095" spans="1:12" ht="247.5" x14ac:dyDescent="0.25">
      <c r="A4095" s="177" t="s">
        <v>24951</v>
      </c>
      <c r="B4095" s="177" t="s">
        <v>24948</v>
      </c>
      <c r="C4095" s="177" t="s">
        <v>24949</v>
      </c>
      <c r="D4095" s="177" t="s">
        <v>24950</v>
      </c>
      <c r="E4095" s="177" t="s">
        <v>7436</v>
      </c>
      <c r="F4095" s="177" t="s">
        <v>7437</v>
      </c>
      <c r="G4095" s="177" t="s">
        <v>6981</v>
      </c>
      <c r="H4095" s="177" t="s">
        <v>7437</v>
      </c>
      <c r="I4095" s="177" t="s">
        <v>6875</v>
      </c>
      <c r="J4095" s="177" t="s">
        <v>6875</v>
      </c>
      <c r="K4095" s="177" t="s">
        <v>23958</v>
      </c>
      <c r="L4095" s="177" t="s">
        <v>857</v>
      </c>
    </row>
    <row r="4096" spans="1:12" ht="225" x14ac:dyDescent="0.25">
      <c r="A4096" s="176" t="s">
        <v>24955</v>
      </c>
      <c r="B4096" s="176" t="s">
        <v>24952</v>
      </c>
      <c r="C4096" s="176" t="s">
        <v>24953</v>
      </c>
      <c r="D4096" s="176" t="s">
        <v>24954</v>
      </c>
      <c r="E4096" s="176" t="s">
        <v>7436</v>
      </c>
      <c r="F4096" s="176" t="s">
        <v>7437</v>
      </c>
      <c r="G4096" s="176" t="s">
        <v>6981</v>
      </c>
      <c r="H4096" s="176" t="s">
        <v>7437</v>
      </c>
      <c r="I4096" s="176" t="s">
        <v>6875</v>
      </c>
      <c r="J4096" s="176" t="s">
        <v>6875</v>
      </c>
      <c r="K4096" s="176" t="s">
        <v>23958</v>
      </c>
      <c r="L4096" s="176" t="s">
        <v>857</v>
      </c>
    </row>
    <row r="4097" spans="1:12" ht="348.75" x14ac:dyDescent="0.25">
      <c r="A4097" s="177" t="s">
        <v>24959</v>
      </c>
      <c r="B4097" s="177" t="s">
        <v>24956</v>
      </c>
      <c r="C4097" s="177" t="s">
        <v>24957</v>
      </c>
      <c r="D4097" s="177" t="s">
        <v>24958</v>
      </c>
      <c r="E4097" s="177" t="s">
        <v>7436</v>
      </c>
      <c r="F4097" s="177" t="s">
        <v>7437</v>
      </c>
      <c r="G4097" s="177" t="s">
        <v>6981</v>
      </c>
      <c r="H4097" s="177" t="s">
        <v>7437</v>
      </c>
      <c r="I4097" s="177" t="s">
        <v>6875</v>
      </c>
      <c r="J4097" s="177" t="s">
        <v>6875</v>
      </c>
      <c r="K4097" s="177" t="s">
        <v>23958</v>
      </c>
      <c r="L4097" s="177" t="s">
        <v>857</v>
      </c>
    </row>
    <row r="4098" spans="1:12" ht="360" x14ac:dyDescent="0.25">
      <c r="A4098" s="176" t="s">
        <v>24963</v>
      </c>
      <c r="B4098" s="176" t="s">
        <v>24960</v>
      </c>
      <c r="C4098" s="176" t="s">
        <v>24961</v>
      </c>
      <c r="D4098" s="176" t="s">
        <v>24962</v>
      </c>
      <c r="E4098" s="176" t="s">
        <v>7436</v>
      </c>
      <c r="F4098" s="176" t="s">
        <v>7437</v>
      </c>
      <c r="G4098" s="176" t="s">
        <v>6981</v>
      </c>
      <c r="H4098" s="176" t="s">
        <v>7437</v>
      </c>
      <c r="I4098" s="176" t="s">
        <v>6875</v>
      </c>
      <c r="J4098" s="176" t="s">
        <v>6875</v>
      </c>
      <c r="K4098" s="176" t="s">
        <v>23958</v>
      </c>
      <c r="L4098" s="176" t="s">
        <v>857</v>
      </c>
    </row>
    <row r="4099" spans="1:12" ht="258.75" x14ac:dyDescent="0.25">
      <c r="A4099" s="177" t="s">
        <v>24967</v>
      </c>
      <c r="B4099" s="177" t="s">
        <v>24964</v>
      </c>
      <c r="C4099" s="177" t="s">
        <v>24965</v>
      </c>
      <c r="D4099" s="177" t="s">
        <v>24966</v>
      </c>
      <c r="E4099" s="177" t="s">
        <v>7436</v>
      </c>
      <c r="F4099" s="177" t="s">
        <v>7437</v>
      </c>
      <c r="G4099" s="177" t="s">
        <v>6981</v>
      </c>
      <c r="H4099" s="177" t="s">
        <v>7437</v>
      </c>
      <c r="I4099" s="177" t="s">
        <v>6875</v>
      </c>
      <c r="J4099" s="177" t="s">
        <v>6875</v>
      </c>
      <c r="K4099" s="177" t="s">
        <v>23958</v>
      </c>
      <c r="L4099" s="177" t="s">
        <v>857</v>
      </c>
    </row>
    <row r="4100" spans="1:12" ht="337.5" x14ac:dyDescent="0.25">
      <c r="A4100" s="176" t="s">
        <v>24971</v>
      </c>
      <c r="B4100" s="176" t="s">
        <v>24968</v>
      </c>
      <c r="C4100" s="176" t="s">
        <v>24969</v>
      </c>
      <c r="D4100" s="176" t="s">
        <v>24970</v>
      </c>
      <c r="E4100" s="176" t="s">
        <v>7436</v>
      </c>
      <c r="F4100" s="176" t="s">
        <v>7437</v>
      </c>
      <c r="G4100" s="176" t="s">
        <v>6981</v>
      </c>
      <c r="H4100" s="176" t="s">
        <v>7437</v>
      </c>
      <c r="I4100" s="176" t="s">
        <v>6875</v>
      </c>
      <c r="J4100" s="176" t="s">
        <v>6875</v>
      </c>
      <c r="K4100" s="176" t="s">
        <v>23958</v>
      </c>
      <c r="L4100" s="176" t="s">
        <v>857</v>
      </c>
    </row>
    <row r="4101" spans="1:12" ht="337.5" x14ac:dyDescent="0.25">
      <c r="A4101" s="177" t="s">
        <v>24975</v>
      </c>
      <c r="B4101" s="177" t="s">
        <v>24972</v>
      </c>
      <c r="C4101" s="177" t="s">
        <v>24973</v>
      </c>
      <c r="D4101" s="177" t="s">
        <v>24974</v>
      </c>
      <c r="E4101" s="177" t="s">
        <v>7436</v>
      </c>
      <c r="F4101" s="177" t="s">
        <v>7437</v>
      </c>
      <c r="G4101" s="177" t="s">
        <v>6981</v>
      </c>
      <c r="H4101" s="177" t="s">
        <v>7437</v>
      </c>
      <c r="I4101" s="177" t="s">
        <v>6875</v>
      </c>
      <c r="J4101" s="177" t="s">
        <v>6875</v>
      </c>
      <c r="K4101" s="177" t="s">
        <v>23958</v>
      </c>
      <c r="L4101" s="177" t="s">
        <v>857</v>
      </c>
    </row>
    <row r="4102" spans="1:12" ht="247.5" x14ac:dyDescent="0.25">
      <c r="A4102" s="176" t="s">
        <v>24979</v>
      </c>
      <c r="B4102" s="176" t="s">
        <v>24976</v>
      </c>
      <c r="C4102" s="176" t="s">
        <v>24977</v>
      </c>
      <c r="D4102" s="176" t="s">
        <v>24978</v>
      </c>
      <c r="E4102" s="176" t="s">
        <v>7436</v>
      </c>
      <c r="F4102" s="176" t="s">
        <v>7437</v>
      </c>
      <c r="G4102" s="176" t="s">
        <v>6981</v>
      </c>
      <c r="H4102" s="176" t="s">
        <v>7437</v>
      </c>
      <c r="I4102" s="176" t="s">
        <v>6875</v>
      </c>
      <c r="J4102" s="176" t="s">
        <v>6875</v>
      </c>
      <c r="K4102" s="176" t="s">
        <v>23958</v>
      </c>
      <c r="L4102" s="176" t="s">
        <v>857</v>
      </c>
    </row>
    <row r="4103" spans="1:12" ht="258.75" x14ac:dyDescent="0.25">
      <c r="A4103" s="177" t="s">
        <v>24983</v>
      </c>
      <c r="B4103" s="177" t="s">
        <v>24980</v>
      </c>
      <c r="C4103" s="177" t="s">
        <v>24981</v>
      </c>
      <c r="D4103" s="177" t="s">
        <v>24982</v>
      </c>
      <c r="E4103" s="177" t="s">
        <v>7436</v>
      </c>
      <c r="F4103" s="177" t="s">
        <v>7437</v>
      </c>
      <c r="G4103" s="177" t="s">
        <v>6981</v>
      </c>
      <c r="H4103" s="177" t="s">
        <v>7437</v>
      </c>
      <c r="I4103" s="177" t="s">
        <v>6875</v>
      </c>
      <c r="J4103" s="177" t="s">
        <v>6875</v>
      </c>
      <c r="K4103" s="177" t="s">
        <v>23958</v>
      </c>
      <c r="L4103" s="177" t="s">
        <v>857</v>
      </c>
    </row>
    <row r="4104" spans="1:12" ht="270" x14ac:dyDescent="0.25">
      <c r="A4104" s="176" t="s">
        <v>6820</v>
      </c>
      <c r="B4104" s="176" t="s">
        <v>24984</v>
      </c>
      <c r="C4104" s="176" t="s">
        <v>24985</v>
      </c>
      <c r="D4104" s="176" t="s">
        <v>6821</v>
      </c>
      <c r="E4104" s="176" t="s">
        <v>7436</v>
      </c>
      <c r="F4104" s="176" t="s">
        <v>7437</v>
      </c>
      <c r="G4104" s="176" t="s">
        <v>6981</v>
      </c>
      <c r="H4104" s="176" t="s">
        <v>7437</v>
      </c>
      <c r="I4104" s="176" t="s">
        <v>6875</v>
      </c>
      <c r="J4104" s="176" t="s">
        <v>6875</v>
      </c>
      <c r="K4104" s="176" t="s">
        <v>23958</v>
      </c>
      <c r="L4104" s="176" t="s">
        <v>857</v>
      </c>
    </row>
    <row r="4105" spans="1:12" ht="281.25" x14ac:dyDescent="0.25">
      <c r="A4105" s="177" t="s">
        <v>24989</v>
      </c>
      <c r="B4105" s="177" t="s">
        <v>24986</v>
      </c>
      <c r="C4105" s="177" t="s">
        <v>24987</v>
      </c>
      <c r="D4105" s="177" t="s">
        <v>24988</v>
      </c>
      <c r="E4105" s="177" t="s">
        <v>7436</v>
      </c>
      <c r="F4105" s="177" t="s">
        <v>7437</v>
      </c>
      <c r="G4105" s="177" t="s">
        <v>6981</v>
      </c>
      <c r="H4105" s="177" t="s">
        <v>7437</v>
      </c>
      <c r="I4105" s="177" t="s">
        <v>6875</v>
      </c>
      <c r="J4105" s="177" t="s">
        <v>6875</v>
      </c>
      <c r="K4105" s="177" t="s">
        <v>23958</v>
      </c>
      <c r="L4105" s="177" t="s">
        <v>857</v>
      </c>
    </row>
    <row r="4106" spans="1:12" ht="258.75" x14ac:dyDescent="0.25">
      <c r="A4106" s="176" t="s">
        <v>24993</v>
      </c>
      <c r="B4106" s="176" t="s">
        <v>24990</v>
      </c>
      <c r="C4106" s="176" t="s">
        <v>24991</v>
      </c>
      <c r="D4106" s="176" t="s">
        <v>24992</v>
      </c>
      <c r="E4106" s="176" t="s">
        <v>7436</v>
      </c>
      <c r="F4106" s="176" t="s">
        <v>7437</v>
      </c>
      <c r="G4106" s="176" t="s">
        <v>6981</v>
      </c>
      <c r="H4106" s="176" t="s">
        <v>7437</v>
      </c>
      <c r="I4106" s="176" t="s">
        <v>6875</v>
      </c>
      <c r="J4106" s="176" t="s">
        <v>6875</v>
      </c>
      <c r="K4106" s="176" t="s">
        <v>23958</v>
      </c>
      <c r="L4106" s="176" t="s">
        <v>857</v>
      </c>
    </row>
    <row r="4107" spans="1:12" ht="191.25" x14ac:dyDescent="0.25">
      <c r="A4107" s="177" t="s">
        <v>24997</v>
      </c>
      <c r="B4107" s="177" t="s">
        <v>24994</v>
      </c>
      <c r="C4107" s="177" t="s">
        <v>24995</v>
      </c>
      <c r="D4107" s="177" t="s">
        <v>24996</v>
      </c>
      <c r="E4107" s="177" t="s">
        <v>7436</v>
      </c>
      <c r="F4107" s="177" t="s">
        <v>7437</v>
      </c>
      <c r="G4107" s="177" t="s">
        <v>6981</v>
      </c>
      <c r="H4107" s="177" t="s">
        <v>7437</v>
      </c>
      <c r="I4107" s="177" t="s">
        <v>6875</v>
      </c>
      <c r="J4107" s="177" t="s">
        <v>6875</v>
      </c>
      <c r="K4107" s="177" t="s">
        <v>23958</v>
      </c>
      <c r="L4107" s="177" t="s">
        <v>857</v>
      </c>
    </row>
    <row r="4108" spans="1:12" ht="213.75" x14ac:dyDescent="0.25">
      <c r="A4108" s="176" t="s">
        <v>25001</v>
      </c>
      <c r="B4108" s="176" t="s">
        <v>24998</v>
      </c>
      <c r="C4108" s="176" t="s">
        <v>24999</v>
      </c>
      <c r="D4108" s="176" t="s">
        <v>25000</v>
      </c>
      <c r="E4108" s="176" t="s">
        <v>7436</v>
      </c>
      <c r="F4108" s="176" t="s">
        <v>7437</v>
      </c>
      <c r="G4108" s="176" t="s">
        <v>6981</v>
      </c>
      <c r="H4108" s="176" t="s">
        <v>7437</v>
      </c>
      <c r="I4108" s="176" t="s">
        <v>6875</v>
      </c>
      <c r="J4108" s="176" t="s">
        <v>6875</v>
      </c>
      <c r="K4108" s="176" t="s">
        <v>23958</v>
      </c>
      <c r="L4108" s="176" t="s">
        <v>857</v>
      </c>
    </row>
    <row r="4109" spans="1:12" ht="270" x14ac:dyDescent="0.25">
      <c r="A4109" s="177" t="s">
        <v>25005</v>
      </c>
      <c r="B4109" s="177" t="s">
        <v>25002</v>
      </c>
      <c r="C4109" s="177" t="s">
        <v>25003</v>
      </c>
      <c r="D4109" s="177" t="s">
        <v>25004</v>
      </c>
      <c r="E4109" s="177" t="s">
        <v>7436</v>
      </c>
      <c r="F4109" s="177" t="s">
        <v>7437</v>
      </c>
      <c r="G4109" s="177" t="s">
        <v>6981</v>
      </c>
      <c r="H4109" s="177" t="s">
        <v>7437</v>
      </c>
      <c r="I4109" s="177" t="s">
        <v>6875</v>
      </c>
      <c r="J4109" s="177" t="s">
        <v>6875</v>
      </c>
      <c r="K4109" s="177" t="s">
        <v>23958</v>
      </c>
      <c r="L4109" s="177" t="s">
        <v>857</v>
      </c>
    </row>
    <row r="4110" spans="1:12" ht="270" x14ac:dyDescent="0.25">
      <c r="A4110" s="176" t="s">
        <v>25009</v>
      </c>
      <c r="B4110" s="176" t="s">
        <v>25006</v>
      </c>
      <c r="C4110" s="176" t="s">
        <v>25007</v>
      </c>
      <c r="D4110" s="176" t="s">
        <v>25008</v>
      </c>
      <c r="E4110" s="176" t="s">
        <v>7436</v>
      </c>
      <c r="F4110" s="176" t="s">
        <v>7437</v>
      </c>
      <c r="G4110" s="176" t="s">
        <v>6981</v>
      </c>
      <c r="H4110" s="176" t="s">
        <v>7437</v>
      </c>
      <c r="I4110" s="176" t="s">
        <v>6875</v>
      </c>
      <c r="J4110" s="176" t="s">
        <v>6875</v>
      </c>
      <c r="K4110" s="176" t="s">
        <v>23958</v>
      </c>
      <c r="L4110" s="176" t="s">
        <v>857</v>
      </c>
    </row>
    <row r="4111" spans="1:12" ht="258.75" x14ac:dyDescent="0.25">
      <c r="A4111" s="177" t="s">
        <v>25013</v>
      </c>
      <c r="B4111" s="177" t="s">
        <v>25010</v>
      </c>
      <c r="C4111" s="177" t="s">
        <v>25011</v>
      </c>
      <c r="D4111" s="177" t="s">
        <v>25012</v>
      </c>
      <c r="E4111" s="177" t="s">
        <v>7436</v>
      </c>
      <c r="F4111" s="177" t="s">
        <v>7437</v>
      </c>
      <c r="G4111" s="177" t="s">
        <v>6981</v>
      </c>
      <c r="H4111" s="177" t="s">
        <v>7437</v>
      </c>
      <c r="I4111" s="177" t="s">
        <v>6875</v>
      </c>
      <c r="J4111" s="177" t="s">
        <v>6875</v>
      </c>
      <c r="K4111" s="177" t="s">
        <v>23958</v>
      </c>
      <c r="L4111" s="177" t="s">
        <v>857</v>
      </c>
    </row>
    <row r="4112" spans="1:12" ht="247.5" x14ac:dyDescent="0.25">
      <c r="A4112" s="176" t="s">
        <v>25017</v>
      </c>
      <c r="B4112" s="176" t="s">
        <v>25014</v>
      </c>
      <c r="C4112" s="176" t="s">
        <v>25015</v>
      </c>
      <c r="D4112" s="176" t="s">
        <v>25016</v>
      </c>
      <c r="E4112" s="176" t="s">
        <v>7436</v>
      </c>
      <c r="F4112" s="176" t="s">
        <v>7437</v>
      </c>
      <c r="G4112" s="176" t="s">
        <v>6981</v>
      </c>
      <c r="H4112" s="176" t="s">
        <v>7437</v>
      </c>
      <c r="I4112" s="176" t="s">
        <v>6875</v>
      </c>
      <c r="J4112" s="176" t="s">
        <v>6875</v>
      </c>
      <c r="K4112" s="176" t="s">
        <v>23958</v>
      </c>
      <c r="L4112" s="176" t="s">
        <v>857</v>
      </c>
    </row>
    <row r="4113" spans="1:12" ht="225" x14ac:dyDescent="0.25">
      <c r="A4113" s="177" t="s">
        <v>25021</v>
      </c>
      <c r="B4113" s="177" t="s">
        <v>25018</v>
      </c>
      <c r="C4113" s="177" t="s">
        <v>25019</v>
      </c>
      <c r="D4113" s="177" t="s">
        <v>25020</v>
      </c>
      <c r="E4113" s="177" t="s">
        <v>7436</v>
      </c>
      <c r="F4113" s="177" t="s">
        <v>7437</v>
      </c>
      <c r="G4113" s="177" t="s">
        <v>6981</v>
      </c>
      <c r="H4113" s="177" t="s">
        <v>7437</v>
      </c>
      <c r="I4113" s="177" t="s">
        <v>6875</v>
      </c>
      <c r="J4113" s="177" t="s">
        <v>6875</v>
      </c>
      <c r="K4113" s="177" t="s">
        <v>23958</v>
      </c>
      <c r="L4113" s="177" t="s">
        <v>857</v>
      </c>
    </row>
    <row r="4114" spans="1:12" ht="225" x14ac:dyDescent="0.25">
      <c r="A4114" s="176" t="s">
        <v>25025</v>
      </c>
      <c r="B4114" s="176" t="s">
        <v>25022</v>
      </c>
      <c r="C4114" s="176" t="s">
        <v>25023</v>
      </c>
      <c r="D4114" s="176" t="s">
        <v>25024</v>
      </c>
      <c r="E4114" s="176" t="s">
        <v>7436</v>
      </c>
      <c r="F4114" s="176" t="s">
        <v>7437</v>
      </c>
      <c r="G4114" s="176" t="s">
        <v>6981</v>
      </c>
      <c r="H4114" s="176" t="s">
        <v>7437</v>
      </c>
      <c r="I4114" s="176" t="s">
        <v>6875</v>
      </c>
      <c r="J4114" s="176" t="s">
        <v>6875</v>
      </c>
      <c r="K4114" s="176" t="s">
        <v>23958</v>
      </c>
      <c r="L4114" s="176" t="s">
        <v>857</v>
      </c>
    </row>
    <row r="4115" spans="1:12" ht="213.75" x14ac:dyDescent="0.25">
      <c r="A4115" s="177" t="s">
        <v>25029</v>
      </c>
      <c r="B4115" s="177" t="s">
        <v>25026</v>
      </c>
      <c r="C4115" s="177" t="s">
        <v>25027</v>
      </c>
      <c r="D4115" s="177" t="s">
        <v>25028</v>
      </c>
      <c r="E4115" s="177" t="s">
        <v>7436</v>
      </c>
      <c r="F4115" s="177" t="s">
        <v>7437</v>
      </c>
      <c r="G4115" s="177" t="s">
        <v>6981</v>
      </c>
      <c r="H4115" s="177" t="s">
        <v>7437</v>
      </c>
      <c r="I4115" s="177" t="s">
        <v>6875</v>
      </c>
      <c r="J4115" s="177" t="s">
        <v>6875</v>
      </c>
      <c r="K4115" s="177" t="s">
        <v>23958</v>
      </c>
      <c r="L4115" s="177" t="s">
        <v>857</v>
      </c>
    </row>
    <row r="4116" spans="1:12" ht="270" x14ac:dyDescent="0.25">
      <c r="A4116" s="176" t="s">
        <v>25033</v>
      </c>
      <c r="B4116" s="176" t="s">
        <v>25030</v>
      </c>
      <c r="C4116" s="176" t="s">
        <v>25031</v>
      </c>
      <c r="D4116" s="176" t="s">
        <v>25032</v>
      </c>
      <c r="E4116" s="176" t="s">
        <v>7436</v>
      </c>
      <c r="F4116" s="176" t="s">
        <v>7437</v>
      </c>
      <c r="G4116" s="176" t="s">
        <v>6981</v>
      </c>
      <c r="H4116" s="176" t="s">
        <v>7437</v>
      </c>
      <c r="I4116" s="176" t="s">
        <v>6875</v>
      </c>
      <c r="J4116" s="176" t="s">
        <v>6875</v>
      </c>
      <c r="K4116" s="176" t="s">
        <v>23958</v>
      </c>
      <c r="L4116" s="176" t="s">
        <v>857</v>
      </c>
    </row>
    <row r="4117" spans="1:12" ht="225" x14ac:dyDescent="0.25">
      <c r="A4117" s="177" t="s">
        <v>25037</v>
      </c>
      <c r="B4117" s="177" t="s">
        <v>25034</v>
      </c>
      <c r="C4117" s="177" t="s">
        <v>25035</v>
      </c>
      <c r="D4117" s="177" t="s">
        <v>25036</v>
      </c>
      <c r="E4117" s="177" t="s">
        <v>7436</v>
      </c>
      <c r="F4117" s="177" t="s">
        <v>7437</v>
      </c>
      <c r="G4117" s="177" t="s">
        <v>6981</v>
      </c>
      <c r="H4117" s="177" t="s">
        <v>7437</v>
      </c>
      <c r="I4117" s="177" t="s">
        <v>6875</v>
      </c>
      <c r="J4117" s="177" t="s">
        <v>6875</v>
      </c>
      <c r="K4117" s="177" t="s">
        <v>23958</v>
      </c>
      <c r="L4117" s="177" t="s">
        <v>857</v>
      </c>
    </row>
    <row r="4118" spans="1:12" ht="382.5" x14ac:dyDescent="0.25">
      <c r="A4118" s="176" t="s">
        <v>25041</v>
      </c>
      <c r="B4118" s="176" t="s">
        <v>25038</v>
      </c>
      <c r="C4118" s="176" t="s">
        <v>25039</v>
      </c>
      <c r="D4118" s="176" t="s">
        <v>25040</v>
      </c>
      <c r="E4118" s="176" t="s">
        <v>7436</v>
      </c>
      <c r="F4118" s="176" t="s">
        <v>7437</v>
      </c>
      <c r="G4118" s="176" t="s">
        <v>6981</v>
      </c>
      <c r="H4118" s="176" t="s">
        <v>7437</v>
      </c>
      <c r="I4118" s="176" t="s">
        <v>6875</v>
      </c>
      <c r="J4118" s="176" t="s">
        <v>6875</v>
      </c>
      <c r="K4118" s="176" t="s">
        <v>23958</v>
      </c>
      <c r="L4118" s="176" t="s">
        <v>857</v>
      </c>
    </row>
    <row r="4119" spans="1:12" ht="348.75" x14ac:dyDescent="0.25">
      <c r="A4119" s="177" t="s">
        <v>25045</v>
      </c>
      <c r="B4119" s="177" t="s">
        <v>25042</v>
      </c>
      <c r="C4119" s="177" t="s">
        <v>25043</v>
      </c>
      <c r="D4119" s="177" t="s">
        <v>25044</v>
      </c>
      <c r="E4119" s="177" t="s">
        <v>7436</v>
      </c>
      <c r="F4119" s="177" t="s">
        <v>7437</v>
      </c>
      <c r="G4119" s="177" t="s">
        <v>6981</v>
      </c>
      <c r="H4119" s="177" t="s">
        <v>7437</v>
      </c>
      <c r="I4119" s="177" t="s">
        <v>6875</v>
      </c>
      <c r="J4119" s="177" t="s">
        <v>6875</v>
      </c>
      <c r="K4119" s="177" t="s">
        <v>23958</v>
      </c>
      <c r="L4119" s="177" t="s">
        <v>857</v>
      </c>
    </row>
    <row r="4120" spans="1:12" ht="371.25" x14ac:dyDescent="0.25">
      <c r="A4120" s="176" t="s">
        <v>6823</v>
      </c>
      <c r="B4120" s="176" t="s">
        <v>25046</v>
      </c>
      <c r="C4120" s="176" t="s">
        <v>25047</v>
      </c>
      <c r="D4120" s="176" t="s">
        <v>6825</v>
      </c>
      <c r="E4120" s="176" t="s">
        <v>7436</v>
      </c>
      <c r="F4120" s="176" t="s">
        <v>7437</v>
      </c>
      <c r="G4120" s="176" t="s">
        <v>6981</v>
      </c>
      <c r="H4120" s="176" t="s">
        <v>7437</v>
      </c>
      <c r="I4120" s="176" t="s">
        <v>6875</v>
      </c>
      <c r="J4120" s="176" t="s">
        <v>6875</v>
      </c>
      <c r="K4120" s="176" t="s">
        <v>23958</v>
      </c>
      <c r="L4120" s="176" t="s">
        <v>857</v>
      </c>
    </row>
    <row r="4121" spans="1:12" ht="168.75" x14ac:dyDescent="0.25">
      <c r="A4121" s="177" t="s">
        <v>25051</v>
      </c>
      <c r="B4121" s="177" t="s">
        <v>25048</v>
      </c>
      <c r="C4121" s="177" t="s">
        <v>25049</v>
      </c>
      <c r="D4121" s="177" t="s">
        <v>25050</v>
      </c>
      <c r="E4121" s="177" t="s">
        <v>7436</v>
      </c>
      <c r="F4121" s="177" t="s">
        <v>7437</v>
      </c>
      <c r="G4121" s="177" t="s">
        <v>6981</v>
      </c>
      <c r="H4121" s="177" t="s">
        <v>7437</v>
      </c>
      <c r="I4121" s="177" t="s">
        <v>6875</v>
      </c>
      <c r="J4121" s="177" t="s">
        <v>6875</v>
      </c>
      <c r="K4121" s="177" t="s">
        <v>23958</v>
      </c>
      <c r="L4121" s="177" t="s">
        <v>857</v>
      </c>
    </row>
    <row r="4122" spans="1:12" ht="258.75" x14ac:dyDescent="0.25">
      <c r="A4122" s="176" t="s">
        <v>25055</v>
      </c>
      <c r="B4122" s="176" t="s">
        <v>25052</v>
      </c>
      <c r="C4122" s="176" t="s">
        <v>25053</v>
      </c>
      <c r="D4122" s="176" t="s">
        <v>25054</v>
      </c>
      <c r="E4122" s="176" t="s">
        <v>7436</v>
      </c>
      <c r="F4122" s="176" t="s">
        <v>7437</v>
      </c>
      <c r="G4122" s="176" t="s">
        <v>6981</v>
      </c>
      <c r="H4122" s="176" t="s">
        <v>7437</v>
      </c>
      <c r="I4122" s="176" t="s">
        <v>6875</v>
      </c>
      <c r="J4122" s="176" t="s">
        <v>6875</v>
      </c>
      <c r="K4122" s="176" t="s">
        <v>23958</v>
      </c>
      <c r="L4122" s="176" t="s">
        <v>857</v>
      </c>
    </row>
    <row r="4123" spans="1:12" ht="247.5" x14ac:dyDescent="0.25">
      <c r="A4123" s="177" t="s">
        <v>25059</v>
      </c>
      <c r="B4123" s="177" t="s">
        <v>25056</v>
      </c>
      <c r="C4123" s="177" t="s">
        <v>25057</v>
      </c>
      <c r="D4123" s="177" t="s">
        <v>25058</v>
      </c>
      <c r="E4123" s="177" t="s">
        <v>7436</v>
      </c>
      <c r="F4123" s="177" t="s">
        <v>7437</v>
      </c>
      <c r="G4123" s="177" t="s">
        <v>6981</v>
      </c>
      <c r="H4123" s="177" t="s">
        <v>7437</v>
      </c>
      <c r="I4123" s="177" t="s">
        <v>6875</v>
      </c>
      <c r="J4123" s="177" t="s">
        <v>6875</v>
      </c>
      <c r="K4123" s="177" t="s">
        <v>23958</v>
      </c>
      <c r="L4123" s="177" t="s">
        <v>857</v>
      </c>
    </row>
    <row r="4124" spans="1:12" ht="247.5" x14ac:dyDescent="0.25">
      <c r="A4124" s="176" t="s">
        <v>25063</v>
      </c>
      <c r="B4124" s="176" t="s">
        <v>25060</v>
      </c>
      <c r="C4124" s="176" t="s">
        <v>25061</v>
      </c>
      <c r="D4124" s="176" t="s">
        <v>25062</v>
      </c>
      <c r="E4124" s="176" t="s">
        <v>7436</v>
      </c>
      <c r="F4124" s="176" t="s">
        <v>7437</v>
      </c>
      <c r="G4124" s="176" t="s">
        <v>6981</v>
      </c>
      <c r="H4124" s="176" t="s">
        <v>7437</v>
      </c>
      <c r="I4124" s="176" t="s">
        <v>6875</v>
      </c>
      <c r="J4124" s="176" t="s">
        <v>6875</v>
      </c>
      <c r="K4124" s="176" t="s">
        <v>23958</v>
      </c>
      <c r="L4124" s="176" t="s">
        <v>857</v>
      </c>
    </row>
    <row r="4125" spans="1:12" ht="213.75" x14ac:dyDescent="0.25">
      <c r="A4125" s="177" t="s">
        <v>25067</v>
      </c>
      <c r="B4125" s="177" t="s">
        <v>25064</v>
      </c>
      <c r="C4125" s="177" t="s">
        <v>25065</v>
      </c>
      <c r="D4125" s="177" t="s">
        <v>25066</v>
      </c>
      <c r="E4125" s="177" t="s">
        <v>7436</v>
      </c>
      <c r="F4125" s="177" t="s">
        <v>7437</v>
      </c>
      <c r="G4125" s="177" t="s">
        <v>6981</v>
      </c>
      <c r="H4125" s="177" t="s">
        <v>7437</v>
      </c>
      <c r="I4125" s="177" t="s">
        <v>6875</v>
      </c>
      <c r="J4125" s="177" t="s">
        <v>6875</v>
      </c>
      <c r="K4125" s="177" t="s">
        <v>23958</v>
      </c>
      <c r="L4125" s="177" t="s">
        <v>857</v>
      </c>
    </row>
    <row r="4126" spans="1:12" ht="247.5" x14ac:dyDescent="0.25">
      <c r="A4126" s="176" t="s">
        <v>25071</v>
      </c>
      <c r="B4126" s="176" t="s">
        <v>25068</v>
      </c>
      <c r="C4126" s="176" t="s">
        <v>25069</v>
      </c>
      <c r="D4126" s="176" t="s">
        <v>25070</v>
      </c>
      <c r="E4126" s="176" t="s">
        <v>7436</v>
      </c>
      <c r="F4126" s="176" t="s">
        <v>7437</v>
      </c>
      <c r="G4126" s="176" t="s">
        <v>6981</v>
      </c>
      <c r="H4126" s="176" t="s">
        <v>7437</v>
      </c>
      <c r="I4126" s="176" t="s">
        <v>6875</v>
      </c>
      <c r="J4126" s="176" t="s">
        <v>6875</v>
      </c>
      <c r="K4126" s="176" t="s">
        <v>23958</v>
      </c>
      <c r="L4126" s="176" t="s">
        <v>857</v>
      </c>
    </row>
    <row r="4127" spans="1:12" ht="225" x14ac:dyDescent="0.25">
      <c r="A4127" s="177" t="s">
        <v>25075</v>
      </c>
      <c r="B4127" s="177" t="s">
        <v>25072</v>
      </c>
      <c r="C4127" s="177" t="s">
        <v>25073</v>
      </c>
      <c r="D4127" s="177" t="s">
        <v>25074</v>
      </c>
      <c r="E4127" s="177" t="s">
        <v>7436</v>
      </c>
      <c r="F4127" s="177" t="s">
        <v>7437</v>
      </c>
      <c r="G4127" s="177" t="s">
        <v>6981</v>
      </c>
      <c r="H4127" s="177" t="s">
        <v>7437</v>
      </c>
      <c r="I4127" s="177" t="s">
        <v>6875</v>
      </c>
      <c r="J4127" s="177" t="s">
        <v>6875</v>
      </c>
      <c r="K4127" s="177" t="s">
        <v>23958</v>
      </c>
      <c r="L4127" s="177" t="s">
        <v>857</v>
      </c>
    </row>
    <row r="4128" spans="1:12" ht="56.25" x14ac:dyDescent="0.25">
      <c r="A4128" s="176" t="s">
        <v>25079</v>
      </c>
      <c r="B4128" s="176" t="s">
        <v>25076</v>
      </c>
      <c r="C4128" s="176" t="s">
        <v>25077</v>
      </c>
      <c r="D4128" s="176" t="s">
        <v>25078</v>
      </c>
      <c r="E4128" s="176" t="s">
        <v>7436</v>
      </c>
      <c r="F4128" s="176" t="s">
        <v>7437</v>
      </c>
      <c r="G4128" s="176" t="s">
        <v>6981</v>
      </c>
      <c r="H4128" s="176" t="s">
        <v>7437</v>
      </c>
      <c r="I4128" s="176" t="s">
        <v>6875</v>
      </c>
      <c r="J4128" s="176" t="s">
        <v>6875</v>
      </c>
      <c r="K4128" s="176" t="s">
        <v>23958</v>
      </c>
      <c r="L4128" s="176" t="s">
        <v>857</v>
      </c>
    </row>
    <row r="4129" spans="1:12" ht="45" x14ac:dyDescent="0.25">
      <c r="A4129" s="177" t="s">
        <v>25083</v>
      </c>
      <c r="B4129" s="177" t="s">
        <v>25080</v>
      </c>
      <c r="C4129" s="177" t="s">
        <v>25081</v>
      </c>
      <c r="D4129" s="177" t="s">
        <v>25082</v>
      </c>
      <c r="E4129" s="177" t="s">
        <v>7436</v>
      </c>
      <c r="F4129" s="177" t="s">
        <v>7437</v>
      </c>
      <c r="G4129" s="177" t="s">
        <v>6981</v>
      </c>
      <c r="H4129" s="177" t="s">
        <v>7437</v>
      </c>
      <c r="I4129" s="177" t="s">
        <v>6875</v>
      </c>
      <c r="J4129" s="177" t="s">
        <v>6875</v>
      </c>
      <c r="K4129" s="177" t="s">
        <v>23958</v>
      </c>
      <c r="L4129" s="177" t="s">
        <v>857</v>
      </c>
    </row>
    <row r="4130" spans="1:12" ht="270" x14ac:dyDescent="0.25">
      <c r="A4130" s="176" t="s">
        <v>25087</v>
      </c>
      <c r="B4130" s="176" t="s">
        <v>25084</v>
      </c>
      <c r="C4130" s="176" t="s">
        <v>25085</v>
      </c>
      <c r="D4130" s="176" t="s">
        <v>25086</v>
      </c>
      <c r="E4130" s="176" t="s">
        <v>7436</v>
      </c>
      <c r="F4130" s="176" t="s">
        <v>7437</v>
      </c>
      <c r="G4130" s="176" t="s">
        <v>6981</v>
      </c>
      <c r="H4130" s="176" t="s">
        <v>7437</v>
      </c>
      <c r="I4130" s="176" t="s">
        <v>6875</v>
      </c>
      <c r="J4130" s="176" t="s">
        <v>6875</v>
      </c>
      <c r="K4130" s="176" t="s">
        <v>23958</v>
      </c>
      <c r="L4130" s="176" t="s">
        <v>857</v>
      </c>
    </row>
    <row r="4131" spans="1:12" ht="270" x14ac:dyDescent="0.25">
      <c r="A4131" s="177" t="s">
        <v>25091</v>
      </c>
      <c r="B4131" s="177" t="s">
        <v>25088</v>
      </c>
      <c r="C4131" s="177" t="s">
        <v>25089</v>
      </c>
      <c r="D4131" s="177" t="s">
        <v>25090</v>
      </c>
      <c r="E4131" s="177" t="s">
        <v>7436</v>
      </c>
      <c r="F4131" s="177" t="s">
        <v>7437</v>
      </c>
      <c r="G4131" s="177" t="s">
        <v>6981</v>
      </c>
      <c r="H4131" s="177" t="s">
        <v>7437</v>
      </c>
      <c r="I4131" s="177" t="s">
        <v>6875</v>
      </c>
      <c r="J4131" s="177" t="s">
        <v>6875</v>
      </c>
      <c r="K4131" s="177" t="s">
        <v>23958</v>
      </c>
      <c r="L4131" s="177" t="s">
        <v>857</v>
      </c>
    </row>
    <row r="4132" spans="1:12" ht="135" x14ac:dyDescent="0.25">
      <c r="A4132" s="176" t="s">
        <v>25095</v>
      </c>
      <c r="B4132" s="176" t="s">
        <v>25092</v>
      </c>
      <c r="C4132" s="176" t="s">
        <v>25093</v>
      </c>
      <c r="D4132" s="176" t="s">
        <v>25094</v>
      </c>
      <c r="E4132" s="176" t="s">
        <v>7436</v>
      </c>
      <c r="F4132" s="176" t="s">
        <v>7437</v>
      </c>
      <c r="G4132" s="176" t="s">
        <v>6981</v>
      </c>
      <c r="H4132" s="176" t="s">
        <v>7437</v>
      </c>
      <c r="I4132" s="176" t="s">
        <v>6875</v>
      </c>
      <c r="J4132" s="176" t="s">
        <v>6875</v>
      </c>
      <c r="K4132" s="176" t="s">
        <v>23958</v>
      </c>
      <c r="L4132" s="176" t="s">
        <v>857</v>
      </c>
    </row>
    <row r="4133" spans="1:12" ht="303.75" x14ac:dyDescent="0.25">
      <c r="A4133" s="177" t="s">
        <v>25099</v>
      </c>
      <c r="B4133" s="177" t="s">
        <v>25096</v>
      </c>
      <c r="C4133" s="177" t="s">
        <v>25097</v>
      </c>
      <c r="D4133" s="177" t="s">
        <v>25098</v>
      </c>
      <c r="E4133" s="177" t="s">
        <v>7436</v>
      </c>
      <c r="F4133" s="177" t="s">
        <v>7437</v>
      </c>
      <c r="G4133" s="177" t="s">
        <v>6981</v>
      </c>
      <c r="H4133" s="177" t="s">
        <v>7437</v>
      </c>
      <c r="I4133" s="177" t="s">
        <v>6875</v>
      </c>
      <c r="J4133" s="177" t="s">
        <v>6875</v>
      </c>
      <c r="K4133" s="177" t="s">
        <v>23958</v>
      </c>
      <c r="L4133" s="177" t="s">
        <v>857</v>
      </c>
    </row>
    <row r="4134" spans="1:12" ht="67.5" x14ac:dyDescent="0.25">
      <c r="A4134" s="176" t="s">
        <v>25103</v>
      </c>
      <c r="B4134" s="176" t="s">
        <v>25100</v>
      </c>
      <c r="C4134" s="176" t="s">
        <v>25101</v>
      </c>
      <c r="D4134" s="176" t="s">
        <v>25102</v>
      </c>
      <c r="E4134" s="176" t="s">
        <v>7436</v>
      </c>
      <c r="F4134" s="176" t="s">
        <v>7437</v>
      </c>
      <c r="G4134" s="176" t="s">
        <v>6981</v>
      </c>
      <c r="H4134" s="176" t="s">
        <v>7437</v>
      </c>
      <c r="I4134" s="176" t="s">
        <v>6875</v>
      </c>
      <c r="J4134" s="176" t="s">
        <v>6875</v>
      </c>
      <c r="K4134" s="176" t="s">
        <v>23958</v>
      </c>
      <c r="L4134" s="176" t="s">
        <v>857</v>
      </c>
    </row>
    <row r="4135" spans="1:12" ht="67.5" x14ac:dyDescent="0.25">
      <c r="A4135" s="177" t="s">
        <v>25107</v>
      </c>
      <c r="B4135" s="177" t="s">
        <v>25104</v>
      </c>
      <c r="C4135" s="177" t="s">
        <v>25105</v>
      </c>
      <c r="D4135" s="177" t="s">
        <v>25106</v>
      </c>
      <c r="E4135" s="177" t="s">
        <v>7436</v>
      </c>
      <c r="F4135" s="177" t="s">
        <v>7437</v>
      </c>
      <c r="G4135" s="177" t="s">
        <v>6981</v>
      </c>
      <c r="H4135" s="177" t="s">
        <v>7437</v>
      </c>
      <c r="I4135" s="177" t="s">
        <v>6875</v>
      </c>
      <c r="J4135" s="177" t="s">
        <v>6875</v>
      </c>
      <c r="K4135" s="177" t="s">
        <v>23958</v>
      </c>
      <c r="L4135" s="177" t="s">
        <v>857</v>
      </c>
    </row>
    <row r="4136" spans="1:12" ht="191.25" x14ac:dyDescent="0.25">
      <c r="A4136" s="176" t="s">
        <v>25111</v>
      </c>
      <c r="B4136" s="176" t="s">
        <v>25108</v>
      </c>
      <c r="C4136" s="176" t="s">
        <v>25109</v>
      </c>
      <c r="D4136" s="176" t="s">
        <v>25110</v>
      </c>
      <c r="E4136" s="176" t="s">
        <v>7436</v>
      </c>
      <c r="F4136" s="176" t="s">
        <v>7437</v>
      </c>
      <c r="G4136" s="176" t="s">
        <v>6981</v>
      </c>
      <c r="H4136" s="176" t="s">
        <v>7437</v>
      </c>
      <c r="I4136" s="176" t="s">
        <v>6875</v>
      </c>
      <c r="J4136" s="176" t="s">
        <v>6875</v>
      </c>
      <c r="K4136" s="176" t="s">
        <v>23958</v>
      </c>
      <c r="L4136" s="176" t="s">
        <v>857</v>
      </c>
    </row>
    <row r="4137" spans="1:12" ht="180" x14ac:dyDescent="0.25">
      <c r="A4137" s="177" t="s">
        <v>25115</v>
      </c>
      <c r="B4137" s="177" t="s">
        <v>25112</v>
      </c>
      <c r="C4137" s="177" t="s">
        <v>25113</v>
      </c>
      <c r="D4137" s="177" t="s">
        <v>25114</v>
      </c>
      <c r="E4137" s="177" t="s">
        <v>7436</v>
      </c>
      <c r="F4137" s="177" t="s">
        <v>7437</v>
      </c>
      <c r="G4137" s="177" t="s">
        <v>6981</v>
      </c>
      <c r="H4137" s="177" t="s">
        <v>7437</v>
      </c>
      <c r="I4137" s="177" t="s">
        <v>6875</v>
      </c>
      <c r="J4137" s="177" t="s">
        <v>6875</v>
      </c>
      <c r="K4137" s="177" t="s">
        <v>23958</v>
      </c>
      <c r="L4137" s="177" t="s">
        <v>857</v>
      </c>
    </row>
    <row r="4138" spans="1:12" ht="191.25" x14ac:dyDescent="0.25">
      <c r="A4138" s="176" t="s">
        <v>25119</v>
      </c>
      <c r="B4138" s="176" t="s">
        <v>25116</v>
      </c>
      <c r="C4138" s="176" t="s">
        <v>25117</v>
      </c>
      <c r="D4138" s="176" t="s">
        <v>25118</v>
      </c>
      <c r="E4138" s="176" t="s">
        <v>7436</v>
      </c>
      <c r="F4138" s="176" t="s">
        <v>7437</v>
      </c>
      <c r="G4138" s="176" t="s">
        <v>6981</v>
      </c>
      <c r="H4138" s="176" t="s">
        <v>7437</v>
      </c>
      <c r="I4138" s="176" t="s">
        <v>6875</v>
      </c>
      <c r="J4138" s="176" t="s">
        <v>6875</v>
      </c>
      <c r="K4138" s="176" t="s">
        <v>23958</v>
      </c>
      <c r="L4138" s="176" t="s">
        <v>857</v>
      </c>
    </row>
    <row r="4139" spans="1:12" ht="67.5" x14ac:dyDescent="0.25">
      <c r="A4139" s="177" t="s">
        <v>25123</v>
      </c>
      <c r="B4139" s="177" t="s">
        <v>25120</v>
      </c>
      <c r="C4139" s="177" t="s">
        <v>25121</v>
      </c>
      <c r="D4139" s="177" t="s">
        <v>25122</v>
      </c>
      <c r="E4139" s="177" t="s">
        <v>7436</v>
      </c>
      <c r="F4139" s="177" t="s">
        <v>7437</v>
      </c>
      <c r="G4139" s="177" t="s">
        <v>6981</v>
      </c>
      <c r="H4139" s="177" t="s">
        <v>7437</v>
      </c>
      <c r="I4139" s="177" t="s">
        <v>6875</v>
      </c>
      <c r="J4139" s="177" t="s">
        <v>6875</v>
      </c>
      <c r="K4139" s="177" t="s">
        <v>23958</v>
      </c>
      <c r="L4139" s="177" t="s">
        <v>857</v>
      </c>
    </row>
    <row r="4140" spans="1:12" ht="56.25" x14ac:dyDescent="0.25">
      <c r="A4140" s="176" t="s">
        <v>25127</v>
      </c>
      <c r="B4140" s="176" t="s">
        <v>25124</v>
      </c>
      <c r="C4140" s="176" t="s">
        <v>25125</v>
      </c>
      <c r="D4140" s="176" t="s">
        <v>25126</v>
      </c>
      <c r="E4140" s="176" t="s">
        <v>7436</v>
      </c>
      <c r="F4140" s="176" t="s">
        <v>7437</v>
      </c>
      <c r="G4140" s="176" t="s">
        <v>6981</v>
      </c>
      <c r="H4140" s="176" t="s">
        <v>7437</v>
      </c>
      <c r="I4140" s="176" t="s">
        <v>6875</v>
      </c>
      <c r="J4140" s="176" t="s">
        <v>6875</v>
      </c>
      <c r="K4140" s="176" t="s">
        <v>23958</v>
      </c>
      <c r="L4140" s="176" t="s">
        <v>857</v>
      </c>
    </row>
    <row r="4141" spans="1:12" ht="56.25" x14ac:dyDescent="0.25">
      <c r="A4141" s="177" t="s">
        <v>25131</v>
      </c>
      <c r="B4141" s="177" t="s">
        <v>25128</v>
      </c>
      <c r="C4141" s="177" t="s">
        <v>25129</v>
      </c>
      <c r="D4141" s="177" t="s">
        <v>25130</v>
      </c>
      <c r="E4141" s="177" t="s">
        <v>7436</v>
      </c>
      <c r="F4141" s="177" t="s">
        <v>7437</v>
      </c>
      <c r="G4141" s="177" t="s">
        <v>6981</v>
      </c>
      <c r="H4141" s="177" t="s">
        <v>7437</v>
      </c>
      <c r="I4141" s="177" t="s">
        <v>6875</v>
      </c>
      <c r="J4141" s="177" t="s">
        <v>6875</v>
      </c>
      <c r="K4141" s="177" t="s">
        <v>23958</v>
      </c>
      <c r="L4141" s="177" t="s">
        <v>857</v>
      </c>
    </row>
    <row r="4142" spans="1:12" ht="247.5" x14ac:dyDescent="0.25">
      <c r="A4142" s="176" t="s">
        <v>25135</v>
      </c>
      <c r="B4142" s="176" t="s">
        <v>25132</v>
      </c>
      <c r="C4142" s="176" t="s">
        <v>25133</v>
      </c>
      <c r="D4142" s="176" t="s">
        <v>25134</v>
      </c>
      <c r="E4142" s="176" t="s">
        <v>7436</v>
      </c>
      <c r="F4142" s="176" t="s">
        <v>7437</v>
      </c>
      <c r="G4142" s="176" t="s">
        <v>6981</v>
      </c>
      <c r="H4142" s="176" t="s">
        <v>7437</v>
      </c>
      <c r="I4142" s="176" t="s">
        <v>6875</v>
      </c>
      <c r="J4142" s="176" t="s">
        <v>6875</v>
      </c>
      <c r="K4142" s="176" t="s">
        <v>23958</v>
      </c>
      <c r="L4142" s="176" t="s">
        <v>857</v>
      </c>
    </row>
    <row r="4143" spans="1:12" ht="258.75" x14ac:dyDescent="0.25">
      <c r="A4143" s="177" t="s">
        <v>25139</v>
      </c>
      <c r="B4143" s="177" t="s">
        <v>25136</v>
      </c>
      <c r="C4143" s="177" t="s">
        <v>25137</v>
      </c>
      <c r="D4143" s="177" t="s">
        <v>25138</v>
      </c>
      <c r="E4143" s="177" t="s">
        <v>7436</v>
      </c>
      <c r="F4143" s="177" t="s">
        <v>7437</v>
      </c>
      <c r="G4143" s="177" t="s">
        <v>6981</v>
      </c>
      <c r="H4143" s="177" t="s">
        <v>7437</v>
      </c>
      <c r="I4143" s="177" t="s">
        <v>6875</v>
      </c>
      <c r="J4143" s="177" t="s">
        <v>6875</v>
      </c>
      <c r="K4143" s="177" t="s">
        <v>23958</v>
      </c>
      <c r="L4143" s="177" t="s">
        <v>857</v>
      </c>
    </row>
    <row r="4144" spans="1:12" ht="303.75" x14ac:dyDescent="0.25">
      <c r="A4144" s="176" t="s">
        <v>25143</v>
      </c>
      <c r="B4144" s="176" t="s">
        <v>25140</v>
      </c>
      <c r="C4144" s="176" t="s">
        <v>25141</v>
      </c>
      <c r="D4144" s="176" t="s">
        <v>25142</v>
      </c>
      <c r="E4144" s="176" t="s">
        <v>7436</v>
      </c>
      <c r="F4144" s="176" t="s">
        <v>7437</v>
      </c>
      <c r="G4144" s="176" t="s">
        <v>6981</v>
      </c>
      <c r="H4144" s="176" t="s">
        <v>7437</v>
      </c>
      <c r="I4144" s="176" t="s">
        <v>6875</v>
      </c>
      <c r="J4144" s="176" t="s">
        <v>6875</v>
      </c>
      <c r="K4144" s="176" t="s">
        <v>23958</v>
      </c>
      <c r="L4144" s="176" t="s">
        <v>857</v>
      </c>
    </row>
    <row r="4145" spans="1:12" ht="56.25" x14ac:dyDescent="0.25">
      <c r="A4145" s="177" t="s">
        <v>25147</v>
      </c>
      <c r="B4145" s="177" t="s">
        <v>25144</v>
      </c>
      <c r="C4145" s="177" t="s">
        <v>25145</v>
      </c>
      <c r="D4145" s="177" t="s">
        <v>25146</v>
      </c>
      <c r="E4145" s="177" t="s">
        <v>7436</v>
      </c>
      <c r="F4145" s="177" t="s">
        <v>7437</v>
      </c>
      <c r="G4145" s="177" t="s">
        <v>6981</v>
      </c>
      <c r="H4145" s="177" t="s">
        <v>7437</v>
      </c>
      <c r="I4145" s="177" t="s">
        <v>6875</v>
      </c>
      <c r="J4145" s="177" t="s">
        <v>6875</v>
      </c>
      <c r="K4145" s="177" t="s">
        <v>23958</v>
      </c>
      <c r="L4145" s="177" t="s">
        <v>857</v>
      </c>
    </row>
    <row r="4146" spans="1:12" ht="56.25" x14ac:dyDescent="0.25">
      <c r="A4146" s="176" t="s">
        <v>25151</v>
      </c>
      <c r="B4146" s="176" t="s">
        <v>25148</v>
      </c>
      <c r="C4146" s="176" t="s">
        <v>25149</v>
      </c>
      <c r="D4146" s="176" t="s">
        <v>25150</v>
      </c>
      <c r="E4146" s="176" t="s">
        <v>7436</v>
      </c>
      <c r="F4146" s="176" t="s">
        <v>7437</v>
      </c>
      <c r="G4146" s="176" t="s">
        <v>6981</v>
      </c>
      <c r="H4146" s="176" t="s">
        <v>7437</v>
      </c>
      <c r="I4146" s="176" t="s">
        <v>6875</v>
      </c>
      <c r="J4146" s="176" t="s">
        <v>6875</v>
      </c>
      <c r="K4146" s="176" t="s">
        <v>23958</v>
      </c>
      <c r="L4146" s="176" t="s">
        <v>857</v>
      </c>
    </row>
    <row r="4147" spans="1:12" ht="67.5" x14ac:dyDescent="0.25">
      <c r="A4147" s="177" t="s">
        <v>25155</v>
      </c>
      <c r="B4147" s="177" t="s">
        <v>25152</v>
      </c>
      <c r="C4147" s="177" t="s">
        <v>25153</v>
      </c>
      <c r="D4147" s="177" t="s">
        <v>25154</v>
      </c>
      <c r="E4147" s="177" t="s">
        <v>7436</v>
      </c>
      <c r="F4147" s="177" t="s">
        <v>7437</v>
      </c>
      <c r="G4147" s="177" t="s">
        <v>6981</v>
      </c>
      <c r="H4147" s="177" t="s">
        <v>7437</v>
      </c>
      <c r="I4147" s="177" t="s">
        <v>6875</v>
      </c>
      <c r="J4147" s="177" t="s">
        <v>6875</v>
      </c>
      <c r="K4147" s="177" t="s">
        <v>23958</v>
      </c>
      <c r="L4147" s="177" t="s">
        <v>857</v>
      </c>
    </row>
    <row r="4148" spans="1:12" ht="56.25" x14ac:dyDescent="0.25">
      <c r="A4148" s="176" t="s">
        <v>25159</v>
      </c>
      <c r="B4148" s="176" t="s">
        <v>25156</v>
      </c>
      <c r="C4148" s="176" t="s">
        <v>25157</v>
      </c>
      <c r="D4148" s="176" t="s">
        <v>25158</v>
      </c>
      <c r="E4148" s="176" t="s">
        <v>7436</v>
      </c>
      <c r="F4148" s="176" t="s">
        <v>7437</v>
      </c>
      <c r="G4148" s="176" t="s">
        <v>6981</v>
      </c>
      <c r="H4148" s="176" t="s">
        <v>7437</v>
      </c>
      <c r="I4148" s="176" t="s">
        <v>6875</v>
      </c>
      <c r="J4148" s="176" t="s">
        <v>6875</v>
      </c>
      <c r="K4148" s="176" t="s">
        <v>23958</v>
      </c>
      <c r="L4148" s="176" t="s">
        <v>857</v>
      </c>
    </row>
    <row r="4149" spans="1:12" ht="258.75" x14ac:dyDescent="0.25">
      <c r="A4149" s="177" t="s">
        <v>25163</v>
      </c>
      <c r="B4149" s="177" t="s">
        <v>25160</v>
      </c>
      <c r="C4149" s="177" t="s">
        <v>25161</v>
      </c>
      <c r="D4149" s="177" t="s">
        <v>25162</v>
      </c>
      <c r="E4149" s="177" t="s">
        <v>7436</v>
      </c>
      <c r="F4149" s="177" t="s">
        <v>7437</v>
      </c>
      <c r="G4149" s="177" t="s">
        <v>6981</v>
      </c>
      <c r="H4149" s="177" t="s">
        <v>7437</v>
      </c>
      <c r="I4149" s="177" t="s">
        <v>6875</v>
      </c>
      <c r="J4149" s="177" t="s">
        <v>6875</v>
      </c>
      <c r="K4149" s="177" t="s">
        <v>23958</v>
      </c>
      <c r="L4149" s="177" t="s">
        <v>857</v>
      </c>
    </row>
    <row r="4150" spans="1:12" ht="258.75" x14ac:dyDescent="0.25">
      <c r="A4150" s="176" t="s">
        <v>25167</v>
      </c>
      <c r="B4150" s="176" t="s">
        <v>25164</v>
      </c>
      <c r="C4150" s="176" t="s">
        <v>25165</v>
      </c>
      <c r="D4150" s="176" t="s">
        <v>25166</v>
      </c>
      <c r="E4150" s="176" t="s">
        <v>7436</v>
      </c>
      <c r="F4150" s="176" t="s">
        <v>7437</v>
      </c>
      <c r="G4150" s="176" t="s">
        <v>6981</v>
      </c>
      <c r="H4150" s="176" t="s">
        <v>7437</v>
      </c>
      <c r="I4150" s="176" t="s">
        <v>6875</v>
      </c>
      <c r="J4150" s="176" t="s">
        <v>6875</v>
      </c>
      <c r="K4150" s="176" t="s">
        <v>23958</v>
      </c>
      <c r="L4150" s="176" t="s">
        <v>857</v>
      </c>
    </row>
    <row r="4151" spans="1:12" ht="56.25" x14ac:dyDescent="0.25">
      <c r="A4151" s="177" t="s">
        <v>25171</v>
      </c>
      <c r="B4151" s="177" t="s">
        <v>25168</v>
      </c>
      <c r="C4151" s="177" t="s">
        <v>25169</v>
      </c>
      <c r="D4151" s="177" t="s">
        <v>25170</v>
      </c>
      <c r="E4151" s="177" t="s">
        <v>7436</v>
      </c>
      <c r="F4151" s="177" t="s">
        <v>7437</v>
      </c>
      <c r="G4151" s="177" t="s">
        <v>6981</v>
      </c>
      <c r="H4151" s="177" t="s">
        <v>7437</v>
      </c>
      <c r="I4151" s="177" t="s">
        <v>6875</v>
      </c>
      <c r="J4151" s="177" t="s">
        <v>6875</v>
      </c>
      <c r="K4151" s="177" t="s">
        <v>23958</v>
      </c>
      <c r="L4151" s="177" t="s">
        <v>857</v>
      </c>
    </row>
    <row r="4152" spans="1:12" ht="348.75" x14ac:dyDescent="0.25">
      <c r="A4152" s="176" t="s">
        <v>25175</v>
      </c>
      <c r="B4152" s="176" t="s">
        <v>25172</v>
      </c>
      <c r="C4152" s="176" t="s">
        <v>25173</v>
      </c>
      <c r="D4152" s="176" t="s">
        <v>25174</v>
      </c>
      <c r="E4152" s="176" t="s">
        <v>7436</v>
      </c>
      <c r="F4152" s="176" t="s">
        <v>7437</v>
      </c>
      <c r="G4152" s="176" t="s">
        <v>6981</v>
      </c>
      <c r="H4152" s="176" t="s">
        <v>7437</v>
      </c>
      <c r="I4152" s="176" t="s">
        <v>6875</v>
      </c>
      <c r="J4152" s="176" t="s">
        <v>6875</v>
      </c>
      <c r="K4152" s="176" t="s">
        <v>23958</v>
      </c>
      <c r="L4152" s="176" t="s">
        <v>857</v>
      </c>
    </row>
    <row r="4153" spans="1:12" ht="326.25" x14ac:dyDescent="0.25">
      <c r="A4153" s="177" t="s">
        <v>25179</v>
      </c>
      <c r="B4153" s="177" t="s">
        <v>25176</v>
      </c>
      <c r="C4153" s="177" t="s">
        <v>25177</v>
      </c>
      <c r="D4153" s="177" t="s">
        <v>25178</v>
      </c>
      <c r="E4153" s="177" t="s">
        <v>7436</v>
      </c>
      <c r="F4153" s="177" t="s">
        <v>7437</v>
      </c>
      <c r="G4153" s="177" t="s">
        <v>6981</v>
      </c>
      <c r="H4153" s="177" t="s">
        <v>7437</v>
      </c>
      <c r="I4153" s="177" t="s">
        <v>6875</v>
      </c>
      <c r="J4153" s="177" t="s">
        <v>6875</v>
      </c>
      <c r="K4153" s="177" t="s">
        <v>23958</v>
      </c>
      <c r="L4153" s="177" t="s">
        <v>857</v>
      </c>
    </row>
    <row r="4154" spans="1:12" ht="258.75" x14ac:dyDescent="0.25">
      <c r="A4154" s="176" t="s">
        <v>25183</v>
      </c>
      <c r="B4154" s="176" t="s">
        <v>25180</v>
      </c>
      <c r="C4154" s="176" t="s">
        <v>25181</v>
      </c>
      <c r="D4154" s="176" t="s">
        <v>25182</v>
      </c>
      <c r="E4154" s="176" t="s">
        <v>7436</v>
      </c>
      <c r="F4154" s="176" t="s">
        <v>7437</v>
      </c>
      <c r="G4154" s="176" t="s">
        <v>6981</v>
      </c>
      <c r="H4154" s="176" t="s">
        <v>7437</v>
      </c>
      <c r="I4154" s="176" t="s">
        <v>6875</v>
      </c>
      <c r="J4154" s="176" t="s">
        <v>6875</v>
      </c>
      <c r="K4154" s="176" t="s">
        <v>23958</v>
      </c>
      <c r="L4154" s="176" t="s">
        <v>857</v>
      </c>
    </row>
    <row r="4155" spans="1:12" ht="258.75" x14ac:dyDescent="0.25">
      <c r="A4155" s="177" t="s">
        <v>25187</v>
      </c>
      <c r="B4155" s="177" t="s">
        <v>25184</v>
      </c>
      <c r="C4155" s="177" t="s">
        <v>25185</v>
      </c>
      <c r="D4155" s="177" t="s">
        <v>25186</v>
      </c>
      <c r="E4155" s="177" t="s">
        <v>7436</v>
      </c>
      <c r="F4155" s="177" t="s">
        <v>7437</v>
      </c>
      <c r="G4155" s="177" t="s">
        <v>6981</v>
      </c>
      <c r="H4155" s="177" t="s">
        <v>7437</v>
      </c>
      <c r="I4155" s="177" t="s">
        <v>6875</v>
      </c>
      <c r="J4155" s="177" t="s">
        <v>6875</v>
      </c>
      <c r="K4155" s="177" t="s">
        <v>23958</v>
      </c>
      <c r="L4155" s="177" t="s">
        <v>857</v>
      </c>
    </row>
    <row r="4156" spans="1:12" ht="33.75" x14ac:dyDescent="0.25">
      <c r="A4156" s="176" t="s">
        <v>25191</v>
      </c>
      <c r="B4156" s="176" t="s">
        <v>25188</v>
      </c>
      <c r="C4156" s="176" t="s">
        <v>25189</v>
      </c>
      <c r="D4156" s="176" t="s">
        <v>25190</v>
      </c>
      <c r="E4156" s="176" t="s">
        <v>7436</v>
      </c>
      <c r="F4156" s="176" t="s">
        <v>7437</v>
      </c>
      <c r="G4156" s="176" t="s">
        <v>6981</v>
      </c>
      <c r="H4156" s="176" t="s">
        <v>7437</v>
      </c>
      <c r="I4156" s="176" t="s">
        <v>6875</v>
      </c>
      <c r="J4156" s="176" t="s">
        <v>6875</v>
      </c>
      <c r="K4156" s="176" t="s">
        <v>23958</v>
      </c>
      <c r="L4156" s="176" t="s">
        <v>857</v>
      </c>
    </row>
    <row r="4157" spans="1:12" ht="56.25" x14ac:dyDescent="0.25">
      <c r="A4157" s="177" t="s">
        <v>25195</v>
      </c>
      <c r="B4157" s="177" t="s">
        <v>25192</v>
      </c>
      <c r="C4157" s="177" t="s">
        <v>25193</v>
      </c>
      <c r="D4157" s="177" t="s">
        <v>25194</v>
      </c>
      <c r="E4157" s="177" t="s">
        <v>7436</v>
      </c>
      <c r="F4157" s="177" t="s">
        <v>7437</v>
      </c>
      <c r="G4157" s="177" t="s">
        <v>6981</v>
      </c>
      <c r="H4157" s="177" t="s">
        <v>7437</v>
      </c>
      <c r="I4157" s="177" t="s">
        <v>6875</v>
      </c>
      <c r="J4157" s="177" t="s">
        <v>6875</v>
      </c>
      <c r="K4157" s="177" t="s">
        <v>23958</v>
      </c>
      <c r="L4157" s="177" t="s">
        <v>857</v>
      </c>
    </row>
    <row r="4158" spans="1:12" ht="45" x14ac:dyDescent="0.25">
      <c r="A4158" s="176" t="s">
        <v>25199</v>
      </c>
      <c r="B4158" s="176" t="s">
        <v>25196</v>
      </c>
      <c r="C4158" s="176" t="s">
        <v>25197</v>
      </c>
      <c r="D4158" s="176" t="s">
        <v>25198</v>
      </c>
      <c r="E4158" s="176" t="s">
        <v>7436</v>
      </c>
      <c r="F4158" s="176" t="s">
        <v>7437</v>
      </c>
      <c r="G4158" s="176" t="s">
        <v>6981</v>
      </c>
      <c r="H4158" s="176" t="s">
        <v>7437</v>
      </c>
      <c r="I4158" s="176" t="s">
        <v>6875</v>
      </c>
      <c r="J4158" s="176" t="s">
        <v>6875</v>
      </c>
      <c r="K4158" s="176" t="s">
        <v>23958</v>
      </c>
      <c r="L4158" s="176" t="s">
        <v>857</v>
      </c>
    </row>
    <row r="4159" spans="1:12" ht="33.75" x14ac:dyDescent="0.25">
      <c r="A4159" s="177" t="s">
        <v>25203</v>
      </c>
      <c r="B4159" s="177" t="s">
        <v>25200</v>
      </c>
      <c r="C4159" s="177" t="s">
        <v>25201</v>
      </c>
      <c r="D4159" s="177" t="s">
        <v>25202</v>
      </c>
      <c r="E4159" s="177" t="s">
        <v>7436</v>
      </c>
      <c r="F4159" s="177" t="s">
        <v>7437</v>
      </c>
      <c r="G4159" s="177" t="s">
        <v>6981</v>
      </c>
      <c r="H4159" s="177" t="s">
        <v>7437</v>
      </c>
      <c r="I4159" s="177" t="s">
        <v>6875</v>
      </c>
      <c r="J4159" s="177" t="s">
        <v>6875</v>
      </c>
      <c r="K4159" s="177" t="s">
        <v>23958</v>
      </c>
      <c r="L4159" s="177" t="s">
        <v>857</v>
      </c>
    </row>
    <row r="4160" spans="1:12" ht="33.75" x14ac:dyDescent="0.25">
      <c r="A4160" s="176" t="s">
        <v>25207</v>
      </c>
      <c r="B4160" s="176" t="s">
        <v>25204</v>
      </c>
      <c r="C4160" s="176" t="s">
        <v>25205</v>
      </c>
      <c r="D4160" s="176" t="s">
        <v>25206</v>
      </c>
      <c r="E4160" s="176" t="s">
        <v>7436</v>
      </c>
      <c r="F4160" s="176" t="s">
        <v>7437</v>
      </c>
      <c r="G4160" s="176" t="s">
        <v>6981</v>
      </c>
      <c r="H4160" s="176" t="s">
        <v>7437</v>
      </c>
      <c r="I4160" s="176" t="s">
        <v>6875</v>
      </c>
      <c r="J4160" s="176" t="s">
        <v>6875</v>
      </c>
      <c r="K4160" s="176" t="s">
        <v>23958</v>
      </c>
      <c r="L4160" s="176" t="s">
        <v>857</v>
      </c>
    </row>
    <row r="4161" spans="1:12" ht="33.75" x14ac:dyDescent="0.25">
      <c r="A4161" s="177" t="s">
        <v>25211</v>
      </c>
      <c r="B4161" s="177" t="s">
        <v>25208</v>
      </c>
      <c r="C4161" s="177" t="s">
        <v>25209</v>
      </c>
      <c r="D4161" s="177" t="s">
        <v>25210</v>
      </c>
      <c r="E4161" s="177" t="s">
        <v>7436</v>
      </c>
      <c r="F4161" s="177" t="s">
        <v>7437</v>
      </c>
      <c r="G4161" s="177" t="s">
        <v>6981</v>
      </c>
      <c r="H4161" s="177" t="s">
        <v>7437</v>
      </c>
      <c r="I4161" s="177" t="s">
        <v>6875</v>
      </c>
      <c r="J4161" s="177" t="s">
        <v>6875</v>
      </c>
      <c r="K4161" s="177" t="s">
        <v>23958</v>
      </c>
      <c r="L4161" s="177" t="s">
        <v>857</v>
      </c>
    </row>
    <row r="4162" spans="1:12" ht="168.75" x14ac:dyDescent="0.25">
      <c r="A4162" s="176" t="s">
        <v>25215</v>
      </c>
      <c r="B4162" s="176" t="s">
        <v>25212</v>
      </c>
      <c r="C4162" s="176" t="s">
        <v>25213</v>
      </c>
      <c r="D4162" s="176" t="s">
        <v>25214</v>
      </c>
      <c r="E4162" s="176" t="s">
        <v>7436</v>
      </c>
      <c r="F4162" s="176" t="s">
        <v>7437</v>
      </c>
      <c r="G4162" s="176" t="s">
        <v>6981</v>
      </c>
      <c r="H4162" s="176" t="s">
        <v>7437</v>
      </c>
      <c r="I4162" s="176" t="s">
        <v>6875</v>
      </c>
      <c r="J4162" s="176" t="s">
        <v>6875</v>
      </c>
      <c r="K4162" s="176" t="s">
        <v>23958</v>
      </c>
      <c r="L4162" s="176" t="s">
        <v>857</v>
      </c>
    </row>
    <row r="4163" spans="1:12" ht="168.75" x14ac:dyDescent="0.25">
      <c r="A4163" s="177" t="s">
        <v>25219</v>
      </c>
      <c r="B4163" s="177" t="s">
        <v>25216</v>
      </c>
      <c r="C4163" s="177" t="s">
        <v>25217</v>
      </c>
      <c r="D4163" s="177" t="s">
        <v>25218</v>
      </c>
      <c r="E4163" s="177" t="s">
        <v>7436</v>
      </c>
      <c r="F4163" s="177" t="s">
        <v>7437</v>
      </c>
      <c r="G4163" s="177" t="s">
        <v>6981</v>
      </c>
      <c r="H4163" s="177" t="s">
        <v>7437</v>
      </c>
      <c r="I4163" s="177" t="s">
        <v>6875</v>
      </c>
      <c r="J4163" s="177" t="s">
        <v>6875</v>
      </c>
      <c r="K4163" s="177" t="s">
        <v>23958</v>
      </c>
      <c r="L4163" s="177" t="s">
        <v>857</v>
      </c>
    </row>
    <row r="4164" spans="1:12" ht="258.75" x14ac:dyDescent="0.25">
      <c r="A4164" s="176" t="s">
        <v>5962</v>
      </c>
      <c r="B4164" s="176" t="s">
        <v>25220</v>
      </c>
      <c r="C4164" s="176" t="s">
        <v>25221</v>
      </c>
      <c r="D4164" s="176" t="s">
        <v>5963</v>
      </c>
      <c r="E4164" s="176" t="s">
        <v>7436</v>
      </c>
      <c r="F4164" s="176" t="s">
        <v>7437</v>
      </c>
      <c r="G4164" s="176" t="s">
        <v>6981</v>
      </c>
      <c r="H4164" s="176" t="s">
        <v>7437</v>
      </c>
      <c r="I4164" s="176" t="s">
        <v>6875</v>
      </c>
      <c r="J4164" s="176" t="s">
        <v>6875</v>
      </c>
      <c r="K4164" s="176" t="s">
        <v>23958</v>
      </c>
      <c r="L4164" s="176" t="s">
        <v>857</v>
      </c>
    </row>
    <row r="4165" spans="1:12" ht="270" x14ac:dyDescent="0.25">
      <c r="A4165" s="177" t="s">
        <v>25225</v>
      </c>
      <c r="B4165" s="177" t="s">
        <v>25222</v>
      </c>
      <c r="C4165" s="177" t="s">
        <v>25223</v>
      </c>
      <c r="D4165" s="177" t="s">
        <v>25224</v>
      </c>
      <c r="E4165" s="177" t="s">
        <v>7436</v>
      </c>
      <c r="F4165" s="177" t="s">
        <v>7437</v>
      </c>
      <c r="G4165" s="177" t="s">
        <v>6981</v>
      </c>
      <c r="H4165" s="177" t="s">
        <v>7437</v>
      </c>
      <c r="I4165" s="177" t="s">
        <v>6875</v>
      </c>
      <c r="J4165" s="177" t="s">
        <v>6875</v>
      </c>
      <c r="K4165" s="177" t="s">
        <v>23958</v>
      </c>
      <c r="L4165" s="177" t="s">
        <v>857</v>
      </c>
    </row>
    <row r="4166" spans="1:12" ht="270" x14ac:dyDescent="0.25">
      <c r="A4166" s="176" t="s">
        <v>25229</v>
      </c>
      <c r="B4166" s="176" t="s">
        <v>25226</v>
      </c>
      <c r="C4166" s="176" t="s">
        <v>25227</v>
      </c>
      <c r="D4166" s="176" t="s">
        <v>25228</v>
      </c>
      <c r="E4166" s="176" t="s">
        <v>7436</v>
      </c>
      <c r="F4166" s="176" t="s">
        <v>7437</v>
      </c>
      <c r="G4166" s="176" t="s">
        <v>6981</v>
      </c>
      <c r="H4166" s="176" t="s">
        <v>7437</v>
      </c>
      <c r="I4166" s="176" t="s">
        <v>6875</v>
      </c>
      <c r="J4166" s="176" t="s">
        <v>6875</v>
      </c>
      <c r="K4166" s="176" t="s">
        <v>23958</v>
      </c>
      <c r="L4166" s="176" t="s">
        <v>857</v>
      </c>
    </row>
    <row r="4167" spans="1:12" ht="270" x14ac:dyDescent="0.25">
      <c r="A4167" s="177" t="s">
        <v>5889</v>
      </c>
      <c r="B4167" s="177" t="s">
        <v>25230</v>
      </c>
      <c r="C4167" s="177" t="s">
        <v>25231</v>
      </c>
      <c r="D4167" s="177" t="s">
        <v>5891</v>
      </c>
      <c r="E4167" s="177" t="s">
        <v>7436</v>
      </c>
      <c r="F4167" s="177" t="s">
        <v>7437</v>
      </c>
      <c r="G4167" s="177" t="s">
        <v>6981</v>
      </c>
      <c r="H4167" s="177" t="s">
        <v>7437</v>
      </c>
      <c r="I4167" s="177" t="s">
        <v>6875</v>
      </c>
      <c r="J4167" s="177" t="s">
        <v>6875</v>
      </c>
      <c r="K4167" s="177" t="s">
        <v>23958</v>
      </c>
      <c r="L4167" s="177" t="s">
        <v>857</v>
      </c>
    </row>
    <row r="4168" spans="1:12" ht="135" x14ac:dyDescent="0.25">
      <c r="A4168" s="176" t="s">
        <v>25235</v>
      </c>
      <c r="B4168" s="176" t="s">
        <v>25232</v>
      </c>
      <c r="C4168" s="176" t="s">
        <v>25233</v>
      </c>
      <c r="D4168" s="176" t="s">
        <v>25234</v>
      </c>
      <c r="E4168" s="176" t="s">
        <v>7436</v>
      </c>
      <c r="F4168" s="176" t="s">
        <v>7437</v>
      </c>
      <c r="G4168" s="176" t="s">
        <v>6981</v>
      </c>
      <c r="H4168" s="176" t="s">
        <v>7437</v>
      </c>
      <c r="I4168" s="176" t="s">
        <v>6875</v>
      </c>
      <c r="J4168" s="176" t="s">
        <v>6875</v>
      </c>
      <c r="K4168" s="176" t="s">
        <v>23958</v>
      </c>
      <c r="L4168" s="176" t="s">
        <v>857</v>
      </c>
    </row>
    <row r="4169" spans="1:12" ht="213.75" x14ac:dyDescent="0.25">
      <c r="A4169" s="177" t="s">
        <v>25239</v>
      </c>
      <c r="B4169" s="177" t="s">
        <v>25236</v>
      </c>
      <c r="C4169" s="177" t="s">
        <v>25237</v>
      </c>
      <c r="D4169" s="177" t="s">
        <v>25238</v>
      </c>
      <c r="E4169" s="177" t="s">
        <v>7436</v>
      </c>
      <c r="F4169" s="177" t="s">
        <v>7437</v>
      </c>
      <c r="G4169" s="177" t="s">
        <v>6981</v>
      </c>
      <c r="H4169" s="177" t="s">
        <v>7437</v>
      </c>
      <c r="I4169" s="177" t="s">
        <v>6875</v>
      </c>
      <c r="J4169" s="177" t="s">
        <v>6875</v>
      </c>
      <c r="K4169" s="177" t="s">
        <v>23958</v>
      </c>
      <c r="L4169" s="177" t="s">
        <v>857</v>
      </c>
    </row>
    <row r="4170" spans="1:12" ht="135" x14ac:dyDescent="0.25">
      <c r="A4170" s="176" t="s">
        <v>25243</v>
      </c>
      <c r="B4170" s="176" t="s">
        <v>25240</v>
      </c>
      <c r="C4170" s="176" t="s">
        <v>25241</v>
      </c>
      <c r="D4170" s="176" t="s">
        <v>25242</v>
      </c>
      <c r="E4170" s="176" t="s">
        <v>7436</v>
      </c>
      <c r="F4170" s="176" t="s">
        <v>7437</v>
      </c>
      <c r="G4170" s="176" t="s">
        <v>6981</v>
      </c>
      <c r="H4170" s="176" t="s">
        <v>7437</v>
      </c>
      <c r="I4170" s="176" t="s">
        <v>6875</v>
      </c>
      <c r="J4170" s="176" t="s">
        <v>6875</v>
      </c>
      <c r="K4170" s="176" t="s">
        <v>23958</v>
      </c>
      <c r="L4170" s="176" t="s">
        <v>857</v>
      </c>
    </row>
    <row r="4171" spans="1:12" ht="270" x14ac:dyDescent="0.25">
      <c r="A4171" s="177" t="s">
        <v>25247</v>
      </c>
      <c r="B4171" s="177" t="s">
        <v>25244</v>
      </c>
      <c r="C4171" s="177" t="s">
        <v>25245</v>
      </c>
      <c r="D4171" s="177" t="s">
        <v>25246</v>
      </c>
      <c r="E4171" s="177" t="s">
        <v>7436</v>
      </c>
      <c r="F4171" s="177" t="s">
        <v>7437</v>
      </c>
      <c r="G4171" s="177" t="s">
        <v>6981</v>
      </c>
      <c r="H4171" s="177" t="s">
        <v>7437</v>
      </c>
      <c r="I4171" s="177" t="s">
        <v>6875</v>
      </c>
      <c r="J4171" s="177" t="s">
        <v>6875</v>
      </c>
      <c r="K4171" s="177" t="s">
        <v>23958</v>
      </c>
      <c r="L4171" s="177" t="s">
        <v>857</v>
      </c>
    </row>
    <row r="4172" spans="1:12" ht="270" x14ac:dyDescent="0.25">
      <c r="A4172" s="176" t="s">
        <v>25251</v>
      </c>
      <c r="B4172" s="176" t="s">
        <v>25248</v>
      </c>
      <c r="C4172" s="176" t="s">
        <v>25249</v>
      </c>
      <c r="D4172" s="176" t="s">
        <v>25250</v>
      </c>
      <c r="E4172" s="176" t="s">
        <v>7436</v>
      </c>
      <c r="F4172" s="176" t="s">
        <v>7437</v>
      </c>
      <c r="G4172" s="176" t="s">
        <v>6981</v>
      </c>
      <c r="H4172" s="176" t="s">
        <v>7437</v>
      </c>
      <c r="I4172" s="176" t="s">
        <v>6875</v>
      </c>
      <c r="J4172" s="176" t="s">
        <v>6875</v>
      </c>
      <c r="K4172" s="176" t="s">
        <v>23958</v>
      </c>
      <c r="L4172" s="176" t="s">
        <v>857</v>
      </c>
    </row>
    <row r="4173" spans="1:12" ht="270" x14ac:dyDescent="0.25">
      <c r="A4173" s="177" t="s">
        <v>25255</v>
      </c>
      <c r="B4173" s="177" t="s">
        <v>25252</v>
      </c>
      <c r="C4173" s="177" t="s">
        <v>25253</v>
      </c>
      <c r="D4173" s="177" t="s">
        <v>25254</v>
      </c>
      <c r="E4173" s="177" t="s">
        <v>7436</v>
      </c>
      <c r="F4173" s="177" t="s">
        <v>7437</v>
      </c>
      <c r="G4173" s="177" t="s">
        <v>6981</v>
      </c>
      <c r="H4173" s="177" t="s">
        <v>7437</v>
      </c>
      <c r="I4173" s="177" t="s">
        <v>6875</v>
      </c>
      <c r="J4173" s="177" t="s">
        <v>6875</v>
      </c>
      <c r="K4173" s="177" t="s">
        <v>23958</v>
      </c>
      <c r="L4173" s="177" t="s">
        <v>857</v>
      </c>
    </row>
    <row r="4174" spans="1:12" ht="258.75" x14ac:dyDescent="0.25">
      <c r="A4174" s="176" t="s">
        <v>25259</v>
      </c>
      <c r="B4174" s="176" t="s">
        <v>25256</v>
      </c>
      <c r="C4174" s="176" t="s">
        <v>25257</v>
      </c>
      <c r="D4174" s="176" t="s">
        <v>25258</v>
      </c>
      <c r="E4174" s="176" t="s">
        <v>7436</v>
      </c>
      <c r="F4174" s="176" t="s">
        <v>7437</v>
      </c>
      <c r="G4174" s="176" t="s">
        <v>6981</v>
      </c>
      <c r="H4174" s="176" t="s">
        <v>7437</v>
      </c>
      <c r="I4174" s="176" t="s">
        <v>6875</v>
      </c>
      <c r="J4174" s="176" t="s">
        <v>6875</v>
      </c>
      <c r="K4174" s="176" t="s">
        <v>23958</v>
      </c>
      <c r="L4174" s="176" t="s">
        <v>857</v>
      </c>
    </row>
    <row r="4175" spans="1:12" ht="348.75" x14ac:dyDescent="0.25">
      <c r="A4175" s="177" t="s">
        <v>25263</v>
      </c>
      <c r="B4175" s="177" t="s">
        <v>25260</v>
      </c>
      <c r="C4175" s="177" t="s">
        <v>25261</v>
      </c>
      <c r="D4175" s="177" t="s">
        <v>25262</v>
      </c>
      <c r="E4175" s="177" t="s">
        <v>7436</v>
      </c>
      <c r="F4175" s="177" t="s">
        <v>7437</v>
      </c>
      <c r="G4175" s="177" t="s">
        <v>6981</v>
      </c>
      <c r="H4175" s="177" t="s">
        <v>7437</v>
      </c>
      <c r="I4175" s="177" t="s">
        <v>6875</v>
      </c>
      <c r="J4175" s="177" t="s">
        <v>6875</v>
      </c>
      <c r="K4175" s="177" t="s">
        <v>23958</v>
      </c>
      <c r="L4175" s="177" t="s">
        <v>857</v>
      </c>
    </row>
    <row r="4176" spans="1:12" ht="270" x14ac:dyDescent="0.25">
      <c r="A4176" s="176" t="s">
        <v>25267</v>
      </c>
      <c r="B4176" s="176" t="s">
        <v>25264</v>
      </c>
      <c r="C4176" s="176" t="s">
        <v>25265</v>
      </c>
      <c r="D4176" s="176" t="s">
        <v>25266</v>
      </c>
      <c r="E4176" s="176" t="s">
        <v>7436</v>
      </c>
      <c r="F4176" s="176" t="s">
        <v>7437</v>
      </c>
      <c r="G4176" s="176" t="s">
        <v>6981</v>
      </c>
      <c r="H4176" s="176" t="s">
        <v>7437</v>
      </c>
      <c r="I4176" s="176" t="s">
        <v>6875</v>
      </c>
      <c r="J4176" s="176" t="s">
        <v>6875</v>
      </c>
      <c r="K4176" s="176" t="s">
        <v>23958</v>
      </c>
      <c r="L4176" s="176" t="s">
        <v>857</v>
      </c>
    </row>
    <row r="4177" spans="1:12" ht="281.25" x14ac:dyDescent="0.25">
      <c r="A4177" s="177" t="s">
        <v>25271</v>
      </c>
      <c r="B4177" s="177" t="s">
        <v>25268</v>
      </c>
      <c r="C4177" s="177" t="s">
        <v>25269</v>
      </c>
      <c r="D4177" s="177" t="s">
        <v>25270</v>
      </c>
      <c r="E4177" s="177" t="s">
        <v>7436</v>
      </c>
      <c r="F4177" s="177" t="s">
        <v>7437</v>
      </c>
      <c r="G4177" s="177" t="s">
        <v>6981</v>
      </c>
      <c r="H4177" s="177" t="s">
        <v>7437</v>
      </c>
      <c r="I4177" s="177" t="s">
        <v>6875</v>
      </c>
      <c r="J4177" s="177" t="s">
        <v>6875</v>
      </c>
      <c r="K4177" s="177" t="s">
        <v>23958</v>
      </c>
      <c r="L4177" s="177" t="s">
        <v>857</v>
      </c>
    </row>
    <row r="4178" spans="1:12" ht="236.25" x14ac:dyDescent="0.25">
      <c r="A4178" s="176" t="s">
        <v>25275</v>
      </c>
      <c r="B4178" s="176" t="s">
        <v>25272</v>
      </c>
      <c r="C4178" s="176" t="s">
        <v>25273</v>
      </c>
      <c r="D4178" s="176" t="s">
        <v>25274</v>
      </c>
      <c r="E4178" s="176" t="s">
        <v>7436</v>
      </c>
      <c r="F4178" s="176" t="s">
        <v>7437</v>
      </c>
      <c r="G4178" s="176" t="s">
        <v>6981</v>
      </c>
      <c r="H4178" s="176" t="s">
        <v>7437</v>
      </c>
      <c r="I4178" s="176" t="s">
        <v>6875</v>
      </c>
      <c r="J4178" s="176" t="s">
        <v>6875</v>
      </c>
      <c r="K4178" s="176" t="s">
        <v>23958</v>
      </c>
      <c r="L4178" s="176" t="s">
        <v>857</v>
      </c>
    </row>
    <row r="4179" spans="1:12" ht="348.75" x14ac:dyDescent="0.25">
      <c r="A4179" s="177" t="s">
        <v>25279</v>
      </c>
      <c r="B4179" s="177" t="s">
        <v>25276</v>
      </c>
      <c r="C4179" s="177" t="s">
        <v>25277</v>
      </c>
      <c r="D4179" s="177" t="s">
        <v>25278</v>
      </c>
      <c r="E4179" s="177" t="s">
        <v>7436</v>
      </c>
      <c r="F4179" s="177" t="s">
        <v>7437</v>
      </c>
      <c r="G4179" s="177" t="s">
        <v>6981</v>
      </c>
      <c r="H4179" s="177" t="s">
        <v>7437</v>
      </c>
      <c r="I4179" s="177" t="s">
        <v>6875</v>
      </c>
      <c r="J4179" s="177" t="s">
        <v>6875</v>
      </c>
      <c r="K4179" s="177" t="s">
        <v>23958</v>
      </c>
      <c r="L4179" s="177" t="s">
        <v>857</v>
      </c>
    </row>
    <row r="4180" spans="1:12" ht="281.25" x14ac:dyDescent="0.25">
      <c r="A4180" s="176" t="s">
        <v>25283</v>
      </c>
      <c r="B4180" s="176" t="s">
        <v>25280</v>
      </c>
      <c r="C4180" s="176" t="s">
        <v>25281</v>
      </c>
      <c r="D4180" s="176" t="s">
        <v>25282</v>
      </c>
      <c r="E4180" s="176" t="s">
        <v>7436</v>
      </c>
      <c r="F4180" s="176" t="s">
        <v>7437</v>
      </c>
      <c r="G4180" s="176" t="s">
        <v>6981</v>
      </c>
      <c r="H4180" s="176" t="s">
        <v>7437</v>
      </c>
      <c r="I4180" s="176" t="s">
        <v>6875</v>
      </c>
      <c r="J4180" s="176" t="s">
        <v>6875</v>
      </c>
      <c r="K4180" s="176" t="s">
        <v>23958</v>
      </c>
      <c r="L4180" s="176" t="s">
        <v>857</v>
      </c>
    </row>
    <row r="4181" spans="1:12" ht="303.75" x14ac:dyDescent="0.25">
      <c r="A4181" s="177" t="s">
        <v>25287</v>
      </c>
      <c r="B4181" s="177" t="s">
        <v>25284</v>
      </c>
      <c r="C4181" s="177" t="s">
        <v>25285</v>
      </c>
      <c r="D4181" s="177" t="s">
        <v>25286</v>
      </c>
      <c r="E4181" s="177" t="s">
        <v>7436</v>
      </c>
      <c r="F4181" s="177" t="s">
        <v>7437</v>
      </c>
      <c r="G4181" s="177" t="s">
        <v>6981</v>
      </c>
      <c r="H4181" s="177" t="s">
        <v>7437</v>
      </c>
      <c r="I4181" s="177" t="s">
        <v>6875</v>
      </c>
      <c r="J4181" s="177" t="s">
        <v>6875</v>
      </c>
      <c r="K4181" s="177" t="s">
        <v>23958</v>
      </c>
      <c r="L4181" s="177" t="s">
        <v>857</v>
      </c>
    </row>
    <row r="4182" spans="1:12" ht="292.5" x14ac:dyDescent="0.25">
      <c r="A4182" s="176" t="s">
        <v>25291</v>
      </c>
      <c r="B4182" s="176" t="s">
        <v>25288</v>
      </c>
      <c r="C4182" s="176" t="s">
        <v>25289</v>
      </c>
      <c r="D4182" s="176" t="s">
        <v>25290</v>
      </c>
      <c r="E4182" s="176" t="s">
        <v>7436</v>
      </c>
      <c r="F4182" s="176" t="s">
        <v>7437</v>
      </c>
      <c r="G4182" s="176" t="s">
        <v>6981</v>
      </c>
      <c r="H4182" s="176" t="s">
        <v>7437</v>
      </c>
      <c r="I4182" s="176" t="s">
        <v>6875</v>
      </c>
      <c r="J4182" s="176" t="s">
        <v>6875</v>
      </c>
      <c r="K4182" s="176" t="s">
        <v>23958</v>
      </c>
      <c r="L4182" s="176" t="s">
        <v>857</v>
      </c>
    </row>
    <row r="4183" spans="1:12" ht="292.5" x14ac:dyDescent="0.25">
      <c r="A4183" s="177" t="s">
        <v>25295</v>
      </c>
      <c r="B4183" s="177" t="s">
        <v>25292</v>
      </c>
      <c r="C4183" s="177" t="s">
        <v>25293</v>
      </c>
      <c r="D4183" s="177" t="s">
        <v>25294</v>
      </c>
      <c r="E4183" s="177" t="s">
        <v>7436</v>
      </c>
      <c r="F4183" s="177" t="s">
        <v>7437</v>
      </c>
      <c r="G4183" s="177" t="s">
        <v>6981</v>
      </c>
      <c r="H4183" s="177" t="s">
        <v>7437</v>
      </c>
      <c r="I4183" s="177" t="s">
        <v>6875</v>
      </c>
      <c r="J4183" s="177" t="s">
        <v>6875</v>
      </c>
      <c r="K4183" s="177" t="s">
        <v>23958</v>
      </c>
      <c r="L4183" s="177" t="s">
        <v>857</v>
      </c>
    </row>
    <row r="4184" spans="1:12" ht="258.75" x14ac:dyDescent="0.25">
      <c r="A4184" s="176" t="s">
        <v>25299</v>
      </c>
      <c r="B4184" s="176" t="s">
        <v>25296</v>
      </c>
      <c r="C4184" s="176" t="s">
        <v>25297</v>
      </c>
      <c r="D4184" s="176" t="s">
        <v>25298</v>
      </c>
      <c r="E4184" s="176" t="s">
        <v>7436</v>
      </c>
      <c r="F4184" s="176" t="s">
        <v>7437</v>
      </c>
      <c r="G4184" s="176" t="s">
        <v>6981</v>
      </c>
      <c r="H4184" s="176" t="s">
        <v>7437</v>
      </c>
      <c r="I4184" s="176" t="s">
        <v>6875</v>
      </c>
      <c r="J4184" s="176" t="s">
        <v>6875</v>
      </c>
      <c r="K4184" s="176" t="s">
        <v>23958</v>
      </c>
      <c r="L4184" s="176" t="s">
        <v>857</v>
      </c>
    </row>
    <row r="4185" spans="1:12" ht="247.5" x14ac:dyDescent="0.25">
      <c r="A4185" s="177" t="s">
        <v>25303</v>
      </c>
      <c r="B4185" s="177" t="s">
        <v>25300</v>
      </c>
      <c r="C4185" s="177" t="s">
        <v>25301</v>
      </c>
      <c r="D4185" s="177" t="s">
        <v>25302</v>
      </c>
      <c r="E4185" s="177" t="s">
        <v>7436</v>
      </c>
      <c r="F4185" s="177" t="s">
        <v>7437</v>
      </c>
      <c r="G4185" s="177" t="s">
        <v>6981</v>
      </c>
      <c r="H4185" s="177" t="s">
        <v>7437</v>
      </c>
      <c r="I4185" s="177" t="s">
        <v>6875</v>
      </c>
      <c r="J4185" s="177" t="s">
        <v>6875</v>
      </c>
      <c r="K4185" s="177" t="s">
        <v>23958</v>
      </c>
      <c r="L4185" s="177" t="s">
        <v>857</v>
      </c>
    </row>
    <row r="4186" spans="1:12" ht="180" x14ac:dyDescent="0.25">
      <c r="A4186" s="176" t="s">
        <v>25307</v>
      </c>
      <c r="B4186" s="176" t="s">
        <v>25304</v>
      </c>
      <c r="C4186" s="176" t="s">
        <v>25305</v>
      </c>
      <c r="D4186" s="176" t="s">
        <v>25306</v>
      </c>
      <c r="E4186" s="176" t="s">
        <v>7436</v>
      </c>
      <c r="F4186" s="176" t="s">
        <v>7437</v>
      </c>
      <c r="G4186" s="176" t="s">
        <v>6981</v>
      </c>
      <c r="H4186" s="176" t="s">
        <v>7437</v>
      </c>
      <c r="I4186" s="176" t="s">
        <v>6875</v>
      </c>
      <c r="J4186" s="176" t="s">
        <v>6875</v>
      </c>
      <c r="K4186" s="176" t="s">
        <v>23958</v>
      </c>
      <c r="L4186" s="176" t="s">
        <v>857</v>
      </c>
    </row>
    <row r="4187" spans="1:12" ht="33.75" x14ac:dyDescent="0.25">
      <c r="A4187" s="177" t="s">
        <v>6831</v>
      </c>
      <c r="B4187" s="177" t="s">
        <v>25308</v>
      </c>
      <c r="C4187" s="177" t="s">
        <v>25309</v>
      </c>
      <c r="D4187" s="177" t="s">
        <v>25310</v>
      </c>
      <c r="E4187" s="177" t="s">
        <v>7436</v>
      </c>
      <c r="F4187" s="177" t="s">
        <v>7437</v>
      </c>
      <c r="G4187" s="177" t="s">
        <v>6981</v>
      </c>
      <c r="H4187" s="177" t="s">
        <v>7437</v>
      </c>
      <c r="I4187" s="177" t="s">
        <v>6875</v>
      </c>
      <c r="J4187" s="177" t="s">
        <v>6875</v>
      </c>
      <c r="K4187" s="177" t="s">
        <v>23958</v>
      </c>
      <c r="L4187" s="177" t="s">
        <v>857</v>
      </c>
    </row>
    <row r="4188" spans="1:12" ht="112.5" x14ac:dyDescent="0.25">
      <c r="A4188" s="176" t="s">
        <v>2660</v>
      </c>
      <c r="B4188" s="176" t="s">
        <v>25311</v>
      </c>
      <c r="C4188" s="176" t="s">
        <v>25312</v>
      </c>
      <c r="D4188" s="176" t="s">
        <v>6371</v>
      </c>
      <c r="E4188" s="176" t="s">
        <v>25313</v>
      </c>
      <c r="F4188" s="176" t="s">
        <v>25314</v>
      </c>
      <c r="G4188" s="176" t="s">
        <v>7560</v>
      </c>
      <c r="H4188" s="176" t="s">
        <v>25315</v>
      </c>
      <c r="I4188" s="176" t="s">
        <v>6875</v>
      </c>
      <c r="J4188" s="176" t="s">
        <v>6875</v>
      </c>
      <c r="K4188" s="176" t="s">
        <v>6875</v>
      </c>
      <c r="L4188" s="176" t="s">
        <v>857</v>
      </c>
    </row>
    <row r="4189" spans="1:12" ht="45" x14ac:dyDescent="0.25">
      <c r="A4189" s="177" t="s">
        <v>25319</v>
      </c>
      <c r="B4189" s="177" t="s">
        <v>25316</v>
      </c>
      <c r="C4189" s="177" t="s">
        <v>25317</v>
      </c>
      <c r="D4189" s="177" t="s">
        <v>25318</v>
      </c>
      <c r="E4189" s="177" t="s">
        <v>20153</v>
      </c>
      <c r="F4189" s="177" t="s">
        <v>20154</v>
      </c>
      <c r="G4189" s="177" t="s">
        <v>6994</v>
      </c>
      <c r="H4189" s="177" t="s">
        <v>20154</v>
      </c>
      <c r="I4189" s="177" t="s">
        <v>6875</v>
      </c>
      <c r="J4189" s="177" t="s">
        <v>6875</v>
      </c>
      <c r="K4189" s="177" t="s">
        <v>6875</v>
      </c>
      <c r="L4189" s="177" t="s">
        <v>857</v>
      </c>
    </row>
    <row r="4190" spans="1:12" ht="67.5" x14ac:dyDescent="0.25">
      <c r="A4190" s="176" t="s">
        <v>25323</v>
      </c>
      <c r="B4190" s="176" t="s">
        <v>25320</v>
      </c>
      <c r="C4190" s="176" t="s">
        <v>25321</v>
      </c>
      <c r="D4190" s="176" t="s">
        <v>25322</v>
      </c>
      <c r="E4190" s="176" t="s">
        <v>7249</v>
      </c>
      <c r="F4190" s="176" t="s">
        <v>7250</v>
      </c>
      <c r="G4190" s="176" t="s">
        <v>7028</v>
      </c>
      <c r="H4190" s="176" t="s">
        <v>7250</v>
      </c>
      <c r="I4190" s="176" t="s">
        <v>6875</v>
      </c>
      <c r="J4190" s="176" t="s">
        <v>6875</v>
      </c>
      <c r="K4190" s="176" t="s">
        <v>6875</v>
      </c>
      <c r="L4190" s="176" t="s">
        <v>857</v>
      </c>
    </row>
    <row r="4191" spans="1:12" ht="90" x14ac:dyDescent="0.25">
      <c r="A4191" s="177" t="s">
        <v>5413</v>
      </c>
      <c r="B4191" s="177" t="s">
        <v>25324</v>
      </c>
      <c r="C4191" s="177" t="s">
        <v>25325</v>
      </c>
      <c r="D4191" s="177" t="s">
        <v>5415</v>
      </c>
      <c r="E4191" s="177" t="s">
        <v>25326</v>
      </c>
      <c r="F4191" s="177" t="s">
        <v>25327</v>
      </c>
      <c r="G4191" s="177" t="s">
        <v>7111</v>
      </c>
      <c r="H4191" s="177" t="s">
        <v>25328</v>
      </c>
      <c r="I4191" s="177" t="s">
        <v>6875</v>
      </c>
      <c r="J4191" s="177" t="s">
        <v>6875</v>
      </c>
      <c r="K4191" s="177" t="s">
        <v>6875</v>
      </c>
      <c r="L4191" s="177" t="s">
        <v>857</v>
      </c>
    </row>
    <row r="4192" spans="1:12" ht="45" x14ac:dyDescent="0.25">
      <c r="A4192" s="176" t="s">
        <v>25332</v>
      </c>
      <c r="B4192" s="176" t="s">
        <v>25329</v>
      </c>
      <c r="C4192" s="176" t="s">
        <v>25330</v>
      </c>
      <c r="D4192" s="176" t="s">
        <v>25331</v>
      </c>
      <c r="E4192" s="176" t="s">
        <v>8455</v>
      </c>
      <c r="F4192" s="176" t="s">
        <v>8456</v>
      </c>
      <c r="G4192" s="176" t="s">
        <v>7130</v>
      </c>
      <c r="H4192" s="176" t="s">
        <v>8456</v>
      </c>
      <c r="I4192" s="176" t="s">
        <v>6875</v>
      </c>
      <c r="J4192" s="176" t="s">
        <v>6875</v>
      </c>
      <c r="K4192" s="176" t="s">
        <v>6875</v>
      </c>
      <c r="L4192" s="176" t="s">
        <v>857</v>
      </c>
    </row>
    <row r="4193" spans="1:12" ht="67.5" x14ac:dyDescent="0.25">
      <c r="A4193" s="177" t="s">
        <v>4821</v>
      </c>
      <c r="B4193" s="177" t="s">
        <v>25333</v>
      </c>
      <c r="C4193" s="177" t="s">
        <v>25334</v>
      </c>
      <c r="D4193" s="177" t="s">
        <v>4823</v>
      </c>
      <c r="E4193" s="177" t="s">
        <v>11587</v>
      </c>
      <c r="F4193" s="177" t="s">
        <v>11588</v>
      </c>
      <c r="G4193" s="177" t="s">
        <v>7097</v>
      </c>
      <c r="H4193" s="177" t="s">
        <v>11589</v>
      </c>
      <c r="I4193" s="177" t="s">
        <v>6875</v>
      </c>
      <c r="J4193" s="177" t="s">
        <v>6875</v>
      </c>
      <c r="K4193" s="177" t="s">
        <v>6875</v>
      </c>
      <c r="L4193" s="177" t="s">
        <v>857</v>
      </c>
    </row>
    <row r="4194" spans="1:12" ht="56.25" x14ac:dyDescent="0.25">
      <c r="A4194" s="176" t="s">
        <v>25338</v>
      </c>
      <c r="B4194" s="176" t="s">
        <v>25335</v>
      </c>
      <c r="C4194" s="176" t="s">
        <v>25336</v>
      </c>
      <c r="D4194" s="176" t="s">
        <v>25337</v>
      </c>
      <c r="E4194" s="176" t="s">
        <v>7175</v>
      </c>
      <c r="F4194" s="176" t="s">
        <v>7176</v>
      </c>
      <c r="G4194" s="176" t="s">
        <v>7111</v>
      </c>
      <c r="H4194" s="176" t="s">
        <v>7177</v>
      </c>
      <c r="I4194" s="176" t="s">
        <v>6875</v>
      </c>
      <c r="J4194" s="176" t="s">
        <v>6875</v>
      </c>
      <c r="K4194" s="176" t="s">
        <v>6875</v>
      </c>
      <c r="L4194" s="176" t="s">
        <v>857</v>
      </c>
    </row>
    <row r="4195" spans="1:12" ht="101.25" x14ac:dyDescent="0.25">
      <c r="A4195" s="177" t="s">
        <v>25342</v>
      </c>
      <c r="B4195" s="177" t="s">
        <v>25339</v>
      </c>
      <c r="C4195" s="177" t="s">
        <v>25340</v>
      </c>
      <c r="D4195" s="177" t="s">
        <v>25341</v>
      </c>
      <c r="E4195" s="177" t="s">
        <v>7194</v>
      </c>
      <c r="F4195" s="177" t="s">
        <v>7195</v>
      </c>
      <c r="G4195" s="177" t="s">
        <v>7097</v>
      </c>
      <c r="H4195" s="177" t="s">
        <v>7196</v>
      </c>
      <c r="I4195" s="177" t="s">
        <v>6875</v>
      </c>
      <c r="J4195" s="177" t="s">
        <v>6875</v>
      </c>
      <c r="K4195" s="177" t="s">
        <v>6875</v>
      </c>
      <c r="L4195" s="177" t="s">
        <v>857</v>
      </c>
    </row>
    <row r="4196" spans="1:12" ht="112.5" x14ac:dyDescent="0.25">
      <c r="A4196" s="176" t="s">
        <v>25346</v>
      </c>
      <c r="B4196" s="176" t="s">
        <v>25343</v>
      </c>
      <c r="C4196" s="176" t="s">
        <v>25344</v>
      </c>
      <c r="D4196" s="176" t="s">
        <v>25345</v>
      </c>
      <c r="E4196" s="176" t="s">
        <v>9115</v>
      </c>
      <c r="F4196" s="176" t="s">
        <v>9116</v>
      </c>
      <c r="G4196" s="176" t="s">
        <v>8091</v>
      </c>
      <c r="H4196" s="176" t="s">
        <v>9116</v>
      </c>
      <c r="I4196" s="176" t="s">
        <v>6875</v>
      </c>
      <c r="J4196" s="176" t="s">
        <v>6875</v>
      </c>
      <c r="K4196" s="176" t="s">
        <v>6875</v>
      </c>
      <c r="L4196" s="176" t="s">
        <v>857</v>
      </c>
    </row>
    <row r="4197" spans="1:12" ht="22.5" x14ac:dyDescent="0.25">
      <c r="A4197" s="177" t="s">
        <v>25349</v>
      </c>
      <c r="B4197" s="177" t="s">
        <v>25347</v>
      </c>
      <c r="C4197" s="177" t="s">
        <v>25348</v>
      </c>
      <c r="D4197" s="177" t="s">
        <v>6875</v>
      </c>
      <c r="E4197" s="177" t="s">
        <v>22833</v>
      </c>
      <c r="F4197" s="177" t="s">
        <v>7437</v>
      </c>
      <c r="G4197" s="177" t="s">
        <v>6981</v>
      </c>
      <c r="H4197" s="177" t="s">
        <v>7437</v>
      </c>
      <c r="I4197" s="177" t="s">
        <v>6875</v>
      </c>
      <c r="J4197" s="177" t="s">
        <v>6875</v>
      </c>
      <c r="K4197" s="177" t="s">
        <v>6875</v>
      </c>
      <c r="L4197" s="177" t="s">
        <v>857</v>
      </c>
    </row>
    <row r="4198" spans="1:12" ht="90" x14ac:dyDescent="0.25">
      <c r="A4198" s="176" t="s">
        <v>25352</v>
      </c>
      <c r="B4198" s="176" t="s">
        <v>25350</v>
      </c>
      <c r="C4198" s="176" t="s">
        <v>25351</v>
      </c>
      <c r="D4198" s="176" t="s">
        <v>6875</v>
      </c>
      <c r="E4198" s="176" t="s">
        <v>25353</v>
      </c>
      <c r="F4198" s="176" t="s">
        <v>25354</v>
      </c>
      <c r="G4198" s="176" t="s">
        <v>6981</v>
      </c>
      <c r="H4198" s="176" t="s">
        <v>25354</v>
      </c>
      <c r="I4198" s="176" t="s">
        <v>6875</v>
      </c>
      <c r="J4198" s="176" t="s">
        <v>6875</v>
      </c>
      <c r="K4198" s="176" t="s">
        <v>6875</v>
      </c>
      <c r="L4198" s="176" t="s">
        <v>857</v>
      </c>
    </row>
    <row r="4199" spans="1:12" ht="90" x14ac:dyDescent="0.25">
      <c r="A4199" s="177" t="s">
        <v>6875</v>
      </c>
      <c r="B4199" s="177" t="s">
        <v>25355</v>
      </c>
      <c r="C4199" s="177" t="s">
        <v>25356</v>
      </c>
      <c r="D4199" s="177" t="s">
        <v>25357</v>
      </c>
      <c r="E4199" s="177" t="s">
        <v>19002</v>
      </c>
      <c r="F4199" s="177" t="s">
        <v>8916</v>
      </c>
      <c r="G4199" s="177" t="s">
        <v>7035</v>
      </c>
      <c r="H4199" s="177" t="s">
        <v>12358</v>
      </c>
      <c r="I4199" s="177" t="s">
        <v>6875</v>
      </c>
      <c r="J4199" s="177" t="s">
        <v>6875</v>
      </c>
      <c r="K4199" s="177" t="s">
        <v>6875</v>
      </c>
      <c r="L4199" s="177" t="s">
        <v>857</v>
      </c>
    </row>
    <row r="4200" spans="1:12" ht="45" x14ac:dyDescent="0.25">
      <c r="A4200" s="176" t="s">
        <v>25361</v>
      </c>
      <c r="B4200" s="176" t="s">
        <v>25358</v>
      </c>
      <c r="C4200" s="176" t="s">
        <v>25359</v>
      </c>
      <c r="D4200" s="176" t="s">
        <v>25360</v>
      </c>
      <c r="E4200" s="176" t="s">
        <v>7026</v>
      </c>
      <c r="F4200" s="176" t="s">
        <v>7027</v>
      </c>
      <c r="G4200" s="176" t="s">
        <v>7028</v>
      </c>
      <c r="H4200" s="176" t="s">
        <v>7027</v>
      </c>
      <c r="I4200" s="176" t="s">
        <v>6875</v>
      </c>
      <c r="J4200" s="176" t="s">
        <v>6875</v>
      </c>
      <c r="K4200" s="176" t="s">
        <v>6875</v>
      </c>
      <c r="L4200" s="176" t="s">
        <v>857</v>
      </c>
    </row>
    <row r="4201" spans="1:12" ht="157.5" x14ac:dyDescent="0.25">
      <c r="A4201" s="177" t="s">
        <v>1083</v>
      </c>
      <c r="B4201" s="177" t="s">
        <v>25362</v>
      </c>
      <c r="C4201" s="177" t="s">
        <v>25363</v>
      </c>
      <c r="D4201" s="177" t="s">
        <v>1083</v>
      </c>
      <c r="E4201" s="177" t="s">
        <v>9115</v>
      </c>
      <c r="F4201" s="177" t="s">
        <v>9116</v>
      </c>
      <c r="G4201" s="177" t="s">
        <v>8091</v>
      </c>
      <c r="H4201" s="177" t="s">
        <v>9116</v>
      </c>
      <c r="I4201" s="177" t="s">
        <v>6875</v>
      </c>
      <c r="J4201" s="177" t="s">
        <v>6875</v>
      </c>
      <c r="K4201" s="177" t="s">
        <v>25364</v>
      </c>
      <c r="L4201" s="177" t="s">
        <v>6884</v>
      </c>
    </row>
    <row r="4202" spans="1:12" ht="180" x14ac:dyDescent="0.25">
      <c r="A4202" s="176" t="s">
        <v>1083</v>
      </c>
      <c r="B4202" s="176" t="s">
        <v>6070</v>
      </c>
      <c r="C4202" s="176" t="s">
        <v>25365</v>
      </c>
      <c r="D4202" s="176" t="s">
        <v>1083</v>
      </c>
      <c r="E4202" s="176" t="s">
        <v>7436</v>
      </c>
      <c r="F4202" s="176" t="s">
        <v>25366</v>
      </c>
      <c r="G4202" s="176" t="s">
        <v>6981</v>
      </c>
      <c r="H4202" s="176" t="s">
        <v>25366</v>
      </c>
      <c r="I4202" s="176" t="s">
        <v>6875</v>
      </c>
      <c r="J4202" s="176" t="s">
        <v>6875</v>
      </c>
      <c r="K4202" s="176" t="s">
        <v>25367</v>
      </c>
      <c r="L4202" s="176" t="s">
        <v>6884</v>
      </c>
    </row>
    <row r="4203" spans="1:12" ht="90" x14ac:dyDescent="0.25">
      <c r="A4203" s="177" t="s">
        <v>6875</v>
      </c>
      <c r="B4203" s="177" t="s">
        <v>25368</v>
      </c>
      <c r="C4203" s="177" t="s">
        <v>25369</v>
      </c>
      <c r="D4203" s="177" t="s">
        <v>25370</v>
      </c>
      <c r="E4203" s="177" t="s">
        <v>25371</v>
      </c>
      <c r="F4203" s="177" t="s">
        <v>25372</v>
      </c>
      <c r="G4203" s="177" t="s">
        <v>25373</v>
      </c>
      <c r="H4203" s="177" t="s">
        <v>25374</v>
      </c>
      <c r="I4203" s="177" t="s">
        <v>6875</v>
      </c>
      <c r="J4203" s="177" t="s">
        <v>6875</v>
      </c>
      <c r="K4203" s="177" t="s">
        <v>6875</v>
      </c>
      <c r="L4203" s="177" t="s">
        <v>857</v>
      </c>
    </row>
    <row r="4204" spans="1:12" ht="67.5" x14ac:dyDescent="0.25">
      <c r="A4204" s="176" t="s">
        <v>25378</v>
      </c>
      <c r="B4204" s="176" t="s">
        <v>25375</v>
      </c>
      <c r="C4204" s="176" t="s">
        <v>25376</v>
      </c>
      <c r="D4204" s="176" t="s">
        <v>25377</v>
      </c>
      <c r="E4204" s="176" t="s">
        <v>7296</v>
      </c>
      <c r="F4204" s="176" t="s">
        <v>7297</v>
      </c>
      <c r="G4204" s="176" t="s">
        <v>7097</v>
      </c>
      <c r="H4204" s="176" t="s">
        <v>7298</v>
      </c>
      <c r="I4204" s="176" t="s">
        <v>6875</v>
      </c>
      <c r="J4204" s="176" t="s">
        <v>6875</v>
      </c>
      <c r="K4204" s="176" t="s">
        <v>6875</v>
      </c>
      <c r="L4204" s="176" t="s">
        <v>857</v>
      </c>
    </row>
    <row r="4205" spans="1:12" ht="67.5" x14ac:dyDescent="0.25">
      <c r="A4205" s="177" t="s">
        <v>25381</v>
      </c>
      <c r="B4205" s="177" t="s">
        <v>25379</v>
      </c>
      <c r="C4205" s="177" t="s">
        <v>25380</v>
      </c>
      <c r="D4205" s="177" t="s">
        <v>6875</v>
      </c>
      <c r="E4205" s="177" t="s">
        <v>12804</v>
      </c>
      <c r="F4205" s="177" t="s">
        <v>12805</v>
      </c>
      <c r="G4205" s="177" t="s">
        <v>7097</v>
      </c>
      <c r="H4205" s="177" t="s">
        <v>25382</v>
      </c>
      <c r="I4205" s="177" t="s">
        <v>6875</v>
      </c>
      <c r="J4205" s="177" t="s">
        <v>6875</v>
      </c>
      <c r="K4205" s="177" t="s">
        <v>6875</v>
      </c>
      <c r="L4205" s="177" t="s">
        <v>857</v>
      </c>
    </row>
    <row r="4206" spans="1:12" ht="67.5" x14ac:dyDescent="0.25">
      <c r="A4206" s="176" t="s">
        <v>25385</v>
      </c>
      <c r="B4206" s="176" t="s">
        <v>25383</v>
      </c>
      <c r="C4206" s="176" t="s">
        <v>25384</v>
      </c>
      <c r="D4206" s="176" t="s">
        <v>6875</v>
      </c>
      <c r="E4206" s="176" t="s">
        <v>7265</v>
      </c>
      <c r="F4206" s="176" t="s">
        <v>7266</v>
      </c>
      <c r="G4206" s="176" t="s">
        <v>7267</v>
      </c>
      <c r="H4206" s="176" t="s">
        <v>7268</v>
      </c>
      <c r="I4206" s="176" t="s">
        <v>6875</v>
      </c>
      <c r="J4206" s="176" t="s">
        <v>6875</v>
      </c>
      <c r="K4206" s="176" t="s">
        <v>6875</v>
      </c>
      <c r="L4206" s="176" t="s">
        <v>857</v>
      </c>
    </row>
    <row r="4207" spans="1:12" ht="67.5" x14ac:dyDescent="0.25">
      <c r="A4207" s="177" t="s">
        <v>6875</v>
      </c>
      <c r="B4207" s="177" t="s">
        <v>25386</v>
      </c>
      <c r="C4207" s="177" t="s">
        <v>25387</v>
      </c>
      <c r="D4207" s="177" t="s">
        <v>25388</v>
      </c>
      <c r="E4207" s="177" t="s">
        <v>13930</v>
      </c>
      <c r="F4207" s="177" t="s">
        <v>13931</v>
      </c>
      <c r="G4207" s="177" t="s">
        <v>7028</v>
      </c>
      <c r="H4207" s="177" t="s">
        <v>13932</v>
      </c>
      <c r="I4207" s="177" t="s">
        <v>6875</v>
      </c>
      <c r="J4207" s="177" t="s">
        <v>6875</v>
      </c>
      <c r="K4207" s="177" t="s">
        <v>6875</v>
      </c>
      <c r="L4207" s="177" t="s">
        <v>857</v>
      </c>
    </row>
    <row r="4208" spans="1:12" ht="45" x14ac:dyDescent="0.25">
      <c r="A4208" s="176" t="s">
        <v>6875</v>
      </c>
      <c r="B4208" s="176" t="s">
        <v>25389</v>
      </c>
      <c r="C4208" s="176" t="s">
        <v>25390</v>
      </c>
      <c r="D4208" s="176" t="s">
        <v>25391</v>
      </c>
      <c r="E4208" s="176" t="s">
        <v>7345</v>
      </c>
      <c r="F4208" s="176" t="s">
        <v>7346</v>
      </c>
      <c r="G4208" s="176" t="s">
        <v>6994</v>
      </c>
      <c r="H4208" s="176" t="s">
        <v>7347</v>
      </c>
      <c r="I4208" s="176" t="s">
        <v>6875</v>
      </c>
      <c r="J4208" s="176" t="s">
        <v>6875</v>
      </c>
      <c r="K4208" s="176" t="s">
        <v>6875</v>
      </c>
      <c r="L4208" s="176" t="s">
        <v>857</v>
      </c>
    </row>
    <row r="4209" spans="1:12" ht="56.25" x14ac:dyDescent="0.25">
      <c r="A4209" s="177" t="s">
        <v>25395</v>
      </c>
      <c r="B4209" s="177" t="s">
        <v>25392</v>
      </c>
      <c r="C4209" s="177" t="s">
        <v>25393</v>
      </c>
      <c r="D4209" s="177" t="s">
        <v>25394</v>
      </c>
      <c r="E4209" s="177" t="s">
        <v>11212</v>
      </c>
      <c r="F4209" s="177" t="s">
        <v>11213</v>
      </c>
      <c r="G4209" s="177" t="s">
        <v>6994</v>
      </c>
      <c r="H4209" s="177" t="s">
        <v>11214</v>
      </c>
      <c r="I4209" s="177" t="s">
        <v>6875</v>
      </c>
      <c r="J4209" s="177" t="s">
        <v>6875</v>
      </c>
      <c r="K4209" s="177" t="s">
        <v>6875</v>
      </c>
      <c r="L4209" s="177" t="s">
        <v>857</v>
      </c>
    </row>
    <row r="4210" spans="1:12" ht="90" x14ac:dyDescent="0.25">
      <c r="A4210" s="176" t="s">
        <v>6875</v>
      </c>
      <c r="B4210" s="176" t="s">
        <v>25396</v>
      </c>
      <c r="C4210" s="176" t="s">
        <v>25397</v>
      </c>
      <c r="D4210" s="176" t="s">
        <v>25398</v>
      </c>
      <c r="E4210" s="176" t="s">
        <v>25399</v>
      </c>
      <c r="F4210" s="176" t="s">
        <v>25400</v>
      </c>
      <c r="G4210" s="176" t="s">
        <v>7977</v>
      </c>
      <c r="H4210" s="176" t="s">
        <v>25400</v>
      </c>
      <c r="I4210" s="176" t="s">
        <v>6875</v>
      </c>
      <c r="J4210" s="176" t="s">
        <v>6875</v>
      </c>
      <c r="K4210" s="176" t="s">
        <v>6875</v>
      </c>
      <c r="L4210" s="176" t="s">
        <v>857</v>
      </c>
    </row>
    <row r="4211" spans="1:12" ht="78.75" x14ac:dyDescent="0.25">
      <c r="A4211" s="177" t="s">
        <v>25404</v>
      </c>
      <c r="B4211" s="177" t="s">
        <v>25401</v>
      </c>
      <c r="C4211" s="177" t="s">
        <v>25402</v>
      </c>
      <c r="D4211" s="177" t="s">
        <v>25403</v>
      </c>
      <c r="E4211" s="177" t="s">
        <v>10929</v>
      </c>
      <c r="F4211" s="177" t="s">
        <v>10930</v>
      </c>
      <c r="G4211" s="177" t="s">
        <v>7097</v>
      </c>
      <c r="H4211" s="177" t="s">
        <v>10930</v>
      </c>
      <c r="I4211" s="177" t="s">
        <v>6875</v>
      </c>
      <c r="J4211" s="177" t="s">
        <v>6875</v>
      </c>
      <c r="K4211" s="177" t="s">
        <v>6875</v>
      </c>
      <c r="L4211" s="177" t="s">
        <v>857</v>
      </c>
    </row>
    <row r="4212" spans="1:12" ht="67.5" x14ac:dyDescent="0.25">
      <c r="A4212" s="176" t="s">
        <v>25408</v>
      </c>
      <c r="B4212" s="176" t="s">
        <v>25405</v>
      </c>
      <c r="C4212" s="176" t="s">
        <v>25406</v>
      </c>
      <c r="D4212" s="176" t="s">
        <v>25407</v>
      </c>
      <c r="E4212" s="176" t="s">
        <v>25409</v>
      </c>
      <c r="F4212" s="176" t="s">
        <v>25410</v>
      </c>
      <c r="G4212" s="176" t="s">
        <v>7771</v>
      </c>
      <c r="H4212" s="176" t="s">
        <v>25411</v>
      </c>
      <c r="I4212" s="176" t="s">
        <v>6875</v>
      </c>
      <c r="J4212" s="176" t="s">
        <v>6875</v>
      </c>
      <c r="K4212" s="176" t="s">
        <v>6875</v>
      </c>
      <c r="L4212" s="176" t="s">
        <v>857</v>
      </c>
    </row>
    <row r="4213" spans="1:12" ht="78.75" x14ac:dyDescent="0.25">
      <c r="A4213" s="177" t="s">
        <v>6875</v>
      </c>
      <c r="B4213" s="177" t="s">
        <v>25412</v>
      </c>
      <c r="C4213" s="177" t="s">
        <v>25413</v>
      </c>
      <c r="D4213" s="177" t="s">
        <v>25414</v>
      </c>
      <c r="E4213" s="177" t="s">
        <v>25415</v>
      </c>
      <c r="F4213" s="177" t="s">
        <v>25416</v>
      </c>
      <c r="G4213" s="177" t="s">
        <v>6915</v>
      </c>
      <c r="H4213" s="177" t="s">
        <v>25416</v>
      </c>
      <c r="I4213" s="177" t="s">
        <v>6875</v>
      </c>
      <c r="J4213" s="177" t="s">
        <v>6875</v>
      </c>
      <c r="K4213" s="177" t="s">
        <v>6875</v>
      </c>
      <c r="L4213" s="177" t="s">
        <v>857</v>
      </c>
    </row>
    <row r="4214" spans="1:12" ht="123.75" x14ac:dyDescent="0.25">
      <c r="A4214" s="176" t="s">
        <v>6875</v>
      </c>
      <c r="B4214" s="176" t="s">
        <v>25417</v>
      </c>
      <c r="C4214" s="176" t="s">
        <v>25418</v>
      </c>
      <c r="D4214" s="176" t="s">
        <v>25419</v>
      </c>
      <c r="E4214" s="176" t="s">
        <v>12777</v>
      </c>
      <c r="F4214" s="176" t="s">
        <v>12778</v>
      </c>
      <c r="G4214" s="176" t="s">
        <v>7154</v>
      </c>
      <c r="H4214" s="176" t="s">
        <v>12779</v>
      </c>
      <c r="I4214" s="176" t="s">
        <v>6875</v>
      </c>
      <c r="J4214" s="176" t="s">
        <v>6875</v>
      </c>
      <c r="K4214" s="176" t="s">
        <v>6875</v>
      </c>
      <c r="L4214" s="176" t="s">
        <v>857</v>
      </c>
    </row>
    <row r="4215" spans="1:12" ht="213.75" x14ac:dyDescent="0.25">
      <c r="A4215" s="177" t="s">
        <v>6875</v>
      </c>
      <c r="B4215" s="177" t="s">
        <v>25420</v>
      </c>
      <c r="C4215" s="177" t="s">
        <v>25421</v>
      </c>
      <c r="D4215" s="177" t="s">
        <v>25422</v>
      </c>
      <c r="E4215" s="177" t="s">
        <v>7589</v>
      </c>
      <c r="F4215" s="177" t="s">
        <v>7590</v>
      </c>
      <c r="G4215" s="177" t="s">
        <v>7591</v>
      </c>
      <c r="H4215" s="177" t="s">
        <v>7590</v>
      </c>
      <c r="I4215" s="177" t="s">
        <v>6875</v>
      </c>
      <c r="J4215" s="177" t="s">
        <v>6875</v>
      </c>
      <c r="K4215" s="177" t="s">
        <v>6875</v>
      </c>
      <c r="L4215" s="177" t="s">
        <v>857</v>
      </c>
    </row>
    <row r="4216" spans="1:12" ht="33.75" x14ac:dyDescent="0.25">
      <c r="A4216" s="176" t="s">
        <v>25426</v>
      </c>
      <c r="B4216" s="176" t="s">
        <v>25423</v>
      </c>
      <c r="C4216" s="176" t="s">
        <v>25424</v>
      </c>
      <c r="D4216" s="176" t="s">
        <v>25425</v>
      </c>
      <c r="E4216" s="176" t="s">
        <v>7265</v>
      </c>
      <c r="F4216" s="176" t="s">
        <v>7266</v>
      </c>
      <c r="G4216" s="176" t="s">
        <v>7267</v>
      </c>
      <c r="H4216" s="176" t="s">
        <v>7268</v>
      </c>
      <c r="I4216" s="176" t="s">
        <v>6875</v>
      </c>
      <c r="J4216" s="176" t="s">
        <v>6875</v>
      </c>
      <c r="K4216" s="176" t="s">
        <v>6875</v>
      </c>
      <c r="L4216" s="176" t="s">
        <v>857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32"/>
  <sheetViews>
    <sheetView zoomScale="150" zoomScaleNormal="150" workbookViewId="0">
      <selection activeCell="D4" sqref="D4:L12"/>
    </sheetView>
  </sheetViews>
  <sheetFormatPr defaultRowHeight="15" x14ac:dyDescent="0.25"/>
  <cols>
    <col min="1" max="1" width="16.7109375"/>
    <col min="2" max="2" width="9.140625" customWidth="1"/>
    <col min="3" max="3" width="10.7109375"/>
    <col min="4" max="4" width="10.28515625" bestFit="1" customWidth="1"/>
    <col min="5" max="5" width="8.5703125"/>
    <col min="6" max="6" width="10.140625" customWidth="1"/>
    <col min="7" max="7" width="10" bestFit="1" customWidth="1"/>
    <col min="8" max="8" width="7.5703125"/>
    <col min="9" max="9" width="10.140625" bestFit="1" customWidth="1"/>
    <col min="10" max="10" width="10.140625"/>
    <col min="11" max="11" width="10.42578125" customWidth="1"/>
    <col min="12" max="12" width="10.7109375" customWidth="1"/>
    <col min="13" max="19" width="8.5703125"/>
    <col min="24" max="1029" width="8.5703125"/>
  </cols>
  <sheetData>
    <row r="1" spans="1:24" x14ac:dyDescent="0.25">
      <c r="A1" t="s">
        <v>55</v>
      </c>
    </row>
    <row r="2" spans="1:24" ht="65.25" customHeight="1" x14ac:dyDescent="0.25">
      <c r="A2" s="24" t="s">
        <v>25490</v>
      </c>
      <c r="B2" s="180" t="s">
        <v>25491</v>
      </c>
      <c r="C2" s="26" t="s">
        <v>57</v>
      </c>
      <c r="D2" s="190" t="s">
        <v>26944</v>
      </c>
      <c r="E2" s="190" t="s">
        <v>26936</v>
      </c>
      <c r="F2" s="190" t="s">
        <v>26945</v>
      </c>
      <c r="G2" s="190" t="s">
        <v>26946</v>
      </c>
      <c r="H2" s="190" t="s">
        <v>26947</v>
      </c>
      <c r="I2" s="190" t="s">
        <v>26939</v>
      </c>
      <c r="J2" s="190" t="s">
        <v>26940</v>
      </c>
      <c r="K2" s="190" t="s">
        <v>26942</v>
      </c>
      <c r="L2" s="190" t="s">
        <v>26943</v>
      </c>
      <c r="M2" s="27"/>
      <c r="N2" s="27"/>
      <c r="O2" s="27"/>
      <c r="P2" s="27"/>
      <c r="Q2" s="27"/>
      <c r="R2" s="27"/>
      <c r="S2" s="27"/>
      <c r="T2" s="27"/>
      <c r="U2" s="27"/>
      <c r="V2" s="27"/>
      <c r="W2" s="27"/>
      <c r="X2" s="27"/>
    </row>
    <row r="3" spans="1:24" s="28" customFormat="1" ht="15.75" thickBot="1" x14ac:dyDescent="0.3">
      <c r="C3" s="29" t="s">
        <v>58</v>
      </c>
      <c r="D3" s="186" t="s">
        <v>59</v>
      </c>
      <c r="E3" s="189" t="s">
        <v>60</v>
      </c>
      <c r="F3" s="189" t="s">
        <v>61</v>
      </c>
      <c r="G3" s="190" t="s">
        <v>62</v>
      </c>
      <c r="H3" s="186" t="s">
        <v>63</v>
      </c>
      <c r="I3" s="186" t="s">
        <v>64</v>
      </c>
      <c r="J3" s="186" t="s">
        <v>65</v>
      </c>
      <c r="K3" s="186" t="s">
        <v>1287</v>
      </c>
      <c r="L3" s="186" t="s">
        <v>6005</v>
      </c>
      <c r="M3" s="30"/>
      <c r="N3" s="31"/>
      <c r="O3" s="31"/>
      <c r="P3" s="31"/>
      <c r="Q3" s="31"/>
      <c r="R3" s="31"/>
      <c r="S3" s="31"/>
      <c r="T3" s="31"/>
      <c r="U3" s="31"/>
      <c r="V3" s="31"/>
      <c r="W3" s="31"/>
      <c r="X3" s="31"/>
    </row>
    <row r="4" spans="1:24" x14ac:dyDescent="0.25">
      <c r="A4" s="188" t="s">
        <v>26935</v>
      </c>
      <c r="B4" s="189">
        <v>10</v>
      </c>
      <c r="C4" s="376"/>
      <c r="D4" s="187">
        <v>20</v>
      </c>
      <c r="E4" s="33"/>
      <c r="F4" s="33"/>
      <c r="G4" s="33"/>
      <c r="H4" s="33"/>
      <c r="I4" s="33"/>
      <c r="J4" s="33"/>
      <c r="K4" s="33"/>
      <c r="L4" s="33"/>
      <c r="M4" s="33"/>
      <c r="N4" s="33"/>
      <c r="O4" s="33"/>
      <c r="P4" s="33"/>
      <c r="Q4" s="33"/>
      <c r="R4" s="33"/>
      <c r="S4" s="33"/>
      <c r="T4" s="33"/>
      <c r="U4" s="33"/>
      <c r="V4" s="33"/>
      <c r="W4" s="33"/>
      <c r="X4" s="33"/>
    </row>
    <row r="5" spans="1:24" x14ac:dyDescent="0.25">
      <c r="A5" s="188" t="s">
        <v>26936</v>
      </c>
      <c r="B5" s="189">
        <v>0.5</v>
      </c>
      <c r="C5" s="376"/>
      <c r="D5" s="34"/>
      <c r="E5" s="191">
        <v>100</v>
      </c>
      <c r="F5" s="191"/>
      <c r="G5" s="191"/>
      <c r="H5" s="191"/>
      <c r="I5" s="191"/>
      <c r="J5" s="191"/>
      <c r="K5" s="191"/>
      <c r="L5" s="191"/>
      <c r="M5" s="35"/>
      <c r="N5" s="35"/>
      <c r="O5" s="35"/>
      <c r="P5" s="35"/>
      <c r="Q5" s="35"/>
      <c r="R5" s="35"/>
      <c r="S5" s="35"/>
      <c r="T5" s="35"/>
      <c r="U5" s="35"/>
      <c r="V5" s="35"/>
      <c r="W5" s="35"/>
      <c r="X5" s="35"/>
    </row>
    <row r="6" spans="1:24" x14ac:dyDescent="0.25">
      <c r="A6" s="188" t="s">
        <v>26937</v>
      </c>
      <c r="B6" s="189">
        <v>3</v>
      </c>
      <c r="C6" s="376"/>
      <c r="D6" s="34"/>
      <c r="E6" s="191"/>
      <c r="F6" s="191">
        <v>100</v>
      </c>
      <c r="G6" s="191"/>
      <c r="H6" s="191"/>
      <c r="I6" s="191"/>
      <c r="J6" s="191"/>
      <c r="K6" s="191"/>
      <c r="L6" s="191"/>
      <c r="M6" s="35"/>
      <c r="N6" s="35"/>
      <c r="O6" s="35"/>
      <c r="P6" s="35"/>
      <c r="Q6" s="35"/>
      <c r="R6" s="35"/>
      <c r="S6" s="35"/>
      <c r="T6" s="35"/>
      <c r="U6" s="35"/>
      <c r="V6" s="35"/>
      <c r="W6" s="35"/>
      <c r="X6" s="35"/>
    </row>
    <row r="7" spans="1:24" x14ac:dyDescent="0.25">
      <c r="A7" s="188" t="s">
        <v>26938</v>
      </c>
      <c r="B7" s="189">
        <v>10</v>
      </c>
      <c r="C7" s="376"/>
      <c r="D7" s="34"/>
      <c r="E7" s="191"/>
      <c r="F7" s="191"/>
      <c r="G7" s="191">
        <v>10</v>
      </c>
      <c r="H7" s="191">
        <v>10</v>
      </c>
      <c r="I7" s="191">
        <v>80</v>
      </c>
      <c r="J7" s="191"/>
      <c r="K7" s="191"/>
      <c r="L7" s="191"/>
      <c r="M7" s="35"/>
      <c r="N7" s="35"/>
      <c r="O7" s="35"/>
      <c r="P7" s="35"/>
      <c r="Q7" s="35"/>
      <c r="R7" s="35"/>
      <c r="S7" s="35"/>
      <c r="T7" s="35"/>
      <c r="U7" s="35"/>
      <c r="V7" s="35"/>
      <c r="W7" s="35"/>
      <c r="X7" s="35"/>
    </row>
    <row r="8" spans="1:24" x14ac:dyDescent="0.25">
      <c r="A8" s="188" t="s">
        <v>26939</v>
      </c>
      <c r="B8" s="189">
        <v>40</v>
      </c>
      <c r="C8" s="376"/>
      <c r="D8" s="34"/>
      <c r="E8" s="191"/>
      <c r="F8" s="191"/>
      <c r="G8" s="191"/>
      <c r="H8" s="191"/>
      <c r="I8" s="191">
        <v>100</v>
      </c>
      <c r="J8" s="191"/>
      <c r="K8" s="191"/>
      <c r="L8" s="191"/>
      <c r="M8" s="35"/>
      <c r="N8" s="35"/>
      <c r="O8" s="35"/>
      <c r="P8" s="35"/>
      <c r="Q8" s="35"/>
      <c r="R8" s="35"/>
      <c r="S8" s="35"/>
      <c r="T8" s="35"/>
      <c r="U8" s="35"/>
      <c r="V8" s="35"/>
      <c r="W8" s="35"/>
      <c r="X8" s="35"/>
    </row>
    <row r="9" spans="1:24" x14ac:dyDescent="0.25">
      <c r="A9" s="188" t="s">
        <v>26940</v>
      </c>
      <c r="B9" s="189">
        <v>10</v>
      </c>
      <c r="C9" s="376"/>
      <c r="D9" s="34"/>
      <c r="E9" s="191"/>
      <c r="F9" s="191"/>
      <c r="G9" s="191"/>
      <c r="H9" s="191"/>
      <c r="I9" s="191"/>
      <c r="J9" s="191">
        <v>100</v>
      </c>
      <c r="K9" s="191"/>
      <c r="L9" s="191"/>
      <c r="M9" s="35"/>
      <c r="N9" s="35"/>
      <c r="O9" s="35"/>
      <c r="P9" s="35"/>
      <c r="Q9" s="35"/>
      <c r="R9" s="35"/>
      <c r="S9" s="35"/>
      <c r="T9" s="35"/>
      <c r="U9" s="35"/>
      <c r="V9" s="35"/>
      <c r="W9" s="35"/>
      <c r="X9" s="35"/>
    </row>
    <row r="10" spans="1:24" x14ac:dyDescent="0.25">
      <c r="A10" s="188" t="s">
        <v>26941</v>
      </c>
      <c r="B10" s="189">
        <v>24.5</v>
      </c>
      <c r="C10" s="376"/>
      <c r="D10" s="34"/>
      <c r="E10" s="191"/>
      <c r="F10" s="191"/>
      <c r="G10" s="191">
        <v>0.1</v>
      </c>
      <c r="H10" s="191">
        <v>2</v>
      </c>
      <c r="I10" s="191">
        <v>1</v>
      </c>
      <c r="J10" s="191">
        <v>6</v>
      </c>
      <c r="K10" s="191"/>
      <c r="L10" s="191"/>
      <c r="M10" s="35"/>
      <c r="N10" s="35"/>
      <c r="O10" s="35"/>
      <c r="P10" s="35"/>
      <c r="Q10" s="35"/>
      <c r="R10" s="35"/>
      <c r="S10" s="35"/>
      <c r="T10" s="35"/>
      <c r="U10" s="35"/>
      <c r="V10" s="35"/>
      <c r="W10" s="35"/>
      <c r="X10" s="35"/>
    </row>
    <row r="11" spans="1:24" x14ac:dyDescent="0.25">
      <c r="A11" s="184" t="s">
        <v>26942</v>
      </c>
      <c r="B11" s="185">
        <v>1.9</v>
      </c>
      <c r="C11" s="376"/>
      <c r="D11" s="34"/>
      <c r="E11" s="191"/>
      <c r="F11" s="191"/>
      <c r="G11" s="191"/>
      <c r="H11" s="191"/>
      <c r="I11" s="191"/>
      <c r="J11" s="191"/>
      <c r="K11" s="191">
        <v>100</v>
      </c>
      <c r="L11" s="191"/>
      <c r="M11" s="35"/>
      <c r="N11" s="35"/>
      <c r="O11" s="35"/>
      <c r="P11" s="35"/>
      <c r="Q11" s="35"/>
      <c r="R11" s="35"/>
      <c r="S11" s="35"/>
      <c r="T11" s="35"/>
      <c r="U11" s="35"/>
      <c r="V11" s="35"/>
      <c r="W11" s="35"/>
      <c r="X11" s="35"/>
    </row>
    <row r="12" spans="1:24" x14ac:dyDescent="0.25">
      <c r="A12" s="188" t="s">
        <v>26943</v>
      </c>
      <c r="B12" s="189">
        <v>0.1</v>
      </c>
      <c r="C12" s="376"/>
      <c r="D12" s="34"/>
      <c r="E12" s="191"/>
      <c r="F12" s="191"/>
      <c r="G12" s="191"/>
      <c r="H12" s="191"/>
      <c r="I12" s="191"/>
      <c r="J12" s="191"/>
      <c r="K12" s="191"/>
      <c r="L12" s="191">
        <v>100</v>
      </c>
      <c r="M12" s="35"/>
      <c r="N12" s="35"/>
      <c r="O12" s="35"/>
      <c r="P12" s="35"/>
      <c r="Q12" s="35"/>
      <c r="R12" s="35"/>
      <c r="S12" s="35"/>
      <c r="T12" s="35"/>
      <c r="U12" s="35"/>
      <c r="V12" s="35"/>
      <c r="W12" s="35"/>
      <c r="X12" s="35"/>
    </row>
    <row r="13" spans="1:24" x14ac:dyDescent="0.25">
      <c r="A13" s="32" t="s">
        <v>26298</v>
      </c>
      <c r="B13" s="185"/>
      <c r="C13" s="376"/>
      <c r="D13" s="34"/>
      <c r="E13" s="35"/>
      <c r="F13" s="35"/>
      <c r="G13" s="35"/>
      <c r="H13" s="35"/>
      <c r="I13" s="35"/>
      <c r="J13" s="35"/>
      <c r="K13" s="35"/>
      <c r="L13" s="35"/>
      <c r="M13" s="35"/>
      <c r="N13" s="35"/>
      <c r="O13" s="35"/>
      <c r="P13" s="35"/>
      <c r="Q13" s="35"/>
      <c r="R13" s="35"/>
      <c r="S13" s="35"/>
      <c r="T13" s="35"/>
      <c r="U13" s="35"/>
      <c r="V13" s="35"/>
      <c r="W13" s="35"/>
      <c r="X13" s="35"/>
    </row>
    <row r="14" spans="1:24" x14ac:dyDescent="0.25">
      <c r="A14" s="32" t="s">
        <v>26299</v>
      </c>
      <c r="B14" s="36"/>
      <c r="C14" s="376"/>
      <c r="D14" s="34"/>
      <c r="E14" s="35"/>
      <c r="F14" s="35"/>
      <c r="G14" s="35"/>
      <c r="H14" s="35"/>
      <c r="I14" s="35"/>
      <c r="J14" s="35"/>
      <c r="K14" s="35"/>
      <c r="L14" s="35"/>
      <c r="M14" s="35"/>
      <c r="N14" s="35"/>
      <c r="O14" s="35"/>
      <c r="P14" s="35"/>
      <c r="Q14" s="35"/>
      <c r="R14" s="35"/>
      <c r="S14" s="35"/>
      <c r="T14" s="35"/>
      <c r="U14" s="35"/>
      <c r="V14" s="35"/>
      <c r="W14" s="35"/>
      <c r="X14" s="35"/>
    </row>
    <row r="15" spans="1:24" x14ac:dyDescent="0.25">
      <c r="A15" s="32"/>
      <c r="B15" s="36"/>
      <c r="C15" s="376"/>
      <c r="D15" s="34"/>
      <c r="E15" s="35"/>
      <c r="F15" s="35"/>
      <c r="G15" s="35"/>
      <c r="H15" s="35"/>
      <c r="I15" s="35"/>
      <c r="J15" s="35"/>
      <c r="K15" s="35"/>
      <c r="L15" s="35"/>
      <c r="M15" s="35"/>
      <c r="N15" s="35"/>
      <c r="O15" s="35"/>
      <c r="P15" s="35"/>
      <c r="Q15" s="35"/>
      <c r="R15" s="35"/>
      <c r="S15" s="35"/>
      <c r="T15" s="35"/>
      <c r="U15" s="35"/>
      <c r="V15" s="35"/>
      <c r="W15" s="35"/>
      <c r="X15" s="35"/>
    </row>
    <row r="16" spans="1:24" x14ac:dyDescent="0.25">
      <c r="A16" s="32"/>
      <c r="B16" s="36"/>
      <c r="C16" s="376"/>
      <c r="D16" s="34"/>
      <c r="E16" s="35"/>
      <c r="F16" s="35"/>
      <c r="G16" s="35"/>
      <c r="H16" s="35"/>
      <c r="I16" s="35"/>
      <c r="J16" s="35"/>
      <c r="K16" s="35"/>
      <c r="L16" s="35"/>
      <c r="M16" s="35"/>
      <c r="N16" s="35"/>
      <c r="O16" s="35"/>
      <c r="P16" s="35"/>
      <c r="Q16" s="35"/>
      <c r="R16" s="35"/>
      <c r="S16" s="35"/>
      <c r="T16" s="35"/>
      <c r="U16" s="35"/>
      <c r="V16" s="35"/>
      <c r="W16" s="35"/>
      <c r="X16" s="35"/>
    </row>
    <row r="17" spans="1:24" x14ac:dyDescent="0.25">
      <c r="A17" s="32"/>
      <c r="B17" s="36"/>
      <c r="C17" s="376"/>
      <c r="D17" s="34"/>
      <c r="E17" s="35"/>
      <c r="F17" s="35"/>
      <c r="G17" s="35"/>
      <c r="H17" s="35"/>
      <c r="I17" s="35"/>
      <c r="J17" s="35"/>
      <c r="K17" s="35"/>
      <c r="L17" s="35"/>
      <c r="M17" s="35"/>
      <c r="N17" s="35"/>
      <c r="O17" s="35"/>
      <c r="P17" s="35"/>
      <c r="Q17" s="35"/>
      <c r="R17" s="35"/>
      <c r="S17" s="35"/>
      <c r="T17" s="35"/>
      <c r="U17" s="35"/>
      <c r="V17" s="35"/>
      <c r="W17" s="35"/>
      <c r="X17" s="35"/>
    </row>
    <row r="18" spans="1:24" x14ac:dyDescent="0.25">
      <c r="A18" s="32"/>
      <c r="B18" s="36"/>
      <c r="C18" s="376"/>
      <c r="D18" s="34"/>
      <c r="E18" s="35"/>
      <c r="F18" s="35"/>
      <c r="G18" s="35"/>
      <c r="H18" s="35"/>
      <c r="I18" s="35"/>
      <c r="J18" s="35"/>
      <c r="K18" s="35"/>
      <c r="L18" s="35"/>
      <c r="M18" s="35"/>
      <c r="N18" s="35"/>
      <c r="O18" s="35"/>
      <c r="P18" s="35"/>
      <c r="Q18" s="35"/>
      <c r="R18" s="35"/>
      <c r="S18" s="35"/>
      <c r="T18" s="35"/>
      <c r="U18" s="35"/>
      <c r="V18" s="35"/>
      <c r="W18" s="35"/>
      <c r="X18" s="35"/>
    </row>
    <row r="19" spans="1:24" x14ac:dyDescent="0.25">
      <c r="A19" s="32"/>
      <c r="B19" s="36"/>
      <c r="C19" s="376"/>
      <c r="D19" s="34"/>
      <c r="E19" s="35"/>
      <c r="F19" s="35"/>
      <c r="G19" s="35"/>
      <c r="H19" s="35"/>
      <c r="I19" s="35"/>
      <c r="J19" s="35"/>
      <c r="K19" s="35"/>
      <c r="L19" s="35"/>
      <c r="M19" s="35"/>
      <c r="N19" s="35"/>
      <c r="O19" s="35"/>
      <c r="P19" s="35"/>
      <c r="Q19" s="35"/>
      <c r="R19" s="35"/>
      <c r="S19" s="35"/>
      <c r="T19" s="35"/>
      <c r="U19" s="35"/>
      <c r="V19" s="35"/>
      <c r="W19" s="35"/>
      <c r="X19" s="35"/>
    </row>
    <row r="20" spans="1:24" x14ac:dyDescent="0.25">
      <c r="A20" s="32"/>
      <c r="B20" s="37"/>
      <c r="C20" s="376"/>
      <c r="D20" s="34"/>
      <c r="E20" s="35"/>
      <c r="F20" s="35"/>
      <c r="G20" s="35"/>
      <c r="H20" s="35"/>
      <c r="I20" s="35"/>
      <c r="J20" s="35"/>
      <c r="K20" s="35"/>
      <c r="L20" s="35"/>
      <c r="M20" s="35"/>
      <c r="N20" s="35"/>
      <c r="O20" s="35"/>
      <c r="P20" s="35"/>
      <c r="Q20" s="35"/>
      <c r="R20" s="35"/>
      <c r="S20" s="35"/>
      <c r="T20" s="35"/>
      <c r="U20" s="35"/>
      <c r="V20" s="35"/>
      <c r="W20" s="35"/>
      <c r="X20" s="35"/>
    </row>
    <row r="21" spans="1:24" x14ac:dyDescent="0.25">
      <c r="A21" s="32"/>
      <c r="B21" s="37"/>
      <c r="C21" s="376"/>
      <c r="D21" s="34"/>
      <c r="E21" s="35"/>
      <c r="F21" s="35"/>
      <c r="G21" s="35"/>
      <c r="H21" s="35"/>
      <c r="I21" s="35"/>
      <c r="J21" s="35"/>
      <c r="K21" s="35"/>
      <c r="L21" s="35"/>
      <c r="M21" s="35"/>
      <c r="N21" s="35"/>
      <c r="O21" s="35"/>
      <c r="P21" s="35"/>
      <c r="Q21" s="35"/>
      <c r="R21" s="35"/>
      <c r="S21" s="35"/>
      <c r="T21" s="35"/>
      <c r="U21" s="35"/>
      <c r="V21" s="35"/>
      <c r="W21" s="35"/>
      <c r="X21" s="35"/>
    </row>
    <row r="22" spans="1:24" x14ac:dyDescent="0.25">
      <c r="A22" s="32"/>
      <c r="B22" s="37"/>
      <c r="C22" s="376"/>
      <c r="D22" s="34"/>
      <c r="E22" s="35"/>
      <c r="F22" s="35"/>
      <c r="G22" s="35"/>
      <c r="H22" s="35"/>
      <c r="I22" s="35"/>
      <c r="J22" s="35"/>
      <c r="K22" s="35"/>
      <c r="L22" s="35"/>
      <c r="M22" s="35"/>
      <c r="N22" s="35"/>
      <c r="O22" s="35"/>
      <c r="P22" s="35"/>
      <c r="Q22" s="35"/>
      <c r="R22" s="35"/>
      <c r="S22" s="35"/>
      <c r="T22" s="35"/>
      <c r="U22" s="35"/>
      <c r="V22" s="35"/>
      <c r="W22" s="35"/>
      <c r="X22" s="35"/>
    </row>
    <row r="23" spans="1:24" x14ac:dyDescent="0.25">
      <c r="B23" s="38">
        <f>SUM(B4:B22)</f>
        <v>100</v>
      </c>
      <c r="D23" s="38">
        <f t="shared" ref="D23:X23" si="0">SUMPRODUCT($B4:$B22/100,D4:D22)</f>
        <v>2</v>
      </c>
      <c r="E23" s="38">
        <f t="shared" si="0"/>
        <v>0.5</v>
      </c>
      <c r="F23" s="38">
        <f t="shared" si="0"/>
        <v>3</v>
      </c>
      <c r="G23" s="38">
        <f t="shared" si="0"/>
        <v>1.0245</v>
      </c>
      <c r="H23" s="38">
        <f t="shared" si="0"/>
        <v>1.49</v>
      </c>
      <c r="I23" s="38">
        <f t="shared" si="0"/>
        <v>48.244999999999997</v>
      </c>
      <c r="J23" s="38">
        <f t="shared" si="0"/>
        <v>11.47</v>
      </c>
      <c r="K23" s="38">
        <f t="shared" si="0"/>
        <v>1.9</v>
      </c>
      <c r="L23" s="38">
        <f t="shared" si="0"/>
        <v>0.1</v>
      </c>
      <c r="M23" s="38">
        <f t="shared" si="0"/>
        <v>0</v>
      </c>
      <c r="N23" s="38">
        <f t="shared" si="0"/>
        <v>0</v>
      </c>
      <c r="O23" s="38">
        <f t="shared" si="0"/>
        <v>0</v>
      </c>
      <c r="P23" s="38">
        <f t="shared" si="0"/>
        <v>0</v>
      </c>
      <c r="Q23" s="38">
        <f t="shared" si="0"/>
        <v>0</v>
      </c>
      <c r="R23" s="38">
        <f t="shared" si="0"/>
        <v>0</v>
      </c>
      <c r="S23" s="38">
        <f t="shared" si="0"/>
        <v>0</v>
      </c>
      <c r="T23" s="38">
        <f t="shared" si="0"/>
        <v>0</v>
      </c>
      <c r="U23" s="38">
        <f t="shared" si="0"/>
        <v>0</v>
      </c>
      <c r="V23" s="38">
        <f t="shared" si="0"/>
        <v>0</v>
      </c>
      <c r="W23" s="38">
        <f t="shared" si="0"/>
        <v>0</v>
      </c>
      <c r="X23" s="38">
        <f t="shared" si="0"/>
        <v>0</v>
      </c>
    </row>
    <row r="24" spans="1:24" x14ac:dyDescent="0.25">
      <c r="E24" s="2"/>
      <c r="F24" s="2"/>
      <c r="G24" s="2"/>
      <c r="H24" s="2"/>
      <c r="I24" s="2"/>
      <c r="J24" s="2"/>
      <c r="K24" s="2"/>
      <c r="L24" s="2"/>
    </row>
    <row r="25" spans="1:24" s="2" customFormat="1" x14ac:dyDescent="0.25"/>
    <row r="26" spans="1:24" x14ac:dyDescent="0.25">
      <c r="A26" s="170"/>
    </row>
    <row r="27" spans="1:24" x14ac:dyDescent="0.25">
      <c r="A27" s="170"/>
    </row>
    <row r="28" spans="1:24" x14ac:dyDescent="0.25">
      <c r="A28" s="170"/>
    </row>
    <row r="29" spans="1:24" x14ac:dyDescent="0.25">
      <c r="A29" s="170"/>
    </row>
    <row r="30" spans="1:24" x14ac:dyDescent="0.25">
      <c r="A30" s="170"/>
    </row>
    <row r="31" spans="1:24" x14ac:dyDescent="0.25">
      <c r="A31" s="170"/>
    </row>
    <row r="32" spans="1:24" x14ac:dyDescent="0.25">
      <c r="C32" s="2"/>
    </row>
  </sheetData>
  <protectedRanges>
    <protectedRange sqref="D13:X22 M4:X12" name="Tartomány4"/>
    <protectedRange sqref="A13:B22" name="Tartomány2"/>
    <protectedRange sqref="B23:X23" name="Tartomány1"/>
    <protectedRange sqref="M2:X3" name="Tartomány3"/>
    <protectedRange sqref="A4:B12" name="Tartomány2_1_1"/>
    <protectedRange sqref="D2:L3" name="Tartomány3_1_1"/>
    <protectedRange sqref="D4:L12" name="Tartomány4_1_1"/>
  </protectedRanges>
  <mergeCells count="1">
    <mergeCell ref="C4:C22"/>
  </mergeCells>
  <pageMargins left="0.7" right="0.7" top="0.75" bottom="0.75" header="0.51180555555555496" footer="0.51180555555555496"/>
  <pageSetup paperSize="9" firstPageNumber="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29"/>
  <sheetViews>
    <sheetView zoomScaleNormal="100" workbookViewId="0">
      <pane xSplit="3" ySplit="2" topLeftCell="AT3" activePane="bottomRight" state="frozen"/>
      <selection pane="topRight" activeCell="D1" sqref="D1"/>
      <selection pane="bottomLeft" activeCell="A3" sqref="A3"/>
      <selection pane="bottomRight" activeCell="E25" sqref="E25:H25"/>
    </sheetView>
  </sheetViews>
  <sheetFormatPr defaultRowHeight="15" x14ac:dyDescent="0.25"/>
  <cols>
    <col min="1" max="1" width="17.42578125" style="1"/>
    <col min="2" max="2" width="10.42578125" style="1" customWidth="1"/>
    <col min="3" max="3" width="7" bestFit="1" customWidth="1"/>
    <col min="4" max="4" width="11.140625" style="39" customWidth="1"/>
    <col min="5" max="5" width="5.85546875"/>
    <col min="6" max="6" width="6.140625"/>
    <col min="7" max="7" width="6.85546875"/>
    <col min="8" max="8" width="6.5703125"/>
    <col min="9" max="9" width="6.42578125"/>
    <col min="10" max="10" width="6.7109375" customWidth="1"/>
    <col min="11" max="11" width="7" customWidth="1"/>
    <col min="12" max="12" width="6.28515625"/>
    <col min="13" max="13" width="6.42578125" customWidth="1"/>
    <col min="14" max="14" width="7.5703125" style="40" customWidth="1"/>
    <col min="15" max="15" width="7.42578125" style="161" customWidth="1"/>
    <col min="16" max="16" width="7" style="40" customWidth="1"/>
    <col min="17" max="17" width="5.7109375" style="40" customWidth="1"/>
    <col min="18" max="21" width="6.85546875" bestFit="1" customWidth="1"/>
    <col min="22" max="22" width="7.28515625"/>
    <col min="23" max="23" width="8.42578125"/>
    <col min="24" max="24" width="7.140625"/>
    <col min="25" max="25" width="6.28515625"/>
    <col min="26" max="27" width="9.5703125" bestFit="1" customWidth="1"/>
    <col min="28" max="29" width="12.5703125"/>
    <col min="30" max="30" width="11.7109375"/>
    <col min="31" max="31" width="13.85546875"/>
    <col min="32" max="32" width="10.140625"/>
    <col min="33" max="33" width="5.7109375" customWidth="1"/>
    <col min="34" max="34" width="4" customWidth="1"/>
    <col min="35" max="35" width="8.5703125"/>
    <col min="36" max="36" width="9.5703125" bestFit="1" customWidth="1"/>
    <col min="37" max="37" width="3.85546875" customWidth="1"/>
    <col min="39" max="39" width="9.5703125" bestFit="1" customWidth="1"/>
    <col min="40" max="40" width="3.42578125" customWidth="1"/>
    <col min="41" max="41" width="10.85546875" style="40" customWidth="1"/>
    <col min="42" max="42" width="9.85546875" customWidth="1"/>
    <col min="43" max="43" width="9.42578125" style="40"/>
    <col min="44" max="44" width="9.5703125" style="40" customWidth="1"/>
    <col min="45" max="45" width="9.5703125" style="40" bestFit="1" customWidth="1"/>
    <col min="46" max="46" width="9.28515625" style="40" customWidth="1"/>
    <col min="47" max="47" width="9.5703125" style="40" bestFit="1" customWidth="1"/>
    <col min="48" max="48" width="9.140625" style="40" customWidth="1"/>
    <col min="49" max="49" width="9" style="40" customWidth="1"/>
    <col min="50" max="50" width="9.28515625" customWidth="1"/>
    <col min="51" max="51" width="9.140625" customWidth="1"/>
    <col min="52" max="52" width="14.5703125" style="40" customWidth="1"/>
    <col min="53" max="53" width="10.28515625" customWidth="1"/>
    <col min="54" max="54" width="11.85546875" customWidth="1"/>
    <col min="55" max="55" width="34.7109375" style="136" customWidth="1"/>
    <col min="56" max="1026" width="8.5703125"/>
  </cols>
  <sheetData>
    <row r="1" spans="1:55" ht="60" customHeight="1" thickTop="1" x14ac:dyDescent="0.25">
      <c r="A1" s="41" t="s">
        <v>66</v>
      </c>
      <c r="B1" s="42" t="s">
        <v>67</v>
      </c>
      <c r="C1" s="43" t="s">
        <v>56</v>
      </c>
      <c r="D1" s="44" t="s">
        <v>68</v>
      </c>
      <c r="E1" s="380" t="s">
        <v>69</v>
      </c>
      <c r="F1" s="380"/>
      <c r="G1" s="380"/>
      <c r="H1" s="381" t="s">
        <v>70</v>
      </c>
      <c r="I1" s="381"/>
      <c r="J1" s="381"/>
      <c r="K1" s="382" t="s">
        <v>71</v>
      </c>
      <c r="L1" s="382"/>
      <c r="M1" s="382"/>
      <c r="N1" s="378" t="s">
        <v>72</v>
      </c>
      <c r="O1" s="379"/>
      <c r="P1" s="388" t="s">
        <v>73</v>
      </c>
      <c r="Q1" s="388"/>
      <c r="R1" s="389" t="s">
        <v>74</v>
      </c>
      <c r="S1" s="389"/>
      <c r="T1" s="391" t="s">
        <v>75</v>
      </c>
      <c r="U1" s="391"/>
      <c r="V1" s="392" t="s">
        <v>76</v>
      </c>
      <c r="W1" s="392"/>
      <c r="X1" s="388" t="s">
        <v>77</v>
      </c>
      <c r="Y1" s="388"/>
      <c r="Z1" s="393" t="s">
        <v>78</v>
      </c>
      <c r="AA1" s="393"/>
      <c r="AB1" s="382" t="s">
        <v>79</v>
      </c>
      <c r="AC1" s="382"/>
      <c r="AD1" s="382"/>
      <c r="AE1" s="382"/>
      <c r="AF1" s="47" t="s">
        <v>80</v>
      </c>
      <c r="AG1" s="390" t="s">
        <v>81</v>
      </c>
      <c r="AH1" s="390"/>
      <c r="AI1" s="46" t="s">
        <v>82</v>
      </c>
      <c r="AJ1" s="382" t="s">
        <v>83</v>
      </c>
      <c r="AK1" s="382"/>
      <c r="AL1" s="48" t="s">
        <v>84</v>
      </c>
      <c r="AM1" s="382" t="s">
        <v>85</v>
      </c>
      <c r="AN1" s="382"/>
      <c r="AO1" s="46" t="s">
        <v>86</v>
      </c>
      <c r="AP1" s="49" t="s">
        <v>87</v>
      </c>
      <c r="AQ1" s="46" t="s">
        <v>88</v>
      </c>
      <c r="AR1" s="46" t="s">
        <v>89</v>
      </c>
      <c r="AS1" s="48" t="s">
        <v>90</v>
      </c>
      <c r="AT1" s="45" t="s">
        <v>91</v>
      </c>
      <c r="AU1" s="46" t="s">
        <v>92</v>
      </c>
      <c r="AV1" s="46" t="s">
        <v>93</v>
      </c>
      <c r="AW1" s="46" t="s">
        <v>94</v>
      </c>
      <c r="AX1" s="46" t="s">
        <v>95</v>
      </c>
      <c r="AY1" s="45" t="s">
        <v>96</v>
      </c>
      <c r="AZ1" s="50" t="s">
        <v>6381</v>
      </c>
      <c r="BA1" s="50" t="s">
        <v>97</v>
      </c>
      <c r="BB1" s="163" t="s">
        <v>6370</v>
      </c>
      <c r="BC1" s="163" t="s">
        <v>25487</v>
      </c>
    </row>
    <row r="2" spans="1:55" s="2" customFormat="1" ht="32.25" customHeight="1" thickBot="1" x14ac:dyDescent="0.3">
      <c r="A2" s="51"/>
      <c r="B2" s="52"/>
      <c r="C2" s="53"/>
      <c r="D2" s="54" t="s">
        <v>98</v>
      </c>
      <c r="E2" s="55" t="s">
        <v>99</v>
      </c>
      <c r="F2" s="12" t="s">
        <v>100</v>
      </c>
      <c r="G2" s="56" t="s">
        <v>101</v>
      </c>
      <c r="H2" s="12" t="s">
        <v>99</v>
      </c>
      <c r="I2" s="12" t="s">
        <v>100</v>
      </c>
      <c r="J2" s="12" t="s">
        <v>101</v>
      </c>
      <c r="K2" s="12" t="s">
        <v>102</v>
      </c>
      <c r="L2" s="12" t="s">
        <v>103</v>
      </c>
      <c r="M2" s="53" t="s">
        <v>104</v>
      </c>
      <c r="N2" s="57" t="s">
        <v>115</v>
      </c>
      <c r="O2" s="165" t="s">
        <v>6376</v>
      </c>
      <c r="P2" s="58" t="s">
        <v>105</v>
      </c>
      <c r="Q2" s="59" t="s">
        <v>106</v>
      </c>
      <c r="R2" s="60" t="s">
        <v>107</v>
      </c>
      <c r="S2" s="60" t="s">
        <v>108</v>
      </c>
      <c r="T2" s="60" t="s">
        <v>107</v>
      </c>
      <c r="U2" s="61" t="s">
        <v>108</v>
      </c>
      <c r="V2" s="60" t="s">
        <v>109</v>
      </c>
      <c r="W2" s="62" t="s">
        <v>110</v>
      </c>
      <c r="X2" s="58" t="s">
        <v>105</v>
      </c>
      <c r="Y2" s="59" t="s">
        <v>111</v>
      </c>
      <c r="Z2" s="63" t="s">
        <v>105</v>
      </c>
      <c r="AA2" s="63" t="s">
        <v>112</v>
      </c>
      <c r="AB2" s="12" t="s">
        <v>105</v>
      </c>
      <c r="AC2" s="12" t="s">
        <v>112</v>
      </c>
      <c r="AD2" s="12" t="s">
        <v>113</v>
      </c>
      <c r="AE2" s="64" t="s">
        <v>114</v>
      </c>
      <c r="AF2" s="65" t="s">
        <v>115</v>
      </c>
      <c r="AG2" s="57"/>
      <c r="AH2" s="66"/>
      <c r="AI2" s="57" t="s">
        <v>115</v>
      </c>
      <c r="AJ2" s="12"/>
      <c r="AK2" s="12"/>
      <c r="AL2" s="55" t="s">
        <v>115</v>
      </c>
      <c r="AM2" s="12"/>
      <c r="AN2" s="53"/>
      <c r="AO2" s="174" t="s">
        <v>115</v>
      </c>
      <c r="AP2" s="67"/>
      <c r="AQ2" s="57" t="s">
        <v>115</v>
      </c>
      <c r="AR2" s="57"/>
      <c r="AS2" s="58" t="s">
        <v>115</v>
      </c>
      <c r="AT2" s="66"/>
      <c r="AU2" s="57" t="s">
        <v>115</v>
      </c>
      <c r="AV2" s="57"/>
      <c r="AW2" s="57"/>
      <c r="AX2" s="12"/>
      <c r="AY2" s="53"/>
      <c r="AZ2" s="24" t="s">
        <v>116</v>
      </c>
      <c r="BA2" s="2" t="s">
        <v>6377</v>
      </c>
      <c r="BB2" s="2" t="s">
        <v>6377</v>
      </c>
      <c r="BC2" s="136" t="s">
        <v>25488</v>
      </c>
    </row>
    <row r="3" spans="1:55" ht="17.25" customHeight="1" thickTop="1" x14ac:dyDescent="0.25">
      <c r="A3" s="68" t="str">
        <f>'Adatbeírás helye'!D$2</f>
        <v>ammónia</v>
      </c>
      <c r="B3" s="69" t="str">
        <f>'Adatbeírás helye'!$D$3</f>
        <v>7664-41-7</v>
      </c>
      <c r="C3" s="70">
        <f>'Adatbeírás helye'!D23</f>
        <v>2</v>
      </c>
      <c r="D3" s="71" t="str">
        <f>VLOOKUP(B3,' Adatbázis új anyagok helye'!$A$1:$AZ$728,5,0)</f>
        <v>Flam. Gas</v>
      </c>
      <c r="E3" s="72">
        <f>VLOOKUP(B3,' Adatbázis új anyagok helye'!$A$1:$AZ$728,6,0)</f>
        <v>3</v>
      </c>
      <c r="F3" s="39">
        <f>VLOOKUP(B3,' Adatbázis új anyagok helye'!$A$1:$AZ$728,7,0)</f>
        <v>0</v>
      </c>
      <c r="G3" s="73">
        <f>VLOOKUP(B3,' Adatbázis új anyagok helye'!$A$1:$AZ$728,8,0)</f>
        <v>0</v>
      </c>
      <c r="H3" s="74">
        <f>VLOOKUP(E3,segédtáblázatok!$A$3:$D$6,2,0)</f>
        <v>100</v>
      </c>
      <c r="I3" s="74" t="e">
        <f>VLOOKUP(F3,segédtáblázatok!$A$3:$D$6,2,0)</f>
        <v>#N/A</v>
      </c>
      <c r="J3" s="74" t="e">
        <f>VLOOKUP(G3,segédtáblázatok!$A$3:$D$6,2,0)</f>
        <v>#N/A</v>
      </c>
      <c r="K3" s="75">
        <f t="shared" ref="K3:K23" si="0">C3/H3</f>
        <v>0.02</v>
      </c>
      <c r="L3" s="75" t="e">
        <f t="shared" ref="L3:L23" si="1">C3/I3</f>
        <v>#N/A</v>
      </c>
      <c r="M3" s="76" t="e">
        <f t="shared" ref="M3:M23" si="2">C3/J3</f>
        <v>#N/A</v>
      </c>
      <c r="N3" s="77">
        <f>VLOOKUP(B3,' Adatbázis új anyagok helye'!$A$1:$AZ$728,14,0)</f>
        <v>0</v>
      </c>
      <c r="O3" s="166">
        <f>N3*C3/10</f>
        <v>0</v>
      </c>
      <c r="P3" s="78" t="str">
        <f>VLOOKUP(B3,' Adatbázis új anyagok helye'!$A$1:$AZ$728,10,0)</f>
        <v>1B</v>
      </c>
      <c r="Q3" s="79">
        <f>VLOOKUP(B3,' Adatbázis új anyagok helye'!$A$1:$AZ$728,11,0)</f>
        <v>1</v>
      </c>
      <c r="R3" s="80">
        <f>VLOOKUP(B3,' Adatbázis új anyagok helye'!$A$1:$AZ$728,33,0)</f>
        <v>1</v>
      </c>
      <c r="S3" s="74">
        <f>VLOOKUP(B3,' Adatbázis új anyagok helye'!$A$1:$AZ$728,35,0)</f>
        <v>2.5</v>
      </c>
      <c r="T3" s="81">
        <f>IF(OR(P3=0,C3&lt;R3),0,IF(OR(EXACT(P3,"1A"),EXACT(P3,"1B"),EXACT(P3,"1C")),C3*10/R3,IF(P3=2,C3/R3,0)))</f>
        <v>20</v>
      </c>
      <c r="U3" s="82">
        <f>IF(OR(Q3=0,C3&lt;R3),0,IF(P3=2,0,C3/S3))</f>
        <v>0.8</v>
      </c>
      <c r="V3" s="81">
        <f>IF(OR(AND(Q3=0,P3=0),C3&lt;VLOOKUP(B3,' Adatbázis új anyagok helye'!$A$1:$AZ$728,32,0)),0,IF(OR(EXACT(P3,"1A"),EXACT(P3,"1B"),EXACT(P3,"1C"),Q3=1),C3*10/VLOOKUP(B3,' Adatbázis új anyagok helye'!$A$1:$AZ$728,32,0),IF(Q3=2,C3/VLOOKUP(B3,' Adatbázis új anyagok helye'!$A$1:$AZ$728,32,0),0)))</f>
        <v>20</v>
      </c>
      <c r="W3" s="76">
        <f>IF(OR(AND(Q3=0,P3=0),C3&lt;VLOOKUP(B3,' Adatbázis új anyagok helye'!$A$1:$AZ$728,32,0)),0,IF(OR(EXACT(P3,"1A"),EXACT(P3,"1B"),EXACT(P3,"1C"),Q3=1),C3/VLOOKUP(B3,' Adatbázis új anyagok helye'!$A$1:$AZ$728,34,0),0))</f>
        <v>0.66666666666666663</v>
      </c>
      <c r="X3" s="78">
        <f>VLOOKUP(B3,' Adatbázis új anyagok helye'!$A$1:$AZ$728,12,0)</f>
        <v>0</v>
      </c>
      <c r="Y3" s="79">
        <f>VLOOKUP(B3,' Adatbázis új anyagok helye'!$A$1:$AZ$728,13,0)</f>
        <v>0</v>
      </c>
      <c r="Z3" s="83">
        <f>IF(VLOOKUP(B3,' Adatbázis új anyagok helye'!$A$1:$AZ$728,30,0)&gt;0,VLOOKUP(B3,' Adatbázis új anyagok helye'!$A$1:$AZ$728,30,0),IF(OR(X3=1,EXACT(X3,"1B")),1,IF(EXACT(X3,"1A"),0.1,100)))</f>
        <v>100</v>
      </c>
      <c r="AA3" s="83">
        <f>IF(VLOOKUP(B3,' Adatbázis új anyagok helye'!$A$1:$AZ$728,31,0)&gt;0,VLOOKUP(B3,' Adatbázis új anyagok helye'!$A$1:$AZ$728,31,0),IF(OR(Y3=1,EXACT(Y3,"1B")),1,IF(EXACT(Y3,"1A"),0.1,100)))</f>
        <v>100</v>
      </c>
      <c r="AB3" t="str">
        <f t="shared" ref="AB3:AB22" si="3">IF(AND(OR(X3=1,X3="1B",X3="1A"),C3&gt;=Z3),"Skin Sens. 1","NEM Érz.")</f>
        <v>NEM Érz.</v>
      </c>
      <c r="AC3" t="str">
        <f t="shared" ref="AC3:AC22" si="4">IF(AND(OR(Y3=1,Y3="1B",Y3="1A"),C3&gt;=AA3),"Inhal. Sens. 1","NEM Érz.")</f>
        <v>NEM Érz.</v>
      </c>
      <c r="AD3" s="84" t="str">
        <f>IF(AND(OR(X3=1,X3="1A",X3="1B"),C3&gt;=Z3/10),"CíMKÉRE","NEM")</f>
        <v>NEM</v>
      </c>
      <c r="AE3" s="85" t="str">
        <f t="shared" ref="AE3:AE22" si="5">IF(AND(OR(Y3=1,Y3="1A",Y3="1B"),C3&gt;=AA3/10),"CíMKÉRE","NEM")</f>
        <v>NEM</v>
      </c>
      <c r="AF3" s="86">
        <f>VLOOKUP(B3,' Adatbázis új anyagok helye'!$A$1:$AZ$728,17,0)</f>
        <v>0</v>
      </c>
      <c r="AG3" s="39" t="str">
        <f>IF(AF3=0,"NEM",IF(C3&gt;=VLOOKUP(B3,' Adatbázis új anyagok helye'!$A$1:$AZ$728,27,0),"Carc.","NEM"))</f>
        <v>NEM</v>
      </c>
      <c r="AH3" s="87">
        <f>IF(EXACT(AG3,"NEM"),4,IF(EXACT(AG3,"Carc."),IF(EXACT(AF3,"1A"),1,IF(EXACT(AF3,"1B"),2,IF(EXACT(AF3,2),3,"")))))</f>
        <v>4</v>
      </c>
      <c r="AI3" s="86">
        <f>VLOOKUP(B3,' Adatbázis új anyagok helye'!$A$1:$AZ$728,18,0)</f>
        <v>0</v>
      </c>
      <c r="AJ3" s="39" t="str">
        <f>IF(AI3=0,"NEM",IF(C3&gt;=VLOOKUP(B3,' Adatbázis új anyagok helye'!$A$1:$AZ$728,28,0),"Muta.","NEM"))</f>
        <v>NEM</v>
      </c>
      <c r="AK3" s="87">
        <f t="shared" ref="AK3:AK23" si="6">IF(EXACT(AJ3,"NEM"),4,IF(EXACT(AJ3,"Muta."),IF(EXACT(AI3,"1A"),1,IF(EXACT(AI3,"1B"),2,IF(EXACT(AI3,2),3,"")))))</f>
        <v>4</v>
      </c>
      <c r="AL3" s="86">
        <f>VLOOKUP(B3,' Adatbázis új anyagok helye'!$A$1:$AZ$728,19,0)</f>
        <v>0</v>
      </c>
      <c r="AM3" s="39" t="str">
        <f>IF(AL3=0,"NEM",IF(C3&gt;=VLOOKUP(B3,' Adatbázis új anyagok helye'!$A$1:$AZ$728,29,0),"Repr.","NEM"))</f>
        <v>NEM</v>
      </c>
      <c r="AN3" s="87">
        <f t="shared" ref="AN3:AN23" si="7">IF(EXACT(AM3,"NEM"),4,IF(EXACT(AM3,"Repr."),IF(EXACT(AL3,"1A"),1,IF(EXACT(AL3,"1B"),2,IF(EXACT(AL3,2),3,"")))))</f>
        <v>4</v>
      </c>
      <c r="AO3" s="78">
        <f>VLOOKUP(B3,' Adatbázis új anyagok helye'!$A$1:$AZ$728,15,0)</f>
        <v>3</v>
      </c>
      <c r="AP3" s="88">
        <f>IF(AO3=0,"NEM",IF(AND(AO3=1,C3&gt;=VLOOKUP(B3,' Adatbázis új anyagok helye'!$A$1:$AZ$728,22,0)),"STOT SE 1",IF(OR(AND(AO3=1,C3&gt;=VLOOKUP(B3,' Adatbázis új anyagok helye'!$A$1:$AZ$728,23,0)),(AND(AO3=2,C3&gt;=VLOOKUP(B3,' Adatbázis új anyagok helye'!$A$1:$AZ$728,23,0)))),"STOT SE 2",IF(AO3=3,C3/VLOOKUP(B3,' Adatbázis új anyagok helye'!$A$1:$AZ$728,24,0),"NEM"))))</f>
        <v>0.4</v>
      </c>
      <c r="AQ3" s="77">
        <f>VLOOKUP(B3,' Adatbázis új anyagok helye'!$A$1:$AZ$728,16,0)</f>
        <v>0</v>
      </c>
      <c r="AR3" t="str">
        <f>IF(AQ3=0,"NEM",IF(AND(AQ3=1,C3&gt;=VLOOKUP(B3,' Adatbázis új anyagok helye'!$A$1:$AZ$728,25,0)),"STOT RE 1",IF(OR(AND(AQ3=1,C3&gt;=VLOOKUP(B3,' Adatbázis új anyagok helye'!$A$1:$AZ$728,26,0)),(AND(AQ3=2,C3&gt;=VLOOKUP(B3,' Adatbázis új anyagok helye'!$A$1:$AZ$728,26,0)))),"STOT RE 2","NEM")))</f>
        <v>NEM</v>
      </c>
      <c r="AS3" s="78">
        <f>VLOOKUP(B3,' Adatbázis új anyagok helye'!$A$1:$AZ$728,37,0)</f>
        <v>1</v>
      </c>
      <c r="AT3" s="89">
        <f>IF(AS3=0,0,IF(VLOOKUP(B3,' Adatbázis új anyagok helye'!$A$1:$AZ$728,40,0)&gt;0,C3*VLOOKUP(B3,' Adatbázis új anyagok helye'!$A$1:$AZ$728,40,0),C3))</f>
        <v>2</v>
      </c>
      <c r="AU3" s="40">
        <f>VLOOKUP(B3,' Adatbázis új anyagok helye'!$A$1:$AZ$728,38,0)</f>
        <v>2</v>
      </c>
      <c r="AV3" s="77">
        <f>IF(AU3=0,0,IF(AU3=1,IF(VLOOKUP(B3,' Adatbázis új anyagok helye'!$A$1:$AZ$728,41,0)&gt;0,C3*VLOOKUP(B3,' Adatbázis új anyagok helye'!$A$1:$AZ$728,41,0),C3),0))</f>
        <v>0</v>
      </c>
      <c r="AW3" s="77">
        <f>IF($AV$24&gt;=25,0,IF(AU3=0,0,IF(AU3=1,IF(VLOOKUP(B3,' Adatbázis új anyagok helye'!$A$1:$AZ$728,41,0)&gt;0,10*C3*VLOOKUP(B3,' Adatbázis új anyagok helye'!$A$1:$AZ$728,41,0),10*C3),IF(AU3=2,C3,0))))</f>
        <v>0</v>
      </c>
      <c r="AX3" s="77">
        <f>IF(OR($AV$24&gt;=25,$AW$24&gt;=25),0,IF(AU3=0,0,IF(AU3=1,IF(VLOOKUP(B3,' Adatbázis új anyagok helye'!$A$1:$AZ$728,41,0)&gt;0,100*C3*VLOOKUP(B3,' Adatbázis új anyagok helye'!$A$1:$AZ$728,41,0),100*C3),IF(AU3=2,10*C3,IF(AU3=3,C3,0)))))</f>
        <v>0</v>
      </c>
      <c r="AY3" s="89">
        <f t="shared" ref="AY3:AY23" si="8">IF(OR($AV$24&gt;=25,$AW$24&gt;=25,$AX$24&gt;=25),0,IF(AU3=0,0,C3))</f>
        <v>0</v>
      </c>
      <c r="AZ3" s="90">
        <f>VLOOKUP(B3,'25-2000 anyagai'!$A$1:$J$439,5,0)</f>
        <v>14</v>
      </c>
      <c r="BA3" t="e">
        <f>IF((VLOOKUP(B3,'PIC lista'!$A$2:$C$1008,1,0)=B3),"IGEN","NEM")</f>
        <v>#N/A</v>
      </c>
      <c r="BB3" t="e">
        <f>IF((VLOOKUP(B3,jelöltlista!$A$1:$D$1000,1,0)=B3),"IGEN","NEM")</f>
        <v>#N/A</v>
      </c>
      <c r="BC3" s="136" t="str">
        <f>VLOOKUP(B3,'harmonizált osztályozások'!$A$1:$AZ$6553,5,0)</f>
        <v xml:space="preserve">Flam. Gas 2
Press. Gas
Acute Tox. 3 *
Skin Corr. 1B
Aquatic Acute 1
</v>
      </c>
    </row>
    <row r="4" spans="1:55" x14ac:dyDescent="0.25">
      <c r="A4" s="68" t="str">
        <f>'Adatbeírás helye'!$E$2</f>
        <v>trietil-amin</v>
      </c>
      <c r="B4" s="69" t="str">
        <f>'Adatbeírás helye'!$E$3</f>
        <v>121-44-8</v>
      </c>
      <c r="C4" s="70">
        <f>'Adatbeírás helye'!E23</f>
        <v>0.5</v>
      </c>
      <c r="D4" s="71" t="str">
        <f>VLOOKUP(B4,' Adatbázis új anyagok helye'!$A$1:$AZ$728,5,0)</f>
        <v>Flam. Liq. 2</v>
      </c>
      <c r="E4" s="72">
        <f>VLOOKUP(B4,' Adatbázis új anyagok helye'!$A$1:$AZ$728,6,0)</f>
        <v>4</v>
      </c>
      <c r="F4" s="39">
        <f>VLOOKUP(B4,' Adatbázis új anyagok helye'!$A$1:$AZ$728,7,0)</f>
        <v>3</v>
      </c>
      <c r="G4" s="73">
        <f>VLOOKUP(B4,' Adatbázis új anyagok helye'!$A$1:$AZ$728,8,0)</f>
        <v>3</v>
      </c>
      <c r="H4" s="74">
        <f>VLOOKUP(E4,segédtáblázatok!$A$3:$D$6,2,0)</f>
        <v>500</v>
      </c>
      <c r="I4" s="74">
        <f>VLOOKUP(F4,segédtáblázatok!$A$3:$D$6,2,0)</f>
        <v>100</v>
      </c>
      <c r="J4" s="74">
        <f>VLOOKUP(G4,segédtáblázatok!$A$3:$D$6,2,0)</f>
        <v>100</v>
      </c>
      <c r="K4" s="75">
        <f t="shared" si="0"/>
        <v>1E-3</v>
      </c>
      <c r="L4" s="75">
        <f t="shared" si="1"/>
        <v>5.0000000000000001E-3</v>
      </c>
      <c r="M4" s="76">
        <f t="shared" si="2"/>
        <v>5.0000000000000001E-3</v>
      </c>
      <c r="N4" s="77">
        <f>VLOOKUP(B4,' Adatbázis új anyagok helye'!$A$1:$AZ$728,14,0)</f>
        <v>0</v>
      </c>
      <c r="O4" s="166">
        <f t="shared" ref="O4:O23" si="9">N4*C4/10</f>
        <v>0</v>
      </c>
      <c r="P4" s="78" t="str">
        <f>VLOOKUP(B4,' Adatbázis új anyagok helye'!$A$1:$AZ$728,10,0)</f>
        <v>1A</v>
      </c>
      <c r="Q4" s="79">
        <f>VLOOKUP(B4,' Adatbázis új anyagok helye'!$A$1:$AZ$728,11,0)</f>
        <v>1</v>
      </c>
      <c r="R4" s="80">
        <f>VLOOKUP(B4,' Adatbázis új anyagok helye'!$A$1:$AZ$728,33,0)</f>
        <v>1</v>
      </c>
      <c r="S4" s="74">
        <f>VLOOKUP(B4,' Adatbázis új anyagok helye'!$A$1:$AZ$728,35,0)</f>
        <v>5</v>
      </c>
      <c r="T4" s="81">
        <f t="shared" ref="T4:T23" si="10">IF(OR(P4=0,C4&lt;R4),0,IF(OR(EXACT(P4,"1A"),EXACT(P4,"1B"),EXACT(P4,"1C")),C4*10/R4,IF(P4=2,C4/R4,0)))</f>
        <v>0</v>
      </c>
      <c r="U4" s="82">
        <f t="shared" ref="U4:U23" si="11">IF(OR(Q4=0,C4&lt;R4),0,IF(P4=2,0,C4/S4))</f>
        <v>0</v>
      </c>
      <c r="V4" s="81">
        <f>IF(OR(AND(Q4=0,P4=0),C4&lt;VLOOKUP(B4,' Adatbázis új anyagok helye'!$A$1:$AZ$728,32,0)),0,IF(OR(EXACT(P4,"1A"),EXACT(P4,"1B"),EXACT(P4,"1C"),Q4=1),C4*10/VLOOKUP(B4,' Adatbázis új anyagok helye'!$A$1:$AZ$728,32,0),IF(Q4=2,C4/VLOOKUP(B4,' Adatbázis új anyagok helye'!$A$1:$AZ$728,32,0),0)))</f>
        <v>0</v>
      </c>
      <c r="W4" s="76">
        <f>IF(OR(AND(Q4=0,P4=0),C4&lt;VLOOKUP(B4,' Adatbázis új anyagok helye'!$A$1:$AZ$728,32,0)),0,IF(OR(EXACT(P4,"1A"),EXACT(P4,"1B"),EXACT(P4,"1C"),Q4=1),C4/VLOOKUP(B4,' Adatbázis új anyagok helye'!$A$1:$AZ$728,34,0),0))</f>
        <v>0</v>
      </c>
      <c r="X4" s="78">
        <f>VLOOKUP(B4,' Adatbázis új anyagok helye'!$A$1:$AZ$728,12,0)</f>
        <v>0</v>
      </c>
      <c r="Y4" s="79">
        <f>VLOOKUP(B4,' Adatbázis új anyagok helye'!$A$1:$AZ$728,13,0)</f>
        <v>0</v>
      </c>
      <c r="Z4" s="83">
        <f>IF(VLOOKUP(B4,' Adatbázis új anyagok helye'!$A$1:$AZ$728,30,0)&gt;0,VLOOKUP(B4,' Adatbázis új anyagok helye'!$A$1:$AZ$728,30,0),IF(OR(X4=1,EXACT(X4,"1B")),1,IF(EXACT(X4,"1A"),0.1,100)))</f>
        <v>100</v>
      </c>
      <c r="AA4" s="83">
        <f>IF(VLOOKUP(B4,' Adatbázis új anyagok helye'!$A$1:$AZ$728,31,0)&gt;0,VLOOKUP(B4,' Adatbázis új anyagok helye'!$A$1:$AZ$728,31,0),IF(OR(Y4=1,EXACT(Y4,"1B")),1,IF(EXACT(Y4,"1A"),0.1,100)))</f>
        <v>100</v>
      </c>
      <c r="AB4" t="str">
        <f t="shared" si="3"/>
        <v>NEM Érz.</v>
      </c>
      <c r="AC4" t="str">
        <f t="shared" si="4"/>
        <v>NEM Érz.</v>
      </c>
      <c r="AD4" s="84" t="str">
        <f>IF(AND(OR(X4=1,X4="1A",X4="1B"),C4&gt;=Z4/10),"CíMKÉRE","NEM")</f>
        <v>NEM</v>
      </c>
      <c r="AE4" s="91" t="str">
        <f t="shared" si="5"/>
        <v>NEM</v>
      </c>
      <c r="AF4" s="86">
        <f>VLOOKUP(B4,' Adatbázis új anyagok helye'!$A$1:$AZ$728,17,0)</f>
        <v>0</v>
      </c>
      <c r="AG4" s="39" t="str">
        <f>IF(AF4=0,"NEM",IF(C4&gt;=VLOOKUP(B4,' Adatbázis új anyagok helye'!$A$1:$AZ$728,27,0),"Carc.","NEM"))</f>
        <v>NEM</v>
      </c>
      <c r="AH4" s="87">
        <f t="shared" ref="AH4:AH23" si="12">IF(EXACT(AG4,"NEM"),4,IF(EXACT(AG4,"Carc."),IF(EXACT(AF4,"1A"),1,IF(EXACT(AF4,"1B"),2,IF(EXACT(AF4,2),3,"")))))</f>
        <v>4</v>
      </c>
      <c r="AI4" s="86">
        <f>VLOOKUP(B4,' Adatbázis új anyagok helye'!$A$1:$AZ$728,18,0)</f>
        <v>0</v>
      </c>
      <c r="AJ4" s="39" t="str">
        <f>IF(AI4=0,"NEM",IF(C4&gt;=VLOOKUP(B4,' Adatbázis új anyagok helye'!$A$1:$AZ$728,28,0),"Muta.","NEM"))</f>
        <v>NEM</v>
      </c>
      <c r="AK4" s="87">
        <f t="shared" si="6"/>
        <v>4</v>
      </c>
      <c r="AL4" s="86">
        <f>VLOOKUP(B4,' Adatbázis új anyagok helye'!$A$1:$AZ$728,19,0)</f>
        <v>0</v>
      </c>
      <c r="AM4" s="39" t="str">
        <f>IF(AL4=0,"NEM",IF(C4&gt;=VLOOKUP(B4,' Adatbázis új anyagok helye'!$A$1:$AZ$728,29,0),"Repr.","NEM"))</f>
        <v>NEM</v>
      </c>
      <c r="AN4" s="87">
        <f t="shared" si="7"/>
        <v>4</v>
      </c>
      <c r="AO4" s="78">
        <f>VLOOKUP(B4,' Adatbázis új anyagok helye'!$A$1:$AZ$728,15,0)</f>
        <v>3</v>
      </c>
      <c r="AP4" s="88">
        <f>IF(AO4=0,"NEM",IF(AND(AO4=1,C4&gt;=VLOOKUP(B4,' Adatbázis új anyagok helye'!$A$1:$AZ$728,22,0)),"STOT SE 1",IF(OR(AND(AO4=1,C4&gt;=VLOOKUP(B4,' Adatbázis új anyagok helye'!$A$1:$AZ$728,23,0)),(AND(AO4=2,C4&gt;=VLOOKUP(B4,' Adatbázis új anyagok helye'!$A$1:$AZ$728,23,0)))),"STOT SE 2",IF(AO4=3,C4/VLOOKUP(B4,' Adatbázis új anyagok helye'!$A$1:$AZ$728,24,0),"NEM"))))</f>
        <v>0.5</v>
      </c>
      <c r="AQ4" s="77">
        <f>VLOOKUP(B4,' Adatbázis új anyagok helye'!$A$1:$AZ$728,16,0)</f>
        <v>0</v>
      </c>
      <c r="AR4" t="str">
        <f>IF(AQ4=0,"NEM",IF(AND(AQ4=1,C4&gt;=VLOOKUP(B4,' Adatbázis új anyagok helye'!$A$1:$AZ$728,25,0)),"STOT RE 1",IF(OR(AND(AQ4=1,C4&gt;=VLOOKUP(B4,' Adatbázis új anyagok helye'!$A$1:$AZ$728,26,0)),(AND(AQ4=2,C4&gt;=VLOOKUP(B4,' Adatbázis új anyagok helye'!$A$1:$AZ$728,26,0)))),"STOT RE 2","NEM")))</f>
        <v>NEM</v>
      </c>
      <c r="AS4" s="78">
        <f>VLOOKUP(B4,' Adatbázis új anyagok helye'!$A$1:$AZ$728,37,0)</f>
        <v>0</v>
      </c>
      <c r="AT4" s="89">
        <f>IF(AS4=0,0,IF(VLOOKUP(B4,' Adatbázis új anyagok helye'!$A$1:$AZ$728,40,0)&gt;0,C4*VLOOKUP(B4,' Adatbázis új anyagok helye'!$A$1:$AZ$728,40,0),C4))</f>
        <v>0</v>
      </c>
      <c r="AU4" s="161">
        <f>VLOOKUP(B4,' Adatbázis új anyagok helye'!$A$1:$AZ$728,38,0)</f>
        <v>0</v>
      </c>
      <c r="AV4" s="77">
        <f>IF(AU4=0,0,IF(AU4=1,IF(VLOOKUP(B4,' Adatbázis új anyagok helye'!$A$1:$AZ$728,41,0)&gt;0,C4*VLOOKUP(B4,' Adatbázis új anyagok helye'!$A$1:$AZ$728,41,0),C4),0))</f>
        <v>0</v>
      </c>
      <c r="AW4" s="77">
        <f>IF($AV$24&gt;=25,0,IF(AU4=0,0,IF(AU4=1,IF(VLOOKUP(B4,' Adatbázis új anyagok helye'!$A$1:$AZ$728,41,0)&gt;0,10*C4*VLOOKUP(B4,' Adatbázis új anyagok helye'!$A$1:$AZ$728,41,0),10*C4),IF(AU4=2,C4,0))))</f>
        <v>0</v>
      </c>
      <c r="AX4" s="77">
        <f>IF(OR($AV$24&gt;=25,$AW$24&gt;=25),0,IF(AU4=0,0,IF(AU4=1,IF(VLOOKUP(B4,' Adatbázis új anyagok helye'!$A$1:$AZ$728,41,0)&gt;0,100*C4*VLOOKUP(B4,' Adatbázis új anyagok helye'!$A$1:$AZ$728,41,0),100*C4),IF(AU4=2,10*C4,IF(AU4=3,C4,0)))))</f>
        <v>0</v>
      </c>
      <c r="AY4" s="89">
        <f t="shared" si="8"/>
        <v>0</v>
      </c>
      <c r="AZ4" s="90">
        <f>VLOOKUP(B4,'25-2000 anyagai'!$A$1:$J$439,5,0)</f>
        <v>8.4</v>
      </c>
      <c r="BA4" t="e">
        <f>IF((VLOOKUP(B4,'PIC lista'!$A$2:$C$1008,1,0)=B4),"IGEN","NEM")</f>
        <v>#N/A</v>
      </c>
      <c r="BB4" t="e">
        <f>IF((VLOOKUP(B4,jelöltlista!$A$1:$D$1000,1,0)=B4),"IGEN","NEM")</f>
        <v>#N/A</v>
      </c>
      <c r="BC4" s="136" t="str">
        <f>VLOOKUP(B4,'harmonizált osztályozások'!$A$1:$AZ$6553,5,0)</f>
        <v xml:space="preserve">Flam. Liq. 2
Acute Tox. 4 *
Acute Tox. 4 *
Acute Tox. 4 *
Skin Corr. 1A
</v>
      </c>
    </row>
    <row r="5" spans="1:55" ht="16.5" customHeight="1" x14ac:dyDescent="0.25">
      <c r="A5" s="68" t="str">
        <f>'Adatbeírás helye'!$F$2</f>
        <v>kálium-permanganát</v>
      </c>
      <c r="B5" s="69" t="str">
        <f>'Adatbeírás helye'!$F$3</f>
        <v>7722-64-7</v>
      </c>
      <c r="C5" s="70">
        <f>'Adatbeírás helye'!F23</f>
        <v>3</v>
      </c>
      <c r="D5" s="71" t="str">
        <f>VLOOKUP(B5,' Adatbázis új anyagok helye'!$A$1:$AZ$728,5,0)</f>
        <v>Ox. Solid 2</v>
      </c>
      <c r="E5" s="72">
        <f>VLOOKUP(B5,' Adatbázis új anyagok helye'!$A$1:$AZ$728,6,0)</f>
        <v>4</v>
      </c>
      <c r="F5" s="39">
        <f>VLOOKUP(B5,' Adatbázis új anyagok helye'!$A$1:$AZ$728,7,0)</f>
        <v>0</v>
      </c>
      <c r="G5" s="73">
        <f>VLOOKUP(B5,' Adatbázis új anyagok helye'!$A$1:$AZ$728,8,0)</f>
        <v>0</v>
      </c>
      <c r="H5" s="74">
        <f>VLOOKUP(E5,segédtáblázatok!$A$3:$D$6,2,0)</f>
        <v>500</v>
      </c>
      <c r="I5" s="74" t="e">
        <f>VLOOKUP(F5,segédtáblázatok!$A$3:$D$6,2,0)</f>
        <v>#N/A</v>
      </c>
      <c r="J5" s="74" t="e">
        <f>VLOOKUP(G5,segédtáblázatok!$A$3:$D$6,2,0)</f>
        <v>#N/A</v>
      </c>
      <c r="K5" s="75">
        <f t="shared" si="0"/>
        <v>6.0000000000000001E-3</v>
      </c>
      <c r="L5" s="75" t="e">
        <f t="shared" si="1"/>
        <v>#N/A</v>
      </c>
      <c r="M5" s="76" t="e">
        <f t="shared" si="2"/>
        <v>#N/A</v>
      </c>
      <c r="N5" s="77">
        <f>VLOOKUP(B5,' Adatbázis új anyagok helye'!$A$1:$AZ$728,14,0)</f>
        <v>0</v>
      </c>
      <c r="O5" s="166">
        <f t="shared" si="9"/>
        <v>0</v>
      </c>
      <c r="P5" s="78" t="str">
        <f>VLOOKUP(B5,' Adatbázis új anyagok helye'!$A$1:$AZ$728,10,0)</f>
        <v>1C</v>
      </c>
      <c r="Q5" s="79">
        <f>VLOOKUP(B5,' Adatbázis új anyagok helye'!$A$1:$AZ$728,11,0)</f>
        <v>1</v>
      </c>
      <c r="R5" s="80">
        <f>VLOOKUP(B5,' Adatbázis új anyagok helye'!$A$1:$AZ$728,33,0)</f>
        <v>1</v>
      </c>
      <c r="S5" s="74">
        <f>VLOOKUP(B5,' Adatbázis új anyagok helye'!$A$1:$AZ$728,35,0)</f>
        <v>5</v>
      </c>
      <c r="T5" s="81">
        <f t="shared" si="10"/>
        <v>30</v>
      </c>
      <c r="U5" s="82">
        <f t="shared" si="11"/>
        <v>0.6</v>
      </c>
      <c r="V5" s="81">
        <f>IF(OR(AND(Q5=0,P5=0),C5&lt;VLOOKUP(B5,' Adatbázis új anyagok helye'!$A$1:$AZ$728,32,0)),0,IF(OR(EXACT(P5,"1A"),EXACT(P5,"1B"),EXACT(P5,"1C"),Q5=1),C5*10/VLOOKUP(B5,' Adatbázis új anyagok helye'!$A$1:$AZ$728,32,0),IF(Q5=2,C5/VLOOKUP(B5,' Adatbázis új anyagok helye'!$A$1:$AZ$728,32,0),0)))</f>
        <v>30</v>
      </c>
      <c r="W5" s="76">
        <f>IF(OR(AND(Q5=0,P5=0),C5&lt;VLOOKUP(B5,' Adatbázis új anyagok helye'!$A$1:$AZ$728,32,0)),0,IF(OR(EXACT(P5,"1A"),EXACT(P5,"1B"),EXACT(P5,"1C"),Q5=1),C5/VLOOKUP(B5,' Adatbázis új anyagok helye'!$A$1:$AZ$728,34,0),0))</f>
        <v>1</v>
      </c>
      <c r="X5" s="78">
        <f>VLOOKUP(B5,' Adatbázis új anyagok helye'!$A$1:$AZ$728,12,0)</f>
        <v>0</v>
      </c>
      <c r="Y5" s="79">
        <f>VLOOKUP(B5,' Adatbázis új anyagok helye'!$A$1:$AZ$728,13,0)</f>
        <v>0</v>
      </c>
      <c r="Z5" s="83">
        <f>IF(VLOOKUP(B5,' Adatbázis új anyagok helye'!$A$1:$AZ$728,30,0)&gt;0,VLOOKUP(B5,' Adatbázis új anyagok helye'!$A$1:$AZ$728,30,0),IF(OR(X5=1,EXACT(X5,"1B")),1,IF(EXACT(X5,"1A"),0.1,100)))</f>
        <v>100</v>
      </c>
      <c r="AA5" s="83">
        <f>IF(VLOOKUP(B5,' Adatbázis új anyagok helye'!$A$1:$AZ$728,31,0)&gt;0,VLOOKUP(B5,' Adatbázis új anyagok helye'!$A$1:$AZ$728,31,0),IF(OR(Y5=1,EXACT(Y5,"1B")),1,IF(EXACT(Y5,"1A"),0.1,100)))</f>
        <v>100</v>
      </c>
      <c r="AB5" t="str">
        <f t="shared" si="3"/>
        <v>NEM Érz.</v>
      </c>
      <c r="AC5" t="str">
        <f t="shared" si="4"/>
        <v>NEM Érz.</v>
      </c>
      <c r="AD5" s="84" t="str">
        <f>IF(AND(OR(X5=1,X5="1A",X5="1B"),C5&gt;=Z5/10),"CíMKÉRE","NEM")</f>
        <v>NEM</v>
      </c>
      <c r="AE5" s="91" t="str">
        <f t="shared" si="5"/>
        <v>NEM</v>
      </c>
      <c r="AF5" s="86">
        <f>VLOOKUP(B5,' Adatbázis új anyagok helye'!$A$1:$AZ$728,17,0)</f>
        <v>0</v>
      </c>
      <c r="AG5" s="39" t="str">
        <f>IF(AF5=0,"NEM",IF(C5&gt;=VLOOKUP(B5,' Adatbázis új anyagok helye'!$A$1:$AZ$728,27,0),"Carc.","NEM"))</f>
        <v>NEM</v>
      </c>
      <c r="AH5" s="87">
        <f t="shared" si="12"/>
        <v>4</v>
      </c>
      <c r="AI5" s="86">
        <f>VLOOKUP(B5,' Adatbázis új anyagok helye'!$A$1:$AZ$728,18,0)</f>
        <v>0</v>
      </c>
      <c r="AJ5" s="39" t="str">
        <f>IF(AI5=0,"NEM",IF(C5&gt;=VLOOKUP(B5,' Adatbázis új anyagok helye'!$A$1:$AZ$728,28,0),"Muta.","NEM"))</f>
        <v>NEM</v>
      </c>
      <c r="AK5" s="87">
        <f t="shared" si="6"/>
        <v>4</v>
      </c>
      <c r="AL5" s="86" t="str">
        <f>VLOOKUP(B5,' Adatbázis új anyagok helye'!$A$1:$AZ$728,19,0)</f>
        <v>2</v>
      </c>
      <c r="AM5" s="39" t="str">
        <f>IF(AL5=0,"NEM",IF(C5&gt;=VLOOKUP(B5,' Adatbázis új anyagok helye'!$A$1:$AZ$728,29,0),"Repr.","NEM"))</f>
        <v>NEM</v>
      </c>
      <c r="AN5" s="87">
        <f t="shared" si="7"/>
        <v>4</v>
      </c>
      <c r="AO5" s="78">
        <f>VLOOKUP(B5,' Adatbázis új anyagok helye'!$A$1:$AZ$728,15,0)</f>
        <v>0</v>
      </c>
      <c r="AP5" s="88" t="str">
        <f>IF(AO5=0,"NEM",IF(AND(AO5=1,C5&gt;=VLOOKUP(B5,' Adatbázis új anyagok helye'!$A$1:$AZ$728,22,0)),"STOT SE 1",IF(OR(AND(AO5=1,C5&gt;=VLOOKUP(B5,' Adatbázis új anyagok helye'!$A$1:$AZ$728,23,0)),(AND(AO5=2,C5&gt;=VLOOKUP(B5,' Adatbázis új anyagok helye'!$A$1:$AZ$728,23,0)))),"STOT SE 2",IF(AO5=3,C5/VLOOKUP(B5,' Adatbázis új anyagok helye'!$A$1:$AZ$728,24,0),"NEM"))))</f>
        <v>NEM</v>
      </c>
      <c r="AQ5" s="77">
        <f>VLOOKUP(B5,' Adatbázis új anyagok helye'!$A$1:$AZ$728,16,0)</f>
        <v>2</v>
      </c>
      <c r="AR5" t="str">
        <f>IF(AQ5=0,"NEM",IF(AND(AQ5=1,C5&gt;=VLOOKUP(B5,' Adatbázis új anyagok helye'!$A$1:$AZ$728,25,0)),"STOT RE 1",IF(OR(AND(AQ5=1,C5&gt;=VLOOKUP(B5,' Adatbázis új anyagok helye'!$A$1:$AZ$728,26,0)),(AND(AQ5=2,C5&gt;=VLOOKUP(B5,' Adatbázis új anyagok helye'!$A$1:$AZ$728,26,0)))),"STOT RE 2","NEM")))</f>
        <v>NEM</v>
      </c>
      <c r="AS5" s="78">
        <f>VLOOKUP(B5,' Adatbázis új anyagok helye'!$A$1:$AZ$728,37,0)</f>
        <v>1</v>
      </c>
      <c r="AT5" s="89">
        <f>IF(AS5=0,0,IF(VLOOKUP(B5,' Adatbázis új anyagok helye'!$A$1:$AZ$728,40,0)&gt;0,C5*VLOOKUP(B5,' Adatbázis új anyagok helye'!$A$1:$AZ$728,40,0),C5))</f>
        <v>30</v>
      </c>
      <c r="AU5" s="161">
        <f>VLOOKUP(B5,' Adatbázis új anyagok helye'!$A$1:$AZ$728,38,0)</f>
        <v>1</v>
      </c>
      <c r="AV5" s="77">
        <f>IF(AU5=0,0,IF(AU5=1,IF(VLOOKUP(B5,' Adatbázis új anyagok helye'!$A$1:$AZ$728,41,0)&gt;0,C5*VLOOKUP(B5,' Adatbázis új anyagok helye'!$A$1:$AZ$728,41,0),C5),0))</f>
        <v>30</v>
      </c>
      <c r="AW5" s="77">
        <f>IF($AV$24&gt;=25,0,IF(AU5=0,0,IF(AU5=1,IF(VLOOKUP(B5,' Adatbázis új anyagok helye'!$A$1:$AZ$728,41,0)&gt;0,10*C5*VLOOKUP(B5,' Adatbázis új anyagok helye'!$A$1:$AZ$728,41,0),10*C5),IF(AU5=2,C5,0))))</f>
        <v>0</v>
      </c>
      <c r="AX5" s="77">
        <f>IF(OR($AV$24&gt;=25,$AW$24&gt;=25),0,IF(AU5=0,0,IF(AU5=1,IF(VLOOKUP(B5,' Adatbázis új anyagok helye'!$A$1:$AZ$728,41,0)&gt;0,100*C5*VLOOKUP(B5,' Adatbázis új anyagok helye'!$A$1:$AZ$728,41,0),100*C5),IF(AU5=2,10*C5,IF(AU5=3,C5,0)))))</f>
        <v>0</v>
      </c>
      <c r="AY5" s="89">
        <f t="shared" si="8"/>
        <v>0</v>
      </c>
      <c r="AZ5" s="90" t="e">
        <f>VLOOKUP(B5,'25-2000 anyagai'!$A$1:$J$439,5,0)</f>
        <v>#N/A</v>
      </c>
      <c r="BA5" t="e">
        <f>IF((VLOOKUP(B5,'PIC lista'!$A$2:$C$1008,1,0)=B5),"IGEN","NEM")</f>
        <v>#N/A</v>
      </c>
      <c r="BB5" t="e">
        <f>IF((VLOOKUP(B5,jelöltlista!$A$1:$D$1000,1,0)=B5),"IGEN","NEM")</f>
        <v>#N/A</v>
      </c>
      <c r="BC5" s="136" t="str">
        <f>VLOOKUP(B5,'harmonizált osztályozások'!$A$1:$AZ$6553,5,0)</f>
        <v xml:space="preserve">Ox. Sol. 2
Acute Tox. 4 *
Aquatic Acute 1
Aquatic Chronic 1
</v>
      </c>
    </row>
    <row r="6" spans="1:55" x14ac:dyDescent="0.25">
      <c r="A6" s="68" t="str">
        <f>'Adatbeírás helye'!$G$2</f>
        <v>benzol</v>
      </c>
      <c r="B6" s="92" t="str">
        <f>'Adatbeírás helye'!$G$3</f>
        <v>71-43-2</v>
      </c>
      <c r="C6" s="70">
        <f>'Adatbeírás helye'!G23</f>
        <v>1.0245</v>
      </c>
      <c r="D6" s="71" t="str">
        <f>VLOOKUP(B6,' Adatbázis új anyagok helye'!$A$1:$AZ$728,5,0)</f>
        <v>Flam. Liq. 2</v>
      </c>
      <c r="E6" s="72">
        <f>VLOOKUP(B6,' Adatbázis új anyagok helye'!$A$1:$AZ$728,6,0)</f>
        <v>0</v>
      </c>
      <c r="F6" s="39">
        <f>VLOOKUP(B6,' Adatbázis új anyagok helye'!$A$1:$AZ$728,7,0)</f>
        <v>0</v>
      </c>
      <c r="G6" s="73">
        <f>VLOOKUP(B6,' Adatbázis új anyagok helye'!$A$1:$AZ$728,8,0)</f>
        <v>0</v>
      </c>
      <c r="H6" s="74" t="e">
        <f>VLOOKUP(E6,segédtáblázatok!$A$3:$D$6,2,0)</f>
        <v>#N/A</v>
      </c>
      <c r="I6" s="74" t="e">
        <f>VLOOKUP(F6,segédtáblázatok!$A$3:$D$6,2,0)</f>
        <v>#N/A</v>
      </c>
      <c r="J6" s="74" t="e">
        <f>VLOOKUP(G6,segédtáblázatok!$A$3:$D$6,2,0)</f>
        <v>#N/A</v>
      </c>
      <c r="K6" s="75" t="e">
        <f t="shared" si="0"/>
        <v>#N/A</v>
      </c>
      <c r="L6" s="75" t="e">
        <f t="shared" si="1"/>
        <v>#N/A</v>
      </c>
      <c r="M6" s="76" t="e">
        <f t="shared" si="2"/>
        <v>#N/A</v>
      </c>
      <c r="N6" s="77">
        <f>VLOOKUP(B6,' Adatbázis új anyagok helye'!$A$1:$AZ$728,14,0)</f>
        <v>1</v>
      </c>
      <c r="O6" s="166">
        <f t="shared" si="9"/>
        <v>0.10245</v>
      </c>
      <c r="P6" s="78">
        <f>VLOOKUP(B6,' Adatbázis új anyagok helye'!$A$1:$AZ$728,10,0)</f>
        <v>2</v>
      </c>
      <c r="Q6" s="79">
        <f>VLOOKUP(B6,' Adatbázis új anyagok helye'!$A$1:$AZ$728,11,0)</f>
        <v>2</v>
      </c>
      <c r="R6" s="80">
        <f>VLOOKUP(B6,' Adatbázis új anyagok helye'!$A$1:$AZ$728,33,0)</f>
        <v>10</v>
      </c>
      <c r="S6" s="74">
        <f>VLOOKUP(B6,' Adatbázis új anyagok helye'!$A$1:$AZ$728,35,0)</f>
        <v>100</v>
      </c>
      <c r="T6" s="81">
        <f t="shared" si="10"/>
        <v>0</v>
      </c>
      <c r="U6" s="82">
        <f t="shared" si="11"/>
        <v>0</v>
      </c>
      <c r="V6" s="81">
        <f>IF(OR(AND(Q6=0,P6=0),C6&lt;VLOOKUP(B6,' Adatbázis új anyagok helye'!$A$1:$AZ$728,32,0)),0,IF(OR(EXACT(P6,"1A"),EXACT(P6,"1B"),EXACT(P6,"1C"),Q6=1),C6*10/VLOOKUP(B6,' Adatbázis új anyagok helye'!$A$1:$AZ$728,32,0),IF(Q6=2,C6/VLOOKUP(B6,' Adatbázis új anyagok helye'!$A$1:$AZ$728,32,0),0)))</f>
        <v>0</v>
      </c>
      <c r="W6" s="76">
        <f>IF(OR(AND(Q6=0,P6=0),C6&lt;VLOOKUP(B6,' Adatbázis új anyagok helye'!$A$1:$AZ$728,32,0)),0,IF(OR(EXACT(P6,"1A"),EXACT(P6,"1B"),EXACT(P6,"1C"),Q6=1),C6/VLOOKUP(B6,' Adatbázis új anyagok helye'!$A$1:$AZ$728,34,0),0))</f>
        <v>0</v>
      </c>
      <c r="X6" s="78">
        <f>VLOOKUP(B6,' Adatbázis új anyagok helye'!$A$1:$AZ$728,12,0)</f>
        <v>0</v>
      </c>
      <c r="Y6" s="79">
        <f>VLOOKUP(B6,' Adatbázis új anyagok helye'!$A$1:$AZ$728,13,0)</f>
        <v>0</v>
      </c>
      <c r="Z6" s="83">
        <f>IF(VLOOKUP(B6,' Adatbázis új anyagok helye'!$A$1:$AZ$728,30,0)&gt;0,VLOOKUP(B6,' Adatbázis új anyagok helye'!$A$1:$AZ$728,30,0),IF(OR(X6=1,EXACT(X6,"1B")),1,IF(EXACT(X6,"1A"),0.1,100)))</f>
        <v>100</v>
      </c>
      <c r="AA6" s="83">
        <f>IF(VLOOKUP(B6,' Adatbázis új anyagok helye'!$A$1:$AZ$728,31,0)&gt;0,VLOOKUP(B6,' Adatbázis új anyagok helye'!$A$1:$AZ$728,31,0),IF(OR(Y6=1,EXACT(Y6,"1B")),1,IF(EXACT(Y6,"1A"),0.1,100)))</f>
        <v>100</v>
      </c>
      <c r="AB6" t="str">
        <f t="shared" si="3"/>
        <v>NEM Érz.</v>
      </c>
      <c r="AC6" t="str">
        <f t="shared" si="4"/>
        <v>NEM Érz.</v>
      </c>
      <c r="AD6" s="84" t="str">
        <f>IF(AND(OR(X6=1,X6="1A",X6="1B"),C6&gt;=Z6/10),"CíMKÉRE","NEM")</f>
        <v>NEM</v>
      </c>
      <c r="AE6" s="91" t="str">
        <f t="shared" si="5"/>
        <v>NEM</v>
      </c>
      <c r="AF6" s="86" t="str">
        <f>VLOOKUP(B6,' Adatbázis új anyagok helye'!$A$1:$AZ$728,17,0)</f>
        <v>1A</v>
      </c>
      <c r="AG6" s="39" t="str">
        <f>IF(AF6=0,"NEM",IF(C6&gt;=VLOOKUP(B6,' Adatbázis új anyagok helye'!$A$1:$AZ$728,27,0),"Carc.","NEM"))</f>
        <v>Carc.</v>
      </c>
      <c r="AH6" s="87">
        <f t="shared" si="12"/>
        <v>1</v>
      </c>
      <c r="AI6" s="86" t="str">
        <f>VLOOKUP(B6,' Adatbázis új anyagok helye'!$A$1:$AZ$728,18,0)</f>
        <v>1B</v>
      </c>
      <c r="AJ6" s="39" t="str">
        <f>IF(AI6=0,"NEM",IF(C6&gt;=VLOOKUP(B6,' Adatbázis új anyagok helye'!$A$1:$AZ$728,28,0),"Muta.","NEM"))</f>
        <v>Muta.</v>
      </c>
      <c r="AK6" s="87">
        <f t="shared" si="6"/>
        <v>2</v>
      </c>
      <c r="AL6" s="86">
        <f>VLOOKUP(B6,' Adatbázis új anyagok helye'!$A$1:$AZ$728,19,0)</f>
        <v>0</v>
      </c>
      <c r="AM6" s="39" t="str">
        <f>IF(AL6=0,"NEM",IF(C6&gt;=VLOOKUP(B6,' Adatbázis új anyagok helye'!$A$1:$AZ$728,29,0),"Repr.","NEM"))</f>
        <v>NEM</v>
      </c>
      <c r="AN6" s="87">
        <f>IF(EXACT(AM6,"NEM"),4,IF(EXACT(AM6,"Repr."),IF(EXACT(AL6,"1A"),1,IF(EXACT(AL6,"1B"),2,IF(EXACT(AL6,2),3,"")))))</f>
        <v>4</v>
      </c>
      <c r="AO6" s="78">
        <f>VLOOKUP(B6,' Adatbázis új anyagok helye'!$A$1:$AZ$728,15,0)</f>
        <v>0</v>
      </c>
      <c r="AP6" s="88" t="str">
        <f>IF(AO6=0,"NEM",IF(AND(AO6=1,C6&gt;=VLOOKUP(B6,' Adatbázis új anyagok helye'!$A$1:$AZ$728,22,0)),"STOT SE 1",IF(OR(AND(AO6=1,C6&gt;=VLOOKUP(B6,' Adatbázis új anyagok helye'!$A$1:$AZ$728,23,0)),(AND(AO6=2,C6&gt;=VLOOKUP(B6,' Adatbázis új anyagok helye'!$A$1:$AZ$728,23,0)))),"STOT SE 2",IF(AO6=3,C6/VLOOKUP(B6,' Adatbázis új anyagok helye'!$A$1:$AZ$728,24,0),"NEM"))))</f>
        <v>NEM</v>
      </c>
      <c r="AQ6" s="77">
        <f>VLOOKUP(B6,' Adatbázis új anyagok helye'!$A$1:$AZ$728,16,0)</f>
        <v>1</v>
      </c>
      <c r="AR6" t="str">
        <f>IF(AQ6=0,"NEM",IF(AND(AQ6=1,C6&gt;=VLOOKUP(B6,' Adatbázis új anyagok helye'!$A$1:$AZ$728,25,0)),"STOT RE 1",IF(OR(AND(AQ6=1,C6&gt;=VLOOKUP(B6,' Adatbázis új anyagok helye'!$A$1:$AZ$728,26,0)),(AND(AQ6=2,C6&gt;=VLOOKUP(B6,' Adatbázis új anyagok helye'!$A$1:$AZ$728,26,0)))),"STOT RE 2","NEM")))</f>
        <v>STOT RE 2</v>
      </c>
      <c r="AS6" s="78">
        <f>VLOOKUP(B6,' Adatbázis új anyagok helye'!$A$1:$AZ$728,37,0)</f>
        <v>0</v>
      </c>
      <c r="AT6" s="89">
        <f>IF(AS6=0,0,IF(VLOOKUP(B6,' Adatbázis új anyagok helye'!$A$1:$AZ$728,40,0)&gt;0,C6*VLOOKUP(B6,' Adatbázis új anyagok helye'!$A$1:$AZ$728,40,0),C6))</f>
        <v>0</v>
      </c>
      <c r="AU6" s="161">
        <f>VLOOKUP(B6,' Adatbázis új anyagok helye'!$A$1:$AZ$728,38,0)</f>
        <v>3</v>
      </c>
      <c r="AV6" s="77">
        <f>IF(AU6=0,0,IF(AU6=1,IF(VLOOKUP(B6,' Adatbázis új anyagok helye'!$A$1:$AZ$728,41,0)&gt;0,C6*VLOOKUP(B6,' Adatbázis új anyagok helye'!$A$1:$AZ$728,41,0),C6),0))</f>
        <v>0</v>
      </c>
      <c r="AW6" s="77">
        <f>IF($AV$24&gt;=25,0,IF(AU6=0,0,IF(AU6=1,IF(VLOOKUP(B6,' Adatbázis új anyagok helye'!$A$1:$AZ$728,41,0)&gt;0,10*C6*VLOOKUP(B6,' Adatbázis új anyagok helye'!$A$1:$AZ$728,41,0),10*C6),IF(AU6=2,C6,0))))</f>
        <v>0</v>
      </c>
      <c r="AX6" s="77">
        <f>IF(OR($AV$24&gt;=25,$AW$24&gt;=25),0,IF(AU6=0,0,IF(AU6=1,IF(VLOOKUP(B6,' Adatbázis új anyagok helye'!$A$1:$AZ$728,41,0)&gt;0,100*C6*VLOOKUP(B6,' Adatbázis új anyagok helye'!$A$1:$AZ$728,41,0),100*C6),IF(AU6=2,10*C6,IF(AU6=3,C6,0)))))</f>
        <v>0</v>
      </c>
      <c r="AY6" s="89">
        <f t="shared" si="8"/>
        <v>0</v>
      </c>
      <c r="AZ6" s="90">
        <f>VLOOKUP(B6,'25-2000 anyagai'!$A$1:$J$439,5,0)</f>
        <v>0</v>
      </c>
      <c r="BA6" t="str">
        <f>IF((VLOOKUP(B6,'PIC lista'!$A$2:$C$1008,1,0)=B6),"IGEN","NEM")</f>
        <v>IGEN</v>
      </c>
      <c r="BB6" t="e">
        <f>IF((VLOOKUP(B6,jelöltlista!$A$1:$D$1000,1,0)=B6),"IGEN","NEM")</f>
        <v>#N/A</v>
      </c>
      <c r="BC6" s="136" t="str">
        <f>VLOOKUP(B6,'harmonizált osztályozások'!$A$1:$AZ$6553,5,0)</f>
        <v xml:space="preserve">Flam. Liq. 2
Carc. 1A
Muta. 1B
Asp. Tox. 1
STOT RE 1
Skin Irrit. 2
Eye Irrit. 2
</v>
      </c>
    </row>
    <row r="7" spans="1:55" x14ac:dyDescent="0.25">
      <c r="A7" s="68" t="str">
        <f>'Adatbeírás helye'!$H$2</f>
        <v>toluol</v>
      </c>
      <c r="B7" s="69" t="str">
        <f>'Adatbeírás helye'!$H$3</f>
        <v>108-88-3</v>
      </c>
      <c r="C7" s="70">
        <f>'Adatbeírás helye'!H23</f>
        <v>1.49</v>
      </c>
      <c r="D7" s="71" t="str">
        <f>VLOOKUP(B7,' Adatbázis új anyagok helye'!$A$1:$AZ$728,5,0)</f>
        <v>Flam. Liq. 2</v>
      </c>
      <c r="E7" s="72">
        <f>VLOOKUP(B7,' Adatbázis új anyagok helye'!$A$1:$AZ$728,6,0)</f>
        <v>0</v>
      </c>
      <c r="F7" s="39">
        <f>VLOOKUP(B7,' Adatbázis új anyagok helye'!$A$1:$AZ$728,7,0)</f>
        <v>0</v>
      </c>
      <c r="G7" s="73">
        <f>VLOOKUP(B7,' Adatbázis új anyagok helye'!$A$1:$AZ$728,8,0)</f>
        <v>0</v>
      </c>
      <c r="H7" s="74" t="e">
        <f>VLOOKUP(E7,segédtáblázatok!$A$3:$D$6,2,0)</f>
        <v>#N/A</v>
      </c>
      <c r="I7" s="74" t="e">
        <f>VLOOKUP(F7,segédtáblázatok!$A$3:$D$6,2,0)</f>
        <v>#N/A</v>
      </c>
      <c r="J7" s="74" t="e">
        <f>VLOOKUP(G7,segédtáblázatok!$A$3:$D$6,2,0)</f>
        <v>#N/A</v>
      </c>
      <c r="K7" s="75" t="e">
        <f t="shared" si="0"/>
        <v>#N/A</v>
      </c>
      <c r="L7" s="75" t="e">
        <f t="shared" si="1"/>
        <v>#N/A</v>
      </c>
      <c r="M7" s="76" t="e">
        <f t="shared" si="2"/>
        <v>#N/A</v>
      </c>
      <c r="N7" s="77">
        <f>VLOOKUP(B7,' Adatbázis új anyagok helye'!$A$1:$AZ$728,14,0)</f>
        <v>1</v>
      </c>
      <c r="O7" s="166">
        <f t="shared" si="9"/>
        <v>0.14899999999999999</v>
      </c>
      <c r="P7" s="78">
        <f>VLOOKUP(B7,' Adatbázis új anyagok helye'!$A$1:$AZ$728,10,0)</f>
        <v>2</v>
      </c>
      <c r="Q7" s="79">
        <f>VLOOKUP(B7,' Adatbázis új anyagok helye'!$A$1:$AZ$728,11,0)</f>
        <v>0</v>
      </c>
      <c r="R7" s="80">
        <f>VLOOKUP(B7,' Adatbázis új anyagok helye'!$A$1:$AZ$728,33,0)</f>
        <v>10</v>
      </c>
      <c r="S7" s="74">
        <f>VLOOKUP(B7,' Adatbázis új anyagok helye'!$A$1:$AZ$728,35,0)</f>
        <v>100</v>
      </c>
      <c r="T7" s="81">
        <f t="shared" si="10"/>
        <v>0</v>
      </c>
      <c r="U7" s="82">
        <f t="shared" si="11"/>
        <v>0</v>
      </c>
      <c r="V7" s="81">
        <f>IF(OR(AND(Q7=0,P7=0),C7&lt;VLOOKUP(B7,' Adatbázis új anyagok helye'!$A$1:$AZ$728,32,0)),0,IF(OR(EXACT(P7,"1A"),EXACT(P7,"1B"),EXACT(P7,"1C"),Q7=1),C7*10/VLOOKUP(B7,' Adatbázis új anyagok helye'!$A$1:$AZ$728,32,0),IF(Q7=2,C7/VLOOKUP(B7,' Adatbázis új anyagok helye'!$A$1:$AZ$728,32,0),0)))</f>
        <v>0</v>
      </c>
      <c r="W7" s="76">
        <f>IF(OR(AND(Q7=0,P7=0),C7&lt;VLOOKUP(B7,' Adatbázis új anyagok helye'!$A$1:$AZ$728,32,0)),0,IF(OR(EXACT(P7,"1A"),EXACT(P7,"1B"),EXACT(P7,"1C"),Q7=1),C7/VLOOKUP(B7,' Adatbázis új anyagok helye'!$A$1:$AZ$728,34,0),0))</f>
        <v>0</v>
      </c>
      <c r="X7" s="78">
        <f>VLOOKUP(B7,' Adatbázis új anyagok helye'!$A$1:$AZ$728,12,0)</f>
        <v>0</v>
      </c>
      <c r="Y7" s="79">
        <f>VLOOKUP(B7,' Adatbázis új anyagok helye'!$A$1:$AZ$728,13,0)</f>
        <v>0</v>
      </c>
      <c r="Z7" s="83">
        <f>IF(VLOOKUP(B7,' Adatbázis új anyagok helye'!$A$1:$AZ$728,30,0)&gt;0,VLOOKUP(B7,' Adatbázis új anyagok helye'!$A$1:$AZ$728,30,0),IF(OR(X7=1,EXACT(X7,"1B")),1,IF(EXACT(X7,"1A"),0.1,100)))</f>
        <v>100</v>
      </c>
      <c r="AA7" s="83">
        <f>IF(VLOOKUP(B7,' Adatbázis új anyagok helye'!$A$1:$AZ$728,31,0)&gt;0,VLOOKUP(B7,' Adatbázis új anyagok helye'!$A$1:$AZ$728,31,0),IF(OR(Y7=1,EXACT(Y7,"1B")),1,IF(EXACT(Y7,"1A"),0.1,100)))</f>
        <v>100</v>
      </c>
      <c r="AB7" t="str">
        <f t="shared" si="3"/>
        <v>NEM Érz.</v>
      </c>
      <c r="AC7" t="str">
        <f t="shared" si="4"/>
        <v>NEM Érz.</v>
      </c>
      <c r="AD7" s="84" t="str">
        <f t="shared" ref="AD7:AD22" si="13">IF(AND(OR(X7=1,X7="1A",X7="1B"),C7&gt;=Z7/10),"CíMKÉRE","NEM")</f>
        <v>NEM</v>
      </c>
      <c r="AE7" s="91" t="str">
        <f t="shared" si="5"/>
        <v>NEM</v>
      </c>
      <c r="AF7" s="86">
        <f>VLOOKUP(B7,' Adatbázis új anyagok helye'!$A$1:$AZ$728,17,0)</f>
        <v>0</v>
      </c>
      <c r="AG7" s="39" t="str">
        <f>IF(AF7=0,"NEM",IF(C7&gt;=VLOOKUP(B7,' Adatbázis új anyagok helye'!$A$1:$AZ$728,27,0),"Carc.","NEM"))</f>
        <v>NEM</v>
      </c>
      <c r="AH7" s="87">
        <f t="shared" si="12"/>
        <v>4</v>
      </c>
      <c r="AI7" s="86">
        <f>VLOOKUP(B7,' Adatbázis új anyagok helye'!$A$1:$AZ$728,18,0)</f>
        <v>0</v>
      </c>
      <c r="AJ7" s="39" t="str">
        <f>IF(AI7=0,"NEM",IF(C7&gt;=VLOOKUP(B7,' Adatbázis új anyagok helye'!$A$1:$AZ$728,28,0),"Muta.","NEM"))</f>
        <v>NEM</v>
      </c>
      <c r="AK7" s="87">
        <f t="shared" si="6"/>
        <v>4</v>
      </c>
      <c r="AL7" s="86">
        <f>VLOOKUP(B7,' Adatbázis új anyagok helye'!$A$1:$AZ$728,19,0)</f>
        <v>2</v>
      </c>
      <c r="AM7" s="39" t="str">
        <f>IF(AL7=0,"NEM",IF(C7&gt;=VLOOKUP(B7,' Adatbázis új anyagok helye'!$A$1:$AZ$728,29,0),"Repr.","NEM"))</f>
        <v>NEM</v>
      </c>
      <c r="AN7" s="87">
        <f t="shared" si="7"/>
        <v>4</v>
      </c>
      <c r="AO7" s="78">
        <f>VLOOKUP(B7,' Adatbázis új anyagok helye'!$A$1:$AZ$728,15,0)</f>
        <v>3</v>
      </c>
      <c r="AP7" s="88">
        <f>IF(AO7=0,"NEM",IF(AND(AO7=1,C7&gt;=VLOOKUP(B7,' Adatbázis új anyagok helye'!$A$1:$AZ$728,22,0)),"STOT SE 1",IF(OR(AND(AO7=1,C7&gt;=VLOOKUP(B7,' Adatbázis új anyagok helye'!$A$1:$AZ$728,23,0)),(AND(AO7=2,C7&gt;=VLOOKUP(B7,' Adatbázis új anyagok helye'!$A$1:$AZ$728,23,0)))),"STOT SE 2",IF(AO7=3,C7/VLOOKUP(B7,' Adatbázis új anyagok helye'!$A$1:$AZ$728,24,0),"NEM"))))</f>
        <v>7.4499999999999997E-2</v>
      </c>
      <c r="AQ7" s="77">
        <f>VLOOKUP(B7,' Adatbázis új anyagok helye'!$A$1:$AZ$728,16,0)</f>
        <v>2</v>
      </c>
      <c r="AR7" t="str">
        <f>IF(AQ7=0,"NEM",IF(AND(AQ7=1,C7&gt;=VLOOKUP(B7,' Adatbázis új anyagok helye'!$A$1:$AZ$728,25,0)),"STOT RE 1",IF(OR(AND(AQ7=1,C7&gt;=VLOOKUP(B7,' Adatbázis új anyagok helye'!$A$1:$AZ$728,26,0)),(AND(AQ7=2,C7&gt;=VLOOKUP(B7,' Adatbázis új anyagok helye'!$A$1:$AZ$728,26,0)))),"STOT RE 2","NEM")))</f>
        <v>NEM</v>
      </c>
      <c r="AS7" s="78">
        <f>VLOOKUP(B7,' Adatbázis új anyagok helye'!$A$1:$AZ$728,37,0)</f>
        <v>0</v>
      </c>
      <c r="AT7" s="89">
        <f>IF(AS7=0,0,IF(VLOOKUP(B7,' Adatbázis új anyagok helye'!$A$1:$AZ$728,40,0)&gt;0,C7*VLOOKUP(B7,' Adatbázis új anyagok helye'!$A$1:$AZ$728,40,0),C7))</f>
        <v>0</v>
      </c>
      <c r="AU7" s="161">
        <f>VLOOKUP(B7,' Adatbázis új anyagok helye'!$A$1:$AZ$728,38,0)</f>
        <v>3</v>
      </c>
      <c r="AV7" s="77">
        <f>IF(AU7=0,0,IF(AU7=1,IF(VLOOKUP(B7,' Adatbázis új anyagok helye'!$A$1:$AZ$728,41,0)&gt;0,C7*VLOOKUP(B7,' Adatbázis új anyagok helye'!$A$1:$AZ$728,41,0),C7),0))</f>
        <v>0</v>
      </c>
      <c r="AW7" s="77">
        <f>IF($AV$24&gt;=25,0,IF(AU7=0,0,IF(AU7=1,IF(VLOOKUP(B7,' Adatbázis új anyagok helye'!$A$1:$AZ$728,41,0)&gt;0,10*C7*VLOOKUP(B7,' Adatbázis új anyagok helye'!$A$1:$AZ$728,41,0),10*C7),IF(AU7=2,C7,0))))</f>
        <v>0</v>
      </c>
      <c r="AX7" s="77">
        <f>IF(OR($AV$24&gt;=25,$AW$24&gt;=25),0,IF(AU7=0,0,IF(AU7=1,IF(VLOOKUP(B7,' Adatbázis új anyagok helye'!$A$1:$AZ$728,41,0)&gt;0,100*C7*VLOOKUP(B7,' Adatbázis új anyagok helye'!$A$1:$AZ$728,41,0),100*C7),IF(AU7=2,10*C7,IF(AU7=3,C7,0)))))</f>
        <v>0</v>
      </c>
      <c r="AY7" s="89">
        <f t="shared" si="8"/>
        <v>0</v>
      </c>
      <c r="AZ7" s="90">
        <f>VLOOKUP(B7,'25-2000 anyagai'!$A$1:$J$439,5,0)</f>
        <v>190</v>
      </c>
      <c r="BA7" t="e">
        <f>IF((VLOOKUP(B7,'PIC lista'!$A$2:$C$1008,1,0)=B7),"IGEN","NEM")</f>
        <v>#N/A</v>
      </c>
      <c r="BB7" t="e">
        <f>IF((VLOOKUP(B7,jelöltlista!$A$1:$D$1000,1,0)=B7),"IGEN","NEM")</f>
        <v>#N/A</v>
      </c>
      <c r="BC7" s="136" t="str">
        <f>VLOOKUP(B7,'harmonizált osztályozások'!$A$1:$AZ$6553,5,0)</f>
        <v xml:space="preserve">Flam. Liq. 2
Repr. 2
Asp. Tox. 1
STOT SE 3
STOT RE 2 *
Skin Irrit. 2
</v>
      </c>
    </row>
    <row r="8" spans="1:55" x14ac:dyDescent="0.25">
      <c r="A8" s="68" t="str">
        <f>'Adatbeírás helye'!$I$2</f>
        <v>etil-acetát</v>
      </c>
      <c r="B8" s="69" t="str">
        <f>'Adatbeírás helye'!$I$3</f>
        <v>141-78-6</v>
      </c>
      <c r="C8" s="70">
        <f>'Adatbeírás helye'!I23</f>
        <v>48.244999999999997</v>
      </c>
      <c r="D8" s="71" t="str">
        <f>VLOOKUP(B8,' Adatbázis új anyagok helye'!$A$1:$AZ$728,5,0)</f>
        <v>Flam. Liq. 2</v>
      </c>
      <c r="E8" s="72">
        <f>VLOOKUP(B8,' Adatbázis új anyagok helye'!$A$1:$AZ$728,6,0)</f>
        <v>0</v>
      </c>
      <c r="F8" s="39">
        <f>VLOOKUP(B8,' Adatbázis új anyagok helye'!$A$1:$AZ$728,7,0)</f>
        <v>0</v>
      </c>
      <c r="G8" s="73">
        <f>VLOOKUP(B8,' Adatbázis új anyagok helye'!$A$1:$AZ$728,8,0)</f>
        <v>0</v>
      </c>
      <c r="H8" s="74" t="e">
        <f>VLOOKUP(E8,segédtáblázatok!$A$3:$D$6,2,0)</f>
        <v>#N/A</v>
      </c>
      <c r="I8" s="74" t="e">
        <f>VLOOKUP(F8,segédtáblázatok!$A$3:$D$6,2,0)</f>
        <v>#N/A</v>
      </c>
      <c r="J8" s="74" t="e">
        <f>VLOOKUP(G8,segédtáblázatok!$A$3:$D$6,2,0)</f>
        <v>#N/A</v>
      </c>
      <c r="K8" s="75" t="e">
        <f t="shared" si="0"/>
        <v>#N/A</v>
      </c>
      <c r="L8" s="75" t="e">
        <f t="shared" si="1"/>
        <v>#N/A</v>
      </c>
      <c r="M8" s="76" t="e">
        <f t="shared" si="2"/>
        <v>#N/A</v>
      </c>
      <c r="N8" s="77">
        <f>VLOOKUP(B8,' Adatbázis új anyagok helye'!$A$1:$AZ$728,14,0)</f>
        <v>0</v>
      </c>
      <c r="O8" s="166">
        <f t="shared" si="9"/>
        <v>0</v>
      </c>
      <c r="P8" s="78">
        <f>VLOOKUP(B8,' Adatbázis új anyagok helye'!$A$1:$AZ$728,10,0)</f>
        <v>0</v>
      </c>
      <c r="Q8" s="79">
        <f>VLOOKUP(B8,' Adatbázis új anyagok helye'!$A$1:$AZ$728,11,0)</f>
        <v>2</v>
      </c>
      <c r="R8" s="80">
        <f>VLOOKUP(B8,' Adatbázis új anyagok helye'!$A$1:$AZ$728,33,0)</f>
        <v>100</v>
      </c>
      <c r="S8" s="74">
        <f>VLOOKUP(B8,' Adatbázis új anyagok helye'!$A$1:$AZ$728,35,0)</f>
        <v>100</v>
      </c>
      <c r="T8" s="81">
        <f t="shared" si="10"/>
        <v>0</v>
      </c>
      <c r="U8" s="82">
        <f t="shared" si="11"/>
        <v>0</v>
      </c>
      <c r="V8" s="81">
        <f>IF(OR(AND(Q8=0,P8=0),C8&lt;VLOOKUP(B8,' Adatbázis új anyagok helye'!$A$1:$AZ$728,32,0)),0,IF(OR(EXACT(P8,"1A"),EXACT(P8,"1B"),EXACT(P8,"1C"),Q8=1),C8*10/VLOOKUP(B8,' Adatbázis új anyagok helye'!$A$1:$AZ$728,32,0),IF(Q8=2,C8/VLOOKUP(B8,' Adatbázis új anyagok helye'!$A$1:$AZ$728,32,0),0)))</f>
        <v>4.8244999999999996</v>
      </c>
      <c r="W8" s="76">
        <f>IF(OR(AND(Q8=0,P8=0),C8&lt;VLOOKUP(B8,' Adatbázis új anyagok helye'!$A$1:$AZ$728,32,0)),0,IF(OR(EXACT(P8,"1A"),EXACT(P8,"1B"),EXACT(P8,"1C"),Q8=1),C8/VLOOKUP(B8,' Adatbázis új anyagok helye'!$A$1:$AZ$728,34,0),0))</f>
        <v>0</v>
      </c>
      <c r="X8" s="78">
        <f>VLOOKUP(B8,' Adatbázis új anyagok helye'!$A$1:$AZ$728,12,0)</f>
        <v>0</v>
      </c>
      <c r="Y8" s="79">
        <f>VLOOKUP(B8,' Adatbázis új anyagok helye'!$A$1:$AZ$728,13,0)</f>
        <v>0</v>
      </c>
      <c r="Z8" s="83">
        <f>IF(VLOOKUP(B8,' Adatbázis új anyagok helye'!$A$1:$AZ$728,30,0)&gt;0,VLOOKUP(B8,' Adatbázis új anyagok helye'!$A$1:$AZ$728,30,0),IF(OR(X8=1,EXACT(X8,"1B")),1,IF(EXACT(X8,"1A"),0.1,100)))</f>
        <v>100</v>
      </c>
      <c r="AA8" s="83">
        <f>IF(VLOOKUP(B8,' Adatbázis új anyagok helye'!$A$1:$AZ$728,31,0)&gt;0,VLOOKUP(B8,' Adatbázis új anyagok helye'!$A$1:$AZ$728,31,0),IF(OR(Y8=1,EXACT(Y8,"1B")),1,IF(EXACT(Y8,"1A"),0.1,100)))</f>
        <v>100</v>
      </c>
      <c r="AB8" t="str">
        <f t="shared" si="3"/>
        <v>NEM Érz.</v>
      </c>
      <c r="AC8" t="str">
        <f t="shared" si="4"/>
        <v>NEM Érz.</v>
      </c>
      <c r="AD8" s="84" t="str">
        <f t="shared" si="13"/>
        <v>NEM</v>
      </c>
      <c r="AE8" s="91" t="str">
        <f t="shared" si="5"/>
        <v>NEM</v>
      </c>
      <c r="AF8" s="86">
        <f>VLOOKUP(B8,' Adatbázis új anyagok helye'!$A$1:$AZ$728,17,0)</f>
        <v>0</v>
      </c>
      <c r="AG8" s="39" t="str">
        <f>IF(AF8=0,"NEM",IF(C8&gt;=VLOOKUP(B8,' Adatbázis új anyagok helye'!$A$1:$AZ$728,27,0),"Carc.","NEM"))</f>
        <v>NEM</v>
      </c>
      <c r="AH8" s="87">
        <f t="shared" si="12"/>
        <v>4</v>
      </c>
      <c r="AI8" s="86">
        <f>VLOOKUP(B8,' Adatbázis új anyagok helye'!$A$1:$AZ$728,18,0)</f>
        <v>0</v>
      </c>
      <c r="AJ8" s="39" t="str">
        <f>IF(AI8=0,"NEM",IF(C8&gt;=VLOOKUP(B8,' Adatbázis új anyagok helye'!$A$1:$AZ$728,28,0),"Muta.","NEM"))</f>
        <v>NEM</v>
      </c>
      <c r="AK8" s="87">
        <f t="shared" si="6"/>
        <v>4</v>
      </c>
      <c r="AL8" s="86">
        <f>VLOOKUP(B8,' Adatbázis új anyagok helye'!$A$1:$AZ$728,19,0)</f>
        <v>0</v>
      </c>
      <c r="AM8" s="39" t="str">
        <f>IF(AL8=0,"NEM",IF(C8&gt;=VLOOKUP(B8,' Adatbázis új anyagok helye'!$A$1:$AZ$728,29,0),"Repr.","NEM"))</f>
        <v>NEM</v>
      </c>
      <c r="AN8" s="87">
        <f t="shared" si="7"/>
        <v>4</v>
      </c>
      <c r="AO8" s="78">
        <f>VLOOKUP(B8,' Adatbázis új anyagok helye'!$A$1:$AZ$728,15,0)</f>
        <v>3</v>
      </c>
      <c r="AP8" s="88">
        <f>IF(AO8=0,"NEM",IF(AND(AO8=1,C8&gt;=VLOOKUP(B8,' Adatbázis új anyagok helye'!$A$1:$AZ$728,22,0)),"STOT SE 1",IF(OR(AND(AO8=1,C8&gt;=VLOOKUP(B8,' Adatbázis új anyagok helye'!$A$1:$AZ$728,23,0)),(AND(AO8=2,C8&gt;=VLOOKUP(B8,' Adatbázis új anyagok helye'!$A$1:$AZ$728,23,0)))),"STOT SE 2",IF(AO8=3,C8/VLOOKUP(B8,' Adatbázis új anyagok helye'!$A$1:$AZ$728,24,0),"NEM"))))</f>
        <v>2.4122499999999998</v>
      </c>
      <c r="AQ8" s="77">
        <f>VLOOKUP(B8,' Adatbázis új anyagok helye'!$A$1:$AZ$728,16,0)</f>
        <v>0</v>
      </c>
      <c r="AR8" t="str">
        <f>IF(AQ8=0,"NEM",IF(AND(AQ8=1,C8&gt;=VLOOKUP(B8,' Adatbázis új anyagok helye'!$A$1:$AZ$728,25,0)),"STOT RE 1",IF(OR(AND(AQ8=1,C8&gt;=VLOOKUP(B8,' Adatbázis új anyagok helye'!$A$1:$AZ$728,26,0)),(AND(AQ8=2,C8&gt;=VLOOKUP(B8,' Adatbázis új anyagok helye'!$A$1:$AZ$728,26,0)))),"STOT RE 2","NEM")))</f>
        <v>NEM</v>
      </c>
      <c r="AS8" s="78">
        <f>VLOOKUP(B8,' Adatbázis új anyagok helye'!$A$1:$AZ$728,37,0)</f>
        <v>0</v>
      </c>
      <c r="AT8" s="89">
        <f>IF(AS8=0,0,IF(VLOOKUP(B8,' Adatbázis új anyagok helye'!$A$1:$AZ$728,40,0)&gt;0,C8*VLOOKUP(B8,' Adatbázis új anyagok helye'!$A$1:$AZ$728,40,0),C8))</f>
        <v>0</v>
      </c>
      <c r="AU8" s="161">
        <f>VLOOKUP(B8,' Adatbázis új anyagok helye'!$A$1:$AZ$728,38,0)</f>
        <v>0</v>
      </c>
      <c r="AV8" s="77">
        <f>IF(AU8=0,0,IF(AU8=1,IF(VLOOKUP(B8,' Adatbázis új anyagok helye'!$A$1:$AZ$728,41,0)&gt;0,C8*VLOOKUP(B8,' Adatbázis új anyagok helye'!$A$1:$AZ$728,41,0),C8),0))</f>
        <v>0</v>
      </c>
      <c r="AW8" s="77">
        <f>IF($AV$24&gt;=25,0,IF(AU8=0,0,IF(AU8=1,IF(VLOOKUP(B8,' Adatbázis új anyagok helye'!$A$1:$AZ$728,41,0)&gt;0,10*C8*VLOOKUP(B8,' Adatbázis új anyagok helye'!$A$1:$AZ$728,41,0),10*C8),IF(AU8=2,C8,0))))</f>
        <v>0</v>
      </c>
      <c r="AX8" s="77">
        <f>IF(OR($AV$24&gt;=25,$AW$24&gt;=25),0,IF(AU8=0,0,IF(AU8=1,IF(VLOOKUP(B8,' Adatbázis új anyagok helye'!$A$1:$AZ$728,41,0)&gt;0,100*C8*VLOOKUP(B8,' Adatbázis új anyagok helye'!$A$1:$AZ$728,41,0),100*C8),IF(AU8=2,10*C8,IF(AU8=3,C8,0)))))</f>
        <v>0</v>
      </c>
      <c r="AY8" s="89">
        <f t="shared" si="8"/>
        <v>0</v>
      </c>
      <c r="AZ8" s="90">
        <f>VLOOKUP(B8,'25-2000 anyagai'!$A$1:$J$439,5,0)</f>
        <v>1400</v>
      </c>
      <c r="BA8" t="e">
        <f>IF((VLOOKUP(B8,'PIC lista'!$A$2:$C$1008,1,0)=B8),"IGEN","NEM")</f>
        <v>#N/A</v>
      </c>
      <c r="BB8" t="e">
        <f>IF((VLOOKUP(B8,jelöltlista!$A$1:$D$1000,1,0)=B8),"IGEN","NEM")</f>
        <v>#N/A</v>
      </c>
      <c r="BC8" s="136" t="str">
        <f>VLOOKUP(B8,'harmonizált osztályozások'!$A$1:$AZ$6553,5,0)</f>
        <v xml:space="preserve">Flam. Liq. 2
STOT SE 3
Eye Irrit. 2
</v>
      </c>
    </row>
    <row r="9" spans="1:55" x14ac:dyDescent="0.25">
      <c r="A9" s="68" t="str">
        <f>'Adatbeírás helye'!$J$2</f>
        <v>metanol</v>
      </c>
      <c r="B9" s="69" t="str">
        <f>'Adatbeírás helye'!$J$3</f>
        <v>67-56-1</v>
      </c>
      <c r="C9" s="70">
        <f>'Adatbeírás helye'!J23</f>
        <v>11.47</v>
      </c>
      <c r="D9" s="71" t="str">
        <f>VLOOKUP(B9,' Adatbázis új anyagok helye'!$A$1:$AZ$728,5,0)</f>
        <v>Flam. Liq. 2</v>
      </c>
      <c r="E9" s="72">
        <f>VLOOKUP(B9,' Adatbázis új anyagok helye'!$A$1:$AZ$728,6,0)</f>
        <v>3</v>
      </c>
      <c r="F9" s="39">
        <f>VLOOKUP(B9,' Adatbázis új anyagok helye'!$A$1:$AZ$728,7,0)</f>
        <v>3</v>
      </c>
      <c r="G9" s="73">
        <f>VLOOKUP(B9,' Adatbázis új anyagok helye'!$A$1:$AZ$728,8,0)</f>
        <v>3</v>
      </c>
      <c r="H9" s="74">
        <f>VLOOKUP(E9,segédtáblázatok!$A$3:$D$6,2,0)</f>
        <v>100</v>
      </c>
      <c r="I9" s="74">
        <f>VLOOKUP(F9,segédtáblázatok!$A$3:$D$6,2,0)</f>
        <v>100</v>
      </c>
      <c r="J9" s="74">
        <f>VLOOKUP(G9,segédtáblázatok!$A$3:$D$6,2,0)</f>
        <v>100</v>
      </c>
      <c r="K9" s="75">
        <f t="shared" si="0"/>
        <v>0.11470000000000001</v>
      </c>
      <c r="L9" s="75">
        <f t="shared" si="1"/>
        <v>0.11470000000000001</v>
      </c>
      <c r="M9" s="76">
        <f t="shared" si="2"/>
        <v>0.11470000000000001</v>
      </c>
      <c r="N9" s="77">
        <f>VLOOKUP(B9,' Adatbázis új anyagok helye'!$A$1:$AZ$728,14,0)</f>
        <v>0</v>
      </c>
      <c r="O9" s="166">
        <f t="shared" si="9"/>
        <v>0</v>
      </c>
      <c r="P9" s="78">
        <f>VLOOKUP(B9,' Adatbázis új anyagok helye'!$A$1:$AZ$728,10,0)</f>
        <v>0</v>
      </c>
      <c r="Q9" s="79">
        <f>VLOOKUP(B9,' Adatbázis új anyagok helye'!$A$1:$AZ$728,11,0)</f>
        <v>0</v>
      </c>
      <c r="R9" s="80">
        <f>VLOOKUP(B9,' Adatbázis új anyagok helye'!$A$1:$AZ$728,33,0)</f>
        <v>100</v>
      </c>
      <c r="S9" s="74">
        <f>VLOOKUP(B9,' Adatbázis új anyagok helye'!$A$1:$AZ$728,35,0)</f>
        <v>100</v>
      </c>
      <c r="T9" s="81">
        <f t="shared" si="10"/>
        <v>0</v>
      </c>
      <c r="U9" s="82">
        <f t="shared" si="11"/>
        <v>0</v>
      </c>
      <c r="V9" s="81">
        <f>IF(OR(AND(Q9=0,P9=0),C9&lt;VLOOKUP(B9,' Adatbázis új anyagok helye'!$A$1:$AZ$728,32,0)),0,IF(OR(EXACT(P9,"1A"),EXACT(P9,"1B"),EXACT(P9,"1C"),Q9=1),C9*10/VLOOKUP(B9,' Adatbázis új anyagok helye'!$A$1:$AZ$728,32,0),IF(Q9=2,C9/VLOOKUP(B9,' Adatbázis új anyagok helye'!$A$1:$AZ$728,32,0),0)))</f>
        <v>0</v>
      </c>
      <c r="W9" s="76">
        <f>IF(OR(AND(Q9=0,P9=0),C9&lt;VLOOKUP(B9,' Adatbázis új anyagok helye'!$A$1:$AZ$728,32,0)),0,IF(OR(EXACT(P9,"1A"),EXACT(P9,"1B"),EXACT(P9,"1C"),Q9=1),C9/VLOOKUP(B9,' Adatbázis új anyagok helye'!$A$1:$AZ$728,34,0),0))</f>
        <v>0</v>
      </c>
      <c r="X9" s="78">
        <f>VLOOKUP(B9,' Adatbázis új anyagok helye'!$A$1:$AZ$728,12,0)</f>
        <v>0</v>
      </c>
      <c r="Y9" s="79" t="str">
        <f>VLOOKUP(B9,' Adatbázis új anyagok helye'!$A$1:$AZ$728,13,0)</f>
        <v xml:space="preserve"> </v>
      </c>
      <c r="Z9" s="83">
        <f>IF(VLOOKUP(B9,' Adatbázis új anyagok helye'!$A$1:$AZ$728,30,0)&gt;0,VLOOKUP(B9,' Adatbázis új anyagok helye'!$A$1:$AZ$728,30,0),IF(OR(X9=1,EXACT(X9,"1B")),1,IF(EXACT(X9,"1A"),0.1,100)))</f>
        <v>100</v>
      </c>
      <c r="AA9" s="83">
        <f>IF(VLOOKUP(B9,' Adatbázis új anyagok helye'!$A$1:$AZ$728,31,0)&gt;0,VLOOKUP(B9,' Adatbázis új anyagok helye'!$A$1:$AZ$728,31,0),IF(OR(Y9=1,EXACT(Y9,"1B")),1,IF(EXACT(Y9,"1A"),0.1,100)))</f>
        <v>100</v>
      </c>
      <c r="AB9" t="str">
        <f t="shared" si="3"/>
        <v>NEM Érz.</v>
      </c>
      <c r="AC9" t="str">
        <f t="shared" si="4"/>
        <v>NEM Érz.</v>
      </c>
      <c r="AD9" s="84" t="str">
        <f t="shared" si="13"/>
        <v>NEM</v>
      </c>
      <c r="AE9" s="91" t="str">
        <f t="shared" si="5"/>
        <v>NEM</v>
      </c>
      <c r="AF9" s="86">
        <f>VLOOKUP(B9,' Adatbázis új anyagok helye'!$A$1:$AZ$728,17,0)</f>
        <v>0</v>
      </c>
      <c r="AG9" s="39" t="str">
        <f>IF(AF9=0,"NEM",IF(C9&gt;=VLOOKUP(B9,' Adatbázis új anyagok helye'!$A$1:$AZ$728,27,0),"Carc.","NEM"))</f>
        <v>NEM</v>
      </c>
      <c r="AH9" s="87">
        <f t="shared" si="12"/>
        <v>4</v>
      </c>
      <c r="AI9" s="86">
        <f>VLOOKUP(B9,' Adatbázis új anyagok helye'!$A$1:$AZ$728,18,0)</f>
        <v>0</v>
      </c>
      <c r="AJ9" s="39" t="str">
        <f>IF(AI9=0,"NEM",IF(C9&gt;=VLOOKUP(B9,' Adatbázis új anyagok helye'!$A$1:$AZ$728,28,0),"Muta.","NEM"))</f>
        <v>NEM</v>
      </c>
      <c r="AK9" s="87">
        <f t="shared" si="6"/>
        <v>4</v>
      </c>
      <c r="AL9" s="86">
        <f>VLOOKUP(B9,' Adatbázis új anyagok helye'!$A$1:$AZ$728,19,0)</f>
        <v>0</v>
      </c>
      <c r="AM9" s="39" t="str">
        <f>IF(AL9=0,"NEM",IF(C9&gt;=VLOOKUP(B9,' Adatbázis új anyagok helye'!$A$1:$AZ$728,29,0),"Repr.","NEM"))</f>
        <v>NEM</v>
      </c>
      <c r="AN9" s="87">
        <f t="shared" si="7"/>
        <v>4</v>
      </c>
      <c r="AO9" s="78">
        <f>VLOOKUP(B9,' Adatbázis új anyagok helye'!$A$1:$AZ$728,15,0)</f>
        <v>1</v>
      </c>
      <c r="AP9" s="88" t="str">
        <f>IF(AO9=0,"NEM",IF(AND(AO9=1,C9&gt;=VLOOKUP(B9,' Adatbázis új anyagok helye'!$A$1:$AZ$728,22,0)),"STOT SE 1",IF(OR(AND(AO9=1,C9&gt;=VLOOKUP(B9,' Adatbázis új anyagok helye'!$A$1:$AZ$728,23,0)),(AND(AO9=2,C9&gt;=VLOOKUP(B9,' Adatbázis új anyagok helye'!$A$1:$AZ$728,23,0)))),"STOT SE 2",IF(AO9=3,C9/VLOOKUP(B9,' Adatbázis új anyagok helye'!$A$1:$AZ$728,24,0),"NEM"))))</f>
        <v>STOT SE 1</v>
      </c>
      <c r="AQ9" s="77">
        <f>VLOOKUP(B9,' Adatbázis új anyagok helye'!$A$1:$AZ$728,16,0)</f>
        <v>0</v>
      </c>
      <c r="AR9" t="str">
        <f>IF(AQ9=0,"NEM",IF(AND(AQ9=1,C9&gt;=VLOOKUP(B9,' Adatbázis új anyagok helye'!$A$1:$AZ$728,25,0)),"STOT RE 1",IF(OR(AND(AQ9=1,C9&gt;=VLOOKUP(B9,' Adatbázis új anyagok helye'!$A$1:$AZ$728,26,0)),(AND(AQ9=2,C9&gt;=VLOOKUP(B9,' Adatbázis új anyagok helye'!$A$1:$AZ$728,26,0)))),"STOT RE 2","NEM")))</f>
        <v>NEM</v>
      </c>
      <c r="AS9" s="78">
        <f>VLOOKUP(B9,' Adatbázis új anyagok helye'!$A$1:$AZ$728,37,0)</f>
        <v>0</v>
      </c>
      <c r="AT9" s="89">
        <f>IF(AS9=0,0,IF(VLOOKUP(B9,' Adatbázis új anyagok helye'!$A$1:$AZ$728,40,0)&gt;0,C9*VLOOKUP(B9,' Adatbázis új anyagok helye'!$A$1:$AZ$728,40,0),C9))</f>
        <v>0</v>
      </c>
      <c r="AU9" s="161">
        <f>VLOOKUP(B9,' Adatbázis új anyagok helye'!$A$1:$AZ$728,38,0)</f>
        <v>0</v>
      </c>
      <c r="AV9" s="77">
        <f>IF(AU9=0,0,IF(AU9=1,IF(VLOOKUP(B9,' Adatbázis új anyagok helye'!$A$1:$AZ$728,41,0)&gt;0,C9*VLOOKUP(B9,' Adatbázis új anyagok helye'!$A$1:$AZ$728,41,0),C9),0))</f>
        <v>0</v>
      </c>
      <c r="AW9" s="77">
        <f>IF($AV$24&gt;=25,0,IF(AU9=0,0,IF(AU9=1,IF(VLOOKUP(B9,' Adatbázis új anyagok helye'!$A$1:$AZ$728,41,0)&gt;0,10*C9*VLOOKUP(B9,' Adatbázis új anyagok helye'!$A$1:$AZ$728,41,0),10*C9),IF(AU9=2,C9,0))))</f>
        <v>0</v>
      </c>
      <c r="AX9" s="77">
        <f>IF(OR($AV$24&gt;=25,$AW$24&gt;=25),0,IF(AU9=0,0,IF(AU9=1,IF(VLOOKUP(B9,' Adatbázis új anyagok helye'!$A$1:$AZ$728,41,0)&gt;0,100*C9*VLOOKUP(B9,' Adatbázis új anyagok helye'!$A$1:$AZ$728,41,0),100*C9),IF(AU9=2,10*C9,IF(AU9=3,C9,0)))))</f>
        <v>0</v>
      </c>
      <c r="AY9" s="89">
        <f t="shared" si="8"/>
        <v>0</v>
      </c>
      <c r="AZ9" s="90">
        <f>VLOOKUP(B9,'25-2000 anyagai'!$A$1:$J$439,5,0)</f>
        <v>260</v>
      </c>
      <c r="BA9" t="e">
        <f>IF((VLOOKUP(B9,'PIC lista'!$A$2:$C$1008,1,0)=B9),"IGEN","NEM")</f>
        <v>#N/A</v>
      </c>
      <c r="BB9" t="e">
        <f>IF((VLOOKUP(B9,jelöltlista!$A$1:$D$1000,1,0)=B9),"IGEN","NEM")</f>
        <v>#N/A</v>
      </c>
      <c r="BC9" s="136" t="str">
        <f>VLOOKUP(B9,'harmonizált osztályozások'!$A$1:$AZ$6553,5,0)</f>
        <v xml:space="preserve">Flam. Liq. 2
Acute Tox. 3 *
Acute Tox. 3 *
Acute Tox. 3 *
STOT SE 1
</v>
      </c>
    </row>
    <row r="10" spans="1:55" x14ac:dyDescent="0.25">
      <c r="A10" s="68" t="str">
        <f>'Adatbeírás helye'!$K$2</f>
        <v>bórsav</v>
      </c>
      <c r="B10" s="69" t="str">
        <f>'Adatbeírás helye'!$K$3</f>
        <v>10043-35-3</v>
      </c>
      <c r="C10" s="70">
        <f>'Adatbeírás helye'!K23</f>
        <v>1.9</v>
      </c>
      <c r="D10" s="71">
        <f>VLOOKUP(B10,' Adatbázis új anyagok helye'!$A$1:$AZ$728,5,0)</f>
        <v>0</v>
      </c>
      <c r="E10" s="72">
        <f>VLOOKUP(B10,' Adatbázis új anyagok helye'!$A$1:$AZ$728,6,0)</f>
        <v>0</v>
      </c>
      <c r="F10" s="39">
        <f>VLOOKUP(B10,' Adatbázis új anyagok helye'!$A$1:$AZ$728,7,0)</f>
        <v>0</v>
      </c>
      <c r="G10" s="73">
        <f>VLOOKUP(B10,' Adatbázis új anyagok helye'!$A$1:$AZ$728,8,0)</f>
        <v>0</v>
      </c>
      <c r="H10" s="74" t="e">
        <f>VLOOKUP(E10,segédtáblázatok!$A$3:$D$6,2,0)</f>
        <v>#N/A</v>
      </c>
      <c r="I10" s="74" t="e">
        <f>VLOOKUP(F10,segédtáblázatok!$A$3:$D$6,2,0)</f>
        <v>#N/A</v>
      </c>
      <c r="J10" s="74" t="e">
        <f>VLOOKUP(G10,segédtáblázatok!$A$3:$D$6,2,0)</f>
        <v>#N/A</v>
      </c>
      <c r="K10" s="75" t="e">
        <f t="shared" si="0"/>
        <v>#N/A</v>
      </c>
      <c r="L10" s="75" t="e">
        <f t="shared" si="1"/>
        <v>#N/A</v>
      </c>
      <c r="M10" s="76" t="e">
        <f t="shared" si="2"/>
        <v>#N/A</v>
      </c>
      <c r="N10" s="77">
        <f>VLOOKUP(B10,' Adatbázis új anyagok helye'!$A$1:$AZ$728,14,0)</f>
        <v>0</v>
      </c>
      <c r="O10" s="166">
        <f t="shared" si="9"/>
        <v>0</v>
      </c>
      <c r="P10" s="78">
        <f>VLOOKUP(B10,' Adatbázis új anyagok helye'!$A$1:$AZ$728,10,0)</f>
        <v>0</v>
      </c>
      <c r="Q10" s="79">
        <f>VLOOKUP(B10,' Adatbázis új anyagok helye'!$A$1:$AZ$728,11,0)</f>
        <v>0</v>
      </c>
      <c r="R10" s="80">
        <f>VLOOKUP(B10,' Adatbázis új anyagok helye'!$A$1:$AZ$728,33,0)</f>
        <v>100</v>
      </c>
      <c r="S10" s="74">
        <f>VLOOKUP(B10,' Adatbázis új anyagok helye'!$A$1:$AZ$728,35,0)</f>
        <v>100</v>
      </c>
      <c r="T10" s="81">
        <f t="shared" si="10"/>
        <v>0</v>
      </c>
      <c r="U10" s="82">
        <f t="shared" si="11"/>
        <v>0</v>
      </c>
      <c r="V10" s="81">
        <f>IF(OR(AND(Q10=0,P10=0),C10&lt;VLOOKUP(B10,' Adatbázis új anyagok helye'!$A$1:$AZ$728,32,0)),0,IF(OR(EXACT(P10,"1A"),EXACT(P10,"1B"),EXACT(P10,"1C"),Q10=1),C10*10/VLOOKUP(B10,' Adatbázis új anyagok helye'!$A$1:$AZ$728,32,0),IF(Q10=2,C10/VLOOKUP(B10,' Adatbázis új anyagok helye'!$A$1:$AZ$728,32,0),0)))</f>
        <v>0</v>
      </c>
      <c r="W10" s="76">
        <f>IF(OR(AND(Q10=0,P10=0),C10&lt;VLOOKUP(B10,' Adatbázis új anyagok helye'!$A$1:$AZ$728,32,0)),0,IF(OR(EXACT(P10,"1A"),EXACT(P10,"1B"),EXACT(P10,"1C"),Q10=1),C10/VLOOKUP(B10,' Adatbázis új anyagok helye'!$A$1:$AZ$728,34,0),0))</f>
        <v>0</v>
      </c>
      <c r="X10" s="78">
        <f>VLOOKUP(B10,' Adatbázis új anyagok helye'!$A$1:$AZ$728,12,0)</f>
        <v>0</v>
      </c>
      <c r="Y10" s="79">
        <f>VLOOKUP(B10,' Adatbázis új anyagok helye'!$A$1:$AZ$728,13,0)</f>
        <v>0</v>
      </c>
      <c r="Z10" s="83">
        <f>IF(VLOOKUP(B10,' Adatbázis új anyagok helye'!$A$1:$AZ$728,30,0)&gt;0,VLOOKUP(B10,' Adatbázis új anyagok helye'!$A$1:$AZ$728,30,0),IF(OR(X10=1,EXACT(X10,"1B")),1,IF(EXACT(X10,"1A"),0.1,100)))</f>
        <v>100</v>
      </c>
      <c r="AA10" s="83">
        <f>IF(VLOOKUP(B10,' Adatbázis új anyagok helye'!$A$1:$AZ$728,31,0)&gt;0,VLOOKUP(B10,' Adatbázis új anyagok helye'!$A$1:$AZ$728,31,0),IF(OR(Y10=1,EXACT(Y10,"1B")),1,IF(EXACT(Y10,"1A"),0.1,100)))</f>
        <v>100</v>
      </c>
      <c r="AB10" t="str">
        <f t="shared" si="3"/>
        <v>NEM Érz.</v>
      </c>
      <c r="AC10" t="str">
        <f t="shared" si="4"/>
        <v>NEM Érz.</v>
      </c>
      <c r="AD10" s="84" t="str">
        <f t="shared" si="13"/>
        <v>NEM</v>
      </c>
      <c r="AE10" s="91" t="str">
        <f t="shared" si="5"/>
        <v>NEM</v>
      </c>
      <c r="AF10" s="86">
        <f>VLOOKUP(B10,' Adatbázis új anyagok helye'!$A$1:$AZ$728,17,0)</f>
        <v>0</v>
      </c>
      <c r="AG10" s="39" t="str">
        <f>IF(AF10=0,"NEM",IF(C10&gt;=VLOOKUP(B10,' Adatbázis új anyagok helye'!$A$1:$AZ$728,27,0),"Carc.","NEM"))</f>
        <v>NEM</v>
      </c>
      <c r="AH10" s="87">
        <f t="shared" si="12"/>
        <v>4</v>
      </c>
      <c r="AI10" s="86">
        <f>VLOOKUP(B10,' Adatbázis új anyagok helye'!$A$1:$AZ$728,18,0)</f>
        <v>0</v>
      </c>
      <c r="AJ10" s="39" t="str">
        <f>IF(AI10=0,"NEM",IF(C10&gt;=VLOOKUP(B10,' Adatbázis új anyagok helye'!$A$1:$AZ$728,28,0),"Muta.","NEM"))</f>
        <v>NEM</v>
      </c>
      <c r="AK10" s="87">
        <f t="shared" si="6"/>
        <v>4</v>
      </c>
      <c r="AL10" s="86" t="str">
        <f>VLOOKUP(B10,' Adatbázis új anyagok helye'!$A$1:$AZ$728,19,0)</f>
        <v>1B</v>
      </c>
      <c r="AM10" s="39" t="str">
        <f>IF(AL10=0,"NEM",IF(C10&gt;=VLOOKUP(B10,' Adatbázis új anyagok helye'!$A$1:$AZ$728,29,0),"Repr.","NEM"))</f>
        <v>NEM</v>
      </c>
      <c r="AN10" s="87">
        <f t="shared" si="7"/>
        <v>4</v>
      </c>
      <c r="AO10" s="78">
        <f>VLOOKUP(B10,' Adatbázis új anyagok helye'!$A$1:$AZ$728,15,0)</f>
        <v>0</v>
      </c>
      <c r="AP10" s="88" t="str">
        <f>IF(AO10=0,"NEM",IF(AND(AO10=1,C10&gt;=VLOOKUP(B10,' Adatbázis új anyagok helye'!$A$1:$AZ$728,22,0)),"STOT SE 1",IF(OR(AND(AO10=1,C10&gt;=VLOOKUP(B10,' Adatbázis új anyagok helye'!$A$1:$AZ$728,23,0)),(AND(AO10=2,C10&gt;=VLOOKUP(B10,' Adatbázis új anyagok helye'!$A$1:$AZ$728,23,0)))),"STOT SE 2",IF(AO10=3,C10/VLOOKUP(B10,' Adatbázis új anyagok helye'!$A$1:$AZ$728,24,0),"NEM"))))</f>
        <v>NEM</v>
      </c>
      <c r="AQ10" s="77">
        <f>VLOOKUP(B10,' Adatbázis új anyagok helye'!$A$1:$AZ$728,16,0)</f>
        <v>0</v>
      </c>
      <c r="AR10" t="str">
        <f>IF(AQ10=0,"NEM",IF(AND(AQ10=1,C10&gt;=VLOOKUP(B10,' Adatbázis új anyagok helye'!$A$1:$AZ$728,25,0)),"STOT RE 1",IF(OR(AND(AQ10=1,C10&gt;=VLOOKUP(B10,' Adatbázis új anyagok helye'!$A$1:$AZ$728,26,0)),(AND(AQ10=2,C10&gt;=VLOOKUP(B10,' Adatbázis új anyagok helye'!$A$1:$AZ$728,26,0)))),"STOT RE 2","NEM")))</f>
        <v>NEM</v>
      </c>
      <c r="AS10" s="78">
        <f>VLOOKUP(B10,' Adatbázis új anyagok helye'!$A$1:$AZ$728,37,0)</f>
        <v>0</v>
      </c>
      <c r="AT10" s="89">
        <f>IF(AS10=0,0,IF(VLOOKUP(B10,' Adatbázis új anyagok helye'!$A$1:$AZ$728,40,0)&gt;0,C10*VLOOKUP(B10,' Adatbázis új anyagok helye'!$A$1:$AZ$728,40,0),C10))</f>
        <v>0</v>
      </c>
      <c r="AU10" s="161">
        <f>VLOOKUP(B10,' Adatbázis új anyagok helye'!$A$1:$AZ$728,38,0)</f>
        <v>0</v>
      </c>
      <c r="AV10" s="77">
        <f>IF(AU10=0,0,IF(AU10=1,IF(VLOOKUP(B10,' Adatbázis új anyagok helye'!$A$1:$AZ$728,41,0)&gt;0,C10*VLOOKUP(B10,' Adatbázis új anyagok helye'!$A$1:$AZ$728,41,0),C10),0))</f>
        <v>0</v>
      </c>
      <c r="AW10" s="77">
        <f>IF($AV$24&gt;=25,0,IF(AU10=0,0,IF(AU10=1,IF(VLOOKUP(B10,' Adatbázis új anyagok helye'!$A$1:$AZ$728,41,0)&gt;0,10*C10*VLOOKUP(B10,' Adatbázis új anyagok helye'!$A$1:$AZ$728,41,0),10*C10),IF(AU10=2,C10,0))))</f>
        <v>0</v>
      </c>
      <c r="AX10" s="77">
        <f>IF(OR($AV$24&gt;=25,$AW$24&gt;=25),0,IF(AU10=0,0,IF(AU10=1,IF(VLOOKUP(B10,' Adatbázis új anyagok helye'!$A$1:$AZ$728,41,0)&gt;0,100*C10*VLOOKUP(B10,' Adatbázis új anyagok helye'!$A$1:$AZ$728,41,0),100*C10),IF(AU10=2,10*C10,IF(AU10=3,C10,0)))))</f>
        <v>0</v>
      </c>
      <c r="AY10" s="89">
        <f t="shared" si="8"/>
        <v>0</v>
      </c>
      <c r="AZ10" s="90" t="e">
        <f>VLOOKUP(B10,'25-2000 anyagai'!$A$1:$J$439,5,0)</f>
        <v>#N/A</v>
      </c>
      <c r="BA10" t="e">
        <f>IF((VLOOKUP(B10,'PIC lista'!$A$2:$C$1008,1,0)=B10),"IGEN","NEM")</f>
        <v>#N/A</v>
      </c>
      <c r="BB10" t="str">
        <f>IF((VLOOKUP(B10,jelöltlista!$A$1:$D$1000,1,0)=B10),"IGEN","NEM")</f>
        <v>IGEN</v>
      </c>
      <c r="BC10" s="136" t="str">
        <f>VLOOKUP(B10,'harmonizált osztályozások'!$A$1:$AZ$6553,5,0)</f>
        <v xml:space="preserve">Repr. 1B
</v>
      </c>
    </row>
    <row r="11" spans="1:55" x14ac:dyDescent="0.25">
      <c r="A11" s="68" t="str">
        <f>'Adatbeírás helye'!$L$2</f>
        <v>antracén</v>
      </c>
      <c r="B11" s="69" t="str">
        <f>'Adatbeírás helye'!$L$3</f>
        <v>120-12-7</v>
      </c>
      <c r="C11" s="70">
        <f>'Adatbeírás helye'!L23</f>
        <v>0.1</v>
      </c>
      <c r="D11" s="71" t="e">
        <f>VLOOKUP(B11,' Adatbázis új anyagok helye'!$A$1:$AZ$728,5,0)</f>
        <v>#N/A</v>
      </c>
      <c r="E11" s="72" t="e">
        <f>VLOOKUP(B11,' Adatbázis új anyagok helye'!$A$1:$AZ$728,6,0)</f>
        <v>#N/A</v>
      </c>
      <c r="F11" s="39" t="e">
        <f>VLOOKUP(B11,' Adatbázis új anyagok helye'!$A$1:$AZ$728,7,0)</f>
        <v>#N/A</v>
      </c>
      <c r="G11" s="73" t="e">
        <f>VLOOKUP(B11,' Adatbázis új anyagok helye'!$A$1:$AZ$728,8,0)</f>
        <v>#N/A</v>
      </c>
      <c r="H11" s="74" t="e">
        <f>VLOOKUP(E11,segédtáblázatok!$A$3:$D$6,2,0)</f>
        <v>#N/A</v>
      </c>
      <c r="I11" s="74" t="e">
        <f>VLOOKUP(F11,segédtáblázatok!$A$3:$D$6,2,0)</f>
        <v>#N/A</v>
      </c>
      <c r="J11" s="74" t="e">
        <f>VLOOKUP(G11,segédtáblázatok!$A$3:$D$6,2,0)</f>
        <v>#N/A</v>
      </c>
      <c r="K11" s="75" t="e">
        <f t="shared" si="0"/>
        <v>#N/A</v>
      </c>
      <c r="L11" s="75" t="e">
        <f t="shared" si="1"/>
        <v>#N/A</v>
      </c>
      <c r="M11" s="76" t="e">
        <f t="shared" si="2"/>
        <v>#N/A</v>
      </c>
      <c r="N11" s="77" t="e">
        <f>VLOOKUP(B11,' Adatbázis új anyagok helye'!$A$1:$AZ$728,14,0)</f>
        <v>#N/A</v>
      </c>
      <c r="O11" s="166" t="e">
        <f t="shared" si="9"/>
        <v>#N/A</v>
      </c>
      <c r="P11" s="78" t="e">
        <f>VLOOKUP(B11,' Adatbázis új anyagok helye'!$A$1:$AZ$728,10,0)</f>
        <v>#N/A</v>
      </c>
      <c r="Q11" s="79" t="e">
        <f>VLOOKUP(B11,' Adatbázis új anyagok helye'!$A$1:$AZ$728,11,0)</f>
        <v>#N/A</v>
      </c>
      <c r="R11" s="80" t="e">
        <f>VLOOKUP(B11,' Adatbázis új anyagok helye'!$A$1:$AZ$728,33,0)</f>
        <v>#N/A</v>
      </c>
      <c r="S11" s="74" t="e">
        <f>VLOOKUP(B11,' Adatbázis új anyagok helye'!$A$1:$AZ$728,35,0)</f>
        <v>#N/A</v>
      </c>
      <c r="T11" s="81" t="e">
        <f t="shared" si="10"/>
        <v>#N/A</v>
      </c>
      <c r="U11" s="82" t="e">
        <f t="shared" si="11"/>
        <v>#N/A</v>
      </c>
      <c r="V11" s="81" t="e">
        <f>IF(OR(AND(Q11=0,P11=0),C11&lt;VLOOKUP(B11,' Adatbázis új anyagok helye'!$A$1:$AZ$728,32,0)),0,IF(OR(EXACT(P11,"1A"),EXACT(P11,"1B"),EXACT(P11,"1C"),Q11=1),C11*10/VLOOKUP(B11,' Adatbázis új anyagok helye'!$A$1:$AZ$728,32,0),IF(Q11=2,C11/VLOOKUP(B11,' Adatbázis új anyagok helye'!$A$1:$AZ$728,32,0),0)))</f>
        <v>#N/A</v>
      </c>
      <c r="W11" s="76" t="e">
        <f>IF(OR(AND(Q11=0,P11=0),C11&lt;VLOOKUP(B11,' Adatbázis új anyagok helye'!$A$1:$AZ$728,32,0)),0,IF(OR(EXACT(P11,"1A"),EXACT(P11,"1B"),EXACT(P11,"1C"),Q11=1),C11/VLOOKUP(B11,' Adatbázis új anyagok helye'!$A$1:$AZ$728,34,0),0))</f>
        <v>#N/A</v>
      </c>
      <c r="X11" s="78" t="e">
        <f>VLOOKUP(B11,' Adatbázis új anyagok helye'!$A$1:$AZ$728,12,0)</f>
        <v>#N/A</v>
      </c>
      <c r="Y11" s="79" t="e">
        <f>VLOOKUP(B11,' Adatbázis új anyagok helye'!$A$1:$AZ$728,13,0)</f>
        <v>#N/A</v>
      </c>
      <c r="Z11" s="83" t="e">
        <f>IF(VLOOKUP(B11,' Adatbázis új anyagok helye'!$A$1:$AZ$728,30,0)&gt;0,VLOOKUP(B11,' Adatbázis új anyagok helye'!$A$1:$AZ$728,30,0),IF(OR(X11=1,EXACT(X11,"1B")),1,IF(EXACT(X11,"1A"),0.1,100)))</f>
        <v>#N/A</v>
      </c>
      <c r="AA11" s="83" t="e">
        <f>IF(VLOOKUP(B11,' Adatbázis új anyagok helye'!$A$1:$AZ$728,31,0)&gt;0,VLOOKUP(B11,' Adatbázis új anyagok helye'!$A$1:$AZ$728,31,0),IF(OR(Y11=1,EXACT(Y11,"1B")),1,IF(EXACT(Y11,"1A"),0.1,100)))</f>
        <v>#N/A</v>
      </c>
      <c r="AB11" t="e">
        <f t="shared" si="3"/>
        <v>#N/A</v>
      </c>
      <c r="AC11" t="e">
        <f t="shared" si="4"/>
        <v>#N/A</v>
      </c>
      <c r="AD11" s="84" t="e">
        <f t="shared" si="13"/>
        <v>#N/A</v>
      </c>
      <c r="AE11" s="91" t="e">
        <f t="shared" si="5"/>
        <v>#N/A</v>
      </c>
      <c r="AF11" s="86" t="e">
        <f>VLOOKUP(B11,' Adatbázis új anyagok helye'!$A$1:$AZ$728,17,0)</f>
        <v>#N/A</v>
      </c>
      <c r="AG11" s="39" t="e">
        <f>IF(AF11=0,"NEM",IF(C11&gt;=VLOOKUP(B11,' Adatbázis új anyagok helye'!$A$1:$AZ$728,27,0),"Carc.","NEM"))</f>
        <v>#N/A</v>
      </c>
      <c r="AH11" s="87" t="e">
        <f t="shared" si="12"/>
        <v>#N/A</v>
      </c>
      <c r="AI11" s="86" t="e">
        <f>VLOOKUP(B11,' Adatbázis új anyagok helye'!$A$1:$AZ$728,18,0)</f>
        <v>#N/A</v>
      </c>
      <c r="AJ11" s="39" t="e">
        <f>IF(AI11=0,"NEM",IF(C11&gt;=VLOOKUP(B11,' Adatbázis új anyagok helye'!$A$1:$AZ$728,28,0),"Muta.","NEM"))</f>
        <v>#N/A</v>
      </c>
      <c r="AK11" s="87" t="e">
        <f t="shared" si="6"/>
        <v>#N/A</v>
      </c>
      <c r="AL11" s="86" t="e">
        <f>VLOOKUP(B11,' Adatbázis új anyagok helye'!$A$1:$AZ$728,19,0)</f>
        <v>#N/A</v>
      </c>
      <c r="AM11" s="39" t="e">
        <f>IF(AL11=0,"NEM",IF(C11&gt;=VLOOKUP(B11,' Adatbázis új anyagok helye'!$A$1:$AZ$728,29,0),"Repr.","NEM"))</f>
        <v>#N/A</v>
      </c>
      <c r="AN11" s="87" t="e">
        <f t="shared" si="7"/>
        <v>#N/A</v>
      </c>
      <c r="AO11" s="78" t="e">
        <f>VLOOKUP(B11,' Adatbázis új anyagok helye'!$A$1:$AZ$728,15,0)</f>
        <v>#N/A</v>
      </c>
      <c r="AP11" s="88" t="e">
        <f>IF(AO11=0,"NEM",IF(AND(AO11=1,C11&gt;=VLOOKUP(B11,' Adatbázis új anyagok helye'!$A$1:$AZ$728,22,0)),"STOT SE 1",IF(OR(AND(AO11=1,C11&gt;=VLOOKUP(B11,' Adatbázis új anyagok helye'!$A$1:$AZ$728,23,0)),(AND(AO11=2,C11&gt;=VLOOKUP(B11,' Adatbázis új anyagok helye'!$A$1:$AZ$728,23,0)))),"STOT SE 2",IF(AO11=3,C11/VLOOKUP(B11,' Adatbázis új anyagok helye'!$A$1:$AZ$728,24,0),"NEM"))))</f>
        <v>#N/A</v>
      </c>
      <c r="AQ11" s="77" t="e">
        <f>VLOOKUP(B11,' Adatbázis új anyagok helye'!$A$1:$AZ$728,16,0)</f>
        <v>#N/A</v>
      </c>
      <c r="AR11" t="e">
        <f>IF(AQ11=0,"NEM",IF(AND(AQ11=1,C11&gt;=VLOOKUP(B11,' Adatbázis új anyagok helye'!$A$1:$AZ$728,25,0)),"STOT RE 1",IF(OR(AND(AQ11=1,C11&gt;=VLOOKUP(B11,' Adatbázis új anyagok helye'!$A$1:$AZ$728,26,0)),(AND(AQ11=2,C11&gt;=VLOOKUP(B11,' Adatbázis új anyagok helye'!$A$1:$AZ$728,26,0)))),"STOT RE 2","NEM")))</f>
        <v>#N/A</v>
      </c>
      <c r="AS11" s="78" t="e">
        <f>VLOOKUP(B11,' Adatbázis új anyagok helye'!$A$1:$AZ$728,37,0)</f>
        <v>#N/A</v>
      </c>
      <c r="AT11" s="89" t="e">
        <f>IF(AS11=0,0,IF(VLOOKUP(B11,' Adatbázis új anyagok helye'!$A$1:$AZ$728,40,0)&gt;0,C11*VLOOKUP(B11,' Adatbázis új anyagok helye'!$A$1:$AZ$728,40,0),C11))</f>
        <v>#N/A</v>
      </c>
      <c r="AU11" s="161" t="e">
        <f>VLOOKUP(B11,' Adatbázis új anyagok helye'!$A$1:$AZ$728,38,0)</f>
        <v>#N/A</v>
      </c>
      <c r="AV11" s="77" t="e">
        <f>IF(AU11=0,0,IF(AU11=1,IF(VLOOKUP(B11,' Adatbázis új anyagok helye'!$A$1:$AZ$728,41,0)&gt;0,C11*VLOOKUP(B11,' Adatbázis új anyagok helye'!$A$1:$AZ$728,41,0),C11),0))</f>
        <v>#N/A</v>
      </c>
      <c r="AW11" s="77">
        <f>IF($AV$24&gt;=25,0,IF(AU11=0,0,IF(AU11=1,IF(VLOOKUP(B11,' Adatbázis új anyagok helye'!$A$1:$AZ$728,41,0)&gt;0,10*C11*VLOOKUP(B11,' Adatbázis új anyagok helye'!$A$1:$AZ$728,41,0),10*C11),IF(AU11=2,C11,0))))</f>
        <v>0</v>
      </c>
      <c r="AX11" s="77">
        <f>IF(OR($AV$24&gt;=25,$AW$24&gt;=25),0,IF(AU11=0,0,IF(AU11=1,IF(VLOOKUP(B11,' Adatbázis új anyagok helye'!$A$1:$AZ$728,41,0)&gt;0,100*C11*VLOOKUP(B11,' Adatbázis új anyagok helye'!$A$1:$AZ$728,41,0),100*C11),IF(AU11=2,10*C11,IF(AU11=3,C11,0)))))</f>
        <v>0</v>
      </c>
      <c r="AY11" s="89">
        <f t="shared" si="8"/>
        <v>0</v>
      </c>
      <c r="AZ11" s="90" t="e">
        <f>VLOOKUP(B11,'25-2000 anyagai'!$A$1:$J$439,5,0)</f>
        <v>#N/A</v>
      </c>
      <c r="BA11" t="e">
        <f>IF((VLOOKUP(B11,'PIC lista'!$A$2:$C$1008,1,0)=B11),"IGEN","NEM")</f>
        <v>#N/A</v>
      </c>
      <c r="BB11" t="str">
        <f>IF((VLOOKUP(B11,jelöltlista!$A$1:$D$1000,1,0)=B11),"IGEN","NEM")</f>
        <v>IGEN</v>
      </c>
      <c r="BC11" s="136" t="e">
        <f>VLOOKUP(B11,'harmonizált osztályozások'!$A$1:$AZ$6553,5,0)</f>
        <v>#N/A</v>
      </c>
    </row>
    <row r="12" spans="1:55" x14ac:dyDescent="0.25">
      <c r="A12" s="68">
        <f>'Adatbeírás helye'!$M$2</f>
        <v>0</v>
      </c>
      <c r="B12" s="93">
        <f>'Adatbeírás helye'!$M$3</f>
        <v>0</v>
      </c>
      <c r="C12" s="70">
        <f>'Adatbeírás helye'!M23</f>
        <v>0</v>
      </c>
      <c r="D12" s="71" t="e">
        <f>VLOOKUP(B12,' Adatbázis új anyagok helye'!$A$1:$AZ$728,5,0)</f>
        <v>#N/A</v>
      </c>
      <c r="E12" s="72" t="e">
        <f>VLOOKUP(B12,' Adatbázis új anyagok helye'!$A$1:$AZ$728,6,0)</f>
        <v>#N/A</v>
      </c>
      <c r="F12" s="39" t="e">
        <f>VLOOKUP(B12,' Adatbázis új anyagok helye'!$A$1:$AZ$728,7,0)</f>
        <v>#N/A</v>
      </c>
      <c r="G12" s="73" t="e">
        <f>VLOOKUP(B12,' Adatbázis új anyagok helye'!$A$1:$AZ$728,8,0)</f>
        <v>#N/A</v>
      </c>
      <c r="H12" s="74" t="e">
        <f>VLOOKUP(E12,segédtáblázatok!$A$3:$D$6,2,0)</f>
        <v>#N/A</v>
      </c>
      <c r="I12" s="74" t="e">
        <f>VLOOKUP(F12,segédtáblázatok!$A$3:$D$6,2,0)</f>
        <v>#N/A</v>
      </c>
      <c r="J12" s="74" t="e">
        <f>VLOOKUP(G12,segédtáblázatok!$A$3:$D$6,2,0)</f>
        <v>#N/A</v>
      </c>
      <c r="K12" s="75" t="e">
        <f t="shared" si="0"/>
        <v>#N/A</v>
      </c>
      <c r="L12" s="75" t="e">
        <f t="shared" si="1"/>
        <v>#N/A</v>
      </c>
      <c r="M12" s="76" t="e">
        <f t="shared" si="2"/>
        <v>#N/A</v>
      </c>
      <c r="N12" s="77" t="e">
        <f>VLOOKUP(B12,' Adatbázis új anyagok helye'!$A$1:$AZ$728,14,0)</f>
        <v>#N/A</v>
      </c>
      <c r="O12" s="166" t="e">
        <f t="shared" si="9"/>
        <v>#N/A</v>
      </c>
      <c r="P12" s="78" t="e">
        <f>VLOOKUP(B12,' Adatbázis új anyagok helye'!$A$1:$AZ$728,10,0)</f>
        <v>#N/A</v>
      </c>
      <c r="Q12" s="79" t="e">
        <f>VLOOKUP(B12,' Adatbázis új anyagok helye'!$A$1:$AZ$728,11,0)</f>
        <v>#N/A</v>
      </c>
      <c r="R12" s="80" t="e">
        <f>VLOOKUP(B12,' Adatbázis új anyagok helye'!$A$1:$AZ$728,33,0)</f>
        <v>#N/A</v>
      </c>
      <c r="S12" s="74" t="e">
        <f>VLOOKUP(B12,' Adatbázis új anyagok helye'!$A$1:$AZ$728,35,0)</f>
        <v>#N/A</v>
      </c>
      <c r="T12" s="81" t="e">
        <f t="shared" si="10"/>
        <v>#N/A</v>
      </c>
      <c r="U12" s="82" t="e">
        <f t="shared" si="11"/>
        <v>#N/A</v>
      </c>
      <c r="V12" s="81" t="e">
        <f>IF(OR(AND(Q12=0,P12=0),C12&lt;VLOOKUP(B12,' Adatbázis új anyagok helye'!$A$1:$AZ$728,32,0)),0,IF(OR(EXACT(P12,"1A"),EXACT(P12,"1B"),EXACT(P12,"1C"),Q12=1),C12*10/VLOOKUP(B12,' Adatbázis új anyagok helye'!$A$1:$AZ$728,32,0),IF(Q12=2,C12/VLOOKUP(B12,' Adatbázis új anyagok helye'!$A$1:$AZ$728,32,0),0)))</f>
        <v>#N/A</v>
      </c>
      <c r="W12" s="76" t="e">
        <f>IF(OR(AND(Q12=0,P12=0),C12&lt;VLOOKUP(B12,' Adatbázis új anyagok helye'!$A$1:$AZ$728,32,0)),0,IF(OR(EXACT(P12,"1A"),EXACT(P12,"1B"),EXACT(P12,"1C"),Q12=1),C12/VLOOKUP(B12,' Adatbázis új anyagok helye'!$A$1:$AZ$728,34,0),0))</f>
        <v>#N/A</v>
      </c>
      <c r="X12" s="78" t="e">
        <f>VLOOKUP(B12,' Adatbázis új anyagok helye'!$A$1:$AZ$728,12,0)</f>
        <v>#N/A</v>
      </c>
      <c r="Y12" s="79" t="e">
        <f>VLOOKUP(B12,' Adatbázis új anyagok helye'!$A$1:$AZ$728,13,0)</f>
        <v>#N/A</v>
      </c>
      <c r="Z12" s="83" t="e">
        <f>IF(VLOOKUP(B12,' Adatbázis új anyagok helye'!$A$1:$AZ$728,30,0)&gt;0,VLOOKUP(B12,' Adatbázis új anyagok helye'!$A$1:$AZ$728,30,0),IF(OR(X12=1,EXACT(X12,"1B")),1,IF(EXACT(X12,"1A"),0.1,100)))</f>
        <v>#N/A</v>
      </c>
      <c r="AA12" s="83" t="e">
        <f>IF(VLOOKUP(B12,' Adatbázis új anyagok helye'!$A$1:$AZ$728,31,0)&gt;0,VLOOKUP(B12,' Adatbázis új anyagok helye'!$A$1:$AZ$728,31,0),IF(OR(Y12=1,EXACT(Y12,"1B")),1,IF(EXACT(Y12,"1A"),0.1,100)))</f>
        <v>#N/A</v>
      </c>
      <c r="AB12" t="e">
        <f t="shared" si="3"/>
        <v>#N/A</v>
      </c>
      <c r="AC12" t="e">
        <f t="shared" si="4"/>
        <v>#N/A</v>
      </c>
      <c r="AD12" s="84" t="e">
        <f t="shared" si="13"/>
        <v>#N/A</v>
      </c>
      <c r="AE12" s="91" t="e">
        <f t="shared" si="5"/>
        <v>#N/A</v>
      </c>
      <c r="AF12" s="86" t="e">
        <f>VLOOKUP(B12,' Adatbázis új anyagok helye'!$A$1:$AZ$728,17,0)</f>
        <v>#N/A</v>
      </c>
      <c r="AG12" s="39" t="e">
        <f>IF(AF12=0,"NEM",IF(C12&gt;=VLOOKUP(B12,' Adatbázis új anyagok helye'!$A$1:$AZ$728,27,0),"Carc.","NEM"))</f>
        <v>#N/A</v>
      </c>
      <c r="AH12" s="87" t="e">
        <f t="shared" si="12"/>
        <v>#N/A</v>
      </c>
      <c r="AI12" s="86" t="e">
        <f>VLOOKUP(B12,' Adatbázis új anyagok helye'!$A$1:$AZ$728,18,0)</f>
        <v>#N/A</v>
      </c>
      <c r="AJ12" s="39" t="e">
        <f>IF(AI12=0,"NEM",IF(C12&gt;=VLOOKUP(B12,' Adatbázis új anyagok helye'!$A$1:$AZ$728,28,0),"Muta.","NEM"))</f>
        <v>#N/A</v>
      </c>
      <c r="AK12" s="87" t="e">
        <f t="shared" si="6"/>
        <v>#N/A</v>
      </c>
      <c r="AL12" s="86" t="e">
        <f>VLOOKUP(B12,' Adatbázis új anyagok helye'!$A$1:$AZ$728,19,0)</f>
        <v>#N/A</v>
      </c>
      <c r="AM12" s="39" t="e">
        <f>IF(AL12=0,"NEM",IF(C12&gt;=VLOOKUP(B12,' Adatbázis új anyagok helye'!$A$1:$AZ$728,29,0),"Repr.","NEM"))</f>
        <v>#N/A</v>
      </c>
      <c r="AN12" s="87" t="e">
        <f t="shared" si="7"/>
        <v>#N/A</v>
      </c>
      <c r="AO12" s="78" t="e">
        <f>VLOOKUP(B12,' Adatbázis új anyagok helye'!$A$1:$AZ$728,15,0)</f>
        <v>#N/A</v>
      </c>
      <c r="AP12" s="88" t="e">
        <f>IF(AO12=0,"NEM",IF(AND(AO12=1,C12&gt;=VLOOKUP(B12,' Adatbázis új anyagok helye'!$A$1:$AZ$728,22,0)),"STOT SE 1",IF(OR(AND(AO12=1,C12&gt;=VLOOKUP(B12,' Adatbázis új anyagok helye'!$A$1:$AZ$728,23,0)),(AND(AO12=2,C12&gt;=VLOOKUP(B12,' Adatbázis új anyagok helye'!$A$1:$AZ$728,23,0)))),"STOT SE 2",IF(AO12=3,C12/VLOOKUP(B12,' Adatbázis új anyagok helye'!$A$1:$AZ$728,24,0),"NEM"))))</f>
        <v>#N/A</v>
      </c>
      <c r="AQ12" s="77" t="e">
        <f>VLOOKUP(B12,' Adatbázis új anyagok helye'!$A$1:$AZ$728,16,0)</f>
        <v>#N/A</v>
      </c>
      <c r="AR12" t="e">
        <f>IF(AQ12=0,"NEM",IF(AND(AQ12=1,C12&gt;=VLOOKUP(B12,' Adatbázis új anyagok helye'!$A$1:$AZ$728,25,0)),"STOT RE 1",IF(OR(AND(AQ12=1,C12&gt;=VLOOKUP(B12,' Adatbázis új anyagok helye'!$A$1:$AZ$728,26,0)),(AND(AQ12=2,C12&gt;=VLOOKUP(B12,' Adatbázis új anyagok helye'!$A$1:$AZ$728,26,0)))),"STOT RE 2","NEM")))</f>
        <v>#N/A</v>
      </c>
      <c r="AS12" s="78" t="e">
        <f>VLOOKUP(B12,' Adatbázis új anyagok helye'!$A$1:$AZ$728,37,0)</f>
        <v>#N/A</v>
      </c>
      <c r="AT12" s="89" t="e">
        <f>IF(AS12=0,0,IF(VLOOKUP(B12,' Adatbázis új anyagok helye'!$A$1:$AZ$728,40,0)&gt;0,C12*VLOOKUP(B12,' Adatbázis új anyagok helye'!$A$1:$AZ$728,40,0),C12))</f>
        <v>#N/A</v>
      </c>
      <c r="AU12" s="161" t="e">
        <f>VLOOKUP(B12,' Adatbázis új anyagok helye'!$A$1:$AZ$728,38,0)</f>
        <v>#N/A</v>
      </c>
      <c r="AV12" s="77" t="e">
        <f>IF(AU12=0,0,IF(AU12=1,IF(VLOOKUP(B12,' Adatbázis új anyagok helye'!$A$1:$AZ$728,41,0)&gt;0,C12*VLOOKUP(B12,' Adatbázis új anyagok helye'!$A$1:$AZ$728,41,0),C12),0))</f>
        <v>#N/A</v>
      </c>
      <c r="AW12" s="77">
        <f>IF($AV$24&gt;=25,0,IF(AU12=0,0,IF(AU12=1,IF(VLOOKUP(B12,' Adatbázis új anyagok helye'!$A$1:$AZ$728,41,0)&gt;0,10*C12*VLOOKUP(B12,' Adatbázis új anyagok helye'!$A$1:$AZ$728,41,0),10*C12),IF(AU12=2,C12,0))))</f>
        <v>0</v>
      </c>
      <c r="AX12" s="77">
        <f>IF(OR($AV$24&gt;=25,$AW$24&gt;=25),0,IF(AU12=0,0,IF(AU12=1,IF(VLOOKUP(B12,' Adatbázis új anyagok helye'!$A$1:$AZ$728,41,0)&gt;0,100*C12*VLOOKUP(B12,' Adatbázis új anyagok helye'!$A$1:$AZ$728,41,0),100*C12),IF(AU12=2,10*C12,IF(AU12=3,C12,0)))))</f>
        <v>0</v>
      </c>
      <c r="AY12" s="89">
        <f t="shared" si="8"/>
        <v>0</v>
      </c>
      <c r="AZ12" s="90" t="e">
        <f>VLOOKUP(B12,'25-2000 anyagai'!$A$1:$J$439,5,0)</f>
        <v>#N/A</v>
      </c>
      <c r="BA12" t="e">
        <f>IF((VLOOKUP(B12,'PIC lista'!$A$2:$C$1008,1,0)=B12),"IGEN","NEM")</f>
        <v>#N/A</v>
      </c>
      <c r="BB12" t="e">
        <f>IF((VLOOKUP(B12,jelöltlista!$A$1:$D$1000,1,0)=B12),"IGEN","NEM")</f>
        <v>#N/A</v>
      </c>
      <c r="BC12" s="136" t="e">
        <f>VLOOKUP(B12,'harmonizált osztályozások'!$A$1:$AZ$6553,5,0)</f>
        <v>#N/A</v>
      </c>
    </row>
    <row r="13" spans="1:55" x14ac:dyDescent="0.25">
      <c r="A13" s="68">
        <f>'Adatbeírás helye'!$N$2</f>
        <v>0</v>
      </c>
      <c r="B13" s="69">
        <f>'Adatbeírás helye'!$N$3</f>
        <v>0</v>
      </c>
      <c r="C13" s="70">
        <f>'Adatbeírás helye'!N23</f>
        <v>0</v>
      </c>
      <c r="D13" s="71" t="e">
        <f>VLOOKUP(B13,' Adatbázis új anyagok helye'!$A$1:$AZ$728,5,0)</f>
        <v>#N/A</v>
      </c>
      <c r="E13" s="72" t="e">
        <f>VLOOKUP(B13,' Adatbázis új anyagok helye'!$A$1:$AZ$728,6,0)</f>
        <v>#N/A</v>
      </c>
      <c r="F13" s="39" t="e">
        <f>VLOOKUP(B13,' Adatbázis új anyagok helye'!$A$1:$AZ$728,7,0)</f>
        <v>#N/A</v>
      </c>
      <c r="G13" s="73" t="e">
        <f>VLOOKUP(B13,' Adatbázis új anyagok helye'!$A$1:$AZ$728,8,0)</f>
        <v>#N/A</v>
      </c>
      <c r="H13" s="74" t="e">
        <f>VLOOKUP(E13,segédtáblázatok!$A$3:$D$6,2,0)</f>
        <v>#N/A</v>
      </c>
      <c r="I13" s="74" t="e">
        <f>VLOOKUP(F13,segédtáblázatok!$A$3:$D$6,2,0)</f>
        <v>#N/A</v>
      </c>
      <c r="J13" s="74" t="e">
        <f>VLOOKUP(G13,segédtáblázatok!$A$3:$D$6,2,0)</f>
        <v>#N/A</v>
      </c>
      <c r="K13" s="75" t="e">
        <f t="shared" si="0"/>
        <v>#N/A</v>
      </c>
      <c r="L13" s="75" t="e">
        <f t="shared" si="1"/>
        <v>#N/A</v>
      </c>
      <c r="M13" s="76" t="e">
        <f t="shared" si="2"/>
        <v>#N/A</v>
      </c>
      <c r="N13" s="77" t="e">
        <f>VLOOKUP(B13,' Adatbázis új anyagok helye'!$A$1:$AZ$728,14,0)</f>
        <v>#N/A</v>
      </c>
      <c r="O13" s="166" t="e">
        <f t="shared" si="9"/>
        <v>#N/A</v>
      </c>
      <c r="P13" s="78" t="e">
        <f>VLOOKUP(B13,' Adatbázis új anyagok helye'!$A$1:$AZ$728,10,0)</f>
        <v>#N/A</v>
      </c>
      <c r="Q13" s="79" t="e">
        <f>VLOOKUP(B13,' Adatbázis új anyagok helye'!$A$1:$AZ$728,11,0)</f>
        <v>#N/A</v>
      </c>
      <c r="R13" s="80" t="e">
        <f>VLOOKUP(B13,' Adatbázis új anyagok helye'!$A$1:$AZ$728,33,0)</f>
        <v>#N/A</v>
      </c>
      <c r="S13" s="74" t="e">
        <f>VLOOKUP(B13,' Adatbázis új anyagok helye'!$A$1:$AZ$728,35,0)</f>
        <v>#N/A</v>
      </c>
      <c r="T13" s="81" t="e">
        <f t="shared" si="10"/>
        <v>#N/A</v>
      </c>
      <c r="U13" s="82" t="e">
        <f t="shared" si="11"/>
        <v>#N/A</v>
      </c>
      <c r="V13" s="81" t="e">
        <f>IF(OR(AND(Q13=0,P13=0),C13&lt;VLOOKUP(B13,' Adatbázis új anyagok helye'!$A$1:$AZ$728,32,0)),0,IF(OR(EXACT(P13,"1A"),EXACT(P13,"1B"),EXACT(P13,"1C"),Q13=1),C13*10/VLOOKUP(B13,' Adatbázis új anyagok helye'!$A$1:$AZ$728,32,0),IF(Q13=2,C13/VLOOKUP(B13,' Adatbázis új anyagok helye'!$A$1:$AZ$728,32,0),0)))</f>
        <v>#N/A</v>
      </c>
      <c r="W13" s="76" t="e">
        <f>IF(OR(AND(Q13=0,P13=0),C13&lt;VLOOKUP(B13,' Adatbázis új anyagok helye'!$A$1:$AZ$728,32,0)),0,IF(OR(EXACT(P13,"1A"),EXACT(P13,"1B"),EXACT(P13,"1C"),Q13=1),C13/VLOOKUP(B13,' Adatbázis új anyagok helye'!$A$1:$AZ$728,34,0),0))</f>
        <v>#N/A</v>
      </c>
      <c r="X13" s="78" t="e">
        <f>VLOOKUP(B13,' Adatbázis új anyagok helye'!$A$1:$AZ$728,12,0)</f>
        <v>#N/A</v>
      </c>
      <c r="Y13" s="79" t="e">
        <f>VLOOKUP(B13,' Adatbázis új anyagok helye'!$A$1:$AZ$728,13,0)</f>
        <v>#N/A</v>
      </c>
      <c r="Z13" s="83" t="e">
        <f>IF(VLOOKUP(B13,' Adatbázis új anyagok helye'!$A$1:$AZ$728,30,0)&gt;0,VLOOKUP(B13,' Adatbázis új anyagok helye'!$A$1:$AZ$728,30,0),IF(OR(X13=1,EXACT(X13,"1B")),1,IF(EXACT(X13,"1A"),0.1,100)))</f>
        <v>#N/A</v>
      </c>
      <c r="AA13" s="83" t="e">
        <f>IF(VLOOKUP(B13,' Adatbázis új anyagok helye'!$A$1:$AZ$728,31,0)&gt;0,VLOOKUP(B13,' Adatbázis új anyagok helye'!$A$1:$AZ$728,31,0),IF(OR(Y13=1,EXACT(Y13,"1B")),1,IF(EXACT(Y13,"1A"),0.1,100)))</f>
        <v>#N/A</v>
      </c>
      <c r="AB13" t="e">
        <f t="shared" si="3"/>
        <v>#N/A</v>
      </c>
      <c r="AC13" t="e">
        <f t="shared" si="4"/>
        <v>#N/A</v>
      </c>
      <c r="AD13" s="84" t="e">
        <f t="shared" si="13"/>
        <v>#N/A</v>
      </c>
      <c r="AE13" s="91" t="e">
        <f t="shared" si="5"/>
        <v>#N/A</v>
      </c>
      <c r="AF13" s="86" t="e">
        <f>VLOOKUP(B13,' Adatbázis új anyagok helye'!$A$1:$AZ$728,17,0)</f>
        <v>#N/A</v>
      </c>
      <c r="AG13" s="39" t="e">
        <f>IF(AF13=0,"NEM",IF(C13&gt;=VLOOKUP(B13,' Adatbázis új anyagok helye'!$A$1:$AZ$728,27,0),"Carc.","NEM"))</f>
        <v>#N/A</v>
      </c>
      <c r="AH13" s="87" t="e">
        <f t="shared" si="12"/>
        <v>#N/A</v>
      </c>
      <c r="AI13" s="86" t="e">
        <f>VLOOKUP(B13,' Adatbázis új anyagok helye'!$A$1:$AZ$728,18,0)</f>
        <v>#N/A</v>
      </c>
      <c r="AJ13" s="39" t="e">
        <f>IF(AI13=0,"NEM",IF(C13&gt;=VLOOKUP(B13,' Adatbázis új anyagok helye'!$A$1:$AZ$728,28,0),"Muta.","NEM"))</f>
        <v>#N/A</v>
      </c>
      <c r="AK13" s="87" t="e">
        <f t="shared" si="6"/>
        <v>#N/A</v>
      </c>
      <c r="AL13" s="86" t="e">
        <f>VLOOKUP(B13,' Adatbázis új anyagok helye'!$A$1:$AZ$728,19,0)</f>
        <v>#N/A</v>
      </c>
      <c r="AM13" s="39" t="e">
        <f>IF(AL13=0,"NEM",IF(C13&gt;=VLOOKUP(B13,' Adatbázis új anyagok helye'!$A$1:$AZ$728,29,0),"Repr.","NEM"))</f>
        <v>#N/A</v>
      </c>
      <c r="AN13" s="87" t="e">
        <f t="shared" si="7"/>
        <v>#N/A</v>
      </c>
      <c r="AO13" s="78" t="e">
        <f>VLOOKUP(B13,' Adatbázis új anyagok helye'!$A$1:$AZ$728,15,0)</f>
        <v>#N/A</v>
      </c>
      <c r="AP13" s="88" t="e">
        <f>IF(AO13=0,"NEM",IF(AND(AO13=1,C13&gt;=VLOOKUP(B13,' Adatbázis új anyagok helye'!$A$1:$AZ$728,22,0)),"STOT SE 1",IF(OR(AND(AO13=1,C13&gt;=VLOOKUP(B13,' Adatbázis új anyagok helye'!$A$1:$AZ$728,23,0)),(AND(AO13=2,C13&gt;=VLOOKUP(B13,' Adatbázis új anyagok helye'!$A$1:$AZ$728,23,0)))),"STOT SE 2",IF(AO13=3,C13/VLOOKUP(B13,' Adatbázis új anyagok helye'!$A$1:$AZ$728,24,0),"NEM"))))</f>
        <v>#N/A</v>
      </c>
      <c r="AQ13" s="77" t="e">
        <f>VLOOKUP(B13,' Adatbázis új anyagok helye'!$A$1:$AZ$728,16,0)</f>
        <v>#N/A</v>
      </c>
      <c r="AR13" t="e">
        <f>IF(AQ13=0,"NEM",IF(AND(AQ13=1,C13&gt;=VLOOKUP(B13,' Adatbázis új anyagok helye'!$A$1:$AZ$728,25,0)),"STOT RE 1",IF(OR(AND(AQ13=1,C13&gt;=VLOOKUP(B13,' Adatbázis új anyagok helye'!$A$1:$AZ$728,26,0)),(AND(AQ13=2,C13&gt;=VLOOKUP(B13,' Adatbázis új anyagok helye'!$A$1:$AZ$728,26,0)))),"STOT RE 2","NEM")))</f>
        <v>#N/A</v>
      </c>
      <c r="AS13" s="78" t="e">
        <f>VLOOKUP(B13,' Adatbázis új anyagok helye'!$A$1:$AZ$728,37,0)</f>
        <v>#N/A</v>
      </c>
      <c r="AT13" s="89" t="e">
        <f>IF(AS13=0,0,IF(VLOOKUP(B13,' Adatbázis új anyagok helye'!$A$1:$AZ$728,40,0)&gt;0,C13*VLOOKUP(B13,' Adatbázis új anyagok helye'!$A$1:$AZ$728,40,0),C13))</f>
        <v>#N/A</v>
      </c>
      <c r="AU13" s="161" t="e">
        <f>VLOOKUP(B13,' Adatbázis új anyagok helye'!$A$1:$AZ$728,38,0)</f>
        <v>#N/A</v>
      </c>
      <c r="AV13" s="77" t="e">
        <f>IF(AU13=0,0,IF(AU13=1,IF(VLOOKUP(B13,' Adatbázis új anyagok helye'!$A$1:$AZ$728,41,0)&gt;0,C13*VLOOKUP(B13,' Adatbázis új anyagok helye'!$A$1:$AZ$728,41,0),C13),0))</f>
        <v>#N/A</v>
      </c>
      <c r="AW13" s="77">
        <f>IF($AV$24&gt;=25,0,IF(AU13=0,0,IF(AU13=1,IF(VLOOKUP(B13,' Adatbázis új anyagok helye'!$A$1:$AZ$728,41,0)&gt;0,10*C13*VLOOKUP(B13,' Adatbázis új anyagok helye'!$A$1:$AZ$728,41,0),10*C13),IF(AU13=2,C13,0))))</f>
        <v>0</v>
      </c>
      <c r="AX13" s="77">
        <f>IF(OR($AV$24&gt;=25,$AW$24&gt;=25),0,IF(AU13=0,0,IF(AU13=1,IF(VLOOKUP(B13,' Adatbázis új anyagok helye'!$A$1:$AZ$728,41,0)&gt;0,100*C13*VLOOKUP(B13,' Adatbázis új anyagok helye'!$A$1:$AZ$728,41,0),100*C13),IF(AU13=2,10*C13,IF(AU13=3,C13,0)))))</f>
        <v>0</v>
      </c>
      <c r="AY13" s="89">
        <f t="shared" si="8"/>
        <v>0</v>
      </c>
      <c r="AZ13" s="90" t="e">
        <f>VLOOKUP(B13,'25-2000 anyagai'!$A$1:$J$439,5,0)</f>
        <v>#N/A</v>
      </c>
      <c r="BA13" t="e">
        <f>IF((VLOOKUP(B13,'PIC lista'!$A$2:$C$1008,1,0)=B13),"IGEN","NEM")</f>
        <v>#N/A</v>
      </c>
      <c r="BB13" t="e">
        <f>IF((VLOOKUP(B13,jelöltlista!$A$1:$D$1000,1,0)=B13),"IGEN","NEM")</f>
        <v>#N/A</v>
      </c>
      <c r="BC13" s="136" t="e">
        <f>VLOOKUP(B13,'harmonizált osztályozások'!$A$1:$AZ$6553,5,0)</f>
        <v>#N/A</v>
      </c>
    </row>
    <row r="14" spans="1:55" x14ac:dyDescent="0.25">
      <c r="A14" s="68">
        <f>'Adatbeírás helye'!$O$2</f>
        <v>0</v>
      </c>
      <c r="B14" s="69">
        <f>'Adatbeírás helye'!$O$3</f>
        <v>0</v>
      </c>
      <c r="C14" s="70">
        <f>'Adatbeírás helye'!O23</f>
        <v>0</v>
      </c>
      <c r="D14" s="71" t="e">
        <f>VLOOKUP(B14,' Adatbázis új anyagok helye'!$A$1:$AZ$728,5,0)</f>
        <v>#N/A</v>
      </c>
      <c r="E14" s="72" t="e">
        <f>VLOOKUP(B14,' Adatbázis új anyagok helye'!$A$1:$AZ$728,6,0)</f>
        <v>#N/A</v>
      </c>
      <c r="F14" s="39" t="e">
        <f>VLOOKUP(B14,' Adatbázis új anyagok helye'!$A$1:$AZ$728,7,0)</f>
        <v>#N/A</v>
      </c>
      <c r="G14" s="73" t="e">
        <f>VLOOKUP(B14,' Adatbázis új anyagok helye'!$A$1:$AZ$728,8,0)</f>
        <v>#N/A</v>
      </c>
      <c r="H14" s="74" t="e">
        <f>VLOOKUP(E14,segédtáblázatok!$A$3:$D$6,2,0)</f>
        <v>#N/A</v>
      </c>
      <c r="I14" s="74" t="e">
        <f>VLOOKUP(F14,segédtáblázatok!$A$3:$D$6,2,0)</f>
        <v>#N/A</v>
      </c>
      <c r="J14" s="74" t="e">
        <f>VLOOKUP(G14,segédtáblázatok!$A$3:$D$6,2,0)</f>
        <v>#N/A</v>
      </c>
      <c r="K14" s="75" t="e">
        <f t="shared" si="0"/>
        <v>#N/A</v>
      </c>
      <c r="L14" s="75" t="e">
        <f t="shared" si="1"/>
        <v>#N/A</v>
      </c>
      <c r="M14" s="76" t="e">
        <f t="shared" si="2"/>
        <v>#N/A</v>
      </c>
      <c r="N14" s="77" t="e">
        <f>VLOOKUP(B14,' Adatbázis új anyagok helye'!$A$1:$AZ$728,14,0)</f>
        <v>#N/A</v>
      </c>
      <c r="O14" s="166" t="e">
        <f t="shared" si="9"/>
        <v>#N/A</v>
      </c>
      <c r="P14" s="78" t="e">
        <f>VLOOKUP(B14,' Adatbázis új anyagok helye'!$A$1:$AZ$728,10,0)</f>
        <v>#N/A</v>
      </c>
      <c r="Q14" s="79" t="e">
        <f>VLOOKUP(B14,' Adatbázis új anyagok helye'!$A$1:$AZ$728,11,0)</f>
        <v>#N/A</v>
      </c>
      <c r="R14" s="80" t="e">
        <f>VLOOKUP(B14,' Adatbázis új anyagok helye'!$A$1:$AZ$728,33,0)</f>
        <v>#N/A</v>
      </c>
      <c r="S14" s="74" t="e">
        <f>VLOOKUP(B14,' Adatbázis új anyagok helye'!$A$1:$AZ$728,35,0)</f>
        <v>#N/A</v>
      </c>
      <c r="T14" s="81" t="e">
        <f t="shared" si="10"/>
        <v>#N/A</v>
      </c>
      <c r="U14" s="82" t="e">
        <f t="shared" si="11"/>
        <v>#N/A</v>
      </c>
      <c r="V14" s="81" t="e">
        <f>IF(OR(AND(Q14=0,P14=0),C14&lt;VLOOKUP(B14,' Adatbázis új anyagok helye'!$A$1:$AZ$728,32,0)),0,IF(OR(EXACT(P14,"1A"),EXACT(P14,"1B"),EXACT(P14,"1C"),Q14=1),C14*10/VLOOKUP(B14,' Adatbázis új anyagok helye'!$A$1:$AZ$728,32,0),IF(Q14=2,C14/VLOOKUP(B14,' Adatbázis új anyagok helye'!$A$1:$AZ$728,32,0),0)))</f>
        <v>#N/A</v>
      </c>
      <c r="W14" s="76" t="e">
        <f>IF(OR(AND(Q14=0,P14=0),C14&lt;VLOOKUP(B14,' Adatbázis új anyagok helye'!$A$1:$AZ$728,32,0)),0,IF(OR(EXACT(P14,"1A"),EXACT(P14,"1B"),EXACT(P14,"1C"),Q14=1),C14/VLOOKUP(B14,' Adatbázis új anyagok helye'!$A$1:$AZ$728,34,0),0))</f>
        <v>#N/A</v>
      </c>
      <c r="X14" s="78" t="e">
        <f>VLOOKUP(B14,' Adatbázis új anyagok helye'!$A$1:$AZ$728,12,0)</f>
        <v>#N/A</v>
      </c>
      <c r="Y14" s="79" t="e">
        <f>VLOOKUP(B14,' Adatbázis új anyagok helye'!$A$1:$AZ$728,13,0)</f>
        <v>#N/A</v>
      </c>
      <c r="Z14" s="83" t="e">
        <f>IF(VLOOKUP(B14,' Adatbázis új anyagok helye'!$A$1:$AZ$728,30,0)&gt;0,VLOOKUP(B14,' Adatbázis új anyagok helye'!$A$1:$AZ$728,30,0),IF(OR(X14=1,EXACT(X14,"1B")),1,IF(EXACT(X14,"1A"),0.1,100)))</f>
        <v>#N/A</v>
      </c>
      <c r="AA14" s="83" t="e">
        <f>IF(VLOOKUP(B14,' Adatbázis új anyagok helye'!$A$1:$AZ$728,31,0)&gt;0,VLOOKUP(B14,' Adatbázis új anyagok helye'!$A$1:$AZ$728,31,0),IF(OR(Y14=1,EXACT(Y14,"1B")),1,IF(EXACT(Y14,"1A"),0.1,100)))</f>
        <v>#N/A</v>
      </c>
      <c r="AB14" t="e">
        <f t="shared" si="3"/>
        <v>#N/A</v>
      </c>
      <c r="AC14" t="e">
        <f t="shared" si="4"/>
        <v>#N/A</v>
      </c>
      <c r="AD14" s="84" t="e">
        <f t="shared" si="13"/>
        <v>#N/A</v>
      </c>
      <c r="AE14" s="91" t="e">
        <f t="shared" si="5"/>
        <v>#N/A</v>
      </c>
      <c r="AF14" s="86" t="e">
        <f>VLOOKUP(B14,' Adatbázis új anyagok helye'!$A$1:$AZ$728,17,0)</f>
        <v>#N/A</v>
      </c>
      <c r="AG14" s="39" t="e">
        <f>IF(AF14=0,"NEM",IF(C14&gt;=VLOOKUP(B14,' Adatbázis új anyagok helye'!$A$1:$AZ$728,27,0),"Carc.","NEM"))</f>
        <v>#N/A</v>
      </c>
      <c r="AH14" s="87" t="e">
        <f t="shared" si="12"/>
        <v>#N/A</v>
      </c>
      <c r="AI14" s="86" t="e">
        <f>VLOOKUP(B14,' Adatbázis új anyagok helye'!$A$1:$AZ$728,18,0)</f>
        <v>#N/A</v>
      </c>
      <c r="AJ14" s="39" t="e">
        <f>IF(AI14=0,"NEM",IF(C14&gt;=VLOOKUP(B14,' Adatbázis új anyagok helye'!$A$1:$AZ$728,28,0),"Muta.","NEM"))</f>
        <v>#N/A</v>
      </c>
      <c r="AK14" s="87" t="e">
        <f t="shared" si="6"/>
        <v>#N/A</v>
      </c>
      <c r="AL14" s="86" t="e">
        <f>VLOOKUP(B14,' Adatbázis új anyagok helye'!$A$1:$AZ$728,19,0)</f>
        <v>#N/A</v>
      </c>
      <c r="AM14" s="39" t="e">
        <f>IF(AL14=0,"NEM",IF(C14&gt;=VLOOKUP(B14,' Adatbázis új anyagok helye'!$A$1:$AZ$728,29,0),"Repr.","NEM"))</f>
        <v>#N/A</v>
      </c>
      <c r="AN14" s="87" t="e">
        <f t="shared" si="7"/>
        <v>#N/A</v>
      </c>
      <c r="AO14" s="78" t="e">
        <f>VLOOKUP(B14,' Adatbázis új anyagok helye'!$A$1:$AZ$728,15,0)</f>
        <v>#N/A</v>
      </c>
      <c r="AP14" s="88" t="e">
        <f>IF(AO14=0,"NEM",IF(AND(AO14=1,C14&gt;=VLOOKUP(B14,' Adatbázis új anyagok helye'!$A$1:$AZ$728,22,0)),"STOT SE 1",IF(OR(AND(AO14=1,C14&gt;=VLOOKUP(B14,' Adatbázis új anyagok helye'!$A$1:$AZ$728,23,0)),(AND(AO14=2,C14&gt;=VLOOKUP(B14,' Adatbázis új anyagok helye'!$A$1:$AZ$728,23,0)))),"STOT SE 2",IF(AO14=3,C14/VLOOKUP(B14,' Adatbázis új anyagok helye'!$A$1:$AZ$728,24,0),"NEM"))))</f>
        <v>#N/A</v>
      </c>
      <c r="AQ14" s="77" t="e">
        <f>VLOOKUP(B14,' Adatbázis új anyagok helye'!$A$1:$AZ$728,16,0)</f>
        <v>#N/A</v>
      </c>
      <c r="AR14" t="e">
        <f>IF(AQ14=0,"NEM",IF(AND(AQ14=1,C14&gt;=VLOOKUP(B14,' Adatbázis új anyagok helye'!$A$1:$AZ$728,25,0)),"STOT RE 1",IF(OR(AND(AQ14=1,C14&gt;=VLOOKUP(B14,' Adatbázis új anyagok helye'!$A$1:$AZ$728,26,0)),(AND(AQ14=2,C14&gt;=VLOOKUP(B14,' Adatbázis új anyagok helye'!$A$1:$AZ$728,26,0)))),"STOT RE 2","NEM")))</f>
        <v>#N/A</v>
      </c>
      <c r="AS14" s="78" t="e">
        <f>VLOOKUP(B14,' Adatbázis új anyagok helye'!$A$1:$AZ$728,37,0)</f>
        <v>#N/A</v>
      </c>
      <c r="AT14" s="89" t="e">
        <f>IF(AS14=0,0,IF(VLOOKUP(B14,' Adatbázis új anyagok helye'!$A$1:$AZ$728,40,0)&gt;0,C14*VLOOKUP(B14,' Adatbázis új anyagok helye'!$A$1:$AZ$728,40,0),C14))</f>
        <v>#N/A</v>
      </c>
      <c r="AU14" s="161" t="e">
        <f>VLOOKUP(B14,' Adatbázis új anyagok helye'!$A$1:$AZ$728,38,0)</f>
        <v>#N/A</v>
      </c>
      <c r="AV14" s="77" t="e">
        <f>IF(AU14=0,0,IF(AU14=1,IF(VLOOKUP(B14,' Adatbázis új anyagok helye'!$A$1:$AZ$728,41,0)&gt;0,C14*VLOOKUP(B14,' Adatbázis új anyagok helye'!$A$1:$AZ$728,41,0),C14),0))</f>
        <v>#N/A</v>
      </c>
      <c r="AW14" s="77">
        <f>IF($AV$24&gt;=25,0,IF(AU14=0,0,IF(AU14=1,IF(VLOOKUP(B14,' Adatbázis új anyagok helye'!$A$1:$AZ$728,41,0)&gt;0,10*C14*VLOOKUP(B14,' Adatbázis új anyagok helye'!$A$1:$AZ$728,41,0),10*C14),IF(AU14=2,C14,0))))</f>
        <v>0</v>
      </c>
      <c r="AX14" s="77">
        <f>IF(OR($AV$24&gt;=25,$AW$24&gt;=25),0,IF(AU14=0,0,IF(AU14=1,IF(VLOOKUP(B14,' Adatbázis új anyagok helye'!$A$1:$AZ$728,41,0)&gt;0,100*C14*VLOOKUP(B14,' Adatbázis új anyagok helye'!$A$1:$AZ$728,41,0),100*C14),IF(AU14=2,10*C14,IF(AU14=3,C14,0)))))</f>
        <v>0</v>
      </c>
      <c r="AY14" s="89">
        <f t="shared" si="8"/>
        <v>0</v>
      </c>
      <c r="AZ14" s="90" t="e">
        <f>VLOOKUP(B14,'25-2000 anyagai'!$A$1:$J$439,5,0)</f>
        <v>#N/A</v>
      </c>
      <c r="BA14" t="e">
        <f>IF((VLOOKUP(B14,'PIC lista'!$A$2:$C$1008,1,0)=B14),"IGEN","NEM")</f>
        <v>#N/A</v>
      </c>
      <c r="BB14" t="e">
        <f>IF((VLOOKUP(B14,jelöltlista!$A$1:$D$1000,1,0)=B14),"IGEN","NEM")</f>
        <v>#N/A</v>
      </c>
      <c r="BC14" s="136" t="e">
        <f>VLOOKUP(B14,'harmonizált osztályozások'!$A$1:$AZ$6553,5,0)</f>
        <v>#N/A</v>
      </c>
    </row>
    <row r="15" spans="1:55" x14ac:dyDescent="0.25">
      <c r="A15" s="68">
        <f>'Adatbeírás helye'!$P$2</f>
        <v>0</v>
      </c>
      <c r="B15" s="69">
        <f>'Adatbeírás helye'!$P$3</f>
        <v>0</v>
      </c>
      <c r="C15" s="70">
        <f>'Adatbeírás helye'!P23</f>
        <v>0</v>
      </c>
      <c r="D15" s="71" t="e">
        <f>VLOOKUP(B15,' Adatbázis új anyagok helye'!$A$1:$AZ$728,5,0)</f>
        <v>#N/A</v>
      </c>
      <c r="E15" s="72" t="e">
        <f>VLOOKUP(B15,' Adatbázis új anyagok helye'!$A$1:$AZ$728,6,0)</f>
        <v>#N/A</v>
      </c>
      <c r="F15" s="39" t="e">
        <f>VLOOKUP(B15,' Adatbázis új anyagok helye'!$A$1:$AZ$728,7,0)</f>
        <v>#N/A</v>
      </c>
      <c r="G15" s="73" t="e">
        <f>VLOOKUP(B15,' Adatbázis új anyagok helye'!$A$1:$AZ$728,8,0)</f>
        <v>#N/A</v>
      </c>
      <c r="H15" s="74" t="e">
        <f>VLOOKUP(E15,segédtáblázatok!$A$3:$D$6,2,0)</f>
        <v>#N/A</v>
      </c>
      <c r="I15" s="74" t="e">
        <f>VLOOKUP(F15,segédtáblázatok!$A$3:$D$6,2,0)</f>
        <v>#N/A</v>
      </c>
      <c r="J15" s="74" t="e">
        <f>VLOOKUP(G15,segédtáblázatok!$A$3:$D$6,2,0)</f>
        <v>#N/A</v>
      </c>
      <c r="K15" s="75" t="e">
        <f t="shared" si="0"/>
        <v>#N/A</v>
      </c>
      <c r="L15" s="75" t="e">
        <f t="shared" si="1"/>
        <v>#N/A</v>
      </c>
      <c r="M15" s="76" t="e">
        <f t="shared" si="2"/>
        <v>#N/A</v>
      </c>
      <c r="N15" s="77" t="e">
        <f>VLOOKUP(B15,' Adatbázis új anyagok helye'!$A$1:$AZ$728,14,0)</f>
        <v>#N/A</v>
      </c>
      <c r="O15" s="166" t="e">
        <f t="shared" si="9"/>
        <v>#N/A</v>
      </c>
      <c r="P15" s="78" t="e">
        <f>VLOOKUP(B15,' Adatbázis új anyagok helye'!$A$1:$AZ$728,10,0)</f>
        <v>#N/A</v>
      </c>
      <c r="Q15" s="79" t="e">
        <f>VLOOKUP(B15,' Adatbázis új anyagok helye'!$A$1:$AZ$728,11,0)</f>
        <v>#N/A</v>
      </c>
      <c r="R15" s="80" t="e">
        <f>VLOOKUP(B15,' Adatbázis új anyagok helye'!$A$1:$AZ$728,33,0)</f>
        <v>#N/A</v>
      </c>
      <c r="S15" s="74" t="e">
        <f>VLOOKUP(B15,' Adatbázis új anyagok helye'!$A$1:$AZ$728,35,0)</f>
        <v>#N/A</v>
      </c>
      <c r="T15" s="81" t="e">
        <f t="shared" si="10"/>
        <v>#N/A</v>
      </c>
      <c r="U15" s="82" t="e">
        <f t="shared" si="11"/>
        <v>#N/A</v>
      </c>
      <c r="V15" s="81" t="e">
        <f>IF(OR(AND(Q15=0,P15=0),C15&lt;VLOOKUP(B15,' Adatbázis új anyagok helye'!$A$1:$AZ$728,32,0)),0,IF(OR(EXACT(P15,"1A"),EXACT(P15,"1B"),EXACT(P15,"1C"),Q15=1),C15*10/VLOOKUP(B15,' Adatbázis új anyagok helye'!$A$1:$AZ$728,32,0),IF(Q15=2,C15/VLOOKUP(B15,' Adatbázis új anyagok helye'!$A$1:$AZ$728,32,0),0)))</f>
        <v>#N/A</v>
      </c>
      <c r="W15" s="76" t="e">
        <f>IF(OR(AND(Q15=0,P15=0),C15&lt;VLOOKUP(B15,' Adatbázis új anyagok helye'!$A$1:$AZ$728,32,0)),0,IF(OR(EXACT(P15,"1A"),EXACT(P15,"1B"),EXACT(P15,"1C"),Q15=1),C15/VLOOKUP(B15,' Adatbázis új anyagok helye'!$A$1:$AZ$728,34,0),0))</f>
        <v>#N/A</v>
      </c>
      <c r="X15" s="78" t="e">
        <f>VLOOKUP(B15,' Adatbázis új anyagok helye'!$A$1:$AZ$728,12,0)</f>
        <v>#N/A</v>
      </c>
      <c r="Y15" s="79" t="e">
        <f>VLOOKUP(B15,' Adatbázis új anyagok helye'!$A$1:$AZ$728,13,0)</f>
        <v>#N/A</v>
      </c>
      <c r="Z15" s="83" t="e">
        <f>IF(VLOOKUP(B15,' Adatbázis új anyagok helye'!$A$1:$AZ$728,30,0)&gt;0,VLOOKUP(B15,' Adatbázis új anyagok helye'!$A$1:$AZ$728,30,0),IF(OR(X15=1,EXACT(X15,"1B")),1,IF(EXACT(X15,"1A"),0.1,100)))</f>
        <v>#N/A</v>
      </c>
      <c r="AA15" s="83" t="e">
        <f>IF(VLOOKUP(B15,' Adatbázis új anyagok helye'!$A$1:$AZ$728,31,0)&gt;0,VLOOKUP(B15,' Adatbázis új anyagok helye'!$A$1:$AZ$728,31,0),IF(OR(Y15=1,EXACT(Y15,"1B")),1,IF(EXACT(Y15,"1A"),0.1,100)))</f>
        <v>#N/A</v>
      </c>
      <c r="AB15" t="e">
        <f t="shared" si="3"/>
        <v>#N/A</v>
      </c>
      <c r="AC15" t="e">
        <f t="shared" si="4"/>
        <v>#N/A</v>
      </c>
      <c r="AD15" s="84" t="e">
        <f t="shared" si="13"/>
        <v>#N/A</v>
      </c>
      <c r="AE15" s="91" t="e">
        <f t="shared" si="5"/>
        <v>#N/A</v>
      </c>
      <c r="AF15" s="86" t="e">
        <f>VLOOKUP(B15,' Adatbázis új anyagok helye'!$A$1:$AZ$728,17,0)</f>
        <v>#N/A</v>
      </c>
      <c r="AG15" s="39" t="e">
        <f>IF(AF15=0,"NEM",IF(C15&gt;=VLOOKUP(B15,' Adatbázis új anyagok helye'!$A$1:$AZ$728,27,0),"Carc.","NEM"))</f>
        <v>#N/A</v>
      </c>
      <c r="AH15" s="87" t="e">
        <f t="shared" si="12"/>
        <v>#N/A</v>
      </c>
      <c r="AI15" s="86" t="e">
        <f>VLOOKUP(B15,' Adatbázis új anyagok helye'!$A$1:$AZ$728,18,0)</f>
        <v>#N/A</v>
      </c>
      <c r="AJ15" s="39" t="e">
        <f>IF(AI15=0,"NEM",IF(C15&gt;=VLOOKUP(B15,' Adatbázis új anyagok helye'!$A$1:$AZ$728,28,0),"Muta.","NEM"))</f>
        <v>#N/A</v>
      </c>
      <c r="AK15" s="87" t="e">
        <f t="shared" si="6"/>
        <v>#N/A</v>
      </c>
      <c r="AL15" s="86" t="e">
        <f>VLOOKUP(B15,' Adatbázis új anyagok helye'!$A$1:$AZ$728,19,0)</f>
        <v>#N/A</v>
      </c>
      <c r="AM15" s="39" t="e">
        <f>IF(AL15=0,"NEM",IF(C15&gt;=VLOOKUP(B15,' Adatbázis új anyagok helye'!$A$1:$AZ$728,29,0),"Repr.","NEM"))</f>
        <v>#N/A</v>
      </c>
      <c r="AN15" s="87" t="e">
        <f t="shared" si="7"/>
        <v>#N/A</v>
      </c>
      <c r="AO15" s="78" t="e">
        <f>VLOOKUP(B15,' Adatbázis új anyagok helye'!$A$1:$AZ$728,15,0)</f>
        <v>#N/A</v>
      </c>
      <c r="AP15" s="88" t="e">
        <f>IF(AO15=0,"NEM",IF(AND(AO15=1,C15&gt;=VLOOKUP(B15,' Adatbázis új anyagok helye'!$A$1:$AZ$728,22,0)),"STOT SE 1",IF(OR(AND(AO15=1,C15&gt;=VLOOKUP(B15,' Adatbázis új anyagok helye'!$A$1:$AZ$728,23,0)),(AND(AO15=2,C15&gt;=VLOOKUP(B15,' Adatbázis új anyagok helye'!$A$1:$AZ$728,23,0)))),"STOT SE 2",IF(AO15=3,C15/VLOOKUP(B15,' Adatbázis új anyagok helye'!$A$1:$AZ$728,24,0),"NEM"))))</f>
        <v>#N/A</v>
      </c>
      <c r="AQ15" s="77" t="e">
        <f>VLOOKUP(B15,' Adatbázis új anyagok helye'!$A$1:$AZ$728,16,0)</f>
        <v>#N/A</v>
      </c>
      <c r="AR15" t="e">
        <f>IF(AQ15=0,"NEM",IF(AND(AQ15=1,C15&gt;=VLOOKUP(B15,' Adatbázis új anyagok helye'!$A$1:$AZ$728,25,0)),"STOT RE 1",IF(OR(AND(AQ15=1,C15&gt;=VLOOKUP(B15,' Adatbázis új anyagok helye'!$A$1:$AZ$728,26,0)),(AND(AQ15=2,C15&gt;=VLOOKUP(B15,' Adatbázis új anyagok helye'!$A$1:$AZ$728,26,0)))),"STOT RE 2","NEM")))</f>
        <v>#N/A</v>
      </c>
      <c r="AS15" s="78" t="e">
        <f>VLOOKUP(B15,' Adatbázis új anyagok helye'!$A$1:$AZ$728,37,0)</f>
        <v>#N/A</v>
      </c>
      <c r="AT15" s="89" t="e">
        <f>IF(AS15=0,0,IF(VLOOKUP(B15,' Adatbázis új anyagok helye'!$A$1:$AZ$728,40,0)&gt;0,C15*VLOOKUP(B15,' Adatbázis új anyagok helye'!$A$1:$AZ$728,40,0),C15))</f>
        <v>#N/A</v>
      </c>
      <c r="AU15" s="161" t="e">
        <f>VLOOKUP(B15,' Adatbázis új anyagok helye'!$A$1:$AZ$728,38,0)</f>
        <v>#N/A</v>
      </c>
      <c r="AV15" s="77" t="e">
        <f>IF(AU15=0,0,IF(AU15=1,IF(VLOOKUP(B15,' Adatbázis új anyagok helye'!$A$1:$AZ$728,41,0)&gt;0,C15*VLOOKUP(B15,' Adatbázis új anyagok helye'!$A$1:$AZ$728,41,0),C15),0))</f>
        <v>#N/A</v>
      </c>
      <c r="AW15" s="77">
        <f>IF($AV$24&gt;=25,0,IF(AU15=0,0,IF(AU15=1,IF(VLOOKUP(B15,' Adatbázis új anyagok helye'!$A$1:$AZ$728,41,0)&gt;0,10*C15*VLOOKUP(B15,' Adatbázis új anyagok helye'!$A$1:$AZ$728,41,0),10*C15),IF(AU15=2,C15,0))))</f>
        <v>0</v>
      </c>
      <c r="AX15" s="77">
        <f>IF(OR($AV$24&gt;=25,$AW$24&gt;=25),0,IF(AU15=0,0,IF(AU15=1,IF(VLOOKUP(B15,' Adatbázis új anyagok helye'!$A$1:$AZ$728,41,0)&gt;0,100*C15*VLOOKUP(B15,' Adatbázis új anyagok helye'!$A$1:$AZ$728,41,0),100*C15),IF(AU15=2,10*C15,IF(AU15=3,C15,0)))))</f>
        <v>0</v>
      </c>
      <c r="AY15" s="89">
        <f t="shared" si="8"/>
        <v>0</v>
      </c>
      <c r="AZ15" s="90" t="e">
        <f>VLOOKUP(B15,'25-2000 anyagai'!$A$1:$J$439,5,0)</f>
        <v>#N/A</v>
      </c>
      <c r="BA15" t="e">
        <f>IF((VLOOKUP(B15,'PIC lista'!$A$2:$C$1008,1,0)=B15),"IGEN","NEM")</f>
        <v>#N/A</v>
      </c>
      <c r="BB15" t="e">
        <f>IF((VLOOKUP(B15,jelöltlista!$A$1:$D$1000,1,0)=B15),"IGEN","NEM")</f>
        <v>#N/A</v>
      </c>
      <c r="BC15" s="136" t="e">
        <f>VLOOKUP(B15,'harmonizált osztályozások'!$A$1:$AZ$6553,5,0)</f>
        <v>#N/A</v>
      </c>
    </row>
    <row r="16" spans="1:55" x14ac:dyDescent="0.25">
      <c r="A16" s="68">
        <f>'Adatbeírás helye'!$Q$2</f>
        <v>0</v>
      </c>
      <c r="B16" s="69">
        <f>'Adatbeírás helye'!$Q$3</f>
        <v>0</v>
      </c>
      <c r="C16" s="70">
        <f>'Adatbeírás helye'!Q23</f>
        <v>0</v>
      </c>
      <c r="D16" s="71" t="e">
        <f>VLOOKUP(B16,' Adatbázis új anyagok helye'!$A$1:$AZ$728,5,0)</f>
        <v>#N/A</v>
      </c>
      <c r="E16" s="72" t="e">
        <f>VLOOKUP(B16,' Adatbázis új anyagok helye'!$A$1:$AZ$728,6,0)</f>
        <v>#N/A</v>
      </c>
      <c r="F16" s="39" t="e">
        <f>VLOOKUP(B16,' Adatbázis új anyagok helye'!$A$1:$AZ$728,7,0)</f>
        <v>#N/A</v>
      </c>
      <c r="G16" s="73" t="e">
        <f>VLOOKUP(B16,' Adatbázis új anyagok helye'!$A$1:$AZ$728,8,0)</f>
        <v>#N/A</v>
      </c>
      <c r="H16" s="74" t="e">
        <f>VLOOKUP(E16,segédtáblázatok!$A$3:$D$6,2,0)</f>
        <v>#N/A</v>
      </c>
      <c r="I16" s="74" t="e">
        <f>VLOOKUP(F16,segédtáblázatok!$A$3:$D$6,2,0)</f>
        <v>#N/A</v>
      </c>
      <c r="J16" s="74" t="e">
        <f>VLOOKUP(G16,segédtáblázatok!$A$3:$D$6,2,0)</f>
        <v>#N/A</v>
      </c>
      <c r="K16" s="75" t="e">
        <f t="shared" si="0"/>
        <v>#N/A</v>
      </c>
      <c r="L16" s="75" t="e">
        <f t="shared" si="1"/>
        <v>#N/A</v>
      </c>
      <c r="M16" s="76" t="e">
        <f t="shared" si="2"/>
        <v>#N/A</v>
      </c>
      <c r="N16" s="77" t="e">
        <f>VLOOKUP(B16,' Adatbázis új anyagok helye'!$A$1:$AZ$728,14,0)</f>
        <v>#N/A</v>
      </c>
      <c r="O16" s="166" t="e">
        <f t="shared" si="9"/>
        <v>#N/A</v>
      </c>
      <c r="P16" s="78" t="e">
        <f>VLOOKUP(B16,' Adatbázis új anyagok helye'!$A$1:$AZ$728,10,0)</f>
        <v>#N/A</v>
      </c>
      <c r="Q16" s="79" t="e">
        <f>VLOOKUP(B16,' Adatbázis új anyagok helye'!$A$1:$AZ$728,11,0)</f>
        <v>#N/A</v>
      </c>
      <c r="R16" s="80" t="e">
        <f>VLOOKUP(B16,' Adatbázis új anyagok helye'!$A$1:$AZ$728,33,0)</f>
        <v>#N/A</v>
      </c>
      <c r="S16" s="74" t="e">
        <f>VLOOKUP(B16,' Adatbázis új anyagok helye'!$A$1:$AZ$728,35,0)</f>
        <v>#N/A</v>
      </c>
      <c r="T16" s="81" t="e">
        <f t="shared" si="10"/>
        <v>#N/A</v>
      </c>
      <c r="U16" s="82" t="e">
        <f t="shared" si="11"/>
        <v>#N/A</v>
      </c>
      <c r="V16" s="81" t="e">
        <f>IF(OR(AND(Q16=0,P16=0),C16&lt;VLOOKUP(B16,' Adatbázis új anyagok helye'!$A$1:$AZ$728,32,0)),0,IF(OR(EXACT(P16,"1A"),EXACT(P16,"1B"),EXACT(P16,"1C"),Q16=1),C16*10/VLOOKUP(B16,' Adatbázis új anyagok helye'!$A$1:$AZ$728,32,0),IF(Q16=2,C16/VLOOKUP(B16,' Adatbázis új anyagok helye'!$A$1:$AZ$728,32,0),0)))</f>
        <v>#N/A</v>
      </c>
      <c r="W16" s="76" t="e">
        <f>IF(OR(AND(Q16=0,P16=0),C16&lt;VLOOKUP(B16,' Adatbázis új anyagok helye'!$A$1:$AZ$728,32,0)),0,IF(OR(EXACT(P16,"1A"),EXACT(P16,"1B"),EXACT(P16,"1C"),Q16=1),C16/VLOOKUP(B16,' Adatbázis új anyagok helye'!$A$1:$AZ$728,34,0),0))</f>
        <v>#N/A</v>
      </c>
      <c r="X16" s="78" t="e">
        <f>VLOOKUP(B16,' Adatbázis új anyagok helye'!$A$1:$AZ$728,12,0)</f>
        <v>#N/A</v>
      </c>
      <c r="Y16" s="79" t="e">
        <f>VLOOKUP(B16,' Adatbázis új anyagok helye'!$A$1:$AZ$728,13,0)</f>
        <v>#N/A</v>
      </c>
      <c r="Z16" s="83" t="e">
        <f>IF(VLOOKUP(B16,' Adatbázis új anyagok helye'!$A$1:$AZ$728,30,0)&gt;0,VLOOKUP(B16,' Adatbázis új anyagok helye'!$A$1:$AZ$728,30,0),IF(OR(X16=1,EXACT(X16,"1B")),1,IF(EXACT(X16,"1A"),0.1,100)))</f>
        <v>#N/A</v>
      </c>
      <c r="AA16" s="83" t="e">
        <f>IF(VLOOKUP(B16,' Adatbázis új anyagok helye'!$A$1:$AZ$728,31,0)&gt;0,VLOOKUP(B16,' Adatbázis új anyagok helye'!$A$1:$AZ$728,31,0),IF(OR(Y16=1,EXACT(Y16,"1B")),1,IF(EXACT(Y16,"1A"),0.1,100)))</f>
        <v>#N/A</v>
      </c>
      <c r="AB16" t="e">
        <f t="shared" si="3"/>
        <v>#N/A</v>
      </c>
      <c r="AC16" t="e">
        <f t="shared" si="4"/>
        <v>#N/A</v>
      </c>
      <c r="AD16" s="84" t="e">
        <f t="shared" si="13"/>
        <v>#N/A</v>
      </c>
      <c r="AE16" s="91" t="e">
        <f t="shared" si="5"/>
        <v>#N/A</v>
      </c>
      <c r="AF16" s="86" t="e">
        <f>VLOOKUP(B16,' Adatbázis új anyagok helye'!$A$1:$AZ$728,17,0)</f>
        <v>#N/A</v>
      </c>
      <c r="AG16" s="39" t="e">
        <f>IF(AF16=0,"NEM",IF(C16&gt;=VLOOKUP(B16,' Adatbázis új anyagok helye'!$A$1:$AZ$728,27,0),"Carc.","NEM"))</f>
        <v>#N/A</v>
      </c>
      <c r="AH16" s="87" t="e">
        <f t="shared" si="12"/>
        <v>#N/A</v>
      </c>
      <c r="AI16" s="86" t="e">
        <f>VLOOKUP(B16,' Adatbázis új anyagok helye'!$A$1:$AZ$728,18,0)</f>
        <v>#N/A</v>
      </c>
      <c r="AJ16" s="39" t="e">
        <f>IF(AI16=0,"NEM",IF(C16&gt;=VLOOKUP(B16,' Adatbázis új anyagok helye'!$A$1:$AZ$728,28,0),"Muta.","NEM"))</f>
        <v>#N/A</v>
      </c>
      <c r="AK16" s="87" t="e">
        <f t="shared" si="6"/>
        <v>#N/A</v>
      </c>
      <c r="AL16" s="86" t="e">
        <f>VLOOKUP(B16,' Adatbázis új anyagok helye'!$A$1:$AZ$728,19,0)</f>
        <v>#N/A</v>
      </c>
      <c r="AM16" s="39" t="e">
        <f>IF(AL16=0,"NEM",IF(C16&gt;=VLOOKUP(B16,' Adatbázis új anyagok helye'!$A$1:$AZ$728,29,0),"Repr.","NEM"))</f>
        <v>#N/A</v>
      </c>
      <c r="AN16" s="87" t="e">
        <f t="shared" si="7"/>
        <v>#N/A</v>
      </c>
      <c r="AO16" s="78" t="e">
        <f>VLOOKUP(B16,' Adatbázis új anyagok helye'!$A$1:$AZ$728,15,0)</f>
        <v>#N/A</v>
      </c>
      <c r="AP16" s="88" t="e">
        <f>IF(AO16=0,"NEM",IF(AND(AO16=1,C16&gt;=VLOOKUP(B16,' Adatbázis új anyagok helye'!$A$1:$AZ$728,22,0)),"STOT SE 1",IF(OR(AND(AO16=1,C16&gt;=VLOOKUP(B16,' Adatbázis új anyagok helye'!$A$1:$AZ$728,23,0)),(AND(AO16=2,C16&gt;=VLOOKUP(B16,' Adatbázis új anyagok helye'!$A$1:$AZ$728,23,0)))),"STOT SE 2",IF(AO16=3,C16/VLOOKUP(B16,' Adatbázis új anyagok helye'!$A$1:$AZ$728,24,0),"NEM"))))</f>
        <v>#N/A</v>
      </c>
      <c r="AQ16" s="77" t="e">
        <f>VLOOKUP(B16,' Adatbázis új anyagok helye'!$A$1:$AZ$728,16,0)</f>
        <v>#N/A</v>
      </c>
      <c r="AR16" t="e">
        <f>IF(AQ16=0,"NEM",IF(AND(AQ16=1,C16&gt;=VLOOKUP(B16,' Adatbázis új anyagok helye'!$A$1:$AZ$728,25,0)),"STOT RE 1",IF(OR(AND(AQ16=1,C16&gt;=VLOOKUP(B16,' Adatbázis új anyagok helye'!$A$1:$AZ$728,26,0)),(AND(AQ16=2,C16&gt;=VLOOKUP(B16,' Adatbázis új anyagok helye'!$A$1:$AZ$728,26,0)))),"STOT RE 2","NEM")))</f>
        <v>#N/A</v>
      </c>
      <c r="AS16" s="78" t="e">
        <f>VLOOKUP(B16,' Adatbázis új anyagok helye'!$A$1:$AZ$728,37,0)</f>
        <v>#N/A</v>
      </c>
      <c r="AT16" s="89" t="e">
        <f>IF(AS16=0,0,IF(VLOOKUP(B16,' Adatbázis új anyagok helye'!$A$1:$AZ$728,40,0)&gt;0,C16*VLOOKUP(B16,' Adatbázis új anyagok helye'!$A$1:$AZ$728,40,0),C16))</f>
        <v>#N/A</v>
      </c>
      <c r="AU16" s="161" t="e">
        <f>VLOOKUP(B16,' Adatbázis új anyagok helye'!$A$1:$AZ$728,38,0)</f>
        <v>#N/A</v>
      </c>
      <c r="AV16" s="77" t="e">
        <f>IF(AU16=0,0,IF(AU16=1,IF(VLOOKUP(B16,' Adatbázis új anyagok helye'!$A$1:$AZ$728,41,0)&gt;0,C16*VLOOKUP(B16,' Adatbázis új anyagok helye'!$A$1:$AZ$728,41,0),C16),0))</f>
        <v>#N/A</v>
      </c>
      <c r="AW16" s="77">
        <f>IF($AV$24&gt;=25,0,IF(AU16=0,0,IF(AU16=1,IF(VLOOKUP(B16,' Adatbázis új anyagok helye'!$A$1:$AZ$728,41,0)&gt;0,10*C16*VLOOKUP(B16,' Adatbázis új anyagok helye'!$A$1:$AZ$728,41,0),10*C16),IF(AU16=2,C16,0))))</f>
        <v>0</v>
      </c>
      <c r="AX16" s="77">
        <f>IF(OR($AV$24&gt;=25,$AW$24&gt;=25),0,IF(AU16=0,0,IF(AU16=1,IF(VLOOKUP(B16,' Adatbázis új anyagok helye'!$A$1:$AZ$728,41,0)&gt;0,100*C16*VLOOKUP(B16,' Adatbázis új anyagok helye'!$A$1:$AZ$728,41,0),100*C16),IF(AU16=2,10*C16,IF(AU16=3,C16,0)))))</f>
        <v>0</v>
      </c>
      <c r="AY16" s="89">
        <f t="shared" si="8"/>
        <v>0</v>
      </c>
      <c r="AZ16" s="90" t="e">
        <f>VLOOKUP(B16,'25-2000 anyagai'!$A$1:$J$439,5,0)</f>
        <v>#N/A</v>
      </c>
      <c r="BA16" t="e">
        <f>IF((VLOOKUP(B16,'PIC lista'!$A$2:$C$1008,1,0)=B16),"IGEN","NEM")</f>
        <v>#N/A</v>
      </c>
      <c r="BB16" t="e">
        <f>IF((VLOOKUP(B16,jelöltlista!$A$1:$D$1000,1,0)=B16),"IGEN","NEM")</f>
        <v>#N/A</v>
      </c>
      <c r="BC16" s="136" t="e">
        <f>VLOOKUP(B16,'harmonizált osztályozások'!$A$1:$AZ$6553,5,0)</f>
        <v>#N/A</v>
      </c>
    </row>
    <row r="17" spans="1:55" x14ac:dyDescent="0.25">
      <c r="A17" s="68">
        <f>'Adatbeírás helye'!$R$2</f>
        <v>0</v>
      </c>
      <c r="B17" s="69">
        <f>'Adatbeírás helye'!$R$3</f>
        <v>0</v>
      </c>
      <c r="C17" s="70">
        <f>'Adatbeírás helye'!R23</f>
        <v>0</v>
      </c>
      <c r="D17" s="71" t="e">
        <f>VLOOKUP(B17,' Adatbázis új anyagok helye'!$A$1:$AZ$728,5,0)</f>
        <v>#N/A</v>
      </c>
      <c r="E17" s="72" t="e">
        <f>VLOOKUP(B17,' Adatbázis új anyagok helye'!$A$1:$AZ$728,6,0)</f>
        <v>#N/A</v>
      </c>
      <c r="F17" s="39" t="e">
        <f>VLOOKUP(B17,' Adatbázis új anyagok helye'!$A$1:$AZ$728,7,0)</f>
        <v>#N/A</v>
      </c>
      <c r="G17" s="73" t="e">
        <f>VLOOKUP(B17,' Adatbázis új anyagok helye'!$A$1:$AZ$728,8,0)</f>
        <v>#N/A</v>
      </c>
      <c r="H17" s="74" t="e">
        <f>VLOOKUP(E17,segédtáblázatok!$A$3:$D$6,2,0)</f>
        <v>#N/A</v>
      </c>
      <c r="I17" s="74" t="e">
        <f>VLOOKUP(F17,segédtáblázatok!$A$3:$D$6,2,0)</f>
        <v>#N/A</v>
      </c>
      <c r="J17" s="74" t="e">
        <f>VLOOKUP(G17,segédtáblázatok!$A$3:$D$6,2,0)</f>
        <v>#N/A</v>
      </c>
      <c r="K17" s="75" t="e">
        <f t="shared" si="0"/>
        <v>#N/A</v>
      </c>
      <c r="L17" s="75" t="e">
        <f t="shared" si="1"/>
        <v>#N/A</v>
      </c>
      <c r="M17" s="76" t="e">
        <f t="shared" si="2"/>
        <v>#N/A</v>
      </c>
      <c r="N17" s="77" t="e">
        <f>VLOOKUP(B17,' Adatbázis új anyagok helye'!$A$1:$AZ$728,14,0)</f>
        <v>#N/A</v>
      </c>
      <c r="O17" s="166" t="e">
        <f t="shared" si="9"/>
        <v>#N/A</v>
      </c>
      <c r="P17" s="78" t="e">
        <f>VLOOKUP(B17,' Adatbázis új anyagok helye'!$A$1:$AZ$728,10,0)</f>
        <v>#N/A</v>
      </c>
      <c r="Q17" s="79" t="e">
        <f>VLOOKUP(B17,' Adatbázis új anyagok helye'!$A$1:$AZ$728,11,0)</f>
        <v>#N/A</v>
      </c>
      <c r="R17" s="80" t="e">
        <f>VLOOKUP(B17,' Adatbázis új anyagok helye'!$A$1:$AZ$728,33,0)</f>
        <v>#N/A</v>
      </c>
      <c r="S17" s="74" t="e">
        <f>VLOOKUP(B17,' Adatbázis új anyagok helye'!$A$1:$AZ$728,35,0)</f>
        <v>#N/A</v>
      </c>
      <c r="T17" s="81" t="e">
        <f t="shared" si="10"/>
        <v>#N/A</v>
      </c>
      <c r="U17" s="82" t="e">
        <f t="shared" si="11"/>
        <v>#N/A</v>
      </c>
      <c r="V17" s="81" t="e">
        <f>IF(OR(AND(Q17=0,P17=0),C17&lt;VLOOKUP(B17,' Adatbázis új anyagok helye'!$A$1:$AZ$728,32,0)),0,IF(OR(EXACT(P17,"1A"),EXACT(P17,"1B"),EXACT(P17,"1C"),Q17=1),C17*10/VLOOKUP(B17,' Adatbázis új anyagok helye'!$A$1:$AZ$728,32,0),IF(Q17=2,C17/VLOOKUP(B17,' Adatbázis új anyagok helye'!$A$1:$AZ$728,32,0),0)))</f>
        <v>#N/A</v>
      </c>
      <c r="W17" s="76" t="e">
        <f>IF(OR(AND(Q17=0,P17=0),C17&lt;VLOOKUP(B17,' Adatbázis új anyagok helye'!$A$1:$AZ$728,32,0)),0,IF(OR(EXACT(P17,"1A"),EXACT(P17,"1B"),EXACT(P17,"1C"),Q17=1),C17/VLOOKUP(B17,' Adatbázis új anyagok helye'!$A$1:$AZ$728,34,0),0))</f>
        <v>#N/A</v>
      </c>
      <c r="X17" s="78" t="e">
        <f>VLOOKUP(B17,' Adatbázis új anyagok helye'!$A$1:$AZ$728,12,0)</f>
        <v>#N/A</v>
      </c>
      <c r="Y17" s="79" t="e">
        <f>VLOOKUP(B17,' Adatbázis új anyagok helye'!$A$1:$AZ$728,13,0)</f>
        <v>#N/A</v>
      </c>
      <c r="Z17" s="83" t="e">
        <f>IF(VLOOKUP(B17,' Adatbázis új anyagok helye'!$A$1:$AZ$728,30,0)&gt;0,VLOOKUP(B17,' Adatbázis új anyagok helye'!$A$1:$AZ$728,30,0),IF(OR(X17=1,EXACT(X17,"1B")),1,IF(EXACT(X17,"1A"),0.1,100)))</f>
        <v>#N/A</v>
      </c>
      <c r="AA17" s="83" t="e">
        <f>IF(VLOOKUP(B17,' Adatbázis új anyagok helye'!$A$1:$AZ$728,31,0)&gt;0,VLOOKUP(B17,' Adatbázis új anyagok helye'!$A$1:$AZ$728,31,0),IF(OR(Y17=1,EXACT(Y17,"1B")),1,IF(EXACT(Y17,"1A"),0.1,100)))</f>
        <v>#N/A</v>
      </c>
      <c r="AB17" t="e">
        <f t="shared" si="3"/>
        <v>#N/A</v>
      </c>
      <c r="AC17" t="e">
        <f t="shared" si="4"/>
        <v>#N/A</v>
      </c>
      <c r="AD17" s="84" t="e">
        <f t="shared" si="13"/>
        <v>#N/A</v>
      </c>
      <c r="AE17" s="91" t="e">
        <f t="shared" si="5"/>
        <v>#N/A</v>
      </c>
      <c r="AF17" s="86" t="e">
        <f>VLOOKUP(B17,' Adatbázis új anyagok helye'!$A$1:$AZ$728,17,0)</f>
        <v>#N/A</v>
      </c>
      <c r="AG17" s="39" t="e">
        <f>IF(AF17=0,"NEM",IF(C17&gt;=VLOOKUP(B17,' Adatbázis új anyagok helye'!$A$1:$AZ$728,27,0),"Carc.","NEM"))</f>
        <v>#N/A</v>
      </c>
      <c r="AH17" s="87" t="e">
        <f t="shared" si="12"/>
        <v>#N/A</v>
      </c>
      <c r="AI17" s="86" t="e">
        <f>VLOOKUP(B17,' Adatbázis új anyagok helye'!$A$1:$AZ$728,18,0)</f>
        <v>#N/A</v>
      </c>
      <c r="AJ17" s="39" t="e">
        <f>IF(AI17=0,"NEM",IF(C17&gt;=VLOOKUP(B17,' Adatbázis új anyagok helye'!$A$1:$AZ$728,28,0),"Muta.","NEM"))</f>
        <v>#N/A</v>
      </c>
      <c r="AK17" s="87" t="e">
        <f t="shared" si="6"/>
        <v>#N/A</v>
      </c>
      <c r="AL17" s="86" t="e">
        <f>VLOOKUP(B17,' Adatbázis új anyagok helye'!$A$1:$AZ$728,19,0)</f>
        <v>#N/A</v>
      </c>
      <c r="AM17" s="39" t="e">
        <f>IF(AL17=0,"NEM",IF(C17&gt;=VLOOKUP(B17,' Adatbázis új anyagok helye'!$A$1:$AZ$728,29,0),"Repr.","NEM"))</f>
        <v>#N/A</v>
      </c>
      <c r="AN17" s="87" t="e">
        <f t="shared" si="7"/>
        <v>#N/A</v>
      </c>
      <c r="AO17" s="78" t="e">
        <f>VLOOKUP(B17,' Adatbázis új anyagok helye'!$A$1:$AZ$728,15,0)</f>
        <v>#N/A</v>
      </c>
      <c r="AP17" s="88" t="e">
        <f>IF(AO17=0,"NEM",IF(AND(AO17=1,C17&gt;=VLOOKUP(B17,' Adatbázis új anyagok helye'!$A$1:$AZ$728,22,0)),"STOT SE 1",IF(OR(AND(AO17=1,C17&gt;=VLOOKUP(B17,' Adatbázis új anyagok helye'!$A$1:$AZ$728,23,0)),(AND(AO17=2,C17&gt;=VLOOKUP(B17,' Adatbázis új anyagok helye'!$A$1:$AZ$728,23,0)))),"STOT SE 2",IF(AO17=3,C17/VLOOKUP(B17,' Adatbázis új anyagok helye'!$A$1:$AZ$728,24,0),"NEM"))))</f>
        <v>#N/A</v>
      </c>
      <c r="AQ17" s="77" t="e">
        <f>VLOOKUP(B17,' Adatbázis új anyagok helye'!$A$1:$AZ$728,16,0)</f>
        <v>#N/A</v>
      </c>
      <c r="AR17" t="e">
        <f>IF(AQ17=0,"NEM",IF(AND(AQ17=1,C17&gt;=VLOOKUP(B17,' Adatbázis új anyagok helye'!$A$1:$AZ$728,25,0)),"STOT RE 1",IF(OR(AND(AQ17=1,C17&gt;=VLOOKUP(B17,' Adatbázis új anyagok helye'!$A$1:$AZ$728,26,0)),(AND(AQ17=2,C17&gt;=VLOOKUP(B17,' Adatbázis új anyagok helye'!$A$1:$AZ$728,26,0)))),"STOT RE 2","NEM")))</f>
        <v>#N/A</v>
      </c>
      <c r="AS17" s="78" t="e">
        <f>VLOOKUP(B17,' Adatbázis új anyagok helye'!$A$1:$AZ$728,37,0)</f>
        <v>#N/A</v>
      </c>
      <c r="AT17" s="89" t="e">
        <f>IF(AS17=0,0,IF(VLOOKUP(B17,' Adatbázis új anyagok helye'!$A$1:$AZ$728,40,0)&gt;0,C17*VLOOKUP(B17,' Adatbázis új anyagok helye'!$A$1:$AZ$728,40,0),C17))</f>
        <v>#N/A</v>
      </c>
      <c r="AU17" s="161" t="e">
        <f>VLOOKUP(B17,' Adatbázis új anyagok helye'!$A$1:$AZ$728,38,0)</f>
        <v>#N/A</v>
      </c>
      <c r="AV17" s="77" t="e">
        <f>IF(AU17=0,0,IF(AU17=1,IF(VLOOKUP(B17,' Adatbázis új anyagok helye'!$A$1:$AZ$728,41,0)&gt;0,C17*VLOOKUP(B17,' Adatbázis új anyagok helye'!$A$1:$AZ$728,41,0),C17),0))</f>
        <v>#N/A</v>
      </c>
      <c r="AW17" s="77">
        <f>IF($AV$24&gt;=25,0,IF(AU17=0,0,IF(AU17=1,IF(VLOOKUP(B17,' Adatbázis új anyagok helye'!$A$1:$AZ$728,41,0)&gt;0,10*C17*VLOOKUP(B17,' Adatbázis új anyagok helye'!$A$1:$AZ$728,41,0),10*C17),IF(AU17=2,C17,0))))</f>
        <v>0</v>
      </c>
      <c r="AX17" s="77">
        <f>IF(OR($AV$24&gt;=25,$AW$24&gt;=25),0,IF(AU17=0,0,IF(AU17=1,IF(VLOOKUP(B17,' Adatbázis új anyagok helye'!$A$1:$AZ$728,41,0)&gt;0,100*C17*VLOOKUP(B17,' Adatbázis új anyagok helye'!$A$1:$AZ$728,41,0),100*C17),IF(AU17=2,10*C17,IF(AU17=3,C17,0)))))</f>
        <v>0</v>
      </c>
      <c r="AY17" s="89">
        <f t="shared" si="8"/>
        <v>0</v>
      </c>
      <c r="AZ17" s="90" t="e">
        <f>VLOOKUP(B17,'25-2000 anyagai'!$A$1:$J$439,5,0)</f>
        <v>#N/A</v>
      </c>
      <c r="BA17" t="e">
        <f>IF((VLOOKUP(B17,'PIC lista'!$A$2:$C$1008,1,0)=B17),"IGEN","NEM")</f>
        <v>#N/A</v>
      </c>
      <c r="BB17" t="e">
        <f>IF((VLOOKUP(B17,jelöltlista!$A$1:$D$1000,1,0)=B17),"IGEN","NEM")</f>
        <v>#N/A</v>
      </c>
      <c r="BC17" s="136" t="e">
        <f>VLOOKUP(B17,'harmonizált osztályozások'!$A$1:$AZ$6553,5,0)</f>
        <v>#N/A</v>
      </c>
    </row>
    <row r="18" spans="1:55" x14ac:dyDescent="0.25">
      <c r="A18" s="68">
        <f>'Adatbeírás helye'!$S$2</f>
        <v>0</v>
      </c>
      <c r="B18" s="69">
        <f>'Adatbeírás helye'!$S$3</f>
        <v>0</v>
      </c>
      <c r="C18" s="70">
        <f>'Adatbeírás helye'!S23</f>
        <v>0</v>
      </c>
      <c r="D18" s="71" t="e">
        <f>VLOOKUP(B18,' Adatbázis új anyagok helye'!$A$1:$AZ$728,5,0)</f>
        <v>#N/A</v>
      </c>
      <c r="E18" s="72" t="e">
        <f>VLOOKUP(B18,' Adatbázis új anyagok helye'!$A$1:$AZ$728,6,0)</f>
        <v>#N/A</v>
      </c>
      <c r="F18" s="39" t="e">
        <f>VLOOKUP(B18,' Adatbázis új anyagok helye'!$A$1:$AZ$728,7,0)</f>
        <v>#N/A</v>
      </c>
      <c r="G18" s="73" t="e">
        <f>VLOOKUP(B18,' Adatbázis új anyagok helye'!$A$1:$AZ$728,8,0)</f>
        <v>#N/A</v>
      </c>
      <c r="H18" s="74" t="e">
        <f>VLOOKUP(E18,segédtáblázatok!$A$3:$D$6,2,0)</f>
        <v>#N/A</v>
      </c>
      <c r="I18" s="74" t="e">
        <f>VLOOKUP(F18,segédtáblázatok!$A$3:$D$6,2,0)</f>
        <v>#N/A</v>
      </c>
      <c r="J18" s="74" t="e">
        <f>VLOOKUP(G18,segédtáblázatok!$A$3:$D$6,2,0)</f>
        <v>#N/A</v>
      </c>
      <c r="K18" s="75" t="e">
        <f t="shared" si="0"/>
        <v>#N/A</v>
      </c>
      <c r="L18" s="75" t="e">
        <f t="shared" si="1"/>
        <v>#N/A</v>
      </c>
      <c r="M18" s="76" t="e">
        <f t="shared" si="2"/>
        <v>#N/A</v>
      </c>
      <c r="N18" s="77" t="e">
        <f>VLOOKUP(B18,' Adatbázis új anyagok helye'!$A$1:$AZ$728,14,0)</f>
        <v>#N/A</v>
      </c>
      <c r="O18" s="166" t="e">
        <f t="shared" si="9"/>
        <v>#N/A</v>
      </c>
      <c r="P18" s="78" t="e">
        <f>VLOOKUP(B18,' Adatbázis új anyagok helye'!$A$1:$AZ$728,10,0)</f>
        <v>#N/A</v>
      </c>
      <c r="Q18" s="79" t="e">
        <f>VLOOKUP(B18,' Adatbázis új anyagok helye'!$A$1:$AZ$728,11,0)</f>
        <v>#N/A</v>
      </c>
      <c r="R18" s="80" t="e">
        <f>VLOOKUP(B18,' Adatbázis új anyagok helye'!$A$1:$AZ$728,33,0)</f>
        <v>#N/A</v>
      </c>
      <c r="S18" s="74" t="e">
        <f>VLOOKUP(B18,' Adatbázis új anyagok helye'!$A$1:$AZ$728,35,0)</f>
        <v>#N/A</v>
      </c>
      <c r="T18" s="81" t="e">
        <f t="shared" si="10"/>
        <v>#N/A</v>
      </c>
      <c r="U18" s="82" t="e">
        <f t="shared" si="11"/>
        <v>#N/A</v>
      </c>
      <c r="V18" s="81" t="e">
        <f>IF(OR(AND(Q18=0,P18=0),C18&lt;VLOOKUP(B18,' Adatbázis új anyagok helye'!$A$1:$AZ$728,32,0)),0,IF(OR(EXACT(P18,"1A"),EXACT(P18,"1B"),EXACT(P18,"1C"),Q18=1),C18*10/VLOOKUP(B18,' Adatbázis új anyagok helye'!$A$1:$AZ$728,32,0),IF(Q18=2,C18/VLOOKUP(B18,' Adatbázis új anyagok helye'!$A$1:$AZ$728,32,0),0)))</f>
        <v>#N/A</v>
      </c>
      <c r="W18" s="76" t="e">
        <f>IF(OR(AND(Q18=0,P18=0),C18&lt;VLOOKUP(B18,' Adatbázis új anyagok helye'!$A$1:$AZ$728,32,0)),0,IF(OR(EXACT(P18,"1A"),EXACT(P18,"1B"),EXACT(P18,"1C"),Q18=1),C18/VLOOKUP(B18,' Adatbázis új anyagok helye'!$A$1:$AZ$728,34,0),0))</f>
        <v>#N/A</v>
      </c>
      <c r="X18" s="78" t="e">
        <f>VLOOKUP(B18,' Adatbázis új anyagok helye'!$A$1:$AZ$728,12,0)</f>
        <v>#N/A</v>
      </c>
      <c r="Y18" s="79" t="e">
        <f>VLOOKUP(B18,' Adatbázis új anyagok helye'!$A$1:$AZ$728,13,0)</f>
        <v>#N/A</v>
      </c>
      <c r="Z18" s="83" t="e">
        <f>IF(VLOOKUP(B18,' Adatbázis új anyagok helye'!$A$1:$AZ$728,30,0)&gt;0,VLOOKUP(B18,' Adatbázis új anyagok helye'!$A$1:$AZ$728,30,0),IF(OR(X18=1,EXACT(X18,"1B")),1,IF(EXACT(X18,"1A"),0.1,100)))</f>
        <v>#N/A</v>
      </c>
      <c r="AA18" s="83" t="e">
        <f>IF(VLOOKUP(B18,' Adatbázis új anyagok helye'!$A$1:$AZ$728,31,0)&gt;0,VLOOKUP(B18,' Adatbázis új anyagok helye'!$A$1:$AZ$728,31,0),IF(OR(Y18=1,EXACT(Y18,"1B")),1,IF(EXACT(Y18,"1A"),0.1,100)))</f>
        <v>#N/A</v>
      </c>
      <c r="AB18" t="e">
        <f t="shared" si="3"/>
        <v>#N/A</v>
      </c>
      <c r="AC18" t="e">
        <f t="shared" si="4"/>
        <v>#N/A</v>
      </c>
      <c r="AD18" s="84" t="e">
        <f t="shared" si="13"/>
        <v>#N/A</v>
      </c>
      <c r="AE18" s="91" t="e">
        <f t="shared" si="5"/>
        <v>#N/A</v>
      </c>
      <c r="AF18" s="86" t="e">
        <f>VLOOKUP(B18,' Adatbázis új anyagok helye'!$A$1:$AZ$728,17,0)</f>
        <v>#N/A</v>
      </c>
      <c r="AG18" s="39" t="e">
        <f>IF(AF18=0,"NEM",IF(C18&gt;=VLOOKUP(B18,' Adatbázis új anyagok helye'!$A$1:$AZ$728,27,0),"Carc.","NEM"))</f>
        <v>#N/A</v>
      </c>
      <c r="AH18" s="87" t="e">
        <f t="shared" si="12"/>
        <v>#N/A</v>
      </c>
      <c r="AI18" s="86" t="e">
        <f>VLOOKUP(B18,' Adatbázis új anyagok helye'!$A$1:$AZ$728,18,0)</f>
        <v>#N/A</v>
      </c>
      <c r="AJ18" s="39" t="e">
        <f>IF(AI18=0,"NEM",IF(C18&gt;=VLOOKUP(B18,' Adatbázis új anyagok helye'!$A$1:$AZ$728,28,0),"Muta.","NEM"))</f>
        <v>#N/A</v>
      </c>
      <c r="AK18" s="87" t="e">
        <f t="shared" si="6"/>
        <v>#N/A</v>
      </c>
      <c r="AL18" s="86" t="e">
        <f>VLOOKUP(B18,' Adatbázis új anyagok helye'!$A$1:$AZ$728,19,0)</f>
        <v>#N/A</v>
      </c>
      <c r="AM18" s="39" t="e">
        <f>IF(AL18=0,"NEM",IF(C18&gt;=VLOOKUP(B18,' Adatbázis új anyagok helye'!$A$1:$AZ$728,29,0),"Repr.","NEM"))</f>
        <v>#N/A</v>
      </c>
      <c r="AN18" s="87" t="e">
        <f t="shared" si="7"/>
        <v>#N/A</v>
      </c>
      <c r="AO18" s="78" t="e">
        <f>VLOOKUP(B18,' Adatbázis új anyagok helye'!$A$1:$AZ$728,15,0)</f>
        <v>#N/A</v>
      </c>
      <c r="AP18" s="88" t="e">
        <f>IF(AO18=0,"NEM",IF(AND(AO18=1,C18&gt;=VLOOKUP(B18,' Adatbázis új anyagok helye'!$A$1:$AZ$728,22,0)),"STOT SE 1",IF(OR(AND(AO18=1,C18&gt;=VLOOKUP(B18,' Adatbázis új anyagok helye'!$A$1:$AZ$728,23,0)),(AND(AO18=2,C18&gt;=VLOOKUP(B18,' Adatbázis új anyagok helye'!$A$1:$AZ$728,23,0)))),"STOT SE 2",IF(AO18=3,C18/VLOOKUP(B18,' Adatbázis új anyagok helye'!$A$1:$AZ$728,24,0),"NEM"))))</f>
        <v>#N/A</v>
      </c>
      <c r="AQ18" s="77" t="e">
        <f>VLOOKUP(B18,' Adatbázis új anyagok helye'!$A$1:$AZ$728,16,0)</f>
        <v>#N/A</v>
      </c>
      <c r="AR18" t="e">
        <f>IF(AQ18=0,"NEM",IF(AND(AQ18=1,C18&gt;=VLOOKUP(B18,' Adatbázis új anyagok helye'!$A$1:$AZ$728,25,0)),"STOT RE 1",IF(OR(AND(AQ18=1,C18&gt;=VLOOKUP(B18,' Adatbázis új anyagok helye'!$A$1:$AZ$728,26,0)),(AND(AQ18=2,C18&gt;=VLOOKUP(B18,' Adatbázis új anyagok helye'!$A$1:$AZ$728,26,0)))),"STOT RE 2","NEM")))</f>
        <v>#N/A</v>
      </c>
      <c r="AS18" s="78" t="e">
        <f>VLOOKUP(B18,' Adatbázis új anyagok helye'!$A$1:$AZ$728,37,0)</f>
        <v>#N/A</v>
      </c>
      <c r="AT18" s="89" t="e">
        <f>IF(AS18=0,0,IF(VLOOKUP(B18,' Adatbázis új anyagok helye'!$A$1:$AZ$728,40,0)&gt;0,C18*VLOOKUP(B18,' Adatbázis új anyagok helye'!$A$1:$AZ$728,40,0),C18))</f>
        <v>#N/A</v>
      </c>
      <c r="AU18" s="161" t="e">
        <f>VLOOKUP(B18,' Adatbázis új anyagok helye'!$A$1:$AZ$728,38,0)</f>
        <v>#N/A</v>
      </c>
      <c r="AV18" s="77" t="e">
        <f>IF(AU18=0,0,IF(AU18=1,IF(VLOOKUP(B18,' Adatbázis új anyagok helye'!$A$1:$AZ$728,41,0)&gt;0,C18*VLOOKUP(B18,' Adatbázis új anyagok helye'!$A$1:$AZ$728,41,0),C18),0))</f>
        <v>#N/A</v>
      </c>
      <c r="AW18" s="77">
        <f>IF($AV$24&gt;=25,0,IF(AU18=0,0,IF(AU18=1,IF(VLOOKUP(B18,' Adatbázis új anyagok helye'!$A$1:$AZ$728,41,0)&gt;0,10*C18*VLOOKUP(B18,' Adatbázis új anyagok helye'!$A$1:$AZ$728,41,0),10*C18),IF(AU18=2,C18,0))))</f>
        <v>0</v>
      </c>
      <c r="AX18" s="77">
        <f>IF(OR($AV$24&gt;=25,$AW$24&gt;=25),0,IF(AU18=0,0,IF(AU18=1,IF(VLOOKUP(B18,' Adatbázis új anyagok helye'!$A$1:$AZ$728,41,0)&gt;0,100*C18*VLOOKUP(B18,' Adatbázis új anyagok helye'!$A$1:$AZ$728,41,0),100*C18),IF(AU18=2,10*C18,IF(AU18=3,C18,0)))))</f>
        <v>0</v>
      </c>
      <c r="AY18" s="89">
        <f t="shared" si="8"/>
        <v>0</v>
      </c>
      <c r="AZ18" s="90" t="e">
        <f>VLOOKUP(B18,'25-2000 anyagai'!$A$1:$J$439,5,0)</f>
        <v>#N/A</v>
      </c>
      <c r="BA18" t="e">
        <f>IF((VLOOKUP(B18,'PIC lista'!$A$2:$C$1008,1,0)=B18),"IGEN","NEM")</f>
        <v>#N/A</v>
      </c>
      <c r="BB18" t="e">
        <f>IF((VLOOKUP(B18,jelöltlista!$A$1:$D$1000,1,0)=B18),"IGEN","NEM")</f>
        <v>#N/A</v>
      </c>
      <c r="BC18" s="136" t="e">
        <f>VLOOKUP(B18,'harmonizált osztályozások'!$A$1:$AZ$6553,5,0)</f>
        <v>#N/A</v>
      </c>
    </row>
    <row r="19" spans="1:55" x14ac:dyDescent="0.25">
      <c r="A19" s="68">
        <f>'Adatbeírás helye'!$T$2</f>
        <v>0</v>
      </c>
      <c r="B19" s="69">
        <f>'Adatbeírás helye'!$T$3</f>
        <v>0</v>
      </c>
      <c r="C19" s="70">
        <f>'Adatbeírás helye'!T23</f>
        <v>0</v>
      </c>
      <c r="D19" s="71" t="e">
        <f>VLOOKUP(B19,' Adatbázis új anyagok helye'!$A$1:$AZ$728,5,0)</f>
        <v>#N/A</v>
      </c>
      <c r="E19" s="72" t="e">
        <f>VLOOKUP(B19,' Adatbázis új anyagok helye'!$A$1:$AZ$728,6,0)</f>
        <v>#N/A</v>
      </c>
      <c r="F19" s="39" t="e">
        <f>VLOOKUP(B19,' Adatbázis új anyagok helye'!$A$1:$AZ$728,7,0)</f>
        <v>#N/A</v>
      </c>
      <c r="G19" s="73" t="e">
        <f>VLOOKUP(B19,' Adatbázis új anyagok helye'!$A$1:$AZ$728,8,0)</f>
        <v>#N/A</v>
      </c>
      <c r="H19" s="74" t="e">
        <f>VLOOKUP(E19,segédtáblázatok!$A$3:$D$6,2,0)</f>
        <v>#N/A</v>
      </c>
      <c r="I19" s="74" t="e">
        <f>VLOOKUP(F19,segédtáblázatok!$A$3:$D$6,2,0)</f>
        <v>#N/A</v>
      </c>
      <c r="J19" s="74" t="e">
        <f>VLOOKUP(G19,segédtáblázatok!$A$3:$D$6,2,0)</f>
        <v>#N/A</v>
      </c>
      <c r="K19" s="75" t="e">
        <f t="shared" si="0"/>
        <v>#N/A</v>
      </c>
      <c r="L19" s="75" t="e">
        <f t="shared" si="1"/>
        <v>#N/A</v>
      </c>
      <c r="M19" s="76" t="e">
        <f t="shared" si="2"/>
        <v>#N/A</v>
      </c>
      <c r="N19" s="77" t="e">
        <f>VLOOKUP(B19,' Adatbázis új anyagok helye'!$A$1:$AZ$728,14,0)</f>
        <v>#N/A</v>
      </c>
      <c r="O19" s="166" t="e">
        <f t="shared" si="9"/>
        <v>#N/A</v>
      </c>
      <c r="P19" s="78" t="e">
        <f>VLOOKUP(B19,' Adatbázis új anyagok helye'!$A$1:$AZ$728,10,0)</f>
        <v>#N/A</v>
      </c>
      <c r="Q19" s="79" t="e">
        <f>VLOOKUP(B19,' Adatbázis új anyagok helye'!$A$1:$AZ$728,11,0)</f>
        <v>#N/A</v>
      </c>
      <c r="R19" s="80" t="e">
        <f>VLOOKUP(B19,' Adatbázis új anyagok helye'!$A$1:$AZ$728,33,0)</f>
        <v>#N/A</v>
      </c>
      <c r="S19" s="74" t="e">
        <f>VLOOKUP(B19,' Adatbázis új anyagok helye'!$A$1:$AZ$728,35,0)</f>
        <v>#N/A</v>
      </c>
      <c r="T19" s="81" t="e">
        <f t="shared" si="10"/>
        <v>#N/A</v>
      </c>
      <c r="U19" s="82" t="e">
        <f t="shared" si="11"/>
        <v>#N/A</v>
      </c>
      <c r="V19" s="81" t="e">
        <f>IF(OR(AND(Q19=0,P19=0),C19&lt;VLOOKUP(B19,' Adatbázis új anyagok helye'!$A$1:$AZ$728,32,0)),0,IF(OR(EXACT(P19,"1A"),EXACT(P19,"1B"),EXACT(P19,"1C"),Q19=1),C19*10/VLOOKUP(B19,' Adatbázis új anyagok helye'!$A$1:$AZ$728,32,0),IF(Q19=2,C19/VLOOKUP(B19,' Adatbázis új anyagok helye'!$A$1:$AZ$728,32,0),0)))</f>
        <v>#N/A</v>
      </c>
      <c r="W19" s="76" t="e">
        <f>IF(OR(AND(Q19=0,P19=0),C19&lt;VLOOKUP(B19,' Adatbázis új anyagok helye'!$A$1:$AZ$728,32,0)),0,IF(OR(EXACT(P19,"1A"),EXACT(P19,"1B"),EXACT(P19,"1C"),Q19=1),C19/VLOOKUP(B19,' Adatbázis új anyagok helye'!$A$1:$AZ$728,34,0),0))</f>
        <v>#N/A</v>
      </c>
      <c r="X19" s="78" t="e">
        <f>VLOOKUP(B19,' Adatbázis új anyagok helye'!$A$1:$AZ$728,12,0)</f>
        <v>#N/A</v>
      </c>
      <c r="Y19" s="79" t="e">
        <f>VLOOKUP(B19,' Adatbázis új anyagok helye'!$A$1:$AZ$728,13,0)</f>
        <v>#N/A</v>
      </c>
      <c r="Z19" s="83" t="e">
        <f>IF(VLOOKUP(B19,' Adatbázis új anyagok helye'!$A$1:$AZ$728,30,0)&gt;0,VLOOKUP(B19,' Adatbázis új anyagok helye'!$A$1:$AZ$728,30,0),IF(OR(X19=1,EXACT(X19,"1B")),1,IF(EXACT(X19,"1A"),0.1,100)))</f>
        <v>#N/A</v>
      </c>
      <c r="AA19" s="83" t="e">
        <f>IF(VLOOKUP(B19,' Adatbázis új anyagok helye'!$A$1:$AZ$728,31,0)&gt;0,VLOOKUP(B19,' Adatbázis új anyagok helye'!$A$1:$AZ$728,31,0),IF(OR(Y19=1,EXACT(Y19,"1B")),1,IF(EXACT(Y19,"1A"),0.1,100)))</f>
        <v>#N/A</v>
      </c>
      <c r="AB19" t="e">
        <f t="shared" si="3"/>
        <v>#N/A</v>
      </c>
      <c r="AC19" t="e">
        <f t="shared" si="4"/>
        <v>#N/A</v>
      </c>
      <c r="AD19" s="84" t="e">
        <f t="shared" si="13"/>
        <v>#N/A</v>
      </c>
      <c r="AE19" s="91" t="e">
        <f t="shared" si="5"/>
        <v>#N/A</v>
      </c>
      <c r="AF19" s="86" t="e">
        <f>VLOOKUP(B19,' Adatbázis új anyagok helye'!$A$1:$AZ$728,17,0)</f>
        <v>#N/A</v>
      </c>
      <c r="AG19" s="39" t="e">
        <f>IF(AF19=0,"NEM",IF(C19&gt;=VLOOKUP(B19,' Adatbázis új anyagok helye'!$A$1:$AZ$728,27,0),"Carc.","NEM"))</f>
        <v>#N/A</v>
      </c>
      <c r="AH19" s="87" t="e">
        <f t="shared" si="12"/>
        <v>#N/A</v>
      </c>
      <c r="AI19" s="86" t="e">
        <f>VLOOKUP(B19,' Adatbázis új anyagok helye'!$A$1:$AZ$728,18,0)</f>
        <v>#N/A</v>
      </c>
      <c r="AJ19" s="39" t="e">
        <f>IF(AI19=0,"NEM",IF(C19&gt;=VLOOKUP(B19,' Adatbázis új anyagok helye'!$A$1:$AZ$728,28,0),"Muta.","NEM"))</f>
        <v>#N/A</v>
      </c>
      <c r="AK19" s="87" t="e">
        <f t="shared" si="6"/>
        <v>#N/A</v>
      </c>
      <c r="AL19" s="86" t="e">
        <f>VLOOKUP(B19,' Adatbázis új anyagok helye'!$A$1:$AZ$728,19,0)</f>
        <v>#N/A</v>
      </c>
      <c r="AM19" s="39" t="e">
        <f>IF(AL19=0,"NEM",IF(C19&gt;=VLOOKUP(B19,' Adatbázis új anyagok helye'!$A$1:$AZ$728,29,0),"Repr.","NEM"))</f>
        <v>#N/A</v>
      </c>
      <c r="AN19" s="87" t="e">
        <f t="shared" si="7"/>
        <v>#N/A</v>
      </c>
      <c r="AO19" s="78" t="e">
        <f>VLOOKUP(B19,' Adatbázis új anyagok helye'!$A$1:$AZ$728,15,0)</f>
        <v>#N/A</v>
      </c>
      <c r="AP19" s="88" t="e">
        <f>IF(AO19=0,"NEM",IF(AND(AO19=1,C19&gt;=VLOOKUP(B19,' Adatbázis új anyagok helye'!$A$1:$AZ$728,22,0)),"STOT SE 1",IF(OR(AND(AO19=1,C19&gt;=VLOOKUP(B19,' Adatbázis új anyagok helye'!$A$1:$AZ$728,23,0)),(AND(AO19=2,C19&gt;=VLOOKUP(B19,' Adatbázis új anyagok helye'!$A$1:$AZ$728,23,0)))),"STOT SE 2",IF(AO19=3,C19/VLOOKUP(B19,' Adatbázis új anyagok helye'!$A$1:$AZ$728,24,0),"NEM"))))</f>
        <v>#N/A</v>
      </c>
      <c r="AQ19" s="77" t="e">
        <f>VLOOKUP(B19,' Adatbázis új anyagok helye'!$A$1:$AZ$728,16,0)</f>
        <v>#N/A</v>
      </c>
      <c r="AR19" t="e">
        <f>IF(AQ19=0,"NEM",IF(AND(AQ19=1,C19&gt;=VLOOKUP(B19,' Adatbázis új anyagok helye'!$A$1:$AZ$728,25,0)),"STOT RE 1",IF(OR(AND(AQ19=1,C19&gt;=VLOOKUP(B19,' Adatbázis új anyagok helye'!$A$1:$AZ$728,26,0)),(AND(AQ19=2,C19&gt;=VLOOKUP(B19,' Adatbázis új anyagok helye'!$A$1:$AZ$728,26,0)))),"STOT RE 2","NEM")))</f>
        <v>#N/A</v>
      </c>
      <c r="AS19" s="78" t="e">
        <f>VLOOKUP(B19,' Adatbázis új anyagok helye'!$A$1:$AZ$728,37,0)</f>
        <v>#N/A</v>
      </c>
      <c r="AT19" s="89" t="e">
        <f>IF(AS19=0,0,IF(VLOOKUP(B19,' Adatbázis új anyagok helye'!$A$1:$AZ$728,40,0)&gt;0,C19*VLOOKUP(B19,' Adatbázis új anyagok helye'!$A$1:$AZ$728,40,0),C19))</f>
        <v>#N/A</v>
      </c>
      <c r="AU19" s="161" t="e">
        <f>VLOOKUP(B19,' Adatbázis új anyagok helye'!$A$1:$AZ$728,38,0)</f>
        <v>#N/A</v>
      </c>
      <c r="AV19" s="77" t="e">
        <f>IF(AU19=0,0,IF(AU19=1,IF(VLOOKUP(B19,' Adatbázis új anyagok helye'!$A$1:$AZ$728,41,0)&gt;0,C19*VLOOKUP(B19,' Adatbázis új anyagok helye'!$A$1:$AZ$728,41,0),C19),0))</f>
        <v>#N/A</v>
      </c>
      <c r="AW19" s="77">
        <f>IF($AV$24&gt;=25,0,IF(AU19=0,0,IF(AU19=1,IF(VLOOKUP(B19,' Adatbázis új anyagok helye'!$A$1:$AZ$728,41,0)&gt;0,10*C19*VLOOKUP(B19,' Adatbázis új anyagok helye'!$A$1:$AZ$728,41,0),10*C19),IF(AU19=2,C19,0))))</f>
        <v>0</v>
      </c>
      <c r="AX19" s="77">
        <f>IF(OR($AV$24&gt;=25,$AW$24&gt;=25),0,IF(AU19=0,0,IF(AU19=1,IF(VLOOKUP(B19,' Adatbázis új anyagok helye'!$A$1:$AZ$728,41,0)&gt;0,100*C19*VLOOKUP(B19,' Adatbázis új anyagok helye'!$A$1:$AZ$728,41,0),100*C19),IF(AU19=2,10*C19,IF(AU19=3,C19,0)))))</f>
        <v>0</v>
      </c>
      <c r="AY19" s="89">
        <f t="shared" si="8"/>
        <v>0</v>
      </c>
      <c r="AZ19" s="90" t="e">
        <f>VLOOKUP(B19,'25-2000 anyagai'!$A$1:$J$439,5,0)</f>
        <v>#N/A</v>
      </c>
      <c r="BA19" t="e">
        <f>IF((VLOOKUP(B19,'PIC lista'!$A$2:$C$1008,1,0)=B19),"IGEN","NEM")</f>
        <v>#N/A</v>
      </c>
      <c r="BB19" t="e">
        <f>IF((VLOOKUP(B19,jelöltlista!$A$1:$D$1000,1,0)=B19),"IGEN","NEM")</f>
        <v>#N/A</v>
      </c>
      <c r="BC19" s="136" t="e">
        <f>VLOOKUP(B19,'harmonizált osztályozások'!$A$1:$AZ$6553,5,0)</f>
        <v>#N/A</v>
      </c>
    </row>
    <row r="20" spans="1:55" x14ac:dyDescent="0.25">
      <c r="A20" s="68">
        <f>'Adatbeírás helye'!$U$2</f>
        <v>0</v>
      </c>
      <c r="B20" s="69">
        <f>'Adatbeírás helye'!$U$3</f>
        <v>0</v>
      </c>
      <c r="C20" s="70">
        <f>'Adatbeírás helye'!U23</f>
        <v>0</v>
      </c>
      <c r="D20" s="71" t="e">
        <f>VLOOKUP(B20,' Adatbázis új anyagok helye'!$A$1:$AZ$728,5,0)</f>
        <v>#N/A</v>
      </c>
      <c r="E20" s="72" t="e">
        <f>VLOOKUP(B20,' Adatbázis új anyagok helye'!$A$1:$AZ$728,6,0)</f>
        <v>#N/A</v>
      </c>
      <c r="F20" s="39" t="e">
        <f>VLOOKUP(B20,' Adatbázis új anyagok helye'!$A$1:$AZ$728,7,0)</f>
        <v>#N/A</v>
      </c>
      <c r="G20" s="73" t="e">
        <f>VLOOKUP(B20,' Adatbázis új anyagok helye'!$A$1:$AZ$728,8,0)</f>
        <v>#N/A</v>
      </c>
      <c r="H20" s="74" t="e">
        <f>VLOOKUP(E20,segédtáblázatok!$A$3:$D$6,2,0)</f>
        <v>#N/A</v>
      </c>
      <c r="I20" s="74" t="e">
        <f>VLOOKUP(F20,segédtáblázatok!$A$3:$D$6,2,0)</f>
        <v>#N/A</v>
      </c>
      <c r="J20" s="74" t="e">
        <f>VLOOKUP(G20,segédtáblázatok!$A$3:$D$6,2,0)</f>
        <v>#N/A</v>
      </c>
      <c r="K20" s="75" t="e">
        <f t="shared" si="0"/>
        <v>#N/A</v>
      </c>
      <c r="L20" s="75" t="e">
        <f t="shared" si="1"/>
        <v>#N/A</v>
      </c>
      <c r="M20" s="76" t="e">
        <f t="shared" si="2"/>
        <v>#N/A</v>
      </c>
      <c r="N20" s="77" t="e">
        <f>VLOOKUP(B20,' Adatbázis új anyagok helye'!$A$1:$AZ$728,14,0)</f>
        <v>#N/A</v>
      </c>
      <c r="O20" s="166" t="e">
        <f t="shared" si="9"/>
        <v>#N/A</v>
      </c>
      <c r="P20" s="78" t="e">
        <f>VLOOKUP(B20,' Adatbázis új anyagok helye'!$A$1:$AZ$728,10,0)</f>
        <v>#N/A</v>
      </c>
      <c r="Q20" s="79" t="e">
        <f>VLOOKUP(B20,' Adatbázis új anyagok helye'!$A$1:$AZ$728,11,0)</f>
        <v>#N/A</v>
      </c>
      <c r="R20" s="80" t="e">
        <f>VLOOKUP(B20,' Adatbázis új anyagok helye'!$A$1:$AZ$728,33,0)</f>
        <v>#N/A</v>
      </c>
      <c r="S20" s="74" t="e">
        <f>VLOOKUP(B20,' Adatbázis új anyagok helye'!$A$1:$AZ$728,35,0)</f>
        <v>#N/A</v>
      </c>
      <c r="T20" s="81" t="e">
        <f t="shared" si="10"/>
        <v>#N/A</v>
      </c>
      <c r="U20" s="82" t="e">
        <f t="shared" si="11"/>
        <v>#N/A</v>
      </c>
      <c r="V20" s="81" t="e">
        <f>IF(OR(AND(Q20=0,P20=0),C20&lt;VLOOKUP(B20,' Adatbázis új anyagok helye'!$A$1:$AZ$728,32,0)),0,IF(OR(EXACT(P20,"1A"),EXACT(P20,"1B"),EXACT(P20,"1C"),Q20=1),C20*10/VLOOKUP(B20,' Adatbázis új anyagok helye'!$A$1:$AZ$728,32,0),IF(Q20=2,C20/VLOOKUP(B20,' Adatbázis új anyagok helye'!$A$1:$AZ$728,32,0),0)))</f>
        <v>#N/A</v>
      </c>
      <c r="W20" s="76" t="e">
        <f>IF(OR(AND(Q20=0,P20=0),C20&lt;VLOOKUP(B20,' Adatbázis új anyagok helye'!$A$1:$AZ$728,32,0)),0,IF(OR(EXACT(P20,"1A"),EXACT(P20,"1B"),EXACT(P20,"1C"),Q20=1),C20/VLOOKUP(B20,' Adatbázis új anyagok helye'!$A$1:$AZ$728,34,0),0))</f>
        <v>#N/A</v>
      </c>
      <c r="X20" s="78" t="e">
        <f>VLOOKUP(B20,' Adatbázis új anyagok helye'!$A$1:$AZ$728,12,0)</f>
        <v>#N/A</v>
      </c>
      <c r="Y20" s="79" t="e">
        <f>VLOOKUP(B20,' Adatbázis új anyagok helye'!$A$1:$AZ$728,13,0)</f>
        <v>#N/A</v>
      </c>
      <c r="Z20" s="83" t="e">
        <f>IF(VLOOKUP(B20,' Adatbázis új anyagok helye'!$A$1:$AZ$728,30,0)&gt;0,VLOOKUP(B20,' Adatbázis új anyagok helye'!$A$1:$AZ$728,30,0),IF(OR(X20=1,EXACT(X20,"1B")),1,IF(EXACT(X20,"1A"),0.1,100)))</f>
        <v>#N/A</v>
      </c>
      <c r="AA20" s="83" t="e">
        <f>IF(VLOOKUP(B20,' Adatbázis új anyagok helye'!$A$1:$AZ$728,31,0)&gt;0,VLOOKUP(B20,' Adatbázis új anyagok helye'!$A$1:$AZ$728,31,0),IF(OR(Y20=1,EXACT(Y20,"1B")),1,IF(EXACT(Y20,"1A"),0.1,100)))</f>
        <v>#N/A</v>
      </c>
      <c r="AB20" t="e">
        <f t="shared" si="3"/>
        <v>#N/A</v>
      </c>
      <c r="AC20" t="e">
        <f t="shared" si="4"/>
        <v>#N/A</v>
      </c>
      <c r="AD20" s="84" t="e">
        <f t="shared" si="13"/>
        <v>#N/A</v>
      </c>
      <c r="AE20" s="91" t="e">
        <f t="shared" si="5"/>
        <v>#N/A</v>
      </c>
      <c r="AF20" s="86" t="e">
        <f>VLOOKUP(B20,' Adatbázis új anyagok helye'!$A$1:$AZ$728,17,0)</f>
        <v>#N/A</v>
      </c>
      <c r="AG20" s="39" t="e">
        <f>IF(AF20=0,"NEM",IF(C20&gt;=VLOOKUP(B20,' Adatbázis új anyagok helye'!$A$1:$AZ$728,27,0),"Carc.","NEM"))</f>
        <v>#N/A</v>
      </c>
      <c r="AH20" s="87" t="e">
        <f t="shared" si="12"/>
        <v>#N/A</v>
      </c>
      <c r="AI20" s="86" t="e">
        <f>VLOOKUP(B20,' Adatbázis új anyagok helye'!$A$1:$AZ$728,18,0)</f>
        <v>#N/A</v>
      </c>
      <c r="AJ20" s="39" t="e">
        <f>IF(AI20=0,"NEM",IF(C20&gt;=VLOOKUP(B20,' Adatbázis új anyagok helye'!$A$1:$AZ$728,28,0),"Muta.","NEM"))</f>
        <v>#N/A</v>
      </c>
      <c r="AK20" s="87" t="e">
        <f t="shared" si="6"/>
        <v>#N/A</v>
      </c>
      <c r="AL20" s="86" t="e">
        <f>VLOOKUP(B20,' Adatbázis új anyagok helye'!$A$1:$AZ$728,19,0)</f>
        <v>#N/A</v>
      </c>
      <c r="AM20" s="39" t="e">
        <f>IF(AL20=0,"NEM",IF(C20&gt;=VLOOKUP(B20,' Adatbázis új anyagok helye'!$A$1:$AZ$728,29,0),"Repr.","NEM"))</f>
        <v>#N/A</v>
      </c>
      <c r="AN20" s="87" t="e">
        <f t="shared" si="7"/>
        <v>#N/A</v>
      </c>
      <c r="AO20" s="78" t="e">
        <f>VLOOKUP(B20,' Adatbázis új anyagok helye'!$A$1:$AZ$728,15,0)</f>
        <v>#N/A</v>
      </c>
      <c r="AP20" s="88" t="e">
        <f>IF(AO20=0,"NEM",IF(AND(AO20=1,C20&gt;=VLOOKUP(B20,' Adatbázis új anyagok helye'!$A$1:$AZ$728,22,0)),"STOT SE 1",IF(OR(AND(AO20=1,C20&gt;=VLOOKUP(B20,' Adatbázis új anyagok helye'!$A$1:$AZ$728,23,0)),(AND(AO20=2,C20&gt;=VLOOKUP(B20,' Adatbázis új anyagok helye'!$A$1:$AZ$728,23,0)))),"STOT SE 2",IF(AO20=3,C20/VLOOKUP(B20,' Adatbázis új anyagok helye'!$A$1:$AZ$728,24,0),"NEM"))))</f>
        <v>#N/A</v>
      </c>
      <c r="AQ20" s="77" t="e">
        <f>VLOOKUP(B20,' Adatbázis új anyagok helye'!$A$1:$AZ$728,16,0)</f>
        <v>#N/A</v>
      </c>
      <c r="AR20" t="e">
        <f>IF(AQ20=0,"NEM",IF(AND(AQ20=1,C20&gt;=VLOOKUP(B20,' Adatbázis új anyagok helye'!$A$1:$AZ$728,25,0)),"STOT RE 1",IF(OR(AND(AQ20=1,C20&gt;=VLOOKUP(B20,' Adatbázis új anyagok helye'!$A$1:$AZ$728,26,0)),(AND(AQ20=2,C20&gt;=VLOOKUP(B20,' Adatbázis új anyagok helye'!$A$1:$AZ$728,26,0)))),"STOT RE 2","NEM")))</f>
        <v>#N/A</v>
      </c>
      <c r="AS20" s="78" t="e">
        <f>VLOOKUP(B20,' Adatbázis új anyagok helye'!$A$1:$AZ$728,37,0)</f>
        <v>#N/A</v>
      </c>
      <c r="AT20" s="89" t="e">
        <f>IF(AS20=0,0,IF(VLOOKUP(B20,' Adatbázis új anyagok helye'!$A$1:$AZ$728,40,0)&gt;0,C20*VLOOKUP(B20,' Adatbázis új anyagok helye'!$A$1:$AZ$728,40,0),C20))</f>
        <v>#N/A</v>
      </c>
      <c r="AU20" s="161" t="e">
        <f>VLOOKUP(B20,' Adatbázis új anyagok helye'!$A$1:$AZ$728,38,0)</f>
        <v>#N/A</v>
      </c>
      <c r="AV20" s="77" t="e">
        <f>IF(AU20=0,0,IF(AU20=1,IF(VLOOKUP(B20,' Adatbázis új anyagok helye'!$A$1:$AZ$728,41,0)&gt;0,C20*VLOOKUP(B20,' Adatbázis új anyagok helye'!$A$1:$AZ$728,41,0),C20),0))</f>
        <v>#N/A</v>
      </c>
      <c r="AW20" s="77">
        <f>IF($AV$24&gt;=25,0,IF(AU20=0,0,IF(AU20=1,IF(VLOOKUP(B20,' Adatbázis új anyagok helye'!$A$1:$AZ$728,41,0)&gt;0,10*C20*VLOOKUP(B20,' Adatbázis új anyagok helye'!$A$1:$AZ$728,41,0),10*C20),IF(AU20=2,C20,0))))</f>
        <v>0</v>
      </c>
      <c r="AX20" s="77">
        <f>IF(OR($AV$24&gt;=25,$AW$24&gt;=25),0,IF(AU20=0,0,IF(AU20=1,IF(VLOOKUP(B20,' Adatbázis új anyagok helye'!$A$1:$AZ$728,41,0)&gt;0,100*C20*VLOOKUP(B20,' Adatbázis új anyagok helye'!$A$1:$AZ$728,41,0),100*C20),IF(AU20=2,10*C20,IF(AU20=3,C20,0)))))</f>
        <v>0</v>
      </c>
      <c r="AY20" s="89">
        <f t="shared" si="8"/>
        <v>0</v>
      </c>
      <c r="AZ20" s="90" t="e">
        <f>VLOOKUP(B20,'25-2000 anyagai'!$A$1:$J$439,5,0)</f>
        <v>#N/A</v>
      </c>
      <c r="BA20" t="e">
        <f>IF((VLOOKUP(B20,'PIC lista'!$A$2:$C$1008,1,0)=B20),"IGEN","NEM")</f>
        <v>#N/A</v>
      </c>
      <c r="BB20" t="e">
        <f>IF((VLOOKUP(B20,jelöltlista!$A$1:$D$1000,1,0)=B20),"IGEN","NEM")</f>
        <v>#N/A</v>
      </c>
      <c r="BC20" s="136" t="e">
        <f>VLOOKUP(B20,'harmonizált osztályozások'!$A$1:$AZ$6553,5,0)</f>
        <v>#N/A</v>
      </c>
    </row>
    <row r="21" spans="1:55" x14ac:dyDescent="0.25">
      <c r="A21" s="68">
        <f>'Adatbeírás helye'!$V$2</f>
        <v>0</v>
      </c>
      <c r="B21" s="69">
        <f>'Adatbeírás helye'!$V$3</f>
        <v>0</v>
      </c>
      <c r="C21" s="70">
        <f>'Adatbeírás helye'!V23</f>
        <v>0</v>
      </c>
      <c r="D21" s="71" t="e">
        <f>VLOOKUP(B21,' Adatbázis új anyagok helye'!$A$1:$AZ$728,5,0)</f>
        <v>#N/A</v>
      </c>
      <c r="E21" s="72" t="e">
        <f>VLOOKUP(B21,' Adatbázis új anyagok helye'!$A$1:$AZ$728,6,0)</f>
        <v>#N/A</v>
      </c>
      <c r="F21" s="39" t="e">
        <f>VLOOKUP(B21,' Adatbázis új anyagok helye'!$A$1:$AZ$728,7,0)</f>
        <v>#N/A</v>
      </c>
      <c r="G21" s="73" t="e">
        <f>VLOOKUP(B21,' Adatbázis új anyagok helye'!$A$1:$AZ$728,8,0)</f>
        <v>#N/A</v>
      </c>
      <c r="H21" s="74" t="e">
        <f>VLOOKUP(E21,segédtáblázatok!$A$3:$D$6,2,0)</f>
        <v>#N/A</v>
      </c>
      <c r="I21" s="74" t="e">
        <f>VLOOKUP(F21,segédtáblázatok!$A$3:$D$6,2,0)</f>
        <v>#N/A</v>
      </c>
      <c r="J21" s="74" t="e">
        <f>VLOOKUP(G21,segédtáblázatok!$A$3:$D$6,2,0)</f>
        <v>#N/A</v>
      </c>
      <c r="K21" s="75" t="e">
        <f t="shared" si="0"/>
        <v>#N/A</v>
      </c>
      <c r="L21" s="75" t="e">
        <f t="shared" si="1"/>
        <v>#N/A</v>
      </c>
      <c r="M21" s="76" t="e">
        <f t="shared" si="2"/>
        <v>#N/A</v>
      </c>
      <c r="N21" s="77" t="e">
        <f>VLOOKUP(B21,' Adatbázis új anyagok helye'!$A$1:$AZ$728,14,0)</f>
        <v>#N/A</v>
      </c>
      <c r="O21" s="166" t="e">
        <f t="shared" si="9"/>
        <v>#N/A</v>
      </c>
      <c r="P21" s="78" t="e">
        <f>VLOOKUP(B21,' Adatbázis új anyagok helye'!$A$1:$AZ$728,10,0)</f>
        <v>#N/A</v>
      </c>
      <c r="Q21" s="79" t="e">
        <f>VLOOKUP(B21,' Adatbázis új anyagok helye'!$A$1:$AZ$728,11,0)</f>
        <v>#N/A</v>
      </c>
      <c r="R21" s="80" t="e">
        <f>VLOOKUP(B21,' Adatbázis új anyagok helye'!$A$1:$AZ$728,33,0)</f>
        <v>#N/A</v>
      </c>
      <c r="S21" s="74" t="e">
        <f>VLOOKUP(B21,' Adatbázis új anyagok helye'!$A$1:$AZ$728,35,0)</f>
        <v>#N/A</v>
      </c>
      <c r="T21" s="81" t="e">
        <f t="shared" si="10"/>
        <v>#N/A</v>
      </c>
      <c r="U21" s="82" t="e">
        <f t="shared" si="11"/>
        <v>#N/A</v>
      </c>
      <c r="V21" s="81" t="e">
        <f>IF(OR(AND(Q21=0,P21=0),C21&lt;VLOOKUP(B21,' Adatbázis új anyagok helye'!$A$1:$AZ$728,32,0)),0,IF(OR(EXACT(P21,"1A"),EXACT(P21,"1B"),EXACT(P21,"1C"),Q21=1),C21*10/VLOOKUP(B21,' Adatbázis új anyagok helye'!$A$1:$AZ$728,32,0),IF(Q21=2,C21/VLOOKUP(B21,' Adatbázis új anyagok helye'!$A$1:$AZ$728,32,0),0)))</f>
        <v>#N/A</v>
      </c>
      <c r="W21" s="76" t="e">
        <f>IF(OR(AND(Q21=0,P21=0),C21&lt;VLOOKUP(B21,' Adatbázis új anyagok helye'!$A$1:$AZ$728,32,0)),0,IF(OR(EXACT(P21,"1A"),EXACT(P21,"1B"),EXACT(P21,"1C"),Q21=1),C21/VLOOKUP(B21,' Adatbázis új anyagok helye'!$A$1:$AZ$728,34,0),0))</f>
        <v>#N/A</v>
      </c>
      <c r="X21" s="78" t="e">
        <f>VLOOKUP(B21,' Adatbázis új anyagok helye'!$A$1:$AZ$728,12,0)</f>
        <v>#N/A</v>
      </c>
      <c r="Y21" s="79" t="e">
        <f>VLOOKUP(B21,' Adatbázis új anyagok helye'!$A$1:$AZ$728,13,0)</f>
        <v>#N/A</v>
      </c>
      <c r="Z21" s="83" t="e">
        <f>IF(VLOOKUP(B21,' Adatbázis új anyagok helye'!$A$1:$AZ$728,30,0)&gt;0,VLOOKUP(B21,' Adatbázis új anyagok helye'!$A$1:$AZ$728,30,0),IF(OR(X21=1,EXACT(X21,"1B")),1,IF(EXACT(X21,"1A"),0.1,100)))</f>
        <v>#N/A</v>
      </c>
      <c r="AA21" s="83" t="e">
        <f>IF(VLOOKUP(B21,' Adatbázis új anyagok helye'!$A$1:$AZ$728,31,0)&gt;0,VLOOKUP(B21,' Adatbázis új anyagok helye'!$A$1:$AZ$728,31,0),IF(OR(Y21=1,EXACT(Y21,"1B")),1,IF(EXACT(Y21,"1A"),0.1,100)))</f>
        <v>#N/A</v>
      </c>
      <c r="AB21" t="e">
        <f t="shared" si="3"/>
        <v>#N/A</v>
      </c>
      <c r="AC21" t="e">
        <f t="shared" si="4"/>
        <v>#N/A</v>
      </c>
      <c r="AD21" s="84" t="e">
        <f t="shared" si="13"/>
        <v>#N/A</v>
      </c>
      <c r="AE21" s="91" t="e">
        <f t="shared" si="5"/>
        <v>#N/A</v>
      </c>
      <c r="AF21" s="86" t="e">
        <f>VLOOKUP(B21,' Adatbázis új anyagok helye'!$A$1:$AZ$728,17,0)</f>
        <v>#N/A</v>
      </c>
      <c r="AG21" s="39" t="e">
        <f>IF(AF21=0,"NEM",IF(C21&gt;=VLOOKUP(B21,' Adatbázis új anyagok helye'!$A$1:$AZ$728,27,0),"Carc.","NEM"))</f>
        <v>#N/A</v>
      </c>
      <c r="AH21" s="87" t="e">
        <f t="shared" si="12"/>
        <v>#N/A</v>
      </c>
      <c r="AI21" s="86" t="e">
        <f>VLOOKUP(B21,' Adatbázis új anyagok helye'!$A$1:$AZ$728,18,0)</f>
        <v>#N/A</v>
      </c>
      <c r="AJ21" s="39" t="e">
        <f>IF(AI21=0,"NEM",IF(C21&gt;=VLOOKUP(B21,' Adatbázis új anyagok helye'!$A$1:$AZ$728,28,0),"Muta.","NEM"))</f>
        <v>#N/A</v>
      </c>
      <c r="AK21" s="87" t="e">
        <f t="shared" si="6"/>
        <v>#N/A</v>
      </c>
      <c r="AL21" s="86" t="e">
        <f>VLOOKUP(B21,' Adatbázis új anyagok helye'!$A$1:$AZ$728,19,0)</f>
        <v>#N/A</v>
      </c>
      <c r="AM21" s="39" t="e">
        <f>IF(AL21=0,"NEM",IF(C21&gt;=VLOOKUP(B21,' Adatbázis új anyagok helye'!$A$1:$AZ$728,29,0),"Repr.","NEM"))</f>
        <v>#N/A</v>
      </c>
      <c r="AN21" s="87" t="e">
        <f t="shared" si="7"/>
        <v>#N/A</v>
      </c>
      <c r="AO21" s="78" t="e">
        <f>VLOOKUP(B21,' Adatbázis új anyagok helye'!$A$1:$AZ$728,15,0)</f>
        <v>#N/A</v>
      </c>
      <c r="AP21" s="88" t="e">
        <f>IF(AO21=0,"NEM",IF(AND(AO21=1,C21&gt;=VLOOKUP(B21,' Adatbázis új anyagok helye'!$A$1:$AZ$728,22,0)),"STOT SE 1",IF(OR(AND(AO21=1,C21&gt;=VLOOKUP(B21,' Adatbázis új anyagok helye'!$A$1:$AZ$728,23,0)),(AND(AO21=2,C21&gt;=VLOOKUP(B21,' Adatbázis új anyagok helye'!$A$1:$AZ$728,23,0)))),"STOT SE 2",IF(AO21=3,C21/VLOOKUP(B21,' Adatbázis új anyagok helye'!$A$1:$AZ$728,24,0),"NEM"))))</f>
        <v>#N/A</v>
      </c>
      <c r="AQ21" s="77" t="e">
        <f>VLOOKUP(B21,' Adatbázis új anyagok helye'!$A$1:$AZ$728,16,0)</f>
        <v>#N/A</v>
      </c>
      <c r="AR21" t="e">
        <f>IF(AQ21=0,"NEM",IF(AND(AQ21=1,C21&gt;=VLOOKUP(B21,' Adatbázis új anyagok helye'!$A$1:$AZ$728,25,0)),"STOT RE 1",IF(OR(AND(AQ21=1,C21&gt;=VLOOKUP(B21,' Adatbázis új anyagok helye'!$A$1:$AZ$728,26,0)),(AND(AQ21=2,C21&gt;=VLOOKUP(B21,' Adatbázis új anyagok helye'!$A$1:$AZ$728,26,0)))),"STOT RE 2","NEM")))</f>
        <v>#N/A</v>
      </c>
      <c r="AS21" s="78" t="e">
        <f>VLOOKUP(B21,' Adatbázis új anyagok helye'!$A$1:$AZ$728,37,0)</f>
        <v>#N/A</v>
      </c>
      <c r="AT21" s="89" t="e">
        <f>IF(AS21=0,0,IF(VLOOKUP(B21,' Adatbázis új anyagok helye'!$A$1:$AZ$728,40,0)&gt;0,C21*VLOOKUP(B21,' Adatbázis új anyagok helye'!$A$1:$AZ$728,40,0),C21))</f>
        <v>#N/A</v>
      </c>
      <c r="AU21" s="161" t="e">
        <f>VLOOKUP(B21,' Adatbázis új anyagok helye'!$A$1:$AZ$728,38,0)</f>
        <v>#N/A</v>
      </c>
      <c r="AV21" s="77" t="e">
        <f>IF(AU21=0,0,IF(AU21=1,IF(VLOOKUP(B21,' Adatbázis új anyagok helye'!$A$1:$AZ$728,41,0)&gt;0,C21*VLOOKUP(B21,' Adatbázis új anyagok helye'!$A$1:$AZ$728,41,0),C21),0))</f>
        <v>#N/A</v>
      </c>
      <c r="AW21" s="77">
        <f>IF($AV$24&gt;=25,0,IF(AU21=0,0,IF(AU21=1,IF(VLOOKUP(B21,' Adatbázis új anyagok helye'!$A$1:$AZ$728,41,0)&gt;0,10*C21*VLOOKUP(B21,' Adatbázis új anyagok helye'!$A$1:$AZ$728,41,0),10*C21),IF(AU21=2,C21,0))))</f>
        <v>0</v>
      </c>
      <c r="AX21" s="77">
        <f>IF(OR($AV$24&gt;=25,$AW$24&gt;=25),0,IF(AU21=0,0,IF(AU21=1,IF(VLOOKUP(B21,' Adatbázis új anyagok helye'!$A$1:$AZ$728,41,0)&gt;0,100*C21*VLOOKUP(B21,' Adatbázis új anyagok helye'!$A$1:$AZ$728,41,0),100*C21),IF(AU21=2,10*C21,IF(AU21=3,C21,0)))))</f>
        <v>0</v>
      </c>
      <c r="AY21" s="89">
        <f t="shared" si="8"/>
        <v>0</v>
      </c>
      <c r="AZ21" s="90" t="e">
        <f>VLOOKUP(B21,'25-2000 anyagai'!$A$1:$J$439,5,0)</f>
        <v>#N/A</v>
      </c>
      <c r="BA21" t="e">
        <f>IF((VLOOKUP(B21,'PIC lista'!$A$2:$C$1008,1,0)=B21),"IGEN","NEM")</f>
        <v>#N/A</v>
      </c>
      <c r="BB21" t="e">
        <f>IF((VLOOKUP(B21,jelöltlista!$A$1:$D$1000,1,0)=B21),"IGEN","NEM")</f>
        <v>#N/A</v>
      </c>
      <c r="BC21" s="136" t="e">
        <f>VLOOKUP(B21,'harmonizált osztályozások'!$A$1:$AZ$6553,5,0)</f>
        <v>#N/A</v>
      </c>
    </row>
    <row r="22" spans="1:55" x14ac:dyDescent="0.25">
      <c r="A22" s="68">
        <f>'Adatbeírás helye'!$W$2</f>
        <v>0</v>
      </c>
      <c r="B22" s="69">
        <f>'Adatbeírás helye'!$W$3</f>
        <v>0</v>
      </c>
      <c r="C22" s="70">
        <f>'Adatbeírás helye'!W23</f>
        <v>0</v>
      </c>
      <c r="D22" s="71" t="e">
        <f>VLOOKUP(B22,' Adatbázis új anyagok helye'!$A$1:$AZ$728,5,0)</f>
        <v>#N/A</v>
      </c>
      <c r="E22" s="72" t="e">
        <f>VLOOKUP(B22,' Adatbázis új anyagok helye'!$A$1:$AZ$728,6,0)</f>
        <v>#N/A</v>
      </c>
      <c r="F22" s="39" t="e">
        <f>VLOOKUP(B22,' Adatbázis új anyagok helye'!$A$1:$AZ$728,7,0)</f>
        <v>#N/A</v>
      </c>
      <c r="G22" s="73" t="e">
        <f>VLOOKUP(B22,' Adatbázis új anyagok helye'!$A$1:$AZ$728,8,0)</f>
        <v>#N/A</v>
      </c>
      <c r="H22" s="74" t="e">
        <f>VLOOKUP(E22,segédtáblázatok!$A$3:$D$6,2,0)</f>
        <v>#N/A</v>
      </c>
      <c r="I22" s="74" t="e">
        <f>VLOOKUP(F22,segédtáblázatok!$A$3:$D$6,2,0)</f>
        <v>#N/A</v>
      </c>
      <c r="J22" s="74" t="e">
        <f>VLOOKUP(G22,segédtáblázatok!$A$3:$D$6,2,0)</f>
        <v>#N/A</v>
      </c>
      <c r="K22" s="75" t="e">
        <f t="shared" si="0"/>
        <v>#N/A</v>
      </c>
      <c r="L22" s="75" t="e">
        <f t="shared" si="1"/>
        <v>#N/A</v>
      </c>
      <c r="M22" s="76" t="e">
        <f t="shared" si="2"/>
        <v>#N/A</v>
      </c>
      <c r="N22" s="77" t="e">
        <f>VLOOKUP(B22,' Adatbázis új anyagok helye'!$A$1:$AZ$728,14,0)</f>
        <v>#N/A</v>
      </c>
      <c r="O22" s="166" t="e">
        <f t="shared" si="9"/>
        <v>#N/A</v>
      </c>
      <c r="P22" s="78" t="e">
        <f>VLOOKUP(B22,' Adatbázis új anyagok helye'!$A$1:$AZ$728,10,0)</f>
        <v>#N/A</v>
      </c>
      <c r="Q22" s="79" t="e">
        <f>VLOOKUP(B22,' Adatbázis új anyagok helye'!$A$1:$AZ$728,11,0)</f>
        <v>#N/A</v>
      </c>
      <c r="R22" s="80" t="e">
        <f>VLOOKUP(B22,' Adatbázis új anyagok helye'!$A$1:$AZ$728,33,0)</f>
        <v>#N/A</v>
      </c>
      <c r="S22" s="74" t="e">
        <f>VLOOKUP(B22,' Adatbázis új anyagok helye'!$A$1:$AZ$728,35,0)</f>
        <v>#N/A</v>
      </c>
      <c r="T22" s="81" t="e">
        <f t="shared" si="10"/>
        <v>#N/A</v>
      </c>
      <c r="U22" s="82" t="e">
        <f t="shared" si="11"/>
        <v>#N/A</v>
      </c>
      <c r="V22" s="81" t="e">
        <f>IF(OR(AND(Q22=0,P22=0),C22&lt;VLOOKUP(B22,' Adatbázis új anyagok helye'!$A$1:$AZ$728,32,0)),0,IF(OR(EXACT(P22,"1A"),EXACT(P22,"1B"),EXACT(P22,"1C"),Q22=1),C22*10/VLOOKUP(B22,' Adatbázis új anyagok helye'!$A$1:$AZ$728,32,0),IF(Q22=2,C22/VLOOKUP(B22,' Adatbázis új anyagok helye'!$A$1:$AZ$728,32,0),0)))</f>
        <v>#N/A</v>
      </c>
      <c r="W22" s="76" t="e">
        <f>IF(OR(AND(Q22=0,P22=0),C22&lt;VLOOKUP(B22,' Adatbázis új anyagok helye'!$A$1:$AZ$728,32,0)),0,IF(OR(EXACT(P22,"1A"),EXACT(P22,"1B"),EXACT(P22,"1C"),Q22=1),C22/VLOOKUP(B22,' Adatbázis új anyagok helye'!$A$1:$AZ$728,34,0),0))</f>
        <v>#N/A</v>
      </c>
      <c r="X22" s="78" t="e">
        <f>VLOOKUP(B22,' Adatbázis új anyagok helye'!$A$1:$AZ$728,12,0)</f>
        <v>#N/A</v>
      </c>
      <c r="Y22" s="79" t="e">
        <f>VLOOKUP(B22,' Adatbázis új anyagok helye'!$A$1:$AZ$728,13,0)</f>
        <v>#N/A</v>
      </c>
      <c r="Z22" s="83" t="e">
        <f>IF(VLOOKUP(B22,' Adatbázis új anyagok helye'!$A$1:$AZ$728,30,0)&gt;0,VLOOKUP(B22,' Adatbázis új anyagok helye'!$A$1:$AZ$728,30,0),IF(OR(X22=1,EXACT(X22,"1B")),1,IF(EXACT(X22,"1A"),0.1,100)))</f>
        <v>#N/A</v>
      </c>
      <c r="AA22" s="83" t="e">
        <f>IF(VLOOKUP(B22,' Adatbázis új anyagok helye'!$A$1:$AZ$728,31,0)&gt;0,VLOOKUP(B22,' Adatbázis új anyagok helye'!$A$1:$AZ$728,31,0),IF(OR(Y22=1,EXACT(Y22,"1B")),1,IF(EXACT(Y22,"1A"),0.1,100)))</f>
        <v>#N/A</v>
      </c>
      <c r="AB22" t="e">
        <f t="shared" si="3"/>
        <v>#N/A</v>
      </c>
      <c r="AC22" t="e">
        <f t="shared" si="4"/>
        <v>#N/A</v>
      </c>
      <c r="AD22" s="84" t="e">
        <f t="shared" si="13"/>
        <v>#N/A</v>
      </c>
      <c r="AE22" s="91" t="e">
        <f t="shared" si="5"/>
        <v>#N/A</v>
      </c>
      <c r="AF22" s="86" t="e">
        <f>VLOOKUP(B22,' Adatbázis új anyagok helye'!$A$1:$AZ$728,17,0)</f>
        <v>#N/A</v>
      </c>
      <c r="AG22" s="39" t="e">
        <f>IF(AF22=0,"NEM",IF(C22&gt;=VLOOKUP(B22,' Adatbázis új anyagok helye'!$A$1:$AZ$728,27,0),"Carc.","NEM"))</f>
        <v>#N/A</v>
      </c>
      <c r="AH22" s="87" t="e">
        <f t="shared" si="12"/>
        <v>#N/A</v>
      </c>
      <c r="AI22" s="86" t="e">
        <f>VLOOKUP(B22,' Adatbázis új anyagok helye'!$A$1:$AZ$728,18,0)</f>
        <v>#N/A</v>
      </c>
      <c r="AJ22" s="39" t="e">
        <f>IF(AI22=0,"NEM",IF(C22&gt;=VLOOKUP(B22,' Adatbázis új anyagok helye'!$A$1:$AZ$728,28,0),"Muta.","NEM"))</f>
        <v>#N/A</v>
      </c>
      <c r="AK22" s="87" t="e">
        <f t="shared" si="6"/>
        <v>#N/A</v>
      </c>
      <c r="AL22" s="86" t="e">
        <f>VLOOKUP(B22,' Adatbázis új anyagok helye'!$A$1:$AZ$728,19,0)</f>
        <v>#N/A</v>
      </c>
      <c r="AM22" s="39" t="e">
        <f>IF(AL22=0,"NEM",IF(C22&gt;=VLOOKUP(B22,' Adatbázis új anyagok helye'!$A$1:$AZ$728,29,0),"Repr.","NEM"))</f>
        <v>#N/A</v>
      </c>
      <c r="AN22" s="87" t="e">
        <f t="shared" si="7"/>
        <v>#N/A</v>
      </c>
      <c r="AO22" s="78" t="e">
        <f>VLOOKUP(B22,' Adatbázis új anyagok helye'!$A$1:$AZ$728,15,0)</f>
        <v>#N/A</v>
      </c>
      <c r="AP22" s="88" t="e">
        <f>IF(AO22=0,"NEM",IF(AND(AO22=1,C22&gt;=VLOOKUP(B22,' Adatbázis új anyagok helye'!$A$1:$AZ$728,22,0)),"STOT SE 1",IF(OR(AND(AO22=1,C22&gt;=VLOOKUP(B22,' Adatbázis új anyagok helye'!$A$1:$AZ$728,23,0)),(AND(AO22=2,C22&gt;=VLOOKUP(B22,' Adatbázis új anyagok helye'!$A$1:$AZ$728,23,0)))),"STOT SE 2",IF(AO22=3,C22/VLOOKUP(B22,' Adatbázis új anyagok helye'!$A$1:$AZ$728,24,0),"NEM"))))</f>
        <v>#N/A</v>
      </c>
      <c r="AQ22" s="77" t="e">
        <f>VLOOKUP(B22,' Adatbázis új anyagok helye'!$A$1:$AZ$728,16,0)</f>
        <v>#N/A</v>
      </c>
      <c r="AR22" t="e">
        <f>IF(AQ22=0,"NEM",IF(AND(AQ22=1,C22&gt;=VLOOKUP(B22,' Adatbázis új anyagok helye'!$A$1:$AZ$728,25,0)),"STOT RE 1",IF(OR(AND(AQ22=1,C22&gt;=VLOOKUP(B22,' Adatbázis új anyagok helye'!$A$1:$AZ$728,26,0)),(AND(AQ22=2,C22&gt;=VLOOKUP(B22,' Adatbázis új anyagok helye'!$A$1:$AZ$728,26,0)))),"STOT RE 2","NEM")))</f>
        <v>#N/A</v>
      </c>
      <c r="AS22" s="78" t="e">
        <f>VLOOKUP(B22,' Adatbázis új anyagok helye'!$A$1:$AZ$728,37,0)</f>
        <v>#N/A</v>
      </c>
      <c r="AT22" s="89" t="e">
        <f>IF(AS22=0,0,IF(VLOOKUP(B22,' Adatbázis új anyagok helye'!$A$1:$AZ$728,40,0)&gt;0,C22*VLOOKUP(B22,' Adatbázis új anyagok helye'!$A$1:$AZ$728,40,0),C22))</f>
        <v>#N/A</v>
      </c>
      <c r="AU22" s="161" t="e">
        <f>VLOOKUP(B22,' Adatbázis új anyagok helye'!$A$1:$AZ$728,38,0)</f>
        <v>#N/A</v>
      </c>
      <c r="AV22" s="77" t="e">
        <f>IF(AU22=0,0,IF(AU22=1,IF(VLOOKUP(B22,' Adatbázis új anyagok helye'!$A$1:$AZ$728,41,0)&gt;0,C22*VLOOKUP(B22,' Adatbázis új anyagok helye'!$A$1:$AZ$728,41,0),C22),0))</f>
        <v>#N/A</v>
      </c>
      <c r="AW22" s="77">
        <f>IF($AV$24&gt;=25,0,IF(AU22=0,0,IF(AU22=1,IF(VLOOKUP(B22,' Adatbázis új anyagok helye'!$A$1:$AZ$728,41,0)&gt;0,10*C22*VLOOKUP(B22,' Adatbázis új anyagok helye'!$A$1:$AZ$728,41,0),10*C22),IF(AU22=2,C22,0))))</f>
        <v>0</v>
      </c>
      <c r="AX22" s="77">
        <f>IF(OR($AV$24&gt;=25,$AW$24&gt;=25),0,IF(AU22=0,0,IF(AU22=1,IF(VLOOKUP(B22,' Adatbázis új anyagok helye'!$A$1:$AZ$728,41,0)&gt;0,100*C22*VLOOKUP(B22,' Adatbázis új anyagok helye'!$A$1:$AZ$728,41,0),100*C22),IF(AU22=2,10*C22,IF(AU22=3,C22,0)))))</f>
        <v>0</v>
      </c>
      <c r="AY22" s="89">
        <f t="shared" si="8"/>
        <v>0</v>
      </c>
      <c r="AZ22" s="90" t="e">
        <f>VLOOKUP(B22,'25-2000 anyagai'!$A$1:$J$439,5,0)</f>
        <v>#N/A</v>
      </c>
      <c r="BA22" t="e">
        <f>IF((VLOOKUP(B22,'PIC lista'!$A$2:$C$1008,1,0)=B22),"IGEN","NEM")</f>
        <v>#N/A</v>
      </c>
      <c r="BB22" t="e">
        <f>IF((VLOOKUP(B22,jelöltlista!$A$1:$D$1000,1,0)=B22),"IGEN","NEM")</f>
        <v>#N/A</v>
      </c>
      <c r="BC22" s="136" t="e">
        <f>VLOOKUP(B22,'harmonizált osztályozások'!$A$1:$AZ$6553,5,0)</f>
        <v>#N/A</v>
      </c>
    </row>
    <row r="23" spans="1:55" x14ac:dyDescent="0.25">
      <c r="A23" s="68">
        <f>'Adatbeírás helye'!$X$2</f>
        <v>0</v>
      </c>
      <c r="B23" s="69">
        <f>'Adatbeírás helye'!$X$3</f>
        <v>0</v>
      </c>
      <c r="C23" s="70">
        <f>'Adatbeírás helye'!X23</f>
        <v>0</v>
      </c>
      <c r="D23" s="71" t="e">
        <f>VLOOKUP(B23,' Adatbázis új anyagok helye'!$A$1:$AZ$728,5,0)</f>
        <v>#N/A</v>
      </c>
      <c r="E23" s="72" t="e">
        <f>VLOOKUP(B23,' Adatbázis új anyagok helye'!$A$1:$AZ$728,6,0)</f>
        <v>#N/A</v>
      </c>
      <c r="F23" s="39" t="e">
        <f>VLOOKUP(B23,' Adatbázis új anyagok helye'!$A$1:$AZ$728,7,0)</f>
        <v>#N/A</v>
      </c>
      <c r="G23" s="73" t="e">
        <f>VLOOKUP(B23,' Adatbázis új anyagok helye'!$A$1:$AZ$728,8,0)</f>
        <v>#N/A</v>
      </c>
      <c r="H23" s="74" t="e">
        <f>VLOOKUP(E23,segédtáblázatok!$A$3:$D$6,2,0)</f>
        <v>#N/A</v>
      </c>
      <c r="I23" s="74" t="e">
        <f>VLOOKUP(F23,segédtáblázatok!$A$3:$D$6,2,0)</f>
        <v>#N/A</v>
      </c>
      <c r="J23" s="74" t="e">
        <f>VLOOKUP(G23,segédtáblázatok!$A$3:$D$6,2,0)</f>
        <v>#N/A</v>
      </c>
      <c r="K23" s="75" t="e">
        <f t="shared" si="0"/>
        <v>#N/A</v>
      </c>
      <c r="L23" s="75" t="e">
        <f t="shared" si="1"/>
        <v>#N/A</v>
      </c>
      <c r="M23" s="76" t="e">
        <f t="shared" si="2"/>
        <v>#N/A</v>
      </c>
      <c r="N23" s="77" t="e">
        <f>VLOOKUP(B23,' Adatbázis új anyagok helye'!$A$1:$AZ$728,14,0)</f>
        <v>#N/A</v>
      </c>
      <c r="O23" s="166" t="e">
        <f t="shared" si="9"/>
        <v>#N/A</v>
      </c>
      <c r="P23" s="78" t="e">
        <f>VLOOKUP(B23,' Adatbázis új anyagok helye'!$A$1:$AZ$728,10,0)</f>
        <v>#N/A</v>
      </c>
      <c r="Q23" s="79" t="e">
        <f>VLOOKUP(B23,' Adatbázis új anyagok helye'!$A$1:$AZ$728,11,0)</f>
        <v>#N/A</v>
      </c>
      <c r="R23" s="80" t="e">
        <f>VLOOKUP(B23,' Adatbázis új anyagok helye'!$A$1:$AZ$728,33,0)</f>
        <v>#N/A</v>
      </c>
      <c r="S23" s="74" t="e">
        <f>VLOOKUP(B23,' Adatbázis új anyagok helye'!$A$1:$AZ$728,35,0)</f>
        <v>#N/A</v>
      </c>
      <c r="T23" s="81" t="e">
        <f t="shared" si="10"/>
        <v>#N/A</v>
      </c>
      <c r="U23" s="82" t="e">
        <f t="shared" si="11"/>
        <v>#N/A</v>
      </c>
      <c r="V23" s="81" t="e">
        <f>IF(OR(AND(Q23=0,P23=0),C23&lt;VLOOKUP(B23,' Adatbázis új anyagok helye'!$A$1:$AZ$728,32,0)),0,IF(OR(EXACT(P23,"1A"),EXACT(P23,"1B"),EXACT(P23,"1C"),Q23=1),C23*10/VLOOKUP(B23,' Adatbázis új anyagok helye'!$A$1:$AZ$728,32,0),IF(Q23=2,C23/VLOOKUP(B23,' Adatbázis új anyagok helye'!$A$1:$AZ$728,32,0),0)))</f>
        <v>#N/A</v>
      </c>
      <c r="W23" s="76" t="e">
        <f>IF(OR(AND(Q23=0,P23=0),C23&lt;VLOOKUP(B23,' Adatbázis új anyagok helye'!$A$1:$AZ$728,32,0)),0,IF(OR(EXACT(P23,"1A"),EXACT(P23,"1B"),EXACT(P23,"1C"),Q23=1),C23/VLOOKUP(B23,' Adatbázis új anyagok helye'!$A$1:$AZ$728,34,0),0))</f>
        <v>#N/A</v>
      </c>
      <c r="X23" s="78" t="e">
        <f>VLOOKUP(B23,' Adatbázis új anyagok helye'!$A$1:$AZ$728,12,0)</f>
        <v>#N/A</v>
      </c>
      <c r="Y23" s="79" t="e">
        <f>VLOOKUP(B23,' Adatbázis új anyagok helye'!$A$1:$AZ$728,13,0)</f>
        <v>#N/A</v>
      </c>
      <c r="Z23" s="83" t="e">
        <f>IF(VLOOKUP(B23,' Adatbázis új anyagok helye'!$A$1:$AZ$728,30,0)&gt;0,VLOOKUP(B23,' Adatbázis új anyagok helye'!$A$1:$AZ$728,30,0),IF(OR(X23=1,EXACT(X23,"1B")),1,IF(EXACT(X23,"1A"),0.1,100)))</f>
        <v>#N/A</v>
      </c>
      <c r="AA23" s="83" t="e">
        <f>IF(VLOOKUP(B23,' Adatbázis új anyagok helye'!$A$1:$AZ$728,31,0)&gt;0,VLOOKUP(B23,' Adatbázis új anyagok helye'!$A$1:$AZ$728,31,0),IF(OR(Y23=1,EXACT(Y23,"1B")),1,IF(EXACT(Y23,"1A"),0.1,100)))</f>
        <v>#N/A</v>
      </c>
      <c r="AB23" t="e">
        <f>IF(AND(OR(X23=1,X23="1B",X23="1A"),C23&gt;=Z23),"Skin Sens. 1","NEM Érz.")</f>
        <v>#N/A</v>
      </c>
      <c r="AC23" t="e">
        <f>IF(AND(OR(Y23=1,Y23="1B",Y23="1A"),C23&gt;=AA23),"Inhal. Sens. 1","NEM Érz.")</f>
        <v>#N/A</v>
      </c>
      <c r="AD23" s="84" t="e">
        <f>IF(AND(OR(X23=1,X23="1A",X23="1B"),C23&gt;=Z23/10),"CíMKÉRE","NEM")</f>
        <v>#N/A</v>
      </c>
      <c r="AE23" s="91" t="e">
        <f>IF(AND(OR(Y23=1,Y23="1A",Y23="1B"),C23&gt;=AA23/10),"CíMKÉRE","NEM")</f>
        <v>#N/A</v>
      </c>
      <c r="AF23" s="86" t="e">
        <f>VLOOKUP(B23,' Adatbázis új anyagok helye'!$A$1:$AZ$728,17,0)</f>
        <v>#N/A</v>
      </c>
      <c r="AG23" s="39" t="e">
        <f>IF(AF23=0,"NEM",IF(C23&gt;=VLOOKUP(B23,' Adatbázis új anyagok helye'!$A$1:$AZ$728,27,0),"Carc.","NEM"))</f>
        <v>#N/A</v>
      </c>
      <c r="AH23" s="87" t="e">
        <f t="shared" si="12"/>
        <v>#N/A</v>
      </c>
      <c r="AI23" s="86" t="e">
        <f>VLOOKUP(B23,' Adatbázis új anyagok helye'!$A$1:$AZ$728,18,0)</f>
        <v>#N/A</v>
      </c>
      <c r="AJ23" s="39" t="e">
        <f>IF(AI23=0,"NEM",IF(C23&gt;=VLOOKUP(B23,' Adatbázis új anyagok helye'!$A$1:$AZ$728,28,0),"Muta.","NEM"))</f>
        <v>#N/A</v>
      </c>
      <c r="AK23" s="87" t="e">
        <f t="shared" si="6"/>
        <v>#N/A</v>
      </c>
      <c r="AL23" s="86" t="e">
        <f>VLOOKUP(B23,' Adatbázis új anyagok helye'!$A$1:$AZ$728,19,0)</f>
        <v>#N/A</v>
      </c>
      <c r="AM23" s="39" t="e">
        <f>IF(AL23=0,"NEM",IF(C23&gt;=VLOOKUP(B23,' Adatbázis új anyagok helye'!$A$1:$AZ$728,30,0),"Repr.","NEM"))</f>
        <v>#N/A</v>
      </c>
      <c r="AN23" s="87" t="e">
        <f t="shared" si="7"/>
        <v>#N/A</v>
      </c>
      <c r="AO23" s="78" t="e">
        <f>VLOOKUP(B23,' Adatbázis új anyagok helye'!$A$1:$AZ$728,15,0)</f>
        <v>#N/A</v>
      </c>
      <c r="AP23" s="88" t="e">
        <f>IF(AO23=0,"NEM",IF(AND(AO23=1,C23&gt;=VLOOKUP(B23,' Adatbázis új anyagok helye'!$A$1:$AZ$728,22,0)),"STOT SE 1",IF(OR(AND(AO23=1,C23&gt;=VLOOKUP(B23,' Adatbázis új anyagok helye'!$A$1:$AZ$728,23,0)),(AND(AO23=2,C23&gt;=VLOOKUP(B23,' Adatbázis új anyagok helye'!$A$1:$AZ$728,23,0)))),"STOT SE 2",IF(AO23=3,C23/VLOOKUP(B23,' Adatbázis új anyagok helye'!$A$1:$AZ$728,24,0),"NEM"))))</f>
        <v>#N/A</v>
      </c>
      <c r="AQ23" s="77" t="e">
        <f>VLOOKUP(B23,' Adatbázis új anyagok helye'!$A$1:$AZ$728,16,0)</f>
        <v>#N/A</v>
      </c>
      <c r="AR23" t="e">
        <f>IF(AQ23=0,"NEM",IF(AND(AQ23=1,C23&gt;=VLOOKUP(B23,' Adatbázis új anyagok helye'!$A$1:$AZ$728,25,0)),"STOT RE 1",IF(OR(AND(AQ23=1,C23&gt;=VLOOKUP(B23,' Adatbázis új anyagok helye'!$A$1:$AZ$728,26,0)),(AND(AQ23=2,C23&gt;=VLOOKUP(B23,' Adatbázis új anyagok helye'!$A$1:$AZ$728,26,0)))),"STOT RE 2","NEM")))</f>
        <v>#N/A</v>
      </c>
      <c r="AS23" s="78" t="e">
        <f>VLOOKUP(B23,' Adatbázis új anyagok helye'!$A$1:$AZ$728,37,0)</f>
        <v>#N/A</v>
      </c>
      <c r="AT23" s="89" t="e">
        <f>IF(AS23=0,0,IF(VLOOKUP(B23,' Adatbázis új anyagok helye'!$A$1:$AZ$728,40,0)&gt;0,C23*VLOOKUP(B23,' Adatbázis új anyagok helye'!$A$1:$AZ$728,40,0),C23))</f>
        <v>#N/A</v>
      </c>
      <c r="AU23" s="161" t="e">
        <f>VLOOKUP(B23,' Adatbázis új anyagok helye'!$A$1:$AZ$728,38,0)</f>
        <v>#N/A</v>
      </c>
      <c r="AV23" s="77" t="e">
        <f>IF(AU23=0,0,IF(AU23=1,IF(VLOOKUP(B23,' Adatbázis új anyagok helye'!$A$1:$AZ$728,42,0)&gt;0,C23*VLOOKUP(B23,' Adatbázis új anyagok helye'!$A$1:$AZ$728,42,0),C23),0))</f>
        <v>#N/A</v>
      </c>
      <c r="AW23" s="77">
        <f>IF($AV$24&gt;=25,0,IF(AU23=0,0,IF(AU23=1,IF(VLOOKUP(B23,' Adatbázis új anyagok helye'!$A$1:$AZ$728,41,0)&gt;0,10*C23*VLOOKUP(B23,' Adatbázis új anyagok helye'!$A$1:$AZ$728,41,0),10*C23),IF(AU23=2,C23,0))))</f>
        <v>0</v>
      </c>
      <c r="AX23" s="77">
        <f>IF(OR($AV$24&gt;=25,$AW$24&gt;=25),0,IF(AU23=0,0,IF(AU23=1,IF(VLOOKUP(B23,' Adatbázis új anyagok helye'!$A$1:$AZ$728,41,0)&gt;0,100*C23*VLOOKUP(B23,' Adatbázis új anyagok helye'!$A$1:$AZ$728,41,0),100*C23),IF(AU23=2,10*C23,IF(AU23=3,C23,0)))))</f>
        <v>0</v>
      </c>
      <c r="AY23" s="89">
        <f t="shared" si="8"/>
        <v>0</v>
      </c>
      <c r="AZ23" s="90" t="e">
        <f>VLOOKUP(B23,'25-2000 anyagai'!$A$1:$J$439,5,0)</f>
        <v>#N/A</v>
      </c>
      <c r="BA23" t="e">
        <f>IF((VLOOKUP(B23,'PIC lista'!$A$2:$C$1008,1,0)=B23),"IGEN","NEM")</f>
        <v>#N/A</v>
      </c>
      <c r="BB23" t="e">
        <f>IF((VLOOKUP(B23,jelöltlista!$A$1:$D$1000,1,0)=B23),"IGEN","NEM")</f>
        <v>#N/A</v>
      </c>
      <c r="BC23" s="136" t="e">
        <f>VLOOKUP(B23,'harmonizált osztályozások'!$A$1:$AZ$6553,5,0)</f>
        <v>#N/A</v>
      </c>
    </row>
    <row r="24" spans="1:55" ht="18.75" x14ac:dyDescent="0.3">
      <c r="A24" s="95"/>
      <c r="B24" s="96"/>
      <c r="C24" s="97"/>
      <c r="D24" s="98"/>
      <c r="E24" s="99"/>
      <c r="F24" s="99"/>
      <c r="G24" s="99"/>
      <c r="H24" s="100"/>
      <c r="I24" s="100"/>
      <c r="J24" s="100"/>
      <c r="K24" s="101">
        <f>IF(_xlfn.AGGREGATE(9,3,K3:K23)=0,"NEM",100/_xlfn.AGGREGATE(9,3,K3:K23))</f>
        <v>705.7163020465772</v>
      </c>
      <c r="L24" s="101">
        <f>IF(_xlfn.AGGREGATE(9,3,L3:L23)=0,"NEM",100/_xlfn.AGGREGATE(9,3,L3:L23))</f>
        <v>835.42188805346689</v>
      </c>
      <c r="M24" s="167">
        <f>IF(_xlfn.AGGREGATE(9,3,M3:M23)=0,"NEM",100/_xlfn.AGGREGATE(9,3,M3:M23))</f>
        <v>835.42188805346689</v>
      </c>
      <c r="N24" s="102"/>
      <c r="O24" s="109">
        <f>_xlfn.AGGREGATE(9,3,O3:O23)</f>
        <v>0.25145000000000001</v>
      </c>
      <c r="P24" s="103"/>
      <c r="Q24" s="104"/>
      <c r="R24" s="105"/>
      <c r="S24" s="100"/>
      <c r="T24" s="106">
        <f>_xlfn.AGGREGATE(9,3,T3:T23)</f>
        <v>50</v>
      </c>
      <c r="U24" s="107">
        <f>_xlfn.AGGREGATE(9,3,U3:U23)</f>
        <v>1.4</v>
      </c>
      <c r="V24" s="108">
        <f>_xlfn.AGGREGATE(9,3,V3:V23)</f>
        <v>54.8245</v>
      </c>
      <c r="W24" s="109">
        <f>_xlfn.AGGREGATE(9,3,W3:W23)</f>
        <v>1.6666666666666665</v>
      </c>
      <c r="X24" s="110"/>
      <c r="Y24" s="111"/>
      <c r="Z24" s="112"/>
      <c r="AA24" s="112"/>
      <c r="AB24" s="113"/>
      <c r="AC24" s="113"/>
      <c r="AD24" s="114"/>
      <c r="AE24" s="115"/>
      <c r="AF24" s="116"/>
      <c r="AG24" s="116"/>
      <c r="AH24" s="117">
        <f>_xlfn.AGGREGATE(5,3,AH3:AH23)</f>
        <v>1</v>
      </c>
      <c r="AI24" s="99"/>
      <c r="AJ24" s="99"/>
      <c r="AK24" s="117">
        <f>_xlfn.AGGREGATE(5,3,AK3:AK23)</f>
        <v>2</v>
      </c>
      <c r="AL24" s="99"/>
      <c r="AM24" s="99"/>
      <c r="AN24" s="117">
        <f>_xlfn.AGGREGATE(5,3,AN3:AN23)</f>
        <v>4</v>
      </c>
      <c r="AO24" s="102"/>
      <c r="AP24" s="118">
        <f>_xlfn.AGGREGATE(9,3,AP3:AP23)</f>
        <v>3.3867499999999997</v>
      </c>
      <c r="AQ24" s="119"/>
      <c r="AR24" s="119"/>
      <c r="AS24" s="103"/>
      <c r="AT24" s="120">
        <f>_xlfn.AGGREGATE(9,3,AT3:AT23)</f>
        <v>32</v>
      </c>
      <c r="AU24" s="121"/>
      <c r="AV24" s="168">
        <f>_xlfn.AGGREGATE(9,3,AV3:AV23)</f>
        <v>30</v>
      </c>
      <c r="AW24" s="168">
        <f>_xlfn.AGGREGATE(9,3,AW3:AW23)</f>
        <v>0</v>
      </c>
      <c r="AX24" s="168">
        <f>_xlfn.AGGREGATE(9,3,AX3:AX23)</f>
        <v>0</v>
      </c>
      <c r="AY24" s="169">
        <f>_xlfn.AGGREGATE(9,3,AY3:AY23)</f>
        <v>0</v>
      </c>
    </row>
    <row r="25" spans="1:55" ht="45" customHeight="1" x14ac:dyDescent="0.3">
      <c r="A25" s="68"/>
      <c r="B25" s="69"/>
      <c r="C25" s="122"/>
      <c r="D25" s="123" t="s">
        <v>117</v>
      </c>
      <c r="E25" s="383" t="str">
        <f>IF(K24&lt;=5,"Acute Tox. 1 SZÁJON",IF(K24&lt;=50,"Acute Tox. 2 SZÁJON",IF(K24&lt;=300,"Acute Tox. 3 SZÁJON",IF(K24&lt;=2000,"Acute Tox. 4 SZÁJON","NINCS orális Toxicitás."))))</f>
        <v>Acute Tox. 4 SZÁJON</v>
      </c>
      <c r="F25" s="383"/>
      <c r="G25" s="383"/>
      <c r="H25" s="383"/>
      <c r="I25" s="384" t="str">
        <f>IF(L24&lt;=5,"Acute Tox. 1 BŐR",IF(L24&lt;=50,"Acute Tox. 2 BŐR",IF(L24&lt;=300,"Acute Tox. 3 BŐR",IF(L24&lt;=2000,"Acute Tox. 4 BŐR","NINCS bőr toxicitás."))))</f>
        <v>Acute Tox. 4 BŐR</v>
      </c>
      <c r="J25" s="384"/>
      <c r="K25" s="384"/>
      <c r="L25" s="385" t="str">
        <f>IF(M24&lt;=5,"Acute Tox. 1 Belégz",IF(M24&lt;=50,"Acute Tox. 2 Belégz",IF(M24&lt;=300,"Acute Tox. 3 Belégz",IF(M24&lt;=2000,"Acute Tox. 4 Belégz.","NINCS belégzéses Toxicitás"))))</f>
        <v>Acute Tox. 4 Belégz.</v>
      </c>
      <c r="M25" s="385"/>
      <c r="N25" s="173" t="str">
        <f>IF(O24&gt;=1,"Asp. Tox. 1","")</f>
        <v/>
      </c>
      <c r="O25" s="124"/>
      <c r="P25" s="78"/>
      <c r="Q25" s="77"/>
      <c r="R25" s="386" t="str">
        <f>IF(U24&gt;=1,"Skin Corr. 1",IF(T24&gt;=1,"Skin Irrit. 2","Nem osztályozott bőrre"))</f>
        <v>Skin Corr. 1</v>
      </c>
      <c r="S25" s="386"/>
      <c r="T25" s="386"/>
      <c r="U25" s="125" t="str">
        <f>IF(segédtáblázatok!H19&gt;=1,"A",IF(segédtáblázatok!I20&gt;=1,"B",IF(segédtáblázatok!J20&gt;=1,"C","")))</f>
        <v>C</v>
      </c>
      <c r="V25" s="387" t="str">
        <f>IF(W24&gt;=1,"Eye Dam. 1",IF(V24&gt;=1,"Eye Irrit. 2","Nem osztályozott szemre"))</f>
        <v>Eye Dam. 1</v>
      </c>
      <c r="W25" s="387"/>
      <c r="X25" s="126"/>
      <c r="Y25" s="126"/>
      <c r="AB25" s="127" t="str">
        <f>IF(ISERROR(VLOOKUP("Skin Sens. 1",AB3:AB23,1,0)),"Nem érzékenyítő bőrre","Skin Sens. 1")</f>
        <v>Nem érzékenyítő bőrre</v>
      </c>
      <c r="AC25" s="127" t="str">
        <f>IF(ISERROR(VLOOKUP("Inhal. Sens. 1",AC3:AC23,1,0)),"Nem érzékenyítő belégz.","Inhal. Sens. 1")</f>
        <v>Nem érzékenyítő belégz.</v>
      </c>
      <c r="AD25" s="128" t="s">
        <v>118</v>
      </c>
      <c r="AE25" s="128" t="s">
        <v>118</v>
      </c>
      <c r="AG25" s="124" t="str">
        <f>IF(ISERROR(VLOOKUP("Carc.",AG3:AG23,1,0)),"NEM","Carc.")</f>
        <v>Carc.</v>
      </c>
      <c r="AH25" s="129" t="str">
        <f>IF(AH24=1,"1A",IF(AH24=2,"1B",IF(AH24=3,2,"")))</f>
        <v>1A</v>
      </c>
      <c r="AI25" s="39"/>
      <c r="AJ25" s="124" t="str">
        <f>IF(ISERROR(VLOOKUP("Muta.",AJ3:AJ23,1,0)),"NEM","Muta.")</f>
        <v>Muta.</v>
      </c>
      <c r="AK25" s="129" t="str">
        <f>IF(AK24=1,"1A",IF(AK24=2,"1B",IF(AK24=3,2,"")))</f>
        <v>1B</v>
      </c>
      <c r="AM25" s="124" t="str">
        <f>IF(ISERROR(VLOOKUP("Repr.",AM3:AM23,1,0)),"NEM","Repr.")</f>
        <v>NEM</v>
      </c>
      <c r="AN25" s="129" t="str">
        <f>IF(AN24=1,"1A",IF(AN24=2,"1B",IF(AN24=3,2,"")))</f>
        <v/>
      </c>
      <c r="AO25" s="124" t="str">
        <f>IF(ISERROR(VLOOKUP("STOT SE 1",AP3:AP23,1,0)),"","STOT SE 1")</f>
        <v>STOT SE 1</v>
      </c>
      <c r="AP25" s="124" t="str">
        <f>IF(ISERROR(VLOOKUP("STOT SE 2",AP3:AP23,1,0)),"","STOT SE 2")</f>
        <v/>
      </c>
      <c r="AQ25" s="130" t="str">
        <f>IF(ISERROR(VLOOKUP("STOT RE 1",AR3:AR23,1,0)),"","STOT RE 1")</f>
        <v/>
      </c>
      <c r="AR25" s="124" t="str">
        <f>IF(ISERROR(VLOOKUP("STOT RE 2",AR3:AR23,1,0)),"","STOT RE 2")</f>
        <v>STOT RE 2</v>
      </c>
      <c r="AS25" s="78"/>
      <c r="AT25" s="129" t="str">
        <f>IF(AT24&gt;=25,"Aquatic Acute 1","NEM")</f>
        <v>Aquatic Acute 1</v>
      </c>
      <c r="AV25" s="127" t="str">
        <f>IF(AV24&gt;=25,"Aquatic Chronic 1","NEM")</f>
        <v>Aquatic Chronic 1</v>
      </c>
      <c r="AW25" s="131" t="str">
        <f>IF(AW24&gt;=25,"Aquatic Chronic 2","NEM")</f>
        <v>NEM</v>
      </c>
      <c r="AX25" s="131" t="str">
        <f>IF(AX24&gt;=25,"Aquatic Chronic 3","NEM")</f>
        <v>NEM</v>
      </c>
      <c r="AY25" s="132" t="str">
        <f>IF(AY24&gt;=25,"Aquatic Chronic 4","NEM")</f>
        <v>NEM</v>
      </c>
    </row>
    <row r="26" spans="1:55" ht="57.75" customHeight="1" x14ac:dyDescent="0.3">
      <c r="C26" s="133"/>
      <c r="D26" s="134"/>
      <c r="N26" s="377" t="s">
        <v>119</v>
      </c>
      <c r="O26" s="377"/>
      <c r="R26" s="135"/>
      <c r="S26" s="136"/>
      <c r="T26" s="136"/>
      <c r="U26" s="137"/>
      <c r="AO26" s="124"/>
      <c r="AP26" s="138" t="str">
        <f>IF(AP24&gt;=1,"STOT SE 3","")</f>
        <v>STOT SE 3</v>
      </c>
      <c r="AR26" s="139"/>
    </row>
    <row r="27" spans="1:55" ht="60" x14ac:dyDescent="0.3">
      <c r="R27" s="136"/>
      <c r="S27" s="136"/>
      <c r="T27" s="136"/>
      <c r="U27" s="137"/>
      <c r="AP27" s="178" t="s">
        <v>120</v>
      </c>
      <c r="BC27" s="179"/>
    </row>
    <row r="29" spans="1:55" ht="15" customHeight="1" x14ac:dyDescent="0.25"/>
  </sheetData>
  <sheetProtection sheet="1" objects="1" scenarios="1"/>
  <mergeCells count="20">
    <mergeCell ref="AJ1:AK1"/>
    <mergeCell ref="AM1:AN1"/>
    <mergeCell ref="T1:U1"/>
    <mergeCell ref="V1:W1"/>
    <mergeCell ref="X1:Y1"/>
    <mergeCell ref="Z1:AA1"/>
    <mergeCell ref="AB1:AE1"/>
    <mergeCell ref="R25:T25"/>
    <mergeCell ref="V25:W25"/>
    <mergeCell ref="P1:Q1"/>
    <mergeCell ref="R1:S1"/>
    <mergeCell ref="AG1:AH1"/>
    <mergeCell ref="N26:O26"/>
    <mergeCell ref="N1:O1"/>
    <mergeCell ref="E1:G1"/>
    <mergeCell ref="H1:J1"/>
    <mergeCell ref="K1:M1"/>
    <mergeCell ref="E25:H25"/>
    <mergeCell ref="I25:K25"/>
    <mergeCell ref="L25:M25"/>
  </mergeCells>
  <pageMargins left="0.7" right="0.7" top="0.75" bottom="0.75" header="0.51180555555555496" footer="0.51180555555555496"/>
  <pageSetup paperSize="9" firstPageNumber="0"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J741"/>
  <sheetViews>
    <sheetView tabSelected="1" zoomScale="130" zoomScaleNormal="130" workbookViewId="0">
      <pane xSplit="3" ySplit="2" topLeftCell="AG582" activePane="bottomRight" state="frozen"/>
      <selection pane="topRight" activeCell="D1" sqref="D1"/>
      <selection pane="bottomLeft" activeCell="A293" sqref="A293"/>
      <selection pane="bottomRight" activeCell="B589" sqref="B589"/>
    </sheetView>
  </sheetViews>
  <sheetFormatPr defaultRowHeight="15" x14ac:dyDescent="0.25"/>
  <cols>
    <col min="1" max="1" width="9.140625" style="192"/>
    <col min="2" max="2" width="6.42578125" style="193" customWidth="1"/>
    <col min="3" max="3" width="22.7109375" style="192" customWidth="1"/>
    <col min="4" max="4" width="15" style="209" bestFit="1" customWidth="1"/>
    <col min="5" max="5" width="9.140625" style="253"/>
    <col min="6" max="6" width="9.140625" style="220"/>
    <col min="7" max="9" width="9.140625" style="209"/>
    <col min="10" max="21" width="9.140625" style="409"/>
    <col min="22" max="22" width="9.140625" style="220"/>
    <col min="23" max="23" width="10.28515625" style="220" customWidth="1"/>
    <col min="24" max="42" width="9.140625" style="220"/>
    <col min="43" max="43" width="10.28515625" style="356" customWidth="1"/>
    <col min="44" max="45" width="9.140625" style="220"/>
    <col min="46" max="46" width="11.140625" style="220" customWidth="1"/>
    <col min="47" max="1024" width="9.140625" style="220"/>
    <col min="1025" max="16384" width="9.140625" style="136"/>
  </cols>
  <sheetData>
    <row r="1" spans="1:1023" ht="78.75" customHeight="1" x14ac:dyDescent="0.25">
      <c r="A1" s="245" t="s">
        <v>25634</v>
      </c>
      <c r="B1" s="193">
        <v>1</v>
      </c>
      <c r="C1" s="192" t="s">
        <v>25635</v>
      </c>
      <c r="D1" s="207" t="s">
        <v>25636</v>
      </c>
      <c r="E1" s="219" t="s">
        <v>722</v>
      </c>
      <c r="F1" s="236" t="s">
        <v>25637</v>
      </c>
      <c r="G1" s="246" t="s">
        <v>25638</v>
      </c>
      <c r="H1" s="246" t="s">
        <v>25639</v>
      </c>
      <c r="I1" s="371" t="s">
        <v>723</v>
      </c>
      <c r="J1" s="405" t="s">
        <v>724</v>
      </c>
      <c r="K1" s="406" t="s">
        <v>725</v>
      </c>
      <c r="L1" s="406" t="s">
        <v>726</v>
      </c>
      <c r="M1" s="407" t="s">
        <v>727</v>
      </c>
      <c r="N1" s="407" t="s">
        <v>728</v>
      </c>
      <c r="O1" s="406" t="s">
        <v>729</v>
      </c>
      <c r="P1" s="407" t="s">
        <v>730</v>
      </c>
      <c r="Q1" s="407" t="s">
        <v>731</v>
      </c>
      <c r="R1" s="407" t="s">
        <v>732</v>
      </c>
      <c r="S1" s="407" t="s">
        <v>733</v>
      </c>
      <c r="T1" s="407" t="s">
        <v>734</v>
      </c>
      <c r="U1" s="408" t="s">
        <v>735</v>
      </c>
      <c r="V1" s="249" t="s">
        <v>736</v>
      </c>
      <c r="W1" s="249" t="s">
        <v>737</v>
      </c>
      <c r="X1" s="249" t="s">
        <v>738</v>
      </c>
      <c r="Y1" s="249" t="s">
        <v>739</v>
      </c>
      <c r="Z1" s="249" t="s">
        <v>740</v>
      </c>
      <c r="AA1" s="249" t="s">
        <v>741</v>
      </c>
      <c r="AB1" s="249" t="s">
        <v>742</v>
      </c>
      <c r="AC1" s="249" t="s">
        <v>743</v>
      </c>
      <c r="AD1" s="219" t="s">
        <v>744</v>
      </c>
      <c r="AE1" s="219" t="s">
        <v>745</v>
      </c>
      <c r="AF1" s="249" t="s">
        <v>746</v>
      </c>
      <c r="AG1" s="250" t="s">
        <v>747</v>
      </c>
      <c r="AH1" s="249" t="s">
        <v>748</v>
      </c>
      <c r="AI1" s="250" t="s">
        <v>749</v>
      </c>
      <c r="AJ1" s="251" t="s">
        <v>750</v>
      </c>
      <c r="AK1" s="247" t="s">
        <v>751</v>
      </c>
      <c r="AL1" s="248" t="s">
        <v>752</v>
      </c>
      <c r="AM1" s="252" t="s">
        <v>753</v>
      </c>
      <c r="AN1" s="253" t="s">
        <v>25640</v>
      </c>
      <c r="AO1" s="253" t="s">
        <v>25641</v>
      </c>
      <c r="AP1" s="253" t="s">
        <v>25642</v>
      </c>
      <c r="AQ1" s="254" t="s">
        <v>25643</v>
      </c>
      <c r="AR1" s="254" t="s">
        <v>25644</v>
      </c>
      <c r="AS1" s="255" t="s">
        <v>25645</v>
      </c>
      <c r="AT1" s="255" t="s">
        <v>25646</v>
      </c>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c r="CN1" s="136"/>
      <c r="CO1" s="136"/>
      <c r="CP1" s="136"/>
      <c r="CQ1" s="136"/>
      <c r="CR1" s="136"/>
      <c r="CS1" s="136"/>
      <c r="CT1" s="136"/>
      <c r="CU1" s="136"/>
      <c r="CV1" s="136"/>
      <c r="CW1" s="136"/>
      <c r="CX1" s="136"/>
      <c r="CY1" s="136"/>
      <c r="CZ1" s="136"/>
      <c r="DA1" s="136"/>
      <c r="DB1" s="136"/>
      <c r="DC1" s="136"/>
      <c r="DD1" s="136"/>
      <c r="DE1" s="136"/>
      <c r="DF1" s="136"/>
      <c r="DG1" s="136"/>
      <c r="DH1" s="136"/>
      <c r="DI1" s="136"/>
      <c r="DJ1" s="136"/>
      <c r="DK1" s="136"/>
      <c r="DL1" s="136"/>
      <c r="DM1" s="136"/>
      <c r="DN1" s="136"/>
      <c r="DO1" s="136"/>
      <c r="DP1" s="136"/>
      <c r="DQ1" s="136"/>
      <c r="DR1" s="136"/>
      <c r="DS1" s="136"/>
      <c r="DT1" s="136"/>
      <c r="DU1" s="136"/>
      <c r="DV1" s="136"/>
      <c r="DW1" s="136"/>
      <c r="DX1" s="136"/>
      <c r="DY1" s="136"/>
      <c r="DZ1" s="136"/>
      <c r="EA1" s="136"/>
      <c r="EB1" s="136"/>
      <c r="EC1" s="136"/>
      <c r="ED1" s="136"/>
      <c r="EE1" s="136"/>
      <c r="EF1" s="136"/>
      <c r="EG1" s="136"/>
      <c r="EH1" s="136"/>
      <c r="EI1" s="136"/>
      <c r="EJ1" s="136"/>
      <c r="EK1" s="136"/>
      <c r="EL1" s="136"/>
      <c r="EM1" s="136"/>
      <c r="EN1" s="136"/>
      <c r="EO1" s="136"/>
      <c r="EP1" s="136"/>
      <c r="EQ1" s="136"/>
      <c r="ER1" s="136"/>
      <c r="ES1" s="136"/>
      <c r="ET1" s="136"/>
      <c r="EU1" s="136"/>
      <c r="EV1" s="136"/>
      <c r="EW1" s="136"/>
      <c r="EX1" s="136"/>
      <c r="EY1" s="136"/>
      <c r="EZ1" s="136"/>
      <c r="FA1" s="136"/>
      <c r="FB1" s="136"/>
      <c r="FC1" s="136"/>
      <c r="FD1" s="136"/>
      <c r="FE1" s="136"/>
      <c r="FF1" s="136"/>
      <c r="FG1" s="136"/>
      <c r="FH1" s="136"/>
      <c r="FI1" s="136"/>
      <c r="FJ1" s="136"/>
      <c r="FK1" s="136"/>
      <c r="FL1" s="136"/>
      <c r="FM1" s="136"/>
      <c r="FN1" s="136"/>
      <c r="FO1" s="136"/>
      <c r="FP1" s="136"/>
      <c r="FQ1" s="136"/>
      <c r="FR1" s="136"/>
      <c r="FS1" s="136"/>
      <c r="FT1" s="136"/>
      <c r="FU1" s="136"/>
      <c r="FV1" s="136"/>
      <c r="FW1" s="136"/>
      <c r="FX1" s="136"/>
      <c r="FY1" s="136"/>
      <c r="FZ1" s="136"/>
      <c r="GA1" s="136"/>
      <c r="GB1" s="136"/>
      <c r="GC1" s="136"/>
      <c r="GD1" s="136"/>
      <c r="GE1" s="136"/>
      <c r="GF1" s="136"/>
      <c r="GG1" s="136"/>
      <c r="GH1" s="136"/>
      <c r="GI1" s="136"/>
      <c r="GJ1" s="136"/>
      <c r="GK1" s="136"/>
      <c r="GL1" s="136"/>
      <c r="GM1" s="136"/>
      <c r="GN1" s="136"/>
      <c r="GO1" s="136"/>
      <c r="GP1" s="136"/>
      <c r="GQ1" s="136"/>
      <c r="GR1" s="136"/>
      <c r="GS1" s="136"/>
      <c r="GT1" s="136"/>
      <c r="GU1" s="136"/>
      <c r="GV1" s="136"/>
      <c r="GW1" s="136"/>
      <c r="GX1" s="136"/>
      <c r="GY1" s="136"/>
      <c r="GZ1" s="136"/>
      <c r="HA1" s="136"/>
      <c r="HB1" s="136"/>
      <c r="HC1" s="136"/>
      <c r="HD1" s="136"/>
      <c r="HE1" s="136"/>
      <c r="HF1" s="136"/>
      <c r="HG1" s="136"/>
      <c r="HH1" s="136"/>
      <c r="HI1" s="136"/>
      <c r="HJ1" s="136"/>
      <c r="HK1" s="136"/>
      <c r="HL1" s="136"/>
      <c r="HM1" s="136"/>
      <c r="HN1" s="136"/>
      <c r="HO1" s="136"/>
      <c r="HP1" s="136"/>
      <c r="HQ1" s="136"/>
      <c r="HR1" s="136"/>
      <c r="HS1" s="136"/>
      <c r="HT1" s="136"/>
      <c r="HU1" s="136"/>
      <c r="HV1" s="136"/>
      <c r="HW1" s="136"/>
      <c r="HX1" s="136"/>
      <c r="HY1" s="136"/>
      <c r="HZ1" s="136"/>
      <c r="IA1" s="136"/>
      <c r="IB1" s="136"/>
      <c r="IC1" s="136"/>
      <c r="ID1" s="136"/>
      <c r="IE1" s="136"/>
      <c r="IF1" s="136"/>
      <c r="IG1" s="136"/>
      <c r="IH1" s="136"/>
      <c r="II1" s="136"/>
      <c r="IJ1" s="136"/>
      <c r="IK1" s="136"/>
      <c r="IL1" s="136"/>
      <c r="IM1" s="136"/>
      <c r="IN1" s="136"/>
      <c r="IO1" s="136"/>
      <c r="IP1" s="136"/>
      <c r="IQ1" s="136"/>
      <c r="IR1" s="136"/>
      <c r="IS1" s="136"/>
      <c r="IT1" s="136"/>
      <c r="IU1" s="136"/>
      <c r="IV1" s="136"/>
      <c r="IW1" s="136"/>
      <c r="IX1" s="136"/>
      <c r="IY1" s="136"/>
      <c r="IZ1" s="136"/>
      <c r="JA1" s="136"/>
      <c r="JB1" s="136"/>
      <c r="JC1" s="136"/>
      <c r="JD1" s="136"/>
      <c r="JE1" s="136"/>
      <c r="JF1" s="136"/>
      <c r="JG1" s="136"/>
      <c r="JH1" s="136"/>
      <c r="JI1" s="136"/>
      <c r="JJ1" s="136"/>
      <c r="JK1" s="136"/>
      <c r="JL1" s="136"/>
      <c r="JM1" s="136"/>
      <c r="JN1" s="136"/>
      <c r="JO1" s="136"/>
      <c r="JP1" s="136"/>
      <c r="JQ1" s="136"/>
      <c r="JR1" s="136"/>
      <c r="JS1" s="136"/>
      <c r="JT1" s="136"/>
      <c r="JU1" s="136"/>
      <c r="JV1" s="136"/>
      <c r="JW1" s="136"/>
      <c r="JX1" s="136"/>
      <c r="JY1" s="136"/>
      <c r="JZ1" s="136"/>
      <c r="KA1" s="136"/>
      <c r="KB1" s="136"/>
      <c r="KC1" s="136"/>
      <c r="KD1" s="136"/>
      <c r="KE1" s="136"/>
      <c r="KF1" s="136"/>
      <c r="KG1" s="136"/>
      <c r="KH1" s="136"/>
      <c r="KI1" s="136"/>
      <c r="KJ1" s="136"/>
      <c r="KK1" s="136"/>
      <c r="KL1" s="136"/>
      <c r="KM1" s="136"/>
      <c r="KN1" s="136"/>
      <c r="KO1" s="136"/>
      <c r="KP1" s="136"/>
      <c r="KQ1" s="136"/>
      <c r="KR1" s="136"/>
      <c r="KS1" s="136"/>
      <c r="KT1" s="136"/>
      <c r="KU1" s="136"/>
      <c r="KV1" s="136"/>
      <c r="KW1" s="136"/>
      <c r="KX1" s="136"/>
      <c r="KY1" s="136"/>
      <c r="KZ1" s="136"/>
      <c r="LA1" s="136"/>
      <c r="LB1" s="136"/>
      <c r="LC1" s="136"/>
      <c r="LD1" s="136"/>
      <c r="LE1" s="136"/>
      <c r="LF1" s="136"/>
      <c r="LG1" s="136"/>
      <c r="LH1" s="136"/>
      <c r="LI1" s="136"/>
      <c r="LJ1" s="136"/>
      <c r="LK1" s="136"/>
      <c r="LL1" s="136"/>
      <c r="LM1" s="136"/>
      <c r="LN1" s="136"/>
      <c r="LO1" s="136"/>
      <c r="LP1" s="136"/>
      <c r="LQ1" s="136"/>
      <c r="LR1" s="136"/>
      <c r="LS1" s="136"/>
      <c r="LT1" s="136"/>
      <c r="LU1" s="136"/>
      <c r="LV1" s="136"/>
      <c r="LW1" s="136"/>
      <c r="LX1" s="136"/>
      <c r="LY1" s="136"/>
      <c r="LZ1" s="136"/>
      <c r="MA1" s="136"/>
      <c r="MB1" s="136"/>
      <c r="MC1" s="136"/>
      <c r="MD1" s="136"/>
      <c r="ME1" s="136"/>
      <c r="MF1" s="136"/>
      <c r="MG1" s="136"/>
      <c r="MH1" s="136"/>
      <c r="MI1" s="136"/>
      <c r="MJ1" s="136"/>
      <c r="MK1" s="136"/>
      <c r="ML1" s="136"/>
      <c r="MM1" s="136"/>
      <c r="MN1" s="136"/>
      <c r="MO1" s="136"/>
      <c r="MP1" s="136"/>
      <c r="MQ1" s="136"/>
      <c r="MR1" s="136"/>
      <c r="MS1" s="136"/>
      <c r="MT1" s="136"/>
      <c r="MU1" s="136"/>
      <c r="MV1" s="136"/>
      <c r="MW1" s="136"/>
      <c r="MX1" s="136"/>
      <c r="MY1" s="136"/>
      <c r="MZ1" s="136"/>
      <c r="NA1" s="136"/>
      <c r="NB1" s="136"/>
      <c r="NC1" s="136"/>
      <c r="ND1" s="136"/>
      <c r="NE1" s="136"/>
      <c r="NF1" s="136"/>
      <c r="NG1" s="136"/>
      <c r="NH1" s="136"/>
      <c r="NI1" s="136"/>
      <c r="NJ1" s="136"/>
      <c r="NK1" s="136"/>
      <c r="NL1" s="136"/>
      <c r="NM1" s="136"/>
      <c r="NN1" s="136"/>
      <c r="NO1" s="136"/>
      <c r="NP1" s="136"/>
      <c r="NQ1" s="136"/>
      <c r="NR1" s="136"/>
      <c r="NS1" s="136"/>
      <c r="NT1" s="136"/>
      <c r="NU1" s="136"/>
      <c r="NV1" s="136"/>
      <c r="NW1" s="136"/>
      <c r="NX1" s="136"/>
      <c r="NY1" s="136"/>
      <c r="NZ1" s="136"/>
      <c r="OA1" s="136"/>
      <c r="OB1" s="136"/>
      <c r="OC1" s="136"/>
      <c r="OD1" s="136"/>
      <c r="OE1" s="136"/>
      <c r="OF1" s="136"/>
      <c r="OG1" s="136"/>
      <c r="OH1" s="136"/>
      <c r="OI1" s="136"/>
      <c r="OJ1" s="136"/>
      <c r="OK1" s="136"/>
      <c r="OL1" s="136"/>
      <c r="OM1" s="136"/>
      <c r="ON1" s="136"/>
      <c r="OO1" s="136"/>
      <c r="OP1" s="136"/>
      <c r="OQ1" s="136"/>
      <c r="OR1" s="136"/>
      <c r="OS1" s="136"/>
      <c r="OT1" s="136"/>
      <c r="OU1" s="136"/>
      <c r="OV1" s="136"/>
      <c r="OW1" s="136"/>
      <c r="OX1" s="136"/>
      <c r="OY1" s="136"/>
      <c r="OZ1" s="136"/>
      <c r="PA1" s="136"/>
      <c r="PB1" s="136"/>
      <c r="PC1" s="136"/>
      <c r="PD1" s="136"/>
      <c r="PE1" s="136"/>
      <c r="PF1" s="136"/>
      <c r="PG1" s="136"/>
      <c r="PH1" s="136"/>
      <c r="PI1" s="136"/>
      <c r="PJ1" s="136"/>
      <c r="PK1" s="136"/>
      <c r="PL1" s="136"/>
      <c r="PM1" s="136"/>
      <c r="PN1" s="136"/>
      <c r="PO1" s="136"/>
      <c r="PP1" s="136"/>
      <c r="PQ1" s="136"/>
      <c r="PR1" s="136"/>
      <c r="PS1" s="136"/>
      <c r="PT1" s="136"/>
      <c r="PU1" s="136"/>
      <c r="PV1" s="136"/>
      <c r="PW1" s="136"/>
      <c r="PX1" s="136"/>
      <c r="PY1" s="136"/>
      <c r="PZ1" s="136"/>
      <c r="QA1" s="136"/>
      <c r="QB1" s="136"/>
      <c r="QC1" s="136"/>
      <c r="QD1" s="136"/>
      <c r="QE1" s="136"/>
      <c r="QF1" s="136"/>
      <c r="QG1" s="136"/>
      <c r="QH1" s="136"/>
      <c r="QI1" s="136"/>
      <c r="QJ1" s="136"/>
      <c r="QK1" s="136"/>
      <c r="QL1" s="136"/>
      <c r="QM1" s="136"/>
      <c r="QN1" s="136"/>
      <c r="QO1" s="136"/>
      <c r="QP1" s="136"/>
      <c r="QQ1" s="136"/>
      <c r="QR1" s="136"/>
      <c r="QS1" s="136"/>
      <c r="QT1" s="136"/>
      <c r="QU1" s="136"/>
      <c r="QV1" s="136"/>
      <c r="QW1" s="136"/>
      <c r="QX1" s="136"/>
      <c r="QY1" s="136"/>
      <c r="QZ1" s="136"/>
      <c r="RA1" s="136"/>
      <c r="RB1" s="136"/>
      <c r="RC1" s="136"/>
      <c r="RD1" s="136"/>
      <c r="RE1" s="136"/>
      <c r="RF1" s="136"/>
      <c r="RG1" s="136"/>
      <c r="RH1" s="136"/>
      <c r="RI1" s="136"/>
      <c r="RJ1" s="136"/>
      <c r="RK1" s="136"/>
      <c r="RL1" s="136"/>
      <c r="RM1" s="136"/>
      <c r="RN1" s="136"/>
      <c r="RO1" s="136"/>
      <c r="RP1" s="136"/>
      <c r="RQ1" s="136"/>
      <c r="RR1" s="136"/>
      <c r="RS1" s="136"/>
      <c r="RT1" s="136"/>
      <c r="RU1" s="136"/>
      <c r="RV1" s="136"/>
      <c r="RW1" s="136"/>
      <c r="RX1" s="136"/>
      <c r="RY1" s="136"/>
      <c r="RZ1" s="136"/>
      <c r="SA1" s="136"/>
      <c r="SB1" s="136"/>
      <c r="SC1" s="136"/>
      <c r="SD1" s="136"/>
      <c r="SE1" s="136"/>
      <c r="SF1" s="136"/>
      <c r="SG1" s="136"/>
      <c r="SH1" s="136"/>
      <c r="SI1" s="136"/>
      <c r="SJ1" s="136"/>
      <c r="SK1" s="136"/>
      <c r="SL1" s="136"/>
      <c r="SM1" s="136"/>
      <c r="SN1" s="136"/>
      <c r="SO1" s="136"/>
      <c r="SP1" s="136"/>
      <c r="SQ1" s="136"/>
      <c r="SR1" s="136"/>
      <c r="SS1" s="136"/>
      <c r="ST1" s="136"/>
      <c r="SU1" s="136"/>
      <c r="SV1" s="136"/>
      <c r="SW1" s="136"/>
      <c r="SX1" s="136"/>
      <c r="SY1" s="136"/>
      <c r="SZ1" s="136"/>
      <c r="TA1" s="136"/>
      <c r="TB1" s="136"/>
      <c r="TC1" s="136"/>
      <c r="TD1" s="136"/>
      <c r="TE1" s="136"/>
      <c r="TF1" s="136"/>
      <c r="TG1" s="136"/>
      <c r="TH1" s="136"/>
      <c r="TI1" s="136"/>
      <c r="TJ1" s="136"/>
      <c r="TK1" s="136"/>
      <c r="TL1" s="136"/>
      <c r="TM1" s="136"/>
      <c r="TN1" s="136"/>
      <c r="TO1" s="136"/>
      <c r="TP1" s="136"/>
      <c r="TQ1" s="136"/>
      <c r="TR1" s="136"/>
      <c r="TS1" s="136"/>
      <c r="TT1" s="136"/>
      <c r="TU1" s="136"/>
      <c r="TV1" s="136"/>
      <c r="TW1" s="136"/>
      <c r="TX1" s="136"/>
      <c r="TY1" s="136"/>
      <c r="TZ1" s="136"/>
      <c r="UA1" s="136"/>
      <c r="UB1" s="136"/>
      <c r="UC1" s="136"/>
      <c r="UD1" s="136"/>
      <c r="UE1" s="136"/>
      <c r="UF1" s="136"/>
      <c r="UG1" s="136"/>
      <c r="UH1" s="136"/>
      <c r="UI1" s="136"/>
      <c r="UJ1" s="136"/>
      <c r="UK1" s="136"/>
      <c r="UL1" s="136"/>
      <c r="UM1" s="136"/>
      <c r="UN1" s="136"/>
      <c r="UO1" s="136"/>
      <c r="UP1" s="136"/>
      <c r="UQ1" s="136"/>
      <c r="UR1" s="136"/>
      <c r="US1" s="136"/>
      <c r="UT1" s="136"/>
      <c r="UU1" s="136"/>
      <c r="UV1" s="136"/>
      <c r="UW1" s="136"/>
      <c r="UX1" s="136"/>
      <c r="UY1" s="136"/>
      <c r="UZ1" s="136"/>
      <c r="VA1" s="136"/>
      <c r="VB1" s="136"/>
      <c r="VC1" s="136"/>
      <c r="VD1" s="136"/>
      <c r="VE1" s="136"/>
      <c r="VF1" s="136"/>
      <c r="VG1" s="136"/>
      <c r="VH1" s="136"/>
      <c r="VI1" s="136"/>
      <c r="VJ1" s="136"/>
      <c r="VK1" s="136"/>
      <c r="VL1" s="136"/>
      <c r="VM1" s="136"/>
      <c r="VN1" s="136"/>
      <c r="VO1" s="136"/>
      <c r="VP1" s="136"/>
      <c r="VQ1" s="136"/>
      <c r="VR1" s="136"/>
      <c r="VS1" s="136"/>
      <c r="VT1" s="136"/>
      <c r="VU1" s="136"/>
      <c r="VV1" s="136"/>
      <c r="VW1" s="136"/>
      <c r="VX1" s="136"/>
      <c r="VY1" s="136"/>
      <c r="VZ1" s="136"/>
      <c r="WA1" s="136"/>
      <c r="WB1" s="136"/>
      <c r="WC1" s="136"/>
      <c r="WD1" s="136"/>
      <c r="WE1" s="136"/>
      <c r="WF1" s="136"/>
      <c r="WG1" s="136"/>
      <c r="WH1" s="136"/>
      <c r="WI1" s="136"/>
      <c r="WJ1" s="136"/>
      <c r="WK1" s="136"/>
      <c r="WL1" s="136"/>
      <c r="WM1" s="136"/>
      <c r="WN1" s="136"/>
      <c r="WO1" s="136"/>
      <c r="WP1" s="136"/>
      <c r="WQ1" s="136"/>
      <c r="WR1" s="136"/>
      <c r="WS1" s="136"/>
      <c r="WT1" s="136"/>
      <c r="WU1" s="136"/>
      <c r="WV1" s="136"/>
      <c r="WW1" s="136"/>
      <c r="WX1" s="136"/>
      <c r="WY1" s="136"/>
      <c r="WZ1" s="136"/>
      <c r="XA1" s="136"/>
      <c r="XB1" s="136"/>
      <c r="XC1" s="136"/>
      <c r="XD1" s="136"/>
      <c r="XE1" s="136"/>
      <c r="XF1" s="136"/>
      <c r="XG1" s="136"/>
      <c r="XH1" s="136"/>
      <c r="XI1" s="136"/>
      <c r="XJ1" s="136"/>
      <c r="XK1" s="136"/>
      <c r="XL1" s="136"/>
      <c r="XM1" s="136"/>
      <c r="XN1" s="136"/>
      <c r="XO1" s="136"/>
      <c r="XP1" s="136"/>
      <c r="XQ1" s="136"/>
      <c r="XR1" s="136"/>
      <c r="XS1" s="136"/>
      <c r="XT1" s="136"/>
      <c r="XU1" s="136"/>
      <c r="XV1" s="136"/>
      <c r="XW1" s="136"/>
      <c r="XX1" s="136"/>
      <c r="XY1" s="136"/>
      <c r="XZ1" s="136"/>
      <c r="YA1" s="136"/>
      <c r="YB1" s="136"/>
      <c r="YC1" s="136"/>
      <c r="YD1" s="136"/>
      <c r="YE1" s="136"/>
      <c r="YF1" s="136"/>
      <c r="YG1" s="136"/>
      <c r="YH1" s="136"/>
      <c r="YI1" s="136"/>
      <c r="YJ1" s="136"/>
      <c r="YK1" s="136"/>
      <c r="YL1" s="136"/>
      <c r="YM1" s="136"/>
      <c r="YN1" s="136"/>
      <c r="YO1" s="136"/>
      <c r="YP1" s="136"/>
      <c r="YQ1" s="136"/>
      <c r="YR1" s="136"/>
      <c r="YS1" s="136"/>
      <c r="YT1" s="136"/>
      <c r="YU1" s="136"/>
      <c r="YV1" s="136"/>
      <c r="YW1" s="136"/>
      <c r="YX1" s="136"/>
      <c r="YY1" s="136"/>
      <c r="YZ1" s="136"/>
      <c r="ZA1" s="136"/>
      <c r="ZB1" s="136"/>
      <c r="ZC1" s="136"/>
      <c r="ZD1" s="136"/>
      <c r="ZE1" s="136"/>
      <c r="ZF1" s="136"/>
      <c r="ZG1" s="136"/>
      <c r="ZH1" s="136"/>
      <c r="ZI1" s="136"/>
      <c r="ZJ1" s="136"/>
      <c r="ZK1" s="136"/>
      <c r="ZL1" s="136"/>
      <c r="ZM1" s="136"/>
      <c r="ZN1" s="136"/>
      <c r="ZO1" s="136"/>
      <c r="ZP1" s="136"/>
      <c r="ZQ1" s="136"/>
      <c r="ZR1" s="136"/>
      <c r="ZS1" s="136"/>
      <c r="ZT1" s="136"/>
      <c r="ZU1" s="136"/>
      <c r="ZV1" s="136"/>
      <c r="ZW1" s="136"/>
      <c r="ZX1" s="136"/>
      <c r="ZY1" s="136"/>
      <c r="ZZ1" s="136"/>
      <c r="AAA1" s="136"/>
      <c r="AAB1" s="136"/>
      <c r="AAC1" s="136"/>
      <c r="AAD1" s="136"/>
      <c r="AAE1" s="136"/>
      <c r="AAF1" s="136"/>
      <c r="AAG1" s="136"/>
      <c r="AAH1" s="136"/>
      <c r="AAI1" s="136"/>
      <c r="AAJ1" s="136"/>
      <c r="AAK1" s="136"/>
      <c r="AAL1" s="136"/>
      <c r="AAM1" s="136"/>
      <c r="AAN1" s="136"/>
      <c r="AAO1" s="136"/>
      <c r="AAP1" s="136"/>
      <c r="AAQ1" s="136"/>
      <c r="AAR1" s="136"/>
      <c r="AAS1" s="136"/>
      <c r="AAT1" s="136"/>
      <c r="AAU1" s="136"/>
      <c r="AAV1" s="136"/>
      <c r="AAW1" s="136"/>
      <c r="AAX1" s="136"/>
      <c r="AAY1" s="136"/>
      <c r="AAZ1" s="136"/>
      <c r="ABA1" s="136"/>
      <c r="ABB1" s="136"/>
      <c r="ABC1" s="136"/>
      <c r="ABD1" s="136"/>
      <c r="ABE1" s="136"/>
      <c r="ABF1" s="136"/>
      <c r="ABG1" s="136"/>
      <c r="ABH1" s="136"/>
      <c r="ABI1" s="136"/>
      <c r="ABJ1" s="136"/>
      <c r="ABK1" s="136"/>
      <c r="ABL1" s="136"/>
      <c r="ABM1" s="136"/>
      <c r="ABN1" s="136"/>
      <c r="ABO1" s="136"/>
      <c r="ABP1" s="136"/>
      <c r="ABQ1" s="136"/>
      <c r="ABR1" s="136"/>
      <c r="ABS1" s="136"/>
      <c r="ABT1" s="136"/>
      <c r="ABU1" s="136"/>
      <c r="ABV1" s="136"/>
      <c r="ABW1" s="136"/>
      <c r="ABX1" s="136"/>
      <c r="ABY1" s="136"/>
      <c r="ABZ1" s="136"/>
      <c r="ACA1" s="136"/>
      <c r="ACB1" s="136"/>
      <c r="ACC1" s="136"/>
      <c r="ACD1" s="136"/>
      <c r="ACE1" s="136"/>
      <c r="ACF1" s="136"/>
      <c r="ACG1" s="136"/>
      <c r="ACH1" s="136"/>
      <c r="ACI1" s="136"/>
      <c r="ACJ1" s="136"/>
      <c r="ACK1" s="136"/>
      <c r="ACL1" s="136"/>
      <c r="ACM1" s="136"/>
      <c r="ACN1" s="136"/>
      <c r="ACO1" s="136"/>
      <c r="ACP1" s="136"/>
      <c r="ACQ1" s="136"/>
      <c r="ACR1" s="136"/>
      <c r="ACS1" s="136"/>
      <c r="ACT1" s="136"/>
      <c r="ACU1" s="136"/>
      <c r="ACV1" s="136"/>
      <c r="ACW1" s="136"/>
      <c r="ACX1" s="136"/>
      <c r="ACY1" s="136"/>
      <c r="ACZ1" s="136"/>
      <c r="ADA1" s="136"/>
      <c r="ADB1" s="136"/>
      <c r="ADC1" s="136"/>
      <c r="ADD1" s="136"/>
      <c r="ADE1" s="136"/>
      <c r="ADF1" s="136"/>
      <c r="ADG1" s="136"/>
      <c r="ADH1" s="136"/>
      <c r="ADI1" s="136"/>
      <c r="ADJ1" s="136"/>
      <c r="ADK1" s="136"/>
      <c r="ADL1" s="136"/>
      <c r="ADM1" s="136"/>
      <c r="ADN1" s="136"/>
      <c r="ADO1" s="136"/>
      <c r="ADP1" s="136"/>
      <c r="ADQ1" s="136"/>
      <c r="ADR1" s="136"/>
      <c r="ADS1" s="136"/>
      <c r="ADT1" s="136"/>
      <c r="ADU1" s="136"/>
      <c r="ADV1" s="136"/>
      <c r="ADW1" s="136"/>
      <c r="ADX1" s="136"/>
      <c r="ADY1" s="136"/>
      <c r="ADZ1" s="136"/>
      <c r="AEA1" s="136"/>
      <c r="AEB1" s="136"/>
      <c r="AEC1" s="136"/>
      <c r="AED1" s="136"/>
      <c r="AEE1" s="136"/>
      <c r="AEF1" s="136"/>
      <c r="AEG1" s="136"/>
      <c r="AEH1" s="136"/>
      <c r="AEI1" s="136"/>
      <c r="AEJ1" s="136"/>
      <c r="AEK1" s="136"/>
      <c r="AEL1" s="136"/>
      <c r="AEM1" s="136"/>
      <c r="AEN1" s="136"/>
      <c r="AEO1" s="136"/>
      <c r="AEP1" s="136"/>
      <c r="AEQ1" s="136"/>
      <c r="AER1" s="136"/>
      <c r="AES1" s="136"/>
      <c r="AET1" s="136"/>
      <c r="AEU1" s="136"/>
      <c r="AEV1" s="136"/>
      <c r="AEW1" s="136"/>
      <c r="AEX1" s="136"/>
      <c r="AEY1" s="136"/>
      <c r="AEZ1" s="136"/>
      <c r="AFA1" s="136"/>
      <c r="AFB1" s="136"/>
      <c r="AFC1" s="136"/>
      <c r="AFD1" s="136"/>
      <c r="AFE1" s="136"/>
      <c r="AFF1" s="136"/>
      <c r="AFG1" s="136"/>
      <c r="AFH1" s="136"/>
      <c r="AFI1" s="136"/>
      <c r="AFJ1" s="136"/>
      <c r="AFK1" s="136"/>
      <c r="AFL1" s="136"/>
      <c r="AFM1" s="136"/>
      <c r="AFN1" s="136"/>
      <c r="AFO1" s="136"/>
      <c r="AFP1" s="136"/>
      <c r="AFQ1" s="136"/>
      <c r="AFR1" s="136"/>
      <c r="AFS1" s="136"/>
      <c r="AFT1" s="136"/>
      <c r="AFU1" s="136"/>
      <c r="AFV1" s="136"/>
      <c r="AFW1" s="136"/>
      <c r="AFX1" s="136"/>
      <c r="AFY1" s="136"/>
      <c r="AFZ1" s="136"/>
      <c r="AGA1" s="136"/>
      <c r="AGB1" s="136"/>
      <c r="AGC1" s="136"/>
      <c r="AGD1" s="136"/>
      <c r="AGE1" s="136"/>
      <c r="AGF1" s="136"/>
      <c r="AGG1" s="136"/>
      <c r="AGH1" s="136"/>
      <c r="AGI1" s="136"/>
      <c r="AGJ1" s="136"/>
      <c r="AGK1" s="136"/>
      <c r="AGL1" s="136"/>
      <c r="AGM1" s="136"/>
      <c r="AGN1" s="136"/>
      <c r="AGO1" s="136"/>
      <c r="AGP1" s="136"/>
      <c r="AGQ1" s="136"/>
      <c r="AGR1" s="136"/>
      <c r="AGS1" s="136"/>
      <c r="AGT1" s="136"/>
      <c r="AGU1" s="136"/>
      <c r="AGV1" s="136"/>
      <c r="AGW1" s="136"/>
      <c r="AGX1" s="136"/>
      <c r="AGY1" s="136"/>
      <c r="AGZ1" s="136"/>
      <c r="AHA1" s="136"/>
      <c r="AHB1" s="136"/>
      <c r="AHC1" s="136"/>
      <c r="AHD1" s="136"/>
      <c r="AHE1" s="136"/>
      <c r="AHF1" s="136"/>
      <c r="AHG1" s="136"/>
      <c r="AHH1" s="136"/>
      <c r="AHI1" s="136"/>
      <c r="AHJ1" s="136"/>
      <c r="AHK1" s="136"/>
      <c r="AHL1" s="136"/>
      <c r="AHM1" s="136"/>
      <c r="AHN1" s="136"/>
      <c r="AHO1" s="136"/>
      <c r="AHP1" s="136"/>
      <c r="AHQ1" s="136"/>
      <c r="AHR1" s="136"/>
      <c r="AHS1" s="136"/>
      <c r="AHT1" s="136"/>
      <c r="AHU1" s="136"/>
      <c r="AHV1" s="136"/>
      <c r="AHW1" s="136"/>
      <c r="AHX1" s="136"/>
      <c r="AHY1" s="136"/>
      <c r="AHZ1" s="136"/>
      <c r="AIA1" s="136"/>
      <c r="AIB1" s="136"/>
      <c r="AIC1" s="136"/>
      <c r="AID1" s="136"/>
      <c r="AIE1" s="136"/>
      <c r="AIF1" s="136"/>
      <c r="AIG1" s="136"/>
      <c r="AIH1" s="136"/>
      <c r="AII1" s="136"/>
      <c r="AIJ1" s="136"/>
      <c r="AIK1" s="136"/>
      <c r="AIL1" s="136"/>
      <c r="AIM1" s="136"/>
      <c r="AIN1" s="136"/>
      <c r="AIO1" s="136"/>
      <c r="AIP1" s="136"/>
      <c r="AIQ1" s="136"/>
      <c r="AIR1" s="136"/>
      <c r="AIS1" s="136"/>
      <c r="AIT1" s="136"/>
      <c r="AIU1" s="136"/>
      <c r="AIV1" s="136"/>
      <c r="AIW1" s="136"/>
      <c r="AIX1" s="136"/>
      <c r="AIY1" s="136"/>
      <c r="AIZ1" s="136"/>
      <c r="AJA1" s="136"/>
      <c r="AJB1" s="136"/>
      <c r="AJC1" s="136"/>
      <c r="AJD1" s="136"/>
      <c r="AJE1" s="136"/>
      <c r="AJF1" s="136"/>
      <c r="AJG1" s="136"/>
      <c r="AJH1" s="136"/>
      <c r="AJI1" s="136"/>
      <c r="AJJ1" s="136"/>
      <c r="AJK1" s="136"/>
      <c r="AJL1" s="136"/>
      <c r="AJM1" s="136"/>
      <c r="AJN1" s="136"/>
      <c r="AJO1" s="136"/>
      <c r="AJP1" s="136"/>
      <c r="AJQ1" s="136"/>
      <c r="AJR1" s="136"/>
      <c r="AJS1" s="136"/>
      <c r="AJT1" s="136"/>
      <c r="AJU1" s="136"/>
      <c r="AJV1" s="136"/>
      <c r="AJW1" s="136"/>
      <c r="AJX1" s="136"/>
      <c r="AJY1" s="136"/>
      <c r="AJZ1" s="136"/>
      <c r="AKA1" s="136"/>
      <c r="AKB1" s="136"/>
      <c r="AKC1" s="136"/>
      <c r="AKD1" s="136"/>
      <c r="AKE1" s="136"/>
      <c r="AKF1" s="136"/>
      <c r="AKG1" s="136"/>
      <c r="AKH1" s="136"/>
      <c r="AKI1" s="136"/>
      <c r="AKJ1" s="136"/>
      <c r="AKK1" s="136"/>
      <c r="AKL1" s="136"/>
      <c r="AKM1" s="136"/>
      <c r="AKN1" s="136"/>
      <c r="AKO1" s="136"/>
      <c r="AKP1" s="136"/>
      <c r="AKQ1" s="136"/>
      <c r="AKR1" s="136"/>
      <c r="AKS1" s="136"/>
      <c r="AKT1" s="136"/>
      <c r="AKU1" s="136"/>
      <c r="AKV1" s="136"/>
      <c r="AKW1" s="136"/>
      <c r="AKX1" s="136"/>
      <c r="AKY1" s="136"/>
      <c r="AKZ1" s="136"/>
      <c r="ALA1" s="136"/>
      <c r="ALB1" s="136"/>
      <c r="ALC1" s="136"/>
      <c r="ALD1" s="136"/>
      <c r="ALE1" s="136"/>
      <c r="ALF1" s="136"/>
      <c r="ALG1" s="136"/>
      <c r="ALH1" s="136"/>
      <c r="ALI1" s="136"/>
      <c r="ALJ1" s="136"/>
      <c r="ALK1" s="136"/>
      <c r="ALL1" s="136"/>
      <c r="ALM1" s="136"/>
      <c r="ALN1" s="136"/>
      <c r="ALO1" s="136"/>
      <c r="ALP1" s="136"/>
      <c r="ALQ1" s="136"/>
      <c r="ALR1" s="136"/>
      <c r="ALS1" s="136"/>
      <c r="ALT1" s="136"/>
      <c r="ALU1" s="136"/>
      <c r="ALV1" s="136"/>
      <c r="ALW1" s="136"/>
      <c r="ALX1" s="136"/>
      <c r="ALY1" s="136"/>
      <c r="ALZ1" s="136"/>
      <c r="AMA1" s="136"/>
      <c r="AMB1" s="136"/>
      <c r="AMC1" s="136"/>
      <c r="AMD1" s="136"/>
      <c r="AME1" s="136"/>
      <c r="AMF1" s="136"/>
      <c r="AMG1" s="136"/>
      <c r="AMH1" s="136"/>
      <c r="AMI1" s="136"/>
    </row>
    <row r="2" spans="1:1023" ht="26.25" customHeight="1" x14ac:dyDescent="0.25">
      <c r="A2" s="245">
        <v>1</v>
      </c>
      <c r="B2" s="193">
        <v>2</v>
      </c>
      <c r="C2" s="245">
        <v>3</v>
      </c>
      <c r="D2" s="208">
        <v>4</v>
      </c>
      <c r="E2" s="253">
        <v>5</v>
      </c>
      <c r="F2" s="220">
        <v>6</v>
      </c>
      <c r="G2" s="208">
        <v>7</v>
      </c>
      <c r="H2" s="209">
        <v>8</v>
      </c>
      <c r="I2" s="367">
        <v>9</v>
      </c>
      <c r="J2" s="413">
        <v>10</v>
      </c>
      <c r="K2" s="409">
        <v>11</v>
      </c>
      <c r="L2" s="409">
        <v>12</v>
      </c>
      <c r="M2" s="413">
        <v>13</v>
      </c>
      <c r="N2" s="409">
        <v>14</v>
      </c>
      <c r="O2" s="413">
        <v>15</v>
      </c>
      <c r="P2" s="409">
        <v>16</v>
      </c>
      <c r="Q2" s="413">
        <v>17</v>
      </c>
      <c r="R2" s="409">
        <v>18</v>
      </c>
      <c r="S2" s="413">
        <v>19</v>
      </c>
      <c r="T2" s="409">
        <v>20</v>
      </c>
      <c r="U2" s="409">
        <v>21</v>
      </c>
      <c r="V2" s="318">
        <v>22</v>
      </c>
      <c r="W2" s="256">
        <v>23</v>
      </c>
      <c r="X2" s="318">
        <v>24</v>
      </c>
      <c r="Y2" s="256">
        <v>25</v>
      </c>
      <c r="Z2" s="318">
        <v>26</v>
      </c>
      <c r="AA2" s="256">
        <v>27</v>
      </c>
      <c r="AB2" s="318">
        <v>28</v>
      </c>
      <c r="AC2" s="256">
        <v>29</v>
      </c>
      <c r="AD2" s="193">
        <v>30</v>
      </c>
      <c r="AE2" s="220">
        <v>31</v>
      </c>
      <c r="AF2" s="318">
        <v>32</v>
      </c>
      <c r="AG2" s="256">
        <v>33</v>
      </c>
      <c r="AH2" s="319">
        <v>34</v>
      </c>
      <c r="AI2" s="256">
        <v>35</v>
      </c>
      <c r="AJ2" s="251" t="s">
        <v>26247</v>
      </c>
      <c r="AK2" s="193">
        <v>37</v>
      </c>
      <c r="AL2" s="193">
        <v>38</v>
      </c>
      <c r="AM2" s="266">
        <v>39</v>
      </c>
      <c r="AN2" s="193">
        <v>40</v>
      </c>
      <c r="AO2" s="220">
        <v>41</v>
      </c>
      <c r="AP2" s="220">
        <v>42</v>
      </c>
      <c r="AQ2" s="320">
        <v>43</v>
      </c>
      <c r="AS2" s="193" t="s">
        <v>6553</v>
      </c>
      <c r="AT2" s="136" t="s">
        <v>6552</v>
      </c>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c r="CI2" s="136"/>
      <c r="CJ2" s="136"/>
      <c r="CK2" s="136"/>
      <c r="CL2" s="136"/>
      <c r="CM2" s="136"/>
      <c r="CN2" s="136"/>
      <c r="CO2" s="136"/>
      <c r="CP2" s="136"/>
      <c r="CQ2" s="136"/>
      <c r="CR2" s="136"/>
      <c r="CS2" s="136"/>
      <c r="CT2" s="136"/>
      <c r="CU2" s="136"/>
      <c r="CV2" s="136"/>
      <c r="CW2" s="136"/>
      <c r="CX2" s="136"/>
      <c r="CY2" s="136"/>
      <c r="CZ2" s="136"/>
      <c r="DA2" s="136"/>
      <c r="DB2" s="136"/>
      <c r="DC2" s="136"/>
      <c r="DD2" s="136"/>
      <c r="DE2" s="136"/>
      <c r="DF2" s="136"/>
      <c r="DG2" s="136"/>
      <c r="DH2" s="136"/>
      <c r="DI2" s="136"/>
      <c r="DJ2" s="136"/>
      <c r="DK2" s="136"/>
      <c r="DL2" s="136"/>
      <c r="DM2" s="136"/>
      <c r="DN2" s="136"/>
      <c r="DO2" s="136"/>
      <c r="DP2" s="136"/>
      <c r="DQ2" s="136"/>
      <c r="DR2" s="136"/>
      <c r="DS2" s="136"/>
      <c r="DT2" s="136"/>
      <c r="DU2" s="136"/>
      <c r="DV2" s="136"/>
      <c r="DW2" s="136"/>
      <c r="DX2" s="136"/>
      <c r="DY2" s="136"/>
      <c r="DZ2" s="136"/>
      <c r="EA2" s="136"/>
      <c r="EB2" s="136"/>
      <c r="EC2" s="136"/>
      <c r="ED2" s="136"/>
      <c r="EE2" s="136"/>
      <c r="EF2" s="136"/>
      <c r="EG2" s="136"/>
      <c r="EH2" s="136"/>
      <c r="EI2" s="136"/>
      <c r="EJ2" s="136"/>
      <c r="EK2" s="136"/>
      <c r="EL2" s="136"/>
      <c r="EM2" s="136"/>
      <c r="EN2" s="136"/>
      <c r="EO2" s="136"/>
      <c r="EP2" s="136"/>
      <c r="EQ2" s="136"/>
      <c r="ER2" s="136"/>
      <c r="ES2" s="136"/>
      <c r="ET2" s="136"/>
      <c r="EU2" s="136"/>
      <c r="EV2" s="136"/>
      <c r="EW2" s="136"/>
      <c r="EX2" s="136"/>
      <c r="EY2" s="136"/>
      <c r="EZ2" s="136"/>
      <c r="FA2" s="136"/>
      <c r="FB2" s="136"/>
      <c r="FC2" s="136"/>
      <c r="FD2" s="136"/>
      <c r="FE2" s="136"/>
      <c r="FF2" s="136"/>
      <c r="FG2" s="136"/>
      <c r="FH2" s="136"/>
      <c r="FI2" s="136"/>
      <c r="FJ2" s="136"/>
      <c r="FK2" s="136"/>
      <c r="FL2" s="136"/>
      <c r="FM2" s="136"/>
      <c r="FN2" s="136"/>
      <c r="FO2" s="136"/>
      <c r="FP2" s="136"/>
      <c r="FQ2" s="136"/>
      <c r="FR2" s="136"/>
      <c r="FS2" s="136"/>
      <c r="FT2" s="136"/>
      <c r="FU2" s="136"/>
      <c r="FV2" s="136"/>
      <c r="FW2" s="136"/>
      <c r="FX2" s="136"/>
      <c r="FY2" s="136"/>
      <c r="FZ2" s="136"/>
      <c r="GA2" s="136"/>
      <c r="GB2" s="136"/>
      <c r="GC2" s="136"/>
      <c r="GD2" s="136"/>
      <c r="GE2" s="136"/>
      <c r="GF2" s="136"/>
      <c r="GG2" s="136"/>
      <c r="GH2" s="136"/>
      <c r="GI2" s="136"/>
      <c r="GJ2" s="136"/>
      <c r="GK2" s="136"/>
      <c r="GL2" s="136"/>
      <c r="GM2" s="136"/>
      <c r="GN2" s="136"/>
      <c r="GO2" s="136"/>
      <c r="GP2" s="136"/>
      <c r="GQ2" s="136"/>
      <c r="GR2" s="136"/>
      <c r="GS2" s="136"/>
      <c r="GT2" s="136"/>
      <c r="GU2" s="136"/>
      <c r="GV2" s="136"/>
      <c r="GW2" s="136"/>
      <c r="GX2" s="136"/>
      <c r="GY2" s="136"/>
      <c r="GZ2" s="136"/>
      <c r="HA2" s="136"/>
      <c r="HB2" s="136"/>
      <c r="HC2" s="136"/>
      <c r="HD2" s="136"/>
      <c r="HE2" s="136"/>
      <c r="HF2" s="136"/>
      <c r="HG2" s="136"/>
      <c r="HH2" s="136"/>
      <c r="HI2" s="136"/>
      <c r="HJ2" s="136"/>
      <c r="HK2" s="136"/>
      <c r="HL2" s="136"/>
      <c r="HM2" s="136"/>
      <c r="HN2" s="136"/>
      <c r="HO2" s="136"/>
      <c r="HP2" s="136"/>
      <c r="HQ2" s="136"/>
      <c r="HR2" s="136"/>
      <c r="HS2" s="136"/>
      <c r="HT2" s="136"/>
      <c r="HU2" s="136"/>
      <c r="HV2" s="136"/>
      <c r="HW2" s="136"/>
      <c r="HX2" s="136"/>
      <c r="HY2" s="136"/>
      <c r="HZ2" s="136"/>
      <c r="IA2" s="136"/>
      <c r="IB2" s="136"/>
      <c r="IC2" s="136"/>
      <c r="ID2" s="136"/>
      <c r="IE2" s="136"/>
      <c r="IF2" s="136"/>
      <c r="IG2" s="136"/>
      <c r="IH2" s="136"/>
      <c r="II2" s="136"/>
      <c r="IJ2" s="136"/>
      <c r="IK2" s="136"/>
      <c r="IL2" s="136"/>
      <c r="IM2" s="136"/>
      <c r="IN2" s="136"/>
      <c r="IO2" s="136"/>
      <c r="IP2" s="136"/>
      <c r="IQ2" s="136"/>
      <c r="IR2" s="136"/>
      <c r="IS2" s="136"/>
      <c r="IT2" s="136"/>
      <c r="IU2" s="136"/>
      <c r="IV2" s="136"/>
      <c r="IW2" s="136"/>
      <c r="IX2" s="136"/>
      <c r="IY2" s="136"/>
      <c r="IZ2" s="136"/>
      <c r="JA2" s="136"/>
      <c r="JB2" s="136"/>
      <c r="JC2" s="136"/>
      <c r="JD2" s="136"/>
      <c r="JE2" s="136"/>
      <c r="JF2" s="136"/>
      <c r="JG2" s="136"/>
      <c r="JH2" s="136"/>
      <c r="JI2" s="136"/>
      <c r="JJ2" s="136"/>
      <c r="JK2" s="136"/>
      <c r="JL2" s="136"/>
      <c r="JM2" s="136"/>
      <c r="JN2" s="136"/>
      <c r="JO2" s="136"/>
      <c r="JP2" s="136"/>
      <c r="JQ2" s="136"/>
      <c r="JR2" s="136"/>
      <c r="JS2" s="136"/>
      <c r="JT2" s="136"/>
      <c r="JU2" s="136"/>
      <c r="JV2" s="136"/>
      <c r="JW2" s="136"/>
      <c r="JX2" s="136"/>
      <c r="JY2" s="136"/>
      <c r="JZ2" s="136"/>
      <c r="KA2" s="136"/>
      <c r="KB2" s="136"/>
      <c r="KC2" s="136"/>
      <c r="KD2" s="136"/>
      <c r="KE2" s="136"/>
      <c r="KF2" s="136"/>
      <c r="KG2" s="136"/>
      <c r="KH2" s="136"/>
      <c r="KI2" s="136"/>
      <c r="KJ2" s="136"/>
      <c r="KK2" s="136"/>
      <c r="KL2" s="136"/>
      <c r="KM2" s="136"/>
      <c r="KN2" s="136"/>
      <c r="KO2" s="136"/>
      <c r="KP2" s="136"/>
      <c r="KQ2" s="136"/>
      <c r="KR2" s="136"/>
      <c r="KS2" s="136"/>
      <c r="KT2" s="136"/>
      <c r="KU2" s="136"/>
      <c r="KV2" s="136"/>
      <c r="KW2" s="136"/>
      <c r="KX2" s="136"/>
      <c r="KY2" s="136"/>
      <c r="KZ2" s="136"/>
      <c r="LA2" s="136"/>
      <c r="LB2" s="136"/>
      <c r="LC2" s="136"/>
      <c r="LD2" s="136"/>
      <c r="LE2" s="136"/>
      <c r="LF2" s="136"/>
      <c r="LG2" s="136"/>
      <c r="LH2" s="136"/>
      <c r="LI2" s="136"/>
      <c r="LJ2" s="136"/>
      <c r="LK2" s="136"/>
      <c r="LL2" s="136"/>
      <c r="LM2" s="136"/>
      <c r="LN2" s="136"/>
      <c r="LO2" s="136"/>
      <c r="LP2" s="136"/>
      <c r="LQ2" s="136"/>
      <c r="LR2" s="136"/>
      <c r="LS2" s="136"/>
      <c r="LT2" s="136"/>
      <c r="LU2" s="136"/>
      <c r="LV2" s="136"/>
      <c r="LW2" s="136"/>
      <c r="LX2" s="136"/>
      <c r="LY2" s="136"/>
      <c r="LZ2" s="136"/>
      <c r="MA2" s="136"/>
      <c r="MB2" s="136"/>
      <c r="MC2" s="136"/>
      <c r="MD2" s="136"/>
      <c r="ME2" s="136"/>
      <c r="MF2" s="136"/>
      <c r="MG2" s="136"/>
      <c r="MH2" s="136"/>
      <c r="MI2" s="136"/>
      <c r="MJ2" s="136"/>
      <c r="MK2" s="136"/>
      <c r="ML2" s="136"/>
      <c r="MM2" s="136"/>
      <c r="MN2" s="136"/>
      <c r="MO2" s="136"/>
      <c r="MP2" s="136"/>
      <c r="MQ2" s="136"/>
      <c r="MR2" s="136"/>
      <c r="MS2" s="136"/>
      <c r="MT2" s="136"/>
      <c r="MU2" s="136"/>
      <c r="MV2" s="136"/>
      <c r="MW2" s="136"/>
      <c r="MX2" s="136"/>
      <c r="MY2" s="136"/>
      <c r="MZ2" s="136"/>
      <c r="NA2" s="136"/>
      <c r="NB2" s="136"/>
      <c r="NC2" s="136"/>
      <c r="ND2" s="136"/>
      <c r="NE2" s="136"/>
      <c r="NF2" s="136"/>
      <c r="NG2" s="136"/>
      <c r="NH2" s="136"/>
      <c r="NI2" s="136"/>
      <c r="NJ2" s="136"/>
      <c r="NK2" s="136"/>
      <c r="NL2" s="136"/>
      <c r="NM2" s="136"/>
      <c r="NN2" s="136"/>
      <c r="NO2" s="136"/>
      <c r="NP2" s="136"/>
      <c r="NQ2" s="136"/>
      <c r="NR2" s="136"/>
      <c r="NS2" s="136"/>
      <c r="NT2" s="136"/>
      <c r="NU2" s="136"/>
      <c r="NV2" s="136"/>
      <c r="NW2" s="136"/>
      <c r="NX2" s="136"/>
      <c r="NY2" s="136"/>
      <c r="NZ2" s="136"/>
      <c r="OA2" s="136"/>
      <c r="OB2" s="136"/>
      <c r="OC2" s="136"/>
      <c r="OD2" s="136"/>
      <c r="OE2" s="136"/>
      <c r="OF2" s="136"/>
      <c r="OG2" s="136"/>
      <c r="OH2" s="136"/>
      <c r="OI2" s="136"/>
      <c r="OJ2" s="136"/>
      <c r="OK2" s="136"/>
      <c r="OL2" s="136"/>
      <c r="OM2" s="136"/>
      <c r="ON2" s="136"/>
      <c r="OO2" s="136"/>
      <c r="OP2" s="136"/>
      <c r="OQ2" s="136"/>
      <c r="OR2" s="136"/>
      <c r="OS2" s="136"/>
      <c r="OT2" s="136"/>
      <c r="OU2" s="136"/>
      <c r="OV2" s="136"/>
      <c r="OW2" s="136"/>
      <c r="OX2" s="136"/>
      <c r="OY2" s="136"/>
      <c r="OZ2" s="136"/>
      <c r="PA2" s="136"/>
      <c r="PB2" s="136"/>
      <c r="PC2" s="136"/>
      <c r="PD2" s="136"/>
      <c r="PE2" s="136"/>
      <c r="PF2" s="136"/>
      <c r="PG2" s="136"/>
      <c r="PH2" s="136"/>
      <c r="PI2" s="136"/>
      <c r="PJ2" s="136"/>
      <c r="PK2" s="136"/>
      <c r="PL2" s="136"/>
      <c r="PM2" s="136"/>
      <c r="PN2" s="136"/>
      <c r="PO2" s="136"/>
      <c r="PP2" s="136"/>
      <c r="PQ2" s="136"/>
      <c r="PR2" s="136"/>
      <c r="PS2" s="136"/>
      <c r="PT2" s="136"/>
      <c r="PU2" s="136"/>
      <c r="PV2" s="136"/>
      <c r="PW2" s="136"/>
      <c r="PX2" s="136"/>
      <c r="PY2" s="136"/>
      <c r="PZ2" s="136"/>
      <c r="QA2" s="136"/>
      <c r="QB2" s="136"/>
      <c r="QC2" s="136"/>
      <c r="QD2" s="136"/>
      <c r="QE2" s="136"/>
      <c r="QF2" s="136"/>
      <c r="QG2" s="136"/>
      <c r="QH2" s="136"/>
      <c r="QI2" s="136"/>
      <c r="QJ2" s="136"/>
      <c r="QK2" s="136"/>
      <c r="QL2" s="136"/>
      <c r="QM2" s="136"/>
      <c r="QN2" s="136"/>
      <c r="QO2" s="136"/>
      <c r="QP2" s="136"/>
      <c r="QQ2" s="136"/>
      <c r="QR2" s="136"/>
      <c r="QS2" s="136"/>
      <c r="QT2" s="136"/>
      <c r="QU2" s="136"/>
      <c r="QV2" s="136"/>
      <c r="QW2" s="136"/>
      <c r="QX2" s="136"/>
      <c r="QY2" s="136"/>
      <c r="QZ2" s="136"/>
      <c r="RA2" s="136"/>
      <c r="RB2" s="136"/>
      <c r="RC2" s="136"/>
      <c r="RD2" s="136"/>
      <c r="RE2" s="136"/>
      <c r="RF2" s="136"/>
      <c r="RG2" s="136"/>
      <c r="RH2" s="136"/>
      <c r="RI2" s="136"/>
      <c r="RJ2" s="136"/>
      <c r="RK2" s="136"/>
      <c r="RL2" s="136"/>
      <c r="RM2" s="136"/>
      <c r="RN2" s="136"/>
      <c r="RO2" s="136"/>
      <c r="RP2" s="136"/>
      <c r="RQ2" s="136"/>
      <c r="RR2" s="136"/>
      <c r="RS2" s="136"/>
      <c r="RT2" s="136"/>
      <c r="RU2" s="136"/>
      <c r="RV2" s="136"/>
      <c r="RW2" s="136"/>
      <c r="RX2" s="136"/>
      <c r="RY2" s="136"/>
      <c r="RZ2" s="136"/>
      <c r="SA2" s="136"/>
      <c r="SB2" s="136"/>
      <c r="SC2" s="136"/>
      <c r="SD2" s="136"/>
      <c r="SE2" s="136"/>
      <c r="SF2" s="136"/>
      <c r="SG2" s="136"/>
      <c r="SH2" s="136"/>
      <c r="SI2" s="136"/>
      <c r="SJ2" s="136"/>
      <c r="SK2" s="136"/>
      <c r="SL2" s="136"/>
      <c r="SM2" s="136"/>
      <c r="SN2" s="136"/>
      <c r="SO2" s="136"/>
      <c r="SP2" s="136"/>
      <c r="SQ2" s="136"/>
      <c r="SR2" s="136"/>
      <c r="SS2" s="136"/>
      <c r="ST2" s="136"/>
      <c r="SU2" s="136"/>
      <c r="SV2" s="136"/>
      <c r="SW2" s="136"/>
      <c r="SX2" s="136"/>
      <c r="SY2" s="136"/>
      <c r="SZ2" s="136"/>
      <c r="TA2" s="136"/>
      <c r="TB2" s="136"/>
      <c r="TC2" s="136"/>
      <c r="TD2" s="136"/>
      <c r="TE2" s="136"/>
      <c r="TF2" s="136"/>
      <c r="TG2" s="136"/>
      <c r="TH2" s="136"/>
      <c r="TI2" s="136"/>
      <c r="TJ2" s="136"/>
      <c r="TK2" s="136"/>
      <c r="TL2" s="136"/>
      <c r="TM2" s="136"/>
      <c r="TN2" s="136"/>
      <c r="TO2" s="136"/>
      <c r="TP2" s="136"/>
      <c r="TQ2" s="136"/>
      <c r="TR2" s="136"/>
      <c r="TS2" s="136"/>
      <c r="TT2" s="136"/>
      <c r="TU2" s="136"/>
      <c r="TV2" s="136"/>
      <c r="TW2" s="136"/>
      <c r="TX2" s="136"/>
      <c r="TY2" s="136"/>
      <c r="TZ2" s="136"/>
      <c r="UA2" s="136"/>
      <c r="UB2" s="136"/>
      <c r="UC2" s="136"/>
      <c r="UD2" s="136"/>
      <c r="UE2" s="136"/>
      <c r="UF2" s="136"/>
      <c r="UG2" s="136"/>
      <c r="UH2" s="136"/>
      <c r="UI2" s="136"/>
      <c r="UJ2" s="136"/>
      <c r="UK2" s="136"/>
      <c r="UL2" s="136"/>
      <c r="UM2" s="136"/>
      <c r="UN2" s="136"/>
      <c r="UO2" s="136"/>
      <c r="UP2" s="136"/>
      <c r="UQ2" s="136"/>
      <c r="UR2" s="136"/>
      <c r="US2" s="136"/>
      <c r="UT2" s="136"/>
      <c r="UU2" s="136"/>
      <c r="UV2" s="136"/>
      <c r="UW2" s="136"/>
      <c r="UX2" s="136"/>
      <c r="UY2" s="136"/>
      <c r="UZ2" s="136"/>
      <c r="VA2" s="136"/>
      <c r="VB2" s="136"/>
      <c r="VC2" s="136"/>
      <c r="VD2" s="136"/>
      <c r="VE2" s="136"/>
      <c r="VF2" s="136"/>
      <c r="VG2" s="136"/>
      <c r="VH2" s="136"/>
      <c r="VI2" s="136"/>
      <c r="VJ2" s="136"/>
      <c r="VK2" s="136"/>
      <c r="VL2" s="136"/>
      <c r="VM2" s="136"/>
      <c r="VN2" s="136"/>
      <c r="VO2" s="136"/>
      <c r="VP2" s="136"/>
      <c r="VQ2" s="136"/>
      <c r="VR2" s="136"/>
      <c r="VS2" s="136"/>
      <c r="VT2" s="136"/>
      <c r="VU2" s="136"/>
      <c r="VV2" s="136"/>
      <c r="VW2" s="136"/>
      <c r="VX2" s="136"/>
      <c r="VY2" s="136"/>
      <c r="VZ2" s="136"/>
      <c r="WA2" s="136"/>
      <c r="WB2" s="136"/>
      <c r="WC2" s="136"/>
      <c r="WD2" s="136"/>
      <c r="WE2" s="136"/>
      <c r="WF2" s="136"/>
      <c r="WG2" s="136"/>
      <c r="WH2" s="136"/>
      <c r="WI2" s="136"/>
      <c r="WJ2" s="136"/>
      <c r="WK2" s="136"/>
      <c r="WL2" s="136"/>
      <c r="WM2" s="136"/>
      <c r="WN2" s="136"/>
      <c r="WO2" s="136"/>
      <c r="WP2" s="136"/>
      <c r="WQ2" s="136"/>
      <c r="WR2" s="136"/>
      <c r="WS2" s="136"/>
      <c r="WT2" s="136"/>
      <c r="WU2" s="136"/>
      <c r="WV2" s="136"/>
      <c r="WW2" s="136"/>
      <c r="WX2" s="136"/>
      <c r="WY2" s="136"/>
      <c r="WZ2" s="136"/>
      <c r="XA2" s="136"/>
      <c r="XB2" s="136"/>
      <c r="XC2" s="136"/>
      <c r="XD2" s="136"/>
      <c r="XE2" s="136"/>
      <c r="XF2" s="136"/>
      <c r="XG2" s="136"/>
      <c r="XH2" s="136"/>
      <c r="XI2" s="136"/>
      <c r="XJ2" s="136"/>
      <c r="XK2" s="136"/>
      <c r="XL2" s="136"/>
      <c r="XM2" s="136"/>
      <c r="XN2" s="136"/>
      <c r="XO2" s="136"/>
      <c r="XP2" s="136"/>
      <c r="XQ2" s="136"/>
      <c r="XR2" s="136"/>
      <c r="XS2" s="136"/>
      <c r="XT2" s="136"/>
      <c r="XU2" s="136"/>
      <c r="XV2" s="136"/>
      <c r="XW2" s="136"/>
      <c r="XX2" s="136"/>
      <c r="XY2" s="136"/>
      <c r="XZ2" s="136"/>
      <c r="YA2" s="136"/>
      <c r="YB2" s="136"/>
      <c r="YC2" s="136"/>
      <c r="YD2" s="136"/>
      <c r="YE2" s="136"/>
      <c r="YF2" s="136"/>
      <c r="YG2" s="136"/>
      <c r="YH2" s="136"/>
      <c r="YI2" s="136"/>
      <c r="YJ2" s="136"/>
      <c r="YK2" s="136"/>
      <c r="YL2" s="136"/>
      <c r="YM2" s="136"/>
      <c r="YN2" s="136"/>
      <c r="YO2" s="136"/>
      <c r="YP2" s="136"/>
      <c r="YQ2" s="136"/>
      <c r="YR2" s="136"/>
      <c r="YS2" s="136"/>
      <c r="YT2" s="136"/>
      <c r="YU2" s="136"/>
      <c r="YV2" s="136"/>
      <c r="YW2" s="136"/>
      <c r="YX2" s="136"/>
      <c r="YY2" s="136"/>
      <c r="YZ2" s="136"/>
      <c r="ZA2" s="136"/>
      <c r="ZB2" s="136"/>
      <c r="ZC2" s="136"/>
      <c r="ZD2" s="136"/>
      <c r="ZE2" s="136"/>
      <c r="ZF2" s="136"/>
      <c r="ZG2" s="136"/>
      <c r="ZH2" s="136"/>
      <c r="ZI2" s="136"/>
      <c r="ZJ2" s="136"/>
      <c r="ZK2" s="136"/>
      <c r="ZL2" s="136"/>
      <c r="ZM2" s="136"/>
      <c r="ZN2" s="136"/>
      <c r="ZO2" s="136"/>
      <c r="ZP2" s="136"/>
      <c r="ZQ2" s="136"/>
      <c r="ZR2" s="136"/>
      <c r="ZS2" s="136"/>
      <c r="ZT2" s="136"/>
      <c r="ZU2" s="136"/>
      <c r="ZV2" s="136"/>
      <c r="ZW2" s="136"/>
      <c r="ZX2" s="136"/>
      <c r="ZY2" s="136"/>
      <c r="ZZ2" s="136"/>
      <c r="AAA2" s="136"/>
      <c r="AAB2" s="136"/>
      <c r="AAC2" s="136"/>
      <c r="AAD2" s="136"/>
      <c r="AAE2" s="136"/>
      <c r="AAF2" s="136"/>
      <c r="AAG2" s="136"/>
      <c r="AAH2" s="136"/>
      <c r="AAI2" s="136"/>
      <c r="AAJ2" s="136"/>
      <c r="AAK2" s="136"/>
      <c r="AAL2" s="136"/>
      <c r="AAM2" s="136"/>
      <c r="AAN2" s="136"/>
      <c r="AAO2" s="136"/>
      <c r="AAP2" s="136"/>
      <c r="AAQ2" s="136"/>
      <c r="AAR2" s="136"/>
      <c r="AAS2" s="136"/>
      <c r="AAT2" s="136"/>
      <c r="AAU2" s="136"/>
      <c r="AAV2" s="136"/>
      <c r="AAW2" s="136"/>
      <c r="AAX2" s="136"/>
      <c r="AAY2" s="136"/>
      <c r="AAZ2" s="136"/>
      <c r="ABA2" s="136"/>
      <c r="ABB2" s="136"/>
      <c r="ABC2" s="136"/>
      <c r="ABD2" s="136"/>
      <c r="ABE2" s="136"/>
      <c r="ABF2" s="136"/>
      <c r="ABG2" s="136"/>
      <c r="ABH2" s="136"/>
      <c r="ABI2" s="136"/>
      <c r="ABJ2" s="136"/>
      <c r="ABK2" s="136"/>
      <c r="ABL2" s="136"/>
      <c r="ABM2" s="136"/>
      <c r="ABN2" s="136"/>
      <c r="ABO2" s="136"/>
      <c r="ABP2" s="136"/>
      <c r="ABQ2" s="136"/>
      <c r="ABR2" s="136"/>
      <c r="ABS2" s="136"/>
      <c r="ABT2" s="136"/>
      <c r="ABU2" s="136"/>
      <c r="ABV2" s="136"/>
      <c r="ABW2" s="136"/>
      <c r="ABX2" s="136"/>
      <c r="ABY2" s="136"/>
      <c r="ABZ2" s="136"/>
      <c r="ACA2" s="136"/>
      <c r="ACB2" s="136"/>
      <c r="ACC2" s="136"/>
      <c r="ACD2" s="136"/>
      <c r="ACE2" s="136"/>
      <c r="ACF2" s="136"/>
      <c r="ACG2" s="136"/>
      <c r="ACH2" s="136"/>
      <c r="ACI2" s="136"/>
      <c r="ACJ2" s="136"/>
      <c r="ACK2" s="136"/>
      <c r="ACL2" s="136"/>
      <c r="ACM2" s="136"/>
      <c r="ACN2" s="136"/>
      <c r="ACO2" s="136"/>
      <c r="ACP2" s="136"/>
      <c r="ACQ2" s="136"/>
      <c r="ACR2" s="136"/>
      <c r="ACS2" s="136"/>
      <c r="ACT2" s="136"/>
      <c r="ACU2" s="136"/>
      <c r="ACV2" s="136"/>
      <c r="ACW2" s="136"/>
      <c r="ACX2" s="136"/>
      <c r="ACY2" s="136"/>
      <c r="ACZ2" s="136"/>
      <c r="ADA2" s="136"/>
      <c r="ADB2" s="136"/>
      <c r="ADC2" s="136"/>
      <c r="ADD2" s="136"/>
      <c r="ADE2" s="136"/>
      <c r="ADF2" s="136"/>
      <c r="ADG2" s="136"/>
      <c r="ADH2" s="136"/>
      <c r="ADI2" s="136"/>
      <c r="ADJ2" s="136"/>
      <c r="ADK2" s="136"/>
      <c r="ADL2" s="136"/>
      <c r="ADM2" s="136"/>
      <c r="ADN2" s="136"/>
      <c r="ADO2" s="136"/>
      <c r="ADP2" s="136"/>
      <c r="ADQ2" s="136"/>
      <c r="ADR2" s="136"/>
      <c r="ADS2" s="136"/>
      <c r="ADT2" s="136"/>
      <c r="ADU2" s="136"/>
      <c r="ADV2" s="136"/>
      <c r="ADW2" s="136"/>
      <c r="ADX2" s="136"/>
      <c r="ADY2" s="136"/>
      <c r="ADZ2" s="136"/>
      <c r="AEA2" s="136"/>
      <c r="AEB2" s="136"/>
      <c r="AEC2" s="136"/>
      <c r="AED2" s="136"/>
      <c r="AEE2" s="136"/>
      <c r="AEF2" s="136"/>
      <c r="AEG2" s="136"/>
      <c r="AEH2" s="136"/>
      <c r="AEI2" s="136"/>
      <c r="AEJ2" s="136"/>
      <c r="AEK2" s="136"/>
      <c r="AEL2" s="136"/>
      <c r="AEM2" s="136"/>
      <c r="AEN2" s="136"/>
      <c r="AEO2" s="136"/>
      <c r="AEP2" s="136"/>
      <c r="AEQ2" s="136"/>
      <c r="AER2" s="136"/>
      <c r="AES2" s="136"/>
      <c r="AET2" s="136"/>
      <c r="AEU2" s="136"/>
      <c r="AEV2" s="136"/>
      <c r="AEW2" s="136"/>
      <c r="AEX2" s="136"/>
      <c r="AEY2" s="136"/>
      <c r="AEZ2" s="136"/>
      <c r="AFA2" s="136"/>
      <c r="AFB2" s="136"/>
      <c r="AFC2" s="136"/>
      <c r="AFD2" s="136"/>
      <c r="AFE2" s="136"/>
      <c r="AFF2" s="136"/>
      <c r="AFG2" s="136"/>
      <c r="AFH2" s="136"/>
      <c r="AFI2" s="136"/>
      <c r="AFJ2" s="136"/>
      <c r="AFK2" s="136"/>
      <c r="AFL2" s="136"/>
      <c r="AFM2" s="136"/>
      <c r="AFN2" s="136"/>
      <c r="AFO2" s="136"/>
      <c r="AFP2" s="136"/>
      <c r="AFQ2" s="136"/>
      <c r="AFR2" s="136"/>
      <c r="AFS2" s="136"/>
      <c r="AFT2" s="136"/>
      <c r="AFU2" s="136"/>
      <c r="AFV2" s="136"/>
      <c r="AFW2" s="136"/>
      <c r="AFX2" s="136"/>
      <c r="AFY2" s="136"/>
      <c r="AFZ2" s="136"/>
      <c r="AGA2" s="136"/>
      <c r="AGB2" s="136"/>
      <c r="AGC2" s="136"/>
      <c r="AGD2" s="136"/>
      <c r="AGE2" s="136"/>
      <c r="AGF2" s="136"/>
      <c r="AGG2" s="136"/>
      <c r="AGH2" s="136"/>
      <c r="AGI2" s="136"/>
      <c r="AGJ2" s="136"/>
      <c r="AGK2" s="136"/>
      <c r="AGL2" s="136"/>
      <c r="AGM2" s="136"/>
      <c r="AGN2" s="136"/>
      <c r="AGO2" s="136"/>
      <c r="AGP2" s="136"/>
      <c r="AGQ2" s="136"/>
      <c r="AGR2" s="136"/>
      <c r="AGS2" s="136"/>
      <c r="AGT2" s="136"/>
      <c r="AGU2" s="136"/>
      <c r="AGV2" s="136"/>
      <c r="AGW2" s="136"/>
      <c r="AGX2" s="136"/>
      <c r="AGY2" s="136"/>
      <c r="AGZ2" s="136"/>
      <c r="AHA2" s="136"/>
      <c r="AHB2" s="136"/>
      <c r="AHC2" s="136"/>
      <c r="AHD2" s="136"/>
      <c r="AHE2" s="136"/>
      <c r="AHF2" s="136"/>
      <c r="AHG2" s="136"/>
      <c r="AHH2" s="136"/>
      <c r="AHI2" s="136"/>
      <c r="AHJ2" s="136"/>
      <c r="AHK2" s="136"/>
      <c r="AHL2" s="136"/>
      <c r="AHM2" s="136"/>
      <c r="AHN2" s="136"/>
      <c r="AHO2" s="136"/>
      <c r="AHP2" s="136"/>
      <c r="AHQ2" s="136"/>
      <c r="AHR2" s="136"/>
      <c r="AHS2" s="136"/>
      <c r="AHT2" s="136"/>
      <c r="AHU2" s="136"/>
      <c r="AHV2" s="136"/>
      <c r="AHW2" s="136"/>
      <c r="AHX2" s="136"/>
      <c r="AHY2" s="136"/>
      <c r="AHZ2" s="136"/>
      <c r="AIA2" s="136"/>
      <c r="AIB2" s="136"/>
      <c r="AIC2" s="136"/>
      <c r="AID2" s="136"/>
      <c r="AIE2" s="136"/>
      <c r="AIF2" s="136"/>
      <c r="AIG2" s="136"/>
      <c r="AIH2" s="136"/>
      <c r="AII2" s="136"/>
      <c r="AIJ2" s="136"/>
      <c r="AIK2" s="136"/>
      <c r="AIL2" s="136"/>
      <c r="AIM2" s="136"/>
      <c r="AIN2" s="136"/>
      <c r="AIO2" s="136"/>
      <c r="AIP2" s="136"/>
      <c r="AIQ2" s="136"/>
      <c r="AIR2" s="136"/>
      <c r="AIS2" s="136"/>
      <c r="AIT2" s="136"/>
      <c r="AIU2" s="136"/>
      <c r="AIV2" s="136"/>
      <c r="AIW2" s="136"/>
      <c r="AIX2" s="136"/>
      <c r="AIY2" s="136"/>
      <c r="AIZ2" s="136"/>
      <c r="AJA2" s="136"/>
      <c r="AJB2" s="136"/>
      <c r="AJC2" s="136"/>
      <c r="AJD2" s="136"/>
      <c r="AJE2" s="136"/>
      <c r="AJF2" s="136"/>
      <c r="AJG2" s="136"/>
      <c r="AJH2" s="136"/>
      <c r="AJI2" s="136"/>
      <c r="AJJ2" s="136"/>
      <c r="AJK2" s="136"/>
      <c r="AJL2" s="136"/>
      <c r="AJM2" s="136"/>
      <c r="AJN2" s="136"/>
      <c r="AJO2" s="136"/>
      <c r="AJP2" s="136"/>
      <c r="AJQ2" s="136"/>
      <c r="AJR2" s="136"/>
      <c r="AJS2" s="136"/>
      <c r="AJT2" s="136"/>
      <c r="AJU2" s="136"/>
      <c r="AJV2" s="136"/>
      <c r="AJW2" s="136"/>
      <c r="AJX2" s="136"/>
      <c r="AJY2" s="136"/>
      <c r="AJZ2" s="136"/>
      <c r="AKA2" s="136"/>
      <c r="AKB2" s="136"/>
      <c r="AKC2" s="136"/>
      <c r="AKD2" s="136"/>
      <c r="AKE2" s="136"/>
      <c r="AKF2" s="136"/>
      <c r="AKG2" s="136"/>
      <c r="AKH2" s="136"/>
      <c r="AKI2" s="136"/>
      <c r="AKJ2" s="136"/>
      <c r="AKK2" s="136"/>
      <c r="AKL2" s="136"/>
      <c r="AKM2" s="136"/>
      <c r="AKN2" s="136"/>
      <c r="AKO2" s="136"/>
      <c r="AKP2" s="136"/>
      <c r="AKQ2" s="136"/>
      <c r="AKR2" s="136"/>
      <c r="AKS2" s="136"/>
      <c r="AKT2" s="136"/>
      <c r="AKU2" s="136"/>
      <c r="AKV2" s="136"/>
      <c r="AKW2" s="136"/>
      <c r="AKX2" s="136"/>
      <c r="AKY2" s="136"/>
      <c r="AKZ2" s="136"/>
      <c r="ALA2" s="136"/>
      <c r="ALB2" s="136"/>
      <c r="ALC2" s="136"/>
      <c r="ALD2" s="136"/>
      <c r="ALE2" s="136"/>
      <c r="ALF2" s="136"/>
      <c r="ALG2" s="136"/>
      <c r="ALH2" s="136"/>
      <c r="ALI2" s="136"/>
      <c r="ALJ2" s="136"/>
      <c r="ALK2" s="136"/>
      <c r="ALL2" s="136"/>
      <c r="ALM2" s="136"/>
      <c r="ALN2" s="136"/>
      <c r="ALO2" s="136"/>
      <c r="ALP2" s="136"/>
      <c r="ALQ2" s="136"/>
      <c r="ALR2" s="136"/>
      <c r="ALS2" s="136"/>
      <c r="ALT2" s="136"/>
      <c r="ALU2" s="136"/>
      <c r="ALV2" s="136"/>
      <c r="ALW2" s="136"/>
      <c r="ALX2" s="136"/>
      <c r="ALY2" s="136"/>
      <c r="ALZ2" s="136"/>
      <c r="AMA2" s="136"/>
      <c r="AMB2" s="136"/>
      <c r="AMC2" s="136"/>
      <c r="AMD2" s="136"/>
      <c r="AME2" s="136"/>
      <c r="AMF2" s="136"/>
      <c r="AMG2" s="136"/>
      <c r="AMH2" s="136"/>
      <c r="AMI2" s="136"/>
    </row>
    <row r="3" spans="1:1023" ht="26.25" customHeight="1" x14ac:dyDescent="0.25">
      <c r="A3" s="245" t="s">
        <v>25580</v>
      </c>
      <c r="B3" s="193">
        <v>3</v>
      </c>
      <c r="C3" s="192" t="s">
        <v>25647</v>
      </c>
      <c r="D3" s="208" t="s">
        <v>25581</v>
      </c>
      <c r="G3" s="208"/>
      <c r="I3" s="367"/>
      <c r="J3" s="413"/>
      <c r="M3" s="413"/>
      <c r="O3" s="413"/>
      <c r="Q3" s="413"/>
      <c r="S3" s="413"/>
      <c r="V3" s="256">
        <f>IF(O3=1,10,100)</f>
        <v>100</v>
      </c>
      <c r="W3" s="256">
        <f>IF(O3=1,1,IF(O3=2,10,100))</f>
        <v>100</v>
      </c>
      <c r="X3" s="256">
        <f>IF(O3=3,20,100)</f>
        <v>100</v>
      </c>
      <c r="Y3" s="256">
        <f>IF(P3=1,10,100)</f>
        <v>100</v>
      </c>
      <c r="Z3" s="256">
        <f>IF(P3=1,1,IF(P3=2,10,100))</f>
        <v>100</v>
      </c>
      <c r="AA3" s="257">
        <f>IF(OR(EXACT(Q3,"1A"),EXACT(Q3,"1B")),0.1,IF(Q3=2,1,100))</f>
        <v>100</v>
      </c>
      <c r="AB3" s="257">
        <f>IF(OR(EXACT(R3,"1A"),EXACT(R3,"1B")),0.1,IF(R3=2,1,100))</f>
        <v>100</v>
      </c>
      <c r="AC3" s="257">
        <f>IF(OR(EXACT(S3,"1A"),EXACT(S3,"1B")),0.3,IF(S3=2,3,100))</f>
        <v>100</v>
      </c>
      <c r="AD3" s="193"/>
      <c r="AF3" s="249">
        <f>IF(OR(OR(EXACT(J3,"1A"),EXACT(J3,"1B"),EXACT(J3,"1C")),K3=1),1,IF(K3=2,10,100))</f>
        <v>100</v>
      </c>
      <c r="AG3" s="249">
        <f>IF(OR(EXACT(J3,"1A"),EXACT(J3,"1B"),EXACT(J3,"1C")),1,IF(J3=2,10,100))</f>
        <v>100</v>
      </c>
      <c r="AH3" s="249">
        <f>IF(OR(EXACT(J3,"1A"),EXACT(J3,"1B"),EXACT(J3,"1C"),K3=1),3,100)</f>
        <v>100</v>
      </c>
      <c r="AI3" s="249">
        <f>IF(OR(EXACT(J3,"1A"),EXACT(J3,"1B"),EXACT(J3,"1C")),5,100)</f>
        <v>100</v>
      </c>
      <c r="AJ3" s="251" t="s">
        <v>25585</v>
      </c>
      <c r="AK3" s="193"/>
      <c r="AL3" s="193"/>
      <c r="AM3" s="266"/>
      <c r="AN3" s="193"/>
      <c r="AQ3" s="267" t="s">
        <v>25582</v>
      </c>
      <c r="AS3" s="193"/>
      <c r="AT3" s="136"/>
      <c r="AU3" s="136"/>
      <c r="AV3" s="136"/>
      <c r="AW3" s="136"/>
      <c r="AX3" s="136"/>
      <c r="AY3" s="136"/>
      <c r="AZ3" s="136"/>
      <c r="BA3" s="136"/>
      <c r="BB3" s="136"/>
      <c r="BC3" s="136"/>
      <c r="BD3" s="136"/>
      <c r="BE3" s="136"/>
      <c r="BF3" s="136"/>
      <c r="BG3" s="136"/>
      <c r="BH3" s="136"/>
      <c r="BI3" s="136"/>
      <c r="BJ3" s="136"/>
      <c r="BK3" s="136"/>
      <c r="BL3" s="136"/>
      <c r="BM3" s="136"/>
      <c r="BN3" s="136"/>
      <c r="BO3" s="136"/>
      <c r="BP3" s="136"/>
      <c r="BQ3" s="136"/>
      <c r="BR3" s="136"/>
      <c r="BS3" s="136"/>
      <c r="BT3" s="136"/>
      <c r="BU3" s="136"/>
      <c r="BV3" s="136"/>
      <c r="BW3" s="136"/>
      <c r="BX3" s="136"/>
      <c r="BY3" s="136"/>
      <c r="BZ3" s="136"/>
      <c r="CA3" s="136"/>
      <c r="CB3" s="136"/>
      <c r="CC3" s="136"/>
      <c r="CD3" s="136"/>
      <c r="CE3" s="136"/>
      <c r="CF3" s="136"/>
      <c r="CG3" s="136"/>
      <c r="CH3" s="136"/>
      <c r="CI3" s="136"/>
      <c r="CJ3" s="136"/>
      <c r="CK3" s="136"/>
      <c r="CL3" s="136"/>
      <c r="CM3" s="136"/>
      <c r="CN3" s="136"/>
      <c r="CO3" s="136"/>
      <c r="CP3" s="136"/>
      <c r="CQ3" s="136"/>
      <c r="CR3" s="136"/>
      <c r="CS3" s="136"/>
      <c r="CT3" s="136"/>
      <c r="CU3" s="136"/>
      <c r="CV3" s="136"/>
      <c r="CW3" s="136"/>
      <c r="CX3" s="136"/>
      <c r="CY3" s="136"/>
      <c r="CZ3" s="136"/>
      <c r="DA3" s="136"/>
      <c r="DB3" s="136"/>
      <c r="DC3" s="136"/>
      <c r="DD3" s="136"/>
      <c r="DE3" s="136"/>
      <c r="DF3" s="136"/>
      <c r="DG3" s="136"/>
      <c r="DH3" s="136"/>
      <c r="DI3" s="136"/>
      <c r="DJ3" s="136"/>
      <c r="DK3" s="136"/>
      <c r="DL3" s="136"/>
      <c r="DM3" s="136"/>
      <c r="DN3" s="136"/>
      <c r="DO3" s="136"/>
      <c r="DP3" s="136"/>
      <c r="DQ3" s="136"/>
      <c r="DR3" s="136"/>
      <c r="DS3" s="136"/>
      <c r="DT3" s="136"/>
      <c r="DU3" s="136"/>
      <c r="DV3" s="136"/>
      <c r="DW3" s="136"/>
      <c r="DX3" s="136"/>
      <c r="DY3" s="136"/>
      <c r="DZ3" s="136"/>
      <c r="EA3" s="136"/>
      <c r="EB3" s="136"/>
      <c r="EC3" s="136"/>
      <c r="ED3" s="136"/>
      <c r="EE3" s="136"/>
      <c r="EF3" s="136"/>
      <c r="EG3" s="136"/>
      <c r="EH3" s="136"/>
      <c r="EI3" s="136"/>
      <c r="EJ3" s="136"/>
      <c r="EK3" s="136"/>
      <c r="EL3" s="136"/>
      <c r="EM3" s="136"/>
      <c r="EN3" s="136"/>
      <c r="EO3" s="136"/>
      <c r="EP3" s="136"/>
      <c r="EQ3" s="136"/>
      <c r="ER3" s="136"/>
      <c r="ES3" s="136"/>
      <c r="ET3" s="136"/>
      <c r="EU3" s="136"/>
      <c r="EV3" s="136"/>
      <c r="EW3" s="136"/>
      <c r="EX3" s="136"/>
      <c r="EY3" s="136"/>
      <c r="EZ3" s="136"/>
      <c r="FA3" s="136"/>
      <c r="FB3" s="136"/>
      <c r="FC3" s="136"/>
      <c r="FD3" s="136"/>
      <c r="FE3" s="136"/>
      <c r="FF3" s="136"/>
      <c r="FG3" s="136"/>
      <c r="FH3" s="136"/>
      <c r="FI3" s="136"/>
      <c r="FJ3" s="136"/>
      <c r="FK3" s="136"/>
      <c r="FL3" s="136"/>
      <c r="FM3" s="136"/>
      <c r="FN3" s="136"/>
      <c r="FO3" s="136"/>
      <c r="FP3" s="136"/>
      <c r="FQ3" s="136"/>
      <c r="FR3" s="136"/>
      <c r="FS3" s="136"/>
      <c r="FT3" s="136"/>
      <c r="FU3" s="136"/>
      <c r="FV3" s="136"/>
      <c r="FW3" s="136"/>
      <c r="FX3" s="136"/>
      <c r="FY3" s="136"/>
      <c r="FZ3" s="136"/>
      <c r="GA3" s="136"/>
      <c r="GB3" s="136"/>
      <c r="GC3" s="136"/>
      <c r="GD3" s="136"/>
      <c r="GE3" s="136"/>
      <c r="GF3" s="136"/>
      <c r="GG3" s="136"/>
      <c r="GH3" s="136"/>
      <c r="GI3" s="136"/>
      <c r="GJ3" s="136"/>
      <c r="GK3" s="136"/>
      <c r="GL3" s="136"/>
      <c r="GM3" s="136"/>
      <c r="GN3" s="136"/>
      <c r="GO3" s="136"/>
      <c r="GP3" s="136"/>
      <c r="GQ3" s="136"/>
      <c r="GR3" s="136"/>
      <c r="GS3" s="136"/>
      <c r="GT3" s="136"/>
      <c r="GU3" s="136"/>
      <c r="GV3" s="136"/>
      <c r="GW3" s="136"/>
      <c r="GX3" s="136"/>
      <c r="GY3" s="136"/>
      <c r="GZ3" s="136"/>
      <c r="HA3" s="136"/>
      <c r="HB3" s="136"/>
      <c r="HC3" s="136"/>
      <c r="HD3" s="136"/>
      <c r="HE3" s="136"/>
      <c r="HF3" s="136"/>
      <c r="HG3" s="136"/>
      <c r="HH3" s="136"/>
      <c r="HI3" s="136"/>
      <c r="HJ3" s="136"/>
      <c r="HK3" s="136"/>
      <c r="HL3" s="136"/>
      <c r="HM3" s="136"/>
      <c r="HN3" s="136"/>
      <c r="HO3" s="136"/>
      <c r="HP3" s="136"/>
      <c r="HQ3" s="136"/>
      <c r="HR3" s="136"/>
      <c r="HS3" s="136"/>
      <c r="HT3" s="136"/>
      <c r="HU3" s="136"/>
      <c r="HV3" s="136"/>
      <c r="HW3" s="136"/>
      <c r="HX3" s="136"/>
      <c r="HY3" s="136"/>
      <c r="HZ3" s="136"/>
      <c r="IA3" s="136"/>
      <c r="IB3" s="136"/>
      <c r="IC3" s="136"/>
      <c r="ID3" s="136"/>
      <c r="IE3" s="136"/>
      <c r="IF3" s="136"/>
      <c r="IG3" s="136"/>
      <c r="IH3" s="136"/>
      <c r="II3" s="136"/>
      <c r="IJ3" s="136"/>
      <c r="IK3" s="136"/>
      <c r="IL3" s="136"/>
      <c r="IM3" s="136"/>
      <c r="IN3" s="136"/>
      <c r="IO3" s="136"/>
      <c r="IP3" s="136"/>
      <c r="IQ3" s="136"/>
      <c r="IR3" s="136"/>
      <c r="IS3" s="136"/>
      <c r="IT3" s="136"/>
      <c r="IU3" s="136"/>
      <c r="IV3" s="136"/>
      <c r="IW3" s="136"/>
      <c r="IX3" s="136"/>
      <c r="IY3" s="136"/>
      <c r="IZ3" s="136"/>
      <c r="JA3" s="136"/>
      <c r="JB3" s="136"/>
      <c r="JC3" s="136"/>
      <c r="JD3" s="136"/>
      <c r="JE3" s="136"/>
      <c r="JF3" s="136"/>
      <c r="JG3" s="136"/>
      <c r="JH3" s="136"/>
      <c r="JI3" s="136"/>
      <c r="JJ3" s="136"/>
      <c r="JK3" s="136"/>
      <c r="JL3" s="136"/>
      <c r="JM3" s="136"/>
      <c r="JN3" s="136"/>
      <c r="JO3" s="136"/>
      <c r="JP3" s="136"/>
      <c r="JQ3" s="136"/>
      <c r="JR3" s="136"/>
      <c r="JS3" s="136"/>
      <c r="JT3" s="136"/>
      <c r="JU3" s="136"/>
      <c r="JV3" s="136"/>
      <c r="JW3" s="136"/>
      <c r="JX3" s="136"/>
      <c r="JY3" s="136"/>
      <c r="JZ3" s="136"/>
      <c r="KA3" s="136"/>
      <c r="KB3" s="136"/>
      <c r="KC3" s="136"/>
      <c r="KD3" s="136"/>
      <c r="KE3" s="136"/>
      <c r="KF3" s="136"/>
      <c r="KG3" s="136"/>
      <c r="KH3" s="136"/>
      <c r="KI3" s="136"/>
      <c r="KJ3" s="136"/>
      <c r="KK3" s="136"/>
      <c r="KL3" s="136"/>
      <c r="KM3" s="136"/>
      <c r="KN3" s="136"/>
      <c r="KO3" s="136"/>
      <c r="KP3" s="136"/>
      <c r="KQ3" s="136"/>
      <c r="KR3" s="136"/>
      <c r="KS3" s="136"/>
      <c r="KT3" s="136"/>
      <c r="KU3" s="136"/>
      <c r="KV3" s="136"/>
      <c r="KW3" s="136"/>
      <c r="KX3" s="136"/>
      <c r="KY3" s="136"/>
      <c r="KZ3" s="136"/>
      <c r="LA3" s="136"/>
      <c r="LB3" s="136"/>
      <c r="LC3" s="136"/>
      <c r="LD3" s="136"/>
      <c r="LE3" s="136"/>
      <c r="LF3" s="136"/>
      <c r="LG3" s="136"/>
      <c r="LH3" s="136"/>
      <c r="LI3" s="136"/>
      <c r="LJ3" s="136"/>
      <c r="LK3" s="136"/>
      <c r="LL3" s="136"/>
      <c r="LM3" s="136"/>
      <c r="LN3" s="136"/>
      <c r="LO3" s="136"/>
      <c r="LP3" s="136"/>
      <c r="LQ3" s="136"/>
      <c r="LR3" s="136"/>
      <c r="LS3" s="136"/>
      <c r="LT3" s="136"/>
      <c r="LU3" s="136"/>
      <c r="LV3" s="136"/>
      <c r="LW3" s="136"/>
      <c r="LX3" s="136"/>
      <c r="LY3" s="136"/>
      <c r="LZ3" s="136"/>
      <c r="MA3" s="136"/>
      <c r="MB3" s="136"/>
      <c r="MC3" s="136"/>
      <c r="MD3" s="136"/>
      <c r="ME3" s="136"/>
      <c r="MF3" s="136"/>
      <c r="MG3" s="136"/>
      <c r="MH3" s="136"/>
      <c r="MI3" s="136"/>
      <c r="MJ3" s="136"/>
      <c r="MK3" s="136"/>
      <c r="ML3" s="136"/>
      <c r="MM3" s="136"/>
      <c r="MN3" s="136"/>
      <c r="MO3" s="136"/>
      <c r="MP3" s="136"/>
      <c r="MQ3" s="136"/>
      <c r="MR3" s="136"/>
      <c r="MS3" s="136"/>
      <c r="MT3" s="136"/>
      <c r="MU3" s="136"/>
      <c r="MV3" s="136"/>
      <c r="MW3" s="136"/>
      <c r="MX3" s="136"/>
      <c r="MY3" s="136"/>
      <c r="MZ3" s="136"/>
      <c r="NA3" s="136"/>
      <c r="NB3" s="136"/>
      <c r="NC3" s="136"/>
      <c r="ND3" s="136"/>
      <c r="NE3" s="136"/>
      <c r="NF3" s="136"/>
      <c r="NG3" s="136"/>
      <c r="NH3" s="136"/>
      <c r="NI3" s="136"/>
      <c r="NJ3" s="136"/>
      <c r="NK3" s="136"/>
      <c r="NL3" s="136"/>
      <c r="NM3" s="136"/>
      <c r="NN3" s="136"/>
      <c r="NO3" s="136"/>
      <c r="NP3" s="136"/>
      <c r="NQ3" s="136"/>
      <c r="NR3" s="136"/>
      <c r="NS3" s="136"/>
      <c r="NT3" s="136"/>
      <c r="NU3" s="136"/>
      <c r="NV3" s="136"/>
      <c r="NW3" s="136"/>
      <c r="NX3" s="136"/>
      <c r="NY3" s="136"/>
      <c r="NZ3" s="136"/>
      <c r="OA3" s="136"/>
      <c r="OB3" s="136"/>
      <c r="OC3" s="136"/>
      <c r="OD3" s="136"/>
      <c r="OE3" s="136"/>
      <c r="OF3" s="136"/>
      <c r="OG3" s="136"/>
      <c r="OH3" s="136"/>
      <c r="OI3" s="136"/>
      <c r="OJ3" s="136"/>
      <c r="OK3" s="136"/>
      <c r="OL3" s="136"/>
      <c r="OM3" s="136"/>
      <c r="ON3" s="136"/>
      <c r="OO3" s="136"/>
      <c r="OP3" s="136"/>
      <c r="OQ3" s="136"/>
      <c r="OR3" s="136"/>
      <c r="OS3" s="136"/>
      <c r="OT3" s="136"/>
      <c r="OU3" s="136"/>
      <c r="OV3" s="136"/>
      <c r="OW3" s="136"/>
      <c r="OX3" s="136"/>
      <c r="OY3" s="136"/>
      <c r="OZ3" s="136"/>
      <c r="PA3" s="136"/>
      <c r="PB3" s="136"/>
      <c r="PC3" s="136"/>
      <c r="PD3" s="136"/>
      <c r="PE3" s="136"/>
      <c r="PF3" s="136"/>
      <c r="PG3" s="136"/>
      <c r="PH3" s="136"/>
      <c r="PI3" s="136"/>
      <c r="PJ3" s="136"/>
      <c r="PK3" s="136"/>
      <c r="PL3" s="136"/>
      <c r="PM3" s="136"/>
      <c r="PN3" s="136"/>
      <c r="PO3" s="136"/>
      <c r="PP3" s="136"/>
      <c r="PQ3" s="136"/>
      <c r="PR3" s="136"/>
      <c r="PS3" s="136"/>
      <c r="PT3" s="136"/>
      <c r="PU3" s="136"/>
      <c r="PV3" s="136"/>
      <c r="PW3" s="136"/>
      <c r="PX3" s="136"/>
      <c r="PY3" s="136"/>
      <c r="PZ3" s="136"/>
      <c r="QA3" s="136"/>
      <c r="QB3" s="136"/>
      <c r="QC3" s="136"/>
      <c r="QD3" s="136"/>
      <c r="QE3" s="136"/>
      <c r="QF3" s="136"/>
      <c r="QG3" s="136"/>
      <c r="QH3" s="136"/>
      <c r="QI3" s="136"/>
      <c r="QJ3" s="136"/>
      <c r="QK3" s="136"/>
      <c r="QL3" s="136"/>
      <c r="QM3" s="136"/>
      <c r="QN3" s="136"/>
      <c r="QO3" s="136"/>
      <c r="QP3" s="136"/>
      <c r="QQ3" s="136"/>
      <c r="QR3" s="136"/>
      <c r="QS3" s="136"/>
      <c r="QT3" s="136"/>
      <c r="QU3" s="136"/>
      <c r="QV3" s="136"/>
      <c r="QW3" s="136"/>
      <c r="QX3" s="136"/>
      <c r="QY3" s="136"/>
      <c r="QZ3" s="136"/>
      <c r="RA3" s="136"/>
      <c r="RB3" s="136"/>
      <c r="RC3" s="136"/>
      <c r="RD3" s="136"/>
      <c r="RE3" s="136"/>
      <c r="RF3" s="136"/>
      <c r="RG3" s="136"/>
      <c r="RH3" s="136"/>
      <c r="RI3" s="136"/>
      <c r="RJ3" s="136"/>
      <c r="RK3" s="136"/>
      <c r="RL3" s="136"/>
      <c r="RM3" s="136"/>
      <c r="RN3" s="136"/>
      <c r="RO3" s="136"/>
      <c r="RP3" s="136"/>
      <c r="RQ3" s="136"/>
      <c r="RR3" s="136"/>
      <c r="RS3" s="136"/>
      <c r="RT3" s="136"/>
      <c r="RU3" s="136"/>
      <c r="RV3" s="136"/>
      <c r="RW3" s="136"/>
      <c r="RX3" s="136"/>
      <c r="RY3" s="136"/>
      <c r="RZ3" s="136"/>
      <c r="SA3" s="136"/>
      <c r="SB3" s="136"/>
      <c r="SC3" s="136"/>
      <c r="SD3" s="136"/>
      <c r="SE3" s="136"/>
      <c r="SF3" s="136"/>
      <c r="SG3" s="136"/>
      <c r="SH3" s="136"/>
      <c r="SI3" s="136"/>
      <c r="SJ3" s="136"/>
      <c r="SK3" s="136"/>
      <c r="SL3" s="136"/>
      <c r="SM3" s="136"/>
      <c r="SN3" s="136"/>
      <c r="SO3" s="136"/>
      <c r="SP3" s="136"/>
      <c r="SQ3" s="136"/>
      <c r="SR3" s="136"/>
      <c r="SS3" s="136"/>
      <c r="ST3" s="136"/>
      <c r="SU3" s="136"/>
      <c r="SV3" s="136"/>
      <c r="SW3" s="136"/>
      <c r="SX3" s="136"/>
      <c r="SY3" s="136"/>
      <c r="SZ3" s="136"/>
      <c r="TA3" s="136"/>
      <c r="TB3" s="136"/>
      <c r="TC3" s="136"/>
      <c r="TD3" s="136"/>
      <c r="TE3" s="136"/>
      <c r="TF3" s="136"/>
      <c r="TG3" s="136"/>
      <c r="TH3" s="136"/>
      <c r="TI3" s="136"/>
      <c r="TJ3" s="136"/>
      <c r="TK3" s="136"/>
      <c r="TL3" s="136"/>
      <c r="TM3" s="136"/>
      <c r="TN3" s="136"/>
      <c r="TO3" s="136"/>
      <c r="TP3" s="136"/>
      <c r="TQ3" s="136"/>
      <c r="TR3" s="136"/>
      <c r="TS3" s="136"/>
      <c r="TT3" s="136"/>
      <c r="TU3" s="136"/>
      <c r="TV3" s="136"/>
      <c r="TW3" s="136"/>
      <c r="TX3" s="136"/>
      <c r="TY3" s="136"/>
      <c r="TZ3" s="136"/>
      <c r="UA3" s="136"/>
      <c r="UB3" s="136"/>
      <c r="UC3" s="136"/>
      <c r="UD3" s="136"/>
      <c r="UE3" s="136"/>
      <c r="UF3" s="136"/>
      <c r="UG3" s="136"/>
      <c r="UH3" s="136"/>
      <c r="UI3" s="136"/>
      <c r="UJ3" s="136"/>
      <c r="UK3" s="136"/>
      <c r="UL3" s="136"/>
      <c r="UM3" s="136"/>
      <c r="UN3" s="136"/>
      <c r="UO3" s="136"/>
      <c r="UP3" s="136"/>
      <c r="UQ3" s="136"/>
      <c r="UR3" s="136"/>
      <c r="US3" s="136"/>
      <c r="UT3" s="136"/>
      <c r="UU3" s="136"/>
      <c r="UV3" s="136"/>
      <c r="UW3" s="136"/>
      <c r="UX3" s="136"/>
      <c r="UY3" s="136"/>
      <c r="UZ3" s="136"/>
      <c r="VA3" s="136"/>
      <c r="VB3" s="136"/>
      <c r="VC3" s="136"/>
      <c r="VD3" s="136"/>
      <c r="VE3" s="136"/>
      <c r="VF3" s="136"/>
      <c r="VG3" s="136"/>
      <c r="VH3" s="136"/>
      <c r="VI3" s="136"/>
      <c r="VJ3" s="136"/>
      <c r="VK3" s="136"/>
      <c r="VL3" s="136"/>
      <c r="VM3" s="136"/>
      <c r="VN3" s="136"/>
      <c r="VO3" s="136"/>
      <c r="VP3" s="136"/>
      <c r="VQ3" s="136"/>
      <c r="VR3" s="136"/>
      <c r="VS3" s="136"/>
      <c r="VT3" s="136"/>
      <c r="VU3" s="136"/>
      <c r="VV3" s="136"/>
      <c r="VW3" s="136"/>
      <c r="VX3" s="136"/>
      <c r="VY3" s="136"/>
      <c r="VZ3" s="136"/>
      <c r="WA3" s="136"/>
      <c r="WB3" s="136"/>
      <c r="WC3" s="136"/>
      <c r="WD3" s="136"/>
      <c r="WE3" s="136"/>
      <c r="WF3" s="136"/>
      <c r="WG3" s="136"/>
      <c r="WH3" s="136"/>
      <c r="WI3" s="136"/>
      <c r="WJ3" s="136"/>
      <c r="WK3" s="136"/>
      <c r="WL3" s="136"/>
      <c r="WM3" s="136"/>
      <c r="WN3" s="136"/>
      <c r="WO3" s="136"/>
      <c r="WP3" s="136"/>
      <c r="WQ3" s="136"/>
      <c r="WR3" s="136"/>
      <c r="WS3" s="136"/>
      <c r="WT3" s="136"/>
      <c r="WU3" s="136"/>
      <c r="WV3" s="136"/>
      <c r="WW3" s="136"/>
      <c r="WX3" s="136"/>
      <c r="WY3" s="136"/>
      <c r="WZ3" s="136"/>
      <c r="XA3" s="136"/>
      <c r="XB3" s="136"/>
      <c r="XC3" s="136"/>
      <c r="XD3" s="136"/>
      <c r="XE3" s="136"/>
      <c r="XF3" s="136"/>
      <c r="XG3" s="136"/>
      <c r="XH3" s="136"/>
      <c r="XI3" s="136"/>
      <c r="XJ3" s="136"/>
      <c r="XK3" s="136"/>
      <c r="XL3" s="136"/>
      <c r="XM3" s="136"/>
      <c r="XN3" s="136"/>
      <c r="XO3" s="136"/>
      <c r="XP3" s="136"/>
      <c r="XQ3" s="136"/>
      <c r="XR3" s="136"/>
      <c r="XS3" s="136"/>
      <c r="XT3" s="136"/>
      <c r="XU3" s="136"/>
      <c r="XV3" s="136"/>
      <c r="XW3" s="136"/>
      <c r="XX3" s="136"/>
      <c r="XY3" s="136"/>
      <c r="XZ3" s="136"/>
      <c r="YA3" s="136"/>
      <c r="YB3" s="136"/>
      <c r="YC3" s="136"/>
      <c r="YD3" s="136"/>
      <c r="YE3" s="136"/>
      <c r="YF3" s="136"/>
      <c r="YG3" s="136"/>
      <c r="YH3" s="136"/>
      <c r="YI3" s="136"/>
      <c r="YJ3" s="136"/>
      <c r="YK3" s="136"/>
      <c r="YL3" s="136"/>
      <c r="YM3" s="136"/>
      <c r="YN3" s="136"/>
      <c r="YO3" s="136"/>
      <c r="YP3" s="136"/>
      <c r="YQ3" s="136"/>
      <c r="YR3" s="136"/>
      <c r="YS3" s="136"/>
      <c r="YT3" s="136"/>
      <c r="YU3" s="136"/>
      <c r="YV3" s="136"/>
      <c r="YW3" s="136"/>
      <c r="YX3" s="136"/>
      <c r="YY3" s="136"/>
      <c r="YZ3" s="136"/>
      <c r="ZA3" s="136"/>
      <c r="ZB3" s="136"/>
      <c r="ZC3" s="136"/>
      <c r="ZD3" s="136"/>
      <c r="ZE3" s="136"/>
      <c r="ZF3" s="136"/>
      <c r="ZG3" s="136"/>
      <c r="ZH3" s="136"/>
      <c r="ZI3" s="136"/>
      <c r="ZJ3" s="136"/>
      <c r="ZK3" s="136"/>
      <c r="ZL3" s="136"/>
      <c r="ZM3" s="136"/>
      <c r="ZN3" s="136"/>
      <c r="ZO3" s="136"/>
      <c r="ZP3" s="136"/>
      <c r="ZQ3" s="136"/>
      <c r="ZR3" s="136"/>
      <c r="ZS3" s="136"/>
      <c r="ZT3" s="136"/>
      <c r="ZU3" s="136"/>
      <c r="ZV3" s="136"/>
      <c r="ZW3" s="136"/>
      <c r="ZX3" s="136"/>
      <c r="ZY3" s="136"/>
      <c r="ZZ3" s="136"/>
      <c r="AAA3" s="136"/>
      <c r="AAB3" s="136"/>
      <c r="AAC3" s="136"/>
      <c r="AAD3" s="136"/>
      <c r="AAE3" s="136"/>
      <c r="AAF3" s="136"/>
      <c r="AAG3" s="136"/>
      <c r="AAH3" s="136"/>
      <c r="AAI3" s="136"/>
      <c r="AAJ3" s="136"/>
      <c r="AAK3" s="136"/>
      <c r="AAL3" s="136"/>
      <c r="AAM3" s="136"/>
      <c r="AAN3" s="136"/>
      <c r="AAO3" s="136"/>
      <c r="AAP3" s="136"/>
      <c r="AAQ3" s="136"/>
      <c r="AAR3" s="136"/>
      <c r="AAS3" s="136"/>
      <c r="AAT3" s="136"/>
      <c r="AAU3" s="136"/>
      <c r="AAV3" s="136"/>
      <c r="AAW3" s="136"/>
      <c r="AAX3" s="136"/>
      <c r="AAY3" s="136"/>
      <c r="AAZ3" s="136"/>
      <c r="ABA3" s="136"/>
      <c r="ABB3" s="136"/>
      <c r="ABC3" s="136"/>
      <c r="ABD3" s="136"/>
      <c r="ABE3" s="136"/>
      <c r="ABF3" s="136"/>
      <c r="ABG3" s="136"/>
      <c r="ABH3" s="136"/>
      <c r="ABI3" s="136"/>
      <c r="ABJ3" s="136"/>
      <c r="ABK3" s="136"/>
      <c r="ABL3" s="136"/>
      <c r="ABM3" s="136"/>
      <c r="ABN3" s="136"/>
      <c r="ABO3" s="136"/>
      <c r="ABP3" s="136"/>
      <c r="ABQ3" s="136"/>
      <c r="ABR3" s="136"/>
      <c r="ABS3" s="136"/>
      <c r="ABT3" s="136"/>
      <c r="ABU3" s="136"/>
      <c r="ABV3" s="136"/>
      <c r="ABW3" s="136"/>
      <c r="ABX3" s="136"/>
      <c r="ABY3" s="136"/>
      <c r="ABZ3" s="136"/>
      <c r="ACA3" s="136"/>
      <c r="ACB3" s="136"/>
      <c r="ACC3" s="136"/>
      <c r="ACD3" s="136"/>
      <c r="ACE3" s="136"/>
      <c r="ACF3" s="136"/>
      <c r="ACG3" s="136"/>
      <c r="ACH3" s="136"/>
      <c r="ACI3" s="136"/>
      <c r="ACJ3" s="136"/>
      <c r="ACK3" s="136"/>
      <c r="ACL3" s="136"/>
      <c r="ACM3" s="136"/>
      <c r="ACN3" s="136"/>
      <c r="ACO3" s="136"/>
      <c r="ACP3" s="136"/>
      <c r="ACQ3" s="136"/>
      <c r="ACR3" s="136"/>
      <c r="ACS3" s="136"/>
      <c r="ACT3" s="136"/>
      <c r="ACU3" s="136"/>
      <c r="ACV3" s="136"/>
      <c r="ACW3" s="136"/>
      <c r="ACX3" s="136"/>
      <c r="ACY3" s="136"/>
      <c r="ACZ3" s="136"/>
      <c r="ADA3" s="136"/>
      <c r="ADB3" s="136"/>
      <c r="ADC3" s="136"/>
      <c r="ADD3" s="136"/>
      <c r="ADE3" s="136"/>
      <c r="ADF3" s="136"/>
      <c r="ADG3" s="136"/>
      <c r="ADH3" s="136"/>
      <c r="ADI3" s="136"/>
      <c r="ADJ3" s="136"/>
      <c r="ADK3" s="136"/>
      <c r="ADL3" s="136"/>
      <c r="ADM3" s="136"/>
      <c r="ADN3" s="136"/>
      <c r="ADO3" s="136"/>
      <c r="ADP3" s="136"/>
      <c r="ADQ3" s="136"/>
      <c r="ADR3" s="136"/>
      <c r="ADS3" s="136"/>
      <c r="ADT3" s="136"/>
      <c r="ADU3" s="136"/>
      <c r="ADV3" s="136"/>
      <c r="ADW3" s="136"/>
      <c r="ADX3" s="136"/>
      <c r="ADY3" s="136"/>
      <c r="ADZ3" s="136"/>
      <c r="AEA3" s="136"/>
      <c r="AEB3" s="136"/>
      <c r="AEC3" s="136"/>
      <c r="AED3" s="136"/>
      <c r="AEE3" s="136"/>
      <c r="AEF3" s="136"/>
      <c r="AEG3" s="136"/>
      <c r="AEH3" s="136"/>
      <c r="AEI3" s="136"/>
      <c r="AEJ3" s="136"/>
      <c r="AEK3" s="136"/>
      <c r="AEL3" s="136"/>
      <c r="AEM3" s="136"/>
      <c r="AEN3" s="136"/>
      <c r="AEO3" s="136"/>
      <c r="AEP3" s="136"/>
      <c r="AEQ3" s="136"/>
      <c r="AER3" s="136"/>
      <c r="AES3" s="136"/>
      <c r="AET3" s="136"/>
      <c r="AEU3" s="136"/>
      <c r="AEV3" s="136"/>
      <c r="AEW3" s="136"/>
      <c r="AEX3" s="136"/>
      <c r="AEY3" s="136"/>
      <c r="AEZ3" s="136"/>
      <c r="AFA3" s="136"/>
      <c r="AFB3" s="136"/>
      <c r="AFC3" s="136"/>
      <c r="AFD3" s="136"/>
      <c r="AFE3" s="136"/>
      <c r="AFF3" s="136"/>
      <c r="AFG3" s="136"/>
      <c r="AFH3" s="136"/>
      <c r="AFI3" s="136"/>
      <c r="AFJ3" s="136"/>
      <c r="AFK3" s="136"/>
      <c r="AFL3" s="136"/>
      <c r="AFM3" s="136"/>
      <c r="AFN3" s="136"/>
      <c r="AFO3" s="136"/>
      <c r="AFP3" s="136"/>
      <c r="AFQ3" s="136"/>
      <c r="AFR3" s="136"/>
      <c r="AFS3" s="136"/>
      <c r="AFT3" s="136"/>
      <c r="AFU3" s="136"/>
      <c r="AFV3" s="136"/>
      <c r="AFW3" s="136"/>
      <c r="AFX3" s="136"/>
      <c r="AFY3" s="136"/>
      <c r="AFZ3" s="136"/>
      <c r="AGA3" s="136"/>
      <c r="AGB3" s="136"/>
      <c r="AGC3" s="136"/>
      <c r="AGD3" s="136"/>
      <c r="AGE3" s="136"/>
      <c r="AGF3" s="136"/>
      <c r="AGG3" s="136"/>
      <c r="AGH3" s="136"/>
      <c r="AGI3" s="136"/>
      <c r="AGJ3" s="136"/>
      <c r="AGK3" s="136"/>
      <c r="AGL3" s="136"/>
      <c r="AGM3" s="136"/>
      <c r="AGN3" s="136"/>
      <c r="AGO3" s="136"/>
      <c r="AGP3" s="136"/>
      <c r="AGQ3" s="136"/>
      <c r="AGR3" s="136"/>
      <c r="AGS3" s="136"/>
      <c r="AGT3" s="136"/>
      <c r="AGU3" s="136"/>
      <c r="AGV3" s="136"/>
      <c r="AGW3" s="136"/>
      <c r="AGX3" s="136"/>
      <c r="AGY3" s="136"/>
      <c r="AGZ3" s="136"/>
      <c r="AHA3" s="136"/>
      <c r="AHB3" s="136"/>
      <c r="AHC3" s="136"/>
      <c r="AHD3" s="136"/>
      <c r="AHE3" s="136"/>
      <c r="AHF3" s="136"/>
      <c r="AHG3" s="136"/>
      <c r="AHH3" s="136"/>
      <c r="AHI3" s="136"/>
      <c r="AHJ3" s="136"/>
      <c r="AHK3" s="136"/>
      <c r="AHL3" s="136"/>
      <c r="AHM3" s="136"/>
      <c r="AHN3" s="136"/>
      <c r="AHO3" s="136"/>
      <c r="AHP3" s="136"/>
      <c r="AHQ3" s="136"/>
      <c r="AHR3" s="136"/>
      <c r="AHS3" s="136"/>
      <c r="AHT3" s="136"/>
      <c r="AHU3" s="136"/>
      <c r="AHV3" s="136"/>
      <c r="AHW3" s="136"/>
      <c r="AHX3" s="136"/>
      <c r="AHY3" s="136"/>
      <c r="AHZ3" s="136"/>
      <c r="AIA3" s="136"/>
      <c r="AIB3" s="136"/>
      <c r="AIC3" s="136"/>
      <c r="AID3" s="136"/>
      <c r="AIE3" s="136"/>
      <c r="AIF3" s="136"/>
      <c r="AIG3" s="136"/>
      <c r="AIH3" s="136"/>
      <c r="AII3" s="136"/>
      <c r="AIJ3" s="136"/>
      <c r="AIK3" s="136"/>
      <c r="AIL3" s="136"/>
      <c r="AIM3" s="136"/>
      <c r="AIN3" s="136"/>
      <c r="AIO3" s="136"/>
      <c r="AIP3" s="136"/>
      <c r="AIQ3" s="136"/>
      <c r="AIR3" s="136"/>
      <c r="AIS3" s="136"/>
      <c r="AIT3" s="136"/>
      <c r="AIU3" s="136"/>
      <c r="AIV3" s="136"/>
      <c r="AIW3" s="136"/>
      <c r="AIX3" s="136"/>
      <c r="AIY3" s="136"/>
      <c r="AIZ3" s="136"/>
      <c r="AJA3" s="136"/>
      <c r="AJB3" s="136"/>
      <c r="AJC3" s="136"/>
      <c r="AJD3" s="136"/>
      <c r="AJE3" s="136"/>
      <c r="AJF3" s="136"/>
      <c r="AJG3" s="136"/>
      <c r="AJH3" s="136"/>
      <c r="AJI3" s="136"/>
      <c r="AJJ3" s="136"/>
      <c r="AJK3" s="136"/>
      <c r="AJL3" s="136"/>
      <c r="AJM3" s="136"/>
      <c r="AJN3" s="136"/>
      <c r="AJO3" s="136"/>
      <c r="AJP3" s="136"/>
      <c r="AJQ3" s="136"/>
      <c r="AJR3" s="136"/>
      <c r="AJS3" s="136"/>
      <c r="AJT3" s="136"/>
      <c r="AJU3" s="136"/>
      <c r="AJV3" s="136"/>
      <c r="AJW3" s="136"/>
      <c r="AJX3" s="136"/>
      <c r="AJY3" s="136"/>
      <c r="AJZ3" s="136"/>
      <c r="AKA3" s="136"/>
      <c r="AKB3" s="136"/>
      <c r="AKC3" s="136"/>
      <c r="AKD3" s="136"/>
      <c r="AKE3" s="136"/>
      <c r="AKF3" s="136"/>
      <c r="AKG3" s="136"/>
      <c r="AKH3" s="136"/>
      <c r="AKI3" s="136"/>
      <c r="AKJ3" s="136"/>
      <c r="AKK3" s="136"/>
      <c r="AKL3" s="136"/>
      <c r="AKM3" s="136"/>
      <c r="AKN3" s="136"/>
      <c r="AKO3" s="136"/>
      <c r="AKP3" s="136"/>
      <c r="AKQ3" s="136"/>
      <c r="AKR3" s="136"/>
      <c r="AKS3" s="136"/>
      <c r="AKT3" s="136"/>
      <c r="AKU3" s="136"/>
      <c r="AKV3" s="136"/>
      <c r="AKW3" s="136"/>
      <c r="AKX3" s="136"/>
      <c r="AKY3" s="136"/>
      <c r="AKZ3" s="136"/>
      <c r="ALA3" s="136"/>
      <c r="ALB3" s="136"/>
      <c r="ALC3" s="136"/>
      <c r="ALD3" s="136"/>
      <c r="ALE3" s="136"/>
      <c r="ALF3" s="136"/>
      <c r="ALG3" s="136"/>
      <c r="ALH3" s="136"/>
      <c r="ALI3" s="136"/>
      <c r="ALJ3" s="136"/>
      <c r="ALK3" s="136"/>
      <c r="ALL3" s="136"/>
      <c r="ALM3" s="136"/>
      <c r="ALN3" s="136"/>
      <c r="ALO3" s="136"/>
      <c r="ALP3" s="136"/>
      <c r="ALQ3" s="136"/>
      <c r="ALR3" s="136"/>
      <c r="ALS3" s="136"/>
      <c r="ALT3" s="136"/>
      <c r="ALU3" s="136"/>
      <c r="ALV3" s="136"/>
      <c r="ALW3" s="136"/>
      <c r="ALX3" s="136"/>
      <c r="ALY3" s="136"/>
      <c r="ALZ3" s="136"/>
      <c r="AMA3" s="136"/>
      <c r="AMB3" s="136"/>
      <c r="AMC3" s="136"/>
      <c r="AMD3" s="136"/>
      <c r="AME3" s="136"/>
      <c r="AMF3" s="136"/>
      <c r="AMG3" s="136"/>
      <c r="AMH3" s="136"/>
      <c r="AMI3" s="136"/>
    </row>
    <row r="4" spans="1:1023" ht="26.25" customHeight="1" x14ac:dyDescent="0.25">
      <c r="A4" s="245" t="s">
        <v>2343</v>
      </c>
      <c r="B4" s="193">
        <v>4</v>
      </c>
      <c r="C4" s="192" t="s">
        <v>25648</v>
      </c>
      <c r="D4" s="208" t="s">
        <v>9968</v>
      </c>
      <c r="G4" s="208"/>
      <c r="I4" s="367">
        <v>0.05</v>
      </c>
      <c r="J4" s="413"/>
      <c r="L4" s="409">
        <v>1</v>
      </c>
      <c r="M4" s="413"/>
      <c r="O4" s="413"/>
      <c r="P4" s="409">
        <v>1</v>
      </c>
      <c r="Q4" s="413">
        <v>2</v>
      </c>
      <c r="S4" s="413"/>
      <c r="V4" s="256">
        <f>IF(O4=1,10,100)</f>
        <v>100</v>
      </c>
      <c r="W4" s="256">
        <f>IF(O4=1,1,IF(O4=2,10,100))</f>
        <v>100</v>
      </c>
      <c r="X4" s="256">
        <f>IF(O4=3,20,100)</f>
        <v>100</v>
      </c>
      <c r="Y4" s="256">
        <f>IF(P4=1,10,100)</f>
        <v>10</v>
      </c>
      <c r="Z4" s="256">
        <f>IF(P4=1,1,IF(P4=2,10,100))</f>
        <v>1</v>
      </c>
      <c r="AA4" s="257">
        <f>IF(OR(EXACT(Q4,"1A"),EXACT(Q4,"1B")),0.1,IF(Q4=2,1,100))</f>
        <v>1</v>
      </c>
      <c r="AB4" s="257">
        <f>IF(OR(EXACT(R4,"1A"),EXACT(R4,"1B")),0.1,IF(R4=2,1,100))</f>
        <v>100</v>
      </c>
      <c r="AC4" s="257">
        <f>IF(OR(EXACT(S4,"1A"),EXACT(S4,"1B")),0.3,IF(S4=2,3,100))</f>
        <v>100</v>
      </c>
      <c r="AD4" s="193"/>
      <c r="AF4" s="249">
        <f>IF(OR(OR(EXACT(J4,"1A"),EXACT(J4,"1B"),EXACT(J4,"1C")),K4=1),1,IF(K4=2,10,100))</f>
        <v>100</v>
      </c>
      <c r="AG4" s="249">
        <f>IF(OR(EXACT(J4,"1A"),EXACT(J4,"1B"),EXACT(J4,"1C")),1,IF(J4=2,10,100))</f>
        <v>100</v>
      </c>
      <c r="AH4" s="249">
        <f>IF(OR(EXACT(J4,"1A"),EXACT(J4,"1B"),EXACT(J4,"1C"),K4=1),3,100)</f>
        <v>100</v>
      </c>
      <c r="AI4" s="249">
        <f>IF(OR(EXACT(J4,"1A"),EXACT(J4,"1B"),EXACT(J4,"1C")),5,100)</f>
        <v>100</v>
      </c>
      <c r="AJ4" s="251" t="s">
        <v>757</v>
      </c>
      <c r="AK4" s="193"/>
      <c r="AL4" s="193"/>
      <c r="AM4" s="266"/>
      <c r="AN4" s="193"/>
      <c r="AQ4" s="267" t="s">
        <v>25584</v>
      </c>
      <c r="AR4" s="220">
        <v>27</v>
      </c>
      <c r="AS4" s="193"/>
      <c r="AT4" s="136"/>
      <c r="AU4" s="136"/>
      <c r="AV4" s="136"/>
      <c r="AW4" s="136"/>
      <c r="AX4" s="136"/>
      <c r="AY4" s="136"/>
      <c r="AZ4" s="136"/>
      <c r="BA4" s="136"/>
      <c r="BB4" s="136"/>
      <c r="BC4" s="136"/>
      <c r="BD4" s="136"/>
      <c r="BE4" s="136"/>
      <c r="BF4" s="136"/>
      <c r="BG4" s="136"/>
      <c r="BH4" s="136"/>
      <c r="BI4" s="136"/>
      <c r="BJ4" s="136"/>
      <c r="BK4" s="136"/>
      <c r="BL4" s="136"/>
      <c r="BM4" s="136"/>
      <c r="BN4" s="136"/>
      <c r="BO4" s="136"/>
      <c r="BP4" s="136"/>
      <c r="BQ4" s="136"/>
      <c r="BR4" s="136"/>
      <c r="BS4" s="136"/>
      <c r="BT4" s="136"/>
      <c r="BU4" s="136"/>
      <c r="BV4" s="136"/>
      <c r="BW4" s="136"/>
      <c r="BX4" s="136"/>
      <c r="BY4" s="136"/>
      <c r="BZ4" s="136"/>
      <c r="CA4" s="136"/>
      <c r="CB4" s="136"/>
      <c r="CC4" s="136"/>
      <c r="CD4" s="136"/>
      <c r="CE4" s="136"/>
      <c r="CF4" s="136"/>
      <c r="CG4" s="136"/>
      <c r="CH4" s="136"/>
      <c r="CI4" s="136"/>
      <c r="CJ4" s="136"/>
      <c r="CK4" s="136"/>
      <c r="CL4" s="136"/>
      <c r="CM4" s="136"/>
      <c r="CN4" s="136"/>
      <c r="CO4" s="136"/>
      <c r="CP4" s="136"/>
      <c r="CQ4" s="136"/>
      <c r="CR4" s="136"/>
      <c r="CS4" s="136"/>
      <c r="CT4" s="136"/>
      <c r="CU4" s="136"/>
      <c r="CV4" s="136"/>
      <c r="CW4" s="136"/>
      <c r="CX4" s="136"/>
      <c r="CY4" s="136"/>
      <c r="CZ4" s="136"/>
      <c r="DA4" s="136"/>
      <c r="DB4" s="136"/>
      <c r="DC4" s="136"/>
      <c r="DD4" s="136"/>
      <c r="DE4" s="136"/>
      <c r="DF4" s="136"/>
      <c r="DG4" s="136"/>
      <c r="DH4" s="136"/>
      <c r="DI4" s="136"/>
      <c r="DJ4" s="136"/>
      <c r="DK4" s="136"/>
      <c r="DL4" s="136"/>
      <c r="DM4" s="136"/>
      <c r="DN4" s="136"/>
      <c r="DO4" s="136"/>
      <c r="DP4" s="136"/>
      <c r="DQ4" s="136"/>
      <c r="DR4" s="136"/>
      <c r="DS4" s="136"/>
      <c r="DT4" s="136"/>
      <c r="DU4" s="136"/>
      <c r="DV4" s="136"/>
      <c r="DW4" s="136"/>
      <c r="DX4" s="136"/>
      <c r="DY4" s="136"/>
      <c r="DZ4" s="136"/>
      <c r="EA4" s="136"/>
      <c r="EB4" s="136"/>
      <c r="EC4" s="136"/>
      <c r="ED4" s="136"/>
      <c r="EE4" s="136"/>
      <c r="EF4" s="136"/>
      <c r="EG4" s="136"/>
      <c r="EH4" s="136"/>
      <c r="EI4" s="136"/>
      <c r="EJ4" s="136"/>
      <c r="EK4" s="136"/>
      <c r="EL4" s="136"/>
      <c r="EM4" s="136"/>
      <c r="EN4" s="136"/>
      <c r="EO4" s="136"/>
      <c r="EP4" s="136"/>
      <c r="EQ4" s="136"/>
      <c r="ER4" s="136"/>
      <c r="ES4" s="136"/>
      <c r="ET4" s="136"/>
      <c r="EU4" s="136"/>
      <c r="EV4" s="136"/>
      <c r="EW4" s="136"/>
      <c r="EX4" s="136"/>
      <c r="EY4" s="136"/>
      <c r="EZ4" s="136"/>
      <c r="FA4" s="136"/>
      <c r="FB4" s="136"/>
      <c r="FC4" s="136"/>
      <c r="FD4" s="136"/>
      <c r="FE4" s="136"/>
      <c r="FF4" s="136"/>
      <c r="FG4" s="136"/>
      <c r="FH4" s="136"/>
      <c r="FI4" s="136"/>
      <c r="FJ4" s="136"/>
      <c r="FK4" s="136"/>
      <c r="FL4" s="136"/>
      <c r="FM4" s="136"/>
      <c r="FN4" s="136"/>
      <c r="FO4" s="136"/>
      <c r="FP4" s="136"/>
      <c r="FQ4" s="136"/>
      <c r="FR4" s="136"/>
      <c r="FS4" s="136"/>
      <c r="FT4" s="136"/>
      <c r="FU4" s="136"/>
      <c r="FV4" s="136"/>
      <c r="FW4" s="136"/>
      <c r="FX4" s="136"/>
      <c r="FY4" s="136"/>
      <c r="FZ4" s="136"/>
      <c r="GA4" s="136"/>
      <c r="GB4" s="136"/>
      <c r="GC4" s="136"/>
      <c r="GD4" s="136"/>
      <c r="GE4" s="136"/>
      <c r="GF4" s="136"/>
      <c r="GG4" s="136"/>
      <c r="GH4" s="136"/>
      <c r="GI4" s="136"/>
      <c r="GJ4" s="136"/>
      <c r="GK4" s="136"/>
      <c r="GL4" s="136"/>
      <c r="GM4" s="136"/>
      <c r="GN4" s="136"/>
      <c r="GO4" s="136"/>
      <c r="GP4" s="136"/>
      <c r="GQ4" s="136"/>
      <c r="GR4" s="136"/>
      <c r="GS4" s="136"/>
      <c r="GT4" s="136"/>
      <c r="GU4" s="136"/>
      <c r="GV4" s="136"/>
      <c r="GW4" s="136"/>
      <c r="GX4" s="136"/>
      <c r="GY4" s="136"/>
      <c r="GZ4" s="136"/>
      <c r="HA4" s="136"/>
      <c r="HB4" s="136"/>
      <c r="HC4" s="136"/>
      <c r="HD4" s="136"/>
      <c r="HE4" s="136"/>
      <c r="HF4" s="136"/>
      <c r="HG4" s="136"/>
      <c r="HH4" s="136"/>
      <c r="HI4" s="136"/>
      <c r="HJ4" s="136"/>
      <c r="HK4" s="136"/>
      <c r="HL4" s="136"/>
      <c r="HM4" s="136"/>
      <c r="HN4" s="136"/>
      <c r="HO4" s="136"/>
      <c r="HP4" s="136"/>
      <c r="HQ4" s="136"/>
      <c r="HR4" s="136"/>
      <c r="HS4" s="136"/>
      <c r="HT4" s="136"/>
      <c r="HU4" s="136"/>
      <c r="HV4" s="136"/>
      <c r="HW4" s="136"/>
      <c r="HX4" s="136"/>
      <c r="HY4" s="136"/>
      <c r="HZ4" s="136"/>
      <c r="IA4" s="136"/>
      <c r="IB4" s="136"/>
      <c r="IC4" s="136"/>
      <c r="ID4" s="136"/>
      <c r="IE4" s="136"/>
      <c r="IF4" s="136"/>
      <c r="IG4" s="136"/>
      <c r="IH4" s="136"/>
      <c r="II4" s="136"/>
      <c r="IJ4" s="136"/>
      <c r="IK4" s="136"/>
      <c r="IL4" s="136"/>
      <c r="IM4" s="136"/>
      <c r="IN4" s="136"/>
      <c r="IO4" s="136"/>
      <c r="IP4" s="136"/>
      <c r="IQ4" s="136"/>
      <c r="IR4" s="136"/>
      <c r="IS4" s="136"/>
      <c r="IT4" s="136"/>
      <c r="IU4" s="136"/>
      <c r="IV4" s="136"/>
      <c r="IW4" s="136"/>
      <c r="IX4" s="136"/>
      <c r="IY4" s="136"/>
      <c r="IZ4" s="136"/>
      <c r="JA4" s="136"/>
      <c r="JB4" s="136"/>
      <c r="JC4" s="136"/>
      <c r="JD4" s="136"/>
      <c r="JE4" s="136"/>
      <c r="JF4" s="136"/>
      <c r="JG4" s="136"/>
      <c r="JH4" s="136"/>
      <c r="JI4" s="136"/>
      <c r="JJ4" s="136"/>
      <c r="JK4" s="136"/>
      <c r="JL4" s="136"/>
      <c r="JM4" s="136"/>
      <c r="JN4" s="136"/>
      <c r="JO4" s="136"/>
      <c r="JP4" s="136"/>
      <c r="JQ4" s="136"/>
      <c r="JR4" s="136"/>
      <c r="JS4" s="136"/>
      <c r="JT4" s="136"/>
      <c r="JU4" s="136"/>
      <c r="JV4" s="136"/>
      <c r="JW4" s="136"/>
      <c r="JX4" s="136"/>
      <c r="JY4" s="136"/>
      <c r="JZ4" s="136"/>
      <c r="KA4" s="136"/>
      <c r="KB4" s="136"/>
      <c r="KC4" s="136"/>
      <c r="KD4" s="136"/>
      <c r="KE4" s="136"/>
      <c r="KF4" s="136"/>
      <c r="KG4" s="136"/>
      <c r="KH4" s="136"/>
      <c r="KI4" s="136"/>
      <c r="KJ4" s="136"/>
      <c r="KK4" s="136"/>
      <c r="KL4" s="136"/>
      <c r="KM4" s="136"/>
      <c r="KN4" s="136"/>
      <c r="KO4" s="136"/>
      <c r="KP4" s="136"/>
      <c r="KQ4" s="136"/>
      <c r="KR4" s="136"/>
      <c r="KS4" s="136"/>
      <c r="KT4" s="136"/>
      <c r="KU4" s="136"/>
      <c r="KV4" s="136"/>
      <c r="KW4" s="136"/>
      <c r="KX4" s="136"/>
      <c r="KY4" s="136"/>
      <c r="KZ4" s="136"/>
      <c r="LA4" s="136"/>
      <c r="LB4" s="136"/>
      <c r="LC4" s="136"/>
      <c r="LD4" s="136"/>
      <c r="LE4" s="136"/>
      <c r="LF4" s="136"/>
      <c r="LG4" s="136"/>
      <c r="LH4" s="136"/>
      <c r="LI4" s="136"/>
      <c r="LJ4" s="136"/>
      <c r="LK4" s="136"/>
      <c r="LL4" s="136"/>
      <c r="LM4" s="136"/>
      <c r="LN4" s="136"/>
      <c r="LO4" s="136"/>
      <c r="LP4" s="136"/>
      <c r="LQ4" s="136"/>
      <c r="LR4" s="136"/>
      <c r="LS4" s="136"/>
      <c r="LT4" s="136"/>
      <c r="LU4" s="136"/>
      <c r="LV4" s="136"/>
      <c r="LW4" s="136"/>
      <c r="LX4" s="136"/>
      <c r="LY4" s="136"/>
      <c r="LZ4" s="136"/>
      <c r="MA4" s="136"/>
      <c r="MB4" s="136"/>
      <c r="MC4" s="136"/>
      <c r="MD4" s="136"/>
      <c r="ME4" s="136"/>
      <c r="MF4" s="136"/>
      <c r="MG4" s="136"/>
      <c r="MH4" s="136"/>
      <c r="MI4" s="136"/>
      <c r="MJ4" s="136"/>
      <c r="MK4" s="136"/>
      <c r="ML4" s="136"/>
      <c r="MM4" s="136"/>
      <c r="MN4" s="136"/>
      <c r="MO4" s="136"/>
      <c r="MP4" s="136"/>
      <c r="MQ4" s="136"/>
      <c r="MR4" s="136"/>
      <c r="MS4" s="136"/>
      <c r="MT4" s="136"/>
      <c r="MU4" s="136"/>
      <c r="MV4" s="136"/>
      <c r="MW4" s="136"/>
      <c r="MX4" s="136"/>
      <c r="MY4" s="136"/>
      <c r="MZ4" s="136"/>
      <c r="NA4" s="136"/>
      <c r="NB4" s="136"/>
      <c r="NC4" s="136"/>
      <c r="ND4" s="136"/>
      <c r="NE4" s="136"/>
      <c r="NF4" s="136"/>
      <c r="NG4" s="136"/>
      <c r="NH4" s="136"/>
      <c r="NI4" s="136"/>
      <c r="NJ4" s="136"/>
      <c r="NK4" s="136"/>
      <c r="NL4" s="136"/>
      <c r="NM4" s="136"/>
      <c r="NN4" s="136"/>
      <c r="NO4" s="136"/>
      <c r="NP4" s="136"/>
      <c r="NQ4" s="136"/>
      <c r="NR4" s="136"/>
      <c r="NS4" s="136"/>
      <c r="NT4" s="136"/>
      <c r="NU4" s="136"/>
      <c r="NV4" s="136"/>
      <c r="NW4" s="136"/>
      <c r="NX4" s="136"/>
      <c r="NY4" s="136"/>
      <c r="NZ4" s="136"/>
      <c r="OA4" s="136"/>
      <c r="OB4" s="136"/>
      <c r="OC4" s="136"/>
      <c r="OD4" s="136"/>
      <c r="OE4" s="136"/>
      <c r="OF4" s="136"/>
      <c r="OG4" s="136"/>
      <c r="OH4" s="136"/>
      <c r="OI4" s="136"/>
      <c r="OJ4" s="136"/>
      <c r="OK4" s="136"/>
      <c r="OL4" s="136"/>
      <c r="OM4" s="136"/>
      <c r="ON4" s="136"/>
      <c r="OO4" s="136"/>
      <c r="OP4" s="136"/>
      <c r="OQ4" s="136"/>
      <c r="OR4" s="136"/>
      <c r="OS4" s="136"/>
      <c r="OT4" s="136"/>
      <c r="OU4" s="136"/>
      <c r="OV4" s="136"/>
      <c r="OW4" s="136"/>
      <c r="OX4" s="136"/>
      <c r="OY4" s="136"/>
      <c r="OZ4" s="136"/>
      <c r="PA4" s="136"/>
      <c r="PB4" s="136"/>
      <c r="PC4" s="136"/>
      <c r="PD4" s="136"/>
      <c r="PE4" s="136"/>
      <c r="PF4" s="136"/>
      <c r="PG4" s="136"/>
      <c r="PH4" s="136"/>
      <c r="PI4" s="136"/>
      <c r="PJ4" s="136"/>
      <c r="PK4" s="136"/>
      <c r="PL4" s="136"/>
      <c r="PM4" s="136"/>
      <c r="PN4" s="136"/>
      <c r="PO4" s="136"/>
      <c r="PP4" s="136"/>
      <c r="PQ4" s="136"/>
      <c r="PR4" s="136"/>
      <c r="PS4" s="136"/>
      <c r="PT4" s="136"/>
      <c r="PU4" s="136"/>
      <c r="PV4" s="136"/>
      <c r="PW4" s="136"/>
      <c r="PX4" s="136"/>
      <c r="PY4" s="136"/>
      <c r="PZ4" s="136"/>
      <c r="QA4" s="136"/>
      <c r="QB4" s="136"/>
      <c r="QC4" s="136"/>
      <c r="QD4" s="136"/>
      <c r="QE4" s="136"/>
      <c r="QF4" s="136"/>
      <c r="QG4" s="136"/>
      <c r="QH4" s="136"/>
      <c r="QI4" s="136"/>
      <c r="QJ4" s="136"/>
      <c r="QK4" s="136"/>
      <c r="QL4" s="136"/>
      <c r="QM4" s="136"/>
      <c r="QN4" s="136"/>
      <c r="QO4" s="136"/>
      <c r="QP4" s="136"/>
      <c r="QQ4" s="136"/>
      <c r="QR4" s="136"/>
      <c r="QS4" s="136"/>
      <c r="QT4" s="136"/>
      <c r="QU4" s="136"/>
      <c r="QV4" s="136"/>
      <c r="QW4" s="136"/>
      <c r="QX4" s="136"/>
      <c r="QY4" s="136"/>
      <c r="QZ4" s="136"/>
      <c r="RA4" s="136"/>
      <c r="RB4" s="136"/>
      <c r="RC4" s="136"/>
      <c r="RD4" s="136"/>
      <c r="RE4" s="136"/>
      <c r="RF4" s="136"/>
      <c r="RG4" s="136"/>
      <c r="RH4" s="136"/>
      <c r="RI4" s="136"/>
      <c r="RJ4" s="136"/>
      <c r="RK4" s="136"/>
      <c r="RL4" s="136"/>
      <c r="RM4" s="136"/>
      <c r="RN4" s="136"/>
      <c r="RO4" s="136"/>
      <c r="RP4" s="136"/>
      <c r="RQ4" s="136"/>
      <c r="RR4" s="136"/>
      <c r="RS4" s="136"/>
      <c r="RT4" s="136"/>
      <c r="RU4" s="136"/>
      <c r="RV4" s="136"/>
      <c r="RW4" s="136"/>
      <c r="RX4" s="136"/>
      <c r="RY4" s="136"/>
      <c r="RZ4" s="136"/>
      <c r="SA4" s="136"/>
      <c r="SB4" s="136"/>
      <c r="SC4" s="136"/>
      <c r="SD4" s="136"/>
      <c r="SE4" s="136"/>
      <c r="SF4" s="136"/>
      <c r="SG4" s="136"/>
      <c r="SH4" s="136"/>
      <c r="SI4" s="136"/>
      <c r="SJ4" s="136"/>
      <c r="SK4" s="136"/>
      <c r="SL4" s="136"/>
      <c r="SM4" s="136"/>
      <c r="SN4" s="136"/>
      <c r="SO4" s="136"/>
      <c r="SP4" s="136"/>
      <c r="SQ4" s="136"/>
      <c r="SR4" s="136"/>
      <c r="SS4" s="136"/>
      <c r="ST4" s="136"/>
      <c r="SU4" s="136"/>
      <c r="SV4" s="136"/>
      <c r="SW4" s="136"/>
      <c r="SX4" s="136"/>
      <c r="SY4" s="136"/>
      <c r="SZ4" s="136"/>
      <c r="TA4" s="136"/>
      <c r="TB4" s="136"/>
      <c r="TC4" s="136"/>
      <c r="TD4" s="136"/>
      <c r="TE4" s="136"/>
      <c r="TF4" s="136"/>
      <c r="TG4" s="136"/>
      <c r="TH4" s="136"/>
      <c r="TI4" s="136"/>
      <c r="TJ4" s="136"/>
      <c r="TK4" s="136"/>
      <c r="TL4" s="136"/>
      <c r="TM4" s="136"/>
      <c r="TN4" s="136"/>
      <c r="TO4" s="136"/>
      <c r="TP4" s="136"/>
      <c r="TQ4" s="136"/>
      <c r="TR4" s="136"/>
      <c r="TS4" s="136"/>
      <c r="TT4" s="136"/>
      <c r="TU4" s="136"/>
      <c r="TV4" s="136"/>
      <c r="TW4" s="136"/>
      <c r="TX4" s="136"/>
      <c r="TY4" s="136"/>
      <c r="TZ4" s="136"/>
      <c r="UA4" s="136"/>
      <c r="UB4" s="136"/>
      <c r="UC4" s="136"/>
      <c r="UD4" s="136"/>
      <c r="UE4" s="136"/>
      <c r="UF4" s="136"/>
      <c r="UG4" s="136"/>
      <c r="UH4" s="136"/>
      <c r="UI4" s="136"/>
      <c r="UJ4" s="136"/>
      <c r="UK4" s="136"/>
      <c r="UL4" s="136"/>
      <c r="UM4" s="136"/>
      <c r="UN4" s="136"/>
      <c r="UO4" s="136"/>
      <c r="UP4" s="136"/>
      <c r="UQ4" s="136"/>
      <c r="UR4" s="136"/>
      <c r="US4" s="136"/>
      <c r="UT4" s="136"/>
      <c r="UU4" s="136"/>
      <c r="UV4" s="136"/>
      <c r="UW4" s="136"/>
      <c r="UX4" s="136"/>
      <c r="UY4" s="136"/>
      <c r="UZ4" s="136"/>
      <c r="VA4" s="136"/>
      <c r="VB4" s="136"/>
      <c r="VC4" s="136"/>
      <c r="VD4" s="136"/>
      <c r="VE4" s="136"/>
      <c r="VF4" s="136"/>
      <c r="VG4" s="136"/>
      <c r="VH4" s="136"/>
      <c r="VI4" s="136"/>
      <c r="VJ4" s="136"/>
      <c r="VK4" s="136"/>
      <c r="VL4" s="136"/>
      <c r="VM4" s="136"/>
      <c r="VN4" s="136"/>
      <c r="VO4" s="136"/>
      <c r="VP4" s="136"/>
      <c r="VQ4" s="136"/>
      <c r="VR4" s="136"/>
      <c r="VS4" s="136"/>
      <c r="VT4" s="136"/>
      <c r="VU4" s="136"/>
      <c r="VV4" s="136"/>
      <c r="VW4" s="136"/>
      <c r="VX4" s="136"/>
      <c r="VY4" s="136"/>
      <c r="VZ4" s="136"/>
      <c r="WA4" s="136"/>
      <c r="WB4" s="136"/>
      <c r="WC4" s="136"/>
      <c r="WD4" s="136"/>
      <c r="WE4" s="136"/>
      <c r="WF4" s="136"/>
      <c r="WG4" s="136"/>
      <c r="WH4" s="136"/>
      <c r="WI4" s="136"/>
      <c r="WJ4" s="136"/>
      <c r="WK4" s="136"/>
      <c r="WL4" s="136"/>
      <c r="WM4" s="136"/>
      <c r="WN4" s="136"/>
      <c r="WO4" s="136"/>
      <c r="WP4" s="136"/>
      <c r="WQ4" s="136"/>
      <c r="WR4" s="136"/>
      <c r="WS4" s="136"/>
      <c r="WT4" s="136"/>
      <c r="WU4" s="136"/>
      <c r="WV4" s="136"/>
      <c r="WW4" s="136"/>
      <c r="WX4" s="136"/>
      <c r="WY4" s="136"/>
      <c r="WZ4" s="136"/>
      <c r="XA4" s="136"/>
      <c r="XB4" s="136"/>
      <c r="XC4" s="136"/>
      <c r="XD4" s="136"/>
      <c r="XE4" s="136"/>
      <c r="XF4" s="136"/>
      <c r="XG4" s="136"/>
      <c r="XH4" s="136"/>
      <c r="XI4" s="136"/>
      <c r="XJ4" s="136"/>
      <c r="XK4" s="136"/>
      <c r="XL4" s="136"/>
      <c r="XM4" s="136"/>
      <c r="XN4" s="136"/>
      <c r="XO4" s="136"/>
      <c r="XP4" s="136"/>
      <c r="XQ4" s="136"/>
      <c r="XR4" s="136"/>
      <c r="XS4" s="136"/>
      <c r="XT4" s="136"/>
      <c r="XU4" s="136"/>
      <c r="XV4" s="136"/>
      <c r="XW4" s="136"/>
      <c r="XX4" s="136"/>
      <c r="XY4" s="136"/>
      <c r="XZ4" s="136"/>
      <c r="YA4" s="136"/>
      <c r="YB4" s="136"/>
      <c r="YC4" s="136"/>
      <c r="YD4" s="136"/>
      <c r="YE4" s="136"/>
      <c r="YF4" s="136"/>
      <c r="YG4" s="136"/>
      <c r="YH4" s="136"/>
      <c r="YI4" s="136"/>
      <c r="YJ4" s="136"/>
      <c r="YK4" s="136"/>
      <c r="YL4" s="136"/>
      <c r="YM4" s="136"/>
      <c r="YN4" s="136"/>
      <c r="YO4" s="136"/>
      <c r="YP4" s="136"/>
      <c r="YQ4" s="136"/>
      <c r="YR4" s="136"/>
      <c r="YS4" s="136"/>
      <c r="YT4" s="136"/>
      <c r="YU4" s="136"/>
      <c r="YV4" s="136"/>
      <c r="YW4" s="136"/>
      <c r="YX4" s="136"/>
      <c r="YY4" s="136"/>
      <c r="YZ4" s="136"/>
      <c r="ZA4" s="136"/>
      <c r="ZB4" s="136"/>
      <c r="ZC4" s="136"/>
      <c r="ZD4" s="136"/>
      <c r="ZE4" s="136"/>
      <c r="ZF4" s="136"/>
      <c r="ZG4" s="136"/>
      <c r="ZH4" s="136"/>
      <c r="ZI4" s="136"/>
      <c r="ZJ4" s="136"/>
      <c r="ZK4" s="136"/>
      <c r="ZL4" s="136"/>
      <c r="ZM4" s="136"/>
      <c r="ZN4" s="136"/>
      <c r="ZO4" s="136"/>
      <c r="ZP4" s="136"/>
      <c r="ZQ4" s="136"/>
      <c r="ZR4" s="136"/>
      <c r="ZS4" s="136"/>
      <c r="ZT4" s="136"/>
      <c r="ZU4" s="136"/>
      <c r="ZV4" s="136"/>
      <c r="ZW4" s="136"/>
      <c r="ZX4" s="136"/>
      <c r="ZY4" s="136"/>
      <c r="ZZ4" s="136"/>
      <c r="AAA4" s="136"/>
      <c r="AAB4" s="136"/>
      <c r="AAC4" s="136"/>
      <c r="AAD4" s="136"/>
      <c r="AAE4" s="136"/>
      <c r="AAF4" s="136"/>
      <c r="AAG4" s="136"/>
      <c r="AAH4" s="136"/>
      <c r="AAI4" s="136"/>
      <c r="AAJ4" s="136"/>
      <c r="AAK4" s="136"/>
      <c r="AAL4" s="136"/>
      <c r="AAM4" s="136"/>
      <c r="AAN4" s="136"/>
      <c r="AAO4" s="136"/>
      <c r="AAP4" s="136"/>
      <c r="AAQ4" s="136"/>
      <c r="AAR4" s="136"/>
      <c r="AAS4" s="136"/>
      <c r="AAT4" s="136"/>
      <c r="AAU4" s="136"/>
      <c r="AAV4" s="136"/>
      <c r="AAW4" s="136"/>
      <c r="AAX4" s="136"/>
      <c r="AAY4" s="136"/>
      <c r="AAZ4" s="136"/>
      <c r="ABA4" s="136"/>
      <c r="ABB4" s="136"/>
      <c r="ABC4" s="136"/>
      <c r="ABD4" s="136"/>
      <c r="ABE4" s="136"/>
      <c r="ABF4" s="136"/>
      <c r="ABG4" s="136"/>
      <c r="ABH4" s="136"/>
      <c r="ABI4" s="136"/>
      <c r="ABJ4" s="136"/>
      <c r="ABK4" s="136"/>
      <c r="ABL4" s="136"/>
      <c r="ABM4" s="136"/>
      <c r="ABN4" s="136"/>
      <c r="ABO4" s="136"/>
      <c r="ABP4" s="136"/>
      <c r="ABQ4" s="136"/>
      <c r="ABR4" s="136"/>
      <c r="ABS4" s="136"/>
      <c r="ABT4" s="136"/>
      <c r="ABU4" s="136"/>
      <c r="ABV4" s="136"/>
      <c r="ABW4" s="136"/>
      <c r="ABX4" s="136"/>
      <c r="ABY4" s="136"/>
      <c r="ABZ4" s="136"/>
      <c r="ACA4" s="136"/>
      <c r="ACB4" s="136"/>
      <c r="ACC4" s="136"/>
      <c r="ACD4" s="136"/>
      <c r="ACE4" s="136"/>
      <c r="ACF4" s="136"/>
      <c r="ACG4" s="136"/>
      <c r="ACH4" s="136"/>
      <c r="ACI4" s="136"/>
      <c r="ACJ4" s="136"/>
      <c r="ACK4" s="136"/>
      <c r="ACL4" s="136"/>
      <c r="ACM4" s="136"/>
      <c r="ACN4" s="136"/>
      <c r="ACO4" s="136"/>
      <c r="ACP4" s="136"/>
      <c r="ACQ4" s="136"/>
      <c r="ACR4" s="136"/>
      <c r="ACS4" s="136"/>
      <c r="ACT4" s="136"/>
      <c r="ACU4" s="136"/>
      <c r="ACV4" s="136"/>
      <c r="ACW4" s="136"/>
      <c r="ACX4" s="136"/>
      <c r="ACY4" s="136"/>
      <c r="ACZ4" s="136"/>
      <c r="ADA4" s="136"/>
      <c r="ADB4" s="136"/>
      <c r="ADC4" s="136"/>
      <c r="ADD4" s="136"/>
      <c r="ADE4" s="136"/>
      <c r="ADF4" s="136"/>
      <c r="ADG4" s="136"/>
      <c r="ADH4" s="136"/>
      <c r="ADI4" s="136"/>
      <c r="ADJ4" s="136"/>
      <c r="ADK4" s="136"/>
      <c r="ADL4" s="136"/>
      <c r="ADM4" s="136"/>
      <c r="ADN4" s="136"/>
      <c r="ADO4" s="136"/>
      <c r="ADP4" s="136"/>
      <c r="ADQ4" s="136"/>
      <c r="ADR4" s="136"/>
      <c r="ADS4" s="136"/>
      <c r="ADT4" s="136"/>
      <c r="ADU4" s="136"/>
      <c r="ADV4" s="136"/>
      <c r="ADW4" s="136"/>
      <c r="ADX4" s="136"/>
      <c r="ADY4" s="136"/>
      <c r="ADZ4" s="136"/>
      <c r="AEA4" s="136"/>
      <c r="AEB4" s="136"/>
      <c r="AEC4" s="136"/>
      <c r="AED4" s="136"/>
      <c r="AEE4" s="136"/>
      <c r="AEF4" s="136"/>
      <c r="AEG4" s="136"/>
      <c r="AEH4" s="136"/>
      <c r="AEI4" s="136"/>
      <c r="AEJ4" s="136"/>
      <c r="AEK4" s="136"/>
      <c r="AEL4" s="136"/>
      <c r="AEM4" s="136"/>
      <c r="AEN4" s="136"/>
      <c r="AEO4" s="136"/>
      <c r="AEP4" s="136"/>
      <c r="AEQ4" s="136"/>
      <c r="AER4" s="136"/>
      <c r="AES4" s="136"/>
      <c r="AET4" s="136"/>
      <c r="AEU4" s="136"/>
      <c r="AEV4" s="136"/>
      <c r="AEW4" s="136"/>
      <c r="AEX4" s="136"/>
      <c r="AEY4" s="136"/>
      <c r="AEZ4" s="136"/>
      <c r="AFA4" s="136"/>
      <c r="AFB4" s="136"/>
      <c r="AFC4" s="136"/>
      <c r="AFD4" s="136"/>
      <c r="AFE4" s="136"/>
      <c r="AFF4" s="136"/>
      <c r="AFG4" s="136"/>
      <c r="AFH4" s="136"/>
      <c r="AFI4" s="136"/>
      <c r="AFJ4" s="136"/>
      <c r="AFK4" s="136"/>
      <c r="AFL4" s="136"/>
      <c r="AFM4" s="136"/>
      <c r="AFN4" s="136"/>
      <c r="AFO4" s="136"/>
      <c r="AFP4" s="136"/>
      <c r="AFQ4" s="136"/>
      <c r="AFR4" s="136"/>
      <c r="AFS4" s="136"/>
      <c r="AFT4" s="136"/>
      <c r="AFU4" s="136"/>
      <c r="AFV4" s="136"/>
      <c r="AFW4" s="136"/>
      <c r="AFX4" s="136"/>
      <c r="AFY4" s="136"/>
      <c r="AFZ4" s="136"/>
      <c r="AGA4" s="136"/>
      <c r="AGB4" s="136"/>
      <c r="AGC4" s="136"/>
      <c r="AGD4" s="136"/>
      <c r="AGE4" s="136"/>
      <c r="AGF4" s="136"/>
      <c r="AGG4" s="136"/>
      <c r="AGH4" s="136"/>
      <c r="AGI4" s="136"/>
      <c r="AGJ4" s="136"/>
      <c r="AGK4" s="136"/>
      <c r="AGL4" s="136"/>
      <c r="AGM4" s="136"/>
      <c r="AGN4" s="136"/>
      <c r="AGO4" s="136"/>
      <c r="AGP4" s="136"/>
      <c r="AGQ4" s="136"/>
      <c r="AGR4" s="136"/>
      <c r="AGS4" s="136"/>
      <c r="AGT4" s="136"/>
      <c r="AGU4" s="136"/>
      <c r="AGV4" s="136"/>
      <c r="AGW4" s="136"/>
      <c r="AGX4" s="136"/>
      <c r="AGY4" s="136"/>
      <c r="AGZ4" s="136"/>
      <c r="AHA4" s="136"/>
      <c r="AHB4" s="136"/>
      <c r="AHC4" s="136"/>
      <c r="AHD4" s="136"/>
      <c r="AHE4" s="136"/>
      <c r="AHF4" s="136"/>
      <c r="AHG4" s="136"/>
      <c r="AHH4" s="136"/>
      <c r="AHI4" s="136"/>
      <c r="AHJ4" s="136"/>
      <c r="AHK4" s="136"/>
      <c r="AHL4" s="136"/>
      <c r="AHM4" s="136"/>
      <c r="AHN4" s="136"/>
      <c r="AHO4" s="136"/>
      <c r="AHP4" s="136"/>
      <c r="AHQ4" s="136"/>
      <c r="AHR4" s="136"/>
      <c r="AHS4" s="136"/>
      <c r="AHT4" s="136"/>
      <c r="AHU4" s="136"/>
      <c r="AHV4" s="136"/>
      <c r="AHW4" s="136"/>
      <c r="AHX4" s="136"/>
      <c r="AHY4" s="136"/>
      <c r="AHZ4" s="136"/>
      <c r="AIA4" s="136"/>
      <c r="AIB4" s="136"/>
      <c r="AIC4" s="136"/>
      <c r="AID4" s="136"/>
      <c r="AIE4" s="136"/>
      <c r="AIF4" s="136"/>
      <c r="AIG4" s="136"/>
      <c r="AIH4" s="136"/>
      <c r="AII4" s="136"/>
      <c r="AIJ4" s="136"/>
      <c r="AIK4" s="136"/>
      <c r="AIL4" s="136"/>
      <c r="AIM4" s="136"/>
      <c r="AIN4" s="136"/>
      <c r="AIO4" s="136"/>
      <c r="AIP4" s="136"/>
      <c r="AIQ4" s="136"/>
      <c r="AIR4" s="136"/>
      <c r="AIS4" s="136"/>
      <c r="AIT4" s="136"/>
      <c r="AIU4" s="136"/>
      <c r="AIV4" s="136"/>
      <c r="AIW4" s="136"/>
      <c r="AIX4" s="136"/>
      <c r="AIY4" s="136"/>
      <c r="AIZ4" s="136"/>
      <c r="AJA4" s="136"/>
      <c r="AJB4" s="136"/>
      <c r="AJC4" s="136"/>
      <c r="AJD4" s="136"/>
      <c r="AJE4" s="136"/>
      <c r="AJF4" s="136"/>
      <c r="AJG4" s="136"/>
      <c r="AJH4" s="136"/>
      <c r="AJI4" s="136"/>
      <c r="AJJ4" s="136"/>
      <c r="AJK4" s="136"/>
      <c r="AJL4" s="136"/>
      <c r="AJM4" s="136"/>
      <c r="AJN4" s="136"/>
      <c r="AJO4" s="136"/>
      <c r="AJP4" s="136"/>
      <c r="AJQ4" s="136"/>
      <c r="AJR4" s="136"/>
      <c r="AJS4" s="136"/>
      <c r="AJT4" s="136"/>
      <c r="AJU4" s="136"/>
      <c r="AJV4" s="136"/>
      <c r="AJW4" s="136"/>
      <c r="AJX4" s="136"/>
      <c r="AJY4" s="136"/>
      <c r="AJZ4" s="136"/>
      <c r="AKA4" s="136"/>
      <c r="AKB4" s="136"/>
      <c r="AKC4" s="136"/>
      <c r="AKD4" s="136"/>
      <c r="AKE4" s="136"/>
      <c r="AKF4" s="136"/>
      <c r="AKG4" s="136"/>
      <c r="AKH4" s="136"/>
      <c r="AKI4" s="136"/>
      <c r="AKJ4" s="136"/>
      <c r="AKK4" s="136"/>
      <c r="AKL4" s="136"/>
      <c r="AKM4" s="136"/>
      <c r="AKN4" s="136"/>
      <c r="AKO4" s="136"/>
      <c r="AKP4" s="136"/>
      <c r="AKQ4" s="136"/>
      <c r="AKR4" s="136"/>
      <c r="AKS4" s="136"/>
      <c r="AKT4" s="136"/>
      <c r="AKU4" s="136"/>
      <c r="AKV4" s="136"/>
      <c r="AKW4" s="136"/>
      <c r="AKX4" s="136"/>
      <c r="AKY4" s="136"/>
      <c r="AKZ4" s="136"/>
      <c r="ALA4" s="136"/>
      <c r="ALB4" s="136"/>
      <c r="ALC4" s="136"/>
      <c r="ALD4" s="136"/>
      <c r="ALE4" s="136"/>
      <c r="ALF4" s="136"/>
      <c r="ALG4" s="136"/>
      <c r="ALH4" s="136"/>
      <c r="ALI4" s="136"/>
      <c r="ALJ4" s="136"/>
      <c r="ALK4" s="136"/>
      <c r="ALL4" s="136"/>
      <c r="ALM4" s="136"/>
      <c r="ALN4" s="136"/>
      <c r="ALO4" s="136"/>
      <c r="ALP4" s="136"/>
      <c r="ALQ4" s="136"/>
      <c r="ALR4" s="136"/>
      <c r="ALS4" s="136"/>
      <c r="ALT4" s="136"/>
      <c r="ALU4" s="136"/>
      <c r="ALV4" s="136"/>
      <c r="ALW4" s="136"/>
      <c r="ALX4" s="136"/>
      <c r="ALY4" s="136"/>
      <c r="ALZ4" s="136"/>
      <c r="AMA4" s="136"/>
      <c r="AMB4" s="136"/>
      <c r="AMC4" s="136"/>
      <c r="AMD4" s="136"/>
      <c r="AME4" s="136"/>
      <c r="AMF4" s="136"/>
      <c r="AMG4" s="136"/>
      <c r="AMH4" s="136"/>
      <c r="AMI4" s="136"/>
    </row>
    <row r="5" spans="1:1023" ht="26.25" customHeight="1" x14ac:dyDescent="0.25">
      <c r="A5" s="245" t="s">
        <v>2377</v>
      </c>
      <c r="B5" s="193">
        <v>5</v>
      </c>
      <c r="C5" s="192" t="s">
        <v>26302</v>
      </c>
      <c r="D5" s="208" t="s">
        <v>9924</v>
      </c>
      <c r="G5" s="208"/>
      <c r="I5" s="367">
        <v>0.04</v>
      </c>
      <c r="J5" s="413"/>
      <c r="L5" s="409">
        <v>1</v>
      </c>
      <c r="M5" s="413">
        <v>1</v>
      </c>
      <c r="O5" s="413"/>
      <c r="Q5" s="413" t="s">
        <v>770</v>
      </c>
      <c r="R5" s="409">
        <v>2</v>
      </c>
      <c r="S5" s="413" t="s">
        <v>770</v>
      </c>
      <c r="V5" s="256">
        <f>IF(O5=1,10,100)</f>
        <v>100</v>
      </c>
      <c r="W5" s="256">
        <f>IF(O5=1,1,IF(O5=2,10,100))</f>
        <v>100</v>
      </c>
      <c r="X5" s="256">
        <f>IF(O5=3,20,100)</f>
        <v>100</v>
      </c>
      <c r="Y5" s="256">
        <f>IF(P5=1,10,100)</f>
        <v>100</v>
      </c>
      <c r="Z5" s="256">
        <f>IF(P5=1,1,IF(P5=2,10,100))</f>
        <v>100</v>
      </c>
      <c r="AA5" s="265">
        <v>0.01</v>
      </c>
      <c r="AB5" s="257">
        <f>IF(OR(EXACT(R5,"1A"),EXACT(R5,"1B")),0.1,IF(R5=2,1,100))</f>
        <v>1</v>
      </c>
      <c r="AC5" s="257">
        <f>IF(OR(EXACT(S5,"1A"),EXACT(S5,"1B")),0.3,IF(S5=2,3,100))</f>
        <v>0.3</v>
      </c>
      <c r="AD5" s="193"/>
      <c r="AF5" s="249">
        <f>IF(OR(OR(EXACT(J5,"1A"),EXACT(J5,"1B"),EXACT(J5,"1C")),K5=1),1,IF(K5=2,10,100))</f>
        <v>100</v>
      </c>
      <c r="AG5" s="249">
        <f>IF(OR(EXACT(J5,"1A"),EXACT(J5,"1B"),EXACT(J5,"1C")),1,IF(J5=2,10,100))</f>
        <v>100</v>
      </c>
      <c r="AH5" s="249">
        <f>IF(OR(EXACT(J5,"1A"),EXACT(J5,"1B"),EXACT(J5,"1C"),K5=1),3,100)</f>
        <v>100</v>
      </c>
      <c r="AI5" s="249">
        <f>IF(OR(EXACT(J5,"1A"),EXACT(J5,"1B"),EXACT(J5,"1C")),5,100)</f>
        <v>100</v>
      </c>
      <c r="AJ5" s="251" t="s">
        <v>25627</v>
      </c>
      <c r="AK5" s="193">
        <v>1</v>
      </c>
      <c r="AL5" s="193">
        <v>1</v>
      </c>
      <c r="AM5" s="266"/>
      <c r="AN5" s="193"/>
      <c r="AQ5" s="267" t="s">
        <v>26303</v>
      </c>
      <c r="AS5" s="193"/>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c r="HX5" s="136"/>
      <c r="HY5" s="136"/>
      <c r="HZ5" s="136"/>
      <c r="IA5" s="136"/>
      <c r="IB5" s="136"/>
      <c r="IC5" s="136"/>
      <c r="ID5" s="136"/>
      <c r="IE5" s="136"/>
      <c r="IF5" s="136"/>
      <c r="IG5" s="136"/>
      <c r="IH5" s="136"/>
      <c r="II5" s="136"/>
      <c r="IJ5" s="136"/>
      <c r="IK5" s="136"/>
      <c r="IL5" s="136"/>
      <c r="IM5" s="136"/>
      <c r="IN5" s="136"/>
      <c r="IO5" s="136"/>
      <c r="IP5" s="136"/>
      <c r="IQ5" s="136"/>
      <c r="IR5" s="136"/>
      <c r="IS5" s="136"/>
      <c r="IT5" s="136"/>
      <c r="IU5" s="136"/>
      <c r="IV5" s="136"/>
      <c r="IW5" s="136"/>
      <c r="IX5" s="136"/>
      <c r="IY5" s="136"/>
      <c r="IZ5" s="136"/>
      <c r="JA5" s="136"/>
      <c r="JB5" s="136"/>
      <c r="JC5" s="136"/>
      <c r="JD5" s="136"/>
      <c r="JE5" s="136"/>
      <c r="JF5" s="136"/>
      <c r="JG5" s="136"/>
      <c r="JH5" s="136"/>
      <c r="JI5" s="136"/>
      <c r="JJ5" s="136"/>
      <c r="JK5" s="136"/>
      <c r="JL5" s="136"/>
      <c r="JM5" s="136"/>
      <c r="JN5" s="136"/>
      <c r="JO5" s="136"/>
      <c r="JP5" s="136"/>
      <c r="JQ5" s="136"/>
      <c r="JR5" s="136"/>
      <c r="JS5" s="136"/>
      <c r="JT5" s="136"/>
      <c r="JU5" s="136"/>
      <c r="JV5" s="136"/>
      <c r="JW5" s="136"/>
      <c r="JX5" s="136"/>
      <c r="JY5" s="136"/>
      <c r="JZ5" s="136"/>
      <c r="KA5" s="136"/>
      <c r="KB5" s="136"/>
      <c r="KC5" s="136"/>
      <c r="KD5" s="136"/>
      <c r="KE5" s="136"/>
      <c r="KF5" s="136"/>
      <c r="KG5" s="136"/>
      <c r="KH5" s="136"/>
      <c r="KI5" s="136"/>
      <c r="KJ5" s="136"/>
      <c r="KK5" s="136"/>
      <c r="KL5" s="136"/>
      <c r="KM5" s="136"/>
      <c r="KN5" s="136"/>
      <c r="KO5" s="136"/>
      <c r="KP5" s="136"/>
      <c r="KQ5" s="136"/>
      <c r="KR5" s="136"/>
      <c r="KS5" s="136"/>
      <c r="KT5" s="136"/>
      <c r="KU5" s="136"/>
      <c r="KV5" s="136"/>
      <c r="KW5" s="136"/>
      <c r="KX5" s="136"/>
      <c r="KY5" s="136"/>
      <c r="KZ5" s="136"/>
      <c r="LA5" s="136"/>
      <c r="LB5" s="136"/>
      <c r="LC5" s="136"/>
      <c r="LD5" s="136"/>
      <c r="LE5" s="136"/>
      <c r="LF5" s="136"/>
      <c r="LG5" s="136"/>
      <c r="LH5" s="136"/>
      <c r="LI5" s="136"/>
      <c r="LJ5" s="136"/>
      <c r="LK5" s="136"/>
      <c r="LL5" s="136"/>
      <c r="LM5" s="136"/>
      <c r="LN5" s="136"/>
      <c r="LO5" s="136"/>
      <c r="LP5" s="136"/>
      <c r="LQ5" s="136"/>
      <c r="LR5" s="136"/>
      <c r="LS5" s="136"/>
      <c r="LT5" s="136"/>
      <c r="LU5" s="136"/>
      <c r="LV5" s="136"/>
      <c r="LW5" s="136"/>
      <c r="LX5" s="136"/>
      <c r="LY5" s="136"/>
      <c r="LZ5" s="136"/>
      <c r="MA5" s="136"/>
      <c r="MB5" s="136"/>
      <c r="MC5" s="136"/>
      <c r="MD5" s="136"/>
      <c r="ME5" s="136"/>
      <c r="MF5" s="136"/>
      <c r="MG5" s="136"/>
      <c r="MH5" s="136"/>
      <c r="MI5" s="136"/>
      <c r="MJ5" s="136"/>
      <c r="MK5" s="136"/>
      <c r="ML5" s="136"/>
      <c r="MM5" s="136"/>
      <c r="MN5" s="136"/>
      <c r="MO5" s="136"/>
      <c r="MP5" s="136"/>
      <c r="MQ5" s="136"/>
      <c r="MR5" s="136"/>
      <c r="MS5" s="136"/>
      <c r="MT5" s="136"/>
      <c r="MU5" s="136"/>
      <c r="MV5" s="136"/>
      <c r="MW5" s="136"/>
      <c r="MX5" s="136"/>
      <c r="MY5" s="136"/>
      <c r="MZ5" s="136"/>
      <c r="NA5" s="136"/>
      <c r="NB5" s="136"/>
      <c r="NC5" s="136"/>
      <c r="ND5" s="136"/>
      <c r="NE5" s="136"/>
      <c r="NF5" s="136"/>
      <c r="NG5" s="136"/>
      <c r="NH5" s="136"/>
      <c r="NI5" s="136"/>
      <c r="NJ5" s="136"/>
      <c r="NK5" s="136"/>
      <c r="NL5" s="136"/>
      <c r="NM5" s="136"/>
      <c r="NN5" s="136"/>
      <c r="NO5" s="136"/>
      <c r="NP5" s="136"/>
      <c r="NQ5" s="136"/>
      <c r="NR5" s="136"/>
      <c r="NS5" s="136"/>
      <c r="NT5" s="136"/>
      <c r="NU5" s="136"/>
      <c r="NV5" s="136"/>
      <c r="NW5" s="136"/>
      <c r="NX5" s="136"/>
      <c r="NY5" s="136"/>
      <c r="NZ5" s="136"/>
      <c r="OA5" s="136"/>
      <c r="OB5" s="136"/>
      <c r="OC5" s="136"/>
      <c r="OD5" s="136"/>
      <c r="OE5" s="136"/>
      <c r="OF5" s="136"/>
      <c r="OG5" s="136"/>
      <c r="OH5" s="136"/>
      <c r="OI5" s="136"/>
      <c r="OJ5" s="136"/>
      <c r="OK5" s="136"/>
      <c r="OL5" s="136"/>
      <c r="OM5" s="136"/>
      <c r="ON5" s="136"/>
      <c r="OO5" s="136"/>
      <c r="OP5" s="136"/>
      <c r="OQ5" s="136"/>
      <c r="OR5" s="136"/>
      <c r="OS5" s="136"/>
      <c r="OT5" s="136"/>
      <c r="OU5" s="136"/>
      <c r="OV5" s="136"/>
      <c r="OW5" s="136"/>
      <c r="OX5" s="136"/>
      <c r="OY5" s="136"/>
      <c r="OZ5" s="136"/>
      <c r="PA5" s="136"/>
      <c r="PB5" s="136"/>
      <c r="PC5" s="136"/>
      <c r="PD5" s="136"/>
      <c r="PE5" s="136"/>
      <c r="PF5" s="136"/>
      <c r="PG5" s="136"/>
      <c r="PH5" s="136"/>
      <c r="PI5" s="136"/>
      <c r="PJ5" s="136"/>
      <c r="PK5" s="136"/>
      <c r="PL5" s="136"/>
      <c r="PM5" s="136"/>
      <c r="PN5" s="136"/>
      <c r="PO5" s="136"/>
      <c r="PP5" s="136"/>
      <c r="PQ5" s="136"/>
      <c r="PR5" s="136"/>
      <c r="PS5" s="136"/>
      <c r="PT5" s="136"/>
      <c r="PU5" s="136"/>
      <c r="PV5" s="136"/>
      <c r="PW5" s="136"/>
      <c r="PX5" s="136"/>
      <c r="PY5" s="136"/>
      <c r="PZ5" s="136"/>
      <c r="QA5" s="136"/>
      <c r="QB5" s="136"/>
      <c r="QC5" s="136"/>
      <c r="QD5" s="136"/>
      <c r="QE5" s="136"/>
      <c r="QF5" s="136"/>
      <c r="QG5" s="136"/>
      <c r="QH5" s="136"/>
      <c r="QI5" s="136"/>
      <c r="QJ5" s="136"/>
      <c r="QK5" s="136"/>
      <c r="QL5" s="136"/>
      <c r="QM5" s="136"/>
      <c r="QN5" s="136"/>
      <c r="QO5" s="136"/>
      <c r="QP5" s="136"/>
      <c r="QQ5" s="136"/>
      <c r="QR5" s="136"/>
      <c r="QS5" s="136"/>
      <c r="QT5" s="136"/>
      <c r="QU5" s="136"/>
      <c r="QV5" s="136"/>
      <c r="QW5" s="136"/>
      <c r="QX5" s="136"/>
      <c r="QY5" s="136"/>
      <c r="QZ5" s="136"/>
      <c r="RA5" s="136"/>
      <c r="RB5" s="136"/>
      <c r="RC5" s="136"/>
      <c r="RD5" s="136"/>
      <c r="RE5" s="136"/>
      <c r="RF5" s="136"/>
      <c r="RG5" s="136"/>
      <c r="RH5" s="136"/>
      <c r="RI5" s="136"/>
      <c r="RJ5" s="136"/>
      <c r="RK5" s="136"/>
      <c r="RL5" s="136"/>
      <c r="RM5" s="136"/>
      <c r="RN5" s="136"/>
      <c r="RO5" s="136"/>
      <c r="RP5" s="136"/>
      <c r="RQ5" s="136"/>
      <c r="RR5" s="136"/>
      <c r="RS5" s="136"/>
      <c r="RT5" s="136"/>
      <c r="RU5" s="136"/>
      <c r="RV5" s="136"/>
      <c r="RW5" s="136"/>
      <c r="RX5" s="136"/>
      <c r="RY5" s="136"/>
      <c r="RZ5" s="136"/>
      <c r="SA5" s="136"/>
      <c r="SB5" s="136"/>
      <c r="SC5" s="136"/>
      <c r="SD5" s="136"/>
      <c r="SE5" s="136"/>
      <c r="SF5" s="136"/>
      <c r="SG5" s="136"/>
      <c r="SH5" s="136"/>
      <c r="SI5" s="136"/>
      <c r="SJ5" s="136"/>
      <c r="SK5" s="136"/>
      <c r="SL5" s="136"/>
      <c r="SM5" s="136"/>
      <c r="SN5" s="136"/>
      <c r="SO5" s="136"/>
      <c r="SP5" s="136"/>
      <c r="SQ5" s="136"/>
      <c r="SR5" s="136"/>
      <c r="SS5" s="136"/>
      <c r="ST5" s="136"/>
      <c r="SU5" s="136"/>
      <c r="SV5" s="136"/>
      <c r="SW5" s="136"/>
      <c r="SX5" s="136"/>
      <c r="SY5" s="136"/>
      <c r="SZ5" s="136"/>
      <c r="TA5" s="136"/>
      <c r="TB5" s="136"/>
      <c r="TC5" s="136"/>
      <c r="TD5" s="136"/>
      <c r="TE5" s="136"/>
      <c r="TF5" s="136"/>
      <c r="TG5" s="136"/>
      <c r="TH5" s="136"/>
      <c r="TI5" s="136"/>
      <c r="TJ5" s="136"/>
      <c r="TK5" s="136"/>
      <c r="TL5" s="136"/>
      <c r="TM5" s="136"/>
      <c r="TN5" s="136"/>
      <c r="TO5" s="136"/>
      <c r="TP5" s="136"/>
      <c r="TQ5" s="136"/>
      <c r="TR5" s="136"/>
      <c r="TS5" s="136"/>
      <c r="TT5" s="136"/>
      <c r="TU5" s="136"/>
      <c r="TV5" s="136"/>
      <c r="TW5" s="136"/>
      <c r="TX5" s="136"/>
      <c r="TY5" s="136"/>
      <c r="TZ5" s="136"/>
      <c r="UA5" s="136"/>
      <c r="UB5" s="136"/>
      <c r="UC5" s="136"/>
      <c r="UD5" s="136"/>
      <c r="UE5" s="136"/>
      <c r="UF5" s="136"/>
      <c r="UG5" s="136"/>
      <c r="UH5" s="136"/>
      <c r="UI5" s="136"/>
      <c r="UJ5" s="136"/>
      <c r="UK5" s="136"/>
      <c r="UL5" s="136"/>
      <c r="UM5" s="136"/>
      <c r="UN5" s="136"/>
      <c r="UO5" s="136"/>
      <c r="UP5" s="136"/>
      <c r="UQ5" s="136"/>
      <c r="UR5" s="136"/>
      <c r="US5" s="136"/>
      <c r="UT5" s="136"/>
      <c r="UU5" s="136"/>
      <c r="UV5" s="136"/>
      <c r="UW5" s="136"/>
      <c r="UX5" s="136"/>
      <c r="UY5" s="136"/>
      <c r="UZ5" s="136"/>
      <c r="VA5" s="136"/>
      <c r="VB5" s="136"/>
      <c r="VC5" s="136"/>
      <c r="VD5" s="136"/>
      <c r="VE5" s="136"/>
      <c r="VF5" s="136"/>
      <c r="VG5" s="136"/>
      <c r="VH5" s="136"/>
      <c r="VI5" s="136"/>
      <c r="VJ5" s="136"/>
      <c r="VK5" s="136"/>
      <c r="VL5" s="136"/>
      <c r="VM5" s="136"/>
      <c r="VN5" s="136"/>
      <c r="VO5" s="136"/>
      <c r="VP5" s="136"/>
      <c r="VQ5" s="136"/>
      <c r="VR5" s="136"/>
      <c r="VS5" s="136"/>
      <c r="VT5" s="136"/>
      <c r="VU5" s="136"/>
      <c r="VV5" s="136"/>
      <c r="VW5" s="136"/>
      <c r="VX5" s="136"/>
      <c r="VY5" s="136"/>
      <c r="VZ5" s="136"/>
      <c r="WA5" s="136"/>
      <c r="WB5" s="136"/>
      <c r="WC5" s="136"/>
      <c r="WD5" s="136"/>
      <c r="WE5" s="136"/>
      <c r="WF5" s="136"/>
      <c r="WG5" s="136"/>
      <c r="WH5" s="136"/>
      <c r="WI5" s="136"/>
      <c r="WJ5" s="136"/>
      <c r="WK5" s="136"/>
      <c r="WL5" s="136"/>
      <c r="WM5" s="136"/>
      <c r="WN5" s="136"/>
      <c r="WO5" s="136"/>
      <c r="WP5" s="136"/>
      <c r="WQ5" s="136"/>
      <c r="WR5" s="136"/>
      <c r="WS5" s="136"/>
      <c r="WT5" s="136"/>
      <c r="WU5" s="136"/>
      <c r="WV5" s="136"/>
      <c r="WW5" s="136"/>
      <c r="WX5" s="136"/>
      <c r="WY5" s="136"/>
      <c r="WZ5" s="136"/>
      <c r="XA5" s="136"/>
      <c r="XB5" s="136"/>
      <c r="XC5" s="136"/>
      <c r="XD5" s="136"/>
      <c r="XE5" s="136"/>
      <c r="XF5" s="136"/>
      <c r="XG5" s="136"/>
      <c r="XH5" s="136"/>
      <c r="XI5" s="136"/>
      <c r="XJ5" s="136"/>
      <c r="XK5" s="136"/>
      <c r="XL5" s="136"/>
      <c r="XM5" s="136"/>
      <c r="XN5" s="136"/>
      <c r="XO5" s="136"/>
      <c r="XP5" s="136"/>
      <c r="XQ5" s="136"/>
      <c r="XR5" s="136"/>
      <c r="XS5" s="136"/>
      <c r="XT5" s="136"/>
      <c r="XU5" s="136"/>
      <c r="XV5" s="136"/>
      <c r="XW5" s="136"/>
      <c r="XX5" s="136"/>
      <c r="XY5" s="136"/>
      <c r="XZ5" s="136"/>
      <c r="YA5" s="136"/>
      <c r="YB5" s="136"/>
      <c r="YC5" s="136"/>
      <c r="YD5" s="136"/>
      <c r="YE5" s="136"/>
      <c r="YF5" s="136"/>
      <c r="YG5" s="136"/>
      <c r="YH5" s="136"/>
      <c r="YI5" s="136"/>
      <c r="YJ5" s="136"/>
      <c r="YK5" s="136"/>
      <c r="YL5" s="136"/>
      <c r="YM5" s="136"/>
      <c r="YN5" s="136"/>
      <c r="YO5" s="136"/>
      <c r="YP5" s="136"/>
      <c r="YQ5" s="136"/>
      <c r="YR5" s="136"/>
      <c r="YS5" s="136"/>
      <c r="YT5" s="136"/>
      <c r="YU5" s="136"/>
      <c r="YV5" s="136"/>
      <c r="YW5" s="136"/>
      <c r="YX5" s="136"/>
      <c r="YY5" s="136"/>
      <c r="YZ5" s="136"/>
      <c r="ZA5" s="136"/>
      <c r="ZB5" s="136"/>
      <c r="ZC5" s="136"/>
      <c r="ZD5" s="136"/>
      <c r="ZE5" s="136"/>
      <c r="ZF5" s="136"/>
      <c r="ZG5" s="136"/>
      <c r="ZH5" s="136"/>
      <c r="ZI5" s="136"/>
      <c r="ZJ5" s="136"/>
      <c r="ZK5" s="136"/>
      <c r="ZL5" s="136"/>
      <c r="ZM5" s="136"/>
      <c r="ZN5" s="136"/>
      <c r="ZO5" s="136"/>
      <c r="ZP5" s="136"/>
      <c r="ZQ5" s="136"/>
      <c r="ZR5" s="136"/>
      <c r="ZS5" s="136"/>
      <c r="ZT5" s="136"/>
      <c r="ZU5" s="136"/>
      <c r="ZV5" s="136"/>
      <c r="ZW5" s="136"/>
      <c r="ZX5" s="136"/>
      <c r="ZY5" s="136"/>
      <c r="ZZ5" s="136"/>
      <c r="AAA5" s="136"/>
      <c r="AAB5" s="136"/>
      <c r="AAC5" s="136"/>
      <c r="AAD5" s="136"/>
      <c r="AAE5" s="136"/>
      <c r="AAF5" s="136"/>
      <c r="AAG5" s="136"/>
      <c r="AAH5" s="136"/>
      <c r="AAI5" s="136"/>
      <c r="AAJ5" s="136"/>
      <c r="AAK5" s="136"/>
      <c r="AAL5" s="136"/>
      <c r="AAM5" s="136"/>
      <c r="AAN5" s="136"/>
      <c r="AAO5" s="136"/>
      <c r="AAP5" s="136"/>
      <c r="AAQ5" s="136"/>
      <c r="AAR5" s="136"/>
      <c r="AAS5" s="136"/>
      <c r="AAT5" s="136"/>
      <c r="AAU5" s="136"/>
      <c r="AAV5" s="136"/>
      <c r="AAW5" s="136"/>
      <c r="AAX5" s="136"/>
      <c r="AAY5" s="136"/>
      <c r="AAZ5" s="136"/>
      <c r="ABA5" s="136"/>
      <c r="ABB5" s="136"/>
      <c r="ABC5" s="136"/>
      <c r="ABD5" s="136"/>
      <c r="ABE5" s="136"/>
      <c r="ABF5" s="136"/>
      <c r="ABG5" s="136"/>
      <c r="ABH5" s="136"/>
      <c r="ABI5" s="136"/>
      <c r="ABJ5" s="136"/>
      <c r="ABK5" s="136"/>
      <c r="ABL5" s="136"/>
      <c r="ABM5" s="136"/>
      <c r="ABN5" s="136"/>
      <c r="ABO5" s="136"/>
      <c r="ABP5" s="136"/>
      <c r="ABQ5" s="136"/>
      <c r="ABR5" s="136"/>
      <c r="ABS5" s="136"/>
      <c r="ABT5" s="136"/>
      <c r="ABU5" s="136"/>
      <c r="ABV5" s="136"/>
      <c r="ABW5" s="136"/>
      <c r="ABX5" s="136"/>
      <c r="ABY5" s="136"/>
      <c r="ABZ5" s="136"/>
      <c r="ACA5" s="136"/>
      <c r="ACB5" s="136"/>
      <c r="ACC5" s="136"/>
      <c r="ACD5" s="136"/>
      <c r="ACE5" s="136"/>
      <c r="ACF5" s="136"/>
      <c r="ACG5" s="136"/>
      <c r="ACH5" s="136"/>
      <c r="ACI5" s="136"/>
      <c r="ACJ5" s="136"/>
      <c r="ACK5" s="136"/>
      <c r="ACL5" s="136"/>
      <c r="ACM5" s="136"/>
      <c r="ACN5" s="136"/>
      <c r="ACO5" s="136"/>
      <c r="ACP5" s="136"/>
      <c r="ACQ5" s="136"/>
      <c r="ACR5" s="136"/>
      <c r="ACS5" s="136"/>
      <c r="ACT5" s="136"/>
      <c r="ACU5" s="136"/>
      <c r="ACV5" s="136"/>
      <c r="ACW5" s="136"/>
      <c r="ACX5" s="136"/>
      <c r="ACY5" s="136"/>
      <c r="ACZ5" s="136"/>
      <c r="ADA5" s="136"/>
      <c r="ADB5" s="136"/>
      <c r="ADC5" s="136"/>
      <c r="ADD5" s="136"/>
      <c r="ADE5" s="136"/>
      <c r="ADF5" s="136"/>
      <c r="ADG5" s="136"/>
      <c r="ADH5" s="136"/>
      <c r="ADI5" s="136"/>
      <c r="ADJ5" s="136"/>
      <c r="ADK5" s="136"/>
      <c r="ADL5" s="136"/>
      <c r="ADM5" s="136"/>
      <c r="ADN5" s="136"/>
      <c r="ADO5" s="136"/>
      <c r="ADP5" s="136"/>
      <c r="ADQ5" s="136"/>
      <c r="ADR5" s="136"/>
      <c r="ADS5" s="136"/>
      <c r="ADT5" s="136"/>
      <c r="ADU5" s="136"/>
      <c r="ADV5" s="136"/>
      <c r="ADW5" s="136"/>
      <c r="ADX5" s="136"/>
      <c r="ADY5" s="136"/>
      <c r="ADZ5" s="136"/>
      <c r="AEA5" s="136"/>
      <c r="AEB5" s="136"/>
      <c r="AEC5" s="136"/>
      <c r="AED5" s="136"/>
      <c r="AEE5" s="136"/>
      <c r="AEF5" s="136"/>
      <c r="AEG5" s="136"/>
      <c r="AEH5" s="136"/>
      <c r="AEI5" s="136"/>
      <c r="AEJ5" s="136"/>
      <c r="AEK5" s="136"/>
      <c r="AEL5" s="136"/>
      <c r="AEM5" s="136"/>
      <c r="AEN5" s="136"/>
      <c r="AEO5" s="136"/>
      <c r="AEP5" s="136"/>
      <c r="AEQ5" s="136"/>
      <c r="AER5" s="136"/>
      <c r="AES5" s="136"/>
      <c r="AET5" s="136"/>
      <c r="AEU5" s="136"/>
      <c r="AEV5" s="136"/>
      <c r="AEW5" s="136"/>
      <c r="AEX5" s="136"/>
      <c r="AEY5" s="136"/>
      <c r="AEZ5" s="136"/>
      <c r="AFA5" s="136"/>
      <c r="AFB5" s="136"/>
      <c r="AFC5" s="136"/>
      <c r="AFD5" s="136"/>
      <c r="AFE5" s="136"/>
      <c r="AFF5" s="136"/>
      <c r="AFG5" s="136"/>
      <c r="AFH5" s="136"/>
      <c r="AFI5" s="136"/>
      <c r="AFJ5" s="136"/>
      <c r="AFK5" s="136"/>
      <c r="AFL5" s="136"/>
      <c r="AFM5" s="136"/>
      <c r="AFN5" s="136"/>
      <c r="AFO5" s="136"/>
      <c r="AFP5" s="136"/>
      <c r="AFQ5" s="136"/>
      <c r="AFR5" s="136"/>
      <c r="AFS5" s="136"/>
      <c r="AFT5" s="136"/>
      <c r="AFU5" s="136"/>
      <c r="AFV5" s="136"/>
      <c r="AFW5" s="136"/>
      <c r="AFX5" s="136"/>
      <c r="AFY5" s="136"/>
      <c r="AFZ5" s="136"/>
      <c r="AGA5" s="136"/>
      <c r="AGB5" s="136"/>
      <c r="AGC5" s="136"/>
      <c r="AGD5" s="136"/>
      <c r="AGE5" s="136"/>
      <c r="AGF5" s="136"/>
      <c r="AGG5" s="136"/>
      <c r="AGH5" s="136"/>
      <c r="AGI5" s="136"/>
      <c r="AGJ5" s="136"/>
      <c r="AGK5" s="136"/>
      <c r="AGL5" s="136"/>
      <c r="AGM5" s="136"/>
      <c r="AGN5" s="136"/>
      <c r="AGO5" s="136"/>
      <c r="AGP5" s="136"/>
      <c r="AGQ5" s="136"/>
      <c r="AGR5" s="136"/>
      <c r="AGS5" s="136"/>
      <c r="AGT5" s="136"/>
      <c r="AGU5" s="136"/>
      <c r="AGV5" s="136"/>
      <c r="AGW5" s="136"/>
      <c r="AGX5" s="136"/>
      <c r="AGY5" s="136"/>
      <c r="AGZ5" s="136"/>
      <c r="AHA5" s="136"/>
      <c r="AHB5" s="136"/>
      <c r="AHC5" s="136"/>
      <c r="AHD5" s="136"/>
      <c r="AHE5" s="136"/>
      <c r="AHF5" s="136"/>
      <c r="AHG5" s="136"/>
      <c r="AHH5" s="136"/>
      <c r="AHI5" s="136"/>
      <c r="AHJ5" s="136"/>
      <c r="AHK5" s="136"/>
      <c r="AHL5" s="136"/>
      <c r="AHM5" s="136"/>
      <c r="AHN5" s="136"/>
      <c r="AHO5" s="136"/>
      <c r="AHP5" s="136"/>
      <c r="AHQ5" s="136"/>
      <c r="AHR5" s="136"/>
      <c r="AHS5" s="136"/>
      <c r="AHT5" s="136"/>
      <c r="AHU5" s="136"/>
      <c r="AHV5" s="136"/>
      <c r="AHW5" s="136"/>
      <c r="AHX5" s="136"/>
      <c r="AHY5" s="136"/>
      <c r="AHZ5" s="136"/>
      <c r="AIA5" s="136"/>
      <c r="AIB5" s="136"/>
      <c r="AIC5" s="136"/>
      <c r="AID5" s="136"/>
      <c r="AIE5" s="136"/>
      <c r="AIF5" s="136"/>
      <c r="AIG5" s="136"/>
      <c r="AIH5" s="136"/>
      <c r="AII5" s="136"/>
      <c r="AIJ5" s="136"/>
      <c r="AIK5" s="136"/>
      <c r="AIL5" s="136"/>
      <c r="AIM5" s="136"/>
      <c r="AIN5" s="136"/>
      <c r="AIO5" s="136"/>
      <c r="AIP5" s="136"/>
      <c r="AIQ5" s="136"/>
      <c r="AIR5" s="136"/>
      <c r="AIS5" s="136"/>
      <c r="AIT5" s="136"/>
      <c r="AIU5" s="136"/>
      <c r="AIV5" s="136"/>
      <c r="AIW5" s="136"/>
      <c r="AIX5" s="136"/>
      <c r="AIY5" s="136"/>
      <c r="AIZ5" s="136"/>
      <c r="AJA5" s="136"/>
      <c r="AJB5" s="136"/>
      <c r="AJC5" s="136"/>
      <c r="AJD5" s="136"/>
      <c r="AJE5" s="136"/>
      <c r="AJF5" s="136"/>
      <c r="AJG5" s="136"/>
      <c r="AJH5" s="136"/>
      <c r="AJI5" s="136"/>
      <c r="AJJ5" s="136"/>
      <c r="AJK5" s="136"/>
      <c r="AJL5" s="136"/>
      <c r="AJM5" s="136"/>
      <c r="AJN5" s="136"/>
      <c r="AJO5" s="136"/>
      <c r="AJP5" s="136"/>
      <c r="AJQ5" s="136"/>
      <c r="AJR5" s="136"/>
      <c r="AJS5" s="136"/>
      <c r="AJT5" s="136"/>
      <c r="AJU5" s="136"/>
      <c r="AJV5" s="136"/>
      <c r="AJW5" s="136"/>
      <c r="AJX5" s="136"/>
      <c r="AJY5" s="136"/>
      <c r="AJZ5" s="136"/>
      <c r="AKA5" s="136"/>
      <c r="AKB5" s="136"/>
      <c r="AKC5" s="136"/>
      <c r="AKD5" s="136"/>
      <c r="AKE5" s="136"/>
      <c r="AKF5" s="136"/>
      <c r="AKG5" s="136"/>
      <c r="AKH5" s="136"/>
      <c r="AKI5" s="136"/>
      <c r="AKJ5" s="136"/>
      <c r="AKK5" s="136"/>
      <c r="AKL5" s="136"/>
      <c r="AKM5" s="136"/>
      <c r="AKN5" s="136"/>
      <c r="AKO5" s="136"/>
      <c r="AKP5" s="136"/>
      <c r="AKQ5" s="136"/>
      <c r="AKR5" s="136"/>
      <c r="AKS5" s="136"/>
      <c r="AKT5" s="136"/>
      <c r="AKU5" s="136"/>
      <c r="AKV5" s="136"/>
      <c r="AKW5" s="136"/>
      <c r="AKX5" s="136"/>
      <c r="AKY5" s="136"/>
      <c r="AKZ5" s="136"/>
      <c r="ALA5" s="136"/>
      <c r="ALB5" s="136"/>
      <c r="ALC5" s="136"/>
      <c r="ALD5" s="136"/>
      <c r="ALE5" s="136"/>
      <c r="ALF5" s="136"/>
      <c r="ALG5" s="136"/>
      <c r="ALH5" s="136"/>
      <c r="ALI5" s="136"/>
      <c r="ALJ5" s="136"/>
      <c r="ALK5" s="136"/>
      <c r="ALL5" s="136"/>
      <c r="ALM5" s="136"/>
      <c r="ALN5" s="136"/>
      <c r="ALO5" s="136"/>
      <c r="ALP5" s="136"/>
      <c r="ALQ5" s="136"/>
      <c r="ALR5" s="136"/>
      <c r="ALS5" s="136"/>
      <c r="ALT5" s="136"/>
      <c r="ALU5" s="136"/>
      <c r="ALV5" s="136"/>
      <c r="ALW5" s="136"/>
      <c r="ALX5" s="136"/>
      <c r="ALY5" s="136"/>
      <c r="ALZ5" s="136"/>
      <c r="AMA5" s="136"/>
      <c r="AMB5" s="136"/>
      <c r="AMC5" s="136"/>
      <c r="AMD5" s="136"/>
      <c r="AME5" s="136"/>
      <c r="AMF5" s="136"/>
      <c r="AMG5" s="136"/>
      <c r="AMH5" s="136"/>
      <c r="AMI5" s="136"/>
    </row>
    <row r="6" spans="1:1023" ht="26.25" customHeight="1" x14ac:dyDescent="0.25">
      <c r="A6" s="245" t="s">
        <v>2372</v>
      </c>
      <c r="B6" s="193">
        <v>6</v>
      </c>
      <c r="C6" s="192" t="s">
        <v>25649</v>
      </c>
      <c r="D6" s="208" t="s">
        <v>25583</v>
      </c>
      <c r="G6" s="208"/>
      <c r="I6" s="367">
        <v>0.5</v>
      </c>
      <c r="J6" s="413"/>
      <c r="M6" s="413"/>
      <c r="O6" s="413"/>
      <c r="Q6" s="413"/>
      <c r="S6" s="413"/>
      <c r="V6" s="256">
        <f>IF(O6=1,10,100)</f>
        <v>100</v>
      </c>
      <c r="W6" s="256">
        <f>IF(O6=1,1,IF(O6=2,10,100))</f>
        <v>100</v>
      </c>
      <c r="X6" s="256">
        <f>IF(O6=3,20,100)</f>
        <v>100</v>
      </c>
      <c r="Y6" s="256">
        <f>IF(P6=1,10,100)</f>
        <v>100</v>
      </c>
      <c r="Z6" s="256">
        <f>IF(P6=1,1,IF(P6=2,10,100))</f>
        <v>100</v>
      </c>
      <c r="AA6" s="257">
        <f>IF(OR(EXACT(Q6,"1A"),EXACT(Q6,"1B")),0.1,IF(Q6=2,1,100))</f>
        <v>100</v>
      </c>
      <c r="AB6" s="257">
        <f>IF(OR(EXACT(R6,"1A"),EXACT(R6,"1B")),0.1,IF(R6=2,1,100))</f>
        <v>100</v>
      </c>
      <c r="AC6" s="257">
        <f>IF(OR(EXACT(S6,"1A"),EXACT(S6,"1B")),0.3,IF(S6=2,3,100))</f>
        <v>100</v>
      </c>
      <c r="AD6" s="193"/>
      <c r="AF6" s="249">
        <f>IF(OR(OR(EXACT(J6,"1A"),EXACT(J6,"1B"),EXACT(J6,"1C")),K6=1),1,IF(K6=2,10,100))</f>
        <v>100</v>
      </c>
      <c r="AG6" s="249">
        <f>IF(OR(EXACT(J6,"1A"),EXACT(J6,"1B"),EXACT(J6,"1C")),1,IF(J6=2,10,100))</f>
        <v>100</v>
      </c>
      <c r="AH6" s="249">
        <f>IF(OR(EXACT(J6,"1A"),EXACT(J6,"1B"),EXACT(J6,"1C"),K6=1),3,100)</f>
        <v>100</v>
      </c>
      <c r="AI6" s="249">
        <f>IF(OR(EXACT(J6,"1A"),EXACT(J6,"1B"),EXACT(J6,"1C")),5,100)</f>
        <v>100</v>
      </c>
      <c r="AJ6" s="251" t="s">
        <v>25586</v>
      </c>
      <c r="AK6" s="193"/>
      <c r="AL6" s="193"/>
      <c r="AM6" s="266"/>
      <c r="AN6" s="193"/>
      <c r="AQ6" s="267" t="s">
        <v>6728</v>
      </c>
      <c r="AS6" s="193"/>
      <c r="AT6" s="136"/>
      <c r="AU6" s="136"/>
      <c r="AV6" s="136"/>
      <c r="AW6" s="136"/>
      <c r="AX6" s="136"/>
      <c r="AY6" s="136"/>
      <c r="AZ6" s="136"/>
      <c r="BA6" s="136"/>
      <c r="BB6" s="136"/>
      <c r="BC6" s="136"/>
      <c r="BD6" s="136"/>
      <c r="BE6" s="136"/>
      <c r="BF6" s="136"/>
      <c r="BG6" s="136"/>
      <c r="BH6" s="136"/>
      <c r="BI6" s="136"/>
      <c r="BJ6" s="136"/>
      <c r="BK6" s="136"/>
      <c r="BL6" s="136"/>
      <c r="BM6" s="136"/>
      <c r="BN6" s="136"/>
      <c r="BO6" s="136"/>
      <c r="BP6" s="136"/>
      <c r="BQ6" s="136"/>
      <c r="BR6" s="136"/>
      <c r="BS6" s="136"/>
      <c r="BT6" s="136"/>
      <c r="BU6" s="136"/>
      <c r="BV6" s="136"/>
      <c r="BW6" s="136"/>
      <c r="BX6" s="136"/>
      <c r="BY6" s="136"/>
      <c r="BZ6" s="136"/>
      <c r="CA6" s="136"/>
      <c r="CB6" s="136"/>
      <c r="CC6" s="136"/>
      <c r="CD6" s="136"/>
      <c r="CE6" s="136"/>
      <c r="CF6" s="136"/>
      <c r="CG6" s="136"/>
      <c r="CH6" s="136"/>
      <c r="CI6" s="136"/>
      <c r="CJ6" s="136"/>
      <c r="CK6" s="136"/>
      <c r="CL6" s="136"/>
      <c r="CM6" s="136"/>
      <c r="CN6" s="136"/>
      <c r="CO6" s="136"/>
      <c r="CP6" s="136"/>
      <c r="CQ6" s="136"/>
      <c r="CR6" s="136"/>
      <c r="CS6" s="136"/>
      <c r="CT6" s="136"/>
      <c r="CU6" s="136"/>
      <c r="CV6" s="136"/>
      <c r="CW6" s="136"/>
      <c r="CX6" s="136"/>
      <c r="CY6" s="136"/>
      <c r="CZ6" s="136"/>
      <c r="DA6" s="136"/>
      <c r="DB6" s="136"/>
      <c r="DC6" s="136"/>
      <c r="DD6" s="136"/>
      <c r="DE6" s="136"/>
      <c r="DF6" s="136"/>
      <c r="DG6" s="136"/>
      <c r="DH6" s="136"/>
      <c r="DI6" s="136"/>
      <c r="DJ6" s="136"/>
      <c r="DK6" s="136"/>
      <c r="DL6" s="136"/>
      <c r="DM6" s="136"/>
      <c r="DN6" s="136"/>
      <c r="DO6" s="136"/>
      <c r="DP6" s="136"/>
      <c r="DQ6" s="136"/>
      <c r="DR6" s="136"/>
      <c r="DS6" s="136"/>
      <c r="DT6" s="136"/>
      <c r="DU6" s="136"/>
      <c r="DV6" s="136"/>
      <c r="DW6" s="136"/>
      <c r="DX6" s="136"/>
      <c r="DY6" s="136"/>
      <c r="DZ6" s="136"/>
      <c r="EA6" s="136"/>
      <c r="EB6" s="136"/>
      <c r="EC6" s="136"/>
      <c r="ED6" s="136"/>
      <c r="EE6" s="136"/>
      <c r="EF6" s="136"/>
      <c r="EG6" s="136"/>
      <c r="EH6" s="136"/>
      <c r="EI6" s="136"/>
      <c r="EJ6" s="136"/>
      <c r="EK6" s="136"/>
      <c r="EL6" s="136"/>
      <c r="EM6" s="136"/>
      <c r="EN6" s="136"/>
      <c r="EO6" s="136"/>
      <c r="EP6" s="136"/>
      <c r="EQ6" s="136"/>
      <c r="ER6" s="136"/>
      <c r="ES6" s="136"/>
      <c r="ET6" s="136"/>
      <c r="EU6" s="136"/>
      <c r="EV6" s="136"/>
      <c r="EW6" s="136"/>
      <c r="EX6" s="136"/>
      <c r="EY6" s="136"/>
      <c r="EZ6" s="136"/>
      <c r="FA6" s="136"/>
      <c r="FB6" s="136"/>
      <c r="FC6" s="136"/>
      <c r="FD6" s="136"/>
      <c r="FE6" s="136"/>
      <c r="FF6" s="136"/>
      <c r="FG6" s="136"/>
      <c r="FH6" s="136"/>
      <c r="FI6" s="136"/>
      <c r="FJ6" s="136"/>
      <c r="FK6" s="136"/>
      <c r="FL6" s="136"/>
      <c r="FM6" s="136"/>
      <c r="FN6" s="136"/>
      <c r="FO6" s="136"/>
      <c r="FP6" s="136"/>
      <c r="FQ6" s="136"/>
      <c r="FR6" s="136"/>
      <c r="FS6" s="136"/>
      <c r="FT6" s="136"/>
      <c r="FU6" s="136"/>
      <c r="FV6" s="136"/>
      <c r="FW6" s="136"/>
      <c r="FX6" s="136"/>
      <c r="FY6" s="136"/>
      <c r="FZ6" s="136"/>
      <c r="GA6" s="136"/>
      <c r="GB6" s="136"/>
      <c r="GC6" s="136"/>
      <c r="GD6" s="136"/>
      <c r="GE6" s="136"/>
      <c r="GF6" s="136"/>
      <c r="GG6" s="136"/>
      <c r="GH6" s="136"/>
      <c r="GI6" s="136"/>
      <c r="GJ6" s="136"/>
      <c r="GK6" s="136"/>
      <c r="GL6" s="136"/>
      <c r="GM6" s="136"/>
      <c r="GN6" s="136"/>
      <c r="GO6" s="136"/>
      <c r="GP6" s="136"/>
      <c r="GQ6" s="136"/>
      <c r="GR6" s="136"/>
      <c r="GS6" s="136"/>
      <c r="GT6" s="136"/>
      <c r="GU6" s="136"/>
      <c r="GV6" s="136"/>
      <c r="GW6" s="136"/>
      <c r="GX6" s="136"/>
      <c r="GY6" s="136"/>
      <c r="GZ6" s="136"/>
      <c r="HA6" s="136"/>
      <c r="HB6" s="136"/>
      <c r="HC6" s="136"/>
      <c r="HD6" s="136"/>
      <c r="HE6" s="136"/>
      <c r="HF6" s="136"/>
      <c r="HG6" s="136"/>
      <c r="HH6" s="136"/>
      <c r="HI6" s="136"/>
      <c r="HJ6" s="136"/>
      <c r="HK6" s="136"/>
      <c r="HL6" s="136"/>
      <c r="HM6" s="136"/>
      <c r="HN6" s="136"/>
      <c r="HO6" s="136"/>
      <c r="HP6" s="136"/>
      <c r="HQ6" s="136"/>
      <c r="HR6" s="136"/>
      <c r="HS6" s="136"/>
      <c r="HT6" s="136"/>
      <c r="HU6" s="136"/>
      <c r="HV6" s="136"/>
      <c r="HW6" s="136"/>
      <c r="HX6" s="136"/>
      <c r="HY6" s="136"/>
      <c r="HZ6" s="136"/>
      <c r="IA6" s="136"/>
      <c r="IB6" s="136"/>
      <c r="IC6" s="136"/>
      <c r="ID6" s="136"/>
      <c r="IE6" s="136"/>
      <c r="IF6" s="136"/>
      <c r="IG6" s="136"/>
      <c r="IH6" s="136"/>
      <c r="II6" s="136"/>
      <c r="IJ6" s="136"/>
      <c r="IK6" s="136"/>
      <c r="IL6" s="136"/>
      <c r="IM6" s="136"/>
      <c r="IN6" s="136"/>
      <c r="IO6" s="136"/>
      <c r="IP6" s="136"/>
      <c r="IQ6" s="136"/>
      <c r="IR6" s="136"/>
      <c r="IS6" s="136"/>
      <c r="IT6" s="136"/>
      <c r="IU6" s="136"/>
      <c r="IV6" s="136"/>
      <c r="IW6" s="136"/>
      <c r="IX6" s="136"/>
      <c r="IY6" s="136"/>
      <c r="IZ6" s="136"/>
      <c r="JA6" s="136"/>
      <c r="JB6" s="136"/>
      <c r="JC6" s="136"/>
      <c r="JD6" s="136"/>
      <c r="JE6" s="136"/>
      <c r="JF6" s="136"/>
      <c r="JG6" s="136"/>
      <c r="JH6" s="136"/>
      <c r="JI6" s="136"/>
      <c r="JJ6" s="136"/>
      <c r="JK6" s="136"/>
      <c r="JL6" s="136"/>
      <c r="JM6" s="136"/>
      <c r="JN6" s="136"/>
      <c r="JO6" s="136"/>
      <c r="JP6" s="136"/>
      <c r="JQ6" s="136"/>
      <c r="JR6" s="136"/>
      <c r="JS6" s="136"/>
      <c r="JT6" s="136"/>
      <c r="JU6" s="136"/>
      <c r="JV6" s="136"/>
      <c r="JW6" s="136"/>
      <c r="JX6" s="136"/>
      <c r="JY6" s="136"/>
      <c r="JZ6" s="136"/>
      <c r="KA6" s="136"/>
      <c r="KB6" s="136"/>
      <c r="KC6" s="136"/>
      <c r="KD6" s="136"/>
      <c r="KE6" s="136"/>
      <c r="KF6" s="136"/>
      <c r="KG6" s="136"/>
      <c r="KH6" s="136"/>
      <c r="KI6" s="136"/>
      <c r="KJ6" s="136"/>
      <c r="KK6" s="136"/>
      <c r="KL6" s="136"/>
      <c r="KM6" s="136"/>
      <c r="KN6" s="136"/>
      <c r="KO6" s="136"/>
      <c r="KP6" s="136"/>
      <c r="KQ6" s="136"/>
      <c r="KR6" s="136"/>
      <c r="KS6" s="136"/>
      <c r="KT6" s="136"/>
      <c r="KU6" s="136"/>
      <c r="KV6" s="136"/>
      <c r="KW6" s="136"/>
      <c r="KX6" s="136"/>
      <c r="KY6" s="136"/>
      <c r="KZ6" s="136"/>
      <c r="LA6" s="136"/>
      <c r="LB6" s="136"/>
      <c r="LC6" s="136"/>
      <c r="LD6" s="136"/>
      <c r="LE6" s="136"/>
      <c r="LF6" s="136"/>
      <c r="LG6" s="136"/>
      <c r="LH6" s="136"/>
      <c r="LI6" s="136"/>
      <c r="LJ6" s="136"/>
      <c r="LK6" s="136"/>
      <c r="LL6" s="136"/>
      <c r="LM6" s="136"/>
      <c r="LN6" s="136"/>
      <c r="LO6" s="136"/>
      <c r="LP6" s="136"/>
      <c r="LQ6" s="136"/>
      <c r="LR6" s="136"/>
      <c r="LS6" s="136"/>
      <c r="LT6" s="136"/>
      <c r="LU6" s="136"/>
      <c r="LV6" s="136"/>
      <c r="LW6" s="136"/>
      <c r="LX6" s="136"/>
      <c r="LY6" s="136"/>
      <c r="LZ6" s="136"/>
      <c r="MA6" s="136"/>
      <c r="MB6" s="136"/>
      <c r="MC6" s="136"/>
      <c r="MD6" s="136"/>
      <c r="ME6" s="136"/>
      <c r="MF6" s="136"/>
      <c r="MG6" s="136"/>
      <c r="MH6" s="136"/>
      <c r="MI6" s="136"/>
      <c r="MJ6" s="136"/>
      <c r="MK6" s="136"/>
      <c r="ML6" s="136"/>
      <c r="MM6" s="136"/>
      <c r="MN6" s="136"/>
      <c r="MO6" s="136"/>
      <c r="MP6" s="136"/>
      <c r="MQ6" s="136"/>
      <c r="MR6" s="136"/>
      <c r="MS6" s="136"/>
      <c r="MT6" s="136"/>
      <c r="MU6" s="136"/>
      <c r="MV6" s="136"/>
      <c r="MW6" s="136"/>
      <c r="MX6" s="136"/>
      <c r="MY6" s="136"/>
      <c r="MZ6" s="136"/>
      <c r="NA6" s="136"/>
      <c r="NB6" s="136"/>
      <c r="NC6" s="136"/>
      <c r="ND6" s="136"/>
      <c r="NE6" s="136"/>
      <c r="NF6" s="136"/>
      <c r="NG6" s="136"/>
      <c r="NH6" s="136"/>
      <c r="NI6" s="136"/>
      <c r="NJ6" s="136"/>
      <c r="NK6" s="136"/>
      <c r="NL6" s="136"/>
      <c r="NM6" s="136"/>
      <c r="NN6" s="136"/>
      <c r="NO6" s="136"/>
      <c r="NP6" s="136"/>
      <c r="NQ6" s="136"/>
      <c r="NR6" s="136"/>
      <c r="NS6" s="136"/>
      <c r="NT6" s="136"/>
      <c r="NU6" s="136"/>
      <c r="NV6" s="136"/>
      <c r="NW6" s="136"/>
      <c r="NX6" s="136"/>
      <c r="NY6" s="136"/>
      <c r="NZ6" s="136"/>
      <c r="OA6" s="136"/>
      <c r="OB6" s="136"/>
      <c r="OC6" s="136"/>
      <c r="OD6" s="136"/>
      <c r="OE6" s="136"/>
      <c r="OF6" s="136"/>
      <c r="OG6" s="136"/>
      <c r="OH6" s="136"/>
      <c r="OI6" s="136"/>
      <c r="OJ6" s="136"/>
      <c r="OK6" s="136"/>
      <c r="OL6" s="136"/>
      <c r="OM6" s="136"/>
      <c r="ON6" s="136"/>
      <c r="OO6" s="136"/>
      <c r="OP6" s="136"/>
      <c r="OQ6" s="136"/>
      <c r="OR6" s="136"/>
      <c r="OS6" s="136"/>
      <c r="OT6" s="136"/>
      <c r="OU6" s="136"/>
      <c r="OV6" s="136"/>
      <c r="OW6" s="136"/>
      <c r="OX6" s="136"/>
      <c r="OY6" s="136"/>
      <c r="OZ6" s="136"/>
      <c r="PA6" s="136"/>
      <c r="PB6" s="136"/>
      <c r="PC6" s="136"/>
      <c r="PD6" s="136"/>
      <c r="PE6" s="136"/>
      <c r="PF6" s="136"/>
      <c r="PG6" s="136"/>
      <c r="PH6" s="136"/>
      <c r="PI6" s="136"/>
      <c r="PJ6" s="136"/>
      <c r="PK6" s="136"/>
      <c r="PL6" s="136"/>
      <c r="PM6" s="136"/>
      <c r="PN6" s="136"/>
      <c r="PO6" s="136"/>
      <c r="PP6" s="136"/>
      <c r="PQ6" s="136"/>
      <c r="PR6" s="136"/>
      <c r="PS6" s="136"/>
      <c r="PT6" s="136"/>
      <c r="PU6" s="136"/>
      <c r="PV6" s="136"/>
      <c r="PW6" s="136"/>
      <c r="PX6" s="136"/>
      <c r="PY6" s="136"/>
      <c r="PZ6" s="136"/>
      <c r="QA6" s="136"/>
      <c r="QB6" s="136"/>
      <c r="QC6" s="136"/>
      <c r="QD6" s="136"/>
      <c r="QE6" s="136"/>
      <c r="QF6" s="136"/>
      <c r="QG6" s="136"/>
      <c r="QH6" s="136"/>
      <c r="QI6" s="136"/>
      <c r="QJ6" s="136"/>
      <c r="QK6" s="136"/>
      <c r="QL6" s="136"/>
      <c r="QM6" s="136"/>
      <c r="QN6" s="136"/>
      <c r="QO6" s="136"/>
      <c r="QP6" s="136"/>
      <c r="QQ6" s="136"/>
      <c r="QR6" s="136"/>
      <c r="QS6" s="136"/>
      <c r="QT6" s="136"/>
      <c r="QU6" s="136"/>
      <c r="QV6" s="136"/>
      <c r="QW6" s="136"/>
      <c r="QX6" s="136"/>
      <c r="QY6" s="136"/>
      <c r="QZ6" s="136"/>
      <c r="RA6" s="136"/>
      <c r="RB6" s="136"/>
      <c r="RC6" s="136"/>
      <c r="RD6" s="136"/>
      <c r="RE6" s="136"/>
      <c r="RF6" s="136"/>
      <c r="RG6" s="136"/>
      <c r="RH6" s="136"/>
      <c r="RI6" s="136"/>
      <c r="RJ6" s="136"/>
      <c r="RK6" s="136"/>
      <c r="RL6" s="136"/>
      <c r="RM6" s="136"/>
      <c r="RN6" s="136"/>
      <c r="RO6" s="136"/>
      <c r="RP6" s="136"/>
      <c r="RQ6" s="136"/>
      <c r="RR6" s="136"/>
      <c r="RS6" s="136"/>
      <c r="RT6" s="136"/>
      <c r="RU6" s="136"/>
      <c r="RV6" s="136"/>
      <c r="RW6" s="136"/>
      <c r="RX6" s="136"/>
      <c r="RY6" s="136"/>
      <c r="RZ6" s="136"/>
      <c r="SA6" s="136"/>
      <c r="SB6" s="136"/>
      <c r="SC6" s="136"/>
      <c r="SD6" s="136"/>
      <c r="SE6" s="136"/>
      <c r="SF6" s="136"/>
      <c r="SG6" s="136"/>
      <c r="SH6" s="136"/>
      <c r="SI6" s="136"/>
      <c r="SJ6" s="136"/>
      <c r="SK6" s="136"/>
      <c r="SL6" s="136"/>
      <c r="SM6" s="136"/>
      <c r="SN6" s="136"/>
      <c r="SO6" s="136"/>
      <c r="SP6" s="136"/>
      <c r="SQ6" s="136"/>
      <c r="SR6" s="136"/>
      <c r="SS6" s="136"/>
      <c r="ST6" s="136"/>
      <c r="SU6" s="136"/>
      <c r="SV6" s="136"/>
      <c r="SW6" s="136"/>
      <c r="SX6" s="136"/>
      <c r="SY6" s="136"/>
      <c r="SZ6" s="136"/>
      <c r="TA6" s="136"/>
      <c r="TB6" s="136"/>
      <c r="TC6" s="136"/>
      <c r="TD6" s="136"/>
      <c r="TE6" s="136"/>
      <c r="TF6" s="136"/>
      <c r="TG6" s="136"/>
      <c r="TH6" s="136"/>
      <c r="TI6" s="136"/>
      <c r="TJ6" s="136"/>
      <c r="TK6" s="136"/>
      <c r="TL6" s="136"/>
      <c r="TM6" s="136"/>
      <c r="TN6" s="136"/>
      <c r="TO6" s="136"/>
      <c r="TP6" s="136"/>
      <c r="TQ6" s="136"/>
      <c r="TR6" s="136"/>
      <c r="TS6" s="136"/>
      <c r="TT6" s="136"/>
      <c r="TU6" s="136"/>
      <c r="TV6" s="136"/>
      <c r="TW6" s="136"/>
      <c r="TX6" s="136"/>
      <c r="TY6" s="136"/>
      <c r="TZ6" s="136"/>
      <c r="UA6" s="136"/>
      <c r="UB6" s="136"/>
      <c r="UC6" s="136"/>
      <c r="UD6" s="136"/>
      <c r="UE6" s="136"/>
      <c r="UF6" s="136"/>
      <c r="UG6" s="136"/>
      <c r="UH6" s="136"/>
      <c r="UI6" s="136"/>
      <c r="UJ6" s="136"/>
      <c r="UK6" s="136"/>
      <c r="UL6" s="136"/>
      <c r="UM6" s="136"/>
      <c r="UN6" s="136"/>
      <c r="UO6" s="136"/>
      <c r="UP6" s="136"/>
      <c r="UQ6" s="136"/>
      <c r="UR6" s="136"/>
      <c r="US6" s="136"/>
      <c r="UT6" s="136"/>
      <c r="UU6" s="136"/>
      <c r="UV6" s="136"/>
      <c r="UW6" s="136"/>
      <c r="UX6" s="136"/>
      <c r="UY6" s="136"/>
      <c r="UZ6" s="136"/>
      <c r="VA6" s="136"/>
      <c r="VB6" s="136"/>
      <c r="VC6" s="136"/>
      <c r="VD6" s="136"/>
      <c r="VE6" s="136"/>
      <c r="VF6" s="136"/>
      <c r="VG6" s="136"/>
      <c r="VH6" s="136"/>
      <c r="VI6" s="136"/>
      <c r="VJ6" s="136"/>
      <c r="VK6" s="136"/>
      <c r="VL6" s="136"/>
      <c r="VM6" s="136"/>
      <c r="VN6" s="136"/>
      <c r="VO6" s="136"/>
      <c r="VP6" s="136"/>
      <c r="VQ6" s="136"/>
      <c r="VR6" s="136"/>
      <c r="VS6" s="136"/>
      <c r="VT6" s="136"/>
      <c r="VU6" s="136"/>
      <c r="VV6" s="136"/>
      <c r="VW6" s="136"/>
      <c r="VX6" s="136"/>
      <c r="VY6" s="136"/>
      <c r="VZ6" s="136"/>
      <c r="WA6" s="136"/>
      <c r="WB6" s="136"/>
      <c r="WC6" s="136"/>
      <c r="WD6" s="136"/>
      <c r="WE6" s="136"/>
      <c r="WF6" s="136"/>
      <c r="WG6" s="136"/>
      <c r="WH6" s="136"/>
      <c r="WI6" s="136"/>
      <c r="WJ6" s="136"/>
      <c r="WK6" s="136"/>
      <c r="WL6" s="136"/>
      <c r="WM6" s="136"/>
      <c r="WN6" s="136"/>
      <c r="WO6" s="136"/>
      <c r="WP6" s="136"/>
      <c r="WQ6" s="136"/>
      <c r="WR6" s="136"/>
      <c r="WS6" s="136"/>
      <c r="WT6" s="136"/>
      <c r="WU6" s="136"/>
      <c r="WV6" s="136"/>
      <c r="WW6" s="136"/>
      <c r="WX6" s="136"/>
      <c r="WY6" s="136"/>
      <c r="WZ6" s="136"/>
      <c r="XA6" s="136"/>
      <c r="XB6" s="136"/>
      <c r="XC6" s="136"/>
      <c r="XD6" s="136"/>
      <c r="XE6" s="136"/>
      <c r="XF6" s="136"/>
      <c r="XG6" s="136"/>
      <c r="XH6" s="136"/>
      <c r="XI6" s="136"/>
      <c r="XJ6" s="136"/>
      <c r="XK6" s="136"/>
      <c r="XL6" s="136"/>
      <c r="XM6" s="136"/>
      <c r="XN6" s="136"/>
      <c r="XO6" s="136"/>
      <c r="XP6" s="136"/>
      <c r="XQ6" s="136"/>
      <c r="XR6" s="136"/>
      <c r="XS6" s="136"/>
      <c r="XT6" s="136"/>
      <c r="XU6" s="136"/>
      <c r="XV6" s="136"/>
      <c r="XW6" s="136"/>
      <c r="XX6" s="136"/>
      <c r="XY6" s="136"/>
      <c r="XZ6" s="136"/>
      <c r="YA6" s="136"/>
      <c r="YB6" s="136"/>
      <c r="YC6" s="136"/>
      <c r="YD6" s="136"/>
      <c r="YE6" s="136"/>
      <c r="YF6" s="136"/>
      <c r="YG6" s="136"/>
      <c r="YH6" s="136"/>
      <c r="YI6" s="136"/>
      <c r="YJ6" s="136"/>
      <c r="YK6" s="136"/>
      <c r="YL6" s="136"/>
      <c r="YM6" s="136"/>
      <c r="YN6" s="136"/>
      <c r="YO6" s="136"/>
      <c r="YP6" s="136"/>
      <c r="YQ6" s="136"/>
      <c r="YR6" s="136"/>
      <c r="YS6" s="136"/>
      <c r="YT6" s="136"/>
      <c r="YU6" s="136"/>
      <c r="YV6" s="136"/>
      <c r="YW6" s="136"/>
      <c r="YX6" s="136"/>
      <c r="YY6" s="136"/>
      <c r="YZ6" s="136"/>
      <c r="ZA6" s="136"/>
      <c r="ZB6" s="136"/>
      <c r="ZC6" s="136"/>
      <c r="ZD6" s="136"/>
      <c r="ZE6" s="136"/>
      <c r="ZF6" s="136"/>
      <c r="ZG6" s="136"/>
      <c r="ZH6" s="136"/>
      <c r="ZI6" s="136"/>
      <c r="ZJ6" s="136"/>
      <c r="ZK6" s="136"/>
      <c r="ZL6" s="136"/>
      <c r="ZM6" s="136"/>
      <c r="ZN6" s="136"/>
      <c r="ZO6" s="136"/>
      <c r="ZP6" s="136"/>
      <c r="ZQ6" s="136"/>
      <c r="ZR6" s="136"/>
      <c r="ZS6" s="136"/>
      <c r="ZT6" s="136"/>
      <c r="ZU6" s="136"/>
      <c r="ZV6" s="136"/>
      <c r="ZW6" s="136"/>
      <c r="ZX6" s="136"/>
      <c r="ZY6" s="136"/>
      <c r="ZZ6" s="136"/>
      <c r="AAA6" s="136"/>
      <c r="AAB6" s="136"/>
      <c r="AAC6" s="136"/>
      <c r="AAD6" s="136"/>
      <c r="AAE6" s="136"/>
      <c r="AAF6" s="136"/>
      <c r="AAG6" s="136"/>
      <c r="AAH6" s="136"/>
      <c r="AAI6" s="136"/>
      <c r="AAJ6" s="136"/>
      <c r="AAK6" s="136"/>
      <c r="AAL6" s="136"/>
      <c r="AAM6" s="136"/>
      <c r="AAN6" s="136"/>
      <c r="AAO6" s="136"/>
      <c r="AAP6" s="136"/>
      <c r="AAQ6" s="136"/>
      <c r="AAR6" s="136"/>
      <c r="AAS6" s="136"/>
      <c r="AAT6" s="136"/>
      <c r="AAU6" s="136"/>
      <c r="AAV6" s="136"/>
      <c r="AAW6" s="136"/>
      <c r="AAX6" s="136"/>
      <c r="AAY6" s="136"/>
      <c r="AAZ6" s="136"/>
      <c r="ABA6" s="136"/>
      <c r="ABB6" s="136"/>
      <c r="ABC6" s="136"/>
      <c r="ABD6" s="136"/>
      <c r="ABE6" s="136"/>
      <c r="ABF6" s="136"/>
      <c r="ABG6" s="136"/>
      <c r="ABH6" s="136"/>
      <c r="ABI6" s="136"/>
      <c r="ABJ6" s="136"/>
      <c r="ABK6" s="136"/>
      <c r="ABL6" s="136"/>
      <c r="ABM6" s="136"/>
      <c r="ABN6" s="136"/>
      <c r="ABO6" s="136"/>
      <c r="ABP6" s="136"/>
      <c r="ABQ6" s="136"/>
      <c r="ABR6" s="136"/>
      <c r="ABS6" s="136"/>
      <c r="ABT6" s="136"/>
      <c r="ABU6" s="136"/>
      <c r="ABV6" s="136"/>
      <c r="ABW6" s="136"/>
      <c r="ABX6" s="136"/>
      <c r="ABY6" s="136"/>
      <c r="ABZ6" s="136"/>
      <c r="ACA6" s="136"/>
      <c r="ACB6" s="136"/>
      <c r="ACC6" s="136"/>
      <c r="ACD6" s="136"/>
      <c r="ACE6" s="136"/>
      <c r="ACF6" s="136"/>
      <c r="ACG6" s="136"/>
      <c r="ACH6" s="136"/>
      <c r="ACI6" s="136"/>
      <c r="ACJ6" s="136"/>
      <c r="ACK6" s="136"/>
      <c r="ACL6" s="136"/>
      <c r="ACM6" s="136"/>
      <c r="ACN6" s="136"/>
      <c r="ACO6" s="136"/>
      <c r="ACP6" s="136"/>
      <c r="ACQ6" s="136"/>
      <c r="ACR6" s="136"/>
      <c r="ACS6" s="136"/>
      <c r="ACT6" s="136"/>
      <c r="ACU6" s="136"/>
      <c r="ACV6" s="136"/>
      <c r="ACW6" s="136"/>
      <c r="ACX6" s="136"/>
      <c r="ACY6" s="136"/>
      <c r="ACZ6" s="136"/>
      <c r="ADA6" s="136"/>
      <c r="ADB6" s="136"/>
      <c r="ADC6" s="136"/>
      <c r="ADD6" s="136"/>
      <c r="ADE6" s="136"/>
      <c r="ADF6" s="136"/>
      <c r="ADG6" s="136"/>
      <c r="ADH6" s="136"/>
      <c r="ADI6" s="136"/>
      <c r="ADJ6" s="136"/>
      <c r="ADK6" s="136"/>
      <c r="ADL6" s="136"/>
      <c r="ADM6" s="136"/>
      <c r="ADN6" s="136"/>
      <c r="ADO6" s="136"/>
      <c r="ADP6" s="136"/>
      <c r="ADQ6" s="136"/>
      <c r="ADR6" s="136"/>
      <c r="ADS6" s="136"/>
      <c r="ADT6" s="136"/>
      <c r="ADU6" s="136"/>
      <c r="ADV6" s="136"/>
      <c r="ADW6" s="136"/>
      <c r="ADX6" s="136"/>
      <c r="ADY6" s="136"/>
      <c r="ADZ6" s="136"/>
      <c r="AEA6" s="136"/>
      <c r="AEB6" s="136"/>
      <c r="AEC6" s="136"/>
      <c r="AED6" s="136"/>
      <c r="AEE6" s="136"/>
      <c r="AEF6" s="136"/>
      <c r="AEG6" s="136"/>
      <c r="AEH6" s="136"/>
      <c r="AEI6" s="136"/>
      <c r="AEJ6" s="136"/>
      <c r="AEK6" s="136"/>
      <c r="AEL6" s="136"/>
      <c r="AEM6" s="136"/>
      <c r="AEN6" s="136"/>
      <c r="AEO6" s="136"/>
      <c r="AEP6" s="136"/>
      <c r="AEQ6" s="136"/>
      <c r="AER6" s="136"/>
      <c r="AES6" s="136"/>
      <c r="AET6" s="136"/>
      <c r="AEU6" s="136"/>
      <c r="AEV6" s="136"/>
      <c r="AEW6" s="136"/>
      <c r="AEX6" s="136"/>
      <c r="AEY6" s="136"/>
      <c r="AEZ6" s="136"/>
      <c r="AFA6" s="136"/>
      <c r="AFB6" s="136"/>
      <c r="AFC6" s="136"/>
      <c r="AFD6" s="136"/>
      <c r="AFE6" s="136"/>
      <c r="AFF6" s="136"/>
      <c r="AFG6" s="136"/>
      <c r="AFH6" s="136"/>
      <c r="AFI6" s="136"/>
      <c r="AFJ6" s="136"/>
      <c r="AFK6" s="136"/>
      <c r="AFL6" s="136"/>
      <c r="AFM6" s="136"/>
      <c r="AFN6" s="136"/>
      <c r="AFO6" s="136"/>
      <c r="AFP6" s="136"/>
      <c r="AFQ6" s="136"/>
      <c r="AFR6" s="136"/>
      <c r="AFS6" s="136"/>
      <c r="AFT6" s="136"/>
      <c r="AFU6" s="136"/>
      <c r="AFV6" s="136"/>
      <c r="AFW6" s="136"/>
      <c r="AFX6" s="136"/>
      <c r="AFY6" s="136"/>
      <c r="AFZ6" s="136"/>
      <c r="AGA6" s="136"/>
      <c r="AGB6" s="136"/>
      <c r="AGC6" s="136"/>
      <c r="AGD6" s="136"/>
      <c r="AGE6" s="136"/>
      <c r="AGF6" s="136"/>
      <c r="AGG6" s="136"/>
      <c r="AGH6" s="136"/>
      <c r="AGI6" s="136"/>
      <c r="AGJ6" s="136"/>
      <c r="AGK6" s="136"/>
      <c r="AGL6" s="136"/>
      <c r="AGM6" s="136"/>
      <c r="AGN6" s="136"/>
      <c r="AGO6" s="136"/>
      <c r="AGP6" s="136"/>
      <c r="AGQ6" s="136"/>
      <c r="AGR6" s="136"/>
      <c r="AGS6" s="136"/>
      <c r="AGT6" s="136"/>
      <c r="AGU6" s="136"/>
      <c r="AGV6" s="136"/>
      <c r="AGW6" s="136"/>
      <c r="AGX6" s="136"/>
      <c r="AGY6" s="136"/>
      <c r="AGZ6" s="136"/>
      <c r="AHA6" s="136"/>
      <c r="AHB6" s="136"/>
      <c r="AHC6" s="136"/>
      <c r="AHD6" s="136"/>
      <c r="AHE6" s="136"/>
      <c r="AHF6" s="136"/>
      <c r="AHG6" s="136"/>
      <c r="AHH6" s="136"/>
      <c r="AHI6" s="136"/>
      <c r="AHJ6" s="136"/>
      <c r="AHK6" s="136"/>
      <c r="AHL6" s="136"/>
      <c r="AHM6" s="136"/>
      <c r="AHN6" s="136"/>
      <c r="AHO6" s="136"/>
      <c r="AHP6" s="136"/>
      <c r="AHQ6" s="136"/>
      <c r="AHR6" s="136"/>
      <c r="AHS6" s="136"/>
      <c r="AHT6" s="136"/>
      <c r="AHU6" s="136"/>
      <c r="AHV6" s="136"/>
      <c r="AHW6" s="136"/>
      <c r="AHX6" s="136"/>
      <c r="AHY6" s="136"/>
      <c r="AHZ6" s="136"/>
      <c r="AIA6" s="136"/>
      <c r="AIB6" s="136"/>
      <c r="AIC6" s="136"/>
      <c r="AID6" s="136"/>
      <c r="AIE6" s="136"/>
      <c r="AIF6" s="136"/>
      <c r="AIG6" s="136"/>
      <c r="AIH6" s="136"/>
      <c r="AII6" s="136"/>
      <c r="AIJ6" s="136"/>
      <c r="AIK6" s="136"/>
      <c r="AIL6" s="136"/>
      <c r="AIM6" s="136"/>
      <c r="AIN6" s="136"/>
      <c r="AIO6" s="136"/>
      <c r="AIP6" s="136"/>
      <c r="AIQ6" s="136"/>
      <c r="AIR6" s="136"/>
      <c r="AIS6" s="136"/>
      <c r="AIT6" s="136"/>
      <c r="AIU6" s="136"/>
      <c r="AIV6" s="136"/>
      <c r="AIW6" s="136"/>
      <c r="AIX6" s="136"/>
      <c r="AIY6" s="136"/>
      <c r="AIZ6" s="136"/>
      <c r="AJA6" s="136"/>
      <c r="AJB6" s="136"/>
      <c r="AJC6" s="136"/>
      <c r="AJD6" s="136"/>
      <c r="AJE6" s="136"/>
      <c r="AJF6" s="136"/>
      <c r="AJG6" s="136"/>
      <c r="AJH6" s="136"/>
      <c r="AJI6" s="136"/>
      <c r="AJJ6" s="136"/>
      <c r="AJK6" s="136"/>
      <c r="AJL6" s="136"/>
      <c r="AJM6" s="136"/>
      <c r="AJN6" s="136"/>
      <c r="AJO6" s="136"/>
      <c r="AJP6" s="136"/>
      <c r="AJQ6" s="136"/>
      <c r="AJR6" s="136"/>
      <c r="AJS6" s="136"/>
      <c r="AJT6" s="136"/>
      <c r="AJU6" s="136"/>
      <c r="AJV6" s="136"/>
      <c r="AJW6" s="136"/>
      <c r="AJX6" s="136"/>
      <c r="AJY6" s="136"/>
      <c r="AJZ6" s="136"/>
      <c r="AKA6" s="136"/>
      <c r="AKB6" s="136"/>
      <c r="AKC6" s="136"/>
      <c r="AKD6" s="136"/>
      <c r="AKE6" s="136"/>
      <c r="AKF6" s="136"/>
      <c r="AKG6" s="136"/>
      <c r="AKH6" s="136"/>
      <c r="AKI6" s="136"/>
      <c r="AKJ6" s="136"/>
      <c r="AKK6" s="136"/>
      <c r="AKL6" s="136"/>
      <c r="AKM6" s="136"/>
      <c r="AKN6" s="136"/>
      <c r="AKO6" s="136"/>
      <c r="AKP6" s="136"/>
      <c r="AKQ6" s="136"/>
      <c r="AKR6" s="136"/>
      <c r="AKS6" s="136"/>
      <c r="AKT6" s="136"/>
      <c r="AKU6" s="136"/>
      <c r="AKV6" s="136"/>
      <c r="AKW6" s="136"/>
      <c r="AKX6" s="136"/>
      <c r="AKY6" s="136"/>
      <c r="AKZ6" s="136"/>
      <c r="ALA6" s="136"/>
      <c r="ALB6" s="136"/>
      <c r="ALC6" s="136"/>
      <c r="ALD6" s="136"/>
      <c r="ALE6" s="136"/>
      <c r="ALF6" s="136"/>
      <c r="ALG6" s="136"/>
      <c r="ALH6" s="136"/>
      <c r="ALI6" s="136"/>
      <c r="ALJ6" s="136"/>
      <c r="ALK6" s="136"/>
      <c r="ALL6" s="136"/>
      <c r="ALM6" s="136"/>
      <c r="ALN6" s="136"/>
      <c r="ALO6" s="136"/>
      <c r="ALP6" s="136"/>
      <c r="ALQ6" s="136"/>
      <c r="ALR6" s="136"/>
      <c r="ALS6" s="136"/>
      <c r="ALT6" s="136"/>
      <c r="ALU6" s="136"/>
      <c r="ALV6" s="136"/>
      <c r="ALW6" s="136"/>
      <c r="ALX6" s="136"/>
      <c r="ALY6" s="136"/>
      <c r="ALZ6" s="136"/>
      <c r="AMA6" s="136"/>
      <c r="AMB6" s="136"/>
      <c r="AMC6" s="136"/>
      <c r="AMD6" s="136"/>
      <c r="AME6" s="136"/>
      <c r="AMF6" s="136"/>
      <c r="AMG6" s="136"/>
      <c r="AMH6" s="136"/>
      <c r="AMI6" s="136"/>
    </row>
    <row r="7" spans="1:1023" ht="25.5" customHeight="1" x14ac:dyDescent="0.25">
      <c r="A7" s="172" t="s">
        <v>1334</v>
      </c>
      <c r="B7" s="193">
        <v>7</v>
      </c>
      <c r="C7" s="192" t="s">
        <v>25650</v>
      </c>
      <c r="D7" s="212" t="s">
        <v>1335</v>
      </c>
      <c r="E7" s="253" t="s">
        <v>222</v>
      </c>
      <c r="F7" s="238"/>
      <c r="G7" s="214"/>
      <c r="H7" s="209">
        <v>2</v>
      </c>
      <c r="I7" s="367">
        <v>0.02</v>
      </c>
      <c r="J7" s="443"/>
      <c r="K7" s="161"/>
      <c r="L7" s="161"/>
      <c r="M7" s="161"/>
      <c r="N7" s="161"/>
      <c r="O7" s="161"/>
      <c r="P7" s="409">
        <v>1</v>
      </c>
      <c r="Q7" s="161"/>
      <c r="R7" s="161"/>
      <c r="S7" s="409" t="s">
        <v>770</v>
      </c>
      <c r="V7" s="256">
        <f>IF(O7=1,10,100)</f>
        <v>100</v>
      </c>
      <c r="W7" s="256">
        <f>IF(O7=1,1,IF(O7=2,10,100))</f>
        <v>100</v>
      </c>
      <c r="X7" s="256">
        <f>IF(O7=3,20,100)</f>
        <v>100</v>
      </c>
      <c r="Y7" s="256">
        <f>IF(P7=1,10,100)</f>
        <v>10</v>
      </c>
      <c r="Z7" s="256">
        <f>IF(P7=1,1,IF(P7=2,10,100))</f>
        <v>1</v>
      </c>
      <c r="AA7" s="257">
        <f>IF(OR(EXACT(Q7,"1A"),EXACT(Q7,"1B")),0.1,IF(Q7=2,1,100))</f>
        <v>100</v>
      </c>
      <c r="AB7" s="257">
        <f>IF(OR(EXACT(R7,"1A"),EXACT(R7,"1B")),0.1,IF(R7=2,1,100))</f>
        <v>100</v>
      </c>
      <c r="AC7" s="257">
        <f>IF(OR(EXACT(S7,"1A"),EXACT(S7,"1B")),0.3,IF(S7=2,3,100))</f>
        <v>0.3</v>
      </c>
      <c r="AD7" s="136"/>
      <c r="AF7" s="249">
        <f>IF(OR(OR(EXACT(J7,"1A"),EXACT(J7,"1B"),EXACT(J7,"1C")),K7=1),1,IF(K7=2,10,100))</f>
        <v>100</v>
      </c>
      <c r="AG7" s="249">
        <f>IF(OR(EXACT(J7,"1A"),EXACT(J7,"1B"),EXACT(J7,"1C")),1,IF(J7=2,10,100))</f>
        <v>100</v>
      </c>
      <c r="AH7" s="249">
        <f>IF(OR(EXACT(J7,"1A"),EXACT(J7,"1B"),EXACT(J7,"1C"),K7=1),3,100)</f>
        <v>100</v>
      </c>
      <c r="AI7" s="249">
        <f>IF(OR(EXACT(J7,"1A"),EXACT(J7,"1B"),EXACT(J7,"1C")),5,100)</f>
        <v>100</v>
      </c>
      <c r="AJ7" s="251" t="s">
        <v>1336</v>
      </c>
      <c r="AK7" s="193">
        <v>1</v>
      </c>
      <c r="AL7" s="220">
        <v>1</v>
      </c>
      <c r="AM7" s="251"/>
      <c r="AN7" s="136"/>
      <c r="AO7" s="220">
        <v>100</v>
      </c>
      <c r="AP7" s="136"/>
      <c r="AQ7" s="199" t="s">
        <v>25588</v>
      </c>
      <c r="AR7" s="136" t="s">
        <v>25587</v>
      </c>
    </row>
    <row r="8" spans="1:1023" ht="29.25" x14ac:dyDescent="0.25">
      <c r="A8" s="273" t="s">
        <v>5939</v>
      </c>
      <c r="B8" s="193">
        <v>8</v>
      </c>
      <c r="C8" s="194" t="s">
        <v>5940</v>
      </c>
      <c r="D8" s="211" t="s">
        <v>5941</v>
      </c>
      <c r="E8" s="255"/>
      <c r="F8" s="222"/>
      <c r="G8" s="211"/>
      <c r="H8" s="211"/>
      <c r="I8" s="367">
        <v>2</v>
      </c>
      <c r="J8" s="411"/>
      <c r="K8" s="411"/>
      <c r="L8" s="411"/>
      <c r="M8" s="411"/>
      <c r="N8" s="411"/>
      <c r="O8" s="416"/>
      <c r="P8" s="411"/>
      <c r="Q8" s="411"/>
      <c r="R8" s="411"/>
      <c r="S8" s="411"/>
      <c r="T8" s="411"/>
      <c r="U8" s="417"/>
      <c r="V8" s="275">
        <f>IF(O8=1,10,100)</f>
        <v>100</v>
      </c>
      <c r="W8" s="275">
        <f>IF(O8=1,1,IF(O8=2,10,100))</f>
        <v>100</v>
      </c>
      <c r="X8" s="275">
        <f>IF(O8=3,20,100)</f>
        <v>100</v>
      </c>
      <c r="Y8" s="275">
        <f>IF(P8=1,10,100)</f>
        <v>100</v>
      </c>
      <c r="Z8" s="275">
        <f>IF(P8=1,1,IF(P8=2,10,100))</f>
        <v>100</v>
      </c>
      <c r="AA8" s="276">
        <f>IF(OR(EXACT(Q8,"1A"),EXACT(Q8,"1B")),0.1,IF(Q8=2,1,100))</f>
        <v>100</v>
      </c>
      <c r="AB8" s="276">
        <f>IF(OR(EXACT(R8,"1A"),EXACT(R8,"1B")),0.1,IF(R8=2,1,100))</f>
        <v>100</v>
      </c>
      <c r="AC8" s="276">
        <f>IF(OR(EXACT(S8,"1A"),EXACT(S8,"1B")),0.3,IF(S8=2,3,100))</f>
        <v>100</v>
      </c>
      <c r="AF8" s="277">
        <f>IF(OR(OR(EXACT(J8,"1A"),EXACT(J8,"1B"),EXACT(J8,"1C")),K8=1),1,IF(K8=2,10,100))</f>
        <v>100</v>
      </c>
      <c r="AG8" s="277">
        <f>IF(OR(EXACT(J8,"1A"),EXACT(J8,"1B"),EXACT(J8,"1C")),1,IF(J8=2,10,100))</f>
        <v>100</v>
      </c>
      <c r="AH8" s="277">
        <f>IF(OR(EXACT(J8,"1A"),EXACT(J8,"1B"),EXACT(J8,"1C"),K8=1),3,100)</f>
        <v>100</v>
      </c>
      <c r="AI8" s="277">
        <f>IF(OR(EXACT(J8,"1A"),EXACT(J8,"1B"),EXACT(J8,"1C")),5,100)</f>
        <v>100</v>
      </c>
      <c r="AJ8" s="281" t="s">
        <v>9714</v>
      </c>
      <c r="AK8" s="274"/>
      <c r="AL8" s="222"/>
      <c r="AM8" s="251"/>
      <c r="AN8" s="222"/>
      <c r="AO8" s="222"/>
      <c r="AQ8" s="199" t="s">
        <v>25589</v>
      </c>
      <c r="AR8" s="253"/>
    </row>
    <row r="9" spans="1:1023" x14ac:dyDescent="0.25">
      <c r="A9" s="273" t="s">
        <v>2553</v>
      </c>
      <c r="B9" s="193">
        <v>9</v>
      </c>
      <c r="C9" s="194" t="s">
        <v>5887</v>
      </c>
      <c r="D9" s="211" t="s">
        <v>5888</v>
      </c>
      <c r="E9" s="255" t="s">
        <v>222</v>
      </c>
      <c r="F9" s="222"/>
      <c r="G9" s="211"/>
      <c r="H9" s="287">
        <v>1</v>
      </c>
      <c r="I9" s="367">
        <v>0.7</v>
      </c>
      <c r="J9" s="411" t="s">
        <v>771</v>
      </c>
      <c r="K9" s="411">
        <v>1</v>
      </c>
      <c r="L9" s="411"/>
      <c r="M9" s="411"/>
      <c r="N9" s="411"/>
      <c r="O9" s="416"/>
      <c r="P9" s="411"/>
      <c r="Q9" s="411"/>
      <c r="R9" s="411"/>
      <c r="S9" s="411"/>
      <c r="T9" s="411"/>
      <c r="U9" s="417"/>
      <c r="V9" s="275">
        <f>IF(O9=1,10,100)</f>
        <v>100</v>
      </c>
      <c r="W9" s="275">
        <f>IF(O9=1,1,IF(O9=2,10,100))</f>
        <v>100</v>
      </c>
      <c r="X9" s="275">
        <f>IF(O9=3,20,100)</f>
        <v>100</v>
      </c>
      <c r="Y9" s="275">
        <f>IF(P9=1,10,100)</f>
        <v>100</v>
      </c>
      <c r="Z9" s="275">
        <f>IF(P9=1,1,IF(P9=2,10,100))</f>
        <v>100</v>
      </c>
      <c r="AA9" s="276">
        <f>IF(OR(EXACT(Q9,"1A"),EXACT(Q9,"1B")),0.1,IF(Q9=2,1,100))</f>
        <v>100</v>
      </c>
      <c r="AB9" s="276">
        <f>IF(OR(EXACT(R9,"1A"),EXACT(R9,"1B")),0.1,IF(R9=2,1,100))</f>
        <v>100</v>
      </c>
      <c r="AC9" s="276">
        <f>IF(OR(EXACT(S9,"1A"),EXACT(S9,"1B")),0.3,IF(S9=2,3,100))</f>
        <v>100</v>
      </c>
      <c r="AF9" s="277">
        <f>IF(OR(OR(EXACT(J9,"1A"),EXACT(J9,"1B"),EXACT(J9,"1C")),K9=1),1,IF(K9=2,10,100))</f>
        <v>1</v>
      </c>
      <c r="AG9" s="277">
        <f>IF(OR(EXACT(J9,"1A"),EXACT(J9,"1B"),EXACT(J9,"1C")),1,IF(J9=2,10,100))</f>
        <v>1</v>
      </c>
      <c r="AH9" s="277">
        <f>IF(OR(EXACT(J9,"1A"),EXACT(J9,"1B"),EXACT(J9,"1C"),K9=1),3,100)</f>
        <v>3</v>
      </c>
      <c r="AI9" s="277">
        <f>IF(OR(EXACT(J9,"1A"),EXACT(J9,"1B"),EXACT(J9,"1C")),5,100)</f>
        <v>5</v>
      </c>
      <c r="AJ9" s="281" t="s">
        <v>25591</v>
      </c>
      <c r="AK9" s="274">
        <v>1</v>
      </c>
      <c r="AL9" s="222"/>
      <c r="AM9" s="251"/>
      <c r="AN9" s="222">
        <v>100</v>
      </c>
      <c r="AO9" s="222"/>
      <c r="AQ9" s="199" t="s">
        <v>25590</v>
      </c>
      <c r="AR9" s="253"/>
    </row>
    <row r="10" spans="1:1023" ht="30" x14ac:dyDescent="0.25">
      <c r="A10" s="245" t="s">
        <v>1231</v>
      </c>
      <c r="B10" s="193">
        <v>10</v>
      </c>
      <c r="C10" s="192" t="s">
        <v>25651</v>
      </c>
      <c r="D10" s="209" t="s">
        <v>1232</v>
      </c>
      <c r="E10" s="136"/>
      <c r="F10" s="238"/>
      <c r="G10" s="214"/>
      <c r="H10" s="214"/>
      <c r="I10" s="367">
        <v>1000</v>
      </c>
      <c r="J10" s="409">
        <v>2</v>
      </c>
      <c r="K10" s="161"/>
      <c r="L10" s="161"/>
      <c r="M10" s="161"/>
      <c r="N10" s="161"/>
      <c r="O10" s="161"/>
      <c r="P10" s="161"/>
      <c r="Q10" s="161"/>
      <c r="R10" s="161"/>
      <c r="S10" s="161"/>
      <c r="T10" s="161"/>
      <c r="U10" s="161"/>
      <c r="V10" s="256">
        <f>IF(O10=1,10,100)</f>
        <v>100</v>
      </c>
      <c r="W10" s="256">
        <f>IF(O10=1,1,IF(O10=2,10,100))</f>
        <v>100</v>
      </c>
      <c r="X10" s="256">
        <f>IF(O10=3,20,100)</f>
        <v>100</v>
      </c>
      <c r="Y10" s="256">
        <f>IF(P10=1,10,100)</f>
        <v>100</v>
      </c>
      <c r="Z10" s="256">
        <f>IF(P10=1,1,IF(P10=2,10,100))</f>
        <v>100</v>
      </c>
      <c r="AA10" s="257">
        <f>IF(OR(EXACT(Q10,"1A"),EXACT(Q10,"1B")),0.1,IF(Q10=2,1,100))</f>
        <v>100</v>
      </c>
      <c r="AB10" s="257">
        <f>IF(OR(EXACT(R10,"1A"),EXACT(R10,"1B")),0.1,IF(R10=2,1,100))</f>
        <v>100</v>
      </c>
      <c r="AC10" s="257">
        <f>IF(OR(EXACT(S10,"1A"),EXACT(S10,"1B")),0.3,IF(S10=2,3,100))</f>
        <v>100</v>
      </c>
      <c r="AD10" s="136"/>
      <c r="AE10" s="136"/>
      <c r="AF10" s="249">
        <f>IF(OR(OR(EXACT(J10,"1A"),EXACT(J10,"1B"),EXACT(J10,"1C")),K10=1),1,IF(K10=2,10,100))</f>
        <v>100</v>
      </c>
      <c r="AG10" s="249">
        <f>IF(OR(EXACT(J10,"1A"),EXACT(J10,"1B"),EXACT(J10,"1C")),1,IF(J10=2,10,100))</f>
        <v>10</v>
      </c>
      <c r="AH10" s="249">
        <f>IF(OR(EXACT(J10,"1A"),EXACT(J10,"1B"),EXACT(J10,"1C"),K10=1),3,100)</f>
        <v>100</v>
      </c>
      <c r="AI10" s="249">
        <f>IF(OR(EXACT(J10,"1A"),EXACT(J10,"1B"),EXACT(J10,"1C")),5,100)</f>
        <v>100</v>
      </c>
      <c r="AJ10" s="251" t="s">
        <v>25585</v>
      </c>
      <c r="AK10" s="136"/>
      <c r="AL10" s="136"/>
      <c r="AM10" s="251"/>
      <c r="AN10" s="136"/>
      <c r="AO10" s="136"/>
      <c r="AP10" s="136"/>
      <c r="AQ10" s="199" t="s">
        <v>25592</v>
      </c>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36"/>
      <c r="BU10" s="136"/>
      <c r="BV10" s="136"/>
      <c r="BW10" s="136"/>
      <c r="BX10" s="136"/>
      <c r="BY10" s="136"/>
      <c r="BZ10" s="136"/>
      <c r="CA10" s="136"/>
      <c r="CB10" s="136"/>
      <c r="CC10" s="136"/>
      <c r="CD10" s="136"/>
      <c r="CE10" s="136"/>
      <c r="CF10" s="136"/>
      <c r="CG10" s="136"/>
      <c r="CH10" s="136"/>
      <c r="CI10" s="136"/>
      <c r="CJ10" s="136"/>
      <c r="CK10" s="136"/>
      <c r="CL10" s="136"/>
      <c r="CM10" s="136"/>
      <c r="CN10" s="136"/>
      <c r="CO10" s="136"/>
      <c r="CP10" s="136"/>
      <c r="CQ10" s="136"/>
      <c r="CR10" s="136"/>
      <c r="CS10" s="136"/>
      <c r="CT10" s="136"/>
      <c r="CU10" s="136"/>
      <c r="CV10" s="136"/>
      <c r="CW10" s="136"/>
      <c r="CX10" s="136"/>
      <c r="CY10" s="136"/>
      <c r="CZ10" s="136"/>
      <c r="DA10" s="136"/>
      <c r="DB10" s="136"/>
      <c r="DC10" s="136"/>
      <c r="DD10" s="136"/>
      <c r="DE10" s="136"/>
      <c r="DF10" s="136"/>
      <c r="DG10" s="136"/>
      <c r="DH10" s="136"/>
      <c r="DI10" s="136"/>
      <c r="DJ10" s="136"/>
      <c r="DK10" s="136"/>
      <c r="DL10" s="136"/>
      <c r="DM10" s="136"/>
      <c r="DN10" s="136"/>
      <c r="DO10" s="136"/>
      <c r="DP10" s="136"/>
      <c r="DQ10" s="136"/>
      <c r="DR10" s="136"/>
      <c r="DS10" s="136"/>
      <c r="DT10" s="136"/>
      <c r="DU10" s="136"/>
      <c r="DV10" s="136"/>
      <c r="DW10" s="136"/>
      <c r="DX10" s="136"/>
      <c r="DY10" s="136"/>
      <c r="DZ10" s="136"/>
      <c r="EA10" s="136"/>
      <c r="EB10" s="136"/>
      <c r="EC10" s="136"/>
      <c r="ED10" s="136"/>
      <c r="EE10" s="136"/>
      <c r="EF10" s="136"/>
      <c r="EG10" s="136"/>
      <c r="EH10" s="136"/>
      <c r="EI10" s="136"/>
      <c r="EJ10" s="136"/>
      <c r="EK10" s="136"/>
      <c r="EL10" s="136"/>
      <c r="EM10" s="136"/>
      <c r="EN10" s="136"/>
      <c r="EO10" s="136"/>
      <c r="EP10" s="136"/>
      <c r="EQ10" s="136"/>
      <c r="ER10" s="136"/>
      <c r="ES10" s="136"/>
      <c r="ET10" s="136"/>
      <c r="EU10" s="136"/>
      <c r="EV10" s="136"/>
      <c r="EW10" s="136"/>
      <c r="EX10" s="136"/>
      <c r="EY10" s="136"/>
      <c r="EZ10" s="136"/>
      <c r="FA10" s="136"/>
      <c r="FB10" s="136"/>
      <c r="FC10" s="136"/>
      <c r="FD10" s="136"/>
      <c r="FE10" s="136"/>
      <c r="FF10" s="136"/>
      <c r="FG10" s="136"/>
      <c r="FH10" s="136"/>
      <c r="FI10" s="136"/>
      <c r="FJ10" s="136"/>
      <c r="FK10" s="136"/>
      <c r="FL10" s="136"/>
      <c r="FM10" s="136"/>
      <c r="FN10" s="136"/>
      <c r="FO10" s="136"/>
      <c r="FP10" s="136"/>
      <c r="FQ10" s="136"/>
      <c r="FR10" s="136"/>
      <c r="FS10" s="136"/>
      <c r="FT10" s="136"/>
      <c r="FU10" s="136"/>
      <c r="FV10" s="136"/>
      <c r="FW10" s="136"/>
      <c r="FX10" s="136"/>
      <c r="FY10" s="136"/>
      <c r="FZ10" s="136"/>
      <c r="GA10" s="136"/>
      <c r="GB10" s="136"/>
      <c r="GC10" s="136"/>
      <c r="GD10" s="136"/>
      <c r="GE10" s="136"/>
      <c r="GF10" s="136"/>
      <c r="GG10" s="136"/>
      <c r="GH10" s="136"/>
      <c r="GI10" s="136"/>
      <c r="GJ10" s="136"/>
      <c r="GK10" s="136"/>
      <c r="GL10" s="136"/>
      <c r="GM10" s="136"/>
      <c r="GN10" s="136"/>
      <c r="GO10" s="136"/>
      <c r="GP10" s="136"/>
      <c r="GQ10" s="136"/>
      <c r="GR10" s="136"/>
      <c r="GS10" s="136"/>
      <c r="GT10" s="136"/>
      <c r="GU10" s="136"/>
      <c r="GV10" s="136"/>
      <c r="GW10" s="136"/>
      <c r="GX10" s="136"/>
      <c r="GY10" s="136"/>
      <c r="GZ10" s="136"/>
      <c r="HA10" s="136"/>
      <c r="HB10" s="136"/>
      <c r="HC10" s="136"/>
      <c r="HD10" s="136"/>
      <c r="HE10" s="136"/>
      <c r="HF10" s="136"/>
      <c r="HG10" s="136"/>
      <c r="HH10" s="136"/>
      <c r="HI10" s="136"/>
      <c r="HJ10" s="136"/>
      <c r="HK10" s="136"/>
      <c r="HL10" s="136"/>
      <c r="HM10" s="136"/>
      <c r="HN10" s="136"/>
      <c r="HO10" s="136"/>
      <c r="HP10" s="136"/>
      <c r="HQ10" s="136"/>
      <c r="HR10" s="136"/>
      <c r="HS10" s="136"/>
      <c r="HT10" s="136"/>
      <c r="HU10" s="136"/>
      <c r="HV10" s="136"/>
      <c r="HW10" s="136"/>
      <c r="HX10" s="136"/>
      <c r="HY10" s="136"/>
      <c r="HZ10" s="136"/>
      <c r="IA10" s="136"/>
      <c r="IB10" s="136"/>
      <c r="IC10" s="136"/>
      <c r="ID10" s="136"/>
      <c r="IE10" s="136"/>
      <c r="IF10" s="136"/>
      <c r="IG10" s="136"/>
      <c r="IH10" s="136"/>
      <c r="II10" s="136"/>
      <c r="IJ10" s="136"/>
      <c r="IK10" s="136"/>
      <c r="IL10" s="136"/>
      <c r="IM10" s="136"/>
      <c r="IN10" s="136"/>
      <c r="IO10" s="136"/>
      <c r="IP10" s="136"/>
      <c r="IQ10" s="136"/>
      <c r="IR10" s="136"/>
      <c r="IS10" s="136"/>
      <c r="IT10" s="136"/>
      <c r="IU10" s="136"/>
      <c r="IV10" s="136"/>
      <c r="IW10" s="136"/>
      <c r="IX10" s="136"/>
      <c r="IY10" s="136"/>
      <c r="IZ10" s="136"/>
      <c r="JA10" s="136"/>
      <c r="JB10" s="136"/>
      <c r="JC10" s="136"/>
      <c r="JD10" s="136"/>
      <c r="JE10" s="136"/>
      <c r="JF10" s="136"/>
      <c r="JG10" s="136"/>
      <c r="JH10" s="136"/>
      <c r="JI10" s="136"/>
      <c r="JJ10" s="136"/>
      <c r="JK10" s="136"/>
      <c r="JL10" s="136"/>
      <c r="JM10" s="136"/>
      <c r="JN10" s="136"/>
      <c r="JO10" s="136"/>
      <c r="JP10" s="136"/>
      <c r="JQ10" s="136"/>
      <c r="JR10" s="136"/>
      <c r="JS10" s="136"/>
      <c r="JT10" s="136"/>
      <c r="JU10" s="136"/>
      <c r="JV10" s="136"/>
      <c r="JW10" s="136"/>
      <c r="JX10" s="136"/>
      <c r="JY10" s="136"/>
      <c r="JZ10" s="136"/>
      <c r="KA10" s="136"/>
      <c r="KB10" s="136"/>
      <c r="KC10" s="136"/>
      <c r="KD10" s="136"/>
      <c r="KE10" s="136"/>
      <c r="KF10" s="136"/>
      <c r="KG10" s="136"/>
      <c r="KH10" s="136"/>
      <c r="KI10" s="136"/>
      <c r="KJ10" s="136"/>
      <c r="KK10" s="136"/>
      <c r="KL10" s="136"/>
      <c r="KM10" s="136"/>
      <c r="KN10" s="136"/>
      <c r="KO10" s="136"/>
      <c r="KP10" s="136"/>
      <c r="KQ10" s="136"/>
      <c r="KR10" s="136"/>
      <c r="KS10" s="136"/>
      <c r="KT10" s="136"/>
      <c r="KU10" s="136"/>
      <c r="KV10" s="136"/>
      <c r="KW10" s="136"/>
      <c r="KX10" s="136"/>
      <c r="KY10" s="136"/>
      <c r="KZ10" s="136"/>
      <c r="LA10" s="136"/>
      <c r="LB10" s="136"/>
      <c r="LC10" s="136"/>
      <c r="LD10" s="136"/>
      <c r="LE10" s="136"/>
      <c r="LF10" s="136"/>
      <c r="LG10" s="136"/>
      <c r="LH10" s="136"/>
      <c r="LI10" s="136"/>
      <c r="LJ10" s="136"/>
      <c r="LK10" s="136"/>
      <c r="LL10" s="136"/>
      <c r="LM10" s="136"/>
      <c r="LN10" s="136"/>
      <c r="LO10" s="136"/>
      <c r="LP10" s="136"/>
      <c r="LQ10" s="136"/>
      <c r="LR10" s="136"/>
      <c r="LS10" s="136"/>
      <c r="LT10" s="136"/>
      <c r="LU10" s="136"/>
      <c r="LV10" s="136"/>
      <c r="LW10" s="136"/>
      <c r="LX10" s="136"/>
      <c r="LY10" s="136"/>
      <c r="LZ10" s="136"/>
      <c r="MA10" s="136"/>
      <c r="MB10" s="136"/>
      <c r="MC10" s="136"/>
      <c r="MD10" s="136"/>
      <c r="ME10" s="136"/>
      <c r="MF10" s="136"/>
      <c r="MG10" s="136"/>
      <c r="MH10" s="136"/>
      <c r="MI10" s="136"/>
      <c r="MJ10" s="136"/>
      <c r="MK10" s="136"/>
      <c r="ML10" s="136"/>
      <c r="MM10" s="136"/>
      <c r="MN10" s="136"/>
      <c r="MO10" s="136"/>
      <c r="MP10" s="136"/>
      <c r="MQ10" s="136"/>
      <c r="MR10" s="136"/>
      <c r="MS10" s="136"/>
      <c r="MT10" s="136"/>
      <c r="MU10" s="136"/>
      <c r="MV10" s="136"/>
      <c r="MW10" s="136"/>
      <c r="MX10" s="136"/>
      <c r="MY10" s="136"/>
      <c r="MZ10" s="136"/>
      <c r="NA10" s="136"/>
      <c r="NB10" s="136"/>
      <c r="NC10" s="136"/>
      <c r="ND10" s="136"/>
      <c r="NE10" s="136"/>
      <c r="NF10" s="136"/>
      <c r="NG10" s="136"/>
      <c r="NH10" s="136"/>
      <c r="NI10" s="136"/>
      <c r="NJ10" s="136"/>
      <c r="NK10" s="136"/>
      <c r="NL10" s="136"/>
      <c r="NM10" s="136"/>
      <c r="NN10" s="136"/>
      <c r="NO10" s="136"/>
      <c r="NP10" s="136"/>
      <c r="NQ10" s="136"/>
      <c r="NR10" s="136"/>
      <c r="NS10" s="136"/>
      <c r="NT10" s="136"/>
      <c r="NU10" s="136"/>
      <c r="NV10" s="136"/>
      <c r="NW10" s="136"/>
      <c r="NX10" s="136"/>
      <c r="NY10" s="136"/>
      <c r="NZ10" s="136"/>
      <c r="OA10" s="136"/>
      <c r="OB10" s="136"/>
      <c r="OC10" s="136"/>
      <c r="OD10" s="136"/>
      <c r="OE10" s="136"/>
      <c r="OF10" s="136"/>
      <c r="OG10" s="136"/>
      <c r="OH10" s="136"/>
      <c r="OI10" s="136"/>
      <c r="OJ10" s="136"/>
      <c r="OK10" s="136"/>
      <c r="OL10" s="136"/>
      <c r="OM10" s="136"/>
      <c r="ON10" s="136"/>
      <c r="OO10" s="136"/>
      <c r="OP10" s="136"/>
      <c r="OQ10" s="136"/>
      <c r="OR10" s="136"/>
      <c r="OS10" s="136"/>
      <c r="OT10" s="136"/>
      <c r="OU10" s="136"/>
      <c r="OV10" s="136"/>
      <c r="OW10" s="136"/>
      <c r="OX10" s="136"/>
      <c r="OY10" s="136"/>
      <c r="OZ10" s="136"/>
      <c r="PA10" s="136"/>
      <c r="PB10" s="136"/>
      <c r="PC10" s="136"/>
      <c r="PD10" s="136"/>
      <c r="PE10" s="136"/>
      <c r="PF10" s="136"/>
      <c r="PG10" s="136"/>
      <c r="PH10" s="136"/>
      <c r="PI10" s="136"/>
      <c r="PJ10" s="136"/>
      <c r="PK10" s="136"/>
      <c r="PL10" s="136"/>
      <c r="PM10" s="136"/>
      <c r="PN10" s="136"/>
      <c r="PO10" s="136"/>
      <c r="PP10" s="136"/>
      <c r="PQ10" s="136"/>
      <c r="PR10" s="136"/>
      <c r="PS10" s="136"/>
      <c r="PT10" s="136"/>
      <c r="PU10" s="136"/>
      <c r="PV10" s="136"/>
      <c r="PW10" s="136"/>
      <c r="PX10" s="136"/>
      <c r="PY10" s="136"/>
      <c r="PZ10" s="136"/>
      <c r="QA10" s="136"/>
      <c r="QB10" s="136"/>
      <c r="QC10" s="136"/>
      <c r="QD10" s="136"/>
      <c r="QE10" s="136"/>
      <c r="QF10" s="136"/>
      <c r="QG10" s="136"/>
      <c r="QH10" s="136"/>
      <c r="QI10" s="136"/>
      <c r="QJ10" s="136"/>
      <c r="QK10" s="136"/>
      <c r="QL10" s="136"/>
      <c r="QM10" s="136"/>
      <c r="QN10" s="136"/>
      <c r="QO10" s="136"/>
      <c r="QP10" s="136"/>
      <c r="QQ10" s="136"/>
      <c r="QR10" s="136"/>
      <c r="QS10" s="136"/>
      <c r="QT10" s="136"/>
      <c r="QU10" s="136"/>
      <c r="QV10" s="136"/>
      <c r="QW10" s="136"/>
      <c r="QX10" s="136"/>
      <c r="QY10" s="136"/>
      <c r="QZ10" s="136"/>
      <c r="RA10" s="136"/>
      <c r="RB10" s="136"/>
      <c r="RC10" s="136"/>
      <c r="RD10" s="136"/>
      <c r="RE10" s="136"/>
      <c r="RF10" s="136"/>
      <c r="RG10" s="136"/>
      <c r="RH10" s="136"/>
      <c r="RI10" s="136"/>
      <c r="RJ10" s="136"/>
      <c r="RK10" s="136"/>
      <c r="RL10" s="136"/>
      <c r="RM10" s="136"/>
      <c r="RN10" s="136"/>
      <c r="RO10" s="136"/>
      <c r="RP10" s="136"/>
      <c r="RQ10" s="136"/>
      <c r="RR10" s="136"/>
      <c r="RS10" s="136"/>
      <c r="RT10" s="136"/>
      <c r="RU10" s="136"/>
      <c r="RV10" s="136"/>
      <c r="RW10" s="136"/>
      <c r="RX10" s="136"/>
      <c r="RY10" s="136"/>
      <c r="RZ10" s="136"/>
      <c r="SA10" s="136"/>
      <c r="SB10" s="136"/>
      <c r="SC10" s="136"/>
      <c r="SD10" s="136"/>
      <c r="SE10" s="136"/>
      <c r="SF10" s="136"/>
      <c r="SG10" s="136"/>
      <c r="SH10" s="136"/>
      <c r="SI10" s="136"/>
      <c r="SJ10" s="136"/>
      <c r="SK10" s="136"/>
      <c r="SL10" s="136"/>
      <c r="SM10" s="136"/>
      <c r="SN10" s="136"/>
      <c r="SO10" s="136"/>
      <c r="SP10" s="136"/>
      <c r="SQ10" s="136"/>
      <c r="SR10" s="136"/>
      <c r="SS10" s="136"/>
      <c r="ST10" s="136"/>
      <c r="SU10" s="136"/>
      <c r="SV10" s="136"/>
      <c r="SW10" s="136"/>
      <c r="SX10" s="136"/>
      <c r="SY10" s="136"/>
      <c r="SZ10" s="136"/>
      <c r="TA10" s="136"/>
      <c r="TB10" s="136"/>
      <c r="TC10" s="136"/>
      <c r="TD10" s="136"/>
      <c r="TE10" s="136"/>
      <c r="TF10" s="136"/>
      <c r="TG10" s="136"/>
      <c r="TH10" s="136"/>
      <c r="TI10" s="136"/>
      <c r="TJ10" s="136"/>
      <c r="TK10" s="136"/>
      <c r="TL10" s="136"/>
      <c r="TM10" s="136"/>
      <c r="TN10" s="136"/>
      <c r="TO10" s="136"/>
      <c r="TP10" s="136"/>
      <c r="TQ10" s="136"/>
      <c r="TR10" s="136"/>
      <c r="TS10" s="136"/>
      <c r="TT10" s="136"/>
      <c r="TU10" s="136"/>
      <c r="TV10" s="136"/>
      <c r="TW10" s="136"/>
      <c r="TX10" s="136"/>
      <c r="TY10" s="136"/>
      <c r="TZ10" s="136"/>
      <c r="UA10" s="136"/>
      <c r="UB10" s="136"/>
      <c r="UC10" s="136"/>
      <c r="UD10" s="136"/>
      <c r="UE10" s="136"/>
      <c r="UF10" s="136"/>
      <c r="UG10" s="136"/>
      <c r="UH10" s="136"/>
      <c r="UI10" s="136"/>
      <c r="UJ10" s="136"/>
      <c r="UK10" s="136"/>
      <c r="UL10" s="136"/>
      <c r="UM10" s="136"/>
      <c r="UN10" s="136"/>
      <c r="UO10" s="136"/>
      <c r="UP10" s="136"/>
      <c r="UQ10" s="136"/>
      <c r="UR10" s="136"/>
      <c r="US10" s="136"/>
      <c r="UT10" s="136"/>
      <c r="UU10" s="136"/>
      <c r="UV10" s="136"/>
      <c r="UW10" s="136"/>
      <c r="UX10" s="136"/>
      <c r="UY10" s="136"/>
      <c r="UZ10" s="136"/>
      <c r="VA10" s="136"/>
      <c r="VB10" s="136"/>
      <c r="VC10" s="136"/>
      <c r="VD10" s="136"/>
      <c r="VE10" s="136"/>
      <c r="VF10" s="136"/>
      <c r="VG10" s="136"/>
      <c r="VH10" s="136"/>
      <c r="VI10" s="136"/>
      <c r="VJ10" s="136"/>
      <c r="VK10" s="136"/>
      <c r="VL10" s="136"/>
      <c r="VM10" s="136"/>
      <c r="VN10" s="136"/>
      <c r="VO10" s="136"/>
      <c r="VP10" s="136"/>
      <c r="VQ10" s="136"/>
      <c r="VR10" s="136"/>
      <c r="VS10" s="136"/>
      <c r="VT10" s="136"/>
      <c r="VU10" s="136"/>
      <c r="VV10" s="136"/>
      <c r="VW10" s="136"/>
      <c r="VX10" s="136"/>
      <c r="VY10" s="136"/>
      <c r="VZ10" s="136"/>
      <c r="WA10" s="136"/>
      <c r="WB10" s="136"/>
      <c r="WC10" s="136"/>
      <c r="WD10" s="136"/>
      <c r="WE10" s="136"/>
      <c r="WF10" s="136"/>
      <c r="WG10" s="136"/>
      <c r="WH10" s="136"/>
      <c r="WI10" s="136"/>
      <c r="WJ10" s="136"/>
      <c r="WK10" s="136"/>
      <c r="WL10" s="136"/>
      <c r="WM10" s="136"/>
      <c r="WN10" s="136"/>
      <c r="WO10" s="136"/>
      <c r="WP10" s="136"/>
      <c r="WQ10" s="136"/>
      <c r="WR10" s="136"/>
      <c r="WS10" s="136"/>
      <c r="WT10" s="136"/>
      <c r="WU10" s="136"/>
      <c r="WV10" s="136"/>
      <c r="WW10" s="136"/>
      <c r="WX10" s="136"/>
      <c r="WY10" s="136"/>
      <c r="WZ10" s="136"/>
      <c r="XA10" s="136"/>
      <c r="XB10" s="136"/>
      <c r="XC10" s="136"/>
      <c r="XD10" s="136"/>
      <c r="XE10" s="136"/>
      <c r="XF10" s="136"/>
      <c r="XG10" s="136"/>
      <c r="XH10" s="136"/>
      <c r="XI10" s="136"/>
      <c r="XJ10" s="136"/>
      <c r="XK10" s="136"/>
      <c r="XL10" s="136"/>
      <c r="XM10" s="136"/>
      <c r="XN10" s="136"/>
      <c r="XO10" s="136"/>
      <c r="XP10" s="136"/>
      <c r="XQ10" s="136"/>
      <c r="XR10" s="136"/>
      <c r="XS10" s="136"/>
      <c r="XT10" s="136"/>
      <c r="XU10" s="136"/>
      <c r="XV10" s="136"/>
      <c r="XW10" s="136"/>
      <c r="XX10" s="136"/>
      <c r="XY10" s="136"/>
      <c r="XZ10" s="136"/>
      <c r="YA10" s="136"/>
      <c r="YB10" s="136"/>
      <c r="YC10" s="136"/>
      <c r="YD10" s="136"/>
      <c r="YE10" s="136"/>
      <c r="YF10" s="136"/>
      <c r="YG10" s="136"/>
      <c r="YH10" s="136"/>
      <c r="YI10" s="136"/>
      <c r="YJ10" s="136"/>
      <c r="YK10" s="136"/>
      <c r="YL10" s="136"/>
      <c r="YM10" s="136"/>
      <c r="YN10" s="136"/>
      <c r="YO10" s="136"/>
      <c r="YP10" s="136"/>
      <c r="YQ10" s="136"/>
      <c r="YR10" s="136"/>
      <c r="YS10" s="136"/>
      <c r="YT10" s="136"/>
      <c r="YU10" s="136"/>
      <c r="YV10" s="136"/>
      <c r="YW10" s="136"/>
      <c r="YX10" s="136"/>
      <c r="YY10" s="136"/>
      <c r="YZ10" s="136"/>
      <c r="ZA10" s="136"/>
      <c r="ZB10" s="136"/>
      <c r="ZC10" s="136"/>
      <c r="ZD10" s="136"/>
      <c r="ZE10" s="136"/>
      <c r="ZF10" s="136"/>
      <c r="ZG10" s="136"/>
      <c r="ZH10" s="136"/>
      <c r="ZI10" s="136"/>
      <c r="ZJ10" s="136"/>
      <c r="ZK10" s="136"/>
      <c r="ZL10" s="136"/>
      <c r="ZM10" s="136"/>
      <c r="ZN10" s="136"/>
      <c r="ZO10" s="136"/>
      <c r="ZP10" s="136"/>
      <c r="ZQ10" s="136"/>
      <c r="ZR10" s="136"/>
      <c r="ZS10" s="136"/>
      <c r="ZT10" s="136"/>
      <c r="ZU10" s="136"/>
      <c r="ZV10" s="136"/>
      <c r="ZW10" s="136"/>
      <c r="ZX10" s="136"/>
      <c r="ZY10" s="136"/>
      <c r="ZZ10" s="136"/>
      <c r="AAA10" s="136"/>
      <c r="AAB10" s="136"/>
      <c r="AAC10" s="136"/>
      <c r="AAD10" s="136"/>
      <c r="AAE10" s="136"/>
      <c r="AAF10" s="136"/>
      <c r="AAG10" s="136"/>
      <c r="AAH10" s="136"/>
      <c r="AAI10" s="136"/>
      <c r="AAJ10" s="136"/>
      <c r="AAK10" s="136"/>
      <c r="AAL10" s="136"/>
      <c r="AAM10" s="136"/>
      <c r="AAN10" s="136"/>
      <c r="AAO10" s="136"/>
      <c r="AAP10" s="136"/>
      <c r="AAQ10" s="136"/>
      <c r="AAR10" s="136"/>
      <c r="AAS10" s="136"/>
      <c r="AAT10" s="136"/>
      <c r="AAU10" s="136"/>
      <c r="AAV10" s="136"/>
      <c r="AAW10" s="136"/>
      <c r="AAX10" s="136"/>
      <c r="AAY10" s="136"/>
      <c r="AAZ10" s="136"/>
      <c r="ABA10" s="136"/>
      <c r="ABB10" s="136"/>
      <c r="ABC10" s="136"/>
      <c r="ABD10" s="136"/>
      <c r="ABE10" s="136"/>
      <c r="ABF10" s="136"/>
      <c r="ABG10" s="136"/>
      <c r="ABH10" s="136"/>
      <c r="ABI10" s="136"/>
      <c r="ABJ10" s="136"/>
      <c r="ABK10" s="136"/>
      <c r="ABL10" s="136"/>
      <c r="ABM10" s="136"/>
      <c r="ABN10" s="136"/>
      <c r="ABO10" s="136"/>
      <c r="ABP10" s="136"/>
      <c r="ABQ10" s="136"/>
      <c r="ABR10" s="136"/>
      <c r="ABS10" s="136"/>
      <c r="ABT10" s="136"/>
      <c r="ABU10" s="136"/>
      <c r="ABV10" s="136"/>
      <c r="ABW10" s="136"/>
      <c r="ABX10" s="136"/>
      <c r="ABY10" s="136"/>
      <c r="ABZ10" s="136"/>
      <c r="ACA10" s="136"/>
      <c r="ACB10" s="136"/>
      <c r="ACC10" s="136"/>
      <c r="ACD10" s="136"/>
      <c r="ACE10" s="136"/>
      <c r="ACF10" s="136"/>
      <c r="ACG10" s="136"/>
      <c r="ACH10" s="136"/>
      <c r="ACI10" s="136"/>
      <c r="ACJ10" s="136"/>
      <c r="ACK10" s="136"/>
      <c r="ACL10" s="136"/>
      <c r="ACM10" s="136"/>
      <c r="ACN10" s="136"/>
      <c r="ACO10" s="136"/>
      <c r="ACP10" s="136"/>
      <c r="ACQ10" s="136"/>
      <c r="ACR10" s="136"/>
      <c r="ACS10" s="136"/>
      <c r="ACT10" s="136"/>
      <c r="ACU10" s="136"/>
      <c r="ACV10" s="136"/>
      <c r="ACW10" s="136"/>
      <c r="ACX10" s="136"/>
      <c r="ACY10" s="136"/>
      <c r="ACZ10" s="136"/>
      <c r="ADA10" s="136"/>
      <c r="ADB10" s="136"/>
      <c r="ADC10" s="136"/>
      <c r="ADD10" s="136"/>
      <c r="ADE10" s="136"/>
      <c r="ADF10" s="136"/>
      <c r="ADG10" s="136"/>
      <c r="ADH10" s="136"/>
      <c r="ADI10" s="136"/>
      <c r="ADJ10" s="136"/>
      <c r="ADK10" s="136"/>
      <c r="ADL10" s="136"/>
      <c r="ADM10" s="136"/>
      <c r="ADN10" s="136"/>
      <c r="ADO10" s="136"/>
      <c r="ADP10" s="136"/>
      <c r="ADQ10" s="136"/>
      <c r="ADR10" s="136"/>
      <c r="ADS10" s="136"/>
      <c r="ADT10" s="136"/>
      <c r="ADU10" s="136"/>
      <c r="ADV10" s="136"/>
      <c r="ADW10" s="136"/>
      <c r="ADX10" s="136"/>
      <c r="ADY10" s="136"/>
      <c r="ADZ10" s="136"/>
      <c r="AEA10" s="136"/>
      <c r="AEB10" s="136"/>
      <c r="AEC10" s="136"/>
      <c r="AED10" s="136"/>
      <c r="AEE10" s="136"/>
      <c r="AEF10" s="136"/>
      <c r="AEG10" s="136"/>
      <c r="AEH10" s="136"/>
      <c r="AEI10" s="136"/>
      <c r="AEJ10" s="136"/>
      <c r="AEK10" s="136"/>
      <c r="AEL10" s="136"/>
      <c r="AEM10" s="136"/>
      <c r="AEN10" s="136"/>
      <c r="AEO10" s="136"/>
      <c r="AEP10" s="136"/>
      <c r="AEQ10" s="136"/>
      <c r="AER10" s="136"/>
      <c r="AES10" s="136"/>
      <c r="AET10" s="136"/>
      <c r="AEU10" s="136"/>
      <c r="AEV10" s="136"/>
      <c r="AEW10" s="136"/>
      <c r="AEX10" s="136"/>
      <c r="AEY10" s="136"/>
      <c r="AEZ10" s="136"/>
      <c r="AFA10" s="136"/>
      <c r="AFB10" s="136"/>
      <c r="AFC10" s="136"/>
      <c r="AFD10" s="136"/>
      <c r="AFE10" s="136"/>
      <c r="AFF10" s="136"/>
      <c r="AFG10" s="136"/>
      <c r="AFH10" s="136"/>
      <c r="AFI10" s="136"/>
      <c r="AFJ10" s="136"/>
      <c r="AFK10" s="136"/>
      <c r="AFL10" s="136"/>
      <c r="AFM10" s="136"/>
      <c r="AFN10" s="136"/>
      <c r="AFO10" s="136"/>
      <c r="AFP10" s="136"/>
      <c r="AFQ10" s="136"/>
      <c r="AFR10" s="136"/>
      <c r="AFS10" s="136"/>
      <c r="AFT10" s="136"/>
      <c r="AFU10" s="136"/>
      <c r="AFV10" s="136"/>
      <c r="AFW10" s="136"/>
      <c r="AFX10" s="136"/>
      <c r="AFY10" s="136"/>
      <c r="AFZ10" s="136"/>
      <c r="AGA10" s="136"/>
      <c r="AGB10" s="136"/>
      <c r="AGC10" s="136"/>
      <c r="AGD10" s="136"/>
      <c r="AGE10" s="136"/>
      <c r="AGF10" s="136"/>
      <c r="AGG10" s="136"/>
      <c r="AGH10" s="136"/>
      <c r="AGI10" s="136"/>
      <c r="AGJ10" s="136"/>
      <c r="AGK10" s="136"/>
      <c r="AGL10" s="136"/>
      <c r="AGM10" s="136"/>
      <c r="AGN10" s="136"/>
      <c r="AGO10" s="136"/>
      <c r="AGP10" s="136"/>
      <c r="AGQ10" s="136"/>
      <c r="AGR10" s="136"/>
      <c r="AGS10" s="136"/>
      <c r="AGT10" s="136"/>
      <c r="AGU10" s="136"/>
      <c r="AGV10" s="136"/>
      <c r="AGW10" s="136"/>
      <c r="AGX10" s="136"/>
      <c r="AGY10" s="136"/>
      <c r="AGZ10" s="136"/>
      <c r="AHA10" s="136"/>
      <c r="AHB10" s="136"/>
      <c r="AHC10" s="136"/>
      <c r="AHD10" s="136"/>
      <c r="AHE10" s="136"/>
      <c r="AHF10" s="136"/>
      <c r="AHG10" s="136"/>
      <c r="AHH10" s="136"/>
      <c r="AHI10" s="136"/>
      <c r="AHJ10" s="136"/>
      <c r="AHK10" s="136"/>
      <c r="AHL10" s="136"/>
      <c r="AHM10" s="136"/>
      <c r="AHN10" s="136"/>
      <c r="AHO10" s="136"/>
      <c r="AHP10" s="136"/>
      <c r="AHQ10" s="136"/>
      <c r="AHR10" s="136"/>
      <c r="AHS10" s="136"/>
      <c r="AHT10" s="136"/>
      <c r="AHU10" s="136"/>
      <c r="AHV10" s="136"/>
      <c r="AHW10" s="136"/>
      <c r="AHX10" s="136"/>
      <c r="AHY10" s="136"/>
      <c r="AHZ10" s="136"/>
      <c r="AIA10" s="136"/>
      <c r="AIB10" s="136"/>
      <c r="AIC10" s="136"/>
      <c r="AID10" s="136"/>
      <c r="AIE10" s="136"/>
      <c r="AIF10" s="136"/>
      <c r="AIG10" s="136"/>
      <c r="AIH10" s="136"/>
      <c r="AII10" s="136"/>
      <c r="AIJ10" s="136"/>
      <c r="AIK10" s="136"/>
      <c r="AIL10" s="136"/>
      <c r="AIM10" s="136"/>
      <c r="AIN10" s="136"/>
      <c r="AIO10" s="136"/>
      <c r="AIP10" s="136"/>
      <c r="AIQ10" s="136"/>
      <c r="AIR10" s="136"/>
      <c r="AIS10" s="136"/>
      <c r="AIT10" s="136"/>
      <c r="AIU10" s="136"/>
      <c r="AIV10" s="136"/>
      <c r="AIW10" s="136"/>
      <c r="AIX10" s="136"/>
      <c r="AIY10" s="136"/>
      <c r="AIZ10" s="136"/>
      <c r="AJA10" s="136"/>
      <c r="AJB10" s="136"/>
      <c r="AJC10" s="136"/>
      <c r="AJD10" s="136"/>
      <c r="AJE10" s="136"/>
      <c r="AJF10" s="136"/>
      <c r="AJG10" s="136"/>
      <c r="AJH10" s="136"/>
      <c r="AJI10" s="136"/>
      <c r="AJJ10" s="136"/>
      <c r="AJK10" s="136"/>
      <c r="AJL10" s="136"/>
      <c r="AJM10" s="136"/>
      <c r="AJN10" s="136"/>
      <c r="AJO10" s="136"/>
      <c r="AJP10" s="136"/>
      <c r="AJQ10" s="136"/>
      <c r="AJR10" s="136"/>
      <c r="AJS10" s="136"/>
      <c r="AJT10" s="136"/>
      <c r="AJU10" s="136"/>
      <c r="AJV10" s="136"/>
      <c r="AJW10" s="136"/>
      <c r="AJX10" s="136"/>
      <c r="AJY10" s="136"/>
      <c r="AJZ10" s="136"/>
      <c r="AKA10" s="136"/>
      <c r="AKB10" s="136"/>
      <c r="AKC10" s="136"/>
      <c r="AKD10" s="136"/>
      <c r="AKE10" s="136"/>
      <c r="AKF10" s="136"/>
      <c r="AKG10" s="136"/>
      <c r="AKH10" s="136"/>
      <c r="AKI10" s="136"/>
      <c r="AKJ10" s="136"/>
      <c r="AKK10" s="136"/>
      <c r="AKL10" s="136"/>
      <c r="AKM10" s="136"/>
      <c r="AKN10" s="136"/>
      <c r="AKO10" s="136"/>
      <c r="AKP10" s="136"/>
      <c r="AKQ10" s="136"/>
      <c r="AKR10" s="136"/>
      <c r="AKS10" s="136"/>
      <c r="AKT10" s="136"/>
      <c r="AKU10" s="136"/>
      <c r="AKV10" s="136"/>
      <c r="AKW10" s="136"/>
      <c r="AKX10" s="136"/>
      <c r="AKY10" s="136"/>
      <c r="AKZ10" s="136"/>
      <c r="ALA10" s="136"/>
      <c r="ALB10" s="136"/>
      <c r="ALC10" s="136"/>
      <c r="ALD10" s="136"/>
      <c r="ALE10" s="136"/>
      <c r="ALF10" s="136"/>
      <c r="ALG10" s="136"/>
      <c r="ALH10" s="136"/>
      <c r="ALI10" s="136"/>
      <c r="ALJ10" s="136"/>
      <c r="ALK10" s="136"/>
      <c r="ALL10" s="136"/>
      <c r="ALM10" s="136"/>
      <c r="ALN10" s="136"/>
      <c r="ALO10" s="136"/>
      <c r="ALP10" s="136"/>
      <c r="ALQ10" s="136"/>
      <c r="ALR10" s="136"/>
      <c r="ALS10" s="136"/>
      <c r="ALT10" s="136"/>
      <c r="ALU10" s="136"/>
      <c r="ALV10" s="136"/>
      <c r="ALW10" s="136"/>
      <c r="ALX10" s="136"/>
      <c r="ALY10" s="136"/>
      <c r="ALZ10" s="136"/>
      <c r="AMA10" s="136"/>
      <c r="AMB10" s="136"/>
      <c r="AMC10" s="136"/>
      <c r="AMD10" s="136"/>
      <c r="AME10" s="136"/>
      <c r="AMF10" s="136"/>
      <c r="AMG10" s="136"/>
      <c r="AMH10" s="136"/>
      <c r="AMI10" s="136"/>
    </row>
    <row r="11" spans="1:1023" ht="30" x14ac:dyDescent="0.25">
      <c r="A11" s="245" t="s">
        <v>2569</v>
      </c>
      <c r="B11" s="193">
        <v>11</v>
      </c>
      <c r="C11" s="192" t="s">
        <v>25652</v>
      </c>
      <c r="D11" s="209" t="s">
        <v>9596</v>
      </c>
      <c r="E11" s="136" t="s">
        <v>25593</v>
      </c>
      <c r="F11" s="238"/>
      <c r="G11" s="214"/>
      <c r="H11" s="214">
        <v>2</v>
      </c>
      <c r="I11" s="367">
        <v>0.75</v>
      </c>
      <c r="J11" s="409">
        <v>2</v>
      </c>
      <c r="K11" s="161">
        <v>2</v>
      </c>
      <c r="L11" s="161"/>
      <c r="M11" s="161"/>
      <c r="N11" s="161"/>
      <c r="O11" s="161">
        <v>3</v>
      </c>
      <c r="P11" s="161"/>
      <c r="Q11" s="161"/>
      <c r="R11" s="161"/>
      <c r="S11" s="161"/>
      <c r="T11" s="161"/>
      <c r="U11" s="161"/>
      <c r="V11" s="256">
        <f>IF(O11=1,10,100)</f>
        <v>100</v>
      </c>
      <c r="W11" s="256">
        <f>IF(O11=1,1,IF(O11=2,10,100))</f>
        <v>100</v>
      </c>
      <c r="X11" s="256">
        <f>IF(O11=3,20,100)</f>
        <v>20</v>
      </c>
      <c r="Y11" s="256">
        <f>IF(P11=1,10,100)</f>
        <v>100</v>
      </c>
      <c r="Z11" s="256">
        <f>IF(P11=1,1,IF(P11=2,10,100))</f>
        <v>100</v>
      </c>
      <c r="AA11" s="257">
        <f>IF(OR(EXACT(Q11,"1A"),EXACT(Q11,"1B")),0.1,IF(Q11=2,1,100))</f>
        <v>100</v>
      </c>
      <c r="AB11" s="257">
        <f>IF(OR(EXACT(R11,"1A"),EXACT(R11,"1B")),0.1,IF(R11=2,1,100))</f>
        <v>100</v>
      </c>
      <c r="AC11" s="257">
        <f>IF(OR(EXACT(S11,"1A"),EXACT(S11,"1B")),0.3,IF(S11=2,3,100))</f>
        <v>100</v>
      </c>
      <c r="AD11" s="136"/>
      <c r="AE11" s="136"/>
      <c r="AF11" s="249">
        <f>IF(OR(OR(EXACT(J11,"1A"),EXACT(J11,"1B"),EXACT(J11,"1C")),K11=1),1,IF(K11=2,10,100))</f>
        <v>10</v>
      </c>
      <c r="AG11" s="249">
        <f>IF(OR(EXACT(J11,"1A"),EXACT(J11,"1B"),EXACT(J11,"1C")),1,IF(J11=2,10,100))</f>
        <v>10</v>
      </c>
      <c r="AH11" s="249">
        <f>IF(OR(EXACT(J11,"1A"),EXACT(J11,"1B"),EXACT(J11,"1C"),K11=1),3,100)</f>
        <v>100</v>
      </c>
      <c r="AI11" s="249">
        <f>IF(OR(EXACT(J11,"1A"),EXACT(J11,"1B"),EXACT(J11,"1C")),5,100)</f>
        <v>100</v>
      </c>
      <c r="AJ11" s="251" t="s">
        <v>25595</v>
      </c>
      <c r="AK11" s="136"/>
      <c r="AL11" s="136"/>
      <c r="AM11" s="251"/>
      <c r="AN11" s="136"/>
      <c r="AO11" s="136"/>
      <c r="AP11" s="136"/>
      <c r="AQ11" s="259" t="s">
        <v>25594</v>
      </c>
      <c r="AR11" s="136"/>
      <c r="AS11" s="136"/>
      <c r="AT11" s="136"/>
      <c r="AU11" s="136"/>
      <c r="AV11" s="136"/>
      <c r="AW11" s="136"/>
      <c r="AX11" s="136"/>
      <c r="AY11" s="136"/>
      <c r="AZ11" s="136"/>
      <c r="BA11" s="136"/>
      <c r="BB11" s="136"/>
      <c r="BC11" s="136"/>
      <c r="BD11" s="136"/>
      <c r="BE11" s="136"/>
      <c r="BF11" s="136"/>
      <c r="BG11" s="136"/>
      <c r="BH11" s="136"/>
      <c r="BI11" s="136"/>
      <c r="BJ11" s="136"/>
      <c r="BK11" s="136"/>
      <c r="BL11" s="136"/>
      <c r="BM11" s="136"/>
      <c r="BN11" s="136"/>
      <c r="BO11" s="136"/>
      <c r="BP11" s="136"/>
      <c r="BQ11" s="136"/>
      <c r="BR11" s="136"/>
      <c r="BS11" s="136"/>
      <c r="BT11" s="136"/>
      <c r="BU11" s="136"/>
      <c r="BV11" s="136"/>
      <c r="BW11" s="136"/>
      <c r="BX11" s="136"/>
      <c r="BY11" s="136"/>
      <c r="BZ11" s="136"/>
      <c r="CA11" s="136"/>
      <c r="CB11" s="136"/>
      <c r="CC11" s="136"/>
      <c r="CD11" s="136"/>
      <c r="CE11" s="136"/>
      <c r="CF11" s="136"/>
      <c r="CG11" s="136"/>
      <c r="CH11" s="136"/>
      <c r="CI11" s="136"/>
      <c r="CJ11" s="136"/>
      <c r="CK11" s="136"/>
      <c r="CL11" s="136"/>
      <c r="CM11" s="136"/>
      <c r="CN11" s="136"/>
      <c r="CO11" s="136"/>
      <c r="CP11" s="136"/>
      <c r="CQ11" s="136"/>
      <c r="CR11" s="136"/>
      <c r="CS11" s="136"/>
      <c r="CT11" s="136"/>
      <c r="CU11" s="136"/>
      <c r="CV11" s="136"/>
      <c r="CW11" s="136"/>
      <c r="CX11" s="136"/>
      <c r="CY11" s="136"/>
      <c r="CZ11" s="136"/>
      <c r="DA11" s="136"/>
      <c r="DB11" s="136"/>
      <c r="DC11" s="136"/>
      <c r="DD11" s="136"/>
      <c r="DE11" s="136"/>
      <c r="DF11" s="136"/>
      <c r="DG11" s="136"/>
      <c r="DH11" s="136"/>
      <c r="DI11" s="136"/>
      <c r="DJ11" s="136"/>
      <c r="DK11" s="136"/>
      <c r="DL11" s="136"/>
      <c r="DM11" s="136"/>
      <c r="DN11" s="136"/>
      <c r="DO11" s="136"/>
      <c r="DP11" s="136"/>
      <c r="DQ11" s="136"/>
      <c r="DR11" s="136"/>
      <c r="DS11" s="136"/>
      <c r="DT11" s="136"/>
      <c r="DU11" s="136"/>
      <c r="DV11" s="136"/>
      <c r="DW11" s="136"/>
      <c r="DX11" s="136"/>
      <c r="DY11" s="136"/>
      <c r="DZ11" s="136"/>
      <c r="EA11" s="136"/>
      <c r="EB11" s="136"/>
      <c r="EC11" s="136"/>
      <c r="ED11" s="136"/>
      <c r="EE11" s="136"/>
      <c r="EF11" s="136"/>
      <c r="EG11" s="136"/>
      <c r="EH11" s="136"/>
      <c r="EI11" s="136"/>
      <c r="EJ11" s="136"/>
      <c r="EK11" s="136"/>
      <c r="EL11" s="136"/>
      <c r="EM11" s="136"/>
      <c r="EN11" s="136"/>
      <c r="EO11" s="136"/>
      <c r="EP11" s="136"/>
      <c r="EQ11" s="136"/>
      <c r="ER11" s="136"/>
      <c r="ES11" s="136"/>
      <c r="ET11" s="136"/>
      <c r="EU11" s="136"/>
      <c r="EV11" s="136"/>
      <c r="EW11" s="136"/>
      <c r="EX11" s="136"/>
      <c r="EY11" s="136"/>
      <c r="EZ11" s="136"/>
      <c r="FA11" s="136"/>
      <c r="FB11" s="136"/>
      <c r="FC11" s="136"/>
      <c r="FD11" s="136"/>
      <c r="FE11" s="136"/>
      <c r="FF11" s="136"/>
      <c r="FG11" s="136"/>
      <c r="FH11" s="136"/>
      <c r="FI11" s="136"/>
      <c r="FJ11" s="136"/>
      <c r="FK11" s="136"/>
      <c r="FL11" s="136"/>
      <c r="FM11" s="136"/>
      <c r="FN11" s="136"/>
      <c r="FO11" s="136"/>
      <c r="FP11" s="136"/>
      <c r="FQ11" s="136"/>
      <c r="FR11" s="136"/>
      <c r="FS11" s="136"/>
      <c r="FT11" s="136"/>
      <c r="FU11" s="136"/>
      <c r="FV11" s="136"/>
      <c r="FW11" s="136"/>
      <c r="FX11" s="136"/>
      <c r="FY11" s="136"/>
      <c r="FZ11" s="136"/>
      <c r="GA11" s="136"/>
      <c r="GB11" s="136"/>
      <c r="GC11" s="136"/>
      <c r="GD11" s="136"/>
      <c r="GE11" s="136"/>
      <c r="GF11" s="136"/>
      <c r="GG11" s="136"/>
      <c r="GH11" s="136"/>
      <c r="GI11" s="136"/>
      <c r="GJ11" s="136"/>
      <c r="GK11" s="136"/>
      <c r="GL11" s="136"/>
      <c r="GM11" s="136"/>
      <c r="GN11" s="136"/>
      <c r="GO11" s="136"/>
      <c r="GP11" s="136"/>
      <c r="GQ11" s="136"/>
      <c r="GR11" s="136"/>
      <c r="GS11" s="136"/>
      <c r="GT11" s="136"/>
      <c r="GU11" s="136"/>
      <c r="GV11" s="136"/>
      <c r="GW11" s="136"/>
      <c r="GX11" s="136"/>
      <c r="GY11" s="136"/>
      <c r="GZ11" s="136"/>
      <c r="HA11" s="136"/>
      <c r="HB11" s="136"/>
      <c r="HC11" s="136"/>
      <c r="HD11" s="136"/>
      <c r="HE11" s="136"/>
      <c r="HF11" s="136"/>
      <c r="HG11" s="136"/>
      <c r="HH11" s="136"/>
      <c r="HI11" s="136"/>
      <c r="HJ11" s="136"/>
      <c r="HK11" s="136"/>
      <c r="HL11" s="136"/>
      <c r="HM11" s="136"/>
      <c r="HN11" s="136"/>
      <c r="HO11" s="136"/>
      <c r="HP11" s="136"/>
      <c r="HQ11" s="136"/>
      <c r="HR11" s="136"/>
      <c r="HS11" s="136"/>
      <c r="HT11" s="136"/>
      <c r="HU11" s="136"/>
      <c r="HV11" s="136"/>
      <c r="HW11" s="136"/>
      <c r="HX11" s="136"/>
      <c r="HY11" s="136"/>
      <c r="HZ11" s="136"/>
      <c r="IA11" s="136"/>
      <c r="IB11" s="136"/>
      <c r="IC11" s="136"/>
      <c r="ID11" s="136"/>
      <c r="IE11" s="136"/>
      <c r="IF11" s="136"/>
      <c r="IG11" s="136"/>
      <c r="IH11" s="136"/>
      <c r="II11" s="136"/>
      <c r="IJ11" s="136"/>
      <c r="IK11" s="136"/>
      <c r="IL11" s="136"/>
      <c r="IM11" s="136"/>
      <c r="IN11" s="136"/>
      <c r="IO11" s="136"/>
      <c r="IP11" s="136"/>
      <c r="IQ11" s="136"/>
      <c r="IR11" s="136"/>
      <c r="IS11" s="136"/>
      <c r="IT11" s="136"/>
      <c r="IU11" s="136"/>
      <c r="IV11" s="136"/>
      <c r="IW11" s="136"/>
      <c r="IX11" s="136"/>
      <c r="IY11" s="136"/>
      <c r="IZ11" s="136"/>
      <c r="JA11" s="136"/>
      <c r="JB11" s="136"/>
      <c r="JC11" s="136"/>
      <c r="JD11" s="136"/>
      <c r="JE11" s="136"/>
      <c r="JF11" s="136"/>
      <c r="JG11" s="136"/>
      <c r="JH11" s="136"/>
      <c r="JI11" s="136"/>
      <c r="JJ11" s="136"/>
      <c r="JK11" s="136"/>
      <c r="JL11" s="136"/>
      <c r="JM11" s="136"/>
      <c r="JN11" s="136"/>
      <c r="JO11" s="136"/>
      <c r="JP11" s="136"/>
      <c r="JQ11" s="136"/>
      <c r="JR11" s="136"/>
      <c r="JS11" s="136"/>
      <c r="JT11" s="136"/>
      <c r="JU11" s="136"/>
      <c r="JV11" s="136"/>
      <c r="JW11" s="136"/>
      <c r="JX11" s="136"/>
      <c r="JY11" s="136"/>
      <c r="JZ11" s="136"/>
      <c r="KA11" s="136"/>
      <c r="KB11" s="136"/>
      <c r="KC11" s="136"/>
      <c r="KD11" s="136"/>
      <c r="KE11" s="136"/>
      <c r="KF11" s="136"/>
      <c r="KG11" s="136"/>
      <c r="KH11" s="136"/>
      <c r="KI11" s="136"/>
      <c r="KJ11" s="136"/>
      <c r="KK11" s="136"/>
      <c r="KL11" s="136"/>
      <c r="KM11" s="136"/>
      <c r="KN11" s="136"/>
      <c r="KO11" s="136"/>
      <c r="KP11" s="136"/>
      <c r="KQ11" s="136"/>
      <c r="KR11" s="136"/>
      <c r="KS11" s="136"/>
      <c r="KT11" s="136"/>
      <c r="KU11" s="136"/>
      <c r="KV11" s="136"/>
      <c r="KW11" s="136"/>
      <c r="KX11" s="136"/>
      <c r="KY11" s="136"/>
      <c r="KZ11" s="136"/>
      <c r="LA11" s="136"/>
      <c r="LB11" s="136"/>
      <c r="LC11" s="136"/>
      <c r="LD11" s="136"/>
      <c r="LE11" s="136"/>
      <c r="LF11" s="136"/>
      <c r="LG11" s="136"/>
      <c r="LH11" s="136"/>
      <c r="LI11" s="136"/>
      <c r="LJ11" s="136"/>
      <c r="LK11" s="136"/>
      <c r="LL11" s="136"/>
      <c r="LM11" s="136"/>
      <c r="LN11" s="136"/>
      <c r="LO11" s="136"/>
      <c r="LP11" s="136"/>
      <c r="LQ11" s="136"/>
      <c r="LR11" s="136"/>
      <c r="LS11" s="136"/>
      <c r="LT11" s="136"/>
      <c r="LU11" s="136"/>
      <c r="LV11" s="136"/>
      <c r="LW11" s="136"/>
      <c r="LX11" s="136"/>
      <c r="LY11" s="136"/>
      <c r="LZ11" s="136"/>
      <c r="MA11" s="136"/>
      <c r="MB11" s="136"/>
      <c r="MC11" s="136"/>
      <c r="MD11" s="136"/>
      <c r="ME11" s="136"/>
      <c r="MF11" s="136"/>
      <c r="MG11" s="136"/>
      <c r="MH11" s="136"/>
      <c r="MI11" s="136"/>
      <c r="MJ11" s="136"/>
      <c r="MK11" s="136"/>
      <c r="ML11" s="136"/>
      <c r="MM11" s="136"/>
      <c r="MN11" s="136"/>
      <c r="MO11" s="136"/>
      <c r="MP11" s="136"/>
      <c r="MQ11" s="136"/>
      <c r="MR11" s="136"/>
      <c r="MS11" s="136"/>
      <c r="MT11" s="136"/>
      <c r="MU11" s="136"/>
      <c r="MV11" s="136"/>
      <c r="MW11" s="136"/>
      <c r="MX11" s="136"/>
      <c r="MY11" s="136"/>
      <c r="MZ11" s="136"/>
      <c r="NA11" s="136"/>
      <c r="NB11" s="136"/>
      <c r="NC11" s="136"/>
      <c r="ND11" s="136"/>
      <c r="NE11" s="136"/>
      <c r="NF11" s="136"/>
      <c r="NG11" s="136"/>
      <c r="NH11" s="136"/>
      <c r="NI11" s="136"/>
      <c r="NJ11" s="136"/>
      <c r="NK11" s="136"/>
      <c r="NL11" s="136"/>
      <c r="NM11" s="136"/>
      <c r="NN11" s="136"/>
      <c r="NO11" s="136"/>
      <c r="NP11" s="136"/>
      <c r="NQ11" s="136"/>
      <c r="NR11" s="136"/>
      <c r="NS11" s="136"/>
      <c r="NT11" s="136"/>
      <c r="NU11" s="136"/>
      <c r="NV11" s="136"/>
      <c r="NW11" s="136"/>
      <c r="NX11" s="136"/>
      <c r="NY11" s="136"/>
      <c r="NZ11" s="136"/>
      <c r="OA11" s="136"/>
      <c r="OB11" s="136"/>
      <c r="OC11" s="136"/>
      <c r="OD11" s="136"/>
      <c r="OE11" s="136"/>
      <c r="OF11" s="136"/>
      <c r="OG11" s="136"/>
      <c r="OH11" s="136"/>
      <c r="OI11" s="136"/>
      <c r="OJ11" s="136"/>
      <c r="OK11" s="136"/>
      <c r="OL11" s="136"/>
      <c r="OM11" s="136"/>
      <c r="ON11" s="136"/>
      <c r="OO11" s="136"/>
      <c r="OP11" s="136"/>
      <c r="OQ11" s="136"/>
      <c r="OR11" s="136"/>
      <c r="OS11" s="136"/>
      <c r="OT11" s="136"/>
      <c r="OU11" s="136"/>
      <c r="OV11" s="136"/>
      <c r="OW11" s="136"/>
      <c r="OX11" s="136"/>
      <c r="OY11" s="136"/>
      <c r="OZ11" s="136"/>
      <c r="PA11" s="136"/>
      <c r="PB11" s="136"/>
      <c r="PC11" s="136"/>
      <c r="PD11" s="136"/>
      <c r="PE11" s="136"/>
      <c r="PF11" s="136"/>
      <c r="PG11" s="136"/>
      <c r="PH11" s="136"/>
      <c r="PI11" s="136"/>
      <c r="PJ11" s="136"/>
      <c r="PK11" s="136"/>
      <c r="PL11" s="136"/>
      <c r="PM11" s="136"/>
      <c r="PN11" s="136"/>
      <c r="PO11" s="136"/>
      <c r="PP11" s="136"/>
      <c r="PQ11" s="136"/>
      <c r="PR11" s="136"/>
      <c r="PS11" s="136"/>
      <c r="PT11" s="136"/>
      <c r="PU11" s="136"/>
      <c r="PV11" s="136"/>
      <c r="PW11" s="136"/>
      <c r="PX11" s="136"/>
      <c r="PY11" s="136"/>
      <c r="PZ11" s="136"/>
      <c r="QA11" s="136"/>
      <c r="QB11" s="136"/>
      <c r="QC11" s="136"/>
      <c r="QD11" s="136"/>
      <c r="QE11" s="136"/>
      <c r="QF11" s="136"/>
      <c r="QG11" s="136"/>
      <c r="QH11" s="136"/>
      <c r="QI11" s="136"/>
      <c r="QJ11" s="136"/>
      <c r="QK11" s="136"/>
      <c r="QL11" s="136"/>
      <c r="QM11" s="136"/>
      <c r="QN11" s="136"/>
      <c r="QO11" s="136"/>
      <c r="QP11" s="136"/>
      <c r="QQ11" s="136"/>
      <c r="QR11" s="136"/>
      <c r="QS11" s="136"/>
      <c r="QT11" s="136"/>
      <c r="QU11" s="136"/>
      <c r="QV11" s="136"/>
      <c r="QW11" s="136"/>
      <c r="QX11" s="136"/>
      <c r="QY11" s="136"/>
      <c r="QZ11" s="136"/>
      <c r="RA11" s="136"/>
      <c r="RB11" s="136"/>
      <c r="RC11" s="136"/>
      <c r="RD11" s="136"/>
      <c r="RE11" s="136"/>
      <c r="RF11" s="136"/>
      <c r="RG11" s="136"/>
      <c r="RH11" s="136"/>
      <c r="RI11" s="136"/>
      <c r="RJ11" s="136"/>
      <c r="RK11" s="136"/>
      <c r="RL11" s="136"/>
      <c r="RM11" s="136"/>
      <c r="RN11" s="136"/>
      <c r="RO11" s="136"/>
      <c r="RP11" s="136"/>
      <c r="RQ11" s="136"/>
      <c r="RR11" s="136"/>
      <c r="RS11" s="136"/>
      <c r="RT11" s="136"/>
      <c r="RU11" s="136"/>
      <c r="RV11" s="136"/>
      <c r="RW11" s="136"/>
      <c r="RX11" s="136"/>
      <c r="RY11" s="136"/>
      <c r="RZ11" s="136"/>
      <c r="SA11" s="136"/>
      <c r="SB11" s="136"/>
      <c r="SC11" s="136"/>
      <c r="SD11" s="136"/>
      <c r="SE11" s="136"/>
      <c r="SF11" s="136"/>
      <c r="SG11" s="136"/>
      <c r="SH11" s="136"/>
      <c r="SI11" s="136"/>
      <c r="SJ11" s="136"/>
      <c r="SK11" s="136"/>
      <c r="SL11" s="136"/>
      <c r="SM11" s="136"/>
      <c r="SN11" s="136"/>
      <c r="SO11" s="136"/>
      <c r="SP11" s="136"/>
      <c r="SQ11" s="136"/>
      <c r="SR11" s="136"/>
      <c r="SS11" s="136"/>
      <c r="ST11" s="136"/>
      <c r="SU11" s="136"/>
      <c r="SV11" s="136"/>
      <c r="SW11" s="136"/>
      <c r="SX11" s="136"/>
      <c r="SY11" s="136"/>
      <c r="SZ11" s="136"/>
      <c r="TA11" s="136"/>
      <c r="TB11" s="136"/>
      <c r="TC11" s="136"/>
      <c r="TD11" s="136"/>
      <c r="TE11" s="136"/>
      <c r="TF11" s="136"/>
      <c r="TG11" s="136"/>
      <c r="TH11" s="136"/>
      <c r="TI11" s="136"/>
      <c r="TJ11" s="136"/>
      <c r="TK11" s="136"/>
      <c r="TL11" s="136"/>
      <c r="TM11" s="136"/>
      <c r="TN11" s="136"/>
      <c r="TO11" s="136"/>
      <c r="TP11" s="136"/>
      <c r="TQ11" s="136"/>
      <c r="TR11" s="136"/>
      <c r="TS11" s="136"/>
      <c r="TT11" s="136"/>
      <c r="TU11" s="136"/>
      <c r="TV11" s="136"/>
      <c r="TW11" s="136"/>
      <c r="TX11" s="136"/>
      <c r="TY11" s="136"/>
      <c r="TZ11" s="136"/>
      <c r="UA11" s="136"/>
      <c r="UB11" s="136"/>
      <c r="UC11" s="136"/>
      <c r="UD11" s="136"/>
      <c r="UE11" s="136"/>
      <c r="UF11" s="136"/>
      <c r="UG11" s="136"/>
      <c r="UH11" s="136"/>
      <c r="UI11" s="136"/>
      <c r="UJ11" s="136"/>
      <c r="UK11" s="136"/>
      <c r="UL11" s="136"/>
      <c r="UM11" s="136"/>
      <c r="UN11" s="136"/>
      <c r="UO11" s="136"/>
      <c r="UP11" s="136"/>
      <c r="UQ11" s="136"/>
      <c r="UR11" s="136"/>
      <c r="US11" s="136"/>
      <c r="UT11" s="136"/>
      <c r="UU11" s="136"/>
      <c r="UV11" s="136"/>
      <c r="UW11" s="136"/>
      <c r="UX11" s="136"/>
      <c r="UY11" s="136"/>
      <c r="UZ11" s="136"/>
      <c r="VA11" s="136"/>
      <c r="VB11" s="136"/>
      <c r="VC11" s="136"/>
      <c r="VD11" s="136"/>
      <c r="VE11" s="136"/>
      <c r="VF11" s="136"/>
      <c r="VG11" s="136"/>
      <c r="VH11" s="136"/>
      <c r="VI11" s="136"/>
      <c r="VJ11" s="136"/>
      <c r="VK11" s="136"/>
      <c r="VL11" s="136"/>
      <c r="VM11" s="136"/>
      <c r="VN11" s="136"/>
      <c r="VO11" s="136"/>
      <c r="VP11" s="136"/>
      <c r="VQ11" s="136"/>
      <c r="VR11" s="136"/>
      <c r="VS11" s="136"/>
      <c r="VT11" s="136"/>
      <c r="VU11" s="136"/>
      <c r="VV11" s="136"/>
      <c r="VW11" s="136"/>
      <c r="VX11" s="136"/>
      <c r="VY11" s="136"/>
      <c r="VZ11" s="136"/>
      <c r="WA11" s="136"/>
      <c r="WB11" s="136"/>
      <c r="WC11" s="136"/>
      <c r="WD11" s="136"/>
      <c r="WE11" s="136"/>
      <c r="WF11" s="136"/>
      <c r="WG11" s="136"/>
      <c r="WH11" s="136"/>
      <c r="WI11" s="136"/>
      <c r="WJ11" s="136"/>
      <c r="WK11" s="136"/>
      <c r="WL11" s="136"/>
      <c r="WM11" s="136"/>
      <c r="WN11" s="136"/>
      <c r="WO11" s="136"/>
      <c r="WP11" s="136"/>
      <c r="WQ11" s="136"/>
      <c r="WR11" s="136"/>
      <c r="WS11" s="136"/>
      <c r="WT11" s="136"/>
      <c r="WU11" s="136"/>
      <c r="WV11" s="136"/>
      <c r="WW11" s="136"/>
      <c r="WX11" s="136"/>
      <c r="WY11" s="136"/>
      <c r="WZ11" s="136"/>
      <c r="XA11" s="136"/>
      <c r="XB11" s="136"/>
      <c r="XC11" s="136"/>
      <c r="XD11" s="136"/>
      <c r="XE11" s="136"/>
      <c r="XF11" s="136"/>
      <c r="XG11" s="136"/>
      <c r="XH11" s="136"/>
      <c r="XI11" s="136"/>
      <c r="XJ11" s="136"/>
      <c r="XK11" s="136"/>
      <c r="XL11" s="136"/>
      <c r="XM11" s="136"/>
      <c r="XN11" s="136"/>
      <c r="XO11" s="136"/>
      <c r="XP11" s="136"/>
      <c r="XQ11" s="136"/>
      <c r="XR11" s="136"/>
      <c r="XS11" s="136"/>
      <c r="XT11" s="136"/>
      <c r="XU11" s="136"/>
      <c r="XV11" s="136"/>
      <c r="XW11" s="136"/>
      <c r="XX11" s="136"/>
      <c r="XY11" s="136"/>
      <c r="XZ11" s="136"/>
      <c r="YA11" s="136"/>
      <c r="YB11" s="136"/>
      <c r="YC11" s="136"/>
      <c r="YD11" s="136"/>
      <c r="YE11" s="136"/>
      <c r="YF11" s="136"/>
      <c r="YG11" s="136"/>
      <c r="YH11" s="136"/>
      <c r="YI11" s="136"/>
      <c r="YJ11" s="136"/>
      <c r="YK11" s="136"/>
      <c r="YL11" s="136"/>
      <c r="YM11" s="136"/>
      <c r="YN11" s="136"/>
      <c r="YO11" s="136"/>
      <c r="YP11" s="136"/>
      <c r="YQ11" s="136"/>
      <c r="YR11" s="136"/>
      <c r="YS11" s="136"/>
      <c r="YT11" s="136"/>
      <c r="YU11" s="136"/>
      <c r="YV11" s="136"/>
      <c r="YW11" s="136"/>
      <c r="YX11" s="136"/>
      <c r="YY11" s="136"/>
      <c r="YZ11" s="136"/>
      <c r="ZA11" s="136"/>
      <c r="ZB11" s="136"/>
      <c r="ZC11" s="136"/>
      <c r="ZD11" s="136"/>
      <c r="ZE11" s="136"/>
      <c r="ZF11" s="136"/>
      <c r="ZG11" s="136"/>
      <c r="ZH11" s="136"/>
      <c r="ZI11" s="136"/>
      <c r="ZJ11" s="136"/>
      <c r="ZK11" s="136"/>
      <c r="ZL11" s="136"/>
      <c r="ZM11" s="136"/>
      <c r="ZN11" s="136"/>
      <c r="ZO11" s="136"/>
      <c r="ZP11" s="136"/>
      <c r="ZQ11" s="136"/>
      <c r="ZR11" s="136"/>
      <c r="ZS11" s="136"/>
      <c r="ZT11" s="136"/>
      <c r="ZU11" s="136"/>
      <c r="ZV11" s="136"/>
      <c r="ZW11" s="136"/>
      <c r="ZX11" s="136"/>
      <c r="ZY11" s="136"/>
      <c r="ZZ11" s="136"/>
      <c r="AAA11" s="136"/>
      <c r="AAB11" s="136"/>
      <c r="AAC11" s="136"/>
      <c r="AAD11" s="136"/>
      <c r="AAE11" s="136"/>
      <c r="AAF11" s="136"/>
      <c r="AAG11" s="136"/>
      <c r="AAH11" s="136"/>
      <c r="AAI11" s="136"/>
      <c r="AAJ11" s="136"/>
      <c r="AAK11" s="136"/>
      <c r="AAL11" s="136"/>
      <c r="AAM11" s="136"/>
      <c r="AAN11" s="136"/>
      <c r="AAO11" s="136"/>
      <c r="AAP11" s="136"/>
      <c r="AAQ11" s="136"/>
      <c r="AAR11" s="136"/>
      <c r="AAS11" s="136"/>
      <c r="AAT11" s="136"/>
      <c r="AAU11" s="136"/>
      <c r="AAV11" s="136"/>
      <c r="AAW11" s="136"/>
      <c r="AAX11" s="136"/>
      <c r="AAY11" s="136"/>
      <c r="AAZ11" s="136"/>
      <c r="ABA11" s="136"/>
      <c r="ABB11" s="136"/>
      <c r="ABC11" s="136"/>
      <c r="ABD11" s="136"/>
      <c r="ABE11" s="136"/>
      <c r="ABF11" s="136"/>
      <c r="ABG11" s="136"/>
      <c r="ABH11" s="136"/>
      <c r="ABI11" s="136"/>
      <c r="ABJ11" s="136"/>
      <c r="ABK11" s="136"/>
      <c r="ABL11" s="136"/>
      <c r="ABM11" s="136"/>
      <c r="ABN11" s="136"/>
      <c r="ABO11" s="136"/>
      <c r="ABP11" s="136"/>
      <c r="ABQ11" s="136"/>
      <c r="ABR11" s="136"/>
      <c r="ABS11" s="136"/>
      <c r="ABT11" s="136"/>
      <c r="ABU11" s="136"/>
      <c r="ABV11" s="136"/>
      <c r="ABW11" s="136"/>
      <c r="ABX11" s="136"/>
      <c r="ABY11" s="136"/>
      <c r="ABZ11" s="136"/>
      <c r="ACA11" s="136"/>
      <c r="ACB11" s="136"/>
      <c r="ACC11" s="136"/>
      <c r="ACD11" s="136"/>
      <c r="ACE11" s="136"/>
      <c r="ACF11" s="136"/>
      <c r="ACG11" s="136"/>
      <c r="ACH11" s="136"/>
      <c r="ACI11" s="136"/>
      <c r="ACJ11" s="136"/>
      <c r="ACK11" s="136"/>
      <c r="ACL11" s="136"/>
      <c r="ACM11" s="136"/>
      <c r="ACN11" s="136"/>
      <c r="ACO11" s="136"/>
      <c r="ACP11" s="136"/>
      <c r="ACQ11" s="136"/>
      <c r="ACR11" s="136"/>
      <c r="ACS11" s="136"/>
      <c r="ACT11" s="136"/>
      <c r="ACU11" s="136"/>
      <c r="ACV11" s="136"/>
      <c r="ACW11" s="136"/>
      <c r="ACX11" s="136"/>
      <c r="ACY11" s="136"/>
      <c r="ACZ11" s="136"/>
      <c r="ADA11" s="136"/>
      <c r="ADB11" s="136"/>
      <c r="ADC11" s="136"/>
      <c r="ADD11" s="136"/>
      <c r="ADE11" s="136"/>
      <c r="ADF11" s="136"/>
      <c r="ADG11" s="136"/>
      <c r="ADH11" s="136"/>
      <c r="ADI11" s="136"/>
      <c r="ADJ11" s="136"/>
      <c r="ADK11" s="136"/>
      <c r="ADL11" s="136"/>
      <c r="ADM11" s="136"/>
      <c r="ADN11" s="136"/>
      <c r="ADO11" s="136"/>
      <c r="ADP11" s="136"/>
      <c r="ADQ11" s="136"/>
      <c r="ADR11" s="136"/>
      <c r="ADS11" s="136"/>
      <c r="ADT11" s="136"/>
      <c r="ADU11" s="136"/>
      <c r="ADV11" s="136"/>
      <c r="ADW11" s="136"/>
      <c r="ADX11" s="136"/>
      <c r="ADY11" s="136"/>
      <c r="ADZ11" s="136"/>
      <c r="AEA11" s="136"/>
      <c r="AEB11" s="136"/>
      <c r="AEC11" s="136"/>
      <c r="AED11" s="136"/>
      <c r="AEE11" s="136"/>
      <c r="AEF11" s="136"/>
      <c r="AEG11" s="136"/>
      <c r="AEH11" s="136"/>
      <c r="AEI11" s="136"/>
      <c r="AEJ11" s="136"/>
      <c r="AEK11" s="136"/>
      <c r="AEL11" s="136"/>
      <c r="AEM11" s="136"/>
      <c r="AEN11" s="136"/>
      <c r="AEO11" s="136"/>
      <c r="AEP11" s="136"/>
      <c r="AEQ11" s="136"/>
      <c r="AER11" s="136"/>
      <c r="AES11" s="136"/>
      <c r="AET11" s="136"/>
      <c r="AEU11" s="136"/>
      <c r="AEV11" s="136"/>
      <c r="AEW11" s="136"/>
      <c r="AEX11" s="136"/>
      <c r="AEY11" s="136"/>
      <c r="AEZ11" s="136"/>
      <c r="AFA11" s="136"/>
      <c r="AFB11" s="136"/>
      <c r="AFC11" s="136"/>
      <c r="AFD11" s="136"/>
      <c r="AFE11" s="136"/>
      <c r="AFF11" s="136"/>
      <c r="AFG11" s="136"/>
      <c r="AFH11" s="136"/>
      <c r="AFI11" s="136"/>
      <c r="AFJ11" s="136"/>
      <c r="AFK11" s="136"/>
      <c r="AFL11" s="136"/>
      <c r="AFM11" s="136"/>
      <c r="AFN11" s="136"/>
      <c r="AFO11" s="136"/>
      <c r="AFP11" s="136"/>
      <c r="AFQ11" s="136"/>
      <c r="AFR11" s="136"/>
      <c r="AFS11" s="136"/>
      <c r="AFT11" s="136"/>
      <c r="AFU11" s="136"/>
      <c r="AFV11" s="136"/>
      <c r="AFW11" s="136"/>
      <c r="AFX11" s="136"/>
      <c r="AFY11" s="136"/>
      <c r="AFZ11" s="136"/>
      <c r="AGA11" s="136"/>
      <c r="AGB11" s="136"/>
      <c r="AGC11" s="136"/>
      <c r="AGD11" s="136"/>
      <c r="AGE11" s="136"/>
      <c r="AGF11" s="136"/>
      <c r="AGG11" s="136"/>
      <c r="AGH11" s="136"/>
      <c r="AGI11" s="136"/>
      <c r="AGJ11" s="136"/>
      <c r="AGK11" s="136"/>
      <c r="AGL11" s="136"/>
      <c r="AGM11" s="136"/>
      <c r="AGN11" s="136"/>
      <c r="AGO11" s="136"/>
      <c r="AGP11" s="136"/>
      <c r="AGQ11" s="136"/>
      <c r="AGR11" s="136"/>
      <c r="AGS11" s="136"/>
      <c r="AGT11" s="136"/>
      <c r="AGU11" s="136"/>
      <c r="AGV11" s="136"/>
      <c r="AGW11" s="136"/>
      <c r="AGX11" s="136"/>
      <c r="AGY11" s="136"/>
      <c r="AGZ11" s="136"/>
      <c r="AHA11" s="136"/>
      <c r="AHB11" s="136"/>
      <c r="AHC11" s="136"/>
      <c r="AHD11" s="136"/>
      <c r="AHE11" s="136"/>
      <c r="AHF11" s="136"/>
      <c r="AHG11" s="136"/>
      <c r="AHH11" s="136"/>
      <c r="AHI11" s="136"/>
      <c r="AHJ11" s="136"/>
      <c r="AHK11" s="136"/>
      <c r="AHL11" s="136"/>
      <c r="AHM11" s="136"/>
      <c r="AHN11" s="136"/>
      <c r="AHO11" s="136"/>
      <c r="AHP11" s="136"/>
      <c r="AHQ11" s="136"/>
      <c r="AHR11" s="136"/>
      <c r="AHS11" s="136"/>
      <c r="AHT11" s="136"/>
      <c r="AHU11" s="136"/>
      <c r="AHV11" s="136"/>
      <c r="AHW11" s="136"/>
      <c r="AHX11" s="136"/>
      <c r="AHY11" s="136"/>
      <c r="AHZ11" s="136"/>
      <c r="AIA11" s="136"/>
      <c r="AIB11" s="136"/>
      <c r="AIC11" s="136"/>
      <c r="AID11" s="136"/>
      <c r="AIE11" s="136"/>
      <c r="AIF11" s="136"/>
      <c r="AIG11" s="136"/>
      <c r="AIH11" s="136"/>
      <c r="AII11" s="136"/>
      <c r="AIJ11" s="136"/>
      <c r="AIK11" s="136"/>
      <c r="AIL11" s="136"/>
      <c r="AIM11" s="136"/>
      <c r="AIN11" s="136"/>
      <c r="AIO11" s="136"/>
      <c r="AIP11" s="136"/>
      <c r="AIQ11" s="136"/>
      <c r="AIR11" s="136"/>
      <c r="AIS11" s="136"/>
      <c r="AIT11" s="136"/>
      <c r="AIU11" s="136"/>
      <c r="AIV11" s="136"/>
      <c r="AIW11" s="136"/>
      <c r="AIX11" s="136"/>
      <c r="AIY11" s="136"/>
      <c r="AIZ11" s="136"/>
      <c r="AJA11" s="136"/>
      <c r="AJB11" s="136"/>
      <c r="AJC11" s="136"/>
      <c r="AJD11" s="136"/>
      <c r="AJE11" s="136"/>
      <c r="AJF11" s="136"/>
      <c r="AJG11" s="136"/>
      <c r="AJH11" s="136"/>
      <c r="AJI11" s="136"/>
      <c r="AJJ11" s="136"/>
      <c r="AJK11" s="136"/>
      <c r="AJL11" s="136"/>
      <c r="AJM11" s="136"/>
      <c r="AJN11" s="136"/>
      <c r="AJO11" s="136"/>
      <c r="AJP11" s="136"/>
      <c r="AJQ11" s="136"/>
      <c r="AJR11" s="136"/>
      <c r="AJS11" s="136"/>
      <c r="AJT11" s="136"/>
      <c r="AJU11" s="136"/>
      <c r="AJV11" s="136"/>
      <c r="AJW11" s="136"/>
      <c r="AJX11" s="136"/>
      <c r="AJY11" s="136"/>
      <c r="AJZ11" s="136"/>
      <c r="AKA11" s="136"/>
      <c r="AKB11" s="136"/>
      <c r="AKC11" s="136"/>
      <c r="AKD11" s="136"/>
      <c r="AKE11" s="136"/>
      <c r="AKF11" s="136"/>
      <c r="AKG11" s="136"/>
      <c r="AKH11" s="136"/>
      <c r="AKI11" s="136"/>
      <c r="AKJ11" s="136"/>
      <c r="AKK11" s="136"/>
      <c r="AKL11" s="136"/>
      <c r="AKM11" s="136"/>
      <c r="AKN11" s="136"/>
      <c r="AKO11" s="136"/>
      <c r="AKP11" s="136"/>
      <c r="AKQ11" s="136"/>
      <c r="AKR11" s="136"/>
      <c r="AKS11" s="136"/>
      <c r="AKT11" s="136"/>
      <c r="AKU11" s="136"/>
      <c r="AKV11" s="136"/>
      <c r="AKW11" s="136"/>
      <c r="AKX11" s="136"/>
      <c r="AKY11" s="136"/>
      <c r="AKZ11" s="136"/>
      <c r="ALA11" s="136"/>
      <c r="ALB11" s="136"/>
      <c r="ALC11" s="136"/>
      <c r="ALD11" s="136"/>
      <c r="ALE11" s="136"/>
      <c r="ALF11" s="136"/>
      <c r="ALG11" s="136"/>
      <c r="ALH11" s="136"/>
      <c r="ALI11" s="136"/>
      <c r="ALJ11" s="136"/>
      <c r="ALK11" s="136"/>
      <c r="ALL11" s="136"/>
      <c r="ALM11" s="136"/>
      <c r="ALN11" s="136"/>
      <c r="ALO11" s="136"/>
      <c r="ALP11" s="136"/>
      <c r="ALQ11" s="136"/>
      <c r="ALR11" s="136"/>
      <c r="ALS11" s="136"/>
      <c r="ALT11" s="136"/>
      <c r="ALU11" s="136"/>
      <c r="ALV11" s="136"/>
      <c r="ALW11" s="136"/>
      <c r="ALX11" s="136"/>
      <c r="ALY11" s="136"/>
      <c r="ALZ11" s="136"/>
      <c r="AMA11" s="136"/>
      <c r="AMB11" s="136"/>
      <c r="AMC11" s="136"/>
      <c r="AMD11" s="136"/>
      <c r="AME11" s="136"/>
      <c r="AMF11" s="136"/>
      <c r="AMG11" s="136"/>
      <c r="AMH11" s="136"/>
      <c r="AMI11" s="136"/>
    </row>
    <row r="12" spans="1:1023" x14ac:dyDescent="0.25">
      <c r="A12" s="273" t="s">
        <v>1886</v>
      </c>
      <c r="B12" s="193">
        <v>12</v>
      </c>
      <c r="C12" s="194" t="s">
        <v>5927</v>
      </c>
      <c r="D12" s="211" t="s">
        <v>5928</v>
      </c>
      <c r="E12" s="255"/>
      <c r="F12" s="222"/>
      <c r="G12" s="211"/>
      <c r="H12" s="211"/>
      <c r="I12" s="367">
        <v>1</v>
      </c>
      <c r="J12" s="411">
        <v>2</v>
      </c>
      <c r="K12" s="411">
        <v>1</v>
      </c>
      <c r="L12" s="411"/>
      <c r="M12" s="411"/>
      <c r="N12" s="411"/>
      <c r="O12" s="416">
        <v>3</v>
      </c>
      <c r="P12" s="411"/>
      <c r="Q12" s="411"/>
      <c r="R12" s="411"/>
      <c r="S12" s="411"/>
      <c r="T12" s="411"/>
      <c r="U12" s="417"/>
      <c r="V12" s="275">
        <f>IF(O12=1,10,100)</f>
        <v>100</v>
      </c>
      <c r="W12" s="275">
        <f>IF(O12=1,1,IF(O12=2,10,100))</f>
        <v>100</v>
      </c>
      <c r="X12" s="275">
        <f>IF(O12=3,20,100)</f>
        <v>20</v>
      </c>
      <c r="Y12" s="275">
        <f>IF(P12=1,10,100)</f>
        <v>100</v>
      </c>
      <c r="Z12" s="275">
        <f>IF(P12=1,1,IF(P12=2,10,100))</f>
        <v>100</v>
      </c>
      <c r="AA12" s="276">
        <f>IF(OR(EXACT(Q12,"1A"),EXACT(Q12,"1B")),0.1,IF(Q12=2,1,100))</f>
        <v>100</v>
      </c>
      <c r="AB12" s="276">
        <f>IF(OR(EXACT(R12,"1A"),EXACT(R12,"1B")),0.1,IF(R12=2,1,100))</f>
        <v>100</v>
      </c>
      <c r="AC12" s="276">
        <f>IF(OR(EXACT(S12,"1A"),EXACT(S12,"1B")),0.3,IF(S12=2,3,100))</f>
        <v>100</v>
      </c>
      <c r="AF12" s="277">
        <f>IF(OR(OR(EXACT(J12,"1A"),EXACT(J12,"1B"),EXACT(J12,"1C")),K12=1),1,IF(K12=2,10,100))</f>
        <v>1</v>
      </c>
      <c r="AG12" s="277">
        <f>IF(OR(EXACT(J12,"1A"),EXACT(J12,"1B"),EXACT(J12,"1C")),1,IF(J12=2,10,100))</f>
        <v>10</v>
      </c>
      <c r="AH12" s="277">
        <f>IF(OR(EXACT(J12,"1A"),EXACT(J12,"1B"),EXACT(J12,"1C"),K12=1),3,100)</f>
        <v>3</v>
      </c>
      <c r="AI12" s="277">
        <f>IF(OR(EXACT(J12,"1A"),EXACT(J12,"1B"),EXACT(J12,"1C")),5,100)</f>
        <v>100</v>
      </c>
      <c r="AJ12" s="281" t="s">
        <v>1202</v>
      </c>
      <c r="AK12" s="274">
        <v>1</v>
      </c>
      <c r="AL12" s="222">
        <v>1</v>
      </c>
      <c r="AM12" s="251"/>
      <c r="AN12" s="222">
        <v>10</v>
      </c>
      <c r="AO12" s="222">
        <v>1</v>
      </c>
      <c r="AQ12" s="267" t="s">
        <v>779</v>
      </c>
      <c r="AR12" s="253"/>
    </row>
    <row r="13" spans="1:1023" ht="30" x14ac:dyDescent="0.25">
      <c r="A13" s="245" t="s">
        <v>1237</v>
      </c>
      <c r="B13" s="193">
        <v>13</v>
      </c>
      <c r="C13" s="192" t="s">
        <v>25653</v>
      </c>
      <c r="D13" s="209" t="s">
        <v>1238</v>
      </c>
      <c r="E13" s="136"/>
      <c r="F13" s="238"/>
      <c r="G13" s="214"/>
      <c r="H13" s="214"/>
      <c r="I13" s="367"/>
      <c r="J13" s="443"/>
      <c r="K13" s="161"/>
      <c r="L13" s="161"/>
      <c r="M13" s="161"/>
      <c r="N13" s="161"/>
      <c r="O13" s="161"/>
      <c r="P13" s="161"/>
      <c r="Q13" s="161"/>
      <c r="R13" s="161"/>
      <c r="S13" s="161"/>
      <c r="T13" s="161"/>
      <c r="U13" s="161"/>
      <c r="V13" s="256">
        <f>IF(O13=1,10,100)</f>
        <v>100</v>
      </c>
      <c r="W13" s="256">
        <f>IF(O13=1,1,IF(O13=2,10,100))</f>
        <v>100</v>
      </c>
      <c r="X13" s="256">
        <f>IF(O13=3,20,100)</f>
        <v>100</v>
      </c>
      <c r="Y13" s="256">
        <f>IF(P13=1,10,100)</f>
        <v>100</v>
      </c>
      <c r="Z13" s="256">
        <f>IF(P13=1,1,IF(P13=2,10,100))</f>
        <v>100</v>
      </c>
      <c r="AA13" s="257">
        <f>IF(OR(EXACT(Q13,"1A"),EXACT(Q13,"1B")),0.1,IF(Q13=2,1,100))</f>
        <v>100</v>
      </c>
      <c r="AB13" s="257">
        <f>IF(OR(EXACT(R13,"1A"),EXACT(R13,"1B")),0.1,IF(R13=2,1,100))</f>
        <v>100</v>
      </c>
      <c r="AC13" s="257">
        <f>IF(OR(EXACT(S13,"1A"),EXACT(S13,"1B")),0.3,IF(S13=2,3,100))</f>
        <v>100</v>
      </c>
      <c r="AD13" s="136"/>
      <c r="AE13" s="136"/>
      <c r="AF13" s="249">
        <f>IF(OR(OR(EXACT(J13,"1A"),EXACT(J13,"1B"),EXACT(J13,"1C")),K13=1),1,IF(K13=2,10,100))</f>
        <v>100</v>
      </c>
      <c r="AG13" s="249">
        <f>IF(OR(EXACT(J13,"1A"),EXACT(J13,"1B"),EXACT(J13,"1C")),1,IF(J13=2,10,100))</f>
        <v>100</v>
      </c>
      <c r="AH13" s="249">
        <f>IF(OR(EXACT(J13,"1A"),EXACT(J13,"1B"),EXACT(J13,"1C"),K13=1),3,100)</f>
        <v>100</v>
      </c>
      <c r="AI13" s="249">
        <f>IF(OR(EXACT(J13,"1A"),EXACT(J13,"1B"),EXACT(J13,"1C")),5,100)</f>
        <v>100</v>
      </c>
      <c r="AJ13" s="251"/>
      <c r="AK13" s="136"/>
      <c r="AL13" s="136"/>
      <c r="AM13" s="251"/>
      <c r="AN13" s="136"/>
      <c r="AO13" s="136"/>
      <c r="AP13" s="136"/>
      <c r="AQ13" s="199" t="s">
        <v>25596</v>
      </c>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c r="BZ13" s="136"/>
      <c r="CA13" s="136"/>
      <c r="CB13" s="136"/>
      <c r="CC13" s="136"/>
      <c r="CD13" s="136"/>
      <c r="CE13" s="136"/>
      <c r="CF13" s="136"/>
      <c r="CG13" s="136"/>
      <c r="CH13" s="136"/>
      <c r="CI13" s="136"/>
      <c r="CJ13" s="136"/>
      <c r="CK13" s="136"/>
      <c r="CL13" s="136"/>
      <c r="CM13" s="136"/>
      <c r="CN13" s="136"/>
      <c r="CO13" s="136"/>
      <c r="CP13" s="136"/>
      <c r="CQ13" s="136"/>
      <c r="CR13" s="136"/>
      <c r="CS13" s="136"/>
      <c r="CT13" s="136"/>
      <c r="CU13" s="136"/>
      <c r="CV13" s="136"/>
      <c r="CW13" s="136"/>
      <c r="CX13" s="136"/>
      <c r="CY13" s="136"/>
      <c r="CZ13" s="136"/>
      <c r="DA13" s="136"/>
      <c r="DB13" s="136"/>
      <c r="DC13" s="136"/>
      <c r="DD13" s="136"/>
      <c r="DE13" s="136"/>
      <c r="DF13" s="136"/>
      <c r="DG13" s="136"/>
      <c r="DH13" s="136"/>
      <c r="DI13" s="136"/>
      <c r="DJ13" s="136"/>
      <c r="DK13" s="136"/>
      <c r="DL13" s="136"/>
      <c r="DM13" s="136"/>
      <c r="DN13" s="136"/>
      <c r="DO13" s="136"/>
      <c r="DP13" s="136"/>
      <c r="DQ13" s="136"/>
      <c r="DR13" s="136"/>
      <c r="DS13" s="136"/>
      <c r="DT13" s="136"/>
      <c r="DU13" s="136"/>
      <c r="DV13" s="136"/>
      <c r="DW13" s="136"/>
      <c r="DX13" s="136"/>
      <c r="DY13" s="136"/>
      <c r="DZ13" s="136"/>
      <c r="EA13" s="136"/>
      <c r="EB13" s="136"/>
      <c r="EC13" s="136"/>
      <c r="ED13" s="136"/>
      <c r="EE13" s="136"/>
      <c r="EF13" s="136"/>
      <c r="EG13" s="136"/>
      <c r="EH13" s="136"/>
      <c r="EI13" s="136"/>
      <c r="EJ13" s="136"/>
      <c r="EK13" s="136"/>
      <c r="EL13" s="136"/>
      <c r="EM13" s="136"/>
      <c r="EN13" s="136"/>
      <c r="EO13" s="136"/>
      <c r="EP13" s="136"/>
      <c r="EQ13" s="136"/>
      <c r="ER13" s="136"/>
      <c r="ES13" s="136"/>
      <c r="ET13" s="136"/>
      <c r="EU13" s="136"/>
      <c r="EV13" s="136"/>
      <c r="EW13" s="136"/>
      <c r="EX13" s="136"/>
      <c r="EY13" s="136"/>
      <c r="EZ13" s="136"/>
      <c r="FA13" s="136"/>
      <c r="FB13" s="136"/>
      <c r="FC13" s="136"/>
      <c r="FD13" s="136"/>
      <c r="FE13" s="136"/>
      <c r="FF13" s="136"/>
      <c r="FG13" s="136"/>
      <c r="FH13" s="136"/>
      <c r="FI13" s="136"/>
      <c r="FJ13" s="136"/>
      <c r="FK13" s="136"/>
      <c r="FL13" s="136"/>
      <c r="FM13" s="136"/>
      <c r="FN13" s="136"/>
      <c r="FO13" s="136"/>
      <c r="FP13" s="136"/>
      <c r="FQ13" s="136"/>
      <c r="FR13" s="136"/>
      <c r="FS13" s="136"/>
      <c r="FT13" s="136"/>
      <c r="FU13" s="136"/>
      <c r="FV13" s="136"/>
      <c r="FW13" s="136"/>
      <c r="FX13" s="136"/>
      <c r="FY13" s="136"/>
      <c r="FZ13" s="136"/>
      <c r="GA13" s="136"/>
      <c r="GB13" s="136"/>
      <c r="GC13" s="136"/>
      <c r="GD13" s="136"/>
      <c r="GE13" s="136"/>
      <c r="GF13" s="136"/>
      <c r="GG13" s="136"/>
      <c r="GH13" s="136"/>
      <c r="GI13" s="136"/>
      <c r="GJ13" s="136"/>
      <c r="GK13" s="136"/>
      <c r="GL13" s="136"/>
      <c r="GM13" s="136"/>
      <c r="GN13" s="136"/>
      <c r="GO13" s="136"/>
      <c r="GP13" s="136"/>
      <c r="GQ13" s="136"/>
      <c r="GR13" s="136"/>
      <c r="GS13" s="136"/>
      <c r="GT13" s="136"/>
      <c r="GU13" s="136"/>
      <c r="GV13" s="136"/>
      <c r="GW13" s="136"/>
      <c r="GX13" s="136"/>
      <c r="GY13" s="136"/>
      <c r="GZ13" s="136"/>
      <c r="HA13" s="136"/>
      <c r="HB13" s="136"/>
      <c r="HC13" s="136"/>
      <c r="HD13" s="136"/>
      <c r="HE13" s="136"/>
      <c r="HF13" s="136"/>
      <c r="HG13" s="136"/>
      <c r="HH13" s="136"/>
      <c r="HI13" s="136"/>
      <c r="HJ13" s="136"/>
      <c r="HK13" s="136"/>
      <c r="HL13" s="136"/>
      <c r="HM13" s="136"/>
      <c r="HN13" s="136"/>
      <c r="HO13" s="136"/>
      <c r="HP13" s="136"/>
      <c r="HQ13" s="136"/>
      <c r="HR13" s="136"/>
      <c r="HS13" s="136"/>
      <c r="HT13" s="136"/>
      <c r="HU13" s="136"/>
      <c r="HV13" s="136"/>
      <c r="HW13" s="136"/>
      <c r="HX13" s="136"/>
      <c r="HY13" s="136"/>
      <c r="HZ13" s="136"/>
      <c r="IA13" s="136"/>
      <c r="IB13" s="136"/>
      <c r="IC13" s="136"/>
      <c r="ID13" s="136"/>
      <c r="IE13" s="136"/>
      <c r="IF13" s="136"/>
      <c r="IG13" s="136"/>
      <c r="IH13" s="136"/>
      <c r="II13" s="136"/>
      <c r="IJ13" s="136"/>
      <c r="IK13" s="136"/>
      <c r="IL13" s="136"/>
      <c r="IM13" s="136"/>
      <c r="IN13" s="136"/>
      <c r="IO13" s="136"/>
      <c r="IP13" s="136"/>
      <c r="IQ13" s="136"/>
      <c r="IR13" s="136"/>
      <c r="IS13" s="136"/>
      <c r="IT13" s="136"/>
      <c r="IU13" s="136"/>
      <c r="IV13" s="136"/>
      <c r="IW13" s="136"/>
      <c r="IX13" s="136"/>
      <c r="IY13" s="136"/>
      <c r="IZ13" s="136"/>
      <c r="JA13" s="136"/>
      <c r="JB13" s="136"/>
      <c r="JC13" s="136"/>
      <c r="JD13" s="136"/>
      <c r="JE13" s="136"/>
      <c r="JF13" s="136"/>
      <c r="JG13" s="136"/>
      <c r="JH13" s="136"/>
      <c r="JI13" s="136"/>
      <c r="JJ13" s="136"/>
      <c r="JK13" s="136"/>
      <c r="JL13" s="136"/>
      <c r="JM13" s="136"/>
      <c r="JN13" s="136"/>
      <c r="JO13" s="136"/>
      <c r="JP13" s="136"/>
      <c r="JQ13" s="136"/>
      <c r="JR13" s="136"/>
      <c r="JS13" s="136"/>
      <c r="JT13" s="136"/>
      <c r="JU13" s="136"/>
      <c r="JV13" s="136"/>
      <c r="JW13" s="136"/>
      <c r="JX13" s="136"/>
      <c r="JY13" s="136"/>
      <c r="JZ13" s="136"/>
      <c r="KA13" s="136"/>
      <c r="KB13" s="136"/>
      <c r="KC13" s="136"/>
      <c r="KD13" s="136"/>
      <c r="KE13" s="136"/>
      <c r="KF13" s="136"/>
      <c r="KG13" s="136"/>
      <c r="KH13" s="136"/>
      <c r="KI13" s="136"/>
      <c r="KJ13" s="136"/>
      <c r="KK13" s="136"/>
      <c r="KL13" s="136"/>
      <c r="KM13" s="136"/>
      <c r="KN13" s="136"/>
      <c r="KO13" s="136"/>
      <c r="KP13" s="136"/>
      <c r="KQ13" s="136"/>
      <c r="KR13" s="136"/>
      <c r="KS13" s="136"/>
      <c r="KT13" s="136"/>
      <c r="KU13" s="136"/>
      <c r="KV13" s="136"/>
      <c r="KW13" s="136"/>
      <c r="KX13" s="136"/>
      <c r="KY13" s="136"/>
      <c r="KZ13" s="136"/>
      <c r="LA13" s="136"/>
      <c r="LB13" s="136"/>
      <c r="LC13" s="136"/>
      <c r="LD13" s="136"/>
      <c r="LE13" s="136"/>
      <c r="LF13" s="136"/>
      <c r="LG13" s="136"/>
      <c r="LH13" s="136"/>
      <c r="LI13" s="136"/>
      <c r="LJ13" s="136"/>
      <c r="LK13" s="136"/>
      <c r="LL13" s="136"/>
      <c r="LM13" s="136"/>
      <c r="LN13" s="136"/>
      <c r="LO13" s="136"/>
      <c r="LP13" s="136"/>
      <c r="LQ13" s="136"/>
      <c r="LR13" s="136"/>
      <c r="LS13" s="136"/>
      <c r="LT13" s="136"/>
      <c r="LU13" s="136"/>
      <c r="LV13" s="136"/>
      <c r="LW13" s="136"/>
      <c r="LX13" s="136"/>
      <c r="LY13" s="136"/>
      <c r="LZ13" s="136"/>
      <c r="MA13" s="136"/>
      <c r="MB13" s="136"/>
      <c r="MC13" s="136"/>
      <c r="MD13" s="136"/>
      <c r="ME13" s="136"/>
      <c r="MF13" s="136"/>
      <c r="MG13" s="136"/>
      <c r="MH13" s="136"/>
      <c r="MI13" s="136"/>
      <c r="MJ13" s="136"/>
      <c r="MK13" s="136"/>
      <c r="ML13" s="136"/>
      <c r="MM13" s="136"/>
      <c r="MN13" s="136"/>
      <c r="MO13" s="136"/>
      <c r="MP13" s="136"/>
      <c r="MQ13" s="136"/>
      <c r="MR13" s="136"/>
      <c r="MS13" s="136"/>
      <c r="MT13" s="136"/>
      <c r="MU13" s="136"/>
      <c r="MV13" s="136"/>
      <c r="MW13" s="136"/>
      <c r="MX13" s="136"/>
      <c r="MY13" s="136"/>
      <c r="MZ13" s="136"/>
      <c r="NA13" s="136"/>
      <c r="NB13" s="136"/>
      <c r="NC13" s="136"/>
      <c r="ND13" s="136"/>
      <c r="NE13" s="136"/>
      <c r="NF13" s="136"/>
      <c r="NG13" s="136"/>
      <c r="NH13" s="136"/>
      <c r="NI13" s="136"/>
      <c r="NJ13" s="136"/>
      <c r="NK13" s="136"/>
      <c r="NL13" s="136"/>
      <c r="NM13" s="136"/>
      <c r="NN13" s="136"/>
      <c r="NO13" s="136"/>
      <c r="NP13" s="136"/>
      <c r="NQ13" s="136"/>
      <c r="NR13" s="136"/>
      <c r="NS13" s="136"/>
      <c r="NT13" s="136"/>
      <c r="NU13" s="136"/>
      <c r="NV13" s="136"/>
      <c r="NW13" s="136"/>
      <c r="NX13" s="136"/>
      <c r="NY13" s="136"/>
      <c r="NZ13" s="136"/>
      <c r="OA13" s="136"/>
      <c r="OB13" s="136"/>
      <c r="OC13" s="136"/>
      <c r="OD13" s="136"/>
      <c r="OE13" s="136"/>
      <c r="OF13" s="136"/>
      <c r="OG13" s="136"/>
      <c r="OH13" s="136"/>
      <c r="OI13" s="136"/>
      <c r="OJ13" s="136"/>
      <c r="OK13" s="136"/>
      <c r="OL13" s="136"/>
      <c r="OM13" s="136"/>
      <c r="ON13" s="136"/>
      <c r="OO13" s="136"/>
      <c r="OP13" s="136"/>
      <c r="OQ13" s="136"/>
      <c r="OR13" s="136"/>
      <c r="OS13" s="136"/>
      <c r="OT13" s="136"/>
      <c r="OU13" s="136"/>
      <c r="OV13" s="136"/>
      <c r="OW13" s="136"/>
      <c r="OX13" s="136"/>
      <c r="OY13" s="136"/>
      <c r="OZ13" s="136"/>
      <c r="PA13" s="136"/>
      <c r="PB13" s="136"/>
      <c r="PC13" s="136"/>
      <c r="PD13" s="136"/>
      <c r="PE13" s="136"/>
      <c r="PF13" s="136"/>
      <c r="PG13" s="136"/>
      <c r="PH13" s="136"/>
      <c r="PI13" s="136"/>
      <c r="PJ13" s="136"/>
      <c r="PK13" s="136"/>
      <c r="PL13" s="136"/>
      <c r="PM13" s="136"/>
      <c r="PN13" s="136"/>
      <c r="PO13" s="136"/>
      <c r="PP13" s="136"/>
      <c r="PQ13" s="136"/>
      <c r="PR13" s="136"/>
      <c r="PS13" s="136"/>
      <c r="PT13" s="136"/>
      <c r="PU13" s="136"/>
      <c r="PV13" s="136"/>
      <c r="PW13" s="136"/>
      <c r="PX13" s="136"/>
      <c r="PY13" s="136"/>
      <c r="PZ13" s="136"/>
      <c r="QA13" s="136"/>
      <c r="QB13" s="136"/>
      <c r="QC13" s="136"/>
      <c r="QD13" s="136"/>
      <c r="QE13" s="136"/>
      <c r="QF13" s="136"/>
      <c r="QG13" s="136"/>
      <c r="QH13" s="136"/>
      <c r="QI13" s="136"/>
      <c r="QJ13" s="136"/>
      <c r="QK13" s="136"/>
      <c r="QL13" s="136"/>
      <c r="QM13" s="136"/>
      <c r="QN13" s="136"/>
      <c r="QO13" s="136"/>
      <c r="QP13" s="136"/>
      <c r="QQ13" s="136"/>
      <c r="QR13" s="136"/>
      <c r="QS13" s="136"/>
      <c r="QT13" s="136"/>
      <c r="QU13" s="136"/>
      <c r="QV13" s="136"/>
      <c r="QW13" s="136"/>
      <c r="QX13" s="136"/>
      <c r="QY13" s="136"/>
      <c r="QZ13" s="136"/>
      <c r="RA13" s="136"/>
      <c r="RB13" s="136"/>
      <c r="RC13" s="136"/>
      <c r="RD13" s="136"/>
      <c r="RE13" s="136"/>
      <c r="RF13" s="136"/>
      <c r="RG13" s="136"/>
      <c r="RH13" s="136"/>
      <c r="RI13" s="136"/>
      <c r="RJ13" s="136"/>
      <c r="RK13" s="136"/>
      <c r="RL13" s="136"/>
      <c r="RM13" s="136"/>
      <c r="RN13" s="136"/>
      <c r="RO13" s="136"/>
      <c r="RP13" s="136"/>
      <c r="RQ13" s="136"/>
      <c r="RR13" s="136"/>
      <c r="RS13" s="136"/>
      <c r="RT13" s="136"/>
      <c r="RU13" s="136"/>
      <c r="RV13" s="136"/>
      <c r="RW13" s="136"/>
      <c r="RX13" s="136"/>
      <c r="RY13" s="136"/>
      <c r="RZ13" s="136"/>
      <c r="SA13" s="136"/>
      <c r="SB13" s="136"/>
      <c r="SC13" s="136"/>
      <c r="SD13" s="136"/>
      <c r="SE13" s="136"/>
      <c r="SF13" s="136"/>
      <c r="SG13" s="136"/>
      <c r="SH13" s="136"/>
      <c r="SI13" s="136"/>
      <c r="SJ13" s="136"/>
      <c r="SK13" s="136"/>
      <c r="SL13" s="136"/>
      <c r="SM13" s="136"/>
      <c r="SN13" s="136"/>
      <c r="SO13" s="136"/>
      <c r="SP13" s="136"/>
      <c r="SQ13" s="136"/>
      <c r="SR13" s="136"/>
      <c r="SS13" s="136"/>
      <c r="ST13" s="136"/>
      <c r="SU13" s="136"/>
      <c r="SV13" s="136"/>
      <c r="SW13" s="136"/>
      <c r="SX13" s="136"/>
      <c r="SY13" s="136"/>
      <c r="SZ13" s="136"/>
      <c r="TA13" s="136"/>
      <c r="TB13" s="136"/>
      <c r="TC13" s="136"/>
      <c r="TD13" s="136"/>
      <c r="TE13" s="136"/>
      <c r="TF13" s="136"/>
      <c r="TG13" s="136"/>
      <c r="TH13" s="136"/>
      <c r="TI13" s="136"/>
      <c r="TJ13" s="136"/>
      <c r="TK13" s="136"/>
      <c r="TL13" s="136"/>
      <c r="TM13" s="136"/>
      <c r="TN13" s="136"/>
      <c r="TO13" s="136"/>
      <c r="TP13" s="136"/>
      <c r="TQ13" s="136"/>
      <c r="TR13" s="136"/>
      <c r="TS13" s="136"/>
      <c r="TT13" s="136"/>
      <c r="TU13" s="136"/>
      <c r="TV13" s="136"/>
      <c r="TW13" s="136"/>
      <c r="TX13" s="136"/>
      <c r="TY13" s="136"/>
      <c r="TZ13" s="136"/>
      <c r="UA13" s="136"/>
      <c r="UB13" s="136"/>
      <c r="UC13" s="136"/>
      <c r="UD13" s="136"/>
      <c r="UE13" s="136"/>
      <c r="UF13" s="136"/>
      <c r="UG13" s="136"/>
      <c r="UH13" s="136"/>
      <c r="UI13" s="136"/>
      <c r="UJ13" s="136"/>
      <c r="UK13" s="136"/>
      <c r="UL13" s="136"/>
      <c r="UM13" s="136"/>
      <c r="UN13" s="136"/>
      <c r="UO13" s="136"/>
      <c r="UP13" s="136"/>
      <c r="UQ13" s="136"/>
      <c r="UR13" s="136"/>
      <c r="US13" s="136"/>
      <c r="UT13" s="136"/>
      <c r="UU13" s="136"/>
      <c r="UV13" s="136"/>
      <c r="UW13" s="136"/>
      <c r="UX13" s="136"/>
      <c r="UY13" s="136"/>
      <c r="UZ13" s="136"/>
      <c r="VA13" s="136"/>
      <c r="VB13" s="136"/>
      <c r="VC13" s="136"/>
      <c r="VD13" s="136"/>
      <c r="VE13" s="136"/>
      <c r="VF13" s="136"/>
      <c r="VG13" s="136"/>
      <c r="VH13" s="136"/>
      <c r="VI13" s="136"/>
      <c r="VJ13" s="136"/>
      <c r="VK13" s="136"/>
      <c r="VL13" s="136"/>
      <c r="VM13" s="136"/>
      <c r="VN13" s="136"/>
      <c r="VO13" s="136"/>
      <c r="VP13" s="136"/>
      <c r="VQ13" s="136"/>
      <c r="VR13" s="136"/>
      <c r="VS13" s="136"/>
      <c r="VT13" s="136"/>
      <c r="VU13" s="136"/>
      <c r="VV13" s="136"/>
      <c r="VW13" s="136"/>
      <c r="VX13" s="136"/>
      <c r="VY13" s="136"/>
      <c r="VZ13" s="136"/>
      <c r="WA13" s="136"/>
      <c r="WB13" s="136"/>
      <c r="WC13" s="136"/>
      <c r="WD13" s="136"/>
      <c r="WE13" s="136"/>
      <c r="WF13" s="136"/>
      <c r="WG13" s="136"/>
      <c r="WH13" s="136"/>
      <c r="WI13" s="136"/>
      <c r="WJ13" s="136"/>
      <c r="WK13" s="136"/>
      <c r="WL13" s="136"/>
      <c r="WM13" s="136"/>
      <c r="WN13" s="136"/>
      <c r="WO13" s="136"/>
      <c r="WP13" s="136"/>
      <c r="WQ13" s="136"/>
      <c r="WR13" s="136"/>
      <c r="WS13" s="136"/>
      <c r="WT13" s="136"/>
      <c r="WU13" s="136"/>
      <c r="WV13" s="136"/>
      <c r="WW13" s="136"/>
      <c r="WX13" s="136"/>
      <c r="WY13" s="136"/>
      <c r="WZ13" s="136"/>
      <c r="XA13" s="136"/>
      <c r="XB13" s="136"/>
      <c r="XC13" s="136"/>
      <c r="XD13" s="136"/>
      <c r="XE13" s="136"/>
      <c r="XF13" s="136"/>
      <c r="XG13" s="136"/>
      <c r="XH13" s="136"/>
      <c r="XI13" s="136"/>
      <c r="XJ13" s="136"/>
      <c r="XK13" s="136"/>
      <c r="XL13" s="136"/>
      <c r="XM13" s="136"/>
      <c r="XN13" s="136"/>
      <c r="XO13" s="136"/>
      <c r="XP13" s="136"/>
      <c r="XQ13" s="136"/>
      <c r="XR13" s="136"/>
      <c r="XS13" s="136"/>
      <c r="XT13" s="136"/>
      <c r="XU13" s="136"/>
      <c r="XV13" s="136"/>
      <c r="XW13" s="136"/>
      <c r="XX13" s="136"/>
      <c r="XY13" s="136"/>
      <c r="XZ13" s="136"/>
      <c r="YA13" s="136"/>
      <c r="YB13" s="136"/>
      <c r="YC13" s="136"/>
      <c r="YD13" s="136"/>
      <c r="YE13" s="136"/>
      <c r="YF13" s="136"/>
      <c r="YG13" s="136"/>
      <c r="YH13" s="136"/>
      <c r="YI13" s="136"/>
      <c r="YJ13" s="136"/>
      <c r="YK13" s="136"/>
      <c r="YL13" s="136"/>
      <c r="YM13" s="136"/>
      <c r="YN13" s="136"/>
      <c r="YO13" s="136"/>
      <c r="YP13" s="136"/>
      <c r="YQ13" s="136"/>
      <c r="YR13" s="136"/>
      <c r="YS13" s="136"/>
      <c r="YT13" s="136"/>
      <c r="YU13" s="136"/>
      <c r="YV13" s="136"/>
      <c r="YW13" s="136"/>
      <c r="YX13" s="136"/>
      <c r="YY13" s="136"/>
      <c r="YZ13" s="136"/>
      <c r="ZA13" s="136"/>
      <c r="ZB13" s="136"/>
      <c r="ZC13" s="136"/>
      <c r="ZD13" s="136"/>
      <c r="ZE13" s="136"/>
      <c r="ZF13" s="136"/>
      <c r="ZG13" s="136"/>
      <c r="ZH13" s="136"/>
      <c r="ZI13" s="136"/>
      <c r="ZJ13" s="136"/>
      <c r="ZK13" s="136"/>
      <c r="ZL13" s="136"/>
      <c r="ZM13" s="136"/>
      <c r="ZN13" s="136"/>
      <c r="ZO13" s="136"/>
      <c r="ZP13" s="136"/>
      <c r="ZQ13" s="136"/>
      <c r="ZR13" s="136"/>
      <c r="ZS13" s="136"/>
      <c r="ZT13" s="136"/>
      <c r="ZU13" s="136"/>
      <c r="ZV13" s="136"/>
      <c r="ZW13" s="136"/>
      <c r="ZX13" s="136"/>
      <c r="ZY13" s="136"/>
      <c r="ZZ13" s="136"/>
      <c r="AAA13" s="136"/>
      <c r="AAB13" s="136"/>
      <c r="AAC13" s="136"/>
      <c r="AAD13" s="136"/>
      <c r="AAE13" s="136"/>
      <c r="AAF13" s="136"/>
      <c r="AAG13" s="136"/>
      <c r="AAH13" s="136"/>
      <c r="AAI13" s="136"/>
      <c r="AAJ13" s="136"/>
      <c r="AAK13" s="136"/>
      <c r="AAL13" s="136"/>
      <c r="AAM13" s="136"/>
      <c r="AAN13" s="136"/>
      <c r="AAO13" s="136"/>
      <c r="AAP13" s="136"/>
      <c r="AAQ13" s="136"/>
      <c r="AAR13" s="136"/>
      <c r="AAS13" s="136"/>
      <c r="AAT13" s="136"/>
      <c r="AAU13" s="136"/>
      <c r="AAV13" s="136"/>
      <c r="AAW13" s="136"/>
      <c r="AAX13" s="136"/>
      <c r="AAY13" s="136"/>
      <c r="AAZ13" s="136"/>
      <c r="ABA13" s="136"/>
      <c r="ABB13" s="136"/>
      <c r="ABC13" s="136"/>
      <c r="ABD13" s="136"/>
      <c r="ABE13" s="136"/>
      <c r="ABF13" s="136"/>
      <c r="ABG13" s="136"/>
      <c r="ABH13" s="136"/>
      <c r="ABI13" s="136"/>
      <c r="ABJ13" s="136"/>
      <c r="ABK13" s="136"/>
      <c r="ABL13" s="136"/>
      <c r="ABM13" s="136"/>
      <c r="ABN13" s="136"/>
      <c r="ABO13" s="136"/>
      <c r="ABP13" s="136"/>
      <c r="ABQ13" s="136"/>
      <c r="ABR13" s="136"/>
      <c r="ABS13" s="136"/>
      <c r="ABT13" s="136"/>
      <c r="ABU13" s="136"/>
      <c r="ABV13" s="136"/>
      <c r="ABW13" s="136"/>
      <c r="ABX13" s="136"/>
      <c r="ABY13" s="136"/>
      <c r="ABZ13" s="136"/>
      <c r="ACA13" s="136"/>
      <c r="ACB13" s="136"/>
      <c r="ACC13" s="136"/>
      <c r="ACD13" s="136"/>
      <c r="ACE13" s="136"/>
      <c r="ACF13" s="136"/>
      <c r="ACG13" s="136"/>
      <c r="ACH13" s="136"/>
      <c r="ACI13" s="136"/>
      <c r="ACJ13" s="136"/>
      <c r="ACK13" s="136"/>
      <c r="ACL13" s="136"/>
      <c r="ACM13" s="136"/>
      <c r="ACN13" s="136"/>
      <c r="ACO13" s="136"/>
      <c r="ACP13" s="136"/>
      <c r="ACQ13" s="136"/>
      <c r="ACR13" s="136"/>
      <c r="ACS13" s="136"/>
      <c r="ACT13" s="136"/>
      <c r="ACU13" s="136"/>
      <c r="ACV13" s="136"/>
      <c r="ACW13" s="136"/>
      <c r="ACX13" s="136"/>
      <c r="ACY13" s="136"/>
      <c r="ACZ13" s="136"/>
      <c r="ADA13" s="136"/>
      <c r="ADB13" s="136"/>
      <c r="ADC13" s="136"/>
      <c r="ADD13" s="136"/>
      <c r="ADE13" s="136"/>
      <c r="ADF13" s="136"/>
      <c r="ADG13" s="136"/>
      <c r="ADH13" s="136"/>
      <c r="ADI13" s="136"/>
      <c r="ADJ13" s="136"/>
      <c r="ADK13" s="136"/>
      <c r="ADL13" s="136"/>
      <c r="ADM13" s="136"/>
      <c r="ADN13" s="136"/>
      <c r="ADO13" s="136"/>
      <c r="ADP13" s="136"/>
      <c r="ADQ13" s="136"/>
      <c r="ADR13" s="136"/>
      <c r="ADS13" s="136"/>
      <c r="ADT13" s="136"/>
      <c r="ADU13" s="136"/>
      <c r="ADV13" s="136"/>
      <c r="ADW13" s="136"/>
      <c r="ADX13" s="136"/>
      <c r="ADY13" s="136"/>
      <c r="ADZ13" s="136"/>
      <c r="AEA13" s="136"/>
      <c r="AEB13" s="136"/>
      <c r="AEC13" s="136"/>
      <c r="AED13" s="136"/>
      <c r="AEE13" s="136"/>
      <c r="AEF13" s="136"/>
      <c r="AEG13" s="136"/>
      <c r="AEH13" s="136"/>
      <c r="AEI13" s="136"/>
      <c r="AEJ13" s="136"/>
      <c r="AEK13" s="136"/>
      <c r="AEL13" s="136"/>
      <c r="AEM13" s="136"/>
      <c r="AEN13" s="136"/>
      <c r="AEO13" s="136"/>
      <c r="AEP13" s="136"/>
      <c r="AEQ13" s="136"/>
      <c r="AER13" s="136"/>
      <c r="AES13" s="136"/>
      <c r="AET13" s="136"/>
      <c r="AEU13" s="136"/>
      <c r="AEV13" s="136"/>
      <c r="AEW13" s="136"/>
      <c r="AEX13" s="136"/>
      <c r="AEY13" s="136"/>
      <c r="AEZ13" s="136"/>
      <c r="AFA13" s="136"/>
      <c r="AFB13" s="136"/>
      <c r="AFC13" s="136"/>
      <c r="AFD13" s="136"/>
      <c r="AFE13" s="136"/>
      <c r="AFF13" s="136"/>
      <c r="AFG13" s="136"/>
      <c r="AFH13" s="136"/>
      <c r="AFI13" s="136"/>
      <c r="AFJ13" s="136"/>
      <c r="AFK13" s="136"/>
      <c r="AFL13" s="136"/>
      <c r="AFM13" s="136"/>
      <c r="AFN13" s="136"/>
      <c r="AFO13" s="136"/>
      <c r="AFP13" s="136"/>
      <c r="AFQ13" s="136"/>
      <c r="AFR13" s="136"/>
      <c r="AFS13" s="136"/>
      <c r="AFT13" s="136"/>
      <c r="AFU13" s="136"/>
      <c r="AFV13" s="136"/>
      <c r="AFW13" s="136"/>
      <c r="AFX13" s="136"/>
      <c r="AFY13" s="136"/>
      <c r="AFZ13" s="136"/>
      <c r="AGA13" s="136"/>
      <c r="AGB13" s="136"/>
      <c r="AGC13" s="136"/>
      <c r="AGD13" s="136"/>
      <c r="AGE13" s="136"/>
      <c r="AGF13" s="136"/>
      <c r="AGG13" s="136"/>
      <c r="AGH13" s="136"/>
      <c r="AGI13" s="136"/>
      <c r="AGJ13" s="136"/>
      <c r="AGK13" s="136"/>
      <c r="AGL13" s="136"/>
      <c r="AGM13" s="136"/>
      <c r="AGN13" s="136"/>
      <c r="AGO13" s="136"/>
      <c r="AGP13" s="136"/>
      <c r="AGQ13" s="136"/>
      <c r="AGR13" s="136"/>
      <c r="AGS13" s="136"/>
      <c r="AGT13" s="136"/>
      <c r="AGU13" s="136"/>
      <c r="AGV13" s="136"/>
      <c r="AGW13" s="136"/>
      <c r="AGX13" s="136"/>
      <c r="AGY13" s="136"/>
      <c r="AGZ13" s="136"/>
      <c r="AHA13" s="136"/>
      <c r="AHB13" s="136"/>
      <c r="AHC13" s="136"/>
      <c r="AHD13" s="136"/>
      <c r="AHE13" s="136"/>
      <c r="AHF13" s="136"/>
      <c r="AHG13" s="136"/>
      <c r="AHH13" s="136"/>
      <c r="AHI13" s="136"/>
      <c r="AHJ13" s="136"/>
      <c r="AHK13" s="136"/>
      <c r="AHL13" s="136"/>
      <c r="AHM13" s="136"/>
      <c r="AHN13" s="136"/>
      <c r="AHO13" s="136"/>
      <c r="AHP13" s="136"/>
      <c r="AHQ13" s="136"/>
      <c r="AHR13" s="136"/>
      <c r="AHS13" s="136"/>
      <c r="AHT13" s="136"/>
      <c r="AHU13" s="136"/>
      <c r="AHV13" s="136"/>
      <c r="AHW13" s="136"/>
      <c r="AHX13" s="136"/>
      <c r="AHY13" s="136"/>
      <c r="AHZ13" s="136"/>
      <c r="AIA13" s="136"/>
      <c r="AIB13" s="136"/>
      <c r="AIC13" s="136"/>
      <c r="AID13" s="136"/>
      <c r="AIE13" s="136"/>
      <c r="AIF13" s="136"/>
      <c r="AIG13" s="136"/>
      <c r="AIH13" s="136"/>
      <c r="AII13" s="136"/>
      <c r="AIJ13" s="136"/>
      <c r="AIK13" s="136"/>
      <c r="AIL13" s="136"/>
      <c r="AIM13" s="136"/>
      <c r="AIN13" s="136"/>
      <c r="AIO13" s="136"/>
      <c r="AIP13" s="136"/>
      <c r="AIQ13" s="136"/>
      <c r="AIR13" s="136"/>
      <c r="AIS13" s="136"/>
      <c r="AIT13" s="136"/>
      <c r="AIU13" s="136"/>
      <c r="AIV13" s="136"/>
      <c r="AIW13" s="136"/>
      <c r="AIX13" s="136"/>
      <c r="AIY13" s="136"/>
      <c r="AIZ13" s="136"/>
      <c r="AJA13" s="136"/>
      <c r="AJB13" s="136"/>
      <c r="AJC13" s="136"/>
      <c r="AJD13" s="136"/>
      <c r="AJE13" s="136"/>
      <c r="AJF13" s="136"/>
      <c r="AJG13" s="136"/>
      <c r="AJH13" s="136"/>
      <c r="AJI13" s="136"/>
      <c r="AJJ13" s="136"/>
      <c r="AJK13" s="136"/>
      <c r="AJL13" s="136"/>
      <c r="AJM13" s="136"/>
      <c r="AJN13" s="136"/>
      <c r="AJO13" s="136"/>
      <c r="AJP13" s="136"/>
      <c r="AJQ13" s="136"/>
      <c r="AJR13" s="136"/>
      <c r="AJS13" s="136"/>
      <c r="AJT13" s="136"/>
      <c r="AJU13" s="136"/>
      <c r="AJV13" s="136"/>
      <c r="AJW13" s="136"/>
      <c r="AJX13" s="136"/>
      <c r="AJY13" s="136"/>
      <c r="AJZ13" s="136"/>
      <c r="AKA13" s="136"/>
      <c r="AKB13" s="136"/>
      <c r="AKC13" s="136"/>
      <c r="AKD13" s="136"/>
      <c r="AKE13" s="136"/>
      <c r="AKF13" s="136"/>
      <c r="AKG13" s="136"/>
      <c r="AKH13" s="136"/>
      <c r="AKI13" s="136"/>
      <c r="AKJ13" s="136"/>
      <c r="AKK13" s="136"/>
      <c r="AKL13" s="136"/>
      <c r="AKM13" s="136"/>
      <c r="AKN13" s="136"/>
      <c r="AKO13" s="136"/>
      <c r="AKP13" s="136"/>
      <c r="AKQ13" s="136"/>
      <c r="AKR13" s="136"/>
      <c r="AKS13" s="136"/>
      <c r="AKT13" s="136"/>
      <c r="AKU13" s="136"/>
      <c r="AKV13" s="136"/>
      <c r="AKW13" s="136"/>
      <c r="AKX13" s="136"/>
      <c r="AKY13" s="136"/>
      <c r="AKZ13" s="136"/>
      <c r="ALA13" s="136"/>
      <c r="ALB13" s="136"/>
      <c r="ALC13" s="136"/>
      <c r="ALD13" s="136"/>
      <c r="ALE13" s="136"/>
      <c r="ALF13" s="136"/>
      <c r="ALG13" s="136"/>
      <c r="ALH13" s="136"/>
      <c r="ALI13" s="136"/>
      <c r="ALJ13" s="136"/>
      <c r="ALK13" s="136"/>
      <c r="ALL13" s="136"/>
      <c r="ALM13" s="136"/>
      <c r="ALN13" s="136"/>
      <c r="ALO13" s="136"/>
      <c r="ALP13" s="136"/>
      <c r="ALQ13" s="136"/>
      <c r="ALR13" s="136"/>
      <c r="ALS13" s="136"/>
      <c r="ALT13" s="136"/>
      <c r="ALU13" s="136"/>
      <c r="ALV13" s="136"/>
      <c r="ALW13" s="136"/>
      <c r="ALX13" s="136"/>
      <c r="ALY13" s="136"/>
      <c r="ALZ13" s="136"/>
      <c r="AMA13" s="136"/>
      <c r="AMB13" s="136"/>
      <c r="AMC13" s="136"/>
      <c r="AMD13" s="136"/>
      <c r="AME13" s="136"/>
      <c r="AMF13" s="136"/>
      <c r="AMG13" s="136"/>
      <c r="AMH13" s="136"/>
      <c r="AMI13" s="136"/>
    </row>
    <row r="14" spans="1:1023" x14ac:dyDescent="0.25">
      <c r="A14" s="245" t="s">
        <v>1228</v>
      </c>
      <c r="B14" s="193">
        <v>14</v>
      </c>
      <c r="C14" s="192" t="s">
        <v>25654</v>
      </c>
      <c r="D14" s="209" t="s">
        <v>1229</v>
      </c>
      <c r="E14" s="136"/>
      <c r="F14" s="238"/>
      <c r="G14" s="214"/>
      <c r="H14" s="214"/>
      <c r="I14" s="367">
        <v>5</v>
      </c>
      <c r="J14" s="443"/>
      <c r="K14" s="161"/>
      <c r="L14" s="161"/>
      <c r="M14" s="161"/>
      <c r="N14" s="161"/>
      <c r="O14" s="161"/>
      <c r="P14" s="161"/>
      <c r="Q14" s="161"/>
      <c r="R14" s="161"/>
      <c r="S14" s="161"/>
      <c r="T14" s="161"/>
      <c r="U14" s="161"/>
      <c r="V14" s="256">
        <f>IF(O14=1,10,100)</f>
        <v>100</v>
      </c>
      <c r="W14" s="256">
        <f>IF(O14=1,1,IF(O14=2,10,100))</f>
        <v>100</v>
      </c>
      <c r="X14" s="256">
        <f>IF(O14=3,20,100)</f>
        <v>100</v>
      </c>
      <c r="Y14" s="256">
        <f>IF(P14=1,10,100)</f>
        <v>100</v>
      </c>
      <c r="Z14" s="256">
        <f>IF(P14=1,1,IF(P14=2,10,100))</f>
        <v>100</v>
      </c>
      <c r="AA14" s="257">
        <f>IF(OR(EXACT(Q14,"1A"),EXACT(Q14,"1B")),0.1,IF(Q14=2,1,100))</f>
        <v>100</v>
      </c>
      <c r="AB14" s="257">
        <f>IF(OR(EXACT(R14,"1A"),EXACT(R14,"1B")),0.1,IF(R14=2,1,100))</f>
        <v>100</v>
      </c>
      <c r="AC14" s="257">
        <f>IF(OR(EXACT(S14,"1A"),EXACT(S14,"1B")),0.3,IF(S14=2,3,100))</f>
        <v>100</v>
      </c>
      <c r="AD14" s="136"/>
      <c r="AE14" s="136"/>
      <c r="AF14" s="249">
        <f>IF(OR(OR(EXACT(J14,"1A"),EXACT(J14,"1B"),EXACT(J14,"1C")),K14=1),1,IF(K14=2,10,100))</f>
        <v>100</v>
      </c>
      <c r="AG14" s="249">
        <f>IF(OR(EXACT(J14,"1A"),EXACT(J14,"1B"),EXACT(J14,"1C")),1,IF(J14=2,10,100))</f>
        <v>100</v>
      </c>
      <c r="AH14" s="249">
        <f>IF(OR(EXACT(J14,"1A"),EXACT(J14,"1B"),EXACT(J14,"1C"),K14=1),3,100)</f>
        <v>100</v>
      </c>
      <c r="AI14" s="249">
        <f>IF(OR(EXACT(J14,"1A"),EXACT(J14,"1B"),EXACT(J14,"1C")),5,100)</f>
        <v>100</v>
      </c>
      <c r="AJ14" s="251" t="s">
        <v>1230</v>
      </c>
      <c r="AK14" s="193">
        <v>1</v>
      </c>
      <c r="AL14" s="220">
        <v>1</v>
      </c>
      <c r="AM14" s="251"/>
      <c r="AN14" s="136">
        <v>1</v>
      </c>
      <c r="AO14" s="136">
        <v>1</v>
      </c>
      <c r="AP14" s="136"/>
      <c r="AQ14" s="199" t="s">
        <v>25597</v>
      </c>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6"/>
      <c r="FM14" s="136"/>
      <c r="FN14" s="136"/>
      <c r="FO14" s="136"/>
      <c r="FP14" s="136"/>
      <c r="FQ14" s="136"/>
      <c r="FR14" s="136"/>
      <c r="FS14" s="136"/>
      <c r="FT14" s="136"/>
      <c r="FU14" s="136"/>
      <c r="FV14" s="136"/>
      <c r="FW14" s="136"/>
      <c r="FX14" s="136"/>
      <c r="FY14" s="136"/>
      <c r="FZ14" s="136"/>
      <c r="GA14" s="136"/>
      <c r="GB14" s="136"/>
      <c r="GC14" s="136"/>
      <c r="GD14" s="136"/>
      <c r="GE14" s="136"/>
      <c r="GF14" s="136"/>
      <c r="GG14" s="136"/>
      <c r="GH14" s="136"/>
      <c r="GI14" s="136"/>
      <c r="GJ14" s="136"/>
      <c r="GK14" s="136"/>
      <c r="GL14" s="136"/>
      <c r="GM14" s="136"/>
      <c r="GN14" s="136"/>
      <c r="GO14" s="136"/>
      <c r="GP14" s="136"/>
      <c r="GQ14" s="136"/>
      <c r="GR14" s="136"/>
      <c r="GS14" s="136"/>
      <c r="GT14" s="136"/>
      <c r="GU14" s="136"/>
      <c r="GV14" s="136"/>
      <c r="GW14" s="136"/>
      <c r="GX14" s="136"/>
      <c r="GY14" s="136"/>
      <c r="GZ14" s="136"/>
      <c r="HA14" s="136"/>
      <c r="HB14" s="136"/>
      <c r="HC14" s="136"/>
      <c r="HD14" s="136"/>
      <c r="HE14" s="136"/>
      <c r="HF14" s="136"/>
      <c r="HG14" s="136"/>
      <c r="HH14" s="136"/>
      <c r="HI14" s="136"/>
      <c r="HJ14" s="136"/>
      <c r="HK14" s="136"/>
      <c r="HL14" s="136"/>
      <c r="HM14" s="136"/>
      <c r="HN14" s="136"/>
      <c r="HO14" s="136"/>
      <c r="HP14" s="136"/>
      <c r="HQ14" s="136"/>
      <c r="HR14" s="136"/>
      <c r="HS14" s="136"/>
      <c r="HT14" s="136"/>
      <c r="HU14" s="136"/>
      <c r="HV14" s="136"/>
      <c r="HW14" s="136"/>
      <c r="HX14" s="136"/>
      <c r="HY14" s="136"/>
      <c r="HZ14" s="136"/>
      <c r="IA14" s="136"/>
      <c r="IB14" s="136"/>
      <c r="IC14" s="136"/>
      <c r="ID14" s="136"/>
      <c r="IE14" s="136"/>
      <c r="IF14" s="136"/>
      <c r="IG14" s="136"/>
      <c r="IH14" s="136"/>
      <c r="II14" s="136"/>
      <c r="IJ14" s="136"/>
      <c r="IK14" s="136"/>
      <c r="IL14" s="136"/>
      <c r="IM14" s="136"/>
      <c r="IN14" s="136"/>
      <c r="IO14" s="136"/>
      <c r="IP14" s="136"/>
      <c r="IQ14" s="136"/>
      <c r="IR14" s="136"/>
      <c r="IS14" s="136"/>
      <c r="IT14" s="136"/>
      <c r="IU14" s="136"/>
      <c r="IV14" s="136"/>
      <c r="IW14" s="136"/>
      <c r="IX14" s="136"/>
      <c r="IY14" s="136"/>
      <c r="IZ14" s="136"/>
      <c r="JA14" s="136"/>
      <c r="JB14" s="136"/>
      <c r="JC14" s="136"/>
      <c r="JD14" s="136"/>
      <c r="JE14" s="136"/>
      <c r="JF14" s="136"/>
      <c r="JG14" s="136"/>
      <c r="JH14" s="136"/>
      <c r="JI14" s="136"/>
      <c r="JJ14" s="136"/>
      <c r="JK14" s="136"/>
      <c r="JL14" s="136"/>
      <c r="JM14" s="136"/>
      <c r="JN14" s="136"/>
      <c r="JO14" s="136"/>
      <c r="JP14" s="136"/>
      <c r="JQ14" s="136"/>
      <c r="JR14" s="136"/>
      <c r="JS14" s="136"/>
      <c r="JT14" s="136"/>
      <c r="JU14" s="136"/>
      <c r="JV14" s="136"/>
      <c r="JW14" s="136"/>
      <c r="JX14" s="136"/>
      <c r="JY14" s="136"/>
      <c r="JZ14" s="136"/>
      <c r="KA14" s="136"/>
      <c r="KB14" s="136"/>
      <c r="KC14" s="136"/>
      <c r="KD14" s="136"/>
      <c r="KE14" s="136"/>
      <c r="KF14" s="136"/>
      <c r="KG14" s="136"/>
      <c r="KH14" s="136"/>
      <c r="KI14" s="136"/>
      <c r="KJ14" s="136"/>
      <c r="KK14" s="136"/>
      <c r="KL14" s="136"/>
      <c r="KM14" s="136"/>
      <c r="KN14" s="136"/>
      <c r="KO14" s="136"/>
      <c r="KP14" s="136"/>
      <c r="KQ14" s="136"/>
      <c r="KR14" s="136"/>
      <c r="KS14" s="136"/>
      <c r="KT14" s="136"/>
      <c r="KU14" s="136"/>
      <c r="KV14" s="136"/>
      <c r="KW14" s="136"/>
      <c r="KX14" s="136"/>
      <c r="KY14" s="136"/>
      <c r="KZ14" s="136"/>
      <c r="LA14" s="136"/>
      <c r="LB14" s="136"/>
      <c r="LC14" s="136"/>
      <c r="LD14" s="136"/>
      <c r="LE14" s="136"/>
      <c r="LF14" s="136"/>
      <c r="LG14" s="136"/>
      <c r="LH14" s="136"/>
      <c r="LI14" s="136"/>
      <c r="LJ14" s="136"/>
      <c r="LK14" s="136"/>
      <c r="LL14" s="136"/>
      <c r="LM14" s="136"/>
      <c r="LN14" s="136"/>
      <c r="LO14" s="136"/>
      <c r="LP14" s="136"/>
      <c r="LQ14" s="136"/>
      <c r="LR14" s="136"/>
      <c r="LS14" s="136"/>
      <c r="LT14" s="136"/>
      <c r="LU14" s="136"/>
      <c r="LV14" s="136"/>
      <c r="LW14" s="136"/>
      <c r="LX14" s="136"/>
      <c r="LY14" s="136"/>
      <c r="LZ14" s="136"/>
      <c r="MA14" s="136"/>
      <c r="MB14" s="136"/>
      <c r="MC14" s="136"/>
      <c r="MD14" s="136"/>
      <c r="ME14" s="136"/>
      <c r="MF14" s="136"/>
      <c r="MG14" s="136"/>
      <c r="MH14" s="136"/>
      <c r="MI14" s="136"/>
      <c r="MJ14" s="136"/>
      <c r="MK14" s="136"/>
      <c r="ML14" s="136"/>
      <c r="MM14" s="136"/>
      <c r="MN14" s="136"/>
      <c r="MO14" s="136"/>
      <c r="MP14" s="136"/>
      <c r="MQ14" s="136"/>
      <c r="MR14" s="136"/>
      <c r="MS14" s="136"/>
      <c r="MT14" s="136"/>
      <c r="MU14" s="136"/>
      <c r="MV14" s="136"/>
      <c r="MW14" s="136"/>
      <c r="MX14" s="136"/>
      <c r="MY14" s="136"/>
      <c r="MZ14" s="136"/>
      <c r="NA14" s="136"/>
      <c r="NB14" s="136"/>
      <c r="NC14" s="136"/>
      <c r="ND14" s="136"/>
      <c r="NE14" s="136"/>
      <c r="NF14" s="136"/>
      <c r="NG14" s="136"/>
      <c r="NH14" s="136"/>
      <c r="NI14" s="136"/>
      <c r="NJ14" s="136"/>
      <c r="NK14" s="136"/>
      <c r="NL14" s="136"/>
      <c r="NM14" s="136"/>
      <c r="NN14" s="136"/>
      <c r="NO14" s="136"/>
      <c r="NP14" s="136"/>
      <c r="NQ14" s="136"/>
      <c r="NR14" s="136"/>
      <c r="NS14" s="136"/>
      <c r="NT14" s="136"/>
      <c r="NU14" s="136"/>
      <c r="NV14" s="136"/>
      <c r="NW14" s="136"/>
      <c r="NX14" s="136"/>
      <c r="NY14" s="136"/>
      <c r="NZ14" s="136"/>
      <c r="OA14" s="136"/>
      <c r="OB14" s="136"/>
      <c r="OC14" s="136"/>
      <c r="OD14" s="136"/>
      <c r="OE14" s="136"/>
      <c r="OF14" s="136"/>
      <c r="OG14" s="136"/>
      <c r="OH14" s="136"/>
      <c r="OI14" s="136"/>
      <c r="OJ14" s="136"/>
      <c r="OK14" s="136"/>
      <c r="OL14" s="136"/>
      <c r="OM14" s="136"/>
      <c r="ON14" s="136"/>
      <c r="OO14" s="136"/>
      <c r="OP14" s="136"/>
      <c r="OQ14" s="136"/>
      <c r="OR14" s="136"/>
      <c r="OS14" s="136"/>
      <c r="OT14" s="136"/>
      <c r="OU14" s="136"/>
      <c r="OV14" s="136"/>
      <c r="OW14" s="136"/>
      <c r="OX14" s="136"/>
      <c r="OY14" s="136"/>
      <c r="OZ14" s="136"/>
      <c r="PA14" s="136"/>
      <c r="PB14" s="136"/>
      <c r="PC14" s="136"/>
      <c r="PD14" s="136"/>
      <c r="PE14" s="136"/>
      <c r="PF14" s="136"/>
      <c r="PG14" s="136"/>
      <c r="PH14" s="136"/>
      <c r="PI14" s="136"/>
      <c r="PJ14" s="136"/>
      <c r="PK14" s="136"/>
      <c r="PL14" s="136"/>
      <c r="PM14" s="136"/>
      <c r="PN14" s="136"/>
      <c r="PO14" s="136"/>
      <c r="PP14" s="136"/>
      <c r="PQ14" s="136"/>
      <c r="PR14" s="136"/>
      <c r="PS14" s="136"/>
      <c r="PT14" s="136"/>
      <c r="PU14" s="136"/>
      <c r="PV14" s="136"/>
      <c r="PW14" s="136"/>
      <c r="PX14" s="136"/>
      <c r="PY14" s="136"/>
      <c r="PZ14" s="136"/>
      <c r="QA14" s="136"/>
      <c r="QB14" s="136"/>
      <c r="QC14" s="136"/>
      <c r="QD14" s="136"/>
      <c r="QE14" s="136"/>
      <c r="QF14" s="136"/>
      <c r="QG14" s="136"/>
      <c r="QH14" s="136"/>
      <c r="QI14" s="136"/>
      <c r="QJ14" s="136"/>
      <c r="QK14" s="136"/>
      <c r="QL14" s="136"/>
      <c r="QM14" s="136"/>
      <c r="QN14" s="136"/>
      <c r="QO14" s="136"/>
      <c r="QP14" s="136"/>
      <c r="QQ14" s="136"/>
      <c r="QR14" s="136"/>
      <c r="QS14" s="136"/>
      <c r="QT14" s="136"/>
      <c r="QU14" s="136"/>
      <c r="QV14" s="136"/>
      <c r="QW14" s="136"/>
      <c r="QX14" s="136"/>
      <c r="QY14" s="136"/>
      <c r="QZ14" s="136"/>
      <c r="RA14" s="136"/>
      <c r="RB14" s="136"/>
      <c r="RC14" s="136"/>
      <c r="RD14" s="136"/>
      <c r="RE14" s="136"/>
      <c r="RF14" s="136"/>
      <c r="RG14" s="136"/>
      <c r="RH14" s="136"/>
      <c r="RI14" s="136"/>
      <c r="RJ14" s="136"/>
      <c r="RK14" s="136"/>
      <c r="RL14" s="136"/>
      <c r="RM14" s="136"/>
      <c r="RN14" s="136"/>
      <c r="RO14" s="136"/>
      <c r="RP14" s="136"/>
      <c r="RQ14" s="136"/>
      <c r="RR14" s="136"/>
      <c r="RS14" s="136"/>
      <c r="RT14" s="136"/>
      <c r="RU14" s="136"/>
      <c r="RV14" s="136"/>
      <c r="RW14" s="136"/>
      <c r="RX14" s="136"/>
      <c r="RY14" s="136"/>
      <c r="RZ14" s="136"/>
      <c r="SA14" s="136"/>
      <c r="SB14" s="136"/>
      <c r="SC14" s="136"/>
      <c r="SD14" s="136"/>
      <c r="SE14" s="136"/>
      <c r="SF14" s="136"/>
      <c r="SG14" s="136"/>
      <c r="SH14" s="136"/>
      <c r="SI14" s="136"/>
      <c r="SJ14" s="136"/>
      <c r="SK14" s="136"/>
      <c r="SL14" s="136"/>
      <c r="SM14" s="136"/>
      <c r="SN14" s="136"/>
      <c r="SO14" s="136"/>
      <c r="SP14" s="136"/>
      <c r="SQ14" s="136"/>
      <c r="SR14" s="136"/>
      <c r="SS14" s="136"/>
      <c r="ST14" s="136"/>
      <c r="SU14" s="136"/>
      <c r="SV14" s="136"/>
      <c r="SW14" s="136"/>
      <c r="SX14" s="136"/>
      <c r="SY14" s="136"/>
      <c r="SZ14" s="136"/>
      <c r="TA14" s="136"/>
      <c r="TB14" s="136"/>
      <c r="TC14" s="136"/>
      <c r="TD14" s="136"/>
      <c r="TE14" s="136"/>
      <c r="TF14" s="136"/>
      <c r="TG14" s="136"/>
      <c r="TH14" s="136"/>
      <c r="TI14" s="136"/>
      <c r="TJ14" s="136"/>
      <c r="TK14" s="136"/>
      <c r="TL14" s="136"/>
      <c r="TM14" s="136"/>
      <c r="TN14" s="136"/>
      <c r="TO14" s="136"/>
      <c r="TP14" s="136"/>
      <c r="TQ14" s="136"/>
      <c r="TR14" s="136"/>
      <c r="TS14" s="136"/>
      <c r="TT14" s="136"/>
      <c r="TU14" s="136"/>
      <c r="TV14" s="136"/>
      <c r="TW14" s="136"/>
      <c r="TX14" s="136"/>
      <c r="TY14" s="136"/>
      <c r="TZ14" s="136"/>
      <c r="UA14" s="136"/>
      <c r="UB14" s="136"/>
      <c r="UC14" s="136"/>
      <c r="UD14" s="136"/>
      <c r="UE14" s="136"/>
      <c r="UF14" s="136"/>
      <c r="UG14" s="136"/>
      <c r="UH14" s="136"/>
      <c r="UI14" s="136"/>
      <c r="UJ14" s="136"/>
      <c r="UK14" s="136"/>
      <c r="UL14" s="136"/>
      <c r="UM14" s="136"/>
      <c r="UN14" s="136"/>
      <c r="UO14" s="136"/>
      <c r="UP14" s="136"/>
      <c r="UQ14" s="136"/>
      <c r="UR14" s="136"/>
      <c r="US14" s="136"/>
      <c r="UT14" s="136"/>
      <c r="UU14" s="136"/>
      <c r="UV14" s="136"/>
      <c r="UW14" s="136"/>
      <c r="UX14" s="136"/>
      <c r="UY14" s="136"/>
      <c r="UZ14" s="136"/>
      <c r="VA14" s="136"/>
      <c r="VB14" s="136"/>
      <c r="VC14" s="136"/>
      <c r="VD14" s="136"/>
      <c r="VE14" s="136"/>
      <c r="VF14" s="136"/>
      <c r="VG14" s="136"/>
      <c r="VH14" s="136"/>
      <c r="VI14" s="136"/>
      <c r="VJ14" s="136"/>
      <c r="VK14" s="136"/>
      <c r="VL14" s="136"/>
      <c r="VM14" s="136"/>
      <c r="VN14" s="136"/>
      <c r="VO14" s="136"/>
      <c r="VP14" s="136"/>
      <c r="VQ14" s="136"/>
      <c r="VR14" s="136"/>
      <c r="VS14" s="136"/>
      <c r="VT14" s="136"/>
      <c r="VU14" s="136"/>
      <c r="VV14" s="136"/>
      <c r="VW14" s="136"/>
      <c r="VX14" s="136"/>
      <c r="VY14" s="136"/>
      <c r="VZ14" s="136"/>
      <c r="WA14" s="136"/>
      <c r="WB14" s="136"/>
      <c r="WC14" s="136"/>
      <c r="WD14" s="136"/>
      <c r="WE14" s="136"/>
      <c r="WF14" s="136"/>
      <c r="WG14" s="136"/>
      <c r="WH14" s="136"/>
      <c r="WI14" s="136"/>
      <c r="WJ14" s="136"/>
      <c r="WK14" s="136"/>
      <c r="WL14" s="136"/>
      <c r="WM14" s="136"/>
      <c r="WN14" s="136"/>
      <c r="WO14" s="136"/>
      <c r="WP14" s="136"/>
      <c r="WQ14" s="136"/>
      <c r="WR14" s="136"/>
      <c r="WS14" s="136"/>
      <c r="WT14" s="136"/>
      <c r="WU14" s="136"/>
      <c r="WV14" s="136"/>
      <c r="WW14" s="136"/>
      <c r="WX14" s="136"/>
      <c r="WY14" s="136"/>
      <c r="WZ14" s="136"/>
      <c r="XA14" s="136"/>
      <c r="XB14" s="136"/>
      <c r="XC14" s="136"/>
      <c r="XD14" s="136"/>
      <c r="XE14" s="136"/>
      <c r="XF14" s="136"/>
      <c r="XG14" s="136"/>
      <c r="XH14" s="136"/>
      <c r="XI14" s="136"/>
      <c r="XJ14" s="136"/>
      <c r="XK14" s="136"/>
      <c r="XL14" s="136"/>
      <c r="XM14" s="136"/>
      <c r="XN14" s="136"/>
      <c r="XO14" s="136"/>
      <c r="XP14" s="136"/>
      <c r="XQ14" s="136"/>
      <c r="XR14" s="136"/>
      <c r="XS14" s="136"/>
      <c r="XT14" s="136"/>
      <c r="XU14" s="136"/>
      <c r="XV14" s="136"/>
      <c r="XW14" s="136"/>
      <c r="XX14" s="136"/>
      <c r="XY14" s="136"/>
      <c r="XZ14" s="136"/>
      <c r="YA14" s="136"/>
      <c r="YB14" s="136"/>
      <c r="YC14" s="136"/>
      <c r="YD14" s="136"/>
      <c r="YE14" s="136"/>
      <c r="YF14" s="136"/>
      <c r="YG14" s="136"/>
      <c r="YH14" s="136"/>
      <c r="YI14" s="136"/>
      <c r="YJ14" s="136"/>
      <c r="YK14" s="136"/>
      <c r="YL14" s="136"/>
      <c r="YM14" s="136"/>
      <c r="YN14" s="136"/>
      <c r="YO14" s="136"/>
      <c r="YP14" s="136"/>
      <c r="YQ14" s="136"/>
      <c r="YR14" s="136"/>
      <c r="YS14" s="136"/>
      <c r="YT14" s="136"/>
      <c r="YU14" s="136"/>
      <c r="YV14" s="136"/>
      <c r="YW14" s="136"/>
      <c r="YX14" s="136"/>
      <c r="YY14" s="136"/>
      <c r="YZ14" s="136"/>
      <c r="ZA14" s="136"/>
      <c r="ZB14" s="136"/>
      <c r="ZC14" s="136"/>
      <c r="ZD14" s="136"/>
      <c r="ZE14" s="136"/>
      <c r="ZF14" s="136"/>
      <c r="ZG14" s="136"/>
      <c r="ZH14" s="136"/>
      <c r="ZI14" s="136"/>
      <c r="ZJ14" s="136"/>
      <c r="ZK14" s="136"/>
      <c r="ZL14" s="136"/>
      <c r="ZM14" s="136"/>
      <c r="ZN14" s="136"/>
      <c r="ZO14" s="136"/>
      <c r="ZP14" s="136"/>
      <c r="ZQ14" s="136"/>
      <c r="ZR14" s="136"/>
      <c r="ZS14" s="136"/>
      <c r="ZT14" s="136"/>
      <c r="ZU14" s="136"/>
      <c r="ZV14" s="136"/>
      <c r="ZW14" s="136"/>
      <c r="ZX14" s="136"/>
      <c r="ZY14" s="136"/>
      <c r="ZZ14" s="136"/>
      <c r="AAA14" s="136"/>
      <c r="AAB14" s="136"/>
      <c r="AAC14" s="136"/>
      <c r="AAD14" s="136"/>
      <c r="AAE14" s="136"/>
      <c r="AAF14" s="136"/>
      <c r="AAG14" s="136"/>
      <c r="AAH14" s="136"/>
      <c r="AAI14" s="136"/>
      <c r="AAJ14" s="136"/>
      <c r="AAK14" s="136"/>
      <c r="AAL14" s="136"/>
      <c r="AAM14" s="136"/>
      <c r="AAN14" s="136"/>
      <c r="AAO14" s="136"/>
      <c r="AAP14" s="136"/>
      <c r="AAQ14" s="136"/>
      <c r="AAR14" s="136"/>
      <c r="AAS14" s="136"/>
      <c r="AAT14" s="136"/>
      <c r="AAU14" s="136"/>
      <c r="AAV14" s="136"/>
      <c r="AAW14" s="136"/>
      <c r="AAX14" s="136"/>
      <c r="AAY14" s="136"/>
      <c r="AAZ14" s="136"/>
      <c r="ABA14" s="136"/>
      <c r="ABB14" s="136"/>
      <c r="ABC14" s="136"/>
      <c r="ABD14" s="136"/>
      <c r="ABE14" s="136"/>
      <c r="ABF14" s="136"/>
      <c r="ABG14" s="136"/>
      <c r="ABH14" s="136"/>
      <c r="ABI14" s="136"/>
      <c r="ABJ14" s="136"/>
      <c r="ABK14" s="136"/>
      <c r="ABL14" s="136"/>
      <c r="ABM14" s="136"/>
      <c r="ABN14" s="136"/>
      <c r="ABO14" s="136"/>
      <c r="ABP14" s="136"/>
      <c r="ABQ14" s="136"/>
      <c r="ABR14" s="136"/>
      <c r="ABS14" s="136"/>
      <c r="ABT14" s="136"/>
      <c r="ABU14" s="136"/>
      <c r="ABV14" s="136"/>
      <c r="ABW14" s="136"/>
      <c r="ABX14" s="136"/>
      <c r="ABY14" s="136"/>
      <c r="ABZ14" s="136"/>
      <c r="ACA14" s="136"/>
      <c r="ACB14" s="136"/>
      <c r="ACC14" s="136"/>
      <c r="ACD14" s="136"/>
      <c r="ACE14" s="136"/>
      <c r="ACF14" s="136"/>
      <c r="ACG14" s="136"/>
      <c r="ACH14" s="136"/>
      <c r="ACI14" s="136"/>
      <c r="ACJ14" s="136"/>
      <c r="ACK14" s="136"/>
      <c r="ACL14" s="136"/>
      <c r="ACM14" s="136"/>
      <c r="ACN14" s="136"/>
      <c r="ACO14" s="136"/>
      <c r="ACP14" s="136"/>
      <c r="ACQ14" s="136"/>
      <c r="ACR14" s="136"/>
      <c r="ACS14" s="136"/>
      <c r="ACT14" s="136"/>
      <c r="ACU14" s="136"/>
      <c r="ACV14" s="136"/>
      <c r="ACW14" s="136"/>
      <c r="ACX14" s="136"/>
      <c r="ACY14" s="136"/>
      <c r="ACZ14" s="136"/>
      <c r="ADA14" s="136"/>
      <c r="ADB14" s="136"/>
      <c r="ADC14" s="136"/>
      <c r="ADD14" s="136"/>
      <c r="ADE14" s="136"/>
      <c r="ADF14" s="136"/>
      <c r="ADG14" s="136"/>
      <c r="ADH14" s="136"/>
      <c r="ADI14" s="136"/>
      <c r="ADJ14" s="136"/>
      <c r="ADK14" s="136"/>
      <c r="ADL14" s="136"/>
      <c r="ADM14" s="136"/>
      <c r="ADN14" s="136"/>
      <c r="ADO14" s="136"/>
      <c r="ADP14" s="136"/>
      <c r="ADQ14" s="136"/>
      <c r="ADR14" s="136"/>
      <c r="ADS14" s="136"/>
      <c r="ADT14" s="136"/>
      <c r="ADU14" s="136"/>
      <c r="ADV14" s="136"/>
      <c r="ADW14" s="136"/>
      <c r="ADX14" s="136"/>
      <c r="ADY14" s="136"/>
      <c r="ADZ14" s="136"/>
      <c r="AEA14" s="136"/>
      <c r="AEB14" s="136"/>
      <c r="AEC14" s="136"/>
      <c r="AED14" s="136"/>
      <c r="AEE14" s="136"/>
      <c r="AEF14" s="136"/>
      <c r="AEG14" s="136"/>
      <c r="AEH14" s="136"/>
      <c r="AEI14" s="136"/>
      <c r="AEJ14" s="136"/>
      <c r="AEK14" s="136"/>
      <c r="AEL14" s="136"/>
      <c r="AEM14" s="136"/>
      <c r="AEN14" s="136"/>
      <c r="AEO14" s="136"/>
      <c r="AEP14" s="136"/>
      <c r="AEQ14" s="136"/>
      <c r="AER14" s="136"/>
      <c r="AES14" s="136"/>
      <c r="AET14" s="136"/>
      <c r="AEU14" s="136"/>
      <c r="AEV14" s="136"/>
      <c r="AEW14" s="136"/>
      <c r="AEX14" s="136"/>
      <c r="AEY14" s="136"/>
      <c r="AEZ14" s="136"/>
      <c r="AFA14" s="136"/>
      <c r="AFB14" s="136"/>
      <c r="AFC14" s="136"/>
      <c r="AFD14" s="136"/>
      <c r="AFE14" s="136"/>
      <c r="AFF14" s="136"/>
      <c r="AFG14" s="136"/>
      <c r="AFH14" s="136"/>
      <c r="AFI14" s="136"/>
      <c r="AFJ14" s="136"/>
      <c r="AFK14" s="136"/>
      <c r="AFL14" s="136"/>
      <c r="AFM14" s="136"/>
      <c r="AFN14" s="136"/>
      <c r="AFO14" s="136"/>
      <c r="AFP14" s="136"/>
      <c r="AFQ14" s="136"/>
      <c r="AFR14" s="136"/>
      <c r="AFS14" s="136"/>
      <c r="AFT14" s="136"/>
      <c r="AFU14" s="136"/>
      <c r="AFV14" s="136"/>
      <c r="AFW14" s="136"/>
      <c r="AFX14" s="136"/>
      <c r="AFY14" s="136"/>
      <c r="AFZ14" s="136"/>
      <c r="AGA14" s="136"/>
      <c r="AGB14" s="136"/>
      <c r="AGC14" s="136"/>
      <c r="AGD14" s="136"/>
      <c r="AGE14" s="136"/>
      <c r="AGF14" s="136"/>
      <c r="AGG14" s="136"/>
      <c r="AGH14" s="136"/>
      <c r="AGI14" s="136"/>
      <c r="AGJ14" s="136"/>
      <c r="AGK14" s="136"/>
      <c r="AGL14" s="136"/>
      <c r="AGM14" s="136"/>
      <c r="AGN14" s="136"/>
      <c r="AGO14" s="136"/>
      <c r="AGP14" s="136"/>
      <c r="AGQ14" s="136"/>
      <c r="AGR14" s="136"/>
      <c r="AGS14" s="136"/>
      <c r="AGT14" s="136"/>
      <c r="AGU14" s="136"/>
      <c r="AGV14" s="136"/>
      <c r="AGW14" s="136"/>
      <c r="AGX14" s="136"/>
      <c r="AGY14" s="136"/>
      <c r="AGZ14" s="136"/>
      <c r="AHA14" s="136"/>
      <c r="AHB14" s="136"/>
      <c r="AHC14" s="136"/>
      <c r="AHD14" s="136"/>
      <c r="AHE14" s="136"/>
      <c r="AHF14" s="136"/>
      <c r="AHG14" s="136"/>
      <c r="AHH14" s="136"/>
      <c r="AHI14" s="136"/>
      <c r="AHJ14" s="136"/>
      <c r="AHK14" s="136"/>
      <c r="AHL14" s="136"/>
      <c r="AHM14" s="136"/>
      <c r="AHN14" s="136"/>
      <c r="AHO14" s="136"/>
      <c r="AHP14" s="136"/>
      <c r="AHQ14" s="136"/>
      <c r="AHR14" s="136"/>
      <c r="AHS14" s="136"/>
      <c r="AHT14" s="136"/>
      <c r="AHU14" s="136"/>
      <c r="AHV14" s="136"/>
      <c r="AHW14" s="136"/>
      <c r="AHX14" s="136"/>
      <c r="AHY14" s="136"/>
      <c r="AHZ14" s="136"/>
      <c r="AIA14" s="136"/>
      <c r="AIB14" s="136"/>
      <c r="AIC14" s="136"/>
      <c r="AID14" s="136"/>
      <c r="AIE14" s="136"/>
      <c r="AIF14" s="136"/>
      <c r="AIG14" s="136"/>
      <c r="AIH14" s="136"/>
      <c r="AII14" s="136"/>
      <c r="AIJ14" s="136"/>
      <c r="AIK14" s="136"/>
      <c r="AIL14" s="136"/>
      <c r="AIM14" s="136"/>
      <c r="AIN14" s="136"/>
      <c r="AIO14" s="136"/>
      <c r="AIP14" s="136"/>
      <c r="AIQ14" s="136"/>
      <c r="AIR14" s="136"/>
      <c r="AIS14" s="136"/>
      <c r="AIT14" s="136"/>
      <c r="AIU14" s="136"/>
      <c r="AIV14" s="136"/>
      <c r="AIW14" s="136"/>
      <c r="AIX14" s="136"/>
      <c r="AIY14" s="136"/>
      <c r="AIZ14" s="136"/>
      <c r="AJA14" s="136"/>
      <c r="AJB14" s="136"/>
      <c r="AJC14" s="136"/>
      <c r="AJD14" s="136"/>
      <c r="AJE14" s="136"/>
      <c r="AJF14" s="136"/>
      <c r="AJG14" s="136"/>
      <c r="AJH14" s="136"/>
      <c r="AJI14" s="136"/>
      <c r="AJJ14" s="136"/>
      <c r="AJK14" s="136"/>
      <c r="AJL14" s="136"/>
      <c r="AJM14" s="136"/>
      <c r="AJN14" s="136"/>
      <c r="AJO14" s="136"/>
      <c r="AJP14" s="136"/>
      <c r="AJQ14" s="136"/>
      <c r="AJR14" s="136"/>
      <c r="AJS14" s="136"/>
      <c r="AJT14" s="136"/>
      <c r="AJU14" s="136"/>
      <c r="AJV14" s="136"/>
      <c r="AJW14" s="136"/>
      <c r="AJX14" s="136"/>
      <c r="AJY14" s="136"/>
      <c r="AJZ14" s="136"/>
      <c r="AKA14" s="136"/>
      <c r="AKB14" s="136"/>
      <c r="AKC14" s="136"/>
      <c r="AKD14" s="136"/>
      <c r="AKE14" s="136"/>
      <c r="AKF14" s="136"/>
      <c r="AKG14" s="136"/>
      <c r="AKH14" s="136"/>
      <c r="AKI14" s="136"/>
      <c r="AKJ14" s="136"/>
      <c r="AKK14" s="136"/>
      <c r="AKL14" s="136"/>
      <c r="AKM14" s="136"/>
      <c r="AKN14" s="136"/>
      <c r="AKO14" s="136"/>
      <c r="AKP14" s="136"/>
      <c r="AKQ14" s="136"/>
      <c r="AKR14" s="136"/>
      <c r="AKS14" s="136"/>
      <c r="AKT14" s="136"/>
      <c r="AKU14" s="136"/>
      <c r="AKV14" s="136"/>
      <c r="AKW14" s="136"/>
      <c r="AKX14" s="136"/>
      <c r="AKY14" s="136"/>
      <c r="AKZ14" s="136"/>
      <c r="ALA14" s="136"/>
      <c r="ALB14" s="136"/>
      <c r="ALC14" s="136"/>
      <c r="ALD14" s="136"/>
      <c r="ALE14" s="136"/>
      <c r="ALF14" s="136"/>
      <c r="ALG14" s="136"/>
      <c r="ALH14" s="136"/>
      <c r="ALI14" s="136"/>
      <c r="ALJ14" s="136"/>
      <c r="ALK14" s="136"/>
      <c r="ALL14" s="136"/>
      <c r="ALM14" s="136"/>
      <c r="ALN14" s="136"/>
      <c r="ALO14" s="136"/>
      <c r="ALP14" s="136"/>
      <c r="ALQ14" s="136"/>
      <c r="ALR14" s="136"/>
      <c r="ALS14" s="136"/>
      <c r="ALT14" s="136"/>
      <c r="ALU14" s="136"/>
      <c r="ALV14" s="136"/>
      <c r="ALW14" s="136"/>
      <c r="ALX14" s="136"/>
      <c r="ALY14" s="136"/>
      <c r="ALZ14" s="136"/>
      <c r="AMA14" s="136"/>
      <c r="AMB14" s="136"/>
      <c r="AMC14" s="136"/>
      <c r="AMD14" s="136"/>
      <c r="AME14" s="136"/>
      <c r="AMF14" s="136"/>
      <c r="AMG14" s="136"/>
      <c r="AMH14" s="136"/>
      <c r="AMI14" s="136"/>
    </row>
    <row r="15" spans="1:1023" x14ac:dyDescent="0.25">
      <c r="A15" s="192" t="s">
        <v>6726</v>
      </c>
      <c r="B15" s="193">
        <v>15</v>
      </c>
      <c r="C15" s="192" t="s">
        <v>25655</v>
      </c>
      <c r="D15" s="209" t="s">
        <v>6727</v>
      </c>
      <c r="I15" s="367">
        <v>2</v>
      </c>
      <c r="V15" s="256">
        <f>IF(O15=1,10,100)</f>
        <v>100</v>
      </c>
      <c r="W15" s="256">
        <f>IF(O15=1,1,IF(O15=2,10,100))</f>
        <v>100</v>
      </c>
      <c r="X15" s="256">
        <f>IF(O15=3,20,100)</f>
        <v>100</v>
      </c>
      <c r="Y15" s="256">
        <f>IF(P15=1,10,100)</f>
        <v>100</v>
      </c>
      <c r="Z15" s="256">
        <f>IF(P15=1,1,IF(P15=2,10,100))</f>
        <v>100</v>
      </c>
      <c r="AA15" s="257">
        <f>IF(OR(EXACT(Q15,"1A"),EXACT(Q15,"1B")),0.1,IF(Q15=2,1,100))</f>
        <v>100</v>
      </c>
      <c r="AB15" s="257">
        <f>IF(OR(EXACT(R15,"1A"),EXACT(R15,"1B")),0.1,IF(R15=2,1,100))</f>
        <v>100</v>
      </c>
      <c r="AC15" s="257">
        <f>IF(OR(EXACT(S15,"1A"),EXACT(S15,"1B")),0.3,IF(S15=2,3,100))</f>
        <v>100</v>
      </c>
      <c r="AF15" s="249">
        <f>IF(OR(OR(EXACT(J15,"1A"),EXACT(J15,"1B"),EXACT(J15,"1C")),K15=1),1,IF(K15=2,10,100))</f>
        <v>100</v>
      </c>
      <c r="AG15" s="249">
        <f>IF(OR(EXACT(J15,"1A"),EXACT(J15,"1B"),EXACT(J15,"1C")),1,IF(J15=2,10,100))</f>
        <v>100</v>
      </c>
      <c r="AH15" s="249">
        <f>IF(OR(EXACT(J15,"1A"),EXACT(J15,"1B"),EXACT(J15,"1C"),K15=1),3,100)</f>
        <v>100</v>
      </c>
      <c r="AI15" s="249">
        <f>IF(OR(EXACT(J15,"1A"),EXACT(J15,"1B"),EXACT(J15,"1C")),5,100)</f>
        <v>100</v>
      </c>
      <c r="AJ15" s="251" t="s">
        <v>25598</v>
      </c>
      <c r="AM15" s="251"/>
      <c r="AQ15" s="267" t="s">
        <v>6728</v>
      </c>
    </row>
    <row r="16" spans="1:1023" x14ac:dyDescent="0.25">
      <c r="A16" s="192" t="s">
        <v>6729</v>
      </c>
      <c r="B16" s="193">
        <v>16</v>
      </c>
      <c r="C16" s="192" t="s">
        <v>25656</v>
      </c>
      <c r="D16" s="209" t="s">
        <v>6730</v>
      </c>
      <c r="F16" s="220" t="s">
        <v>6460</v>
      </c>
      <c r="I16" s="367"/>
      <c r="V16" s="256">
        <f>IF(O16=1,10,100)</f>
        <v>100</v>
      </c>
      <c r="W16" s="256">
        <f>IF(O16=1,1,IF(O16=2,10,100))</f>
        <v>100</v>
      </c>
      <c r="X16" s="256">
        <f>IF(O16=3,20,100)</f>
        <v>100</v>
      </c>
      <c r="Y16" s="256">
        <f>IF(P16=1,10,100)</f>
        <v>100</v>
      </c>
      <c r="Z16" s="256">
        <f>IF(P16=1,1,IF(P16=2,10,100))</f>
        <v>100</v>
      </c>
      <c r="AA16" s="257">
        <f>IF(OR(EXACT(Q16,"1A"),EXACT(Q16,"1B")),0.1,IF(Q16=2,1,100))</f>
        <v>100</v>
      </c>
      <c r="AB16" s="257">
        <f>IF(OR(EXACT(R16,"1A"),EXACT(R16,"1B")),0.1,IF(R16=2,1,100))</f>
        <v>100</v>
      </c>
      <c r="AC16" s="257">
        <f>IF(OR(EXACT(S16,"1A"),EXACT(S16,"1B")),0.3,IF(S16=2,3,100))</f>
        <v>100</v>
      </c>
      <c r="AF16" s="249">
        <f>IF(OR(OR(EXACT(J16,"1A"),EXACT(J16,"1B"),EXACT(J16,"1C")),K16=1),1,IF(K16=2,10,100))</f>
        <v>100</v>
      </c>
      <c r="AG16" s="249">
        <f>IF(OR(EXACT(J16,"1A"),EXACT(J16,"1B"),EXACT(J16,"1C")),1,IF(J16=2,10,100))</f>
        <v>100</v>
      </c>
      <c r="AH16" s="249">
        <f>IF(OR(EXACT(J16,"1A"),EXACT(J16,"1B"),EXACT(J16,"1C"),K16=1),3,100)</f>
        <v>100</v>
      </c>
      <c r="AI16" s="249">
        <f>IF(OR(EXACT(J16,"1A"),EXACT(J16,"1B"),EXACT(J16,"1C")),5,100)</f>
        <v>100</v>
      </c>
      <c r="AJ16" s="251" t="s">
        <v>25585</v>
      </c>
      <c r="AM16" s="251"/>
      <c r="AQ16" s="267" t="s">
        <v>6728</v>
      </c>
    </row>
    <row r="17" spans="1:1023" x14ac:dyDescent="0.25">
      <c r="A17" s="192" t="s">
        <v>6731</v>
      </c>
      <c r="B17" s="193">
        <v>17</v>
      </c>
      <c r="C17" s="192" t="s">
        <v>6733</v>
      </c>
      <c r="D17" s="209" t="s">
        <v>6732</v>
      </c>
      <c r="I17" s="367">
        <v>7.3</v>
      </c>
      <c r="V17" s="256">
        <f>IF(O17=1,10,100)</f>
        <v>100</v>
      </c>
      <c r="W17" s="256">
        <f>IF(O17=1,1,IF(O17=2,10,100))</f>
        <v>100</v>
      </c>
      <c r="X17" s="256">
        <f>IF(O17=3,20,100)</f>
        <v>100</v>
      </c>
      <c r="Y17" s="256">
        <f>IF(P17=1,10,100)</f>
        <v>100</v>
      </c>
      <c r="Z17" s="256">
        <f>IF(P17=1,1,IF(P17=2,10,100))</f>
        <v>100</v>
      </c>
      <c r="AA17" s="257">
        <f>IF(OR(EXACT(Q17,"1A"),EXACT(Q17,"1B")),0.1,IF(Q17=2,1,100))</f>
        <v>100</v>
      </c>
      <c r="AB17" s="257">
        <f>IF(OR(EXACT(R17,"1A"),EXACT(R17,"1B")),0.1,IF(R17=2,1,100))</f>
        <v>100</v>
      </c>
      <c r="AC17" s="257">
        <f>IF(OR(EXACT(S17,"1A"),EXACT(S17,"1B")),0.3,IF(S17=2,3,100))</f>
        <v>100</v>
      </c>
      <c r="AF17" s="249">
        <f>IF(OR(OR(EXACT(J17,"1A"),EXACT(J17,"1B"),EXACT(J17,"1C")),K17=1),1,IF(K17=2,10,100))</f>
        <v>100</v>
      </c>
      <c r="AG17" s="249">
        <f>IF(OR(EXACT(J17,"1A"),EXACT(J17,"1B"),EXACT(J17,"1C")),1,IF(J17=2,10,100))</f>
        <v>100</v>
      </c>
      <c r="AH17" s="249">
        <f>IF(OR(EXACT(J17,"1A"),EXACT(J17,"1B"),EXACT(J17,"1C"),K17=1),3,100)</f>
        <v>100</v>
      </c>
      <c r="AI17" s="249">
        <f>IF(OR(EXACT(J17,"1A"),EXACT(J17,"1B"),EXACT(J17,"1C")),5,100)</f>
        <v>100</v>
      </c>
      <c r="AJ17" s="251" t="s">
        <v>25599</v>
      </c>
      <c r="AM17" s="251"/>
      <c r="AQ17" s="267" t="s">
        <v>6728</v>
      </c>
    </row>
    <row r="18" spans="1:1023" ht="57.75" x14ac:dyDescent="0.25">
      <c r="A18" s="192" t="s">
        <v>2010</v>
      </c>
      <c r="B18" s="193">
        <v>18</v>
      </c>
      <c r="C18" s="192" t="s">
        <v>26274</v>
      </c>
      <c r="D18" s="209" t="s">
        <v>26275</v>
      </c>
      <c r="I18" s="367"/>
      <c r="P18" s="409">
        <v>1</v>
      </c>
      <c r="V18" s="256">
        <f>IF(O18=1,10,100)</f>
        <v>100</v>
      </c>
      <c r="W18" s="256">
        <f>IF(O18=1,1,IF(O18=2,10,100))</f>
        <v>100</v>
      </c>
      <c r="X18" s="256">
        <f>IF(O18=3,20,100)</f>
        <v>100</v>
      </c>
      <c r="Y18" s="256">
        <f>IF(P18=1,10,100)</f>
        <v>10</v>
      </c>
      <c r="Z18" s="256">
        <f>IF(P18=1,1,IF(P18=2,10,100))</f>
        <v>1</v>
      </c>
      <c r="AA18" s="257">
        <f>IF(OR(EXACT(Q18,"1A"),EXACT(Q18,"1B")),0.1,IF(Q18=2,1,100))</f>
        <v>100</v>
      </c>
      <c r="AB18" s="257">
        <f>IF(OR(EXACT(R18,"1A"),EXACT(R18,"1B")),0.1,IF(R18=2,1,100))</f>
        <v>100</v>
      </c>
      <c r="AC18" s="257">
        <f>IF(OR(EXACT(S18,"1A"),EXACT(S18,"1B")),0.3,IF(S18=2,3,100))</f>
        <v>100</v>
      </c>
      <c r="AF18" s="249">
        <f>IF(OR(OR(EXACT(J18,"1A"),EXACT(J18,"1B"),EXACT(J18,"1C")),K18=1),1,IF(K18=2,10,100))</f>
        <v>100</v>
      </c>
      <c r="AG18" s="249">
        <f>IF(OR(EXACT(J18,"1A"),EXACT(J18,"1B"),EXACT(J18,"1C")),1,IF(J18=2,10,100))</f>
        <v>100</v>
      </c>
      <c r="AH18" s="249">
        <f>IF(OR(EXACT(J18,"1A"),EXACT(J18,"1B"),EXACT(J18,"1C"),K18=1),3,100)</f>
        <v>100</v>
      </c>
      <c r="AI18" s="249">
        <f>IF(OR(EXACT(J18,"1A"),EXACT(J18,"1B"),EXACT(J18,"1C")),5,100)</f>
        <v>100</v>
      </c>
      <c r="AJ18" s="251"/>
      <c r="AM18" s="251"/>
      <c r="AQ18" s="267" t="s">
        <v>26276</v>
      </c>
    </row>
    <row r="19" spans="1:1023" x14ac:dyDescent="0.25">
      <c r="A19" s="192" t="s">
        <v>852</v>
      </c>
      <c r="B19" s="193">
        <v>19</v>
      </c>
      <c r="C19" s="192" t="s">
        <v>25657</v>
      </c>
      <c r="D19" s="209" t="s">
        <v>853</v>
      </c>
      <c r="I19" s="367"/>
      <c r="V19" s="256">
        <f>IF(O19=1,10,100)</f>
        <v>100</v>
      </c>
      <c r="W19" s="256">
        <f>IF(O19=1,1,IF(O19=2,10,100))</f>
        <v>100</v>
      </c>
      <c r="X19" s="256">
        <f>IF(O19=3,20,100)</f>
        <v>100</v>
      </c>
      <c r="Y19" s="256">
        <f>IF(P19=1,10,100)</f>
        <v>100</v>
      </c>
      <c r="Z19" s="256">
        <f>IF(P19=1,1,IF(P19=2,10,100))</f>
        <v>100</v>
      </c>
      <c r="AA19" s="257">
        <f>IF(OR(EXACT(Q19,"1A"),EXACT(Q19,"1B")),0.1,IF(Q19=2,1,100))</f>
        <v>100</v>
      </c>
      <c r="AB19" s="257">
        <f>IF(OR(EXACT(R19,"1A"),EXACT(R19,"1B")),0.1,IF(R19=2,1,100))</f>
        <v>100</v>
      </c>
      <c r="AC19" s="257">
        <f>IF(OR(EXACT(S19,"1A"),EXACT(S19,"1B")),0.3,IF(S19=2,3,100))</f>
        <v>100</v>
      </c>
      <c r="AF19" s="249">
        <f>IF(OR(OR(EXACT(J19,"1A"),EXACT(J19,"1B"),EXACT(J19,"1C")),K19=1),1,IF(K19=2,10,100))</f>
        <v>100</v>
      </c>
      <c r="AG19" s="249">
        <f>IF(OR(EXACT(J19,"1A"),EXACT(J19,"1B"),EXACT(J19,"1C")),1,IF(J19=2,10,100))</f>
        <v>100</v>
      </c>
      <c r="AH19" s="249">
        <f>IF(OR(EXACT(J19,"1A"),EXACT(J19,"1B"),EXACT(J19,"1C"),K19=1),3,100)</f>
        <v>100</v>
      </c>
      <c r="AI19" s="249">
        <f>IF(OR(EXACT(J19,"1A"),EXACT(J19,"1B"),EXACT(J19,"1C")),5,100)</f>
        <v>100</v>
      </c>
      <c r="AJ19" s="251" t="s">
        <v>25585</v>
      </c>
      <c r="AM19" s="251"/>
      <c r="AQ19" s="267" t="s">
        <v>6736</v>
      </c>
    </row>
    <row r="20" spans="1:1023" ht="29.25" x14ac:dyDescent="0.25">
      <c r="A20" s="298" t="s">
        <v>869</v>
      </c>
      <c r="B20" s="193">
        <v>20</v>
      </c>
      <c r="C20" s="201" t="s">
        <v>870</v>
      </c>
      <c r="D20" s="212" t="s">
        <v>6814</v>
      </c>
      <c r="E20" s="224"/>
      <c r="F20" s="239"/>
      <c r="G20" s="207"/>
      <c r="H20" s="207"/>
      <c r="I20" s="369" t="s">
        <v>827</v>
      </c>
      <c r="J20" s="431"/>
      <c r="K20" s="432"/>
      <c r="L20" s="432"/>
      <c r="M20" s="433"/>
      <c r="N20" s="433"/>
      <c r="O20" s="432"/>
      <c r="P20" s="433"/>
      <c r="Q20" s="433"/>
      <c r="R20" s="433"/>
      <c r="S20" s="433"/>
      <c r="T20" s="433"/>
      <c r="U20" s="428"/>
      <c r="V20" s="256">
        <f>IF(O20=1,10,100)</f>
        <v>100</v>
      </c>
      <c r="W20" s="256">
        <f>IF(O20=1,1,IF(O20=2,10,100))</f>
        <v>100</v>
      </c>
      <c r="X20" s="256">
        <f>IF(O20=3,20,100)</f>
        <v>100</v>
      </c>
      <c r="Y20" s="256">
        <f>IF(P20=1,10,100)</f>
        <v>100</v>
      </c>
      <c r="Z20" s="256">
        <f>IF(P20=1,1,IF(P20=2,10,100))</f>
        <v>100</v>
      </c>
      <c r="AA20" s="257">
        <f>IF(OR(EXACT(Q20,"1A"),EXACT(Q20,"1B")),0.1,IF(Q20=2,1,100))</f>
        <v>100</v>
      </c>
      <c r="AB20" s="257">
        <f>IF(OR(EXACT(R20,"1A"),EXACT(R20,"1B")),0.1,IF(R20=2,1,100))</f>
        <v>100</v>
      </c>
      <c r="AC20" s="257">
        <f>IF(OR(EXACT(S20,"1A"),EXACT(S20,"1B")),0.3,IF(S20=2,3,100))</f>
        <v>100</v>
      </c>
      <c r="AD20" s="224"/>
      <c r="AE20" s="224"/>
      <c r="AF20" s="249">
        <f>IF(OR(OR(EXACT(J20,"1A"),EXACT(J20,"1B"),EXACT(J20,"1C")),K20=1),1,IF(K20=2,10,100))</f>
        <v>100</v>
      </c>
      <c r="AG20" s="249">
        <f>IF(OR(EXACT(J20,"1A"),EXACT(J20,"1B"),EXACT(J20,"1C")),1,IF(J20=2,10,100))</f>
        <v>100</v>
      </c>
      <c r="AH20" s="249">
        <f>IF(OR(EXACT(J20,"1A"),EXACT(J20,"1B"),EXACT(J20,"1C"),K20=1),3,100)</f>
        <v>100</v>
      </c>
      <c r="AI20" s="249">
        <f>IF(OR(EXACT(J20,"1A"),EXACT(J20,"1B"),EXACT(J20,"1C")),5,100)</f>
        <v>100</v>
      </c>
      <c r="AJ20" s="348" t="s">
        <v>25585</v>
      </c>
      <c r="AK20" s="337"/>
      <c r="AL20" s="301"/>
      <c r="AM20" s="251"/>
      <c r="AN20" s="136"/>
      <c r="AO20" s="136"/>
      <c r="AP20" s="136"/>
      <c r="AQ20" s="199" t="s">
        <v>26258</v>
      </c>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c r="BZ20" s="136"/>
      <c r="CA20" s="136"/>
      <c r="CB20" s="136"/>
      <c r="CC20" s="136"/>
      <c r="CD20" s="136"/>
      <c r="CE20" s="136"/>
      <c r="CF20" s="136"/>
      <c r="CG20" s="136"/>
      <c r="CH20" s="136"/>
      <c r="CI20" s="136"/>
      <c r="CJ20" s="136"/>
      <c r="CK20" s="136"/>
      <c r="CL20" s="136"/>
      <c r="CM20" s="136"/>
      <c r="CN20" s="136"/>
      <c r="CO20" s="136"/>
      <c r="CP20" s="136"/>
      <c r="CQ20" s="136"/>
      <c r="CR20" s="136"/>
      <c r="CS20" s="136"/>
      <c r="CT20" s="136"/>
      <c r="CU20" s="136"/>
      <c r="CV20" s="136"/>
      <c r="CW20" s="136"/>
      <c r="CX20" s="136"/>
      <c r="CY20" s="136"/>
      <c r="CZ20" s="136"/>
      <c r="DA20" s="136"/>
      <c r="DB20" s="136"/>
      <c r="DC20" s="136"/>
      <c r="DD20" s="136"/>
      <c r="DE20" s="136"/>
      <c r="DF20" s="136"/>
      <c r="DG20" s="136"/>
      <c r="DH20" s="136"/>
      <c r="DI20" s="136"/>
      <c r="DJ20" s="136"/>
      <c r="DK20" s="136"/>
      <c r="DL20" s="136"/>
      <c r="DM20" s="136"/>
      <c r="DN20" s="136"/>
      <c r="DO20" s="136"/>
      <c r="DP20" s="136"/>
      <c r="DQ20" s="136"/>
      <c r="DR20" s="136"/>
      <c r="DS20" s="136"/>
      <c r="DT20" s="136"/>
      <c r="DU20" s="136"/>
      <c r="DV20" s="136"/>
      <c r="DW20" s="136"/>
      <c r="DX20" s="136"/>
      <c r="DY20" s="136"/>
      <c r="DZ20" s="136"/>
      <c r="EA20" s="136"/>
      <c r="EB20" s="136"/>
      <c r="EC20" s="136"/>
      <c r="ED20" s="136"/>
      <c r="EE20" s="136"/>
      <c r="EF20" s="136"/>
      <c r="EG20" s="136"/>
      <c r="EH20" s="136"/>
      <c r="EI20" s="136"/>
      <c r="EJ20" s="136"/>
      <c r="EK20" s="136"/>
      <c r="EL20" s="136"/>
      <c r="EM20" s="136"/>
      <c r="EN20" s="136"/>
      <c r="EO20" s="136"/>
      <c r="EP20" s="136"/>
      <c r="EQ20" s="136"/>
      <c r="ER20" s="136"/>
      <c r="ES20" s="136"/>
      <c r="ET20" s="136"/>
      <c r="EU20" s="136"/>
      <c r="EV20" s="136"/>
      <c r="EW20" s="136"/>
      <c r="EX20" s="136"/>
      <c r="EY20" s="136"/>
      <c r="EZ20" s="136"/>
      <c r="FA20" s="136"/>
      <c r="FB20" s="136"/>
      <c r="FC20" s="136"/>
      <c r="FD20" s="136"/>
      <c r="FE20" s="136"/>
      <c r="FF20" s="136"/>
      <c r="FG20" s="136"/>
      <c r="FH20" s="136"/>
      <c r="FI20" s="136"/>
      <c r="FJ20" s="136"/>
      <c r="FK20" s="136"/>
      <c r="FL20" s="136"/>
      <c r="FM20" s="136"/>
      <c r="FN20" s="136"/>
      <c r="FO20" s="136"/>
      <c r="FP20" s="136"/>
      <c r="FQ20" s="136"/>
      <c r="FR20" s="136"/>
      <c r="FS20" s="136"/>
      <c r="FT20" s="136"/>
      <c r="FU20" s="136"/>
      <c r="FV20" s="136"/>
      <c r="FW20" s="136"/>
      <c r="FX20" s="136"/>
      <c r="FY20" s="136"/>
      <c r="FZ20" s="136"/>
      <c r="GA20" s="136"/>
      <c r="GB20" s="136"/>
      <c r="GC20" s="136"/>
      <c r="GD20" s="136"/>
      <c r="GE20" s="136"/>
      <c r="GF20" s="136"/>
      <c r="GG20" s="136"/>
      <c r="GH20" s="136"/>
      <c r="GI20" s="136"/>
      <c r="GJ20" s="136"/>
      <c r="GK20" s="136"/>
      <c r="GL20" s="136"/>
      <c r="GM20" s="136"/>
      <c r="GN20" s="136"/>
      <c r="GO20" s="136"/>
      <c r="GP20" s="136"/>
      <c r="GQ20" s="136"/>
      <c r="GR20" s="136"/>
      <c r="GS20" s="136"/>
      <c r="GT20" s="136"/>
      <c r="GU20" s="136"/>
      <c r="GV20" s="136"/>
      <c r="GW20" s="136"/>
      <c r="GX20" s="136"/>
      <c r="GY20" s="136"/>
      <c r="GZ20" s="136"/>
      <c r="HA20" s="136"/>
      <c r="HB20" s="136"/>
      <c r="HC20" s="136"/>
      <c r="HD20" s="136"/>
      <c r="HE20" s="136"/>
      <c r="HF20" s="136"/>
      <c r="HG20" s="136"/>
      <c r="HH20" s="136"/>
      <c r="HI20" s="136"/>
      <c r="HJ20" s="136"/>
      <c r="HK20" s="136"/>
      <c r="HL20" s="136"/>
      <c r="HM20" s="136"/>
      <c r="HN20" s="136"/>
      <c r="HO20" s="136"/>
      <c r="HP20" s="136"/>
      <c r="HQ20" s="136"/>
      <c r="HR20" s="136"/>
      <c r="HS20" s="136"/>
      <c r="HT20" s="136"/>
      <c r="HU20" s="136"/>
      <c r="HV20" s="136"/>
      <c r="HW20" s="136"/>
      <c r="HX20" s="136"/>
      <c r="HY20" s="136"/>
      <c r="HZ20" s="136"/>
      <c r="IA20" s="136"/>
      <c r="IB20" s="136"/>
      <c r="IC20" s="136"/>
      <c r="ID20" s="136"/>
      <c r="IE20" s="136"/>
      <c r="IF20" s="136"/>
      <c r="IG20" s="136"/>
      <c r="IH20" s="136"/>
      <c r="II20" s="136"/>
      <c r="IJ20" s="136"/>
      <c r="IK20" s="136"/>
      <c r="IL20" s="136"/>
      <c r="IM20" s="136"/>
      <c r="IN20" s="136"/>
      <c r="IO20" s="136"/>
      <c r="IP20" s="136"/>
      <c r="IQ20" s="136"/>
      <c r="IR20" s="136"/>
      <c r="IS20" s="136"/>
      <c r="IT20" s="136"/>
      <c r="IU20" s="136"/>
      <c r="IV20" s="136"/>
      <c r="IW20" s="136"/>
      <c r="IX20" s="136"/>
      <c r="IY20" s="136"/>
      <c r="IZ20" s="136"/>
      <c r="JA20" s="136"/>
      <c r="JB20" s="136"/>
      <c r="JC20" s="136"/>
      <c r="JD20" s="136"/>
      <c r="JE20" s="136"/>
      <c r="JF20" s="136"/>
      <c r="JG20" s="136"/>
      <c r="JH20" s="136"/>
      <c r="JI20" s="136"/>
      <c r="JJ20" s="136"/>
      <c r="JK20" s="136"/>
      <c r="JL20" s="136"/>
      <c r="JM20" s="136"/>
      <c r="JN20" s="136"/>
      <c r="JO20" s="136"/>
      <c r="JP20" s="136"/>
      <c r="JQ20" s="136"/>
      <c r="JR20" s="136"/>
      <c r="JS20" s="136"/>
      <c r="JT20" s="136"/>
      <c r="JU20" s="136"/>
      <c r="JV20" s="136"/>
      <c r="JW20" s="136"/>
      <c r="JX20" s="136"/>
      <c r="JY20" s="136"/>
      <c r="JZ20" s="136"/>
      <c r="KA20" s="136"/>
      <c r="KB20" s="136"/>
      <c r="KC20" s="136"/>
      <c r="KD20" s="136"/>
      <c r="KE20" s="136"/>
      <c r="KF20" s="136"/>
      <c r="KG20" s="136"/>
      <c r="KH20" s="136"/>
      <c r="KI20" s="136"/>
      <c r="KJ20" s="136"/>
      <c r="KK20" s="136"/>
      <c r="KL20" s="136"/>
      <c r="KM20" s="136"/>
      <c r="KN20" s="136"/>
      <c r="KO20" s="136"/>
      <c r="KP20" s="136"/>
      <c r="KQ20" s="136"/>
      <c r="KR20" s="136"/>
      <c r="KS20" s="136"/>
      <c r="KT20" s="136"/>
      <c r="KU20" s="136"/>
      <c r="KV20" s="136"/>
      <c r="KW20" s="136"/>
      <c r="KX20" s="136"/>
      <c r="KY20" s="136"/>
      <c r="KZ20" s="136"/>
      <c r="LA20" s="136"/>
      <c r="LB20" s="136"/>
      <c r="LC20" s="136"/>
      <c r="LD20" s="136"/>
      <c r="LE20" s="136"/>
      <c r="LF20" s="136"/>
      <c r="LG20" s="136"/>
      <c r="LH20" s="136"/>
      <c r="LI20" s="136"/>
      <c r="LJ20" s="136"/>
      <c r="LK20" s="136"/>
      <c r="LL20" s="136"/>
      <c r="LM20" s="136"/>
      <c r="LN20" s="136"/>
      <c r="LO20" s="136"/>
      <c r="LP20" s="136"/>
      <c r="LQ20" s="136"/>
      <c r="LR20" s="136"/>
      <c r="LS20" s="136"/>
      <c r="LT20" s="136"/>
      <c r="LU20" s="136"/>
      <c r="LV20" s="136"/>
      <c r="LW20" s="136"/>
      <c r="LX20" s="136"/>
      <c r="LY20" s="136"/>
      <c r="LZ20" s="136"/>
      <c r="MA20" s="136"/>
      <c r="MB20" s="136"/>
      <c r="MC20" s="136"/>
      <c r="MD20" s="136"/>
      <c r="ME20" s="136"/>
      <c r="MF20" s="136"/>
      <c r="MG20" s="136"/>
      <c r="MH20" s="136"/>
      <c r="MI20" s="136"/>
      <c r="MJ20" s="136"/>
      <c r="MK20" s="136"/>
      <c r="ML20" s="136"/>
      <c r="MM20" s="136"/>
      <c r="MN20" s="136"/>
      <c r="MO20" s="136"/>
      <c r="MP20" s="136"/>
      <c r="MQ20" s="136"/>
      <c r="MR20" s="136"/>
      <c r="MS20" s="136"/>
      <c r="MT20" s="136"/>
      <c r="MU20" s="136"/>
      <c r="MV20" s="136"/>
      <c r="MW20" s="136"/>
      <c r="MX20" s="136"/>
      <c r="MY20" s="136"/>
      <c r="MZ20" s="136"/>
      <c r="NA20" s="136"/>
      <c r="NB20" s="136"/>
      <c r="NC20" s="136"/>
      <c r="ND20" s="136"/>
      <c r="NE20" s="136"/>
      <c r="NF20" s="136"/>
      <c r="NG20" s="136"/>
      <c r="NH20" s="136"/>
      <c r="NI20" s="136"/>
      <c r="NJ20" s="136"/>
      <c r="NK20" s="136"/>
      <c r="NL20" s="136"/>
      <c r="NM20" s="136"/>
      <c r="NN20" s="136"/>
      <c r="NO20" s="136"/>
      <c r="NP20" s="136"/>
      <c r="NQ20" s="136"/>
      <c r="NR20" s="136"/>
      <c r="NS20" s="136"/>
      <c r="NT20" s="136"/>
      <c r="NU20" s="136"/>
      <c r="NV20" s="136"/>
      <c r="NW20" s="136"/>
      <c r="NX20" s="136"/>
      <c r="NY20" s="136"/>
      <c r="NZ20" s="136"/>
      <c r="OA20" s="136"/>
      <c r="OB20" s="136"/>
      <c r="OC20" s="136"/>
      <c r="OD20" s="136"/>
      <c r="OE20" s="136"/>
      <c r="OF20" s="136"/>
      <c r="OG20" s="136"/>
      <c r="OH20" s="136"/>
      <c r="OI20" s="136"/>
      <c r="OJ20" s="136"/>
      <c r="OK20" s="136"/>
      <c r="OL20" s="136"/>
      <c r="OM20" s="136"/>
      <c r="ON20" s="136"/>
      <c r="OO20" s="136"/>
      <c r="OP20" s="136"/>
      <c r="OQ20" s="136"/>
      <c r="OR20" s="136"/>
      <c r="OS20" s="136"/>
      <c r="OT20" s="136"/>
      <c r="OU20" s="136"/>
      <c r="OV20" s="136"/>
      <c r="OW20" s="136"/>
      <c r="OX20" s="136"/>
      <c r="OY20" s="136"/>
      <c r="OZ20" s="136"/>
      <c r="PA20" s="136"/>
      <c r="PB20" s="136"/>
      <c r="PC20" s="136"/>
      <c r="PD20" s="136"/>
      <c r="PE20" s="136"/>
      <c r="PF20" s="136"/>
      <c r="PG20" s="136"/>
      <c r="PH20" s="136"/>
      <c r="PI20" s="136"/>
      <c r="PJ20" s="136"/>
      <c r="PK20" s="136"/>
      <c r="PL20" s="136"/>
      <c r="PM20" s="136"/>
      <c r="PN20" s="136"/>
      <c r="PO20" s="136"/>
      <c r="PP20" s="136"/>
      <c r="PQ20" s="136"/>
      <c r="PR20" s="136"/>
      <c r="PS20" s="136"/>
      <c r="PT20" s="136"/>
      <c r="PU20" s="136"/>
      <c r="PV20" s="136"/>
      <c r="PW20" s="136"/>
      <c r="PX20" s="136"/>
      <c r="PY20" s="136"/>
      <c r="PZ20" s="136"/>
      <c r="QA20" s="136"/>
      <c r="QB20" s="136"/>
      <c r="QC20" s="136"/>
      <c r="QD20" s="136"/>
      <c r="QE20" s="136"/>
      <c r="QF20" s="136"/>
      <c r="QG20" s="136"/>
      <c r="QH20" s="136"/>
      <c r="QI20" s="136"/>
      <c r="QJ20" s="136"/>
      <c r="QK20" s="136"/>
      <c r="QL20" s="136"/>
      <c r="QM20" s="136"/>
      <c r="QN20" s="136"/>
      <c r="QO20" s="136"/>
      <c r="QP20" s="136"/>
      <c r="QQ20" s="136"/>
      <c r="QR20" s="136"/>
      <c r="QS20" s="136"/>
      <c r="QT20" s="136"/>
      <c r="QU20" s="136"/>
      <c r="QV20" s="136"/>
      <c r="QW20" s="136"/>
      <c r="QX20" s="136"/>
      <c r="QY20" s="136"/>
      <c r="QZ20" s="136"/>
      <c r="RA20" s="136"/>
      <c r="RB20" s="136"/>
      <c r="RC20" s="136"/>
      <c r="RD20" s="136"/>
      <c r="RE20" s="136"/>
      <c r="RF20" s="136"/>
      <c r="RG20" s="136"/>
      <c r="RH20" s="136"/>
      <c r="RI20" s="136"/>
      <c r="RJ20" s="136"/>
      <c r="RK20" s="136"/>
      <c r="RL20" s="136"/>
      <c r="RM20" s="136"/>
      <c r="RN20" s="136"/>
      <c r="RO20" s="136"/>
      <c r="RP20" s="136"/>
      <c r="RQ20" s="136"/>
      <c r="RR20" s="136"/>
      <c r="RS20" s="136"/>
      <c r="RT20" s="136"/>
      <c r="RU20" s="136"/>
      <c r="RV20" s="136"/>
      <c r="RW20" s="136"/>
      <c r="RX20" s="136"/>
      <c r="RY20" s="136"/>
      <c r="RZ20" s="136"/>
      <c r="SA20" s="136"/>
      <c r="SB20" s="136"/>
      <c r="SC20" s="136"/>
      <c r="SD20" s="136"/>
      <c r="SE20" s="136"/>
      <c r="SF20" s="136"/>
      <c r="SG20" s="136"/>
      <c r="SH20" s="136"/>
      <c r="SI20" s="136"/>
      <c r="SJ20" s="136"/>
      <c r="SK20" s="136"/>
      <c r="SL20" s="136"/>
      <c r="SM20" s="136"/>
      <c r="SN20" s="136"/>
      <c r="SO20" s="136"/>
      <c r="SP20" s="136"/>
      <c r="SQ20" s="136"/>
      <c r="SR20" s="136"/>
      <c r="SS20" s="136"/>
      <c r="ST20" s="136"/>
      <c r="SU20" s="136"/>
      <c r="SV20" s="136"/>
      <c r="SW20" s="136"/>
      <c r="SX20" s="136"/>
      <c r="SY20" s="136"/>
      <c r="SZ20" s="136"/>
      <c r="TA20" s="136"/>
      <c r="TB20" s="136"/>
      <c r="TC20" s="136"/>
      <c r="TD20" s="136"/>
      <c r="TE20" s="136"/>
      <c r="TF20" s="136"/>
      <c r="TG20" s="136"/>
      <c r="TH20" s="136"/>
      <c r="TI20" s="136"/>
      <c r="TJ20" s="136"/>
      <c r="TK20" s="136"/>
      <c r="TL20" s="136"/>
      <c r="TM20" s="136"/>
      <c r="TN20" s="136"/>
      <c r="TO20" s="136"/>
      <c r="TP20" s="136"/>
      <c r="TQ20" s="136"/>
      <c r="TR20" s="136"/>
      <c r="TS20" s="136"/>
      <c r="TT20" s="136"/>
      <c r="TU20" s="136"/>
      <c r="TV20" s="136"/>
      <c r="TW20" s="136"/>
      <c r="TX20" s="136"/>
      <c r="TY20" s="136"/>
      <c r="TZ20" s="136"/>
      <c r="UA20" s="136"/>
      <c r="UB20" s="136"/>
      <c r="UC20" s="136"/>
      <c r="UD20" s="136"/>
      <c r="UE20" s="136"/>
      <c r="UF20" s="136"/>
      <c r="UG20" s="136"/>
      <c r="UH20" s="136"/>
      <c r="UI20" s="136"/>
      <c r="UJ20" s="136"/>
      <c r="UK20" s="136"/>
      <c r="UL20" s="136"/>
      <c r="UM20" s="136"/>
      <c r="UN20" s="136"/>
      <c r="UO20" s="136"/>
      <c r="UP20" s="136"/>
      <c r="UQ20" s="136"/>
      <c r="UR20" s="136"/>
      <c r="US20" s="136"/>
      <c r="UT20" s="136"/>
      <c r="UU20" s="136"/>
      <c r="UV20" s="136"/>
      <c r="UW20" s="136"/>
      <c r="UX20" s="136"/>
      <c r="UY20" s="136"/>
      <c r="UZ20" s="136"/>
      <c r="VA20" s="136"/>
      <c r="VB20" s="136"/>
      <c r="VC20" s="136"/>
      <c r="VD20" s="136"/>
      <c r="VE20" s="136"/>
      <c r="VF20" s="136"/>
      <c r="VG20" s="136"/>
      <c r="VH20" s="136"/>
      <c r="VI20" s="136"/>
      <c r="VJ20" s="136"/>
      <c r="VK20" s="136"/>
      <c r="VL20" s="136"/>
      <c r="VM20" s="136"/>
      <c r="VN20" s="136"/>
      <c r="VO20" s="136"/>
      <c r="VP20" s="136"/>
      <c r="VQ20" s="136"/>
      <c r="VR20" s="136"/>
      <c r="VS20" s="136"/>
      <c r="VT20" s="136"/>
      <c r="VU20" s="136"/>
      <c r="VV20" s="136"/>
      <c r="VW20" s="136"/>
      <c r="VX20" s="136"/>
      <c r="VY20" s="136"/>
      <c r="VZ20" s="136"/>
      <c r="WA20" s="136"/>
      <c r="WB20" s="136"/>
      <c r="WC20" s="136"/>
      <c r="WD20" s="136"/>
      <c r="WE20" s="136"/>
      <c r="WF20" s="136"/>
      <c r="WG20" s="136"/>
      <c r="WH20" s="136"/>
      <c r="WI20" s="136"/>
      <c r="WJ20" s="136"/>
      <c r="WK20" s="136"/>
      <c r="WL20" s="136"/>
      <c r="WM20" s="136"/>
      <c r="WN20" s="136"/>
      <c r="WO20" s="136"/>
      <c r="WP20" s="136"/>
      <c r="WQ20" s="136"/>
      <c r="WR20" s="136"/>
      <c r="WS20" s="136"/>
      <c r="WT20" s="136"/>
      <c r="WU20" s="136"/>
      <c r="WV20" s="136"/>
      <c r="WW20" s="136"/>
      <c r="WX20" s="136"/>
      <c r="WY20" s="136"/>
      <c r="WZ20" s="136"/>
      <c r="XA20" s="136"/>
      <c r="XB20" s="136"/>
      <c r="XC20" s="136"/>
      <c r="XD20" s="136"/>
      <c r="XE20" s="136"/>
      <c r="XF20" s="136"/>
      <c r="XG20" s="136"/>
      <c r="XH20" s="136"/>
      <c r="XI20" s="136"/>
      <c r="XJ20" s="136"/>
      <c r="XK20" s="136"/>
      <c r="XL20" s="136"/>
      <c r="XM20" s="136"/>
      <c r="XN20" s="136"/>
      <c r="XO20" s="136"/>
      <c r="XP20" s="136"/>
      <c r="XQ20" s="136"/>
      <c r="XR20" s="136"/>
      <c r="XS20" s="136"/>
      <c r="XT20" s="136"/>
      <c r="XU20" s="136"/>
      <c r="XV20" s="136"/>
      <c r="XW20" s="136"/>
      <c r="XX20" s="136"/>
      <c r="XY20" s="136"/>
      <c r="XZ20" s="136"/>
      <c r="YA20" s="136"/>
      <c r="YB20" s="136"/>
      <c r="YC20" s="136"/>
      <c r="YD20" s="136"/>
      <c r="YE20" s="136"/>
      <c r="YF20" s="136"/>
      <c r="YG20" s="136"/>
      <c r="YH20" s="136"/>
      <c r="YI20" s="136"/>
      <c r="YJ20" s="136"/>
      <c r="YK20" s="136"/>
      <c r="YL20" s="136"/>
      <c r="YM20" s="136"/>
      <c r="YN20" s="136"/>
      <c r="YO20" s="136"/>
      <c r="YP20" s="136"/>
      <c r="YQ20" s="136"/>
      <c r="YR20" s="136"/>
      <c r="YS20" s="136"/>
      <c r="YT20" s="136"/>
      <c r="YU20" s="136"/>
      <c r="YV20" s="136"/>
      <c r="YW20" s="136"/>
      <c r="YX20" s="136"/>
      <c r="YY20" s="136"/>
      <c r="YZ20" s="136"/>
      <c r="ZA20" s="136"/>
      <c r="ZB20" s="136"/>
      <c r="ZC20" s="136"/>
      <c r="ZD20" s="136"/>
      <c r="ZE20" s="136"/>
      <c r="ZF20" s="136"/>
      <c r="ZG20" s="136"/>
      <c r="ZH20" s="136"/>
      <c r="ZI20" s="136"/>
      <c r="ZJ20" s="136"/>
      <c r="ZK20" s="136"/>
      <c r="ZL20" s="136"/>
      <c r="ZM20" s="136"/>
      <c r="ZN20" s="136"/>
      <c r="ZO20" s="136"/>
      <c r="ZP20" s="136"/>
      <c r="ZQ20" s="136"/>
      <c r="ZR20" s="136"/>
      <c r="ZS20" s="136"/>
      <c r="ZT20" s="136"/>
      <c r="ZU20" s="136"/>
      <c r="ZV20" s="136"/>
      <c r="ZW20" s="136"/>
      <c r="ZX20" s="136"/>
      <c r="ZY20" s="136"/>
      <c r="ZZ20" s="136"/>
      <c r="AAA20" s="136"/>
      <c r="AAB20" s="136"/>
      <c r="AAC20" s="136"/>
      <c r="AAD20" s="136"/>
      <c r="AAE20" s="136"/>
      <c r="AAF20" s="136"/>
      <c r="AAG20" s="136"/>
      <c r="AAH20" s="136"/>
      <c r="AAI20" s="136"/>
      <c r="AAJ20" s="136"/>
      <c r="AAK20" s="136"/>
      <c r="AAL20" s="136"/>
      <c r="AAM20" s="136"/>
      <c r="AAN20" s="136"/>
      <c r="AAO20" s="136"/>
      <c r="AAP20" s="136"/>
      <c r="AAQ20" s="136"/>
      <c r="AAR20" s="136"/>
      <c r="AAS20" s="136"/>
      <c r="AAT20" s="136"/>
      <c r="AAU20" s="136"/>
      <c r="AAV20" s="136"/>
      <c r="AAW20" s="136"/>
      <c r="AAX20" s="136"/>
      <c r="AAY20" s="136"/>
      <c r="AAZ20" s="136"/>
      <c r="ABA20" s="136"/>
      <c r="ABB20" s="136"/>
      <c r="ABC20" s="136"/>
      <c r="ABD20" s="136"/>
      <c r="ABE20" s="136"/>
      <c r="ABF20" s="136"/>
      <c r="ABG20" s="136"/>
      <c r="ABH20" s="136"/>
      <c r="ABI20" s="136"/>
      <c r="ABJ20" s="136"/>
      <c r="ABK20" s="136"/>
      <c r="ABL20" s="136"/>
      <c r="ABM20" s="136"/>
      <c r="ABN20" s="136"/>
      <c r="ABO20" s="136"/>
      <c r="ABP20" s="136"/>
      <c r="ABQ20" s="136"/>
      <c r="ABR20" s="136"/>
      <c r="ABS20" s="136"/>
      <c r="ABT20" s="136"/>
      <c r="ABU20" s="136"/>
      <c r="ABV20" s="136"/>
      <c r="ABW20" s="136"/>
      <c r="ABX20" s="136"/>
      <c r="ABY20" s="136"/>
      <c r="ABZ20" s="136"/>
      <c r="ACA20" s="136"/>
      <c r="ACB20" s="136"/>
      <c r="ACC20" s="136"/>
      <c r="ACD20" s="136"/>
      <c r="ACE20" s="136"/>
      <c r="ACF20" s="136"/>
      <c r="ACG20" s="136"/>
      <c r="ACH20" s="136"/>
      <c r="ACI20" s="136"/>
      <c r="ACJ20" s="136"/>
      <c r="ACK20" s="136"/>
      <c r="ACL20" s="136"/>
      <c r="ACM20" s="136"/>
      <c r="ACN20" s="136"/>
      <c r="ACO20" s="136"/>
      <c r="ACP20" s="136"/>
      <c r="ACQ20" s="136"/>
      <c r="ACR20" s="136"/>
      <c r="ACS20" s="136"/>
      <c r="ACT20" s="136"/>
      <c r="ACU20" s="136"/>
      <c r="ACV20" s="136"/>
      <c r="ACW20" s="136"/>
      <c r="ACX20" s="136"/>
      <c r="ACY20" s="136"/>
      <c r="ACZ20" s="136"/>
      <c r="ADA20" s="136"/>
      <c r="ADB20" s="136"/>
      <c r="ADC20" s="136"/>
      <c r="ADD20" s="136"/>
      <c r="ADE20" s="136"/>
      <c r="ADF20" s="136"/>
      <c r="ADG20" s="136"/>
      <c r="ADH20" s="136"/>
      <c r="ADI20" s="136"/>
      <c r="ADJ20" s="136"/>
      <c r="ADK20" s="136"/>
      <c r="ADL20" s="136"/>
      <c r="ADM20" s="136"/>
      <c r="ADN20" s="136"/>
      <c r="ADO20" s="136"/>
      <c r="ADP20" s="136"/>
      <c r="ADQ20" s="136"/>
      <c r="ADR20" s="136"/>
      <c r="ADS20" s="136"/>
      <c r="ADT20" s="136"/>
      <c r="ADU20" s="136"/>
      <c r="ADV20" s="136"/>
      <c r="ADW20" s="136"/>
      <c r="ADX20" s="136"/>
      <c r="ADY20" s="136"/>
      <c r="ADZ20" s="136"/>
      <c r="AEA20" s="136"/>
      <c r="AEB20" s="136"/>
      <c r="AEC20" s="136"/>
      <c r="AED20" s="136"/>
      <c r="AEE20" s="136"/>
      <c r="AEF20" s="136"/>
      <c r="AEG20" s="136"/>
      <c r="AEH20" s="136"/>
      <c r="AEI20" s="136"/>
      <c r="AEJ20" s="136"/>
      <c r="AEK20" s="136"/>
      <c r="AEL20" s="136"/>
      <c r="AEM20" s="136"/>
      <c r="AEN20" s="136"/>
      <c r="AEO20" s="136"/>
      <c r="AEP20" s="136"/>
      <c r="AEQ20" s="136"/>
      <c r="AER20" s="136"/>
      <c r="AES20" s="136"/>
      <c r="AET20" s="136"/>
      <c r="AEU20" s="136"/>
      <c r="AEV20" s="136"/>
      <c r="AEW20" s="136"/>
      <c r="AEX20" s="136"/>
      <c r="AEY20" s="136"/>
      <c r="AEZ20" s="136"/>
      <c r="AFA20" s="136"/>
      <c r="AFB20" s="136"/>
      <c r="AFC20" s="136"/>
      <c r="AFD20" s="136"/>
      <c r="AFE20" s="136"/>
      <c r="AFF20" s="136"/>
      <c r="AFG20" s="136"/>
      <c r="AFH20" s="136"/>
      <c r="AFI20" s="136"/>
      <c r="AFJ20" s="136"/>
      <c r="AFK20" s="136"/>
      <c r="AFL20" s="136"/>
      <c r="AFM20" s="136"/>
      <c r="AFN20" s="136"/>
      <c r="AFO20" s="136"/>
      <c r="AFP20" s="136"/>
      <c r="AFQ20" s="136"/>
      <c r="AFR20" s="136"/>
      <c r="AFS20" s="136"/>
      <c r="AFT20" s="136"/>
      <c r="AFU20" s="136"/>
      <c r="AFV20" s="136"/>
      <c r="AFW20" s="136"/>
      <c r="AFX20" s="136"/>
      <c r="AFY20" s="136"/>
      <c r="AFZ20" s="136"/>
      <c r="AGA20" s="136"/>
      <c r="AGB20" s="136"/>
      <c r="AGC20" s="136"/>
      <c r="AGD20" s="136"/>
      <c r="AGE20" s="136"/>
      <c r="AGF20" s="136"/>
      <c r="AGG20" s="136"/>
      <c r="AGH20" s="136"/>
      <c r="AGI20" s="136"/>
      <c r="AGJ20" s="136"/>
      <c r="AGK20" s="136"/>
      <c r="AGL20" s="136"/>
      <c r="AGM20" s="136"/>
      <c r="AGN20" s="136"/>
      <c r="AGO20" s="136"/>
      <c r="AGP20" s="136"/>
      <c r="AGQ20" s="136"/>
      <c r="AGR20" s="136"/>
      <c r="AGS20" s="136"/>
      <c r="AGT20" s="136"/>
      <c r="AGU20" s="136"/>
      <c r="AGV20" s="136"/>
      <c r="AGW20" s="136"/>
      <c r="AGX20" s="136"/>
      <c r="AGY20" s="136"/>
      <c r="AGZ20" s="136"/>
      <c r="AHA20" s="136"/>
      <c r="AHB20" s="136"/>
      <c r="AHC20" s="136"/>
      <c r="AHD20" s="136"/>
      <c r="AHE20" s="136"/>
      <c r="AHF20" s="136"/>
      <c r="AHG20" s="136"/>
      <c r="AHH20" s="136"/>
      <c r="AHI20" s="136"/>
      <c r="AHJ20" s="136"/>
      <c r="AHK20" s="136"/>
      <c r="AHL20" s="136"/>
      <c r="AHM20" s="136"/>
      <c r="AHN20" s="136"/>
      <c r="AHO20" s="136"/>
      <c r="AHP20" s="136"/>
      <c r="AHQ20" s="136"/>
      <c r="AHR20" s="136"/>
      <c r="AHS20" s="136"/>
      <c r="AHT20" s="136"/>
      <c r="AHU20" s="136"/>
      <c r="AHV20" s="136"/>
      <c r="AHW20" s="136"/>
      <c r="AHX20" s="136"/>
      <c r="AHY20" s="136"/>
      <c r="AHZ20" s="136"/>
      <c r="AIA20" s="136"/>
      <c r="AIB20" s="136"/>
      <c r="AIC20" s="136"/>
      <c r="AID20" s="136"/>
      <c r="AIE20" s="136"/>
      <c r="AIF20" s="136"/>
      <c r="AIG20" s="136"/>
      <c r="AIH20" s="136"/>
      <c r="AII20" s="136"/>
      <c r="AIJ20" s="136"/>
      <c r="AIK20" s="136"/>
      <c r="AIL20" s="136"/>
      <c r="AIM20" s="136"/>
      <c r="AIN20" s="136"/>
      <c r="AIO20" s="136"/>
      <c r="AIP20" s="136"/>
      <c r="AIQ20" s="136"/>
      <c r="AIR20" s="136"/>
      <c r="AIS20" s="136"/>
      <c r="AIT20" s="136"/>
      <c r="AIU20" s="136"/>
      <c r="AIV20" s="136"/>
      <c r="AIW20" s="136"/>
      <c r="AIX20" s="136"/>
      <c r="AIY20" s="136"/>
      <c r="AIZ20" s="136"/>
      <c r="AJA20" s="136"/>
      <c r="AJB20" s="136"/>
      <c r="AJC20" s="136"/>
      <c r="AJD20" s="136"/>
      <c r="AJE20" s="136"/>
      <c r="AJF20" s="136"/>
      <c r="AJG20" s="136"/>
      <c r="AJH20" s="136"/>
      <c r="AJI20" s="136"/>
      <c r="AJJ20" s="136"/>
      <c r="AJK20" s="136"/>
      <c r="AJL20" s="136"/>
      <c r="AJM20" s="136"/>
      <c r="AJN20" s="136"/>
      <c r="AJO20" s="136"/>
      <c r="AJP20" s="136"/>
      <c r="AJQ20" s="136"/>
      <c r="AJR20" s="136"/>
      <c r="AJS20" s="136"/>
      <c r="AJT20" s="136"/>
      <c r="AJU20" s="136"/>
      <c r="AJV20" s="136"/>
      <c r="AJW20" s="136"/>
      <c r="AJX20" s="136"/>
      <c r="AJY20" s="136"/>
      <c r="AJZ20" s="136"/>
      <c r="AKA20" s="136"/>
      <c r="AKB20" s="136"/>
      <c r="AKC20" s="136"/>
      <c r="AKD20" s="136"/>
      <c r="AKE20" s="136"/>
      <c r="AKF20" s="136"/>
      <c r="AKG20" s="136"/>
      <c r="AKH20" s="136"/>
      <c r="AKI20" s="136"/>
      <c r="AKJ20" s="136"/>
      <c r="AKK20" s="136"/>
      <c r="AKL20" s="136"/>
      <c r="AKM20" s="136"/>
      <c r="AKN20" s="136"/>
      <c r="AKO20" s="136"/>
      <c r="AKP20" s="136"/>
      <c r="AKQ20" s="136"/>
      <c r="AKR20" s="136"/>
      <c r="AKS20" s="136"/>
      <c r="AKT20" s="136"/>
      <c r="AKU20" s="136"/>
      <c r="AKV20" s="136"/>
      <c r="AKW20" s="136"/>
      <c r="AKX20" s="136"/>
      <c r="AKY20" s="136"/>
      <c r="AKZ20" s="136"/>
      <c r="ALA20" s="136"/>
      <c r="ALB20" s="136"/>
      <c r="ALC20" s="136"/>
      <c r="ALD20" s="136"/>
      <c r="ALE20" s="136"/>
      <c r="ALF20" s="136"/>
      <c r="ALG20" s="136"/>
      <c r="ALH20" s="136"/>
      <c r="ALI20" s="136"/>
      <c r="ALJ20" s="136"/>
      <c r="ALK20" s="136"/>
      <c r="ALL20" s="136"/>
      <c r="ALM20" s="136"/>
      <c r="ALN20" s="136"/>
      <c r="ALO20" s="136"/>
      <c r="ALP20" s="136"/>
      <c r="ALQ20" s="136"/>
      <c r="ALR20" s="136"/>
      <c r="ALS20" s="136"/>
      <c r="ALT20" s="136"/>
      <c r="ALU20" s="136"/>
      <c r="ALV20" s="136"/>
      <c r="ALW20" s="136"/>
      <c r="ALX20" s="136"/>
      <c r="ALY20" s="136"/>
      <c r="ALZ20" s="136"/>
      <c r="AMA20" s="136"/>
      <c r="AMB20" s="136"/>
      <c r="AMC20" s="136"/>
      <c r="AMD20" s="136"/>
      <c r="AME20" s="136"/>
      <c r="AMF20" s="136"/>
      <c r="AMG20" s="136"/>
      <c r="AMH20" s="136"/>
      <c r="AMI20" s="136"/>
    </row>
    <row r="21" spans="1:1023" x14ac:dyDescent="0.25">
      <c r="A21" s="298" t="s">
        <v>1904</v>
      </c>
      <c r="B21" s="193">
        <v>21</v>
      </c>
      <c r="C21" s="201" t="s">
        <v>25601</v>
      </c>
      <c r="D21" s="212" t="s">
        <v>10678</v>
      </c>
      <c r="E21" s="224"/>
      <c r="F21" s="239"/>
      <c r="G21" s="207"/>
      <c r="H21" s="207"/>
      <c r="I21" s="369"/>
      <c r="J21" s="431"/>
      <c r="K21" s="432"/>
      <c r="L21" s="432"/>
      <c r="M21" s="433"/>
      <c r="N21" s="433"/>
      <c r="O21" s="432"/>
      <c r="P21" s="433"/>
      <c r="Q21" s="433" t="s">
        <v>25602</v>
      </c>
      <c r="R21" s="433"/>
      <c r="S21" s="433"/>
      <c r="T21" s="433"/>
      <c r="U21" s="428"/>
      <c r="V21" s="256"/>
      <c r="W21" s="256"/>
      <c r="X21" s="256">
        <f>IF(O21=3,20,100)</f>
        <v>100</v>
      </c>
      <c r="Y21" s="256">
        <f>IF(P21=1,10,100)</f>
        <v>100</v>
      </c>
      <c r="Z21" s="256">
        <f>IF(P21=1,1,IF(P21=2,10,100))</f>
        <v>100</v>
      </c>
      <c r="AA21" s="257">
        <f>IF(OR(EXACT(Q21,"1A"),EXACT(Q21,"1B")),0.1,IF(Q21=2,1,100))</f>
        <v>100</v>
      </c>
      <c r="AB21" s="257">
        <f>IF(OR(EXACT(R21,"1A"),EXACT(R21,"1B")),0.1,IF(R21=2,1,100))</f>
        <v>100</v>
      </c>
      <c r="AC21" s="257">
        <f>IF(OR(EXACT(S21,"1A"),EXACT(S21,"1B")),0.3,IF(S21=2,3,100))</f>
        <v>100</v>
      </c>
      <c r="AD21" s="224"/>
      <c r="AE21" s="224"/>
      <c r="AF21" s="249">
        <f>IF(OR(OR(EXACT(J21,"1A"),EXACT(J21,"1B"),EXACT(J21,"1C")),K21=1),1,IF(K21=2,10,100))</f>
        <v>100</v>
      </c>
      <c r="AG21" s="249">
        <f>IF(OR(EXACT(J21,"1A"),EXACT(J21,"1B"),EXACT(J21,"1C")),1,IF(J21=2,10,100))</f>
        <v>100</v>
      </c>
      <c r="AH21" s="249">
        <f>IF(OR(EXACT(J21,"1A"),EXACT(J21,"1B"),EXACT(J21,"1C"),K21=1),3,100)</f>
        <v>100</v>
      </c>
      <c r="AI21" s="249">
        <f>IF(OR(EXACT(J21,"1A"),EXACT(J21,"1B"),EXACT(J21,"1C")),5,100)</f>
        <v>100</v>
      </c>
      <c r="AJ21" s="348"/>
      <c r="AK21" s="337"/>
      <c r="AL21" s="301"/>
      <c r="AM21" s="251"/>
      <c r="AN21" s="136"/>
      <c r="AO21" s="136"/>
      <c r="AP21" s="136"/>
      <c r="AQ21" s="199" t="s">
        <v>25603</v>
      </c>
      <c r="AR21" s="136"/>
      <c r="AS21" s="136"/>
      <c r="AT21" s="136"/>
      <c r="AU21" s="136"/>
      <c r="AV21" s="136"/>
      <c r="AW21" s="136"/>
      <c r="AX21" s="136"/>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36"/>
      <c r="BU21" s="136"/>
      <c r="BV21" s="136"/>
      <c r="BW21" s="136"/>
      <c r="BX21" s="136"/>
      <c r="BY21" s="136"/>
      <c r="BZ21" s="136"/>
      <c r="CA21" s="136"/>
      <c r="CB21" s="136"/>
      <c r="CC21" s="136"/>
      <c r="CD21" s="136"/>
      <c r="CE21" s="136"/>
      <c r="CF21" s="136"/>
      <c r="CG21" s="136"/>
      <c r="CH21" s="136"/>
      <c r="CI21" s="136"/>
      <c r="CJ21" s="136"/>
      <c r="CK21" s="136"/>
      <c r="CL21" s="136"/>
      <c r="CM21" s="136"/>
      <c r="CN21" s="136"/>
      <c r="CO21" s="136"/>
      <c r="CP21" s="136"/>
      <c r="CQ21" s="136"/>
      <c r="CR21" s="136"/>
      <c r="CS21" s="136"/>
      <c r="CT21" s="136"/>
      <c r="CU21" s="136"/>
      <c r="CV21" s="136"/>
      <c r="CW21" s="136"/>
      <c r="CX21" s="136"/>
      <c r="CY21" s="136"/>
      <c r="CZ21" s="136"/>
      <c r="DA21" s="136"/>
      <c r="DB21" s="136"/>
      <c r="DC21" s="136"/>
      <c r="DD21" s="136"/>
      <c r="DE21" s="136"/>
      <c r="DF21" s="136"/>
      <c r="DG21" s="136"/>
      <c r="DH21" s="136"/>
      <c r="DI21" s="136"/>
      <c r="DJ21" s="136"/>
      <c r="DK21" s="136"/>
      <c r="DL21" s="136"/>
      <c r="DM21" s="136"/>
      <c r="DN21" s="136"/>
      <c r="DO21" s="136"/>
      <c r="DP21" s="136"/>
      <c r="DQ21" s="136"/>
      <c r="DR21" s="136"/>
      <c r="DS21" s="136"/>
      <c r="DT21" s="136"/>
      <c r="DU21" s="136"/>
      <c r="DV21" s="136"/>
      <c r="DW21" s="136"/>
      <c r="DX21" s="136"/>
      <c r="DY21" s="136"/>
      <c r="DZ21" s="136"/>
      <c r="EA21" s="136"/>
      <c r="EB21" s="136"/>
      <c r="EC21" s="136"/>
      <c r="ED21" s="136"/>
      <c r="EE21" s="136"/>
      <c r="EF21" s="136"/>
      <c r="EG21" s="136"/>
      <c r="EH21" s="136"/>
      <c r="EI21" s="136"/>
      <c r="EJ21" s="136"/>
      <c r="EK21" s="136"/>
      <c r="EL21" s="136"/>
      <c r="EM21" s="136"/>
      <c r="EN21" s="136"/>
      <c r="EO21" s="136"/>
      <c r="EP21" s="136"/>
      <c r="EQ21" s="136"/>
      <c r="ER21" s="136"/>
      <c r="ES21" s="136"/>
      <c r="ET21" s="136"/>
      <c r="EU21" s="136"/>
      <c r="EV21" s="136"/>
      <c r="EW21" s="136"/>
      <c r="EX21" s="136"/>
      <c r="EY21" s="136"/>
      <c r="EZ21" s="136"/>
      <c r="FA21" s="136"/>
      <c r="FB21" s="136"/>
      <c r="FC21" s="136"/>
      <c r="FD21" s="136"/>
      <c r="FE21" s="136"/>
      <c r="FF21" s="136"/>
      <c r="FG21" s="136"/>
      <c r="FH21" s="136"/>
      <c r="FI21" s="136"/>
      <c r="FJ21" s="136"/>
      <c r="FK21" s="136"/>
      <c r="FL21" s="136"/>
      <c r="FM21" s="136"/>
      <c r="FN21" s="136"/>
      <c r="FO21" s="136"/>
      <c r="FP21" s="136"/>
      <c r="FQ21" s="136"/>
      <c r="FR21" s="136"/>
      <c r="FS21" s="136"/>
      <c r="FT21" s="136"/>
      <c r="FU21" s="136"/>
      <c r="FV21" s="136"/>
      <c r="FW21" s="136"/>
      <c r="FX21" s="136"/>
      <c r="FY21" s="136"/>
      <c r="FZ21" s="136"/>
      <c r="GA21" s="136"/>
      <c r="GB21" s="136"/>
      <c r="GC21" s="136"/>
      <c r="GD21" s="136"/>
      <c r="GE21" s="136"/>
      <c r="GF21" s="136"/>
      <c r="GG21" s="136"/>
      <c r="GH21" s="136"/>
      <c r="GI21" s="136"/>
      <c r="GJ21" s="136"/>
      <c r="GK21" s="136"/>
      <c r="GL21" s="136"/>
      <c r="GM21" s="136"/>
      <c r="GN21" s="136"/>
      <c r="GO21" s="136"/>
      <c r="GP21" s="136"/>
      <c r="GQ21" s="136"/>
      <c r="GR21" s="136"/>
      <c r="GS21" s="136"/>
      <c r="GT21" s="136"/>
      <c r="GU21" s="136"/>
      <c r="GV21" s="136"/>
      <c r="GW21" s="136"/>
      <c r="GX21" s="136"/>
      <c r="GY21" s="136"/>
      <c r="GZ21" s="136"/>
      <c r="HA21" s="136"/>
      <c r="HB21" s="136"/>
      <c r="HC21" s="136"/>
      <c r="HD21" s="136"/>
      <c r="HE21" s="136"/>
      <c r="HF21" s="136"/>
      <c r="HG21" s="136"/>
      <c r="HH21" s="136"/>
      <c r="HI21" s="136"/>
      <c r="HJ21" s="136"/>
      <c r="HK21" s="136"/>
      <c r="HL21" s="136"/>
      <c r="HM21" s="136"/>
      <c r="HN21" s="136"/>
      <c r="HO21" s="136"/>
      <c r="HP21" s="136"/>
      <c r="HQ21" s="136"/>
      <c r="HR21" s="136"/>
      <c r="HS21" s="136"/>
      <c r="HT21" s="136"/>
      <c r="HU21" s="136"/>
      <c r="HV21" s="136"/>
      <c r="HW21" s="136"/>
      <c r="HX21" s="136"/>
      <c r="HY21" s="136"/>
      <c r="HZ21" s="136"/>
      <c r="IA21" s="136"/>
      <c r="IB21" s="136"/>
      <c r="IC21" s="136"/>
      <c r="ID21" s="136"/>
      <c r="IE21" s="136"/>
      <c r="IF21" s="136"/>
      <c r="IG21" s="136"/>
      <c r="IH21" s="136"/>
      <c r="II21" s="136"/>
      <c r="IJ21" s="136"/>
      <c r="IK21" s="136"/>
      <c r="IL21" s="136"/>
      <c r="IM21" s="136"/>
      <c r="IN21" s="136"/>
      <c r="IO21" s="136"/>
      <c r="IP21" s="136"/>
      <c r="IQ21" s="136"/>
      <c r="IR21" s="136"/>
      <c r="IS21" s="136"/>
      <c r="IT21" s="136"/>
      <c r="IU21" s="136"/>
      <c r="IV21" s="136"/>
      <c r="IW21" s="136"/>
      <c r="IX21" s="136"/>
      <c r="IY21" s="136"/>
      <c r="IZ21" s="136"/>
      <c r="JA21" s="136"/>
      <c r="JB21" s="136"/>
      <c r="JC21" s="136"/>
      <c r="JD21" s="136"/>
      <c r="JE21" s="136"/>
      <c r="JF21" s="136"/>
      <c r="JG21" s="136"/>
      <c r="JH21" s="136"/>
      <c r="JI21" s="136"/>
      <c r="JJ21" s="136"/>
      <c r="JK21" s="136"/>
      <c r="JL21" s="136"/>
      <c r="JM21" s="136"/>
      <c r="JN21" s="136"/>
      <c r="JO21" s="136"/>
      <c r="JP21" s="136"/>
      <c r="JQ21" s="136"/>
      <c r="JR21" s="136"/>
      <c r="JS21" s="136"/>
      <c r="JT21" s="136"/>
      <c r="JU21" s="136"/>
      <c r="JV21" s="136"/>
      <c r="JW21" s="136"/>
      <c r="JX21" s="136"/>
      <c r="JY21" s="136"/>
      <c r="JZ21" s="136"/>
      <c r="KA21" s="136"/>
      <c r="KB21" s="136"/>
      <c r="KC21" s="136"/>
      <c r="KD21" s="136"/>
      <c r="KE21" s="136"/>
      <c r="KF21" s="136"/>
      <c r="KG21" s="136"/>
      <c r="KH21" s="136"/>
      <c r="KI21" s="136"/>
      <c r="KJ21" s="136"/>
      <c r="KK21" s="136"/>
      <c r="KL21" s="136"/>
      <c r="KM21" s="136"/>
      <c r="KN21" s="136"/>
      <c r="KO21" s="136"/>
      <c r="KP21" s="136"/>
      <c r="KQ21" s="136"/>
      <c r="KR21" s="136"/>
      <c r="KS21" s="136"/>
      <c r="KT21" s="136"/>
      <c r="KU21" s="136"/>
      <c r="KV21" s="136"/>
      <c r="KW21" s="136"/>
      <c r="KX21" s="136"/>
      <c r="KY21" s="136"/>
      <c r="KZ21" s="136"/>
      <c r="LA21" s="136"/>
      <c r="LB21" s="136"/>
      <c r="LC21" s="136"/>
      <c r="LD21" s="136"/>
      <c r="LE21" s="136"/>
      <c r="LF21" s="136"/>
      <c r="LG21" s="136"/>
      <c r="LH21" s="136"/>
      <c r="LI21" s="136"/>
      <c r="LJ21" s="136"/>
      <c r="LK21" s="136"/>
      <c r="LL21" s="136"/>
      <c r="LM21" s="136"/>
      <c r="LN21" s="136"/>
      <c r="LO21" s="136"/>
      <c r="LP21" s="136"/>
      <c r="LQ21" s="136"/>
      <c r="LR21" s="136"/>
      <c r="LS21" s="136"/>
      <c r="LT21" s="136"/>
      <c r="LU21" s="136"/>
      <c r="LV21" s="136"/>
      <c r="LW21" s="136"/>
      <c r="LX21" s="136"/>
      <c r="LY21" s="136"/>
      <c r="LZ21" s="136"/>
      <c r="MA21" s="136"/>
      <c r="MB21" s="136"/>
      <c r="MC21" s="136"/>
      <c r="MD21" s="136"/>
      <c r="ME21" s="136"/>
      <c r="MF21" s="136"/>
      <c r="MG21" s="136"/>
      <c r="MH21" s="136"/>
      <c r="MI21" s="136"/>
      <c r="MJ21" s="136"/>
      <c r="MK21" s="136"/>
      <c r="ML21" s="136"/>
      <c r="MM21" s="136"/>
      <c r="MN21" s="136"/>
      <c r="MO21" s="136"/>
      <c r="MP21" s="136"/>
      <c r="MQ21" s="136"/>
      <c r="MR21" s="136"/>
      <c r="MS21" s="136"/>
      <c r="MT21" s="136"/>
      <c r="MU21" s="136"/>
      <c r="MV21" s="136"/>
      <c r="MW21" s="136"/>
      <c r="MX21" s="136"/>
      <c r="MY21" s="136"/>
      <c r="MZ21" s="136"/>
      <c r="NA21" s="136"/>
      <c r="NB21" s="136"/>
      <c r="NC21" s="136"/>
      <c r="ND21" s="136"/>
      <c r="NE21" s="136"/>
      <c r="NF21" s="136"/>
      <c r="NG21" s="136"/>
      <c r="NH21" s="136"/>
      <c r="NI21" s="136"/>
      <c r="NJ21" s="136"/>
      <c r="NK21" s="136"/>
      <c r="NL21" s="136"/>
      <c r="NM21" s="136"/>
      <c r="NN21" s="136"/>
      <c r="NO21" s="136"/>
      <c r="NP21" s="136"/>
      <c r="NQ21" s="136"/>
      <c r="NR21" s="136"/>
      <c r="NS21" s="136"/>
      <c r="NT21" s="136"/>
      <c r="NU21" s="136"/>
      <c r="NV21" s="136"/>
      <c r="NW21" s="136"/>
      <c r="NX21" s="136"/>
      <c r="NY21" s="136"/>
      <c r="NZ21" s="136"/>
      <c r="OA21" s="136"/>
      <c r="OB21" s="136"/>
      <c r="OC21" s="136"/>
      <c r="OD21" s="136"/>
      <c r="OE21" s="136"/>
      <c r="OF21" s="136"/>
      <c r="OG21" s="136"/>
      <c r="OH21" s="136"/>
      <c r="OI21" s="136"/>
      <c r="OJ21" s="136"/>
      <c r="OK21" s="136"/>
      <c r="OL21" s="136"/>
      <c r="OM21" s="136"/>
      <c r="ON21" s="136"/>
      <c r="OO21" s="136"/>
      <c r="OP21" s="136"/>
      <c r="OQ21" s="136"/>
      <c r="OR21" s="136"/>
      <c r="OS21" s="136"/>
      <c r="OT21" s="136"/>
      <c r="OU21" s="136"/>
      <c r="OV21" s="136"/>
      <c r="OW21" s="136"/>
      <c r="OX21" s="136"/>
      <c r="OY21" s="136"/>
      <c r="OZ21" s="136"/>
      <c r="PA21" s="136"/>
      <c r="PB21" s="136"/>
      <c r="PC21" s="136"/>
      <c r="PD21" s="136"/>
      <c r="PE21" s="136"/>
      <c r="PF21" s="136"/>
      <c r="PG21" s="136"/>
      <c r="PH21" s="136"/>
      <c r="PI21" s="136"/>
      <c r="PJ21" s="136"/>
      <c r="PK21" s="136"/>
      <c r="PL21" s="136"/>
      <c r="PM21" s="136"/>
      <c r="PN21" s="136"/>
      <c r="PO21" s="136"/>
      <c r="PP21" s="136"/>
      <c r="PQ21" s="136"/>
      <c r="PR21" s="136"/>
      <c r="PS21" s="136"/>
      <c r="PT21" s="136"/>
      <c r="PU21" s="136"/>
      <c r="PV21" s="136"/>
      <c r="PW21" s="136"/>
      <c r="PX21" s="136"/>
      <c r="PY21" s="136"/>
      <c r="PZ21" s="136"/>
      <c r="QA21" s="136"/>
      <c r="QB21" s="136"/>
      <c r="QC21" s="136"/>
      <c r="QD21" s="136"/>
      <c r="QE21" s="136"/>
      <c r="QF21" s="136"/>
      <c r="QG21" s="136"/>
      <c r="QH21" s="136"/>
      <c r="QI21" s="136"/>
      <c r="QJ21" s="136"/>
      <c r="QK21" s="136"/>
      <c r="QL21" s="136"/>
      <c r="QM21" s="136"/>
      <c r="QN21" s="136"/>
      <c r="QO21" s="136"/>
      <c r="QP21" s="136"/>
      <c r="QQ21" s="136"/>
      <c r="QR21" s="136"/>
      <c r="QS21" s="136"/>
      <c r="QT21" s="136"/>
      <c r="QU21" s="136"/>
      <c r="QV21" s="136"/>
      <c r="QW21" s="136"/>
      <c r="QX21" s="136"/>
      <c r="QY21" s="136"/>
      <c r="QZ21" s="136"/>
      <c r="RA21" s="136"/>
      <c r="RB21" s="136"/>
      <c r="RC21" s="136"/>
      <c r="RD21" s="136"/>
      <c r="RE21" s="136"/>
      <c r="RF21" s="136"/>
      <c r="RG21" s="136"/>
      <c r="RH21" s="136"/>
      <c r="RI21" s="136"/>
      <c r="RJ21" s="136"/>
      <c r="RK21" s="136"/>
      <c r="RL21" s="136"/>
      <c r="RM21" s="136"/>
      <c r="RN21" s="136"/>
      <c r="RO21" s="136"/>
      <c r="RP21" s="136"/>
      <c r="RQ21" s="136"/>
      <c r="RR21" s="136"/>
      <c r="RS21" s="136"/>
      <c r="RT21" s="136"/>
      <c r="RU21" s="136"/>
      <c r="RV21" s="136"/>
      <c r="RW21" s="136"/>
      <c r="RX21" s="136"/>
      <c r="RY21" s="136"/>
      <c r="RZ21" s="136"/>
      <c r="SA21" s="136"/>
      <c r="SB21" s="136"/>
      <c r="SC21" s="136"/>
      <c r="SD21" s="136"/>
      <c r="SE21" s="136"/>
      <c r="SF21" s="136"/>
      <c r="SG21" s="136"/>
      <c r="SH21" s="136"/>
      <c r="SI21" s="136"/>
      <c r="SJ21" s="136"/>
      <c r="SK21" s="136"/>
      <c r="SL21" s="136"/>
      <c r="SM21" s="136"/>
      <c r="SN21" s="136"/>
      <c r="SO21" s="136"/>
      <c r="SP21" s="136"/>
      <c r="SQ21" s="136"/>
      <c r="SR21" s="136"/>
      <c r="SS21" s="136"/>
      <c r="ST21" s="136"/>
      <c r="SU21" s="136"/>
      <c r="SV21" s="136"/>
      <c r="SW21" s="136"/>
      <c r="SX21" s="136"/>
      <c r="SY21" s="136"/>
      <c r="SZ21" s="136"/>
      <c r="TA21" s="136"/>
      <c r="TB21" s="136"/>
      <c r="TC21" s="136"/>
      <c r="TD21" s="136"/>
      <c r="TE21" s="136"/>
      <c r="TF21" s="136"/>
      <c r="TG21" s="136"/>
      <c r="TH21" s="136"/>
      <c r="TI21" s="136"/>
      <c r="TJ21" s="136"/>
      <c r="TK21" s="136"/>
      <c r="TL21" s="136"/>
      <c r="TM21" s="136"/>
      <c r="TN21" s="136"/>
      <c r="TO21" s="136"/>
      <c r="TP21" s="136"/>
      <c r="TQ21" s="136"/>
      <c r="TR21" s="136"/>
      <c r="TS21" s="136"/>
      <c r="TT21" s="136"/>
      <c r="TU21" s="136"/>
      <c r="TV21" s="136"/>
      <c r="TW21" s="136"/>
      <c r="TX21" s="136"/>
      <c r="TY21" s="136"/>
      <c r="TZ21" s="136"/>
      <c r="UA21" s="136"/>
      <c r="UB21" s="136"/>
      <c r="UC21" s="136"/>
      <c r="UD21" s="136"/>
      <c r="UE21" s="136"/>
      <c r="UF21" s="136"/>
      <c r="UG21" s="136"/>
      <c r="UH21" s="136"/>
      <c r="UI21" s="136"/>
      <c r="UJ21" s="136"/>
      <c r="UK21" s="136"/>
      <c r="UL21" s="136"/>
      <c r="UM21" s="136"/>
      <c r="UN21" s="136"/>
      <c r="UO21" s="136"/>
      <c r="UP21" s="136"/>
      <c r="UQ21" s="136"/>
      <c r="UR21" s="136"/>
      <c r="US21" s="136"/>
      <c r="UT21" s="136"/>
      <c r="UU21" s="136"/>
      <c r="UV21" s="136"/>
      <c r="UW21" s="136"/>
      <c r="UX21" s="136"/>
      <c r="UY21" s="136"/>
      <c r="UZ21" s="136"/>
      <c r="VA21" s="136"/>
      <c r="VB21" s="136"/>
      <c r="VC21" s="136"/>
      <c r="VD21" s="136"/>
      <c r="VE21" s="136"/>
      <c r="VF21" s="136"/>
      <c r="VG21" s="136"/>
      <c r="VH21" s="136"/>
      <c r="VI21" s="136"/>
      <c r="VJ21" s="136"/>
      <c r="VK21" s="136"/>
      <c r="VL21" s="136"/>
      <c r="VM21" s="136"/>
      <c r="VN21" s="136"/>
      <c r="VO21" s="136"/>
      <c r="VP21" s="136"/>
      <c r="VQ21" s="136"/>
      <c r="VR21" s="136"/>
      <c r="VS21" s="136"/>
      <c r="VT21" s="136"/>
      <c r="VU21" s="136"/>
      <c r="VV21" s="136"/>
      <c r="VW21" s="136"/>
      <c r="VX21" s="136"/>
      <c r="VY21" s="136"/>
      <c r="VZ21" s="136"/>
      <c r="WA21" s="136"/>
      <c r="WB21" s="136"/>
      <c r="WC21" s="136"/>
      <c r="WD21" s="136"/>
      <c r="WE21" s="136"/>
      <c r="WF21" s="136"/>
      <c r="WG21" s="136"/>
      <c r="WH21" s="136"/>
      <c r="WI21" s="136"/>
      <c r="WJ21" s="136"/>
      <c r="WK21" s="136"/>
      <c r="WL21" s="136"/>
      <c r="WM21" s="136"/>
      <c r="WN21" s="136"/>
      <c r="WO21" s="136"/>
      <c r="WP21" s="136"/>
      <c r="WQ21" s="136"/>
      <c r="WR21" s="136"/>
      <c r="WS21" s="136"/>
      <c r="WT21" s="136"/>
      <c r="WU21" s="136"/>
      <c r="WV21" s="136"/>
      <c r="WW21" s="136"/>
      <c r="WX21" s="136"/>
      <c r="WY21" s="136"/>
      <c r="WZ21" s="136"/>
      <c r="XA21" s="136"/>
      <c r="XB21" s="136"/>
      <c r="XC21" s="136"/>
      <c r="XD21" s="136"/>
      <c r="XE21" s="136"/>
      <c r="XF21" s="136"/>
      <c r="XG21" s="136"/>
      <c r="XH21" s="136"/>
      <c r="XI21" s="136"/>
      <c r="XJ21" s="136"/>
      <c r="XK21" s="136"/>
      <c r="XL21" s="136"/>
      <c r="XM21" s="136"/>
      <c r="XN21" s="136"/>
      <c r="XO21" s="136"/>
      <c r="XP21" s="136"/>
      <c r="XQ21" s="136"/>
      <c r="XR21" s="136"/>
      <c r="XS21" s="136"/>
      <c r="XT21" s="136"/>
      <c r="XU21" s="136"/>
      <c r="XV21" s="136"/>
      <c r="XW21" s="136"/>
      <c r="XX21" s="136"/>
      <c r="XY21" s="136"/>
      <c r="XZ21" s="136"/>
      <c r="YA21" s="136"/>
      <c r="YB21" s="136"/>
      <c r="YC21" s="136"/>
      <c r="YD21" s="136"/>
      <c r="YE21" s="136"/>
      <c r="YF21" s="136"/>
      <c r="YG21" s="136"/>
      <c r="YH21" s="136"/>
      <c r="YI21" s="136"/>
      <c r="YJ21" s="136"/>
      <c r="YK21" s="136"/>
      <c r="YL21" s="136"/>
      <c r="YM21" s="136"/>
      <c r="YN21" s="136"/>
      <c r="YO21" s="136"/>
      <c r="YP21" s="136"/>
      <c r="YQ21" s="136"/>
      <c r="YR21" s="136"/>
      <c r="YS21" s="136"/>
      <c r="YT21" s="136"/>
      <c r="YU21" s="136"/>
      <c r="YV21" s="136"/>
      <c r="YW21" s="136"/>
      <c r="YX21" s="136"/>
      <c r="YY21" s="136"/>
      <c r="YZ21" s="136"/>
      <c r="ZA21" s="136"/>
      <c r="ZB21" s="136"/>
      <c r="ZC21" s="136"/>
      <c r="ZD21" s="136"/>
      <c r="ZE21" s="136"/>
      <c r="ZF21" s="136"/>
      <c r="ZG21" s="136"/>
      <c r="ZH21" s="136"/>
      <c r="ZI21" s="136"/>
      <c r="ZJ21" s="136"/>
      <c r="ZK21" s="136"/>
      <c r="ZL21" s="136"/>
      <c r="ZM21" s="136"/>
      <c r="ZN21" s="136"/>
      <c r="ZO21" s="136"/>
      <c r="ZP21" s="136"/>
      <c r="ZQ21" s="136"/>
      <c r="ZR21" s="136"/>
      <c r="ZS21" s="136"/>
      <c r="ZT21" s="136"/>
      <c r="ZU21" s="136"/>
      <c r="ZV21" s="136"/>
      <c r="ZW21" s="136"/>
      <c r="ZX21" s="136"/>
      <c r="ZY21" s="136"/>
      <c r="ZZ21" s="136"/>
      <c r="AAA21" s="136"/>
      <c r="AAB21" s="136"/>
      <c r="AAC21" s="136"/>
      <c r="AAD21" s="136"/>
      <c r="AAE21" s="136"/>
      <c r="AAF21" s="136"/>
      <c r="AAG21" s="136"/>
      <c r="AAH21" s="136"/>
      <c r="AAI21" s="136"/>
      <c r="AAJ21" s="136"/>
      <c r="AAK21" s="136"/>
      <c r="AAL21" s="136"/>
      <c r="AAM21" s="136"/>
      <c r="AAN21" s="136"/>
      <c r="AAO21" s="136"/>
      <c r="AAP21" s="136"/>
      <c r="AAQ21" s="136"/>
      <c r="AAR21" s="136"/>
      <c r="AAS21" s="136"/>
      <c r="AAT21" s="136"/>
      <c r="AAU21" s="136"/>
      <c r="AAV21" s="136"/>
      <c r="AAW21" s="136"/>
      <c r="AAX21" s="136"/>
      <c r="AAY21" s="136"/>
      <c r="AAZ21" s="136"/>
      <c r="ABA21" s="136"/>
      <c r="ABB21" s="136"/>
      <c r="ABC21" s="136"/>
      <c r="ABD21" s="136"/>
      <c r="ABE21" s="136"/>
      <c r="ABF21" s="136"/>
      <c r="ABG21" s="136"/>
      <c r="ABH21" s="136"/>
      <c r="ABI21" s="136"/>
      <c r="ABJ21" s="136"/>
      <c r="ABK21" s="136"/>
      <c r="ABL21" s="136"/>
      <c r="ABM21" s="136"/>
      <c r="ABN21" s="136"/>
      <c r="ABO21" s="136"/>
      <c r="ABP21" s="136"/>
      <c r="ABQ21" s="136"/>
      <c r="ABR21" s="136"/>
      <c r="ABS21" s="136"/>
      <c r="ABT21" s="136"/>
      <c r="ABU21" s="136"/>
      <c r="ABV21" s="136"/>
      <c r="ABW21" s="136"/>
      <c r="ABX21" s="136"/>
      <c r="ABY21" s="136"/>
      <c r="ABZ21" s="136"/>
      <c r="ACA21" s="136"/>
      <c r="ACB21" s="136"/>
      <c r="ACC21" s="136"/>
      <c r="ACD21" s="136"/>
      <c r="ACE21" s="136"/>
      <c r="ACF21" s="136"/>
      <c r="ACG21" s="136"/>
      <c r="ACH21" s="136"/>
      <c r="ACI21" s="136"/>
      <c r="ACJ21" s="136"/>
      <c r="ACK21" s="136"/>
      <c r="ACL21" s="136"/>
      <c r="ACM21" s="136"/>
      <c r="ACN21" s="136"/>
      <c r="ACO21" s="136"/>
      <c r="ACP21" s="136"/>
      <c r="ACQ21" s="136"/>
      <c r="ACR21" s="136"/>
      <c r="ACS21" s="136"/>
      <c r="ACT21" s="136"/>
      <c r="ACU21" s="136"/>
      <c r="ACV21" s="136"/>
      <c r="ACW21" s="136"/>
      <c r="ACX21" s="136"/>
      <c r="ACY21" s="136"/>
      <c r="ACZ21" s="136"/>
      <c r="ADA21" s="136"/>
      <c r="ADB21" s="136"/>
      <c r="ADC21" s="136"/>
      <c r="ADD21" s="136"/>
      <c r="ADE21" s="136"/>
      <c r="ADF21" s="136"/>
      <c r="ADG21" s="136"/>
      <c r="ADH21" s="136"/>
      <c r="ADI21" s="136"/>
      <c r="ADJ21" s="136"/>
      <c r="ADK21" s="136"/>
      <c r="ADL21" s="136"/>
      <c r="ADM21" s="136"/>
      <c r="ADN21" s="136"/>
      <c r="ADO21" s="136"/>
      <c r="ADP21" s="136"/>
      <c r="ADQ21" s="136"/>
      <c r="ADR21" s="136"/>
      <c r="ADS21" s="136"/>
      <c r="ADT21" s="136"/>
      <c r="ADU21" s="136"/>
      <c r="ADV21" s="136"/>
      <c r="ADW21" s="136"/>
      <c r="ADX21" s="136"/>
      <c r="ADY21" s="136"/>
      <c r="ADZ21" s="136"/>
      <c r="AEA21" s="136"/>
      <c r="AEB21" s="136"/>
      <c r="AEC21" s="136"/>
      <c r="AED21" s="136"/>
      <c r="AEE21" s="136"/>
      <c r="AEF21" s="136"/>
      <c r="AEG21" s="136"/>
      <c r="AEH21" s="136"/>
      <c r="AEI21" s="136"/>
      <c r="AEJ21" s="136"/>
      <c r="AEK21" s="136"/>
      <c r="AEL21" s="136"/>
      <c r="AEM21" s="136"/>
      <c r="AEN21" s="136"/>
      <c r="AEO21" s="136"/>
      <c r="AEP21" s="136"/>
      <c r="AEQ21" s="136"/>
      <c r="AER21" s="136"/>
      <c r="AES21" s="136"/>
      <c r="AET21" s="136"/>
      <c r="AEU21" s="136"/>
      <c r="AEV21" s="136"/>
      <c r="AEW21" s="136"/>
      <c r="AEX21" s="136"/>
      <c r="AEY21" s="136"/>
      <c r="AEZ21" s="136"/>
      <c r="AFA21" s="136"/>
      <c r="AFB21" s="136"/>
      <c r="AFC21" s="136"/>
      <c r="AFD21" s="136"/>
      <c r="AFE21" s="136"/>
      <c r="AFF21" s="136"/>
      <c r="AFG21" s="136"/>
      <c r="AFH21" s="136"/>
      <c r="AFI21" s="136"/>
      <c r="AFJ21" s="136"/>
      <c r="AFK21" s="136"/>
      <c r="AFL21" s="136"/>
      <c r="AFM21" s="136"/>
      <c r="AFN21" s="136"/>
      <c r="AFO21" s="136"/>
      <c r="AFP21" s="136"/>
      <c r="AFQ21" s="136"/>
      <c r="AFR21" s="136"/>
      <c r="AFS21" s="136"/>
      <c r="AFT21" s="136"/>
      <c r="AFU21" s="136"/>
      <c r="AFV21" s="136"/>
      <c r="AFW21" s="136"/>
      <c r="AFX21" s="136"/>
      <c r="AFY21" s="136"/>
      <c r="AFZ21" s="136"/>
      <c r="AGA21" s="136"/>
      <c r="AGB21" s="136"/>
      <c r="AGC21" s="136"/>
      <c r="AGD21" s="136"/>
      <c r="AGE21" s="136"/>
      <c r="AGF21" s="136"/>
      <c r="AGG21" s="136"/>
      <c r="AGH21" s="136"/>
      <c r="AGI21" s="136"/>
      <c r="AGJ21" s="136"/>
      <c r="AGK21" s="136"/>
      <c r="AGL21" s="136"/>
      <c r="AGM21" s="136"/>
      <c r="AGN21" s="136"/>
      <c r="AGO21" s="136"/>
      <c r="AGP21" s="136"/>
      <c r="AGQ21" s="136"/>
      <c r="AGR21" s="136"/>
      <c r="AGS21" s="136"/>
      <c r="AGT21" s="136"/>
      <c r="AGU21" s="136"/>
      <c r="AGV21" s="136"/>
      <c r="AGW21" s="136"/>
      <c r="AGX21" s="136"/>
      <c r="AGY21" s="136"/>
      <c r="AGZ21" s="136"/>
      <c r="AHA21" s="136"/>
      <c r="AHB21" s="136"/>
      <c r="AHC21" s="136"/>
      <c r="AHD21" s="136"/>
      <c r="AHE21" s="136"/>
      <c r="AHF21" s="136"/>
      <c r="AHG21" s="136"/>
      <c r="AHH21" s="136"/>
      <c r="AHI21" s="136"/>
      <c r="AHJ21" s="136"/>
      <c r="AHK21" s="136"/>
      <c r="AHL21" s="136"/>
      <c r="AHM21" s="136"/>
      <c r="AHN21" s="136"/>
      <c r="AHO21" s="136"/>
      <c r="AHP21" s="136"/>
      <c r="AHQ21" s="136"/>
      <c r="AHR21" s="136"/>
      <c r="AHS21" s="136"/>
      <c r="AHT21" s="136"/>
      <c r="AHU21" s="136"/>
      <c r="AHV21" s="136"/>
      <c r="AHW21" s="136"/>
      <c r="AHX21" s="136"/>
      <c r="AHY21" s="136"/>
      <c r="AHZ21" s="136"/>
      <c r="AIA21" s="136"/>
      <c r="AIB21" s="136"/>
      <c r="AIC21" s="136"/>
      <c r="AID21" s="136"/>
      <c r="AIE21" s="136"/>
      <c r="AIF21" s="136"/>
      <c r="AIG21" s="136"/>
      <c r="AIH21" s="136"/>
      <c r="AII21" s="136"/>
      <c r="AIJ21" s="136"/>
      <c r="AIK21" s="136"/>
      <c r="AIL21" s="136"/>
      <c r="AIM21" s="136"/>
      <c r="AIN21" s="136"/>
      <c r="AIO21" s="136"/>
      <c r="AIP21" s="136"/>
      <c r="AIQ21" s="136"/>
      <c r="AIR21" s="136"/>
      <c r="AIS21" s="136"/>
      <c r="AIT21" s="136"/>
      <c r="AIU21" s="136"/>
      <c r="AIV21" s="136"/>
      <c r="AIW21" s="136"/>
      <c r="AIX21" s="136"/>
      <c r="AIY21" s="136"/>
      <c r="AIZ21" s="136"/>
      <c r="AJA21" s="136"/>
      <c r="AJB21" s="136"/>
      <c r="AJC21" s="136"/>
      <c r="AJD21" s="136"/>
      <c r="AJE21" s="136"/>
      <c r="AJF21" s="136"/>
      <c r="AJG21" s="136"/>
      <c r="AJH21" s="136"/>
      <c r="AJI21" s="136"/>
      <c r="AJJ21" s="136"/>
      <c r="AJK21" s="136"/>
      <c r="AJL21" s="136"/>
      <c r="AJM21" s="136"/>
      <c r="AJN21" s="136"/>
      <c r="AJO21" s="136"/>
      <c r="AJP21" s="136"/>
      <c r="AJQ21" s="136"/>
      <c r="AJR21" s="136"/>
      <c r="AJS21" s="136"/>
      <c r="AJT21" s="136"/>
      <c r="AJU21" s="136"/>
      <c r="AJV21" s="136"/>
      <c r="AJW21" s="136"/>
      <c r="AJX21" s="136"/>
      <c r="AJY21" s="136"/>
      <c r="AJZ21" s="136"/>
      <c r="AKA21" s="136"/>
      <c r="AKB21" s="136"/>
      <c r="AKC21" s="136"/>
      <c r="AKD21" s="136"/>
      <c r="AKE21" s="136"/>
      <c r="AKF21" s="136"/>
      <c r="AKG21" s="136"/>
      <c r="AKH21" s="136"/>
      <c r="AKI21" s="136"/>
      <c r="AKJ21" s="136"/>
      <c r="AKK21" s="136"/>
      <c r="AKL21" s="136"/>
      <c r="AKM21" s="136"/>
      <c r="AKN21" s="136"/>
      <c r="AKO21" s="136"/>
      <c r="AKP21" s="136"/>
      <c r="AKQ21" s="136"/>
      <c r="AKR21" s="136"/>
      <c r="AKS21" s="136"/>
      <c r="AKT21" s="136"/>
      <c r="AKU21" s="136"/>
      <c r="AKV21" s="136"/>
      <c r="AKW21" s="136"/>
      <c r="AKX21" s="136"/>
      <c r="AKY21" s="136"/>
      <c r="AKZ21" s="136"/>
      <c r="ALA21" s="136"/>
      <c r="ALB21" s="136"/>
      <c r="ALC21" s="136"/>
      <c r="ALD21" s="136"/>
      <c r="ALE21" s="136"/>
      <c r="ALF21" s="136"/>
      <c r="ALG21" s="136"/>
      <c r="ALH21" s="136"/>
      <c r="ALI21" s="136"/>
      <c r="ALJ21" s="136"/>
      <c r="ALK21" s="136"/>
      <c r="ALL21" s="136"/>
      <c r="ALM21" s="136"/>
      <c r="ALN21" s="136"/>
      <c r="ALO21" s="136"/>
      <c r="ALP21" s="136"/>
      <c r="ALQ21" s="136"/>
      <c r="ALR21" s="136"/>
      <c r="ALS21" s="136"/>
      <c r="ALT21" s="136"/>
      <c r="ALU21" s="136"/>
      <c r="ALV21" s="136"/>
      <c r="ALW21" s="136"/>
      <c r="ALX21" s="136"/>
      <c r="ALY21" s="136"/>
      <c r="ALZ21" s="136"/>
      <c r="AMA21" s="136"/>
      <c r="AMB21" s="136"/>
      <c r="AMC21" s="136"/>
      <c r="AMD21" s="136"/>
      <c r="AME21" s="136"/>
      <c r="AMF21" s="136"/>
      <c r="AMG21" s="136"/>
      <c r="AMH21" s="136"/>
      <c r="AMI21" s="136"/>
    </row>
    <row r="22" spans="1:1023" ht="16.5" customHeight="1" x14ac:dyDescent="0.25">
      <c r="A22" s="298" t="s">
        <v>859</v>
      </c>
      <c r="B22" s="193">
        <v>22</v>
      </c>
      <c r="C22" s="201" t="s">
        <v>25658</v>
      </c>
      <c r="D22" s="215" t="s">
        <v>7900</v>
      </c>
      <c r="E22" s="346" t="s">
        <v>222</v>
      </c>
      <c r="F22" s="223"/>
      <c r="G22" s="293"/>
      <c r="H22" s="293"/>
      <c r="I22" s="369" t="s">
        <v>757</v>
      </c>
      <c r="J22" s="431" t="s">
        <v>771</v>
      </c>
      <c r="K22" s="432">
        <v>1</v>
      </c>
      <c r="L22" s="432"/>
      <c r="M22" s="433"/>
      <c r="N22" s="433"/>
      <c r="O22" s="432"/>
      <c r="P22" s="433"/>
      <c r="Q22" s="433"/>
      <c r="R22" s="433"/>
      <c r="S22" s="433"/>
      <c r="T22" s="433"/>
      <c r="U22" s="425"/>
      <c r="V22" s="256">
        <f>IF(O22=1,10,100)</f>
        <v>100</v>
      </c>
      <c r="W22" s="256">
        <f>IF(O22=1,1,IF(O22=2,10,100))</f>
        <v>100</v>
      </c>
      <c r="X22" s="256">
        <f>IF(O22=3,20,100)</f>
        <v>100</v>
      </c>
      <c r="Y22" s="256">
        <f>IF(P22=1,10,100)</f>
        <v>100</v>
      </c>
      <c r="Z22" s="256">
        <f>IF(P22=1,1,IF(P22=2,10,100))</f>
        <v>100</v>
      </c>
      <c r="AA22" s="257">
        <f>IF(OR(EXACT(Q22,"1A"),EXACT(Q22,"1B")),0.1,IF(Q22=2,1,100))</f>
        <v>100</v>
      </c>
      <c r="AB22" s="257">
        <f>IF(OR(EXACT(R22,"1A"),EXACT(R22,"1B")),0.1,IF(R22=2,1,100))</f>
        <v>100</v>
      </c>
      <c r="AC22" s="257">
        <f>IF(OR(EXACT(S22,"1A"),EXACT(S22,"1B")),0.3,IF(S22=2,3,100))</f>
        <v>100</v>
      </c>
      <c r="AD22" s="224"/>
      <c r="AE22" s="224"/>
      <c r="AF22" s="345">
        <v>0.5</v>
      </c>
      <c r="AG22" s="289">
        <v>0.5</v>
      </c>
      <c r="AH22" s="289">
        <v>2</v>
      </c>
      <c r="AI22" s="289">
        <v>2</v>
      </c>
      <c r="AJ22" s="251" t="s">
        <v>757</v>
      </c>
      <c r="AK22" s="294"/>
      <c r="AL22" s="305"/>
      <c r="AM22" s="306" t="s">
        <v>834</v>
      </c>
      <c r="AN22" s="136"/>
      <c r="AO22" s="136"/>
      <c r="AP22" s="136"/>
      <c r="AQ22" s="259" t="s">
        <v>860</v>
      </c>
      <c r="AR22" s="136"/>
      <c r="AS22" s="136"/>
      <c r="AT22" s="136"/>
      <c r="AU22" s="136"/>
      <c r="AV22" s="136"/>
      <c r="AW22" s="136"/>
      <c r="AX22" s="136"/>
      <c r="AY22" s="136"/>
      <c r="AZ22" s="136"/>
      <c r="BA22" s="136"/>
      <c r="BB22" s="136"/>
      <c r="BC22" s="136"/>
      <c r="BD22" s="136"/>
      <c r="BE22" s="136"/>
      <c r="BF22" s="136"/>
      <c r="BG22" s="136"/>
      <c r="BH22" s="136"/>
      <c r="BI22" s="136"/>
      <c r="BJ22" s="136"/>
      <c r="BK22" s="136"/>
      <c r="BL22" s="136"/>
      <c r="BM22" s="136"/>
      <c r="BN22" s="136"/>
      <c r="BO22" s="136"/>
      <c r="BP22" s="136"/>
      <c r="BQ22" s="136"/>
      <c r="BR22" s="136"/>
      <c r="BS22" s="136"/>
      <c r="BT22" s="136"/>
      <c r="BU22" s="136"/>
      <c r="BV22" s="136"/>
      <c r="BW22" s="136"/>
      <c r="BX22" s="136"/>
      <c r="BY22" s="136"/>
      <c r="BZ22" s="136"/>
      <c r="CA22" s="136"/>
      <c r="CB22" s="136"/>
      <c r="CC22" s="136"/>
      <c r="CD22" s="136"/>
      <c r="CE22" s="136"/>
      <c r="CF22" s="136"/>
      <c r="CG22" s="136"/>
      <c r="CH22" s="136"/>
      <c r="CI22" s="136"/>
      <c r="CJ22" s="136"/>
      <c r="CK22" s="136"/>
      <c r="CL22" s="136"/>
      <c r="CM22" s="136"/>
      <c r="CN22" s="136"/>
      <c r="CO22" s="136"/>
      <c r="CP22" s="136"/>
      <c r="CQ22" s="136"/>
      <c r="CR22" s="136"/>
      <c r="CS22" s="136"/>
      <c r="CT22" s="136"/>
      <c r="CU22" s="136"/>
      <c r="CV22" s="136"/>
      <c r="CW22" s="136"/>
      <c r="CX22" s="136"/>
      <c r="CY22" s="136"/>
      <c r="CZ22" s="136"/>
      <c r="DA22" s="136"/>
      <c r="DB22" s="136"/>
      <c r="DC22" s="136"/>
      <c r="DD22" s="136"/>
      <c r="DE22" s="136"/>
      <c r="DF22" s="136"/>
      <c r="DG22" s="136"/>
      <c r="DH22" s="136"/>
      <c r="DI22" s="136"/>
      <c r="DJ22" s="136"/>
      <c r="DK22" s="136"/>
      <c r="DL22" s="136"/>
      <c r="DM22" s="136"/>
      <c r="DN22" s="136"/>
      <c r="DO22" s="136"/>
      <c r="DP22" s="136"/>
      <c r="DQ22" s="136"/>
      <c r="DR22" s="136"/>
      <c r="DS22" s="136"/>
      <c r="DT22" s="136"/>
      <c r="DU22" s="136"/>
      <c r="DV22" s="136"/>
      <c r="DW22" s="136"/>
      <c r="DX22" s="136"/>
      <c r="DY22" s="136"/>
      <c r="DZ22" s="136"/>
      <c r="EA22" s="136"/>
      <c r="EB22" s="136"/>
      <c r="EC22" s="136"/>
      <c r="ED22" s="136"/>
      <c r="EE22" s="136"/>
      <c r="EF22" s="136"/>
      <c r="EG22" s="136"/>
      <c r="EH22" s="136"/>
      <c r="EI22" s="136"/>
      <c r="EJ22" s="136"/>
      <c r="EK22" s="136"/>
      <c r="EL22" s="136"/>
      <c r="EM22" s="136"/>
      <c r="EN22" s="136"/>
      <c r="EO22" s="136"/>
      <c r="EP22" s="136"/>
      <c r="EQ22" s="136"/>
      <c r="ER22" s="136"/>
      <c r="ES22" s="136"/>
      <c r="ET22" s="136"/>
      <c r="EU22" s="136"/>
      <c r="EV22" s="136"/>
      <c r="EW22" s="136"/>
      <c r="EX22" s="136"/>
      <c r="EY22" s="136"/>
      <c r="EZ22" s="136"/>
      <c r="FA22" s="136"/>
      <c r="FB22" s="136"/>
      <c r="FC22" s="136"/>
      <c r="FD22" s="136"/>
      <c r="FE22" s="136"/>
      <c r="FF22" s="136"/>
      <c r="FG22" s="136"/>
      <c r="FH22" s="136"/>
      <c r="FI22" s="136"/>
      <c r="FJ22" s="136"/>
      <c r="FK22" s="136"/>
      <c r="FL22" s="136"/>
      <c r="FM22" s="136"/>
      <c r="FN22" s="136"/>
      <c r="FO22" s="136"/>
      <c r="FP22" s="136"/>
      <c r="FQ22" s="136"/>
      <c r="FR22" s="136"/>
      <c r="FS22" s="136"/>
      <c r="FT22" s="136"/>
      <c r="FU22" s="136"/>
      <c r="FV22" s="136"/>
      <c r="FW22" s="136"/>
      <c r="FX22" s="136"/>
      <c r="FY22" s="136"/>
      <c r="FZ22" s="136"/>
      <c r="GA22" s="136"/>
      <c r="GB22" s="136"/>
      <c r="GC22" s="136"/>
      <c r="GD22" s="136"/>
      <c r="GE22" s="136"/>
      <c r="GF22" s="136"/>
      <c r="GG22" s="136"/>
      <c r="GH22" s="136"/>
      <c r="GI22" s="136"/>
      <c r="GJ22" s="136"/>
      <c r="GK22" s="136"/>
      <c r="GL22" s="136"/>
      <c r="GM22" s="136"/>
      <c r="GN22" s="136"/>
      <c r="GO22" s="136"/>
      <c r="GP22" s="136"/>
      <c r="GQ22" s="136"/>
      <c r="GR22" s="136"/>
      <c r="GS22" s="136"/>
      <c r="GT22" s="136"/>
      <c r="GU22" s="136"/>
      <c r="GV22" s="136"/>
      <c r="GW22" s="136"/>
      <c r="GX22" s="136"/>
      <c r="GY22" s="136"/>
      <c r="GZ22" s="136"/>
      <c r="HA22" s="136"/>
      <c r="HB22" s="136"/>
      <c r="HC22" s="136"/>
      <c r="HD22" s="136"/>
      <c r="HE22" s="136"/>
      <c r="HF22" s="136"/>
      <c r="HG22" s="136"/>
      <c r="HH22" s="136"/>
      <c r="HI22" s="136"/>
      <c r="HJ22" s="136"/>
      <c r="HK22" s="136"/>
      <c r="HL22" s="136"/>
      <c r="HM22" s="136"/>
      <c r="HN22" s="136"/>
      <c r="HO22" s="136"/>
      <c r="HP22" s="136"/>
      <c r="HQ22" s="136"/>
      <c r="HR22" s="136"/>
      <c r="HS22" s="136"/>
      <c r="HT22" s="136"/>
      <c r="HU22" s="136"/>
      <c r="HV22" s="136"/>
      <c r="HW22" s="136"/>
      <c r="HX22" s="136"/>
      <c r="HY22" s="136"/>
      <c r="HZ22" s="136"/>
      <c r="IA22" s="136"/>
      <c r="IB22" s="136"/>
      <c r="IC22" s="136"/>
      <c r="ID22" s="136"/>
      <c r="IE22" s="136"/>
      <c r="IF22" s="136"/>
      <c r="IG22" s="136"/>
      <c r="IH22" s="136"/>
      <c r="II22" s="136"/>
      <c r="IJ22" s="136"/>
      <c r="IK22" s="136"/>
      <c r="IL22" s="136"/>
      <c r="IM22" s="136"/>
      <c r="IN22" s="136"/>
      <c r="IO22" s="136"/>
      <c r="IP22" s="136"/>
      <c r="IQ22" s="136"/>
      <c r="IR22" s="136"/>
      <c r="IS22" s="136"/>
      <c r="IT22" s="136"/>
      <c r="IU22" s="136"/>
      <c r="IV22" s="136"/>
      <c r="IW22" s="136"/>
      <c r="IX22" s="136"/>
      <c r="IY22" s="136"/>
      <c r="IZ22" s="136"/>
      <c r="JA22" s="136"/>
      <c r="JB22" s="136"/>
      <c r="JC22" s="136"/>
      <c r="JD22" s="136"/>
      <c r="JE22" s="136"/>
      <c r="JF22" s="136"/>
      <c r="JG22" s="136"/>
      <c r="JH22" s="136"/>
      <c r="JI22" s="136"/>
      <c r="JJ22" s="136"/>
      <c r="JK22" s="136"/>
      <c r="JL22" s="136"/>
      <c r="JM22" s="136"/>
      <c r="JN22" s="136"/>
      <c r="JO22" s="136"/>
      <c r="JP22" s="136"/>
      <c r="JQ22" s="136"/>
      <c r="JR22" s="136"/>
      <c r="JS22" s="136"/>
      <c r="JT22" s="136"/>
      <c r="JU22" s="136"/>
      <c r="JV22" s="136"/>
      <c r="JW22" s="136"/>
      <c r="JX22" s="136"/>
      <c r="JY22" s="136"/>
      <c r="JZ22" s="136"/>
      <c r="KA22" s="136"/>
      <c r="KB22" s="136"/>
      <c r="KC22" s="136"/>
      <c r="KD22" s="136"/>
      <c r="KE22" s="136"/>
      <c r="KF22" s="136"/>
      <c r="KG22" s="136"/>
      <c r="KH22" s="136"/>
      <c r="KI22" s="136"/>
      <c r="KJ22" s="136"/>
      <c r="KK22" s="136"/>
      <c r="KL22" s="136"/>
      <c r="KM22" s="136"/>
      <c r="KN22" s="136"/>
      <c r="KO22" s="136"/>
      <c r="KP22" s="136"/>
      <c r="KQ22" s="136"/>
      <c r="KR22" s="136"/>
      <c r="KS22" s="136"/>
      <c r="KT22" s="136"/>
      <c r="KU22" s="136"/>
      <c r="KV22" s="136"/>
      <c r="KW22" s="136"/>
      <c r="KX22" s="136"/>
      <c r="KY22" s="136"/>
      <c r="KZ22" s="136"/>
      <c r="LA22" s="136"/>
      <c r="LB22" s="136"/>
      <c r="LC22" s="136"/>
      <c r="LD22" s="136"/>
      <c r="LE22" s="136"/>
      <c r="LF22" s="136"/>
      <c r="LG22" s="136"/>
      <c r="LH22" s="136"/>
      <c r="LI22" s="136"/>
      <c r="LJ22" s="136"/>
      <c r="LK22" s="136"/>
      <c r="LL22" s="136"/>
      <c r="LM22" s="136"/>
      <c r="LN22" s="136"/>
      <c r="LO22" s="136"/>
      <c r="LP22" s="136"/>
      <c r="LQ22" s="136"/>
      <c r="LR22" s="136"/>
      <c r="LS22" s="136"/>
      <c r="LT22" s="136"/>
      <c r="LU22" s="136"/>
      <c r="LV22" s="136"/>
      <c r="LW22" s="136"/>
      <c r="LX22" s="136"/>
      <c r="LY22" s="136"/>
      <c r="LZ22" s="136"/>
      <c r="MA22" s="136"/>
      <c r="MB22" s="136"/>
      <c r="MC22" s="136"/>
      <c r="MD22" s="136"/>
      <c r="ME22" s="136"/>
      <c r="MF22" s="136"/>
      <c r="MG22" s="136"/>
      <c r="MH22" s="136"/>
      <c r="MI22" s="136"/>
      <c r="MJ22" s="136"/>
      <c r="MK22" s="136"/>
      <c r="ML22" s="136"/>
      <c r="MM22" s="136"/>
      <c r="MN22" s="136"/>
      <c r="MO22" s="136"/>
      <c r="MP22" s="136"/>
      <c r="MQ22" s="136"/>
      <c r="MR22" s="136"/>
      <c r="MS22" s="136"/>
      <c r="MT22" s="136"/>
      <c r="MU22" s="136"/>
      <c r="MV22" s="136"/>
      <c r="MW22" s="136"/>
      <c r="MX22" s="136"/>
      <c r="MY22" s="136"/>
      <c r="MZ22" s="136"/>
      <c r="NA22" s="136"/>
      <c r="NB22" s="136"/>
      <c r="NC22" s="136"/>
      <c r="ND22" s="136"/>
      <c r="NE22" s="136"/>
      <c r="NF22" s="136"/>
      <c r="NG22" s="136"/>
      <c r="NH22" s="136"/>
      <c r="NI22" s="136"/>
      <c r="NJ22" s="136"/>
      <c r="NK22" s="136"/>
      <c r="NL22" s="136"/>
      <c r="NM22" s="136"/>
      <c r="NN22" s="136"/>
      <c r="NO22" s="136"/>
      <c r="NP22" s="136"/>
      <c r="NQ22" s="136"/>
      <c r="NR22" s="136"/>
      <c r="NS22" s="136"/>
      <c r="NT22" s="136"/>
      <c r="NU22" s="136"/>
      <c r="NV22" s="136"/>
      <c r="NW22" s="136"/>
      <c r="NX22" s="136"/>
      <c r="NY22" s="136"/>
      <c r="NZ22" s="136"/>
      <c r="OA22" s="136"/>
      <c r="OB22" s="136"/>
      <c r="OC22" s="136"/>
      <c r="OD22" s="136"/>
      <c r="OE22" s="136"/>
      <c r="OF22" s="136"/>
      <c r="OG22" s="136"/>
      <c r="OH22" s="136"/>
      <c r="OI22" s="136"/>
      <c r="OJ22" s="136"/>
      <c r="OK22" s="136"/>
      <c r="OL22" s="136"/>
      <c r="OM22" s="136"/>
      <c r="ON22" s="136"/>
      <c r="OO22" s="136"/>
      <c r="OP22" s="136"/>
      <c r="OQ22" s="136"/>
      <c r="OR22" s="136"/>
      <c r="OS22" s="136"/>
      <c r="OT22" s="136"/>
      <c r="OU22" s="136"/>
      <c r="OV22" s="136"/>
      <c r="OW22" s="136"/>
      <c r="OX22" s="136"/>
      <c r="OY22" s="136"/>
      <c r="OZ22" s="136"/>
      <c r="PA22" s="136"/>
      <c r="PB22" s="136"/>
      <c r="PC22" s="136"/>
      <c r="PD22" s="136"/>
      <c r="PE22" s="136"/>
      <c r="PF22" s="136"/>
      <c r="PG22" s="136"/>
      <c r="PH22" s="136"/>
      <c r="PI22" s="136"/>
      <c r="PJ22" s="136"/>
      <c r="PK22" s="136"/>
      <c r="PL22" s="136"/>
      <c r="PM22" s="136"/>
      <c r="PN22" s="136"/>
      <c r="PO22" s="136"/>
      <c r="PP22" s="136"/>
      <c r="PQ22" s="136"/>
      <c r="PR22" s="136"/>
      <c r="PS22" s="136"/>
      <c r="PT22" s="136"/>
      <c r="PU22" s="136"/>
      <c r="PV22" s="136"/>
      <c r="PW22" s="136"/>
      <c r="PX22" s="136"/>
      <c r="PY22" s="136"/>
      <c r="PZ22" s="136"/>
      <c r="QA22" s="136"/>
      <c r="QB22" s="136"/>
      <c r="QC22" s="136"/>
      <c r="QD22" s="136"/>
      <c r="QE22" s="136"/>
      <c r="QF22" s="136"/>
      <c r="QG22" s="136"/>
      <c r="QH22" s="136"/>
      <c r="QI22" s="136"/>
      <c r="QJ22" s="136"/>
      <c r="QK22" s="136"/>
      <c r="QL22" s="136"/>
      <c r="QM22" s="136"/>
      <c r="QN22" s="136"/>
      <c r="QO22" s="136"/>
      <c r="QP22" s="136"/>
      <c r="QQ22" s="136"/>
      <c r="QR22" s="136"/>
      <c r="QS22" s="136"/>
      <c r="QT22" s="136"/>
      <c r="QU22" s="136"/>
      <c r="QV22" s="136"/>
      <c r="QW22" s="136"/>
      <c r="QX22" s="136"/>
      <c r="QY22" s="136"/>
      <c r="QZ22" s="136"/>
      <c r="RA22" s="136"/>
      <c r="RB22" s="136"/>
      <c r="RC22" s="136"/>
      <c r="RD22" s="136"/>
      <c r="RE22" s="136"/>
      <c r="RF22" s="136"/>
      <c r="RG22" s="136"/>
      <c r="RH22" s="136"/>
      <c r="RI22" s="136"/>
      <c r="RJ22" s="136"/>
      <c r="RK22" s="136"/>
      <c r="RL22" s="136"/>
      <c r="RM22" s="136"/>
      <c r="RN22" s="136"/>
      <c r="RO22" s="136"/>
      <c r="RP22" s="136"/>
      <c r="RQ22" s="136"/>
      <c r="RR22" s="136"/>
      <c r="RS22" s="136"/>
      <c r="RT22" s="136"/>
      <c r="RU22" s="136"/>
      <c r="RV22" s="136"/>
      <c r="RW22" s="136"/>
      <c r="RX22" s="136"/>
      <c r="RY22" s="136"/>
      <c r="RZ22" s="136"/>
      <c r="SA22" s="136"/>
      <c r="SB22" s="136"/>
      <c r="SC22" s="136"/>
      <c r="SD22" s="136"/>
      <c r="SE22" s="136"/>
      <c r="SF22" s="136"/>
      <c r="SG22" s="136"/>
      <c r="SH22" s="136"/>
      <c r="SI22" s="136"/>
      <c r="SJ22" s="136"/>
      <c r="SK22" s="136"/>
      <c r="SL22" s="136"/>
      <c r="SM22" s="136"/>
      <c r="SN22" s="136"/>
      <c r="SO22" s="136"/>
      <c r="SP22" s="136"/>
      <c r="SQ22" s="136"/>
      <c r="SR22" s="136"/>
      <c r="SS22" s="136"/>
      <c r="ST22" s="136"/>
      <c r="SU22" s="136"/>
      <c r="SV22" s="136"/>
      <c r="SW22" s="136"/>
      <c r="SX22" s="136"/>
      <c r="SY22" s="136"/>
      <c r="SZ22" s="136"/>
      <c r="TA22" s="136"/>
      <c r="TB22" s="136"/>
      <c r="TC22" s="136"/>
      <c r="TD22" s="136"/>
      <c r="TE22" s="136"/>
      <c r="TF22" s="136"/>
      <c r="TG22" s="136"/>
      <c r="TH22" s="136"/>
      <c r="TI22" s="136"/>
      <c r="TJ22" s="136"/>
      <c r="TK22" s="136"/>
      <c r="TL22" s="136"/>
      <c r="TM22" s="136"/>
      <c r="TN22" s="136"/>
      <c r="TO22" s="136"/>
      <c r="TP22" s="136"/>
      <c r="TQ22" s="136"/>
      <c r="TR22" s="136"/>
      <c r="TS22" s="136"/>
      <c r="TT22" s="136"/>
      <c r="TU22" s="136"/>
      <c r="TV22" s="136"/>
      <c r="TW22" s="136"/>
      <c r="TX22" s="136"/>
      <c r="TY22" s="136"/>
      <c r="TZ22" s="136"/>
      <c r="UA22" s="136"/>
      <c r="UB22" s="136"/>
      <c r="UC22" s="136"/>
      <c r="UD22" s="136"/>
      <c r="UE22" s="136"/>
      <c r="UF22" s="136"/>
      <c r="UG22" s="136"/>
      <c r="UH22" s="136"/>
      <c r="UI22" s="136"/>
      <c r="UJ22" s="136"/>
      <c r="UK22" s="136"/>
      <c r="UL22" s="136"/>
      <c r="UM22" s="136"/>
      <c r="UN22" s="136"/>
      <c r="UO22" s="136"/>
      <c r="UP22" s="136"/>
      <c r="UQ22" s="136"/>
      <c r="UR22" s="136"/>
      <c r="US22" s="136"/>
      <c r="UT22" s="136"/>
      <c r="UU22" s="136"/>
      <c r="UV22" s="136"/>
      <c r="UW22" s="136"/>
      <c r="UX22" s="136"/>
      <c r="UY22" s="136"/>
      <c r="UZ22" s="136"/>
      <c r="VA22" s="136"/>
      <c r="VB22" s="136"/>
      <c r="VC22" s="136"/>
      <c r="VD22" s="136"/>
      <c r="VE22" s="136"/>
      <c r="VF22" s="136"/>
      <c r="VG22" s="136"/>
      <c r="VH22" s="136"/>
      <c r="VI22" s="136"/>
      <c r="VJ22" s="136"/>
      <c r="VK22" s="136"/>
      <c r="VL22" s="136"/>
      <c r="VM22" s="136"/>
      <c r="VN22" s="136"/>
      <c r="VO22" s="136"/>
      <c r="VP22" s="136"/>
      <c r="VQ22" s="136"/>
      <c r="VR22" s="136"/>
      <c r="VS22" s="136"/>
      <c r="VT22" s="136"/>
      <c r="VU22" s="136"/>
      <c r="VV22" s="136"/>
      <c r="VW22" s="136"/>
      <c r="VX22" s="136"/>
      <c r="VY22" s="136"/>
      <c r="VZ22" s="136"/>
      <c r="WA22" s="136"/>
      <c r="WB22" s="136"/>
      <c r="WC22" s="136"/>
      <c r="WD22" s="136"/>
      <c r="WE22" s="136"/>
      <c r="WF22" s="136"/>
      <c r="WG22" s="136"/>
      <c r="WH22" s="136"/>
      <c r="WI22" s="136"/>
      <c r="WJ22" s="136"/>
      <c r="WK22" s="136"/>
      <c r="WL22" s="136"/>
      <c r="WM22" s="136"/>
      <c r="WN22" s="136"/>
      <c r="WO22" s="136"/>
      <c r="WP22" s="136"/>
      <c r="WQ22" s="136"/>
      <c r="WR22" s="136"/>
      <c r="WS22" s="136"/>
      <c r="WT22" s="136"/>
      <c r="WU22" s="136"/>
      <c r="WV22" s="136"/>
      <c r="WW22" s="136"/>
      <c r="WX22" s="136"/>
      <c r="WY22" s="136"/>
      <c r="WZ22" s="136"/>
      <c r="XA22" s="136"/>
      <c r="XB22" s="136"/>
      <c r="XC22" s="136"/>
      <c r="XD22" s="136"/>
      <c r="XE22" s="136"/>
      <c r="XF22" s="136"/>
      <c r="XG22" s="136"/>
      <c r="XH22" s="136"/>
      <c r="XI22" s="136"/>
      <c r="XJ22" s="136"/>
      <c r="XK22" s="136"/>
      <c r="XL22" s="136"/>
      <c r="XM22" s="136"/>
      <c r="XN22" s="136"/>
      <c r="XO22" s="136"/>
      <c r="XP22" s="136"/>
      <c r="XQ22" s="136"/>
      <c r="XR22" s="136"/>
      <c r="XS22" s="136"/>
      <c r="XT22" s="136"/>
      <c r="XU22" s="136"/>
      <c r="XV22" s="136"/>
      <c r="XW22" s="136"/>
      <c r="XX22" s="136"/>
      <c r="XY22" s="136"/>
      <c r="XZ22" s="136"/>
      <c r="YA22" s="136"/>
      <c r="YB22" s="136"/>
      <c r="YC22" s="136"/>
      <c r="YD22" s="136"/>
      <c r="YE22" s="136"/>
      <c r="YF22" s="136"/>
      <c r="YG22" s="136"/>
      <c r="YH22" s="136"/>
      <c r="YI22" s="136"/>
      <c r="YJ22" s="136"/>
      <c r="YK22" s="136"/>
      <c r="YL22" s="136"/>
      <c r="YM22" s="136"/>
      <c r="YN22" s="136"/>
      <c r="YO22" s="136"/>
      <c r="YP22" s="136"/>
      <c r="YQ22" s="136"/>
      <c r="YR22" s="136"/>
      <c r="YS22" s="136"/>
      <c r="YT22" s="136"/>
      <c r="YU22" s="136"/>
      <c r="YV22" s="136"/>
      <c r="YW22" s="136"/>
      <c r="YX22" s="136"/>
      <c r="YY22" s="136"/>
      <c r="YZ22" s="136"/>
      <c r="ZA22" s="136"/>
      <c r="ZB22" s="136"/>
      <c r="ZC22" s="136"/>
      <c r="ZD22" s="136"/>
      <c r="ZE22" s="136"/>
      <c r="ZF22" s="136"/>
      <c r="ZG22" s="136"/>
      <c r="ZH22" s="136"/>
      <c r="ZI22" s="136"/>
      <c r="ZJ22" s="136"/>
      <c r="ZK22" s="136"/>
      <c r="ZL22" s="136"/>
      <c r="ZM22" s="136"/>
      <c r="ZN22" s="136"/>
      <c r="ZO22" s="136"/>
      <c r="ZP22" s="136"/>
      <c r="ZQ22" s="136"/>
      <c r="ZR22" s="136"/>
      <c r="ZS22" s="136"/>
      <c r="ZT22" s="136"/>
      <c r="ZU22" s="136"/>
      <c r="ZV22" s="136"/>
      <c r="ZW22" s="136"/>
      <c r="ZX22" s="136"/>
      <c r="ZY22" s="136"/>
      <c r="ZZ22" s="136"/>
      <c r="AAA22" s="136"/>
      <c r="AAB22" s="136"/>
      <c r="AAC22" s="136"/>
      <c r="AAD22" s="136"/>
      <c r="AAE22" s="136"/>
      <c r="AAF22" s="136"/>
      <c r="AAG22" s="136"/>
      <c r="AAH22" s="136"/>
      <c r="AAI22" s="136"/>
      <c r="AAJ22" s="136"/>
      <c r="AAK22" s="136"/>
      <c r="AAL22" s="136"/>
      <c r="AAM22" s="136"/>
      <c r="AAN22" s="136"/>
      <c r="AAO22" s="136"/>
      <c r="AAP22" s="136"/>
      <c r="AAQ22" s="136"/>
      <c r="AAR22" s="136"/>
      <c r="AAS22" s="136"/>
      <c r="AAT22" s="136"/>
      <c r="AAU22" s="136"/>
      <c r="AAV22" s="136"/>
      <c r="AAW22" s="136"/>
      <c r="AAX22" s="136"/>
      <c r="AAY22" s="136"/>
      <c r="AAZ22" s="136"/>
      <c r="ABA22" s="136"/>
      <c r="ABB22" s="136"/>
      <c r="ABC22" s="136"/>
      <c r="ABD22" s="136"/>
      <c r="ABE22" s="136"/>
      <c r="ABF22" s="136"/>
      <c r="ABG22" s="136"/>
      <c r="ABH22" s="136"/>
      <c r="ABI22" s="136"/>
      <c r="ABJ22" s="136"/>
      <c r="ABK22" s="136"/>
      <c r="ABL22" s="136"/>
      <c r="ABM22" s="136"/>
      <c r="ABN22" s="136"/>
      <c r="ABO22" s="136"/>
      <c r="ABP22" s="136"/>
      <c r="ABQ22" s="136"/>
      <c r="ABR22" s="136"/>
      <c r="ABS22" s="136"/>
      <c r="ABT22" s="136"/>
      <c r="ABU22" s="136"/>
      <c r="ABV22" s="136"/>
      <c r="ABW22" s="136"/>
      <c r="ABX22" s="136"/>
      <c r="ABY22" s="136"/>
      <c r="ABZ22" s="136"/>
      <c r="ACA22" s="136"/>
      <c r="ACB22" s="136"/>
      <c r="ACC22" s="136"/>
      <c r="ACD22" s="136"/>
      <c r="ACE22" s="136"/>
      <c r="ACF22" s="136"/>
      <c r="ACG22" s="136"/>
      <c r="ACH22" s="136"/>
      <c r="ACI22" s="136"/>
      <c r="ACJ22" s="136"/>
      <c r="ACK22" s="136"/>
      <c r="ACL22" s="136"/>
      <c r="ACM22" s="136"/>
      <c r="ACN22" s="136"/>
      <c r="ACO22" s="136"/>
      <c r="ACP22" s="136"/>
      <c r="ACQ22" s="136"/>
      <c r="ACR22" s="136"/>
      <c r="ACS22" s="136"/>
      <c r="ACT22" s="136"/>
      <c r="ACU22" s="136"/>
      <c r="ACV22" s="136"/>
      <c r="ACW22" s="136"/>
      <c r="ACX22" s="136"/>
      <c r="ACY22" s="136"/>
      <c r="ACZ22" s="136"/>
      <c r="ADA22" s="136"/>
      <c r="ADB22" s="136"/>
      <c r="ADC22" s="136"/>
      <c r="ADD22" s="136"/>
      <c r="ADE22" s="136"/>
      <c r="ADF22" s="136"/>
      <c r="ADG22" s="136"/>
      <c r="ADH22" s="136"/>
      <c r="ADI22" s="136"/>
      <c r="ADJ22" s="136"/>
      <c r="ADK22" s="136"/>
      <c r="ADL22" s="136"/>
      <c r="ADM22" s="136"/>
      <c r="ADN22" s="136"/>
      <c r="ADO22" s="136"/>
      <c r="ADP22" s="136"/>
      <c r="ADQ22" s="136"/>
      <c r="ADR22" s="136"/>
      <c r="ADS22" s="136"/>
      <c r="ADT22" s="136"/>
      <c r="ADU22" s="136"/>
      <c r="ADV22" s="136"/>
      <c r="ADW22" s="136"/>
      <c r="ADX22" s="136"/>
      <c r="ADY22" s="136"/>
      <c r="ADZ22" s="136"/>
      <c r="AEA22" s="136"/>
      <c r="AEB22" s="136"/>
      <c r="AEC22" s="136"/>
      <c r="AED22" s="136"/>
      <c r="AEE22" s="136"/>
      <c r="AEF22" s="136"/>
      <c r="AEG22" s="136"/>
      <c r="AEH22" s="136"/>
      <c r="AEI22" s="136"/>
      <c r="AEJ22" s="136"/>
      <c r="AEK22" s="136"/>
      <c r="AEL22" s="136"/>
      <c r="AEM22" s="136"/>
      <c r="AEN22" s="136"/>
      <c r="AEO22" s="136"/>
      <c r="AEP22" s="136"/>
      <c r="AEQ22" s="136"/>
      <c r="AER22" s="136"/>
      <c r="AES22" s="136"/>
      <c r="AET22" s="136"/>
      <c r="AEU22" s="136"/>
      <c r="AEV22" s="136"/>
      <c r="AEW22" s="136"/>
      <c r="AEX22" s="136"/>
      <c r="AEY22" s="136"/>
      <c r="AEZ22" s="136"/>
      <c r="AFA22" s="136"/>
      <c r="AFB22" s="136"/>
      <c r="AFC22" s="136"/>
      <c r="AFD22" s="136"/>
      <c r="AFE22" s="136"/>
      <c r="AFF22" s="136"/>
      <c r="AFG22" s="136"/>
      <c r="AFH22" s="136"/>
      <c r="AFI22" s="136"/>
      <c r="AFJ22" s="136"/>
      <c r="AFK22" s="136"/>
      <c r="AFL22" s="136"/>
      <c r="AFM22" s="136"/>
      <c r="AFN22" s="136"/>
      <c r="AFO22" s="136"/>
      <c r="AFP22" s="136"/>
      <c r="AFQ22" s="136"/>
      <c r="AFR22" s="136"/>
      <c r="AFS22" s="136"/>
      <c r="AFT22" s="136"/>
      <c r="AFU22" s="136"/>
      <c r="AFV22" s="136"/>
      <c r="AFW22" s="136"/>
      <c r="AFX22" s="136"/>
      <c r="AFY22" s="136"/>
      <c r="AFZ22" s="136"/>
      <c r="AGA22" s="136"/>
      <c r="AGB22" s="136"/>
      <c r="AGC22" s="136"/>
      <c r="AGD22" s="136"/>
      <c r="AGE22" s="136"/>
      <c r="AGF22" s="136"/>
      <c r="AGG22" s="136"/>
      <c r="AGH22" s="136"/>
      <c r="AGI22" s="136"/>
      <c r="AGJ22" s="136"/>
      <c r="AGK22" s="136"/>
      <c r="AGL22" s="136"/>
      <c r="AGM22" s="136"/>
      <c r="AGN22" s="136"/>
      <c r="AGO22" s="136"/>
      <c r="AGP22" s="136"/>
      <c r="AGQ22" s="136"/>
      <c r="AGR22" s="136"/>
      <c r="AGS22" s="136"/>
      <c r="AGT22" s="136"/>
      <c r="AGU22" s="136"/>
      <c r="AGV22" s="136"/>
      <c r="AGW22" s="136"/>
      <c r="AGX22" s="136"/>
      <c r="AGY22" s="136"/>
      <c r="AGZ22" s="136"/>
      <c r="AHA22" s="136"/>
      <c r="AHB22" s="136"/>
      <c r="AHC22" s="136"/>
      <c r="AHD22" s="136"/>
      <c r="AHE22" s="136"/>
      <c r="AHF22" s="136"/>
      <c r="AHG22" s="136"/>
      <c r="AHH22" s="136"/>
      <c r="AHI22" s="136"/>
      <c r="AHJ22" s="136"/>
      <c r="AHK22" s="136"/>
      <c r="AHL22" s="136"/>
      <c r="AHM22" s="136"/>
      <c r="AHN22" s="136"/>
      <c r="AHO22" s="136"/>
      <c r="AHP22" s="136"/>
      <c r="AHQ22" s="136"/>
      <c r="AHR22" s="136"/>
      <c r="AHS22" s="136"/>
      <c r="AHT22" s="136"/>
      <c r="AHU22" s="136"/>
      <c r="AHV22" s="136"/>
      <c r="AHW22" s="136"/>
      <c r="AHX22" s="136"/>
      <c r="AHY22" s="136"/>
      <c r="AHZ22" s="136"/>
      <c r="AIA22" s="136"/>
      <c r="AIB22" s="136"/>
      <c r="AIC22" s="136"/>
      <c r="AID22" s="136"/>
      <c r="AIE22" s="136"/>
      <c r="AIF22" s="136"/>
      <c r="AIG22" s="136"/>
      <c r="AIH22" s="136"/>
      <c r="AII22" s="136"/>
      <c r="AIJ22" s="136"/>
      <c r="AIK22" s="136"/>
      <c r="AIL22" s="136"/>
      <c r="AIM22" s="136"/>
      <c r="AIN22" s="136"/>
      <c r="AIO22" s="136"/>
      <c r="AIP22" s="136"/>
      <c r="AIQ22" s="136"/>
      <c r="AIR22" s="136"/>
      <c r="AIS22" s="136"/>
      <c r="AIT22" s="136"/>
      <c r="AIU22" s="136"/>
      <c r="AIV22" s="136"/>
      <c r="AIW22" s="136"/>
      <c r="AIX22" s="136"/>
      <c r="AIY22" s="136"/>
      <c r="AIZ22" s="136"/>
      <c r="AJA22" s="136"/>
      <c r="AJB22" s="136"/>
      <c r="AJC22" s="136"/>
      <c r="AJD22" s="136"/>
      <c r="AJE22" s="136"/>
      <c r="AJF22" s="136"/>
      <c r="AJG22" s="136"/>
      <c r="AJH22" s="136"/>
      <c r="AJI22" s="136"/>
      <c r="AJJ22" s="136"/>
      <c r="AJK22" s="136"/>
      <c r="AJL22" s="136"/>
      <c r="AJM22" s="136"/>
      <c r="AJN22" s="136"/>
      <c r="AJO22" s="136"/>
      <c r="AJP22" s="136"/>
      <c r="AJQ22" s="136"/>
      <c r="AJR22" s="136"/>
      <c r="AJS22" s="136"/>
      <c r="AJT22" s="136"/>
      <c r="AJU22" s="136"/>
      <c r="AJV22" s="136"/>
      <c r="AJW22" s="136"/>
      <c r="AJX22" s="136"/>
      <c r="AJY22" s="136"/>
      <c r="AJZ22" s="136"/>
      <c r="AKA22" s="136"/>
      <c r="AKB22" s="136"/>
      <c r="AKC22" s="136"/>
      <c r="AKD22" s="136"/>
      <c r="AKE22" s="136"/>
      <c r="AKF22" s="136"/>
      <c r="AKG22" s="136"/>
      <c r="AKH22" s="136"/>
      <c r="AKI22" s="136"/>
      <c r="AKJ22" s="136"/>
      <c r="AKK22" s="136"/>
      <c r="AKL22" s="136"/>
      <c r="AKM22" s="136"/>
      <c r="AKN22" s="136"/>
      <c r="AKO22" s="136"/>
      <c r="AKP22" s="136"/>
      <c r="AKQ22" s="136"/>
      <c r="AKR22" s="136"/>
      <c r="AKS22" s="136"/>
      <c r="AKT22" s="136"/>
      <c r="AKU22" s="136"/>
      <c r="AKV22" s="136"/>
      <c r="AKW22" s="136"/>
      <c r="AKX22" s="136"/>
      <c r="AKY22" s="136"/>
      <c r="AKZ22" s="136"/>
      <c r="ALA22" s="136"/>
      <c r="ALB22" s="136"/>
      <c r="ALC22" s="136"/>
      <c r="ALD22" s="136"/>
      <c r="ALE22" s="136"/>
      <c r="ALF22" s="136"/>
      <c r="ALG22" s="136"/>
      <c r="ALH22" s="136"/>
      <c r="ALI22" s="136"/>
      <c r="ALJ22" s="136"/>
      <c r="ALK22" s="136"/>
      <c r="ALL22" s="136"/>
      <c r="ALM22" s="136"/>
      <c r="ALN22" s="136"/>
      <c r="ALO22" s="136"/>
      <c r="ALP22" s="136"/>
      <c r="ALQ22" s="136"/>
      <c r="ALR22" s="136"/>
      <c r="ALS22" s="136"/>
      <c r="ALT22" s="136"/>
      <c r="ALU22" s="136"/>
      <c r="ALV22" s="136"/>
      <c r="ALW22" s="136"/>
      <c r="ALX22" s="136"/>
      <c r="ALY22" s="136"/>
      <c r="ALZ22" s="136"/>
      <c r="AMA22" s="136"/>
      <c r="AMB22" s="136"/>
      <c r="AMC22" s="136"/>
      <c r="AMD22" s="136"/>
      <c r="AME22" s="136"/>
      <c r="AMF22" s="136"/>
      <c r="AMG22" s="136"/>
      <c r="AMH22" s="136"/>
      <c r="AMI22" s="136"/>
    </row>
    <row r="23" spans="1:1023" ht="30" x14ac:dyDescent="0.25">
      <c r="A23" s="172" t="s">
        <v>1405</v>
      </c>
      <c r="B23" s="193">
        <v>23</v>
      </c>
      <c r="C23" s="192" t="s">
        <v>25659</v>
      </c>
      <c r="D23" s="209" t="s">
        <v>1406</v>
      </c>
      <c r="E23" s="136"/>
      <c r="F23" s="238"/>
      <c r="G23" s="214"/>
      <c r="H23" s="214"/>
      <c r="I23" s="367">
        <v>1</v>
      </c>
      <c r="J23" s="409">
        <v>2</v>
      </c>
      <c r="K23" s="409">
        <v>1</v>
      </c>
      <c r="L23" s="161"/>
      <c r="M23" s="161"/>
      <c r="N23" s="161"/>
      <c r="O23" s="413">
        <v>3</v>
      </c>
      <c r="P23" s="161"/>
      <c r="Q23" s="161"/>
      <c r="R23" s="161"/>
      <c r="S23" s="161"/>
      <c r="V23" s="256">
        <f>IF(O23=1,10,100)</f>
        <v>100</v>
      </c>
      <c r="W23" s="256">
        <f>IF(O23=1,1,IF(O23=2,10,100))</f>
        <v>100</v>
      </c>
      <c r="X23" s="256">
        <f>IF(O23=3,20,100)</f>
        <v>20</v>
      </c>
      <c r="Y23" s="256">
        <f>IF(P23=1,10,100)</f>
        <v>100</v>
      </c>
      <c r="Z23" s="256">
        <f>IF(P23=1,1,IF(P23=2,10,100))</f>
        <v>100</v>
      </c>
      <c r="AA23" s="257">
        <f>IF(OR(EXACT(Q23,"1A"),EXACT(Q23,"1B")),0.1,IF(Q23=2,1,100))</f>
        <v>100</v>
      </c>
      <c r="AB23" s="257">
        <f>IF(OR(EXACT(R23,"1A"),EXACT(R23,"1B")),0.1,IF(R23=2,1,100))</f>
        <v>100</v>
      </c>
      <c r="AC23" s="257">
        <f>IF(OR(EXACT(S23,"1A"),EXACT(S23,"1B")),0.3,IF(S23=2,3,100))</f>
        <v>100</v>
      </c>
      <c r="AD23" s="136"/>
      <c r="AF23" s="249">
        <f>IF(OR(OR(EXACT(J23,"1A"),EXACT(J23,"1B"),EXACT(J23,"1C")),K23=1),1,IF(K23=2,10,100))</f>
        <v>1</v>
      </c>
      <c r="AG23" s="249">
        <f>IF(OR(EXACT(J23,"1A"),EXACT(J23,"1B"),EXACT(J23,"1C")),1,IF(J23=2,10,100))</f>
        <v>10</v>
      </c>
      <c r="AH23" s="249">
        <f>IF(OR(EXACT(J23,"1A"),EXACT(J23,"1B"),EXACT(J23,"1C"),K23=1),3,100)</f>
        <v>3</v>
      </c>
      <c r="AI23" s="249">
        <f>IF(OR(EXACT(J23,"1A"),EXACT(J23,"1B"),EXACT(J23,"1C")),5,100)</f>
        <v>100</v>
      </c>
      <c r="AJ23" s="251" t="s">
        <v>25600</v>
      </c>
      <c r="AK23" s="136"/>
      <c r="AL23" s="136"/>
      <c r="AM23" s="251"/>
      <c r="AN23" s="136"/>
      <c r="AO23" s="136"/>
      <c r="AQ23" s="259" t="s">
        <v>779</v>
      </c>
    </row>
    <row r="24" spans="1:1023" ht="30" x14ac:dyDescent="0.25">
      <c r="A24" s="273" t="s">
        <v>1908</v>
      </c>
      <c r="B24" s="193">
        <v>24</v>
      </c>
      <c r="C24" s="194" t="s">
        <v>25660</v>
      </c>
      <c r="D24" s="211" t="s">
        <v>5926</v>
      </c>
      <c r="E24" s="255" t="s">
        <v>222</v>
      </c>
      <c r="F24" s="222">
        <v>4</v>
      </c>
      <c r="G24" s="211"/>
      <c r="H24" s="211"/>
      <c r="I24" s="367">
        <v>1</v>
      </c>
      <c r="J24" s="422" t="s">
        <v>771</v>
      </c>
      <c r="K24" s="411">
        <v>1</v>
      </c>
      <c r="L24" s="411"/>
      <c r="M24" s="411"/>
      <c r="N24" s="411"/>
      <c r="O24" s="416"/>
      <c r="P24" s="411"/>
      <c r="Q24" s="411"/>
      <c r="R24" s="411"/>
      <c r="S24" s="411"/>
      <c r="T24" s="411"/>
      <c r="U24" s="417"/>
      <c r="V24" s="275">
        <f>IF(O24=1,10,100)</f>
        <v>100</v>
      </c>
      <c r="W24" s="275">
        <f>IF(O24=1,1,IF(O24=2,10,100))</f>
        <v>100</v>
      </c>
      <c r="X24" s="275">
        <f>IF(O24=3,20,100)</f>
        <v>100</v>
      </c>
      <c r="Y24" s="275">
        <f>IF(P24=1,10,100)</f>
        <v>100</v>
      </c>
      <c r="Z24" s="275">
        <f>IF(P24=1,1,IF(P24=2,10,100))</f>
        <v>100</v>
      </c>
      <c r="AA24" s="276">
        <f>IF(OR(EXACT(Q24,"1A"),EXACT(Q24,"1B")),0.1,IF(Q24=2,1,100))</f>
        <v>100</v>
      </c>
      <c r="AB24" s="276">
        <f>IF(OR(EXACT(R24,"1A"),EXACT(R24,"1B")),0.1,IF(R24=2,1,100))</f>
        <v>100</v>
      </c>
      <c r="AC24" s="276">
        <f>IF(OR(EXACT(S24,"1A"),EXACT(S24,"1B")),0.3,IF(S24=2,3,100))</f>
        <v>100</v>
      </c>
      <c r="AF24" s="290">
        <v>0.5</v>
      </c>
      <c r="AG24" s="290">
        <v>0.5</v>
      </c>
      <c r="AH24" s="291">
        <v>2</v>
      </c>
      <c r="AI24" s="290">
        <v>2</v>
      </c>
      <c r="AJ24" s="281" t="s">
        <v>757</v>
      </c>
      <c r="AK24" s="274"/>
      <c r="AL24" s="222"/>
      <c r="AM24" s="251"/>
      <c r="AN24" s="222"/>
      <c r="AO24" s="222"/>
      <c r="AQ24" s="259" t="s">
        <v>779</v>
      </c>
      <c r="AR24" s="253"/>
    </row>
    <row r="25" spans="1:1023" ht="21" customHeight="1" x14ac:dyDescent="0.25">
      <c r="A25" s="273" t="s">
        <v>5955</v>
      </c>
      <c r="B25" s="193">
        <v>25</v>
      </c>
      <c r="C25" s="194" t="s">
        <v>25502</v>
      </c>
      <c r="D25" s="211" t="s">
        <v>5956</v>
      </c>
      <c r="E25" s="255"/>
      <c r="F25" s="222"/>
      <c r="G25" s="211"/>
      <c r="H25" s="211"/>
      <c r="I25" s="367"/>
      <c r="J25" s="411"/>
      <c r="K25" s="411"/>
      <c r="L25" s="411"/>
      <c r="M25" s="411"/>
      <c r="N25" s="411"/>
      <c r="O25" s="416"/>
      <c r="P25" s="411"/>
      <c r="Q25" s="411"/>
      <c r="R25" s="411"/>
      <c r="S25" s="411"/>
      <c r="T25" s="411"/>
      <c r="U25" s="417"/>
      <c r="V25" s="275">
        <f>IF(O25=1,10,100)</f>
        <v>100</v>
      </c>
      <c r="W25" s="275">
        <f>IF(O25=1,1,IF(O25=2,10,100))</f>
        <v>100</v>
      </c>
      <c r="X25" s="275">
        <f>IF(O25=3,20,100)</f>
        <v>100</v>
      </c>
      <c r="Y25" s="275">
        <f>IF(P25=1,10,100)</f>
        <v>100</v>
      </c>
      <c r="Z25" s="275">
        <f>IF(P25=1,1,IF(P25=2,10,100))</f>
        <v>100</v>
      </c>
      <c r="AA25" s="276">
        <f>IF(OR(EXACT(Q25,"1A"),EXACT(Q25,"1B")),0.1,IF(Q25=2,1,100))</f>
        <v>100</v>
      </c>
      <c r="AB25" s="276">
        <f>IF(OR(EXACT(R25,"1A"),EXACT(R25,"1B")),0.1,IF(R25=2,1,100))</f>
        <v>100</v>
      </c>
      <c r="AC25" s="276">
        <f>IF(OR(EXACT(S25,"1A"),EXACT(S25,"1B")),0.3,IF(S25=2,3,100))</f>
        <v>100</v>
      </c>
      <c r="AF25" s="277">
        <f>IF(OR(OR(EXACT(J25,"1A"),EXACT(J25,"1B"),EXACT(J25,"1C")),K25=1),1,IF(K25=2,10,100))</f>
        <v>100</v>
      </c>
      <c r="AG25" s="277">
        <f>IF(OR(EXACT(J25,"1A"),EXACT(J25,"1B"),EXACT(J25,"1C")),1,IF(J25=2,10,100))</f>
        <v>100</v>
      </c>
      <c r="AH25" s="277">
        <f>IF(OR(EXACT(J25,"1A"),EXACT(J25,"1B"),EXACT(J25,"1C"),K25=1),3,100)</f>
        <v>100</v>
      </c>
      <c r="AI25" s="277">
        <f>IF(OR(EXACT(J25,"1A"),EXACT(J25,"1B"),EXACT(J25,"1C")),5,100)</f>
        <v>100</v>
      </c>
      <c r="AJ25" s="281" t="s">
        <v>25585</v>
      </c>
      <c r="AK25" s="274"/>
      <c r="AL25" s="222"/>
      <c r="AM25" s="251"/>
      <c r="AN25" s="222"/>
      <c r="AO25" s="222"/>
      <c r="AQ25" s="259" t="s">
        <v>779</v>
      </c>
      <c r="AR25" s="253"/>
    </row>
    <row r="26" spans="1:1023" ht="21" customHeight="1" x14ac:dyDescent="0.25">
      <c r="A26" s="298" t="s">
        <v>855</v>
      </c>
      <c r="B26" s="193">
        <v>26</v>
      </c>
      <c r="C26" s="201" t="s">
        <v>25661</v>
      </c>
      <c r="D26" s="212" t="s">
        <v>856</v>
      </c>
      <c r="E26" s="223"/>
      <c r="F26" s="223"/>
      <c r="G26" s="293"/>
      <c r="H26" s="293"/>
      <c r="I26" s="369" t="s">
        <v>827</v>
      </c>
      <c r="J26" s="431"/>
      <c r="K26" s="432">
        <v>2</v>
      </c>
      <c r="L26" s="432"/>
      <c r="M26" s="433"/>
      <c r="N26" s="433"/>
      <c r="O26" s="432"/>
      <c r="P26" s="433"/>
      <c r="Q26" s="433"/>
      <c r="R26" s="433"/>
      <c r="S26" s="433"/>
      <c r="T26" s="433"/>
      <c r="U26" s="425"/>
      <c r="V26" s="256">
        <f>IF(O26=1,10,100)</f>
        <v>100</v>
      </c>
      <c r="W26" s="256">
        <f>IF(O26=1,1,IF(O26=2,10,100))</f>
        <v>100</v>
      </c>
      <c r="X26" s="256">
        <f>IF(O26=3,20,100)</f>
        <v>100</v>
      </c>
      <c r="Y26" s="256">
        <f>IF(P26=1,10,100)</f>
        <v>100</v>
      </c>
      <c r="Z26" s="256">
        <f>IF(P26=1,1,IF(P26=2,10,100))</f>
        <v>100</v>
      </c>
      <c r="AA26" s="257">
        <f>IF(OR(EXACT(Q26,"1A"),EXACT(Q26,"1B")),0.1,IF(Q26=2,1,100))</f>
        <v>100</v>
      </c>
      <c r="AB26" s="257">
        <f>IF(OR(EXACT(R26,"1A"),EXACT(R26,"1B")),0.1,IF(R26=2,1,100))</f>
        <v>100</v>
      </c>
      <c r="AC26" s="257">
        <f>IF(OR(EXACT(S26,"1A"),EXACT(S26,"1B")),0.3,IF(S26=2,3,100))</f>
        <v>100</v>
      </c>
      <c r="AD26" s="224"/>
      <c r="AE26" s="224"/>
      <c r="AF26" s="249">
        <f>IF(OR(OR(EXACT(J26,"1A"),EXACT(J26,"1B"),EXACT(J26,"1C")),K26=1),1,IF(K26=2,10,100))</f>
        <v>10</v>
      </c>
      <c r="AG26" s="249">
        <f>IF(OR(EXACT(J26,"1A"),EXACT(J26,"1B"),EXACT(J26,"1C")),1,IF(J26=2,10,100))</f>
        <v>100</v>
      </c>
      <c r="AH26" s="249">
        <f>IF(OR(EXACT(J26,"1A"),EXACT(J26,"1B"),EXACT(J26,"1C"),K26=1),3,100)</f>
        <v>100</v>
      </c>
      <c r="AI26" s="249">
        <f>IF(OR(EXACT(J26,"1A"),EXACT(J26,"1B"),EXACT(J26,"1C")),5,100)</f>
        <v>100</v>
      </c>
      <c r="AJ26" s="251" t="s">
        <v>25585</v>
      </c>
      <c r="AK26" s="294"/>
      <c r="AL26" s="305"/>
      <c r="AM26" s="306" t="s">
        <v>834</v>
      </c>
      <c r="AN26" s="136"/>
      <c r="AO26" s="136"/>
      <c r="AP26" s="136"/>
      <c r="AQ26" s="267" t="s">
        <v>779</v>
      </c>
      <c r="AR26" s="136"/>
      <c r="AS26" s="136"/>
      <c r="AT26" s="136"/>
      <c r="AU26" s="136"/>
      <c r="AV26" s="136"/>
      <c r="AW26" s="136"/>
      <c r="AX26" s="136"/>
      <c r="AY26" s="136"/>
      <c r="AZ26" s="136"/>
      <c r="BA26" s="136"/>
      <c r="BB26" s="136"/>
      <c r="BC26" s="136"/>
      <c r="BD26" s="136"/>
      <c r="BE26" s="136"/>
      <c r="BF26" s="136"/>
      <c r="BG26" s="136"/>
      <c r="BH26" s="136"/>
      <c r="BI26" s="136"/>
      <c r="BJ26" s="136"/>
      <c r="BK26" s="136"/>
      <c r="BL26" s="136"/>
      <c r="BM26" s="136"/>
      <c r="BN26" s="136"/>
      <c r="BO26" s="136"/>
      <c r="BP26" s="136"/>
      <c r="BQ26" s="136"/>
      <c r="BR26" s="136"/>
      <c r="BS26" s="136"/>
      <c r="BT26" s="136"/>
      <c r="BU26" s="136"/>
      <c r="BV26" s="136"/>
      <c r="BW26" s="136"/>
      <c r="BX26" s="136"/>
      <c r="BY26" s="136"/>
      <c r="BZ26" s="136"/>
      <c r="CA26" s="136"/>
      <c r="CB26" s="136"/>
      <c r="CC26" s="136"/>
      <c r="CD26" s="136"/>
      <c r="CE26" s="136"/>
      <c r="CF26" s="136"/>
      <c r="CG26" s="136"/>
      <c r="CH26" s="136"/>
      <c r="CI26" s="136"/>
      <c r="CJ26" s="136"/>
      <c r="CK26" s="136"/>
      <c r="CL26" s="136"/>
      <c r="CM26" s="136"/>
      <c r="CN26" s="136"/>
      <c r="CO26" s="136"/>
      <c r="CP26" s="136"/>
      <c r="CQ26" s="136"/>
      <c r="CR26" s="136"/>
      <c r="CS26" s="136"/>
      <c r="CT26" s="136"/>
      <c r="CU26" s="136"/>
      <c r="CV26" s="136"/>
      <c r="CW26" s="136"/>
      <c r="CX26" s="136"/>
      <c r="CY26" s="136"/>
      <c r="CZ26" s="136"/>
      <c r="DA26" s="136"/>
      <c r="DB26" s="136"/>
      <c r="DC26" s="136"/>
      <c r="DD26" s="136"/>
      <c r="DE26" s="136"/>
      <c r="DF26" s="136"/>
      <c r="DG26" s="136"/>
      <c r="DH26" s="136"/>
      <c r="DI26" s="136"/>
      <c r="DJ26" s="136"/>
      <c r="DK26" s="136"/>
      <c r="DL26" s="136"/>
      <c r="DM26" s="136"/>
      <c r="DN26" s="136"/>
      <c r="DO26" s="136"/>
      <c r="DP26" s="136"/>
      <c r="DQ26" s="136"/>
      <c r="DR26" s="136"/>
      <c r="DS26" s="136"/>
      <c r="DT26" s="136"/>
      <c r="DU26" s="136"/>
      <c r="DV26" s="136"/>
      <c r="DW26" s="136"/>
      <c r="DX26" s="136"/>
      <c r="DY26" s="136"/>
      <c r="DZ26" s="136"/>
      <c r="EA26" s="136"/>
      <c r="EB26" s="136"/>
      <c r="EC26" s="136"/>
      <c r="ED26" s="136"/>
      <c r="EE26" s="136"/>
      <c r="EF26" s="136"/>
      <c r="EG26" s="136"/>
      <c r="EH26" s="136"/>
      <c r="EI26" s="136"/>
      <c r="EJ26" s="136"/>
      <c r="EK26" s="136"/>
      <c r="EL26" s="136"/>
      <c r="EM26" s="136"/>
      <c r="EN26" s="136"/>
      <c r="EO26" s="136"/>
      <c r="EP26" s="136"/>
      <c r="EQ26" s="136"/>
      <c r="ER26" s="136"/>
      <c r="ES26" s="136"/>
      <c r="ET26" s="136"/>
      <c r="EU26" s="136"/>
      <c r="EV26" s="136"/>
      <c r="EW26" s="136"/>
      <c r="EX26" s="136"/>
      <c r="EY26" s="136"/>
      <c r="EZ26" s="136"/>
      <c r="FA26" s="136"/>
      <c r="FB26" s="136"/>
      <c r="FC26" s="136"/>
      <c r="FD26" s="136"/>
      <c r="FE26" s="136"/>
      <c r="FF26" s="136"/>
      <c r="FG26" s="136"/>
      <c r="FH26" s="136"/>
      <c r="FI26" s="136"/>
      <c r="FJ26" s="136"/>
      <c r="FK26" s="136"/>
      <c r="FL26" s="136"/>
      <c r="FM26" s="136"/>
      <c r="FN26" s="136"/>
      <c r="FO26" s="136"/>
      <c r="FP26" s="136"/>
      <c r="FQ26" s="136"/>
      <c r="FR26" s="136"/>
      <c r="FS26" s="136"/>
      <c r="FT26" s="136"/>
      <c r="FU26" s="136"/>
      <c r="FV26" s="136"/>
      <c r="FW26" s="136"/>
      <c r="FX26" s="136"/>
      <c r="FY26" s="136"/>
      <c r="FZ26" s="136"/>
      <c r="GA26" s="136"/>
      <c r="GB26" s="136"/>
      <c r="GC26" s="136"/>
      <c r="GD26" s="136"/>
      <c r="GE26" s="136"/>
      <c r="GF26" s="136"/>
      <c r="GG26" s="136"/>
      <c r="GH26" s="136"/>
      <c r="GI26" s="136"/>
      <c r="GJ26" s="136"/>
      <c r="GK26" s="136"/>
      <c r="GL26" s="136"/>
      <c r="GM26" s="136"/>
      <c r="GN26" s="136"/>
      <c r="GO26" s="136"/>
      <c r="GP26" s="136"/>
      <c r="GQ26" s="136"/>
      <c r="GR26" s="136"/>
      <c r="GS26" s="136"/>
      <c r="GT26" s="136"/>
      <c r="GU26" s="136"/>
      <c r="GV26" s="136"/>
      <c r="GW26" s="136"/>
      <c r="GX26" s="136"/>
      <c r="GY26" s="136"/>
      <c r="GZ26" s="136"/>
      <c r="HA26" s="136"/>
      <c r="HB26" s="136"/>
      <c r="HC26" s="136"/>
      <c r="HD26" s="136"/>
      <c r="HE26" s="136"/>
      <c r="HF26" s="136"/>
      <c r="HG26" s="136"/>
      <c r="HH26" s="136"/>
      <c r="HI26" s="136"/>
      <c r="HJ26" s="136"/>
      <c r="HK26" s="136"/>
      <c r="HL26" s="136"/>
      <c r="HM26" s="136"/>
      <c r="HN26" s="136"/>
      <c r="HO26" s="136"/>
      <c r="HP26" s="136"/>
      <c r="HQ26" s="136"/>
      <c r="HR26" s="136"/>
      <c r="HS26" s="136"/>
      <c r="HT26" s="136"/>
      <c r="HU26" s="136"/>
      <c r="HV26" s="136"/>
      <c r="HW26" s="136"/>
      <c r="HX26" s="136"/>
      <c r="HY26" s="136"/>
      <c r="HZ26" s="136"/>
      <c r="IA26" s="136"/>
      <c r="IB26" s="136"/>
      <c r="IC26" s="136"/>
      <c r="ID26" s="136"/>
      <c r="IE26" s="136"/>
      <c r="IF26" s="136"/>
      <c r="IG26" s="136"/>
      <c r="IH26" s="136"/>
      <c r="II26" s="136"/>
      <c r="IJ26" s="136"/>
      <c r="IK26" s="136"/>
      <c r="IL26" s="136"/>
      <c r="IM26" s="136"/>
      <c r="IN26" s="136"/>
      <c r="IO26" s="136"/>
      <c r="IP26" s="136"/>
      <c r="IQ26" s="136"/>
      <c r="IR26" s="136"/>
      <c r="IS26" s="136"/>
      <c r="IT26" s="136"/>
      <c r="IU26" s="136"/>
      <c r="IV26" s="136"/>
      <c r="IW26" s="136"/>
      <c r="IX26" s="136"/>
      <c r="IY26" s="136"/>
      <c r="IZ26" s="136"/>
      <c r="JA26" s="136"/>
      <c r="JB26" s="136"/>
      <c r="JC26" s="136"/>
      <c r="JD26" s="136"/>
      <c r="JE26" s="136"/>
      <c r="JF26" s="136"/>
      <c r="JG26" s="136"/>
      <c r="JH26" s="136"/>
      <c r="JI26" s="136"/>
      <c r="JJ26" s="136"/>
      <c r="JK26" s="136"/>
      <c r="JL26" s="136"/>
      <c r="JM26" s="136"/>
      <c r="JN26" s="136"/>
      <c r="JO26" s="136"/>
      <c r="JP26" s="136"/>
      <c r="JQ26" s="136"/>
      <c r="JR26" s="136"/>
      <c r="JS26" s="136"/>
      <c r="JT26" s="136"/>
      <c r="JU26" s="136"/>
      <c r="JV26" s="136"/>
      <c r="JW26" s="136"/>
      <c r="JX26" s="136"/>
      <c r="JY26" s="136"/>
      <c r="JZ26" s="136"/>
      <c r="KA26" s="136"/>
      <c r="KB26" s="136"/>
      <c r="KC26" s="136"/>
      <c r="KD26" s="136"/>
      <c r="KE26" s="136"/>
      <c r="KF26" s="136"/>
      <c r="KG26" s="136"/>
      <c r="KH26" s="136"/>
      <c r="KI26" s="136"/>
      <c r="KJ26" s="136"/>
      <c r="KK26" s="136"/>
      <c r="KL26" s="136"/>
      <c r="KM26" s="136"/>
      <c r="KN26" s="136"/>
      <c r="KO26" s="136"/>
      <c r="KP26" s="136"/>
      <c r="KQ26" s="136"/>
      <c r="KR26" s="136"/>
      <c r="KS26" s="136"/>
      <c r="KT26" s="136"/>
      <c r="KU26" s="136"/>
      <c r="KV26" s="136"/>
      <c r="KW26" s="136"/>
      <c r="KX26" s="136"/>
      <c r="KY26" s="136"/>
      <c r="KZ26" s="136"/>
      <c r="LA26" s="136"/>
      <c r="LB26" s="136"/>
      <c r="LC26" s="136"/>
      <c r="LD26" s="136"/>
      <c r="LE26" s="136"/>
      <c r="LF26" s="136"/>
      <c r="LG26" s="136"/>
      <c r="LH26" s="136"/>
      <c r="LI26" s="136"/>
      <c r="LJ26" s="136"/>
      <c r="LK26" s="136"/>
      <c r="LL26" s="136"/>
      <c r="LM26" s="136"/>
      <c r="LN26" s="136"/>
      <c r="LO26" s="136"/>
      <c r="LP26" s="136"/>
      <c r="LQ26" s="136"/>
      <c r="LR26" s="136"/>
      <c r="LS26" s="136"/>
      <c r="LT26" s="136"/>
      <c r="LU26" s="136"/>
      <c r="LV26" s="136"/>
      <c r="LW26" s="136"/>
      <c r="LX26" s="136"/>
      <c r="LY26" s="136"/>
      <c r="LZ26" s="136"/>
      <c r="MA26" s="136"/>
      <c r="MB26" s="136"/>
      <c r="MC26" s="136"/>
      <c r="MD26" s="136"/>
      <c r="ME26" s="136"/>
      <c r="MF26" s="136"/>
      <c r="MG26" s="136"/>
      <c r="MH26" s="136"/>
      <c r="MI26" s="136"/>
      <c r="MJ26" s="136"/>
      <c r="MK26" s="136"/>
      <c r="ML26" s="136"/>
      <c r="MM26" s="136"/>
      <c r="MN26" s="136"/>
      <c r="MO26" s="136"/>
      <c r="MP26" s="136"/>
      <c r="MQ26" s="136"/>
      <c r="MR26" s="136"/>
      <c r="MS26" s="136"/>
      <c r="MT26" s="136"/>
      <c r="MU26" s="136"/>
      <c r="MV26" s="136"/>
      <c r="MW26" s="136"/>
      <c r="MX26" s="136"/>
      <c r="MY26" s="136"/>
      <c r="MZ26" s="136"/>
      <c r="NA26" s="136"/>
      <c r="NB26" s="136"/>
      <c r="NC26" s="136"/>
      <c r="ND26" s="136"/>
      <c r="NE26" s="136"/>
      <c r="NF26" s="136"/>
      <c r="NG26" s="136"/>
      <c r="NH26" s="136"/>
      <c r="NI26" s="136"/>
      <c r="NJ26" s="136"/>
      <c r="NK26" s="136"/>
      <c r="NL26" s="136"/>
      <c r="NM26" s="136"/>
      <c r="NN26" s="136"/>
      <c r="NO26" s="136"/>
      <c r="NP26" s="136"/>
      <c r="NQ26" s="136"/>
      <c r="NR26" s="136"/>
      <c r="NS26" s="136"/>
      <c r="NT26" s="136"/>
      <c r="NU26" s="136"/>
      <c r="NV26" s="136"/>
      <c r="NW26" s="136"/>
      <c r="NX26" s="136"/>
      <c r="NY26" s="136"/>
      <c r="NZ26" s="136"/>
      <c r="OA26" s="136"/>
      <c r="OB26" s="136"/>
      <c r="OC26" s="136"/>
      <c r="OD26" s="136"/>
      <c r="OE26" s="136"/>
      <c r="OF26" s="136"/>
      <c r="OG26" s="136"/>
      <c r="OH26" s="136"/>
      <c r="OI26" s="136"/>
      <c r="OJ26" s="136"/>
      <c r="OK26" s="136"/>
      <c r="OL26" s="136"/>
      <c r="OM26" s="136"/>
      <c r="ON26" s="136"/>
      <c r="OO26" s="136"/>
      <c r="OP26" s="136"/>
      <c r="OQ26" s="136"/>
      <c r="OR26" s="136"/>
      <c r="OS26" s="136"/>
      <c r="OT26" s="136"/>
      <c r="OU26" s="136"/>
      <c r="OV26" s="136"/>
      <c r="OW26" s="136"/>
      <c r="OX26" s="136"/>
      <c r="OY26" s="136"/>
      <c r="OZ26" s="136"/>
      <c r="PA26" s="136"/>
      <c r="PB26" s="136"/>
      <c r="PC26" s="136"/>
      <c r="PD26" s="136"/>
      <c r="PE26" s="136"/>
      <c r="PF26" s="136"/>
      <c r="PG26" s="136"/>
      <c r="PH26" s="136"/>
      <c r="PI26" s="136"/>
      <c r="PJ26" s="136"/>
      <c r="PK26" s="136"/>
      <c r="PL26" s="136"/>
      <c r="PM26" s="136"/>
      <c r="PN26" s="136"/>
      <c r="PO26" s="136"/>
      <c r="PP26" s="136"/>
      <c r="PQ26" s="136"/>
      <c r="PR26" s="136"/>
      <c r="PS26" s="136"/>
      <c r="PT26" s="136"/>
      <c r="PU26" s="136"/>
      <c r="PV26" s="136"/>
      <c r="PW26" s="136"/>
      <c r="PX26" s="136"/>
      <c r="PY26" s="136"/>
      <c r="PZ26" s="136"/>
      <c r="QA26" s="136"/>
      <c r="QB26" s="136"/>
      <c r="QC26" s="136"/>
      <c r="QD26" s="136"/>
      <c r="QE26" s="136"/>
      <c r="QF26" s="136"/>
      <c r="QG26" s="136"/>
      <c r="QH26" s="136"/>
      <c r="QI26" s="136"/>
      <c r="QJ26" s="136"/>
      <c r="QK26" s="136"/>
      <c r="QL26" s="136"/>
      <c r="QM26" s="136"/>
      <c r="QN26" s="136"/>
      <c r="QO26" s="136"/>
      <c r="QP26" s="136"/>
      <c r="QQ26" s="136"/>
      <c r="QR26" s="136"/>
      <c r="QS26" s="136"/>
      <c r="QT26" s="136"/>
      <c r="QU26" s="136"/>
      <c r="QV26" s="136"/>
      <c r="QW26" s="136"/>
      <c r="QX26" s="136"/>
      <c r="QY26" s="136"/>
      <c r="QZ26" s="136"/>
      <c r="RA26" s="136"/>
      <c r="RB26" s="136"/>
      <c r="RC26" s="136"/>
      <c r="RD26" s="136"/>
      <c r="RE26" s="136"/>
      <c r="RF26" s="136"/>
      <c r="RG26" s="136"/>
      <c r="RH26" s="136"/>
      <c r="RI26" s="136"/>
      <c r="RJ26" s="136"/>
      <c r="RK26" s="136"/>
      <c r="RL26" s="136"/>
      <c r="RM26" s="136"/>
      <c r="RN26" s="136"/>
      <c r="RO26" s="136"/>
      <c r="RP26" s="136"/>
      <c r="RQ26" s="136"/>
      <c r="RR26" s="136"/>
      <c r="RS26" s="136"/>
      <c r="RT26" s="136"/>
      <c r="RU26" s="136"/>
      <c r="RV26" s="136"/>
      <c r="RW26" s="136"/>
      <c r="RX26" s="136"/>
      <c r="RY26" s="136"/>
      <c r="RZ26" s="136"/>
      <c r="SA26" s="136"/>
      <c r="SB26" s="136"/>
      <c r="SC26" s="136"/>
      <c r="SD26" s="136"/>
      <c r="SE26" s="136"/>
      <c r="SF26" s="136"/>
      <c r="SG26" s="136"/>
      <c r="SH26" s="136"/>
      <c r="SI26" s="136"/>
      <c r="SJ26" s="136"/>
      <c r="SK26" s="136"/>
      <c r="SL26" s="136"/>
      <c r="SM26" s="136"/>
      <c r="SN26" s="136"/>
      <c r="SO26" s="136"/>
      <c r="SP26" s="136"/>
      <c r="SQ26" s="136"/>
      <c r="SR26" s="136"/>
      <c r="SS26" s="136"/>
      <c r="ST26" s="136"/>
      <c r="SU26" s="136"/>
      <c r="SV26" s="136"/>
      <c r="SW26" s="136"/>
      <c r="SX26" s="136"/>
      <c r="SY26" s="136"/>
      <c r="SZ26" s="136"/>
      <c r="TA26" s="136"/>
      <c r="TB26" s="136"/>
      <c r="TC26" s="136"/>
      <c r="TD26" s="136"/>
      <c r="TE26" s="136"/>
      <c r="TF26" s="136"/>
      <c r="TG26" s="136"/>
      <c r="TH26" s="136"/>
      <c r="TI26" s="136"/>
      <c r="TJ26" s="136"/>
      <c r="TK26" s="136"/>
      <c r="TL26" s="136"/>
      <c r="TM26" s="136"/>
      <c r="TN26" s="136"/>
      <c r="TO26" s="136"/>
      <c r="TP26" s="136"/>
      <c r="TQ26" s="136"/>
      <c r="TR26" s="136"/>
      <c r="TS26" s="136"/>
      <c r="TT26" s="136"/>
      <c r="TU26" s="136"/>
      <c r="TV26" s="136"/>
      <c r="TW26" s="136"/>
      <c r="TX26" s="136"/>
      <c r="TY26" s="136"/>
      <c r="TZ26" s="136"/>
      <c r="UA26" s="136"/>
      <c r="UB26" s="136"/>
      <c r="UC26" s="136"/>
      <c r="UD26" s="136"/>
      <c r="UE26" s="136"/>
      <c r="UF26" s="136"/>
      <c r="UG26" s="136"/>
      <c r="UH26" s="136"/>
      <c r="UI26" s="136"/>
      <c r="UJ26" s="136"/>
      <c r="UK26" s="136"/>
      <c r="UL26" s="136"/>
      <c r="UM26" s="136"/>
      <c r="UN26" s="136"/>
      <c r="UO26" s="136"/>
      <c r="UP26" s="136"/>
      <c r="UQ26" s="136"/>
      <c r="UR26" s="136"/>
      <c r="US26" s="136"/>
      <c r="UT26" s="136"/>
      <c r="UU26" s="136"/>
      <c r="UV26" s="136"/>
      <c r="UW26" s="136"/>
      <c r="UX26" s="136"/>
      <c r="UY26" s="136"/>
      <c r="UZ26" s="136"/>
      <c r="VA26" s="136"/>
      <c r="VB26" s="136"/>
      <c r="VC26" s="136"/>
      <c r="VD26" s="136"/>
      <c r="VE26" s="136"/>
      <c r="VF26" s="136"/>
      <c r="VG26" s="136"/>
      <c r="VH26" s="136"/>
      <c r="VI26" s="136"/>
      <c r="VJ26" s="136"/>
      <c r="VK26" s="136"/>
      <c r="VL26" s="136"/>
      <c r="VM26" s="136"/>
      <c r="VN26" s="136"/>
      <c r="VO26" s="136"/>
      <c r="VP26" s="136"/>
      <c r="VQ26" s="136"/>
      <c r="VR26" s="136"/>
      <c r="VS26" s="136"/>
      <c r="VT26" s="136"/>
      <c r="VU26" s="136"/>
      <c r="VV26" s="136"/>
      <c r="VW26" s="136"/>
      <c r="VX26" s="136"/>
      <c r="VY26" s="136"/>
      <c r="VZ26" s="136"/>
      <c r="WA26" s="136"/>
      <c r="WB26" s="136"/>
      <c r="WC26" s="136"/>
      <c r="WD26" s="136"/>
      <c r="WE26" s="136"/>
      <c r="WF26" s="136"/>
      <c r="WG26" s="136"/>
      <c r="WH26" s="136"/>
      <c r="WI26" s="136"/>
      <c r="WJ26" s="136"/>
      <c r="WK26" s="136"/>
      <c r="WL26" s="136"/>
      <c r="WM26" s="136"/>
      <c r="WN26" s="136"/>
      <c r="WO26" s="136"/>
      <c r="WP26" s="136"/>
      <c r="WQ26" s="136"/>
      <c r="WR26" s="136"/>
      <c r="WS26" s="136"/>
      <c r="WT26" s="136"/>
      <c r="WU26" s="136"/>
      <c r="WV26" s="136"/>
      <c r="WW26" s="136"/>
      <c r="WX26" s="136"/>
      <c r="WY26" s="136"/>
      <c r="WZ26" s="136"/>
      <c r="XA26" s="136"/>
      <c r="XB26" s="136"/>
      <c r="XC26" s="136"/>
      <c r="XD26" s="136"/>
      <c r="XE26" s="136"/>
      <c r="XF26" s="136"/>
      <c r="XG26" s="136"/>
      <c r="XH26" s="136"/>
      <c r="XI26" s="136"/>
      <c r="XJ26" s="136"/>
      <c r="XK26" s="136"/>
      <c r="XL26" s="136"/>
      <c r="XM26" s="136"/>
      <c r="XN26" s="136"/>
      <c r="XO26" s="136"/>
      <c r="XP26" s="136"/>
      <c r="XQ26" s="136"/>
      <c r="XR26" s="136"/>
      <c r="XS26" s="136"/>
      <c r="XT26" s="136"/>
      <c r="XU26" s="136"/>
      <c r="XV26" s="136"/>
      <c r="XW26" s="136"/>
      <c r="XX26" s="136"/>
      <c r="XY26" s="136"/>
      <c r="XZ26" s="136"/>
      <c r="YA26" s="136"/>
      <c r="YB26" s="136"/>
      <c r="YC26" s="136"/>
      <c r="YD26" s="136"/>
      <c r="YE26" s="136"/>
      <c r="YF26" s="136"/>
      <c r="YG26" s="136"/>
      <c r="YH26" s="136"/>
      <c r="YI26" s="136"/>
      <c r="YJ26" s="136"/>
      <c r="YK26" s="136"/>
      <c r="YL26" s="136"/>
      <c r="YM26" s="136"/>
      <c r="YN26" s="136"/>
      <c r="YO26" s="136"/>
      <c r="YP26" s="136"/>
      <c r="YQ26" s="136"/>
      <c r="YR26" s="136"/>
      <c r="YS26" s="136"/>
      <c r="YT26" s="136"/>
      <c r="YU26" s="136"/>
      <c r="YV26" s="136"/>
      <c r="YW26" s="136"/>
      <c r="YX26" s="136"/>
      <c r="YY26" s="136"/>
      <c r="YZ26" s="136"/>
      <c r="ZA26" s="136"/>
      <c r="ZB26" s="136"/>
      <c r="ZC26" s="136"/>
      <c r="ZD26" s="136"/>
      <c r="ZE26" s="136"/>
      <c r="ZF26" s="136"/>
      <c r="ZG26" s="136"/>
      <c r="ZH26" s="136"/>
      <c r="ZI26" s="136"/>
      <c r="ZJ26" s="136"/>
      <c r="ZK26" s="136"/>
      <c r="ZL26" s="136"/>
      <c r="ZM26" s="136"/>
      <c r="ZN26" s="136"/>
      <c r="ZO26" s="136"/>
      <c r="ZP26" s="136"/>
      <c r="ZQ26" s="136"/>
      <c r="ZR26" s="136"/>
      <c r="ZS26" s="136"/>
      <c r="ZT26" s="136"/>
      <c r="ZU26" s="136"/>
      <c r="ZV26" s="136"/>
      <c r="ZW26" s="136"/>
      <c r="ZX26" s="136"/>
      <c r="ZY26" s="136"/>
      <c r="ZZ26" s="136"/>
      <c r="AAA26" s="136"/>
      <c r="AAB26" s="136"/>
      <c r="AAC26" s="136"/>
      <c r="AAD26" s="136"/>
      <c r="AAE26" s="136"/>
      <c r="AAF26" s="136"/>
      <c r="AAG26" s="136"/>
      <c r="AAH26" s="136"/>
      <c r="AAI26" s="136"/>
      <c r="AAJ26" s="136"/>
      <c r="AAK26" s="136"/>
      <c r="AAL26" s="136"/>
      <c r="AAM26" s="136"/>
      <c r="AAN26" s="136"/>
      <c r="AAO26" s="136"/>
      <c r="AAP26" s="136"/>
      <c r="AAQ26" s="136"/>
      <c r="AAR26" s="136"/>
      <c r="AAS26" s="136"/>
      <c r="AAT26" s="136"/>
      <c r="AAU26" s="136"/>
      <c r="AAV26" s="136"/>
      <c r="AAW26" s="136"/>
      <c r="AAX26" s="136"/>
      <c r="AAY26" s="136"/>
      <c r="AAZ26" s="136"/>
      <c r="ABA26" s="136"/>
      <c r="ABB26" s="136"/>
      <c r="ABC26" s="136"/>
      <c r="ABD26" s="136"/>
      <c r="ABE26" s="136"/>
      <c r="ABF26" s="136"/>
      <c r="ABG26" s="136"/>
      <c r="ABH26" s="136"/>
      <c r="ABI26" s="136"/>
      <c r="ABJ26" s="136"/>
      <c r="ABK26" s="136"/>
      <c r="ABL26" s="136"/>
      <c r="ABM26" s="136"/>
      <c r="ABN26" s="136"/>
      <c r="ABO26" s="136"/>
      <c r="ABP26" s="136"/>
      <c r="ABQ26" s="136"/>
      <c r="ABR26" s="136"/>
      <c r="ABS26" s="136"/>
      <c r="ABT26" s="136"/>
      <c r="ABU26" s="136"/>
      <c r="ABV26" s="136"/>
      <c r="ABW26" s="136"/>
      <c r="ABX26" s="136"/>
      <c r="ABY26" s="136"/>
      <c r="ABZ26" s="136"/>
      <c r="ACA26" s="136"/>
      <c r="ACB26" s="136"/>
      <c r="ACC26" s="136"/>
      <c r="ACD26" s="136"/>
      <c r="ACE26" s="136"/>
      <c r="ACF26" s="136"/>
      <c r="ACG26" s="136"/>
      <c r="ACH26" s="136"/>
      <c r="ACI26" s="136"/>
      <c r="ACJ26" s="136"/>
      <c r="ACK26" s="136"/>
      <c r="ACL26" s="136"/>
      <c r="ACM26" s="136"/>
      <c r="ACN26" s="136"/>
      <c r="ACO26" s="136"/>
      <c r="ACP26" s="136"/>
      <c r="ACQ26" s="136"/>
      <c r="ACR26" s="136"/>
      <c r="ACS26" s="136"/>
      <c r="ACT26" s="136"/>
      <c r="ACU26" s="136"/>
      <c r="ACV26" s="136"/>
      <c r="ACW26" s="136"/>
      <c r="ACX26" s="136"/>
      <c r="ACY26" s="136"/>
      <c r="ACZ26" s="136"/>
      <c r="ADA26" s="136"/>
      <c r="ADB26" s="136"/>
      <c r="ADC26" s="136"/>
      <c r="ADD26" s="136"/>
      <c r="ADE26" s="136"/>
      <c r="ADF26" s="136"/>
      <c r="ADG26" s="136"/>
      <c r="ADH26" s="136"/>
      <c r="ADI26" s="136"/>
      <c r="ADJ26" s="136"/>
      <c r="ADK26" s="136"/>
      <c r="ADL26" s="136"/>
      <c r="ADM26" s="136"/>
      <c r="ADN26" s="136"/>
      <c r="ADO26" s="136"/>
      <c r="ADP26" s="136"/>
      <c r="ADQ26" s="136"/>
      <c r="ADR26" s="136"/>
      <c r="ADS26" s="136"/>
      <c r="ADT26" s="136"/>
      <c r="ADU26" s="136"/>
      <c r="ADV26" s="136"/>
      <c r="ADW26" s="136"/>
      <c r="ADX26" s="136"/>
      <c r="ADY26" s="136"/>
      <c r="ADZ26" s="136"/>
      <c r="AEA26" s="136"/>
      <c r="AEB26" s="136"/>
      <c r="AEC26" s="136"/>
      <c r="AED26" s="136"/>
      <c r="AEE26" s="136"/>
      <c r="AEF26" s="136"/>
      <c r="AEG26" s="136"/>
      <c r="AEH26" s="136"/>
      <c r="AEI26" s="136"/>
      <c r="AEJ26" s="136"/>
      <c r="AEK26" s="136"/>
      <c r="AEL26" s="136"/>
      <c r="AEM26" s="136"/>
      <c r="AEN26" s="136"/>
      <c r="AEO26" s="136"/>
      <c r="AEP26" s="136"/>
      <c r="AEQ26" s="136"/>
      <c r="AER26" s="136"/>
      <c r="AES26" s="136"/>
      <c r="AET26" s="136"/>
      <c r="AEU26" s="136"/>
      <c r="AEV26" s="136"/>
      <c r="AEW26" s="136"/>
      <c r="AEX26" s="136"/>
      <c r="AEY26" s="136"/>
      <c r="AEZ26" s="136"/>
      <c r="AFA26" s="136"/>
      <c r="AFB26" s="136"/>
      <c r="AFC26" s="136"/>
      <c r="AFD26" s="136"/>
      <c r="AFE26" s="136"/>
      <c r="AFF26" s="136"/>
      <c r="AFG26" s="136"/>
      <c r="AFH26" s="136"/>
      <c r="AFI26" s="136"/>
      <c r="AFJ26" s="136"/>
      <c r="AFK26" s="136"/>
      <c r="AFL26" s="136"/>
      <c r="AFM26" s="136"/>
      <c r="AFN26" s="136"/>
      <c r="AFO26" s="136"/>
      <c r="AFP26" s="136"/>
      <c r="AFQ26" s="136"/>
      <c r="AFR26" s="136"/>
      <c r="AFS26" s="136"/>
      <c r="AFT26" s="136"/>
      <c r="AFU26" s="136"/>
      <c r="AFV26" s="136"/>
      <c r="AFW26" s="136"/>
      <c r="AFX26" s="136"/>
      <c r="AFY26" s="136"/>
      <c r="AFZ26" s="136"/>
      <c r="AGA26" s="136"/>
      <c r="AGB26" s="136"/>
      <c r="AGC26" s="136"/>
      <c r="AGD26" s="136"/>
      <c r="AGE26" s="136"/>
      <c r="AGF26" s="136"/>
      <c r="AGG26" s="136"/>
      <c r="AGH26" s="136"/>
      <c r="AGI26" s="136"/>
      <c r="AGJ26" s="136"/>
      <c r="AGK26" s="136"/>
      <c r="AGL26" s="136"/>
      <c r="AGM26" s="136"/>
      <c r="AGN26" s="136"/>
      <c r="AGO26" s="136"/>
      <c r="AGP26" s="136"/>
      <c r="AGQ26" s="136"/>
      <c r="AGR26" s="136"/>
      <c r="AGS26" s="136"/>
      <c r="AGT26" s="136"/>
      <c r="AGU26" s="136"/>
      <c r="AGV26" s="136"/>
      <c r="AGW26" s="136"/>
      <c r="AGX26" s="136"/>
      <c r="AGY26" s="136"/>
      <c r="AGZ26" s="136"/>
      <c r="AHA26" s="136"/>
      <c r="AHB26" s="136"/>
      <c r="AHC26" s="136"/>
      <c r="AHD26" s="136"/>
      <c r="AHE26" s="136"/>
      <c r="AHF26" s="136"/>
      <c r="AHG26" s="136"/>
      <c r="AHH26" s="136"/>
      <c r="AHI26" s="136"/>
      <c r="AHJ26" s="136"/>
      <c r="AHK26" s="136"/>
      <c r="AHL26" s="136"/>
      <c r="AHM26" s="136"/>
      <c r="AHN26" s="136"/>
      <c r="AHO26" s="136"/>
      <c r="AHP26" s="136"/>
      <c r="AHQ26" s="136"/>
      <c r="AHR26" s="136"/>
      <c r="AHS26" s="136"/>
      <c r="AHT26" s="136"/>
      <c r="AHU26" s="136"/>
      <c r="AHV26" s="136"/>
      <c r="AHW26" s="136"/>
      <c r="AHX26" s="136"/>
      <c r="AHY26" s="136"/>
      <c r="AHZ26" s="136"/>
      <c r="AIA26" s="136"/>
      <c r="AIB26" s="136"/>
      <c r="AIC26" s="136"/>
      <c r="AID26" s="136"/>
      <c r="AIE26" s="136"/>
      <c r="AIF26" s="136"/>
      <c r="AIG26" s="136"/>
      <c r="AIH26" s="136"/>
      <c r="AII26" s="136"/>
      <c r="AIJ26" s="136"/>
      <c r="AIK26" s="136"/>
      <c r="AIL26" s="136"/>
      <c r="AIM26" s="136"/>
      <c r="AIN26" s="136"/>
      <c r="AIO26" s="136"/>
      <c r="AIP26" s="136"/>
      <c r="AIQ26" s="136"/>
      <c r="AIR26" s="136"/>
      <c r="AIS26" s="136"/>
      <c r="AIT26" s="136"/>
      <c r="AIU26" s="136"/>
      <c r="AIV26" s="136"/>
      <c r="AIW26" s="136"/>
      <c r="AIX26" s="136"/>
      <c r="AIY26" s="136"/>
      <c r="AIZ26" s="136"/>
      <c r="AJA26" s="136"/>
      <c r="AJB26" s="136"/>
      <c r="AJC26" s="136"/>
      <c r="AJD26" s="136"/>
      <c r="AJE26" s="136"/>
      <c r="AJF26" s="136"/>
      <c r="AJG26" s="136"/>
      <c r="AJH26" s="136"/>
      <c r="AJI26" s="136"/>
      <c r="AJJ26" s="136"/>
      <c r="AJK26" s="136"/>
      <c r="AJL26" s="136"/>
      <c r="AJM26" s="136"/>
      <c r="AJN26" s="136"/>
      <c r="AJO26" s="136"/>
      <c r="AJP26" s="136"/>
      <c r="AJQ26" s="136"/>
      <c r="AJR26" s="136"/>
      <c r="AJS26" s="136"/>
      <c r="AJT26" s="136"/>
      <c r="AJU26" s="136"/>
      <c r="AJV26" s="136"/>
      <c r="AJW26" s="136"/>
      <c r="AJX26" s="136"/>
      <c r="AJY26" s="136"/>
      <c r="AJZ26" s="136"/>
      <c r="AKA26" s="136"/>
      <c r="AKB26" s="136"/>
      <c r="AKC26" s="136"/>
      <c r="AKD26" s="136"/>
      <c r="AKE26" s="136"/>
      <c r="AKF26" s="136"/>
      <c r="AKG26" s="136"/>
      <c r="AKH26" s="136"/>
      <c r="AKI26" s="136"/>
      <c r="AKJ26" s="136"/>
      <c r="AKK26" s="136"/>
      <c r="AKL26" s="136"/>
      <c r="AKM26" s="136"/>
      <c r="AKN26" s="136"/>
      <c r="AKO26" s="136"/>
      <c r="AKP26" s="136"/>
      <c r="AKQ26" s="136"/>
      <c r="AKR26" s="136"/>
      <c r="AKS26" s="136"/>
      <c r="AKT26" s="136"/>
      <c r="AKU26" s="136"/>
      <c r="AKV26" s="136"/>
      <c r="AKW26" s="136"/>
      <c r="AKX26" s="136"/>
      <c r="AKY26" s="136"/>
      <c r="AKZ26" s="136"/>
      <c r="ALA26" s="136"/>
      <c r="ALB26" s="136"/>
      <c r="ALC26" s="136"/>
      <c r="ALD26" s="136"/>
      <c r="ALE26" s="136"/>
      <c r="ALF26" s="136"/>
      <c r="ALG26" s="136"/>
      <c r="ALH26" s="136"/>
      <c r="ALI26" s="136"/>
      <c r="ALJ26" s="136"/>
      <c r="ALK26" s="136"/>
      <c r="ALL26" s="136"/>
      <c r="ALM26" s="136"/>
      <c r="ALN26" s="136"/>
      <c r="ALO26" s="136"/>
      <c r="ALP26" s="136"/>
      <c r="ALQ26" s="136"/>
      <c r="ALR26" s="136"/>
      <c r="ALS26" s="136"/>
      <c r="ALT26" s="136"/>
      <c r="ALU26" s="136"/>
      <c r="ALV26" s="136"/>
      <c r="ALW26" s="136"/>
      <c r="ALX26" s="136"/>
      <c r="ALY26" s="136"/>
      <c r="ALZ26" s="136"/>
      <c r="AMA26" s="136"/>
      <c r="AMB26" s="136"/>
      <c r="AMC26" s="136"/>
      <c r="AMD26" s="136"/>
      <c r="AME26" s="136"/>
      <c r="AMF26" s="136"/>
      <c r="AMG26" s="136"/>
      <c r="AMH26" s="136"/>
      <c r="AMI26" s="136"/>
    </row>
    <row r="27" spans="1:1023" ht="21" customHeight="1" x14ac:dyDescent="0.25">
      <c r="A27" s="298" t="s">
        <v>25503</v>
      </c>
      <c r="B27" s="193">
        <v>27</v>
      </c>
      <c r="C27" s="201" t="s">
        <v>25662</v>
      </c>
      <c r="D27" s="215" t="s">
        <v>25504</v>
      </c>
      <c r="E27" s="223" t="s">
        <v>222</v>
      </c>
      <c r="F27" s="223"/>
      <c r="G27" s="293"/>
      <c r="H27" s="293"/>
      <c r="I27" s="369">
        <v>5.61</v>
      </c>
      <c r="J27" s="431" t="s">
        <v>770</v>
      </c>
      <c r="K27" s="432">
        <v>1</v>
      </c>
      <c r="L27" s="432"/>
      <c r="M27" s="433"/>
      <c r="N27" s="433"/>
      <c r="O27" s="432">
        <v>3</v>
      </c>
      <c r="P27" s="433"/>
      <c r="Q27" s="433"/>
      <c r="R27" s="433"/>
      <c r="S27" s="433"/>
      <c r="T27" s="433"/>
      <c r="U27" s="425"/>
      <c r="V27" s="256">
        <f>IF(O27=1,10,100)</f>
        <v>100</v>
      </c>
      <c r="W27" s="256">
        <f>IF(O27=1,1,IF(O27=2,10,100))</f>
        <v>100</v>
      </c>
      <c r="X27" s="256">
        <f>IF(O27=3,20,100)</f>
        <v>20</v>
      </c>
      <c r="Y27" s="256">
        <f>IF(P27=1,10,100)</f>
        <v>100</v>
      </c>
      <c r="Z27" s="256">
        <f>IF(P27=1,1,IF(P27=2,10,100))</f>
        <v>100</v>
      </c>
      <c r="AA27" s="257">
        <f>IF(OR(EXACT(Q27,"1A"),EXACT(Q27,"1B")),0.1,IF(Q27=2,1,100))</f>
        <v>100</v>
      </c>
      <c r="AB27" s="257">
        <f>IF(OR(EXACT(R27,"1A"),EXACT(R27,"1B")),0.1,IF(R27=2,1,100))</f>
        <v>100</v>
      </c>
      <c r="AC27" s="257">
        <f>IF(OR(EXACT(S27,"1A"),EXACT(S27,"1B")),0.3,IF(S27=2,3,100))</f>
        <v>100</v>
      </c>
      <c r="AD27" s="224"/>
      <c r="AE27" s="224"/>
      <c r="AF27" s="249">
        <f>IF(OR(OR(EXACT(J27,"1A"),EXACT(J27,"1B"),EXACT(J27,"1C")),K27=1),1,IF(K27=2,10,100))</f>
        <v>1</v>
      </c>
      <c r="AG27" s="249">
        <f>IF(OR(EXACT(J27,"1A"),EXACT(J27,"1B"),EXACT(J27,"1C")),1,IF(J27=2,10,100))</f>
        <v>1</v>
      </c>
      <c r="AH27" s="258">
        <v>28</v>
      </c>
      <c r="AI27" s="258">
        <v>39</v>
      </c>
      <c r="AJ27" s="251" t="s">
        <v>25604</v>
      </c>
      <c r="AK27" s="294"/>
      <c r="AL27" s="305"/>
      <c r="AM27" s="306"/>
      <c r="AN27" s="136"/>
      <c r="AO27" s="136"/>
      <c r="AP27" s="136"/>
      <c r="AQ27" s="199" t="s">
        <v>25505</v>
      </c>
      <c r="AR27" s="136"/>
      <c r="AS27" s="136"/>
      <c r="AT27" s="136"/>
      <c r="AU27" s="136"/>
      <c r="AV27" s="136"/>
      <c r="AW27" s="136"/>
      <c r="AX27" s="136"/>
      <c r="AY27" s="136"/>
      <c r="AZ27" s="136"/>
      <c r="BA27" s="136"/>
      <c r="BB27" s="136"/>
      <c r="BC27" s="136"/>
      <c r="BD27" s="136"/>
      <c r="BE27" s="136"/>
      <c r="BF27" s="136"/>
      <c r="BG27" s="136"/>
      <c r="BH27" s="136"/>
      <c r="BI27" s="136"/>
      <c r="BJ27" s="136"/>
      <c r="BK27" s="136"/>
      <c r="BL27" s="136"/>
      <c r="BM27" s="136"/>
      <c r="BN27" s="136"/>
      <c r="BO27" s="136"/>
      <c r="BP27" s="136"/>
      <c r="BQ27" s="136"/>
      <c r="BR27" s="136"/>
      <c r="BS27" s="136"/>
      <c r="BT27" s="136"/>
      <c r="BU27" s="136"/>
      <c r="BV27" s="136"/>
      <c r="BW27" s="136"/>
      <c r="BX27" s="136"/>
      <c r="BY27" s="136"/>
      <c r="BZ27" s="136"/>
      <c r="CA27" s="136"/>
      <c r="CB27" s="136"/>
      <c r="CC27" s="136"/>
      <c r="CD27" s="136"/>
      <c r="CE27" s="136"/>
      <c r="CF27" s="136"/>
      <c r="CG27" s="136"/>
      <c r="CH27" s="136"/>
      <c r="CI27" s="136"/>
      <c r="CJ27" s="136"/>
      <c r="CK27" s="136"/>
      <c r="CL27" s="136"/>
      <c r="CM27" s="136"/>
      <c r="CN27" s="136"/>
      <c r="CO27" s="136"/>
      <c r="CP27" s="136"/>
      <c r="CQ27" s="136"/>
      <c r="CR27" s="136"/>
      <c r="CS27" s="136"/>
      <c r="CT27" s="136"/>
      <c r="CU27" s="136"/>
      <c r="CV27" s="136"/>
      <c r="CW27" s="136"/>
      <c r="CX27" s="136"/>
      <c r="CY27" s="136"/>
      <c r="CZ27" s="136"/>
      <c r="DA27" s="136"/>
      <c r="DB27" s="136"/>
      <c r="DC27" s="136"/>
      <c r="DD27" s="136"/>
      <c r="DE27" s="136"/>
      <c r="DF27" s="136"/>
      <c r="DG27" s="136"/>
      <c r="DH27" s="136"/>
      <c r="DI27" s="136"/>
      <c r="DJ27" s="136"/>
      <c r="DK27" s="136"/>
      <c r="DL27" s="136"/>
      <c r="DM27" s="136"/>
      <c r="DN27" s="136"/>
      <c r="DO27" s="136"/>
      <c r="DP27" s="136"/>
      <c r="DQ27" s="136"/>
      <c r="DR27" s="136"/>
      <c r="DS27" s="136"/>
      <c r="DT27" s="136"/>
      <c r="DU27" s="136"/>
      <c r="DV27" s="136"/>
      <c r="DW27" s="136"/>
      <c r="DX27" s="136"/>
      <c r="DY27" s="136"/>
      <c r="DZ27" s="136"/>
      <c r="EA27" s="136"/>
      <c r="EB27" s="136"/>
      <c r="EC27" s="136"/>
      <c r="ED27" s="136"/>
      <c r="EE27" s="136"/>
      <c r="EF27" s="136"/>
      <c r="EG27" s="136"/>
      <c r="EH27" s="136"/>
      <c r="EI27" s="136"/>
      <c r="EJ27" s="136"/>
      <c r="EK27" s="136"/>
      <c r="EL27" s="136"/>
      <c r="EM27" s="136"/>
      <c r="EN27" s="136"/>
      <c r="EO27" s="136"/>
      <c r="EP27" s="136"/>
      <c r="EQ27" s="136"/>
      <c r="ER27" s="136"/>
      <c r="ES27" s="136"/>
      <c r="ET27" s="136"/>
      <c r="EU27" s="136"/>
      <c r="EV27" s="136"/>
      <c r="EW27" s="136"/>
      <c r="EX27" s="136"/>
      <c r="EY27" s="136"/>
      <c r="EZ27" s="136"/>
      <c r="FA27" s="136"/>
      <c r="FB27" s="136"/>
      <c r="FC27" s="136"/>
      <c r="FD27" s="136"/>
      <c r="FE27" s="136"/>
      <c r="FF27" s="136"/>
      <c r="FG27" s="136"/>
      <c r="FH27" s="136"/>
      <c r="FI27" s="136"/>
      <c r="FJ27" s="136"/>
      <c r="FK27" s="136"/>
      <c r="FL27" s="136"/>
      <c r="FM27" s="136"/>
      <c r="FN27" s="136"/>
      <c r="FO27" s="136"/>
      <c r="FP27" s="136"/>
      <c r="FQ27" s="136"/>
      <c r="FR27" s="136"/>
      <c r="FS27" s="136"/>
      <c r="FT27" s="136"/>
      <c r="FU27" s="136"/>
      <c r="FV27" s="136"/>
      <c r="FW27" s="136"/>
      <c r="FX27" s="136"/>
      <c r="FY27" s="136"/>
      <c r="FZ27" s="136"/>
      <c r="GA27" s="136"/>
      <c r="GB27" s="136"/>
      <c r="GC27" s="136"/>
      <c r="GD27" s="136"/>
      <c r="GE27" s="136"/>
      <c r="GF27" s="136"/>
      <c r="GG27" s="136"/>
      <c r="GH27" s="136"/>
      <c r="GI27" s="136"/>
      <c r="GJ27" s="136"/>
      <c r="GK27" s="136"/>
      <c r="GL27" s="136"/>
      <c r="GM27" s="136"/>
      <c r="GN27" s="136"/>
      <c r="GO27" s="136"/>
      <c r="GP27" s="136"/>
      <c r="GQ27" s="136"/>
      <c r="GR27" s="136"/>
      <c r="GS27" s="136"/>
      <c r="GT27" s="136"/>
      <c r="GU27" s="136"/>
      <c r="GV27" s="136"/>
      <c r="GW27" s="136"/>
      <c r="GX27" s="136"/>
      <c r="GY27" s="136"/>
      <c r="GZ27" s="136"/>
      <c r="HA27" s="136"/>
      <c r="HB27" s="136"/>
      <c r="HC27" s="136"/>
      <c r="HD27" s="136"/>
      <c r="HE27" s="136"/>
      <c r="HF27" s="136"/>
      <c r="HG27" s="136"/>
      <c r="HH27" s="136"/>
      <c r="HI27" s="136"/>
      <c r="HJ27" s="136"/>
      <c r="HK27" s="136"/>
      <c r="HL27" s="136"/>
      <c r="HM27" s="136"/>
      <c r="HN27" s="136"/>
      <c r="HO27" s="136"/>
      <c r="HP27" s="136"/>
      <c r="HQ27" s="136"/>
      <c r="HR27" s="136"/>
      <c r="HS27" s="136"/>
      <c r="HT27" s="136"/>
      <c r="HU27" s="136"/>
      <c r="HV27" s="136"/>
      <c r="HW27" s="136"/>
      <c r="HX27" s="136"/>
      <c r="HY27" s="136"/>
      <c r="HZ27" s="136"/>
      <c r="IA27" s="136"/>
      <c r="IB27" s="136"/>
      <c r="IC27" s="136"/>
      <c r="ID27" s="136"/>
      <c r="IE27" s="136"/>
      <c r="IF27" s="136"/>
      <c r="IG27" s="136"/>
      <c r="IH27" s="136"/>
      <c r="II27" s="136"/>
      <c r="IJ27" s="136"/>
      <c r="IK27" s="136"/>
      <c r="IL27" s="136"/>
      <c r="IM27" s="136"/>
      <c r="IN27" s="136"/>
      <c r="IO27" s="136"/>
      <c r="IP27" s="136"/>
      <c r="IQ27" s="136"/>
      <c r="IR27" s="136"/>
      <c r="IS27" s="136"/>
      <c r="IT27" s="136"/>
      <c r="IU27" s="136"/>
      <c r="IV27" s="136"/>
      <c r="IW27" s="136"/>
      <c r="IX27" s="136"/>
      <c r="IY27" s="136"/>
      <c r="IZ27" s="136"/>
      <c r="JA27" s="136"/>
      <c r="JB27" s="136"/>
      <c r="JC27" s="136"/>
      <c r="JD27" s="136"/>
      <c r="JE27" s="136"/>
      <c r="JF27" s="136"/>
      <c r="JG27" s="136"/>
      <c r="JH27" s="136"/>
      <c r="JI27" s="136"/>
      <c r="JJ27" s="136"/>
      <c r="JK27" s="136"/>
      <c r="JL27" s="136"/>
      <c r="JM27" s="136"/>
      <c r="JN27" s="136"/>
      <c r="JO27" s="136"/>
      <c r="JP27" s="136"/>
      <c r="JQ27" s="136"/>
      <c r="JR27" s="136"/>
      <c r="JS27" s="136"/>
      <c r="JT27" s="136"/>
      <c r="JU27" s="136"/>
      <c r="JV27" s="136"/>
      <c r="JW27" s="136"/>
      <c r="JX27" s="136"/>
      <c r="JY27" s="136"/>
      <c r="JZ27" s="136"/>
      <c r="KA27" s="136"/>
      <c r="KB27" s="136"/>
      <c r="KC27" s="136"/>
      <c r="KD27" s="136"/>
      <c r="KE27" s="136"/>
      <c r="KF27" s="136"/>
      <c r="KG27" s="136"/>
      <c r="KH27" s="136"/>
      <c r="KI27" s="136"/>
      <c r="KJ27" s="136"/>
      <c r="KK27" s="136"/>
      <c r="KL27" s="136"/>
      <c r="KM27" s="136"/>
      <c r="KN27" s="136"/>
      <c r="KO27" s="136"/>
      <c r="KP27" s="136"/>
      <c r="KQ27" s="136"/>
      <c r="KR27" s="136"/>
      <c r="KS27" s="136"/>
      <c r="KT27" s="136"/>
      <c r="KU27" s="136"/>
      <c r="KV27" s="136"/>
      <c r="KW27" s="136"/>
      <c r="KX27" s="136"/>
      <c r="KY27" s="136"/>
      <c r="KZ27" s="136"/>
      <c r="LA27" s="136"/>
      <c r="LB27" s="136"/>
      <c r="LC27" s="136"/>
      <c r="LD27" s="136"/>
      <c r="LE27" s="136"/>
      <c r="LF27" s="136"/>
      <c r="LG27" s="136"/>
      <c r="LH27" s="136"/>
      <c r="LI27" s="136"/>
      <c r="LJ27" s="136"/>
      <c r="LK27" s="136"/>
      <c r="LL27" s="136"/>
      <c r="LM27" s="136"/>
      <c r="LN27" s="136"/>
      <c r="LO27" s="136"/>
      <c r="LP27" s="136"/>
      <c r="LQ27" s="136"/>
      <c r="LR27" s="136"/>
      <c r="LS27" s="136"/>
      <c r="LT27" s="136"/>
      <c r="LU27" s="136"/>
      <c r="LV27" s="136"/>
      <c r="LW27" s="136"/>
      <c r="LX27" s="136"/>
      <c r="LY27" s="136"/>
      <c r="LZ27" s="136"/>
      <c r="MA27" s="136"/>
      <c r="MB27" s="136"/>
      <c r="MC27" s="136"/>
      <c r="MD27" s="136"/>
      <c r="ME27" s="136"/>
      <c r="MF27" s="136"/>
      <c r="MG27" s="136"/>
      <c r="MH27" s="136"/>
      <c r="MI27" s="136"/>
      <c r="MJ27" s="136"/>
      <c r="MK27" s="136"/>
      <c r="ML27" s="136"/>
      <c r="MM27" s="136"/>
      <c r="MN27" s="136"/>
      <c r="MO27" s="136"/>
      <c r="MP27" s="136"/>
      <c r="MQ27" s="136"/>
      <c r="MR27" s="136"/>
      <c r="MS27" s="136"/>
      <c r="MT27" s="136"/>
      <c r="MU27" s="136"/>
      <c r="MV27" s="136"/>
      <c r="MW27" s="136"/>
      <c r="MX27" s="136"/>
      <c r="MY27" s="136"/>
      <c r="MZ27" s="136"/>
      <c r="NA27" s="136"/>
      <c r="NB27" s="136"/>
      <c r="NC27" s="136"/>
      <c r="ND27" s="136"/>
      <c r="NE27" s="136"/>
      <c r="NF27" s="136"/>
      <c r="NG27" s="136"/>
      <c r="NH27" s="136"/>
      <c r="NI27" s="136"/>
      <c r="NJ27" s="136"/>
      <c r="NK27" s="136"/>
      <c r="NL27" s="136"/>
      <c r="NM27" s="136"/>
      <c r="NN27" s="136"/>
      <c r="NO27" s="136"/>
      <c r="NP27" s="136"/>
      <c r="NQ27" s="136"/>
      <c r="NR27" s="136"/>
      <c r="NS27" s="136"/>
      <c r="NT27" s="136"/>
      <c r="NU27" s="136"/>
      <c r="NV27" s="136"/>
      <c r="NW27" s="136"/>
      <c r="NX27" s="136"/>
      <c r="NY27" s="136"/>
      <c r="NZ27" s="136"/>
      <c r="OA27" s="136"/>
      <c r="OB27" s="136"/>
      <c r="OC27" s="136"/>
      <c r="OD27" s="136"/>
      <c r="OE27" s="136"/>
      <c r="OF27" s="136"/>
      <c r="OG27" s="136"/>
      <c r="OH27" s="136"/>
      <c r="OI27" s="136"/>
      <c r="OJ27" s="136"/>
      <c r="OK27" s="136"/>
      <c r="OL27" s="136"/>
      <c r="OM27" s="136"/>
      <c r="ON27" s="136"/>
      <c r="OO27" s="136"/>
      <c r="OP27" s="136"/>
      <c r="OQ27" s="136"/>
      <c r="OR27" s="136"/>
      <c r="OS27" s="136"/>
      <c r="OT27" s="136"/>
      <c r="OU27" s="136"/>
      <c r="OV27" s="136"/>
      <c r="OW27" s="136"/>
      <c r="OX27" s="136"/>
      <c r="OY27" s="136"/>
      <c r="OZ27" s="136"/>
      <c r="PA27" s="136"/>
      <c r="PB27" s="136"/>
      <c r="PC27" s="136"/>
      <c r="PD27" s="136"/>
      <c r="PE27" s="136"/>
      <c r="PF27" s="136"/>
      <c r="PG27" s="136"/>
      <c r="PH27" s="136"/>
      <c r="PI27" s="136"/>
      <c r="PJ27" s="136"/>
      <c r="PK27" s="136"/>
      <c r="PL27" s="136"/>
      <c r="PM27" s="136"/>
      <c r="PN27" s="136"/>
      <c r="PO27" s="136"/>
      <c r="PP27" s="136"/>
      <c r="PQ27" s="136"/>
      <c r="PR27" s="136"/>
      <c r="PS27" s="136"/>
      <c r="PT27" s="136"/>
      <c r="PU27" s="136"/>
      <c r="PV27" s="136"/>
      <c r="PW27" s="136"/>
      <c r="PX27" s="136"/>
      <c r="PY27" s="136"/>
      <c r="PZ27" s="136"/>
      <c r="QA27" s="136"/>
      <c r="QB27" s="136"/>
      <c r="QC27" s="136"/>
      <c r="QD27" s="136"/>
      <c r="QE27" s="136"/>
      <c r="QF27" s="136"/>
      <c r="QG27" s="136"/>
      <c r="QH27" s="136"/>
      <c r="QI27" s="136"/>
      <c r="QJ27" s="136"/>
      <c r="QK27" s="136"/>
      <c r="QL27" s="136"/>
      <c r="QM27" s="136"/>
      <c r="QN27" s="136"/>
      <c r="QO27" s="136"/>
      <c r="QP27" s="136"/>
      <c r="QQ27" s="136"/>
      <c r="QR27" s="136"/>
      <c r="QS27" s="136"/>
      <c r="QT27" s="136"/>
      <c r="QU27" s="136"/>
      <c r="QV27" s="136"/>
      <c r="QW27" s="136"/>
      <c r="QX27" s="136"/>
      <c r="QY27" s="136"/>
      <c r="QZ27" s="136"/>
      <c r="RA27" s="136"/>
      <c r="RB27" s="136"/>
      <c r="RC27" s="136"/>
      <c r="RD27" s="136"/>
      <c r="RE27" s="136"/>
      <c r="RF27" s="136"/>
      <c r="RG27" s="136"/>
      <c r="RH27" s="136"/>
      <c r="RI27" s="136"/>
      <c r="RJ27" s="136"/>
      <c r="RK27" s="136"/>
      <c r="RL27" s="136"/>
      <c r="RM27" s="136"/>
      <c r="RN27" s="136"/>
      <c r="RO27" s="136"/>
      <c r="RP27" s="136"/>
      <c r="RQ27" s="136"/>
      <c r="RR27" s="136"/>
      <c r="RS27" s="136"/>
      <c r="RT27" s="136"/>
      <c r="RU27" s="136"/>
      <c r="RV27" s="136"/>
      <c r="RW27" s="136"/>
      <c r="RX27" s="136"/>
      <c r="RY27" s="136"/>
      <c r="RZ27" s="136"/>
      <c r="SA27" s="136"/>
      <c r="SB27" s="136"/>
      <c r="SC27" s="136"/>
      <c r="SD27" s="136"/>
      <c r="SE27" s="136"/>
      <c r="SF27" s="136"/>
      <c r="SG27" s="136"/>
      <c r="SH27" s="136"/>
      <c r="SI27" s="136"/>
      <c r="SJ27" s="136"/>
      <c r="SK27" s="136"/>
      <c r="SL27" s="136"/>
      <c r="SM27" s="136"/>
      <c r="SN27" s="136"/>
      <c r="SO27" s="136"/>
      <c r="SP27" s="136"/>
      <c r="SQ27" s="136"/>
      <c r="SR27" s="136"/>
      <c r="SS27" s="136"/>
      <c r="ST27" s="136"/>
      <c r="SU27" s="136"/>
      <c r="SV27" s="136"/>
      <c r="SW27" s="136"/>
      <c r="SX27" s="136"/>
      <c r="SY27" s="136"/>
      <c r="SZ27" s="136"/>
      <c r="TA27" s="136"/>
      <c r="TB27" s="136"/>
      <c r="TC27" s="136"/>
      <c r="TD27" s="136"/>
      <c r="TE27" s="136"/>
      <c r="TF27" s="136"/>
      <c r="TG27" s="136"/>
      <c r="TH27" s="136"/>
      <c r="TI27" s="136"/>
      <c r="TJ27" s="136"/>
      <c r="TK27" s="136"/>
      <c r="TL27" s="136"/>
      <c r="TM27" s="136"/>
      <c r="TN27" s="136"/>
      <c r="TO27" s="136"/>
      <c r="TP27" s="136"/>
      <c r="TQ27" s="136"/>
      <c r="TR27" s="136"/>
      <c r="TS27" s="136"/>
      <c r="TT27" s="136"/>
      <c r="TU27" s="136"/>
      <c r="TV27" s="136"/>
      <c r="TW27" s="136"/>
      <c r="TX27" s="136"/>
      <c r="TY27" s="136"/>
      <c r="TZ27" s="136"/>
      <c r="UA27" s="136"/>
      <c r="UB27" s="136"/>
      <c r="UC27" s="136"/>
      <c r="UD27" s="136"/>
      <c r="UE27" s="136"/>
      <c r="UF27" s="136"/>
      <c r="UG27" s="136"/>
      <c r="UH27" s="136"/>
      <c r="UI27" s="136"/>
      <c r="UJ27" s="136"/>
      <c r="UK27" s="136"/>
      <c r="UL27" s="136"/>
      <c r="UM27" s="136"/>
      <c r="UN27" s="136"/>
      <c r="UO27" s="136"/>
      <c r="UP27" s="136"/>
      <c r="UQ27" s="136"/>
      <c r="UR27" s="136"/>
      <c r="US27" s="136"/>
      <c r="UT27" s="136"/>
      <c r="UU27" s="136"/>
      <c r="UV27" s="136"/>
      <c r="UW27" s="136"/>
      <c r="UX27" s="136"/>
      <c r="UY27" s="136"/>
      <c r="UZ27" s="136"/>
      <c r="VA27" s="136"/>
      <c r="VB27" s="136"/>
      <c r="VC27" s="136"/>
      <c r="VD27" s="136"/>
      <c r="VE27" s="136"/>
      <c r="VF27" s="136"/>
      <c r="VG27" s="136"/>
      <c r="VH27" s="136"/>
      <c r="VI27" s="136"/>
      <c r="VJ27" s="136"/>
      <c r="VK27" s="136"/>
      <c r="VL27" s="136"/>
      <c r="VM27" s="136"/>
      <c r="VN27" s="136"/>
      <c r="VO27" s="136"/>
      <c r="VP27" s="136"/>
      <c r="VQ27" s="136"/>
      <c r="VR27" s="136"/>
      <c r="VS27" s="136"/>
      <c r="VT27" s="136"/>
      <c r="VU27" s="136"/>
      <c r="VV27" s="136"/>
      <c r="VW27" s="136"/>
      <c r="VX27" s="136"/>
      <c r="VY27" s="136"/>
      <c r="VZ27" s="136"/>
      <c r="WA27" s="136"/>
      <c r="WB27" s="136"/>
      <c r="WC27" s="136"/>
      <c r="WD27" s="136"/>
      <c r="WE27" s="136"/>
      <c r="WF27" s="136"/>
      <c r="WG27" s="136"/>
      <c r="WH27" s="136"/>
      <c r="WI27" s="136"/>
      <c r="WJ27" s="136"/>
      <c r="WK27" s="136"/>
      <c r="WL27" s="136"/>
      <c r="WM27" s="136"/>
      <c r="WN27" s="136"/>
      <c r="WO27" s="136"/>
      <c r="WP27" s="136"/>
      <c r="WQ27" s="136"/>
      <c r="WR27" s="136"/>
      <c r="WS27" s="136"/>
      <c r="WT27" s="136"/>
      <c r="WU27" s="136"/>
      <c r="WV27" s="136"/>
      <c r="WW27" s="136"/>
      <c r="WX27" s="136"/>
      <c r="WY27" s="136"/>
      <c r="WZ27" s="136"/>
      <c r="XA27" s="136"/>
      <c r="XB27" s="136"/>
      <c r="XC27" s="136"/>
      <c r="XD27" s="136"/>
      <c r="XE27" s="136"/>
      <c r="XF27" s="136"/>
      <c r="XG27" s="136"/>
      <c r="XH27" s="136"/>
      <c r="XI27" s="136"/>
      <c r="XJ27" s="136"/>
      <c r="XK27" s="136"/>
      <c r="XL27" s="136"/>
      <c r="XM27" s="136"/>
      <c r="XN27" s="136"/>
      <c r="XO27" s="136"/>
      <c r="XP27" s="136"/>
      <c r="XQ27" s="136"/>
      <c r="XR27" s="136"/>
      <c r="XS27" s="136"/>
      <c r="XT27" s="136"/>
      <c r="XU27" s="136"/>
      <c r="XV27" s="136"/>
      <c r="XW27" s="136"/>
      <c r="XX27" s="136"/>
      <c r="XY27" s="136"/>
      <c r="XZ27" s="136"/>
      <c r="YA27" s="136"/>
      <c r="YB27" s="136"/>
      <c r="YC27" s="136"/>
      <c r="YD27" s="136"/>
      <c r="YE27" s="136"/>
      <c r="YF27" s="136"/>
      <c r="YG27" s="136"/>
      <c r="YH27" s="136"/>
      <c r="YI27" s="136"/>
      <c r="YJ27" s="136"/>
      <c r="YK27" s="136"/>
      <c r="YL27" s="136"/>
      <c r="YM27" s="136"/>
      <c r="YN27" s="136"/>
      <c r="YO27" s="136"/>
      <c r="YP27" s="136"/>
      <c r="YQ27" s="136"/>
      <c r="YR27" s="136"/>
      <c r="YS27" s="136"/>
      <c r="YT27" s="136"/>
      <c r="YU27" s="136"/>
      <c r="YV27" s="136"/>
      <c r="YW27" s="136"/>
      <c r="YX27" s="136"/>
      <c r="YY27" s="136"/>
      <c r="YZ27" s="136"/>
      <c r="ZA27" s="136"/>
      <c r="ZB27" s="136"/>
      <c r="ZC27" s="136"/>
      <c r="ZD27" s="136"/>
      <c r="ZE27" s="136"/>
      <c r="ZF27" s="136"/>
      <c r="ZG27" s="136"/>
      <c r="ZH27" s="136"/>
      <c r="ZI27" s="136"/>
      <c r="ZJ27" s="136"/>
      <c r="ZK27" s="136"/>
      <c r="ZL27" s="136"/>
      <c r="ZM27" s="136"/>
      <c r="ZN27" s="136"/>
      <c r="ZO27" s="136"/>
      <c r="ZP27" s="136"/>
      <c r="ZQ27" s="136"/>
      <c r="ZR27" s="136"/>
      <c r="ZS27" s="136"/>
      <c r="ZT27" s="136"/>
      <c r="ZU27" s="136"/>
      <c r="ZV27" s="136"/>
      <c r="ZW27" s="136"/>
      <c r="ZX27" s="136"/>
      <c r="ZY27" s="136"/>
      <c r="ZZ27" s="136"/>
      <c r="AAA27" s="136"/>
      <c r="AAB27" s="136"/>
      <c r="AAC27" s="136"/>
      <c r="AAD27" s="136"/>
      <c r="AAE27" s="136"/>
      <c r="AAF27" s="136"/>
      <c r="AAG27" s="136"/>
      <c r="AAH27" s="136"/>
      <c r="AAI27" s="136"/>
      <c r="AAJ27" s="136"/>
      <c r="AAK27" s="136"/>
      <c r="AAL27" s="136"/>
      <c r="AAM27" s="136"/>
      <c r="AAN27" s="136"/>
      <c r="AAO27" s="136"/>
      <c r="AAP27" s="136"/>
      <c r="AAQ27" s="136"/>
      <c r="AAR27" s="136"/>
      <c r="AAS27" s="136"/>
      <c r="AAT27" s="136"/>
      <c r="AAU27" s="136"/>
      <c r="AAV27" s="136"/>
      <c r="AAW27" s="136"/>
      <c r="AAX27" s="136"/>
      <c r="AAY27" s="136"/>
      <c r="AAZ27" s="136"/>
      <c r="ABA27" s="136"/>
      <c r="ABB27" s="136"/>
      <c r="ABC27" s="136"/>
      <c r="ABD27" s="136"/>
      <c r="ABE27" s="136"/>
      <c r="ABF27" s="136"/>
      <c r="ABG27" s="136"/>
      <c r="ABH27" s="136"/>
      <c r="ABI27" s="136"/>
      <c r="ABJ27" s="136"/>
      <c r="ABK27" s="136"/>
      <c r="ABL27" s="136"/>
      <c r="ABM27" s="136"/>
      <c r="ABN27" s="136"/>
      <c r="ABO27" s="136"/>
      <c r="ABP27" s="136"/>
      <c r="ABQ27" s="136"/>
      <c r="ABR27" s="136"/>
      <c r="ABS27" s="136"/>
      <c r="ABT27" s="136"/>
      <c r="ABU27" s="136"/>
      <c r="ABV27" s="136"/>
      <c r="ABW27" s="136"/>
      <c r="ABX27" s="136"/>
      <c r="ABY27" s="136"/>
      <c r="ABZ27" s="136"/>
      <c r="ACA27" s="136"/>
      <c r="ACB27" s="136"/>
      <c r="ACC27" s="136"/>
      <c r="ACD27" s="136"/>
      <c r="ACE27" s="136"/>
      <c r="ACF27" s="136"/>
      <c r="ACG27" s="136"/>
      <c r="ACH27" s="136"/>
      <c r="ACI27" s="136"/>
      <c r="ACJ27" s="136"/>
      <c r="ACK27" s="136"/>
      <c r="ACL27" s="136"/>
      <c r="ACM27" s="136"/>
      <c r="ACN27" s="136"/>
      <c r="ACO27" s="136"/>
      <c r="ACP27" s="136"/>
      <c r="ACQ27" s="136"/>
      <c r="ACR27" s="136"/>
      <c r="ACS27" s="136"/>
      <c r="ACT27" s="136"/>
      <c r="ACU27" s="136"/>
      <c r="ACV27" s="136"/>
      <c r="ACW27" s="136"/>
      <c r="ACX27" s="136"/>
      <c r="ACY27" s="136"/>
      <c r="ACZ27" s="136"/>
      <c r="ADA27" s="136"/>
      <c r="ADB27" s="136"/>
      <c r="ADC27" s="136"/>
      <c r="ADD27" s="136"/>
      <c r="ADE27" s="136"/>
      <c r="ADF27" s="136"/>
      <c r="ADG27" s="136"/>
      <c r="ADH27" s="136"/>
      <c r="ADI27" s="136"/>
      <c r="ADJ27" s="136"/>
      <c r="ADK27" s="136"/>
      <c r="ADL27" s="136"/>
      <c r="ADM27" s="136"/>
      <c r="ADN27" s="136"/>
      <c r="ADO27" s="136"/>
      <c r="ADP27" s="136"/>
      <c r="ADQ27" s="136"/>
      <c r="ADR27" s="136"/>
      <c r="ADS27" s="136"/>
      <c r="ADT27" s="136"/>
      <c r="ADU27" s="136"/>
      <c r="ADV27" s="136"/>
      <c r="ADW27" s="136"/>
      <c r="ADX27" s="136"/>
      <c r="ADY27" s="136"/>
      <c r="ADZ27" s="136"/>
      <c r="AEA27" s="136"/>
      <c r="AEB27" s="136"/>
      <c r="AEC27" s="136"/>
      <c r="AED27" s="136"/>
      <c r="AEE27" s="136"/>
      <c r="AEF27" s="136"/>
      <c r="AEG27" s="136"/>
      <c r="AEH27" s="136"/>
      <c r="AEI27" s="136"/>
      <c r="AEJ27" s="136"/>
      <c r="AEK27" s="136"/>
      <c r="AEL27" s="136"/>
      <c r="AEM27" s="136"/>
      <c r="AEN27" s="136"/>
      <c r="AEO27" s="136"/>
      <c r="AEP27" s="136"/>
      <c r="AEQ27" s="136"/>
      <c r="AER27" s="136"/>
      <c r="AES27" s="136"/>
      <c r="AET27" s="136"/>
      <c r="AEU27" s="136"/>
      <c r="AEV27" s="136"/>
      <c r="AEW27" s="136"/>
      <c r="AEX27" s="136"/>
      <c r="AEY27" s="136"/>
      <c r="AEZ27" s="136"/>
      <c r="AFA27" s="136"/>
      <c r="AFB27" s="136"/>
      <c r="AFC27" s="136"/>
      <c r="AFD27" s="136"/>
      <c r="AFE27" s="136"/>
      <c r="AFF27" s="136"/>
      <c r="AFG27" s="136"/>
      <c r="AFH27" s="136"/>
      <c r="AFI27" s="136"/>
      <c r="AFJ27" s="136"/>
      <c r="AFK27" s="136"/>
      <c r="AFL27" s="136"/>
      <c r="AFM27" s="136"/>
      <c r="AFN27" s="136"/>
      <c r="AFO27" s="136"/>
      <c r="AFP27" s="136"/>
      <c r="AFQ27" s="136"/>
      <c r="AFR27" s="136"/>
      <c r="AFS27" s="136"/>
      <c r="AFT27" s="136"/>
      <c r="AFU27" s="136"/>
      <c r="AFV27" s="136"/>
      <c r="AFW27" s="136"/>
      <c r="AFX27" s="136"/>
      <c r="AFY27" s="136"/>
      <c r="AFZ27" s="136"/>
      <c r="AGA27" s="136"/>
      <c r="AGB27" s="136"/>
      <c r="AGC27" s="136"/>
      <c r="AGD27" s="136"/>
      <c r="AGE27" s="136"/>
      <c r="AGF27" s="136"/>
      <c r="AGG27" s="136"/>
      <c r="AGH27" s="136"/>
      <c r="AGI27" s="136"/>
      <c r="AGJ27" s="136"/>
      <c r="AGK27" s="136"/>
      <c r="AGL27" s="136"/>
      <c r="AGM27" s="136"/>
      <c r="AGN27" s="136"/>
      <c r="AGO27" s="136"/>
      <c r="AGP27" s="136"/>
      <c r="AGQ27" s="136"/>
      <c r="AGR27" s="136"/>
      <c r="AGS27" s="136"/>
      <c r="AGT27" s="136"/>
      <c r="AGU27" s="136"/>
      <c r="AGV27" s="136"/>
      <c r="AGW27" s="136"/>
      <c r="AGX27" s="136"/>
      <c r="AGY27" s="136"/>
      <c r="AGZ27" s="136"/>
      <c r="AHA27" s="136"/>
      <c r="AHB27" s="136"/>
      <c r="AHC27" s="136"/>
      <c r="AHD27" s="136"/>
      <c r="AHE27" s="136"/>
      <c r="AHF27" s="136"/>
      <c r="AHG27" s="136"/>
      <c r="AHH27" s="136"/>
      <c r="AHI27" s="136"/>
      <c r="AHJ27" s="136"/>
      <c r="AHK27" s="136"/>
      <c r="AHL27" s="136"/>
      <c r="AHM27" s="136"/>
      <c r="AHN27" s="136"/>
      <c r="AHO27" s="136"/>
      <c r="AHP27" s="136"/>
      <c r="AHQ27" s="136"/>
      <c r="AHR27" s="136"/>
      <c r="AHS27" s="136"/>
      <c r="AHT27" s="136"/>
      <c r="AHU27" s="136"/>
      <c r="AHV27" s="136"/>
      <c r="AHW27" s="136"/>
      <c r="AHX27" s="136"/>
      <c r="AHY27" s="136"/>
      <c r="AHZ27" s="136"/>
      <c r="AIA27" s="136"/>
      <c r="AIB27" s="136"/>
      <c r="AIC27" s="136"/>
      <c r="AID27" s="136"/>
      <c r="AIE27" s="136"/>
      <c r="AIF27" s="136"/>
      <c r="AIG27" s="136"/>
      <c r="AIH27" s="136"/>
      <c r="AII27" s="136"/>
      <c r="AIJ27" s="136"/>
      <c r="AIK27" s="136"/>
      <c r="AIL27" s="136"/>
      <c r="AIM27" s="136"/>
      <c r="AIN27" s="136"/>
      <c r="AIO27" s="136"/>
      <c r="AIP27" s="136"/>
      <c r="AIQ27" s="136"/>
      <c r="AIR27" s="136"/>
      <c r="AIS27" s="136"/>
      <c r="AIT27" s="136"/>
      <c r="AIU27" s="136"/>
      <c r="AIV27" s="136"/>
      <c r="AIW27" s="136"/>
      <c r="AIX27" s="136"/>
      <c r="AIY27" s="136"/>
      <c r="AIZ27" s="136"/>
      <c r="AJA27" s="136"/>
      <c r="AJB27" s="136"/>
      <c r="AJC27" s="136"/>
      <c r="AJD27" s="136"/>
      <c r="AJE27" s="136"/>
      <c r="AJF27" s="136"/>
      <c r="AJG27" s="136"/>
      <c r="AJH27" s="136"/>
      <c r="AJI27" s="136"/>
      <c r="AJJ27" s="136"/>
      <c r="AJK27" s="136"/>
      <c r="AJL27" s="136"/>
      <c r="AJM27" s="136"/>
      <c r="AJN27" s="136"/>
      <c r="AJO27" s="136"/>
      <c r="AJP27" s="136"/>
      <c r="AJQ27" s="136"/>
      <c r="AJR27" s="136"/>
      <c r="AJS27" s="136"/>
      <c r="AJT27" s="136"/>
      <c r="AJU27" s="136"/>
      <c r="AJV27" s="136"/>
      <c r="AJW27" s="136"/>
      <c r="AJX27" s="136"/>
      <c r="AJY27" s="136"/>
      <c r="AJZ27" s="136"/>
      <c r="AKA27" s="136"/>
      <c r="AKB27" s="136"/>
      <c r="AKC27" s="136"/>
      <c r="AKD27" s="136"/>
      <c r="AKE27" s="136"/>
      <c r="AKF27" s="136"/>
      <c r="AKG27" s="136"/>
      <c r="AKH27" s="136"/>
      <c r="AKI27" s="136"/>
      <c r="AKJ27" s="136"/>
      <c r="AKK27" s="136"/>
      <c r="AKL27" s="136"/>
      <c r="AKM27" s="136"/>
      <c r="AKN27" s="136"/>
      <c r="AKO27" s="136"/>
      <c r="AKP27" s="136"/>
      <c r="AKQ27" s="136"/>
      <c r="AKR27" s="136"/>
      <c r="AKS27" s="136"/>
      <c r="AKT27" s="136"/>
      <c r="AKU27" s="136"/>
      <c r="AKV27" s="136"/>
      <c r="AKW27" s="136"/>
      <c r="AKX27" s="136"/>
      <c r="AKY27" s="136"/>
      <c r="AKZ27" s="136"/>
      <c r="ALA27" s="136"/>
      <c r="ALB27" s="136"/>
      <c r="ALC27" s="136"/>
      <c r="ALD27" s="136"/>
      <c r="ALE27" s="136"/>
      <c r="ALF27" s="136"/>
      <c r="ALG27" s="136"/>
      <c r="ALH27" s="136"/>
      <c r="ALI27" s="136"/>
      <c r="ALJ27" s="136"/>
      <c r="ALK27" s="136"/>
      <c r="ALL27" s="136"/>
      <c r="ALM27" s="136"/>
      <c r="ALN27" s="136"/>
      <c r="ALO27" s="136"/>
      <c r="ALP27" s="136"/>
      <c r="ALQ27" s="136"/>
      <c r="ALR27" s="136"/>
      <c r="ALS27" s="136"/>
      <c r="ALT27" s="136"/>
      <c r="ALU27" s="136"/>
      <c r="ALV27" s="136"/>
      <c r="ALW27" s="136"/>
      <c r="ALX27" s="136"/>
      <c r="ALY27" s="136"/>
      <c r="ALZ27" s="136"/>
      <c r="AMA27" s="136"/>
      <c r="AMB27" s="136"/>
      <c r="AMC27" s="136"/>
      <c r="AMD27" s="136"/>
      <c r="AME27" s="136"/>
      <c r="AMF27" s="136"/>
      <c r="AMG27" s="136"/>
      <c r="AMH27" s="136"/>
      <c r="AMI27" s="136"/>
    </row>
    <row r="28" spans="1:1023" ht="24.75" customHeight="1" x14ac:dyDescent="0.25">
      <c r="A28" s="298" t="s">
        <v>858</v>
      </c>
      <c r="B28" s="193">
        <v>28</v>
      </c>
      <c r="C28" s="201" t="s">
        <v>25663</v>
      </c>
      <c r="D28" s="215" t="s">
        <v>25605</v>
      </c>
      <c r="E28" s="223"/>
      <c r="F28" s="223"/>
      <c r="G28" s="293"/>
      <c r="H28" s="293"/>
      <c r="I28" s="374">
        <v>2069</v>
      </c>
      <c r="J28" s="431"/>
      <c r="K28" s="432"/>
      <c r="L28" s="432"/>
      <c r="M28" s="433"/>
      <c r="N28" s="433"/>
      <c r="O28" s="432"/>
      <c r="P28" s="433"/>
      <c r="Q28" s="433"/>
      <c r="R28" s="433"/>
      <c r="S28" s="433"/>
      <c r="T28" s="433"/>
      <c r="U28" s="425"/>
      <c r="V28" s="256">
        <f>IF(O28=1,10,100)</f>
        <v>100</v>
      </c>
      <c r="W28" s="256">
        <f>IF(O28=1,1,IF(O28=2,10,100))</f>
        <v>100</v>
      </c>
      <c r="X28" s="256">
        <f>IF(O28=3,20,100)</f>
        <v>100</v>
      </c>
      <c r="Y28" s="256">
        <f>IF(P28=1,10,100)</f>
        <v>100</v>
      </c>
      <c r="Z28" s="256">
        <f>IF(P28=1,1,IF(P28=2,10,100))</f>
        <v>100</v>
      </c>
      <c r="AA28" s="257">
        <f>IF(OR(EXACT(Q28,"1A"),EXACT(Q28,"1B")),0.1,IF(Q28=2,1,100))</f>
        <v>100</v>
      </c>
      <c r="AB28" s="257">
        <f>IF(OR(EXACT(R28,"1A"),EXACT(R28,"1B")),0.1,IF(R28=2,1,100))</f>
        <v>100</v>
      </c>
      <c r="AC28" s="257">
        <f>IF(OR(EXACT(S28,"1A"),EXACT(S28,"1B")),0.3,IF(S28=2,3,100))</f>
        <v>100</v>
      </c>
      <c r="AD28" s="224"/>
      <c r="AE28" s="224"/>
      <c r="AF28" s="249">
        <f>IF(OR(OR(EXACT(J28,"1A"),EXACT(J28,"1B"),EXACT(J28,"1C")),K28=1),1,IF(K28=2,10,100))</f>
        <v>100</v>
      </c>
      <c r="AG28" s="249">
        <f>IF(OR(EXACT(J28,"1A"),EXACT(J28,"1B"),EXACT(J28,"1C")),1,IF(J28=2,10,100))</f>
        <v>100</v>
      </c>
      <c r="AH28" s="249">
        <f>IF(OR(EXACT(J28,"1A"),EXACT(J28,"1B"),EXACT(J28,"1C"),K28=1),3,100)</f>
        <v>100</v>
      </c>
      <c r="AI28" s="249">
        <f>IF(OR(EXACT(J28,"1A"),EXACT(J28,"1B"),EXACT(J28,"1C")),5,100)</f>
        <v>100</v>
      </c>
      <c r="AJ28" s="251" t="s">
        <v>9714</v>
      </c>
      <c r="AK28" s="294"/>
      <c r="AL28" s="305"/>
      <c r="AM28" s="306" t="s">
        <v>834</v>
      </c>
      <c r="AN28" s="136"/>
      <c r="AO28" s="136"/>
      <c r="AP28" s="136"/>
      <c r="AQ28" s="199" t="s">
        <v>25606</v>
      </c>
      <c r="AR28" s="136"/>
      <c r="AS28" s="136"/>
      <c r="AT28" s="136"/>
      <c r="AU28" s="136"/>
      <c r="AV28" s="136"/>
      <c r="AW28" s="136"/>
      <c r="AX28" s="136"/>
      <c r="AY28" s="136"/>
      <c r="AZ28" s="136"/>
      <c r="BA28" s="136"/>
      <c r="BB28" s="136"/>
      <c r="BC28" s="136"/>
      <c r="BD28" s="136"/>
      <c r="BE28" s="136"/>
      <c r="BF28" s="136"/>
      <c r="BG28" s="136"/>
      <c r="BH28" s="136"/>
      <c r="BI28" s="136"/>
      <c r="BJ28" s="136"/>
      <c r="BK28" s="136"/>
      <c r="BL28" s="136"/>
      <c r="BM28" s="136"/>
      <c r="BN28" s="136"/>
      <c r="BO28" s="136"/>
      <c r="BP28" s="136"/>
      <c r="BQ28" s="136"/>
      <c r="BR28" s="136"/>
      <c r="BS28" s="136"/>
      <c r="BT28" s="136"/>
      <c r="BU28" s="136"/>
      <c r="BV28" s="136"/>
      <c r="BW28" s="136"/>
      <c r="BX28" s="136"/>
      <c r="BY28" s="136"/>
      <c r="BZ28" s="136"/>
      <c r="CA28" s="136"/>
      <c r="CB28" s="136"/>
      <c r="CC28" s="136"/>
      <c r="CD28" s="136"/>
      <c r="CE28" s="136"/>
      <c r="CF28" s="136"/>
      <c r="CG28" s="136"/>
      <c r="CH28" s="136"/>
      <c r="CI28" s="136"/>
      <c r="CJ28" s="136"/>
      <c r="CK28" s="136"/>
      <c r="CL28" s="136"/>
      <c r="CM28" s="136"/>
      <c r="CN28" s="136"/>
      <c r="CO28" s="136"/>
      <c r="CP28" s="136"/>
      <c r="CQ28" s="136"/>
      <c r="CR28" s="136"/>
      <c r="CS28" s="136"/>
      <c r="CT28" s="136"/>
      <c r="CU28" s="136"/>
      <c r="CV28" s="136"/>
      <c r="CW28" s="136"/>
      <c r="CX28" s="136"/>
      <c r="CY28" s="136"/>
      <c r="CZ28" s="136"/>
      <c r="DA28" s="136"/>
      <c r="DB28" s="136"/>
      <c r="DC28" s="136"/>
      <c r="DD28" s="136"/>
      <c r="DE28" s="136"/>
      <c r="DF28" s="136"/>
      <c r="DG28" s="136"/>
      <c r="DH28" s="136"/>
      <c r="DI28" s="136"/>
      <c r="DJ28" s="136"/>
      <c r="DK28" s="136"/>
      <c r="DL28" s="136"/>
      <c r="DM28" s="136"/>
      <c r="DN28" s="136"/>
      <c r="DO28" s="136"/>
      <c r="DP28" s="136"/>
      <c r="DQ28" s="136"/>
      <c r="DR28" s="136"/>
      <c r="DS28" s="136"/>
      <c r="DT28" s="136"/>
      <c r="DU28" s="136"/>
      <c r="DV28" s="136"/>
      <c r="DW28" s="136"/>
      <c r="DX28" s="136"/>
      <c r="DY28" s="136"/>
      <c r="DZ28" s="136"/>
      <c r="EA28" s="136"/>
      <c r="EB28" s="136"/>
      <c r="EC28" s="136"/>
      <c r="ED28" s="136"/>
      <c r="EE28" s="136"/>
      <c r="EF28" s="136"/>
      <c r="EG28" s="136"/>
      <c r="EH28" s="136"/>
      <c r="EI28" s="136"/>
      <c r="EJ28" s="136"/>
      <c r="EK28" s="136"/>
      <c r="EL28" s="136"/>
      <c r="EM28" s="136"/>
      <c r="EN28" s="136"/>
      <c r="EO28" s="136"/>
      <c r="EP28" s="136"/>
      <c r="EQ28" s="136"/>
      <c r="ER28" s="136"/>
      <c r="ES28" s="136"/>
      <c r="ET28" s="136"/>
      <c r="EU28" s="136"/>
      <c r="EV28" s="136"/>
      <c r="EW28" s="136"/>
      <c r="EX28" s="136"/>
      <c r="EY28" s="136"/>
      <c r="EZ28" s="136"/>
      <c r="FA28" s="136"/>
      <c r="FB28" s="136"/>
      <c r="FC28" s="136"/>
      <c r="FD28" s="136"/>
      <c r="FE28" s="136"/>
      <c r="FF28" s="136"/>
      <c r="FG28" s="136"/>
      <c r="FH28" s="136"/>
      <c r="FI28" s="136"/>
      <c r="FJ28" s="136"/>
      <c r="FK28" s="136"/>
      <c r="FL28" s="136"/>
      <c r="FM28" s="136"/>
      <c r="FN28" s="136"/>
      <c r="FO28" s="136"/>
      <c r="FP28" s="136"/>
      <c r="FQ28" s="136"/>
      <c r="FR28" s="136"/>
      <c r="FS28" s="136"/>
      <c r="FT28" s="136"/>
      <c r="FU28" s="136"/>
      <c r="FV28" s="136"/>
      <c r="FW28" s="136"/>
      <c r="FX28" s="136"/>
      <c r="FY28" s="136"/>
      <c r="FZ28" s="136"/>
      <c r="GA28" s="136"/>
      <c r="GB28" s="136"/>
      <c r="GC28" s="136"/>
      <c r="GD28" s="136"/>
      <c r="GE28" s="136"/>
      <c r="GF28" s="136"/>
      <c r="GG28" s="136"/>
      <c r="GH28" s="136"/>
      <c r="GI28" s="136"/>
      <c r="GJ28" s="136"/>
      <c r="GK28" s="136"/>
      <c r="GL28" s="136"/>
      <c r="GM28" s="136"/>
      <c r="GN28" s="136"/>
      <c r="GO28" s="136"/>
      <c r="GP28" s="136"/>
      <c r="GQ28" s="136"/>
      <c r="GR28" s="136"/>
      <c r="GS28" s="136"/>
      <c r="GT28" s="136"/>
      <c r="GU28" s="136"/>
      <c r="GV28" s="136"/>
      <c r="GW28" s="136"/>
      <c r="GX28" s="136"/>
      <c r="GY28" s="136"/>
      <c r="GZ28" s="136"/>
      <c r="HA28" s="136"/>
      <c r="HB28" s="136"/>
      <c r="HC28" s="136"/>
      <c r="HD28" s="136"/>
      <c r="HE28" s="136"/>
      <c r="HF28" s="136"/>
      <c r="HG28" s="136"/>
      <c r="HH28" s="136"/>
      <c r="HI28" s="136"/>
      <c r="HJ28" s="136"/>
      <c r="HK28" s="136"/>
      <c r="HL28" s="136"/>
      <c r="HM28" s="136"/>
      <c r="HN28" s="136"/>
      <c r="HO28" s="136"/>
      <c r="HP28" s="136"/>
      <c r="HQ28" s="136"/>
      <c r="HR28" s="136"/>
      <c r="HS28" s="136"/>
      <c r="HT28" s="136"/>
      <c r="HU28" s="136"/>
      <c r="HV28" s="136"/>
      <c r="HW28" s="136"/>
      <c r="HX28" s="136"/>
      <c r="HY28" s="136"/>
      <c r="HZ28" s="136"/>
      <c r="IA28" s="136"/>
      <c r="IB28" s="136"/>
      <c r="IC28" s="136"/>
      <c r="ID28" s="136"/>
      <c r="IE28" s="136"/>
      <c r="IF28" s="136"/>
      <c r="IG28" s="136"/>
      <c r="IH28" s="136"/>
      <c r="II28" s="136"/>
      <c r="IJ28" s="136"/>
      <c r="IK28" s="136"/>
      <c r="IL28" s="136"/>
      <c r="IM28" s="136"/>
      <c r="IN28" s="136"/>
      <c r="IO28" s="136"/>
      <c r="IP28" s="136"/>
      <c r="IQ28" s="136"/>
      <c r="IR28" s="136"/>
      <c r="IS28" s="136"/>
      <c r="IT28" s="136"/>
      <c r="IU28" s="136"/>
      <c r="IV28" s="136"/>
      <c r="IW28" s="136"/>
      <c r="IX28" s="136"/>
      <c r="IY28" s="136"/>
      <c r="IZ28" s="136"/>
      <c r="JA28" s="136"/>
      <c r="JB28" s="136"/>
      <c r="JC28" s="136"/>
      <c r="JD28" s="136"/>
      <c r="JE28" s="136"/>
      <c r="JF28" s="136"/>
      <c r="JG28" s="136"/>
      <c r="JH28" s="136"/>
      <c r="JI28" s="136"/>
      <c r="JJ28" s="136"/>
      <c r="JK28" s="136"/>
      <c r="JL28" s="136"/>
      <c r="JM28" s="136"/>
      <c r="JN28" s="136"/>
      <c r="JO28" s="136"/>
      <c r="JP28" s="136"/>
      <c r="JQ28" s="136"/>
      <c r="JR28" s="136"/>
      <c r="JS28" s="136"/>
      <c r="JT28" s="136"/>
      <c r="JU28" s="136"/>
      <c r="JV28" s="136"/>
      <c r="JW28" s="136"/>
      <c r="JX28" s="136"/>
      <c r="JY28" s="136"/>
      <c r="JZ28" s="136"/>
      <c r="KA28" s="136"/>
      <c r="KB28" s="136"/>
      <c r="KC28" s="136"/>
      <c r="KD28" s="136"/>
      <c r="KE28" s="136"/>
      <c r="KF28" s="136"/>
      <c r="KG28" s="136"/>
      <c r="KH28" s="136"/>
      <c r="KI28" s="136"/>
      <c r="KJ28" s="136"/>
      <c r="KK28" s="136"/>
      <c r="KL28" s="136"/>
      <c r="KM28" s="136"/>
      <c r="KN28" s="136"/>
      <c r="KO28" s="136"/>
      <c r="KP28" s="136"/>
      <c r="KQ28" s="136"/>
      <c r="KR28" s="136"/>
      <c r="KS28" s="136"/>
      <c r="KT28" s="136"/>
      <c r="KU28" s="136"/>
      <c r="KV28" s="136"/>
      <c r="KW28" s="136"/>
      <c r="KX28" s="136"/>
      <c r="KY28" s="136"/>
      <c r="KZ28" s="136"/>
      <c r="LA28" s="136"/>
      <c r="LB28" s="136"/>
      <c r="LC28" s="136"/>
      <c r="LD28" s="136"/>
      <c r="LE28" s="136"/>
      <c r="LF28" s="136"/>
      <c r="LG28" s="136"/>
      <c r="LH28" s="136"/>
      <c r="LI28" s="136"/>
      <c r="LJ28" s="136"/>
      <c r="LK28" s="136"/>
      <c r="LL28" s="136"/>
      <c r="LM28" s="136"/>
      <c r="LN28" s="136"/>
      <c r="LO28" s="136"/>
      <c r="LP28" s="136"/>
      <c r="LQ28" s="136"/>
      <c r="LR28" s="136"/>
      <c r="LS28" s="136"/>
      <c r="LT28" s="136"/>
      <c r="LU28" s="136"/>
      <c r="LV28" s="136"/>
      <c r="LW28" s="136"/>
      <c r="LX28" s="136"/>
      <c r="LY28" s="136"/>
      <c r="LZ28" s="136"/>
      <c r="MA28" s="136"/>
      <c r="MB28" s="136"/>
      <c r="MC28" s="136"/>
      <c r="MD28" s="136"/>
      <c r="ME28" s="136"/>
      <c r="MF28" s="136"/>
      <c r="MG28" s="136"/>
      <c r="MH28" s="136"/>
      <c r="MI28" s="136"/>
      <c r="MJ28" s="136"/>
      <c r="MK28" s="136"/>
      <c r="ML28" s="136"/>
      <c r="MM28" s="136"/>
      <c r="MN28" s="136"/>
      <c r="MO28" s="136"/>
      <c r="MP28" s="136"/>
      <c r="MQ28" s="136"/>
      <c r="MR28" s="136"/>
      <c r="MS28" s="136"/>
      <c r="MT28" s="136"/>
      <c r="MU28" s="136"/>
      <c r="MV28" s="136"/>
      <c r="MW28" s="136"/>
      <c r="MX28" s="136"/>
      <c r="MY28" s="136"/>
      <c r="MZ28" s="136"/>
      <c r="NA28" s="136"/>
      <c r="NB28" s="136"/>
      <c r="NC28" s="136"/>
      <c r="ND28" s="136"/>
      <c r="NE28" s="136"/>
      <c r="NF28" s="136"/>
      <c r="NG28" s="136"/>
      <c r="NH28" s="136"/>
      <c r="NI28" s="136"/>
      <c r="NJ28" s="136"/>
      <c r="NK28" s="136"/>
      <c r="NL28" s="136"/>
      <c r="NM28" s="136"/>
      <c r="NN28" s="136"/>
      <c r="NO28" s="136"/>
      <c r="NP28" s="136"/>
      <c r="NQ28" s="136"/>
      <c r="NR28" s="136"/>
      <c r="NS28" s="136"/>
      <c r="NT28" s="136"/>
      <c r="NU28" s="136"/>
      <c r="NV28" s="136"/>
      <c r="NW28" s="136"/>
      <c r="NX28" s="136"/>
      <c r="NY28" s="136"/>
      <c r="NZ28" s="136"/>
      <c r="OA28" s="136"/>
      <c r="OB28" s="136"/>
      <c r="OC28" s="136"/>
      <c r="OD28" s="136"/>
      <c r="OE28" s="136"/>
      <c r="OF28" s="136"/>
      <c r="OG28" s="136"/>
      <c r="OH28" s="136"/>
      <c r="OI28" s="136"/>
      <c r="OJ28" s="136"/>
      <c r="OK28" s="136"/>
      <c r="OL28" s="136"/>
      <c r="OM28" s="136"/>
      <c r="ON28" s="136"/>
      <c r="OO28" s="136"/>
      <c r="OP28" s="136"/>
      <c r="OQ28" s="136"/>
      <c r="OR28" s="136"/>
      <c r="OS28" s="136"/>
      <c r="OT28" s="136"/>
      <c r="OU28" s="136"/>
      <c r="OV28" s="136"/>
      <c r="OW28" s="136"/>
      <c r="OX28" s="136"/>
      <c r="OY28" s="136"/>
      <c r="OZ28" s="136"/>
      <c r="PA28" s="136"/>
      <c r="PB28" s="136"/>
      <c r="PC28" s="136"/>
      <c r="PD28" s="136"/>
      <c r="PE28" s="136"/>
      <c r="PF28" s="136"/>
      <c r="PG28" s="136"/>
      <c r="PH28" s="136"/>
      <c r="PI28" s="136"/>
      <c r="PJ28" s="136"/>
      <c r="PK28" s="136"/>
      <c r="PL28" s="136"/>
      <c r="PM28" s="136"/>
      <c r="PN28" s="136"/>
      <c r="PO28" s="136"/>
      <c r="PP28" s="136"/>
      <c r="PQ28" s="136"/>
      <c r="PR28" s="136"/>
      <c r="PS28" s="136"/>
      <c r="PT28" s="136"/>
      <c r="PU28" s="136"/>
      <c r="PV28" s="136"/>
      <c r="PW28" s="136"/>
      <c r="PX28" s="136"/>
      <c r="PY28" s="136"/>
      <c r="PZ28" s="136"/>
      <c r="QA28" s="136"/>
      <c r="QB28" s="136"/>
      <c r="QC28" s="136"/>
      <c r="QD28" s="136"/>
      <c r="QE28" s="136"/>
      <c r="QF28" s="136"/>
      <c r="QG28" s="136"/>
      <c r="QH28" s="136"/>
      <c r="QI28" s="136"/>
      <c r="QJ28" s="136"/>
      <c r="QK28" s="136"/>
      <c r="QL28" s="136"/>
      <c r="QM28" s="136"/>
      <c r="QN28" s="136"/>
      <c r="QO28" s="136"/>
      <c r="QP28" s="136"/>
      <c r="QQ28" s="136"/>
      <c r="QR28" s="136"/>
      <c r="QS28" s="136"/>
      <c r="QT28" s="136"/>
      <c r="QU28" s="136"/>
      <c r="QV28" s="136"/>
      <c r="QW28" s="136"/>
      <c r="QX28" s="136"/>
      <c r="QY28" s="136"/>
      <c r="QZ28" s="136"/>
      <c r="RA28" s="136"/>
      <c r="RB28" s="136"/>
      <c r="RC28" s="136"/>
      <c r="RD28" s="136"/>
      <c r="RE28" s="136"/>
      <c r="RF28" s="136"/>
      <c r="RG28" s="136"/>
      <c r="RH28" s="136"/>
      <c r="RI28" s="136"/>
      <c r="RJ28" s="136"/>
      <c r="RK28" s="136"/>
      <c r="RL28" s="136"/>
      <c r="RM28" s="136"/>
      <c r="RN28" s="136"/>
      <c r="RO28" s="136"/>
      <c r="RP28" s="136"/>
      <c r="RQ28" s="136"/>
      <c r="RR28" s="136"/>
      <c r="RS28" s="136"/>
      <c r="RT28" s="136"/>
      <c r="RU28" s="136"/>
      <c r="RV28" s="136"/>
      <c r="RW28" s="136"/>
      <c r="RX28" s="136"/>
      <c r="RY28" s="136"/>
      <c r="RZ28" s="136"/>
      <c r="SA28" s="136"/>
      <c r="SB28" s="136"/>
      <c r="SC28" s="136"/>
      <c r="SD28" s="136"/>
      <c r="SE28" s="136"/>
      <c r="SF28" s="136"/>
      <c r="SG28" s="136"/>
      <c r="SH28" s="136"/>
      <c r="SI28" s="136"/>
      <c r="SJ28" s="136"/>
      <c r="SK28" s="136"/>
      <c r="SL28" s="136"/>
      <c r="SM28" s="136"/>
      <c r="SN28" s="136"/>
      <c r="SO28" s="136"/>
      <c r="SP28" s="136"/>
      <c r="SQ28" s="136"/>
      <c r="SR28" s="136"/>
      <c r="SS28" s="136"/>
      <c r="ST28" s="136"/>
      <c r="SU28" s="136"/>
      <c r="SV28" s="136"/>
      <c r="SW28" s="136"/>
      <c r="SX28" s="136"/>
      <c r="SY28" s="136"/>
      <c r="SZ28" s="136"/>
      <c r="TA28" s="136"/>
      <c r="TB28" s="136"/>
      <c r="TC28" s="136"/>
      <c r="TD28" s="136"/>
      <c r="TE28" s="136"/>
      <c r="TF28" s="136"/>
      <c r="TG28" s="136"/>
      <c r="TH28" s="136"/>
      <c r="TI28" s="136"/>
      <c r="TJ28" s="136"/>
      <c r="TK28" s="136"/>
      <c r="TL28" s="136"/>
      <c r="TM28" s="136"/>
      <c r="TN28" s="136"/>
      <c r="TO28" s="136"/>
      <c r="TP28" s="136"/>
      <c r="TQ28" s="136"/>
      <c r="TR28" s="136"/>
      <c r="TS28" s="136"/>
      <c r="TT28" s="136"/>
      <c r="TU28" s="136"/>
      <c r="TV28" s="136"/>
      <c r="TW28" s="136"/>
      <c r="TX28" s="136"/>
      <c r="TY28" s="136"/>
      <c r="TZ28" s="136"/>
      <c r="UA28" s="136"/>
      <c r="UB28" s="136"/>
      <c r="UC28" s="136"/>
      <c r="UD28" s="136"/>
      <c r="UE28" s="136"/>
      <c r="UF28" s="136"/>
      <c r="UG28" s="136"/>
      <c r="UH28" s="136"/>
      <c r="UI28" s="136"/>
      <c r="UJ28" s="136"/>
      <c r="UK28" s="136"/>
      <c r="UL28" s="136"/>
      <c r="UM28" s="136"/>
      <c r="UN28" s="136"/>
      <c r="UO28" s="136"/>
      <c r="UP28" s="136"/>
      <c r="UQ28" s="136"/>
      <c r="UR28" s="136"/>
      <c r="US28" s="136"/>
      <c r="UT28" s="136"/>
      <c r="UU28" s="136"/>
      <c r="UV28" s="136"/>
      <c r="UW28" s="136"/>
      <c r="UX28" s="136"/>
      <c r="UY28" s="136"/>
      <c r="UZ28" s="136"/>
      <c r="VA28" s="136"/>
      <c r="VB28" s="136"/>
      <c r="VC28" s="136"/>
      <c r="VD28" s="136"/>
      <c r="VE28" s="136"/>
      <c r="VF28" s="136"/>
      <c r="VG28" s="136"/>
      <c r="VH28" s="136"/>
      <c r="VI28" s="136"/>
      <c r="VJ28" s="136"/>
      <c r="VK28" s="136"/>
      <c r="VL28" s="136"/>
      <c r="VM28" s="136"/>
      <c r="VN28" s="136"/>
      <c r="VO28" s="136"/>
      <c r="VP28" s="136"/>
      <c r="VQ28" s="136"/>
      <c r="VR28" s="136"/>
      <c r="VS28" s="136"/>
      <c r="VT28" s="136"/>
      <c r="VU28" s="136"/>
      <c r="VV28" s="136"/>
      <c r="VW28" s="136"/>
      <c r="VX28" s="136"/>
      <c r="VY28" s="136"/>
      <c r="VZ28" s="136"/>
      <c r="WA28" s="136"/>
      <c r="WB28" s="136"/>
      <c r="WC28" s="136"/>
      <c r="WD28" s="136"/>
      <c r="WE28" s="136"/>
      <c r="WF28" s="136"/>
      <c r="WG28" s="136"/>
      <c r="WH28" s="136"/>
      <c r="WI28" s="136"/>
      <c r="WJ28" s="136"/>
      <c r="WK28" s="136"/>
      <c r="WL28" s="136"/>
      <c r="WM28" s="136"/>
      <c r="WN28" s="136"/>
      <c r="WO28" s="136"/>
      <c r="WP28" s="136"/>
      <c r="WQ28" s="136"/>
      <c r="WR28" s="136"/>
      <c r="WS28" s="136"/>
      <c r="WT28" s="136"/>
      <c r="WU28" s="136"/>
      <c r="WV28" s="136"/>
      <c r="WW28" s="136"/>
      <c r="WX28" s="136"/>
      <c r="WY28" s="136"/>
      <c r="WZ28" s="136"/>
      <c r="XA28" s="136"/>
      <c r="XB28" s="136"/>
      <c r="XC28" s="136"/>
      <c r="XD28" s="136"/>
      <c r="XE28" s="136"/>
      <c r="XF28" s="136"/>
      <c r="XG28" s="136"/>
      <c r="XH28" s="136"/>
      <c r="XI28" s="136"/>
      <c r="XJ28" s="136"/>
      <c r="XK28" s="136"/>
      <c r="XL28" s="136"/>
      <c r="XM28" s="136"/>
      <c r="XN28" s="136"/>
      <c r="XO28" s="136"/>
      <c r="XP28" s="136"/>
      <c r="XQ28" s="136"/>
      <c r="XR28" s="136"/>
      <c r="XS28" s="136"/>
      <c r="XT28" s="136"/>
      <c r="XU28" s="136"/>
      <c r="XV28" s="136"/>
      <c r="XW28" s="136"/>
      <c r="XX28" s="136"/>
      <c r="XY28" s="136"/>
      <c r="XZ28" s="136"/>
      <c r="YA28" s="136"/>
      <c r="YB28" s="136"/>
      <c r="YC28" s="136"/>
      <c r="YD28" s="136"/>
      <c r="YE28" s="136"/>
      <c r="YF28" s="136"/>
      <c r="YG28" s="136"/>
      <c r="YH28" s="136"/>
      <c r="YI28" s="136"/>
      <c r="YJ28" s="136"/>
      <c r="YK28" s="136"/>
      <c r="YL28" s="136"/>
      <c r="YM28" s="136"/>
      <c r="YN28" s="136"/>
      <c r="YO28" s="136"/>
      <c r="YP28" s="136"/>
      <c r="YQ28" s="136"/>
      <c r="YR28" s="136"/>
      <c r="YS28" s="136"/>
      <c r="YT28" s="136"/>
      <c r="YU28" s="136"/>
      <c r="YV28" s="136"/>
      <c r="YW28" s="136"/>
      <c r="YX28" s="136"/>
      <c r="YY28" s="136"/>
      <c r="YZ28" s="136"/>
      <c r="ZA28" s="136"/>
      <c r="ZB28" s="136"/>
      <c r="ZC28" s="136"/>
      <c r="ZD28" s="136"/>
      <c r="ZE28" s="136"/>
      <c r="ZF28" s="136"/>
      <c r="ZG28" s="136"/>
      <c r="ZH28" s="136"/>
      <c r="ZI28" s="136"/>
      <c r="ZJ28" s="136"/>
      <c r="ZK28" s="136"/>
      <c r="ZL28" s="136"/>
      <c r="ZM28" s="136"/>
      <c r="ZN28" s="136"/>
      <c r="ZO28" s="136"/>
      <c r="ZP28" s="136"/>
      <c r="ZQ28" s="136"/>
      <c r="ZR28" s="136"/>
      <c r="ZS28" s="136"/>
      <c r="ZT28" s="136"/>
      <c r="ZU28" s="136"/>
      <c r="ZV28" s="136"/>
      <c r="ZW28" s="136"/>
      <c r="ZX28" s="136"/>
      <c r="ZY28" s="136"/>
      <c r="ZZ28" s="136"/>
      <c r="AAA28" s="136"/>
      <c r="AAB28" s="136"/>
      <c r="AAC28" s="136"/>
      <c r="AAD28" s="136"/>
      <c r="AAE28" s="136"/>
      <c r="AAF28" s="136"/>
      <c r="AAG28" s="136"/>
      <c r="AAH28" s="136"/>
      <c r="AAI28" s="136"/>
      <c r="AAJ28" s="136"/>
      <c r="AAK28" s="136"/>
      <c r="AAL28" s="136"/>
      <c r="AAM28" s="136"/>
      <c r="AAN28" s="136"/>
      <c r="AAO28" s="136"/>
      <c r="AAP28" s="136"/>
      <c r="AAQ28" s="136"/>
      <c r="AAR28" s="136"/>
      <c r="AAS28" s="136"/>
      <c r="AAT28" s="136"/>
      <c r="AAU28" s="136"/>
      <c r="AAV28" s="136"/>
      <c r="AAW28" s="136"/>
      <c r="AAX28" s="136"/>
      <c r="AAY28" s="136"/>
      <c r="AAZ28" s="136"/>
      <c r="ABA28" s="136"/>
      <c r="ABB28" s="136"/>
      <c r="ABC28" s="136"/>
      <c r="ABD28" s="136"/>
      <c r="ABE28" s="136"/>
      <c r="ABF28" s="136"/>
      <c r="ABG28" s="136"/>
      <c r="ABH28" s="136"/>
      <c r="ABI28" s="136"/>
      <c r="ABJ28" s="136"/>
      <c r="ABK28" s="136"/>
      <c r="ABL28" s="136"/>
      <c r="ABM28" s="136"/>
      <c r="ABN28" s="136"/>
      <c r="ABO28" s="136"/>
      <c r="ABP28" s="136"/>
      <c r="ABQ28" s="136"/>
      <c r="ABR28" s="136"/>
      <c r="ABS28" s="136"/>
      <c r="ABT28" s="136"/>
      <c r="ABU28" s="136"/>
      <c r="ABV28" s="136"/>
      <c r="ABW28" s="136"/>
      <c r="ABX28" s="136"/>
      <c r="ABY28" s="136"/>
      <c r="ABZ28" s="136"/>
      <c r="ACA28" s="136"/>
      <c r="ACB28" s="136"/>
      <c r="ACC28" s="136"/>
      <c r="ACD28" s="136"/>
      <c r="ACE28" s="136"/>
      <c r="ACF28" s="136"/>
      <c r="ACG28" s="136"/>
      <c r="ACH28" s="136"/>
      <c r="ACI28" s="136"/>
      <c r="ACJ28" s="136"/>
      <c r="ACK28" s="136"/>
      <c r="ACL28" s="136"/>
      <c r="ACM28" s="136"/>
      <c r="ACN28" s="136"/>
      <c r="ACO28" s="136"/>
      <c r="ACP28" s="136"/>
      <c r="ACQ28" s="136"/>
      <c r="ACR28" s="136"/>
      <c r="ACS28" s="136"/>
      <c r="ACT28" s="136"/>
      <c r="ACU28" s="136"/>
      <c r="ACV28" s="136"/>
      <c r="ACW28" s="136"/>
      <c r="ACX28" s="136"/>
      <c r="ACY28" s="136"/>
      <c r="ACZ28" s="136"/>
      <c r="ADA28" s="136"/>
      <c r="ADB28" s="136"/>
      <c r="ADC28" s="136"/>
      <c r="ADD28" s="136"/>
      <c r="ADE28" s="136"/>
      <c r="ADF28" s="136"/>
      <c r="ADG28" s="136"/>
      <c r="ADH28" s="136"/>
      <c r="ADI28" s="136"/>
      <c r="ADJ28" s="136"/>
      <c r="ADK28" s="136"/>
      <c r="ADL28" s="136"/>
      <c r="ADM28" s="136"/>
      <c r="ADN28" s="136"/>
      <c r="ADO28" s="136"/>
      <c r="ADP28" s="136"/>
      <c r="ADQ28" s="136"/>
      <c r="ADR28" s="136"/>
      <c r="ADS28" s="136"/>
      <c r="ADT28" s="136"/>
      <c r="ADU28" s="136"/>
      <c r="ADV28" s="136"/>
      <c r="ADW28" s="136"/>
      <c r="ADX28" s="136"/>
      <c r="ADY28" s="136"/>
      <c r="ADZ28" s="136"/>
      <c r="AEA28" s="136"/>
      <c r="AEB28" s="136"/>
      <c r="AEC28" s="136"/>
      <c r="AED28" s="136"/>
      <c r="AEE28" s="136"/>
      <c r="AEF28" s="136"/>
      <c r="AEG28" s="136"/>
      <c r="AEH28" s="136"/>
      <c r="AEI28" s="136"/>
      <c r="AEJ28" s="136"/>
      <c r="AEK28" s="136"/>
      <c r="AEL28" s="136"/>
      <c r="AEM28" s="136"/>
      <c r="AEN28" s="136"/>
      <c r="AEO28" s="136"/>
      <c r="AEP28" s="136"/>
      <c r="AEQ28" s="136"/>
      <c r="AER28" s="136"/>
      <c r="AES28" s="136"/>
      <c r="AET28" s="136"/>
      <c r="AEU28" s="136"/>
      <c r="AEV28" s="136"/>
      <c r="AEW28" s="136"/>
      <c r="AEX28" s="136"/>
      <c r="AEY28" s="136"/>
      <c r="AEZ28" s="136"/>
      <c r="AFA28" s="136"/>
      <c r="AFB28" s="136"/>
      <c r="AFC28" s="136"/>
      <c r="AFD28" s="136"/>
      <c r="AFE28" s="136"/>
      <c r="AFF28" s="136"/>
      <c r="AFG28" s="136"/>
      <c r="AFH28" s="136"/>
      <c r="AFI28" s="136"/>
      <c r="AFJ28" s="136"/>
      <c r="AFK28" s="136"/>
      <c r="AFL28" s="136"/>
      <c r="AFM28" s="136"/>
      <c r="AFN28" s="136"/>
      <c r="AFO28" s="136"/>
      <c r="AFP28" s="136"/>
      <c r="AFQ28" s="136"/>
      <c r="AFR28" s="136"/>
      <c r="AFS28" s="136"/>
      <c r="AFT28" s="136"/>
      <c r="AFU28" s="136"/>
      <c r="AFV28" s="136"/>
      <c r="AFW28" s="136"/>
      <c r="AFX28" s="136"/>
      <c r="AFY28" s="136"/>
      <c r="AFZ28" s="136"/>
      <c r="AGA28" s="136"/>
      <c r="AGB28" s="136"/>
      <c r="AGC28" s="136"/>
      <c r="AGD28" s="136"/>
      <c r="AGE28" s="136"/>
      <c r="AGF28" s="136"/>
      <c r="AGG28" s="136"/>
      <c r="AGH28" s="136"/>
      <c r="AGI28" s="136"/>
      <c r="AGJ28" s="136"/>
      <c r="AGK28" s="136"/>
      <c r="AGL28" s="136"/>
      <c r="AGM28" s="136"/>
      <c r="AGN28" s="136"/>
      <c r="AGO28" s="136"/>
      <c r="AGP28" s="136"/>
      <c r="AGQ28" s="136"/>
      <c r="AGR28" s="136"/>
      <c r="AGS28" s="136"/>
      <c r="AGT28" s="136"/>
      <c r="AGU28" s="136"/>
      <c r="AGV28" s="136"/>
      <c r="AGW28" s="136"/>
      <c r="AGX28" s="136"/>
      <c r="AGY28" s="136"/>
      <c r="AGZ28" s="136"/>
      <c r="AHA28" s="136"/>
      <c r="AHB28" s="136"/>
      <c r="AHC28" s="136"/>
      <c r="AHD28" s="136"/>
      <c r="AHE28" s="136"/>
      <c r="AHF28" s="136"/>
      <c r="AHG28" s="136"/>
      <c r="AHH28" s="136"/>
      <c r="AHI28" s="136"/>
      <c r="AHJ28" s="136"/>
      <c r="AHK28" s="136"/>
      <c r="AHL28" s="136"/>
      <c r="AHM28" s="136"/>
      <c r="AHN28" s="136"/>
      <c r="AHO28" s="136"/>
      <c r="AHP28" s="136"/>
      <c r="AHQ28" s="136"/>
      <c r="AHR28" s="136"/>
      <c r="AHS28" s="136"/>
      <c r="AHT28" s="136"/>
      <c r="AHU28" s="136"/>
      <c r="AHV28" s="136"/>
      <c r="AHW28" s="136"/>
      <c r="AHX28" s="136"/>
      <c r="AHY28" s="136"/>
      <c r="AHZ28" s="136"/>
      <c r="AIA28" s="136"/>
      <c r="AIB28" s="136"/>
      <c r="AIC28" s="136"/>
      <c r="AID28" s="136"/>
      <c r="AIE28" s="136"/>
      <c r="AIF28" s="136"/>
      <c r="AIG28" s="136"/>
      <c r="AIH28" s="136"/>
      <c r="AII28" s="136"/>
      <c r="AIJ28" s="136"/>
      <c r="AIK28" s="136"/>
      <c r="AIL28" s="136"/>
      <c r="AIM28" s="136"/>
      <c r="AIN28" s="136"/>
      <c r="AIO28" s="136"/>
      <c r="AIP28" s="136"/>
      <c r="AIQ28" s="136"/>
      <c r="AIR28" s="136"/>
      <c r="AIS28" s="136"/>
      <c r="AIT28" s="136"/>
      <c r="AIU28" s="136"/>
      <c r="AIV28" s="136"/>
      <c r="AIW28" s="136"/>
      <c r="AIX28" s="136"/>
      <c r="AIY28" s="136"/>
      <c r="AIZ28" s="136"/>
      <c r="AJA28" s="136"/>
      <c r="AJB28" s="136"/>
      <c r="AJC28" s="136"/>
      <c r="AJD28" s="136"/>
      <c r="AJE28" s="136"/>
      <c r="AJF28" s="136"/>
      <c r="AJG28" s="136"/>
      <c r="AJH28" s="136"/>
      <c r="AJI28" s="136"/>
      <c r="AJJ28" s="136"/>
      <c r="AJK28" s="136"/>
      <c r="AJL28" s="136"/>
      <c r="AJM28" s="136"/>
      <c r="AJN28" s="136"/>
      <c r="AJO28" s="136"/>
      <c r="AJP28" s="136"/>
      <c r="AJQ28" s="136"/>
      <c r="AJR28" s="136"/>
      <c r="AJS28" s="136"/>
      <c r="AJT28" s="136"/>
      <c r="AJU28" s="136"/>
      <c r="AJV28" s="136"/>
      <c r="AJW28" s="136"/>
      <c r="AJX28" s="136"/>
      <c r="AJY28" s="136"/>
      <c r="AJZ28" s="136"/>
      <c r="AKA28" s="136"/>
      <c r="AKB28" s="136"/>
      <c r="AKC28" s="136"/>
      <c r="AKD28" s="136"/>
      <c r="AKE28" s="136"/>
      <c r="AKF28" s="136"/>
      <c r="AKG28" s="136"/>
      <c r="AKH28" s="136"/>
      <c r="AKI28" s="136"/>
      <c r="AKJ28" s="136"/>
      <c r="AKK28" s="136"/>
      <c r="AKL28" s="136"/>
      <c r="AKM28" s="136"/>
      <c r="AKN28" s="136"/>
      <c r="AKO28" s="136"/>
      <c r="AKP28" s="136"/>
      <c r="AKQ28" s="136"/>
      <c r="AKR28" s="136"/>
      <c r="AKS28" s="136"/>
      <c r="AKT28" s="136"/>
      <c r="AKU28" s="136"/>
      <c r="AKV28" s="136"/>
      <c r="AKW28" s="136"/>
      <c r="AKX28" s="136"/>
      <c r="AKY28" s="136"/>
      <c r="AKZ28" s="136"/>
      <c r="ALA28" s="136"/>
      <c r="ALB28" s="136"/>
      <c r="ALC28" s="136"/>
      <c r="ALD28" s="136"/>
      <c r="ALE28" s="136"/>
      <c r="ALF28" s="136"/>
      <c r="ALG28" s="136"/>
      <c r="ALH28" s="136"/>
      <c r="ALI28" s="136"/>
      <c r="ALJ28" s="136"/>
      <c r="ALK28" s="136"/>
      <c r="ALL28" s="136"/>
      <c r="ALM28" s="136"/>
      <c r="ALN28" s="136"/>
      <c r="ALO28" s="136"/>
      <c r="ALP28" s="136"/>
      <c r="ALQ28" s="136"/>
      <c r="ALR28" s="136"/>
      <c r="ALS28" s="136"/>
      <c r="ALT28" s="136"/>
      <c r="ALU28" s="136"/>
      <c r="ALV28" s="136"/>
      <c r="ALW28" s="136"/>
      <c r="ALX28" s="136"/>
      <c r="ALY28" s="136"/>
      <c r="ALZ28" s="136"/>
      <c r="AMA28" s="136"/>
      <c r="AMB28" s="136"/>
      <c r="AMC28" s="136"/>
      <c r="AMD28" s="136"/>
      <c r="AME28" s="136"/>
      <c r="AMF28" s="136"/>
      <c r="AMG28" s="136"/>
      <c r="AMH28" s="136"/>
      <c r="AMI28" s="136"/>
    </row>
    <row r="29" spans="1:1023" ht="24.75" customHeight="1" x14ac:dyDescent="0.25">
      <c r="A29" s="332" t="s">
        <v>1100</v>
      </c>
      <c r="B29" s="193">
        <v>29</v>
      </c>
      <c r="C29" s="192" t="s">
        <v>25664</v>
      </c>
      <c r="D29" s="209" t="s">
        <v>1101</v>
      </c>
      <c r="E29" s="253" t="s">
        <v>210</v>
      </c>
      <c r="F29" s="220">
        <v>3</v>
      </c>
      <c r="G29" s="214"/>
      <c r="H29" s="214"/>
      <c r="I29" s="367"/>
      <c r="J29" s="443"/>
      <c r="K29" s="161"/>
      <c r="L29" s="161"/>
      <c r="M29" s="161"/>
      <c r="N29" s="161"/>
      <c r="O29" s="161"/>
      <c r="P29" s="161"/>
      <c r="Q29" s="161"/>
      <c r="R29" s="161"/>
      <c r="S29" s="161"/>
      <c r="T29" s="161"/>
      <c r="U29" s="161"/>
      <c r="V29" s="256">
        <f>IF(O29=1,10,100)</f>
        <v>100</v>
      </c>
      <c r="W29" s="256">
        <f>IF(O29=1,1,IF(O29=2,10,100))</f>
        <v>100</v>
      </c>
      <c r="X29" s="256">
        <f>IF(O29=3,20,100)</f>
        <v>100</v>
      </c>
      <c r="Y29" s="256">
        <f>IF(P29=1,10,100)</f>
        <v>100</v>
      </c>
      <c r="Z29" s="256">
        <f>IF(P29=1,1,IF(P29=2,10,100))</f>
        <v>100</v>
      </c>
      <c r="AA29" s="257">
        <f>IF(OR(EXACT(Q29,"1A"),EXACT(Q29,"1B")),0.1,IF(Q29=2,1,100))</f>
        <v>100</v>
      </c>
      <c r="AB29" s="257">
        <f>IF(OR(EXACT(R29,"1A"),EXACT(R29,"1B")),0.1,IF(R29=2,1,100))</f>
        <v>100</v>
      </c>
      <c r="AC29" s="257">
        <f>IF(OR(EXACT(S29,"1A"),EXACT(S29,"1B")),0.3,IF(S29=2,3,100))</f>
        <v>100</v>
      </c>
      <c r="AD29" s="136"/>
      <c r="AE29" s="136"/>
      <c r="AF29" s="249">
        <f>IF(OR(OR(EXACT(J29,"1A"),EXACT(J29,"1B"),EXACT(J29,"1C")),K29=1),1,IF(K29=2,10,100))</f>
        <v>100</v>
      </c>
      <c r="AG29" s="249">
        <f>IF(OR(EXACT(J29,"1A"),EXACT(J29,"1B"),EXACT(J29,"1C")),1,IF(J29=2,10,100))</f>
        <v>100</v>
      </c>
      <c r="AH29" s="249">
        <f>IF(OR(EXACT(J29,"1A"),EXACT(J29,"1B"),EXACT(J29,"1C"),K29=1),3,100)</f>
        <v>100</v>
      </c>
      <c r="AI29" s="249">
        <f>IF(OR(EXACT(J29,"1A"),EXACT(J29,"1B"),EXACT(J29,"1C")),5,100)</f>
        <v>100</v>
      </c>
      <c r="AJ29" s="251"/>
      <c r="AK29" s="193">
        <v>1</v>
      </c>
      <c r="AL29" s="136"/>
      <c r="AM29" s="251"/>
      <c r="AN29" s="136"/>
      <c r="AO29" s="136"/>
      <c r="AP29" s="136"/>
      <c r="AQ29" s="199" t="s">
        <v>6780</v>
      </c>
      <c r="AR29" s="136"/>
      <c r="AS29" s="136"/>
      <c r="AT29" s="136"/>
      <c r="AU29" s="136"/>
      <c r="AV29" s="136"/>
      <c r="AW29" s="136"/>
      <c r="AX29" s="136"/>
      <c r="AY29" s="136"/>
      <c r="AZ29" s="136"/>
      <c r="BA29" s="136"/>
      <c r="BB29" s="136"/>
      <c r="BC29" s="136"/>
      <c r="BD29" s="136"/>
      <c r="BE29" s="136"/>
      <c r="BF29" s="136"/>
      <c r="BG29" s="136"/>
      <c r="BH29" s="136"/>
      <c r="BI29" s="136"/>
      <c r="BJ29" s="136"/>
      <c r="BK29" s="136"/>
      <c r="BL29" s="136"/>
      <c r="BM29" s="136"/>
      <c r="BN29" s="136"/>
      <c r="BO29" s="136"/>
      <c r="BP29" s="136"/>
      <c r="BQ29" s="136"/>
      <c r="BR29" s="136"/>
      <c r="BS29" s="136"/>
      <c r="BT29" s="136"/>
      <c r="BU29" s="136"/>
      <c r="BV29" s="136"/>
      <c r="BW29" s="136"/>
      <c r="BX29" s="136"/>
      <c r="BY29" s="136"/>
      <c r="BZ29" s="136"/>
      <c r="CA29" s="136"/>
      <c r="CB29" s="136"/>
      <c r="CC29" s="136"/>
      <c r="CD29" s="136"/>
      <c r="CE29" s="136"/>
      <c r="CF29" s="136"/>
      <c r="CG29" s="136"/>
      <c r="CH29" s="136"/>
      <c r="CI29" s="136"/>
      <c r="CJ29" s="136"/>
      <c r="CK29" s="136"/>
      <c r="CL29" s="136"/>
      <c r="CM29" s="136"/>
      <c r="CN29" s="136"/>
      <c r="CO29" s="136"/>
      <c r="CP29" s="136"/>
      <c r="CQ29" s="136"/>
      <c r="CR29" s="136"/>
      <c r="CS29" s="136"/>
      <c r="CT29" s="136"/>
      <c r="CU29" s="136"/>
      <c r="CV29" s="136"/>
      <c r="CW29" s="136"/>
      <c r="CX29" s="136"/>
      <c r="CY29" s="136"/>
      <c r="CZ29" s="136"/>
      <c r="DA29" s="136"/>
      <c r="DB29" s="136"/>
      <c r="DC29" s="136"/>
      <c r="DD29" s="136"/>
      <c r="DE29" s="136"/>
      <c r="DF29" s="136"/>
      <c r="DG29" s="136"/>
      <c r="DH29" s="136"/>
      <c r="DI29" s="136"/>
      <c r="DJ29" s="136"/>
      <c r="DK29" s="136"/>
      <c r="DL29" s="136"/>
      <c r="DM29" s="136"/>
      <c r="DN29" s="136"/>
      <c r="DO29" s="136"/>
      <c r="DP29" s="136"/>
      <c r="DQ29" s="136"/>
      <c r="DR29" s="136"/>
      <c r="DS29" s="136"/>
      <c r="DT29" s="136"/>
      <c r="DU29" s="136"/>
      <c r="DV29" s="136"/>
      <c r="DW29" s="136"/>
      <c r="DX29" s="136"/>
      <c r="DY29" s="136"/>
      <c r="DZ29" s="136"/>
      <c r="EA29" s="136"/>
      <c r="EB29" s="136"/>
      <c r="EC29" s="136"/>
      <c r="ED29" s="136"/>
      <c r="EE29" s="136"/>
      <c r="EF29" s="136"/>
      <c r="EG29" s="136"/>
      <c r="EH29" s="136"/>
      <c r="EI29" s="136"/>
      <c r="EJ29" s="136"/>
      <c r="EK29" s="136"/>
      <c r="EL29" s="136"/>
      <c r="EM29" s="136"/>
      <c r="EN29" s="136"/>
      <c r="EO29" s="136"/>
      <c r="EP29" s="136"/>
      <c r="EQ29" s="136"/>
      <c r="ER29" s="136"/>
      <c r="ES29" s="136"/>
      <c r="ET29" s="136"/>
      <c r="EU29" s="136"/>
      <c r="EV29" s="136"/>
      <c r="EW29" s="136"/>
      <c r="EX29" s="136"/>
      <c r="EY29" s="136"/>
      <c r="EZ29" s="136"/>
      <c r="FA29" s="136"/>
      <c r="FB29" s="136"/>
      <c r="FC29" s="136"/>
      <c r="FD29" s="136"/>
      <c r="FE29" s="136"/>
      <c r="FF29" s="136"/>
      <c r="FG29" s="136"/>
      <c r="FH29" s="136"/>
      <c r="FI29" s="136"/>
      <c r="FJ29" s="136"/>
      <c r="FK29" s="136"/>
      <c r="FL29" s="136"/>
      <c r="FM29" s="136"/>
      <c r="FN29" s="136"/>
      <c r="FO29" s="136"/>
      <c r="FP29" s="136"/>
      <c r="FQ29" s="136"/>
      <c r="FR29" s="136"/>
      <c r="FS29" s="136"/>
      <c r="FT29" s="136"/>
      <c r="FU29" s="136"/>
      <c r="FV29" s="136"/>
      <c r="FW29" s="136"/>
      <c r="FX29" s="136"/>
      <c r="FY29" s="136"/>
      <c r="FZ29" s="136"/>
      <c r="GA29" s="136"/>
      <c r="GB29" s="136"/>
      <c r="GC29" s="136"/>
      <c r="GD29" s="136"/>
      <c r="GE29" s="136"/>
      <c r="GF29" s="136"/>
      <c r="GG29" s="136"/>
      <c r="GH29" s="136"/>
      <c r="GI29" s="136"/>
      <c r="GJ29" s="136"/>
      <c r="GK29" s="136"/>
      <c r="GL29" s="136"/>
      <c r="GM29" s="136"/>
      <c r="GN29" s="136"/>
      <c r="GO29" s="136"/>
      <c r="GP29" s="136"/>
      <c r="GQ29" s="136"/>
      <c r="GR29" s="136"/>
      <c r="GS29" s="136"/>
      <c r="GT29" s="136"/>
      <c r="GU29" s="136"/>
      <c r="GV29" s="136"/>
      <c r="GW29" s="136"/>
      <c r="GX29" s="136"/>
      <c r="GY29" s="136"/>
      <c r="GZ29" s="136"/>
      <c r="HA29" s="136"/>
      <c r="HB29" s="136"/>
      <c r="HC29" s="136"/>
      <c r="HD29" s="136"/>
      <c r="HE29" s="136"/>
      <c r="HF29" s="136"/>
      <c r="HG29" s="136"/>
      <c r="HH29" s="136"/>
      <c r="HI29" s="136"/>
      <c r="HJ29" s="136"/>
      <c r="HK29" s="136"/>
      <c r="HL29" s="136"/>
      <c r="HM29" s="136"/>
      <c r="HN29" s="136"/>
      <c r="HO29" s="136"/>
      <c r="HP29" s="136"/>
      <c r="HQ29" s="136"/>
      <c r="HR29" s="136"/>
      <c r="HS29" s="136"/>
      <c r="HT29" s="136"/>
      <c r="HU29" s="136"/>
      <c r="HV29" s="136"/>
      <c r="HW29" s="136"/>
      <c r="HX29" s="136"/>
      <c r="HY29" s="136"/>
      <c r="HZ29" s="136"/>
      <c r="IA29" s="136"/>
      <c r="IB29" s="136"/>
      <c r="IC29" s="136"/>
      <c r="ID29" s="136"/>
      <c r="IE29" s="136"/>
      <c r="IF29" s="136"/>
      <c r="IG29" s="136"/>
      <c r="IH29" s="136"/>
      <c r="II29" s="136"/>
      <c r="IJ29" s="136"/>
      <c r="IK29" s="136"/>
      <c r="IL29" s="136"/>
      <c r="IM29" s="136"/>
      <c r="IN29" s="136"/>
      <c r="IO29" s="136"/>
      <c r="IP29" s="136"/>
      <c r="IQ29" s="136"/>
      <c r="IR29" s="136"/>
      <c r="IS29" s="136"/>
      <c r="IT29" s="136"/>
      <c r="IU29" s="136"/>
      <c r="IV29" s="136"/>
      <c r="IW29" s="136"/>
      <c r="IX29" s="136"/>
      <c r="IY29" s="136"/>
      <c r="IZ29" s="136"/>
      <c r="JA29" s="136"/>
      <c r="JB29" s="136"/>
      <c r="JC29" s="136"/>
      <c r="JD29" s="136"/>
      <c r="JE29" s="136"/>
      <c r="JF29" s="136"/>
      <c r="JG29" s="136"/>
      <c r="JH29" s="136"/>
      <c r="JI29" s="136"/>
      <c r="JJ29" s="136"/>
      <c r="JK29" s="136"/>
      <c r="JL29" s="136"/>
      <c r="JM29" s="136"/>
      <c r="JN29" s="136"/>
      <c r="JO29" s="136"/>
      <c r="JP29" s="136"/>
      <c r="JQ29" s="136"/>
      <c r="JR29" s="136"/>
      <c r="JS29" s="136"/>
      <c r="JT29" s="136"/>
      <c r="JU29" s="136"/>
      <c r="JV29" s="136"/>
      <c r="JW29" s="136"/>
      <c r="JX29" s="136"/>
      <c r="JY29" s="136"/>
      <c r="JZ29" s="136"/>
      <c r="KA29" s="136"/>
      <c r="KB29" s="136"/>
      <c r="KC29" s="136"/>
      <c r="KD29" s="136"/>
      <c r="KE29" s="136"/>
      <c r="KF29" s="136"/>
      <c r="KG29" s="136"/>
      <c r="KH29" s="136"/>
      <c r="KI29" s="136"/>
      <c r="KJ29" s="136"/>
      <c r="KK29" s="136"/>
      <c r="KL29" s="136"/>
      <c r="KM29" s="136"/>
      <c r="KN29" s="136"/>
      <c r="KO29" s="136"/>
      <c r="KP29" s="136"/>
      <c r="KQ29" s="136"/>
      <c r="KR29" s="136"/>
      <c r="KS29" s="136"/>
      <c r="KT29" s="136"/>
      <c r="KU29" s="136"/>
      <c r="KV29" s="136"/>
      <c r="KW29" s="136"/>
      <c r="KX29" s="136"/>
      <c r="KY29" s="136"/>
      <c r="KZ29" s="136"/>
      <c r="LA29" s="136"/>
      <c r="LB29" s="136"/>
      <c r="LC29" s="136"/>
      <c r="LD29" s="136"/>
      <c r="LE29" s="136"/>
      <c r="LF29" s="136"/>
      <c r="LG29" s="136"/>
      <c r="LH29" s="136"/>
      <c r="LI29" s="136"/>
      <c r="LJ29" s="136"/>
      <c r="LK29" s="136"/>
      <c r="LL29" s="136"/>
      <c r="LM29" s="136"/>
      <c r="LN29" s="136"/>
      <c r="LO29" s="136"/>
      <c r="LP29" s="136"/>
      <c r="LQ29" s="136"/>
      <c r="LR29" s="136"/>
      <c r="LS29" s="136"/>
      <c r="LT29" s="136"/>
      <c r="LU29" s="136"/>
      <c r="LV29" s="136"/>
      <c r="LW29" s="136"/>
      <c r="LX29" s="136"/>
      <c r="LY29" s="136"/>
      <c r="LZ29" s="136"/>
      <c r="MA29" s="136"/>
      <c r="MB29" s="136"/>
      <c r="MC29" s="136"/>
      <c r="MD29" s="136"/>
      <c r="ME29" s="136"/>
      <c r="MF29" s="136"/>
      <c r="MG29" s="136"/>
      <c r="MH29" s="136"/>
      <c r="MI29" s="136"/>
      <c r="MJ29" s="136"/>
      <c r="MK29" s="136"/>
      <c r="ML29" s="136"/>
      <c r="MM29" s="136"/>
      <c r="MN29" s="136"/>
      <c r="MO29" s="136"/>
      <c r="MP29" s="136"/>
      <c r="MQ29" s="136"/>
      <c r="MR29" s="136"/>
      <c r="MS29" s="136"/>
      <c r="MT29" s="136"/>
      <c r="MU29" s="136"/>
      <c r="MV29" s="136"/>
      <c r="MW29" s="136"/>
      <c r="MX29" s="136"/>
      <c r="MY29" s="136"/>
      <c r="MZ29" s="136"/>
      <c r="NA29" s="136"/>
      <c r="NB29" s="136"/>
      <c r="NC29" s="136"/>
      <c r="ND29" s="136"/>
      <c r="NE29" s="136"/>
      <c r="NF29" s="136"/>
      <c r="NG29" s="136"/>
      <c r="NH29" s="136"/>
      <c r="NI29" s="136"/>
      <c r="NJ29" s="136"/>
      <c r="NK29" s="136"/>
      <c r="NL29" s="136"/>
      <c r="NM29" s="136"/>
      <c r="NN29" s="136"/>
      <c r="NO29" s="136"/>
      <c r="NP29" s="136"/>
      <c r="NQ29" s="136"/>
      <c r="NR29" s="136"/>
      <c r="NS29" s="136"/>
      <c r="NT29" s="136"/>
      <c r="NU29" s="136"/>
      <c r="NV29" s="136"/>
      <c r="NW29" s="136"/>
      <c r="NX29" s="136"/>
      <c r="NY29" s="136"/>
      <c r="NZ29" s="136"/>
      <c r="OA29" s="136"/>
      <c r="OB29" s="136"/>
      <c r="OC29" s="136"/>
      <c r="OD29" s="136"/>
      <c r="OE29" s="136"/>
      <c r="OF29" s="136"/>
      <c r="OG29" s="136"/>
      <c r="OH29" s="136"/>
      <c r="OI29" s="136"/>
      <c r="OJ29" s="136"/>
      <c r="OK29" s="136"/>
      <c r="OL29" s="136"/>
      <c r="OM29" s="136"/>
      <c r="ON29" s="136"/>
      <c r="OO29" s="136"/>
      <c r="OP29" s="136"/>
      <c r="OQ29" s="136"/>
      <c r="OR29" s="136"/>
      <c r="OS29" s="136"/>
      <c r="OT29" s="136"/>
      <c r="OU29" s="136"/>
      <c r="OV29" s="136"/>
      <c r="OW29" s="136"/>
      <c r="OX29" s="136"/>
      <c r="OY29" s="136"/>
      <c r="OZ29" s="136"/>
      <c r="PA29" s="136"/>
      <c r="PB29" s="136"/>
      <c r="PC29" s="136"/>
      <c r="PD29" s="136"/>
      <c r="PE29" s="136"/>
      <c r="PF29" s="136"/>
      <c r="PG29" s="136"/>
      <c r="PH29" s="136"/>
      <c r="PI29" s="136"/>
      <c r="PJ29" s="136"/>
      <c r="PK29" s="136"/>
      <c r="PL29" s="136"/>
      <c r="PM29" s="136"/>
      <c r="PN29" s="136"/>
      <c r="PO29" s="136"/>
      <c r="PP29" s="136"/>
      <c r="PQ29" s="136"/>
      <c r="PR29" s="136"/>
      <c r="PS29" s="136"/>
      <c r="PT29" s="136"/>
      <c r="PU29" s="136"/>
      <c r="PV29" s="136"/>
      <c r="PW29" s="136"/>
      <c r="PX29" s="136"/>
      <c r="PY29" s="136"/>
      <c r="PZ29" s="136"/>
      <c r="QA29" s="136"/>
      <c r="QB29" s="136"/>
      <c r="QC29" s="136"/>
      <c r="QD29" s="136"/>
      <c r="QE29" s="136"/>
      <c r="QF29" s="136"/>
      <c r="QG29" s="136"/>
      <c r="QH29" s="136"/>
      <c r="QI29" s="136"/>
      <c r="QJ29" s="136"/>
      <c r="QK29" s="136"/>
      <c r="QL29" s="136"/>
      <c r="QM29" s="136"/>
      <c r="QN29" s="136"/>
      <c r="QO29" s="136"/>
      <c r="QP29" s="136"/>
      <c r="QQ29" s="136"/>
      <c r="QR29" s="136"/>
      <c r="QS29" s="136"/>
      <c r="QT29" s="136"/>
      <c r="QU29" s="136"/>
      <c r="QV29" s="136"/>
      <c r="QW29" s="136"/>
      <c r="QX29" s="136"/>
      <c r="QY29" s="136"/>
      <c r="QZ29" s="136"/>
      <c r="RA29" s="136"/>
      <c r="RB29" s="136"/>
      <c r="RC29" s="136"/>
      <c r="RD29" s="136"/>
      <c r="RE29" s="136"/>
      <c r="RF29" s="136"/>
      <c r="RG29" s="136"/>
      <c r="RH29" s="136"/>
      <c r="RI29" s="136"/>
      <c r="RJ29" s="136"/>
      <c r="RK29" s="136"/>
      <c r="RL29" s="136"/>
      <c r="RM29" s="136"/>
      <c r="RN29" s="136"/>
      <c r="RO29" s="136"/>
      <c r="RP29" s="136"/>
      <c r="RQ29" s="136"/>
      <c r="RR29" s="136"/>
      <c r="RS29" s="136"/>
      <c r="RT29" s="136"/>
      <c r="RU29" s="136"/>
      <c r="RV29" s="136"/>
      <c r="RW29" s="136"/>
      <c r="RX29" s="136"/>
      <c r="RY29" s="136"/>
      <c r="RZ29" s="136"/>
      <c r="SA29" s="136"/>
      <c r="SB29" s="136"/>
      <c r="SC29" s="136"/>
      <c r="SD29" s="136"/>
      <c r="SE29" s="136"/>
      <c r="SF29" s="136"/>
      <c r="SG29" s="136"/>
      <c r="SH29" s="136"/>
      <c r="SI29" s="136"/>
      <c r="SJ29" s="136"/>
      <c r="SK29" s="136"/>
      <c r="SL29" s="136"/>
      <c r="SM29" s="136"/>
      <c r="SN29" s="136"/>
      <c r="SO29" s="136"/>
      <c r="SP29" s="136"/>
      <c r="SQ29" s="136"/>
      <c r="SR29" s="136"/>
      <c r="SS29" s="136"/>
      <c r="ST29" s="136"/>
      <c r="SU29" s="136"/>
      <c r="SV29" s="136"/>
      <c r="SW29" s="136"/>
      <c r="SX29" s="136"/>
      <c r="SY29" s="136"/>
      <c r="SZ29" s="136"/>
      <c r="TA29" s="136"/>
      <c r="TB29" s="136"/>
      <c r="TC29" s="136"/>
      <c r="TD29" s="136"/>
      <c r="TE29" s="136"/>
      <c r="TF29" s="136"/>
      <c r="TG29" s="136"/>
      <c r="TH29" s="136"/>
      <c r="TI29" s="136"/>
      <c r="TJ29" s="136"/>
      <c r="TK29" s="136"/>
      <c r="TL29" s="136"/>
      <c r="TM29" s="136"/>
      <c r="TN29" s="136"/>
      <c r="TO29" s="136"/>
      <c r="TP29" s="136"/>
      <c r="TQ29" s="136"/>
      <c r="TR29" s="136"/>
      <c r="TS29" s="136"/>
      <c r="TT29" s="136"/>
      <c r="TU29" s="136"/>
      <c r="TV29" s="136"/>
      <c r="TW29" s="136"/>
      <c r="TX29" s="136"/>
      <c r="TY29" s="136"/>
      <c r="TZ29" s="136"/>
      <c r="UA29" s="136"/>
      <c r="UB29" s="136"/>
      <c r="UC29" s="136"/>
      <c r="UD29" s="136"/>
      <c r="UE29" s="136"/>
      <c r="UF29" s="136"/>
      <c r="UG29" s="136"/>
      <c r="UH29" s="136"/>
      <c r="UI29" s="136"/>
      <c r="UJ29" s="136"/>
      <c r="UK29" s="136"/>
      <c r="UL29" s="136"/>
      <c r="UM29" s="136"/>
      <c r="UN29" s="136"/>
      <c r="UO29" s="136"/>
      <c r="UP29" s="136"/>
      <c r="UQ29" s="136"/>
      <c r="UR29" s="136"/>
      <c r="US29" s="136"/>
      <c r="UT29" s="136"/>
      <c r="UU29" s="136"/>
      <c r="UV29" s="136"/>
      <c r="UW29" s="136"/>
      <c r="UX29" s="136"/>
      <c r="UY29" s="136"/>
      <c r="UZ29" s="136"/>
      <c r="VA29" s="136"/>
      <c r="VB29" s="136"/>
      <c r="VC29" s="136"/>
      <c r="VD29" s="136"/>
      <c r="VE29" s="136"/>
      <c r="VF29" s="136"/>
      <c r="VG29" s="136"/>
      <c r="VH29" s="136"/>
      <c r="VI29" s="136"/>
      <c r="VJ29" s="136"/>
      <c r="VK29" s="136"/>
      <c r="VL29" s="136"/>
      <c r="VM29" s="136"/>
      <c r="VN29" s="136"/>
      <c r="VO29" s="136"/>
      <c r="VP29" s="136"/>
      <c r="VQ29" s="136"/>
      <c r="VR29" s="136"/>
      <c r="VS29" s="136"/>
      <c r="VT29" s="136"/>
      <c r="VU29" s="136"/>
      <c r="VV29" s="136"/>
      <c r="VW29" s="136"/>
      <c r="VX29" s="136"/>
      <c r="VY29" s="136"/>
      <c r="VZ29" s="136"/>
      <c r="WA29" s="136"/>
      <c r="WB29" s="136"/>
      <c r="WC29" s="136"/>
      <c r="WD29" s="136"/>
      <c r="WE29" s="136"/>
      <c r="WF29" s="136"/>
      <c r="WG29" s="136"/>
      <c r="WH29" s="136"/>
      <c r="WI29" s="136"/>
      <c r="WJ29" s="136"/>
      <c r="WK29" s="136"/>
      <c r="WL29" s="136"/>
      <c r="WM29" s="136"/>
      <c r="WN29" s="136"/>
      <c r="WO29" s="136"/>
      <c r="WP29" s="136"/>
      <c r="WQ29" s="136"/>
      <c r="WR29" s="136"/>
      <c r="WS29" s="136"/>
      <c r="WT29" s="136"/>
      <c r="WU29" s="136"/>
      <c r="WV29" s="136"/>
      <c r="WW29" s="136"/>
      <c r="WX29" s="136"/>
      <c r="WY29" s="136"/>
      <c r="WZ29" s="136"/>
      <c r="XA29" s="136"/>
      <c r="XB29" s="136"/>
      <c r="XC29" s="136"/>
      <c r="XD29" s="136"/>
      <c r="XE29" s="136"/>
      <c r="XF29" s="136"/>
      <c r="XG29" s="136"/>
      <c r="XH29" s="136"/>
      <c r="XI29" s="136"/>
      <c r="XJ29" s="136"/>
      <c r="XK29" s="136"/>
      <c r="XL29" s="136"/>
      <c r="XM29" s="136"/>
      <c r="XN29" s="136"/>
      <c r="XO29" s="136"/>
      <c r="XP29" s="136"/>
      <c r="XQ29" s="136"/>
      <c r="XR29" s="136"/>
      <c r="XS29" s="136"/>
      <c r="XT29" s="136"/>
      <c r="XU29" s="136"/>
      <c r="XV29" s="136"/>
      <c r="XW29" s="136"/>
      <c r="XX29" s="136"/>
      <c r="XY29" s="136"/>
      <c r="XZ29" s="136"/>
      <c r="YA29" s="136"/>
      <c r="YB29" s="136"/>
      <c r="YC29" s="136"/>
      <c r="YD29" s="136"/>
      <c r="YE29" s="136"/>
      <c r="YF29" s="136"/>
      <c r="YG29" s="136"/>
      <c r="YH29" s="136"/>
      <c r="YI29" s="136"/>
      <c r="YJ29" s="136"/>
      <c r="YK29" s="136"/>
      <c r="YL29" s="136"/>
      <c r="YM29" s="136"/>
      <c r="YN29" s="136"/>
      <c r="YO29" s="136"/>
      <c r="YP29" s="136"/>
      <c r="YQ29" s="136"/>
      <c r="YR29" s="136"/>
      <c r="YS29" s="136"/>
      <c r="YT29" s="136"/>
      <c r="YU29" s="136"/>
      <c r="YV29" s="136"/>
      <c r="YW29" s="136"/>
      <c r="YX29" s="136"/>
      <c r="YY29" s="136"/>
      <c r="YZ29" s="136"/>
      <c r="ZA29" s="136"/>
      <c r="ZB29" s="136"/>
      <c r="ZC29" s="136"/>
      <c r="ZD29" s="136"/>
      <c r="ZE29" s="136"/>
      <c r="ZF29" s="136"/>
      <c r="ZG29" s="136"/>
      <c r="ZH29" s="136"/>
      <c r="ZI29" s="136"/>
      <c r="ZJ29" s="136"/>
      <c r="ZK29" s="136"/>
      <c r="ZL29" s="136"/>
      <c r="ZM29" s="136"/>
      <c r="ZN29" s="136"/>
      <c r="ZO29" s="136"/>
      <c r="ZP29" s="136"/>
      <c r="ZQ29" s="136"/>
      <c r="ZR29" s="136"/>
      <c r="ZS29" s="136"/>
      <c r="ZT29" s="136"/>
      <c r="ZU29" s="136"/>
      <c r="ZV29" s="136"/>
      <c r="ZW29" s="136"/>
      <c r="ZX29" s="136"/>
      <c r="ZY29" s="136"/>
      <c r="ZZ29" s="136"/>
      <c r="AAA29" s="136"/>
      <c r="AAB29" s="136"/>
      <c r="AAC29" s="136"/>
      <c r="AAD29" s="136"/>
      <c r="AAE29" s="136"/>
      <c r="AAF29" s="136"/>
      <c r="AAG29" s="136"/>
      <c r="AAH29" s="136"/>
      <c r="AAI29" s="136"/>
      <c r="AAJ29" s="136"/>
      <c r="AAK29" s="136"/>
      <c r="AAL29" s="136"/>
      <c r="AAM29" s="136"/>
      <c r="AAN29" s="136"/>
      <c r="AAO29" s="136"/>
      <c r="AAP29" s="136"/>
      <c r="AAQ29" s="136"/>
      <c r="AAR29" s="136"/>
      <c r="AAS29" s="136"/>
      <c r="AAT29" s="136"/>
      <c r="AAU29" s="136"/>
      <c r="AAV29" s="136"/>
      <c r="AAW29" s="136"/>
      <c r="AAX29" s="136"/>
      <c r="AAY29" s="136"/>
      <c r="AAZ29" s="136"/>
      <c r="ABA29" s="136"/>
      <c r="ABB29" s="136"/>
      <c r="ABC29" s="136"/>
      <c r="ABD29" s="136"/>
      <c r="ABE29" s="136"/>
      <c r="ABF29" s="136"/>
      <c r="ABG29" s="136"/>
      <c r="ABH29" s="136"/>
      <c r="ABI29" s="136"/>
      <c r="ABJ29" s="136"/>
      <c r="ABK29" s="136"/>
      <c r="ABL29" s="136"/>
      <c r="ABM29" s="136"/>
      <c r="ABN29" s="136"/>
      <c r="ABO29" s="136"/>
      <c r="ABP29" s="136"/>
      <c r="ABQ29" s="136"/>
      <c r="ABR29" s="136"/>
      <c r="ABS29" s="136"/>
      <c r="ABT29" s="136"/>
      <c r="ABU29" s="136"/>
      <c r="ABV29" s="136"/>
      <c r="ABW29" s="136"/>
      <c r="ABX29" s="136"/>
      <c r="ABY29" s="136"/>
      <c r="ABZ29" s="136"/>
      <c r="ACA29" s="136"/>
      <c r="ACB29" s="136"/>
      <c r="ACC29" s="136"/>
      <c r="ACD29" s="136"/>
      <c r="ACE29" s="136"/>
      <c r="ACF29" s="136"/>
      <c r="ACG29" s="136"/>
      <c r="ACH29" s="136"/>
      <c r="ACI29" s="136"/>
      <c r="ACJ29" s="136"/>
      <c r="ACK29" s="136"/>
      <c r="ACL29" s="136"/>
      <c r="ACM29" s="136"/>
      <c r="ACN29" s="136"/>
      <c r="ACO29" s="136"/>
      <c r="ACP29" s="136"/>
      <c r="ACQ29" s="136"/>
      <c r="ACR29" s="136"/>
      <c r="ACS29" s="136"/>
      <c r="ACT29" s="136"/>
      <c r="ACU29" s="136"/>
      <c r="ACV29" s="136"/>
      <c r="ACW29" s="136"/>
      <c r="ACX29" s="136"/>
      <c r="ACY29" s="136"/>
      <c r="ACZ29" s="136"/>
      <c r="ADA29" s="136"/>
      <c r="ADB29" s="136"/>
      <c r="ADC29" s="136"/>
      <c r="ADD29" s="136"/>
      <c r="ADE29" s="136"/>
      <c r="ADF29" s="136"/>
      <c r="ADG29" s="136"/>
      <c r="ADH29" s="136"/>
      <c r="ADI29" s="136"/>
      <c r="ADJ29" s="136"/>
      <c r="ADK29" s="136"/>
      <c r="ADL29" s="136"/>
      <c r="ADM29" s="136"/>
      <c r="ADN29" s="136"/>
      <c r="ADO29" s="136"/>
      <c r="ADP29" s="136"/>
      <c r="ADQ29" s="136"/>
      <c r="ADR29" s="136"/>
      <c r="ADS29" s="136"/>
      <c r="ADT29" s="136"/>
      <c r="ADU29" s="136"/>
      <c r="ADV29" s="136"/>
      <c r="ADW29" s="136"/>
      <c r="ADX29" s="136"/>
      <c r="ADY29" s="136"/>
      <c r="ADZ29" s="136"/>
      <c r="AEA29" s="136"/>
      <c r="AEB29" s="136"/>
      <c r="AEC29" s="136"/>
      <c r="AED29" s="136"/>
      <c r="AEE29" s="136"/>
      <c r="AEF29" s="136"/>
      <c r="AEG29" s="136"/>
      <c r="AEH29" s="136"/>
      <c r="AEI29" s="136"/>
      <c r="AEJ29" s="136"/>
      <c r="AEK29" s="136"/>
      <c r="AEL29" s="136"/>
      <c r="AEM29" s="136"/>
      <c r="AEN29" s="136"/>
      <c r="AEO29" s="136"/>
      <c r="AEP29" s="136"/>
      <c r="AEQ29" s="136"/>
      <c r="AER29" s="136"/>
      <c r="AES29" s="136"/>
      <c r="AET29" s="136"/>
      <c r="AEU29" s="136"/>
      <c r="AEV29" s="136"/>
      <c r="AEW29" s="136"/>
      <c r="AEX29" s="136"/>
      <c r="AEY29" s="136"/>
      <c r="AEZ29" s="136"/>
      <c r="AFA29" s="136"/>
      <c r="AFB29" s="136"/>
      <c r="AFC29" s="136"/>
      <c r="AFD29" s="136"/>
      <c r="AFE29" s="136"/>
      <c r="AFF29" s="136"/>
      <c r="AFG29" s="136"/>
      <c r="AFH29" s="136"/>
      <c r="AFI29" s="136"/>
      <c r="AFJ29" s="136"/>
      <c r="AFK29" s="136"/>
      <c r="AFL29" s="136"/>
      <c r="AFM29" s="136"/>
      <c r="AFN29" s="136"/>
      <c r="AFO29" s="136"/>
      <c r="AFP29" s="136"/>
      <c r="AFQ29" s="136"/>
      <c r="AFR29" s="136"/>
      <c r="AFS29" s="136"/>
      <c r="AFT29" s="136"/>
      <c r="AFU29" s="136"/>
      <c r="AFV29" s="136"/>
      <c r="AFW29" s="136"/>
      <c r="AFX29" s="136"/>
      <c r="AFY29" s="136"/>
      <c r="AFZ29" s="136"/>
      <c r="AGA29" s="136"/>
      <c r="AGB29" s="136"/>
      <c r="AGC29" s="136"/>
      <c r="AGD29" s="136"/>
      <c r="AGE29" s="136"/>
      <c r="AGF29" s="136"/>
      <c r="AGG29" s="136"/>
      <c r="AGH29" s="136"/>
      <c r="AGI29" s="136"/>
      <c r="AGJ29" s="136"/>
      <c r="AGK29" s="136"/>
      <c r="AGL29" s="136"/>
      <c r="AGM29" s="136"/>
      <c r="AGN29" s="136"/>
      <c r="AGO29" s="136"/>
      <c r="AGP29" s="136"/>
      <c r="AGQ29" s="136"/>
      <c r="AGR29" s="136"/>
      <c r="AGS29" s="136"/>
      <c r="AGT29" s="136"/>
      <c r="AGU29" s="136"/>
      <c r="AGV29" s="136"/>
      <c r="AGW29" s="136"/>
      <c r="AGX29" s="136"/>
      <c r="AGY29" s="136"/>
      <c r="AGZ29" s="136"/>
      <c r="AHA29" s="136"/>
      <c r="AHB29" s="136"/>
      <c r="AHC29" s="136"/>
      <c r="AHD29" s="136"/>
      <c r="AHE29" s="136"/>
      <c r="AHF29" s="136"/>
      <c r="AHG29" s="136"/>
      <c r="AHH29" s="136"/>
      <c r="AHI29" s="136"/>
      <c r="AHJ29" s="136"/>
      <c r="AHK29" s="136"/>
      <c r="AHL29" s="136"/>
      <c r="AHM29" s="136"/>
      <c r="AHN29" s="136"/>
      <c r="AHO29" s="136"/>
      <c r="AHP29" s="136"/>
      <c r="AHQ29" s="136"/>
      <c r="AHR29" s="136"/>
      <c r="AHS29" s="136"/>
      <c r="AHT29" s="136"/>
      <c r="AHU29" s="136"/>
      <c r="AHV29" s="136"/>
      <c r="AHW29" s="136"/>
      <c r="AHX29" s="136"/>
      <c r="AHY29" s="136"/>
      <c r="AHZ29" s="136"/>
      <c r="AIA29" s="136"/>
      <c r="AIB29" s="136"/>
      <c r="AIC29" s="136"/>
      <c r="AID29" s="136"/>
      <c r="AIE29" s="136"/>
      <c r="AIF29" s="136"/>
      <c r="AIG29" s="136"/>
      <c r="AIH29" s="136"/>
      <c r="AII29" s="136"/>
      <c r="AIJ29" s="136"/>
      <c r="AIK29" s="136"/>
      <c r="AIL29" s="136"/>
      <c r="AIM29" s="136"/>
      <c r="AIN29" s="136"/>
      <c r="AIO29" s="136"/>
      <c r="AIP29" s="136"/>
      <c r="AIQ29" s="136"/>
      <c r="AIR29" s="136"/>
      <c r="AIS29" s="136"/>
      <c r="AIT29" s="136"/>
      <c r="AIU29" s="136"/>
      <c r="AIV29" s="136"/>
      <c r="AIW29" s="136"/>
      <c r="AIX29" s="136"/>
      <c r="AIY29" s="136"/>
      <c r="AIZ29" s="136"/>
      <c r="AJA29" s="136"/>
      <c r="AJB29" s="136"/>
      <c r="AJC29" s="136"/>
      <c r="AJD29" s="136"/>
      <c r="AJE29" s="136"/>
      <c r="AJF29" s="136"/>
      <c r="AJG29" s="136"/>
      <c r="AJH29" s="136"/>
      <c r="AJI29" s="136"/>
      <c r="AJJ29" s="136"/>
      <c r="AJK29" s="136"/>
      <c r="AJL29" s="136"/>
      <c r="AJM29" s="136"/>
      <c r="AJN29" s="136"/>
      <c r="AJO29" s="136"/>
      <c r="AJP29" s="136"/>
      <c r="AJQ29" s="136"/>
      <c r="AJR29" s="136"/>
      <c r="AJS29" s="136"/>
      <c r="AJT29" s="136"/>
      <c r="AJU29" s="136"/>
      <c r="AJV29" s="136"/>
      <c r="AJW29" s="136"/>
      <c r="AJX29" s="136"/>
      <c r="AJY29" s="136"/>
      <c r="AJZ29" s="136"/>
      <c r="AKA29" s="136"/>
      <c r="AKB29" s="136"/>
      <c r="AKC29" s="136"/>
      <c r="AKD29" s="136"/>
      <c r="AKE29" s="136"/>
      <c r="AKF29" s="136"/>
      <c r="AKG29" s="136"/>
      <c r="AKH29" s="136"/>
      <c r="AKI29" s="136"/>
      <c r="AKJ29" s="136"/>
      <c r="AKK29" s="136"/>
      <c r="AKL29" s="136"/>
      <c r="AKM29" s="136"/>
      <c r="AKN29" s="136"/>
      <c r="AKO29" s="136"/>
      <c r="AKP29" s="136"/>
      <c r="AKQ29" s="136"/>
      <c r="AKR29" s="136"/>
      <c r="AKS29" s="136"/>
      <c r="AKT29" s="136"/>
      <c r="AKU29" s="136"/>
      <c r="AKV29" s="136"/>
      <c r="AKW29" s="136"/>
      <c r="AKX29" s="136"/>
      <c r="AKY29" s="136"/>
      <c r="AKZ29" s="136"/>
      <c r="ALA29" s="136"/>
      <c r="ALB29" s="136"/>
      <c r="ALC29" s="136"/>
      <c r="ALD29" s="136"/>
      <c r="ALE29" s="136"/>
      <c r="ALF29" s="136"/>
      <c r="ALG29" s="136"/>
      <c r="ALH29" s="136"/>
      <c r="ALI29" s="136"/>
      <c r="ALJ29" s="136"/>
      <c r="ALK29" s="136"/>
      <c r="ALL29" s="136"/>
      <c r="ALM29" s="136"/>
      <c r="ALN29" s="136"/>
      <c r="ALO29" s="136"/>
      <c r="ALP29" s="136"/>
      <c r="ALQ29" s="136"/>
      <c r="ALR29" s="136"/>
      <c r="ALS29" s="136"/>
      <c r="ALT29" s="136"/>
      <c r="ALU29" s="136"/>
      <c r="ALV29" s="136"/>
      <c r="ALW29" s="136"/>
      <c r="ALX29" s="136"/>
      <c r="ALY29" s="136"/>
      <c r="ALZ29" s="136"/>
      <c r="AMA29" s="136"/>
      <c r="AMB29" s="136"/>
      <c r="AMC29" s="136"/>
      <c r="AMD29" s="136"/>
      <c r="AME29" s="136"/>
      <c r="AMF29" s="136"/>
      <c r="AMG29" s="136"/>
      <c r="AMH29" s="136"/>
      <c r="AMI29" s="136"/>
    </row>
    <row r="30" spans="1:1023" x14ac:dyDescent="0.25">
      <c r="A30" s="196" t="s">
        <v>1102</v>
      </c>
      <c r="B30" s="193">
        <v>30</v>
      </c>
      <c r="C30" s="192" t="s">
        <v>25665</v>
      </c>
      <c r="D30" s="210" t="s">
        <v>1103</v>
      </c>
      <c r="E30" s="253" t="s">
        <v>210</v>
      </c>
      <c r="F30" s="220">
        <v>3</v>
      </c>
      <c r="G30" s="214"/>
      <c r="H30" s="214"/>
      <c r="I30" s="367">
        <v>2</v>
      </c>
      <c r="J30" s="443"/>
      <c r="K30" s="409">
        <v>2</v>
      </c>
      <c r="L30" s="161"/>
      <c r="M30" s="161"/>
      <c r="N30" s="161"/>
      <c r="O30" s="161"/>
      <c r="P30" s="161"/>
      <c r="Q30" s="161"/>
      <c r="R30" s="161"/>
      <c r="S30" s="161"/>
      <c r="T30" s="161"/>
      <c r="U30" s="161"/>
      <c r="V30" s="256">
        <f>IF(O30=1,10,100)</f>
        <v>100</v>
      </c>
      <c r="W30" s="256">
        <f>IF(O30=1,1,IF(O30=2,10,100))</f>
        <v>100</v>
      </c>
      <c r="X30" s="256">
        <f>IF(O30=3,20,100)</f>
        <v>100</v>
      </c>
      <c r="Y30" s="256">
        <f>IF(P30=1,10,100)</f>
        <v>100</v>
      </c>
      <c r="Z30" s="256">
        <f>IF(P30=1,1,IF(P30=2,10,100))</f>
        <v>100</v>
      </c>
      <c r="AA30" s="257">
        <f>IF(OR(EXACT(Q30,"1A"),EXACT(Q30,"1B")),0.1,IF(Q30=2,1,100))</f>
        <v>100</v>
      </c>
      <c r="AB30" s="257">
        <f>IF(OR(EXACT(R30,"1A"),EXACT(R30,"1B")),0.1,IF(R30=2,1,100))</f>
        <v>100</v>
      </c>
      <c r="AC30" s="257">
        <f>IF(OR(EXACT(S30,"1A"),EXACT(S30,"1B")),0.3,IF(S30=2,3,100))</f>
        <v>100</v>
      </c>
      <c r="AD30" s="136"/>
      <c r="AE30" s="136"/>
      <c r="AF30" s="249">
        <f>IF(OR(OR(EXACT(J30,"1A"),EXACT(J30,"1B"),EXACT(J30,"1C")),K30=1),1,IF(K30=2,10,100))</f>
        <v>10</v>
      </c>
      <c r="AG30" s="249">
        <f>IF(OR(EXACT(J30,"1A"),EXACT(J30,"1B"),EXACT(J30,"1C")),1,IF(J30=2,10,100))</f>
        <v>100</v>
      </c>
      <c r="AH30" s="249">
        <f>IF(OR(EXACT(J30,"1A"),EXACT(J30,"1B"),EXACT(J30,"1C"),K30=1),3,100)</f>
        <v>100</v>
      </c>
      <c r="AI30" s="249">
        <f>IF(OR(EXACT(J30,"1A"),EXACT(J30,"1B"),EXACT(J30,"1C")),5,100)</f>
        <v>100</v>
      </c>
      <c r="AJ30" s="251" t="s">
        <v>25607</v>
      </c>
      <c r="AK30" s="193">
        <v>1</v>
      </c>
      <c r="AL30" s="136"/>
      <c r="AM30" s="251"/>
      <c r="AN30" s="136"/>
      <c r="AO30" s="136"/>
      <c r="AP30" s="136"/>
      <c r="AQ30" s="199" t="s">
        <v>25608</v>
      </c>
      <c r="AR30" s="136"/>
      <c r="AS30" s="136"/>
      <c r="AT30" s="136"/>
      <c r="AU30" s="136"/>
      <c r="AV30" s="136"/>
      <c r="AW30" s="136"/>
      <c r="AX30" s="136"/>
      <c r="AY30" s="136"/>
      <c r="AZ30" s="136"/>
      <c r="BA30" s="136"/>
      <c r="BB30" s="136"/>
      <c r="BC30" s="136"/>
      <c r="BD30" s="136"/>
      <c r="BE30" s="136"/>
      <c r="BF30" s="136"/>
      <c r="BG30" s="136"/>
      <c r="BH30" s="136"/>
      <c r="BI30" s="136"/>
      <c r="BJ30" s="136"/>
      <c r="BK30" s="136"/>
      <c r="BL30" s="136"/>
      <c r="BM30" s="136"/>
      <c r="BN30" s="136"/>
      <c r="BO30" s="136"/>
      <c r="BP30" s="136"/>
      <c r="BQ30" s="136"/>
      <c r="BR30" s="136"/>
      <c r="BS30" s="136"/>
      <c r="BT30" s="136"/>
      <c r="BU30" s="136"/>
      <c r="BV30" s="136"/>
      <c r="BW30" s="136"/>
      <c r="BX30" s="136"/>
      <c r="BY30" s="136"/>
      <c r="BZ30" s="136"/>
      <c r="CA30" s="136"/>
      <c r="CB30" s="136"/>
      <c r="CC30" s="136"/>
      <c r="CD30" s="136"/>
      <c r="CE30" s="136"/>
      <c r="CF30" s="136"/>
      <c r="CG30" s="136"/>
      <c r="CH30" s="136"/>
      <c r="CI30" s="136"/>
      <c r="CJ30" s="136"/>
      <c r="CK30" s="136"/>
      <c r="CL30" s="136"/>
      <c r="CM30" s="136"/>
      <c r="CN30" s="136"/>
      <c r="CO30" s="136"/>
      <c r="CP30" s="136"/>
      <c r="CQ30" s="136"/>
      <c r="CR30" s="136"/>
      <c r="CS30" s="136"/>
      <c r="CT30" s="136"/>
      <c r="CU30" s="136"/>
      <c r="CV30" s="136"/>
      <c r="CW30" s="136"/>
      <c r="CX30" s="136"/>
      <c r="CY30" s="136"/>
      <c r="CZ30" s="136"/>
      <c r="DA30" s="136"/>
      <c r="DB30" s="136"/>
      <c r="DC30" s="136"/>
      <c r="DD30" s="136"/>
      <c r="DE30" s="136"/>
      <c r="DF30" s="136"/>
      <c r="DG30" s="136"/>
      <c r="DH30" s="136"/>
      <c r="DI30" s="136"/>
      <c r="DJ30" s="136"/>
      <c r="DK30" s="136"/>
      <c r="DL30" s="136"/>
      <c r="DM30" s="136"/>
      <c r="DN30" s="136"/>
      <c r="DO30" s="136"/>
      <c r="DP30" s="136"/>
      <c r="DQ30" s="136"/>
      <c r="DR30" s="136"/>
      <c r="DS30" s="136"/>
      <c r="DT30" s="136"/>
      <c r="DU30" s="136"/>
      <c r="DV30" s="136"/>
      <c r="DW30" s="136"/>
      <c r="DX30" s="136"/>
      <c r="DY30" s="136"/>
      <c r="DZ30" s="136"/>
      <c r="EA30" s="136"/>
      <c r="EB30" s="136"/>
      <c r="EC30" s="136"/>
      <c r="ED30" s="136"/>
      <c r="EE30" s="136"/>
      <c r="EF30" s="136"/>
      <c r="EG30" s="136"/>
      <c r="EH30" s="136"/>
      <c r="EI30" s="136"/>
      <c r="EJ30" s="136"/>
      <c r="EK30" s="136"/>
      <c r="EL30" s="136"/>
      <c r="EM30" s="136"/>
      <c r="EN30" s="136"/>
      <c r="EO30" s="136"/>
      <c r="EP30" s="136"/>
      <c r="EQ30" s="136"/>
      <c r="ER30" s="136"/>
      <c r="ES30" s="136"/>
      <c r="ET30" s="136"/>
      <c r="EU30" s="136"/>
      <c r="EV30" s="136"/>
      <c r="EW30" s="136"/>
      <c r="EX30" s="136"/>
      <c r="EY30" s="136"/>
      <c r="EZ30" s="136"/>
      <c r="FA30" s="136"/>
      <c r="FB30" s="136"/>
      <c r="FC30" s="136"/>
      <c r="FD30" s="136"/>
      <c r="FE30" s="136"/>
      <c r="FF30" s="136"/>
      <c r="FG30" s="136"/>
      <c r="FH30" s="136"/>
      <c r="FI30" s="136"/>
      <c r="FJ30" s="136"/>
      <c r="FK30" s="136"/>
      <c r="FL30" s="136"/>
      <c r="FM30" s="136"/>
      <c r="FN30" s="136"/>
      <c r="FO30" s="136"/>
      <c r="FP30" s="136"/>
      <c r="FQ30" s="136"/>
      <c r="FR30" s="136"/>
      <c r="FS30" s="136"/>
      <c r="FT30" s="136"/>
      <c r="FU30" s="136"/>
      <c r="FV30" s="136"/>
      <c r="FW30" s="136"/>
      <c r="FX30" s="136"/>
      <c r="FY30" s="136"/>
      <c r="FZ30" s="136"/>
      <c r="GA30" s="136"/>
      <c r="GB30" s="136"/>
      <c r="GC30" s="136"/>
      <c r="GD30" s="136"/>
      <c r="GE30" s="136"/>
      <c r="GF30" s="136"/>
      <c r="GG30" s="136"/>
      <c r="GH30" s="136"/>
      <c r="GI30" s="136"/>
      <c r="GJ30" s="136"/>
      <c r="GK30" s="136"/>
      <c r="GL30" s="136"/>
      <c r="GM30" s="136"/>
      <c r="GN30" s="136"/>
      <c r="GO30" s="136"/>
      <c r="GP30" s="136"/>
      <c r="GQ30" s="136"/>
      <c r="GR30" s="136"/>
      <c r="GS30" s="136"/>
      <c r="GT30" s="136"/>
      <c r="GU30" s="136"/>
      <c r="GV30" s="136"/>
      <c r="GW30" s="136"/>
      <c r="GX30" s="136"/>
      <c r="GY30" s="136"/>
      <c r="GZ30" s="136"/>
      <c r="HA30" s="136"/>
      <c r="HB30" s="136"/>
      <c r="HC30" s="136"/>
      <c r="HD30" s="136"/>
      <c r="HE30" s="136"/>
      <c r="HF30" s="136"/>
      <c r="HG30" s="136"/>
      <c r="HH30" s="136"/>
      <c r="HI30" s="136"/>
      <c r="HJ30" s="136"/>
      <c r="HK30" s="136"/>
      <c r="HL30" s="136"/>
      <c r="HM30" s="136"/>
      <c r="HN30" s="136"/>
      <c r="HO30" s="136"/>
      <c r="HP30" s="136"/>
      <c r="HQ30" s="136"/>
      <c r="HR30" s="136"/>
      <c r="HS30" s="136"/>
      <c r="HT30" s="136"/>
      <c r="HU30" s="136"/>
      <c r="HV30" s="136"/>
      <c r="HW30" s="136"/>
      <c r="HX30" s="136"/>
      <c r="HY30" s="136"/>
      <c r="HZ30" s="136"/>
      <c r="IA30" s="136"/>
      <c r="IB30" s="136"/>
      <c r="IC30" s="136"/>
      <c r="ID30" s="136"/>
      <c r="IE30" s="136"/>
      <c r="IF30" s="136"/>
      <c r="IG30" s="136"/>
      <c r="IH30" s="136"/>
      <c r="II30" s="136"/>
      <c r="IJ30" s="136"/>
      <c r="IK30" s="136"/>
      <c r="IL30" s="136"/>
      <c r="IM30" s="136"/>
      <c r="IN30" s="136"/>
      <c r="IO30" s="136"/>
      <c r="IP30" s="136"/>
      <c r="IQ30" s="136"/>
      <c r="IR30" s="136"/>
      <c r="IS30" s="136"/>
      <c r="IT30" s="136"/>
      <c r="IU30" s="136"/>
      <c r="IV30" s="136"/>
      <c r="IW30" s="136"/>
      <c r="IX30" s="136"/>
      <c r="IY30" s="136"/>
      <c r="IZ30" s="136"/>
      <c r="JA30" s="136"/>
      <c r="JB30" s="136"/>
      <c r="JC30" s="136"/>
      <c r="JD30" s="136"/>
      <c r="JE30" s="136"/>
      <c r="JF30" s="136"/>
      <c r="JG30" s="136"/>
      <c r="JH30" s="136"/>
      <c r="JI30" s="136"/>
      <c r="JJ30" s="136"/>
      <c r="JK30" s="136"/>
      <c r="JL30" s="136"/>
      <c r="JM30" s="136"/>
      <c r="JN30" s="136"/>
      <c r="JO30" s="136"/>
      <c r="JP30" s="136"/>
      <c r="JQ30" s="136"/>
      <c r="JR30" s="136"/>
      <c r="JS30" s="136"/>
      <c r="JT30" s="136"/>
      <c r="JU30" s="136"/>
      <c r="JV30" s="136"/>
      <c r="JW30" s="136"/>
      <c r="JX30" s="136"/>
      <c r="JY30" s="136"/>
      <c r="JZ30" s="136"/>
      <c r="KA30" s="136"/>
      <c r="KB30" s="136"/>
      <c r="KC30" s="136"/>
      <c r="KD30" s="136"/>
      <c r="KE30" s="136"/>
      <c r="KF30" s="136"/>
      <c r="KG30" s="136"/>
      <c r="KH30" s="136"/>
      <c r="KI30" s="136"/>
      <c r="KJ30" s="136"/>
      <c r="KK30" s="136"/>
      <c r="KL30" s="136"/>
      <c r="KM30" s="136"/>
      <c r="KN30" s="136"/>
      <c r="KO30" s="136"/>
      <c r="KP30" s="136"/>
      <c r="KQ30" s="136"/>
      <c r="KR30" s="136"/>
      <c r="KS30" s="136"/>
      <c r="KT30" s="136"/>
      <c r="KU30" s="136"/>
      <c r="KV30" s="136"/>
      <c r="KW30" s="136"/>
      <c r="KX30" s="136"/>
      <c r="KY30" s="136"/>
      <c r="KZ30" s="136"/>
      <c r="LA30" s="136"/>
      <c r="LB30" s="136"/>
      <c r="LC30" s="136"/>
      <c r="LD30" s="136"/>
      <c r="LE30" s="136"/>
      <c r="LF30" s="136"/>
      <c r="LG30" s="136"/>
      <c r="LH30" s="136"/>
      <c r="LI30" s="136"/>
      <c r="LJ30" s="136"/>
      <c r="LK30" s="136"/>
      <c r="LL30" s="136"/>
      <c r="LM30" s="136"/>
      <c r="LN30" s="136"/>
      <c r="LO30" s="136"/>
      <c r="LP30" s="136"/>
      <c r="LQ30" s="136"/>
      <c r="LR30" s="136"/>
      <c r="LS30" s="136"/>
      <c r="LT30" s="136"/>
      <c r="LU30" s="136"/>
      <c r="LV30" s="136"/>
      <c r="LW30" s="136"/>
      <c r="LX30" s="136"/>
      <c r="LY30" s="136"/>
      <c r="LZ30" s="136"/>
      <c r="MA30" s="136"/>
      <c r="MB30" s="136"/>
      <c r="MC30" s="136"/>
      <c r="MD30" s="136"/>
      <c r="ME30" s="136"/>
      <c r="MF30" s="136"/>
      <c r="MG30" s="136"/>
      <c r="MH30" s="136"/>
      <c r="MI30" s="136"/>
      <c r="MJ30" s="136"/>
      <c r="MK30" s="136"/>
      <c r="ML30" s="136"/>
      <c r="MM30" s="136"/>
      <c r="MN30" s="136"/>
      <c r="MO30" s="136"/>
      <c r="MP30" s="136"/>
      <c r="MQ30" s="136"/>
      <c r="MR30" s="136"/>
      <c r="MS30" s="136"/>
      <c r="MT30" s="136"/>
      <c r="MU30" s="136"/>
      <c r="MV30" s="136"/>
      <c r="MW30" s="136"/>
      <c r="MX30" s="136"/>
      <c r="MY30" s="136"/>
      <c r="MZ30" s="136"/>
      <c r="NA30" s="136"/>
      <c r="NB30" s="136"/>
      <c r="NC30" s="136"/>
      <c r="ND30" s="136"/>
      <c r="NE30" s="136"/>
      <c r="NF30" s="136"/>
      <c r="NG30" s="136"/>
      <c r="NH30" s="136"/>
      <c r="NI30" s="136"/>
      <c r="NJ30" s="136"/>
      <c r="NK30" s="136"/>
      <c r="NL30" s="136"/>
      <c r="NM30" s="136"/>
      <c r="NN30" s="136"/>
      <c r="NO30" s="136"/>
      <c r="NP30" s="136"/>
      <c r="NQ30" s="136"/>
      <c r="NR30" s="136"/>
      <c r="NS30" s="136"/>
      <c r="NT30" s="136"/>
      <c r="NU30" s="136"/>
      <c r="NV30" s="136"/>
      <c r="NW30" s="136"/>
      <c r="NX30" s="136"/>
      <c r="NY30" s="136"/>
      <c r="NZ30" s="136"/>
      <c r="OA30" s="136"/>
      <c r="OB30" s="136"/>
      <c r="OC30" s="136"/>
      <c r="OD30" s="136"/>
      <c r="OE30" s="136"/>
      <c r="OF30" s="136"/>
      <c r="OG30" s="136"/>
      <c r="OH30" s="136"/>
      <c r="OI30" s="136"/>
      <c r="OJ30" s="136"/>
      <c r="OK30" s="136"/>
      <c r="OL30" s="136"/>
      <c r="OM30" s="136"/>
      <c r="ON30" s="136"/>
      <c r="OO30" s="136"/>
      <c r="OP30" s="136"/>
      <c r="OQ30" s="136"/>
      <c r="OR30" s="136"/>
      <c r="OS30" s="136"/>
      <c r="OT30" s="136"/>
      <c r="OU30" s="136"/>
      <c r="OV30" s="136"/>
      <c r="OW30" s="136"/>
      <c r="OX30" s="136"/>
      <c r="OY30" s="136"/>
      <c r="OZ30" s="136"/>
      <c r="PA30" s="136"/>
      <c r="PB30" s="136"/>
      <c r="PC30" s="136"/>
      <c r="PD30" s="136"/>
      <c r="PE30" s="136"/>
      <c r="PF30" s="136"/>
      <c r="PG30" s="136"/>
      <c r="PH30" s="136"/>
      <c r="PI30" s="136"/>
      <c r="PJ30" s="136"/>
      <c r="PK30" s="136"/>
      <c r="PL30" s="136"/>
      <c r="PM30" s="136"/>
      <c r="PN30" s="136"/>
      <c r="PO30" s="136"/>
      <c r="PP30" s="136"/>
      <c r="PQ30" s="136"/>
      <c r="PR30" s="136"/>
      <c r="PS30" s="136"/>
      <c r="PT30" s="136"/>
      <c r="PU30" s="136"/>
      <c r="PV30" s="136"/>
      <c r="PW30" s="136"/>
      <c r="PX30" s="136"/>
      <c r="PY30" s="136"/>
      <c r="PZ30" s="136"/>
      <c r="QA30" s="136"/>
      <c r="QB30" s="136"/>
      <c r="QC30" s="136"/>
      <c r="QD30" s="136"/>
      <c r="QE30" s="136"/>
      <c r="QF30" s="136"/>
      <c r="QG30" s="136"/>
      <c r="QH30" s="136"/>
      <c r="QI30" s="136"/>
      <c r="QJ30" s="136"/>
      <c r="QK30" s="136"/>
      <c r="QL30" s="136"/>
      <c r="QM30" s="136"/>
      <c r="QN30" s="136"/>
      <c r="QO30" s="136"/>
      <c r="QP30" s="136"/>
      <c r="QQ30" s="136"/>
      <c r="QR30" s="136"/>
      <c r="QS30" s="136"/>
      <c r="QT30" s="136"/>
      <c r="QU30" s="136"/>
      <c r="QV30" s="136"/>
      <c r="QW30" s="136"/>
      <c r="QX30" s="136"/>
      <c r="QY30" s="136"/>
      <c r="QZ30" s="136"/>
      <c r="RA30" s="136"/>
      <c r="RB30" s="136"/>
      <c r="RC30" s="136"/>
      <c r="RD30" s="136"/>
      <c r="RE30" s="136"/>
      <c r="RF30" s="136"/>
      <c r="RG30" s="136"/>
      <c r="RH30" s="136"/>
      <c r="RI30" s="136"/>
      <c r="RJ30" s="136"/>
      <c r="RK30" s="136"/>
      <c r="RL30" s="136"/>
      <c r="RM30" s="136"/>
      <c r="RN30" s="136"/>
      <c r="RO30" s="136"/>
      <c r="RP30" s="136"/>
      <c r="RQ30" s="136"/>
      <c r="RR30" s="136"/>
      <c r="RS30" s="136"/>
      <c r="RT30" s="136"/>
      <c r="RU30" s="136"/>
      <c r="RV30" s="136"/>
      <c r="RW30" s="136"/>
      <c r="RX30" s="136"/>
      <c r="RY30" s="136"/>
      <c r="RZ30" s="136"/>
      <c r="SA30" s="136"/>
      <c r="SB30" s="136"/>
      <c r="SC30" s="136"/>
      <c r="SD30" s="136"/>
      <c r="SE30" s="136"/>
      <c r="SF30" s="136"/>
      <c r="SG30" s="136"/>
      <c r="SH30" s="136"/>
      <c r="SI30" s="136"/>
      <c r="SJ30" s="136"/>
      <c r="SK30" s="136"/>
      <c r="SL30" s="136"/>
      <c r="SM30" s="136"/>
      <c r="SN30" s="136"/>
      <c r="SO30" s="136"/>
      <c r="SP30" s="136"/>
      <c r="SQ30" s="136"/>
      <c r="SR30" s="136"/>
      <c r="SS30" s="136"/>
      <c r="ST30" s="136"/>
      <c r="SU30" s="136"/>
      <c r="SV30" s="136"/>
      <c r="SW30" s="136"/>
      <c r="SX30" s="136"/>
      <c r="SY30" s="136"/>
      <c r="SZ30" s="136"/>
      <c r="TA30" s="136"/>
      <c r="TB30" s="136"/>
      <c r="TC30" s="136"/>
      <c r="TD30" s="136"/>
      <c r="TE30" s="136"/>
      <c r="TF30" s="136"/>
      <c r="TG30" s="136"/>
      <c r="TH30" s="136"/>
      <c r="TI30" s="136"/>
      <c r="TJ30" s="136"/>
      <c r="TK30" s="136"/>
      <c r="TL30" s="136"/>
      <c r="TM30" s="136"/>
      <c r="TN30" s="136"/>
      <c r="TO30" s="136"/>
      <c r="TP30" s="136"/>
      <c r="TQ30" s="136"/>
      <c r="TR30" s="136"/>
      <c r="TS30" s="136"/>
      <c r="TT30" s="136"/>
      <c r="TU30" s="136"/>
      <c r="TV30" s="136"/>
      <c r="TW30" s="136"/>
      <c r="TX30" s="136"/>
      <c r="TY30" s="136"/>
      <c r="TZ30" s="136"/>
      <c r="UA30" s="136"/>
      <c r="UB30" s="136"/>
      <c r="UC30" s="136"/>
      <c r="UD30" s="136"/>
      <c r="UE30" s="136"/>
      <c r="UF30" s="136"/>
      <c r="UG30" s="136"/>
      <c r="UH30" s="136"/>
      <c r="UI30" s="136"/>
      <c r="UJ30" s="136"/>
      <c r="UK30" s="136"/>
      <c r="UL30" s="136"/>
      <c r="UM30" s="136"/>
      <c r="UN30" s="136"/>
      <c r="UO30" s="136"/>
      <c r="UP30" s="136"/>
      <c r="UQ30" s="136"/>
      <c r="UR30" s="136"/>
      <c r="US30" s="136"/>
      <c r="UT30" s="136"/>
      <c r="UU30" s="136"/>
      <c r="UV30" s="136"/>
      <c r="UW30" s="136"/>
      <c r="UX30" s="136"/>
      <c r="UY30" s="136"/>
      <c r="UZ30" s="136"/>
      <c r="VA30" s="136"/>
      <c r="VB30" s="136"/>
      <c r="VC30" s="136"/>
      <c r="VD30" s="136"/>
      <c r="VE30" s="136"/>
      <c r="VF30" s="136"/>
      <c r="VG30" s="136"/>
      <c r="VH30" s="136"/>
      <c r="VI30" s="136"/>
      <c r="VJ30" s="136"/>
      <c r="VK30" s="136"/>
      <c r="VL30" s="136"/>
      <c r="VM30" s="136"/>
      <c r="VN30" s="136"/>
      <c r="VO30" s="136"/>
      <c r="VP30" s="136"/>
      <c r="VQ30" s="136"/>
      <c r="VR30" s="136"/>
      <c r="VS30" s="136"/>
      <c r="VT30" s="136"/>
      <c r="VU30" s="136"/>
      <c r="VV30" s="136"/>
      <c r="VW30" s="136"/>
      <c r="VX30" s="136"/>
      <c r="VY30" s="136"/>
      <c r="VZ30" s="136"/>
      <c r="WA30" s="136"/>
      <c r="WB30" s="136"/>
      <c r="WC30" s="136"/>
      <c r="WD30" s="136"/>
      <c r="WE30" s="136"/>
      <c r="WF30" s="136"/>
      <c r="WG30" s="136"/>
      <c r="WH30" s="136"/>
      <c r="WI30" s="136"/>
      <c r="WJ30" s="136"/>
      <c r="WK30" s="136"/>
      <c r="WL30" s="136"/>
      <c r="WM30" s="136"/>
      <c r="WN30" s="136"/>
      <c r="WO30" s="136"/>
      <c r="WP30" s="136"/>
      <c r="WQ30" s="136"/>
      <c r="WR30" s="136"/>
      <c r="WS30" s="136"/>
      <c r="WT30" s="136"/>
      <c r="WU30" s="136"/>
      <c r="WV30" s="136"/>
      <c r="WW30" s="136"/>
      <c r="WX30" s="136"/>
      <c r="WY30" s="136"/>
      <c r="WZ30" s="136"/>
      <c r="XA30" s="136"/>
      <c r="XB30" s="136"/>
      <c r="XC30" s="136"/>
      <c r="XD30" s="136"/>
      <c r="XE30" s="136"/>
      <c r="XF30" s="136"/>
      <c r="XG30" s="136"/>
      <c r="XH30" s="136"/>
      <c r="XI30" s="136"/>
      <c r="XJ30" s="136"/>
      <c r="XK30" s="136"/>
      <c r="XL30" s="136"/>
      <c r="XM30" s="136"/>
      <c r="XN30" s="136"/>
      <c r="XO30" s="136"/>
      <c r="XP30" s="136"/>
      <c r="XQ30" s="136"/>
      <c r="XR30" s="136"/>
      <c r="XS30" s="136"/>
      <c r="XT30" s="136"/>
      <c r="XU30" s="136"/>
      <c r="XV30" s="136"/>
      <c r="XW30" s="136"/>
      <c r="XX30" s="136"/>
      <c r="XY30" s="136"/>
      <c r="XZ30" s="136"/>
      <c r="YA30" s="136"/>
      <c r="YB30" s="136"/>
      <c r="YC30" s="136"/>
      <c r="YD30" s="136"/>
      <c r="YE30" s="136"/>
      <c r="YF30" s="136"/>
      <c r="YG30" s="136"/>
      <c r="YH30" s="136"/>
      <c r="YI30" s="136"/>
      <c r="YJ30" s="136"/>
      <c r="YK30" s="136"/>
      <c r="YL30" s="136"/>
      <c r="YM30" s="136"/>
      <c r="YN30" s="136"/>
      <c r="YO30" s="136"/>
      <c r="YP30" s="136"/>
      <c r="YQ30" s="136"/>
      <c r="YR30" s="136"/>
      <c r="YS30" s="136"/>
      <c r="YT30" s="136"/>
      <c r="YU30" s="136"/>
      <c r="YV30" s="136"/>
      <c r="YW30" s="136"/>
      <c r="YX30" s="136"/>
      <c r="YY30" s="136"/>
      <c r="YZ30" s="136"/>
      <c r="ZA30" s="136"/>
      <c r="ZB30" s="136"/>
      <c r="ZC30" s="136"/>
      <c r="ZD30" s="136"/>
      <c r="ZE30" s="136"/>
      <c r="ZF30" s="136"/>
      <c r="ZG30" s="136"/>
      <c r="ZH30" s="136"/>
      <c r="ZI30" s="136"/>
      <c r="ZJ30" s="136"/>
      <c r="ZK30" s="136"/>
      <c r="ZL30" s="136"/>
      <c r="ZM30" s="136"/>
      <c r="ZN30" s="136"/>
      <c r="ZO30" s="136"/>
      <c r="ZP30" s="136"/>
      <c r="ZQ30" s="136"/>
      <c r="ZR30" s="136"/>
      <c r="ZS30" s="136"/>
      <c r="ZT30" s="136"/>
      <c r="ZU30" s="136"/>
      <c r="ZV30" s="136"/>
      <c r="ZW30" s="136"/>
      <c r="ZX30" s="136"/>
      <c r="ZY30" s="136"/>
      <c r="ZZ30" s="136"/>
      <c r="AAA30" s="136"/>
      <c r="AAB30" s="136"/>
      <c r="AAC30" s="136"/>
      <c r="AAD30" s="136"/>
      <c r="AAE30" s="136"/>
      <c r="AAF30" s="136"/>
      <c r="AAG30" s="136"/>
      <c r="AAH30" s="136"/>
      <c r="AAI30" s="136"/>
      <c r="AAJ30" s="136"/>
      <c r="AAK30" s="136"/>
      <c r="AAL30" s="136"/>
      <c r="AAM30" s="136"/>
      <c r="AAN30" s="136"/>
      <c r="AAO30" s="136"/>
      <c r="AAP30" s="136"/>
      <c r="AAQ30" s="136"/>
      <c r="AAR30" s="136"/>
      <c r="AAS30" s="136"/>
      <c r="AAT30" s="136"/>
      <c r="AAU30" s="136"/>
      <c r="AAV30" s="136"/>
      <c r="AAW30" s="136"/>
      <c r="AAX30" s="136"/>
      <c r="AAY30" s="136"/>
      <c r="AAZ30" s="136"/>
      <c r="ABA30" s="136"/>
      <c r="ABB30" s="136"/>
      <c r="ABC30" s="136"/>
      <c r="ABD30" s="136"/>
      <c r="ABE30" s="136"/>
      <c r="ABF30" s="136"/>
      <c r="ABG30" s="136"/>
      <c r="ABH30" s="136"/>
      <c r="ABI30" s="136"/>
      <c r="ABJ30" s="136"/>
      <c r="ABK30" s="136"/>
      <c r="ABL30" s="136"/>
      <c r="ABM30" s="136"/>
      <c r="ABN30" s="136"/>
      <c r="ABO30" s="136"/>
      <c r="ABP30" s="136"/>
      <c r="ABQ30" s="136"/>
      <c r="ABR30" s="136"/>
      <c r="ABS30" s="136"/>
      <c r="ABT30" s="136"/>
      <c r="ABU30" s="136"/>
      <c r="ABV30" s="136"/>
      <c r="ABW30" s="136"/>
      <c r="ABX30" s="136"/>
      <c r="ABY30" s="136"/>
      <c r="ABZ30" s="136"/>
      <c r="ACA30" s="136"/>
      <c r="ACB30" s="136"/>
      <c r="ACC30" s="136"/>
      <c r="ACD30" s="136"/>
      <c r="ACE30" s="136"/>
      <c r="ACF30" s="136"/>
      <c r="ACG30" s="136"/>
      <c r="ACH30" s="136"/>
      <c r="ACI30" s="136"/>
      <c r="ACJ30" s="136"/>
      <c r="ACK30" s="136"/>
      <c r="ACL30" s="136"/>
      <c r="ACM30" s="136"/>
      <c r="ACN30" s="136"/>
      <c r="ACO30" s="136"/>
      <c r="ACP30" s="136"/>
      <c r="ACQ30" s="136"/>
      <c r="ACR30" s="136"/>
      <c r="ACS30" s="136"/>
      <c r="ACT30" s="136"/>
      <c r="ACU30" s="136"/>
      <c r="ACV30" s="136"/>
      <c r="ACW30" s="136"/>
      <c r="ACX30" s="136"/>
      <c r="ACY30" s="136"/>
      <c r="ACZ30" s="136"/>
      <c r="ADA30" s="136"/>
      <c r="ADB30" s="136"/>
      <c r="ADC30" s="136"/>
      <c r="ADD30" s="136"/>
      <c r="ADE30" s="136"/>
      <c r="ADF30" s="136"/>
      <c r="ADG30" s="136"/>
      <c r="ADH30" s="136"/>
      <c r="ADI30" s="136"/>
      <c r="ADJ30" s="136"/>
      <c r="ADK30" s="136"/>
      <c r="ADL30" s="136"/>
      <c r="ADM30" s="136"/>
      <c r="ADN30" s="136"/>
      <c r="ADO30" s="136"/>
      <c r="ADP30" s="136"/>
      <c r="ADQ30" s="136"/>
      <c r="ADR30" s="136"/>
      <c r="ADS30" s="136"/>
      <c r="ADT30" s="136"/>
      <c r="ADU30" s="136"/>
      <c r="ADV30" s="136"/>
      <c r="ADW30" s="136"/>
      <c r="ADX30" s="136"/>
      <c r="ADY30" s="136"/>
      <c r="ADZ30" s="136"/>
      <c r="AEA30" s="136"/>
      <c r="AEB30" s="136"/>
      <c r="AEC30" s="136"/>
      <c r="AED30" s="136"/>
      <c r="AEE30" s="136"/>
      <c r="AEF30" s="136"/>
      <c r="AEG30" s="136"/>
      <c r="AEH30" s="136"/>
      <c r="AEI30" s="136"/>
      <c r="AEJ30" s="136"/>
      <c r="AEK30" s="136"/>
      <c r="AEL30" s="136"/>
      <c r="AEM30" s="136"/>
      <c r="AEN30" s="136"/>
      <c r="AEO30" s="136"/>
      <c r="AEP30" s="136"/>
      <c r="AEQ30" s="136"/>
      <c r="AER30" s="136"/>
      <c r="AES30" s="136"/>
      <c r="AET30" s="136"/>
      <c r="AEU30" s="136"/>
      <c r="AEV30" s="136"/>
      <c r="AEW30" s="136"/>
      <c r="AEX30" s="136"/>
      <c r="AEY30" s="136"/>
      <c r="AEZ30" s="136"/>
      <c r="AFA30" s="136"/>
      <c r="AFB30" s="136"/>
      <c r="AFC30" s="136"/>
      <c r="AFD30" s="136"/>
      <c r="AFE30" s="136"/>
      <c r="AFF30" s="136"/>
      <c r="AFG30" s="136"/>
      <c r="AFH30" s="136"/>
      <c r="AFI30" s="136"/>
      <c r="AFJ30" s="136"/>
      <c r="AFK30" s="136"/>
      <c r="AFL30" s="136"/>
      <c r="AFM30" s="136"/>
      <c r="AFN30" s="136"/>
      <c r="AFO30" s="136"/>
      <c r="AFP30" s="136"/>
      <c r="AFQ30" s="136"/>
      <c r="AFR30" s="136"/>
      <c r="AFS30" s="136"/>
      <c r="AFT30" s="136"/>
      <c r="AFU30" s="136"/>
      <c r="AFV30" s="136"/>
      <c r="AFW30" s="136"/>
      <c r="AFX30" s="136"/>
      <c r="AFY30" s="136"/>
      <c r="AFZ30" s="136"/>
      <c r="AGA30" s="136"/>
      <c r="AGB30" s="136"/>
      <c r="AGC30" s="136"/>
      <c r="AGD30" s="136"/>
      <c r="AGE30" s="136"/>
      <c r="AGF30" s="136"/>
      <c r="AGG30" s="136"/>
      <c r="AGH30" s="136"/>
      <c r="AGI30" s="136"/>
      <c r="AGJ30" s="136"/>
      <c r="AGK30" s="136"/>
      <c r="AGL30" s="136"/>
      <c r="AGM30" s="136"/>
      <c r="AGN30" s="136"/>
      <c r="AGO30" s="136"/>
      <c r="AGP30" s="136"/>
      <c r="AGQ30" s="136"/>
      <c r="AGR30" s="136"/>
      <c r="AGS30" s="136"/>
      <c r="AGT30" s="136"/>
      <c r="AGU30" s="136"/>
      <c r="AGV30" s="136"/>
      <c r="AGW30" s="136"/>
      <c r="AGX30" s="136"/>
      <c r="AGY30" s="136"/>
      <c r="AGZ30" s="136"/>
      <c r="AHA30" s="136"/>
      <c r="AHB30" s="136"/>
      <c r="AHC30" s="136"/>
      <c r="AHD30" s="136"/>
      <c r="AHE30" s="136"/>
      <c r="AHF30" s="136"/>
      <c r="AHG30" s="136"/>
      <c r="AHH30" s="136"/>
      <c r="AHI30" s="136"/>
      <c r="AHJ30" s="136"/>
      <c r="AHK30" s="136"/>
      <c r="AHL30" s="136"/>
      <c r="AHM30" s="136"/>
      <c r="AHN30" s="136"/>
      <c r="AHO30" s="136"/>
      <c r="AHP30" s="136"/>
      <c r="AHQ30" s="136"/>
      <c r="AHR30" s="136"/>
      <c r="AHS30" s="136"/>
      <c r="AHT30" s="136"/>
      <c r="AHU30" s="136"/>
      <c r="AHV30" s="136"/>
      <c r="AHW30" s="136"/>
      <c r="AHX30" s="136"/>
      <c r="AHY30" s="136"/>
      <c r="AHZ30" s="136"/>
      <c r="AIA30" s="136"/>
      <c r="AIB30" s="136"/>
      <c r="AIC30" s="136"/>
      <c r="AID30" s="136"/>
      <c r="AIE30" s="136"/>
      <c r="AIF30" s="136"/>
      <c r="AIG30" s="136"/>
      <c r="AIH30" s="136"/>
      <c r="AII30" s="136"/>
      <c r="AIJ30" s="136"/>
      <c r="AIK30" s="136"/>
      <c r="AIL30" s="136"/>
      <c r="AIM30" s="136"/>
      <c r="AIN30" s="136"/>
      <c r="AIO30" s="136"/>
      <c r="AIP30" s="136"/>
      <c r="AIQ30" s="136"/>
      <c r="AIR30" s="136"/>
      <c r="AIS30" s="136"/>
      <c r="AIT30" s="136"/>
      <c r="AIU30" s="136"/>
      <c r="AIV30" s="136"/>
      <c r="AIW30" s="136"/>
      <c r="AIX30" s="136"/>
      <c r="AIY30" s="136"/>
      <c r="AIZ30" s="136"/>
      <c r="AJA30" s="136"/>
      <c r="AJB30" s="136"/>
      <c r="AJC30" s="136"/>
      <c r="AJD30" s="136"/>
      <c r="AJE30" s="136"/>
      <c r="AJF30" s="136"/>
      <c r="AJG30" s="136"/>
      <c r="AJH30" s="136"/>
      <c r="AJI30" s="136"/>
      <c r="AJJ30" s="136"/>
      <c r="AJK30" s="136"/>
      <c r="AJL30" s="136"/>
      <c r="AJM30" s="136"/>
      <c r="AJN30" s="136"/>
      <c r="AJO30" s="136"/>
      <c r="AJP30" s="136"/>
      <c r="AJQ30" s="136"/>
      <c r="AJR30" s="136"/>
      <c r="AJS30" s="136"/>
      <c r="AJT30" s="136"/>
      <c r="AJU30" s="136"/>
      <c r="AJV30" s="136"/>
      <c r="AJW30" s="136"/>
      <c r="AJX30" s="136"/>
      <c r="AJY30" s="136"/>
      <c r="AJZ30" s="136"/>
      <c r="AKA30" s="136"/>
      <c r="AKB30" s="136"/>
      <c r="AKC30" s="136"/>
      <c r="AKD30" s="136"/>
      <c r="AKE30" s="136"/>
      <c r="AKF30" s="136"/>
      <c r="AKG30" s="136"/>
      <c r="AKH30" s="136"/>
      <c r="AKI30" s="136"/>
      <c r="AKJ30" s="136"/>
      <c r="AKK30" s="136"/>
      <c r="AKL30" s="136"/>
      <c r="AKM30" s="136"/>
      <c r="AKN30" s="136"/>
      <c r="AKO30" s="136"/>
      <c r="AKP30" s="136"/>
      <c r="AKQ30" s="136"/>
      <c r="AKR30" s="136"/>
      <c r="AKS30" s="136"/>
      <c r="AKT30" s="136"/>
      <c r="AKU30" s="136"/>
      <c r="AKV30" s="136"/>
      <c r="AKW30" s="136"/>
      <c r="AKX30" s="136"/>
      <c r="AKY30" s="136"/>
      <c r="AKZ30" s="136"/>
      <c r="ALA30" s="136"/>
      <c r="ALB30" s="136"/>
      <c r="ALC30" s="136"/>
      <c r="ALD30" s="136"/>
      <c r="ALE30" s="136"/>
      <c r="ALF30" s="136"/>
      <c r="ALG30" s="136"/>
      <c r="ALH30" s="136"/>
      <c r="ALI30" s="136"/>
      <c r="ALJ30" s="136"/>
      <c r="ALK30" s="136"/>
      <c r="ALL30" s="136"/>
      <c r="ALM30" s="136"/>
      <c r="ALN30" s="136"/>
      <c r="ALO30" s="136"/>
      <c r="ALP30" s="136"/>
      <c r="ALQ30" s="136"/>
      <c r="ALR30" s="136"/>
      <c r="ALS30" s="136"/>
      <c r="ALT30" s="136"/>
      <c r="ALU30" s="136"/>
      <c r="ALV30" s="136"/>
      <c r="ALW30" s="136"/>
      <c r="ALX30" s="136"/>
      <c r="ALY30" s="136"/>
      <c r="ALZ30" s="136"/>
      <c r="AMA30" s="136"/>
      <c r="AMB30" s="136"/>
      <c r="AMC30" s="136"/>
      <c r="AMD30" s="136"/>
      <c r="AME30" s="136"/>
      <c r="AMF30" s="136"/>
      <c r="AMG30" s="136"/>
      <c r="AMH30" s="136"/>
      <c r="AMI30" s="136"/>
    </row>
    <row r="31" spans="1:1023" x14ac:dyDescent="0.25">
      <c r="A31" s="172" t="s">
        <v>1266</v>
      </c>
      <c r="B31" s="193">
        <v>31</v>
      </c>
      <c r="C31" s="192" t="s">
        <v>25666</v>
      </c>
      <c r="D31" s="212" t="s">
        <v>1267</v>
      </c>
      <c r="E31" s="253" t="s">
        <v>1268</v>
      </c>
      <c r="F31" s="238"/>
      <c r="G31" s="214"/>
      <c r="H31" s="214"/>
      <c r="I31" s="367">
        <v>1.6E-2</v>
      </c>
      <c r="J31" s="409" t="s">
        <v>770</v>
      </c>
      <c r="K31" s="411">
        <v>1</v>
      </c>
      <c r="L31" s="161"/>
      <c r="M31" s="161"/>
      <c r="N31" s="161"/>
      <c r="O31" s="161"/>
      <c r="P31" s="161"/>
      <c r="Q31" s="161"/>
      <c r="R31" s="161"/>
      <c r="S31" s="161"/>
      <c r="T31" s="161"/>
      <c r="U31" s="161"/>
      <c r="V31" s="256">
        <f>IF(O31=1,10,100)</f>
        <v>100</v>
      </c>
      <c r="W31" s="256">
        <f>IF(O31=1,1,IF(O31=2,10,100))</f>
        <v>100</v>
      </c>
      <c r="X31" s="256">
        <f>IF(O31=3,20,100)</f>
        <v>100</v>
      </c>
      <c r="Y31" s="256">
        <f>IF(P31=1,10,100)</f>
        <v>100</v>
      </c>
      <c r="Z31" s="256">
        <f>IF(P31=1,1,IF(P31=2,10,100))</f>
        <v>100</v>
      </c>
      <c r="AA31" s="257">
        <f>IF(OR(EXACT(Q31,"1A"),EXACT(Q31,"1B")),0.1,IF(Q31=2,1,100))</f>
        <v>100</v>
      </c>
      <c r="AB31" s="257">
        <f>IF(OR(EXACT(R31,"1A"),EXACT(R31,"1B")),0.1,IF(R31=2,1,100))</f>
        <v>100</v>
      </c>
      <c r="AC31" s="257">
        <f>IF(OR(EXACT(S31,"1A"),EXACT(S31,"1B")),0.3,IF(S31=2,3,100))</f>
        <v>100</v>
      </c>
      <c r="AD31" s="136"/>
      <c r="AE31" s="136"/>
      <c r="AF31" s="249">
        <f>IF(OR(OR(EXACT(J31,"1A"),EXACT(J31,"1B"),EXACT(J31,"1C")),K31=1),1,IF(K31=2,10,100))</f>
        <v>1</v>
      </c>
      <c r="AG31" s="249">
        <f>IF(OR(EXACT(J31,"1A"),EXACT(J31,"1B"),EXACT(J31,"1C")),1,IF(J31=2,10,100))</f>
        <v>1</v>
      </c>
      <c r="AH31" s="249">
        <f>IF(OR(EXACT(J31,"1A"),EXACT(J31,"1B"),EXACT(J31,"1C"),K31=1),3,100)</f>
        <v>3</v>
      </c>
      <c r="AI31" s="249">
        <f>IF(OR(EXACT(J31,"1A"),EXACT(J31,"1B"),EXACT(J31,"1C")),5,100)</f>
        <v>5</v>
      </c>
      <c r="AJ31" s="260">
        <v>4.0000000000000003E-5</v>
      </c>
      <c r="AK31" s="193">
        <v>1</v>
      </c>
      <c r="AL31" s="220">
        <v>1</v>
      </c>
      <c r="AM31" s="251"/>
      <c r="AN31" s="220">
        <v>1000</v>
      </c>
      <c r="AO31" s="220">
        <v>100</v>
      </c>
      <c r="AP31" s="136"/>
      <c r="AQ31" s="259" t="s">
        <v>1269</v>
      </c>
      <c r="AR31" s="136"/>
      <c r="AS31" s="136"/>
      <c r="AT31" s="136"/>
      <c r="AU31" s="136"/>
      <c r="AV31" s="136"/>
      <c r="AW31" s="136"/>
      <c r="AX31" s="136"/>
      <c r="AY31" s="136"/>
      <c r="AZ31" s="136"/>
      <c r="BA31" s="136"/>
      <c r="BB31" s="136"/>
      <c r="BC31" s="136"/>
      <c r="BD31" s="136"/>
      <c r="BE31" s="136"/>
      <c r="BF31" s="136"/>
      <c r="BG31" s="136"/>
      <c r="BH31" s="136"/>
      <c r="BI31" s="136"/>
      <c r="BJ31" s="136"/>
      <c r="BK31" s="136"/>
      <c r="BL31" s="136"/>
      <c r="BM31" s="136"/>
      <c r="BN31" s="136"/>
      <c r="BO31" s="136"/>
      <c r="BP31" s="136"/>
      <c r="BQ31" s="136"/>
      <c r="BR31" s="136"/>
      <c r="BS31" s="136"/>
      <c r="BT31" s="136"/>
      <c r="BU31" s="136"/>
      <c r="BV31" s="136"/>
      <c r="BW31" s="136"/>
      <c r="BX31" s="136"/>
      <c r="BY31" s="136"/>
      <c r="BZ31" s="136"/>
      <c r="CA31" s="136"/>
      <c r="CB31" s="136"/>
      <c r="CC31" s="136"/>
      <c r="CD31" s="136"/>
      <c r="CE31" s="136"/>
      <c r="CF31" s="136"/>
      <c r="CG31" s="136"/>
      <c r="CH31" s="136"/>
      <c r="CI31" s="136"/>
      <c r="CJ31" s="136"/>
      <c r="CK31" s="136"/>
      <c r="CL31" s="136"/>
      <c r="CM31" s="136"/>
      <c r="CN31" s="136"/>
      <c r="CO31" s="136"/>
      <c r="CP31" s="136"/>
      <c r="CQ31" s="136"/>
      <c r="CR31" s="136"/>
      <c r="CS31" s="136"/>
      <c r="CT31" s="136"/>
      <c r="CU31" s="136"/>
      <c r="CV31" s="136"/>
      <c r="CW31" s="136"/>
      <c r="CX31" s="136"/>
      <c r="CY31" s="136"/>
      <c r="CZ31" s="136"/>
      <c r="DA31" s="136"/>
      <c r="DB31" s="136"/>
      <c r="DC31" s="136"/>
      <c r="DD31" s="136"/>
      <c r="DE31" s="136"/>
      <c r="DF31" s="136"/>
      <c r="DG31" s="136"/>
      <c r="DH31" s="136"/>
      <c r="DI31" s="136"/>
      <c r="DJ31" s="136"/>
      <c r="DK31" s="136"/>
      <c r="DL31" s="136"/>
      <c r="DM31" s="136"/>
      <c r="DN31" s="136"/>
      <c r="DO31" s="136"/>
      <c r="DP31" s="136"/>
      <c r="DQ31" s="136"/>
      <c r="DR31" s="136"/>
      <c r="DS31" s="136"/>
      <c r="DT31" s="136"/>
      <c r="DU31" s="136"/>
      <c r="DV31" s="136"/>
      <c r="DW31" s="136"/>
      <c r="DX31" s="136"/>
      <c r="DY31" s="136"/>
      <c r="DZ31" s="136"/>
      <c r="EA31" s="136"/>
      <c r="EB31" s="136"/>
      <c r="EC31" s="136"/>
      <c r="ED31" s="136"/>
      <c r="EE31" s="136"/>
      <c r="EF31" s="136"/>
      <c r="EG31" s="136"/>
      <c r="EH31" s="136"/>
      <c r="EI31" s="136"/>
      <c r="EJ31" s="136"/>
      <c r="EK31" s="136"/>
      <c r="EL31" s="136"/>
      <c r="EM31" s="136"/>
      <c r="EN31" s="136"/>
      <c r="EO31" s="136"/>
      <c r="EP31" s="136"/>
      <c r="EQ31" s="136"/>
      <c r="ER31" s="136"/>
      <c r="ES31" s="136"/>
      <c r="ET31" s="136"/>
      <c r="EU31" s="136"/>
      <c r="EV31" s="136"/>
      <c r="EW31" s="136"/>
      <c r="EX31" s="136"/>
      <c r="EY31" s="136"/>
      <c r="EZ31" s="136"/>
      <c r="FA31" s="136"/>
      <c r="FB31" s="136"/>
      <c r="FC31" s="136"/>
      <c r="FD31" s="136"/>
      <c r="FE31" s="136"/>
      <c r="FF31" s="136"/>
      <c r="FG31" s="136"/>
      <c r="FH31" s="136"/>
      <c r="FI31" s="136"/>
      <c r="FJ31" s="136"/>
      <c r="FK31" s="136"/>
      <c r="FL31" s="136"/>
      <c r="FM31" s="136"/>
      <c r="FN31" s="136"/>
      <c r="FO31" s="136"/>
      <c r="FP31" s="136"/>
      <c r="FQ31" s="136"/>
      <c r="FR31" s="136"/>
      <c r="FS31" s="136"/>
      <c r="FT31" s="136"/>
      <c r="FU31" s="136"/>
      <c r="FV31" s="136"/>
      <c r="FW31" s="136"/>
      <c r="FX31" s="136"/>
      <c r="FY31" s="136"/>
      <c r="FZ31" s="136"/>
      <c r="GA31" s="136"/>
      <c r="GB31" s="136"/>
      <c r="GC31" s="136"/>
      <c r="GD31" s="136"/>
      <c r="GE31" s="136"/>
      <c r="GF31" s="136"/>
      <c r="GG31" s="136"/>
      <c r="GH31" s="136"/>
      <c r="GI31" s="136"/>
      <c r="GJ31" s="136"/>
      <c r="GK31" s="136"/>
      <c r="GL31" s="136"/>
      <c r="GM31" s="136"/>
      <c r="GN31" s="136"/>
      <c r="GO31" s="136"/>
      <c r="GP31" s="136"/>
      <c r="GQ31" s="136"/>
      <c r="GR31" s="136"/>
      <c r="GS31" s="136"/>
      <c r="GT31" s="136"/>
      <c r="GU31" s="136"/>
      <c r="GV31" s="136"/>
      <c r="GW31" s="136"/>
      <c r="GX31" s="136"/>
      <c r="GY31" s="136"/>
      <c r="GZ31" s="136"/>
      <c r="HA31" s="136"/>
      <c r="HB31" s="136"/>
      <c r="HC31" s="136"/>
      <c r="HD31" s="136"/>
      <c r="HE31" s="136"/>
      <c r="HF31" s="136"/>
      <c r="HG31" s="136"/>
      <c r="HH31" s="136"/>
      <c r="HI31" s="136"/>
      <c r="HJ31" s="136"/>
      <c r="HK31" s="136"/>
      <c r="HL31" s="136"/>
      <c r="HM31" s="136"/>
      <c r="HN31" s="136"/>
      <c r="HO31" s="136"/>
      <c r="HP31" s="136"/>
      <c r="HQ31" s="136"/>
      <c r="HR31" s="136"/>
      <c r="HS31" s="136"/>
      <c r="HT31" s="136"/>
      <c r="HU31" s="136"/>
      <c r="HV31" s="136"/>
      <c r="HW31" s="136"/>
      <c r="HX31" s="136"/>
      <c r="HY31" s="136"/>
      <c r="HZ31" s="136"/>
      <c r="IA31" s="136"/>
      <c r="IB31" s="136"/>
      <c r="IC31" s="136"/>
      <c r="ID31" s="136"/>
      <c r="IE31" s="136"/>
      <c r="IF31" s="136"/>
      <c r="IG31" s="136"/>
      <c r="IH31" s="136"/>
      <c r="II31" s="136"/>
      <c r="IJ31" s="136"/>
      <c r="IK31" s="136"/>
      <c r="IL31" s="136"/>
      <c r="IM31" s="136"/>
      <c r="IN31" s="136"/>
      <c r="IO31" s="136"/>
      <c r="IP31" s="136"/>
      <c r="IQ31" s="136"/>
      <c r="IR31" s="136"/>
      <c r="IS31" s="136"/>
      <c r="IT31" s="136"/>
      <c r="IU31" s="136"/>
      <c r="IV31" s="136"/>
      <c r="IW31" s="136"/>
      <c r="IX31" s="136"/>
      <c r="IY31" s="136"/>
      <c r="IZ31" s="136"/>
      <c r="JA31" s="136"/>
      <c r="JB31" s="136"/>
      <c r="JC31" s="136"/>
      <c r="JD31" s="136"/>
      <c r="JE31" s="136"/>
      <c r="JF31" s="136"/>
      <c r="JG31" s="136"/>
      <c r="JH31" s="136"/>
      <c r="JI31" s="136"/>
      <c r="JJ31" s="136"/>
      <c r="JK31" s="136"/>
      <c r="JL31" s="136"/>
      <c r="JM31" s="136"/>
      <c r="JN31" s="136"/>
      <c r="JO31" s="136"/>
      <c r="JP31" s="136"/>
      <c r="JQ31" s="136"/>
      <c r="JR31" s="136"/>
      <c r="JS31" s="136"/>
      <c r="JT31" s="136"/>
      <c r="JU31" s="136"/>
      <c r="JV31" s="136"/>
      <c r="JW31" s="136"/>
      <c r="JX31" s="136"/>
      <c r="JY31" s="136"/>
      <c r="JZ31" s="136"/>
      <c r="KA31" s="136"/>
      <c r="KB31" s="136"/>
      <c r="KC31" s="136"/>
      <c r="KD31" s="136"/>
      <c r="KE31" s="136"/>
      <c r="KF31" s="136"/>
      <c r="KG31" s="136"/>
      <c r="KH31" s="136"/>
      <c r="KI31" s="136"/>
      <c r="KJ31" s="136"/>
      <c r="KK31" s="136"/>
      <c r="KL31" s="136"/>
      <c r="KM31" s="136"/>
      <c r="KN31" s="136"/>
      <c r="KO31" s="136"/>
      <c r="KP31" s="136"/>
      <c r="KQ31" s="136"/>
      <c r="KR31" s="136"/>
      <c r="KS31" s="136"/>
      <c r="KT31" s="136"/>
      <c r="KU31" s="136"/>
      <c r="KV31" s="136"/>
      <c r="KW31" s="136"/>
      <c r="KX31" s="136"/>
      <c r="KY31" s="136"/>
      <c r="KZ31" s="136"/>
      <c r="LA31" s="136"/>
      <c r="LB31" s="136"/>
      <c r="LC31" s="136"/>
      <c r="LD31" s="136"/>
      <c r="LE31" s="136"/>
      <c r="LF31" s="136"/>
      <c r="LG31" s="136"/>
      <c r="LH31" s="136"/>
      <c r="LI31" s="136"/>
      <c r="LJ31" s="136"/>
      <c r="LK31" s="136"/>
      <c r="LL31" s="136"/>
      <c r="LM31" s="136"/>
      <c r="LN31" s="136"/>
      <c r="LO31" s="136"/>
      <c r="LP31" s="136"/>
      <c r="LQ31" s="136"/>
      <c r="LR31" s="136"/>
      <c r="LS31" s="136"/>
      <c r="LT31" s="136"/>
      <c r="LU31" s="136"/>
      <c r="LV31" s="136"/>
      <c r="LW31" s="136"/>
      <c r="LX31" s="136"/>
      <c r="LY31" s="136"/>
      <c r="LZ31" s="136"/>
      <c r="MA31" s="136"/>
      <c r="MB31" s="136"/>
      <c r="MC31" s="136"/>
      <c r="MD31" s="136"/>
      <c r="ME31" s="136"/>
      <c r="MF31" s="136"/>
      <c r="MG31" s="136"/>
      <c r="MH31" s="136"/>
      <c r="MI31" s="136"/>
      <c r="MJ31" s="136"/>
      <c r="MK31" s="136"/>
      <c r="ML31" s="136"/>
      <c r="MM31" s="136"/>
      <c r="MN31" s="136"/>
      <c r="MO31" s="136"/>
      <c r="MP31" s="136"/>
      <c r="MQ31" s="136"/>
      <c r="MR31" s="136"/>
      <c r="MS31" s="136"/>
      <c r="MT31" s="136"/>
      <c r="MU31" s="136"/>
      <c r="MV31" s="136"/>
      <c r="MW31" s="136"/>
      <c r="MX31" s="136"/>
      <c r="MY31" s="136"/>
      <c r="MZ31" s="136"/>
      <c r="NA31" s="136"/>
      <c r="NB31" s="136"/>
      <c r="NC31" s="136"/>
      <c r="ND31" s="136"/>
      <c r="NE31" s="136"/>
      <c r="NF31" s="136"/>
      <c r="NG31" s="136"/>
      <c r="NH31" s="136"/>
      <c r="NI31" s="136"/>
      <c r="NJ31" s="136"/>
      <c r="NK31" s="136"/>
      <c r="NL31" s="136"/>
      <c r="NM31" s="136"/>
      <c r="NN31" s="136"/>
      <c r="NO31" s="136"/>
      <c r="NP31" s="136"/>
      <c r="NQ31" s="136"/>
      <c r="NR31" s="136"/>
      <c r="NS31" s="136"/>
      <c r="NT31" s="136"/>
      <c r="NU31" s="136"/>
      <c r="NV31" s="136"/>
      <c r="NW31" s="136"/>
      <c r="NX31" s="136"/>
      <c r="NY31" s="136"/>
      <c r="NZ31" s="136"/>
      <c r="OA31" s="136"/>
      <c r="OB31" s="136"/>
      <c r="OC31" s="136"/>
      <c r="OD31" s="136"/>
      <c r="OE31" s="136"/>
      <c r="OF31" s="136"/>
      <c r="OG31" s="136"/>
      <c r="OH31" s="136"/>
      <c r="OI31" s="136"/>
      <c r="OJ31" s="136"/>
      <c r="OK31" s="136"/>
      <c r="OL31" s="136"/>
      <c r="OM31" s="136"/>
      <c r="ON31" s="136"/>
      <c r="OO31" s="136"/>
      <c r="OP31" s="136"/>
      <c r="OQ31" s="136"/>
      <c r="OR31" s="136"/>
      <c r="OS31" s="136"/>
      <c r="OT31" s="136"/>
      <c r="OU31" s="136"/>
      <c r="OV31" s="136"/>
      <c r="OW31" s="136"/>
      <c r="OX31" s="136"/>
      <c r="OY31" s="136"/>
      <c r="OZ31" s="136"/>
      <c r="PA31" s="136"/>
      <c r="PB31" s="136"/>
      <c r="PC31" s="136"/>
      <c r="PD31" s="136"/>
      <c r="PE31" s="136"/>
      <c r="PF31" s="136"/>
      <c r="PG31" s="136"/>
      <c r="PH31" s="136"/>
      <c r="PI31" s="136"/>
      <c r="PJ31" s="136"/>
      <c r="PK31" s="136"/>
      <c r="PL31" s="136"/>
      <c r="PM31" s="136"/>
      <c r="PN31" s="136"/>
      <c r="PO31" s="136"/>
      <c r="PP31" s="136"/>
      <c r="PQ31" s="136"/>
      <c r="PR31" s="136"/>
      <c r="PS31" s="136"/>
      <c r="PT31" s="136"/>
      <c r="PU31" s="136"/>
      <c r="PV31" s="136"/>
      <c r="PW31" s="136"/>
      <c r="PX31" s="136"/>
      <c r="PY31" s="136"/>
      <c r="PZ31" s="136"/>
      <c r="QA31" s="136"/>
      <c r="QB31" s="136"/>
      <c r="QC31" s="136"/>
      <c r="QD31" s="136"/>
      <c r="QE31" s="136"/>
      <c r="QF31" s="136"/>
      <c r="QG31" s="136"/>
      <c r="QH31" s="136"/>
      <c r="QI31" s="136"/>
      <c r="QJ31" s="136"/>
      <c r="QK31" s="136"/>
      <c r="QL31" s="136"/>
      <c r="QM31" s="136"/>
      <c r="QN31" s="136"/>
      <c r="QO31" s="136"/>
      <c r="QP31" s="136"/>
      <c r="QQ31" s="136"/>
      <c r="QR31" s="136"/>
      <c r="QS31" s="136"/>
      <c r="QT31" s="136"/>
      <c r="QU31" s="136"/>
      <c r="QV31" s="136"/>
      <c r="QW31" s="136"/>
      <c r="QX31" s="136"/>
      <c r="QY31" s="136"/>
      <c r="QZ31" s="136"/>
      <c r="RA31" s="136"/>
      <c r="RB31" s="136"/>
      <c r="RC31" s="136"/>
      <c r="RD31" s="136"/>
      <c r="RE31" s="136"/>
      <c r="RF31" s="136"/>
      <c r="RG31" s="136"/>
      <c r="RH31" s="136"/>
      <c r="RI31" s="136"/>
      <c r="RJ31" s="136"/>
      <c r="RK31" s="136"/>
      <c r="RL31" s="136"/>
      <c r="RM31" s="136"/>
      <c r="RN31" s="136"/>
      <c r="RO31" s="136"/>
      <c r="RP31" s="136"/>
      <c r="RQ31" s="136"/>
      <c r="RR31" s="136"/>
      <c r="RS31" s="136"/>
      <c r="RT31" s="136"/>
      <c r="RU31" s="136"/>
      <c r="RV31" s="136"/>
      <c r="RW31" s="136"/>
      <c r="RX31" s="136"/>
      <c r="RY31" s="136"/>
      <c r="RZ31" s="136"/>
      <c r="SA31" s="136"/>
      <c r="SB31" s="136"/>
      <c r="SC31" s="136"/>
      <c r="SD31" s="136"/>
      <c r="SE31" s="136"/>
      <c r="SF31" s="136"/>
      <c r="SG31" s="136"/>
      <c r="SH31" s="136"/>
      <c r="SI31" s="136"/>
      <c r="SJ31" s="136"/>
      <c r="SK31" s="136"/>
      <c r="SL31" s="136"/>
      <c r="SM31" s="136"/>
      <c r="SN31" s="136"/>
      <c r="SO31" s="136"/>
      <c r="SP31" s="136"/>
      <c r="SQ31" s="136"/>
      <c r="SR31" s="136"/>
      <c r="SS31" s="136"/>
      <c r="ST31" s="136"/>
      <c r="SU31" s="136"/>
      <c r="SV31" s="136"/>
      <c r="SW31" s="136"/>
      <c r="SX31" s="136"/>
      <c r="SY31" s="136"/>
      <c r="SZ31" s="136"/>
      <c r="TA31" s="136"/>
      <c r="TB31" s="136"/>
      <c r="TC31" s="136"/>
      <c r="TD31" s="136"/>
      <c r="TE31" s="136"/>
      <c r="TF31" s="136"/>
      <c r="TG31" s="136"/>
      <c r="TH31" s="136"/>
      <c r="TI31" s="136"/>
      <c r="TJ31" s="136"/>
      <c r="TK31" s="136"/>
      <c r="TL31" s="136"/>
      <c r="TM31" s="136"/>
      <c r="TN31" s="136"/>
      <c r="TO31" s="136"/>
      <c r="TP31" s="136"/>
      <c r="TQ31" s="136"/>
      <c r="TR31" s="136"/>
      <c r="TS31" s="136"/>
      <c r="TT31" s="136"/>
      <c r="TU31" s="136"/>
      <c r="TV31" s="136"/>
      <c r="TW31" s="136"/>
      <c r="TX31" s="136"/>
      <c r="TY31" s="136"/>
      <c r="TZ31" s="136"/>
      <c r="UA31" s="136"/>
      <c r="UB31" s="136"/>
      <c r="UC31" s="136"/>
      <c r="UD31" s="136"/>
      <c r="UE31" s="136"/>
      <c r="UF31" s="136"/>
      <c r="UG31" s="136"/>
      <c r="UH31" s="136"/>
      <c r="UI31" s="136"/>
      <c r="UJ31" s="136"/>
      <c r="UK31" s="136"/>
      <c r="UL31" s="136"/>
      <c r="UM31" s="136"/>
      <c r="UN31" s="136"/>
      <c r="UO31" s="136"/>
      <c r="UP31" s="136"/>
      <c r="UQ31" s="136"/>
      <c r="UR31" s="136"/>
      <c r="US31" s="136"/>
      <c r="UT31" s="136"/>
      <c r="UU31" s="136"/>
      <c r="UV31" s="136"/>
      <c r="UW31" s="136"/>
      <c r="UX31" s="136"/>
      <c r="UY31" s="136"/>
      <c r="UZ31" s="136"/>
      <c r="VA31" s="136"/>
      <c r="VB31" s="136"/>
      <c r="VC31" s="136"/>
      <c r="VD31" s="136"/>
      <c r="VE31" s="136"/>
      <c r="VF31" s="136"/>
      <c r="VG31" s="136"/>
      <c r="VH31" s="136"/>
      <c r="VI31" s="136"/>
      <c r="VJ31" s="136"/>
      <c r="VK31" s="136"/>
      <c r="VL31" s="136"/>
      <c r="VM31" s="136"/>
      <c r="VN31" s="136"/>
      <c r="VO31" s="136"/>
      <c r="VP31" s="136"/>
      <c r="VQ31" s="136"/>
      <c r="VR31" s="136"/>
      <c r="VS31" s="136"/>
      <c r="VT31" s="136"/>
      <c r="VU31" s="136"/>
      <c r="VV31" s="136"/>
      <c r="VW31" s="136"/>
      <c r="VX31" s="136"/>
      <c r="VY31" s="136"/>
      <c r="VZ31" s="136"/>
      <c r="WA31" s="136"/>
      <c r="WB31" s="136"/>
      <c r="WC31" s="136"/>
      <c r="WD31" s="136"/>
      <c r="WE31" s="136"/>
      <c r="WF31" s="136"/>
      <c r="WG31" s="136"/>
      <c r="WH31" s="136"/>
      <c r="WI31" s="136"/>
      <c r="WJ31" s="136"/>
      <c r="WK31" s="136"/>
      <c r="WL31" s="136"/>
      <c r="WM31" s="136"/>
      <c r="WN31" s="136"/>
      <c r="WO31" s="136"/>
      <c r="WP31" s="136"/>
      <c r="WQ31" s="136"/>
      <c r="WR31" s="136"/>
      <c r="WS31" s="136"/>
      <c r="WT31" s="136"/>
      <c r="WU31" s="136"/>
      <c r="WV31" s="136"/>
      <c r="WW31" s="136"/>
      <c r="WX31" s="136"/>
      <c r="WY31" s="136"/>
      <c r="WZ31" s="136"/>
      <c r="XA31" s="136"/>
      <c r="XB31" s="136"/>
      <c r="XC31" s="136"/>
      <c r="XD31" s="136"/>
      <c r="XE31" s="136"/>
      <c r="XF31" s="136"/>
      <c r="XG31" s="136"/>
      <c r="XH31" s="136"/>
      <c r="XI31" s="136"/>
      <c r="XJ31" s="136"/>
      <c r="XK31" s="136"/>
      <c r="XL31" s="136"/>
      <c r="XM31" s="136"/>
      <c r="XN31" s="136"/>
      <c r="XO31" s="136"/>
      <c r="XP31" s="136"/>
      <c r="XQ31" s="136"/>
      <c r="XR31" s="136"/>
      <c r="XS31" s="136"/>
      <c r="XT31" s="136"/>
      <c r="XU31" s="136"/>
      <c r="XV31" s="136"/>
      <c r="XW31" s="136"/>
      <c r="XX31" s="136"/>
      <c r="XY31" s="136"/>
      <c r="XZ31" s="136"/>
      <c r="YA31" s="136"/>
      <c r="YB31" s="136"/>
      <c r="YC31" s="136"/>
      <c r="YD31" s="136"/>
      <c r="YE31" s="136"/>
      <c r="YF31" s="136"/>
      <c r="YG31" s="136"/>
      <c r="YH31" s="136"/>
      <c r="YI31" s="136"/>
      <c r="YJ31" s="136"/>
      <c r="YK31" s="136"/>
      <c r="YL31" s="136"/>
      <c r="YM31" s="136"/>
      <c r="YN31" s="136"/>
      <c r="YO31" s="136"/>
      <c r="YP31" s="136"/>
      <c r="YQ31" s="136"/>
      <c r="YR31" s="136"/>
      <c r="YS31" s="136"/>
      <c r="YT31" s="136"/>
      <c r="YU31" s="136"/>
      <c r="YV31" s="136"/>
      <c r="YW31" s="136"/>
      <c r="YX31" s="136"/>
      <c r="YY31" s="136"/>
      <c r="YZ31" s="136"/>
      <c r="ZA31" s="136"/>
      <c r="ZB31" s="136"/>
      <c r="ZC31" s="136"/>
      <c r="ZD31" s="136"/>
      <c r="ZE31" s="136"/>
      <c r="ZF31" s="136"/>
      <c r="ZG31" s="136"/>
      <c r="ZH31" s="136"/>
      <c r="ZI31" s="136"/>
      <c r="ZJ31" s="136"/>
      <c r="ZK31" s="136"/>
      <c r="ZL31" s="136"/>
      <c r="ZM31" s="136"/>
      <c r="ZN31" s="136"/>
      <c r="ZO31" s="136"/>
      <c r="ZP31" s="136"/>
      <c r="ZQ31" s="136"/>
      <c r="ZR31" s="136"/>
      <c r="ZS31" s="136"/>
      <c r="ZT31" s="136"/>
      <c r="ZU31" s="136"/>
      <c r="ZV31" s="136"/>
      <c r="ZW31" s="136"/>
      <c r="ZX31" s="136"/>
      <c r="ZY31" s="136"/>
      <c r="ZZ31" s="136"/>
      <c r="AAA31" s="136"/>
      <c r="AAB31" s="136"/>
      <c r="AAC31" s="136"/>
      <c r="AAD31" s="136"/>
      <c r="AAE31" s="136"/>
      <c r="AAF31" s="136"/>
      <c r="AAG31" s="136"/>
      <c r="AAH31" s="136"/>
      <c r="AAI31" s="136"/>
      <c r="AAJ31" s="136"/>
      <c r="AAK31" s="136"/>
      <c r="AAL31" s="136"/>
      <c r="AAM31" s="136"/>
      <c r="AAN31" s="136"/>
      <c r="AAO31" s="136"/>
      <c r="AAP31" s="136"/>
      <c r="AAQ31" s="136"/>
      <c r="AAR31" s="136"/>
      <c r="AAS31" s="136"/>
      <c r="AAT31" s="136"/>
      <c r="AAU31" s="136"/>
      <c r="AAV31" s="136"/>
      <c r="AAW31" s="136"/>
      <c r="AAX31" s="136"/>
      <c r="AAY31" s="136"/>
      <c r="AAZ31" s="136"/>
      <c r="ABA31" s="136"/>
      <c r="ABB31" s="136"/>
      <c r="ABC31" s="136"/>
      <c r="ABD31" s="136"/>
      <c r="ABE31" s="136"/>
      <c r="ABF31" s="136"/>
      <c r="ABG31" s="136"/>
      <c r="ABH31" s="136"/>
      <c r="ABI31" s="136"/>
      <c r="ABJ31" s="136"/>
      <c r="ABK31" s="136"/>
      <c r="ABL31" s="136"/>
      <c r="ABM31" s="136"/>
      <c r="ABN31" s="136"/>
      <c r="ABO31" s="136"/>
      <c r="ABP31" s="136"/>
      <c r="ABQ31" s="136"/>
      <c r="ABR31" s="136"/>
      <c r="ABS31" s="136"/>
      <c r="ABT31" s="136"/>
      <c r="ABU31" s="136"/>
      <c r="ABV31" s="136"/>
      <c r="ABW31" s="136"/>
      <c r="ABX31" s="136"/>
      <c r="ABY31" s="136"/>
      <c r="ABZ31" s="136"/>
      <c r="ACA31" s="136"/>
      <c r="ACB31" s="136"/>
      <c r="ACC31" s="136"/>
      <c r="ACD31" s="136"/>
      <c r="ACE31" s="136"/>
      <c r="ACF31" s="136"/>
      <c r="ACG31" s="136"/>
      <c r="ACH31" s="136"/>
      <c r="ACI31" s="136"/>
      <c r="ACJ31" s="136"/>
      <c r="ACK31" s="136"/>
      <c r="ACL31" s="136"/>
      <c r="ACM31" s="136"/>
      <c r="ACN31" s="136"/>
      <c r="ACO31" s="136"/>
      <c r="ACP31" s="136"/>
      <c r="ACQ31" s="136"/>
      <c r="ACR31" s="136"/>
      <c r="ACS31" s="136"/>
      <c r="ACT31" s="136"/>
      <c r="ACU31" s="136"/>
      <c r="ACV31" s="136"/>
      <c r="ACW31" s="136"/>
      <c r="ACX31" s="136"/>
      <c r="ACY31" s="136"/>
      <c r="ACZ31" s="136"/>
      <c r="ADA31" s="136"/>
      <c r="ADB31" s="136"/>
      <c r="ADC31" s="136"/>
      <c r="ADD31" s="136"/>
      <c r="ADE31" s="136"/>
      <c r="ADF31" s="136"/>
      <c r="ADG31" s="136"/>
      <c r="ADH31" s="136"/>
      <c r="ADI31" s="136"/>
      <c r="ADJ31" s="136"/>
      <c r="ADK31" s="136"/>
      <c r="ADL31" s="136"/>
      <c r="ADM31" s="136"/>
      <c r="ADN31" s="136"/>
      <c r="ADO31" s="136"/>
      <c r="ADP31" s="136"/>
      <c r="ADQ31" s="136"/>
      <c r="ADR31" s="136"/>
      <c r="ADS31" s="136"/>
      <c r="ADT31" s="136"/>
      <c r="ADU31" s="136"/>
      <c r="ADV31" s="136"/>
      <c r="ADW31" s="136"/>
      <c r="ADX31" s="136"/>
      <c r="ADY31" s="136"/>
      <c r="ADZ31" s="136"/>
      <c r="AEA31" s="136"/>
      <c r="AEB31" s="136"/>
      <c r="AEC31" s="136"/>
      <c r="AED31" s="136"/>
      <c r="AEE31" s="136"/>
      <c r="AEF31" s="136"/>
      <c r="AEG31" s="136"/>
      <c r="AEH31" s="136"/>
      <c r="AEI31" s="136"/>
      <c r="AEJ31" s="136"/>
      <c r="AEK31" s="136"/>
      <c r="AEL31" s="136"/>
      <c r="AEM31" s="136"/>
      <c r="AEN31" s="136"/>
      <c r="AEO31" s="136"/>
      <c r="AEP31" s="136"/>
      <c r="AEQ31" s="136"/>
      <c r="AER31" s="136"/>
      <c r="AES31" s="136"/>
      <c r="AET31" s="136"/>
      <c r="AEU31" s="136"/>
      <c r="AEV31" s="136"/>
      <c r="AEW31" s="136"/>
      <c r="AEX31" s="136"/>
      <c r="AEY31" s="136"/>
      <c r="AEZ31" s="136"/>
      <c r="AFA31" s="136"/>
      <c r="AFB31" s="136"/>
      <c r="AFC31" s="136"/>
      <c r="AFD31" s="136"/>
      <c r="AFE31" s="136"/>
      <c r="AFF31" s="136"/>
      <c r="AFG31" s="136"/>
      <c r="AFH31" s="136"/>
      <c r="AFI31" s="136"/>
      <c r="AFJ31" s="136"/>
      <c r="AFK31" s="136"/>
      <c r="AFL31" s="136"/>
      <c r="AFM31" s="136"/>
      <c r="AFN31" s="136"/>
      <c r="AFO31" s="136"/>
      <c r="AFP31" s="136"/>
      <c r="AFQ31" s="136"/>
      <c r="AFR31" s="136"/>
      <c r="AFS31" s="136"/>
      <c r="AFT31" s="136"/>
      <c r="AFU31" s="136"/>
      <c r="AFV31" s="136"/>
      <c r="AFW31" s="136"/>
      <c r="AFX31" s="136"/>
      <c r="AFY31" s="136"/>
      <c r="AFZ31" s="136"/>
      <c r="AGA31" s="136"/>
      <c r="AGB31" s="136"/>
      <c r="AGC31" s="136"/>
      <c r="AGD31" s="136"/>
      <c r="AGE31" s="136"/>
      <c r="AGF31" s="136"/>
      <c r="AGG31" s="136"/>
      <c r="AGH31" s="136"/>
      <c r="AGI31" s="136"/>
      <c r="AGJ31" s="136"/>
      <c r="AGK31" s="136"/>
      <c r="AGL31" s="136"/>
      <c r="AGM31" s="136"/>
      <c r="AGN31" s="136"/>
      <c r="AGO31" s="136"/>
      <c r="AGP31" s="136"/>
      <c r="AGQ31" s="136"/>
      <c r="AGR31" s="136"/>
      <c r="AGS31" s="136"/>
      <c r="AGT31" s="136"/>
      <c r="AGU31" s="136"/>
      <c r="AGV31" s="136"/>
      <c r="AGW31" s="136"/>
      <c r="AGX31" s="136"/>
      <c r="AGY31" s="136"/>
      <c r="AGZ31" s="136"/>
      <c r="AHA31" s="136"/>
      <c r="AHB31" s="136"/>
      <c r="AHC31" s="136"/>
      <c r="AHD31" s="136"/>
      <c r="AHE31" s="136"/>
      <c r="AHF31" s="136"/>
      <c r="AHG31" s="136"/>
      <c r="AHH31" s="136"/>
      <c r="AHI31" s="136"/>
      <c r="AHJ31" s="136"/>
      <c r="AHK31" s="136"/>
      <c r="AHL31" s="136"/>
      <c r="AHM31" s="136"/>
      <c r="AHN31" s="136"/>
      <c r="AHO31" s="136"/>
      <c r="AHP31" s="136"/>
      <c r="AHQ31" s="136"/>
      <c r="AHR31" s="136"/>
      <c r="AHS31" s="136"/>
      <c r="AHT31" s="136"/>
      <c r="AHU31" s="136"/>
      <c r="AHV31" s="136"/>
      <c r="AHW31" s="136"/>
      <c r="AHX31" s="136"/>
      <c r="AHY31" s="136"/>
      <c r="AHZ31" s="136"/>
      <c r="AIA31" s="136"/>
      <c r="AIB31" s="136"/>
      <c r="AIC31" s="136"/>
      <c r="AID31" s="136"/>
      <c r="AIE31" s="136"/>
      <c r="AIF31" s="136"/>
      <c r="AIG31" s="136"/>
      <c r="AIH31" s="136"/>
      <c r="AII31" s="136"/>
      <c r="AIJ31" s="136"/>
      <c r="AIK31" s="136"/>
      <c r="AIL31" s="136"/>
      <c r="AIM31" s="136"/>
      <c r="AIN31" s="136"/>
      <c r="AIO31" s="136"/>
      <c r="AIP31" s="136"/>
      <c r="AIQ31" s="136"/>
      <c r="AIR31" s="136"/>
      <c r="AIS31" s="136"/>
      <c r="AIT31" s="136"/>
      <c r="AIU31" s="136"/>
      <c r="AIV31" s="136"/>
      <c r="AIW31" s="136"/>
      <c r="AIX31" s="136"/>
      <c r="AIY31" s="136"/>
      <c r="AIZ31" s="136"/>
      <c r="AJA31" s="136"/>
      <c r="AJB31" s="136"/>
      <c r="AJC31" s="136"/>
      <c r="AJD31" s="136"/>
      <c r="AJE31" s="136"/>
      <c r="AJF31" s="136"/>
      <c r="AJG31" s="136"/>
      <c r="AJH31" s="136"/>
      <c r="AJI31" s="136"/>
      <c r="AJJ31" s="136"/>
      <c r="AJK31" s="136"/>
      <c r="AJL31" s="136"/>
      <c r="AJM31" s="136"/>
      <c r="AJN31" s="136"/>
      <c r="AJO31" s="136"/>
      <c r="AJP31" s="136"/>
      <c r="AJQ31" s="136"/>
      <c r="AJR31" s="136"/>
      <c r="AJS31" s="136"/>
      <c r="AJT31" s="136"/>
      <c r="AJU31" s="136"/>
      <c r="AJV31" s="136"/>
      <c r="AJW31" s="136"/>
      <c r="AJX31" s="136"/>
      <c r="AJY31" s="136"/>
      <c r="AJZ31" s="136"/>
      <c r="AKA31" s="136"/>
      <c r="AKB31" s="136"/>
      <c r="AKC31" s="136"/>
      <c r="AKD31" s="136"/>
      <c r="AKE31" s="136"/>
      <c r="AKF31" s="136"/>
      <c r="AKG31" s="136"/>
      <c r="AKH31" s="136"/>
      <c r="AKI31" s="136"/>
      <c r="AKJ31" s="136"/>
      <c r="AKK31" s="136"/>
      <c r="AKL31" s="136"/>
      <c r="AKM31" s="136"/>
      <c r="AKN31" s="136"/>
      <c r="AKO31" s="136"/>
      <c r="AKP31" s="136"/>
      <c r="AKQ31" s="136"/>
      <c r="AKR31" s="136"/>
      <c r="AKS31" s="136"/>
      <c r="AKT31" s="136"/>
      <c r="AKU31" s="136"/>
      <c r="AKV31" s="136"/>
      <c r="AKW31" s="136"/>
      <c r="AKX31" s="136"/>
      <c r="AKY31" s="136"/>
      <c r="AKZ31" s="136"/>
      <c r="ALA31" s="136"/>
      <c r="ALB31" s="136"/>
      <c r="ALC31" s="136"/>
      <c r="ALD31" s="136"/>
      <c r="ALE31" s="136"/>
      <c r="ALF31" s="136"/>
      <c r="ALG31" s="136"/>
      <c r="ALH31" s="136"/>
      <c r="ALI31" s="136"/>
      <c r="ALJ31" s="136"/>
      <c r="ALK31" s="136"/>
      <c r="ALL31" s="136"/>
      <c r="ALM31" s="136"/>
      <c r="ALN31" s="136"/>
      <c r="ALO31" s="136"/>
      <c r="ALP31" s="136"/>
      <c r="ALQ31" s="136"/>
      <c r="ALR31" s="136"/>
      <c r="ALS31" s="136"/>
      <c r="ALT31" s="136"/>
      <c r="ALU31" s="136"/>
      <c r="ALV31" s="136"/>
      <c r="ALW31" s="136"/>
      <c r="ALX31" s="136"/>
      <c r="ALY31" s="136"/>
      <c r="ALZ31" s="136"/>
      <c r="AMA31" s="136"/>
      <c r="AMB31" s="136"/>
      <c r="AMC31" s="136"/>
      <c r="AMD31" s="136"/>
      <c r="AME31" s="136"/>
      <c r="AMF31" s="136"/>
      <c r="AMG31" s="136"/>
      <c r="AMH31" s="136"/>
      <c r="AMI31" s="136"/>
    </row>
    <row r="32" spans="1:1023" x14ac:dyDescent="0.25">
      <c r="A32" s="172" t="s">
        <v>1270</v>
      </c>
      <c r="B32" s="193">
        <v>32</v>
      </c>
      <c r="C32" s="192" t="s">
        <v>25667</v>
      </c>
      <c r="D32" s="212" t="s">
        <v>1271</v>
      </c>
      <c r="E32" s="253" t="s">
        <v>222</v>
      </c>
      <c r="F32" s="238"/>
      <c r="G32" s="214"/>
      <c r="H32" s="214"/>
      <c r="I32" s="367">
        <v>0.13</v>
      </c>
      <c r="J32" s="443"/>
      <c r="K32" s="161"/>
      <c r="L32" s="161"/>
      <c r="M32" s="161"/>
      <c r="N32" s="161"/>
      <c r="O32" s="161"/>
      <c r="P32" s="161"/>
      <c r="Q32" s="161"/>
      <c r="R32" s="161"/>
      <c r="S32" s="161"/>
      <c r="T32" s="161"/>
      <c r="U32" s="161"/>
      <c r="V32" s="256">
        <f>IF(O32=1,10,100)</f>
        <v>100</v>
      </c>
      <c r="W32" s="256">
        <f>IF(O32=1,1,IF(O32=2,10,100))</f>
        <v>100</v>
      </c>
      <c r="X32" s="256">
        <f>IF(O32=3,20,100)</f>
        <v>100</v>
      </c>
      <c r="Y32" s="256">
        <f>IF(P32=1,10,100)</f>
        <v>100</v>
      </c>
      <c r="Z32" s="256">
        <f>IF(P32=1,1,IF(P32=2,10,100))</f>
        <v>100</v>
      </c>
      <c r="AA32" s="257">
        <f>IF(OR(EXACT(Q32,"1A"),EXACT(Q32,"1B")),0.1,IF(Q32=2,1,100))</f>
        <v>100</v>
      </c>
      <c r="AB32" s="257">
        <f>IF(OR(EXACT(R32,"1A"),EXACT(R32,"1B")),0.1,IF(R32=2,1,100))</f>
        <v>100</v>
      </c>
      <c r="AC32" s="257">
        <f>IF(OR(EXACT(S32,"1A"),EXACT(S32,"1B")),0.3,IF(S32=2,3,100))</f>
        <v>100</v>
      </c>
      <c r="AD32" s="136"/>
      <c r="AE32" s="136"/>
      <c r="AF32" s="249">
        <f>IF(OR(OR(EXACT(J32,"1A"),EXACT(J32,"1B"),EXACT(J32,"1C")),K32=1),1,IF(K32=2,10,100))</f>
        <v>100</v>
      </c>
      <c r="AG32" s="249">
        <f>IF(OR(EXACT(J32,"1A"),EXACT(J32,"1B"),EXACT(J32,"1C")),1,IF(J32=2,10,100))</f>
        <v>100</v>
      </c>
      <c r="AH32" s="249">
        <f>IF(OR(EXACT(J32,"1A"),EXACT(J32,"1B"),EXACT(J32,"1C"),K32=1),3,100)</f>
        <v>100</v>
      </c>
      <c r="AI32" s="249">
        <f>IF(OR(EXACT(J32,"1A"),EXACT(J32,"1B"),EXACT(J32,"1C")),5,100)</f>
        <v>100</v>
      </c>
      <c r="AJ32" s="260">
        <v>4.0000000000000003E-5</v>
      </c>
      <c r="AK32" s="193">
        <v>1</v>
      </c>
      <c r="AL32" s="220">
        <v>1</v>
      </c>
      <c r="AM32" s="251"/>
      <c r="AN32" s="220">
        <v>1000</v>
      </c>
      <c r="AO32" s="220">
        <v>100</v>
      </c>
      <c r="AP32" s="136"/>
      <c r="AQ32" s="259" t="s">
        <v>779</v>
      </c>
      <c r="AR32" s="136"/>
      <c r="AS32" s="136"/>
      <c r="AT32" s="136"/>
      <c r="AU32" s="136"/>
      <c r="AV32" s="136"/>
      <c r="AW32" s="136"/>
      <c r="AX32" s="136"/>
      <c r="AY32" s="136"/>
      <c r="AZ32" s="136"/>
      <c r="BA32" s="136"/>
      <c r="BB32" s="136"/>
      <c r="BC32" s="136"/>
      <c r="BD32" s="136"/>
      <c r="BE32" s="136"/>
      <c r="BF32" s="136"/>
      <c r="BG32" s="136"/>
      <c r="BH32" s="136"/>
      <c r="BI32" s="136"/>
      <c r="BJ32" s="136"/>
      <c r="BK32" s="136"/>
      <c r="BL32" s="136"/>
      <c r="BM32" s="136"/>
      <c r="BN32" s="136"/>
      <c r="BO32" s="136"/>
      <c r="BP32" s="136"/>
      <c r="BQ32" s="136"/>
      <c r="BR32" s="136"/>
      <c r="BS32" s="136"/>
      <c r="BT32" s="136"/>
      <c r="BU32" s="136"/>
      <c r="BV32" s="136"/>
      <c r="BW32" s="136"/>
      <c r="BX32" s="136"/>
      <c r="BY32" s="136"/>
      <c r="BZ32" s="136"/>
      <c r="CA32" s="136"/>
      <c r="CB32" s="136"/>
      <c r="CC32" s="136"/>
      <c r="CD32" s="136"/>
      <c r="CE32" s="136"/>
      <c r="CF32" s="136"/>
      <c r="CG32" s="136"/>
      <c r="CH32" s="136"/>
      <c r="CI32" s="136"/>
      <c r="CJ32" s="136"/>
      <c r="CK32" s="136"/>
      <c r="CL32" s="136"/>
      <c r="CM32" s="136"/>
      <c r="CN32" s="136"/>
      <c r="CO32" s="136"/>
      <c r="CP32" s="136"/>
      <c r="CQ32" s="136"/>
      <c r="CR32" s="136"/>
      <c r="CS32" s="136"/>
      <c r="CT32" s="136"/>
      <c r="CU32" s="136"/>
      <c r="CV32" s="136"/>
      <c r="CW32" s="136"/>
      <c r="CX32" s="136"/>
      <c r="CY32" s="136"/>
      <c r="CZ32" s="136"/>
      <c r="DA32" s="136"/>
      <c r="DB32" s="136"/>
      <c r="DC32" s="136"/>
      <c r="DD32" s="136"/>
      <c r="DE32" s="136"/>
      <c r="DF32" s="136"/>
      <c r="DG32" s="136"/>
      <c r="DH32" s="136"/>
      <c r="DI32" s="136"/>
      <c r="DJ32" s="136"/>
      <c r="DK32" s="136"/>
      <c r="DL32" s="136"/>
      <c r="DM32" s="136"/>
      <c r="DN32" s="136"/>
      <c r="DO32" s="136"/>
      <c r="DP32" s="136"/>
      <c r="DQ32" s="136"/>
      <c r="DR32" s="136"/>
      <c r="DS32" s="136"/>
      <c r="DT32" s="136"/>
      <c r="DU32" s="136"/>
      <c r="DV32" s="136"/>
      <c r="DW32" s="136"/>
      <c r="DX32" s="136"/>
      <c r="DY32" s="136"/>
      <c r="DZ32" s="136"/>
      <c r="EA32" s="136"/>
      <c r="EB32" s="136"/>
      <c r="EC32" s="136"/>
      <c r="ED32" s="136"/>
      <c r="EE32" s="136"/>
      <c r="EF32" s="136"/>
      <c r="EG32" s="136"/>
      <c r="EH32" s="136"/>
      <c r="EI32" s="136"/>
      <c r="EJ32" s="136"/>
      <c r="EK32" s="136"/>
      <c r="EL32" s="136"/>
      <c r="EM32" s="136"/>
      <c r="EN32" s="136"/>
      <c r="EO32" s="136"/>
      <c r="EP32" s="136"/>
      <c r="EQ32" s="136"/>
      <c r="ER32" s="136"/>
      <c r="ES32" s="136"/>
      <c r="ET32" s="136"/>
      <c r="EU32" s="136"/>
      <c r="EV32" s="136"/>
      <c r="EW32" s="136"/>
      <c r="EX32" s="136"/>
      <c r="EY32" s="136"/>
      <c r="EZ32" s="136"/>
      <c r="FA32" s="136"/>
      <c r="FB32" s="136"/>
      <c r="FC32" s="136"/>
      <c r="FD32" s="136"/>
      <c r="FE32" s="136"/>
      <c r="FF32" s="136"/>
      <c r="FG32" s="136"/>
      <c r="FH32" s="136"/>
      <c r="FI32" s="136"/>
      <c r="FJ32" s="136"/>
      <c r="FK32" s="136"/>
      <c r="FL32" s="136"/>
      <c r="FM32" s="136"/>
      <c r="FN32" s="136"/>
      <c r="FO32" s="136"/>
      <c r="FP32" s="136"/>
      <c r="FQ32" s="136"/>
      <c r="FR32" s="136"/>
      <c r="FS32" s="136"/>
      <c r="FT32" s="136"/>
      <c r="FU32" s="136"/>
      <c r="FV32" s="136"/>
      <c r="FW32" s="136"/>
      <c r="FX32" s="136"/>
      <c r="FY32" s="136"/>
      <c r="FZ32" s="136"/>
      <c r="GA32" s="136"/>
      <c r="GB32" s="136"/>
      <c r="GC32" s="136"/>
      <c r="GD32" s="136"/>
      <c r="GE32" s="136"/>
      <c r="GF32" s="136"/>
      <c r="GG32" s="136"/>
      <c r="GH32" s="136"/>
      <c r="GI32" s="136"/>
      <c r="GJ32" s="136"/>
      <c r="GK32" s="136"/>
      <c r="GL32" s="136"/>
      <c r="GM32" s="136"/>
      <c r="GN32" s="136"/>
      <c r="GO32" s="136"/>
      <c r="GP32" s="136"/>
      <c r="GQ32" s="136"/>
      <c r="GR32" s="136"/>
      <c r="GS32" s="136"/>
      <c r="GT32" s="136"/>
      <c r="GU32" s="136"/>
      <c r="GV32" s="136"/>
      <c r="GW32" s="136"/>
      <c r="GX32" s="136"/>
      <c r="GY32" s="136"/>
      <c r="GZ32" s="136"/>
      <c r="HA32" s="136"/>
      <c r="HB32" s="136"/>
      <c r="HC32" s="136"/>
      <c r="HD32" s="136"/>
      <c r="HE32" s="136"/>
      <c r="HF32" s="136"/>
      <c r="HG32" s="136"/>
      <c r="HH32" s="136"/>
      <c r="HI32" s="136"/>
      <c r="HJ32" s="136"/>
      <c r="HK32" s="136"/>
      <c r="HL32" s="136"/>
      <c r="HM32" s="136"/>
      <c r="HN32" s="136"/>
      <c r="HO32" s="136"/>
      <c r="HP32" s="136"/>
      <c r="HQ32" s="136"/>
      <c r="HR32" s="136"/>
      <c r="HS32" s="136"/>
      <c r="HT32" s="136"/>
      <c r="HU32" s="136"/>
      <c r="HV32" s="136"/>
      <c r="HW32" s="136"/>
      <c r="HX32" s="136"/>
      <c r="HY32" s="136"/>
      <c r="HZ32" s="136"/>
      <c r="IA32" s="136"/>
      <c r="IB32" s="136"/>
      <c r="IC32" s="136"/>
      <c r="ID32" s="136"/>
      <c r="IE32" s="136"/>
      <c r="IF32" s="136"/>
      <c r="IG32" s="136"/>
      <c r="IH32" s="136"/>
      <c r="II32" s="136"/>
      <c r="IJ32" s="136"/>
      <c r="IK32" s="136"/>
      <c r="IL32" s="136"/>
      <c r="IM32" s="136"/>
      <c r="IN32" s="136"/>
      <c r="IO32" s="136"/>
      <c r="IP32" s="136"/>
      <c r="IQ32" s="136"/>
      <c r="IR32" s="136"/>
      <c r="IS32" s="136"/>
      <c r="IT32" s="136"/>
      <c r="IU32" s="136"/>
      <c r="IV32" s="136"/>
      <c r="IW32" s="136"/>
      <c r="IX32" s="136"/>
      <c r="IY32" s="136"/>
      <c r="IZ32" s="136"/>
      <c r="JA32" s="136"/>
      <c r="JB32" s="136"/>
      <c r="JC32" s="136"/>
      <c r="JD32" s="136"/>
      <c r="JE32" s="136"/>
      <c r="JF32" s="136"/>
      <c r="JG32" s="136"/>
      <c r="JH32" s="136"/>
      <c r="JI32" s="136"/>
      <c r="JJ32" s="136"/>
      <c r="JK32" s="136"/>
      <c r="JL32" s="136"/>
      <c r="JM32" s="136"/>
      <c r="JN32" s="136"/>
      <c r="JO32" s="136"/>
      <c r="JP32" s="136"/>
      <c r="JQ32" s="136"/>
      <c r="JR32" s="136"/>
      <c r="JS32" s="136"/>
      <c r="JT32" s="136"/>
      <c r="JU32" s="136"/>
      <c r="JV32" s="136"/>
      <c r="JW32" s="136"/>
      <c r="JX32" s="136"/>
      <c r="JY32" s="136"/>
      <c r="JZ32" s="136"/>
      <c r="KA32" s="136"/>
      <c r="KB32" s="136"/>
      <c r="KC32" s="136"/>
      <c r="KD32" s="136"/>
      <c r="KE32" s="136"/>
      <c r="KF32" s="136"/>
      <c r="KG32" s="136"/>
      <c r="KH32" s="136"/>
      <c r="KI32" s="136"/>
      <c r="KJ32" s="136"/>
      <c r="KK32" s="136"/>
      <c r="KL32" s="136"/>
      <c r="KM32" s="136"/>
      <c r="KN32" s="136"/>
      <c r="KO32" s="136"/>
      <c r="KP32" s="136"/>
      <c r="KQ32" s="136"/>
      <c r="KR32" s="136"/>
      <c r="KS32" s="136"/>
      <c r="KT32" s="136"/>
      <c r="KU32" s="136"/>
      <c r="KV32" s="136"/>
      <c r="KW32" s="136"/>
      <c r="KX32" s="136"/>
      <c r="KY32" s="136"/>
      <c r="KZ32" s="136"/>
      <c r="LA32" s="136"/>
      <c r="LB32" s="136"/>
      <c r="LC32" s="136"/>
      <c r="LD32" s="136"/>
      <c r="LE32" s="136"/>
      <c r="LF32" s="136"/>
      <c r="LG32" s="136"/>
      <c r="LH32" s="136"/>
      <c r="LI32" s="136"/>
      <c r="LJ32" s="136"/>
      <c r="LK32" s="136"/>
      <c r="LL32" s="136"/>
      <c r="LM32" s="136"/>
      <c r="LN32" s="136"/>
      <c r="LO32" s="136"/>
      <c r="LP32" s="136"/>
      <c r="LQ32" s="136"/>
      <c r="LR32" s="136"/>
      <c r="LS32" s="136"/>
      <c r="LT32" s="136"/>
      <c r="LU32" s="136"/>
      <c r="LV32" s="136"/>
      <c r="LW32" s="136"/>
      <c r="LX32" s="136"/>
      <c r="LY32" s="136"/>
      <c r="LZ32" s="136"/>
      <c r="MA32" s="136"/>
      <c r="MB32" s="136"/>
      <c r="MC32" s="136"/>
      <c r="MD32" s="136"/>
      <c r="ME32" s="136"/>
      <c r="MF32" s="136"/>
      <c r="MG32" s="136"/>
      <c r="MH32" s="136"/>
      <c r="MI32" s="136"/>
      <c r="MJ32" s="136"/>
      <c r="MK32" s="136"/>
      <c r="ML32" s="136"/>
      <c r="MM32" s="136"/>
      <c r="MN32" s="136"/>
      <c r="MO32" s="136"/>
      <c r="MP32" s="136"/>
      <c r="MQ32" s="136"/>
      <c r="MR32" s="136"/>
      <c r="MS32" s="136"/>
      <c r="MT32" s="136"/>
      <c r="MU32" s="136"/>
      <c r="MV32" s="136"/>
      <c r="MW32" s="136"/>
      <c r="MX32" s="136"/>
      <c r="MY32" s="136"/>
      <c r="MZ32" s="136"/>
      <c r="NA32" s="136"/>
      <c r="NB32" s="136"/>
      <c r="NC32" s="136"/>
      <c r="ND32" s="136"/>
      <c r="NE32" s="136"/>
      <c r="NF32" s="136"/>
      <c r="NG32" s="136"/>
      <c r="NH32" s="136"/>
      <c r="NI32" s="136"/>
      <c r="NJ32" s="136"/>
      <c r="NK32" s="136"/>
      <c r="NL32" s="136"/>
      <c r="NM32" s="136"/>
      <c r="NN32" s="136"/>
      <c r="NO32" s="136"/>
      <c r="NP32" s="136"/>
      <c r="NQ32" s="136"/>
      <c r="NR32" s="136"/>
      <c r="NS32" s="136"/>
      <c r="NT32" s="136"/>
      <c r="NU32" s="136"/>
      <c r="NV32" s="136"/>
      <c r="NW32" s="136"/>
      <c r="NX32" s="136"/>
      <c r="NY32" s="136"/>
      <c r="NZ32" s="136"/>
      <c r="OA32" s="136"/>
      <c r="OB32" s="136"/>
      <c r="OC32" s="136"/>
      <c r="OD32" s="136"/>
      <c r="OE32" s="136"/>
      <c r="OF32" s="136"/>
      <c r="OG32" s="136"/>
      <c r="OH32" s="136"/>
      <c r="OI32" s="136"/>
      <c r="OJ32" s="136"/>
      <c r="OK32" s="136"/>
      <c r="OL32" s="136"/>
      <c r="OM32" s="136"/>
      <c r="ON32" s="136"/>
      <c r="OO32" s="136"/>
      <c r="OP32" s="136"/>
      <c r="OQ32" s="136"/>
      <c r="OR32" s="136"/>
      <c r="OS32" s="136"/>
      <c r="OT32" s="136"/>
      <c r="OU32" s="136"/>
      <c r="OV32" s="136"/>
      <c r="OW32" s="136"/>
      <c r="OX32" s="136"/>
      <c r="OY32" s="136"/>
      <c r="OZ32" s="136"/>
      <c r="PA32" s="136"/>
      <c r="PB32" s="136"/>
      <c r="PC32" s="136"/>
      <c r="PD32" s="136"/>
      <c r="PE32" s="136"/>
      <c r="PF32" s="136"/>
      <c r="PG32" s="136"/>
      <c r="PH32" s="136"/>
      <c r="PI32" s="136"/>
      <c r="PJ32" s="136"/>
      <c r="PK32" s="136"/>
      <c r="PL32" s="136"/>
      <c r="PM32" s="136"/>
      <c r="PN32" s="136"/>
      <c r="PO32" s="136"/>
      <c r="PP32" s="136"/>
      <c r="PQ32" s="136"/>
      <c r="PR32" s="136"/>
      <c r="PS32" s="136"/>
      <c r="PT32" s="136"/>
      <c r="PU32" s="136"/>
      <c r="PV32" s="136"/>
      <c r="PW32" s="136"/>
      <c r="PX32" s="136"/>
      <c r="PY32" s="136"/>
      <c r="PZ32" s="136"/>
      <c r="QA32" s="136"/>
      <c r="QB32" s="136"/>
      <c r="QC32" s="136"/>
      <c r="QD32" s="136"/>
      <c r="QE32" s="136"/>
      <c r="QF32" s="136"/>
      <c r="QG32" s="136"/>
      <c r="QH32" s="136"/>
      <c r="QI32" s="136"/>
      <c r="QJ32" s="136"/>
      <c r="QK32" s="136"/>
      <c r="QL32" s="136"/>
      <c r="QM32" s="136"/>
      <c r="QN32" s="136"/>
      <c r="QO32" s="136"/>
      <c r="QP32" s="136"/>
      <c r="QQ32" s="136"/>
      <c r="QR32" s="136"/>
      <c r="QS32" s="136"/>
      <c r="QT32" s="136"/>
      <c r="QU32" s="136"/>
      <c r="QV32" s="136"/>
      <c r="QW32" s="136"/>
      <c r="QX32" s="136"/>
      <c r="QY32" s="136"/>
      <c r="QZ32" s="136"/>
      <c r="RA32" s="136"/>
      <c r="RB32" s="136"/>
      <c r="RC32" s="136"/>
      <c r="RD32" s="136"/>
      <c r="RE32" s="136"/>
      <c r="RF32" s="136"/>
      <c r="RG32" s="136"/>
      <c r="RH32" s="136"/>
      <c r="RI32" s="136"/>
      <c r="RJ32" s="136"/>
      <c r="RK32" s="136"/>
      <c r="RL32" s="136"/>
      <c r="RM32" s="136"/>
      <c r="RN32" s="136"/>
      <c r="RO32" s="136"/>
      <c r="RP32" s="136"/>
      <c r="RQ32" s="136"/>
      <c r="RR32" s="136"/>
      <c r="RS32" s="136"/>
      <c r="RT32" s="136"/>
      <c r="RU32" s="136"/>
      <c r="RV32" s="136"/>
      <c r="RW32" s="136"/>
      <c r="RX32" s="136"/>
      <c r="RY32" s="136"/>
      <c r="RZ32" s="136"/>
      <c r="SA32" s="136"/>
      <c r="SB32" s="136"/>
      <c r="SC32" s="136"/>
      <c r="SD32" s="136"/>
      <c r="SE32" s="136"/>
      <c r="SF32" s="136"/>
      <c r="SG32" s="136"/>
      <c r="SH32" s="136"/>
      <c r="SI32" s="136"/>
      <c r="SJ32" s="136"/>
      <c r="SK32" s="136"/>
      <c r="SL32" s="136"/>
      <c r="SM32" s="136"/>
      <c r="SN32" s="136"/>
      <c r="SO32" s="136"/>
      <c r="SP32" s="136"/>
      <c r="SQ32" s="136"/>
      <c r="SR32" s="136"/>
      <c r="SS32" s="136"/>
      <c r="ST32" s="136"/>
      <c r="SU32" s="136"/>
      <c r="SV32" s="136"/>
      <c r="SW32" s="136"/>
      <c r="SX32" s="136"/>
      <c r="SY32" s="136"/>
      <c r="SZ32" s="136"/>
      <c r="TA32" s="136"/>
      <c r="TB32" s="136"/>
      <c r="TC32" s="136"/>
      <c r="TD32" s="136"/>
      <c r="TE32" s="136"/>
      <c r="TF32" s="136"/>
      <c r="TG32" s="136"/>
      <c r="TH32" s="136"/>
      <c r="TI32" s="136"/>
      <c r="TJ32" s="136"/>
      <c r="TK32" s="136"/>
      <c r="TL32" s="136"/>
      <c r="TM32" s="136"/>
      <c r="TN32" s="136"/>
      <c r="TO32" s="136"/>
      <c r="TP32" s="136"/>
      <c r="TQ32" s="136"/>
      <c r="TR32" s="136"/>
      <c r="TS32" s="136"/>
      <c r="TT32" s="136"/>
      <c r="TU32" s="136"/>
      <c r="TV32" s="136"/>
      <c r="TW32" s="136"/>
      <c r="TX32" s="136"/>
      <c r="TY32" s="136"/>
      <c r="TZ32" s="136"/>
      <c r="UA32" s="136"/>
      <c r="UB32" s="136"/>
      <c r="UC32" s="136"/>
      <c r="UD32" s="136"/>
      <c r="UE32" s="136"/>
      <c r="UF32" s="136"/>
      <c r="UG32" s="136"/>
      <c r="UH32" s="136"/>
      <c r="UI32" s="136"/>
      <c r="UJ32" s="136"/>
      <c r="UK32" s="136"/>
      <c r="UL32" s="136"/>
      <c r="UM32" s="136"/>
      <c r="UN32" s="136"/>
      <c r="UO32" s="136"/>
      <c r="UP32" s="136"/>
      <c r="UQ32" s="136"/>
      <c r="UR32" s="136"/>
      <c r="US32" s="136"/>
      <c r="UT32" s="136"/>
      <c r="UU32" s="136"/>
      <c r="UV32" s="136"/>
      <c r="UW32" s="136"/>
      <c r="UX32" s="136"/>
      <c r="UY32" s="136"/>
      <c r="UZ32" s="136"/>
      <c r="VA32" s="136"/>
      <c r="VB32" s="136"/>
      <c r="VC32" s="136"/>
      <c r="VD32" s="136"/>
      <c r="VE32" s="136"/>
      <c r="VF32" s="136"/>
      <c r="VG32" s="136"/>
      <c r="VH32" s="136"/>
      <c r="VI32" s="136"/>
      <c r="VJ32" s="136"/>
      <c r="VK32" s="136"/>
      <c r="VL32" s="136"/>
      <c r="VM32" s="136"/>
      <c r="VN32" s="136"/>
      <c r="VO32" s="136"/>
      <c r="VP32" s="136"/>
      <c r="VQ32" s="136"/>
      <c r="VR32" s="136"/>
      <c r="VS32" s="136"/>
      <c r="VT32" s="136"/>
      <c r="VU32" s="136"/>
      <c r="VV32" s="136"/>
      <c r="VW32" s="136"/>
      <c r="VX32" s="136"/>
      <c r="VY32" s="136"/>
      <c r="VZ32" s="136"/>
      <c r="WA32" s="136"/>
      <c r="WB32" s="136"/>
      <c r="WC32" s="136"/>
      <c r="WD32" s="136"/>
      <c r="WE32" s="136"/>
      <c r="WF32" s="136"/>
      <c r="WG32" s="136"/>
      <c r="WH32" s="136"/>
      <c r="WI32" s="136"/>
      <c r="WJ32" s="136"/>
      <c r="WK32" s="136"/>
      <c r="WL32" s="136"/>
      <c r="WM32" s="136"/>
      <c r="WN32" s="136"/>
      <c r="WO32" s="136"/>
      <c r="WP32" s="136"/>
      <c r="WQ32" s="136"/>
      <c r="WR32" s="136"/>
      <c r="WS32" s="136"/>
      <c r="WT32" s="136"/>
      <c r="WU32" s="136"/>
      <c r="WV32" s="136"/>
      <c r="WW32" s="136"/>
      <c r="WX32" s="136"/>
      <c r="WY32" s="136"/>
      <c r="WZ32" s="136"/>
      <c r="XA32" s="136"/>
      <c r="XB32" s="136"/>
      <c r="XC32" s="136"/>
      <c r="XD32" s="136"/>
      <c r="XE32" s="136"/>
      <c r="XF32" s="136"/>
      <c r="XG32" s="136"/>
      <c r="XH32" s="136"/>
      <c r="XI32" s="136"/>
      <c r="XJ32" s="136"/>
      <c r="XK32" s="136"/>
      <c r="XL32" s="136"/>
      <c r="XM32" s="136"/>
      <c r="XN32" s="136"/>
      <c r="XO32" s="136"/>
      <c r="XP32" s="136"/>
      <c r="XQ32" s="136"/>
      <c r="XR32" s="136"/>
      <c r="XS32" s="136"/>
      <c r="XT32" s="136"/>
      <c r="XU32" s="136"/>
      <c r="XV32" s="136"/>
      <c r="XW32" s="136"/>
      <c r="XX32" s="136"/>
      <c r="XY32" s="136"/>
      <c r="XZ32" s="136"/>
      <c r="YA32" s="136"/>
      <c r="YB32" s="136"/>
      <c r="YC32" s="136"/>
      <c r="YD32" s="136"/>
      <c r="YE32" s="136"/>
      <c r="YF32" s="136"/>
      <c r="YG32" s="136"/>
      <c r="YH32" s="136"/>
      <c r="YI32" s="136"/>
      <c r="YJ32" s="136"/>
      <c r="YK32" s="136"/>
      <c r="YL32" s="136"/>
      <c r="YM32" s="136"/>
      <c r="YN32" s="136"/>
      <c r="YO32" s="136"/>
      <c r="YP32" s="136"/>
      <c r="YQ32" s="136"/>
      <c r="YR32" s="136"/>
      <c r="YS32" s="136"/>
      <c r="YT32" s="136"/>
      <c r="YU32" s="136"/>
      <c r="YV32" s="136"/>
      <c r="YW32" s="136"/>
      <c r="YX32" s="136"/>
      <c r="YY32" s="136"/>
      <c r="YZ32" s="136"/>
      <c r="ZA32" s="136"/>
      <c r="ZB32" s="136"/>
      <c r="ZC32" s="136"/>
      <c r="ZD32" s="136"/>
      <c r="ZE32" s="136"/>
      <c r="ZF32" s="136"/>
      <c r="ZG32" s="136"/>
      <c r="ZH32" s="136"/>
      <c r="ZI32" s="136"/>
      <c r="ZJ32" s="136"/>
      <c r="ZK32" s="136"/>
      <c r="ZL32" s="136"/>
      <c r="ZM32" s="136"/>
      <c r="ZN32" s="136"/>
      <c r="ZO32" s="136"/>
      <c r="ZP32" s="136"/>
      <c r="ZQ32" s="136"/>
      <c r="ZR32" s="136"/>
      <c r="ZS32" s="136"/>
      <c r="ZT32" s="136"/>
      <c r="ZU32" s="136"/>
      <c r="ZV32" s="136"/>
      <c r="ZW32" s="136"/>
      <c r="ZX32" s="136"/>
      <c r="ZY32" s="136"/>
      <c r="ZZ32" s="136"/>
      <c r="AAA32" s="136"/>
      <c r="AAB32" s="136"/>
      <c r="AAC32" s="136"/>
      <c r="AAD32" s="136"/>
      <c r="AAE32" s="136"/>
      <c r="AAF32" s="136"/>
      <c r="AAG32" s="136"/>
      <c r="AAH32" s="136"/>
      <c r="AAI32" s="136"/>
      <c r="AAJ32" s="136"/>
      <c r="AAK32" s="136"/>
      <c r="AAL32" s="136"/>
      <c r="AAM32" s="136"/>
      <c r="AAN32" s="136"/>
      <c r="AAO32" s="136"/>
      <c r="AAP32" s="136"/>
      <c r="AAQ32" s="136"/>
      <c r="AAR32" s="136"/>
      <c r="AAS32" s="136"/>
      <c r="AAT32" s="136"/>
      <c r="AAU32" s="136"/>
      <c r="AAV32" s="136"/>
      <c r="AAW32" s="136"/>
      <c r="AAX32" s="136"/>
      <c r="AAY32" s="136"/>
      <c r="AAZ32" s="136"/>
      <c r="ABA32" s="136"/>
      <c r="ABB32" s="136"/>
      <c r="ABC32" s="136"/>
      <c r="ABD32" s="136"/>
      <c r="ABE32" s="136"/>
      <c r="ABF32" s="136"/>
      <c r="ABG32" s="136"/>
      <c r="ABH32" s="136"/>
      <c r="ABI32" s="136"/>
      <c r="ABJ32" s="136"/>
      <c r="ABK32" s="136"/>
      <c r="ABL32" s="136"/>
      <c r="ABM32" s="136"/>
      <c r="ABN32" s="136"/>
      <c r="ABO32" s="136"/>
      <c r="ABP32" s="136"/>
      <c r="ABQ32" s="136"/>
      <c r="ABR32" s="136"/>
      <c r="ABS32" s="136"/>
      <c r="ABT32" s="136"/>
      <c r="ABU32" s="136"/>
      <c r="ABV32" s="136"/>
      <c r="ABW32" s="136"/>
      <c r="ABX32" s="136"/>
      <c r="ABY32" s="136"/>
      <c r="ABZ32" s="136"/>
      <c r="ACA32" s="136"/>
      <c r="ACB32" s="136"/>
      <c r="ACC32" s="136"/>
      <c r="ACD32" s="136"/>
      <c r="ACE32" s="136"/>
      <c r="ACF32" s="136"/>
      <c r="ACG32" s="136"/>
      <c r="ACH32" s="136"/>
      <c r="ACI32" s="136"/>
      <c r="ACJ32" s="136"/>
      <c r="ACK32" s="136"/>
      <c r="ACL32" s="136"/>
      <c r="ACM32" s="136"/>
      <c r="ACN32" s="136"/>
      <c r="ACO32" s="136"/>
      <c r="ACP32" s="136"/>
      <c r="ACQ32" s="136"/>
      <c r="ACR32" s="136"/>
      <c r="ACS32" s="136"/>
      <c r="ACT32" s="136"/>
      <c r="ACU32" s="136"/>
      <c r="ACV32" s="136"/>
      <c r="ACW32" s="136"/>
      <c r="ACX32" s="136"/>
      <c r="ACY32" s="136"/>
      <c r="ACZ32" s="136"/>
      <c r="ADA32" s="136"/>
      <c r="ADB32" s="136"/>
      <c r="ADC32" s="136"/>
      <c r="ADD32" s="136"/>
      <c r="ADE32" s="136"/>
      <c r="ADF32" s="136"/>
      <c r="ADG32" s="136"/>
      <c r="ADH32" s="136"/>
      <c r="ADI32" s="136"/>
      <c r="ADJ32" s="136"/>
      <c r="ADK32" s="136"/>
      <c r="ADL32" s="136"/>
      <c r="ADM32" s="136"/>
      <c r="ADN32" s="136"/>
      <c r="ADO32" s="136"/>
      <c r="ADP32" s="136"/>
      <c r="ADQ32" s="136"/>
      <c r="ADR32" s="136"/>
      <c r="ADS32" s="136"/>
      <c r="ADT32" s="136"/>
      <c r="ADU32" s="136"/>
      <c r="ADV32" s="136"/>
      <c r="ADW32" s="136"/>
      <c r="ADX32" s="136"/>
      <c r="ADY32" s="136"/>
      <c r="ADZ32" s="136"/>
      <c r="AEA32" s="136"/>
      <c r="AEB32" s="136"/>
      <c r="AEC32" s="136"/>
      <c r="AED32" s="136"/>
      <c r="AEE32" s="136"/>
      <c r="AEF32" s="136"/>
      <c r="AEG32" s="136"/>
      <c r="AEH32" s="136"/>
      <c r="AEI32" s="136"/>
      <c r="AEJ32" s="136"/>
      <c r="AEK32" s="136"/>
      <c r="AEL32" s="136"/>
      <c r="AEM32" s="136"/>
      <c r="AEN32" s="136"/>
      <c r="AEO32" s="136"/>
      <c r="AEP32" s="136"/>
      <c r="AEQ32" s="136"/>
      <c r="AER32" s="136"/>
      <c r="AES32" s="136"/>
      <c r="AET32" s="136"/>
      <c r="AEU32" s="136"/>
      <c r="AEV32" s="136"/>
      <c r="AEW32" s="136"/>
      <c r="AEX32" s="136"/>
      <c r="AEY32" s="136"/>
      <c r="AEZ32" s="136"/>
      <c r="AFA32" s="136"/>
      <c r="AFB32" s="136"/>
      <c r="AFC32" s="136"/>
      <c r="AFD32" s="136"/>
      <c r="AFE32" s="136"/>
      <c r="AFF32" s="136"/>
      <c r="AFG32" s="136"/>
      <c r="AFH32" s="136"/>
      <c r="AFI32" s="136"/>
      <c r="AFJ32" s="136"/>
      <c r="AFK32" s="136"/>
      <c r="AFL32" s="136"/>
      <c r="AFM32" s="136"/>
      <c r="AFN32" s="136"/>
      <c r="AFO32" s="136"/>
      <c r="AFP32" s="136"/>
      <c r="AFQ32" s="136"/>
      <c r="AFR32" s="136"/>
      <c r="AFS32" s="136"/>
      <c r="AFT32" s="136"/>
      <c r="AFU32" s="136"/>
      <c r="AFV32" s="136"/>
      <c r="AFW32" s="136"/>
      <c r="AFX32" s="136"/>
      <c r="AFY32" s="136"/>
      <c r="AFZ32" s="136"/>
      <c r="AGA32" s="136"/>
      <c r="AGB32" s="136"/>
      <c r="AGC32" s="136"/>
      <c r="AGD32" s="136"/>
      <c r="AGE32" s="136"/>
      <c r="AGF32" s="136"/>
      <c r="AGG32" s="136"/>
      <c r="AGH32" s="136"/>
      <c r="AGI32" s="136"/>
      <c r="AGJ32" s="136"/>
      <c r="AGK32" s="136"/>
      <c r="AGL32" s="136"/>
      <c r="AGM32" s="136"/>
      <c r="AGN32" s="136"/>
      <c r="AGO32" s="136"/>
      <c r="AGP32" s="136"/>
      <c r="AGQ32" s="136"/>
      <c r="AGR32" s="136"/>
      <c r="AGS32" s="136"/>
      <c r="AGT32" s="136"/>
      <c r="AGU32" s="136"/>
      <c r="AGV32" s="136"/>
      <c r="AGW32" s="136"/>
      <c r="AGX32" s="136"/>
      <c r="AGY32" s="136"/>
      <c r="AGZ32" s="136"/>
      <c r="AHA32" s="136"/>
      <c r="AHB32" s="136"/>
      <c r="AHC32" s="136"/>
      <c r="AHD32" s="136"/>
      <c r="AHE32" s="136"/>
      <c r="AHF32" s="136"/>
      <c r="AHG32" s="136"/>
      <c r="AHH32" s="136"/>
      <c r="AHI32" s="136"/>
      <c r="AHJ32" s="136"/>
      <c r="AHK32" s="136"/>
      <c r="AHL32" s="136"/>
      <c r="AHM32" s="136"/>
      <c r="AHN32" s="136"/>
      <c r="AHO32" s="136"/>
      <c r="AHP32" s="136"/>
      <c r="AHQ32" s="136"/>
      <c r="AHR32" s="136"/>
      <c r="AHS32" s="136"/>
      <c r="AHT32" s="136"/>
      <c r="AHU32" s="136"/>
      <c r="AHV32" s="136"/>
      <c r="AHW32" s="136"/>
      <c r="AHX32" s="136"/>
      <c r="AHY32" s="136"/>
      <c r="AHZ32" s="136"/>
      <c r="AIA32" s="136"/>
      <c r="AIB32" s="136"/>
      <c r="AIC32" s="136"/>
      <c r="AID32" s="136"/>
      <c r="AIE32" s="136"/>
      <c r="AIF32" s="136"/>
      <c r="AIG32" s="136"/>
      <c r="AIH32" s="136"/>
      <c r="AII32" s="136"/>
      <c r="AIJ32" s="136"/>
      <c r="AIK32" s="136"/>
      <c r="AIL32" s="136"/>
      <c r="AIM32" s="136"/>
      <c r="AIN32" s="136"/>
      <c r="AIO32" s="136"/>
      <c r="AIP32" s="136"/>
      <c r="AIQ32" s="136"/>
      <c r="AIR32" s="136"/>
      <c r="AIS32" s="136"/>
      <c r="AIT32" s="136"/>
      <c r="AIU32" s="136"/>
      <c r="AIV32" s="136"/>
      <c r="AIW32" s="136"/>
      <c r="AIX32" s="136"/>
      <c r="AIY32" s="136"/>
      <c r="AIZ32" s="136"/>
      <c r="AJA32" s="136"/>
      <c r="AJB32" s="136"/>
      <c r="AJC32" s="136"/>
      <c r="AJD32" s="136"/>
      <c r="AJE32" s="136"/>
      <c r="AJF32" s="136"/>
      <c r="AJG32" s="136"/>
      <c r="AJH32" s="136"/>
      <c r="AJI32" s="136"/>
      <c r="AJJ32" s="136"/>
      <c r="AJK32" s="136"/>
      <c r="AJL32" s="136"/>
      <c r="AJM32" s="136"/>
      <c r="AJN32" s="136"/>
      <c r="AJO32" s="136"/>
      <c r="AJP32" s="136"/>
      <c r="AJQ32" s="136"/>
      <c r="AJR32" s="136"/>
      <c r="AJS32" s="136"/>
      <c r="AJT32" s="136"/>
      <c r="AJU32" s="136"/>
      <c r="AJV32" s="136"/>
      <c r="AJW32" s="136"/>
      <c r="AJX32" s="136"/>
      <c r="AJY32" s="136"/>
      <c r="AJZ32" s="136"/>
      <c r="AKA32" s="136"/>
      <c r="AKB32" s="136"/>
      <c r="AKC32" s="136"/>
      <c r="AKD32" s="136"/>
      <c r="AKE32" s="136"/>
      <c r="AKF32" s="136"/>
      <c r="AKG32" s="136"/>
      <c r="AKH32" s="136"/>
      <c r="AKI32" s="136"/>
      <c r="AKJ32" s="136"/>
      <c r="AKK32" s="136"/>
      <c r="AKL32" s="136"/>
      <c r="AKM32" s="136"/>
      <c r="AKN32" s="136"/>
      <c r="AKO32" s="136"/>
      <c r="AKP32" s="136"/>
      <c r="AKQ32" s="136"/>
      <c r="AKR32" s="136"/>
      <c r="AKS32" s="136"/>
      <c r="AKT32" s="136"/>
      <c r="AKU32" s="136"/>
      <c r="AKV32" s="136"/>
      <c r="AKW32" s="136"/>
      <c r="AKX32" s="136"/>
      <c r="AKY32" s="136"/>
      <c r="AKZ32" s="136"/>
      <c r="ALA32" s="136"/>
      <c r="ALB32" s="136"/>
      <c r="ALC32" s="136"/>
      <c r="ALD32" s="136"/>
      <c r="ALE32" s="136"/>
      <c r="ALF32" s="136"/>
      <c r="ALG32" s="136"/>
      <c r="ALH32" s="136"/>
      <c r="ALI32" s="136"/>
      <c r="ALJ32" s="136"/>
      <c r="ALK32" s="136"/>
      <c r="ALL32" s="136"/>
      <c r="ALM32" s="136"/>
      <c r="ALN32" s="136"/>
      <c r="ALO32" s="136"/>
      <c r="ALP32" s="136"/>
      <c r="ALQ32" s="136"/>
      <c r="ALR32" s="136"/>
      <c r="ALS32" s="136"/>
      <c r="ALT32" s="136"/>
      <c r="ALU32" s="136"/>
      <c r="ALV32" s="136"/>
      <c r="ALW32" s="136"/>
      <c r="ALX32" s="136"/>
      <c r="ALY32" s="136"/>
      <c r="ALZ32" s="136"/>
      <c r="AMA32" s="136"/>
      <c r="AMB32" s="136"/>
      <c r="AMC32" s="136"/>
      <c r="AMD32" s="136"/>
      <c r="AME32" s="136"/>
      <c r="AMF32" s="136"/>
      <c r="AMG32" s="136"/>
      <c r="AMH32" s="136"/>
      <c r="AMI32" s="136"/>
    </row>
    <row r="33" spans="1:1023" x14ac:dyDescent="0.25">
      <c r="A33" s="298" t="s">
        <v>861</v>
      </c>
      <c r="B33" s="193">
        <v>33</v>
      </c>
      <c r="C33" s="201" t="s">
        <v>25668</v>
      </c>
      <c r="D33" s="212" t="s">
        <v>862</v>
      </c>
      <c r="E33" s="346" t="s">
        <v>222</v>
      </c>
      <c r="F33" s="223"/>
      <c r="G33" s="293"/>
      <c r="H33" s="293"/>
      <c r="I33" s="369" t="s">
        <v>26960</v>
      </c>
      <c r="J33" s="431" t="s">
        <v>770</v>
      </c>
      <c r="K33" s="432">
        <v>1</v>
      </c>
      <c r="L33" s="432"/>
      <c r="M33" s="433"/>
      <c r="N33" s="433"/>
      <c r="O33" s="448">
        <v>3</v>
      </c>
      <c r="P33" s="433"/>
      <c r="Q33" s="433"/>
      <c r="R33" s="433"/>
      <c r="S33" s="433"/>
      <c r="T33" s="433"/>
      <c r="U33" s="425"/>
      <c r="V33" s="256">
        <f>IF(O33=1,10,100)</f>
        <v>100</v>
      </c>
      <c r="W33" s="256">
        <f>IF(O33=1,1,IF(O33=2,10,100))</f>
        <v>100</v>
      </c>
      <c r="X33" s="256">
        <f>IF(O33=3,20,100)</f>
        <v>20</v>
      </c>
      <c r="Y33" s="256">
        <f>IF(P33=1,10,100)</f>
        <v>100</v>
      </c>
      <c r="Z33" s="256">
        <f>IF(P33=1,1,IF(P33=2,10,100))</f>
        <v>100</v>
      </c>
      <c r="AA33" s="257">
        <f>IF(OR(EXACT(Q33,"1A"),EXACT(Q33,"1B")),0.1,IF(Q33=2,1,100))</f>
        <v>100</v>
      </c>
      <c r="AB33" s="257">
        <f>IF(OR(EXACT(R33,"1A"),EXACT(R33,"1B")),0.1,IF(R33=2,1,100))</f>
        <v>100</v>
      </c>
      <c r="AC33" s="257">
        <f>IF(OR(EXACT(S33,"1A"),EXACT(S33,"1B")),0.3,IF(S33=2,3,100))</f>
        <v>100</v>
      </c>
      <c r="AD33" s="224"/>
      <c r="AE33" s="224"/>
      <c r="AF33" s="249">
        <f>IF(OR(OR(EXACT(J33,"1A"),EXACT(J33,"1B"),EXACT(J33,"1C")),K33=1),1,IF(K33=2,10,100))</f>
        <v>1</v>
      </c>
      <c r="AG33" s="249">
        <f>IF(OR(EXACT(J33,"1A"),EXACT(J33,"1B"),EXACT(J33,"1C")),1,IF(J33=2,10,100))</f>
        <v>1</v>
      </c>
      <c r="AH33" s="249">
        <f>IF(OR(EXACT(J33,"1A"),EXACT(J33,"1B"),EXACT(J33,"1C"),K33=1),3,100)</f>
        <v>3</v>
      </c>
      <c r="AI33" s="249">
        <f>IF(OR(EXACT(J33,"1A"),EXACT(J33,"1B"),EXACT(J33,"1C")),5,100)</f>
        <v>5</v>
      </c>
      <c r="AJ33" s="251">
        <v>2.1000000000000001E-4</v>
      </c>
      <c r="AK33" s="300">
        <v>1</v>
      </c>
      <c r="AL33" s="310">
        <v>1</v>
      </c>
      <c r="AM33" s="306" t="s">
        <v>834</v>
      </c>
      <c r="AN33" s="220">
        <v>10</v>
      </c>
      <c r="AO33" s="220">
        <v>1</v>
      </c>
      <c r="AP33" s="220" t="s">
        <v>863</v>
      </c>
      <c r="AQ33" s="267" t="s">
        <v>26457</v>
      </c>
      <c r="AR33" s="136"/>
      <c r="AS33" s="136"/>
      <c r="AT33" s="136"/>
      <c r="AU33" s="136"/>
      <c r="AV33" s="136"/>
      <c r="AW33" s="136"/>
      <c r="AX33" s="136"/>
      <c r="AY33" s="136"/>
      <c r="AZ33" s="136"/>
      <c r="BA33" s="136"/>
      <c r="BB33" s="136"/>
      <c r="BC33" s="136"/>
      <c r="BD33" s="136"/>
      <c r="BE33" s="136"/>
      <c r="BF33" s="136"/>
      <c r="BG33" s="136"/>
      <c r="BH33" s="136"/>
      <c r="BI33" s="136"/>
      <c r="BJ33" s="136"/>
      <c r="BK33" s="136"/>
      <c r="BL33" s="136"/>
      <c r="BM33" s="136"/>
      <c r="BN33" s="136"/>
      <c r="BO33" s="136"/>
      <c r="BP33" s="136"/>
      <c r="BQ33" s="136"/>
      <c r="BR33" s="136"/>
      <c r="BS33" s="136"/>
      <c r="BT33" s="136"/>
      <c r="BU33" s="136"/>
      <c r="BV33" s="136"/>
      <c r="BW33" s="136"/>
      <c r="BX33" s="136"/>
      <c r="BY33" s="136"/>
      <c r="BZ33" s="136"/>
      <c r="CA33" s="136"/>
      <c r="CB33" s="136"/>
      <c r="CC33" s="136"/>
      <c r="CD33" s="136"/>
      <c r="CE33" s="136"/>
      <c r="CF33" s="136"/>
      <c r="CG33" s="136"/>
      <c r="CH33" s="136"/>
      <c r="CI33" s="136"/>
      <c r="CJ33" s="136"/>
      <c r="CK33" s="136"/>
      <c r="CL33" s="136"/>
      <c r="CM33" s="136"/>
      <c r="CN33" s="136"/>
      <c r="CO33" s="136"/>
      <c r="CP33" s="136"/>
      <c r="CQ33" s="136"/>
      <c r="CR33" s="136"/>
      <c r="CS33" s="136"/>
      <c r="CT33" s="136"/>
      <c r="CU33" s="136"/>
      <c r="CV33" s="136"/>
      <c r="CW33" s="136"/>
      <c r="CX33" s="136"/>
      <c r="CY33" s="136"/>
      <c r="CZ33" s="136"/>
      <c r="DA33" s="136"/>
      <c r="DB33" s="136"/>
      <c r="DC33" s="136"/>
      <c r="DD33" s="136"/>
      <c r="DE33" s="136"/>
      <c r="DF33" s="136"/>
      <c r="DG33" s="136"/>
      <c r="DH33" s="136"/>
      <c r="DI33" s="136"/>
      <c r="DJ33" s="136"/>
      <c r="DK33" s="136"/>
      <c r="DL33" s="136"/>
      <c r="DM33" s="136"/>
      <c r="DN33" s="136"/>
      <c r="DO33" s="136"/>
      <c r="DP33" s="136"/>
      <c r="DQ33" s="136"/>
      <c r="DR33" s="136"/>
      <c r="DS33" s="136"/>
      <c r="DT33" s="136"/>
      <c r="DU33" s="136"/>
      <c r="DV33" s="136"/>
      <c r="DW33" s="136"/>
      <c r="DX33" s="136"/>
      <c r="DY33" s="136"/>
      <c r="DZ33" s="136"/>
      <c r="EA33" s="136"/>
      <c r="EB33" s="136"/>
      <c r="EC33" s="136"/>
      <c r="ED33" s="136"/>
      <c r="EE33" s="136"/>
      <c r="EF33" s="136"/>
      <c r="EG33" s="136"/>
      <c r="EH33" s="136"/>
      <c r="EI33" s="136"/>
      <c r="EJ33" s="136"/>
      <c r="EK33" s="136"/>
      <c r="EL33" s="136"/>
      <c r="EM33" s="136"/>
      <c r="EN33" s="136"/>
      <c r="EO33" s="136"/>
      <c r="EP33" s="136"/>
      <c r="EQ33" s="136"/>
      <c r="ER33" s="136"/>
      <c r="ES33" s="136"/>
      <c r="ET33" s="136"/>
      <c r="EU33" s="136"/>
      <c r="EV33" s="136"/>
      <c r="EW33" s="136"/>
      <c r="EX33" s="136"/>
      <c r="EY33" s="136"/>
      <c r="EZ33" s="136"/>
      <c r="FA33" s="136"/>
      <c r="FB33" s="136"/>
      <c r="FC33" s="136"/>
      <c r="FD33" s="136"/>
      <c r="FE33" s="136"/>
      <c r="FF33" s="136"/>
      <c r="FG33" s="136"/>
      <c r="FH33" s="136"/>
      <c r="FI33" s="136"/>
      <c r="FJ33" s="136"/>
      <c r="FK33" s="136"/>
      <c r="FL33" s="136"/>
      <c r="FM33" s="136"/>
      <c r="FN33" s="136"/>
      <c r="FO33" s="136"/>
      <c r="FP33" s="136"/>
      <c r="FQ33" s="136"/>
      <c r="FR33" s="136"/>
      <c r="FS33" s="136"/>
      <c r="FT33" s="136"/>
      <c r="FU33" s="136"/>
      <c r="FV33" s="136"/>
      <c r="FW33" s="136"/>
      <c r="FX33" s="136"/>
      <c r="FY33" s="136"/>
      <c r="FZ33" s="136"/>
      <c r="GA33" s="136"/>
      <c r="GB33" s="136"/>
      <c r="GC33" s="136"/>
      <c r="GD33" s="136"/>
      <c r="GE33" s="136"/>
      <c r="GF33" s="136"/>
      <c r="GG33" s="136"/>
      <c r="GH33" s="136"/>
      <c r="GI33" s="136"/>
      <c r="GJ33" s="136"/>
      <c r="GK33" s="136"/>
      <c r="GL33" s="136"/>
      <c r="GM33" s="136"/>
      <c r="GN33" s="136"/>
      <c r="GO33" s="136"/>
      <c r="GP33" s="136"/>
      <c r="GQ33" s="136"/>
      <c r="GR33" s="136"/>
      <c r="GS33" s="136"/>
      <c r="GT33" s="136"/>
      <c r="GU33" s="136"/>
      <c r="GV33" s="136"/>
      <c r="GW33" s="136"/>
      <c r="GX33" s="136"/>
      <c r="GY33" s="136"/>
      <c r="GZ33" s="136"/>
      <c r="HA33" s="136"/>
      <c r="HB33" s="136"/>
      <c r="HC33" s="136"/>
      <c r="HD33" s="136"/>
      <c r="HE33" s="136"/>
      <c r="HF33" s="136"/>
      <c r="HG33" s="136"/>
      <c r="HH33" s="136"/>
      <c r="HI33" s="136"/>
      <c r="HJ33" s="136"/>
      <c r="HK33" s="136"/>
      <c r="HL33" s="136"/>
      <c r="HM33" s="136"/>
      <c r="HN33" s="136"/>
      <c r="HO33" s="136"/>
      <c r="HP33" s="136"/>
      <c r="HQ33" s="136"/>
      <c r="HR33" s="136"/>
      <c r="HS33" s="136"/>
      <c r="HT33" s="136"/>
      <c r="HU33" s="136"/>
      <c r="HV33" s="136"/>
      <c r="HW33" s="136"/>
      <c r="HX33" s="136"/>
      <c r="HY33" s="136"/>
      <c r="HZ33" s="136"/>
      <c r="IA33" s="136"/>
      <c r="IB33" s="136"/>
      <c r="IC33" s="136"/>
      <c r="ID33" s="136"/>
      <c r="IE33" s="136"/>
      <c r="IF33" s="136"/>
      <c r="IG33" s="136"/>
      <c r="IH33" s="136"/>
      <c r="II33" s="136"/>
      <c r="IJ33" s="136"/>
      <c r="IK33" s="136"/>
      <c r="IL33" s="136"/>
      <c r="IM33" s="136"/>
      <c r="IN33" s="136"/>
      <c r="IO33" s="136"/>
      <c r="IP33" s="136"/>
      <c r="IQ33" s="136"/>
      <c r="IR33" s="136"/>
      <c r="IS33" s="136"/>
      <c r="IT33" s="136"/>
      <c r="IU33" s="136"/>
      <c r="IV33" s="136"/>
      <c r="IW33" s="136"/>
      <c r="IX33" s="136"/>
      <c r="IY33" s="136"/>
      <c r="IZ33" s="136"/>
      <c r="JA33" s="136"/>
      <c r="JB33" s="136"/>
      <c r="JC33" s="136"/>
      <c r="JD33" s="136"/>
      <c r="JE33" s="136"/>
      <c r="JF33" s="136"/>
      <c r="JG33" s="136"/>
      <c r="JH33" s="136"/>
      <c r="JI33" s="136"/>
      <c r="JJ33" s="136"/>
      <c r="JK33" s="136"/>
      <c r="JL33" s="136"/>
      <c r="JM33" s="136"/>
      <c r="JN33" s="136"/>
      <c r="JO33" s="136"/>
      <c r="JP33" s="136"/>
      <c r="JQ33" s="136"/>
      <c r="JR33" s="136"/>
      <c r="JS33" s="136"/>
      <c r="JT33" s="136"/>
      <c r="JU33" s="136"/>
      <c r="JV33" s="136"/>
      <c r="JW33" s="136"/>
      <c r="JX33" s="136"/>
      <c r="JY33" s="136"/>
      <c r="JZ33" s="136"/>
      <c r="KA33" s="136"/>
      <c r="KB33" s="136"/>
      <c r="KC33" s="136"/>
      <c r="KD33" s="136"/>
      <c r="KE33" s="136"/>
      <c r="KF33" s="136"/>
      <c r="KG33" s="136"/>
      <c r="KH33" s="136"/>
      <c r="KI33" s="136"/>
      <c r="KJ33" s="136"/>
      <c r="KK33" s="136"/>
      <c r="KL33" s="136"/>
      <c r="KM33" s="136"/>
      <c r="KN33" s="136"/>
      <c r="KO33" s="136"/>
      <c r="KP33" s="136"/>
      <c r="KQ33" s="136"/>
      <c r="KR33" s="136"/>
      <c r="KS33" s="136"/>
      <c r="KT33" s="136"/>
      <c r="KU33" s="136"/>
      <c r="KV33" s="136"/>
      <c r="KW33" s="136"/>
      <c r="KX33" s="136"/>
      <c r="KY33" s="136"/>
      <c r="KZ33" s="136"/>
      <c r="LA33" s="136"/>
      <c r="LB33" s="136"/>
      <c r="LC33" s="136"/>
      <c r="LD33" s="136"/>
      <c r="LE33" s="136"/>
      <c r="LF33" s="136"/>
      <c r="LG33" s="136"/>
      <c r="LH33" s="136"/>
      <c r="LI33" s="136"/>
      <c r="LJ33" s="136"/>
      <c r="LK33" s="136"/>
      <c r="LL33" s="136"/>
      <c r="LM33" s="136"/>
      <c r="LN33" s="136"/>
      <c r="LO33" s="136"/>
      <c r="LP33" s="136"/>
      <c r="LQ33" s="136"/>
      <c r="LR33" s="136"/>
      <c r="LS33" s="136"/>
      <c r="LT33" s="136"/>
      <c r="LU33" s="136"/>
      <c r="LV33" s="136"/>
      <c r="LW33" s="136"/>
      <c r="LX33" s="136"/>
      <c r="LY33" s="136"/>
      <c r="LZ33" s="136"/>
      <c r="MA33" s="136"/>
      <c r="MB33" s="136"/>
      <c r="MC33" s="136"/>
      <c r="MD33" s="136"/>
      <c r="ME33" s="136"/>
      <c r="MF33" s="136"/>
      <c r="MG33" s="136"/>
      <c r="MH33" s="136"/>
      <c r="MI33" s="136"/>
      <c r="MJ33" s="136"/>
      <c r="MK33" s="136"/>
      <c r="ML33" s="136"/>
      <c r="MM33" s="136"/>
      <c r="MN33" s="136"/>
      <c r="MO33" s="136"/>
      <c r="MP33" s="136"/>
      <c r="MQ33" s="136"/>
      <c r="MR33" s="136"/>
      <c r="MS33" s="136"/>
      <c r="MT33" s="136"/>
      <c r="MU33" s="136"/>
      <c r="MV33" s="136"/>
      <c r="MW33" s="136"/>
      <c r="MX33" s="136"/>
      <c r="MY33" s="136"/>
      <c r="MZ33" s="136"/>
      <c r="NA33" s="136"/>
      <c r="NB33" s="136"/>
      <c r="NC33" s="136"/>
      <c r="ND33" s="136"/>
      <c r="NE33" s="136"/>
      <c r="NF33" s="136"/>
      <c r="NG33" s="136"/>
      <c r="NH33" s="136"/>
      <c r="NI33" s="136"/>
      <c r="NJ33" s="136"/>
      <c r="NK33" s="136"/>
      <c r="NL33" s="136"/>
      <c r="NM33" s="136"/>
      <c r="NN33" s="136"/>
      <c r="NO33" s="136"/>
      <c r="NP33" s="136"/>
      <c r="NQ33" s="136"/>
      <c r="NR33" s="136"/>
      <c r="NS33" s="136"/>
      <c r="NT33" s="136"/>
      <c r="NU33" s="136"/>
      <c r="NV33" s="136"/>
      <c r="NW33" s="136"/>
      <c r="NX33" s="136"/>
      <c r="NY33" s="136"/>
      <c r="NZ33" s="136"/>
      <c r="OA33" s="136"/>
      <c r="OB33" s="136"/>
      <c r="OC33" s="136"/>
      <c r="OD33" s="136"/>
      <c r="OE33" s="136"/>
      <c r="OF33" s="136"/>
      <c r="OG33" s="136"/>
      <c r="OH33" s="136"/>
      <c r="OI33" s="136"/>
      <c r="OJ33" s="136"/>
      <c r="OK33" s="136"/>
      <c r="OL33" s="136"/>
      <c r="OM33" s="136"/>
      <c r="ON33" s="136"/>
      <c r="OO33" s="136"/>
      <c r="OP33" s="136"/>
      <c r="OQ33" s="136"/>
      <c r="OR33" s="136"/>
      <c r="OS33" s="136"/>
      <c r="OT33" s="136"/>
      <c r="OU33" s="136"/>
      <c r="OV33" s="136"/>
      <c r="OW33" s="136"/>
      <c r="OX33" s="136"/>
      <c r="OY33" s="136"/>
      <c r="OZ33" s="136"/>
      <c r="PA33" s="136"/>
      <c r="PB33" s="136"/>
      <c r="PC33" s="136"/>
      <c r="PD33" s="136"/>
      <c r="PE33" s="136"/>
      <c r="PF33" s="136"/>
      <c r="PG33" s="136"/>
      <c r="PH33" s="136"/>
      <c r="PI33" s="136"/>
      <c r="PJ33" s="136"/>
      <c r="PK33" s="136"/>
      <c r="PL33" s="136"/>
      <c r="PM33" s="136"/>
      <c r="PN33" s="136"/>
      <c r="PO33" s="136"/>
      <c r="PP33" s="136"/>
      <c r="PQ33" s="136"/>
      <c r="PR33" s="136"/>
      <c r="PS33" s="136"/>
      <c r="PT33" s="136"/>
      <c r="PU33" s="136"/>
      <c r="PV33" s="136"/>
      <c r="PW33" s="136"/>
      <c r="PX33" s="136"/>
      <c r="PY33" s="136"/>
      <c r="PZ33" s="136"/>
      <c r="QA33" s="136"/>
      <c r="QB33" s="136"/>
      <c r="QC33" s="136"/>
      <c r="QD33" s="136"/>
      <c r="QE33" s="136"/>
      <c r="QF33" s="136"/>
      <c r="QG33" s="136"/>
      <c r="QH33" s="136"/>
      <c r="QI33" s="136"/>
      <c r="QJ33" s="136"/>
      <c r="QK33" s="136"/>
      <c r="QL33" s="136"/>
      <c r="QM33" s="136"/>
      <c r="QN33" s="136"/>
      <c r="QO33" s="136"/>
      <c r="QP33" s="136"/>
      <c r="QQ33" s="136"/>
      <c r="QR33" s="136"/>
      <c r="QS33" s="136"/>
      <c r="QT33" s="136"/>
      <c r="QU33" s="136"/>
      <c r="QV33" s="136"/>
      <c r="QW33" s="136"/>
      <c r="QX33" s="136"/>
      <c r="QY33" s="136"/>
      <c r="QZ33" s="136"/>
      <c r="RA33" s="136"/>
      <c r="RB33" s="136"/>
      <c r="RC33" s="136"/>
      <c r="RD33" s="136"/>
      <c r="RE33" s="136"/>
      <c r="RF33" s="136"/>
      <c r="RG33" s="136"/>
      <c r="RH33" s="136"/>
      <c r="RI33" s="136"/>
      <c r="RJ33" s="136"/>
      <c r="RK33" s="136"/>
      <c r="RL33" s="136"/>
      <c r="RM33" s="136"/>
      <c r="RN33" s="136"/>
      <c r="RO33" s="136"/>
      <c r="RP33" s="136"/>
      <c r="RQ33" s="136"/>
      <c r="RR33" s="136"/>
      <c r="RS33" s="136"/>
      <c r="RT33" s="136"/>
      <c r="RU33" s="136"/>
      <c r="RV33" s="136"/>
      <c r="RW33" s="136"/>
      <c r="RX33" s="136"/>
      <c r="RY33" s="136"/>
      <c r="RZ33" s="136"/>
      <c r="SA33" s="136"/>
      <c r="SB33" s="136"/>
      <c r="SC33" s="136"/>
      <c r="SD33" s="136"/>
      <c r="SE33" s="136"/>
      <c r="SF33" s="136"/>
      <c r="SG33" s="136"/>
      <c r="SH33" s="136"/>
      <c r="SI33" s="136"/>
      <c r="SJ33" s="136"/>
      <c r="SK33" s="136"/>
      <c r="SL33" s="136"/>
      <c r="SM33" s="136"/>
      <c r="SN33" s="136"/>
      <c r="SO33" s="136"/>
      <c r="SP33" s="136"/>
      <c r="SQ33" s="136"/>
      <c r="SR33" s="136"/>
      <c r="SS33" s="136"/>
      <c r="ST33" s="136"/>
      <c r="SU33" s="136"/>
      <c r="SV33" s="136"/>
      <c r="SW33" s="136"/>
      <c r="SX33" s="136"/>
      <c r="SY33" s="136"/>
      <c r="SZ33" s="136"/>
      <c r="TA33" s="136"/>
      <c r="TB33" s="136"/>
      <c r="TC33" s="136"/>
      <c r="TD33" s="136"/>
      <c r="TE33" s="136"/>
      <c r="TF33" s="136"/>
      <c r="TG33" s="136"/>
      <c r="TH33" s="136"/>
      <c r="TI33" s="136"/>
      <c r="TJ33" s="136"/>
      <c r="TK33" s="136"/>
      <c r="TL33" s="136"/>
      <c r="TM33" s="136"/>
      <c r="TN33" s="136"/>
      <c r="TO33" s="136"/>
      <c r="TP33" s="136"/>
      <c r="TQ33" s="136"/>
      <c r="TR33" s="136"/>
      <c r="TS33" s="136"/>
      <c r="TT33" s="136"/>
      <c r="TU33" s="136"/>
      <c r="TV33" s="136"/>
      <c r="TW33" s="136"/>
      <c r="TX33" s="136"/>
      <c r="TY33" s="136"/>
      <c r="TZ33" s="136"/>
      <c r="UA33" s="136"/>
      <c r="UB33" s="136"/>
      <c r="UC33" s="136"/>
      <c r="UD33" s="136"/>
      <c r="UE33" s="136"/>
      <c r="UF33" s="136"/>
      <c r="UG33" s="136"/>
      <c r="UH33" s="136"/>
      <c r="UI33" s="136"/>
      <c r="UJ33" s="136"/>
      <c r="UK33" s="136"/>
      <c r="UL33" s="136"/>
      <c r="UM33" s="136"/>
      <c r="UN33" s="136"/>
      <c r="UO33" s="136"/>
      <c r="UP33" s="136"/>
      <c r="UQ33" s="136"/>
      <c r="UR33" s="136"/>
      <c r="US33" s="136"/>
      <c r="UT33" s="136"/>
      <c r="UU33" s="136"/>
      <c r="UV33" s="136"/>
      <c r="UW33" s="136"/>
      <c r="UX33" s="136"/>
      <c r="UY33" s="136"/>
      <c r="UZ33" s="136"/>
      <c r="VA33" s="136"/>
      <c r="VB33" s="136"/>
      <c r="VC33" s="136"/>
      <c r="VD33" s="136"/>
      <c r="VE33" s="136"/>
      <c r="VF33" s="136"/>
      <c r="VG33" s="136"/>
      <c r="VH33" s="136"/>
      <c r="VI33" s="136"/>
      <c r="VJ33" s="136"/>
      <c r="VK33" s="136"/>
      <c r="VL33" s="136"/>
      <c r="VM33" s="136"/>
      <c r="VN33" s="136"/>
      <c r="VO33" s="136"/>
      <c r="VP33" s="136"/>
      <c r="VQ33" s="136"/>
      <c r="VR33" s="136"/>
      <c r="VS33" s="136"/>
      <c r="VT33" s="136"/>
      <c r="VU33" s="136"/>
      <c r="VV33" s="136"/>
      <c r="VW33" s="136"/>
      <c r="VX33" s="136"/>
      <c r="VY33" s="136"/>
      <c r="VZ33" s="136"/>
      <c r="WA33" s="136"/>
      <c r="WB33" s="136"/>
      <c r="WC33" s="136"/>
      <c r="WD33" s="136"/>
      <c r="WE33" s="136"/>
      <c r="WF33" s="136"/>
      <c r="WG33" s="136"/>
      <c r="WH33" s="136"/>
      <c r="WI33" s="136"/>
      <c r="WJ33" s="136"/>
      <c r="WK33" s="136"/>
      <c r="WL33" s="136"/>
      <c r="WM33" s="136"/>
      <c r="WN33" s="136"/>
      <c r="WO33" s="136"/>
      <c r="WP33" s="136"/>
      <c r="WQ33" s="136"/>
      <c r="WR33" s="136"/>
      <c r="WS33" s="136"/>
      <c r="WT33" s="136"/>
      <c r="WU33" s="136"/>
      <c r="WV33" s="136"/>
      <c r="WW33" s="136"/>
      <c r="WX33" s="136"/>
      <c r="WY33" s="136"/>
      <c r="WZ33" s="136"/>
      <c r="XA33" s="136"/>
      <c r="XB33" s="136"/>
      <c r="XC33" s="136"/>
      <c r="XD33" s="136"/>
      <c r="XE33" s="136"/>
      <c r="XF33" s="136"/>
      <c r="XG33" s="136"/>
      <c r="XH33" s="136"/>
      <c r="XI33" s="136"/>
      <c r="XJ33" s="136"/>
      <c r="XK33" s="136"/>
      <c r="XL33" s="136"/>
      <c r="XM33" s="136"/>
      <c r="XN33" s="136"/>
      <c r="XO33" s="136"/>
      <c r="XP33" s="136"/>
      <c r="XQ33" s="136"/>
      <c r="XR33" s="136"/>
      <c r="XS33" s="136"/>
      <c r="XT33" s="136"/>
      <c r="XU33" s="136"/>
      <c r="XV33" s="136"/>
      <c r="XW33" s="136"/>
      <c r="XX33" s="136"/>
      <c r="XY33" s="136"/>
      <c r="XZ33" s="136"/>
      <c r="YA33" s="136"/>
      <c r="YB33" s="136"/>
      <c r="YC33" s="136"/>
      <c r="YD33" s="136"/>
      <c r="YE33" s="136"/>
      <c r="YF33" s="136"/>
      <c r="YG33" s="136"/>
      <c r="YH33" s="136"/>
      <c r="YI33" s="136"/>
      <c r="YJ33" s="136"/>
      <c r="YK33" s="136"/>
      <c r="YL33" s="136"/>
      <c r="YM33" s="136"/>
      <c r="YN33" s="136"/>
      <c r="YO33" s="136"/>
      <c r="YP33" s="136"/>
      <c r="YQ33" s="136"/>
      <c r="YR33" s="136"/>
      <c r="YS33" s="136"/>
      <c r="YT33" s="136"/>
      <c r="YU33" s="136"/>
      <c r="YV33" s="136"/>
      <c r="YW33" s="136"/>
      <c r="YX33" s="136"/>
      <c r="YY33" s="136"/>
      <c r="YZ33" s="136"/>
      <c r="ZA33" s="136"/>
      <c r="ZB33" s="136"/>
      <c r="ZC33" s="136"/>
      <c r="ZD33" s="136"/>
      <c r="ZE33" s="136"/>
      <c r="ZF33" s="136"/>
      <c r="ZG33" s="136"/>
      <c r="ZH33" s="136"/>
      <c r="ZI33" s="136"/>
      <c r="ZJ33" s="136"/>
      <c r="ZK33" s="136"/>
      <c r="ZL33" s="136"/>
      <c r="ZM33" s="136"/>
      <c r="ZN33" s="136"/>
      <c r="ZO33" s="136"/>
      <c r="ZP33" s="136"/>
      <c r="ZQ33" s="136"/>
      <c r="ZR33" s="136"/>
      <c r="ZS33" s="136"/>
      <c r="ZT33" s="136"/>
      <c r="ZU33" s="136"/>
      <c r="ZV33" s="136"/>
      <c r="ZW33" s="136"/>
      <c r="ZX33" s="136"/>
      <c r="ZY33" s="136"/>
      <c r="ZZ33" s="136"/>
      <c r="AAA33" s="136"/>
      <c r="AAB33" s="136"/>
      <c r="AAC33" s="136"/>
      <c r="AAD33" s="136"/>
      <c r="AAE33" s="136"/>
      <c r="AAF33" s="136"/>
      <c r="AAG33" s="136"/>
      <c r="AAH33" s="136"/>
      <c r="AAI33" s="136"/>
      <c r="AAJ33" s="136"/>
      <c r="AAK33" s="136"/>
      <c r="AAL33" s="136"/>
      <c r="AAM33" s="136"/>
      <c r="AAN33" s="136"/>
      <c r="AAO33" s="136"/>
      <c r="AAP33" s="136"/>
      <c r="AAQ33" s="136"/>
      <c r="AAR33" s="136"/>
      <c r="AAS33" s="136"/>
      <c r="AAT33" s="136"/>
      <c r="AAU33" s="136"/>
      <c r="AAV33" s="136"/>
      <c r="AAW33" s="136"/>
      <c r="AAX33" s="136"/>
      <c r="AAY33" s="136"/>
      <c r="AAZ33" s="136"/>
      <c r="ABA33" s="136"/>
      <c r="ABB33" s="136"/>
      <c r="ABC33" s="136"/>
      <c r="ABD33" s="136"/>
      <c r="ABE33" s="136"/>
      <c r="ABF33" s="136"/>
      <c r="ABG33" s="136"/>
      <c r="ABH33" s="136"/>
      <c r="ABI33" s="136"/>
      <c r="ABJ33" s="136"/>
      <c r="ABK33" s="136"/>
      <c r="ABL33" s="136"/>
      <c r="ABM33" s="136"/>
      <c r="ABN33" s="136"/>
      <c r="ABO33" s="136"/>
      <c r="ABP33" s="136"/>
      <c r="ABQ33" s="136"/>
      <c r="ABR33" s="136"/>
      <c r="ABS33" s="136"/>
      <c r="ABT33" s="136"/>
      <c r="ABU33" s="136"/>
      <c r="ABV33" s="136"/>
      <c r="ABW33" s="136"/>
      <c r="ABX33" s="136"/>
      <c r="ABY33" s="136"/>
      <c r="ABZ33" s="136"/>
      <c r="ACA33" s="136"/>
      <c r="ACB33" s="136"/>
      <c r="ACC33" s="136"/>
      <c r="ACD33" s="136"/>
      <c r="ACE33" s="136"/>
      <c r="ACF33" s="136"/>
      <c r="ACG33" s="136"/>
      <c r="ACH33" s="136"/>
      <c r="ACI33" s="136"/>
      <c r="ACJ33" s="136"/>
      <c r="ACK33" s="136"/>
      <c r="ACL33" s="136"/>
      <c r="ACM33" s="136"/>
      <c r="ACN33" s="136"/>
      <c r="ACO33" s="136"/>
      <c r="ACP33" s="136"/>
      <c r="ACQ33" s="136"/>
      <c r="ACR33" s="136"/>
      <c r="ACS33" s="136"/>
      <c r="ACT33" s="136"/>
      <c r="ACU33" s="136"/>
      <c r="ACV33" s="136"/>
      <c r="ACW33" s="136"/>
      <c r="ACX33" s="136"/>
      <c r="ACY33" s="136"/>
      <c r="ACZ33" s="136"/>
      <c r="ADA33" s="136"/>
      <c r="ADB33" s="136"/>
      <c r="ADC33" s="136"/>
      <c r="ADD33" s="136"/>
      <c r="ADE33" s="136"/>
      <c r="ADF33" s="136"/>
      <c r="ADG33" s="136"/>
      <c r="ADH33" s="136"/>
      <c r="ADI33" s="136"/>
      <c r="ADJ33" s="136"/>
      <c r="ADK33" s="136"/>
      <c r="ADL33" s="136"/>
      <c r="ADM33" s="136"/>
      <c r="ADN33" s="136"/>
      <c r="ADO33" s="136"/>
      <c r="ADP33" s="136"/>
      <c r="ADQ33" s="136"/>
      <c r="ADR33" s="136"/>
      <c r="ADS33" s="136"/>
      <c r="ADT33" s="136"/>
      <c r="ADU33" s="136"/>
      <c r="ADV33" s="136"/>
      <c r="ADW33" s="136"/>
      <c r="ADX33" s="136"/>
      <c r="ADY33" s="136"/>
      <c r="ADZ33" s="136"/>
      <c r="AEA33" s="136"/>
      <c r="AEB33" s="136"/>
      <c r="AEC33" s="136"/>
      <c r="AED33" s="136"/>
      <c r="AEE33" s="136"/>
      <c r="AEF33" s="136"/>
      <c r="AEG33" s="136"/>
      <c r="AEH33" s="136"/>
      <c r="AEI33" s="136"/>
      <c r="AEJ33" s="136"/>
      <c r="AEK33" s="136"/>
      <c r="AEL33" s="136"/>
      <c r="AEM33" s="136"/>
      <c r="AEN33" s="136"/>
      <c r="AEO33" s="136"/>
      <c r="AEP33" s="136"/>
      <c r="AEQ33" s="136"/>
      <c r="AER33" s="136"/>
      <c r="AES33" s="136"/>
      <c r="AET33" s="136"/>
      <c r="AEU33" s="136"/>
      <c r="AEV33" s="136"/>
      <c r="AEW33" s="136"/>
      <c r="AEX33" s="136"/>
      <c r="AEY33" s="136"/>
      <c r="AEZ33" s="136"/>
      <c r="AFA33" s="136"/>
      <c r="AFB33" s="136"/>
      <c r="AFC33" s="136"/>
      <c r="AFD33" s="136"/>
      <c r="AFE33" s="136"/>
      <c r="AFF33" s="136"/>
      <c r="AFG33" s="136"/>
      <c r="AFH33" s="136"/>
      <c r="AFI33" s="136"/>
      <c r="AFJ33" s="136"/>
      <c r="AFK33" s="136"/>
      <c r="AFL33" s="136"/>
      <c r="AFM33" s="136"/>
      <c r="AFN33" s="136"/>
      <c r="AFO33" s="136"/>
      <c r="AFP33" s="136"/>
      <c r="AFQ33" s="136"/>
      <c r="AFR33" s="136"/>
      <c r="AFS33" s="136"/>
      <c r="AFT33" s="136"/>
      <c r="AFU33" s="136"/>
      <c r="AFV33" s="136"/>
      <c r="AFW33" s="136"/>
      <c r="AFX33" s="136"/>
      <c r="AFY33" s="136"/>
      <c r="AFZ33" s="136"/>
      <c r="AGA33" s="136"/>
      <c r="AGB33" s="136"/>
      <c r="AGC33" s="136"/>
      <c r="AGD33" s="136"/>
      <c r="AGE33" s="136"/>
      <c r="AGF33" s="136"/>
      <c r="AGG33" s="136"/>
      <c r="AGH33" s="136"/>
      <c r="AGI33" s="136"/>
      <c r="AGJ33" s="136"/>
      <c r="AGK33" s="136"/>
      <c r="AGL33" s="136"/>
      <c r="AGM33" s="136"/>
      <c r="AGN33" s="136"/>
      <c r="AGO33" s="136"/>
      <c r="AGP33" s="136"/>
      <c r="AGQ33" s="136"/>
      <c r="AGR33" s="136"/>
      <c r="AGS33" s="136"/>
      <c r="AGT33" s="136"/>
      <c r="AGU33" s="136"/>
      <c r="AGV33" s="136"/>
      <c r="AGW33" s="136"/>
      <c r="AGX33" s="136"/>
      <c r="AGY33" s="136"/>
      <c r="AGZ33" s="136"/>
      <c r="AHA33" s="136"/>
      <c r="AHB33" s="136"/>
      <c r="AHC33" s="136"/>
      <c r="AHD33" s="136"/>
      <c r="AHE33" s="136"/>
      <c r="AHF33" s="136"/>
      <c r="AHG33" s="136"/>
      <c r="AHH33" s="136"/>
      <c r="AHI33" s="136"/>
      <c r="AHJ33" s="136"/>
      <c r="AHK33" s="136"/>
      <c r="AHL33" s="136"/>
      <c r="AHM33" s="136"/>
      <c r="AHN33" s="136"/>
      <c r="AHO33" s="136"/>
      <c r="AHP33" s="136"/>
      <c r="AHQ33" s="136"/>
      <c r="AHR33" s="136"/>
      <c r="AHS33" s="136"/>
      <c r="AHT33" s="136"/>
      <c r="AHU33" s="136"/>
      <c r="AHV33" s="136"/>
      <c r="AHW33" s="136"/>
      <c r="AHX33" s="136"/>
      <c r="AHY33" s="136"/>
      <c r="AHZ33" s="136"/>
      <c r="AIA33" s="136"/>
      <c r="AIB33" s="136"/>
      <c r="AIC33" s="136"/>
      <c r="AID33" s="136"/>
      <c r="AIE33" s="136"/>
      <c r="AIF33" s="136"/>
      <c r="AIG33" s="136"/>
      <c r="AIH33" s="136"/>
      <c r="AII33" s="136"/>
      <c r="AIJ33" s="136"/>
      <c r="AIK33" s="136"/>
      <c r="AIL33" s="136"/>
      <c r="AIM33" s="136"/>
      <c r="AIN33" s="136"/>
      <c r="AIO33" s="136"/>
      <c r="AIP33" s="136"/>
      <c r="AIQ33" s="136"/>
      <c r="AIR33" s="136"/>
      <c r="AIS33" s="136"/>
      <c r="AIT33" s="136"/>
      <c r="AIU33" s="136"/>
      <c r="AIV33" s="136"/>
      <c r="AIW33" s="136"/>
      <c r="AIX33" s="136"/>
      <c r="AIY33" s="136"/>
      <c r="AIZ33" s="136"/>
      <c r="AJA33" s="136"/>
      <c r="AJB33" s="136"/>
      <c r="AJC33" s="136"/>
      <c r="AJD33" s="136"/>
      <c r="AJE33" s="136"/>
      <c r="AJF33" s="136"/>
      <c r="AJG33" s="136"/>
      <c r="AJH33" s="136"/>
      <c r="AJI33" s="136"/>
      <c r="AJJ33" s="136"/>
      <c r="AJK33" s="136"/>
      <c r="AJL33" s="136"/>
      <c r="AJM33" s="136"/>
      <c r="AJN33" s="136"/>
      <c r="AJO33" s="136"/>
      <c r="AJP33" s="136"/>
      <c r="AJQ33" s="136"/>
      <c r="AJR33" s="136"/>
      <c r="AJS33" s="136"/>
      <c r="AJT33" s="136"/>
      <c r="AJU33" s="136"/>
      <c r="AJV33" s="136"/>
      <c r="AJW33" s="136"/>
      <c r="AJX33" s="136"/>
      <c r="AJY33" s="136"/>
      <c r="AJZ33" s="136"/>
      <c r="AKA33" s="136"/>
      <c r="AKB33" s="136"/>
      <c r="AKC33" s="136"/>
      <c r="AKD33" s="136"/>
      <c r="AKE33" s="136"/>
      <c r="AKF33" s="136"/>
      <c r="AKG33" s="136"/>
      <c r="AKH33" s="136"/>
      <c r="AKI33" s="136"/>
      <c r="AKJ33" s="136"/>
      <c r="AKK33" s="136"/>
      <c r="AKL33" s="136"/>
      <c r="AKM33" s="136"/>
      <c r="AKN33" s="136"/>
      <c r="AKO33" s="136"/>
      <c r="AKP33" s="136"/>
      <c r="AKQ33" s="136"/>
      <c r="AKR33" s="136"/>
      <c r="AKS33" s="136"/>
      <c r="AKT33" s="136"/>
      <c r="AKU33" s="136"/>
      <c r="AKV33" s="136"/>
      <c r="AKW33" s="136"/>
      <c r="AKX33" s="136"/>
      <c r="AKY33" s="136"/>
      <c r="AKZ33" s="136"/>
      <c r="ALA33" s="136"/>
      <c r="ALB33" s="136"/>
      <c r="ALC33" s="136"/>
      <c r="ALD33" s="136"/>
      <c r="ALE33" s="136"/>
      <c r="ALF33" s="136"/>
      <c r="ALG33" s="136"/>
      <c r="ALH33" s="136"/>
      <c r="ALI33" s="136"/>
      <c r="ALJ33" s="136"/>
      <c r="ALK33" s="136"/>
      <c r="ALL33" s="136"/>
      <c r="ALM33" s="136"/>
      <c r="ALN33" s="136"/>
      <c r="ALO33" s="136"/>
      <c r="ALP33" s="136"/>
      <c r="ALQ33" s="136"/>
      <c r="ALR33" s="136"/>
      <c r="ALS33" s="136"/>
      <c r="ALT33" s="136"/>
      <c r="ALU33" s="136"/>
      <c r="ALV33" s="136"/>
      <c r="ALW33" s="136"/>
      <c r="ALX33" s="136"/>
      <c r="ALY33" s="136"/>
      <c r="ALZ33" s="136"/>
      <c r="AMA33" s="136"/>
      <c r="AMB33" s="136"/>
      <c r="AMC33" s="136"/>
      <c r="AMD33" s="136"/>
      <c r="AME33" s="136"/>
      <c r="AMF33" s="136"/>
      <c r="AMG33" s="136"/>
      <c r="AMH33" s="136"/>
      <c r="AMI33" s="136"/>
    </row>
    <row r="34" spans="1:1023" x14ac:dyDescent="0.25">
      <c r="A34" s="245" t="s">
        <v>9652</v>
      </c>
      <c r="B34" s="193">
        <v>34</v>
      </c>
      <c r="C34" s="192" t="s">
        <v>25669</v>
      </c>
      <c r="D34" s="209" t="s">
        <v>1400</v>
      </c>
      <c r="E34" s="253" t="s">
        <v>210</v>
      </c>
      <c r="F34" s="220">
        <v>4</v>
      </c>
      <c r="G34" s="214"/>
      <c r="H34" s="214"/>
      <c r="I34" s="367"/>
      <c r="J34" s="409" t="s">
        <v>770</v>
      </c>
      <c r="K34" s="409">
        <v>1</v>
      </c>
      <c r="L34" s="161"/>
      <c r="M34" s="161"/>
      <c r="N34" s="161"/>
      <c r="O34" s="413">
        <v>3</v>
      </c>
      <c r="P34" s="161"/>
      <c r="Q34" s="161"/>
      <c r="R34" s="161"/>
      <c r="S34" s="161"/>
      <c r="V34" s="256">
        <f>IF(O34=1,10,100)</f>
        <v>100</v>
      </c>
      <c r="W34" s="256">
        <f>IF(O34=1,1,IF(O34=2,10,100))</f>
        <v>100</v>
      </c>
      <c r="X34" s="268">
        <v>3</v>
      </c>
      <c r="Y34" s="256">
        <f>IF(P34=1,10,100)</f>
        <v>100</v>
      </c>
      <c r="Z34" s="256">
        <f>IF(P34=1,1,IF(P34=2,10,100))</f>
        <v>100</v>
      </c>
      <c r="AA34" s="257">
        <f>IF(OR(EXACT(Q34,"1A"),EXACT(Q34,"1B")),0.1,IF(Q34=2,1,100))</f>
        <v>100</v>
      </c>
      <c r="AB34" s="257">
        <f>IF(OR(EXACT(R34,"1A"),EXACT(R34,"1B")),0.1,IF(R34=2,1,100))</f>
        <v>100</v>
      </c>
      <c r="AC34" s="257">
        <f>IF(OR(EXACT(S34,"1A"),EXACT(S34,"1B")),0.3,IF(S34=2,3,100))</f>
        <v>100</v>
      </c>
      <c r="AD34" s="136"/>
      <c r="AF34" s="289">
        <v>0.5</v>
      </c>
      <c r="AG34" s="258">
        <v>3</v>
      </c>
      <c r="AH34" s="258">
        <f>IF(OR(EXACT(J34,"1A"),EXACT(J34,"1B"),EXACT(J34,"1C"),K34=1),3,100)</f>
        <v>3</v>
      </c>
      <c r="AI34" s="258">
        <v>5</v>
      </c>
      <c r="AJ34" s="359" t="s">
        <v>25609</v>
      </c>
      <c r="AK34" s="193">
        <v>1</v>
      </c>
      <c r="AL34" s="136"/>
      <c r="AM34" s="251"/>
      <c r="AN34" s="220">
        <v>10</v>
      </c>
      <c r="AO34" s="136"/>
      <c r="AP34" s="220" t="s">
        <v>863</v>
      </c>
      <c r="AQ34" s="259" t="s">
        <v>1401</v>
      </c>
    </row>
    <row r="35" spans="1:1023" x14ac:dyDescent="0.25">
      <c r="A35" s="329" t="s">
        <v>847</v>
      </c>
      <c r="B35" s="193">
        <v>35</v>
      </c>
      <c r="C35" s="203" t="s">
        <v>25670</v>
      </c>
      <c r="D35" s="212" t="s">
        <v>848</v>
      </c>
      <c r="E35" s="226" t="s">
        <v>222</v>
      </c>
      <c r="F35" s="240">
        <v>4</v>
      </c>
      <c r="G35" s="321"/>
      <c r="H35" s="321"/>
      <c r="I35" s="367" t="s">
        <v>25610</v>
      </c>
      <c r="J35" s="454" t="s">
        <v>770</v>
      </c>
      <c r="K35" s="455">
        <v>1</v>
      </c>
      <c r="L35" s="456"/>
      <c r="M35" s="456"/>
      <c r="N35" s="456"/>
      <c r="O35" s="455"/>
      <c r="P35" s="456"/>
      <c r="Q35" s="456"/>
      <c r="R35" s="456"/>
      <c r="S35" s="456"/>
      <c r="T35" s="456"/>
      <c r="U35" s="457"/>
      <c r="V35" s="256">
        <f>IF(O35=1,10,100)</f>
        <v>100</v>
      </c>
      <c r="W35" s="256">
        <f>IF(O35=1,1,IF(O35=2,10,100))</f>
        <v>100</v>
      </c>
      <c r="X35" s="256">
        <f>IF(O35=3,20,100)</f>
        <v>100</v>
      </c>
      <c r="Y35" s="256">
        <f>IF(P35=1,10,100)</f>
        <v>100</v>
      </c>
      <c r="Z35" s="256">
        <f>IF(P35=1,1,IF(P35=2,10,100))</f>
        <v>100</v>
      </c>
      <c r="AA35" s="257">
        <f>IF(OR(EXACT(Q35,"1A"),EXACT(Q35,"1B")),0.1,IF(Q35=2,1,100))</f>
        <v>100</v>
      </c>
      <c r="AB35" s="257">
        <f>IF(OR(EXACT(R35,"1A"),EXACT(R35,"1B")),0.1,IF(R35=2,1,100))</f>
        <v>100</v>
      </c>
      <c r="AC35" s="257">
        <f>IF(OR(EXACT(S35,"1A"),EXACT(S35,"1B")),0.3,IF(S35=2,3,100))</f>
        <v>100</v>
      </c>
      <c r="AD35" s="350"/>
      <c r="AE35" s="350"/>
      <c r="AF35" s="351">
        <v>10</v>
      </c>
      <c r="AG35" s="351">
        <v>10</v>
      </c>
      <c r="AH35" s="351">
        <v>25</v>
      </c>
      <c r="AI35" s="351">
        <v>25</v>
      </c>
      <c r="AJ35" s="251" t="s">
        <v>25585</v>
      </c>
      <c r="AK35" s="294"/>
      <c r="AL35" s="305"/>
      <c r="AM35" s="352"/>
      <c r="AN35" s="136"/>
      <c r="AO35" s="136"/>
      <c r="AP35" s="136"/>
      <c r="AQ35" s="199" t="s">
        <v>25533</v>
      </c>
      <c r="AR35" s="136"/>
      <c r="AS35" s="136"/>
      <c r="AT35" s="136"/>
      <c r="AU35" s="136"/>
      <c r="AV35" s="136"/>
      <c r="AW35" s="136"/>
      <c r="AX35" s="136"/>
      <c r="AY35" s="136"/>
      <c r="AZ35" s="136"/>
      <c r="BA35" s="136"/>
      <c r="BB35" s="136"/>
      <c r="BC35" s="136"/>
      <c r="BD35" s="136"/>
      <c r="BE35" s="136"/>
      <c r="BF35" s="136"/>
      <c r="BG35" s="136"/>
      <c r="BH35" s="136"/>
      <c r="BI35" s="136"/>
      <c r="BJ35" s="136"/>
      <c r="BK35" s="136"/>
      <c r="BL35" s="136"/>
      <c r="BM35" s="136"/>
      <c r="BN35" s="136"/>
      <c r="BO35" s="136"/>
      <c r="BP35" s="136"/>
      <c r="BQ35" s="136"/>
      <c r="BR35" s="136"/>
      <c r="BS35" s="136"/>
      <c r="BT35" s="136"/>
      <c r="BU35" s="136"/>
      <c r="BV35" s="136"/>
      <c r="BW35" s="136"/>
      <c r="BX35" s="136"/>
      <c r="BY35" s="136"/>
      <c r="BZ35" s="136"/>
      <c r="CA35" s="136"/>
      <c r="CB35" s="136"/>
      <c r="CC35" s="136"/>
      <c r="CD35" s="136"/>
      <c r="CE35" s="136"/>
      <c r="CF35" s="136"/>
      <c r="CG35" s="136"/>
      <c r="CH35" s="136"/>
      <c r="CI35" s="136"/>
      <c r="CJ35" s="136"/>
      <c r="CK35" s="136"/>
      <c r="CL35" s="136"/>
      <c r="CM35" s="136"/>
      <c r="CN35" s="136"/>
      <c r="CO35" s="136"/>
      <c r="CP35" s="136"/>
      <c r="CQ35" s="136"/>
      <c r="CR35" s="136"/>
      <c r="CS35" s="136"/>
      <c r="CT35" s="136"/>
      <c r="CU35" s="136"/>
      <c r="CV35" s="136"/>
      <c r="CW35" s="136"/>
      <c r="CX35" s="136"/>
      <c r="CY35" s="136"/>
      <c r="CZ35" s="136"/>
      <c r="DA35" s="136"/>
      <c r="DB35" s="136"/>
      <c r="DC35" s="136"/>
      <c r="DD35" s="136"/>
      <c r="DE35" s="136"/>
      <c r="DF35" s="136"/>
      <c r="DG35" s="136"/>
      <c r="DH35" s="136"/>
      <c r="DI35" s="136"/>
      <c r="DJ35" s="136"/>
      <c r="DK35" s="136"/>
      <c r="DL35" s="136"/>
      <c r="DM35" s="136"/>
      <c r="DN35" s="136"/>
      <c r="DO35" s="136"/>
      <c r="DP35" s="136"/>
      <c r="DQ35" s="136"/>
      <c r="DR35" s="136"/>
      <c r="DS35" s="136"/>
      <c r="DT35" s="136"/>
      <c r="DU35" s="136"/>
      <c r="DV35" s="136"/>
      <c r="DW35" s="136"/>
      <c r="DX35" s="136"/>
      <c r="DY35" s="136"/>
      <c r="DZ35" s="136"/>
      <c r="EA35" s="136"/>
      <c r="EB35" s="136"/>
      <c r="EC35" s="136"/>
      <c r="ED35" s="136"/>
      <c r="EE35" s="136"/>
      <c r="EF35" s="136"/>
      <c r="EG35" s="136"/>
      <c r="EH35" s="136"/>
      <c r="EI35" s="136"/>
      <c r="EJ35" s="136"/>
      <c r="EK35" s="136"/>
      <c r="EL35" s="136"/>
      <c r="EM35" s="136"/>
      <c r="EN35" s="136"/>
      <c r="EO35" s="136"/>
      <c r="EP35" s="136"/>
      <c r="EQ35" s="136"/>
      <c r="ER35" s="136"/>
      <c r="ES35" s="136"/>
      <c r="ET35" s="136"/>
      <c r="EU35" s="136"/>
      <c r="EV35" s="136"/>
      <c r="EW35" s="136"/>
      <c r="EX35" s="136"/>
      <c r="EY35" s="136"/>
      <c r="EZ35" s="136"/>
      <c r="FA35" s="136"/>
      <c r="FB35" s="136"/>
      <c r="FC35" s="136"/>
      <c r="FD35" s="136"/>
      <c r="FE35" s="136"/>
      <c r="FF35" s="136"/>
      <c r="FG35" s="136"/>
      <c r="FH35" s="136"/>
      <c r="FI35" s="136"/>
      <c r="FJ35" s="136"/>
      <c r="FK35" s="136"/>
      <c r="FL35" s="136"/>
      <c r="FM35" s="136"/>
      <c r="FN35" s="136"/>
      <c r="FO35" s="136"/>
      <c r="FP35" s="136"/>
      <c r="FQ35" s="136"/>
      <c r="FR35" s="136"/>
      <c r="FS35" s="136"/>
      <c r="FT35" s="136"/>
      <c r="FU35" s="136"/>
      <c r="FV35" s="136"/>
      <c r="FW35" s="136"/>
      <c r="FX35" s="136"/>
      <c r="FY35" s="136"/>
      <c r="FZ35" s="136"/>
      <c r="GA35" s="136"/>
      <c r="GB35" s="136"/>
      <c r="GC35" s="136"/>
      <c r="GD35" s="136"/>
      <c r="GE35" s="136"/>
      <c r="GF35" s="136"/>
      <c r="GG35" s="136"/>
      <c r="GH35" s="136"/>
      <c r="GI35" s="136"/>
      <c r="GJ35" s="136"/>
      <c r="GK35" s="136"/>
      <c r="GL35" s="136"/>
      <c r="GM35" s="136"/>
      <c r="GN35" s="136"/>
      <c r="GO35" s="136"/>
      <c r="GP35" s="136"/>
      <c r="GQ35" s="136"/>
      <c r="GR35" s="136"/>
      <c r="GS35" s="136"/>
      <c r="GT35" s="136"/>
      <c r="GU35" s="136"/>
      <c r="GV35" s="136"/>
      <c r="GW35" s="136"/>
      <c r="GX35" s="136"/>
      <c r="GY35" s="136"/>
      <c r="GZ35" s="136"/>
      <c r="HA35" s="136"/>
      <c r="HB35" s="136"/>
      <c r="HC35" s="136"/>
      <c r="HD35" s="136"/>
      <c r="HE35" s="136"/>
      <c r="HF35" s="136"/>
      <c r="HG35" s="136"/>
      <c r="HH35" s="136"/>
      <c r="HI35" s="136"/>
      <c r="HJ35" s="136"/>
      <c r="HK35" s="136"/>
      <c r="HL35" s="136"/>
      <c r="HM35" s="136"/>
      <c r="HN35" s="136"/>
      <c r="HO35" s="136"/>
      <c r="HP35" s="136"/>
      <c r="HQ35" s="136"/>
      <c r="HR35" s="136"/>
      <c r="HS35" s="136"/>
      <c r="HT35" s="136"/>
      <c r="HU35" s="136"/>
      <c r="HV35" s="136"/>
      <c r="HW35" s="136"/>
      <c r="HX35" s="136"/>
      <c r="HY35" s="136"/>
      <c r="HZ35" s="136"/>
      <c r="IA35" s="136"/>
      <c r="IB35" s="136"/>
      <c r="IC35" s="136"/>
      <c r="ID35" s="136"/>
      <c r="IE35" s="136"/>
      <c r="IF35" s="136"/>
      <c r="IG35" s="136"/>
      <c r="IH35" s="136"/>
      <c r="II35" s="136"/>
      <c r="IJ35" s="136"/>
      <c r="IK35" s="136"/>
      <c r="IL35" s="136"/>
      <c r="IM35" s="136"/>
      <c r="IN35" s="136"/>
      <c r="IO35" s="136"/>
      <c r="IP35" s="136"/>
      <c r="IQ35" s="136"/>
      <c r="IR35" s="136"/>
      <c r="IS35" s="136"/>
      <c r="IT35" s="136"/>
      <c r="IU35" s="136"/>
      <c r="IV35" s="136"/>
      <c r="IW35" s="136"/>
      <c r="IX35" s="136"/>
      <c r="IY35" s="136"/>
      <c r="IZ35" s="136"/>
      <c r="JA35" s="136"/>
      <c r="JB35" s="136"/>
      <c r="JC35" s="136"/>
      <c r="JD35" s="136"/>
      <c r="JE35" s="136"/>
      <c r="JF35" s="136"/>
      <c r="JG35" s="136"/>
      <c r="JH35" s="136"/>
      <c r="JI35" s="136"/>
      <c r="JJ35" s="136"/>
      <c r="JK35" s="136"/>
      <c r="JL35" s="136"/>
      <c r="JM35" s="136"/>
      <c r="JN35" s="136"/>
      <c r="JO35" s="136"/>
      <c r="JP35" s="136"/>
      <c r="JQ35" s="136"/>
      <c r="JR35" s="136"/>
      <c r="JS35" s="136"/>
      <c r="JT35" s="136"/>
      <c r="JU35" s="136"/>
      <c r="JV35" s="136"/>
      <c r="JW35" s="136"/>
      <c r="JX35" s="136"/>
      <c r="JY35" s="136"/>
      <c r="JZ35" s="136"/>
      <c r="KA35" s="136"/>
      <c r="KB35" s="136"/>
      <c r="KC35" s="136"/>
      <c r="KD35" s="136"/>
      <c r="KE35" s="136"/>
      <c r="KF35" s="136"/>
      <c r="KG35" s="136"/>
      <c r="KH35" s="136"/>
      <c r="KI35" s="136"/>
      <c r="KJ35" s="136"/>
      <c r="KK35" s="136"/>
      <c r="KL35" s="136"/>
      <c r="KM35" s="136"/>
      <c r="KN35" s="136"/>
      <c r="KO35" s="136"/>
      <c r="KP35" s="136"/>
      <c r="KQ35" s="136"/>
      <c r="KR35" s="136"/>
      <c r="KS35" s="136"/>
      <c r="KT35" s="136"/>
      <c r="KU35" s="136"/>
      <c r="KV35" s="136"/>
      <c r="KW35" s="136"/>
      <c r="KX35" s="136"/>
      <c r="KY35" s="136"/>
      <c r="KZ35" s="136"/>
      <c r="LA35" s="136"/>
      <c r="LB35" s="136"/>
      <c r="LC35" s="136"/>
      <c r="LD35" s="136"/>
      <c r="LE35" s="136"/>
      <c r="LF35" s="136"/>
      <c r="LG35" s="136"/>
      <c r="LH35" s="136"/>
      <c r="LI35" s="136"/>
      <c r="LJ35" s="136"/>
      <c r="LK35" s="136"/>
      <c r="LL35" s="136"/>
      <c r="LM35" s="136"/>
      <c r="LN35" s="136"/>
      <c r="LO35" s="136"/>
      <c r="LP35" s="136"/>
      <c r="LQ35" s="136"/>
      <c r="LR35" s="136"/>
      <c r="LS35" s="136"/>
      <c r="LT35" s="136"/>
      <c r="LU35" s="136"/>
      <c r="LV35" s="136"/>
      <c r="LW35" s="136"/>
      <c r="LX35" s="136"/>
      <c r="LY35" s="136"/>
      <c r="LZ35" s="136"/>
      <c r="MA35" s="136"/>
      <c r="MB35" s="136"/>
      <c r="MC35" s="136"/>
      <c r="MD35" s="136"/>
      <c r="ME35" s="136"/>
      <c r="MF35" s="136"/>
      <c r="MG35" s="136"/>
      <c r="MH35" s="136"/>
      <c r="MI35" s="136"/>
      <c r="MJ35" s="136"/>
      <c r="MK35" s="136"/>
      <c r="ML35" s="136"/>
      <c r="MM35" s="136"/>
      <c r="MN35" s="136"/>
      <c r="MO35" s="136"/>
      <c r="MP35" s="136"/>
      <c r="MQ35" s="136"/>
      <c r="MR35" s="136"/>
      <c r="MS35" s="136"/>
      <c r="MT35" s="136"/>
      <c r="MU35" s="136"/>
      <c r="MV35" s="136"/>
      <c r="MW35" s="136"/>
      <c r="MX35" s="136"/>
      <c r="MY35" s="136"/>
      <c r="MZ35" s="136"/>
      <c r="NA35" s="136"/>
      <c r="NB35" s="136"/>
      <c r="NC35" s="136"/>
      <c r="ND35" s="136"/>
      <c r="NE35" s="136"/>
      <c r="NF35" s="136"/>
      <c r="NG35" s="136"/>
      <c r="NH35" s="136"/>
      <c r="NI35" s="136"/>
      <c r="NJ35" s="136"/>
      <c r="NK35" s="136"/>
      <c r="NL35" s="136"/>
      <c r="NM35" s="136"/>
      <c r="NN35" s="136"/>
      <c r="NO35" s="136"/>
      <c r="NP35" s="136"/>
      <c r="NQ35" s="136"/>
      <c r="NR35" s="136"/>
      <c r="NS35" s="136"/>
      <c r="NT35" s="136"/>
      <c r="NU35" s="136"/>
      <c r="NV35" s="136"/>
      <c r="NW35" s="136"/>
      <c r="NX35" s="136"/>
      <c r="NY35" s="136"/>
      <c r="NZ35" s="136"/>
      <c r="OA35" s="136"/>
      <c r="OB35" s="136"/>
      <c r="OC35" s="136"/>
      <c r="OD35" s="136"/>
      <c r="OE35" s="136"/>
      <c r="OF35" s="136"/>
      <c r="OG35" s="136"/>
      <c r="OH35" s="136"/>
      <c r="OI35" s="136"/>
      <c r="OJ35" s="136"/>
      <c r="OK35" s="136"/>
      <c r="OL35" s="136"/>
      <c r="OM35" s="136"/>
      <c r="ON35" s="136"/>
      <c r="OO35" s="136"/>
      <c r="OP35" s="136"/>
      <c r="OQ35" s="136"/>
      <c r="OR35" s="136"/>
      <c r="OS35" s="136"/>
      <c r="OT35" s="136"/>
      <c r="OU35" s="136"/>
      <c r="OV35" s="136"/>
      <c r="OW35" s="136"/>
      <c r="OX35" s="136"/>
      <c r="OY35" s="136"/>
      <c r="OZ35" s="136"/>
      <c r="PA35" s="136"/>
      <c r="PB35" s="136"/>
      <c r="PC35" s="136"/>
      <c r="PD35" s="136"/>
      <c r="PE35" s="136"/>
      <c r="PF35" s="136"/>
      <c r="PG35" s="136"/>
      <c r="PH35" s="136"/>
      <c r="PI35" s="136"/>
      <c r="PJ35" s="136"/>
      <c r="PK35" s="136"/>
      <c r="PL35" s="136"/>
      <c r="PM35" s="136"/>
      <c r="PN35" s="136"/>
      <c r="PO35" s="136"/>
      <c r="PP35" s="136"/>
      <c r="PQ35" s="136"/>
      <c r="PR35" s="136"/>
      <c r="PS35" s="136"/>
      <c r="PT35" s="136"/>
      <c r="PU35" s="136"/>
      <c r="PV35" s="136"/>
      <c r="PW35" s="136"/>
      <c r="PX35" s="136"/>
      <c r="PY35" s="136"/>
      <c r="PZ35" s="136"/>
      <c r="QA35" s="136"/>
      <c r="QB35" s="136"/>
      <c r="QC35" s="136"/>
      <c r="QD35" s="136"/>
      <c r="QE35" s="136"/>
      <c r="QF35" s="136"/>
      <c r="QG35" s="136"/>
      <c r="QH35" s="136"/>
      <c r="QI35" s="136"/>
      <c r="QJ35" s="136"/>
      <c r="QK35" s="136"/>
      <c r="QL35" s="136"/>
      <c r="QM35" s="136"/>
      <c r="QN35" s="136"/>
      <c r="QO35" s="136"/>
      <c r="QP35" s="136"/>
      <c r="QQ35" s="136"/>
      <c r="QR35" s="136"/>
      <c r="QS35" s="136"/>
      <c r="QT35" s="136"/>
      <c r="QU35" s="136"/>
      <c r="QV35" s="136"/>
      <c r="QW35" s="136"/>
      <c r="QX35" s="136"/>
      <c r="QY35" s="136"/>
      <c r="QZ35" s="136"/>
      <c r="RA35" s="136"/>
      <c r="RB35" s="136"/>
      <c r="RC35" s="136"/>
      <c r="RD35" s="136"/>
      <c r="RE35" s="136"/>
      <c r="RF35" s="136"/>
      <c r="RG35" s="136"/>
      <c r="RH35" s="136"/>
      <c r="RI35" s="136"/>
      <c r="RJ35" s="136"/>
      <c r="RK35" s="136"/>
      <c r="RL35" s="136"/>
      <c r="RM35" s="136"/>
      <c r="RN35" s="136"/>
      <c r="RO35" s="136"/>
      <c r="RP35" s="136"/>
      <c r="RQ35" s="136"/>
      <c r="RR35" s="136"/>
      <c r="RS35" s="136"/>
      <c r="RT35" s="136"/>
      <c r="RU35" s="136"/>
      <c r="RV35" s="136"/>
      <c r="RW35" s="136"/>
      <c r="RX35" s="136"/>
      <c r="RY35" s="136"/>
      <c r="RZ35" s="136"/>
      <c r="SA35" s="136"/>
      <c r="SB35" s="136"/>
      <c r="SC35" s="136"/>
      <c r="SD35" s="136"/>
      <c r="SE35" s="136"/>
      <c r="SF35" s="136"/>
      <c r="SG35" s="136"/>
      <c r="SH35" s="136"/>
      <c r="SI35" s="136"/>
      <c r="SJ35" s="136"/>
      <c r="SK35" s="136"/>
      <c r="SL35" s="136"/>
      <c r="SM35" s="136"/>
      <c r="SN35" s="136"/>
      <c r="SO35" s="136"/>
      <c r="SP35" s="136"/>
      <c r="SQ35" s="136"/>
      <c r="SR35" s="136"/>
      <c r="SS35" s="136"/>
      <c r="ST35" s="136"/>
      <c r="SU35" s="136"/>
      <c r="SV35" s="136"/>
      <c r="SW35" s="136"/>
      <c r="SX35" s="136"/>
      <c r="SY35" s="136"/>
      <c r="SZ35" s="136"/>
      <c r="TA35" s="136"/>
      <c r="TB35" s="136"/>
      <c r="TC35" s="136"/>
      <c r="TD35" s="136"/>
      <c r="TE35" s="136"/>
      <c r="TF35" s="136"/>
      <c r="TG35" s="136"/>
      <c r="TH35" s="136"/>
      <c r="TI35" s="136"/>
      <c r="TJ35" s="136"/>
      <c r="TK35" s="136"/>
      <c r="TL35" s="136"/>
      <c r="TM35" s="136"/>
      <c r="TN35" s="136"/>
      <c r="TO35" s="136"/>
      <c r="TP35" s="136"/>
      <c r="TQ35" s="136"/>
      <c r="TR35" s="136"/>
      <c r="TS35" s="136"/>
      <c r="TT35" s="136"/>
      <c r="TU35" s="136"/>
      <c r="TV35" s="136"/>
      <c r="TW35" s="136"/>
      <c r="TX35" s="136"/>
      <c r="TY35" s="136"/>
      <c r="TZ35" s="136"/>
      <c r="UA35" s="136"/>
      <c r="UB35" s="136"/>
      <c r="UC35" s="136"/>
      <c r="UD35" s="136"/>
      <c r="UE35" s="136"/>
      <c r="UF35" s="136"/>
      <c r="UG35" s="136"/>
      <c r="UH35" s="136"/>
      <c r="UI35" s="136"/>
      <c r="UJ35" s="136"/>
      <c r="UK35" s="136"/>
      <c r="UL35" s="136"/>
      <c r="UM35" s="136"/>
      <c r="UN35" s="136"/>
      <c r="UO35" s="136"/>
      <c r="UP35" s="136"/>
      <c r="UQ35" s="136"/>
      <c r="UR35" s="136"/>
      <c r="US35" s="136"/>
      <c r="UT35" s="136"/>
      <c r="UU35" s="136"/>
      <c r="UV35" s="136"/>
      <c r="UW35" s="136"/>
      <c r="UX35" s="136"/>
      <c r="UY35" s="136"/>
      <c r="UZ35" s="136"/>
      <c r="VA35" s="136"/>
      <c r="VB35" s="136"/>
      <c r="VC35" s="136"/>
      <c r="VD35" s="136"/>
      <c r="VE35" s="136"/>
      <c r="VF35" s="136"/>
      <c r="VG35" s="136"/>
      <c r="VH35" s="136"/>
      <c r="VI35" s="136"/>
      <c r="VJ35" s="136"/>
      <c r="VK35" s="136"/>
      <c r="VL35" s="136"/>
      <c r="VM35" s="136"/>
      <c r="VN35" s="136"/>
      <c r="VO35" s="136"/>
      <c r="VP35" s="136"/>
      <c r="VQ35" s="136"/>
      <c r="VR35" s="136"/>
      <c r="VS35" s="136"/>
      <c r="VT35" s="136"/>
      <c r="VU35" s="136"/>
      <c r="VV35" s="136"/>
      <c r="VW35" s="136"/>
      <c r="VX35" s="136"/>
      <c r="VY35" s="136"/>
      <c r="VZ35" s="136"/>
      <c r="WA35" s="136"/>
      <c r="WB35" s="136"/>
      <c r="WC35" s="136"/>
      <c r="WD35" s="136"/>
      <c r="WE35" s="136"/>
      <c r="WF35" s="136"/>
      <c r="WG35" s="136"/>
      <c r="WH35" s="136"/>
      <c r="WI35" s="136"/>
      <c r="WJ35" s="136"/>
      <c r="WK35" s="136"/>
      <c r="WL35" s="136"/>
      <c r="WM35" s="136"/>
      <c r="WN35" s="136"/>
      <c r="WO35" s="136"/>
      <c r="WP35" s="136"/>
      <c r="WQ35" s="136"/>
      <c r="WR35" s="136"/>
      <c r="WS35" s="136"/>
      <c r="WT35" s="136"/>
      <c r="WU35" s="136"/>
      <c r="WV35" s="136"/>
      <c r="WW35" s="136"/>
      <c r="WX35" s="136"/>
      <c r="WY35" s="136"/>
      <c r="WZ35" s="136"/>
      <c r="XA35" s="136"/>
      <c r="XB35" s="136"/>
      <c r="XC35" s="136"/>
      <c r="XD35" s="136"/>
      <c r="XE35" s="136"/>
      <c r="XF35" s="136"/>
      <c r="XG35" s="136"/>
      <c r="XH35" s="136"/>
      <c r="XI35" s="136"/>
      <c r="XJ35" s="136"/>
      <c r="XK35" s="136"/>
      <c r="XL35" s="136"/>
      <c r="XM35" s="136"/>
      <c r="XN35" s="136"/>
      <c r="XO35" s="136"/>
      <c r="XP35" s="136"/>
      <c r="XQ35" s="136"/>
      <c r="XR35" s="136"/>
      <c r="XS35" s="136"/>
      <c r="XT35" s="136"/>
      <c r="XU35" s="136"/>
      <c r="XV35" s="136"/>
      <c r="XW35" s="136"/>
      <c r="XX35" s="136"/>
      <c r="XY35" s="136"/>
      <c r="XZ35" s="136"/>
      <c r="YA35" s="136"/>
      <c r="YB35" s="136"/>
      <c r="YC35" s="136"/>
      <c r="YD35" s="136"/>
      <c r="YE35" s="136"/>
      <c r="YF35" s="136"/>
      <c r="YG35" s="136"/>
      <c r="YH35" s="136"/>
      <c r="YI35" s="136"/>
      <c r="YJ35" s="136"/>
      <c r="YK35" s="136"/>
      <c r="YL35" s="136"/>
      <c r="YM35" s="136"/>
      <c r="YN35" s="136"/>
      <c r="YO35" s="136"/>
      <c r="YP35" s="136"/>
      <c r="YQ35" s="136"/>
      <c r="YR35" s="136"/>
      <c r="YS35" s="136"/>
      <c r="YT35" s="136"/>
      <c r="YU35" s="136"/>
      <c r="YV35" s="136"/>
      <c r="YW35" s="136"/>
      <c r="YX35" s="136"/>
      <c r="YY35" s="136"/>
      <c r="YZ35" s="136"/>
      <c r="ZA35" s="136"/>
      <c r="ZB35" s="136"/>
      <c r="ZC35" s="136"/>
      <c r="ZD35" s="136"/>
      <c r="ZE35" s="136"/>
      <c r="ZF35" s="136"/>
      <c r="ZG35" s="136"/>
      <c r="ZH35" s="136"/>
      <c r="ZI35" s="136"/>
      <c r="ZJ35" s="136"/>
      <c r="ZK35" s="136"/>
      <c r="ZL35" s="136"/>
      <c r="ZM35" s="136"/>
      <c r="ZN35" s="136"/>
      <c r="ZO35" s="136"/>
      <c r="ZP35" s="136"/>
      <c r="ZQ35" s="136"/>
      <c r="ZR35" s="136"/>
      <c r="ZS35" s="136"/>
      <c r="ZT35" s="136"/>
      <c r="ZU35" s="136"/>
      <c r="ZV35" s="136"/>
      <c r="ZW35" s="136"/>
      <c r="ZX35" s="136"/>
      <c r="ZY35" s="136"/>
      <c r="ZZ35" s="136"/>
      <c r="AAA35" s="136"/>
      <c r="AAB35" s="136"/>
      <c r="AAC35" s="136"/>
      <c r="AAD35" s="136"/>
      <c r="AAE35" s="136"/>
      <c r="AAF35" s="136"/>
      <c r="AAG35" s="136"/>
      <c r="AAH35" s="136"/>
      <c r="AAI35" s="136"/>
      <c r="AAJ35" s="136"/>
      <c r="AAK35" s="136"/>
      <c r="AAL35" s="136"/>
      <c r="AAM35" s="136"/>
      <c r="AAN35" s="136"/>
      <c r="AAO35" s="136"/>
      <c r="AAP35" s="136"/>
      <c r="AAQ35" s="136"/>
      <c r="AAR35" s="136"/>
      <c r="AAS35" s="136"/>
      <c r="AAT35" s="136"/>
      <c r="AAU35" s="136"/>
      <c r="AAV35" s="136"/>
      <c r="AAW35" s="136"/>
      <c r="AAX35" s="136"/>
      <c r="AAY35" s="136"/>
      <c r="AAZ35" s="136"/>
      <c r="ABA35" s="136"/>
      <c r="ABB35" s="136"/>
      <c r="ABC35" s="136"/>
      <c r="ABD35" s="136"/>
      <c r="ABE35" s="136"/>
      <c r="ABF35" s="136"/>
      <c r="ABG35" s="136"/>
      <c r="ABH35" s="136"/>
      <c r="ABI35" s="136"/>
      <c r="ABJ35" s="136"/>
      <c r="ABK35" s="136"/>
      <c r="ABL35" s="136"/>
      <c r="ABM35" s="136"/>
      <c r="ABN35" s="136"/>
      <c r="ABO35" s="136"/>
      <c r="ABP35" s="136"/>
      <c r="ABQ35" s="136"/>
      <c r="ABR35" s="136"/>
      <c r="ABS35" s="136"/>
      <c r="ABT35" s="136"/>
      <c r="ABU35" s="136"/>
      <c r="ABV35" s="136"/>
      <c r="ABW35" s="136"/>
      <c r="ABX35" s="136"/>
      <c r="ABY35" s="136"/>
      <c r="ABZ35" s="136"/>
      <c r="ACA35" s="136"/>
      <c r="ACB35" s="136"/>
      <c r="ACC35" s="136"/>
      <c r="ACD35" s="136"/>
      <c r="ACE35" s="136"/>
      <c r="ACF35" s="136"/>
      <c r="ACG35" s="136"/>
      <c r="ACH35" s="136"/>
      <c r="ACI35" s="136"/>
      <c r="ACJ35" s="136"/>
      <c r="ACK35" s="136"/>
      <c r="ACL35" s="136"/>
      <c r="ACM35" s="136"/>
      <c r="ACN35" s="136"/>
      <c r="ACO35" s="136"/>
      <c r="ACP35" s="136"/>
      <c r="ACQ35" s="136"/>
      <c r="ACR35" s="136"/>
      <c r="ACS35" s="136"/>
      <c r="ACT35" s="136"/>
      <c r="ACU35" s="136"/>
      <c r="ACV35" s="136"/>
      <c r="ACW35" s="136"/>
      <c r="ACX35" s="136"/>
      <c r="ACY35" s="136"/>
      <c r="ACZ35" s="136"/>
      <c r="ADA35" s="136"/>
      <c r="ADB35" s="136"/>
      <c r="ADC35" s="136"/>
      <c r="ADD35" s="136"/>
      <c r="ADE35" s="136"/>
      <c r="ADF35" s="136"/>
      <c r="ADG35" s="136"/>
      <c r="ADH35" s="136"/>
      <c r="ADI35" s="136"/>
      <c r="ADJ35" s="136"/>
      <c r="ADK35" s="136"/>
      <c r="ADL35" s="136"/>
      <c r="ADM35" s="136"/>
      <c r="ADN35" s="136"/>
      <c r="ADO35" s="136"/>
      <c r="ADP35" s="136"/>
      <c r="ADQ35" s="136"/>
      <c r="ADR35" s="136"/>
      <c r="ADS35" s="136"/>
      <c r="ADT35" s="136"/>
      <c r="ADU35" s="136"/>
      <c r="ADV35" s="136"/>
      <c r="ADW35" s="136"/>
      <c r="ADX35" s="136"/>
      <c r="ADY35" s="136"/>
      <c r="ADZ35" s="136"/>
      <c r="AEA35" s="136"/>
      <c r="AEB35" s="136"/>
      <c r="AEC35" s="136"/>
      <c r="AED35" s="136"/>
      <c r="AEE35" s="136"/>
      <c r="AEF35" s="136"/>
      <c r="AEG35" s="136"/>
      <c r="AEH35" s="136"/>
      <c r="AEI35" s="136"/>
      <c r="AEJ35" s="136"/>
      <c r="AEK35" s="136"/>
      <c r="AEL35" s="136"/>
      <c r="AEM35" s="136"/>
      <c r="AEN35" s="136"/>
      <c r="AEO35" s="136"/>
      <c r="AEP35" s="136"/>
      <c r="AEQ35" s="136"/>
      <c r="AER35" s="136"/>
      <c r="AES35" s="136"/>
      <c r="AET35" s="136"/>
      <c r="AEU35" s="136"/>
      <c r="AEV35" s="136"/>
      <c r="AEW35" s="136"/>
      <c r="AEX35" s="136"/>
      <c r="AEY35" s="136"/>
      <c r="AEZ35" s="136"/>
      <c r="AFA35" s="136"/>
      <c r="AFB35" s="136"/>
      <c r="AFC35" s="136"/>
      <c r="AFD35" s="136"/>
      <c r="AFE35" s="136"/>
      <c r="AFF35" s="136"/>
      <c r="AFG35" s="136"/>
      <c r="AFH35" s="136"/>
      <c r="AFI35" s="136"/>
      <c r="AFJ35" s="136"/>
      <c r="AFK35" s="136"/>
      <c r="AFL35" s="136"/>
      <c r="AFM35" s="136"/>
      <c r="AFN35" s="136"/>
      <c r="AFO35" s="136"/>
      <c r="AFP35" s="136"/>
      <c r="AFQ35" s="136"/>
      <c r="AFR35" s="136"/>
      <c r="AFS35" s="136"/>
      <c r="AFT35" s="136"/>
      <c r="AFU35" s="136"/>
      <c r="AFV35" s="136"/>
      <c r="AFW35" s="136"/>
      <c r="AFX35" s="136"/>
      <c r="AFY35" s="136"/>
      <c r="AFZ35" s="136"/>
      <c r="AGA35" s="136"/>
      <c r="AGB35" s="136"/>
      <c r="AGC35" s="136"/>
      <c r="AGD35" s="136"/>
      <c r="AGE35" s="136"/>
      <c r="AGF35" s="136"/>
      <c r="AGG35" s="136"/>
      <c r="AGH35" s="136"/>
      <c r="AGI35" s="136"/>
      <c r="AGJ35" s="136"/>
      <c r="AGK35" s="136"/>
      <c r="AGL35" s="136"/>
      <c r="AGM35" s="136"/>
      <c r="AGN35" s="136"/>
      <c r="AGO35" s="136"/>
      <c r="AGP35" s="136"/>
      <c r="AGQ35" s="136"/>
      <c r="AGR35" s="136"/>
      <c r="AGS35" s="136"/>
      <c r="AGT35" s="136"/>
      <c r="AGU35" s="136"/>
      <c r="AGV35" s="136"/>
      <c r="AGW35" s="136"/>
      <c r="AGX35" s="136"/>
      <c r="AGY35" s="136"/>
      <c r="AGZ35" s="136"/>
      <c r="AHA35" s="136"/>
      <c r="AHB35" s="136"/>
      <c r="AHC35" s="136"/>
      <c r="AHD35" s="136"/>
      <c r="AHE35" s="136"/>
      <c r="AHF35" s="136"/>
      <c r="AHG35" s="136"/>
      <c r="AHH35" s="136"/>
      <c r="AHI35" s="136"/>
      <c r="AHJ35" s="136"/>
      <c r="AHK35" s="136"/>
      <c r="AHL35" s="136"/>
      <c r="AHM35" s="136"/>
      <c r="AHN35" s="136"/>
      <c r="AHO35" s="136"/>
      <c r="AHP35" s="136"/>
      <c r="AHQ35" s="136"/>
      <c r="AHR35" s="136"/>
      <c r="AHS35" s="136"/>
      <c r="AHT35" s="136"/>
      <c r="AHU35" s="136"/>
      <c r="AHV35" s="136"/>
      <c r="AHW35" s="136"/>
      <c r="AHX35" s="136"/>
      <c r="AHY35" s="136"/>
      <c r="AHZ35" s="136"/>
      <c r="AIA35" s="136"/>
      <c r="AIB35" s="136"/>
      <c r="AIC35" s="136"/>
      <c r="AID35" s="136"/>
      <c r="AIE35" s="136"/>
      <c r="AIF35" s="136"/>
      <c r="AIG35" s="136"/>
      <c r="AIH35" s="136"/>
      <c r="AII35" s="136"/>
      <c r="AIJ35" s="136"/>
      <c r="AIK35" s="136"/>
      <c r="AIL35" s="136"/>
      <c r="AIM35" s="136"/>
      <c r="AIN35" s="136"/>
      <c r="AIO35" s="136"/>
      <c r="AIP35" s="136"/>
      <c r="AIQ35" s="136"/>
      <c r="AIR35" s="136"/>
      <c r="AIS35" s="136"/>
      <c r="AIT35" s="136"/>
      <c r="AIU35" s="136"/>
      <c r="AIV35" s="136"/>
      <c r="AIW35" s="136"/>
      <c r="AIX35" s="136"/>
      <c r="AIY35" s="136"/>
      <c r="AIZ35" s="136"/>
      <c r="AJA35" s="136"/>
      <c r="AJB35" s="136"/>
      <c r="AJC35" s="136"/>
      <c r="AJD35" s="136"/>
      <c r="AJE35" s="136"/>
      <c r="AJF35" s="136"/>
      <c r="AJG35" s="136"/>
      <c r="AJH35" s="136"/>
      <c r="AJI35" s="136"/>
      <c r="AJJ35" s="136"/>
      <c r="AJK35" s="136"/>
      <c r="AJL35" s="136"/>
      <c r="AJM35" s="136"/>
      <c r="AJN35" s="136"/>
      <c r="AJO35" s="136"/>
      <c r="AJP35" s="136"/>
      <c r="AJQ35" s="136"/>
      <c r="AJR35" s="136"/>
      <c r="AJS35" s="136"/>
      <c r="AJT35" s="136"/>
      <c r="AJU35" s="136"/>
      <c r="AJV35" s="136"/>
      <c r="AJW35" s="136"/>
      <c r="AJX35" s="136"/>
      <c r="AJY35" s="136"/>
      <c r="AJZ35" s="136"/>
      <c r="AKA35" s="136"/>
      <c r="AKB35" s="136"/>
      <c r="AKC35" s="136"/>
      <c r="AKD35" s="136"/>
      <c r="AKE35" s="136"/>
      <c r="AKF35" s="136"/>
      <c r="AKG35" s="136"/>
      <c r="AKH35" s="136"/>
      <c r="AKI35" s="136"/>
      <c r="AKJ35" s="136"/>
      <c r="AKK35" s="136"/>
      <c r="AKL35" s="136"/>
      <c r="AKM35" s="136"/>
      <c r="AKN35" s="136"/>
      <c r="AKO35" s="136"/>
      <c r="AKP35" s="136"/>
      <c r="AKQ35" s="136"/>
      <c r="AKR35" s="136"/>
      <c r="AKS35" s="136"/>
      <c r="AKT35" s="136"/>
      <c r="AKU35" s="136"/>
      <c r="AKV35" s="136"/>
      <c r="AKW35" s="136"/>
      <c r="AKX35" s="136"/>
      <c r="AKY35" s="136"/>
      <c r="AKZ35" s="136"/>
      <c r="ALA35" s="136"/>
      <c r="ALB35" s="136"/>
      <c r="ALC35" s="136"/>
      <c r="ALD35" s="136"/>
      <c r="ALE35" s="136"/>
      <c r="ALF35" s="136"/>
      <c r="ALG35" s="136"/>
      <c r="ALH35" s="136"/>
      <c r="ALI35" s="136"/>
      <c r="ALJ35" s="136"/>
      <c r="ALK35" s="136"/>
      <c r="ALL35" s="136"/>
      <c r="ALM35" s="136"/>
      <c r="ALN35" s="136"/>
      <c r="ALO35" s="136"/>
      <c r="ALP35" s="136"/>
      <c r="ALQ35" s="136"/>
      <c r="ALR35" s="136"/>
      <c r="ALS35" s="136"/>
      <c r="ALT35" s="136"/>
      <c r="ALU35" s="136"/>
      <c r="ALV35" s="136"/>
      <c r="ALW35" s="136"/>
      <c r="ALX35" s="136"/>
      <c r="ALY35" s="136"/>
      <c r="ALZ35" s="136"/>
      <c r="AMA35" s="136"/>
      <c r="AMB35" s="136"/>
      <c r="AMC35" s="136"/>
      <c r="AMD35" s="136"/>
      <c r="AME35" s="136"/>
      <c r="AMF35" s="136"/>
      <c r="AMG35" s="136"/>
      <c r="AMH35" s="136"/>
      <c r="AMI35" s="136"/>
    </row>
    <row r="36" spans="1:1023" x14ac:dyDescent="0.25">
      <c r="A36" s="298" t="s">
        <v>866</v>
      </c>
      <c r="B36" s="193">
        <v>36</v>
      </c>
      <c r="C36" s="201" t="s">
        <v>25671</v>
      </c>
      <c r="D36" s="215" t="s">
        <v>6842</v>
      </c>
      <c r="E36" s="230"/>
      <c r="F36" s="223"/>
      <c r="G36" s="293"/>
      <c r="H36" s="293"/>
      <c r="I36" s="367" t="s">
        <v>867</v>
      </c>
      <c r="J36" s="431" t="s">
        <v>771</v>
      </c>
      <c r="K36" s="432">
        <v>1</v>
      </c>
      <c r="L36" s="432"/>
      <c r="M36" s="433"/>
      <c r="N36" s="433"/>
      <c r="O36" s="432"/>
      <c r="P36" s="433"/>
      <c r="Q36" s="433"/>
      <c r="R36" s="433"/>
      <c r="S36" s="433"/>
      <c r="T36" s="433"/>
      <c r="U36" s="428"/>
      <c r="V36" s="256">
        <f>IF(O36=1,10,100)</f>
        <v>100</v>
      </c>
      <c r="W36" s="256">
        <f>IF(O36=1,1,IF(O36=2,10,100))</f>
        <v>100</v>
      </c>
      <c r="X36" s="256">
        <f>IF(O36=3,20,100)</f>
        <v>100</v>
      </c>
      <c r="Y36" s="256">
        <f>IF(P36=1,10,100)</f>
        <v>100</v>
      </c>
      <c r="Z36" s="256">
        <f>IF(P36=1,1,IF(P36=2,10,100))</f>
        <v>100</v>
      </c>
      <c r="AA36" s="257">
        <f>IF(OR(EXACT(Q36,"1A"),EXACT(Q36,"1B")),0.1,IF(Q36=2,1,100))</f>
        <v>100</v>
      </c>
      <c r="AB36" s="257">
        <f>IF(OR(EXACT(R36,"1A"),EXACT(R36,"1B")),0.1,IF(R36=2,1,100))</f>
        <v>100</v>
      </c>
      <c r="AC36" s="257">
        <f>IF(OR(EXACT(S36,"1A"),EXACT(S36,"1B")),0.3,IF(S36=2,3,100))</f>
        <v>100</v>
      </c>
      <c r="AD36" s="224"/>
      <c r="AE36" s="224"/>
      <c r="AF36" s="345">
        <v>5</v>
      </c>
      <c r="AG36" s="345">
        <v>5</v>
      </c>
      <c r="AH36" s="345">
        <v>15</v>
      </c>
      <c r="AI36" s="345">
        <v>15</v>
      </c>
      <c r="AJ36" s="251" t="s">
        <v>25611</v>
      </c>
      <c r="AK36" s="294"/>
      <c r="AL36" s="305"/>
      <c r="AM36" s="306"/>
      <c r="AN36" s="136"/>
      <c r="AO36" s="136"/>
      <c r="AP36" s="136"/>
      <c r="AQ36" s="267" t="s">
        <v>868</v>
      </c>
      <c r="AR36" s="136"/>
      <c r="AS36" s="136"/>
      <c r="AT36" s="136"/>
      <c r="AU36" s="136"/>
      <c r="AV36" s="136"/>
      <c r="AW36" s="136"/>
      <c r="AX36" s="136"/>
      <c r="AY36" s="136"/>
      <c r="AZ36" s="136"/>
      <c r="BA36" s="136"/>
      <c r="BB36" s="136"/>
      <c r="BC36" s="136"/>
      <c r="BD36" s="136"/>
      <c r="BE36" s="136"/>
      <c r="BF36" s="136"/>
      <c r="BG36" s="136"/>
      <c r="BH36" s="136"/>
      <c r="BI36" s="136"/>
      <c r="BJ36" s="136"/>
      <c r="BK36" s="136"/>
      <c r="BL36" s="136"/>
      <c r="BM36" s="136"/>
      <c r="BN36" s="136"/>
      <c r="BO36" s="136"/>
      <c r="BP36" s="136"/>
      <c r="BQ36" s="136"/>
      <c r="BR36" s="136"/>
      <c r="BS36" s="136"/>
      <c r="BT36" s="136"/>
      <c r="BU36" s="136"/>
      <c r="BV36" s="136"/>
      <c r="BW36" s="136"/>
      <c r="BX36" s="136"/>
      <c r="BY36" s="136"/>
      <c r="BZ36" s="136"/>
      <c r="CA36" s="136"/>
      <c r="CB36" s="136"/>
      <c r="CC36" s="136"/>
      <c r="CD36" s="136"/>
      <c r="CE36" s="136"/>
      <c r="CF36" s="136"/>
      <c r="CG36" s="136"/>
      <c r="CH36" s="136"/>
      <c r="CI36" s="136"/>
      <c r="CJ36" s="136"/>
      <c r="CK36" s="136"/>
      <c r="CL36" s="136"/>
      <c r="CM36" s="136"/>
      <c r="CN36" s="136"/>
      <c r="CO36" s="136"/>
      <c r="CP36" s="136"/>
      <c r="CQ36" s="136"/>
      <c r="CR36" s="136"/>
      <c r="CS36" s="136"/>
      <c r="CT36" s="136"/>
      <c r="CU36" s="136"/>
      <c r="CV36" s="136"/>
      <c r="CW36" s="136"/>
      <c r="CX36" s="136"/>
      <c r="CY36" s="136"/>
      <c r="CZ36" s="136"/>
      <c r="DA36" s="136"/>
      <c r="DB36" s="136"/>
      <c r="DC36" s="136"/>
      <c r="DD36" s="136"/>
      <c r="DE36" s="136"/>
      <c r="DF36" s="136"/>
      <c r="DG36" s="136"/>
      <c r="DH36" s="136"/>
      <c r="DI36" s="136"/>
      <c r="DJ36" s="136"/>
      <c r="DK36" s="136"/>
      <c r="DL36" s="136"/>
      <c r="DM36" s="136"/>
      <c r="DN36" s="136"/>
      <c r="DO36" s="136"/>
      <c r="DP36" s="136"/>
      <c r="DQ36" s="136"/>
      <c r="DR36" s="136"/>
      <c r="DS36" s="136"/>
      <c r="DT36" s="136"/>
      <c r="DU36" s="136"/>
      <c r="DV36" s="136"/>
      <c r="DW36" s="136"/>
      <c r="DX36" s="136"/>
      <c r="DY36" s="136"/>
      <c r="DZ36" s="136"/>
      <c r="EA36" s="136"/>
      <c r="EB36" s="136"/>
      <c r="EC36" s="136"/>
      <c r="ED36" s="136"/>
      <c r="EE36" s="136"/>
      <c r="EF36" s="136"/>
      <c r="EG36" s="136"/>
      <c r="EH36" s="136"/>
      <c r="EI36" s="136"/>
      <c r="EJ36" s="136"/>
      <c r="EK36" s="136"/>
      <c r="EL36" s="136"/>
      <c r="EM36" s="136"/>
      <c r="EN36" s="136"/>
      <c r="EO36" s="136"/>
      <c r="EP36" s="136"/>
      <c r="EQ36" s="136"/>
      <c r="ER36" s="136"/>
      <c r="ES36" s="136"/>
      <c r="ET36" s="136"/>
      <c r="EU36" s="136"/>
      <c r="EV36" s="136"/>
      <c r="EW36" s="136"/>
      <c r="EX36" s="136"/>
      <c r="EY36" s="136"/>
      <c r="EZ36" s="136"/>
      <c r="FA36" s="136"/>
      <c r="FB36" s="136"/>
      <c r="FC36" s="136"/>
      <c r="FD36" s="136"/>
      <c r="FE36" s="136"/>
      <c r="FF36" s="136"/>
      <c r="FG36" s="136"/>
      <c r="FH36" s="136"/>
      <c r="FI36" s="136"/>
      <c r="FJ36" s="136"/>
      <c r="FK36" s="136"/>
      <c r="FL36" s="136"/>
      <c r="FM36" s="136"/>
      <c r="FN36" s="136"/>
      <c r="FO36" s="136"/>
      <c r="FP36" s="136"/>
      <c r="FQ36" s="136"/>
      <c r="FR36" s="136"/>
      <c r="FS36" s="136"/>
      <c r="FT36" s="136"/>
      <c r="FU36" s="136"/>
      <c r="FV36" s="136"/>
      <c r="FW36" s="136"/>
      <c r="FX36" s="136"/>
      <c r="FY36" s="136"/>
      <c r="FZ36" s="136"/>
      <c r="GA36" s="136"/>
      <c r="GB36" s="136"/>
      <c r="GC36" s="136"/>
      <c r="GD36" s="136"/>
      <c r="GE36" s="136"/>
      <c r="GF36" s="136"/>
      <c r="GG36" s="136"/>
      <c r="GH36" s="136"/>
      <c r="GI36" s="136"/>
      <c r="GJ36" s="136"/>
      <c r="GK36" s="136"/>
      <c r="GL36" s="136"/>
      <c r="GM36" s="136"/>
      <c r="GN36" s="136"/>
      <c r="GO36" s="136"/>
      <c r="GP36" s="136"/>
      <c r="GQ36" s="136"/>
      <c r="GR36" s="136"/>
      <c r="GS36" s="136"/>
      <c r="GT36" s="136"/>
      <c r="GU36" s="136"/>
      <c r="GV36" s="136"/>
      <c r="GW36" s="136"/>
      <c r="GX36" s="136"/>
      <c r="GY36" s="136"/>
      <c r="GZ36" s="136"/>
      <c r="HA36" s="136"/>
      <c r="HB36" s="136"/>
      <c r="HC36" s="136"/>
      <c r="HD36" s="136"/>
      <c r="HE36" s="136"/>
      <c r="HF36" s="136"/>
      <c r="HG36" s="136"/>
      <c r="HH36" s="136"/>
      <c r="HI36" s="136"/>
      <c r="HJ36" s="136"/>
      <c r="HK36" s="136"/>
      <c r="HL36" s="136"/>
      <c r="HM36" s="136"/>
      <c r="HN36" s="136"/>
      <c r="HO36" s="136"/>
      <c r="HP36" s="136"/>
      <c r="HQ36" s="136"/>
      <c r="HR36" s="136"/>
      <c r="HS36" s="136"/>
      <c r="HT36" s="136"/>
      <c r="HU36" s="136"/>
      <c r="HV36" s="136"/>
      <c r="HW36" s="136"/>
      <c r="HX36" s="136"/>
      <c r="HY36" s="136"/>
      <c r="HZ36" s="136"/>
      <c r="IA36" s="136"/>
      <c r="IB36" s="136"/>
      <c r="IC36" s="136"/>
      <c r="ID36" s="136"/>
      <c r="IE36" s="136"/>
      <c r="IF36" s="136"/>
      <c r="IG36" s="136"/>
      <c r="IH36" s="136"/>
      <c r="II36" s="136"/>
      <c r="IJ36" s="136"/>
      <c r="IK36" s="136"/>
      <c r="IL36" s="136"/>
      <c r="IM36" s="136"/>
      <c r="IN36" s="136"/>
      <c r="IO36" s="136"/>
      <c r="IP36" s="136"/>
      <c r="IQ36" s="136"/>
      <c r="IR36" s="136"/>
      <c r="IS36" s="136"/>
      <c r="IT36" s="136"/>
      <c r="IU36" s="136"/>
      <c r="IV36" s="136"/>
      <c r="IW36" s="136"/>
      <c r="IX36" s="136"/>
      <c r="IY36" s="136"/>
      <c r="IZ36" s="136"/>
      <c r="JA36" s="136"/>
      <c r="JB36" s="136"/>
      <c r="JC36" s="136"/>
      <c r="JD36" s="136"/>
      <c r="JE36" s="136"/>
      <c r="JF36" s="136"/>
      <c r="JG36" s="136"/>
      <c r="JH36" s="136"/>
      <c r="JI36" s="136"/>
      <c r="JJ36" s="136"/>
      <c r="JK36" s="136"/>
      <c r="JL36" s="136"/>
      <c r="JM36" s="136"/>
      <c r="JN36" s="136"/>
      <c r="JO36" s="136"/>
      <c r="JP36" s="136"/>
      <c r="JQ36" s="136"/>
      <c r="JR36" s="136"/>
      <c r="JS36" s="136"/>
      <c r="JT36" s="136"/>
      <c r="JU36" s="136"/>
      <c r="JV36" s="136"/>
      <c r="JW36" s="136"/>
      <c r="JX36" s="136"/>
      <c r="JY36" s="136"/>
      <c r="JZ36" s="136"/>
      <c r="KA36" s="136"/>
      <c r="KB36" s="136"/>
      <c r="KC36" s="136"/>
      <c r="KD36" s="136"/>
      <c r="KE36" s="136"/>
      <c r="KF36" s="136"/>
      <c r="KG36" s="136"/>
      <c r="KH36" s="136"/>
      <c r="KI36" s="136"/>
      <c r="KJ36" s="136"/>
      <c r="KK36" s="136"/>
      <c r="KL36" s="136"/>
      <c r="KM36" s="136"/>
      <c r="KN36" s="136"/>
      <c r="KO36" s="136"/>
      <c r="KP36" s="136"/>
      <c r="KQ36" s="136"/>
      <c r="KR36" s="136"/>
      <c r="KS36" s="136"/>
      <c r="KT36" s="136"/>
      <c r="KU36" s="136"/>
      <c r="KV36" s="136"/>
      <c r="KW36" s="136"/>
      <c r="KX36" s="136"/>
      <c r="KY36" s="136"/>
      <c r="KZ36" s="136"/>
      <c r="LA36" s="136"/>
      <c r="LB36" s="136"/>
      <c r="LC36" s="136"/>
      <c r="LD36" s="136"/>
      <c r="LE36" s="136"/>
      <c r="LF36" s="136"/>
      <c r="LG36" s="136"/>
      <c r="LH36" s="136"/>
      <c r="LI36" s="136"/>
      <c r="LJ36" s="136"/>
      <c r="LK36" s="136"/>
      <c r="LL36" s="136"/>
      <c r="LM36" s="136"/>
      <c r="LN36" s="136"/>
      <c r="LO36" s="136"/>
      <c r="LP36" s="136"/>
      <c r="LQ36" s="136"/>
      <c r="LR36" s="136"/>
      <c r="LS36" s="136"/>
      <c r="LT36" s="136"/>
      <c r="LU36" s="136"/>
      <c r="LV36" s="136"/>
      <c r="LW36" s="136"/>
      <c r="LX36" s="136"/>
      <c r="LY36" s="136"/>
      <c r="LZ36" s="136"/>
      <c r="MA36" s="136"/>
      <c r="MB36" s="136"/>
      <c r="MC36" s="136"/>
      <c r="MD36" s="136"/>
      <c r="ME36" s="136"/>
      <c r="MF36" s="136"/>
      <c r="MG36" s="136"/>
      <c r="MH36" s="136"/>
      <c r="MI36" s="136"/>
      <c r="MJ36" s="136"/>
      <c r="MK36" s="136"/>
      <c r="ML36" s="136"/>
      <c r="MM36" s="136"/>
      <c r="MN36" s="136"/>
      <c r="MO36" s="136"/>
      <c r="MP36" s="136"/>
      <c r="MQ36" s="136"/>
      <c r="MR36" s="136"/>
      <c r="MS36" s="136"/>
      <c r="MT36" s="136"/>
      <c r="MU36" s="136"/>
      <c r="MV36" s="136"/>
      <c r="MW36" s="136"/>
      <c r="MX36" s="136"/>
      <c r="MY36" s="136"/>
      <c r="MZ36" s="136"/>
      <c r="NA36" s="136"/>
      <c r="NB36" s="136"/>
      <c r="NC36" s="136"/>
      <c r="ND36" s="136"/>
      <c r="NE36" s="136"/>
      <c r="NF36" s="136"/>
      <c r="NG36" s="136"/>
      <c r="NH36" s="136"/>
      <c r="NI36" s="136"/>
      <c r="NJ36" s="136"/>
      <c r="NK36" s="136"/>
      <c r="NL36" s="136"/>
      <c r="NM36" s="136"/>
      <c r="NN36" s="136"/>
      <c r="NO36" s="136"/>
      <c r="NP36" s="136"/>
      <c r="NQ36" s="136"/>
      <c r="NR36" s="136"/>
      <c r="NS36" s="136"/>
      <c r="NT36" s="136"/>
      <c r="NU36" s="136"/>
      <c r="NV36" s="136"/>
      <c r="NW36" s="136"/>
      <c r="NX36" s="136"/>
      <c r="NY36" s="136"/>
      <c r="NZ36" s="136"/>
      <c r="OA36" s="136"/>
      <c r="OB36" s="136"/>
      <c r="OC36" s="136"/>
      <c r="OD36" s="136"/>
      <c r="OE36" s="136"/>
      <c r="OF36" s="136"/>
      <c r="OG36" s="136"/>
      <c r="OH36" s="136"/>
      <c r="OI36" s="136"/>
      <c r="OJ36" s="136"/>
      <c r="OK36" s="136"/>
      <c r="OL36" s="136"/>
      <c r="OM36" s="136"/>
      <c r="ON36" s="136"/>
      <c r="OO36" s="136"/>
      <c r="OP36" s="136"/>
      <c r="OQ36" s="136"/>
      <c r="OR36" s="136"/>
      <c r="OS36" s="136"/>
      <c r="OT36" s="136"/>
      <c r="OU36" s="136"/>
      <c r="OV36" s="136"/>
      <c r="OW36" s="136"/>
      <c r="OX36" s="136"/>
      <c r="OY36" s="136"/>
      <c r="OZ36" s="136"/>
      <c r="PA36" s="136"/>
      <c r="PB36" s="136"/>
      <c r="PC36" s="136"/>
      <c r="PD36" s="136"/>
      <c r="PE36" s="136"/>
      <c r="PF36" s="136"/>
      <c r="PG36" s="136"/>
      <c r="PH36" s="136"/>
      <c r="PI36" s="136"/>
      <c r="PJ36" s="136"/>
      <c r="PK36" s="136"/>
      <c r="PL36" s="136"/>
      <c r="PM36" s="136"/>
      <c r="PN36" s="136"/>
      <c r="PO36" s="136"/>
      <c r="PP36" s="136"/>
      <c r="PQ36" s="136"/>
      <c r="PR36" s="136"/>
      <c r="PS36" s="136"/>
      <c r="PT36" s="136"/>
      <c r="PU36" s="136"/>
      <c r="PV36" s="136"/>
      <c r="PW36" s="136"/>
      <c r="PX36" s="136"/>
      <c r="PY36" s="136"/>
      <c r="PZ36" s="136"/>
      <c r="QA36" s="136"/>
      <c r="QB36" s="136"/>
      <c r="QC36" s="136"/>
      <c r="QD36" s="136"/>
      <c r="QE36" s="136"/>
      <c r="QF36" s="136"/>
      <c r="QG36" s="136"/>
      <c r="QH36" s="136"/>
      <c r="QI36" s="136"/>
      <c r="QJ36" s="136"/>
      <c r="QK36" s="136"/>
      <c r="QL36" s="136"/>
      <c r="QM36" s="136"/>
      <c r="QN36" s="136"/>
      <c r="QO36" s="136"/>
      <c r="QP36" s="136"/>
      <c r="QQ36" s="136"/>
      <c r="QR36" s="136"/>
      <c r="QS36" s="136"/>
      <c r="QT36" s="136"/>
      <c r="QU36" s="136"/>
      <c r="QV36" s="136"/>
      <c r="QW36" s="136"/>
      <c r="QX36" s="136"/>
      <c r="QY36" s="136"/>
      <c r="QZ36" s="136"/>
      <c r="RA36" s="136"/>
      <c r="RB36" s="136"/>
      <c r="RC36" s="136"/>
      <c r="RD36" s="136"/>
      <c r="RE36" s="136"/>
      <c r="RF36" s="136"/>
      <c r="RG36" s="136"/>
      <c r="RH36" s="136"/>
      <c r="RI36" s="136"/>
      <c r="RJ36" s="136"/>
      <c r="RK36" s="136"/>
      <c r="RL36" s="136"/>
      <c r="RM36" s="136"/>
      <c r="RN36" s="136"/>
      <c r="RO36" s="136"/>
      <c r="RP36" s="136"/>
      <c r="RQ36" s="136"/>
      <c r="RR36" s="136"/>
      <c r="RS36" s="136"/>
      <c r="RT36" s="136"/>
      <c r="RU36" s="136"/>
      <c r="RV36" s="136"/>
      <c r="RW36" s="136"/>
      <c r="RX36" s="136"/>
      <c r="RY36" s="136"/>
      <c r="RZ36" s="136"/>
      <c r="SA36" s="136"/>
      <c r="SB36" s="136"/>
      <c r="SC36" s="136"/>
      <c r="SD36" s="136"/>
      <c r="SE36" s="136"/>
      <c r="SF36" s="136"/>
      <c r="SG36" s="136"/>
      <c r="SH36" s="136"/>
      <c r="SI36" s="136"/>
      <c r="SJ36" s="136"/>
      <c r="SK36" s="136"/>
      <c r="SL36" s="136"/>
      <c r="SM36" s="136"/>
      <c r="SN36" s="136"/>
      <c r="SO36" s="136"/>
      <c r="SP36" s="136"/>
      <c r="SQ36" s="136"/>
      <c r="SR36" s="136"/>
      <c r="SS36" s="136"/>
      <c r="ST36" s="136"/>
      <c r="SU36" s="136"/>
      <c r="SV36" s="136"/>
      <c r="SW36" s="136"/>
      <c r="SX36" s="136"/>
      <c r="SY36" s="136"/>
      <c r="SZ36" s="136"/>
      <c r="TA36" s="136"/>
      <c r="TB36" s="136"/>
      <c r="TC36" s="136"/>
      <c r="TD36" s="136"/>
      <c r="TE36" s="136"/>
      <c r="TF36" s="136"/>
      <c r="TG36" s="136"/>
      <c r="TH36" s="136"/>
      <c r="TI36" s="136"/>
      <c r="TJ36" s="136"/>
      <c r="TK36" s="136"/>
      <c r="TL36" s="136"/>
      <c r="TM36" s="136"/>
      <c r="TN36" s="136"/>
      <c r="TO36" s="136"/>
      <c r="TP36" s="136"/>
      <c r="TQ36" s="136"/>
      <c r="TR36" s="136"/>
      <c r="TS36" s="136"/>
      <c r="TT36" s="136"/>
      <c r="TU36" s="136"/>
      <c r="TV36" s="136"/>
      <c r="TW36" s="136"/>
      <c r="TX36" s="136"/>
      <c r="TY36" s="136"/>
      <c r="TZ36" s="136"/>
      <c r="UA36" s="136"/>
      <c r="UB36" s="136"/>
      <c r="UC36" s="136"/>
      <c r="UD36" s="136"/>
      <c r="UE36" s="136"/>
      <c r="UF36" s="136"/>
      <c r="UG36" s="136"/>
      <c r="UH36" s="136"/>
      <c r="UI36" s="136"/>
      <c r="UJ36" s="136"/>
      <c r="UK36" s="136"/>
      <c r="UL36" s="136"/>
      <c r="UM36" s="136"/>
      <c r="UN36" s="136"/>
      <c r="UO36" s="136"/>
      <c r="UP36" s="136"/>
      <c r="UQ36" s="136"/>
      <c r="UR36" s="136"/>
      <c r="US36" s="136"/>
      <c r="UT36" s="136"/>
      <c r="UU36" s="136"/>
      <c r="UV36" s="136"/>
      <c r="UW36" s="136"/>
      <c r="UX36" s="136"/>
      <c r="UY36" s="136"/>
      <c r="UZ36" s="136"/>
      <c r="VA36" s="136"/>
      <c r="VB36" s="136"/>
      <c r="VC36" s="136"/>
      <c r="VD36" s="136"/>
      <c r="VE36" s="136"/>
      <c r="VF36" s="136"/>
      <c r="VG36" s="136"/>
      <c r="VH36" s="136"/>
      <c r="VI36" s="136"/>
      <c r="VJ36" s="136"/>
      <c r="VK36" s="136"/>
      <c r="VL36" s="136"/>
      <c r="VM36" s="136"/>
      <c r="VN36" s="136"/>
      <c r="VO36" s="136"/>
      <c r="VP36" s="136"/>
      <c r="VQ36" s="136"/>
      <c r="VR36" s="136"/>
      <c r="VS36" s="136"/>
      <c r="VT36" s="136"/>
      <c r="VU36" s="136"/>
      <c r="VV36" s="136"/>
      <c r="VW36" s="136"/>
      <c r="VX36" s="136"/>
      <c r="VY36" s="136"/>
      <c r="VZ36" s="136"/>
      <c r="WA36" s="136"/>
      <c r="WB36" s="136"/>
      <c r="WC36" s="136"/>
      <c r="WD36" s="136"/>
      <c r="WE36" s="136"/>
      <c r="WF36" s="136"/>
      <c r="WG36" s="136"/>
      <c r="WH36" s="136"/>
      <c r="WI36" s="136"/>
      <c r="WJ36" s="136"/>
      <c r="WK36" s="136"/>
      <c r="WL36" s="136"/>
      <c r="WM36" s="136"/>
      <c r="WN36" s="136"/>
      <c r="WO36" s="136"/>
      <c r="WP36" s="136"/>
      <c r="WQ36" s="136"/>
      <c r="WR36" s="136"/>
      <c r="WS36" s="136"/>
      <c r="WT36" s="136"/>
      <c r="WU36" s="136"/>
      <c r="WV36" s="136"/>
      <c r="WW36" s="136"/>
      <c r="WX36" s="136"/>
      <c r="WY36" s="136"/>
      <c r="WZ36" s="136"/>
      <c r="XA36" s="136"/>
      <c r="XB36" s="136"/>
      <c r="XC36" s="136"/>
      <c r="XD36" s="136"/>
      <c r="XE36" s="136"/>
      <c r="XF36" s="136"/>
      <c r="XG36" s="136"/>
      <c r="XH36" s="136"/>
      <c r="XI36" s="136"/>
      <c r="XJ36" s="136"/>
      <c r="XK36" s="136"/>
      <c r="XL36" s="136"/>
      <c r="XM36" s="136"/>
      <c r="XN36" s="136"/>
      <c r="XO36" s="136"/>
      <c r="XP36" s="136"/>
      <c r="XQ36" s="136"/>
      <c r="XR36" s="136"/>
      <c r="XS36" s="136"/>
      <c r="XT36" s="136"/>
      <c r="XU36" s="136"/>
      <c r="XV36" s="136"/>
      <c r="XW36" s="136"/>
      <c r="XX36" s="136"/>
      <c r="XY36" s="136"/>
      <c r="XZ36" s="136"/>
      <c r="YA36" s="136"/>
      <c r="YB36" s="136"/>
      <c r="YC36" s="136"/>
      <c r="YD36" s="136"/>
      <c r="YE36" s="136"/>
      <c r="YF36" s="136"/>
      <c r="YG36" s="136"/>
      <c r="YH36" s="136"/>
      <c r="YI36" s="136"/>
      <c r="YJ36" s="136"/>
      <c r="YK36" s="136"/>
      <c r="YL36" s="136"/>
      <c r="YM36" s="136"/>
      <c r="YN36" s="136"/>
      <c r="YO36" s="136"/>
      <c r="YP36" s="136"/>
      <c r="YQ36" s="136"/>
      <c r="YR36" s="136"/>
      <c r="YS36" s="136"/>
      <c r="YT36" s="136"/>
      <c r="YU36" s="136"/>
      <c r="YV36" s="136"/>
      <c r="YW36" s="136"/>
      <c r="YX36" s="136"/>
      <c r="YY36" s="136"/>
      <c r="YZ36" s="136"/>
      <c r="ZA36" s="136"/>
      <c r="ZB36" s="136"/>
      <c r="ZC36" s="136"/>
      <c r="ZD36" s="136"/>
      <c r="ZE36" s="136"/>
      <c r="ZF36" s="136"/>
      <c r="ZG36" s="136"/>
      <c r="ZH36" s="136"/>
      <c r="ZI36" s="136"/>
      <c r="ZJ36" s="136"/>
      <c r="ZK36" s="136"/>
      <c r="ZL36" s="136"/>
      <c r="ZM36" s="136"/>
      <c r="ZN36" s="136"/>
      <c r="ZO36" s="136"/>
      <c r="ZP36" s="136"/>
      <c r="ZQ36" s="136"/>
      <c r="ZR36" s="136"/>
      <c r="ZS36" s="136"/>
      <c r="ZT36" s="136"/>
      <c r="ZU36" s="136"/>
      <c r="ZV36" s="136"/>
      <c r="ZW36" s="136"/>
      <c r="ZX36" s="136"/>
      <c r="ZY36" s="136"/>
      <c r="ZZ36" s="136"/>
      <c r="AAA36" s="136"/>
      <c r="AAB36" s="136"/>
      <c r="AAC36" s="136"/>
      <c r="AAD36" s="136"/>
      <c r="AAE36" s="136"/>
      <c r="AAF36" s="136"/>
      <c r="AAG36" s="136"/>
      <c r="AAH36" s="136"/>
      <c r="AAI36" s="136"/>
      <c r="AAJ36" s="136"/>
      <c r="AAK36" s="136"/>
      <c r="AAL36" s="136"/>
      <c r="AAM36" s="136"/>
      <c r="AAN36" s="136"/>
      <c r="AAO36" s="136"/>
      <c r="AAP36" s="136"/>
      <c r="AAQ36" s="136"/>
      <c r="AAR36" s="136"/>
      <c r="AAS36" s="136"/>
      <c r="AAT36" s="136"/>
      <c r="AAU36" s="136"/>
      <c r="AAV36" s="136"/>
      <c r="AAW36" s="136"/>
      <c r="AAX36" s="136"/>
      <c r="AAY36" s="136"/>
      <c r="AAZ36" s="136"/>
      <c r="ABA36" s="136"/>
      <c r="ABB36" s="136"/>
      <c r="ABC36" s="136"/>
      <c r="ABD36" s="136"/>
      <c r="ABE36" s="136"/>
      <c r="ABF36" s="136"/>
      <c r="ABG36" s="136"/>
      <c r="ABH36" s="136"/>
      <c r="ABI36" s="136"/>
      <c r="ABJ36" s="136"/>
      <c r="ABK36" s="136"/>
      <c r="ABL36" s="136"/>
      <c r="ABM36" s="136"/>
      <c r="ABN36" s="136"/>
      <c r="ABO36" s="136"/>
      <c r="ABP36" s="136"/>
      <c r="ABQ36" s="136"/>
      <c r="ABR36" s="136"/>
      <c r="ABS36" s="136"/>
      <c r="ABT36" s="136"/>
      <c r="ABU36" s="136"/>
      <c r="ABV36" s="136"/>
      <c r="ABW36" s="136"/>
      <c r="ABX36" s="136"/>
      <c r="ABY36" s="136"/>
      <c r="ABZ36" s="136"/>
      <c r="ACA36" s="136"/>
      <c r="ACB36" s="136"/>
      <c r="ACC36" s="136"/>
      <c r="ACD36" s="136"/>
      <c r="ACE36" s="136"/>
      <c r="ACF36" s="136"/>
      <c r="ACG36" s="136"/>
      <c r="ACH36" s="136"/>
      <c r="ACI36" s="136"/>
      <c r="ACJ36" s="136"/>
      <c r="ACK36" s="136"/>
      <c r="ACL36" s="136"/>
      <c r="ACM36" s="136"/>
      <c r="ACN36" s="136"/>
      <c r="ACO36" s="136"/>
      <c r="ACP36" s="136"/>
      <c r="ACQ36" s="136"/>
      <c r="ACR36" s="136"/>
      <c r="ACS36" s="136"/>
      <c r="ACT36" s="136"/>
      <c r="ACU36" s="136"/>
      <c r="ACV36" s="136"/>
      <c r="ACW36" s="136"/>
      <c r="ACX36" s="136"/>
      <c r="ACY36" s="136"/>
      <c r="ACZ36" s="136"/>
      <c r="ADA36" s="136"/>
      <c r="ADB36" s="136"/>
      <c r="ADC36" s="136"/>
      <c r="ADD36" s="136"/>
      <c r="ADE36" s="136"/>
      <c r="ADF36" s="136"/>
      <c r="ADG36" s="136"/>
      <c r="ADH36" s="136"/>
      <c r="ADI36" s="136"/>
      <c r="ADJ36" s="136"/>
      <c r="ADK36" s="136"/>
      <c r="ADL36" s="136"/>
      <c r="ADM36" s="136"/>
      <c r="ADN36" s="136"/>
      <c r="ADO36" s="136"/>
      <c r="ADP36" s="136"/>
      <c r="ADQ36" s="136"/>
      <c r="ADR36" s="136"/>
      <c r="ADS36" s="136"/>
      <c r="ADT36" s="136"/>
      <c r="ADU36" s="136"/>
      <c r="ADV36" s="136"/>
      <c r="ADW36" s="136"/>
      <c r="ADX36" s="136"/>
      <c r="ADY36" s="136"/>
      <c r="ADZ36" s="136"/>
      <c r="AEA36" s="136"/>
      <c r="AEB36" s="136"/>
      <c r="AEC36" s="136"/>
      <c r="AED36" s="136"/>
      <c r="AEE36" s="136"/>
      <c r="AEF36" s="136"/>
      <c r="AEG36" s="136"/>
      <c r="AEH36" s="136"/>
      <c r="AEI36" s="136"/>
      <c r="AEJ36" s="136"/>
      <c r="AEK36" s="136"/>
      <c r="AEL36" s="136"/>
      <c r="AEM36" s="136"/>
      <c r="AEN36" s="136"/>
      <c r="AEO36" s="136"/>
      <c r="AEP36" s="136"/>
      <c r="AEQ36" s="136"/>
      <c r="AER36" s="136"/>
      <c r="AES36" s="136"/>
      <c r="AET36" s="136"/>
      <c r="AEU36" s="136"/>
      <c r="AEV36" s="136"/>
      <c r="AEW36" s="136"/>
      <c r="AEX36" s="136"/>
      <c r="AEY36" s="136"/>
      <c r="AEZ36" s="136"/>
      <c r="AFA36" s="136"/>
      <c r="AFB36" s="136"/>
      <c r="AFC36" s="136"/>
      <c r="AFD36" s="136"/>
      <c r="AFE36" s="136"/>
      <c r="AFF36" s="136"/>
      <c r="AFG36" s="136"/>
      <c r="AFH36" s="136"/>
      <c r="AFI36" s="136"/>
      <c r="AFJ36" s="136"/>
      <c r="AFK36" s="136"/>
      <c r="AFL36" s="136"/>
      <c r="AFM36" s="136"/>
      <c r="AFN36" s="136"/>
      <c r="AFO36" s="136"/>
      <c r="AFP36" s="136"/>
      <c r="AFQ36" s="136"/>
      <c r="AFR36" s="136"/>
      <c r="AFS36" s="136"/>
      <c r="AFT36" s="136"/>
      <c r="AFU36" s="136"/>
      <c r="AFV36" s="136"/>
      <c r="AFW36" s="136"/>
      <c r="AFX36" s="136"/>
      <c r="AFY36" s="136"/>
      <c r="AFZ36" s="136"/>
      <c r="AGA36" s="136"/>
      <c r="AGB36" s="136"/>
      <c r="AGC36" s="136"/>
      <c r="AGD36" s="136"/>
      <c r="AGE36" s="136"/>
      <c r="AGF36" s="136"/>
      <c r="AGG36" s="136"/>
      <c r="AGH36" s="136"/>
      <c r="AGI36" s="136"/>
      <c r="AGJ36" s="136"/>
      <c r="AGK36" s="136"/>
      <c r="AGL36" s="136"/>
      <c r="AGM36" s="136"/>
      <c r="AGN36" s="136"/>
      <c r="AGO36" s="136"/>
      <c r="AGP36" s="136"/>
      <c r="AGQ36" s="136"/>
      <c r="AGR36" s="136"/>
      <c r="AGS36" s="136"/>
      <c r="AGT36" s="136"/>
      <c r="AGU36" s="136"/>
      <c r="AGV36" s="136"/>
      <c r="AGW36" s="136"/>
      <c r="AGX36" s="136"/>
      <c r="AGY36" s="136"/>
      <c r="AGZ36" s="136"/>
      <c r="AHA36" s="136"/>
      <c r="AHB36" s="136"/>
      <c r="AHC36" s="136"/>
      <c r="AHD36" s="136"/>
      <c r="AHE36" s="136"/>
      <c r="AHF36" s="136"/>
      <c r="AHG36" s="136"/>
      <c r="AHH36" s="136"/>
      <c r="AHI36" s="136"/>
      <c r="AHJ36" s="136"/>
      <c r="AHK36" s="136"/>
      <c r="AHL36" s="136"/>
      <c r="AHM36" s="136"/>
      <c r="AHN36" s="136"/>
      <c r="AHO36" s="136"/>
      <c r="AHP36" s="136"/>
      <c r="AHQ36" s="136"/>
      <c r="AHR36" s="136"/>
      <c r="AHS36" s="136"/>
      <c r="AHT36" s="136"/>
      <c r="AHU36" s="136"/>
      <c r="AHV36" s="136"/>
      <c r="AHW36" s="136"/>
      <c r="AHX36" s="136"/>
      <c r="AHY36" s="136"/>
      <c r="AHZ36" s="136"/>
      <c r="AIA36" s="136"/>
      <c r="AIB36" s="136"/>
      <c r="AIC36" s="136"/>
      <c r="AID36" s="136"/>
      <c r="AIE36" s="136"/>
      <c r="AIF36" s="136"/>
      <c r="AIG36" s="136"/>
      <c r="AIH36" s="136"/>
      <c r="AII36" s="136"/>
      <c r="AIJ36" s="136"/>
      <c r="AIK36" s="136"/>
      <c r="AIL36" s="136"/>
      <c r="AIM36" s="136"/>
      <c r="AIN36" s="136"/>
      <c r="AIO36" s="136"/>
      <c r="AIP36" s="136"/>
      <c r="AIQ36" s="136"/>
      <c r="AIR36" s="136"/>
      <c r="AIS36" s="136"/>
      <c r="AIT36" s="136"/>
      <c r="AIU36" s="136"/>
      <c r="AIV36" s="136"/>
      <c r="AIW36" s="136"/>
      <c r="AIX36" s="136"/>
      <c r="AIY36" s="136"/>
      <c r="AIZ36" s="136"/>
      <c r="AJA36" s="136"/>
      <c r="AJB36" s="136"/>
      <c r="AJC36" s="136"/>
      <c r="AJD36" s="136"/>
      <c r="AJE36" s="136"/>
      <c r="AJF36" s="136"/>
      <c r="AJG36" s="136"/>
      <c r="AJH36" s="136"/>
      <c r="AJI36" s="136"/>
      <c r="AJJ36" s="136"/>
      <c r="AJK36" s="136"/>
      <c r="AJL36" s="136"/>
      <c r="AJM36" s="136"/>
      <c r="AJN36" s="136"/>
      <c r="AJO36" s="136"/>
      <c r="AJP36" s="136"/>
      <c r="AJQ36" s="136"/>
      <c r="AJR36" s="136"/>
      <c r="AJS36" s="136"/>
      <c r="AJT36" s="136"/>
      <c r="AJU36" s="136"/>
      <c r="AJV36" s="136"/>
      <c r="AJW36" s="136"/>
      <c r="AJX36" s="136"/>
      <c r="AJY36" s="136"/>
      <c r="AJZ36" s="136"/>
      <c r="AKA36" s="136"/>
      <c r="AKB36" s="136"/>
      <c r="AKC36" s="136"/>
      <c r="AKD36" s="136"/>
      <c r="AKE36" s="136"/>
      <c r="AKF36" s="136"/>
      <c r="AKG36" s="136"/>
      <c r="AKH36" s="136"/>
      <c r="AKI36" s="136"/>
      <c r="AKJ36" s="136"/>
      <c r="AKK36" s="136"/>
      <c r="AKL36" s="136"/>
      <c r="AKM36" s="136"/>
      <c r="AKN36" s="136"/>
      <c r="AKO36" s="136"/>
      <c r="AKP36" s="136"/>
      <c r="AKQ36" s="136"/>
      <c r="AKR36" s="136"/>
      <c r="AKS36" s="136"/>
      <c r="AKT36" s="136"/>
      <c r="AKU36" s="136"/>
      <c r="AKV36" s="136"/>
      <c r="AKW36" s="136"/>
      <c r="AKX36" s="136"/>
      <c r="AKY36" s="136"/>
      <c r="AKZ36" s="136"/>
      <c r="ALA36" s="136"/>
      <c r="ALB36" s="136"/>
      <c r="ALC36" s="136"/>
      <c r="ALD36" s="136"/>
      <c r="ALE36" s="136"/>
      <c r="ALF36" s="136"/>
      <c r="ALG36" s="136"/>
      <c r="ALH36" s="136"/>
      <c r="ALI36" s="136"/>
      <c r="ALJ36" s="136"/>
      <c r="ALK36" s="136"/>
      <c r="ALL36" s="136"/>
      <c r="ALM36" s="136"/>
      <c r="ALN36" s="136"/>
      <c r="ALO36" s="136"/>
      <c r="ALP36" s="136"/>
      <c r="ALQ36" s="136"/>
      <c r="ALR36" s="136"/>
      <c r="ALS36" s="136"/>
      <c r="ALT36" s="136"/>
      <c r="ALU36" s="136"/>
      <c r="ALV36" s="136"/>
      <c r="ALW36" s="136"/>
      <c r="ALX36" s="136"/>
      <c r="ALY36" s="136"/>
      <c r="ALZ36" s="136"/>
      <c r="AMA36" s="136"/>
      <c r="AMB36" s="136"/>
      <c r="AMC36" s="136"/>
      <c r="AMD36" s="136"/>
      <c r="AME36" s="136"/>
      <c r="AMF36" s="136"/>
      <c r="AMG36" s="136"/>
      <c r="AMH36" s="136"/>
      <c r="AMI36" s="136"/>
    </row>
    <row r="37" spans="1:1023" x14ac:dyDescent="0.25">
      <c r="A37" s="298" t="s">
        <v>865</v>
      </c>
      <c r="B37" s="193">
        <v>37</v>
      </c>
      <c r="C37" s="201" t="s">
        <v>25672</v>
      </c>
      <c r="D37" s="215" t="s">
        <v>6843</v>
      </c>
      <c r="E37" s="230"/>
      <c r="F37" s="223"/>
      <c r="G37" s="293"/>
      <c r="H37" s="293"/>
      <c r="I37" s="367">
        <v>20</v>
      </c>
      <c r="J37" s="442"/>
      <c r="K37" s="423"/>
      <c r="L37" s="423">
        <v>1</v>
      </c>
      <c r="M37" s="424"/>
      <c r="N37" s="424"/>
      <c r="O37" s="423"/>
      <c r="P37" s="424"/>
      <c r="Q37" s="424"/>
      <c r="R37" s="424"/>
      <c r="S37" s="424"/>
      <c r="T37" s="424"/>
      <c r="U37" s="428"/>
      <c r="V37" s="256">
        <f>IF(O37=1,10,100)</f>
        <v>100</v>
      </c>
      <c r="W37" s="256">
        <f>IF(O37=1,1,IF(O37=2,10,100))</f>
        <v>100</v>
      </c>
      <c r="X37" s="256">
        <f>IF(O37=3,20,100)</f>
        <v>100</v>
      </c>
      <c r="Y37" s="256">
        <f>IF(P37=1,10,100)</f>
        <v>100</v>
      </c>
      <c r="Z37" s="256">
        <f>IF(P37=1,1,IF(P37=2,10,100))</f>
        <v>100</v>
      </c>
      <c r="AA37" s="257">
        <f>IF(OR(EXACT(Q37,"1A"),EXACT(Q37,"1B")),0.1,IF(Q37=2,1,100))</f>
        <v>100</v>
      </c>
      <c r="AB37" s="257">
        <f>IF(OR(EXACT(R37,"1A"),EXACT(R37,"1B")),0.1,IF(R37=2,1,100))</f>
        <v>100</v>
      </c>
      <c r="AC37" s="257">
        <f>IF(OR(EXACT(S37,"1A"),EXACT(S37,"1B")),0.3,IF(S37=2,3,100))</f>
        <v>100</v>
      </c>
      <c r="AD37" s="224">
        <v>1</v>
      </c>
      <c r="AE37" s="224"/>
      <c r="AF37" s="249">
        <f>IF(OR(OR(EXACT(J37,"1A"),EXACT(J37,"1B"),EXACT(J37,"1C")),K37=1),1,IF(K37=2,10,100))</f>
        <v>100</v>
      </c>
      <c r="AG37" s="249">
        <f>IF(OR(EXACT(J37,"1A"),EXACT(J37,"1B"),EXACT(J37,"1C")),1,IF(J37=2,10,100))</f>
        <v>100</v>
      </c>
      <c r="AH37" s="249">
        <f>IF(OR(EXACT(J37,"1A"),EXACT(J37,"1B"),EXACT(J37,"1C"),K37=1),3,100)</f>
        <v>100</v>
      </c>
      <c r="AI37" s="249">
        <f>IF(OR(EXACT(J37,"1A"),EXACT(J37,"1B"),EXACT(J37,"1C")),5,100)</f>
        <v>100</v>
      </c>
      <c r="AJ37" s="251">
        <v>11.09</v>
      </c>
      <c r="AK37" s="294"/>
      <c r="AL37" s="305"/>
      <c r="AM37" s="251"/>
      <c r="AN37" s="136"/>
      <c r="AO37" s="136"/>
      <c r="AP37" s="136"/>
      <c r="AQ37" s="199" t="s">
        <v>6460</v>
      </c>
      <c r="AR37" s="136"/>
      <c r="AS37" s="136"/>
      <c r="AT37" s="136"/>
      <c r="AU37" s="136"/>
      <c r="AV37" s="136"/>
      <c r="AW37" s="136"/>
      <c r="AX37" s="136"/>
      <c r="AY37" s="136"/>
      <c r="AZ37" s="136"/>
      <c r="BA37" s="136"/>
      <c r="BB37" s="136"/>
      <c r="BC37" s="136"/>
      <c r="BD37" s="136"/>
      <c r="BE37" s="136"/>
      <c r="BF37" s="136"/>
      <c r="BG37" s="136"/>
      <c r="BH37" s="136"/>
      <c r="BI37" s="136"/>
      <c r="BJ37" s="136"/>
      <c r="BK37" s="136"/>
      <c r="BL37" s="136"/>
      <c r="BM37" s="136"/>
      <c r="BN37" s="136"/>
      <c r="BO37" s="136"/>
      <c r="BP37" s="136"/>
      <c r="BQ37" s="136"/>
      <c r="BR37" s="136"/>
      <c r="BS37" s="136"/>
      <c r="BT37" s="136"/>
      <c r="BU37" s="136"/>
      <c r="BV37" s="136"/>
      <c r="BW37" s="136"/>
      <c r="BX37" s="136"/>
      <c r="BY37" s="136"/>
      <c r="BZ37" s="136"/>
      <c r="CA37" s="136"/>
      <c r="CB37" s="136"/>
      <c r="CC37" s="136"/>
      <c r="CD37" s="136"/>
      <c r="CE37" s="136"/>
      <c r="CF37" s="136"/>
      <c r="CG37" s="136"/>
      <c r="CH37" s="136"/>
      <c r="CI37" s="136"/>
      <c r="CJ37" s="136"/>
      <c r="CK37" s="136"/>
      <c r="CL37" s="136"/>
      <c r="CM37" s="136"/>
      <c r="CN37" s="136"/>
      <c r="CO37" s="136"/>
      <c r="CP37" s="136"/>
      <c r="CQ37" s="136"/>
      <c r="CR37" s="136"/>
      <c r="CS37" s="136"/>
      <c r="CT37" s="136"/>
      <c r="CU37" s="136"/>
      <c r="CV37" s="136"/>
      <c r="CW37" s="136"/>
      <c r="CX37" s="136"/>
      <c r="CY37" s="136"/>
      <c r="CZ37" s="136"/>
      <c r="DA37" s="136"/>
      <c r="DB37" s="136"/>
      <c r="DC37" s="136"/>
      <c r="DD37" s="136"/>
      <c r="DE37" s="136"/>
      <c r="DF37" s="136"/>
      <c r="DG37" s="136"/>
      <c r="DH37" s="136"/>
      <c r="DI37" s="136"/>
      <c r="DJ37" s="136"/>
      <c r="DK37" s="136"/>
      <c r="DL37" s="136"/>
      <c r="DM37" s="136"/>
      <c r="DN37" s="136"/>
      <c r="DO37" s="136"/>
      <c r="DP37" s="136"/>
      <c r="DQ37" s="136"/>
      <c r="DR37" s="136"/>
      <c r="DS37" s="136"/>
      <c r="DT37" s="136"/>
      <c r="DU37" s="136"/>
      <c r="DV37" s="136"/>
      <c r="DW37" s="136"/>
      <c r="DX37" s="136"/>
      <c r="DY37" s="136"/>
      <c r="DZ37" s="136"/>
      <c r="EA37" s="136"/>
      <c r="EB37" s="136"/>
      <c r="EC37" s="136"/>
      <c r="ED37" s="136"/>
      <c r="EE37" s="136"/>
      <c r="EF37" s="136"/>
      <c r="EG37" s="136"/>
      <c r="EH37" s="136"/>
      <c r="EI37" s="136"/>
      <c r="EJ37" s="136"/>
      <c r="EK37" s="136"/>
      <c r="EL37" s="136"/>
      <c r="EM37" s="136"/>
      <c r="EN37" s="136"/>
      <c r="EO37" s="136"/>
      <c r="EP37" s="136"/>
      <c r="EQ37" s="136"/>
      <c r="ER37" s="136"/>
      <c r="ES37" s="136"/>
      <c r="ET37" s="136"/>
      <c r="EU37" s="136"/>
      <c r="EV37" s="136"/>
      <c r="EW37" s="136"/>
      <c r="EX37" s="136"/>
      <c r="EY37" s="136"/>
      <c r="EZ37" s="136"/>
      <c r="FA37" s="136"/>
      <c r="FB37" s="136"/>
      <c r="FC37" s="136"/>
      <c r="FD37" s="136"/>
      <c r="FE37" s="136"/>
      <c r="FF37" s="136"/>
      <c r="FG37" s="136"/>
      <c r="FH37" s="136"/>
      <c r="FI37" s="136"/>
      <c r="FJ37" s="136"/>
      <c r="FK37" s="136"/>
      <c r="FL37" s="136"/>
      <c r="FM37" s="136"/>
      <c r="FN37" s="136"/>
      <c r="FO37" s="136"/>
      <c r="FP37" s="136"/>
      <c r="FQ37" s="136"/>
      <c r="FR37" s="136"/>
      <c r="FS37" s="136"/>
      <c r="FT37" s="136"/>
      <c r="FU37" s="136"/>
      <c r="FV37" s="136"/>
      <c r="FW37" s="136"/>
      <c r="FX37" s="136"/>
      <c r="FY37" s="136"/>
      <c r="FZ37" s="136"/>
      <c r="GA37" s="136"/>
      <c r="GB37" s="136"/>
      <c r="GC37" s="136"/>
      <c r="GD37" s="136"/>
      <c r="GE37" s="136"/>
      <c r="GF37" s="136"/>
      <c r="GG37" s="136"/>
      <c r="GH37" s="136"/>
      <c r="GI37" s="136"/>
      <c r="GJ37" s="136"/>
      <c r="GK37" s="136"/>
      <c r="GL37" s="136"/>
      <c r="GM37" s="136"/>
      <c r="GN37" s="136"/>
      <c r="GO37" s="136"/>
      <c r="GP37" s="136"/>
      <c r="GQ37" s="136"/>
      <c r="GR37" s="136"/>
      <c r="GS37" s="136"/>
      <c r="GT37" s="136"/>
      <c r="GU37" s="136"/>
      <c r="GV37" s="136"/>
      <c r="GW37" s="136"/>
      <c r="GX37" s="136"/>
      <c r="GY37" s="136"/>
      <c r="GZ37" s="136"/>
      <c r="HA37" s="136"/>
      <c r="HB37" s="136"/>
      <c r="HC37" s="136"/>
      <c r="HD37" s="136"/>
      <c r="HE37" s="136"/>
      <c r="HF37" s="136"/>
      <c r="HG37" s="136"/>
      <c r="HH37" s="136"/>
      <c r="HI37" s="136"/>
      <c r="HJ37" s="136"/>
      <c r="HK37" s="136"/>
      <c r="HL37" s="136"/>
      <c r="HM37" s="136"/>
      <c r="HN37" s="136"/>
      <c r="HO37" s="136"/>
      <c r="HP37" s="136"/>
      <c r="HQ37" s="136"/>
      <c r="HR37" s="136"/>
      <c r="HS37" s="136"/>
      <c r="HT37" s="136"/>
      <c r="HU37" s="136"/>
      <c r="HV37" s="136"/>
      <c r="HW37" s="136"/>
      <c r="HX37" s="136"/>
      <c r="HY37" s="136"/>
      <c r="HZ37" s="136"/>
      <c r="IA37" s="136"/>
      <c r="IB37" s="136"/>
      <c r="IC37" s="136"/>
      <c r="ID37" s="136"/>
      <c r="IE37" s="136"/>
      <c r="IF37" s="136"/>
      <c r="IG37" s="136"/>
      <c r="IH37" s="136"/>
      <c r="II37" s="136"/>
      <c r="IJ37" s="136"/>
      <c r="IK37" s="136"/>
      <c r="IL37" s="136"/>
      <c r="IM37" s="136"/>
      <c r="IN37" s="136"/>
      <c r="IO37" s="136"/>
      <c r="IP37" s="136"/>
      <c r="IQ37" s="136"/>
      <c r="IR37" s="136"/>
      <c r="IS37" s="136"/>
      <c r="IT37" s="136"/>
      <c r="IU37" s="136"/>
      <c r="IV37" s="136"/>
      <c r="IW37" s="136"/>
      <c r="IX37" s="136"/>
      <c r="IY37" s="136"/>
      <c r="IZ37" s="136"/>
      <c r="JA37" s="136"/>
      <c r="JB37" s="136"/>
      <c r="JC37" s="136"/>
      <c r="JD37" s="136"/>
      <c r="JE37" s="136"/>
      <c r="JF37" s="136"/>
      <c r="JG37" s="136"/>
      <c r="JH37" s="136"/>
      <c r="JI37" s="136"/>
      <c r="JJ37" s="136"/>
      <c r="JK37" s="136"/>
      <c r="JL37" s="136"/>
      <c r="JM37" s="136"/>
      <c r="JN37" s="136"/>
      <c r="JO37" s="136"/>
      <c r="JP37" s="136"/>
      <c r="JQ37" s="136"/>
      <c r="JR37" s="136"/>
      <c r="JS37" s="136"/>
      <c r="JT37" s="136"/>
      <c r="JU37" s="136"/>
      <c r="JV37" s="136"/>
      <c r="JW37" s="136"/>
      <c r="JX37" s="136"/>
      <c r="JY37" s="136"/>
      <c r="JZ37" s="136"/>
      <c r="KA37" s="136"/>
      <c r="KB37" s="136"/>
      <c r="KC37" s="136"/>
      <c r="KD37" s="136"/>
      <c r="KE37" s="136"/>
      <c r="KF37" s="136"/>
      <c r="KG37" s="136"/>
      <c r="KH37" s="136"/>
      <c r="KI37" s="136"/>
      <c r="KJ37" s="136"/>
      <c r="KK37" s="136"/>
      <c r="KL37" s="136"/>
      <c r="KM37" s="136"/>
      <c r="KN37" s="136"/>
      <c r="KO37" s="136"/>
      <c r="KP37" s="136"/>
      <c r="KQ37" s="136"/>
      <c r="KR37" s="136"/>
      <c r="KS37" s="136"/>
      <c r="KT37" s="136"/>
      <c r="KU37" s="136"/>
      <c r="KV37" s="136"/>
      <c r="KW37" s="136"/>
      <c r="KX37" s="136"/>
      <c r="KY37" s="136"/>
      <c r="KZ37" s="136"/>
      <c r="LA37" s="136"/>
      <c r="LB37" s="136"/>
      <c r="LC37" s="136"/>
      <c r="LD37" s="136"/>
      <c r="LE37" s="136"/>
      <c r="LF37" s="136"/>
      <c r="LG37" s="136"/>
      <c r="LH37" s="136"/>
      <c r="LI37" s="136"/>
      <c r="LJ37" s="136"/>
      <c r="LK37" s="136"/>
      <c r="LL37" s="136"/>
      <c r="LM37" s="136"/>
      <c r="LN37" s="136"/>
      <c r="LO37" s="136"/>
      <c r="LP37" s="136"/>
      <c r="LQ37" s="136"/>
      <c r="LR37" s="136"/>
      <c r="LS37" s="136"/>
      <c r="LT37" s="136"/>
      <c r="LU37" s="136"/>
      <c r="LV37" s="136"/>
      <c r="LW37" s="136"/>
      <c r="LX37" s="136"/>
      <c r="LY37" s="136"/>
      <c r="LZ37" s="136"/>
      <c r="MA37" s="136"/>
      <c r="MB37" s="136"/>
      <c r="MC37" s="136"/>
      <c r="MD37" s="136"/>
      <c r="ME37" s="136"/>
      <c r="MF37" s="136"/>
      <c r="MG37" s="136"/>
      <c r="MH37" s="136"/>
      <c r="MI37" s="136"/>
      <c r="MJ37" s="136"/>
      <c r="MK37" s="136"/>
      <c r="ML37" s="136"/>
      <c r="MM37" s="136"/>
      <c r="MN37" s="136"/>
      <c r="MO37" s="136"/>
      <c r="MP37" s="136"/>
      <c r="MQ37" s="136"/>
      <c r="MR37" s="136"/>
      <c r="MS37" s="136"/>
      <c r="MT37" s="136"/>
      <c r="MU37" s="136"/>
      <c r="MV37" s="136"/>
      <c r="MW37" s="136"/>
      <c r="MX37" s="136"/>
      <c r="MY37" s="136"/>
      <c r="MZ37" s="136"/>
      <c r="NA37" s="136"/>
      <c r="NB37" s="136"/>
      <c r="NC37" s="136"/>
      <c r="ND37" s="136"/>
      <c r="NE37" s="136"/>
      <c r="NF37" s="136"/>
      <c r="NG37" s="136"/>
      <c r="NH37" s="136"/>
      <c r="NI37" s="136"/>
      <c r="NJ37" s="136"/>
      <c r="NK37" s="136"/>
      <c r="NL37" s="136"/>
      <c r="NM37" s="136"/>
      <c r="NN37" s="136"/>
      <c r="NO37" s="136"/>
      <c r="NP37" s="136"/>
      <c r="NQ37" s="136"/>
      <c r="NR37" s="136"/>
      <c r="NS37" s="136"/>
      <c r="NT37" s="136"/>
      <c r="NU37" s="136"/>
      <c r="NV37" s="136"/>
      <c r="NW37" s="136"/>
      <c r="NX37" s="136"/>
      <c r="NY37" s="136"/>
      <c r="NZ37" s="136"/>
      <c r="OA37" s="136"/>
      <c r="OB37" s="136"/>
      <c r="OC37" s="136"/>
      <c r="OD37" s="136"/>
      <c r="OE37" s="136"/>
      <c r="OF37" s="136"/>
      <c r="OG37" s="136"/>
      <c r="OH37" s="136"/>
      <c r="OI37" s="136"/>
      <c r="OJ37" s="136"/>
      <c r="OK37" s="136"/>
      <c r="OL37" s="136"/>
      <c r="OM37" s="136"/>
      <c r="ON37" s="136"/>
      <c r="OO37" s="136"/>
      <c r="OP37" s="136"/>
      <c r="OQ37" s="136"/>
      <c r="OR37" s="136"/>
      <c r="OS37" s="136"/>
      <c r="OT37" s="136"/>
      <c r="OU37" s="136"/>
      <c r="OV37" s="136"/>
      <c r="OW37" s="136"/>
      <c r="OX37" s="136"/>
      <c r="OY37" s="136"/>
      <c r="OZ37" s="136"/>
      <c r="PA37" s="136"/>
      <c r="PB37" s="136"/>
      <c r="PC37" s="136"/>
      <c r="PD37" s="136"/>
      <c r="PE37" s="136"/>
      <c r="PF37" s="136"/>
      <c r="PG37" s="136"/>
      <c r="PH37" s="136"/>
      <c r="PI37" s="136"/>
      <c r="PJ37" s="136"/>
      <c r="PK37" s="136"/>
      <c r="PL37" s="136"/>
      <c r="PM37" s="136"/>
      <c r="PN37" s="136"/>
      <c r="PO37" s="136"/>
      <c r="PP37" s="136"/>
      <c r="PQ37" s="136"/>
      <c r="PR37" s="136"/>
      <c r="PS37" s="136"/>
      <c r="PT37" s="136"/>
      <c r="PU37" s="136"/>
      <c r="PV37" s="136"/>
      <c r="PW37" s="136"/>
      <c r="PX37" s="136"/>
      <c r="PY37" s="136"/>
      <c r="PZ37" s="136"/>
      <c r="QA37" s="136"/>
      <c r="QB37" s="136"/>
      <c r="QC37" s="136"/>
      <c r="QD37" s="136"/>
      <c r="QE37" s="136"/>
      <c r="QF37" s="136"/>
      <c r="QG37" s="136"/>
      <c r="QH37" s="136"/>
      <c r="QI37" s="136"/>
      <c r="QJ37" s="136"/>
      <c r="QK37" s="136"/>
      <c r="QL37" s="136"/>
      <c r="QM37" s="136"/>
      <c r="QN37" s="136"/>
      <c r="QO37" s="136"/>
      <c r="QP37" s="136"/>
      <c r="QQ37" s="136"/>
      <c r="QR37" s="136"/>
      <c r="QS37" s="136"/>
      <c r="QT37" s="136"/>
      <c r="QU37" s="136"/>
      <c r="QV37" s="136"/>
      <c r="QW37" s="136"/>
      <c r="QX37" s="136"/>
      <c r="QY37" s="136"/>
      <c r="QZ37" s="136"/>
      <c r="RA37" s="136"/>
      <c r="RB37" s="136"/>
      <c r="RC37" s="136"/>
      <c r="RD37" s="136"/>
      <c r="RE37" s="136"/>
      <c r="RF37" s="136"/>
      <c r="RG37" s="136"/>
      <c r="RH37" s="136"/>
      <c r="RI37" s="136"/>
      <c r="RJ37" s="136"/>
      <c r="RK37" s="136"/>
      <c r="RL37" s="136"/>
      <c r="RM37" s="136"/>
      <c r="RN37" s="136"/>
      <c r="RO37" s="136"/>
      <c r="RP37" s="136"/>
      <c r="RQ37" s="136"/>
      <c r="RR37" s="136"/>
      <c r="RS37" s="136"/>
      <c r="RT37" s="136"/>
      <c r="RU37" s="136"/>
      <c r="RV37" s="136"/>
      <c r="RW37" s="136"/>
      <c r="RX37" s="136"/>
      <c r="RY37" s="136"/>
      <c r="RZ37" s="136"/>
      <c r="SA37" s="136"/>
      <c r="SB37" s="136"/>
      <c r="SC37" s="136"/>
      <c r="SD37" s="136"/>
      <c r="SE37" s="136"/>
      <c r="SF37" s="136"/>
      <c r="SG37" s="136"/>
      <c r="SH37" s="136"/>
      <c r="SI37" s="136"/>
      <c r="SJ37" s="136"/>
      <c r="SK37" s="136"/>
      <c r="SL37" s="136"/>
      <c r="SM37" s="136"/>
      <c r="SN37" s="136"/>
      <c r="SO37" s="136"/>
      <c r="SP37" s="136"/>
      <c r="SQ37" s="136"/>
      <c r="SR37" s="136"/>
      <c r="SS37" s="136"/>
      <c r="ST37" s="136"/>
      <c r="SU37" s="136"/>
      <c r="SV37" s="136"/>
      <c r="SW37" s="136"/>
      <c r="SX37" s="136"/>
      <c r="SY37" s="136"/>
      <c r="SZ37" s="136"/>
      <c r="TA37" s="136"/>
      <c r="TB37" s="136"/>
      <c r="TC37" s="136"/>
      <c r="TD37" s="136"/>
      <c r="TE37" s="136"/>
      <c r="TF37" s="136"/>
      <c r="TG37" s="136"/>
      <c r="TH37" s="136"/>
      <c r="TI37" s="136"/>
      <c r="TJ37" s="136"/>
      <c r="TK37" s="136"/>
      <c r="TL37" s="136"/>
      <c r="TM37" s="136"/>
      <c r="TN37" s="136"/>
      <c r="TO37" s="136"/>
      <c r="TP37" s="136"/>
      <c r="TQ37" s="136"/>
      <c r="TR37" s="136"/>
      <c r="TS37" s="136"/>
      <c r="TT37" s="136"/>
      <c r="TU37" s="136"/>
      <c r="TV37" s="136"/>
      <c r="TW37" s="136"/>
      <c r="TX37" s="136"/>
      <c r="TY37" s="136"/>
      <c r="TZ37" s="136"/>
      <c r="UA37" s="136"/>
      <c r="UB37" s="136"/>
      <c r="UC37" s="136"/>
      <c r="UD37" s="136"/>
      <c r="UE37" s="136"/>
      <c r="UF37" s="136"/>
      <c r="UG37" s="136"/>
      <c r="UH37" s="136"/>
      <c r="UI37" s="136"/>
      <c r="UJ37" s="136"/>
      <c r="UK37" s="136"/>
      <c r="UL37" s="136"/>
      <c r="UM37" s="136"/>
      <c r="UN37" s="136"/>
      <c r="UO37" s="136"/>
      <c r="UP37" s="136"/>
      <c r="UQ37" s="136"/>
      <c r="UR37" s="136"/>
      <c r="US37" s="136"/>
      <c r="UT37" s="136"/>
      <c r="UU37" s="136"/>
      <c r="UV37" s="136"/>
      <c r="UW37" s="136"/>
      <c r="UX37" s="136"/>
      <c r="UY37" s="136"/>
      <c r="UZ37" s="136"/>
      <c r="VA37" s="136"/>
      <c r="VB37" s="136"/>
      <c r="VC37" s="136"/>
      <c r="VD37" s="136"/>
      <c r="VE37" s="136"/>
      <c r="VF37" s="136"/>
      <c r="VG37" s="136"/>
      <c r="VH37" s="136"/>
      <c r="VI37" s="136"/>
      <c r="VJ37" s="136"/>
      <c r="VK37" s="136"/>
      <c r="VL37" s="136"/>
      <c r="VM37" s="136"/>
      <c r="VN37" s="136"/>
      <c r="VO37" s="136"/>
      <c r="VP37" s="136"/>
      <c r="VQ37" s="136"/>
      <c r="VR37" s="136"/>
      <c r="VS37" s="136"/>
      <c r="VT37" s="136"/>
      <c r="VU37" s="136"/>
      <c r="VV37" s="136"/>
      <c r="VW37" s="136"/>
      <c r="VX37" s="136"/>
      <c r="VY37" s="136"/>
      <c r="VZ37" s="136"/>
      <c r="WA37" s="136"/>
      <c r="WB37" s="136"/>
      <c r="WC37" s="136"/>
      <c r="WD37" s="136"/>
      <c r="WE37" s="136"/>
      <c r="WF37" s="136"/>
      <c r="WG37" s="136"/>
      <c r="WH37" s="136"/>
      <c r="WI37" s="136"/>
      <c r="WJ37" s="136"/>
      <c r="WK37" s="136"/>
      <c r="WL37" s="136"/>
      <c r="WM37" s="136"/>
      <c r="WN37" s="136"/>
      <c r="WO37" s="136"/>
      <c r="WP37" s="136"/>
      <c r="WQ37" s="136"/>
      <c r="WR37" s="136"/>
      <c r="WS37" s="136"/>
      <c r="WT37" s="136"/>
      <c r="WU37" s="136"/>
      <c r="WV37" s="136"/>
      <c r="WW37" s="136"/>
      <c r="WX37" s="136"/>
      <c r="WY37" s="136"/>
      <c r="WZ37" s="136"/>
      <c r="XA37" s="136"/>
      <c r="XB37" s="136"/>
      <c r="XC37" s="136"/>
      <c r="XD37" s="136"/>
      <c r="XE37" s="136"/>
      <c r="XF37" s="136"/>
      <c r="XG37" s="136"/>
      <c r="XH37" s="136"/>
      <c r="XI37" s="136"/>
      <c r="XJ37" s="136"/>
      <c r="XK37" s="136"/>
      <c r="XL37" s="136"/>
      <c r="XM37" s="136"/>
      <c r="XN37" s="136"/>
      <c r="XO37" s="136"/>
      <c r="XP37" s="136"/>
      <c r="XQ37" s="136"/>
      <c r="XR37" s="136"/>
      <c r="XS37" s="136"/>
      <c r="XT37" s="136"/>
      <c r="XU37" s="136"/>
      <c r="XV37" s="136"/>
      <c r="XW37" s="136"/>
      <c r="XX37" s="136"/>
      <c r="XY37" s="136"/>
      <c r="XZ37" s="136"/>
      <c r="YA37" s="136"/>
      <c r="YB37" s="136"/>
      <c r="YC37" s="136"/>
      <c r="YD37" s="136"/>
      <c r="YE37" s="136"/>
      <c r="YF37" s="136"/>
      <c r="YG37" s="136"/>
      <c r="YH37" s="136"/>
      <c r="YI37" s="136"/>
      <c r="YJ37" s="136"/>
      <c r="YK37" s="136"/>
      <c r="YL37" s="136"/>
      <c r="YM37" s="136"/>
      <c r="YN37" s="136"/>
      <c r="YO37" s="136"/>
      <c r="YP37" s="136"/>
      <c r="YQ37" s="136"/>
      <c r="YR37" s="136"/>
      <c r="YS37" s="136"/>
      <c r="YT37" s="136"/>
      <c r="YU37" s="136"/>
      <c r="YV37" s="136"/>
      <c r="YW37" s="136"/>
      <c r="YX37" s="136"/>
      <c r="YY37" s="136"/>
      <c r="YZ37" s="136"/>
      <c r="ZA37" s="136"/>
      <c r="ZB37" s="136"/>
      <c r="ZC37" s="136"/>
      <c r="ZD37" s="136"/>
      <c r="ZE37" s="136"/>
      <c r="ZF37" s="136"/>
      <c r="ZG37" s="136"/>
      <c r="ZH37" s="136"/>
      <c r="ZI37" s="136"/>
      <c r="ZJ37" s="136"/>
      <c r="ZK37" s="136"/>
      <c r="ZL37" s="136"/>
      <c r="ZM37" s="136"/>
      <c r="ZN37" s="136"/>
      <c r="ZO37" s="136"/>
      <c r="ZP37" s="136"/>
      <c r="ZQ37" s="136"/>
      <c r="ZR37" s="136"/>
      <c r="ZS37" s="136"/>
      <c r="ZT37" s="136"/>
      <c r="ZU37" s="136"/>
      <c r="ZV37" s="136"/>
      <c r="ZW37" s="136"/>
      <c r="ZX37" s="136"/>
      <c r="ZY37" s="136"/>
      <c r="ZZ37" s="136"/>
      <c r="AAA37" s="136"/>
      <c r="AAB37" s="136"/>
      <c r="AAC37" s="136"/>
      <c r="AAD37" s="136"/>
      <c r="AAE37" s="136"/>
      <c r="AAF37" s="136"/>
      <c r="AAG37" s="136"/>
      <c r="AAH37" s="136"/>
      <c r="AAI37" s="136"/>
      <c r="AAJ37" s="136"/>
      <c r="AAK37" s="136"/>
      <c r="AAL37" s="136"/>
      <c r="AAM37" s="136"/>
      <c r="AAN37" s="136"/>
      <c r="AAO37" s="136"/>
      <c r="AAP37" s="136"/>
      <c r="AAQ37" s="136"/>
      <c r="AAR37" s="136"/>
      <c r="AAS37" s="136"/>
      <c r="AAT37" s="136"/>
      <c r="AAU37" s="136"/>
      <c r="AAV37" s="136"/>
      <c r="AAW37" s="136"/>
      <c r="AAX37" s="136"/>
      <c r="AAY37" s="136"/>
      <c r="AAZ37" s="136"/>
      <c r="ABA37" s="136"/>
      <c r="ABB37" s="136"/>
      <c r="ABC37" s="136"/>
      <c r="ABD37" s="136"/>
      <c r="ABE37" s="136"/>
      <c r="ABF37" s="136"/>
      <c r="ABG37" s="136"/>
      <c r="ABH37" s="136"/>
      <c r="ABI37" s="136"/>
      <c r="ABJ37" s="136"/>
      <c r="ABK37" s="136"/>
      <c r="ABL37" s="136"/>
      <c r="ABM37" s="136"/>
      <c r="ABN37" s="136"/>
      <c r="ABO37" s="136"/>
      <c r="ABP37" s="136"/>
      <c r="ABQ37" s="136"/>
      <c r="ABR37" s="136"/>
      <c r="ABS37" s="136"/>
      <c r="ABT37" s="136"/>
      <c r="ABU37" s="136"/>
      <c r="ABV37" s="136"/>
      <c r="ABW37" s="136"/>
      <c r="ABX37" s="136"/>
      <c r="ABY37" s="136"/>
      <c r="ABZ37" s="136"/>
      <c r="ACA37" s="136"/>
      <c r="ACB37" s="136"/>
      <c r="ACC37" s="136"/>
      <c r="ACD37" s="136"/>
      <c r="ACE37" s="136"/>
      <c r="ACF37" s="136"/>
      <c r="ACG37" s="136"/>
      <c r="ACH37" s="136"/>
      <c r="ACI37" s="136"/>
      <c r="ACJ37" s="136"/>
      <c r="ACK37" s="136"/>
      <c r="ACL37" s="136"/>
      <c r="ACM37" s="136"/>
      <c r="ACN37" s="136"/>
      <c r="ACO37" s="136"/>
      <c r="ACP37" s="136"/>
      <c r="ACQ37" s="136"/>
      <c r="ACR37" s="136"/>
      <c r="ACS37" s="136"/>
      <c r="ACT37" s="136"/>
      <c r="ACU37" s="136"/>
      <c r="ACV37" s="136"/>
      <c r="ACW37" s="136"/>
      <c r="ACX37" s="136"/>
      <c r="ACY37" s="136"/>
      <c r="ACZ37" s="136"/>
      <c r="ADA37" s="136"/>
      <c r="ADB37" s="136"/>
      <c r="ADC37" s="136"/>
      <c r="ADD37" s="136"/>
      <c r="ADE37" s="136"/>
      <c r="ADF37" s="136"/>
      <c r="ADG37" s="136"/>
      <c r="ADH37" s="136"/>
      <c r="ADI37" s="136"/>
      <c r="ADJ37" s="136"/>
      <c r="ADK37" s="136"/>
      <c r="ADL37" s="136"/>
      <c r="ADM37" s="136"/>
      <c r="ADN37" s="136"/>
      <c r="ADO37" s="136"/>
      <c r="ADP37" s="136"/>
      <c r="ADQ37" s="136"/>
      <c r="ADR37" s="136"/>
      <c r="ADS37" s="136"/>
      <c r="ADT37" s="136"/>
      <c r="ADU37" s="136"/>
      <c r="ADV37" s="136"/>
      <c r="ADW37" s="136"/>
      <c r="ADX37" s="136"/>
      <c r="ADY37" s="136"/>
      <c r="ADZ37" s="136"/>
      <c r="AEA37" s="136"/>
      <c r="AEB37" s="136"/>
      <c r="AEC37" s="136"/>
      <c r="AED37" s="136"/>
      <c r="AEE37" s="136"/>
      <c r="AEF37" s="136"/>
      <c r="AEG37" s="136"/>
      <c r="AEH37" s="136"/>
      <c r="AEI37" s="136"/>
      <c r="AEJ37" s="136"/>
      <c r="AEK37" s="136"/>
      <c r="AEL37" s="136"/>
      <c r="AEM37" s="136"/>
      <c r="AEN37" s="136"/>
      <c r="AEO37" s="136"/>
      <c r="AEP37" s="136"/>
      <c r="AEQ37" s="136"/>
      <c r="AER37" s="136"/>
      <c r="AES37" s="136"/>
      <c r="AET37" s="136"/>
      <c r="AEU37" s="136"/>
      <c r="AEV37" s="136"/>
      <c r="AEW37" s="136"/>
      <c r="AEX37" s="136"/>
      <c r="AEY37" s="136"/>
      <c r="AEZ37" s="136"/>
      <c r="AFA37" s="136"/>
      <c r="AFB37" s="136"/>
      <c r="AFC37" s="136"/>
      <c r="AFD37" s="136"/>
      <c r="AFE37" s="136"/>
      <c r="AFF37" s="136"/>
      <c r="AFG37" s="136"/>
      <c r="AFH37" s="136"/>
      <c r="AFI37" s="136"/>
      <c r="AFJ37" s="136"/>
      <c r="AFK37" s="136"/>
      <c r="AFL37" s="136"/>
      <c r="AFM37" s="136"/>
      <c r="AFN37" s="136"/>
      <c r="AFO37" s="136"/>
      <c r="AFP37" s="136"/>
      <c r="AFQ37" s="136"/>
      <c r="AFR37" s="136"/>
      <c r="AFS37" s="136"/>
      <c r="AFT37" s="136"/>
      <c r="AFU37" s="136"/>
      <c r="AFV37" s="136"/>
      <c r="AFW37" s="136"/>
      <c r="AFX37" s="136"/>
      <c r="AFY37" s="136"/>
      <c r="AFZ37" s="136"/>
      <c r="AGA37" s="136"/>
      <c r="AGB37" s="136"/>
      <c r="AGC37" s="136"/>
      <c r="AGD37" s="136"/>
      <c r="AGE37" s="136"/>
      <c r="AGF37" s="136"/>
      <c r="AGG37" s="136"/>
      <c r="AGH37" s="136"/>
      <c r="AGI37" s="136"/>
      <c r="AGJ37" s="136"/>
      <c r="AGK37" s="136"/>
      <c r="AGL37" s="136"/>
      <c r="AGM37" s="136"/>
      <c r="AGN37" s="136"/>
      <c r="AGO37" s="136"/>
      <c r="AGP37" s="136"/>
      <c r="AGQ37" s="136"/>
      <c r="AGR37" s="136"/>
      <c r="AGS37" s="136"/>
      <c r="AGT37" s="136"/>
      <c r="AGU37" s="136"/>
      <c r="AGV37" s="136"/>
      <c r="AGW37" s="136"/>
      <c r="AGX37" s="136"/>
      <c r="AGY37" s="136"/>
      <c r="AGZ37" s="136"/>
      <c r="AHA37" s="136"/>
      <c r="AHB37" s="136"/>
      <c r="AHC37" s="136"/>
      <c r="AHD37" s="136"/>
      <c r="AHE37" s="136"/>
      <c r="AHF37" s="136"/>
      <c r="AHG37" s="136"/>
      <c r="AHH37" s="136"/>
      <c r="AHI37" s="136"/>
      <c r="AHJ37" s="136"/>
      <c r="AHK37" s="136"/>
      <c r="AHL37" s="136"/>
      <c r="AHM37" s="136"/>
      <c r="AHN37" s="136"/>
      <c r="AHO37" s="136"/>
      <c r="AHP37" s="136"/>
      <c r="AHQ37" s="136"/>
      <c r="AHR37" s="136"/>
      <c r="AHS37" s="136"/>
      <c r="AHT37" s="136"/>
      <c r="AHU37" s="136"/>
      <c r="AHV37" s="136"/>
      <c r="AHW37" s="136"/>
      <c r="AHX37" s="136"/>
      <c r="AHY37" s="136"/>
      <c r="AHZ37" s="136"/>
      <c r="AIA37" s="136"/>
      <c r="AIB37" s="136"/>
      <c r="AIC37" s="136"/>
      <c r="AID37" s="136"/>
      <c r="AIE37" s="136"/>
      <c r="AIF37" s="136"/>
      <c r="AIG37" s="136"/>
      <c r="AIH37" s="136"/>
      <c r="AII37" s="136"/>
      <c r="AIJ37" s="136"/>
      <c r="AIK37" s="136"/>
      <c r="AIL37" s="136"/>
      <c r="AIM37" s="136"/>
      <c r="AIN37" s="136"/>
      <c r="AIO37" s="136"/>
      <c r="AIP37" s="136"/>
      <c r="AIQ37" s="136"/>
      <c r="AIR37" s="136"/>
      <c r="AIS37" s="136"/>
      <c r="AIT37" s="136"/>
      <c r="AIU37" s="136"/>
      <c r="AIV37" s="136"/>
      <c r="AIW37" s="136"/>
      <c r="AIX37" s="136"/>
      <c r="AIY37" s="136"/>
      <c r="AIZ37" s="136"/>
      <c r="AJA37" s="136"/>
      <c r="AJB37" s="136"/>
      <c r="AJC37" s="136"/>
      <c r="AJD37" s="136"/>
      <c r="AJE37" s="136"/>
      <c r="AJF37" s="136"/>
      <c r="AJG37" s="136"/>
      <c r="AJH37" s="136"/>
      <c r="AJI37" s="136"/>
      <c r="AJJ37" s="136"/>
      <c r="AJK37" s="136"/>
      <c r="AJL37" s="136"/>
      <c r="AJM37" s="136"/>
      <c r="AJN37" s="136"/>
      <c r="AJO37" s="136"/>
      <c r="AJP37" s="136"/>
      <c r="AJQ37" s="136"/>
      <c r="AJR37" s="136"/>
      <c r="AJS37" s="136"/>
      <c r="AJT37" s="136"/>
      <c r="AJU37" s="136"/>
      <c r="AJV37" s="136"/>
      <c r="AJW37" s="136"/>
      <c r="AJX37" s="136"/>
      <c r="AJY37" s="136"/>
      <c r="AJZ37" s="136"/>
      <c r="AKA37" s="136"/>
      <c r="AKB37" s="136"/>
      <c r="AKC37" s="136"/>
      <c r="AKD37" s="136"/>
      <c r="AKE37" s="136"/>
      <c r="AKF37" s="136"/>
      <c r="AKG37" s="136"/>
      <c r="AKH37" s="136"/>
      <c r="AKI37" s="136"/>
      <c r="AKJ37" s="136"/>
      <c r="AKK37" s="136"/>
      <c r="AKL37" s="136"/>
      <c r="AKM37" s="136"/>
      <c r="AKN37" s="136"/>
      <c r="AKO37" s="136"/>
      <c r="AKP37" s="136"/>
      <c r="AKQ37" s="136"/>
      <c r="AKR37" s="136"/>
      <c r="AKS37" s="136"/>
      <c r="AKT37" s="136"/>
      <c r="AKU37" s="136"/>
      <c r="AKV37" s="136"/>
      <c r="AKW37" s="136"/>
      <c r="AKX37" s="136"/>
      <c r="AKY37" s="136"/>
      <c r="AKZ37" s="136"/>
      <c r="ALA37" s="136"/>
      <c r="ALB37" s="136"/>
      <c r="ALC37" s="136"/>
      <c r="ALD37" s="136"/>
      <c r="ALE37" s="136"/>
      <c r="ALF37" s="136"/>
      <c r="ALG37" s="136"/>
      <c r="ALH37" s="136"/>
      <c r="ALI37" s="136"/>
      <c r="ALJ37" s="136"/>
      <c r="ALK37" s="136"/>
      <c r="ALL37" s="136"/>
      <c r="ALM37" s="136"/>
      <c r="ALN37" s="136"/>
      <c r="ALO37" s="136"/>
      <c r="ALP37" s="136"/>
      <c r="ALQ37" s="136"/>
      <c r="ALR37" s="136"/>
      <c r="ALS37" s="136"/>
      <c r="ALT37" s="136"/>
      <c r="ALU37" s="136"/>
      <c r="ALV37" s="136"/>
      <c r="ALW37" s="136"/>
      <c r="ALX37" s="136"/>
      <c r="ALY37" s="136"/>
      <c r="ALZ37" s="136"/>
      <c r="AMA37" s="136"/>
      <c r="AMB37" s="136"/>
      <c r="AMC37" s="136"/>
      <c r="AMD37" s="136"/>
      <c r="AME37" s="136"/>
      <c r="AMF37" s="136"/>
      <c r="AMG37" s="136"/>
      <c r="AMH37" s="136"/>
      <c r="AMI37" s="136"/>
    </row>
    <row r="38" spans="1:1023" x14ac:dyDescent="0.25">
      <c r="A38" s="245" t="s">
        <v>1360</v>
      </c>
      <c r="B38" s="193">
        <v>38</v>
      </c>
      <c r="C38" s="192" t="s">
        <v>25673</v>
      </c>
      <c r="D38" s="209" t="s">
        <v>1361</v>
      </c>
      <c r="E38" s="253" t="s">
        <v>222</v>
      </c>
      <c r="F38" s="220">
        <v>4</v>
      </c>
      <c r="G38" s="214"/>
      <c r="H38" s="214"/>
      <c r="I38" s="367" t="s">
        <v>772</v>
      </c>
      <c r="J38" s="443"/>
      <c r="K38" s="409">
        <v>1</v>
      </c>
      <c r="L38" s="161"/>
      <c r="M38" s="161"/>
      <c r="N38" s="161"/>
      <c r="O38" s="161"/>
      <c r="P38" s="161"/>
      <c r="Q38" s="161"/>
      <c r="R38" s="161"/>
      <c r="S38" s="161"/>
      <c r="V38" s="256">
        <f>IF(O38=1,10,100)</f>
        <v>100</v>
      </c>
      <c r="W38" s="256">
        <f>IF(O38=1,1,IF(O38=2,10,100))</f>
        <v>100</v>
      </c>
      <c r="X38" s="256">
        <f>IF(O38=3,20,100)</f>
        <v>100</v>
      </c>
      <c r="Y38" s="256">
        <f>IF(P38=1,10,100)</f>
        <v>100</v>
      </c>
      <c r="Z38" s="256">
        <f>IF(P38=1,1,IF(P38=2,10,100))</f>
        <v>100</v>
      </c>
      <c r="AA38" s="257">
        <f>IF(OR(EXACT(Q38,"1A"),EXACT(Q38,"1B")),0.1,IF(Q38=2,1,100))</f>
        <v>100</v>
      </c>
      <c r="AB38" s="257">
        <f>IF(OR(EXACT(R38,"1A"),EXACT(R38,"1B")),0.1,IF(R38=2,1,100))</f>
        <v>100</v>
      </c>
      <c r="AC38" s="257">
        <f>IF(OR(EXACT(S38,"1A"),EXACT(S38,"1B")),0.3,IF(S38=2,3,100))</f>
        <v>100</v>
      </c>
      <c r="AD38" s="136"/>
      <c r="AF38" s="249">
        <f>IF(OR(OR(EXACT(J38,"1A"),EXACT(J38,"1B"),EXACT(J38,"1C")),K38=1),1,IF(K38=2,10,100))</f>
        <v>1</v>
      </c>
      <c r="AG38" s="249">
        <f>IF(OR(EXACT(J38,"1A"),EXACT(J38,"1B"),EXACT(J38,"1C")),1,IF(J38=2,10,100))</f>
        <v>100</v>
      </c>
      <c r="AH38" s="249">
        <f>IF(OR(EXACT(J38,"1A"),EXACT(J38,"1B"),EXACT(J38,"1C"),K38=1),3,100)</f>
        <v>3</v>
      </c>
      <c r="AI38" s="249">
        <f>IF(OR(EXACT(J38,"1A"),EXACT(J38,"1B"),EXACT(J38,"1C")),5,100)</f>
        <v>100</v>
      </c>
      <c r="AJ38" s="251" t="s">
        <v>25613</v>
      </c>
      <c r="AK38" s="193">
        <v>1</v>
      </c>
      <c r="AL38" s="220">
        <v>1</v>
      </c>
      <c r="AM38" s="251"/>
      <c r="AN38" s="220">
        <v>10</v>
      </c>
      <c r="AO38" s="182">
        <v>1</v>
      </c>
      <c r="AP38" s="136"/>
      <c r="AQ38" s="259" t="s">
        <v>25612</v>
      </c>
      <c r="AR38" s="136"/>
    </row>
    <row r="39" spans="1:1023" x14ac:dyDescent="0.25">
      <c r="A39" s="245" t="s">
        <v>10249</v>
      </c>
      <c r="B39" s="193">
        <v>39</v>
      </c>
      <c r="C39" s="192" t="s">
        <v>25674</v>
      </c>
      <c r="D39" s="209" t="s">
        <v>1361</v>
      </c>
      <c r="E39" s="253" t="s">
        <v>25614</v>
      </c>
      <c r="F39" s="220">
        <v>4</v>
      </c>
      <c r="G39" s="214"/>
      <c r="H39" s="214"/>
      <c r="I39" s="367" t="s">
        <v>772</v>
      </c>
      <c r="J39" s="443"/>
      <c r="K39" s="409">
        <v>2</v>
      </c>
      <c r="L39" s="161"/>
      <c r="M39" s="161"/>
      <c r="N39" s="161"/>
      <c r="O39" s="161"/>
      <c r="P39" s="161"/>
      <c r="Q39" s="161"/>
      <c r="R39" s="161"/>
      <c r="S39" s="161"/>
      <c r="V39" s="256">
        <f>IF(O39=1,10,100)</f>
        <v>100</v>
      </c>
      <c r="W39" s="256">
        <f>IF(O39=1,1,IF(O39=2,10,100))</f>
        <v>100</v>
      </c>
      <c r="X39" s="256">
        <f>IF(O39=3,20,100)</f>
        <v>100</v>
      </c>
      <c r="Y39" s="256">
        <f>IF(P39=1,10,100)</f>
        <v>100</v>
      </c>
      <c r="Z39" s="256">
        <f>IF(P39=1,1,IF(P39=2,10,100))</f>
        <v>100</v>
      </c>
      <c r="AA39" s="257">
        <f>IF(OR(EXACT(Q39,"1A"),EXACT(Q39,"1B")),0.1,IF(Q39=2,1,100))</f>
        <v>100</v>
      </c>
      <c r="AB39" s="257">
        <f>IF(OR(EXACT(R39,"1A"),EXACT(R39,"1B")),0.1,IF(R39=2,1,100))</f>
        <v>100</v>
      </c>
      <c r="AC39" s="257">
        <f>IF(OR(EXACT(S39,"1A"),EXACT(S39,"1B")),0.3,IF(S39=2,3,100))</f>
        <v>100</v>
      </c>
      <c r="AD39" s="136"/>
      <c r="AF39" s="249">
        <f>IF(OR(OR(EXACT(J39,"1A"),EXACT(J39,"1B"),EXACT(J39,"1C")),K39=1),1,IF(K39=2,10,100))</f>
        <v>10</v>
      </c>
      <c r="AG39" s="249">
        <f>IF(OR(EXACT(J39,"1A"),EXACT(J39,"1B"),EXACT(J39,"1C")),1,IF(J39=2,10,100))</f>
        <v>100</v>
      </c>
      <c r="AH39" s="249">
        <f>IF(OR(EXACT(J39,"1A"),EXACT(J39,"1B"),EXACT(J39,"1C"),K39=1),3,100)</f>
        <v>100</v>
      </c>
      <c r="AI39" s="249">
        <f>IF(OR(EXACT(J39,"1A"),EXACT(J39,"1B"),EXACT(J39,"1C")),5,100)</f>
        <v>100</v>
      </c>
      <c r="AJ39" s="251" t="s">
        <v>25615</v>
      </c>
      <c r="AK39" s="193">
        <v>1</v>
      </c>
      <c r="AL39" s="220">
        <v>1</v>
      </c>
      <c r="AM39" s="251"/>
      <c r="AN39" s="220">
        <v>10</v>
      </c>
      <c r="AO39" s="182">
        <v>1</v>
      </c>
      <c r="AP39" s="136"/>
      <c r="AQ39" s="259" t="s">
        <v>25612</v>
      </c>
      <c r="AR39" s="136"/>
    </row>
    <row r="40" spans="1:1023" x14ac:dyDescent="0.25">
      <c r="A40" s="172" t="s">
        <v>1407</v>
      </c>
      <c r="B40" s="193">
        <v>40</v>
      </c>
      <c r="C40" s="261" t="s">
        <v>25675</v>
      </c>
      <c r="D40" s="212" t="s">
        <v>1408</v>
      </c>
      <c r="E40" s="136"/>
      <c r="F40" s="238"/>
      <c r="G40" s="214"/>
      <c r="H40" s="209">
        <v>4</v>
      </c>
      <c r="I40" s="367"/>
      <c r="J40" s="443"/>
      <c r="K40" s="409">
        <v>1</v>
      </c>
      <c r="L40" s="161"/>
      <c r="M40" s="161"/>
      <c r="N40" s="161"/>
      <c r="O40" s="161"/>
      <c r="P40" s="161"/>
      <c r="Q40" s="161"/>
      <c r="R40" s="161"/>
      <c r="S40" s="161"/>
      <c r="V40" s="256">
        <f>IF(O40=1,10,100)</f>
        <v>100</v>
      </c>
      <c r="W40" s="256">
        <f>IF(O40=1,1,IF(O40=2,10,100))</f>
        <v>100</v>
      </c>
      <c r="X40" s="256">
        <f>IF(O40=3,20,100)</f>
        <v>100</v>
      </c>
      <c r="Y40" s="256">
        <f>IF(P40=1,10,100)</f>
        <v>100</v>
      </c>
      <c r="Z40" s="256">
        <f>IF(P40=1,1,IF(P40=2,10,100))</f>
        <v>100</v>
      </c>
      <c r="AA40" s="257">
        <f>IF(OR(EXACT(Q40,"1A"),EXACT(Q40,"1B")),0.1,IF(Q40=2,1,100))</f>
        <v>100</v>
      </c>
      <c r="AB40" s="257">
        <f>IF(OR(EXACT(R40,"1A"),EXACT(R40,"1B")),0.1,IF(R40=2,1,100))</f>
        <v>100</v>
      </c>
      <c r="AC40" s="257">
        <f>IF(OR(EXACT(S40,"1A"),EXACT(S40,"1B")),0.3,IF(S40=2,3,100))</f>
        <v>100</v>
      </c>
      <c r="AD40" s="136"/>
      <c r="AF40" s="249">
        <f>IF(OR(OR(EXACT(J40,"1A"),EXACT(J40,"1B"),EXACT(J40,"1C")),K40=1),1,IF(K40=2,10,100))</f>
        <v>1</v>
      </c>
      <c r="AG40" s="249">
        <f>IF(OR(EXACT(J40,"1A"),EXACT(J40,"1B"),EXACT(J40,"1C")),1,IF(J40=2,10,100))</f>
        <v>100</v>
      </c>
      <c r="AH40" s="249">
        <f>IF(OR(EXACT(J40,"1A"),EXACT(J40,"1B"),EXACT(J40,"1C"),K40=1),3,100)</f>
        <v>3</v>
      </c>
      <c r="AI40" s="249">
        <f>IF(OR(EXACT(J40,"1A"),EXACT(J40,"1B"),EXACT(J40,"1C")),5,100)</f>
        <v>100</v>
      </c>
      <c r="AJ40" s="251"/>
      <c r="AK40" s="193">
        <v>1</v>
      </c>
      <c r="AL40" s="220">
        <v>1</v>
      </c>
      <c r="AM40" s="251"/>
      <c r="AN40" s="220">
        <v>10</v>
      </c>
      <c r="AO40" s="220">
        <v>10</v>
      </c>
      <c r="AQ40" s="259" t="s">
        <v>1409</v>
      </c>
    </row>
    <row r="41" spans="1:1023" x14ac:dyDescent="0.25">
      <c r="A41" s="245" t="s">
        <v>1376</v>
      </c>
      <c r="B41" s="193">
        <v>41</v>
      </c>
      <c r="C41" s="192" t="s">
        <v>25676</v>
      </c>
      <c r="D41" s="209" t="s">
        <v>1377</v>
      </c>
      <c r="E41" s="136"/>
      <c r="F41" s="220">
        <v>4</v>
      </c>
      <c r="G41" s="214"/>
      <c r="H41" s="209">
        <v>4</v>
      </c>
      <c r="I41" s="372">
        <v>0.05</v>
      </c>
      <c r="J41" s="409">
        <v>2</v>
      </c>
      <c r="K41" s="161"/>
      <c r="L41" s="409">
        <v>1</v>
      </c>
      <c r="M41" s="409">
        <v>1</v>
      </c>
      <c r="N41" s="161"/>
      <c r="O41" s="161"/>
      <c r="P41" s="409">
        <v>1</v>
      </c>
      <c r="Q41" s="409" t="s">
        <v>771</v>
      </c>
      <c r="R41" s="409">
        <v>2</v>
      </c>
      <c r="S41" s="409" t="s">
        <v>770</v>
      </c>
      <c r="V41" s="256">
        <f>IF(O41=1,10,100)</f>
        <v>100</v>
      </c>
      <c r="W41" s="256">
        <f>IF(O41=1,1,IF(O41=2,10,100))</f>
        <v>100</v>
      </c>
      <c r="X41" s="256">
        <f>IF(O41=3,20,100)</f>
        <v>100</v>
      </c>
      <c r="Y41" s="268">
        <v>1</v>
      </c>
      <c r="Z41" s="268">
        <v>0.1</v>
      </c>
      <c r="AA41" s="257">
        <f>IF(OR(EXACT(Q41,"1A"),EXACT(Q41,"1B")),0.1,IF(Q41=2,1,100))</f>
        <v>0.1</v>
      </c>
      <c r="AB41" s="257">
        <f>IF(OR(EXACT(R41,"1A"),EXACT(R41,"1B")),0.1,IF(R41=2,1,100))</f>
        <v>1</v>
      </c>
      <c r="AC41" s="257">
        <f>IF(OR(EXACT(S41,"1A"),EXACT(S41,"1B")),0.3,IF(S41=2,3,100))</f>
        <v>0.3</v>
      </c>
      <c r="AD41" s="262">
        <v>0.01</v>
      </c>
      <c r="AF41" s="249">
        <f>IF(OR(OR(EXACT(J41,"1A"),EXACT(J41,"1B"),EXACT(J41,"1C")),K41=1),1,IF(K41=2,10,100))</f>
        <v>100</v>
      </c>
      <c r="AG41" s="258">
        <v>20</v>
      </c>
      <c r="AH41" s="249">
        <f>IF(OR(EXACT(J41,"1A"),EXACT(J41,"1B"),EXACT(J41,"1C"),K41=1),3,100)</f>
        <v>100</v>
      </c>
      <c r="AI41" s="249">
        <f>IF(OR(EXACT(J41,"1A"),EXACT(J41,"1B"),EXACT(J41,"1C")),5,100)</f>
        <v>100</v>
      </c>
      <c r="AJ41" s="251"/>
      <c r="AK41" s="193">
        <v>1</v>
      </c>
      <c r="AL41" s="220">
        <v>1</v>
      </c>
      <c r="AM41" s="251"/>
      <c r="AN41" s="220">
        <v>1</v>
      </c>
      <c r="AO41" s="220">
        <v>1</v>
      </c>
      <c r="AP41" s="136"/>
      <c r="AQ41" s="259" t="s">
        <v>25616</v>
      </c>
      <c r="AR41" s="136"/>
    </row>
    <row r="42" spans="1:1023" ht="72" x14ac:dyDescent="0.25">
      <c r="A42" s="172" t="s">
        <v>1364</v>
      </c>
      <c r="B42" s="193">
        <v>42</v>
      </c>
      <c r="C42" s="192" t="s">
        <v>25677</v>
      </c>
      <c r="D42" s="218" t="s">
        <v>1365</v>
      </c>
      <c r="E42" s="253" t="s">
        <v>222</v>
      </c>
      <c r="F42" s="220">
        <v>4</v>
      </c>
      <c r="G42" s="214"/>
      <c r="H42" s="214"/>
      <c r="I42" s="367" t="s">
        <v>772</v>
      </c>
      <c r="J42" s="409">
        <v>2</v>
      </c>
      <c r="K42" s="409">
        <v>2</v>
      </c>
      <c r="L42" s="161"/>
      <c r="M42" s="161"/>
      <c r="N42" s="161"/>
      <c r="O42" s="161"/>
      <c r="P42" s="161"/>
      <c r="Q42" s="161"/>
      <c r="R42" s="161"/>
      <c r="S42" s="161"/>
      <c r="V42" s="256">
        <f>IF(O42=1,10,100)</f>
        <v>100</v>
      </c>
      <c r="W42" s="256">
        <f>IF(O42=1,1,IF(O42=2,10,100))</f>
        <v>100</v>
      </c>
      <c r="X42" s="256">
        <f>IF(O42=3,20,100)</f>
        <v>100</v>
      </c>
      <c r="Y42" s="256">
        <f>IF(P42=1,10,100)</f>
        <v>100</v>
      </c>
      <c r="Z42" s="256">
        <f>IF(P42=1,1,IF(P42=2,10,100))</f>
        <v>100</v>
      </c>
      <c r="AA42" s="257">
        <f>IF(OR(EXACT(Q42,"1A"),EXACT(Q42,"1B")),0.1,IF(Q42=2,1,100))</f>
        <v>100</v>
      </c>
      <c r="AB42" s="257">
        <f>IF(OR(EXACT(R42,"1A"),EXACT(R42,"1B")),0.1,IF(R42=2,1,100))</f>
        <v>100</v>
      </c>
      <c r="AC42" s="257">
        <f>IF(OR(EXACT(S42,"1A"),EXACT(S42,"1B")),0.3,IF(S42=2,3,100))</f>
        <v>100</v>
      </c>
      <c r="AD42" s="136"/>
      <c r="AF42" s="249">
        <f>IF(OR(OR(EXACT(J42,"1A"),EXACT(J42,"1B"),EXACT(J42,"1C")),K42=1),1,IF(K42=2,10,100))</f>
        <v>10</v>
      </c>
      <c r="AG42" s="249">
        <f>IF(OR(EXACT(J42,"1A"),EXACT(J42,"1B"),EXACT(J42,"1C")),1,IF(J42=2,10,100))</f>
        <v>10</v>
      </c>
      <c r="AH42" s="249">
        <f>IF(OR(EXACT(J42,"1A"),EXACT(J42,"1B"),EXACT(J42,"1C"),K42=1),3,100)</f>
        <v>100</v>
      </c>
      <c r="AI42" s="249">
        <f>IF(OR(EXACT(J42,"1A"),EXACT(J42,"1B"),EXACT(J42,"1C")),5,100)</f>
        <v>100</v>
      </c>
      <c r="AJ42" s="251" t="s">
        <v>25585</v>
      </c>
      <c r="AK42" s="136"/>
      <c r="AL42" s="136"/>
      <c r="AM42" s="251"/>
      <c r="AN42" s="136"/>
      <c r="AO42" s="136"/>
      <c r="AP42" s="136"/>
      <c r="AQ42" s="259" t="s">
        <v>25617</v>
      </c>
      <c r="AR42" s="136"/>
    </row>
    <row r="43" spans="1:1023" ht="29.25" x14ac:dyDescent="0.25">
      <c r="A43" s="200" t="s">
        <v>1366</v>
      </c>
      <c r="B43" s="193">
        <v>43</v>
      </c>
      <c r="C43" s="192" t="s">
        <v>25678</v>
      </c>
      <c r="D43" s="218" t="s">
        <v>1367</v>
      </c>
      <c r="E43" s="253" t="s">
        <v>222</v>
      </c>
      <c r="F43" s="220">
        <v>4</v>
      </c>
      <c r="G43" s="214"/>
      <c r="H43" s="214"/>
      <c r="I43" s="367" t="s">
        <v>772</v>
      </c>
      <c r="J43" s="443"/>
      <c r="K43" s="409">
        <v>1</v>
      </c>
      <c r="L43" s="161"/>
      <c r="M43" s="161"/>
      <c r="N43" s="161"/>
      <c r="O43" s="161"/>
      <c r="P43" s="161"/>
      <c r="Q43" s="161"/>
      <c r="R43" s="161"/>
      <c r="S43" s="161"/>
      <c r="V43" s="256">
        <f>IF(O43=1,10,100)</f>
        <v>100</v>
      </c>
      <c r="W43" s="256">
        <f>IF(O43=1,1,IF(O43=2,10,100))</f>
        <v>100</v>
      </c>
      <c r="X43" s="256">
        <f>IF(O43=3,20,100)</f>
        <v>100</v>
      </c>
      <c r="Y43" s="256">
        <f>IF(P43=1,10,100)</f>
        <v>100</v>
      </c>
      <c r="Z43" s="256">
        <f>IF(P43=1,1,IF(P43=2,10,100))</f>
        <v>100</v>
      </c>
      <c r="AA43" s="257">
        <f>IF(OR(EXACT(Q43,"1A"),EXACT(Q43,"1B")),0.1,IF(Q43=2,1,100))</f>
        <v>100</v>
      </c>
      <c r="AB43" s="257">
        <f>IF(OR(EXACT(R43,"1A"),EXACT(R43,"1B")),0.1,IF(R43=2,1,100))</f>
        <v>100</v>
      </c>
      <c r="AC43" s="257">
        <f>IF(OR(EXACT(S43,"1A"),EXACT(S43,"1B")),0.3,IF(S43=2,3,100))</f>
        <v>100</v>
      </c>
      <c r="AD43" s="136"/>
      <c r="AF43" s="249">
        <f>IF(OR(OR(EXACT(J43,"1A"),EXACT(J43,"1B"),EXACT(J43,"1C")),K43=1),1,IF(K43=2,10,100))</f>
        <v>1</v>
      </c>
      <c r="AG43" s="249">
        <f>IF(OR(EXACT(J43,"1A"),EXACT(J43,"1B"),EXACT(J43,"1C")),1,IF(J43=2,10,100))</f>
        <v>100</v>
      </c>
      <c r="AH43" s="249">
        <f>IF(OR(EXACT(J43,"1A"),EXACT(J43,"1B"),EXACT(J43,"1C"),K43=1),3,100)</f>
        <v>3</v>
      </c>
      <c r="AI43" s="249">
        <f>IF(OR(EXACT(J43,"1A"),EXACT(J43,"1B"),EXACT(J43,"1C")),5,100)</f>
        <v>100</v>
      </c>
      <c r="AJ43" s="251" t="s">
        <v>25585</v>
      </c>
      <c r="AK43" s="136"/>
      <c r="AL43" s="136"/>
      <c r="AM43" s="251"/>
      <c r="AN43" s="136"/>
      <c r="AO43" s="136"/>
      <c r="AP43" s="136"/>
      <c r="AQ43" s="259" t="s">
        <v>25617</v>
      </c>
      <c r="AR43" s="136"/>
    </row>
    <row r="44" spans="1:1023" x14ac:dyDescent="0.25">
      <c r="A44" s="172" t="s">
        <v>1362</v>
      </c>
      <c r="B44" s="193">
        <v>44</v>
      </c>
      <c r="C44" s="192" t="s">
        <v>25679</v>
      </c>
      <c r="D44" s="218" t="s">
        <v>1363</v>
      </c>
      <c r="E44" s="253" t="s">
        <v>222</v>
      </c>
      <c r="F44" s="220">
        <v>4</v>
      </c>
      <c r="G44" s="214"/>
      <c r="H44" s="214"/>
      <c r="I44" s="367" t="s">
        <v>772</v>
      </c>
      <c r="J44" s="409">
        <v>2</v>
      </c>
      <c r="K44" s="409">
        <v>1</v>
      </c>
      <c r="L44" s="161"/>
      <c r="M44" s="161"/>
      <c r="N44" s="161"/>
      <c r="O44" s="161"/>
      <c r="P44" s="161"/>
      <c r="Q44" s="161"/>
      <c r="R44" s="161"/>
      <c r="S44" s="161"/>
      <c r="V44" s="256">
        <f>IF(O44=1,10,100)</f>
        <v>100</v>
      </c>
      <c r="W44" s="256">
        <f>IF(O44=1,1,IF(O44=2,10,100))</f>
        <v>100</v>
      </c>
      <c r="X44" s="256">
        <f>IF(O44=3,20,100)</f>
        <v>100</v>
      </c>
      <c r="Y44" s="256">
        <f>IF(P44=1,10,100)</f>
        <v>100</v>
      </c>
      <c r="Z44" s="256">
        <f>IF(P44=1,1,IF(P44=2,10,100))</f>
        <v>100</v>
      </c>
      <c r="AA44" s="257">
        <f>IF(OR(EXACT(Q44,"1A"),EXACT(Q44,"1B")),0.1,IF(Q44=2,1,100))</f>
        <v>100</v>
      </c>
      <c r="AB44" s="257">
        <f>IF(OR(EXACT(R44,"1A"),EXACT(R44,"1B")),0.1,IF(R44=2,1,100))</f>
        <v>100</v>
      </c>
      <c r="AC44" s="257">
        <f>IF(OR(EXACT(S44,"1A"),EXACT(S44,"1B")),0.3,IF(S44=2,3,100))</f>
        <v>100</v>
      </c>
      <c r="AD44" s="136"/>
      <c r="AF44" s="249">
        <f>IF(OR(OR(EXACT(J44,"1A"),EXACT(J44,"1B"),EXACT(J44,"1C")),K44=1),1,IF(K44=2,10,100))</f>
        <v>1</v>
      </c>
      <c r="AG44" s="249">
        <f>IF(OR(EXACT(J44,"1A"),EXACT(J44,"1B"),EXACT(J44,"1C")),1,IF(J44=2,10,100))</f>
        <v>10</v>
      </c>
      <c r="AH44" s="249">
        <f>IF(OR(EXACT(J44,"1A"),EXACT(J44,"1B"),EXACT(J44,"1C"),K44=1),3,100)</f>
        <v>3</v>
      </c>
      <c r="AI44" s="249">
        <f>IF(OR(EXACT(J44,"1A"),EXACT(J44,"1B"),EXACT(J44,"1C")),5,100)</f>
        <v>100</v>
      </c>
      <c r="AJ44" s="251"/>
      <c r="AK44" s="136"/>
      <c r="AL44" s="136"/>
      <c r="AM44" s="251"/>
      <c r="AN44" s="136"/>
      <c r="AO44" s="136"/>
      <c r="AP44" s="136"/>
      <c r="AQ44" s="271" t="s">
        <v>779</v>
      </c>
      <c r="AR44" s="136"/>
    </row>
    <row r="45" spans="1:1023" ht="60" x14ac:dyDescent="0.25">
      <c r="A45" s="172" t="s">
        <v>25618</v>
      </c>
      <c r="B45" s="193">
        <v>45</v>
      </c>
      <c r="C45" s="192" t="s">
        <v>25680</v>
      </c>
      <c r="D45" s="218" t="s">
        <v>25620</v>
      </c>
      <c r="E45" s="136"/>
      <c r="F45" s="220">
        <v>4</v>
      </c>
      <c r="G45" s="214"/>
      <c r="H45" s="214"/>
      <c r="I45" s="367">
        <v>1</v>
      </c>
      <c r="J45" s="443"/>
      <c r="K45" s="409">
        <v>1</v>
      </c>
      <c r="L45" s="161"/>
      <c r="M45" s="161"/>
      <c r="N45" s="161"/>
      <c r="O45" s="161"/>
      <c r="P45" s="161"/>
      <c r="Q45" s="161"/>
      <c r="R45" s="161"/>
      <c r="S45" s="161"/>
      <c r="V45" s="256">
        <f>IF(O45=1,10,100)</f>
        <v>100</v>
      </c>
      <c r="W45" s="256">
        <f>IF(O45=1,1,IF(O45=2,10,100))</f>
        <v>100</v>
      </c>
      <c r="X45" s="256">
        <f>IF(O45=3,20,100)</f>
        <v>100</v>
      </c>
      <c r="Y45" s="256">
        <f>IF(P45=1,10,100)</f>
        <v>100</v>
      </c>
      <c r="Z45" s="256">
        <f>IF(P45=1,1,IF(P45=2,10,100))</f>
        <v>100</v>
      </c>
      <c r="AA45" s="257">
        <f>IF(OR(EXACT(Q45,"1A"),EXACT(Q45,"1B")),0.1,IF(Q45=2,1,100))</f>
        <v>100</v>
      </c>
      <c r="AB45" s="257">
        <f>IF(OR(EXACT(R45,"1A"),EXACT(R45,"1B")),0.1,IF(R45=2,1,100))</f>
        <v>100</v>
      </c>
      <c r="AC45" s="257">
        <f>IF(OR(EXACT(S45,"1A"),EXACT(S45,"1B")),0.3,IF(S45=2,3,100))</f>
        <v>100</v>
      </c>
      <c r="AD45" s="136"/>
      <c r="AF45" s="249">
        <f>IF(OR(OR(EXACT(J45,"1A"),EXACT(J45,"1B"),EXACT(J45,"1C")),K45=1),1,IF(K45=2,10,100))</f>
        <v>1</v>
      </c>
      <c r="AG45" s="249">
        <f>IF(OR(EXACT(J45,"1A"),EXACT(J45,"1B"),EXACT(J45,"1C")),1,IF(J45=2,10,100))</f>
        <v>100</v>
      </c>
      <c r="AH45" s="249">
        <f>IF(OR(EXACT(J45,"1A"),EXACT(J45,"1B"),EXACT(J45,"1C"),K45=1),3,100)</f>
        <v>3</v>
      </c>
      <c r="AI45" s="249">
        <f>IF(OR(EXACT(J45,"1A"),EXACT(J45,"1B"),EXACT(J45,"1C")),5,100)</f>
        <v>100</v>
      </c>
      <c r="AJ45" s="251" t="s">
        <v>25621</v>
      </c>
      <c r="AK45" s="193">
        <v>1</v>
      </c>
      <c r="AL45" s="220">
        <v>1</v>
      </c>
      <c r="AM45" s="251"/>
      <c r="AN45" s="220">
        <v>1</v>
      </c>
      <c r="AO45" s="220">
        <v>1</v>
      </c>
      <c r="AP45" s="136"/>
      <c r="AQ45" s="271" t="s">
        <v>1370</v>
      </c>
      <c r="AR45" s="136"/>
    </row>
    <row r="46" spans="1:1023" x14ac:dyDescent="0.25">
      <c r="A46" s="200" t="s">
        <v>1368</v>
      </c>
      <c r="B46" s="193">
        <v>46</v>
      </c>
      <c r="C46" s="192" t="s">
        <v>25681</v>
      </c>
      <c r="D46" s="218" t="s">
        <v>1369</v>
      </c>
      <c r="E46" s="136"/>
      <c r="F46" s="220">
        <v>4</v>
      </c>
      <c r="G46" s="214"/>
      <c r="H46" s="214"/>
      <c r="I46" s="367">
        <v>1</v>
      </c>
      <c r="J46" s="443"/>
      <c r="K46" s="409">
        <v>1</v>
      </c>
      <c r="L46" s="161"/>
      <c r="M46" s="161"/>
      <c r="N46" s="161"/>
      <c r="O46" s="161"/>
      <c r="P46" s="161"/>
      <c r="Q46" s="161"/>
      <c r="R46" s="161"/>
      <c r="S46" s="161"/>
      <c r="V46" s="256">
        <f>IF(O46=1,10,100)</f>
        <v>100</v>
      </c>
      <c r="W46" s="256">
        <f>IF(O46=1,1,IF(O46=2,10,100))</f>
        <v>100</v>
      </c>
      <c r="X46" s="256">
        <f>IF(O46=3,20,100)</f>
        <v>100</v>
      </c>
      <c r="Y46" s="256">
        <f>IF(P46=1,10,100)</f>
        <v>100</v>
      </c>
      <c r="Z46" s="256">
        <f>IF(P46=1,1,IF(P46=2,10,100))</f>
        <v>100</v>
      </c>
      <c r="AA46" s="257">
        <f>IF(OR(EXACT(Q46,"1A"),EXACT(Q46,"1B")),0.1,IF(Q46=2,1,100))</f>
        <v>100</v>
      </c>
      <c r="AB46" s="257">
        <f>IF(OR(EXACT(R46,"1A"),EXACT(R46,"1B")),0.1,IF(R46=2,1,100))</f>
        <v>100</v>
      </c>
      <c r="AC46" s="257">
        <f>IF(OR(EXACT(S46,"1A"),EXACT(S46,"1B")),0.3,IF(S46=2,3,100))</f>
        <v>100</v>
      </c>
      <c r="AD46" s="136"/>
      <c r="AF46" s="249">
        <f>IF(OR(OR(EXACT(J46,"1A"),EXACT(J46,"1B"),EXACT(J46,"1C")),K46=1),1,IF(K46=2,10,100))</f>
        <v>1</v>
      </c>
      <c r="AG46" s="249">
        <f>IF(OR(EXACT(J46,"1A"),EXACT(J46,"1B"),EXACT(J46,"1C")),1,IF(J46=2,10,100))</f>
        <v>100</v>
      </c>
      <c r="AH46" s="249">
        <f>IF(OR(EXACT(J46,"1A"),EXACT(J46,"1B"),EXACT(J46,"1C"),K46=1),3,100)</f>
        <v>3</v>
      </c>
      <c r="AI46" s="249">
        <f>IF(OR(EXACT(J46,"1A"),EXACT(J46,"1B"),EXACT(J46,"1C")),5,100)</f>
        <v>100</v>
      </c>
      <c r="AJ46" s="251" t="s">
        <v>25619</v>
      </c>
      <c r="AK46" s="193">
        <v>1</v>
      </c>
      <c r="AL46" s="220">
        <v>1</v>
      </c>
      <c r="AM46" s="251"/>
      <c r="AN46" s="220">
        <v>1</v>
      </c>
      <c r="AO46" s="220">
        <v>1</v>
      </c>
      <c r="AP46" s="136"/>
      <c r="AQ46" s="271" t="s">
        <v>1370</v>
      </c>
      <c r="AR46" s="136"/>
    </row>
    <row r="47" spans="1:1023" x14ac:dyDescent="0.25">
      <c r="A47" s="172" t="s">
        <v>1441</v>
      </c>
      <c r="B47" s="193">
        <v>47</v>
      </c>
      <c r="C47" s="192" t="s">
        <v>25682</v>
      </c>
      <c r="D47" s="208" t="s">
        <v>1442</v>
      </c>
      <c r="E47" s="136"/>
      <c r="F47" s="220">
        <v>4</v>
      </c>
      <c r="G47" s="214"/>
      <c r="H47" s="214"/>
      <c r="I47" s="367">
        <v>1</v>
      </c>
      <c r="J47" s="443" t="s">
        <v>770</v>
      </c>
      <c r="K47" s="161">
        <v>1</v>
      </c>
      <c r="L47" s="161"/>
      <c r="M47" s="161"/>
      <c r="O47" s="413">
        <v>3</v>
      </c>
      <c r="P47" s="161"/>
      <c r="V47" s="256">
        <f>IF(O47=1,10,100)</f>
        <v>100</v>
      </c>
      <c r="W47" s="256">
        <f>IF(O47=1,1,IF(O47=2,10,100))</f>
        <v>100</v>
      </c>
      <c r="X47" s="268">
        <v>5</v>
      </c>
      <c r="Y47" s="256">
        <f>IF(P47=1,10,100)</f>
        <v>100</v>
      </c>
      <c r="Z47" s="256">
        <f>IF(P47=1,1,IF(P47=2,10,100))</f>
        <v>100</v>
      </c>
      <c r="AA47" s="257">
        <f>IF(OR(EXACT(Q47,"1A"),EXACT(Q47,"1B")),0.1,IF(Q47=2,1,100))</f>
        <v>100</v>
      </c>
      <c r="AB47" s="257">
        <f>IF(OR(EXACT(R47,"1A"),EXACT(R47,"1B")),0.1,IF(R47=2,1,100))</f>
        <v>100</v>
      </c>
      <c r="AC47" s="257">
        <f>IF(OR(EXACT(S47,"1A"),EXACT(S47,"1B")),0.3,IF(S47=2,3,100))</f>
        <v>100</v>
      </c>
      <c r="AF47" s="249">
        <f>IF(OR(OR(EXACT(J47,"1A"),EXACT(J47,"1B"),EXACT(J47,"1C")),K47=1),1,IF(K47=2,10,100))</f>
        <v>1</v>
      </c>
      <c r="AG47" s="249">
        <f>IF(OR(EXACT(J47,"1A"),EXACT(J47,"1B"),EXACT(J47,"1C")),1,IF(J47=2,10,100))</f>
        <v>1</v>
      </c>
      <c r="AH47" s="249">
        <f>IF(OR(EXACT(J47,"1A"),EXACT(J47,"1B"),EXACT(J47,"1C"),K47=1),3,100)</f>
        <v>3</v>
      </c>
      <c r="AI47" s="249">
        <f>IF(OR(EXACT(J47,"1A"),EXACT(J47,"1B"),EXACT(J47,"1C")),5,100)</f>
        <v>5</v>
      </c>
      <c r="AJ47" s="251" t="s">
        <v>25619</v>
      </c>
      <c r="AK47" s="193">
        <v>1</v>
      </c>
      <c r="AL47" s="220">
        <v>1</v>
      </c>
      <c r="AM47" s="251"/>
      <c r="AN47" s="220">
        <v>1</v>
      </c>
      <c r="AO47" s="220">
        <v>1</v>
      </c>
      <c r="AQ47" s="259" t="s">
        <v>25622</v>
      </c>
    </row>
    <row r="48" spans="1:1023" x14ac:dyDescent="0.25">
      <c r="A48" s="200" t="s">
        <v>1371</v>
      </c>
      <c r="B48" s="193">
        <v>48</v>
      </c>
      <c r="C48" s="192" t="s">
        <v>25683</v>
      </c>
      <c r="D48" s="218" t="s">
        <v>1372</v>
      </c>
      <c r="E48" s="136"/>
      <c r="F48" s="238"/>
      <c r="G48" s="214"/>
      <c r="H48" s="214"/>
      <c r="I48" s="367"/>
      <c r="J48" s="443"/>
      <c r="K48" s="409">
        <v>1</v>
      </c>
      <c r="L48" s="161"/>
      <c r="M48" s="161"/>
      <c r="N48" s="161"/>
      <c r="O48" s="161"/>
      <c r="P48" s="409">
        <v>2</v>
      </c>
      <c r="Q48" s="161"/>
      <c r="R48" s="161"/>
      <c r="S48" s="161"/>
      <c r="V48" s="256">
        <f>IF(O48=1,10,100)</f>
        <v>100</v>
      </c>
      <c r="W48" s="256">
        <f>IF(O48=1,1,IF(O48=2,10,100))</f>
        <v>100</v>
      </c>
      <c r="X48" s="256">
        <f>IF(O48=3,20,100)</f>
        <v>100</v>
      </c>
      <c r="Y48" s="256">
        <f>IF(P48=1,10,100)</f>
        <v>100</v>
      </c>
      <c r="Z48" s="256">
        <f>IF(P48=1,1,IF(P48=2,10,100))</f>
        <v>10</v>
      </c>
      <c r="AA48" s="257">
        <f>IF(OR(EXACT(Q48,"1A"),EXACT(Q48,"1B")),0.1,IF(Q48=2,1,100))</f>
        <v>100</v>
      </c>
      <c r="AB48" s="257">
        <f>IF(OR(EXACT(R48,"1A"),EXACT(R48,"1B")),0.1,IF(R48=2,1,100))</f>
        <v>100</v>
      </c>
      <c r="AC48" s="257">
        <f>IF(OR(EXACT(S48,"1A"),EXACT(S48,"1B")),0.3,IF(S48=2,3,100))</f>
        <v>100</v>
      </c>
      <c r="AD48" s="136"/>
      <c r="AF48" s="249">
        <f>IF(OR(OR(EXACT(J48,"1A"),EXACT(J48,"1B"),EXACT(J48,"1C")),K48=1),1,IF(K48=2,10,100))</f>
        <v>1</v>
      </c>
      <c r="AG48" s="249">
        <f>IF(OR(EXACT(J48,"1A"),EXACT(J48,"1B"),EXACT(J48,"1C")),1,IF(J48=2,10,100))</f>
        <v>100</v>
      </c>
      <c r="AH48" s="249">
        <f>IF(OR(EXACT(J48,"1A"),EXACT(J48,"1B"),EXACT(J48,"1C"),K48=1),3,100)</f>
        <v>3</v>
      </c>
      <c r="AI48" s="249">
        <f>IF(OR(EXACT(J48,"1A"),EXACT(J48,"1B"),EXACT(J48,"1C")),5,100)</f>
        <v>100</v>
      </c>
      <c r="AJ48" s="251"/>
      <c r="AK48" s="136"/>
      <c r="AL48" s="220">
        <v>2</v>
      </c>
      <c r="AM48" s="251"/>
      <c r="AN48" s="136"/>
      <c r="AO48" s="136"/>
      <c r="AP48" s="136"/>
      <c r="AQ48" s="259" t="s">
        <v>779</v>
      </c>
      <c r="AR48" s="136"/>
    </row>
    <row r="49" spans="1:1023" x14ac:dyDescent="0.25">
      <c r="A49" s="245" t="s">
        <v>1373</v>
      </c>
      <c r="B49" s="193">
        <v>49</v>
      </c>
      <c r="C49" s="192" t="s">
        <v>25684</v>
      </c>
      <c r="D49" s="209" t="s">
        <v>1374</v>
      </c>
      <c r="E49" s="253" t="s">
        <v>222</v>
      </c>
      <c r="F49" s="238"/>
      <c r="G49" s="214"/>
      <c r="H49" s="214"/>
      <c r="I49" s="367">
        <v>8</v>
      </c>
      <c r="J49" s="409" t="s">
        <v>770</v>
      </c>
      <c r="K49" s="411">
        <v>1</v>
      </c>
      <c r="L49" s="161"/>
      <c r="M49" s="161"/>
      <c r="N49" s="161"/>
      <c r="O49" s="413">
        <v>3</v>
      </c>
      <c r="P49" s="161"/>
      <c r="Q49" s="161"/>
      <c r="R49" s="161"/>
      <c r="S49" s="161"/>
      <c r="V49" s="256">
        <f>IF(O49=1,10,100)</f>
        <v>100</v>
      </c>
      <c r="W49" s="256">
        <f>IF(O49=1,1,IF(O49=2,10,100))</f>
        <v>100</v>
      </c>
      <c r="X49" s="268">
        <v>10</v>
      </c>
      <c r="Y49" s="256">
        <f>IF(P49=1,10,100)</f>
        <v>100</v>
      </c>
      <c r="Z49" s="256">
        <f>IF(P49=1,1,IF(P49=2,10,100))</f>
        <v>100</v>
      </c>
      <c r="AA49" s="257">
        <f>IF(OR(EXACT(Q49,"1A"),EXACT(Q49,"1B")),0.1,IF(Q49=2,1,100))</f>
        <v>100</v>
      </c>
      <c r="AB49" s="257">
        <f>IF(OR(EXACT(R49,"1A"),EXACT(R49,"1B")),0.1,IF(R49=2,1,100))</f>
        <v>100</v>
      </c>
      <c r="AC49" s="257">
        <f>IF(OR(EXACT(S49,"1A"),EXACT(S49,"1B")),0.3,IF(S49=2,3,100))</f>
        <v>100</v>
      </c>
      <c r="AD49" s="136"/>
      <c r="AF49" s="258">
        <v>10</v>
      </c>
      <c r="AG49" s="258">
        <v>10</v>
      </c>
      <c r="AH49" s="289">
        <v>25</v>
      </c>
      <c r="AI49" s="289">
        <v>25</v>
      </c>
      <c r="AJ49" s="251" t="s">
        <v>25623</v>
      </c>
      <c r="AK49" s="136"/>
      <c r="AL49" s="136"/>
      <c r="AM49" s="251"/>
      <c r="AN49" s="136"/>
      <c r="AO49" s="136"/>
      <c r="AP49" s="136"/>
      <c r="AQ49" s="259" t="s">
        <v>1375</v>
      </c>
      <c r="AR49" s="136"/>
    </row>
    <row r="50" spans="1:1023" x14ac:dyDescent="0.25">
      <c r="A50" s="200" t="s">
        <v>10539</v>
      </c>
      <c r="B50" s="193">
        <v>50</v>
      </c>
      <c r="C50" s="192" t="s">
        <v>25685</v>
      </c>
      <c r="D50" s="218" t="s">
        <v>1399</v>
      </c>
      <c r="E50" s="253" t="s">
        <v>222</v>
      </c>
      <c r="F50" s="238"/>
      <c r="G50" s="214"/>
      <c r="H50" s="214"/>
      <c r="I50" s="367"/>
      <c r="J50" s="409" t="s">
        <v>770</v>
      </c>
      <c r="K50" s="409">
        <v>1</v>
      </c>
      <c r="L50" s="161"/>
      <c r="M50" s="161"/>
      <c r="N50" s="161"/>
      <c r="O50" s="413">
        <v>3</v>
      </c>
      <c r="P50" s="161"/>
      <c r="Q50" s="161"/>
      <c r="R50" s="161"/>
      <c r="S50" s="161"/>
      <c r="V50" s="256">
        <f>IF(O50=1,10,100)</f>
        <v>100</v>
      </c>
      <c r="W50" s="256">
        <f>IF(O50=1,1,IF(O50=2,10,100))</f>
        <v>100</v>
      </c>
      <c r="X50" s="268">
        <v>5</v>
      </c>
      <c r="Y50" s="256">
        <f>IF(P50=1,10,100)</f>
        <v>100</v>
      </c>
      <c r="Z50" s="256">
        <f>IF(P50=1,1,IF(P50=2,10,100))</f>
        <v>100</v>
      </c>
      <c r="AA50" s="257">
        <f>IF(OR(EXACT(Q50,"1A"),EXACT(Q50,"1B")),0.1,IF(Q50=2,1,100))</f>
        <v>100</v>
      </c>
      <c r="AB50" s="257">
        <f>IF(OR(EXACT(R50,"1A"),EXACT(R50,"1B")),0.1,IF(R50=2,1,100))</f>
        <v>100</v>
      </c>
      <c r="AC50" s="257">
        <f>IF(OR(EXACT(S50,"1A"),EXACT(S50,"1B")),0.3,IF(S50=2,3,100))</f>
        <v>100</v>
      </c>
      <c r="AD50" s="262"/>
      <c r="AF50" s="249">
        <f>IF(OR(OR(EXACT(J50,"1A"),EXACT(J50,"1B"),EXACT(J50,"1C")),K50=1),1,IF(K50=2,10,100))</f>
        <v>1</v>
      </c>
      <c r="AG50" s="249">
        <f>IF(OR(EXACT(J50,"1A"),EXACT(J50,"1B"),EXACT(J50,"1C")),1,IF(J50=2,10,100))</f>
        <v>1</v>
      </c>
      <c r="AH50" s="249">
        <f>IF(OR(EXACT(J50,"1A"),EXACT(J50,"1B"),EXACT(J50,"1C"),K50=1),3,100)</f>
        <v>3</v>
      </c>
      <c r="AI50" s="249">
        <f>IF(OR(EXACT(J50,"1A"),EXACT(J50,"1B"),EXACT(J50,"1C")),5,100)</f>
        <v>5</v>
      </c>
      <c r="AJ50" s="251"/>
      <c r="AK50" s="136"/>
      <c r="AL50" s="220">
        <v>3</v>
      </c>
      <c r="AM50" s="251"/>
      <c r="AN50" s="136"/>
      <c r="AO50" s="136"/>
      <c r="AP50" s="136"/>
      <c r="AQ50" s="259" t="s">
        <v>779</v>
      </c>
    </row>
    <row r="51" spans="1:1023" x14ac:dyDescent="0.25">
      <c r="A51" s="245" t="s">
        <v>1443</v>
      </c>
      <c r="B51" s="193">
        <v>51</v>
      </c>
      <c r="C51" s="192" t="s">
        <v>25686</v>
      </c>
      <c r="D51" s="218" t="s">
        <v>1444</v>
      </c>
      <c r="E51" s="136"/>
      <c r="F51" s="220">
        <v>2</v>
      </c>
      <c r="G51" s="209">
        <v>1</v>
      </c>
      <c r="H51" s="209">
        <v>2</v>
      </c>
      <c r="I51" s="367">
        <v>1.5</v>
      </c>
      <c r="J51" s="409" t="s">
        <v>771</v>
      </c>
      <c r="K51" s="411">
        <v>1</v>
      </c>
      <c r="L51" s="161"/>
      <c r="M51" s="161"/>
      <c r="O51" s="161"/>
      <c r="P51" s="161"/>
      <c r="V51" s="256">
        <f>IF(O51=1,10,100)</f>
        <v>100</v>
      </c>
      <c r="W51" s="256">
        <f>IF(O51=1,1,IF(O51=2,10,100))</f>
        <v>100</v>
      </c>
      <c r="X51" s="256">
        <f>IF(O51=3,20,100)</f>
        <v>100</v>
      </c>
      <c r="Y51" s="256">
        <f>IF(P51=1,10,100)</f>
        <v>100</v>
      </c>
      <c r="Z51" s="256">
        <f>IF(P51=1,1,IF(P51=2,10,100))</f>
        <v>100</v>
      </c>
      <c r="AA51" s="257">
        <f>IF(OR(EXACT(Q51,"1A"),EXACT(Q51,"1B")),0.1,IF(Q51=2,1,100))</f>
        <v>100</v>
      </c>
      <c r="AB51" s="257">
        <f>IF(OR(EXACT(R51,"1A"),EXACT(R51,"1B")),0.1,IF(R51=2,1,100))</f>
        <v>100</v>
      </c>
      <c r="AC51" s="257">
        <f>IF(OR(EXACT(S51,"1A"),EXACT(S51,"1B")),0.3,IF(S51=2,3,100))</f>
        <v>100</v>
      </c>
      <c r="AF51" s="289">
        <v>0.1</v>
      </c>
      <c r="AG51" s="249">
        <f>IF(OR(EXACT(J51,"1A"),EXACT(J51,"1B"),EXACT(J51,"1C")),1,IF(J51=2,10,100))</f>
        <v>1</v>
      </c>
      <c r="AH51" s="258">
        <v>1</v>
      </c>
      <c r="AI51" s="289">
        <v>1</v>
      </c>
      <c r="AJ51" s="251" t="s">
        <v>25625</v>
      </c>
      <c r="AL51" s="136"/>
      <c r="AM51" s="251"/>
      <c r="AQ51" s="271" t="s">
        <v>1445</v>
      </c>
      <c r="AR51" s="267" t="s">
        <v>25624</v>
      </c>
    </row>
    <row r="52" spans="1:1023" ht="29.25" x14ac:dyDescent="0.25">
      <c r="A52" s="172" t="s">
        <v>1450</v>
      </c>
      <c r="B52" s="193">
        <v>52</v>
      </c>
      <c r="C52" s="192" t="s">
        <v>25687</v>
      </c>
      <c r="D52" s="209" t="s">
        <v>1451</v>
      </c>
      <c r="E52" s="253" t="s">
        <v>222</v>
      </c>
      <c r="F52" s="238"/>
      <c r="G52" s="214"/>
      <c r="H52" s="214"/>
      <c r="I52" s="367">
        <v>6.7</v>
      </c>
      <c r="J52" s="409" t="s">
        <v>771</v>
      </c>
      <c r="K52" s="411">
        <v>1</v>
      </c>
      <c r="L52" s="161"/>
      <c r="M52" s="161"/>
      <c r="O52" s="413">
        <v>3</v>
      </c>
      <c r="V52" s="256">
        <f>IF(O52=1,10,100)</f>
        <v>100</v>
      </c>
      <c r="W52" s="256">
        <f>IF(O52=1,1,IF(O52=2,10,100))</f>
        <v>100</v>
      </c>
      <c r="X52" s="268">
        <v>10</v>
      </c>
      <c r="Y52" s="256">
        <f>IF(P52=1,10,100)</f>
        <v>100</v>
      </c>
      <c r="Z52" s="256">
        <f>IF(P52=1,1,IF(P52=2,10,100))</f>
        <v>100</v>
      </c>
      <c r="AA52" s="257">
        <f>IF(OR(EXACT(Q52,"1A"),EXACT(Q52,"1B")),0.1,IF(Q52=2,1,100))</f>
        <v>100</v>
      </c>
      <c r="AB52" s="257">
        <f>IF(OR(EXACT(R52,"1A"),EXACT(R52,"1B")),0.1,IF(R52=2,1,100))</f>
        <v>100</v>
      </c>
      <c r="AC52" s="257">
        <f>IF(OR(EXACT(S52,"1A"),EXACT(S52,"1B")),0.3,IF(S52=2,3,100))</f>
        <v>100</v>
      </c>
      <c r="AF52" s="249">
        <v>10</v>
      </c>
      <c r="AG52" s="249">
        <v>10</v>
      </c>
      <c r="AH52" s="307">
        <v>40</v>
      </c>
      <c r="AI52" s="289">
        <v>40</v>
      </c>
      <c r="AJ52" s="251" t="s">
        <v>25626</v>
      </c>
      <c r="AL52" s="136"/>
      <c r="AM52" s="251"/>
      <c r="AQ52" s="259" t="s">
        <v>1452</v>
      </c>
    </row>
    <row r="53" spans="1:1023" x14ac:dyDescent="0.25">
      <c r="A53" s="245" t="s">
        <v>1434</v>
      </c>
      <c r="B53" s="193">
        <v>53</v>
      </c>
      <c r="C53" s="192" t="s">
        <v>25688</v>
      </c>
      <c r="D53" s="209" t="s">
        <v>1435</v>
      </c>
      <c r="E53" s="253" t="s">
        <v>1436</v>
      </c>
      <c r="F53" s="238"/>
      <c r="G53" s="214"/>
      <c r="H53" s="214">
        <v>3</v>
      </c>
      <c r="I53" s="367">
        <v>1.3</v>
      </c>
      <c r="J53" s="409" t="s">
        <v>771</v>
      </c>
      <c r="K53" s="411">
        <v>1</v>
      </c>
      <c r="L53" s="161"/>
      <c r="M53" s="161"/>
      <c r="O53" s="161"/>
      <c r="P53" s="161"/>
      <c r="Q53" s="161"/>
      <c r="V53" s="256">
        <f>IF(O53=1,10,100)</f>
        <v>100</v>
      </c>
      <c r="W53" s="256">
        <f>IF(O53=1,1,IF(O53=2,10,100))</f>
        <v>100</v>
      </c>
      <c r="X53" s="256">
        <f>IF(O53=3,20,100)</f>
        <v>100</v>
      </c>
      <c r="Y53" s="256">
        <f>IF(P53=1,10,100)</f>
        <v>100</v>
      </c>
      <c r="Z53" s="256">
        <f>IF(P53=1,1,IF(P53=2,10,100))</f>
        <v>100</v>
      </c>
      <c r="AA53" s="257">
        <f>IF(OR(EXACT(Q53,"1A"),EXACT(Q53,"1B")),0.1,IF(Q53=2,1,100))</f>
        <v>100</v>
      </c>
      <c r="AB53" s="257">
        <f>IF(OR(EXACT(R53,"1A"),EXACT(R53,"1B")),0.1,IF(R53=2,1,100))</f>
        <v>100</v>
      </c>
      <c r="AC53" s="257">
        <f>IF(OR(EXACT(S53,"1A"),EXACT(S53,"1B")),0.3,IF(S53=2,3,100))</f>
        <v>100</v>
      </c>
      <c r="AF53" s="249">
        <f>IF(OR(OR(EXACT(J53,"1A"),EXACT(J53,"1B"),EXACT(J53,"1C")),K53=1),1,IF(K53=2,10,100))</f>
        <v>1</v>
      </c>
      <c r="AG53" s="249">
        <f>IF(OR(EXACT(J53,"1A"),EXACT(J53,"1B"),EXACT(J53,"1C")),1,IF(J53=2,10,100))</f>
        <v>1</v>
      </c>
      <c r="AH53" s="249">
        <f>IF(OR(EXACT(J53,"1A"),EXACT(J53,"1B"),EXACT(J53,"1C"),K53=1),3,100)</f>
        <v>3</v>
      </c>
      <c r="AI53" s="249">
        <f>IF(OR(EXACT(J53,"1A"),EXACT(J53,"1B"),EXACT(J53,"1C")),5,100)</f>
        <v>5</v>
      </c>
      <c r="AJ53" s="251"/>
      <c r="AK53" s="136"/>
      <c r="AL53" s="136"/>
      <c r="AM53" s="251"/>
      <c r="AN53" s="136"/>
      <c r="AO53" s="136"/>
      <c r="AQ53" s="259" t="s">
        <v>1437</v>
      </c>
    </row>
    <row r="54" spans="1:1023" x14ac:dyDescent="0.25">
      <c r="A54" s="172" t="s">
        <v>1438</v>
      </c>
      <c r="B54" s="193">
        <v>54</v>
      </c>
      <c r="C54" s="192" t="s">
        <v>6163</v>
      </c>
      <c r="D54" s="209" t="s">
        <v>1439</v>
      </c>
      <c r="E54" s="253" t="s">
        <v>789</v>
      </c>
      <c r="F54" s="220">
        <v>3</v>
      </c>
      <c r="G54" s="209">
        <v>3</v>
      </c>
      <c r="H54" s="209">
        <v>2</v>
      </c>
      <c r="I54" s="367">
        <v>1.2999999999999999E-2</v>
      </c>
      <c r="J54" s="409" t="s">
        <v>770</v>
      </c>
      <c r="K54" s="410">
        <v>1</v>
      </c>
      <c r="L54" s="409" t="s">
        <v>771</v>
      </c>
      <c r="M54" s="161"/>
      <c r="O54" s="161"/>
      <c r="P54" s="161"/>
      <c r="Q54" s="409" t="s">
        <v>770</v>
      </c>
      <c r="V54" s="256">
        <f>IF(O54=1,10,100)</f>
        <v>100</v>
      </c>
      <c r="W54" s="256">
        <f>IF(O54=1,1,IF(O54=2,10,100))</f>
        <v>100</v>
      </c>
      <c r="X54" s="256">
        <f>IF(O54=3,20,100)</f>
        <v>100</v>
      </c>
      <c r="Y54" s="256">
        <f>IF(P54=1,10,100)</f>
        <v>100</v>
      </c>
      <c r="Z54" s="256">
        <f>IF(P54=1,1,IF(P54=2,10,100))</f>
        <v>100</v>
      </c>
      <c r="AA54" s="257">
        <f>IF(OR(EXACT(Q54,"1A"),EXACT(Q54,"1B")),0.1,IF(Q54=2,1,100))</f>
        <v>0.1</v>
      </c>
      <c r="AB54" s="257">
        <f>IF(OR(EXACT(R54,"1A"),EXACT(R54,"1B")),0.1,IF(R54=2,1,100))</f>
        <v>100</v>
      </c>
      <c r="AC54" s="257">
        <f>IF(OR(EXACT(S54,"1A"),EXACT(S54,"1B")),0.3,IF(S54=2,3,100))</f>
        <v>100</v>
      </c>
      <c r="AF54" s="258">
        <v>3</v>
      </c>
      <c r="AG54" s="258">
        <v>3</v>
      </c>
      <c r="AH54" s="249">
        <v>10</v>
      </c>
      <c r="AI54" s="258">
        <v>10</v>
      </c>
      <c r="AJ54" s="251" t="s">
        <v>25627</v>
      </c>
      <c r="AK54" s="193">
        <v>1</v>
      </c>
      <c r="AL54" s="220">
        <v>1</v>
      </c>
      <c r="AM54" s="251"/>
      <c r="AN54" s="220">
        <v>10</v>
      </c>
      <c r="AO54" s="220">
        <v>10</v>
      </c>
      <c r="AQ54" s="259" t="s">
        <v>1440</v>
      </c>
    </row>
    <row r="55" spans="1:1023" x14ac:dyDescent="0.25">
      <c r="A55" s="172" t="s">
        <v>6087</v>
      </c>
      <c r="B55" s="193">
        <v>55</v>
      </c>
      <c r="C55" s="192" t="s">
        <v>25689</v>
      </c>
      <c r="D55" s="209" t="s">
        <v>25628</v>
      </c>
      <c r="E55" s="253" t="s">
        <v>6463</v>
      </c>
      <c r="F55" s="220">
        <v>3</v>
      </c>
      <c r="G55" s="209">
        <v>3</v>
      </c>
      <c r="H55" s="209">
        <v>2</v>
      </c>
      <c r="I55" s="367">
        <v>1.2999999999999999E-2</v>
      </c>
      <c r="J55" s="409" t="s">
        <v>770</v>
      </c>
      <c r="K55" s="410">
        <v>2</v>
      </c>
      <c r="L55" s="409" t="s">
        <v>771</v>
      </c>
      <c r="M55" s="161"/>
      <c r="O55" s="161"/>
      <c r="P55" s="161"/>
      <c r="Q55" s="409" t="s">
        <v>770</v>
      </c>
      <c r="V55" s="256">
        <f>IF(O55=1,10,100)</f>
        <v>100</v>
      </c>
      <c r="W55" s="256">
        <f>IF(O55=1,1,IF(O55=2,10,100))</f>
        <v>100</v>
      </c>
      <c r="X55" s="256">
        <f>IF(O55=3,20,100)</f>
        <v>100</v>
      </c>
      <c r="Y55" s="256">
        <f>IF(P55=1,10,100)</f>
        <v>100</v>
      </c>
      <c r="Z55" s="256">
        <f>IF(P55=1,1,IF(P55=2,10,100))</f>
        <v>100</v>
      </c>
      <c r="AA55" s="257">
        <f>IF(OR(EXACT(Q55,"1A"),EXACT(Q55,"1B")),0.1,IF(Q55=2,1,100))</f>
        <v>0.1</v>
      </c>
      <c r="AB55" s="257">
        <f>IF(OR(EXACT(R55,"1A"),EXACT(R55,"1B")),0.1,IF(R55=2,1,100))</f>
        <v>100</v>
      </c>
      <c r="AC55" s="257">
        <f>IF(OR(EXACT(S55,"1A"),EXACT(S55,"1B")),0.3,IF(S55=2,3,100))</f>
        <v>100</v>
      </c>
      <c r="AF55" s="258">
        <v>3</v>
      </c>
      <c r="AG55" s="258">
        <v>3</v>
      </c>
      <c r="AH55" s="249">
        <v>10</v>
      </c>
      <c r="AI55" s="258">
        <v>10</v>
      </c>
      <c r="AJ55" s="251" t="s">
        <v>25629</v>
      </c>
      <c r="AK55" s="193">
        <v>1</v>
      </c>
      <c r="AL55" s="220">
        <v>1</v>
      </c>
      <c r="AM55" s="251"/>
      <c r="AN55" s="220">
        <v>10</v>
      </c>
      <c r="AO55" s="220">
        <v>10</v>
      </c>
      <c r="AQ55" s="259" t="s">
        <v>1440</v>
      </c>
    </row>
    <row r="56" spans="1:1023" ht="29.25" x14ac:dyDescent="0.25">
      <c r="A56" s="245" t="s">
        <v>1446</v>
      </c>
      <c r="B56" s="193">
        <v>56</v>
      </c>
      <c r="C56" s="192" t="s">
        <v>25690</v>
      </c>
      <c r="D56" s="209" t="s">
        <v>1447</v>
      </c>
      <c r="E56" s="253" t="s">
        <v>1448</v>
      </c>
      <c r="F56" s="220">
        <v>4</v>
      </c>
      <c r="G56" s="214"/>
      <c r="H56" s="214"/>
      <c r="I56" s="367"/>
      <c r="J56" s="409" t="s">
        <v>771</v>
      </c>
      <c r="K56" s="411">
        <v>1</v>
      </c>
      <c r="L56" s="161"/>
      <c r="M56" s="161"/>
      <c r="O56" s="161"/>
      <c r="P56" s="409">
        <v>2</v>
      </c>
      <c r="V56" s="256">
        <f>IF(O56=1,10,100)</f>
        <v>100</v>
      </c>
      <c r="W56" s="256">
        <f>IF(O56=1,1,IF(O56=2,10,100))</f>
        <v>100</v>
      </c>
      <c r="X56" s="256">
        <f>IF(O56=3,20,100)</f>
        <v>100</v>
      </c>
      <c r="Y56" s="256">
        <f>IF(P56=1,10,100)</f>
        <v>100</v>
      </c>
      <c r="Z56" s="256">
        <f>IF(P56=1,1,IF(P56=2,10,100))</f>
        <v>10</v>
      </c>
      <c r="AA56" s="257">
        <f>IF(OR(EXACT(Q56,"1A"),EXACT(Q56,"1B")),0.1,IF(Q56=2,1,100))</f>
        <v>100</v>
      </c>
      <c r="AB56" s="257">
        <f>IF(OR(EXACT(R56,"1A"),EXACT(R56,"1B")),0.1,IF(R56=2,1,100))</f>
        <v>100</v>
      </c>
      <c r="AC56" s="257">
        <f>IF(OR(EXACT(S56,"1A"),EXACT(S56,"1B")),0.3,IF(S56=2,3,100))</f>
        <v>100</v>
      </c>
      <c r="AF56" s="249">
        <f>IF(OR(OR(EXACT(J56,"1A"),EXACT(J56,"1B"),EXACT(J56,"1C")),K56=1),1,IF(K56=2,10,100))</f>
        <v>1</v>
      </c>
      <c r="AG56" s="249">
        <f>IF(OR(EXACT(J56,"1A"),EXACT(J56,"1B"),EXACT(J56,"1C")),1,IF(J56=2,10,100))</f>
        <v>1</v>
      </c>
      <c r="AH56" s="258">
        <v>10</v>
      </c>
      <c r="AI56" s="258">
        <v>10</v>
      </c>
      <c r="AJ56" s="251" t="s">
        <v>25630</v>
      </c>
      <c r="AL56" s="136"/>
      <c r="AM56" s="251"/>
      <c r="AQ56" s="259" t="s">
        <v>1449</v>
      </c>
    </row>
    <row r="57" spans="1:1023" ht="29.25" x14ac:dyDescent="0.25">
      <c r="A57" s="172" t="s">
        <v>1287</v>
      </c>
      <c r="B57" s="193">
        <v>57</v>
      </c>
      <c r="C57" s="192" t="s">
        <v>6104</v>
      </c>
      <c r="D57" s="212" t="s">
        <v>1288</v>
      </c>
      <c r="E57" s="136"/>
      <c r="F57" s="238"/>
      <c r="G57" s="214"/>
      <c r="H57" s="214"/>
      <c r="I57" s="367"/>
      <c r="J57" s="443"/>
      <c r="K57" s="161"/>
      <c r="L57" s="161"/>
      <c r="M57" s="161"/>
      <c r="N57" s="161"/>
      <c r="O57" s="161"/>
      <c r="P57" s="161"/>
      <c r="Q57" s="161"/>
      <c r="R57" s="161"/>
      <c r="S57" s="409" t="s">
        <v>770</v>
      </c>
      <c r="T57" s="161"/>
      <c r="U57" s="161"/>
      <c r="V57" s="256">
        <f>IF(O57=1,10,100)</f>
        <v>100</v>
      </c>
      <c r="W57" s="256">
        <f>IF(O57=1,1,IF(O57=2,10,100))</f>
        <v>100</v>
      </c>
      <c r="X57" s="256">
        <f>IF(O57=3,20,100)</f>
        <v>100</v>
      </c>
      <c r="Y57" s="256">
        <f>IF(P57=1,10,100)</f>
        <v>100</v>
      </c>
      <c r="Z57" s="256">
        <f>IF(P57=1,1,IF(P57=2,10,100))</f>
        <v>100</v>
      </c>
      <c r="AA57" s="257">
        <f>IF(OR(EXACT(Q57,"1A"),EXACT(Q57,"1B")),0.1,IF(Q57=2,1,100))</f>
        <v>100</v>
      </c>
      <c r="AB57" s="257">
        <f>IF(OR(EXACT(R57,"1A"),EXACT(R57,"1B")),0.1,IF(R57=2,1,100))</f>
        <v>100</v>
      </c>
      <c r="AC57" s="265">
        <v>5.5</v>
      </c>
      <c r="AD57" s="136"/>
      <c r="AE57" s="136"/>
      <c r="AF57" s="249">
        <f>IF(OR(OR(EXACT(J57,"1A"),EXACT(J57,"1B"),EXACT(J57,"1C")),K57=1),1,IF(K57=2,10,100))</f>
        <v>100</v>
      </c>
      <c r="AG57" s="249">
        <f>IF(OR(EXACT(J57,"1A"),EXACT(J57,"1B"),EXACT(J57,"1C")),1,IF(J57=2,10,100))</f>
        <v>100</v>
      </c>
      <c r="AH57" s="249">
        <f>IF(OR(EXACT(J57,"1A"),EXACT(J57,"1B"),EXACT(J57,"1C"),K57=1),3,100)</f>
        <v>100</v>
      </c>
      <c r="AI57" s="249">
        <f>IF(OR(EXACT(J57,"1A"),EXACT(J57,"1B"),EXACT(J57,"1C")),5,100)</f>
        <v>100</v>
      </c>
      <c r="AJ57" s="251"/>
      <c r="AK57" s="136"/>
      <c r="AL57" s="136"/>
      <c r="AM57" s="251"/>
      <c r="AN57" s="136"/>
      <c r="AO57" s="136"/>
      <c r="AP57" s="136"/>
      <c r="AQ57" s="264" t="s">
        <v>6714</v>
      </c>
      <c r="AR57" s="136"/>
      <c r="AS57" s="136"/>
      <c r="AT57" s="136"/>
      <c r="AU57" s="136"/>
      <c r="AV57" s="136"/>
      <c r="AW57" s="136"/>
      <c r="AX57" s="136"/>
      <c r="AY57" s="136"/>
      <c r="AZ57" s="136"/>
      <c r="BA57" s="136"/>
      <c r="BB57" s="136"/>
      <c r="BC57" s="136"/>
      <c r="BD57" s="136"/>
      <c r="BE57" s="136"/>
      <c r="BF57" s="136"/>
      <c r="BG57" s="136"/>
      <c r="BH57" s="136"/>
      <c r="BI57" s="136"/>
      <c r="BJ57" s="136"/>
      <c r="BK57" s="136"/>
      <c r="BL57" s="136"/>
      <c r="BM57" s="136"/>
      <c r="BN57" s="136"/>
      <c r="BO57" s="136"/>
      <c r="BP57" s="136"/>
      <c r="BQ57" s="136"/>
      <c r="BR57" s="136"/>
      <c r="BS57" s="136"/>
      <c r="BT57" s="136"/>
      <c r="BU57" s="136"/>
      <c r="BV57" s="136"/>
      <c r="BW57" s="136"/>
      <c r="BX57" s="136"/>
      <c r="BY57" s="136"/>
      <c r="BZ57" s="136"/>
      <c r="CA57" s="136"/>
      <c r="CB57" s="136"/>
      <c r="CC57" s="136"/>
      <c r="CD57" s="136"/>
      <c r="CE57" s="136"/>
      <c r="CF57" s="136"/>
      <c r="CG57" s="136"/>
      <c r="CH57" s="136"/>
      <c r="CI57" s="136"/>
      <c r="CJ57" s="136"/>
      <c r="CK57" s="136"/>
      <c r="CL57" s="136"/>
      <c r="CM57" s="136"/>
      <c r="CN57" s="136"/>
      <c r="CO57" s="136"/>
      <c r="CP57" s="136"/>
      <c r="CQ57" s="136"/>
      <c r="CR57" s="136"/>
      <c r="CS57" s="136"/>
      <c r="CT57" s="136"/>
      <c r="CU57" s="136"/>
      <c r="CV57" s="136"/>
      <c r="CW57" s="136"/>
      <c r="CX57" s="136"/>
      <c r="CY57" s="136"/>
      <c r="CZ57" s="136"/>
      <c r="DA57" s="136"/>
      <c r="DB57" s="136"/>
      <c r="DC57" s="136"/>
      <c r="DD57" s="136"/>
      <c r="DE57" s="136"/>
      <c r="DF57" s="136"/>
      <c r="DG57" s="136"/>
      <c r="DH57" s="136"/>
      <c r="DI57" s="136"/>
      <c r="DJ57" s="136"/>
      <c r="DK57" s="136"/>
      <c r="DL57" s="136"/>
      <c r="DM57" s="136"/>
      <c r="DN57" s="136"/>
      <c r="DO57" s="136"/>
      <c r="DP57" s="136"/>
      <c r="DQ57" s="136"/>
      <c r="DR57" s="136"/>
      <c r="DS57" s="136"/>
      <c r="DT57" s="136"/>
      <c r="DU57" s="136"/>
      <c r="DV57" s="136"/>
      <c r="DW57" s="136"/>
      <c r="DX57" s="136"/>
      <c r="DY57" s="136"/>
      <c r="DZ57" s="136"/>
      <c r="EA57" s="136"/>
      <c r="EB57" s="136"/>
      <c r="EC57" s="136"/>
      <c r="ED57" s="136"/>
      <c r="EE57" s="136"/>
      <c r="EF57" s="136"/>
      <c r="EG57" s="136"/>
      <c r="EH57" s="136"/>
      <c r="EI57" s="136"/>
      <c r="EJ57" s="136"/>
      <c r="EK57" s="136"/>
      <c r="EL57" s="136"/>
      <c r="EM57" s="136"/>
      <c r="EN57" s="136"/>
      <c r="EO57" s="136"/>
      <c r="EP57" s="136"/>
      <c r="EQ57" s="136"/>
      <c r="ER57" s="136"/>
      <c r="ES57" s="136"/>
      <c r="ET57" s="136"/>
      <c r="EU57" s="136"/>
      <c r="EV57" s="136"/>
      <c r="EW57" s="136"/>
      <c r="EX57" s="136"/>
      <c r="EY57" s="136"/>
      <c r="EZ57" s="136"/>
      <c r="FA57" s="136"/>
      <c r="FB57" s="136"/>
      <c r="FC57" s="136"/>
      <c r="FD57" s="136"/>
      <c r="FE57" s="136"/>
      <c r="FF57" s="136"/>
      <c r="FG57" s="136"/>
      <c r="FH57" s="136"/>
      <c r="FI57" s="136"/>
      <c r="FJ57" s="136"/>
      <c r="FK57" s="136"/>
      <c r="FL57" s="136"/>
      <c r="FM57" s="136"/>
      <c r="FN57" s="136"/>
      <c r="FO57" s="136"/>
      <c r="FP57" s="136"/>
      <c r="FQ57" s="136"/>
      <c r="FR57" s="136"/>
      <c r="FS57" s="136"/>
      <c r="FT57" s="136"/>
      <c r="FU57" s="136"/>
      <c r="FV57" s="136"/>
      <c r="FW57" s="136"/>
      <c r="FX57" s="136"/>
      <c r="FY57" s="136"/>
      <c r="FZ57" s="136"/>
      <c r="GA57" s="136"/>
      <c r="GB57" s="136"/>
      <c r="GC57" s="136"/>
      <c r="GD57" s="136"/>
      <c r="GE57" s="136"/>
      <c r="GF57" s="136"/>
      <c r="GG57" s="136"/>
      <c r="GH57" s="136"/>
      <c r="GI57" s="136"/>
      <c r="GJ57" s="136"/>
      <c r="GK57" s="136"/>
      <c r="GL57" s="136"/>
      <c r="GM57" s="136"/>
      <c r="GN57" s="136"/>
      <c r="GO57" s="136"/>
      <c r="GP57" s="136"/>
      <c r="GQ57" s="136"/>
      <c r="GR57" s="136"/>
      <c r="GS57" s="136"/>
      <c r="GT57" s="136"/>
      <c r="GU57" s="136"/>
      <c r="GV57" s="136"/>
      <c r="GW57" s="136"/>
      <c r="GX57" s="136"/>
      <c r="GY57" s="136"/>
      <c r="GZ57" s="136"/>
      <c r="HA57" s="136"/>
      <c r="HB57" s="136"/>
      <c r="HC57" s="136"/>
      <c r="HD57" s="136"/>
      <c r="HE57" s="136"/>
      <c r="HF57" s="136"/>
      <c r="HG57" s="136"/>
      <c r="HH57" s="136"/>
      <c r="HI57" s="136"/>
      <c r="HJ57" s="136"/>
      <c r="HK57" s="136"/>
      <c r="HL57" s="136"/>
      <c r="HM57" s="136"/>
      <c r="HN57" s="136"/>
      <c r="HO57" s="136"/>
      <c r="HP57" s="136"/>
      <c r="HQ57" s="136"/>
      <c r="HR57" s="136"/>
      <c r="HS57" s="136"/>
      <c r="HT57" s="136"/>
      <c r="HU57" s="136"/>
      <c r="HV57" s="136"/>
      <c r="HW57" s="136"/>
      <c r="HX57" s="136"/>
      <c r="HY57" s="136"/>
      <c r="HZ57" s="136"/>
      <c r="IA57" s="136"/>
      <c r="IB57" s="136"/>
      <c r="IC57" s="136"/>
      <c r="ID57" s="136"/>
      <c r="IE57" s="136"/>
      <c r="IF57" s="136"/>
      <c r="IG57" s="136"/>
      <c r="IH57" s="136"/>
      <c r="II57" s="136"/>
      <c r="IJ57" s="136"/>
      <c r="IK57" s="136"/>
      <c r="IL57" s="136"/>
      <c r="IM57" s="136"/>
      <c r="IN57" s="136"/>
      <c r="IO57" s="136"/>
      <c r="IP57" s="136"/>
      <c r="IQ57" s="136"/>
      <c r="IR57" s="136"/>
      <c r="IS57" s="136"/>
      <c r="IT57" s="136"/>
      <c r="IU57" s="136"/>
      <c r="IV57" s="136"/>
      <c r="IW57" s="136"/>
      <c r="IX57" s="136"/>
      <c r="IY57" s="136"/>
      <c r="IZ57" s="136"/>
      <c r="JA57" s="136"/>
      <c r="JB57" s="136"/>
      <c r="JC57" s="136"/>
      <c r="JD57" s="136"/>
      <c r="JE57" s="136"/>
      <c r="JF57" s="136"/>
      <c r="JG57" s="136"/>
      <c r="JH57" s="136"/>
      <c r="JI57" s="136"/>
      <c r="JJ57" s="136"/>
      <c r="JK57" s="136"/>
      <c r="JL57" s="136"/>
      <c r="JM57" s="136"/>
      <c r="JN57" s="136"/>
      <c r="JO57" s="136"/>
      <c r="JP57" s="136"/>
      <c r="JQ57" s="136"/>
      <c r="JR57" s="136"/>
      <c r="JS57" s="136"/>
      <c r="JT57" s="136"/>
      <c r="JU57" s="136"/>
      <c r="JV57" s="136"/>
      <c r="JW57" s="136"/>
      <c r="JX57" s="136"/>
      <c r="JY57" s="136"/>
      <c r="JZ57" s="136"/>
      <c r="KA57" s="136"/>
      <c r="KB57" s="136"/>
      <c r="KC57" s="136"/>
      <c r="KD57" s="136"/>
      <c r="KE57" s="136"/>
      <c r="KF57" s="136"/>
      <c r="KG57" s="136"/>
      <c r="KH57" s="136"/>
      <c r="KI57" s="136"/>
      <c r="KJ57" s="136"/>
      <c r="KK57" s="136"/>
      <c r="KL57" s="136"/>
      <c r="KM57" s="136"/>
      <c r="KN57" s="136"/>
      <c r="KO57" s="136"/>
      <c r="KP57" s="136"/>
      <c r="KQ57" s="136"/>
      <c r="KR57" s="136"/>
      <c r="KS57" s="136"/>
      <c r="KT57" s="136"/>
      <c r="KU57" s="136"/>
      <c r="KV57" s="136"/>
      <c r="KW57" s="136"/>
      <c r="KX57" s="136"/>
      <c r="KY57" s="136"/>
      <c r="KZ57" s="136"/>
      <c r="LA57" s="136"/>
      <c r="LB57" s="136"/>
      <c r="LC57" s="136"/>
      <c r="LD57" s="136"/>
      <c r="LE57" s="136"/>
      <c r="LF57" s="136"/>
      <c r="LG57" s="136"/>
      <c r="LH57" s="136"/>
      <c r="LI57" s="136"/>
      <c r="LJ57" s="136"/>
      <c r="LK57" s="136"/>
      <c r="LL57" s="136"/>
      <c r="LM57" s="136"/>
      <c r="LN57" s="136"/>
      <c r="LO57" s="136"/>
      <c r="LP57" s="136"/>
      <c r="LQ57" s="136"/>
      <c r="LR57" s="136"/>
      <c r="LS57" s="136"/>
      <c r="LT57" s="136"/>
      <c r="LU57" s="136"/>
      <c r="LV57" s="136"/>
      <c r="LW57" s="136"/>
      <c r="LX57" s="136"/>
      <c r="LY57" s="136"/>
      <c r="LZ57" s="136"/>
      <c r="MA57" s="136"/>
      <c r="MB57" s="136"/>
      <c r="MC57" s="136"/>
      <c r="MD57" s="136"/>
      <c r="ME57" s="136"/>
      <c r="MF57" s="136"/>
      <c r="MG57" s="136"/>
      <c r="MH57" s="136"/>
      <c r="MI57" s="136"/>
      <c r="MJ57" s="136"/>
      <c r="MK57" s="136"/>
      <c r="ML57" s="136"/>
      <c r="MM57" s="136"/>
      <c r="MN57" s="136"/>
      <c r="MO57" s="136"/>
      <c r="MP57" s="136"/>
      <c r="MQ57" s="136"/>
      <c r="MR57" s="136"/>
      <c r="MS57" s="136"/>
      <c r="MT57" s="136"/>
      <c r="MU57" s="136"/>
      <c r="MV57" s="136"/>
      <c r="MW57" s="136"/>
      <c r="MX57" s="136"/>
      <c r="MY57" s="136"/>
      <c r="MZ57" s="136"/>
      <c r="NA57" s="136"/>
      <c r="NB57" s="136"/>
      <c r="NC57" s="136"/>
      <c r="ND57" s="136"/>
      <c r="NE57" s="136"/>
      <c r="NF57" s="136"/>
      <c r="NG57" s="136"/>
      <c r="NH57" s="136"/>
      <c r="NI57" s="136"/>
      <c r="NJ57" s="136"/>
      <c r="NK57" s="136"/>
      <c r="NL57" s="136"/>
      <c r="NM57" s="136"/>
      <c r="NN57" s="136"/>
      <c r="NO57" s="136"/>
      <c r="NP57" s="136"/>
      <c r="NQ57" s="136"/>
      <c r="NR57" s="136"/>
      <c r="NS57" s="136"/>
      <c r="NT57" s="136"/>
      <c r="NU57" s="136"/>
      <c r="NV57" s="136"/>
      <c r="NW57" s="136"/>
      <c r="NX57" s="136"/>
      <c r="NY57" s="136"/>
      <c r="NZ57" s="136"/>
      <c r="OA57" s="136"/>
      <c r="OB57" s="136"/>
      <c r="OC57" s="136"/>
      <c r="OD57" s="136"/>
      <c r="OE57" s="136"/>
      <c r="OF57" s="136"/>
      <c r="OG57" s="136"/>
      <c r="OH57" s="136"/>
      <c r="OI57" s="136"/>
      <c r="OJ57" s="136"/>
      <c r="OK57" s="136"/>
      <c r="OL57" s="136"/>
      <c r="OM57" s="136"/>
      <c r="ON57" s="136"/>
      <c r="OO57" s="136"/>
      <c r="OP57" s="136"/>
      <c r="OQ57" s="136"/>
      <c r="OR57" s="136"/>
      <c r="OS57" s="136"/>
      <c r="OT57" s="136"/>
      <c r="OU57" s="136"/>
      <c r="OV57" s="136"/>
      <c r="OW57" s="136"/>
      <c r="OX57" s="136"/>
      <c r="OY57" s="136"/>
      <c r="OZ57" s="136"/>
      <c r="PA57" s="136"/>
      <c r="PB57" s="136"/>
      <c r="PC57" s="136"/>
      <c r="PD57" s="136"/>
      <c r="PE57" s="136"/>
      <c r="PF57" s="136"/>
      <c r="PG57" s="136"/>
      <c r="PH57" s="136"/>
      <c r="PI57" s="136"/>
      <c r="PJ57" s="136"/>
      <c r="PK57" s="136"/>
      <c r="PL57" s="136"/>
      <c r="PM57" s="136"/>
      <c r="PN57" s="136"/>
      <c r="PO57" s="136"/>
      <c r="PP57" s="136"/>
      <c r="PQ57" s="136"/>
      <c r="PR57" s="136"/>
      <c r="PS57" s="136"/>
      <c r="PT57" s="136"/>
      <c r="PU57" s="136"/>
      <c r="PV57" s="136"/>
      <c r="PW57" s="136"/>
      <c r="PX57" s="136"/>
      <c r="PY57" s="136"/>
      <c r="PZ57" s="136"/>
      <c r="QA57" s="136"/>
      <c r="QB57" s="136"/>
      <c r="QC57" s="136"/>
      <c r="QD57" s="136"/>
      <c r="QE57" s="136"/>
      <c r="QF57" s="136"/>
      <c r="QG57" s="136"/>
      <c r="QH57" s="136"/>
      <c r="QI57" s="136"/>
      <c r="QJ57" s="136"/>
      <c r="QK57" s="136"/>
      <c r="QL57" s="136"/>
      <c r="QM57" s="136"/>
      <c r="QN57" s="136"/>
      <c r="QO57" s="136"/>
      <c r="QP57" s="136"/>
      <c r="QQ57" s="136"/>
      <c r="QR57" s="136"/>
      <c r="QS57" s="136"/>
      <c r="QT57" s="136"/>
      <c r="QU57" s="136"/>
      <c r="QV57" s="136"/>
      <c r="QW57" s="136"/>
      <c r="QX57" s="136"/>
      <c r="QY57" s="136"/>
      <c r="QZ57" s="136"/>
      <c r="RA57" s="136"/>
      <c r="RB57" s="136"/>
      <c r="RC57" s="136"/>
      <c r="RD57" s="136"/>
      <c r="RE57" s="136"/>
      <c r="RF57" s="136"/>
      <c r="RG57" s="136"/>
      <c r="RH57" s="136"/>
      <c r="RI57" s="136"/>
      <c r="RJ57" s="136"/>
      <c r="RK57" s="136"/>
      <c r="RL57" s="136"/>
      <c r="RM57" s="136"/>
      <c r="RN57" s="136"/>
      <c r="RO57" s="136"/>
      <c r="RP57" s="136"/>
      <c r="RQ57" s="136"/>
      <c r="RR57" s="136"/>
      <c r="RS57" s="136"/>
      <c r="RT57" s="136"/>
      <c r="RU57" s="136"/>
      <c r="RV57" s="136"/>
      <c r="RW57" s="136"/>
      <c r="RX57" s="136"/>
      <c r="RY57" s="136"/>
      <c r="RZ57" s="136"/>
      <c r="SA57" s="136"/>
      <c r="SB57" s="136"/>
      <c r="SC57" s="136"/>
      <c r="SD57" s="136"/>
      <c r="SE57" s="136"/>
      <c r="SF57" s="136"/>
      <c r="SG57" s="136"/>
      <c r="SH57" s="136"/>
      <c r="SI57" s="136"/>
      <c r="SJ57" s="136"/>
      <c r="SK57" s="136"/>
      <c r="SL57" s="136"/>
      <c r="SM57" s="136"/>
      <c r="SN57" s="136"/>
      <c r="SO57" s="136"/>
      <c r="SP57" s="136"/>
      <c r="SQ57" s="136"/>
      <c r="SR57" s="136"/>
      <c r="SS57" s="136"/>
      <c r="ST57" s="136"/>
      <c r="SU57" s="136"/>
      <c r="SV57" s="136"/>
      <c r="SW57" s="136"/>
      <c r="SX57" s="136"/>
      <c r="SY57" s="136"/>
      <c r="SZ57" s="136"/>
      <c r="TA57" s="136"/>
      <c r="TB57" s="136"/>
      <c r="TC57" s="136"/>
      <c r="TD57" s="136"/>
      <c r="TE57" s="136"/>
      <c r="TF57" s="136"/>
      <c r="TG57" s="136"/>
      <c r="TH57" s="136"/>
      <c r="TI57" s="136"/>
      <c r="TJ57" s="136"/>
      <c r="TK57" s="136"/>
      <c r="TL57" s="136"/>
      <c r="TM57" s="136"/>
      <c r="TN57" s="136"/>
      <c r="TO57" s="136"/>
      <c r="TP57" s="136"/>
      <c r="TQ57" s="136"/>
      <c r="TR57" s="136"/>
      <c r="TS57" s="136"/>
      <c r="TT57" s="136"/>
      <c r="TU57" s="136"/>
      <c r="TV57" s="136"/>
      <c r="TW57" s="136"/>
      <c r="TX57" s="136"/>
      <c r="TY57" s="136"/>
      <c r="TZ57" s="136"/>
      <c r="UA57" s="136"/>
      <c r="UB57" s="136"/>
      <c r="UC57" s="136"/>
      <c r="UD57" s="136"/>
      <c r="UE57" s="136"/>
      <c r="UF57" s="136"/>
      <c r="UG57" s="136"/>
      <c r="UH57" s="136"/>
      <c r="UI57" s="136"/>
      <c r="UJ57" s="136"/>
      <c r="UK57" s="136"/>
      <c r="UL57" s="136"/>
      <c r="UM57" s="136"/>
      <c r="UN57" s="136"/>
      <c r="UO57" s="136"/>
      <c r="UP57" s="136"/>
      <c r="UQ57" s="136"/>
      <c r="UR57" s="136"/>
      <c r="US57" s="136"/>
      <c r="UT57" s="136"/>
      <c r="UU57" s="136"/>
      <c r="UV57" s="136"/>
      <c r="UW57" s="136"/>
      <c r="UX57" s="136"/>
      <c r="UY57" s="136"/>
      <c r="UZ57" s="136"/>
      <c r="VA57" s="136"/>
      <c r="VB57" s="136"/>
      <c r="VC57" s="136"/>
      <c r="VD57" s="136"/>
      <c r="VE57" s="136"/>
      <c r="VF57" s="136"/>
      <c r="VG57" s="136"/>
      <c r="VH57" s="136"/>
      <c r="VI57" s="136"/>
      <c r="VJ57" s="136"/>
      <c r="VK57" s="136"/>
      <c r="VL57" s="136"/>
      <c r="VM57" s="136"/>
      <c r="VN57" s="136"/>
      <c r="VO57" s="136"/>
      <c r="VP57" s="136"/>
      <c r="VQ57" s="136"/>
      <c r="VR57" s="136"/>
      <c r="VS57" s="136"/>
      <c r="VT57" s="136"/>
      <c r="VU57" s="136"/>
      <c r="VV57" s="136"/>
      <c r="VW57" s="136"/>
      <c r="VX57" s="136"/>
      <c r="VY57" s="136"/>
      <c r="VZ57" s="136"/>
      <c r="WA57" s="136"/>
      <c r="WB57" s="136"/>
      <c r="WC57" s="136"/>
      <c r="WD57" s="136"/>
      <c r="WE57" s="136"/>
      <c r="WF57" s="136"/>
      <c r="WG57" s="136"/>
      <c r="WH57" s="136"/>
      <c r="WI57" s="136"/>
      <c r="WJ57" s="136"/>
      <c r="WK57" s="136"/>
      <c r="WL57" s="136"/>
      <c r="WM57" s="136"/>
      <c r="WN57" s="136"/>
      <c r="WO57" s="136"/>
      <c r="WP57" s="136"/>
      <c r="WQ57" s="136"/>
      <c r="WR57" s="136"/>
      <c r="WS57" s="136"/>
      <c r="WT57" s="136"/>
      <c r="WU57" s="136"/>
      <c r="WV57" s="136"/>
      <c r="WW57" s="136"/>
      <c r="WX57" s="136"/>
      <c r="WY57" s="136"/>
      <c r="WZ57" s="136"/>
      <c r="XA57" s="136"/>
      <c r="XB57" s="136"/>
      <c r="XC57" s="136"/>
      <c r="XD57" s="136"/>
      <c r="XE57" s="136"/>
      <c r="XF57" s="136"/>
      <c r="XG57" s="136"/>
      <c r="XH57" s="136"/>
      <c r="XI57" s="136"/>
      <c r="XJ57" s="136"/>
      <c r="XK57" s="136"/>
      <c r="XL57" s="136"/>
      <c r="XM57" s="136"/>
      <c r="XN57" s="136"/>
      <c r="XO57" s="136"/>
      <c r="XP57" s="136"/>
      <c r="XQ57" s="136"/>
      <c r="XR57" s="136"/>
      <c r="XS57" s="136"/>
      <c r="XT57" s="136"/>
      <c r="XU57" s="136"/>
      <c r="XV57" s="136"/>
      <c r="XW57" s="136"/>
      <c r="XX57" s="136"/>
      <c r="XY57" s="136"/>
      <c r="XZ57" s="136"/>
      <c r="YA57" s="136"/>
      <c r="YB57" s="136"/>
      <c r="YC57" s="136"/>
      <c r="YD57" s="136"/>
      <c r="YE57" s="136"/>
      <c r="YF57" s="136"/>
      <c r="YG57" s="136"/>
      <c r="YH57" s="136"/>
      <c r="YI57" s="136"/>
      <c r="YJ57" s="136"/>
      <c r="YK57" s="136"/>
      <c r="YL57" s="136"/>
      <c r="YM57" s="136"/>
      <c r="YN57" s="136"/>
      <c r="YO57" s="136"/>
      <c r="YP57" s="136"/>
      <c r="YQ57" s="136"/>
      <c r="YR57" s="136"/>
      <c r="YS57" s="136"/>
      <c r="YT57" s="136"/>
      <c r="YU57" s="136"/>
      <c r="YV57" s="136"/>
      <c r="YW57" s="136"/>
      <c r="YX57" s="136"/>
      <c r="YY57" s="136"/>
      <c r="YZ57" s="136"/>
      <c r="ZA57" s="136"/>
      <c r="ZB57" s="136"/>
      <c r="ZC57" s="136"/>
      <c r="ZD57" s="136"/>
      <c r="ZE57" s="136"/>
      <c r="ZF57" s="136"/>
      <c r="ZG57" s="136"/>
      <c r="ZH57" s="136"/>
      <c r="ZI57" s="136"/>
      <c r="ZJ57" s="136"/>
      <c r="ZK57" s="136"/>
      <c r="ZL57" s="136"/>
      <c r="ZM57" s="136"/>
      <c r="ZN57" s="136"/>
      <c r="ZO57" s="136"/>
      <c r="ZP57" s="136"/>
      <c r="ZQ57" s="136"/>
      <c r="ZR57" s="136"/>
      <c r="ZS57" s="136"/>
      <c r="ZT57" s="136"/>
      <c r="ZU57" s="136"/>
      <c r="ZV57" s="136"/>
      <c r="ZW57" s="136"/>
      <c r="ZX57" s="136"/>
      <c r="ZY57" s="136"/>
      <c r="ZZ57" s="136"/>
      <c r="AAA57" s="136"/>
      <c r="AAB57" s="136"/>
      <c r="AAC57" s="136"/>
      <c r="AAD57" s="136"/>
      <c r="AAE57" s="136"/>
      <c r="AAF57" s="136"/>
      <c r="AAG57" s="136"/>
      <c r="AAH57" s="136"/>
      <c r="AAI57" s="136"/>
      <c r="AAJ57" s="136"/>
      <c r="AAK57" s="136"/>
      <c r="AAL57" s="136"/>
      <c r="AAM57" s="136"/>
      <c r="AAN57" s="136"/>
      <c r="AAO57" s="136"/>
      <c r="AAP57" s="136"/>
      <c r="AAQ57" s="136"/>
      <c r="AAR57" s="136"/>
      <c r="AAS57" s="136"/>
      <c r="AAT57" s="136"/>
      <c r="AAU57" s="136"/>
      <c r="AAV57" s="136"/>
      <c r="AAW57" s="136"/>
      <c r="AAX57" s="136"/>
      <c r="AAY57" s="136"/>
      <c r="AAZ57" s="136"/>
      <c r="ABA57" s="136"/>
      <c r="ABB57" s="136"/>
      <c r="ABC57" s="136"/>
      <c r="ABD57" s="136"/>
      <c r="ABE57" s="136"/>
      <c r="ABF57" s="136"/>
      <c r="ABG57" s="136"/>
      <c r="ABH57" s="136"/>
      <c r="ABI57" s="136"/>
      <c r="ABJ57" s="136"/>
      <c r="ABK57" s="136"/>
      <c r="ABL57" s="136"/>
      <c r="ABM57" s="136"/>
      <c r="ABN57" s="136"/>
      <c r="ABO57" s="136"/>
      <c r="ABP57" s="136"/>
      <c r="ABQ57" s="136"/>
      <c r="ABR57" s="136"/>
      <c r="ABS57" s="136"/>
      <c r="ABT57" s="136"/>
      <c r="ABU57" s="136"/>
      <c r="ABV57" s="136"/>
      <c r="ABW57" s="136"/>
      <c r="ABX57" s="136"/>
      <c r="ABY57" s="136"/>
      <c r="ABZ57" s="136"/>
      <c r="ACA57" s="136"/>
      <c r="ACB57" s="136"/>
      <c r="ACC57" s="136"/>
      <c r="ACD57" s="136"/>
      <c r="ACE57" s="136"/>
      <c r="ACF57" s="136"/>
      <c r="ACG57" s="136"/>
      <c r="ACH57" s="136"/>
      <c r="ACI57" s="136"/>
      <c r="ACJ57" s="136"/>
      <c r="ACK57" s="136"/>
      <c r="ACL57" s="136"/>
      <c r="ACM57" s="136"/>
      <c r="ACN57" s="136"/>
      <c r="ACO57" s="136"/>
      <c r="ACP57" s="136"/>
      <c r="ACQ57" s="136"/>
      <c r="ACR57" s="136"/>
      <c r="ACS57" s="136"/>
      <c r="ACT57" s="136"/>
      <c r="ACU57" s="136"/>
      <c r="ACV57" s="136"/>
      <c r="ACW57" s="136"/>
      <c r="ACX57" s="136"/>
      <c r="ACY57" s="136"/>
      <c r="ACZ57" s="136"/>
      <c r="ADA57" s="136"/>
      <c r="ADB57" s="136"/>
      <c r="ADC57" s="136"/>
      <c r="ADD57" s="136"/>
      <c r="ADE57" s="136"/>
      <c r="ADF57" s="136"/>
      <c r="ADG57" s="136"/>
      <c r="ADH57" s="136"/>
      <c r="ADI57" s="136"/>
      <c r="ADJ57" s="136"/>
      <c r="ADK57" s="136"/>
      <c r="ADL57" s="136"/>
      <c r="ADM57" s="136"/>
      <c r="ADN57" s="136"/>
      <c r="ADO57" s="136"/>
      <c r="ADP57" s="136"/>
      <c r="ADQ57" s="136"/>
      <c r="ADR57" s="136"/>
      <c r="ADS57" s="136"/>
      <c r="ADT57" s="136"/>
      <c r="ADU57" s="136"/>
      <c r="ADV57" s="136"/>
      <c r="ADW57" s="136"/>
      <c r="ADX57" s="136"/>
      <c r="ADY57" s="136"/>
      <c r="ADZ57" s="136"/>
      <c r="AEA57" s="136"/>
      <c r="AEB57" s="136"/>
      <c r="AEC57" s="136"/>
      <c r="AED57" s="136"/>
      <c r="AEE57" s="136"/>
      <c r="AEF57" s="136"/>
      <c r="AEG57" s="136"/>
      <c r="AEH57" s="136"/>
      <c r="AEI57" s="136"/>
      <c r="AEJ57" s="136"/>
      <c r="AEK57" s="136"/>
      <c r="AEL57" s="136"/>
      <c r="AEM57" s="136"/>
      <c r="AEN57" s="136"/>
      <c r="AEO57" s="136"/>
      <c r="AEP57" s="136"/>
      <c r="AEQ57" s="136"/>
      <c r="AER57" s="136"/>
      <c r="AES57" s="136"/>
      <c r="AET57" s="136"/>
      <c r="AEU57" s="136"/>
      <c r="AEV57" s="136"/>
      <c r="AEW57" s="136"/>
      <c r="AEX57" s="136"/>
      <c r="AEY57" s="136"/>
      <c r="AEZ57" s="136"/>
      <c r="AFA57" s="136"/>
      <c r="AFB57" s="136"/>
      <c r="AFC57" s="136"/>
      <c r="AFD57" s="136"/>
      <c r="AFE57" s="136"/>
      <c r="AFF57" s="136"/>
      <c r="AFG57" s="136"/>
      <c r="AFH57" s="136"/>
      <c r="AFI57" s="136"/>
      <c r="AFJ57" s="136"/>
      <c r="AFK57" s="136"/>
      <c r="AFL57" s="136"/>
      <c r="AFM57" s="136"/>
      <c r="AFN57" s="136"/>
      <c r="AFO57" s="136"/>
      <c r="AFP57" s="136"/>
      <c r="AFQ57" s="136"/>
      <c r="AFR57" s="136"/>
      <c r="AFS57" s="136"/>
      <c r="AFT57" s="136"/>
      <c r="AFU57" s="136"/>
      <c r="AFV57" s="136"/>
      <c r="AFW57" s="136"/>
      <c r="AFX57" s="136"/>
      <c r="AFY57" s="136"/>
      <c r="AFZ57" s="136"/>
      <c r="AGA57" s="136"/>
      <c r="AGB57" s="136"/>
      <c r="AGC57" s="136"/>
      <c r="AGD57" s="136"/>
      <c r="AGE57" s="136"/>
      <c r="AGF57" s="136"/>
      <c r="AGG57" s="136"/>
      <c r="AGH57" s="136"/>
      <c r="AGI57" s="136"/>
      <c r="AGJ57" s="136"/>
      <c r="AGK57" s="136"/>
      <c r="AGL57" s="136"/>
      <c r="AGM57" s="136"/>
      <c r="AGN57" s="136"/>
      <c r="AGO57" s="136"/>
      <c r="AGP57" s="136"/>
      <c r="AGQ57" s="136"/>
      <c r="AGR57" s="136"/>
      <c r="AGS57" s="136"/>
      <c r="AGT57" s="136"/>
      <c r="AGU57" s="136"/>
      <c r="AGV57" s="136"/>
      <c r="AGW57" s="136"/>
      <c r="AGX57" s="136"/>
      <c r="AGY57" s="136"/>
      <c r="AGZ57" s="136"/>
      <c r="AHA57" s="136"/>
      <c r="AHB57" s="136"/>
      <c r="AHC57" s="136"/>
      <c r="AHD57" s="136"/>
      <c r="AHE57" s="136"/>
      <c r="AHF57" s="136"/>
      <c r="AHG57" s="136"/>
      <c r="AHH57" s="136"/>
      <c r="AHI57" s="136"/>
      <c r="AHJ57" s="136"/>
      <c r="AHK57" s="136"/>
      <c r="AHL57" s="136"/>
      <c r="AHM57" s="136"/>
      <c r="AHN57" s="136"/>
      <c r="AHO57" s="136"/>
      <c r="AHP57" s="136"/>
      <c r="AHQ57" s="136"/>
      <c r="AHR57" s="136"/>
      <c r="AHS57" s="136"/>
      <c r="AHT57" s="136"/>
      <c r="AHU57" s="136"/>
      <c r="AHV57" s="136"/>
      <c r="AHW57" s="136"/>
      <c r="AHX57" s="136"/>
      <c r="AHY57" s="136"/>
      <c r="AHZ57" s="136"/>
      <c r="AIA57" s="136"/>
      <c r="AIB57" s="136"/>
      <c r="AIC57" s="136"/>
      <c r="AID57" s="136"/>
      <c r="AIE57" s="136"/>
      <c r="AIF57" s="136"/>
      <c r="AIG57" s="136"/>
      <c r="AIH57" s="136"/>
      <c r="AII57" s="136"/>
      <c r="AIJ57" s="136"/>
      <c r="AIK57" s="136"/>
      <c r="AIL57" s="136"/>
      <c r="AIM57" s="136"/>
      <c r="AIN57" s="136"/>
      <c r="AIO57" s="136"/>
      <c r="AIP57" s="136"/>
      <c r="AIQ57" s="136"/>
      <c r="AIR57" s="136"/>
      <c r="AIS57" s="136"/>
      <c r="AIT57" s="136"/>
      <c r="AIU57" s="136"/>
      <c r="AIV57" s="136"/>
      <c r="AIW57" s="136"/>
      <c r="AIX57" s="136"/>
      <c r="AIY57" s="136"/>
      <c r="AIZ57" s="136"/>
      <c r="AJA57" s="136"/>
      <c r="AJB57" s="136"/>
      <c r="AJC57" s="136"/>
      <c r="AJD57" s="136"/>
      <c r="AJE57" s="136"/>
      <c r="AJF57" s="136"/>
      <c r="AJG57" s="136"/>
      <c r="AJH57" s="136"/>
      <c r="AJI57" s="136"/>
      <c r="AJJ57" s="136"/>
      <c r="AJK57" s="136"/>
      <c r="AJL57" s="136"/>
      <c r="AJM57" s="136"/>
      <c r="AJN57" s="136"/>
      <c r="AJO57" s="136"/>
      <c r="AJP57" s="136"/>
      <c r="AJQ57" s="136"/>
      <c r="AJR57" s="136"/>
      <c r="AJS57" s="136"/>
      <c r="AJT57" s="136"/>
      <c r="AJU57" s="136"/>
      <c r="AJV57" s="136"/>
      <c r="AJW57" s="136"/>
      <c r="AJX57" s="136"/>
      <c r="AJY57" s="136"/>
      <c r="AJZ57" s="136"/>
      <c r="AKA57" s="136"/>
      <c r="AKB57" s="136"/>
      <c r="AKC57" s="136"/>
      <c r="AKD57" s="136"/>
      <c r="AKE57" s="136"/>
      <c r="AKF57" s="136"/>
      <c r="AKG57" s="136"/>
      <c r="AKH57" s="136"/>
      <c r="AKI57" s="136"/>
      <c r="AKJ57" s="136"/>
      <c r="AKK57" s="136"/>
      <c r="AKL57" s="136"/>
      <c r="AKM57" s="136"/>
      <c r="AKN57" s="136"/>
      <c r="AKO57" s="136"/>
      <c r="AKP57" s="136"/>
      <c r="AKQ57" s="136"/>
      <c r="AKR57" s="136"/>
      <c r="AKS57" s="136"/>
      <c r="AKT57" s="136"/>
      <c r="AKU57" s="136"/>
      <c r="AKV57" s="136"/>
      <c r="AKW57" s="136"/>
      <c r="AKX57" s="136"/>
      <c r="AKY57" s="136"/>
      <c r="AKZ57" s="136"/>
      <c r="ALA57" s="136"/>
      <c r="ALB57" s="136"/>
      <c r="ALC57" s="136"/>
      <c r="ALD57" s="136"/>
      <c r="ALE57" s="136"/>
      <c r="ALF57" s="136"/>
      <c r="ALG57" s="136"/>
      <c r="ALH57" s="136"/>
      <c r="ALI57" s="136"/>
      <c r="ALJ57" s="136"/>
      <c r="ALK57" s="136"/>
      <c r="ALL57" s="136"/>
      <c r="ALM57" s="136"/>
      <c r="ALN57" s="136"/>
      <c r="ALO57" s="136"/>
      <c r="ALP57" s="136"/>
      <c r="ALQ57" s="136"/>
      <c r="ALR57" s="136"/>
      <c r="ALS57" s="136"/>
      <c r="ALT57" s="136"/>
      <c r="ALU57" s="136"/>
      <c r="ALV57" s="136"/>
      <c r="ALW57" s="136"/>
      <c r="ALX57" s="136"/>
      <c r="ALY57" s="136"/>
      <c r="ALZ57" s="136"/>
      <c r="AMA57" s="136"/>
      <c r="AMB57" s="136"/>
      <c r="AMC57" s="136"/>
      <c r="AMD57" s="136"/>
      <c r="AME57" s="136"/>
      <c r="AMF57" s="136"/>
      <c r="AMG57" s="136"/>
      <c r="AMH57" s="136"/>
      <c r="AMI57" s="136"/>
    </row>
    <row r="58" spans="1:1023" x14ac:dyDescent="0.25">
      <c r="A58" s="298" t="s">
        <v>61</v>
      </c>
      <c r="B58" s="193">
        <v>58</v>
      </c>
      <c r="C58" s="201" t="s">
        <v>25691</v>
      </c>
      <c r="D58" s="212" t="s">
        <v>849</v>
      </c>
      <c r="E58" s="223" t="s">
        <v>25574</v>
      </c>
      <c r="F58" s="223">
        <v>4</v>
      </c>
      <c r="G58" s="293"/>
      <c r="H58" s="293"/>
      <c r="I58" s="369" t="s">
        <v>850</v>
      </c>
      <c r="J58" s="431" t="s">
        <v>851</v>
      </c>
      <c r="K58" s="432">
        <v>1</v>
      </c>
      <c r="L58" s="432"/>
      <c r="M58" s="433"/>
      <c r="N58" s="433"/>
      <c r="O58" s="432"/>
      <c r="P58" s="452">
        <v>2</v>
      </c>
      <c r="Q58" s="433"/>
      <c r="R58" s="433"/>
      <c r="S58" s="433" t="s">
        <v>25602</v>
      </c>
      <c r="T58" s="433"/>
      <c r="U58" s="425"/>
      <c r="V58" s="256">
        <f>IF(O58=1,10,100)</f>
        <v>100</v>
      </c>
      <c r="W58" s="256">
        <f>IF(O58=1,1,IF(O58=2,10,100))</f>
        <v>100</v>
      </c>
      <c r="X58" s="256">
        <f>IF(O58=3,20,100)</f>
        <v>100</v>
      </c>
      <c r="Y58" s="256">
        <f>IF(P58=1,10,100)</f>
        <v>100</v>
      </c>
      <c r="Z58" s="256">
        <f>IF(P58=1,1,IF(P58=2,10,100))</f>
        <v>10</v>
      </c>
      <c r="AA58" s="257">
        <f>IF(OR(EXACT(Q58,"1A"),EXACT(Q58,"1B")),0.1,IF(Q58=2,1,100))</f>
        <v>100</v>
      </c>
      <c r="AB58" s="257">
        <f>IF(OR(EXACT(R58,"1A"),EXACT(R58,"1B")),0.1,IF(R58=2,1,100))</f>
        <v>100</v>
      </c>
      <c r="AC58" s="257">
        <f>IF(OR(EXACT(S58,"1A"),EXACT(S58,"1B")),0.3,IF(S58=2,3,100))</f>
        <v>100</v>
      </c>
      <c r="AD58" s="224"/>
      <c r="AE58" s="224"/>
      <c r="AF58" s="249">
        <f>IF(OR(OR(EXACT(J58,"1A"),EXACT(J58,"1B"),EXACT(J58,"1C")),K58=1),1,IF(K58=2,10,100))</f>
        <v>1</v>
      </c>
      <c r="AG58" s="249">
        <f>IF(OR(EXACT(J58,"1A"),EXACT(J58,"1B"),EXACT(J58,"1C")),1,IF(J58=2,10,100))</f>
        <v>1</v>
      </c>
      <c r="AH58" s="249">
        <f>IF(OR(EXACT(J58,"1A"),EXACT(J58,"1B"),EXACT(J58,"1C"),K58=1),3,100)</f>
        <v>3</v>
      </c>
      <c r="AI58" s="249">
        <f>IF(OR(EXACT(J58,"1A"),EXACT(J58,"1B"),EXACT(J58,"1C")),5,100)</f>
        <v>5</v>
      </c>
      <c r="AJ58" s="251">
        <v>6.0000000000000002E-5</v>
      </c>
      <c r="AK58" s="300">
        <v>1</v>
      </c>
      <c r="AL58" s="323">
        <v>1</v>
      </c>
      <c r="AM58" s="306" t="s">
        <v>834</v>
      </c>
      <c r="AN58" s="220">
        <v>10</v>
      </c>
      <c r="AO58" s="220">
        <v>10</v>
      </c>
      <c r="AP58" s="136"/>
      <c r="AQ58" s="267" t="s">
        <v>26304</v>
      </c>
      <c r="AR58" s="136"/>
      <c r="AS58" s="136"/>
      <c r="AT58" s="136"/>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c r="CJ58" s="136"/>
      <c r="CK58" s="136"/>
      <c r="CL58" s="136"/>
      <c r="CM58" s="136"/>
      <c r="CN58" s="136"/>
      <c r="CO58" s="136"/>
      <c r="CP58" s="136"/>
      <c r="CQ58" s="136"/>
      <c r="CR58" s="136"/>
      <c r="CS58" s="136"/>
      <c r="CT58" s="136"/>
      <c r="CU58" s="136"/>
      <c r="CV58" s="136"/>
      <c r="CW58" s="136"/>
      <c r="CX58" s="136"/>
      <c r="CY58" s="136"/>
      <c r="CZ58" s="136"/>
      <c r="DA58" s="136"/>
      <c r="DB58" s="136"/>
      <c r="DC58" s="136"/>
      <c r="DD58" s="136"/>
      <c r="DE58" s="136"/>
      <c r="DF58" s="136"/>
      <c r="DG58" s="136"/>
      <c r="DH58" s="136"/>
      <c r="DI58" s="136"/>
      <c r="DJ58" s="136"/>
      <c r="DK58" s="136"/>
      <c r="DL58" s="136"/>
      <c r="DM58" s="136"/>
      <c r="DN58" s="136"/>
      <c r="DO58" s="136"/>
      <c r="DP58" s="136"/>
      <c r="DQ58" s="136"/>
      <c r="DR58" s="136"/>
      <c r="DS58" s="136"/>
      <c r="DT58" s="136"/>
      <c r="DU58" s="136"/>
      <c r="DV58" s="136"/>
      <c r="DW58" s="136"/>
      <c r="DX58" s="136"/>
      <c r="DY58" s="136"/>
      <c r="DZ58" s="136"/>
      <c r="EA58" s="136"/>
      <c r="EB58" s="136"/>
      <c r="EC58" s="136"/>
      <c r="ED58" s="136"/>
      <c r="EE58" s="136"/>
      <c r="EF58" s="136"/>
      <c r="EG58" s="136"/>
      <c r="EH58" s="136"/>
      <c r="EI58" s="136"/>
      <c r="EJ58" s="136"/>
      <c r="EK58" s="136"/>
      <c r="EL58" s="136"/>
      <c r="EM58" s="136"/>
      <c r="EN58" s="136"/>
      <c r="EO58" s="136"/>
      <c r="EP58" s="136"/>
      <c r="EQ58" s="136"/>
      <c r="ER58" s="136"/>
      <c r="ES58" s="136"/>
      <c r="ET58" s="136"/>
      <c r="EU58" s="136"/>
      <c r="EV58" s="136"/>
      <c r="EW58" s="136"/>
      <c r="EX58" s="136"/>
      <c r="EY58" s="136"/>
      <c r="EZ58" s="136"/>
      <c r="FA58" s="136"/>
      <c r="FB58" s="136"/>
      <c r="FC58" s="136"/>
      <c r="FD58" s="136"/>
      <c r="FE58" s="136"/>
      <c r="FF58" s="136"/>
      <c r="FG58" s="136"/>
      <c r="FH58" s="136"/>
      <c r="FI58" s="136"/>
      <c r="FJ58" s="136"/>
      <c r="FK58" s="136"/>
      <c r="FL58" s="136"/>
      <c r="FM58" s="136"/>
      <c r="FN58" s="136"/>
      <c r="FO58" s="136"/>
      <c r="FP58" s="136"/>
      <c r="FQ58" s="136"/>
      <c r="FR58" s="136"/>
      <c r="FS58" s="136"/>
      <c r="FT58" s="136"/>
      <c r="FU58" s="136"/>
      <c r="FV58" s="136"/>
      <c r="FW58" s="136"/>
      <c r="FX58" s="136"/>
      <c r="FY58" s="136"/>
      <c r="FZ58" s="136"/>
      <c r="GA58" s="136"/>
      <c r="GB58" s="136"/>
      <c r="GC58" s="136"/>
      <c r="GD58" s="136"/>
      <c r="GE58" s="136"/>
      <c r="GF58" s="136"/>
      <c r="GG58" s="136"/>
      <c r="GH58" s="136"/>
      <c r="GI58" s="136"/>
      <c r="GJ58" s="136"/>
      <c r="GK58" s="136"/>
      <c r="GL58" s="136"/>
      <c r="GM58" s="136"/>
      <c r="GN58" s="136"/>
      <c r="GO58" s="136"/>
      <c r="GP58" s="136"/>
      <c r="GQ58" s="136"/>
      <c r="GR58" s="136"/>
      <c r="GS58" s="136"/>
      <c r="GT58" s="136"/>
      <c r="GU58" s="136"/>
      <c r="GV58" s="136"/>
      <c r="GW58" s="136"/>
      <c r="GX58" s="136"/>
      <c r="GY58" s="136"/>
      <c r="GZ58" s="136"/>
      <c r="HA58" s="136"/>
      <c r="HB58" s="136"/>
      <c r="HC58" s="136"/>
      <c r="HD58" s="136"/>
      <c r="HE58" s="136"/>
      <c r="HF58" s="136"/>
      <c r="HG58" s="136"/>
      <c r="HH58" s="136"/>
      <c r="HI58" s="136"/>
      <c r="HJ58" s="136"/>
      <c r="HK58" s="136"/>
      <c r="HL58" s="136"/>
      <c r="HM58" s="136"/>
      <c r="HN58" s="136"/>
      <c r="HO58" s="136"/>
      <c r="HP58" s="136"/>
      <c r="HQ58" s="136"/>
      <c r="HR58" s="136"/>
      <c r="HS58" s="136"/>
      <c r="HT58" s="136"/>
      <c r="HU58" s="136"/>
      <c r="HV58" s="136"/>
      <c r="HW58" s="136"/>
      <c r="HX58" s="136"/>
      <c r="HY58" s="136"/>
      <c r="HZ58" s="136"/>
      <c r="IA58" s="136"/>
      <c r="IB58" s="136"/>
      <c r="IC58" s="136"/>
      <c r="ID58" s="136"/>
      <c r="IE58" s="136"/>
      <c r="IF58" s="136"/>
      <c r="IG58" s="136"/>
      <c r="IH58" s="136"/>
      <c r="II58" s="136"/>
      <c r="IJ58" s="136"/>
      <c r="IK58" s="136"/>
      <c r="IL58" s="136"/>
      <c r="IM58" s="136"/>
      <c r="IN58" s="136"/>
      <c r="IO58" s="136"/>
      <c r="IP58" s="136"/>
      <c r="IQ58" s="136"/>
      <c r="IR58" s="136"/>
      <c r="IS58" s="136"/>
      <c r="IT58" s="136"/>
      <c r="IU58" s="136"/>
      <c r="IV58" s="136"/>
      <c r="IW58" s="136"/>
      <c r="IX58" s="136"/>
      <c r="IY58" s="136"/>
      <c r="IZ58" s="136"/>
      <c r="JA58" s="136"/>
      <c r="JB58" s="136"/>
      <c r="JC58" s="136"/>
      <c r="JD58" s="136"/>
      <c r="JE58" s="136"/>
      <c r="JF58" s="136"/>
      <c r="JG58" s="136"/>
      <c r="JH58" s="136"/>
      <c r="JI58" s="136"/>
      <c r="JJ58" s="136"/>
      <c r="JK58" s="136"/>
      <c r="JL58" s="136"/>
      <c r="JM58" s="136"/>
      <c r="JN58" s="136"/>
      <c r="JO58" s="136"/>
      <c r="JP58" s="136"/>
      <c r="JQ58" s="136"/>
      <c r="JR58" s="136"/>
      <c r="JS58" s="136"/>
      <c r="JT58" s="136"/>
      <c r="JU58" s="136"/>
      <c r="JV58" s="136"/>
      <c r="JW58" s="136"/>
      <c r="JX58" s="136"/>
      <c r="JY58" s="136"/>
      <c r="JZ58" s="136"/>
      <c r="KA58" s="136"/>
      <c r="KB58" s="136"/>
      <c r="KC58" s="136"/>
      <c r="KD58" s="136"/>
      <c r="KE58" s="136"/>
      <c r="KF58" s="136"/>
      <c r="KG58" s="136"/>
      <c r="KH58" s="136"/>
      <c r="KI58" s="136"/>
      <c r="KJ58" s="136"/>
      <c r="KK58" s="136"/>
      <c r="KL58" s="136"/>
      <c r="KM58" s="136"/>
      <c r="KN58" s="136"/>
      <c r="KO58" s="136"/>
      <c r="KP58" s="136"/>
      <c r="KQ58" s="136"/>
      <c r="KR58" s="136"/>
      <c r="KS58" s="136"/>
      <c r="KT58" s="136"/>
      <c r="KU58" s="136"/>
      <c r="KV58" s="136"/>
      <c r="KW58" s="136"/>
      <c r="KX58" s="136"/>
      <c r="KY58" s="136"/>
      <c r="KZ58" s="136"/>
      <c r="LA58" s="136"/>
      <c r="LB58" s="136"/>
      <c r="LC58" s="136"/>
      <c r="LD58" s="136"/>
      <c r="LE58" s="136"/>
      <c r="LF58" s="136"/>
      <c r="LG58" s="136"/>
      <c r="LH58" s="136"/>
      <c r="LI58" s="136"/>
      <c r="LJ58" s="136"/>
      <c r="LK58" s="136"/>
      <c r="LL58" s="136"/>
      <c r="LM58" s="136"/>
      <c r="LN58" s="136"/>
      <c r="LO58" s="136"/>
      <c r="LP58" s="136"/>
      <c r="LQ58" s="136"/>
      <c r="LR58" s="136"/>
      <c r="LS58" s="136"/>
      <c r="LT58" s="136"/>
      <c r="LU58" s="136"/>
      <c r="LV58" s="136"/>
      <c r="LW58" s="136"/>
      <c r="LX58" s="136"/>
      <c r="LY58" s="136"/>
      <c r="LZ58" s="136"/>
      <c r="MA58" s="136"/>
      <c r="MB58" s="136"/>
      <c r="MC58" s="136"/>
      <c r="MD58" s="136"/>
      <c r="ME58" s="136"/>
      <c r="MF58" s="136"/>
      <c r="MG58" s="136"/>
      <c r="MH58" s="136"/>
      <c r="MI58" s="136"/>
      <c r="MJ58" s="136"/>
      <c r="MK58" s="136"/>
      <c r="ML58" s="136"/>
      <c r="MM58" s="136"/>
      <c r="MN58" s="136"/>
      <c r="MO58" s="136"/>
      <c r="MP58" s="136"/>
      <c r="MQ58" s="136"/>
      <c r="MR58" s="136"/>
      <c r="MS58" s="136"/>
      <c r="MT58" s="136"/>
      <c r="MU58" s="136"/>
      <c r="MV58" s="136"/>
      <c r="MW58" s="136"/>
      <c r="MX58" s="136"/>
      <c r="MY58" s="136"/>
      <c r="MZ58" s="136"/>
      <c r="NA58" s="136"/>
      <c r="NB58" s="136"/>
      <c r="NC58" s="136"/>
      <c r="ND58" s="136"/>
      <c r="NE58" s="136"/>
      <c r="NF58" s="136"/>
      <c r="NG58" s="136"/>
      <c r="NH58" s="136"/>
      <c r="NI58" s="136"/>
      <c r="NJ58" s="136"/>
      <c r="NK58" s="136"/>
      <c r="NL58" s="136"/>
      <c r="NM58" s="136"/>
      <c r="NN58" s="136"/>
      <c r="NO58" s="136"/>
      <c r="NP58" s="136"/>
      <c r="NQ58" s="136"/>
      <c r="NR58" s="136"/>
      <c r="NS58" s="136"/>
      <c r="NT58" s="136"/>
      <c r="NU58" s="136"/>
      <c r="NV58" s="136"/>
      <c r="NW58" s="136"/>
      <c r="NX58" s="136"/>
      <c r="NY58" s="136"/>
      <c r="NZ58" s="136"/>
      <c r="OA58" s="136"/>
      <c r="OB58" s="136"/>
      <c r="OC58" s="136"/>
      <c r="OD58" s="136"/>
      <c r="OE58" s="136"/>
      <c r="OF58" s="136"/>
      <c r="OG58" s="136"/>
      <c r="OH58" s="136"/>
      <c r="OI58" s="136"/>
      <c r="OJ58" s="136"/>
      <c r="OK58" s="136"/>
      <c r="OL58" s="136"/>
      <c r="OM58" s="136"/>
      <c r="ON58" s="136"/>
      <c r="OO58" s="136"/>
      <c r="OP58" s="136"/>
      <c r="OQ58" s="136"/>
      <c r="OR58" s="136"/>
      <c r="OS58" s="136"/>
      <c r="OT58" s="136"/>
      <c r="OU58" s="136"/>
      <c r="OV58" s="136"/>
      <c r="OW58" s="136"/>
      <c r="OX58" s="136"/>
      <c r="OY58" s="136"/>
      <c r="OZ58" s="136"/>
      <c r="PA58" s="136"/>
      <c r="PB58" s="136"/>
      <c r="PC58" s="136"/>
      <c r="PD58" s="136"/>
      <c r="PE58" s="136"/>
      <c r="PF58" s="136"/>
      <c r="PG58" s="136"/>
      <c r="PH58" s="136"/>
      <c r="PI58" s="136"/>
      <c r="PJ58" s="136"/>
      <c r="PK58" s="136"/>
      <c r="PL58" s="136"/>
      <c r="PM58" s="136"/>
      <c r="PN58" s="136"/>
      <c r="PO58" s="136"/>
      <c r="PP58" s="136"/>
      <c r="PQ58" s="136"/>
      <c r="PR58" s="136"/>
      <c r="PS58" s="136"/>
      <c r="PT58" s="136"/>
      <c r="PU58" s="136"/>
      <c r="PV58" s="136"/>
      <c r="PW58" s="136"/>
      <c r="PX58" s="136"/>
      <c r="PY58" s="136"/>
      <c r="PZ58" s="136"/>
      <c r="QA58" s="136"/>
      <c r="QB58" s="136"/>
      <c r="QC58" s="136"/>
      <c r="QD58" s="136"/>
      <c r="QE58" s="136"/>
      <c r="QF58" s="136"/>
      <c r="QG58" s="136"/>
      <c r="QH58" s="136"/>
      <c r="QI58" s="136"/>
      <c r="QJ58" s="136"/>
      <c r="QK58" s="136"/>
      <c r="QL58" s="136"/>
      <c r="QM58" s="136"/>
      <c r="QN58" s="136"/>
      <c r="QO58" s="136"/>
      <c r="QP58" s="136"/>
      <c r="QQ58" s="136"/>
      <c r="QR58" s="136"/>
      <c r="QS58" s="136"/>
      <c r="QT58" s="136"/>
      <c r="QU58" s="136"/>
      <c r="QV58" s="136"/>
      <c r="QW58" s="136"/>
      <c r="QX58" s="136"/>
      <c r="QY58" s="136"/>
      <c r="QZ58" s="136"/>
      <c r="RA58" s="136"/>
      <c r="RB58" s="136"/>
      <c r="RC58" s="136"/>
      <c r="RD58" s="136"/>
      <c r="RE58" s="136"/>
      <c r="RF58" s="136"/>
      <c r="RG58" s="136"/>
      <c r="RH58" s="136"/>
      <c r="RI58" s="136"/>
      <c r="RJ58" s="136"/>
      <c r="RK58" s="136"/>
      <c r="RL58" s="136"/>
      <c r="RM58" s="136"/>
      <c r="RN58" s="136"/>
      <c r="RO58" s="136"/>
      <c r="RP58" s="136"/>
      <c r="RQ58" s="136"/>
      <c r="RR58" s="136"/>
      <c r="RS58" s="136"/>
      <c r="RT58" s="136"/>
      <c r="RU58" s="136"/>
      <c r="RV58" s="136"/>
      <c r="RW58" s="136"/>
      <c r="RX58" s="136"/>
      <c r="RY58" s="136"/>
      <c r="RZ58" s="136"/>
      <c r="SA58" s="136"/>
      <c r="SB58" s="136"/>
      <c r="SC58" s="136"/>
      <c r="SD58" s="136"/>
      <c r="SE58" s="136"/>
      <c r="SF58" s="136"/>
      <c r="SG58" s="136"/>
      <c r="SH58" s="136"/>
      <c r="SI58" s="136"/>
      <c r="SJ58" s="136"/>
      <c r="SK58" s="136"/>
      <c r="SL58" s="136"/>
      <c r="SM58" s="136"/>
      <c r="SN58" s="136"/>
      <c r="SO58" s="136"/>
      <c r="SP58" s="136"/>
      <c r="SQ58" s="136"/>
      <c r="SR58" s="136"/>
      <c r="SS58" s="136"/>
      <c r="ST58" s="136"/>
      <c r="SU58" s="136"/>
      <c r="SV58" s="136"/>
      <c r="SW58" s="136"/>
      <c r="SX58" s="136"/>
      <c r="SY58" s="136"/>
      <c r="SZ58" s="136"/>
      <c r="TA58" s="136"/>
      <c r="TB58" s="136"/>
      <c r="TC58" s="136"/>
      <c r="TD58" s="136"/>
      <c r="TE58" s="136"/>
      <c r="TF58" s="136"/>
      <c r="TG58" s="136"/>
      <c r="TH58" s="136"/>
      <c r="TI58" s="136"/>
      <c r="TJ58" s="136"/>
      <c r="TK58" s="136"/>
      <c r="TL58" s="136"/>
      <c r="TM58" s="136"/>
      <c r="TN58" s="136"/>
      <c r="TO58" s="136"/>
      <c r="TP58" s="136"/>
      <c r="TQ58" s="136"/>
      <c r="TR58" s="136"/>
      <c r="TS58" s="136"/>
      <c r="TT58" s="136"/>
      <c r="TU58" s="136"/>
      <c r="TV58" s="136"/>
      <c r="TW58" s="136"/>
      <c r="TX58" s="136"/>
      <c r="TY58" s="136"/>
      <c r="TZ58" s="136"/>
      <c r="UA58" s="136"/>
      <c r="UB58" s="136"/>
      <c r="UC58" s="136"/>
      <c r="UD58" s="136"/>
      <c r="UE58" s="136"/>
      <c r="UF58" s="136"/>
      <c r="UG58" s="136"/>
      <c r="UH58" s="136"/>
      <c r="UI58" s="136"/>
      <c r="UJ58" s="136"/>
      <c r="UK58" s="136"/>
      <c r="UL58" s="136"/>
      <c r="UM58" s="136"/>
      <c r="UN58" s="136"/>
      <c r="UO58" s="136"/>
      <c r="UP58" s="136"/>
      <c r="UQ58" s="136"/>
      <c r="UR58" s="136"/>
      <c r="US58" s="136"/>
      <c r="UT58" s="136"/>
      <c r="UU58" s="136"/>
      <c r="UV58" s="136"/>
      <c r="UW58" s="136"/>
      <c r="UX58" s="136"/>
      <c r="UY58" s="136"/>
      <c r="UZ58" s="136"/>
      <c r="VA58" s="136"/>
      <c r="VB58" s="136"/>
      <c r="VC58" s="136"/>
      <c r="VD58" s="136"/>
      <c r="VE58" s="136"/>
      <c r="VF58" s="136"/>
      <c r="VG58" s="136"/>
      <c r="VH58" s="136"/>
      <c r="VI58" s="136"/>
      <c r="VJ58" s="136"/>
      <c r="VK58" s="136"/>
      <c r="VL58" s="136"/>
      <c r="VM58" s="136"/>
      <c r="VN58" s="136"/>
      <c r="VO58" s="136"/>
      <c r="VP58" s="136"/>
      <c r="VQ58" s="136"/>
      <c r="VR58" s="136"/>
      <c r="VS58" s="136"/>
      <c r="VT58" s="136"/>
      <c r="VU58" s="136"/>
      <c r="VV58" s="136"/>
      <c r="VW58" s="136"/>
      <c r="VX58" s="136"/>
      <c r="VY58" s="136"/>
      <c r="VZ58" s="136"/>
      <c r="WA58" s="136"/>
      <c r="WB58" s="136"/>
      <c r="WC58" s="136"/>
      <c r="WD58" s="136"/>
      <c r="WE58" s="136"/>
      <c r="WF58" s="136"/>
      <c r="WG58" s="136"/>
      <c r="WH58" s="136"/>
      <c r="WI58" s="136"/>
      <c r="WJ58" s="136"/>
      <c r="WK58" s="136"/>
      <c r="WL58" s="136"/>
      <c r="WM58" s="136"/>
      <c r="WN58" s="136"/>
      <c r="WO58" s="136"/>
      <c r="WP58" s="136"/>
      <c r="WQ58" s="136"/>
      <c r="WR58" s="136"/>
      <c r="WS58" s="136"/>
      <c r="WT58" s="136"/>
      <c r="WU58" s="136"/>
      <c r="WV58" s="136"/>
      <c r="WW58" s="136"/>
      <c r="WX58" s="136"/>
      <c r="WY58" s="136"/>
      <c r="WZ58" s="136"/>
      <c r="XA58" s="136"/>
      <c r="XB58" s="136"/>
      <c r="XC58" s="136"/>
      <c r="XD58" s="136"/>
      <c r="XE58" s="136"/>
      <c r="XF58" s="136"/>
      <c r="XG58" s="136"/>
      <c r="XH58" s="136"/>
      <c r="XI58" s="136"/>
      <c r="XJ58" s="136"/>
      <c r="XK58" s="136"/>
      <c r="XL58" s="136"/>
      <c r="XM58" s="136"/>
      <c r="XN58" s="136"/>
      <c r="XO58" s="136"/>
      <c r="XP58" s="136"/>
      <c r="XQ58" s="136"/>
      <c r="XR58" s="136"/>
      <c r="XS58" s="136"/>
      <c r="XT58" s="136"/>
      <c r="XU58" s="136"/>
      <c r="XV58" s="136"/>
      <c r="XW58" s="136"/>
      <c r="XX58" s="136"/>
      <c r="XY58" s="136"/>
      <c r="XZ58" s="136"/>
      <c r="YA58" s="136"/>
      <c r="YB58" s="136"/>
      <c r="YC58" s="136"/>
      <c r="YD58" s="136"/>
      <c r="YE58" s="136"/>
      <c r="YF58" s="136"/>
      <c r="YG58" s="136"/>
      <c r="YH58" s="136"/>
      <c r="YI58" s="136"/>
      <c r="YJ58" s="136"/>
      <c r="YK58" s="136"/>
      <c r="YL58" s="136"/>
      <c r="YM58" s="136"/>
      <c r="YN58" s="136"/>
      <c r="YO58" s="136"/>
      <c r="YP58" s="136"/>
      <c r="YQ58" s="136"/>
      <c r="YR58" s="136"/>
      <c r="YS58" s="136"/>
      <c r="YT58" s="136"/>
      <c r="YU58" s="136"/>
      <c r="YV58" s="136"/>
      <c r="YW58" s="136"/>
      <c r="YX58" s="136"/>
      <c r="YY58" s="136"/>
      <c r="YZ58" s="136"/>
      <c r="ZA58" s="136"/>
      <c r="ZB58" s="136"/>
      <c r="ZC58" s="136"/>
      <c r="ZD58" s="136"/>
      <c r="ZE58" s="136"/>
      <c r="ZF58" s="136"/>
      <c r="ZG58" s="136"/>
      <c r="ZH58" s="136"/>
      <c r="ZI58" s="136"/>
      <c r="ZJ58" s="136"/>
      <c r="ZK58" s="136"/>
      <c r="ZL58" s="136"/>
      <c r="ZM58" s="136"/>
      <c r="ZN58" s="136"/>
      <c r="ZO58" s="136"/>
      <c r="ZP58" s="136"/>
      <c r="ZQ58" s="136"/>
      <c r="ZR58" s="136"/>
      <c r="ZS58" s="136"/>
      <c r="ZT58" s="136"/>
      <c r="ZU58" s="136"/>
      <c r="ZV58" s="136"/>
      <c r="ZW58" s="136"/>
      <c r="ZX58" s="136"/>
      <c r="ZY58" s="136"/>
      <c r="ZZ58" s="136"/>
      <c r="AAA58" s="136"/>
      <c r="AAB58" s="136"/>
      <c r="AAC58" s="136"/>
      <c r="AAD58" s="136"/>
      <c r="AAE58" s="136"/>
      <c r="AAF58" s="136"/>
      <c r="AAG58" s="136"/>
      <c r="AAH58" s="136"/>
      <c r="AAI58" s="136"/>
      <c r="AAJ58" s="136"/>
      <c r="AAK58" s="136"/>
      <c r="AAL58" s="136"/>
      <c r="AAM58" s="136"/>
      <c r="AAN58" s="136"/>
      <c r="AAO58" s="136"/>
      <c r="AAP58" s="136"/>
      <c r="AAQ58" s="136"/>
      <c r="AAR58" s="136"/>
      <c r="AAS58" s="136"/>
      <c r="AAT58" s="136"/>
      <c r="AAU58" s="136"/>
      <c r="AAV58" s="136"/>
      <c r="AAW58" s="136"/>
      <c r="AAX58" s="136"/>
      <c r="AAY58" s="136"/>
      <c r="AAZ58" s="136"/>
      <c r="ABA58" s="136"/>
      <c r="ABB58" s="136"/>
      <c r="ABC58" s="136"/>
      <c r="ABD58" s="136"/>
      <c r="ABE58" s="136"/>
      <c r="ABF58" s="136"/>
      <c r="ABG58" s="136"/>
      <c r="ABH58" s="136"/>
      <c r="ABI58" s="136"/>
      <c r="ABJ58" s="136"/>
      <c r="ABK58" s="136"/>
      <c r="ABL58" s="136"/>
      <c r="ABM58" s="136"/>
      <c r="ABN58" s="136"/>
      <c r="ABO58" s="136"/>
      <c r="ABP58" s="136"/>
      <c r="ABQ58" s="136"/>
      <c r="ABR58" s="136"/>
      <c r="ABS58" s="136"/>
      <c r="ABT58" s="136"/>
      <c r="ABU58" s="136"/>
      <c r="ABV58" s="136"/>
      <c r="ABW58" s="136"/>
      <c r="ABX58" s="136"/>
      <c r="ABY58" s="136"/>
      <c r="ABZ58" s="136"/>
      <c r="ACA58" s="136"/>
      <c r="ACB58" s="136"/>
      <c r="ACC58" s="136"/>
      <c r="ACD58" s="136"/>
      <c r="ACE58" s="136"/>
      <c r="ACF58" s="136"/>
      <c r="ACG58" s="136"/>
      <c r="ACH58" s="136"/>
      <c r="ACI58" s="136"/>
      <c r="ACJ58" s="136"/>
      <c r="ACK58" s="136"/>
      <c r="ACL58" s="136"/>
      <c r="ACM58" s="136"/>
      <c r="ACN58" s="136"/>
      <c r="ACO58" s="136"/>
      <c r="ACP58" s="136"/>
      <c r="ACQ58" s="136"/>
      <c r="ACR58" s="136"/>
      <c r="ACS58" s="136"/>
      <c r="ACT58" s="136"/>
      <c r="ACU58" s="136"/>
      <c r="ACV58" s="136"/>
      <c r="ACW58" s="136"/>
      <c r="ACX58" s="136"/>
      <c r="ACY58" s="136"/>
      <c r="ACZ58" s="136"/>
      <c r="ADA58" s="136"/>
      <c r="ADB58" s="136"/>
      <c r="ADC58" s="136"/>
      <c r="ADD58" s="136"/>
      <c r="ADE58" s="136"/>
      <c r="ADF58" s="136"/>
      <c r="ADG58" s="136"/>
      <c r="ADH58" s="136"/>
      <c r="ADI58" s="136"/>
      <c r="ADJ58" s="136"/>
      <c r="ADK58" s="136"/>
      <c r="ADL58" s="136"/>
      <c r="ADM58" s="136"/>
      <c r="ADN58" s="136"/>
      <c r="ADO58" s="136"/>
      <c r="ADP58" s="136"/>
      <c r="ADQ58" s="136"/>
      <c r="ADR58" s="136"/>
      <c r="ADS58" s="136"/>
      <c r="ADT58" s="136"/>
      <c r="ADU58" s="136"/>
      <c r="ADV58" s="136"/>
      <c r="ADW58" s="136"/>
      <c r="ADX58" s="136"/>
      <c r="ADY58" s="136"/>
      <c r="ADZ58" s="136"/>
      <c r="AEA58" s="136"/>
      <c r="AEB58" s="136"/>
      <c r="AEC58" s="136"/>
      <c r="AED58" s="136"/>
      <c r="AEE58" s="136"/>
      <c r="AEF58" s="136"/>
      <c r="AEG58" s="136"/>
      <c r="AEH58" s="136"/>
      <c r="AEI58" s="136"/>
      <c r="AEJ58" s="136"/>
      <c r="AEK58" s="136"/>
      <c r="AEL58" s="136"/>
      <c r="AEM58" s="136"/>
      <c r="AEN58" s="136"/>
      <c r="AEO58" s="136"/>
      <c r="AEP58" s="136"/>
      <c r="AEQ58" s="136"/>
      <c r="AER58" s="136"/>
      <c r="AES58" s="136"/>
      <c r="AET58" s="136"/>
      <c r="AEU58" s="136"/>
      <c r="AEV58" s="136"/>
      <c r="AEW58" s="136"/>
      <c r="AEX58" s="136"/>
      <c r="AEY58" s="136"/>
      <c r="AEZ58" s="136"/>
      <c r="AFA58" s="136"/>
      <c r="AFB58" s="136"/>
      <c r="AFC58" s="136"/>
      <c r="AFD58" s="136"/>
      <c r="AFE58" s="136"/>
      <c r="AFF58" s="136"/>
      <c r="AFG58" s="136"/>
      <c r="AFH58" s="136"/>
      <c r="AFI58" s="136"/>
      <c r="AFJ58" s="136"/>
      <c r="AFK58" s="136"/>
      <c r="AFL58" s="136"/>
      <c r="AFM58" s="136"/>
      <c r="AFN58" s="136"/>
      <c r="AFO58" s="136"/>
      <c r="AFP58" s="136"/>
      <c r="AFQ58" s="136"/>
      <c r="AFR58" s="136"/>
      <c r="AFS58" s="136"/>
      <c r="AFT58" s="136"/>
      <c r="AFU58" s="136"/>
      <c r="AFV58" s="136"/>
      <c r="AFW58" s="136"/>
      <c r="AFX58" s="136"/>
      <c r="AFY58" s="136"/>
      <c r="AFZ58" s="136"/>
      <c r="AGA58" s="136"/>
      <c r="AGB58" s="136"/>
      <c r="AGC58" s="136"/>
      <c r="AGD58" s="136"/>
      <c r="AGE58" s="136"/>
      <c r="AGF58" s="136"/>
      <c r="AGG58" s="136"/>
      <c r="AGH58" s="136"/>
      <c r="AGI58" s="136"/>
      <c r="AGJ58" s="136"/>
      <c r="AGK58" s="136"/>
      <c r="AGL58" s="136"/>
      <c r="AGM58" s="136"/>
      <c r="AGN58" s="136"/>
      <c r="AGO58" s="136"/>
      <c r="AGP58" s="136"/>
      <c r="AGQ58" s="136"/>
      <c r="AGR58" s="136"/>
      <c r="AGS58" s="136"/>
      <c r="AGT58" s="136"/>
      <c r="AGU58" s="136"/>
      <c r="AGV58" s="136"/>
      <c r="AGW58" s="136"/>
      <c r="AGX58" s="136"/>
      <c r="AGY58" s="136"/>
      <c r="AGZ58" s="136"/>
      <c r="AHA58" s="136"/>
      <c r="AHB58" s="136"/>
      <c r="AHC58" s="136"/>
      <c r="AHD58" s="136"/>
      <c r="AHE58" s="136"/>
      <c r="AHF58" s="136"/>
      <c r="AHG58" s="136"/>
      <c r="AHH58" s="136"/>
      <c r="AHI58" s="136"/>
      <c r="AHJ58" s="136"/>
      <c r="AHK58" s="136"/>
      <c r="AHL58" s="136"/>
      <c r="AHM58" s="136"/>
      <c r="AHN58" s="136"/>
      <c r="AHO58" s="136"/>
      <c r="AHP58" s="136"/>
      <c r="AHQ58" s="136"/>
      <c r="AHR58" s="136"/>
      <c r="AHS58" s="136"/>
      <c r="AHT58" s="136"/>
      <c r="AHU58" s="136"/>
      <c r="AHV58" s="136"/>
      <c r="AHW58" s="136"/>
      <c r="AHX58" s="136"/>
      <c r="AHY58" s="136"/>
      <c r="AHZ58" s="136"/>
      <c r="AIA58" s="136"/>
      <c r="AIB58" s="136"/>
      <c r="AIC58" s="136"/>
      <c r="AID58" s="136"/>
      <c r="AIE58" s="136"/>
      <c r="AIF58" s="136"/>
      <c r="AIG58" s="136"/>
      <c r="AIH58" s="136"/>
      <c r="AII58" s="136"/>
      <c r="AIJ58" s="136"/>
      <c r="AIK58" s="136"/>
      <c r="AIL58" s="136"/>
      <c r="AIM58" s="136"/>
      <c r="AIN58" s="136"/>
      <c r="AIO58" s="136"/>
      <c r="AIP58" s="136"/>
      <c r="AIQ58" s="136"/>
      <c r="AIR58" s="136"/>
      <c r="AIS58" s="136"/>
      <c r="AIT58" s="136"/>
      <c r="AIU58" s="136"/>
      <c r="AIV58" s="136"/>
      <c r="AIW58" s="136"/>
      <c r="AIX58" s="136"/>
      <c r="AIY58" s="136"/>
      <c r="AIZ58" s="136"/>
      <c r="AJA58" s="136"/>
      <c r="AJB58" s="136"/>
      <c r="AJC58" s="136"/>
      <c r="AJD58" s="136"/>
      <c r="AJE58" s="136"/>
      <c r="AJF58" s="136"/>
      <c r="AJG58" s="136"/>
      <c r="AJH58" s="136"/>
      <c r="AJI58" s="136"/>
      <c r="AJJ58" s="136"/>
      <c r="AJK58" s="136"/>
      <c r="AJL58" s="136"/>
      <c r="AJM58" s="136"/>
      <c r="AJN58" s="136"/>
      <c r="AJO58" s="136"/>
      <c r="AJP58" s="136"/>
      <c r="AJQ58" s="136"/>
      <c r="AJR58" s="136"/>
      <c r="AJS58" s="136"/>
      <c r="AJT58" s="136"/>
      <c r="AJU58" s="136"/>
      <c r="AJV58" s="136"/>
      <c r="AJW58" s="136"/>
      <c r="AJX58" s="136"/>
      <c r="AJY58" s="136"/>
      <c r="AJZ58" s="136"/>
      <c r="AKA58" s="136"/>
      <c r="AKB58" s="136"/>
      <c r="AKC58" s="136"/>
      <c r="AKD58" s="136"/>
      <c r="AKE58" s="136"/>
      <c r="AKF58" s="136"/>
      <c r="AKG58" s="136"/>
      <c r="AKH58" s="136"/>
      <c r="AKI58" s="136"/>
      <c r="AKJ58" s="136"/>
      <c r="AKK58" s="136"/>
      <c r="AKL58" s="136"/>
      <c r="AKM58" s="136"/>
      <c r="AKN58" s="136"/>
      <c r="AKO58" s="136"/>
      <c r="AKP58" s="136"/>
      <c r="AKQ58" s="136"/>
      <c r="AKR58" s="136"/>
      <c r="AKS58" s="136"/>
      <c r="AKT58" s="136"/>
      <c r="AKU58" s="136"/>
      <c r="AKV58" s="136"/>
      <c r="AKW58" s="136"/>
      <c r="AKX58" s="136"/>
      <c r="AKY58" s="136"/>
      <c r="AKZ58" s="136"/>
      <c r="ALA58" s="136"/>
      <c r="ALB58" s="136"/>
      <c r="ALC58" s="136"/>
      <c r="ALD58" s="136"/>
      <c r="ALE58" s="136"/>
      <c r="ALF58" s="136"/>
      <c r="ALG58" s="136"/>
      <c r="ALH58" s="136"/>
      <c r="ALI58" s="136"/>
      <c r="ALJ58" s="136"/>
      <c r="ALK58" s="136"/>
      <c r="ALL58" s="136"/>
      <c r="ALM58" s="136"/>
      <c r="ALN58" s="136"/>
      <c r="ALO58" s="136"/>
      <c r="ALP58" s="136"/>
      <c r="ALQ58" s="136"/>
      <c r="ALR58" s="136"/>
      <c r="ALS58" s="136"/>
      <c r="ALT58" s="136"/>
      <c r="ALU58" s="136"/>
      <c r="ALV58" s="136"/>
      <c r="ALW58" s="136"/>
      <c r="ALX58" s="136"/>
      <c r="ALY58" s="136"/>
      <c r="ALZ58" s="136"/>
      <c r="AMA58" s="136"/>
      <c r="AMB58" s="136"/>
      <c r="AMC58" s="136"/>
      <c r="AMD58" s="136"/>
      <c r="AME58" s="136"/>
      <c r="AMF58" s="136"/>
      <c r="AMG58" s="136"/>
      <c r="AMH58" s="136"/>
      <c r="AMI58" s="136"/>
    </row>
    <row r="59" spans="1:1023" x14ac:dyDescent="0.25">
      <c r="A59" s="192" t="s">
        <v>6657</v>
      </c>
      <c r="B59" s="193">
        <v>59</v>
      </c>
      <c r="C59" s="192" t="s">
        <v>6656</v>
      </c>
      <c r="D59" s="209" t="s">
        <v>25517</v>
      </c>
      <c r="I59" s="367"/>
      <c r="V59" s="256">
        <f>IF(O59=1,10,100)</f>
        <v>100</v>
      </c>
      <c r="W59" s="256">
        <f>IF(O59=1,1,IF(O59=2,10,100))</f>
        <v>100</v>
      </c>
      <c r="X59" s="256">
        <f>IF(O59=3,20,100)</f>
        <v>100</v>
      </c>
      <c r="Y59" s="256">
        <f>IF(P59=1,10,100)</f>
        <v>100</v>
      </c>
      <c r="Z59" s="256">
        <f>IF(P59=1,1,IF(P59=2,10,100))</f>
        <v>100</v>
      </c>
      <c r="AA59" s="257">
        <f>IF(OR(EXACT(Q59,"1A"),EXACT(Q59,"1B")),0.1,IF(Q59=2,1,100))</f>
        <v>100</v>
      </c>
      <c r="AB59" s="257">
        <f>IF(OR(EXACT(R59,"1A"),EXACT(R59,"1B")),0.1,IF(R59=2,1,100))</f>
        <v>100</v>
      </c>
      <c r="AC59" s="257">
        <f>IF(OR(EXACT(S59,"1A"),EXACT(S59,"1B")),0.3,IF(S59=2,3,100))</f>
        <v>100</v>
      </c>
      <c r="AF59" s="249">
        <f>IF(OR(OR(EXACT(J59,"1A"),EXACT(J59,"1B"),EXACT(J59,"1C")),K59=1),1,IF(K59=2,10,100))</f>
        <v>100</v>
      </c>
      <c r="AG59" s="249">
        <f>IF(OR(EXACT(J59,"1A"),EXACT(J59,"1B"),EXACT(J59,"1C")),1,IF(J59=2,10,100))</f>
        <v>100</v>
      </c>
      <c r="AH59" s="249">
        <f>IF(OR(EXACT(J59,"1A"),EXACT(J59,"1B"),EXACT(J59,"1C"),K59=1),3,100)</f>
        <v>100</v>
      </c>
      <c r="AI59" s="249">
        <f>IF(OR(EXACT(J59,"1A"),EXACT(J59,"1B"),EXACT(J59,"1C")),5,100)</f>
        <v>100</v>
      </c>
      <c r="AJ59" s="251"/>
      <c r="AM59" s="251"/>
      <c r="AQ59" s="356" t="s">
        <v>25631</v>
      </c>
    </row>
    <row r="60" spans="1:1023" x14ac:dyDescent="0.25">
      <c r="A60" s="298" t="s">
        <v>829</v>
      </c>
      <c r="B60" s="193">
        <v>60</v>
      </c>
      <c r="C60" s="201" t="s">
        <v>25692</v>
      </c>
      <c r="D60" s="215" t="s">
        <v>6844</v>
      </c>
      <c r="E60" s="227" t="s">
        <v>209</v>
      </c>
      <c r="F60" s="231">
        <v>4</v>
      </c>
      <c r="G60" s="299"/>
      <c r="H60" s="299"/>
      <c r="I60" s="374">
        <v>2.06</v>
      </c>
      <c r="J60" s="409">
        <v>2</v>
      </c>
      <c r="K60" s="423">
        <v>2</v>
      </c>
      <c r="L60" s="423">
        <v>1</v>
      </c>
      <c r="M60" s="424">
        <v>1</v>
      </c>
      <c r="N60" s="427"/>
      <c r="O60" s="423">
        <v>3</v>
      </c>
      <c r="P60" s="427"/>
      <c r="Q60" s="427"/>
      <c r="R60" s="427"/>
      <c r="S60" s="427"/>
      <c r="T60" s="427"/>
      <c r="U60" s="428"/>
      <c r="V60" s="256">
        <f>IF(O60=1,10,100)</f>
        <v>100</v>
      </c>
      <c r="W60" s="256">
        <f>IF(O60=1,1,IF(O60=2,10,100))</f>
        <v>100</v>
      </c>
      <c r="X60" s="256">
        <f>IF(O60=3,20,100)</f>
        <v>20</v>
      </c>
      <c r="Y60" s="256">
        <f>IF(P60=1,10,100)</f>
        <v>100</v>
      </c>
      <c r="Z60" s="256">
        <f>IF(P60=1,1,IF(P60=2,10,100))</f>
        <v>100</v>
      </c>
      <c r="AA60" s="257">
        <f>IF(OR(EXACT(Q60,"1A"),EXACT(Q60,"1B")),0.1,IF(Q60=2,1,100))</f>
        <v>100</v>
      </c>
      <c r="AB60" s="257">
        <f>IF(OR(EXACT(R60,"1A"),EXACT(R60,"1B")),0.1,IF(R60=2,1,100))</f>
        <v>100</v>
      </c>
      <c r="AC60" s="257">
        <f>IF(OR(EXACT(S60,"1A"),EXACT(S60,"1B")),0.3,IF(S60=2,3,100))</f>
        <v>100</v>
      </c>
      <c r="AD60" s="224">
        <v>1</v>
      </c>
      <c r="AE60" s="224"/>
      <c r="AF60" s="249">
        <f>IF(OR(OR(EXACT(J60,"1A"),EXACT(J60,"1B"),EXACT(J60,"1C")),K60=1),1,IF(K60=2,10,100))</f>
        <v>10</v>
      </c>
      <c r="AG60" s="249">
        <f>IF(OR(EXACT(J60,"1A"),EXACT(J60,"1B"),EXACT(J60,"1C")),1,IF(J60=2,10,100))</f>
        <v>10</v>
      </c>
      <c r="AH60" s="249">
        <f>IF(OR(EXACT(J60,"1A"),EXACT(J60,"1B"),EXACT(J60,"1C"),K60=1),3,100)</f>
        <v>100</v>
      </c>
      <c r="AI60" s="249">
        <f>IF(OR(EXACT(J60,"1A"),EXACT(J60,"1B"),EXACT(J60,"1C")),5,100)</f>
        <v>100</v>
      </c>
      <c r="AJ60" s="251">
        <v>7.6300000000000007E-2</v>
      </c>
      <c r="AK60" s="300">
        <v>1</v>
      </c>
      <c r="AL60" s="301"/>
      <c r="AM60" s="251"/>
      <c r="AN60" s="136"/>
      <c r="AO60" s="136"/>
      <c r="AP60" s="136"/>
      <c r="AQ60" s="267" t="s">
        <v>779</v>
      </c>
      <c r="AR60" s="136"/>
      <c r="AS60" s="136"/>
      <c r="AT60" s="136"/>
      <c r="AU60" s="136"/>
      <c r="AV60" s="136"/>
      <c r="AW60" s="136"/>
      <c r="AX60" s="136"/>
      <c r="AY60" s="136"/>
      <c r="AZ60" s="136"/>
      <c r="BA60" s="136"/>
      <c r="BB60" s="136"/>
      <c r="BC60" s="136"/>
      <c r="BD60" s="136"/>
      <c r="BE60" s="136"/>
      <c r="BF60" s="136"/>
      <c r="BG60" s="136"/>
      <c r="BH60" s="136"/>
      <c r="BI60" s="136"/>
      <c r="BJ60" s="136"/>
      <c r="BK60" s="136"/>
      <c r="BL60" s="136"/>
      <c r="BM60" s="136"/>
      <c r="BN60" s="136"/>
      <c r="BO60" s="136"/>
      <c r="BP60" s="136"/>
      <c r="BQ60" s="136"/>
      <c r="BR60" s="136"/>
      <c r="BS60" s="136"/>
      <c r="BT60" s="136"/>
      <c r="BU60" s="136"/>
      <c r="BV60" s="136"/>
      <c r="BW60" s="136"/>
      <c r="BX60" s="136"/>
      <c r="BY60" s="136"/>
      <c r="BZ60" s="136"/>
      <c r="CA60" s="136"/>
      <c r="CB60" s="136"/>
      <c r="CC60" s="136"/>
      <c r="CD60" s="136"/>
      <c r="CE60" s="136"/>
      <c r="CF60" s="136"/>
      <c r="CG60" s="136"/>
      <c r="CH60" s="136"/>
      <c r="CI60" s="136"/>
      <c r="CJ60" s="136"/>
      <c r="CK60" s="136"/>
      <c r="CL60" s="136"/>
      <c r="CM60" s="136"/>
      <c r="CN60" s="136"/>
      <c r="CO60" s="136"/>
      <c r="CP60" s="136"/>
      <c r="CQ60" s="136"/>
      <c r="CR60" s="136"/>
      <c r="CS60" s="136"/>
      <c r="CT60" s="136"/>
      <c r="CU60" s="136"/>
      <c r="CV60" s="136"/>
      <c r="CW60" s="136"/>
      <c r="CX60" s="136"/>
      <c r="CY60" s="136"/>
      <c r="CZ60" s="136"/>
      <c r="DA60" s="136"/>
      <c r="DB60" s="136"/>
      <c r="DC60" s="136"/>
      <c r="DD60" s="136"/>
      <c r="DE60" s="136"/>
      <c r="DF60" s="136"/>
      <c r="DG60" s="136"/>
      <c r="DH60" s="136"/>
      <c r="DI60" s="136"/>
      <c r="DJ60" s="136"/>
      <c r="DK60" s="136"/>
      <c r="DL60" s="136"/>
      <c r="DM60" s="136"/>
      <c r="DN60" s="136"/>
      <c r="DO60" s="136"/>
      <c r="DP60" s="136"/>
      <c r="DQ60" s="136"/>
      <c r="DR60" s="136"/>
      <c r="DS60" s="136"/>
      <c r="DT60" s="136"/>
      <c r="DU60" s="136"/>
      <c r="DV60" s="136"/>
      <c r="DW60" s="136"/>
      <c r="DX60" s="136"/>
      <c r="DY60" s="136"/>
      <c r="DZ60" s="136"/>
      <c r="EA60" s="136"/>
      <c r="EB60" s="136"/>
      <c r="EC60" s="136"/>
      <c r="ED60" s="136"/>
      <c r="EE60" s="136"/>
      <c r="EF60" s="136"/>
      <c r="EG60" s="136"/>
      <c r="EH60" s="136"/>
      <c r="EI60" s="136"/>
      <c r="EJ60" s="136"/>
      <c r="EK60" s="136"/>
      <c r="EL60" s="136"/>
      <c r="EM60" s="136"/>
      <c r="EN60" s="136"/>
      <c r="EO60" s="136"/>
      <c r="EP60" s="136"/>
      <c r="EQ60" s="136"/>
      <c r="ER60" s="136"/>
      <c r="ES60" s="136"/>
      <c r="ET60" s="136"/>
      <c r="EU60" s="136"/>
      <c r="EV60" s="136"/>
      <c r="EW60" s="136"/>
      <c r="EX60" s="136"/>
      <c r="EY60" s="136"/>
      <c r="EZ60" s="136"/>
      <c r="FA60" s="136"/>
      <c r="FB60" s="136"/>
      <c r="FC60" s="136"/>
      <c r="FD60" s="136"/>
      <c r="FE60" s="136"/>
      <c r="FF60" s="136"/>
      <c r="FG60" s="136"/>
      <c r="FH60" s="136"/>
      <c r="FI60" s="136"/>
      <c r="FJ60" s="136"/>
      <c r="FK60" s="136"/>
      <c r="FL60" s="136"/>
      <c r="FM60" s="136"/>
      <c r="FN60" s="136"/>
      <c r="FO60" s="136"/>
      <c r="FP60" s="136"/>
      <c r="FQ60" s="136"/>
      <c r="FR60" s="136"/>
      <c r="FS60" s="136"/>
      <c r="FT60" s="136"/>
      <c r="FU60" s="136"/>
      <c r="FV60" s="136"/>
      <c r="FW60" s="136"/>
      <c r="FX60" s="136"/>
      <c r="FY60" s="136"/>
      <c r="FZ60" s="136"/>
      <c r="GA60" s="136"/>
      <c r="GB60" s="136"/>
      <c r="GC60" s="136"/>
      <c r="GD60" s="136"/>
      <c r="GE60" s="136"/>
      <c r="GF60" s="136"/>
      <c r="GG60" s="136"/>
      <c r="GH60" s="136"/>
      <c r="GI60" s="136"/>
      <c r="GJ60" s="136"/>
      <c r="GK60" s="136"/>
      <c r="GL60" s="136"/>
      <c r="GM60" s="136"/>
      <c r="GN60" s="136"/>
      <c r="GO60" s="136"/>
      <c r="GP60" s="136"/>
      <c r="GQ60" s="136"/>
      <c r="GR60" s="136"/>
      <c r="GS60" s="136"/>
      <c r="GT60" s="136"/>
      <c r="GU60" s="136"/>
      <c r="GV60" s="136"/>
      <c r="GW60" s="136"/>
      <c r="GX60" s="136"/>
      <c r="GY60" s="136"/>
      <c r="GZ60" s="136"/>
      <c r="HA60" s="136"/>
      <c r="HB60" s="136"/>
      <c r="HC60" s="136"/>
      <c r="HD60" s="136"/>
      <c r="HE60" s="136"/>
      <c r="HF60" s="136"/>
      <c r="HG60" s="136"/>
      <c r="HH60" s="136"/>
      <c r="HI60" s="136"/>
      <c r="HJ60" s="136"/>
      <c r="HK60" s="136"/>
      <c r="HL60" s="136"/>
      <c r="HM60" s="136"/>
      <c r="HN60" s="136"/>
      <c r="HO60" s="136"/>
      <c r="HP60" s="136"/>
      <c r="HQ60" s="136"/>
      <c r="HR60" s="136"/>
      <c r="HS60" s="136"/>
      <c r="HT60" s="136"/>
      <c r="HU60" s="136"/>
      <c r="HV60" s="136"/>
      <c r="HW60" s="136"/>
      <c r="HX60" s="136"/>
      <c r="HY60" s="136"/>
      <c r="HZ60" s="136"/>
      <c r="IA60" s="136"/>
      <c r="IB60" s="136"/>
      <c r="IC60" s="136"/>
      <c r="ID60" s="136"/>
      <c r="IE60" s="136"/>
      <c r="IF60" s="136"/>
      <c r="IG60" s="136"/>
      <c r="IH60" s="136"/>
      <c r="II60" s="136"/>
      <c r="IJ60" s="136"/>
      <c r="IK60" s="136"/>
      <c r="IL60" s="136"/>
      <c r="IM60" s="136"/>
      <c r="IN60" s="136"/>
      <c r="IO60" s="136"/>
      <c r="IP60" s="136"/>
      <c r="IQ60" s="136"/>
      <c r="IR60" s="136"/>
      <c r="IS60" s="136"/>
      <c r="IT60" s="136"/>
      <c r="IU60" s="136"/>
      <c r="IV60" s="136"/>
      <c r="IW60" s="136"/>
      <c r="IX60" s="136"/>
      <c r="IY60" s="136"/>
      <c r="IZ60" s="136"/>
      <c r="JA60" s="136"/>
      <c r="JB60" s="136"/>
      <c r="JC60" s="136"/>
      <c r="JD60" s="136"/>
      <c r="JE60" s="136"/>
      <c r="JF60" s="136"/>
      <c r="JG60" s="136"/>
      <c r="JH60" s="136"/>
      <c r="JI60" s="136"/>
      <c r="JJ60" s="136"/>
      <c r="JK60" s="136"/>
      <c r="JL60" s="136"/>
      <c r="JM60" s="136"/>
      <c r="JN60" s="136"/>
      <c r="JO60" s="136"/>
      <c r="JP60" s="136"/>
      <c r="JQ60" s="136"/>
      <c r="JR60" s="136"/>
      <c r="JS60" s="136"/>
      <c r="JT60" s="136"/>
      <c r="JU60" s="136"/>
      <c r="JV60" s="136"/>
      <c r="JW60" s="136"/>
      <c r="JX60" s="136"/>
      <c r="JY60" s="136"/>
      <c r="JZ60" s="136"/>
      <c r="KA60" s="136"/>
      <c r="KB60" s="136"/>
      <c r="KC60" s="136"/>
      <c r="KD60" s="136"/>
      <c r="KE60" s="136"/>
      <c r="KF60" s="136"/>
      <c r="KG60" s="136"/>
      <c r="KH60" s="136"/>
      <c r="KI60" s="136"/>
      <c r="KJ60" s="136"/>
      <c r="KK60" s="136"/>
      <c r="KL60" s="136"/>
      <c r="KM60" s="136"/>
      <c r="KN60" s="136"/>
      <c r="KO60" s="136"/>
      <c r="KP60" s="136"/>
      <c r="KQ60" s="136"/>
      <c r="KR60" s="136"/>
      <c r="KS60" s="136"/>
      <c r="KT60" s="136"/>
      <c r="KU60" s="136"/>
      <c r="KV60" s="136"/>
      <c r="KW60" s="136"/>
      <c r="KX60" s="136"/>
      <c r="KY60" s="136"/>
      <c r="KZ60" s="136"/>
      <c r="LA60" s="136"/>
      <c r="LB60" s="136"/>
      <c r="LC60" s="136"/>
      <c r="LD60" s="136"/>
      <c r="LE60" s="136"/>
      <c r="LF60" s="136"/>
      <c r="LG60" s="136"/>
      <c r="LH60" s="136"/>
      <c r="LI60" s="136"/>
      <c r="LJ60" s="136"/>
      <c r="LK60" s="136"/>
      <c r="LL60" s="136"/>
      <c r="LM60" s="136"/>
      <c r="LN60" s="136"/>
      <c r="LO60" s="136"/>
      <c r="LP60" s="136"/>
      <c r="LQ60" s="136"/>
      <c r="LR60" s="136"/>
      <c r="LS60" s="136"/>
      <c r="LT60" s="136"/>
      <c r="LU60" s="136"/>
      <c r="LV60" s="136"/>
      <c r="LW60" s="136"/>
      <c r="LX60" s="136"/>
      <c r="LY60" s="136"/>
      <c r="LZ60" s="136"/>
      <c r="MA60" s="136"/>
      <c r="MB60" s="136"/>
      <c r="MC60" s="136"/>
      <c r="MD60" s="136"/>
      <c r="ME60" s="136"/>
      <c r="MF60" s="136"/>
      <c r="MG60" s="136"/>
      <c r="MH60" s="136"/>
      <c r="MI60" s="136"/>
      <c r="MJ60" s="136"/>
      <c r="MK60" s="136"/>
      <c r="ML60" s="136"/>
      <c r="MM60" s="136"/>
      <c r="MN60" s="136"/>
      <c r="MO60" s="136"/>
      <c r="MP60" s="136"/>
      <c r="MQ60" s="136"/>
      <c r="MR60" s="136"/>
      <c r="MS60" s="136"/>
      <c r="MT60" s="136"/>
      <c r="MU60" s="136"/>
      <c r="MV60" s="136"/>
      <c r="MW60" s="136"/>
      <c r="MX60" s="136"/>
      <c r="MY60" s="136"/>
      <c r="MZ60" s="136"/>
      <c r="NA60" s="136"/>
      <c r="NB60" s="136"/>
      <c r="NC60" s="136"/>
      <c r="ND60" s="136"/>
      <c r="NE60" s="136"/>
      <c r="NF60" s="136"/>
      <c r="NG60" s="136"/>
      <c r="NH60" s="136"/>
      <c r="NI60" s="136"/>
      <c r="NJ60" s="136"/>
      <c r="NK60" s="136"/>
      <c r="NL60" s="136"/>
      <c r="NM60" s="136"/>
      <c r="NN60" s="136"/>
      <c r="NO60" s="136"/>
      <c r="NP60" s="136"/>
      <c r="NQ60" s="136"/>
      <c r="NR60" s="136"/>
      <c r="NS60" s="136"/>
      <c r="NT60" s="136"/>
      <c r="NU60" s="136"/>
      <c r="NV60" s="136"/>
      <c r="NW60" s="136"/>
      <c r="NX60" s="136"/>
      <c r="NY60" s="136"/>
      <c r="NZ60" s="136"/>
      <c r="OA60" s="136"/>
      <c r="OB60" s="136"/>
      <c r="OC60" s="136"/>
      <c r="OD60" s="136"/>
      <c r="OE60" s="136"/>
      <c r="OF60" s="136"/>
      <c r="OG60" s="136"/>
      <c r="OH60" s="136"/>
      <c r="OI60" s="136"/>
      <c r="OJ60" s="136"/>
      <c r="OK60" s="136"/>
      <c r="OL60" s="136"/>
      <c r="OM60" s="136"/>
      <c r="ON60" s="136"/>
      <c r="OO60" s="136"/>
      <c r="OP60" s="136"/>
      <c r="OQ60" s="136"/>
      <c r="OR60" s="136"/>
      <c r="OS60" s="136"/>
      <c r="OT60" s="136"/>
      <c r="OU60" s="136"/>
      <c r="OV60" s="136"/>
      <c r="OW60" s="136"/>
      <c r="OX60" s="136"/>
      <c r="OY60" s="136"/>
      <c r="OZ60" s="136"/>
      <c r="PA60" s="136"/>
      <c r="PB60" s="136"/>
      <c r="PC60" s="136"/>
      <c r="PD60" s="136"/>
      <c r="PE60" s="136"/>
      <c r="PF60" s="136"/>
      <c r="PG60" s="136"/>
      <c r="PH60" s="136"/>
      <c r="PI60" s="136"/>
      <c r="PJ60" s="136"/>
      <c r="PK60" s="136"/>
      <c r="PL60" s="136"/>
      <c r="PM60" s="136"/>
      <c r="PN60" s="136"/>
      <c r="PO60" s="136"/>
      <c r="PP60" s="136"/>
      <c r="PQ60" s="136"/>
      <c r="PR60" s="136"/>
      <c r="PS60" s="136"/>
      <c r="PT60" s="136"/>
      <c r="PU60" s="136"/>
      <c r="PV60" s="136"/>
      <c r="PW60" s="136"/>
      <c r="PX60" s="136"/>
      <c r="PY60" s="136"/>
      <c r="PZ60" s="136"/>
      <c r="QA60" s="136"/>
      <c r="QB60" s="136"/>
      <c r="QC60" s="136"/>
      <c r="QD60" s="136"/>
      <c r="QE60" s="136"/>
      <c r="QF60" s="136"/>
      <c r="QG60" s="136"/>
      <c r="QH60" s="136"/>
      <c r="QI60" s="136"/>
      <c r="QJ60" s="136"/>
      <c r="QK60" s="136"/>
      <c r="QL60" s="136"/>
      <c r="QM60" s="136"/>
      <c r="QN60" s="136"/>
      <c r="QO60" s="136"/>
      <c r="QP60" s="136"/>
      <c r="QQ60" s="136"/>
      <c r="QR60" s="136"/>
      <c r="QS60" s="136"/>
      <c r="QT60" s="136"/>
      <c r="QU60" s="136"/>
      <c r="QV60" s="136"/>
      <c r="QW60" s="136"/>
      <c r="QX60" s="136"/>
      <c r="QY60" s="136"/>
      <c r="QZ60" s="136"/>
      <c r="RA60" s="136"/>
      <c r="RB60" s="136"/>
      <c r="RC60" s="136"/>
      <c r="RD60" s="136"/>
      <c r="RE60" s="136"/>
      <c r="RF60" s="136"/>
      <c r="RG60" s="136"/>
      <c r="RH60" s="136"/>
      <c r="RI60" s="136"/>
      <c r="RJ60" s="136"/>
      <c r="RK60" s="136"/>
      <c r="RL60" s="136"/>
      <c r="RM60" s="136"/>
      <c r="RN60" s="136"/>
      <c r="RO60" s="136"/>
      <c r="RP60" s="136"/>
      <c r="RQ60" s="136"/>
      <c r="RR60" s="136"/>
      <c r="RS60" s="136"/>
      <c r="RT60" s="136"/>
      <c r="RU60" s="136"/>
      <c r="RV60" s="136"/>
      <c r="RW60" s="136"/>
      <c r="RX60" s="136"/>
      <c r="RY60" s="136"/>
      <c r="RZ60" s="136"/>
      <c r="SA60" s="136"/>
      <c r="SB60" s="136"/>
      <c r="SC60" s="136"/>
      <c r="SD60" s="136"/>
      <c r="SE60" s="136"/>
      <c r="SF60" s="136"/>
      <c r="SG60" s="136"/>
      <c r="SH60" s="136"/>
      <c r="SI60" s="136"/>
      <c r="SJ60" s="136"/>
      <c r="SK60" s="136"/>
      <c r="SL60" s="136"/>
      <c r="SM60" s="136"/>
      <c r="SN60" s="136"/>
      <c r="SO60" s="136"/>
      <c r="SP60" s="136"/>
      <c r="SQ60" s="136"/>
      <c r="SR60" s="136"/>
      <c r="SS60" s="136"/>
      <c r="ST60" s="136"/>
      <c r="SU60" s="136"/>
      <c r="SV60" s="136"/>
      <c r="SW60" s="136"/>
      <c r="SX60" s="136"/>
      <c r="SY60" s="136"/>
      <c r="SZ60" s="136"/>
      <c r="TA60" s="136"/>
      <c r="TB60" s="136"/>
      <c r="TC60" s="136"/>
      <c r="TD60" s="136"/>
      <c r="TE60" s="136"/>
      <c r="TF60" s="136"/>
      <c r="TG60" s="136"/>
      <c r="TH60" s="136"/>
      <c r="TI60" s="136"/>
      <c r="TJ60" s="136"/>
      <c r="TK60" s="136"/>
      <c r="TL60" s="136"/>
      <c r="TM60" s="136"/>
      <c r="TN60" s="136"/>
      <c r="TO60" s="136"/>
      <c r="TP60" s="136"/>
      <c r="TQ60" s="136"/>
      <c r="TR60" s="136"/>
      <c r="TS60" s="136"/>
      <c r="TT60" s="136"/>
      <c r="TU60" s="136"/>
      <c r="TV60" s="136"/>
      <c r="TW60" s="136"/>
      <c r="TX60" s="136"/>
      <c r="TY60" s="136"/>
      <c r="TZ60" s="136"/>
      <c r="UA60" s="136"/>
      <c r="UB60" s="136"/>
      <c r="UC60" s="136"/>
      <c r="UD60" s="136"/>
      <c r="UE60" s="136"/>
      <c r="UF60" s="136"/>
      <c r="UG60" s="136"/>
      <c r="UH60" s="136"/>
      <c r="UI60" s="136"/>
      <c r="UJ60" s="136"/>
      <c r="UK60" s="136"/>
      <c r="UL60" s="136"/>
      <c r="UM60" s="136"/>
      <c r="UN60" s="136"/>
      <c r="UO60" s="136"/>
      <c r="UP60" s="136"/>
      <c r="UQ60" s="136"/>
      <c r="UR60" s="136"/>
      <c r="US60" s="136"/>
      <c r="UT60" s="136"/>
      <c r="UU60" s="136"/>
      <c r="UV60" s="136"/>
      <c r="UW60" s="136"/>
      <c r="UX60" s="136"/>
      <c r="UY60" s="136"/>
      <c r="UZ60" s="136"/>
      <c r="VA60" s="136"/>
      <c r="VB60" s="136"/>
      <c r="VC60" s="136"/>
      <c r="VD60" s="136"/>
      <c r="VE60" s="136"/>
      <c r="VF60" s="136"/>
      <c r="VG60" s="136"/>
      <c r="VH60" s="136"/>
      <c r="VI60" s="136"/>
      <c r="VJ60" s="136"/>
      <c r="VK60" s="136"/>
      <c r="VL60" s="136"/>
      <c r="VM60" s="136"/>
      <c r="VN60" s="136"/>
      <c r="VO60" s="136"/>
      <c r="VP60" s="136"/>
      <c r="VQ60" s="136"/>
      <c r="VR60" s="136"/>
      <c r="VS60" s="136"/>
      <c r="VT60" s="136"/>
      <c r="VU60" s="136"/>
      <c r="VV60" s="136"/>
      <c r="VW60" s="136"/>
      <c r="VX60" s="136"/>
      <c r="VY60" s="136"/>
      <c r="VZ60" s="136"/>
      <c r="WA60" s="136"/>
      <c r="WB60" s="136"/>
      <c r="WC60" s="136"/>
      <c r="WD60" s="136"/>
      <c r="WE60" s="136"/>
      <c r="WF60" s="136"/>
      <c r="WG60" s="136"/>
      <c r="WH60" s="136"/>
      <c r="WI60" s="136"/>
      <c r="WJ60" s="136"/>
      <c r="WK60" s="136"/>
      <c r="WL60" s="136"/>
      <c r="WM60" s="136"/>
      <c r="WN60" s="136"/>
      <c r="WO60" s="136"/>
      <c r="WP60" s="136"/>
      <c r="WQ60" s="136"/>
      <c r="WR60" s="136"/>
      <c r="WS60" s="136"/>
      <c r="WT60" s="136"/>
      <c r="WU60" s="136"/>
      <c r="WV60" s="136"/>
      <c r="WW60" s="136"/>
      <c r="WX60" s="136"/>
      <c r="WY60" s="136"/>
      <c r="WZ60" s="136"/>
      <c r="XA60" s="136"/>
      <c r="XB60" s="136"/>
      <c r="XC60" s="136"/>
      <c r="XD60" s="136"/>
      <c r="XE60" s="136"/>
      <c r="XF60" s="136"/>
      <c r="XG60" s="136"/>
      <c r="XH60" s="136"/>
      <c r="XI60" s="136"/>
      <c r="XJ60" s="136"/>
      <c r="XK60" s="136"/>
      <c r="XL60" s="136"/>
      <c r="XM60" s="136"/>
      <c r="XN60" s="136"/>
      <c r="XO60" s="136"/>
      <c r="XP60" s="136"/>
      <c r="XQ60" s="136"/>
      <c r="XR60" s="136"/>
      <c r="XS60" s="136"/>
      <c r="XT60" s="136"/>
      <c r="XU60" s="136"/>
      <c r="XV60" s="136"/>
      <c r="XW60" s="136"/>
      <c r="XX60" s="136"/>
      <c r="XY60" s="136"/>
      <c r="XZ60" s="136"/>
      <c r="YA60" s="136"/>
      <c r="YB60" s="136"/>
      <c r="YC60" s="136"/>
      <c r="YD60" s="136"/>
      <c r="YE60" s="136"/>
      <c r="YF60" s="136"/>
      <c r="YG60" s="136"/>
      <c r="YH60" s="136"/>
      <c r="YI60" s="136"/>
      <c r="YJ60" s="136"/>
      <c r="YK60" s="136"/>
      <c r="YL60" s="136"/>
      <c r="YM60" s="136"/>
      <c r="YN60" s="136"/>
      <c r="YO60" s="136"/>
      <c r="YP60" s="136"/>
      <c r="YQ60" s="136"/>
      <c r="YR60" s="136"/>
      <c r="YS60" s="136"/>
      <c r="YT60" s="136"/>
      <c r="YU60" s="136"/>
      <c r="YV60" s="136"/>
      <c r="YW60" s="136"/>
      <c r="YX60" s="136"/>
      <c r="YY60" s="136"/>
      <c r="YZ60" s="136"/>
      <c r="ZA60" s="136"/>
      <c r="ZB60" s="136"/>
      <c r="ZC60" s="136"/>
      <c r="ZD60" s="136"/>
      <c r="ZE60" s="136"/>
      <c r="ZF60" s="136"/>
      <c r="ZG60" s="136"/>
      <c r="ZH60" s="136"/>
      <c r="ZI60" s="136"/>
      <c r="ZJ60" s="136"/>
      <c r="ZK60" s="136"/>
      <c r="ZL60" s="136"/>
      <c r="ZM60" s="136"/>
      <c r="ZN60" s="136"/>
      <c r="ZO60" s="136"/>
      <c r="ZP60" s="136"/>
      <c r="ZQ60" s="136"/>
      <c r="ZR60" s="136"/>
      <c r="ZS60" s="136"/>
      <c r="ZT60" s="136"/>
      <c r="ZU60" s="136"/>
      <c r="ZV60" s="136"/>
      <c r="ZW60" s="136"/>
      <c r="ZX60" s="136"/>
      <c r="ZY60" s="136"/>
      <c r="ZZ60" s="136"/>
      <c r="AAA60" s="136"/>
      <c r="AAB60" s="136"/>
      <c r="AAC60" s="136"/>
      <c r="AAD60" s="136"/>
      <c r="AAE60" s="136"/>
      <c r="AAF60" s="136"/>
      <c r="AAG60" s="136"/>
      <c r="AAH60" s="136"/>
      <c r="AAI60" s="136"/>
      <c r="AAJ60" s="136"/>
      <c r="AAK60" s="136"/>
      <c r="AAL60" s="136"/>
      <c r="AAM60" s="136"/>
      <c r="AAN60" s="136"/>
      <c r="AAO60" s="136"/>
      <c r="AAP60" s="136"/>
      <c r="AAQ60" s="136"/>
      <c r="AAR60" s="136"/>
      <c r="AAS60" s="136"/>
      <c r="AAT60" s="136"/>
      <c r="AAU60" s="136"/>
      <c r="AAV60" s="136"/>
      <c r="AAW60" s="136"/>
      <c r="AAX60" s="136"/>
      <c r="AAY60" s="136"/>
      <c r="AAZ60" s="136"/>
      <c r="ABA60" s="136"/>
      <c r="ABB60" s="136"/>
      <c r="ABC60" s="136"/>
      <c r="ABD60" s="136"/>
      <c r="ABE60" s="136"/>
      <c r="ABF60" s="136"/>
      <c r="ABG60" s="136"/>
      <c r="ABH60" s="136"/>
      <c r="ABI60" s="136"/>
      <c r="ABJ60" s="136"/>
      <c r="ABK60" s="136"/>
      <c r="ABL60" s="136"/>
      <c r="ABM60" s="136"/>
      <c r="ABN60" s="136"/>
      <c r="ABO60" s="136"/>
      <c r="ABP60" s="136"/>
      <c r="ABQ60" s="136"/>
      <c r="ABR60" s="136"/>
      <c r="ABS60" s="136"/>
      <c r="ABT60" s="136"/>
      <c r="ABU60" s="136"/>
      <c r="ABV60" s="136"/>
      <c r="ABW60" s="136"/>
      <c r="ABX60" s="136"/>
      <c r="ABY60" s="136"/>
      <c r="ABZ60" s="136"/>
      <c r="ACA60" s="136"/>
      <c r="ACB60" s="136"/>
      <c r="ACC60" s="136"/>
      <c r="ACD60" s="136"/>
      <c r="ACE60" s="136"/>
      <c r="ACF60" s="136"/>
      <c r="ACG60" s="136"/>
      <c r="ACH60" s="136"/>
      <c r="ACI60" s="136"/>
      <c r="ACJ60" s="136"/>
      <c r="ACK60" s="136"/>
      <c r="ACL60" s="136"/>
      <c r="ACM60" s="136"/>
      <c r="ACN60" s="136"/>
      <c r="ACO60" s="136"/>
      <c r="ACP60" s="136"/>
      <c r="ACQ60" s="136"/>
      <c r="ACR60" s="136"/>
      <c r="ACS60" s="136"/>
      <c r="ACT60" s="136"/>
      <c r="ACU60" s="136"/>
      <c r="ACV60" s="136"/>
      <c r="ACW60" s="136"/>
      <c r="ACX60" s="136"/>
      <c r="ACY60" s="136"/>
      <c r="ACZ60" s="136"/>
      <c r="ADA60" s="136"/>
      <c r="ADB60" s="136"/>
      <c r="ADC60" s="136"/>
      <c r="ADD60" s="136"/>
      <c r="ADE60" s="136"/>
      <c r="ADF60" s="136"/>
      <c r="ADG60" s="136"/>
      <c r="ADH60" s="136"/>
      <c r="ADI60" s="136"/>
      <c r="ADJ60" s="136"/>
      <c r="ADK60" s="136"/>
      <c r="ADL60" s="136"/>
      <c r="ADM60" s="136"/>
      <c r="ADN60" s="136"/>
      <c r="ADO60" s="136"/>
      <c r="ADP60" s="136"/>
      <c r="ADQ60" s="136"/>
      <c r="ADR60" s="136"/>
      <c r="ADS60" s="136"/>
      <c r="ADT60" s="136"/>
      <c r="ADU60" s="136"/>
      <c r="ADV60" s="136"/>
      <c r="ADW60" s="136"/>
      <c r="ADX60" s="136"/>
      <c r="ADY60" s="136"/>
      <c r="ADZ60" s="136"/>
      <c r="AEA60" s="136"/>
      <c r="AEB60" s="136"/>
      <c r="AEC60" s="136"/>
      <c r="AED60" s="136"/>
      <c r="AEE60" s="136"/>
      <c r="AEF60" s="136"/>
      <c r="AEG60" s="136"/>
      <c r="AEH60" s="136"/>
      <c r="AEI60" s="136"/>
      <c r="AEJ60" s="136"/>
      <c r="AEK60" s="136"/>
      <c r="AEL60" s="136"/>
      <c r="AEM60" s="136"/>
      <c r="AEN60" s="136"/>
      <c r="AEO60" s="136"/>
      <c r="AEP60" s="136"/>
      <c r="AEQ60" s="136"/>
      <c r="AER60" s="136"/>
      <c r="AES60" s="136"/>
      <c r="AET60" s="136"/>
      <c r="AEU60" s="136"/>
      <c r="AEV60" s="136"/>
      <c r="AEW60" s="136"/>
      <c r="AEX60" s="136"/>
      <c r="AEY60" s="136"/>
      <c r="AEZ60" s="136"/>
      <c r="AFA60" s="136"/>
      <c r="AFB60" s="136"/>
      <c r="AFC60" s="136"/>
      <c r="AFD60" s="136"/>
      <c r="AFE60" s="136"/>
      <c r="AFF60" s="136"/>
      <c r="AFG60" s="136"/>
      <c r="AFH60" s="136"/>
      <c r="AFI60" s="136"/>
      <c r="AFJ60" s="136"/>
      <c r="AFK60" s="136"/>
      <c r="AFL60" s="136"/>
      <c r="AFM60" s="136"/>
      <c r="AFN60" s="136"/>
      <c r="AFO60" s="136"/>
      <c r="AFP60" s="136"/>
      <c r="AFQ60" s="136"/>
      <c r="AFR60" s="136"/>
      <c r="AFS60" s="136"/>
      <c r="AFT60" s="136"/>
      <c r="AFU60" s="136"/>
      <c r="AFV60" s="136"/>
      <c r="AFW60" s="136"/>
      <c r="AFX60" s="136"/>
      <c r="AFY60" s="136"/>
      <c r="AFZ60" s="136"/>
      <c r="AGA60" s="136"/>
      <c r="AGB60" s="136"/>
      <c r="AGC60" s="136"/>
      <c r="AGD60" s="136"/>
      <c r="AGE60" s="136"/>
      <c r="AGF60" s="136"/>
      <c r="AGG60" s="136"/>
      <c r="AGH60" s="136"/>
      <c r="AGI60" s="136"/>
      <c r="AGJ60" s="136"/>
      <c r="AGK60" s="136"/>
      <c r="AGL60" s="136"/>
      <c r="AGM60" s="136"/>
      <c r="AGN60" s="136"/>
      <c r="AGO60" s="136"/>
      <c r="AGP60" s="136"/>
      <c r="AGQ60" s="136"/>
      <c r="AGR60" s="136"/>
      <c r="AGS60" s="136"/>
      <c r="AGT60" s="136"/>
      <c r="AGU60" s="136"/>
      <c r="AGV60" s="136"/>
      <c r="AGW60" s="136"/>
      <c r="AGX60" s="136"/>
      <c r="AGY60" s="136"/>
      <c r="AGZ60" s="136"/>
      <c r="AHA60" s="136"/>
      <c r="AHB60" s="136"/>
      <c r="AHC60" s="136"/>
      <c r="AHD60" s="136"/>
      <c r="AHE60" s="136"/>
      <c r="AHF60" s="136"/>
      <c r="AHG60" s="136"/>
      <c r="AHH60" s="136"/>
      <c r="AHI60" s="136"/>
      <c r="AHJ60" s="136"/>
      <c r="AHK60" s="136"/>
      <c r="AHL60" s="136"/>
      <c r="AHM60" s="136"/>
      <c r="AHN60" s="136"/>
      <c r="AHO60" s="136"/>
      <c r="AHP60" s="136"/>
      <c r="AHQ60" s="136"/>
      <c r="AHR60" s="136"/>
      <c r="AHS60" s="136"/>
      <c r="AHT60" s="136"/>
      <c r="AHU60" s="136"/>
      <c r="AHV60" s="136"/>
      <c r="AHW60" s="136"/>
      <c r="AHX60" s="136"/>
      <c r="AHY60" s="136"/>
      <c r="AHZ60" s="136"/>
      <c r="AIA60" s="136"/>
      <c r="AIB60" s="136"/>
      <c r="AIC60" s="136"/>
      <c r="AID60" s="136"/>
      <c r="AIE60" s="136"/>
      <c r="AIF60" s="136"/>
      <c r="AIG60" s="136"/>
      <c r="AIH60" s="136"/>
      <c r="AII60" s="136"/>
      <c r="AIJ60" s="136"/>
      <c r="AIK60" s="136"/>
      <c r="AIL60" s="136"/>
      <c r="AIM60" s="136"/>
      <c r="AIN60" s="136"/>
      <c r="AIO60" s="136"/>
      <c r="AIP60" s="136"/>
      <c r="AIQ60" s="136"/>
      <c r="AIR60" s="136"/>
      <c r="AIS60" s="136"/>
      <c r="AIT60" s="136"/>
      <c r="AIU60" s="136"/>
      <c r="AIV60" s="136"/>
      <c r="AIW60" s="136"/>
      <c r="AIX60" s="136"/>
      <c r="AIY60" s="136"/>
      <c r="AIZ60" s="136"/>
      <c r="AJA60" s="136"/>
      <c r="AJB60" s="136"/>
      <c r="AJC60" s="136"/>
      <c r="AJD60" s="136"/>
      <c r="AJE60" s="136"/>
      <c r="AJF60" s="136"/>
      <c r="AJG60" s="136"/>
      <c r="AJH60" s="136"/>
      <c r="AJI60" s="136"/>
      <c r="AJJ60" s="136"/>
      <c r="AJK60" s="136"/>
      <c r="AJL60" s="136"/>
      <c r="AJM60" s="136"/>
      <c r="AJN60" s="136"/>
      <c r="AJO60" s="136"/>
      <c r="AJP60" s="136"/>
      <c r="AJQ60" s="136"/>
      <c r="AJR60" s="136"/>
      <c r="AJS60" s="136"/>
      <c r="AJT60" s="136"/>
      <c r="AJU60" s="136"/>
      <c r="AJV60" s="136"/>
      <c r="AJW60" s="136"/>
      <c r="AJX60" s="136"/>
      <c r="AJY60" s="136"/>
      <c r="AJZ60" s="136"/>
      <c r="AKA60" s="136"/>
      <c r="AKB60" s="136"/>
      <c r="AKC60" s="136"/>
      <c r="AKD60" s="136"/>
      <c r="AKE60" s="136"/>
      <c r="AKF60" s="136"/>
      <c r="AKG60" s="136"/>
      <c r="AKH60" s="136"/>
      <c r="AKI60" s="136"/>
      <c r="AKJ60" s="136"/>
      <c r="AKK60" s="136"/>
      <c r="AKL60" s="136"/>
      <c r="AKM60" s="136"/>
      <c r="AKN60" s="136"/>
      <c r="AKO60" s="136"/>
      <c r="AKP60" s="136"/>
      <c r="AKQ60" s="136"/>
      <c r="AKR60" s="136"/>
      <c r="AKS60" s="136"/>
      <c r="AKT60" s="136"/>
      <c r="AKU60" s="136"/>
      <c r="AKV60" s="136"/>
      <c r="AKW60" s="136"/>
      <c r="AKX60" s="136"/>
      <c r="AKY60" s="136"/>
      <c r="AKZ60" s="136"/>
      <c r="ALA60" s="136"/>
      <c r="ALB60" s="136"/>
      <c r="ALC60" s="136"/>
      <c r="ALD60" s="136"/>
      <c r="ALE60" s="136"/>
      <c r="ALF60" s="136"/>
      <c r="ALG60" s="136"/>
      <c r="ALH60" s="136"/>
      <c r="ALI60" s="136"/>
      <c r="ALJ60" s="136"/>
      <c r="ALK60" s="136"/>
      <c r="ALL60" s="136"/>
      <c r="ALM60" s="136"/>
      <c r="ALN60" s="136"/>
      <c r="ALO60" s="136"/>
      <c r="ALP60" s="136"/>
      <c r="ALQ60" s="136"/>
      <c r="ALR60" s="136"/>
      <c r="ALS60" s="136"/>
      <c r="ALT60" s="136"/>
      <c r="ALU60" s="136"/>
      <c r="ALV60" s="136"/>
      <c r="ALW60" s="136"/>
      <c r="ALX60" s="136"/>
      <c r="ALY60" s="136"/>
      <c r="ALZ60" s="136"/>
      <c r="AMA60" s="136"/>
      <c r="AMB60" s="136"/>
      <c r="AMC60" s="136"/>
      <c r="AMD60" s="136"/>
      <c r="AME60" s="136"/>
      <c r="AMF60" s="136"/>
      <c r="AMG60" s="136"/>
      <c r="AMH60" s="136"/>
      <c r="AMI60" s="136"/>
    </row>
    <row r="61" spans="1:1023" x14ac:dyDescent="0.25">
      <c r="A61" s="298" t="s">
        <v>864</v>
      </c>
      <c r="B61" s="193">
        <v>61</v>
      </c>
      <c r="C61" s="201" t="s">
        <v>25693</v>
      </c>
      <c r="D61" s="215" t="s">
        <v>25508</v>
      </c>
      <c r="E61" s="227" t="s">
        <v>210</v>
      </c>
      <c r="F61" s="231">
        <v>4</v>
      </c>
      <c r="G61" s="299"/>
      <c r="H61" s="299"/>
      <c r="I61" s="374"/>
      <c r="J61" s="442"/>
      <c r="K61" s="423">
        <v>1</v>
      </c>
      <c r="L61" s="423"/>
      <c r="M61" s="424"/>
      <c r="N61" s="427"/>
      <c r="O61" s="423"/>
      <c r="P61" s="427"/>
      <c r="Q61" s="427"/>
      <c r="R61" s="427"/>
      <c r="S61" s="427"/>
      <c r="T61" s="427"/>
      <c r="U61" s="428"/>
      <c r="V61" s="256">
        <f>IF(O61=1,10,100)</f>
        <v>100</v>
      </c>
      <c r="W61" s="256">
        <f>IF(O61=1,1,IF(O61=2,10,100))</f>
        <v>100</v>
      </c>
      <c r="X61" s="256">
        <f>IF(O61=3,20,100)</f>
        <v>100</v>
      </c>
      <c r="Y61" s="256">
        <f>IF(P61=1,10,100)</f>
        <v>100</v>
      </c>
      <c r="Z61" s="256">
        <f>IF(P61=1,1,IF(P61=2,10,100))</f>
        <v>100</v>
      </c>
      <c r="AA61" s="257">
        <f>IF(OR(EXACT(Q61,"1A"),EXACT(Q61,"1B")),0.1,IF(Q61=2,1,100))</f>
        <v>100</v>
      </c>
      <c r="AB61" s="257">
        <f>IF(OR(EXACT(R61,"1A"),EXACT(R61,"1B")),0.1,IF(R61=2,1,100))</f>
        <v>100</v>
      </c>
      <c r="AC61" s="257">
        <f>IF(OR(EXACT(S61,"1A"),EXACT(S61,"1B")),0.3,IF(S61=2,3,100))</f>
        <v>100</v>
      </c>
      <c r="AD61" s="224"/>
      <c r="AE61" s="224"/>
      <c r="AF61" s="258">
        <v>7.5</v>
      </c>
      <c r="AG61" s="249">
        <f>IF(OR(EXACT(J61,"1A"),EXACT(J61,"1B"),EXACT(J61,"1C")),1,IF(J61=2,10,100))</f>
        <v>100</v>
      </c>
      <c r="AH61" s="289">
        <v>25</v>
      </c>
      <c r="AI61" s="249">
        <f>IF(OR(EXACT(J61,"1A"),EXACT(J61,"1B"),EXACT(J61,"1C")),5,100)</f>
        <v>100</v>
      </c>
      <c r="AJ61" s="251" t="s">
        <v>25534</v>
      </c>
      <c r="AK61" s="300"/>
      <c r="AL61" s="301"/>
      <c r="AM61" s="251"/>
      <c r="AN61" s="136"/>
      <c r="AO61" s="136"/>
      <c r="AP61" s="136"/>
      <c r="AQ61" s="199" t="s">
        <v>25509</v>
      </c>
      <c r="AR61" s="136"/>
      <c r="AS61" s="136"/>
      <c r="AT61" s="136"/>
      <c r="AU61" s="136"/>
      <c r="AV61" s="136"/>
      <c r="AW61" s="136"/>
      <c r="AX61" s="136"/>
      <c r="AY61" s="136"/>
      <c r="AZ61" s="136"/>
      <c r="BA61" s="136"/>
      <c r="BB61" s="136"/>
      <c r="BC61" s="136"/>
      <c r="BD61" s="136"/>
      <c r="BE61" s="136"/>
      <c r="BF61" s="136"/>
      <c r="BG61" s="136"/>
      <c r="BH61" s="136"/>
      <c r="BI61" s="136"/>
      <c r="BJ61" s="136"/>
      <c r="BK61" s="136"/>
      <c r="BL61" s="136"/>
      <c r="BM61" s="136"/>
      <c r="BN61" s="136"/>
      <c r="BO61" s="136"/>
      <c r="BP61" s="136"/>
      <c r="BQ61" s="136"/>
      <c r="BR61" s="136"/>
      <c r="BS61" s="136"/>
      <c r="BT61" s="136"/>
      <c r="BU61" s="136"/>
      <c r="BV61" s="136"/>
      <c r="BW61" s="136"/>
      <c r="BX61" s="136"/>
      <c r="BY61" s="136"/>
      <c r="BZ61" s="136"/>
      <c r="CA61" s="136"/>
      <c r="CB61" s="136"/>
      <c r="CC61" s="136"/>
      <c r="CD61" s="136"/>
      <c r="CE61" s="136"/>
      <c r="CF61" s="136"/>
      <c r="CG61" s="136"/>
      <c r="CH61" s="136"/>
      <c r="CI61" s="136"/>
      <c r="CJ61" s="136"/>
      <c r="CK61" s="136"/>
      <c r="CL61" s="136"/>
      <c r="CM61" s="136"/>
      <c r="CN61" s="136"/>
      <c r="CO61" s="136"/>
      <c r="CP61" s="136"/>
      <c r="CQ61" s="136"/>
      <c r="CR61" s="136"/>
      <c r="CS61" s="136"/>
      <c r="CT61" s="136"/>
      <c r="CU61" s="136"/>
      <c r="CV61" s="136"/>
      <c r="CW61" s="136"/>
      <c r="CX61" s="136"/>
      <c r="CY61" s="136"/>
      <c r="CZ61" s="136"/>
      <c r="DA61" s="136"/>
      <c r="DB61" s="136"/>
      <c r="DC61" s="136"/>
      <c r="DD61" s="136"/>
      <c r="DE61" s="136"/>
      <c r="DF61" s="136"/>
      <c r="DG61" s="136"/>
      <c r="DH61" s="136"/>
      <c r="DI61" s="136"/>
      <c r="DJ61" s="136"/>
      <c r="DK61" s="136"/>
      <c r="DL61" s="136"/>
      <c r="DM61" s="136"/>
      <c r="DN61" s="136"/>
      <c r="DO61" s="136"/>
      <c r="DP61" s="136"/>
      <c r="DQ61" s="136"/>
      <c r="DR61" s="136"/>
      <c r="DS61" s="136"/>
      <c r="DT61" s="136"/>
      <c r="DU61" s="136"/>
      <c r="DV61" s="136"/>
      <c r="DW61" s="136"/>
      <c r="DX61" s="136"/>
      <c r="DY61" s="136"/>
      <c r="DZ61" s="136"/>
      <c r="EA61" s="136"/>
      <c r="EB61" s="136"/>
      <c r="EC61" s="136"/>
      <c r="ED61" s="136"/>
      <c r="EE61" s="136"/>
      <c r="EF61" s="136"/>
      <c r="EG61" s="136"/>
      <c r="EH61" s="136"/>
      <c r="EI61" s="136"/>
      <c r="EJ61" s="136"/>
      <c r="EK61" s="136"/>
      <c r="EL61" s="136"/>
      <c r="EM61" s="136"/>
      <c r="EN61" s="136"/>
      <c r="EO61" s="136"/>
      <c r="EP61" s="136"/>
      <c r="EQ61" s="136"/>
      <c r="ER61" s="136"/>
      <c r="ES61" s="136"/>
      <c r="ET61" s="136"/>
      <c r="EU61" s="136"/>
      <c r="EV61" s="136"/>
      <c r="EW61" s="136"/>
      <c r="EX61" s="136"/>
      <c r="EY61" s="136"/>
      <c r="EZ61" s="136"/>
      <c r="FA61" s="136"/>
      <c r="FB61" s="136"/>
      <c r="FC61" s="136"/>
      <c r="FD61" s="136"/>
      <c r="FE61" s="136"/>
      <c r="FF61" s="136"/>
      <c r="FG61" s="136"/>
      <c r="FH61" s="136"/>
      <c r="FI61" s="136"/>
      <c r="FJ61" s="136"/>
      <c r="FK61" s="136"/>
      <c r="FL61" s="136"/>
      <c r="FM61" s="136"/>
      <c r="FN61" s="136"/>
      <c r="FO61" s="136"/>
      <c r="FP61" s="136"/>
      <c r="FQ61" s="136"/>
      <c r="FR61" s="136"/>
      <c r="FS61" s="136"/>
      <c r="FT61" s="136"/>
      <c r="FU61" s="136"/>
      <c r="FV61" s="136"/>
      <c r="FW61" s="136"/>
      <c r="FX61" s="136"/>
      <c r="FY61" s="136"/>
      <c r="FZ61" s="136"/>
      <c r="GA61" s="136"/>
      <c r="GB61" s="136"/>
      <c r="GC61" s="136"/>
      <c r="GD61" s="136"/>
      <c r="GE61" s="136"/>
      <c r="GF61" s="136"/>
      <c r="GG61" s="136"/>
      <c r="GH61" s="136"/>
      <c r="GI61" s="136"/>
      <c r="GJ61" s="136"/>
      <c r="GK61" s="136"/>
      <c r="GL61" s="136"/>
      <c r="GM61" s="136"/>
      <c r="GN61" s="136"/>
      <c r="GO61" s="136"/>
      <c r="GP61" s="136"/>
      <c r="GQ61" s="136"/>
      <c r="GR61" s="136"/>
      <c r="GS61" s="136"/>
      <c r="GT61" s="136"/>
      <c r="GU61" s="136"/>
      <c r="GV61" s="136"/>
      <c r="GW61" s="136"/>
      <c r="GX61" s="136"/>
      <c r="GY61" s="136"/>
      <c r="GZ61" s="136"/>
      <c r="HA61" s="136"/>
      <c r="HB61" s="136"/>
      <c r="HC61" s="136"/>
      <c r="HD61" s="136"/>
      <c r="HE61" s="136"/>
      <c r="HF61" s="136"/>
      <c r="HG61" s="136"/>
      <c r="HH61" s="136"/>
      <c r="HI61" s="136"/>
      <c r="HJ61" s="136"/>
      <c r="HK61" s="136"/>
      <c r="HL61" s="136"/>
      <c r="HM61" s="136"/>
      <c r="HN61" s="136"/>
      <c r="HO61" s="136"/>
      <c r="HP61" s="136"/>
      <c r="HQ61" s="136"/>
      <c r="HR61" s="136"/>
      <c r="HS61" s="136"/>
      <c r="HT61" s="136"/>
      <c r="HU61" s="136"/>
      <c r="HV61" s="136"/>
      <c r="HW61" s="136"/>
      <c r="HX61" s="136"/>
      <c r="HY61" s="136"/>
      <c r="HZ61" s="136"/>
      <c r="IA61" s="136"/>
      <c r="IB61" s="136"/>
      <c r="IC61" s="136"/>
      <c r="ID61" s="136"/>
      <c r="IE61" s="136"/>
      <c r="IF61" s="136"/>
      <c r="IG61" s="136"/>
      <c r="IH61" s="136"/>
      <c r="II61" s="136"/>
      <c r="IJ61" s="136"/>
      <c r="IK61" s="136"/>
      <c r="IL61" s="136"/>
      <c r="IM61" s="136"/>
      <c r="IN61" s="136"/>
      <c r="IO61" s="136"/>
      <c r="IP61" s="136"/>
      <c r="IQ61" s="136"/>
      <c r="IR61" s="136"/>
      <c r="IS61" s="136"/>
      <c r="IT61" s="136"/>
      <c r="IU61" s="136"/>
      <c r="IV61" s="136"/>
      <c r="IW61" s="136"/>
      <c r="IX61" s="136"/>
      <c r="IY61" s="136"/>
      <c r="IZ61" s="136"/>
      <c r="JA61" s="136"/>
      <c r="JB61" s="136"/>
      <c r="JC61" s="136"/>
      <c r="JD61" s="136"/>
      <c r="JE61" s="136"/>
      <c r="JF61" s="136"/>
      <c r="JG61" s="136"/>
      <c r="JH61" s="136"/>
      <c r="JI61" s="136"/>
      <c r="JJ61" s="136"/>
      <c r="JK61" s="136"/>
      <c r="JL61" s="136"/>
      <c r="JM61" s="136"/>
      <c r="JN61" s="136"/>
      <c r="JO61" s="136"/>
      <c r="JP61" s="136"/>
      <c r="JQ61" s="136"/>
      <c r="JR61" s="136"/>
      <c r="JS61" s="136"/>
      <c r="JT61" s="136"/>
      <c r="JU61" s="136"/>
      <c r="JV61" s="136"/>
      <c r="JW61" s="136"/>
      <c r="JX61" s="136"/>
      <c r="JY61" s="136"/>
      <c r="JZ61" s="136"/>
      <c r="KA61" s="136"/>
      <c r="KB61" s="136"/>
      <c r="KC61" s="136"/>
      <c r="KD61" s="136"/>
      <c r="KE61" s="136"/>
      <c r="KF61" s="136"/>
      <c r="KG61" s="136"/>
      <c r="KH61" s="136"/>
      <c r="KI61" s="136"/>
      <c r="KJ61" s="136"/>
      <c r="KK61" s="136"/>
      <c r="KL61" s="136"/>
      <c r="KM61" s="136"/>
      <c r="KN61" s="136"/>
      <c r="KO61" s="136"/>
      <c r="KP61" s="136"/>
      <c r="KQ61" s="136"/>
      <c r="KR61" s="136"/>
      <c r="KS61" s="136"/>
      <c r="KT61" s="136"/>
      <c r="KU61" s="136"/>
      <c r="KV61" s="136"/>
      <c r="KW61" s="136"/>
      <c r="KX61" s="136"/>
      <c r="KY61" s="136"/>
      <c r="KZ61" s="136"/>
      <c r="LA61" s="136"/>
      <c r="LB61" s="136"/>
      <c r="LC61" s="136"/>
      <c r="LD61" s="136"/>
      <c r="LE61" s="136"/>
      <c r="LF61" s="136"/>
      <c r="LG61" s="136"/>
      <c r="LH61" s="136"/>
      <c r="LI61" s="136"/>
      <c r="LJ61" s="136"/>
      <c r="LK61" s="136"/>
      <c r="LL61" s="136"/>
      <c r="LM61" s="136"/>
      <c r="LN61" s="136"/>
      <c r="LO61" s="136"/>
      <c r="LP61" s="136"/>
      <c r="LQ61" s="136"/>
      <c r="LR61" s="136"/>
      <c r="LS61" s="136"/>
      <c r="LT61" s="136"/>
      <c r="LU61" s="136"/>
      <c r="LV61" s="136"/>
      <c r="LW61" s="136"/>
      <c r="LX61" s="136"/>
      <c r="LY61" s="136"/>
      <c r="LZ61" s="136"/>
      <c r="MA61" s="136"/>
      <c r="MB61" s="136"/>
      <c r="MC61" s="136"/>
      <c r="MD61" s="136"/>
      <c r="ME61" s="136"/>
      <c r="MF61" s="136"/>
      <c r="MG61" s="136"/>
      <c r="MH61" s="136"/>
      <c r="MI61" s="136"/>
      <c r="MJ61" s="136"/>
      <c r="MK61" s="136"/>
      <c r="ML61" s="136"/>
      <c r="MM61" s="136"/>
      <c r="MN61" s="136"/>
      <c r="MO61" s="136"/>
      <c r="MP61" s="136"/>
      <c r="MQ61" s="136"/>
      <c r="MR61" s="136"/>
      <c r="MS61" s="136"/>
      <c r="MT61" s="136"/>
      <c r="MU61" s="136"/>
      <c r="MV61" s="136"/>
      <c r="MW61" s="136"/>
      <c r="MX61" s="136"/>
      <c r="MY61" s="136"/>
      <c r="MZ61" s="136"/>
      <c r="NA61" s="136"/>
      <c r="NB61" s="136"/>
      <c r="NC61" s="136"/>
      <c r="ND61" s="136"/>
      <c r="NE61" s="136"/>
      <c r="NF61" s="136"/>
      <c r="NG61" s="136"/>
      <c r="NH61" s="136"/>
      <c r="NI61" s="136"/>
      <c r="NJ61" s="136"/>
      <c r="NK61" s="136"/>
      <c r="NL61" s="136"/>
      <c r="NM61" s="136"/>
      <c r="NN61" s="136"/>
      <c r="NO61" s="136"/>
      <c r="NP61" s="136"/>
      <c r="NQ61" s="136"/>
      <c r="NR61" s="136"/>
      <c r="NS61" s="136"/>
      <c r="NT61" s="136"/>
      <c r="NU61" s="136"/>
      <c r="NV61" s="136"/>
      <c r="NW61" s="136"/>
      <c r="NX61" s="136"/>
      <c r="NY61" s="136"/>
      <c r="NZ61" s="136"/>
      <c r="OA61" s="136"/>
      <c r="OB61" s="136"/>
      <c r="OC61" s="136"/>
      <c r="OD61" s="136"/>
      <c r="OE61" s="136"/>
      <c r="OF61" s="136"/>
      <c r="OG61" s="136"/>
      <c r="OH61" s="136"/>
      <c r="OI61" s="136"/>
      <c r="OJ61" s="136"/>
      <c r="OK61" s="136"/>
      <c r="OL61" s="136"/>
      <c r="OM61" s="136"/>
      <c r="ON61" s="136"/>
      <c r="OO61" s="136"/>
      <c r="OP61" s="136"/>
      <c r="OQ61" s="136"/>
      <c r="OR61" s="136"/>
      <c r="OS61" s="136"/>
      <c r="OT61" s="136"/>
      <c r="OU61" s="136"/>
      <c r="OV61" s="136"/>
      <c r="OW61" s="136"/>
      <c r="OX61" s="136"/>
      <c r="OY61" s="136"/>
      <c r="OZ61" s="136"/>
      <c r="PA61" s="136"/>
      <c r="PB61" s="136"/>
      <c r="PC61" s="136"/>
      <c r="PD61" s="136"/>
      <c r="PE61" s="136"/>
      <c r="PF61" s="136"/>
      <c r="PG61" s="136"/>
      <c r="PH61" s="136"/>
      <c r="PI61" s="136"/>
      <c r="PJ61" s="136"/>
      <c r="PK61" s="136"/>
      <c r="PL61" s="136"/>
      <c r="PM61" s="136"/>
      <c r="PN61" s="136"/>
      <c r="PO61" s="136"/>
      <c r="PP61" s="136"/>
      <c r="PQ61" s="136"/>
      <c r="PR61" s="136"/>
      <c r="PS61" s="136"/>
      <c r="PT61" s="136"/>
      <c r="PU61" s="136"/>
      <c r="PV61" s="136"/>
      <c r="PW61" s="136"/>
      <c r="PX61" s="136"/>
      <c r="PY61" s="136"/>
      <c r="PZ61" s="136"/>
      <c r="QA61" s="136"/>
      <c r="QB61" s="136"/>
      <c r="QC61" s="136"/>
      <c r="QD61" s="136"/>
      <c r="QE61" s="136"/>
      <c r="QF61" s="136"/>
      <c r="QG61" s="136"/>
      <c r="QH61" s="136"/>
      <c r="QI61" s="136"/>
      <c r="QJ61" s="136"/>
      <c r="QK61" s="136"/>
      <c r="QL61" s="136"/>
      <c r="QM61" s="136"/>
      <c r="QN61" s="136"/>
      <c r="QO61" s="136"/>
      <c r="QP61" s="136"/>
      <c r="QQ61" s="136"/>
      <c r="QR61" s="136"/>
      <c r="QS61" s="136"/>
      <c r="QT61" s="136"/>
      <c r="QU61" s="136"/>
      <c r="QV61" s="136"/>
      <c r="QW61" s="136"/>
      <c r="QX61" s="136"/>
      <c r="QY61" s="136"/>
      <c r="QZ61" s="136"/>
      <c r="RA61" s="136"/>
      <c r="RB61" s="136"/>
      <c r="RC61" s="136"/>
      <c r="RD61" s="136"/>
      <c r="RE61" s="136"/>
      <c r="RF61" s="136"/>
      <c r="RG61" s="136"/>
      <c r="RH61" s="136"/>
      <c r="RI61" s="136"/>
      <c r="RJ61" s="136"/>
      <c r="RK61" s="136"/>
      <c r="RL61" s="136"/>
      <c r="RM61" s="136"/>
      <c r="RN61" s="136"/>
      <c r="RO61" s="136"/>
      <c r="RP61" s="136"/>
      <c r="RQ61" s="136"/>
      <c r="RR61" s="136"/>
      <c r="RS61" s="136"/>
      <c r="RT61" s="136"/>
      <c r="RU61" s="136"/>
      <c r="RV61" s="136"/>
      <c r="RW61" s="136"/>
      <c r="RX61" s="136"/>
      <c r="RY61" s="136"/>
      <c r="RZ61" s="136"/>
      <c r="SA61" s="136"/>
      <c r="SB61" s="136"/>
      <c r="SC61" s="136"/>
      <c r="SD61" s="136"/>
      <c r="SE61" s="136"/>
      <c r="SF61" s="136"/>
      <c r="SG61" s="136"/>
      <c r="SH61" s="136"/>
      <c r="SI61" s="136"/>
      <c r="SJ61" s="136"/>
      <c r="SK61" s="136"/>
      <c r="SL61" s="136"/>
      <c r="SM61" s="136"/>
      <c r="SN61" s="136"/>
      <c r="SO61" s="136"/>
      <c r="SP61" s="136"/>
      <c r="SQ61" s="136"/>
      <c r="SR61" s="136"/>
      <c r="SS61" s="136"/>
      <c r="ST61" s="136"/>
      <c r="SU61" s="136"/>
      <c r="SV61" s="136"/>
      <c r="SW61" s="136"/>
      <c r="SX61" s="136"/>
      <c r="SY61" s="136"/>
      <c r="SZ61" s="136"/>
      <c r="TA61" s="136"/>
      <c r="TB61" s="136"/>
      <c r="TC61" s="136"/>
      <c r="TD61" s="136"/>
      <c r="TE61" s="136"/>
      <c r="TF61" s="136"/>
      <c r="TG61" s="136"/>
      <c r="TH61" s="136"/>
      <c r="TI61" s="136"/>
      <c r="TJ61" s="136"/>
      <c r="TK61" s="136"/>
      <c r="TL61" s="136"/>
      <c r="TM61" s="136"/>
      <c r="TN61" s="136"/>
      <c r="TO61" s="136"/>
      <c r="TP61" s="136"/>
      <c r="TQ61" s="136"/>
      <c r="TR61" s="136"/>
      <c r="TS61" s="136"/>
      <c r="TT61" s="136"/>
      <c r="TU61" s="136"/>
      <c r="TV61" s="136"/>
      <c r="TW61" s="136"/>
      <c r="TX61" s="136"/>
      <c r="TY61" s="136"/>
      <c r="TZ61" s="136"/>
      <c r="UA61" s="136"/>
      <c r="UB61" s="136"/>
      <c r="UC61" s="136"/>
      <c r="UD61" s="136"/>
      <c r="UE61" s="136"/>
      <c r="UF61" s="136"/>
      <c r="UG61" s="136"/>
      <c r="UH61" s="136"/>
      <c r="UI61" s="136"/>
      <c r="UJ61" s="136"/>
      <c r="UK61" s="136"/>
      <c r="UL61" s="136"/>
      <c r="UM61" s="136"/>
      <c r="UN61" s="136"/>
      <c r="UO61" s="136"/>
      <c r="UP61" s="136"/>
      <c r="UQ61" s="136"/>
      <c r="UR61" s="136"/>
      <c r="US61" s="136"/>
      <c r="UT61" s="136"/>
      <c r="UU61" s="136"/>
      <c r="UV61" s="136"/>
      <c r="UW61" s="136"/>
      <c r="UX61" s="136"/>
      <c r="UY61" s="136"/>
      <c r="UZ61" s="136"/>
      <c r="VA61" s="136"/>
      <c r="VB61" s="136"/>
      <c r="VC61" s="136"/>
      <c r="VD61" s="136"/>
      <c r="VE61" s="136"/>
      <c r="VF61" s="136"/>
      <c r="VG61" s="136"/>
      <c r="VH61" s="136"/>
      <c r="VI61" s="136"/>
      <c r="VJ61" s="136"/>
      <c r="VK61" s="136"/>
      <c r="VL61" s="136"/>
      <c r="VM61" s="136"/>
      <c r="VN61" s="136"/>
      <c r="VO61" s="136"/>
      <c r="VP61" s="136"/>
      <c r="VQ61" s="136"/>
      <c r="VR61" s="136"/>
      <c r="VS61" s="136"/>
      <c r="VT61" s="136"/>
      <c r="VU61" s="136"/>
      <c r="VV61" s="136"/>
      <c r="VW61" s="136"/>
      <c r="VX61" s="136"/>
      <c r="VY61" s="136"/>
      <c r="VZ61" s="136"/>
      <c r="WA61" s="136"/>
      <c r="WB61" s="136"/>
      <c r="WC61" s="136"/>
      <c r="WD61" s="136"/>
      <c r="WE61" s="136"/>
      <c r="WF61" s="136"/>
      <c r="WG61" s="136"/>
      <c r="WH61" s="136"/>
      <c r="WI61" s="136"/>
      <c r="WJ61" s="136"/>
      <c r="WK61" s="136"/>
      <c r="WL61" s="136"/>
      <c r="WM61" s="136"/>
      <c r="WN61" s="136"/>
      <c r="WO61" s="136"/>
      <c r="WP61" s="136"/>
      <c r="WQ61" s="136"/>
      <c r="WR61" s="136"/>
      <c r="WS61" s="136"/>
      <c r="WT61" s="136"/>
      <c r="WU61" s="136"/>
      <c r="WV61" s="136"/>
      <c r="WW61" s="136"/>
      <c r="WX61" s="136"/>
      <c r="WY61" s="136"/>
      <c r="WZ61" s="136"/>
      <c r="XA61" s="136"/>
      <c r="XB61" s="136"/>
      <c r="XC61" s="136"/>
      <c r="XD61" s="136"/>
      <c r="XE61" s="136"/>
      <c r="XF61" s="136"/>
      <c r="XG61" s="136"/>
      <c r="XH61" s="136"/>
      <c r="XI61" s="136"/>
      <c r="XJ61" s="136"/>
      <c r="XK61" s="136"/>
      <c r="XL61" s="136"/>
      <c r="XM61" s="136"/>
      <c r="XN61" s="136"/>
      <c r="XO61" s="136"/>
      <c r="XP61" s="136"/>
      <c r="XQ61" s="136"/>
      <c r="XR61" s="136"/>
      <c r="XS61" s="136"/>
      <c r="XT61" s="136"/>
      <c r="XU61" s="136"/>
      <c r="XV61" s="136"/>
      <c r="XW61" s="136"/>
      <c r="XX61" s="136"/>
      <c r="XY61" s="136"/>
      <c r="XZ61" s="136"/>
      <c r="YA61" s="136"/>
      <c r="YB61" s="136"/>
      <c r="YC61" s="136"/>
      <c r="YD61" s="136"/>
      <c r="YE61" s="136"/>
      <c r="YF61" s="136"/>
      <c r="YG61" s="136"/>
      <c r="YH61" s="136"/>
      <c r="YI61" s="136"/>
      <c r="YJ61" s="136"/>
      <c r="YK61" s="136"/>
      <c r="YL61" s="136"/>
      <c r="YM61" s="136"/>
      <c r="YN61" s="136"/>
      <c r="YO61" s="136"/>
      <c r="YP61" s="136"/>
      <c r="YQ61" s="136"/>
      <c r="YR61" s="136"/>
      <c r="YS61" s="136"/>
      <c r="YT61" s="136"/>
      <c r="YU61" s="136"/>
      <c r="YV61" s="136"/>
      <c r="YW61" s="136"/>
      <c r="YX61" s="136"/>
      <c r="YY61" s="136"/>
      <c r="YZ61" s="136"/>
      <c r="ZA61" s="136"/>
      <c r="ZB61" s="136"/>
      <c r="ZC61" s="136"/>
      <c r="ZD61" s="136"/>
      <c r="ZE61" s="136"/>
      <c r="ZF61" s="136"/>
      <c r="ZG61" s="136"/>
      <c r="ZH61" s="136"/>
      <c r="ZI61" s="136"/>
      <c r="ZJ61" s="136"/>
      <c r="ZK61" s="136"/>
      <c r="ZL61" s="136"/>
      <c r="ZM61" s="136"/>
      <c r="ZN61" s="136"/>
      <c r="ZO61" s="136"/>
      <c r="ZP61" s="136"/>
      <c r="ZQ61" s="136"/>
      <c r="ZR61" s="136"/>
      <c r="ZS61" s="136"/>
      <c r="ZT61" s="136"/>
      <c r="ZU61" s="136"/>
      <c r="ZV61" s="136"/>
      <c r="ZW61" s="136"/>
      <c r="ZX61" s="136"/>
      <c r="ZY61" s="136"/>
      <c r="ZZ61" s="136"/>
      <c r="AAA61" s="136"/>
      <c r="AAB61" s="136"/>
      <c r="AAC61" s="136"/>
      <c r="AAD61" s="136"/>
      <c r="AAE61" s="136"/>
      <c r="AAF61" s="136"/>
      <c r="AAG61" s="136"/>
      <c r="AAH61" s="136"/>
      <c r="AAI61" s="136"/>
      <c r="AAJ61" s="136"/>
      <c r="AAK61" s="136"/>
      <c r="AAL61" s="136"/>
      <c r="AAM61" s="136"/>
      <c r="AAN61" s="136"/>
      <c r="AAO61" s="136"/>
      <c r="AAP61" s="136"/>
      <c r="AAQ61" s="136"/>
      <c r="AAR61" s="136"/>
      <c r="AAS61" s="136"/>
      <c r="AAT61" s="136"/>
      <c r="AAU61" s="136"/>
      <c r="AAV61" s="136"/>
      <c r="AAW61" s="136"/>
      <c r="AAX61" s="136"/>
      <c r="AAY61" s="136"/>
      <c r="AAZ61" s="136"/>
      <c r="ABA61" s="136"/>
      <c r="ABB61" s="136"/>
      <c r="ABC61" s="136"/>
      <c r="ABD61" s="136"/>
      <c r="ABE61" s="136"/>
      <c r="ABF61" s="136"/>
      <c r="ABG61" s="136"/>
      <c r="ABH61" s="136"/>
      <c r="ABI61" s="136"/>
      <c r="ABJ61" s="136"/>
      <c r="ABK61" s="136"/>
      <c r="ABL61" s="136"/>
      <c r="ABM61" s="136"/>
      <c r="ABN61" s="136"/>
      <c r="ABO61" s="136"/>
      <c r="ABP61" s="136"/>
      <c r="ABQ61" s="136"/>
      <c r="ABR61" s="136"/>
      <c r="ABS61" s="136"/>
      <c r="ABT61" s="136"/>
      <c r="ABU61" s="136"/>
      <c r="ABV61" s="136"/>
      <c r="ABW61" s="136"/>
      <c r="ABX61" s="136"/>
      <c r="ABY61" s="136"/>
      <c r="ABZ61" s="136"/>
      <c r="ACA61" s="136"/>
      <c r="ACB61" s="136"/>
      <c r="ACC61" s="136"/>
      <c r="ACD61" s="136"/>
      <c r="ACE61" s="136"/>
      <c r="ACF61" s="136"/>
      <c r="ACG61" s="136"/>
      <c r="ACH61" s="136"/>
      <c r="ACI61" s="136"/>
      <c r="ACJ61" s="136"/>
      <c r="ACK61" s="136"/>
      <c r="ACL61" s="136"/>
      <c r="ACM61" s="136"/>
      <c r="ACN61" s="136"/>
      <c r="ACO61" s="136"/>
      <c r="ACP61" s="136"/>
      <c r="ACQ61" s="136"/>
      <c r="ACR61" s="136"/>
      <c r="ACS61" s="136"/>
      <c r="ACT61" s="136"/>
      <c r="ACU61" s="136"/>
      <c r="ACV61" s="136"/>
      <c r="ACW61" s="136"/>
      <c r="ACX61" s="136"/>
      <c r="ACY61" s="136"/>
      <c r="ACZ61" s="136"/>
      <c r="ADA61" s="136"/>
      <c r="ADB61" s="136"/>
      <c r="ADC61" s="136"/>
      <c r="ADD61" s="136"/>
      <c r="ADE61" s="136"/>
      <c r="ADF61" s="136"/>
      <c r="ADG61" s="136"/>
      <c r="ADH61" s="136"/>
      <c r="ADI61" s="136"/>
      <c r="ADJ61" s="136"/>
      <c r="ADK61" s="136"/>
      <c r="ADL61" s="136"/>
      <c r="ADM61" s="136"/>
      <c r="ADN61" s="136"/>
      <c r="ADO61" s="136"/>
      <c r="ADP61" s="136"/>
      <c r="ADQ61" s="136"/>
      <c r="ADR61" s="136"/>
      <c r="ADS61" s="136"/>
      <c r="ADT61" s="136"/>
      <c r="ADU61" s="136"/>
      <c r="ADV61" s="136"/>
      <c r="ADW61" s="136"/>
      <c r="ADX61" s="136"/>
      <c r="ADY61" s="136"/>
      <c r="ADZ61" s="136"/>
      <c r="AEA61" s="136"/>
      <c r="AEB61" s="136"/>
      <c r="AEC61" s="136"/>
      <c r="AED61" s="136"/>
      <c r="AEE61" s="136"/>
      <c r="AEF61" s="136"/>
      <c r="AEG61" s="136"/>
      <c r="AEH61" s="136"/>
      <c r="AEI61" s="136"/>
      <c r="AEJ61" s="136"/>
      <c r="AEK61" s="136"/>
      <c r="AEL61" s="136"/>
      <c r="AEM61" s="136"/>
      <c r="AEN61" s="136"/>
      <c r="AEO61" s="136"/>
      <c r="AEP61" s="136"/>
      <c r="AEQ61" s="136"/>
      <c r="AER61" s="136"/>
      <c r="AES61" s="136"/>
      <c r="AET61" s="136"/>
      <c r="AEU61" s="136"/>
      <c r="AEV61" s="136"/>
      <c r="AEW61" s="136"/>
      <c r="AEX61" s="136"/>
      <c r="AEY61" s="136"/>
      <c r="AEZ61" s="136"/>
      <c r="AFA61" s="136"/>
      <c r="AFB61" s="136"/>
      <c r="AFC61" s="136"/>
      <c r="AFD61" s="136"/>
      <c r="AFE61" s="136"/>
      <c r="AFF61" s="136"/>
      <c r="AFG61" s="136"/>
      <c r="AFH61" s="136"/>
      <c r="AFI61" s="136"/>
      <c r="AFJ61" s="136"/>
      <c r="AFK61" s="136"/>
      <c r="AFL61" s="136"/>
      <c r="AFM61" s="136"/>
      <c r="AFN61" s="136"/>
      <c r="AFO61" s="136"/>
      <c r="AFP61" s="136"/>
      <c r="AFQ61" s="136"/>
      <c r="AFR61" s="136"/>
      <c r="AFS61" s="136"/>
      <c r="AFT61" s="136"/>
      <c r="AFU61" s="136"/>
      <c r="AFV61" s="136"/>
      <c r="AFW61" s="136"/>
      <c r="AFX61" s="136"/>
      <c r="AFY61" s="136"/>
      <c r="AFZ61" s="136"/>
      <c r="AGA61" s="136"/>
      <c r="AGB61" s="136"/>
      <c r="AGC61" s="136"/>
      <c r="AGD61" s="136"/>
      <c r="AGE61" s="136"/>
      <c r="AGF61" s="136"/>
      <c r="AGG61" s="136"/>
      <c r="AGH61" s="136"/>
      <c r="AGI61" s="136"/>
      <c r="AGJ61" s="136"/>
      <c r="AGK61" s="136"/>
      <c r="AGL61" s="136"/>
      <c r="AGM61" s="136"/>
      <c r="AGN61" s="136"/>
      <c r="AGO61" s="136"/>
      <c r="AGP61" s="136"/>
      <c r="AGQ61" s="136"/>
      <c r="AGR61" s="136"/>
      <c r="AGS61" s="136"/>
      <c r="AGT61" s="136"/>
      <c r="AGU61" s="136"/>
      <c r="AGV61" s="136"/>
      <c r="AGW61" s="136"/>
      <c r="AGX61" s="136"/>
      <c r="AGY61" s="136"/>
      <c r="AGZ61" s="136"/>
      <c r="AHA61" s="136"/>
      <c r="AHB61" s="136"/>
      <c r="AHC61" s="136"/>
      <c r="AHD61" s="136"/>
      <c r="AHE61" s="136"/>
      <c r="AHF61" s="136"/>
      <c r="AHG61" s="136"/>
      <c r="AHH61" s="136"/>
      <c r="AHI61" s="136"/>
      <c r="AHJ61" s="136"/>
      <c r="AHK61" s="136"/>
      <c r="AHL61" s="136"/>
      <c r="AHM61" s="136"/>
      <c r="AHN61" s="136"/>
      <c r="AHO61" s="136"/>
      <c r="AHP61" s="136"/>
      <c r="AHQ61" s="136"/>
      <c r="AHR61" s="136"/>
      <c r="AHS61" s="136"/>
      <c r="AHT61" s="136"/>
      <c r="AHU61" s="136"/>
      <c r="AHV61" s="136"/>
      <c r="AHW61" s="136"/>
      <c r="AHX61" s="136"/>
      <c r="AHY61" s="136"/>
      <c r="AHZ61" s="136"/>
      <c r="AIA61" s="136"/>
      <c r="AIB61" s="136"/>
      <c r="AIC61" s="136"/>
      <c r="AID61" s="136"/>
      <c r="AIE61" s="136"/>
      <c r="AIF61" s="136"/>
      <c r="AIG61" s="136"/>
      <c r="AIH61" s="136"/>
      <c r="AII61" s="136"/>
      <c r="AIJ61" s="136"/>
      <c r="AIK61" s="136"/>
      <c r="AIL61" s="136"/>
      <c r="AIM61" s="136"/>
      <c r="AIN61" s="136"/>
      <c r="AIO61" s="136"/>
      <c r="AIP61" s="136"/>
      <c r="AIQ61" s="136"/>
      <c r="AIR61" s="136"/>
      <c r="AIS61" s="136"/>
      <c r="AIT61" s="136"/>
      <c r="AIU61" s="136"/>
      <c r="AIV61" s="136"/>
      <c r="AIW61" s="136"/>
      <c r="AIX61" s="136"/>
      <c r="AIY61" s="136"/>
      <c r="AIZ61" s="136"/>
      <c r="AJA61" s="136"/>
      <c r="AJB61" s="136"/>
      <c r="AJC61" s="136"/>
      <c r="AJD61" s="136"/>
      <c r="AJE61" s="136"/>
      <c r="AJF61" s="136"/>
      <c r="AJG61" s="136"/>
      <c r="AJH61" s="136"/>
      <c r="AJI61" s="136"/>
      <c r="AJJ61" s="136"/>
      <c r="AJK61" s="136"/>
      <c r="AJL61" s="136"/>
      <c r="AJM61" s="136"/>
      <c r="AJN61" s="136"/>
      <c r="AJO61" s="136"/>
      <c r="AJP61" s="136"/>
      <c r="AJQ61" s="136"/>
      <c r="AJR61" s="136"/>
      <c r="AJS61" s="136"/>
      <c r="AJT61" s="136"/>
      <c r="AJU61" s="136"/>
      <c r="AJV61" s="136"/>
      <c r="AJW61" s="136"/>
      <c r="AJX61" s="136"/>
      <c r="AJY61" s="136"/>
      <c r="AJZ61" s="136"/>
      <c r="AKA61" s="136"/>
      <c r="AKB61" s="136"/>
      <c r="AKC61" s="136"/>
      <c r="AKD61" s="136"/>
      <c r="AKE61" s="136"/>
      <c r="AKF61" s="136"/>
      <c r="AKG61" s="136"/>
      <c r="AKH61" s="136"/>
      <c r="AKI61" s="136"/>
      <c r="AKJ61" s="136"/>
      <c r="AKK61" s="136"/>
      <c r="AKL61" s="136"/>
      <c r="AKM61" s="136"/>
      <c r="AKN61" s="136"/>
      <c r="AKO61" s="136"/>
      <c r="AKP61" s="136"/>
      <c r="AKQ61" s="136"/>
      <c r="AKR61" s="136"/>
      <c r="AKS61" s="136"/>
      <c r="AKT61" s="136"/>
      <c r="AKU61" s="136"/>
      <c r="AKV61" s="136"/>
      <c r="AKW61" s="136"/>
      <c r="AKX61" s="136"/>
      <c r="AKY61" s="136"/>
      <c r="AKZ61" s="136"/>
      <c r="ALA61" s="136"/>
      <c r="ALB61" s="136"/>
      <c r="ALC61" s="136"/>
      <c r="ALD61" s="136"/>
      <c r="ALE61" s="136"/>
      <c r="ALF61" s="136"/>
      <c r="ALG61" s="136"/>
      <c r="ALH61" s="136"/>
      <c r="ALI61" s="136"/>
      <c r="ALJ61" s="136"/>
      <c r="ALK61" s="136"/>
      <c r="ALL61" s="136"/>
      <c r="ALM61" s="136"/>
      <c r="ALN61" s="136"/>
      <c r="ALO61" s="136"/>
      <c r="ALP61" s="136"/>
      <c r="ALQ61" s="136"/>
      <c r="ALR61" s="136"/>
      <c r="ALS61" s="136"/>
      <c r="ALT61" s="136"/>
      <c r="ALU61" s="136"/>
      <c r="ALV61" s="136"/>
      <c r="ALW61" s="136"/>
      <c r="ALX61" s="136"/>
      <c r="ALY61" s="136"/>
      <c r="ALZ61" s="136"/>
      <c r="AMA61" s="136"/>
      <c r="AMB61" s="136"/>
      <c r="AMC61" s="136"/>
      <c r="AMD61" s="136"/>
      <c r="AME61" s="136"/>
      <c r="AMF61" s="136"/>
      <c r="AMG61" s="136"/>
      <c r="AMH61" s="136"/>
      <c r="AMI61" s="136"/>
    </row>
    <row r="62" spans="1:1023" x14ac:dyDescent="0.25">
      <c r="A62" s="280" t="s">
        <v>804</v>
      </c>
      <c r="B62" s="193">
        <v>62</v>
      </c>
      <c r="C62" s="201" t="s">
        <v>25513</v>
      </c>
      <c r="D62" s="215" t="s">
        <v>6845</v>
      </c>
      <c r="E62" s="227" t="s">
        <v>222</v>
      </c>
      <c r="F62" s="231">
        <v>4</v>
      </c>
      <c r="G62" s="299">
        <v>4</v>
      </c>
      <c r="H62" s="299"/>
      <c r="I62" s="369" t="s">
        <v>805</v>
      </c>
      <c r="J62" s="431">
        <v>2</v>
      </c>
      <c r="K62" s="432">
        <v>2</v>
      </c>
      <c r="L62" s="432">
        <v>1</v>
      </c>
      <c r="M62" s="433"/>
      <c r="N62" s="433"/>
      <c r="O62" s="432"/>
      <c r="P62" s="448">
        <v>2</v>
      </c>
      <c r="Q62" s="448">
        <v>2</v>
      </c>
      <c r="R62" s="433"/>
      <c r="S62" s="433"/>
      <c r="T62" s="433"/>
      <c r="U62" s="428"/>
      <c r="V62" s="256">
        <f>IF(O62=1,10,100)</f>
        <v>100</v>
      </c>
      <c r="W62" s="256">
        <f>IF(O62=1,1,IF(O62=2,10,100))</f>
        <v>100</v>
      </c>
      <c r="X62" s="256">
        <f>IF(O62=3,20,100)</f>
        <v>100</v>
      </c>
      <c r="Y62" s="256">
        <f>IF(P62=1,10,100)</f>
        <v>100</v>
      </c>
      <c r="Z62" s="256">
        <f>IF(P62=1,1,IF(P62=2,10,100))</f>
        <v>10</v>
      </c>
      <c r="AA62" s="257">
        <f>IF(OR(EXACT(Q62,"1A"),EXACT(Q62,"1B")),0.1,IF(Q62=2,1,100))</f>
        <v>1</v>
      </c>
      <c r="AB62" s="257">
        <f>IF(OR(EXACT(R62,"1A"),EXACT(R62,"1B")),0.1,IF(R62=2,1,100))</f>
        <v>100</v>
      </c>
      <c r="AC62" s="257">
        <f>IF(OR(EXACT(S62,"1A"),EXACT(S62,"1B")),0.3,IF(S62=2,3,100))</f>
        <v>100</v>
      </c>
      <c r="AD62" s="224">
        <v>1</v>
      </c>
      <c r="AE62" s="224"/>
      <c r="AF62" s="249">
        <f>IF(OR(OR(EXACT(J62,"1A"),EXACT(J62,"1B"),EXACT(J62,"1C")),K62=1),1,IF(K62=2,10,100))</f>
        <v>10</v>
      </c>
      <c r="AG62" s="249">
        <f>IF(OR(EXACT(J62,"1A"),EXACT(J62,"1B"),EXACT(J62,"1C")),1,IF(J62=2,10,100))</f>
        <v>10</v>
      </c>
      <c r="AH62" s="249">
        <f>IF(OR(EXACT(J62,"1A"),EXACT(J62,"1B"),EXACT(J62,"1C"),K62=1),3,100)</f>
        <v>100</v>
      </c>
      <c r="AI62" s="249">
        <f>IF(OR(EXACT(J62,"1A"),EXACT(J62,"1B"),EXACT(J62,"1C")),5,100)</f>
        <v>100</v>
      </c>
      <c r="AJ62" s="251">
        <v>3.1E-2</v>
      </c>
      <c r="AK62" s="224">
        <v>1</v>
      </c>
      <c r="AL62" s="224">
        <v>3</v>
      </c>
      <c r="AM62" s="306"/>
      <c r="AN62" s="136"/>
      <c r="AO62" s="136"/>
      <c r="AP62" s="136" t="s">
        <v>25632</v>
      </c>
      <c r="AQ62" s="259" t="s">
        <v>806</v>
      </c>
      <c r="AR62" s="136"/>
      <c r="AS62" s="136"/>
      <c r="AT62" s="136"/>
      <c r="AU62" s="136"/>
      <c r="AV62" s="136"/>
      <c r="AW62" s="136"/>
      <c r="AX62" s="136"/>
      <c r="AY62" s="136"/>
      <c r="AZ62" s="136"/>
      <c r="BA62" s="136"/>
      <c r="BB62" s="136"/>
      <c r="BC62" s="136"/>
      <c r="BD62" s="136"/>
      <c r="BE62" s="136"/>
      <c r="BF62" s="136"/>
      <c r="BG62" s="136"/>
      <c r="BH62" s="136"/>
      <c r="BI62" s="136"/>
      <c r="BJ62" s="136"/>
      <c r="BK62" s="136"/>
      <c r="BL62" s="136"/>
      <c r="BM62" s="136"/>
      <c r="BN62" s="136"/>
      <c r="BO62" s="136"/>
      <c r="BP62" s="136"/>
      <c r="BQ62" s="136"/>
      <c r="BR62" s="136"/>
      <c r="BS62" s="136"/>
      <c r="BT62" s="136"/>
      <c r="BU62" s="136"/>
      <c r="BV62" s="136"/>
      <c r="BW62" s="136"/>
      <c r="BX62" s="136"/>
      <c r="BY62" s="136"/>
      <c r="BZ62" s="136"/>
      <c r="CA62" s="136"/>
      <c r="CB62" s="136"/>
      <c r="CC62" s="136"/>
      <c r="CD62" s="136"/>
      <c r="CE62" s="136"/>
      <c r="CF62" s="136"/>
      <c r="CG62" s="136"/>
      <c r="CH62" s="136"/>
      <c r="CI62" s="136"/>
      <c r="CJ62" s="136"/>
      <c r="CK62" s="136"/>
      <c r="CL62" s="136"/>
      <c r="CM62" s="136"/>
      <c r="CN62" s="136"/>
      <c r="CO62" s="136"/>
      <c r="CP62" s="136"/>
      <c r="CQ62" s="136"/>
      <c r="CR62" s="136"/>
      <c r="CS62" s="136"/>
      <c r="CT62" s="136"/>
      <c r="CU62" s="136"/>
      <c r="CV62" s="136"/>
      <c r="CW62" s="136"/>
      <c r="CX62" s="136"/>
      <c r="CY62" s="136"/>
      <c r="CZ62" s="136"/>
      <c r="DA62" s="136"/>
      <c r="DB62" s="136"/>
      <c r="DC62" s="136"/>
      <c r="DD62" s="136"/>
      <c r="DE62" s="136"/>
      <c r="DF62" s="136"/>
      <c r="DG62" s="136"/>
      <c r="DH62" s="136"/>
      <c r="DI62" s="136"/>
      <c r="DJ62" s="136"/>
      <c r="DK62" s="136"/>
      <c r="DL62" s="136"/>
      <c r="DM62" s="136"/>
      <c r="DN62" s="136"/>
      <c r="DO62" s="136"/>
      <c r="DP62" s="136"/>
      <c r="DQ62" s="136"/>
      <c r="DR62" s="136"/>
      <c r="DS62" s="136"/>
      <c r="DT62" s="136"/>
      <c r="DU62" s="136"/>
      <c r="DV62" s="136"/>
      <c r="DW62" s="136"/>
      <c r="DX62" s="136"/>
      <c r="DY62" s="136"/>
      <c r="DZ62" s="136"/>
      <c r="EA62" s="136"/>
      <c r="EB62" s="136"/>
      <c r="EC62" s="136"/>
      <c r="ED62" s="136"/>
      <c r="EE62" s="136"/>
      <c r="EF62" s="136"/>
      <c r="EG62" s="136"/>
      <c r="EH62" s="136"/>
      <c r="EI62" s="136"/>
      <c r="EJ62" s="136"/>
      <c r="EK62" s="136"/>
      <c r="EL62" s="136"/>
      <c r="EM62" s="136"/>
      <c r="EN62" s="136"/>
      <c r="EO62" s="136"/>
      <c r="EP62" s="136"/>
      <c r="EQ62" s="136"/>
      <c r="ER62" s="136"/>
      <c r="ES62" s="136"/>
      <c r="ET62" s="136"/>
      <c r="EU62" s="136"/>
      <c r="EV62" s="136"/>
      <c r="EW62" s="136"/>
      <c r="EX62" s="136"/>
      <c r="EY62" s="136"/>
      <c r="EZ62" s="136"/>
      <c r="FA62" s="136"/>
      <c r="FB62" s="136"/>
      <c r="FC62" s="136"/>
      <c r="FD62" s="136"/>
      <c r="FE62" s="136"/>
      <c r="FF62" s="136"/>
      <c r="FG62" s="136"/>
      <c r="FH62" s="136"/>
      <c r="FI62" s="136"/>
      <c r="FJ62" s="136"/>
      <c r="FK62" s="136"/>
      <c r="FL62" s="136"/>
      <c r="FM62" s="136"/>
      <c r="FN62" s="136"/>
      <c r="FO62" s="136"/>
      <c r="FP62" s="136"/>
      <c r="FQ62" s="136"/>
      <c r="FR62" s="136"/>
      <c r="FS62" s="136"/>
      <c r="FT62" s="136"/>
      <c r="FU62" s="136"/>
      <c r="FV62" s="136"/>
      <c r="FW62" s="136"/>
      <c r="FX62" s="136"/>
      <c r="FY62" s="136"/>
      <c r="FZ62" s="136"/>
      <c r="GA62" s="136"/>
      <c r="GB62" s="136"/>
      <c r="GC62" s="136"/>
      <c r="GD62" s="136"/>
      <c r="GE62" s="136"/>
      <c r="GF62" s="136"/>
      <c r="GG62" s="136"/>
      <c r="GH62" s="136"/>
      <c r="GI62" s="136"/>
      <c r="GJ62" s="136"/>
      <c r="GK62" s="136"/>
      <c r="GL62" s="136"/>
      <c r="GM62" s="136"/>
      <c r="GN62" s="136"/>
      <c r="GO62" s="136"/>
      <c r="GP62" s="136"/>
      <c r="GQ62" s="136"/>
      <c r="GR62" s="136"/>
      <c r="GS62" s="136"/>
      <c r="GT62" s="136"/>
      <c r="GU62" s="136"/>
      <c r="GV62" s="136"/>
      <c r="GW62" s="136"/>
      <c r="GX62" s="136"/>
      <c r="GY62" s="136"/>
      <c r="GZ62" s="136"/>
      <c r="HA62" s="136"/>
      <c r="HB62" s="136"/>
      <c r="HC62" s="136"/>
      <c r="HD62" s="136"/>
      <c r="HE62" s="136"/>
      <c r="HF62" s="136"/>
      <c r="HG62" s="136"/>
      <c r="HH62" s="136"/>
      <c r="HI62" s="136"/>
      <c r="HJ62" s="136"/>
      <c r="HK62" s="136"/>
      <c r="HL62" s="136"/>
      <c r="HM62" s="136"/>
      <c r="HN62" s="136"/>
      <c r="HO62" s="136"/>
      <c r="HP62" s="136"/>
      <c r="HQ62" s="136"/>
      <c r="HR62" s="136"/>
      <c r="HS62" s="136"/>
      <c r="HT62" s="136"/>
      <c r="HU62" s="136"/>
      <c r="HV62" s="136"/>
      <c r="HW62" s="136"/>
      <c r="HX62" s="136"/>
      <c r="HY62" s="136"/>
      <c r="HZ62" s="136"/>
      <c r="IA62" s="136"/>
      <c r="IB62" s="136"/>
      <c r="IC62" s="136"/>
      <c r="ID62" s="136"/>
      <c r="IE62" s="136"/>
      <c r="IF62" s="136"/>
      <c r="IG62" s="136"/>
      <c r="IH62" s="136"/>
      <c r="II62" s="136"/>
      <c r="IJ62" s="136"/>
      <c r="IK62" s="136"/>
      <c r="IL62" s="136"/>
      <c r="IM62" s="136"/>
      <c r="IN62" s="136"/>
      <c r="IO62" s="136"/>
      <c r="IP62" s="136"/>
      <c r="IQ62" s="136"/>
      <c r="IR62" s="136"/>
      <c r="IS62" s="136"/>
      <c r="IT62" s="136"/>
      <c r="IU62" s="136"/>
      <c r="IV62" s="136"/>
      <c r="IW62" s="136"/>
      <c r="IX62" s="136"/>
      <c r="IY62" s="136"/>
      <c r="IZ62" s="136"/>
      <c r="JA62" s="136"/>
      <c r="JB62" s="136"/>
      <c r="JC62" s="136"/>
      <c r="JD62" s="136"/>
      <c r="JE62" s="136"/>
      <c r="JF62" s="136"/>
      <c r="JG62" s="136"/>
      <c r="JH62" s="136"/>
      <c r="JI62" s="136"/>
      <c r="JJ62" s="136"/>
      <c r="JK62" s="136"/>
      <c r="JL62" s="136"/>
      <c r="JM62" s="136"/>
      <c r="JN62" s="136"/>
      <c r="JO62" s="136"/>
      <c r="JP62" s="136"/>
      <c r="JQ62" s="136"/>
      <c r="JR62" s="136"/>
      <c r="JS62" s="136"/>
      <c r="JT62" s="136"/>
      <c r="JU62" s="136"/>
      <c r="JV62" s="136"/>
      <c r="JW62" s="136"/>
      <c r="JX62" s="136"/>
      <c r="JY62" s="136"/>
      <c r="JZ62" s="136"/>
      <c r="KA62" s="136"/>
      <c r="KB62" s="136"/>
      <c r="KC62" s="136"/>
      <c r="KD62" s="136"/>
      <c r="KE62" s="136"/>
      <c r="KF62" s="136"/>
      <c r="KG62" s="136"/>
      <c r="KH62" s="136"/>
      <c r="KI62" s="136"/>
      <c r="KJ62" s="136"/>
      <c r="KK62" s="136"/>
      <c r="KL62" s="136"/>
      <c r="KM62" s="136"/>
      <c r="KN62" s="136"/>
      <c r="KO62" s="136"/>
      <c r="KP62" s="136"/>
      <c r="KQ62" s="136"/>
      <c r="KR62" s="136"/>
      <c r="KS62" s="136"/>
      <c r="KT62" s="136"/>
      <c r="KU62" s="136"/>
      <c r="KV62" s="136"/>
      <c r="KW62" s="136"/>
      <c r="KX62" s="136"/>
      <c r="KY62" s="136"/>
      <c r="KZ62" s="136"/>
      <c r="LA62" s="136"/>
      <c r="LB62" s="136"/>
      <c r="LC62" s="136"/>
      <c r="LD62" s="136"/>
      <c r="LE62" s="136"/>
      <c r="LF62" s="136"/>
      <c r="LG62" s="136"/>
      <c r="LH62" s="136"/>
      <c r="LI62" s="136"/>
      <c r="LJ62" s="136"/>
      <c r="LK62" s="136"/>
      <c r="LL62" s="136"/>
      <c r="LM62" s="136"/>
      <c r="LN62" s="136"/>
      <c r="LO62" s="136"/>
      <c r="LP62" s="136"/>
      <c r="LQ62" s="136"/>
      <c r="LR62" s="136"/>
      <c r="LS62" s="136"/>
      <c r="LT62" s="136"/>
      <c r="LU62" s="136"/>
      <c r="LV62" s="136"/>
      <c r="LW62" s="136"/>
      <c r="LX62" s="136"/>
      <c r="LY62" s="136"/>
      <c r="LZ62" s="136"/>
      <c r="MA62" s="136"/>
      <c r="MB62" s="136"/>
      <c r="MC62" s="136"/>
      <c r="MD62" s="136"/>
      <c r="ME62" s="136"/>
      <c r="MF62" s="136"/>
      <c r="MG62" s="136"/>
      <c r="MH62" s="136"/>
      <c r="MI62" s="136"/>
      <c r="MJ62" s="136"/>
      <c r="MK62" s="136"/>
      <c r="ML62" s="136"/>
      <c r="MM62" s="136"/>
      <c r="MN62" s="136"/>
      <c r="MO62" s="136"/>
      <c r="MP62" s="136"/>
      <c r="MQ62" s="136"/>
      <c r="MR62" s="136"/>
      <c r="MS62" s="136"/>
      <c r="MT62" s="136"/>
      <c r="MU62" s="136"/>
      <c r="MV62" s="136"/>
      <c r="MW62" s="136"/>
      <c r="MX62" s="136"/>
      <c r="MY62" s="136"/>
      <c r="MZ62" s="136"/>
      <c r="NA62" s="136"/>
      <c r="NB62" s="136"/>
      <c r="NC62" s="136"/>
      <c r="ND62" s="136"/>
      <c r="NE62" s="136"/>
      <c r="NF62" s="136"/>
      <c r="NG62" s="136"/>
      <c r="NH62" s="136"/>
      <c r="NI62" s="136"/>
      <c r="NJ62" s="136"/>
      <c r="NK62" s="136"/>
      <c r="NL62" s="136"/>
      <c r="NM62" s="136"/>
      <c r="NN62" s="136"/>
      <c r="NO62" s="136"/>
      <c r="NP62" s="136"/>
      <c r="NQ62" s="136"/>
      <c r="NR62" s="136"/>
      <c r="NS62" s="136"/>
      <c r="NT62" s="136"/>
      <c r="NU62" s="136"/>
      <c r="NV62" s="136"/>
      <c r="NW62" s="136"/>
      <c r="NX62" s="136"/>
      <c r="NY62" s="136"/>
      <c r="NZ62" s="136"/>
      <c r="OA62" s="136"/>
      <c r="OB62" s="136"/>
      <c r="OC62" s="136"/>
      <c r="OD62" s="136"/>
      <c r="OE62" s="136"/>
      <c r="OF62" s="136"/>
      <c r="OG62" s="136"/>
      <c r="OH62" s="136"/>
      <c r="OI62" s="136"/>
      <c r="OJ62" s="136"/>
      <c r="OK62" s="136"/>
      <c r="OL62" s="136"/>
      <c r="OM62" s="136"/>
      <c r="ON62" s="136"/>
      <c r="OO62" s="136"/>
      <c r="OP62" s="136"/>
      <c r="OQ62" s="136"/>
      <c r="OR62" s="136"/>
      <c r="OS62" s="136"/>
      <c r="OT62" s="136"/>
      <c r="OU62" s="136"/>
      <c r="OV62" s="136"/>
      <c r="OW62" s="136"/>
      <c r="OX62" s="136"/>
      <c r="OY62" s="136"/>
      <c r="OZ62" s="136"/>
      <c r="PA62" s="136"/>
      <c r="PB62" s="136"/>
      <c r="PC62" s="136"/>
      <c r="PD62" s="136"/>
      <c r="PE62" s="136"/>
      <c r="PF62" s="136"/>
      <c r="PG62" s="136"/>
      <c r="PH62" s="136"/>
      <c r="PI62" s="136"/>
      <c r="PJ62" s="136"/>
      <c r="PK62" s="136"/>
      <c r="PL62" s="136"/>
      <c r="PM62" s="136"/>
      <c r="PN62" s="136"/>
      <c r="PO62" s="136"/>
      <c r="PP62" s="136"/>
      <c r="PQ62" s="136"/>
      <c r="PR62" s="136"/>
      <c r="PS62" s="136"/>
      <c r="PT62" s="136"/>
      <c r="PU62" s="136"/>
      <c r="PV62" s="136"/>
      <c r="PW62" s="136"/>
      <c r="PX62" s="136"/>
      <c r="PY62" s="136"/>
      <c r="PZ62" s="136"/>
      <c r="QA62" s="136"/>
      <c r="QB62" s="136"/>
      <c r="QC62" s="136"/>
      <c r="QD62" s="136"/>
      <c r="QE62" s="136"/>
      <c r="QF62" s="136"/>
      <c r="QG62" s="136"/>
      <c r="QH62" s="136"/>
      <c r="QI62" s="136"/>
      <c r="QJ62" s="136"/>
      <c r="QK62" s="136"/>
      <c r="QL62" s="136"/>
      <c r="QM62" s="136"/>
      <c r="QN62" s="136"/>
      <c r="QO62" s="136"/>
      <c r="QP62" s="136"/>
      <c r="QQ62" s="136"/>
      <c r="QR62" s="136"/>
      <c r="QS62" s="136"/>
      <c r="QT62" s="136"/>
      <c r="QU62" s="136"/>
      <c r="QV62" s="136"/>
      <c r="QW62" s="136"/>
      <c r="QX62" s="136"/>
      <c r="QY62" s="136"/>
      <c r="QZ62" s="136"/>
      <c r="RA62" s="136"/>
      <c r="RB62" s="136"/>
      <c r="RC62" s="136"/>
      <c r="RD62" s="136"/>
      <c r="RE62" s="136"/>
      <c r="RF62" s="136"/>
      <c r="RG62" s="136"/>
      <c r="RH62" s="136"/>
      <c r="RI62" s="136"/>
      <c r="RJ62" s="136"/>
      <c r="RK62" s="136"/>
      <c r="RL62" s="136"/>
      <c r="RM62" s="136"/>
      <c r="RN62" s="136"/>
      <c r="RO62" s="136"/>
      <c r="RP62" s="136"/>
      <c r="RQ62" s="136"/>
      <c r="RR62" s="136"/>
      <c r="RS62" s="136"/>
      <c r="RT62" s="136"/>
      <c r="RU62" s="136"/>
      <c r="RV62" s="136"/>
      <c r="RW62" s="136"/>
      <c r="RX62" s="136"/>
      <c r="RY62" s="136"/>
      <c r="RZ62" s="136"/>
      <c r="SA62" s="136"/>
      <c r="SB62" s="136"/>
      <c r="SC62" s="136"/>
      <c r="SD62" s="136"/>
      <c r="SE62" s="136"/>
      <c r="SF62" s="136"/>
      <c r="SG62" s="136"/>
      <c r="SH62" s="136"/>
      <c r="SI62" s="136"/>
      <c r="SJ62" s="136"/>
      <c r="SK62" s="136"/>
      <c r="SL62" s="136"/>
      <c r="SM62" s="136"/>
      <c r="SN62" s="136"/>
      <c r="SO62" s="136"/>
      <c r="SP62" s="136"/>
      <c r="SQ62" s="136"/>
      <c r="SR62" s="136"/>
      <c r="SS62" s="136"/>
      <c r="ST62" s="136"/>
      <c r="SU62" s="136"/>
      <c r="SV62" s="136"/>
      <c r="SW62" s="136"/>
      <c r="SX62" s="136"/>
      <c r="SY62" s="136"/>
      <c r="SZ62" s="136"/>
      <c r="TA62" s="136"/>
      <c r="TB62" s="136"/>
      <c r="TC62" s="136"/>
      <c r="TD62" s="136"/>
      <c r="TE62" s="136"/>
      <c r="TF62" s="136"/>
      <c r="TG62" s="136"/>
      <c r="TH62" s="136"/>
      <c r="TI62" s="136"/>
      <c r="TJ62" s="136"/>
      <c r="TK62" s="136"/>
      <c r="TL62" s="136"/>
      <c r="TM62" s="136"/>
      <c r="TN62" s="136"/>
      <c r="TO62" s="136"/>
      <c r="TP62" s="136"/>
      <c r="TQ62" s="136"/>
      <c r="TR62" s="136"/>
      <c r="TS62" s="136"/>
      <c r="TT62" s="136"/>
      <c r="TU62" s="136"/>
      <c r="TV62" s="136"/>
      <c r="TW62" s="136"/>
      <c r="TX62" s="136"/>
      <c r="TY62" s="136"/>
      <c r="TZ62" s="136"/>
      <c r="UA62" s="136"/>
      <c r="UB62" s="136"/>
      <c r="UC62" s="136"/>
      <c r="UD62" s="136"/>
      <c r="UE62" s="136"/>
      <c r="UF62" s="136"/>
      <c r="UG62" s="136"/>
      <c r="UH62" s="136"/>
      <c r="UI62" s="136"/>
      <c r="UJ62" s="136"/>
      <c r="UK62" s="136"/>
      <c r="UL62" s="136"/>
      <c r="UM62" s="136"/>
      <c r="UN62" s="136"/>
      <c r="UO62" s="136"/>
      <c r="UP62" s="136"/>
      <c r="UQ62" s="136"/>
      <c r="UR62" s="136"/>
      <c r="US62" s="136"/>
      <c r="UT62" s="136"/>
      <c r="UU62" s="136"/>
      <c r="UV62" s="136"/>
      <c r="UW62" s="136"/>
      <c r="UX62" s="136"/>
      <c r="UY62" s="136"/>
      <c r="UZ62" s="136"/>
      <c r="VA62" s="136"/>
      <c r="VB62" s="136"/>
      <c r="VC62" s="136"/>
      <c r="VD62" s="136"/>
      <c r="VE62" s="136"/>
      <c r="VF62" s="136"/>
      <c r="VG62" s="136"/>
      <c r="VH62" s="136"/>
      <c r="VI62" s="136"/>
      <c r="VJ62" s="136"/>
      <c r="VK62" s="136"/>
      <c r="VL62" s="136"/>
      <c r="VM62" s="136"/>
      <c r="VN62" s="136"/>
      <c r="VO62" s="136"/>
      <c r="VP62" s="136"/>
      <c r="VQ62" s="136"/>
      <c r="VR62" s="136"/>
      <c r="VS62" s="136"/>
      <c r="VT62" s="136"/>
      <c r="VU62" s="136"/>
      <c r="VV62" s="136"/>
      <c r="VW62" s="136"/>
      <c r="VX62" s="136"/>
      <c r="VY62" s="136"/>
      <c r="VZ62" s="136"/>
      <c r="WA62" s="136"/>
      <c r="WB62" s="136"/>
      <c r="WC62" s="136"/>
      <c r="WD62" s="136"/>
      <c r="WE62" s="136"/>
      <c r="WF62" s="136"/>
      <c r="WG62" s="136"/>
      <c r="WH62" s="136"/>
      <c r="WI62" s="136"/>
      <c r="WJ62" s="136"/>
      <c r="WK62" s="136"/>
      <c r="WL62" s="136"/>
      <c r="WM62" s="136"/>
      <c r="WN62" s="136"/>
      <c r="WO62" s="136"/>
      <c r="WP62" s="136"/>
      <c r="WQ62" s="136"/>
      <c r="WR62" s="136"/>
      <c r="WS62" s="136"/>
      <c r="WT62" s="136"/>
      <c r="WU62" s="136"/>
      <c r="WV62" s="136"/>
      <c r="WW62" s="136"/>
      <c r="WX62" s="136"/>
      <c r="WY62" s="136"/>
      <c r="WZ62" s="136"/>
      <c r="XA62" s="136"/>
      <c r="XB62" s="136"/>
      <c r="XC62" s="136"/>
      <c r="XD62" s="136"/>
      <c r="XE62" s="136"/>
      <c r="XF62" s="136"/>
      <c r="XG62" s="136"/>
      <c r="XH62" s="136"/>
      <c r="XI62" s="136"/>
      <c r="XJ62" s="136"/>
      <c r="XK62" s="136"/>
      <c r="XL62" s="136"/>
      <c r="XM62" s="136"/>
      <c r="XN62" s="136"/>
      <c r="XO62" s="136"/>
      <c r="XP62" s="136"/>
      <c r="XQ62" s="136"/>
      <c r="XR62" s="136"/>
      <c r="XS62" s="136"/>
      <c r="XT62" s="136"/>
      <c r="XU62" s="136"/>
      <c r="XV62" s="136"/>
      <c r="XW62" s="136"/>
      <c r="XX62" s="136"/>
      <c r="XY62" s="136"/>
      <c r="XZ62" s="136"/>
      <c r="YA62" s="136"/>
      <c r="YB62" s="136"/>
      <c r="YC62" s="136"/>
      <c r="YD62" s="136"/>
      <c r="YE62" s="136"/>
      <c r="YF62" s="136"/>
      <c r="YG62" s="136"/>
      <c r="YH62" s="136"/>
      <c r="YI62" s="136"/>
      <c r="YJ62" s="136"/>
      <c r="YK62" s="136"/>
      <c r="YL62" s="136"/>
      <c r="YM62" s="136"/>
      <c r="YN62" s="136"/>
      <c r="YO62" s="136"/>
      <c r="YP62" s="136"/>
      <c r="YQ62" s="136"/>
      <c r="YR62" s="136"/>
      <c r="YS62" s="136"/>
      <c r="YT62" s="136"/>
      <c r="YU62" s="136"/>
      <c r="YV62" s="136"/>
      <c r="YW62" s="136"/>
      <c r="YX62" s="136"/>
      <c r="YY62" s="136"/>
      <c r="YZ62" s="136"/>
      <c r="ZA62" s="136"/>
      <c r="ZB62" s="136"/>
      <c r="ZC62" s="136"/>
      <c r="ZD62" s="136"/>
      <c r="ZE62" s="136"/>
      <c r="ZF62" s="136"/>
      <c r="ZG62" s="136"/>
      <c r="ZH62" s="136"/>
      <c r="ZI62" s="136"/>
      <c r="ZJ62" s="136"/>
      <c r="ZK62" s="136"/>
      <c r="ZL62" s="136"/>
      <c r="ZM62" s="136"/>
      <c r="ZN62" s="136"/>
      <c r="ZO62" s="136"/>
      <c r="ZP62" s="136"/>
      <c r="ZQ62" s="136"/>
      <c r="ZR62" s="136"/>
      <c r="ZS62" s="136"/>
      <c r="ZT62" s="136"/>
      <c r="ZU62" s="136"/>
      <c r="ZV62" s="136"/>
      <c r="ZW62" s="136"/>
      <c r="ZX62" s="136"/>
      <c r="ZY62" s="136"/>
      <c r="ZZ62" s="136"/>
      <c r="AAA62" s="136"/>
      <c r="AAB62" s="136"/>
      <c r="AAC62" s="136"/>
      <c r="AAD62" s="136"/>
      <c r="AAE62" s="136"/>
      <c r="AAF62" s="136"/>
      <c r="AAG62" s="136"/>
      <c r="AAH62" s="136"/>
      <c r="AAI62" s="136"/>
      <c r="AAJ62" s="136"/>
      <c r="AAK62" s="136"/>
      <c r="AAL62" s="136"/>
      <c r="AAM62" s="136"/>
      <c r="AAN62" s="136"/>
      <c r="AAO62" s="136"/>
      <c r="AAP62" s="136"/>
      <c r="AAQ62" s="136"/>
      <c r="AAR62" s="136"/>
      <c r="AAS62" s="136"/>
      <c r="AAT62" s="136"/>
      <c r="AAU62" s="136"/>
      <c r="AAV62" s="136"/>
      <c r="AAW62" s="136"/>
      <c r="AAX62" s="136"/>
      <c r="AAY62" s="136"/>
      <c r="AAZ62" s="136"/>
      <c r="ABA62" s="136"/>
      <c r="ABB62" s="136"/>
      <c r="ABC62" s="136"/>
      <c r="ABD62" s="136"/>
      <c r="ABE62" s="136"/>
      <c r="ABF62" s="136"/>
      <c r="ABG62" s="136"/>
      <c r="ABH62" s="136"/>
      <c r="ABI62" s="136"/>
      <c r="ABJ62" s="136"/>
      <c r="ABK62" s="136"/>
      <c r="ABL62" s="136"/>
      <c r="ABM62" s="136"/>
      <c r="ABN62" s="136"/>
      <c r="ABO62" s="136"/>
      <c r="ABP62" s="136"/>
      <c r="ABQ62" s="136"/>
      <c r="ABR62" s="136"/>
      <c r="ABS62" s="136"/>
      <c r="ABT62" s="136"/>
      <c r="ABU62" s="136"/>
      <c r="ABV62" s="136"/>
      <c r="ABW62" s="136"/>
      <c r="ABX62" s="136"/>
      <c r="ABY62" s="136"/>
      <c r="ABZ62" s="136"/>
      <c r="ACA62" s="136"/>
      <c r="ACB62" s="136"/>
      <c r="ACC62" s="136"/>
      <c r="ACD62" s="136"/>
      <c r="ACE62" s="136"/>
      <c r="ACF62" s="136"/>
      <c r="ACG62" s="136"/>
      <c r="ACH62" s="136"/>
      <c r="ACI62" s="136"/>
      <c r="ACJ62" s="136"/>
      <c r="ACK62" s="136"/>
      <c r="ACL62" s="136"/>
      <c r="ACM62" s="136"/>
      <c r="ACN62" s="136"/>
      <c r="ACO62" s="136"/>
      <c r="ACP62" s="136"/>
      <c r="ACQ62" s="136"/>
      <c r="ACR62" s="136"/>
      <c r="ACS62" s="136"/>
      <c r="ACT62" s="136"/>
      <c r="ACU62" s="136"/>
      <c r="ACV62" s="136"/>
      <c r="ACW62" s="136"/>
      <c r="ACX62" s="136"/>
      <c r="ACY62" s="136"/>
      <c r="ACZ62" s="136"/>
      <c r="ADA62" s="136"/>
      <c r="ADB62" s="136"/>
      <c r="ADC62" s="136"/>
      <c r="ADD62" s="136"/>
      <c r="ADE62" s="136"/>
      <c r="ADF62" s="136"/>
      <c r="ADG62" s="136"/>
      <c r="ADH62" s="136"/>
      <c r="ADI62" s="136"/>
      <c r="ADJ62" s="136"/>
      <c r="ADK62" s="136"/>
      <c r="ADL62" s="136"/>
      <c r="ADM62" s="136"/>
      <c r="ADN62" s="136"/>
      <c r="ADO62" s="136"/>
      <c r="ADP62" s="136"/>
      <c r="ADQ62" s="136"/>
      <c r="ADR62" s="136"/>
      <c r="ADS62" s="136"/>
      <c r="ADT62" s="136"/>
      <c r="ADU62" s="136"/>
      <c r="ADV62" s="136"/>
      <c r="ADW62" s="136"/>
      <c r="ADX62" s="136"/>
      <c r="ADY62" s="136"/>
      <c r="ADZ62" s="136"/>
      <c r="AEA62" s="136"/>
      <c r="AEB62" s="136"/>
      <c r="AEC62" s="136"/>
      <c r="AED62" s="136"/>
      <c r="AEE62" s="136"/>
      <c r="AEF62" s="136"/>
      <c r="AEG62" s="136"/>
      <c r="AEH62" s="136"/>
      <c r="AEI62" s="136"/>
      <c r="AEJ62" s="136"/>
      <c r="AEK62" s="136"/>
      <c r="AEL62" s="136"/>
      <c r="AEM62" s="136"/>
      <c r="AEN62" s="136"/>
      <c r="AEO62" s="136"/>
      <c r="AEP62" s="136"/>
      <c r="AEQ62" s="136"/>
      <c r="AER62" s="136"/>
      <c r="AES62" s="136"/>
      <c r="AET62" s="136"/>
      <c r="AEU62" s="136"/>
      <c r="AEV62" s="136"/>
      <c r="AEW62" s="136"/>
      <c r="AEX62" s="136"/>
      <c r="AEY62" s="136"/>
      <c r="AEZ62" s="136"/>
      <c r="AFA62" s="136"/>
      <c r="AFB62" s="136"/>
      <c r="AFC62" s="136"/>
      <c r="AFD62" s="136"/>
      <c r="AFE62" s="136"/>
      <c r="AFF62" s="136"/>
      <c r="AFG62" s="136"/>
      <c r="AFH62" s="136"/>
      <c r="AFI62" s="136"/>
      <c r="AFJ62" s="136"/>
      <c r="AFK62" s="136"/>
      <c r="AFL62" s="136"/>
      <c r="AFM62" s="136"/>
      <c r="AFN62" s="136"/>
      <c r="AFO62" s="136"/>
      <c r="AFP62" s="136"/>
      <c r="AFQ62" s="136"/>
      <c r="AFR62" s="136"/>
      <c r="AFS62" s="136"/>
      <c r="AFT62" s="136"/>
      <c r="AFU62" s="136"/>
      <c r="AFV62" s="136"/>
      <c r="AFW62" s="136"/>
      <c r="AFX62" s="136"/>
      <c r="AFY62" s="136"/>
      <c r="AFZ62" s="136"/>
      <c r="AGA62" s="136"/>
      <c r="AGB62" s="136"/>
      <c r="AGC62" s="136"/>
      <c r="AGD62" s="136"/>
      <c r="AGE62" s="136"/>
      <c r="AGF62" s="136"/>
      <c r="AGG62" s="136"/>
      <c r="AGH62" s="136"/>
      <c r="AGI62" s="136"/>
      <c r="AGJ62" s="136"/>
      <c r="AGK62" s="136"/>
      <c r="AGL62" s="136"/>
      <c r="AGM62" s="136"/>
      <c r="AGN62" s="136"/>
      <c r="AGO62" s="136"/>
      <c r="AGP62" s="136"/>
      <c r="AGQ62" s="136"/>
      <c r="AGR62" s="136"/>
      <c r="AGS62" s="136"/>
      <c r="AGT62" s="136"/>
      <c r="AGU62" s="136"/>
      <c r="AGV62" s="136"/>
      <c r="AGW62" s="136"/>
      <c r="AGX62" s="136"/>
      <c r="AGY62" s="136"/>
      <c r="AGZ62" s="136"/>
      <c r="AHA62" s="136"/>
      <c r="AHB62" s="136"/>
      <c r="AHC62" s="136"/>
      <c r="AHD62" s="136"/>
      <c r="AHE62" s="136"/>
      <c r="AHF62" s="136"/>
      <c r="AHG62" s="136"/>
      <c r="AHH62" s="136"/>
      <c r="AHI62" s="136"/>
      <c r="AHJ62" s="136"/>
      <c r="AHK62" s="136"/>
      <c r="AHL62" s="136"/>
      <c r="AHM62" s="136"/>
      <c r="AHN62" s="136"/>
      <c r="AHO62" s="136"/>
      <c r="AHP62" s="136"/>
      <c r="AHQ62" s="136"/>
      <c r="AHR62" s="136"/>
      <c r="AHS62" s="136"/>
      <c r="AHT62" s="136"/>
      <c r="AHU62" s="136"/>
      <c r="AHV62" s="136"/>
      <c r="AHW62" s="136"/>
      <c r="AHX62" s="136"/>
      <c r="AHY62" s="136"/>
      <c r="AHZ62" s="136"/>
      <c r="AIA62" s="136"/>
      <c r="AIB62" s="136"/>
      <c r="AIC62" s="136"/>
      <c r="AID62" s="136"/>
      <c r="AIE62" s="136"/>
      <c r="AIF62" s="136"/>
      <c r="AIG62" s="136"/>
      <c r="AIH62" s="136"/>
      <c r="AII62" s="136"/>
      <c r="AIJ62" s="136"/>
      <c r="AIK62" s="136"/>
      <c r="AIL62" s="136"/>
      <c r="AIM62" s="136"/>
      <c r="AIN62" s="136"/>
      <c r="AIO62" s="136"/>
      <c r="AIP62" s="136"/>
      <c r="AIQ62" s="136"/>
      <c r="AIR62" s="136"/>
      <c r="AIS62" s="136"/>
      <c r="AIT62" s="136"/>
      <c r="AIU62" s="136"/>
      <c r="AIV62" s="136"/>
      <c r="AIW62" s="136"/>
      <c r="AIX62" s="136"/>
      <c r="AIY62" s="136"/>
      <c r="AIZ62" s="136"/>
      <c r="AJA62" s="136"/>
      <c r="AJB62" s="136"/>
      <c r="AJC62" s="136"/>
      <c r="AJD62" s="136"/>
      <c r="AJE62" s="136"/>
      <c r="AJF62" s="136"/>
      <c r="AJG62" s="136"/>
      <c r="AJH62" s="136"/>
      <c r="AJI62" s="136"/>
      <c r="AJJ62" s="136"/>
      <c r="AJK62" s="136"/>
      <c r="AJL62" s="136"/>
      <c r="AJM62" s="136"/>
      <c r="AJN62" s="136"/>
      <c r="AJO62" s="136"/>
      <c r="AJP62" s="136"/>
      <c r="AJQ62" s="136"/>
      <c r="AJR62" s="136"/>
      <c r="AJS62" s="136"/>
      <c r="AJT62" s="136"/>
      <c r="AJU62" s="136"/>
      <c r="AJV62" s="136"/>
      <c r="AJW62" s="136"/>
      <c r="AJX62" s="136"/>
      <c r="AJY62" s="136"/>
      <c r="AJZ62" s="136"/>
      <c r="AKA62" s="136"/>
      <c r="AKB62" s="136"/>
      <c r="AKC62" s="136"/>
      <c r="AKD62" s="136"/>
      <c r="AKE62" s="136"/>
      <c r="AKF62" s="136"/>
      <c r="AKG62" s="136"/>
      <c r="AKH62" s="136"/>
      <c r="AKI62" s="136"/>
      <c r="AKJ62" s="136"/>
      <c r="AKK62" s="136"/>
      <c r="AKL62" s="136"/>
      <c r="AKM62" s="136"/>
      <c r="AKN62" s="136"/>
      <c r="AKO62" s="136"/>
      <c r="AKP62" s="136"/>
      <c r="AKQ62" s="136"/>
      <c r="AKR62" s="136"/>
      <c r="AKS62" s="136"/>
      <c r="AKT62" s="136"/>
      <c r="AKU62" s="136"/>
      <c r="AKV62" s="136"/>
      <c r="AKW62" s="136"/>
      <c r="AKX62" s="136"/>
      <c r="AKY62" s="136"/>
      <c r="AKZ62" s="136"/>
      <c r="ALA62" s="136"/>
      <c r="ALB62" s="136"/>
      <c r="ALC62" s="136"/>
      <c r="ALD62" s="136"/>
      <c r="ALE62" s="136"/>
      <c r="ALF62" s="136"/>
      <c r="ALG62" s="136"/>
      <c r="ALH62" s="136"/>
      <c r="ALI62" s="136"/>
      <c r="ALJ62" s="136"/>
      <c r="ALK62" s="136"/>
      <c r="ALL62" s="136"/>
      <c r="ALM62" s="136"/>
      <c r="ALN62" s="136"/>
      <c r="ALO62" s="136"/>
      <c r="ALP62" s="136"/>
      <c r="ALQ62" s="136"/>
      <c r="ALR62" s="136"/>
      <c r="ALS62" s="136"/>
      <c r="ALT62" s="136"/>
      <c r="ALU62" s="136"/>
      <c r="ALV62" s="136"/>
      <c r="ALW62" s="136"/>
      <c r="ALX62" s="136"/>
      <c r="ALY62" s="136"/>
      <c r="ALZ62" s="136"/>
      <c r="AMA62" s="136"/>
      <c r="AMB62" s="136"/>
      <c r="AMC62" s="136"/>
      <c r="AMD62" s="136"/>
      <c r="AME62" s="136"/>
      <c r="AMF62" s="136"/>
      <c r="AMG62" s="136"/>
      <c r="AMH62" s="136"/>
      <c r="AMI62" s="136"/>
    </row>
    <row r="63" spans="1:1023" ht="27.75" customHeight="1" x14ac:dyDescent="0.25">
      <c r="A63" s="280" t="s">
        <v>1092</v>
      </c>
      <c r="B63" s="193">
        <v>63</v>
      </c>
      <c r="C63" s="192" t="s">
        <v>25694</v>
      </c>
      <c r="D63" s="215" t="s">
        <v>6846</v>
      </c>
      <c r="E63" s="136"/>
      <c r="F63" s="237"/>
      <c r="G63" s="214"/>
      <c r="H63" s="214"/>
      <c r="I63" s="367">
        <v>47.6</v>
      </c>
      <c r="J63" s="421" t="s">
        <v>770</v>
      </c>
      <c r="K63" s="77">
        <v>1</v>
      </c>
      <c r="L63" s="77"/>
      <c r="M63" s="161"/>
      <c r="N63" s="161"/>
      <c r="O63" s="413">
        <v>3</v>
      </c>
      <c r="P63" s="161"/>
      <c r="Q63" s="161"/>
      <c r="R63" s="161"/>
      <c r="S63" s="161"/>
      <c r="T63" s="161"/>
      <c r="U63" s="161"/>
      <c r="V63" s="256">
        <f>IF(O63=1,10,100)</f>
        <v>100</v>
      </c>
      <c r="W63" s="256">
        <f>IF(O63=1,1,IF(O63=2,10,100))</f>
        <v>100</v>
      </c>
      <c r="X63" s="268">
        <v>5</v>
      </c>
      <c r="Y63" s="256">
        <f>IF(P63=1,10,100)</f>
        <v>100</v>
      </c>
      <c r="Z63" s="256">
        <f>IF(P63=1,1,IF(P63=2,10,100))</f>
        <v>100</v>
      </c>
      <c r="AA63" s="257">
        <f>IF(OR(EXACT(Q63,"1A"),EXACT(Q63,"1B")),0.1,IF(Q63=2,1,100))</f>
        <v>100</v>
      </c>
      <c r="AB63" s="257">
        <f>IF(OR(EXACT(R63,"1A"),EXACT(R63,"1B")),0.1,IF(R63=2,1,100))</f>
        <v>100</v>
      </c>
      <c r="AC63" s="257">
        <f>IF(OR(EXACT(S63,"1A"),EXACT(S63,"1B")),0.3,IF(S63=2,3,100))</f>
        <v>100</v>
      </c>
      <c r="AD63" s="136"/>
      <c r="AE63" s="136"/>
      <c r="AF63" s="330">
        <v>1</v>
      </c>
      <c r="AG63" s="258">
        <v>1</v>
      </c>
      <c r="AH63" s="258">
        <v>3</v>
      </c>
      <c r="AI63" s="289">
        <v>2.5</v>
      </c>
      <c r="AJ63" s="251" t="s">
        <v>25591</v>
      </c>
      <c r="AK63" s="193">
        <v>1</v>
      </c>
      <c r="AL63" s="220">
        <v>2</v>
      </c>
      <c r="AM63" s="251"/>
      <c r="AN63" s="136"/>
      <c r="AO63" s="136"/>
      <c r="AP63" s="136" t="s">
        <v>928</v>
      </c>
      <c r="AQ63" s="199" t="s">
        <v>779</v>
      </c>
      <c r="AR63" s="136"/>
      <c r="AS63" s="136"/>
      <c r="AT63" s="136"/>
      <c r="AU63" s="136"/>
      <c r="AV63" s="136"/>
      <c r="AW63" s="136"/>
      <c r="AX63" s="136"/>
      <c r="AY63" s="136"/>
      <c r="AZ63" s="136"/>
      <c r="BA63" s="136"/>
      <c r="BB63" s="136"/>
      <c r="BC63" s="136"/>
      <c r="BD63" s="136"/>
      <c r="BE63" s="136"/>
      <c r="BF63" s="136"/>
      <c r="BG63" s="136"/>
      <c r="BH63" s="136"/>
      <c r="BI63" s="136"/>
      <c r="BJ63" s="136"/>
      <c r="BK63" s="136"/>
      <c r="BL63" s="136"/>
      <c r="BM63" s="136"/>
      <c r="BN63" s="136"/>
      <c r="BO63" s="136"/>
      <c r="BP63" s="136"/>
      <c r="BQ63" s="136"/>
      <c r="BR63" s="136"/>
      <c r="BS63" s="136"/>
      <c r="BT63" s="136"/>
      <c r="BU63" s="136"/>
      <c r="BV63" s="136"/>
      <c r="BW63" s="136"/>
      <c r="BX63" s="136"/>
      <c r="BY63" s="136"/>
      <c r="BZ63" s="136"/>
      <c r="CA63" s="136"/>
      <c r="CB63" s="136"/>
      <c r="CC63" s="136"/>
      <c r="CD63" s="136"/>
      <c r="CE63" s="136"/>
      <c r="CF63" s="136"/>
      <c r="CG63" s="136"/>
      <c r="CH63" s="136"/>
      <c r="CI63" s="136"/>
      <c r="CJ63" s="136"/>
      <c r="CK63" s="136"/>
      <c r="CL63" s="136"/>
      <c r="CM63" s="136"/>
      <c r="CN63" s="136"/>
      <c r="CO63" s="136"/>
      <c r="CP63" s="136"/>
      <c r="CQ63" s="136"/>
      <c r="CR63" s="136"/>
      <c r="CS63" s="136"/>
      <c r="CT63" s="136"/>
      <c r="CU63" s="136"/>
      <c r="CV63" s="136"/>
      <c r="CW63" s="136"/>
      <c r="CX63" s="136"/>
      <c r="CY63" s="136"/>
      <c r="CZ63" s="136"/>
      <c r="DA63" s="136"/>
      <c r="DB63" s="136"/>
      <c r="DC63" s="136"/>
      <c r="DD63" s="136"/>
      <c r="DE63" s="136"/>
      <c r="DF63" s="136"/>
      <c r="DG63" s="136"/>
      <c r="DH63" s="136"/>
      <c r="DI63" s="136"/>
      <c r="DJ63" s="136"/>
      <c r="DK63" s="136"/>
      <c r="DL63" s="136"/>
      <c r="DM63" s="136"/>
      <c r="DN63" s="136"/>
      <c r="DO63" s="136"/>
      <c r="DP63" s="136"/>
      <c r="DQ63" s="136"/>
      <c r="DR63" s="136"/>
      <c r="DS63" s="136"/>
      <c r="DT63" s="136"/>
      <c r="DU63" s="136"/>
      <c r="DV63" s="136"/>
      <c r="DW63" s="136"/>
      <c r="DX63" s="136"/>
      <c r="DY63" s="136"/>
      <c r="DZ63" s="136"/>
      <c r="EA63" s="136"/>
      <c r="EB63" s="136"/>
      <c r="EC63" s="136"/>
      <c r="ED63" s="136"/>
      <c r="EE63" s="136"/>
      <c r="EF63" s="136"/>
      <c r="EG63" s="136"/>
      <c r="EH63" s="136"/>
      <c r="EI63" s="136"/>
      <c r="EJ63" s="136"/>
      <c r="EK63" s="136"/>
      <c r="EL63" s="136"/>
      <c r="EM63" s="136"/>
      <c r="EN63" s="136"/>
      <c r="EO63" s="136"/>
      <c r="EP63" s="136"/>
      <c r="EQ63" s="136"/>
      <c r="ER63" s="136"/>
      <c r="ES63" s="136"/>
      <c r="ET63" s="136"/>
      <c r="EU63" s="136"/>
      <c r="EV63" s="136"/>
      <c r="EW63" s="136"/>
      <c r="EX63" s="136"/>
      <c r="EY63" s="136"/>
      <c r="EZ63" s="136"/>
      <c r="FA63" s="136"/>
      <c r="FB63" s="136"/>
      <c r="FC63" s="136"/>
      <c r="FD63" s="136"/>
      <c r="FE63" s="136"/>
      <c r="FF63" s="136"/>
      <c r="FG63" s="136"/>
      <c r="FH63" s="136"/>
      <c r="FI63" s="136"/>
      <c r="FJ63" s="136"/>
      <c r="FK63" s="136"/>
      <c r="FL63" s="136"/>
      <c r="FM63" s="136"/>
      <c r="FN63" s="136"/>
      <c r="FO63" s="136"/>
      <c r="FP63" s="136"/>
      <c r="FQ63" s="136"/>
      <c r="FR63" s="136"/>
      <c r="FS63" s="136"/>
      <c r="FT63" s="136"/>
      <c r="FU63" s="136"/>
      <c r="FV63" s="136"/>
      <c r="FW63" s="136"/>
      <c r="FX63" s="136"/>
      <c r="FY63" s="136"/>
      <c r="FZ63" s="136"/>
      <c r="GA63" s="136"/>
      <c r="GB63" s="136"/>
      <c r="GC63" s="136"/>
      <c r="GD63" s="136"/>
      <c r="GE63" s="136"/>
      <c r="GF63" s="136"/>
      <c r="GG63" s="136"/>
      <c r="GH63" s="136"/>
      <c r="GI63" s="136"/>
      <c r="GJ63" s="136"/>
      <c r="GK63" s="136"/>
      <c r="GL63" s="136"/>
      <c r="GM63" s="136"/>
      <c r="GN63" s="136"/>
      <c r="GO63" s="136"/>
      <c r="GP63" s="136"/>
      <c r="GQ63" s="136"/>
      <c r="GR63" s="136"/>
      <c r="GS63" s="136"/>
      <c r="GT63" s="136"/>
      <c r="GU63" s="136"/>
      <c r="GV63" s="136"/>
      <c r="GW63" s="136"/>
      <c r="GX63" s="136"/>
      <c r="GY63" s="136"/>
      <c r="GZ63" s="136"/>
      <c r="HA63" s="136"/>
      <c r="HB63" s="136"/>
      <c r="HC63" s="136"/>
      <c r="HD63" s="136"/>
      <c r="HE63" s="136"/>
      <c r="HF63" s="136"/>
      <c r="HG63" s="136"/>
      <c r="HH63" s="136"/>
      <c r="HI63" s="136"/>
      <c r="HJ63" s="136"/>
      <c r="HK63" s="136"/>
      <c r="HL63" s="136"/>
      <c r="HM63" s="136"/>
      <c r="HN63" s="136"/>
      <c r="HO63" s="136"/>
      <c r="HP63" s="136"/>
      <c r="HQ63" s="136"/>
      <c r="HR63" s="136"/>
      <c r="HS63" s="136"/>
      <c r="HT63" s="136"/>
      <c r="HU63" s="136"/>
      <c r="HV63" s="136"/>
      <c r="HW63" s="136"/>
      <c r="HX63" s="136"/>
      <c r="HY63" s="136"/>
      <c r="HZ63" s="136"/>
      <c r="IA63" s="136"/>
      <c r="IB63" s="136"/>
      <c r="IC63" s="136"/>
      <c r="ID63" s="136"/>
      <c r="IE63" s="136"/>
      <c r="IF63" s="136"/>
      <c r="IG63" s="136"/>
      <c r="IH63" s="136"/>
      <c r="II63" s="136"/>
      <c r="IJ63" s="136"/>
      <c r="IK63" s="136"/>
      <c r="IL63" s="136"/>
      <c r="IM63" s="136"/>
      <c r="IN63" s="136"/>
      <c r="IO63" s="136"/>
      <c r="IP63" s="136"/>
      <c r="IQ63" s="136"/>
      <c r="IR63" s="136"/>
      <c r="IS63" s="136"/>
      <c r="IT63" s="136"/>
      <c r="IU63" s="136"/>
      <c r="IV63" s="136"/>
      <c r="IW63" s="136"/>
      <c r="IX63" s="136"/>
      <c r="IY63" s="136"/>
      <c r="IZ63" s="136"/>
      <c r="JA63" s="136"/>
      <c r="JB63" s="136"/>
      <c r="JC63" s="136"/>
      <c r="JD63" s="136"/>
      <c r="JE63" s="136"/>
      <c r="JF63" s="136"/>
      <c r="JG63" s="136"/>
      <c r="JH63" s="136"/>
      <c r="JI63" s="136"/>
      <c r="JJ63" s="136"/>
      <c r="JK63" s="136"/>
      <c r="JL63" s="136"/>
      <c r="JM63" s="136"/>
      <c r="JN63" s="136"/>
      <c r="JO63" s="136"/>
      <c r="JP63" s="136"/>
      <c r="JQ63" s="136"/>
      <c r="JR63" s="136"/>
      <c r="JS63" s="136"/>
      <c r="JT63" s="136"/>
      <c r="JU63" s="136"/>
      <c r="JV63" s="136"/>
      <c r="JW63" s="136"/>
      <c r="JX63" s="136"/>
      <c r="JY63" s="136"/>
      <c r="JZ63" s="136"/>
      <c r="KA63" s="136"/>
      <c r="KB63" s="136"/>
      <c r="KC63" s="136"/>
      <c r="KD63" s="136"/>
      <c r="KE63" s="136"/>
      <c r="KF63" s="136"/>
      <c r="KG63" s="136"/>
      <c r="KH63" s="136"/>
      <c r="KI63" s="136"/>
      <c r="KJ63" s="136"/>
      <c r="KK63" s="136"/>
      <c r="KL63" s="136"/>
      <c r="KM63" s="136"/>
      <c r="KN63" s="136"/>
      <c r="KO63" s="136"/>
      <c r="KP63" s="136"/>
      <c r="KQ63" s="136"/>
      <c r="KR63" s="136"/>
      <c r="KS63" s="136"/>
      <c r="KT63" s="136"/>
      <c r="KU63" s="136"/>
      <c r="KV63" s="136"/>
      <c r="KW63" s="136"/>
      <c r="KX63" s="136"/>
      <c r="KY63" s="136"/>
      <c r="KZ63" s="136"/>
      <c r="LA63" s="136"/>
      <c r="LB63" s="136"/>
      <c r="LC63" s="136"/>
      <c r="LD63" s="136"/>
      <c r="LE63" s="136"/>
      <c r="LF63" s="136"/>
      <c r="LG63" s="136"/>
      <c r="LH63" s="136"/>
      <c r="LI63" s="136"/>
      <c r="LJ63" s="136"/>
      <c r="LK63" s="136"/>
      <c r="LL63" s="136"/>
      <c r="LM63" s="136"/>
      <c r="LN63" s="136"/>
      <c r="LO63" s="136"/>
      <c r="LP63" s="136"/>
      <c r="LQ63" s="136"/>
      <c r="LR63" s="136"/>
      <c r="LS63" s="136"/>
      <c r="LT63" s="136"/>
      <c r="LU63" s="136"/>
      <c r="LV63" s="136"/>
      <c r="LW63" s="136"/>
      <c r="LX63" s="136"/>
      <c r="LY63" s="136"/>
      <c r="LZ63" s="136"/>
      <c r="MA63" s="136"/>
      <c r="MB63" s="136"/>
      <c r="MC63" s="136"/>
      <c r="MD63" s="136"/>
      <c r="ME63" s="136"/>
      <c r="MF63" s="136"/>
      <c r="MG63" s="136"/>
      <c r="MH63" s="136"/>
      <c r="MI63" s="136"/>
      <c r="MJ63" s="136"/>
      <c r="MK63" s="136"/>
      <c r="ML63" s="136"/>
      <c r="MM63" s="136"/>
      <c r="MN63" s="136"/>
      <c r="MO63" s="136"/>
      <c r="MP63" s="136"/>
      <c r="MQ63" s="136"/>
      <c r="MR63" s="136"/>
      <c r="MS63" s="136"/>
      <c r="MT63" s="136"/>
      <c r="MU63" s="136"/>
      <c r="MV63" s="136"/>
      <c r="MW63" s="136"/>
      <c r="MX63" s="136"/>
      <c r="MY63" s="136"/>
      <c r="MZ63" s="136"/>
      <c r="NA63" s="136"/>
      <c r="NB63" s="136"/>
      <c r="NC63" s="136"/>
      <c r="ND63" s="136"/>
      <c r="NE63" s="136"/>
      <c r="NF63" s="136"/>
      <c r="NG63" s="136"/>
      <c r="NH63" s="136"/>
      <c r="NI63" s="136"/>
      <c r="NJ63" s="136"/>
      <c r="NK63" s="136"/>
      <c r="NL63" s="136"/>
      <c r="NM63" s="136"/>
      <c r="NN63" s="136"/>
      <c r="NO63" s="136"/>
      <c r="NP63" s="136"/>
      <c r="NQ63" s="136"/>
      <c r="NR63" s="136"/>
      <c r="NS63" s="136"/>
      <c r="NT63" s="136"/>
      <c r="NU63" s="136"/>
      <c r="NV63" s="136"/>
      <c r="NW63" s="136"/>
      <c r="NX63" s="136"/>
      <c r="NY63" s="136"/>
      <c r="NZ63" s="136"/>
      <c r="OA63" s="136"/>
      <c r="OB63" s="136"/>
      <c r="OC63" s="136"/>
      <c r="OD63" s="136"/>
      <c r="OE63" s="136"/>
      <c r="OF63" s="136"/>
      <c r="OG63" s="136"/>
      <c r="OH63" s="136"/>
      <c r="OI63" s="136"/>
      <c r="OJ63" s="136"/>
      <c r="OK63" s="136"/>
      <c r="OL63" s="136"/>
      <c r="OM63" s="136"/>
      <c r="ON63" s="136"/>
      <c r="OO63" s="136"/>
      <c r="OP63" s="136"/>
      <c r="OQ63" s="136"/>
      <c r="OR63" s="136"/>
      <c r="OS63" s="136"/>
      <c r="OT63" s="136"/>
      <c r="OU63" s="136"/>
      <c r="OV63" s="136"/>
      <c r="OW63" s="136"/>
      <c r="OX63" s="136"/>
      <c r="OY63" s="136"/>
      <c r="OZ63" s="136"/>
      <c r="PA63" s="136"/>
      <c r="PB63" s="136"/>
      <c r="PC63" s="136"/>
      <c r="PD63" s="136"/>
      <c r="PE63" s="136"/>
      <c r="PF63" s="136"/>
      <c r="PG63" s="136"/>
      <c r="PH63" s="136"/>
      <c r="PI63" s="136"/>
      <c r="PJ63" s="136"/>
      <c r="PK63" s="136"/>
      <c r="PL63" s="136"/>
      <c r="PM63" s="136"/>
      <c r="PN63" s="136"/>
      <c r="PO63" s="136"/>
      <c r="PP63" s="136"/>
      <c r="PQ63" s="136"/>
      <c r="PR63" s="136"/>
      <c r="PS63" s="136"/>
      <c r="PT63" s="136"/>
      <c r="PU63" s="136"/>
      <c r="PV63" s="136"/>
      <c r="PW63" s="136"/>
      <c r="PX63" s="136"/>
      <c r="PY63" s="136"/>
      <c r="PZ63" s="136"/>
      <c r="QA63" s="136"/>
      <c r="QB63" s="136"/>
      <c r="QC63" s="136"/>
      <c r="QD63" s="136"/>
      <c r="QE63" s="136"/>
      <c r="QF63" s="136"/>
      <c r="QG63" s="136"/>
      <c r="QH63" s="136"/>
      <c r="QI63" s="136"/>
      <c r="QJ63" s="136"/>
      <c r="QK63" s="136"/>
      <c r="QL63" s="136"/>
      <c r="QM63" s="136"/>
      <c r="QN63" s="136"/>
      <c r="QO63" s="136"/>
      <c r="QP63" s="136"/>
      <c r="QQ63" s="136"/>
      <c r="QR63" s="136"/>
      <c r="QS63" s="136"/>
      <c r="QT63" s="136"/>
      <c r="QU63" s="136"/>
      <c r="QV63" s="136"/>
      <c r="QW63" s="136"/>
      <c r="QX63" s="136"/>
      <c r="QY63" s="136"/>
      <c r="QZ63" s="136"/>
      <c r="RA63" s="136"/>
      <c r="RB63" s="136"/>
      <c r="RC63" s="136"/>
      <c r="RD63" s="136"/>
      <c r="RE63" s="136"/>
      <c r="RF63" s="136"/>
      <c r="RG63" s="136"/>
      <c r="RH63" s="136"/>
      <c r="RI63" s="136"/>
      <c r="RJ63" s="136"/>
      <c r="RK63" s="136"/>
      <c r="RL63" s="136"/>
      <c r="RM63" s="136"/>
      <c r="RN63" s="136"/>
      <c r="RO63" s="136"/>
      <c r="RP63" s="136"/>
      <c r="RQ63" s="136"/>
      <c r="RR63" s="136"/>
      <c r="RS63" s="136"/>
      <c r="RT63" s="136"/>
      <c r="RU63" s="136"/>
      <c r="RV63" s="136"/>
      <c r="RW63" s="136"/>
      <c r="RX63" s="136"/>
      <c r="RY63" s="136"/>
      <c r="RZ63" s="136"/>
      <c r="SA63" s="136"/>
      <c r="SB63" s="136"/>
      <c r="SC63" s="136"/>
      <c r="SD63" s="136"/>
      <c r="SE63" s="136"/>
      <c r="SF63" s="136"/>
      <c r="SG63" s="136"/>
      <c r="SH63" s="136"/>
      <c r="SI63" s="136"/>
      <c r="SJ63" s="136"/>
      <c r="SK63" s="136"/>
      <c r="SL63" s="136"/>
      <c r="SM63" s="136"/>
      <c r="SN63" s="136"/>
      <c r="SO63" s="136"/>
      <c r="SP63" s="136"/>
      <c r="SQ63" s="136"/>
      <c r="SR63" s="136"/>
      <c r="SS63" s="136"/>
      <c r="ST63" s="136"/>
      <c r="SU63" s="136"/>
      <c r="SV63" s="136"/>
      <c r="SW63" s="136"/>
      <c r="SX63" s="136"/>
      <c r="SY63" s="136"/>
      <c r="SZ63" s="136"/>
      <c r="TA63" s="136"/>
      <c r="TB63" s="136"/>
      <c r="TC63" s="136"/>
      <c r="TD63" s="136"/>
      <c r="TE63" s="136"/>
      <c r="TF63" s="136"/>
      <c r="TG63" s="136"/>
      <c r="TH63" s="136"/>
      <c r="TI63" s="136"/>
      <c r="TJ63" s="136"/>
      <c r="TK63" s="136"/>
      <c r="TL63" s="136"/>
      <c r="TM63" s="136"/>
      <c r="TN63" s="136"/>
      <c r="TO63" s="136"/>
      <c r="TP63" s="136"/>
      <c r="TQ63" s="136"/>
      <c r="TR63" s="136"/>
      <c r="TS63" s="136"/>
      <c r="TT63" s="136"/>
      <c r="TU63" s="136"/>
      <c r="TV63" s="136"/>
      <c r="TW63" s="136"/>
      <c r="TX63" s="136"/>
      <c r="TY63" s="136"/>
      <c r="TZ63" s="136"/>
      <c r="UA63" s="136"/>
      <c r="UB63" s="136"/>
      <c r="UC63" s="136"/>
      <c r="UD63" s="136"/>
      <c r="UE63" s="136"/>
      <c r="UF63" s="136"/>
      <c r="UG63" s="136"/>
      <c r="UH63" s="136"/>
      <c r="UI63" s="136"/>
      <c r="UJ63" s="136"/>
      <c r="UK63" s="136"/>
      <c r="UL63" s="136"/>
      <c r="UM63" s="136"/>
      <c r="UN63" s="136"/>
      <c r="UO63" s="136"/>
      <c r="UP63" s="136"/>
      <c r="UQ63" s="136"/>
      <c r="UR63" s="136"/>
      <c r="US63" s="136"/>
      <c r="UT63" s="136"/>
      <c r="UU63" s="136"/>
      <c r="UV63" s="136"/>
      <c r="UW63" s="136"/>
      <c r="UX63" s="136"/>
      <c r="UY63" s="136"/>
      <c r="UZ63" s="136"/>
      <c r="VA63" s="136"/>
      <c r="VB63" s="136"/>
      <c r="VC63" s="136"/>
      <c r="VD63" s="136"/>
      <c r="VE63" s="136"/>
      <c r="VF63" s="136"/>
      <c r="VG63" s="136"/>
      <c r="VH63" s="136"/>
      <c r="VI63" s="136"/>
      <c r="VJ63" s="136"/>
      <c r="VK63" s="136"/>
      <c r="VL63" s="136"/>
      <c r="VM63" s="136"/>
      <c r="VN63" s="136"/>
      <c r="VO63" s="136"/>
      <c r="VP63" s="136"/>
      <c r="VQ63" s="136"/>
      <c r="VR63" s="136"/>
      <c r="VS63" s="136"/>
      <c r="VT63" s="136"/>
      <c r="VU63" s="136"/>
      <c r="VV63" s="136"/>
      <c r="VW63" s="136"/>
      <c r="VX63" s="136"/>
      <c r="VY63" s="136"/>
      <c r="VZ63" s="136"/>
      <c r="WA63" s="136"/>
      <c r="WB63" s="136"/>
      <c r="WC63" s="136"/>
      <c r="WD63" s="136"/>
      <c r="WE63" s="136"/>
      <c r="WF63" s="136"/>
      <c r="WG63" s="136"/>
      <c r="WH63" s="136"/>
      <c r="WI63" s="136"/>
      <c r="WJ63" s="136"/>
      <c r="WK63" s="136"/>
      <c r="WL63" s="136"/>
      <c r="WM63" s="136"/>
      <c r="WN63" s="136"/>
      <c r="WO63" s="136"/>
      <c r="WP63" s="136"/>
      <c r="WQ63" s="136"/>
      <c r="WR63" s="136"/>
      <c r="WS63" s="136"/>
      <c r="WT63" s="136"/>
      <c r="WU63" s="136"/>
      <c r="WV63" s="136"/>
      <c r="WW63" s="136"/>
      <c r="WX63" s="136"/>
      <c r="WY63" s="136"/>
      <c r="WZ63" s="136"/>
      <c r="XA63" s="136"/>
      <c r="XB63" s="136"/>
      <c r="XC63" s="136"/>
      <c r="XD63" s="136"/>
      <c r="XE63" s="136"/>
      <c r="XF63" s="136"/>
      <c r="XG63" s="136"/>
      <c r="XH63" s="136"/>
      <c r="XI63" s="136"/>
      <c r="XJ63" s="136"/>
      <c r="XK63" s="136"/>
      <c r="XL63" s="136"/>
      <c r="XM63" s="136"/>
      <c r="XN63" s="136"/>
      <c r="XO63" s="136"/>
      <c r="XP63" s="136"/>
      <c r="XQ63" s="136"/>
      <c r="XR63" s="136"/>
      <c r="XS63" s="136"/>
      <c r="XT63" s="136"/>
      <c r="XU63" s="136"/>
      <c r="XV63" s="136"/>
      <c r="XW63" s="136"/>
      <c r="XX63" s="136"/>
      <c r="XY63" s="136"/>
      <c r="XZ63" s="136"/>
      <c r="YA63" s="136"/>
      <c r="YB63" s="136"/>
      <c r="YC63" s="136"/>
      <c r="YD63" s="136"/>
      <c r="YE63" s="136"/>
      <c r="YF63" s="136"/>
      <c r="YG63" s="136"/>
      <c r="YH63" s="136"/>
      <c r="YI63" s="136"/>
      <c r="YJ63" s="136"/>
      <c r="YK63" s="136"/>
      <c r="YL63" s="136"/>
      <c r="YM63" s="136"/>
      <c r="YN63" s="136"/>
      <c r="YO63" s="136"/>
      <c r="YP63" s="136"/>
      <c r="YQ63" s="136"/>
      <c r="YR63" s="136"/>
      <c r="YS63" s="136"/>
      <c r="YT63" s="136"/>
      <c r="YU63" s="136"/>
      <c r="YV63" s="136"/>
      <c r="YW63" s="136"/>
      <c r="YX63" s="136"/>
      <c r="YY63" s="136"/>
      <c r="YZ63" s="136"/>
      <c r="ZA63" s="136"/>
      <c r="ZB63" s="136"/>
      <c r="ZC63" s="136"/>
      <c r="ZD63" s="136"/>
      <c r="ZE63" s="136"/>
      <c r="ZF63" s="136"/>
      <c r="ZG63" s="136"/>
      <c r="ZH63" s="136"/>
      <c r="ZI63" s="136"/>
      <c r="ZJ63" s="136"/>
      <c r="ZK63" s="136"/>
      <c r="ZL63" s="136"/>
      <c r="ZM63" s="136"/>
      <c r="ZN63" s="136"/>
      <c r="ZO63" s="136"/>
      <c r="ZP63" s="136"/>
      <c r="ZQ63" s="136"/>
      <c r="ZR63" s="136"/>
      <c r="ZS63" s="136"/>
      <c r="ZT63" s="136"/>
      <c r="ZU63" s="136"/>
      <c r="ZV63" s="136"/>
      <c r="ZW63" s="136"/>
      <c r="ZX63" s="136"/>
      <c r="ZY63" s="136"/>
      <c r="ZZ63" s="136"/>
      <c r="AAA63" s="136"/>
      <c r="AAB63" s="136"/>
      <c r="AAC63" s="136"/>
      <c r="AAD63" s="136"/>
      <c r="AAE63" s="136"/>
      <c r="AAF63" s="136"/>
      <c r="AAG63" s="136"/>
      <c r="AAH63" s="136"/>
      <c r="AAI63" s="136"/>
      <c r="AAJ63" s="136"/>
      <c r="AAK63" s="136"/>
      <c r="AAL63" s="136"/>
      <c r="AAM63" s="136"/>
      <c r="AAN63" s="136"/>
      <c r="AAO63" s="136"/>
      <c r="AAP63" s="136"/>
      <c r="AAQ63" s="136"/>
      <c r="AAR63" s="136"/>
      <c r="AAS63" s="136"/>
      <c r="AAT63" s="136"/>
      <c r="AAU63" s="136"/>
      <c r="AAV63" s="136"/>
      <c r="AAW63" s="136"/>
      <c r="AAX63" s="136"/>
      <c r="AAY63" s="136"/>
      <c r="AAZ63" s="136"/>
      <c r="ABA63" s="136"/>
      <c r="ABB63" s="136"/>
      <c r="ABC63" s="136"/>
      <c r="ABD63" s="136"/>
      <c r="ABE63" s="136"/>
      <c r="ABF63" s="136"/>
      <c r="ABG63" s="136"/>
      <c r="ABH63" s="136"/>
      <c r="ABI63" s="136"/>
      <c r="ABJ63" s="136"/>
      <c r="ABK63" s="136"/>
      <c r="ABL63" s="136"/>
      <c r="ABM63" s="136"/>
      <c r="ABN63" s="136"/>
      <c r="ABO63" s="136"/>
      <c r="ABP63" s="136"/>
      <c r="ABQ63" s="136"/>
      <c r="ABR63" s="136"/>
      <c r="ABS63" s="136"/>
      <c r="ABT63" s="136"/>
      <c r="ABU63" s="136"/>
      <c r="ABV63" s="136"/>
      <c r="ABW63" s="136"/>
      <c r="ABX63" s="136"/>
      <c r="ABY63" s="136"/>
      <c r="ABZ63" s="136"/>
      <c r="ACA63" s="136"/>
      <c r="ACB63" s="136"/>
      <c r="ACC63" s="136"/>
      <c r="ACD63" s="136"/>
      <c r="ACE63" s="136"/>
      <c r="ACF63" s="136"/>
      <c r="ACG63" s="136"/>
      <c r="ACH63" s="136"/>
      <c r="ACI63" s="136"/>
      <c r="ACJ63" s="136"/>
      <c r="ACK63" s="136"/>
      <c r="ACL63" s="136"/>
      <c r="ACM63" s="136"/>
      <c r="ACN63" s="136"/>
      <c r="ACO63" s="136"/>
      <c r="ACP63" s="136"/>
      <c r="ACQ63" s="136"/>
      <c r="ACR63" s="136"/>
      <c r="ACS63" s="136"/>
      <c r="ACT63" s="136"/>
      <c r="ACU63" s="136"/>
      <c r="ACV63" s="136"/>
      <c r="ACW63" s="136"/>
      <c r="ACX63" s="136"/>
      <c r="ACY63" s="136"/>
      <c r="ACZ63" s="136"/>
      <c r="ADA63" s="136"/>
      <c r="ADB63" s="136"/>
      <c r="ADC63" s="136"/>
      <c r="ADD63" s="136"/>
      <c r="ADE63" s="136"/>
      <c r="ADF63" s="136"/>
      <c r="ADG63" s="136"/>
      <c r="ADH63" s="136"/>
      <c r="ADI63" s="136"/>
      <c r="ADJ63" s="136"/>
      <c r="ADK63" s="136"/>
      <c r="ADL63" s="136"/>
      <c r="ADM63" s="136"/>
      <c r="ADN63" s="136"/>
      <c r="ADO63" s="136"/>
      <c r="ADP63" s="136"/>
      <c r="ADQ63" s="136"/>
      <c r="ADR63" s="136"/>
      <c r="ADS63" s="136"/>
      <c r="ADT63" s="136"/>
      <c r="ADU63" s="136"/>
      <c r="ADV63" s="136"/>
      <c r="ADW63" s="136"/>
      <c r="ADX63" s="136"/>
      <c r="ADY63" s="136"/>
      <c r="ADZ63" s="136"/>
      <c r="AEA63" s="136"/>
      <c r="AEB63" s="136"/>
      <c r="AEC63" s="136"/>
      <c r="AED63" s="136"/>
      <c r="AEE63" s="136"/>
      <c r="AEF63" s="136"/>
      <c r="AEG63" s="136"/>
      <c r="AEH63" s="136"/>
      <c r="AEI63" s="136"/>
      <c r="AEJ63" s="136"/>
      <c r="AEK63" s="136"/>
      <c r="AEL63" s="136"/>
      <c r="AEM63" s="136"/>
      <c r="AEN63" s="136"/>
      <c r="AEO63" s="136"/>
      <c r="AEP63" s="136"/>
      <c r="AEQ63" s="136"/>
      <c r="AER63" s="136"/>
      <c r="AES63" s="136"/>
      <c r="AET63" s="136"/>
      <c r="AEU63" s="136"/>
      <c r="AEV63" s="136"/>
      <c r="AEW63" s="136"/>
      <c r="AEX63" s="136"/>
      <c r="AEY63" s="136"/>
      <c r="AEZ63" s="136"/>
      <c r="AFA63" s="136"/>
      <c r="AFB63" s="136"/>
      <c r="AFC63" s="136"/>
      <c r="AFD63" s="136"/>
      <c r="AFE63" s="136"/>
      <c r="AFF63" s="136"/>
      <c r="AFG63" s="136"/>
      <c r="AFH63" s="136"/>
      <c r="AFI63" s="136"/>
      <c r="AFJ63" s="136"/>
      <c r="AFK63" s="136"/>
      <c r="AFL63" s="136"/>
      <c r="AFM63" s="136"/>
      <c r="AFN63" s="136"/>
      <c r="AFO63" s="136"/>
      <c r="AFP63" s="136"/>
      <c r="AFQ63" s="136"/>
      <c r="AFR63" s="136"/>
      <c r="AFS63" s="136"/>
      <c r="AFT63" s="136"/>
      <c r="AFU63" s="136"/>
      <c r="AFV63" s="136"/>
      <c r="AFW63" s="136"/>
      <c r="AFX63" s="136"/>
      <c r="AFY63" s="136"/>
      <c r="AFZ63" s="136"/>
      <c r="AGA63" s="136"/>
      <c r="AGB63" s="136"/>
      <c r="AGC63" s="136"/>
      <c r="AGD63" s="136"/>
      <c r="AGE63" s="136"/>
      <c r="AGF63" s="136"/>
      <c r="AGG63" s="136"/>
      <c r="AGH63" s="136"/>
      <c r="AGI63" s="136"/>
      <c r="AGJ63" s="136"/>
      <c r="AGK63" s="136"/>
      <c r="AGL63" s="136"/>
      <c r="AGM63" s="136"/>
      <c r="AGN63" s="136"/>
      <c r="AGO63" s="136"/>
      <c r="AGP63" s="136"/>
      <c r="AGQ63" s="136"/>
      <c r="AGR63" s="136"/>
      <c r="AGS63" s="136"/>
      <c r="AGT63" s="136"/>
      <c r="AGU63" s="136"/>
      <c r="AGV63" s="136"/>
      <c r="AGW63" s="136"/>
      <c r="AGX63" s="136"/>
      <c r="AGY63" s="136"/>
      <c r="AGZ63" s="136"/>
      <c r="AHA63" s="136"/>
      <c r="AHB63" s="136"/>
      <c r="AHC63" s="136"/>
      <c r="AHD63" s="136"/>
      <c r="AHE63" s="136"/>
      <c r="AHF63" s="136"/>
      <c r="AHG63" s="136"/>
      <c r="AHH63" s="136"/>
      <c r="AHI63" s="136"/>
      <c r="AHJ63" s="136"/>
      <c r="AHK63" s="136"/>
      <c r="AHL63" s="136"/>
      <c r="AHM63" s="136"/>
      <c r="AHN63" s="136"/>
      <c r="AHO63" s="136"/>
      <c r="AHP63" s="136"/>
      <c r="AHQ63" s="136"/>
      <c r="AHR63" s="136"/>
      <c r="AHS63" s="136"/>
      <c r="AHT63" s="136"/>
      <c r="AHU63" s="136"/>
      <c r="AHV63" s="136"/>
      <c r="AHW63" s="136"/>
      <c r="AHX63" s="136"/>
      <c r="AHY63" s="136"/>
      <c r="AHZ63" s="136"/>
      <c r="AIA63" s="136"/>
      <c r="AIB63" s="136"/>
      <c r="AIC63" s="136"/>
      <c r="AID63" s="136"/>
      <c r="AIE63" s="136"/>
      <c r="AIF63" s="136"/>
      <c r="AIG63" s="136"/>
      <c r="AIH63" s="136"/>
      <c r="AII63" s="136"/>
      <c r="AIJ63" s="136"/>
      <c r="AIK63" s="136"/>
      <c r="AIL63" s="136"/>
      <c r="AIM63" s="136"/>
      <c r="AIN63" s="136"/>
      <c r="AIO63" s="136"/>
      <c r="AIP63" s="136"/>
      <c r="AIQ63" s="136"/>
      <c r="AIR63" s="136"/>
      <c r="AIS63" s="136"/>
      <c r="AIT63" s="136"/>
      <c r="AIU63" s="136"/>
      <c r="AIV63" s="136"/>
      <c r="AIW63" s="136"/>
      <c r="AIX63" s="136"/>
      <c r="AIY63" s="136"/>
      <c r="AIZ63" s="136"/>
      <c r="AJA63" s="136"/>
      <c r="AJB63" s="136"/>
      <c r="AJC63" s="136"/>
      <c r="AJD63" s="136"/>
      <c r="AJE63" s="136"/>
      <c r="AJF63" s="136"/>
      <c r="AJG63" s="136"/>
      <c r="AJH63" s="136"/>
      <c r="AJI63" s="136"/>
      <c r="AJJ63" s="136"/>
      <c r="AJK63" s="136"/>
      <c r="AJL63" s="136"/>
      <c r="AJM63" s="136"/>
      <c r="AJN63" s="136"/>
      <c r="AJO63" s="136"/>
      <c r="AJP63" s="136"/>
      <c r="AJQ63" s="136"/>
      <c r="AJR63" s="136"/>
      <c r="AJS63" s="136"/>
      <c r="AJT63" s="136"/>
      <c r="AJU63" s="136"/>
      <c r="AJV63" s="136"/>
      <c r="AJW63" s="136"/>
      <c r="AJX63" s="136"/>
      <c r="AJY63" s="136"/>
      <c r="AJZ63" s="136"/>
      <c r="AKA63" s="136"/>
      <c r="AKB63" s="136"/>
      <c r="AKC63" s="136"/>
      <c r="AKD63" s="136"/>
      <c r="AKE63" s="136"/>
      <c r="AKF63" s="136"/>
      <c r="AKG63" s="136"/>
      <c r="AKH63" s="136"/>
      <c r="AKI63" s="136"/>
      <c r="AKJ63" s="136"/>
      <c r="AKK63" s="136"/>
      <c r="AKL63" s="136"/>
      <c r="AKM63" s="136"/>
      <c r="AKN63" s="136"/>
      <c r="AKO63" s="136"/>
      <c r="AKP63" s="136"/>
      <c r="AKQ63" s="136"/>
      <c r="AKR63" s="136"/>
      <c r="AKS63" s="136"/>
      <c r="AKT63" s="136"/>
      <c r="AKU63" s="136"/>
      <c r="AKV63" s="136"/>
      <c r="AKW63" s="136"/>
      <c r="AKX63" s="136"/>
      <c r="AKY63" s="136"/>
      <c r="AKZ63" s="136"/>
      <c r="ALA63" s="136"/>
      <c r="ALB63" s="136"/>
      <c r="ALC63" s="136"/>
      <c r="ALD63" s="136"/>
      <c r="ALE63" s="136"/>
      <c r="ALF63" s="136"/>
      <c r="ALG63" s="136"/>
      <c r="ALH63" s="136"/>
      <c r="ALI63" s="136"/>
      <c r="ALJ63" s="136"/>
      <c r="ALK63" s="136"/>
      <c r="ALL63" s="136"/>
      <c r="ALM63" s="136"/>
      <c r="ALN63" s="136"/>
      <c r="ALO63" s="136"/>
      <c r="ALP63" s="136"/>
      <c r="ALQ63" s="136"/>
      <c r="ALR63" s="136"/>
      <c r="ALS63" s="136"/>
      <c r="ALT63" s="136"/>
      <c r="ALU63" s="136"/>
      <c r="ALV63" s="136"/>
      <c r="ALW63" s="136"/>
      <c r="ALX63" s="136"/>
      <c r="ALY63" s="136"/>
      <c r="ALZ63" s="136"/>
      <c r="AMA63" s="136"/>
      <c r="AMB63" s="136"/>
      <c r="AMC63" s="136"/>
      <c r="AMD63" s="136"/>
      <c r="AME63" s="136"/>
      <c r="AMF63" s="136"/>
      <c r="AMG63" s="136"/>
      <c r="AMH63" s="136"/>
      <c r="AMI63" s="136"/>
    </row>
    <row r="64" spans="1:1023" ht="16.5" customHeight="1" x14ac:dyDescent="0.25">
      <c r="A64" s="329" t="s">
        <v>59</v>
      </c>
      <c r="B64" s="193">
        <v>64</v>
      </c>
      <c r="C64" s="192" t="s">
        <v>25695</v>
      </c>
      <c r="D64" s="212" t="s">
        <v>7609</v>
      </c>
      <c r="E64" s="136" t="s">
        <v>25633</v>
      </c>
      <c r="F64" s="237">
        <v>3</v>
      </c>
      <c r="G64" s="214"/>
      <c r="H64" s="214"/>
      <c r="I64" s="367">
        <v>47.6</v>
      </c>
      <c r="J64" s="421" t="s">
        <v>770</v>
      </c>
      <c r="K64" s="77">
        <v>1</v>
      </c>
      <c r="L64" s="77"/>
      <c r="M64" s="161"/>
      <c r="N64" s="161"/>
      <c r="O64" s="413">
        <v>3</v>
      </c>
      <c r="P64" s="161"/>
      <c r="Q64" s="161"/>
      <c r="R64" s="161"/>
      <c r="S64" s="161"/>
      <c r="T64" s="161"/>
      <c r="U64" s="161"/>
      <c r="V64" s="256">
        <f>IF(O64=1,10,100)</f>
        <v>100</v>
      </c>
      <c r="W64" s="256">
        <f>IF(O64=1,1,IF(O64=2,10,100))</f>
        <v>100</v>
      </c>
      <c r="X64" s="268">
        <v>5</v>
      </c>
      <c r="Y64" s="256">
        <f>IF(P64=1,10,100)</f>
        <v>100</v>
      </c>
      <c r="Z64" s="256">
        <f>IF(P64=1,1,IF(P64=2,10,100))</f>
        <v>100</v>
      </c>
      <c r="AA64" s="257">
        <f>IF(OR(EXACT(Q64,"1A"),EXACT(Q64,"1B")),0.1,IF(Q64=2,1,100))</f>
        <v>100</v>
      </c>
      <c r="AB64" s="257">
        <f>IF(OR(EXACT(R64,"1A"),EXACT(R64,"1B")),0.1,IF(R64=2,1,100))</f>
        <v>100</v>
      </c>
      <c r="AC64" s="257">
        <f>IF(OR(EXACT(S64,"1A"),EXACT(S64,"1B")),0.3,IF(S64=2,3,100))</f>
        <v>100</v>
      </c>
      <c r="AD64" s="136"/>
      <c r="AE64" s="136"/>
      <c r="AF64" s="330">
        <v>1</v>
      </c>
      <c r="AG64" s="258">
        <v>1</v>
      </c>
      <c r="AH64" s="258">
        <v>3</v>
      </c>
      <c r="AI64" s="289">
        <v>2.5</v>
      </c>
      <c r="AJ64" s="251" t="s">
        <v>25591</v>
      </c>
      <c r="AK64" s="193">
        <v>1</v>
      </c>
      <c r="AL64" s="220">
        <v>2</v>
      </c>
      <c r="AM64" s="251"/>
      <c r="AN64" s="136"/>
      <c r="AO64" s="136"/>
      <c r="AP64" s="136" t="s">
        <v>928</v>
      </c>
      <c r="AQ64" s="199" t="s">
        <v>779</v>
      </c>
      <c r="AR64" s="136"/>
      <c r="AS64" s="136"/>
      <c r="AT64" s="136"/>
      <c r="AU64" s="136"/>
      <c r="AV64" s="136"/>
      <c r="AW64" s="136"/>
      <c r="AX64" s="136"/>
      <c r="AY64" s="136"/>
      <c r="AZ64" s="136"/>
      <c r="BA64" s="136"/>
      <c r="BB64" s="136"/>
      <c r="BC64" s="136"/>
      <c r="BD64" s="136"/>
      <c r="BE64" s="136"/>
      <c r="BF64" s="136"/>
      <c r="BG64" s="136"/>
      <c r="BH64" s="136"/>
      <c r="BI64" s="136"/>
      <c r="BJ64" s="136"/>
      <c r="BK64" s="136"/>
      <c r="BL64" s="136"/>
      <c r="BM64" s="136"/>
      <c r="BN64" s="136"/>
      <c r="BO64" s="136"/>
      <c r="BP64" s="136"/>
      <c r="BQ64" s="136"/>
      <c r="BR64" s="136"/>
      <c r="BS64" s="136"/>
      <c r="BT64" s="136"/>
      <c r="BU64" s="136"/>
      <c r="BV64" s="136"/>
      <c r="BW64" s="136"/>
      <c r="BX64" s="136"/>
      <c r="BY64" s="136"/>
      <c r="BZ64" s="136"/>
      <c r="CA64" s="136"/>
      <c r="CB64" s="136"/>
      <c r="CC64" s="136"/>
      <c r="CD64" s="136"/>
      <c r="CE64" s="136"/>
      <c r="CF64" s="136"/>
      <c r="CG64" s="136"/>
      <c r="CH64" s="136"/>
      <c r="CI64" s="136"/>
      <c r="CJ64" s="136"/>
      <c r="CK64" s="136"/>
      <c r="CL64" s="136"/>
      <c r="CM64" s="136"/>
      <c r="CN64" s="136"/>
      <c r="CO64" s="136"/>
      <c r="CP64" s="136"/>
      <c r="CQ64" s="136"/>
      <c r="CR64" s="136"/>
      <c r="CS64" s="136"/>
      <c r="CT64" s="136"/>
      <c r="CU64" s="136"/>
      <c r="CV64" s="136"/>
      <c r="CW64" s="136"/>
      <c r="CX64" s="136"/>
      <c r="CY64" s="136"/>
      <c r="CZ64" s="136"/>
      <c r="DA64" s="136"/>
      <c r="DB64" s="136"/>
      <c r="DC64" s="136"/>
      <c r="DD64" s="136"/>
      <c r="DE64" s="136"/>
      <c r="DF64" s="136"/>
      <c r="DG64" s="136"/>
      <c r="DH64" s="136"/>
      <c r="DI64" s="136"/>
      <c r="DJ64" s="136"/>
      <c r="DK64" s="136"/>
      <c r="DL64" s="136"/>
      <c r="DM64" s="136"/>
      <c r="DN64" s="136"/>
      <c r="DO64" s="136"/>
      <c r="DP64" s="136"/>
      <c r="DQ64" s="136"/>
      <c r="DR64" s="136"/>
      <c r="DS64" s="136"/>
      <c r="DT64" s="136"/>
      <c r="DU64" s="136"/>
      <c r="DV64" s="136"/>
      <c r="DW64" s="136"/>
      <c r="DX64" s="136"/>
      <c r="DY64" s="136"/>
      <c r="DZ64" s="136"/>
      <c r="EA64" s="136"/>
      <c r="EB64" s="136"/>
      <c r="EC64" s="136"/>
      <c r="ED64" s="136"/>
      <c r="EE64" s="136"/>
      <c r="EF64" s="136"/>
      <c r="EG64" s="136"/>
      <c r="EH64" s="136"/>
      <c r="EI64" s="136"/>
      <c r="EJ64" s="136"/>
      <c r="EK64" s="136"/>
      <c r="EL64" s="136"/>
      <c r="EM64" s="136"/>
      <c r="EN64" s="136"/>
      <c r="EO64" s="136"/>
      <c r="EP64" s="136"/>
      <c r="EQ64" s="136"/>
      <c r="ER64" s="136"/>
      <c r="ES64" s="136"/>
      <c r="ET64" s="136"/>
      <c r="EU64" s="136"/>
      <c r="EV64" s="136"/>
      <c r="EW64" s="136"/>
      <c r="EX64" s="136"/>
      <c r="EY64" s="136"/>
      <c r="EZ64" s="136"/>
      <c r="FA64" s="136"/>
      <c r="FB64" s="136"/>
      <c r="FC64" s="136"/>
      <c r="FD64" s="136"/>
      <c r="FE64" s="136"/>
      <c r="FF64" s="136"/>
      <c r="FG64" s="136"/>
      <c r="FH64" s="136"/>
      <c r="FI64" s="136"/>
      <c r="FJ64" s="136"/>
      <c r="FK64" s="136"/>
      <c r="FL64" s="136"/>
      <c r="FM64" s="136"/>
      <c r="FN64" s="136"/>
      <c r="FO64" s="136"/>
      <c r="FP64" s="136"/>
      <c r="FQ64" s="136"/>
      <c r="FR64" s="136"/>
      <c r="FS64" s="136"/>
      <c r="FT64" s="136"/>
      <c r="FU64" s="136"/>
      <c r="FV64" s="136"/>
      <c r="FW64" s="136"/>
      <c r="FX64" s="136"/>
      <c r="FY64" s="136"/>
      <c r="FZ64" s="136"/>
      <c r="GA64" s="136"/>
      <c r="GB64" s="136"/>
      <c r="GC64" s="136"/>
      <c r="GD64" s="136"/>
      <c r="GE64" s="136"/>
      <c r="GF64" s="136"/>
      <c r="GG64" s="136"/>
      <c r="GH64" s="136"/>
      <c r="GI64" s="136"/>
      <c r="GJ64" s="136"/>
      <c r="GK64" s="136"/>
      <c r="GL64" s="136"/>
      <c r="GM64" s="136"/>
      <c r="GN64" s="136"/>
      <c r="GO64" s="136"/>
      <c r="GP64" s="136"/>
      <c r="GQ64" s="136"/>
      <c r="GR64" s="136"/>
      <c r="GS64" s="136"/>
      <c r="GT64" s="136"/>
      <c r="GU64" s="136"/>
      <c r="GV64" s="136"/>
      <c r="GW64" s="136"/>
      <c r="GX64" s="136"/>
      <c r="GY64" s="136"/>
      <c r="GZ64" s="136"/>
      <c r="HA64" s="136"/>
      <c r="HB64" s="136"/>
      <c r="HC64" s="136"/>
      <c r="HD64" s="136"/>
      <c r="HE64" s="136"/>
      <c r="HF64" s="136"/>
      <c r="HG64" s="136"/>
      <c r="HH64" s="136"/>
      <c r="HI64" s="136"/>
      <c r="HJ64" s="136"/>
      <c r="HK64" s="136"/>
      <c r="HL64" s="136"/>
      <c r="HM64" s="136"/>
      <c r="HN64" s="136"/>
      <c r="HO64" s="136"/>
      <c r="HP64" s="136"/>
      <c r="HQ64" s="136"/>
      <c r="HR64" s="136"/>
      <c r="HS64" s="136"/>
      <c r="HT64" s="136"/>
      <c r="HU64" s="136"/>
      <c r="HV64" s="136"/>
      <c r="HW64" s="136"/>
      <c r="HX64" s="136"/>
      <c r="HY64" s="136"/>
      <c r="HZ64" s="136"/>
      <c r="IA64" s="136"/>
      <c r="IB64" s="136"/>
      <c r="IC64" s="136"/>
      <c r="ID64" s="136"/>
      <c r="IE64" s="136"/>
      <c r="IF64" s="136"/>
      <c r="IG64" s="136"/>
      <c r="IH64" s="136"/>
      <c r="II64" s="136"/>
      <c r="IJ64" s="136"/>
      <c r="IK64" s="136"/>
      <c r="IL64" s="136"/>
      <c r="IM64" s="136"/>
      <c r="IN64" s="136"/>
      <c r="IO64" s="136"/>
      <c r="IP64" s="136"/>
      <c r="IQ64" s="136"/>
      <c r="IR64" s="136"/>
      <c r="IS64" s="136"/>
      <c r="IT64" s="136"/>
      <c r="IU64" s="136"/>
      <c r="IV64" s="136"/>
      <c r="IW64" s="136"/>
      <c r="IX64" s="136"/>
      <c r="IY64" s="136"/>
      <c r="IZ64" s="136"/>
      <c r="JA64" s="136"/>
      <c r="JB64" s="136"/>
      <c r="JC64" s="136"/>
      <c r="JD64" s="136"/>
      <c r="JE64" s="136"/>
      <c r="JF64" s="136"/>
      <c r="JG64" s="136"/>
      <c r="JH64" s="136"/>
      <c r="JI64" s="136"/>
      <c r="JJ64" s="136"/>
      <c r="JK64" s="136"/>
      <c r="JL64" s="136"/>
      <c r="JM64" s="136"/>
      <c r="JN64" s="136"/>
      <c r="JO64" s="136"/>
      <c r="JP64" s="136"/>
      <c r="JQ64" s="136"/>
      <c r="JR64" s="136"/>
      <c r="JS64" s="136"/>
      <c r="JT64" s="136"/>
      <c r="JU64" s="136"/>
      <c r="JV64" s="136"/>
      <c r="JW64" s="136"/>
      <c r="JX64" s="136"/>
      <c r="JY64" s="136"/>
      <c r="JZ64" s="136"/>
      <c r="KA64" s="136"/>
      <c r="KB64" s="136"/>
      <c r="KC64" s="136"/>
      <c r="KD64" s="136"/>
      <c r="KE64" s="136"/>
      <c r="KF64" s="136"/>
      <c r="KG64" s="136"/>
      <c r="KH64" s="136"/>
      <c r="KI64" s="136"/>
      <c r="KJ64" s="136"/>
      <c r="KK64" s="136"/>
      <c r="KL64" s="136"/>
      <c r="KM64" s="136"/>
      <c r="KN64" s="136"/>
      <c r="KO64" s="136"/>
      <c r="KP64" s="136"/>
      <c r="KQ64" s="136"/>
      <c r="KR64" s="136"/>
      <c r="KS64" s="136"/>
      <c r="KT64" s="136"/>
      <c r="KU64" s="136"/>
      <c r="KV64" s="136"/>
      <c r="KW64" s="136"/>
      <c r="KX64" s="136"/>
      <c r="KY64" s="136"/>
      <c r="KZ64" s="136"/>
      <c r="LA64" s="136"/>
      <c r="LB64" s="136"/>
      <c r="LC64" s="136"/>
      <c r="LD64" s="136"/>
      <c r="LE64" s="136"/>
      <c r="LF64" s="136"/>
      <c r="LG64" s="136"/>
      <c r="LH64" s="136"/>
      <c r="LI64" s="136"/>
      <c r="LJ64" s="136"/>
      <c r="LK64" s="136"/>
      <c r="LL64" s="136"/>
      <c r="LM64" s="136"/>
      <c r="LN64" s="136"/>
      <c r="LO64" s="136"/>
      <c r="LP64" s="136"/>
      <c r="LQ64" s="136"/>
      <c r="LR64" s="136"/>
      <c r="LS64" s="136"/>
      <c r="LT64" s="136"/>
      <c r="LU64" s="136"/>
      <c r="LV64" s="136"/>
      <c r="LW64" s="136"/>
      <c r="LX64" s="136"/>
      <c r="LY64" s="136"/>
      <c r="LZ64" s="136"/>
      <c r="MA64" s="136"/>
      <c r="MB64" s="136"/>
      <c r="MC64" s="136"/>
      <c r="MD64" s="136"/>
      <c r="ME64" s="136"/>
      <c r="MF64" s="136"/>
      <c r="MG64" s="136"/>
      <c r="MH64" s="136"/>
      <c r="MI64" s="136"/>
      <c r="MJ64" s="136"/>
      <c r="MK64" s="136"/>
      <c r="ML64" s="136"/>
      <c r="MM64" s="136"/>
      <c r="MN64" s="136"/>
      <c r="MO64" s="136"/>
      <c r="MP64" s="136"/>
      <c r="MQ64" s="136"/>
      <c r="MR64" s="136"/>
      <c r="MS64" s="136"/>
      <c r="MT64" s="136"/>
      <c r="MU64" s="136"/>
      <c r="MV64" s="136"/>
      <c r="MW64" s="136"/>
      <c r="MX64" s="136"/>
      <c r="MY64" s="136"/>
      <c r="MZ64" s="136"/>
      <c r="NA64" s="136"/>
      <c r="NB64" s="136"/>
      <c r="NC64" s="136"/>
      <c r="ND64" s="136"/>
      <c r="NE64" s="136"/>
      <c r="NF64" s="136"/>
      <c r="NG64" s="136"/>
      <c r="NH64" s="136"/>
      <c r="NI64" s="136"/>
      <c r="NJ64" s="136"/>
      <c r="NK64" s="136"/>
      <c r="NL64" s="136"/>
      <c r="NM64" s="136"/>
      <c r="NN64" s="136"/>
      <c r="NO64" s="136"/>
      <c r="NP64" s="136"/>
      <c r="NQ64" s="136"/>
      <c r="NR64" s="136"/>
      <c r="NS64" s="136"/>
      <c r="NT64" s="136"/>
      <c r="NU64" s="136"/>
      <c r="NV64" s="136"/>
      <c r="NW64" s="136"/>
      <c r="NX64" s="136"/>
      <c r="NY64" s="136"/>
      <c r="NZ64" s="136"/>
      <c r="OA64" s="136"/>
      <c r="OB64" s="136"/>
      <c r="OC64" s="136"/>
      <c r="OD64" s="136"/>
      <c r="OE64" s="136"/>
      <c r="OF64" s="136"/>
      <c r="OG64" s="136"/>
      <c r="OH64" s="136"/>
      <c r="OI64" s="136"/>
      <c r="OJ64" s="136"/>
      <c r="OK64" s="136"/>
      <c r="OL64" s="136"/>
      <c r="OM64" s="136"/>
      <c r="ON64" s="136"/>
      <c r="OO64" s="136"/>
      <c r="OP64" s="136"/>
      <c r="OQ64" s="136"/>
      <c r="OR64" s="136"/>
      <c r="OS64" s="136"/>
      <c r="OT64" s="136"/>
      <c r="OU64" s="136"/>
      <c r="OV64" s="136"/>
      <c r="OW64" s="136"/>
      <c r="OX64" s="136"/>
      <c r="OY64" s="136"/>
      <c r="OZ64" s="136"/>
      <c r="PA64" s="136"/>
      <c r="PB64" s="136"/>
      <c r="PC64" s="136"/>
      <c r="PD64" s="136"/>
      <c r="PE64" s="136"/>
      <c r="PF64" s="136"/>
      <c r="PG64" s="136"/>
      <c r="PH64" s="136"/>
      <c r="PI64" s="136"/>
      <c r="PJ64" s="136"/>
      <c r="PK64" s="136"/>
      <c r="PL64" s="136"/>
      <c r="PM64" s="136"/>
      <c r="PN64" s="136"/>
      <c r="PO64" s="136"/>
      <c r="PP64" s="136"/>
      <c r="PQ64" s="136"/>
      <c r="PR64" s="136"/>
      <c r="PS64" s="136"/>
      <c r="PT64" s="136"/>
      <c r="PU64" s="136"/>
      <c r="PV64" s="136"/>
      <c r="PW64" s="136"/>
      <c r="PX64" s="136"/>
      <c r="PY64" s="136"/>
      <c r="PZ64" s="136"/>
      <c r="QA64" s="136"/>
      <c r="QB64" s="136"/>
      <c r="QC64" s="136"/>
      <c r="QD64" s="136"/>
      <c r="QE64" s="136"/>
      <c r="QF64" s="136"/>
      <c r="QG64" s="136"/>
      <c r="QH64" s="136"/>
      <c r="QI64" s="136"/>
      <c r="QJ64" s="136"/>
      <c r="QK64" s="136"/>
      <c r="QL64" s="136"/>
      <c r="QM64" s="136"/>
      <c r="QN64" s="136"/>
      <c r="QO64" s="136"/>
      <c r="QP64" s="136"/>
      <c r="QQ64" s="136"/>
      <c r="QR64" s="136"/>
      <c r="QS64" s="136"/>
      <c r="QT64" s="136"/>
      <c r="QU64" s="136"/>
      <c r="QV64" s="136"/>
      <c r="QW64" s="136"/>
      <c r="QX64" s="136"/>
      <c r="QY64" s="136"/>
      <c r="QZ64" s="136"/>
      <c r="RA64" s="136"/>
      <c r="RB64" s="136"/>
      <c r="RC64" s="136"/>
      <c r="RD64" s="136"/>
      <c r="RE64" s="136"/>
      <c r="RF64" s="136"/>
      <c r="RG64" s="136"/>
      <c r="RH64" s="136"/>
      <c r="RI64" s="136"/>
      <c r="RJ64" s="136"/>
      <c r="RK64" s="136"/>
      <c r="RL64" s="136"/>
      <c r="RM64" s="136"/>
      <c r="RN64" s="136"/>
      <c r="RO64" s="136"/>
      <c r="RP64" s="136"/>
      <c r="RQ64" s="136"/>
      <c r="RR64" s="136"/>
      <c r="RS64" s="136"/>
      <c r="RT64" s="136"/>
      <c r="RU64" s="136"/>
      <c r="RV64" s="136"/>
      <c r="RW64" s="136"/>
      <c r="RX64" s="136"/>
      <c r="RY64" s="136"/>
      <c r="RZ64" s="136"/>
      <c r="SA64" s="136"/>
      <c r="SB64" s="136"/>
      <c r="SC64" s="136"/>
      <c r="SD64" s="136"/>
      <c r="SE64" s="136"/>
      <c r="SF64" s="136"/>
      <c r="SG64" s="136"/>
      <c r="SH64" s="136"/>
      <c r="SI64" s="136"/>
      <c r="SJ64" s="136"/>
      <c r="SK64" s="136"/>
      <c r="SL64" s="136"/>
      <c r="SM64" s="136"/>
      <c r="SN64" s="136"/>
      <c r="SO64" s="136"/>
      <c r="SP64" s="136"/>
      <c r="SQ64" s="136"/>
      <c r="SR64" s="136"/>
      <c r="SS64" s="136"/>
      <c r="ST64" s="136"/>
      <c r="SU64" s="136"/>
      <c r="SV64" s="136"/>
      <c r="SW64" s="136"/>
      <c r="SX64" s="136"/>
      <c r="SY64" s="136"/>
      <c r="SZ64" s="136"/>
      <c r="TA64" s="136"/>
      <c r="TB64" s="136"/>
      <c r="TC64" s="136"/>
      <c r="TD64" s="136"/>
      <c r="TE64" s="136"/>
      <c r="TF64" s="136"/>
      <c r="TG64" s="136"/>
      <c r="TH64" s="136"/>
      <c r="TI64" s="136"/>
      <c r="TJ64" s="136"/>
      <c r="TK64" s="136"/>
      <c r="TL64" s="136"/>
      <c r="TM64" s="136"/>
      <c r="TN64" s="136"/>
      <c r="TO64" s="136"/>
      <c r="TP64" s="136"/>
      <c r="TQ64" s="136"/>
      <c r="TR64" s="136"/>
      <c r="TS64" s="136"/>
      <c r="TT64" s="136"/>
      <c r="TU64" s="136"/>
      <c r="TV64" s="136"/>
      <c r="TW64" s="136"/>
      <c r="TX64" s="136"/>
      <c r="TY64" s="136"/>
      <c r="TZ64" s="136"/>
      <c r="UA64" s="136"/>
      <c r="UB64" s="136"/>
      <c r="UC64" s="136"/>
      <c r="UD64" s="136"/>
      <c r="UE64" s="136"/>
      <c r="UF64" s="136"/>
      <c r="UG64" s="136"/>
      <c r="UH64" s="136"/>
      <c r="UI64" s="136"/>
      <c r="UJ64" s="136"/>
      <c r="UK64" s="136"/>
      <c r="UL64" s="136"/>
      <c r="UM64" s="136"/>
      <c r="UN64" s="136"/>
      <c r="UO64" s="136"/>
      <c r="UP64" s="136"/>
      <c r="UQ64" s="136"/>
      <c r="UR64" s="136"/>
      <c r="US64" s="136"/>
      <c r="UT64" s="136"/>
      <c r="UU64" s="136"/>
      <c r="UV64" s="136"/>
      <c r="UW64" s="136"/>
      <c r="UX64" s="136"/>
      <c r="UY64" s="136"/>
      <c r="UZ64" s="136"/>
      <c r="VA64" s="136"/>
      <c r="VB64" s="136"/>
      <c r="VC64" s="136"/>
      <c r="VD64" s="136"/>
      <c r="VE64" s="136"/>
      <c r="VF64" s="136"/>
      <c r="VG64" s="136"/>
      <c r="VH64" s="136"/>
      <c r="VI64" s="136"/>
      <c r="VJ64" s="136"/>
      <c r="VK64" s="136"/>
      <c r="VL64" s="136"/>
      <c r="VM64" s="136"/>
      <c r="VN64" s="136"/>
      <c r="VO64" s="136"/>
      <c r="VP64" s="136"/>
      <c r="VQ64" s="136"/>
      <c r="VR64" s="136"/>
      <c r="VS64" s="136"/>
      <c r="VT64" s="136"/>
      <c r="VU64" s="136"/>
      <c r="VV64" s="136"/>
      <c r="VW64" s="136"/>
      <c r="VX64" s="136"/>
      <c r="VY64" s="136"/>
      <c r="VZ64" s="136"/>
      <c r="WA64" s="136"/>
      <c r="WB64" s="136"/>
      <c r="WC64" s="136"/>
      <c r="WD64" s="136"/>
      <c r="WE64" s="136"/>
      <c r="WF64" s="136"/>
      <c r="WG64" s="136"/>
      <c r="WH64" s="136"/>
      <c r="WI64" s="136"/>
      <c r="WJ64" s="136"/>
      <c r="WK64" s="136"/>
      <c r="WL64" s="136"/>
      <c r="WM64" s="136"/>
      <c r="WN64" s="136"/>
      <c r="WO64" s="136"/>
      <c r="WP64" s="136"/>
      <c r="WQ64" s="136"/>
      <c r="WR64" s="136"/>
      <c r="WS64" s="136"/>
      <c r="WT64" s="136"/>
      <c r="WU64" s="136"/>
      <c r="WV64" s="136"/>
      <c r="WW64" s="136"/>
      <c r="WX64" s="136"/>
      <c r="WY64" s="136"/>
      <c r="WZ64" s="136"/>
      <c r="XA64" s="136"/>
      <c r="XB64" s="136"/>
      <c r="XC64" s="136"/>
      <c r="XD64" s="136"/>
      <c r="XE64" s="136"/>
      <c r="XF64" s="136"/>
      <c r="XG64" s="136"/>
      <c r="XH64" s="136"/>
      <c r="XI64" s="136"/>
      <c r="XJ64" s="136"/>
      <c r="XK64" s="136"/>
      <c r="XL64" s="136"/>
      <c r="XM64" s="136"/>
      <c r="XN64" s="136"/>
      <c r="XO64" s="136"/>
      <c r="XP64" s="136"/>
      <c r="XQ64" s="136"/>
      <c r="XR64" s="136"/>
      <c r="XS64" s="136"/>
      <c r="XT64" s="136"/>
      <c r="XU64" s="136"/>
      <c r="XV64" s="136"/>
      <c r="XW64" s="136"/>
      <c r="XX64" s="136"/>
      <c r="XY64" s="136"/>
      <c r="XZ64" s="136"/>
      <c r="YA64" s="136"/>
      <c r="YB64" s="136"/>
      <c r="YC64" s="136"/>
      <c r="YD64" s="136"/>
      <c r="YE64" s="136"/>
      <c r="YF64" s="136"/>
      <c r="YG64" s="136"/>
      <c r="YH64" s="136"/>
      <c r="YI64" s="136"/>
      <c r="YJ64" s="136"/>
      <c r="YK64" s="136"/>
      <c r="YL64" s="136"/>
      <c r="YM64" s="136"/>
      <c r="YN64" s="136"/>
      <c r="YO64" s="136"/>
      <c r="YP64" s="136"/>
      <c r="YQ64" s="136"/>
      <c r="YR64" s="136"/>
      <c r="YS64" s="136"/>
      <c r="YT64" s="136"/>
      <c r="YU64" s="136"/>
      <c r="YV64" s="136"/>
      <c r="YW64" s="136"/>
      <c r="YX64" s="136"/>
      <c r="YY64" s="136"/>
      <c r="YZ64" s="136"/>
      <c r="ZA64" s="136"/>
      <c r="ZB64" s="136"/>
      <c r="ZC64" s="136"/>
      <c r="ZD64" s="136"/>
      <c r="ZE64" s="136"/>
      <c r="ZF64" s="136"/>
      <c r="ZG64" s="136"/>
      <c r="ZH64" s="136"/>
      <c r="ZI64" s="136"/>
      <c r="ZJ64" s="136"/>
      <c r="ZK64" s="136"/>
      <c r="ZL64" s="136"/>
      <c r="ZM64" s="136"/>
      <c r="ZN64" s="136"/>
      <c r="ZO64" s="136"/>
      <c r="ZP64" s="136"/>
      <c r="ZQ64" s="136"/>
      <c r="ZR64" s="136"/>
      <c r="ZS64" s="136"/>
      <c r="ZT64" s="136"/>
      <c r="ZU64" s="136"/>
      <c r="ZV64" s="136"/>
      <c r="ZW64" s="136"/>
      <c r="ZX64" s="136"/>
      <c r="ZY64" s="136"/>
      <c r="ZZ64" s="136"/>
      <c r="AAA64" s="136"/>
      <c r="AAB64" s="136"/>
      <c r="AAC64" s="136"/>
      <c r="AAD64" s="136"/>
      <c r="AAE64" s="136"/>
      <c r="AAF64" s="136"/>
      <c r="AAG64" s="136"/>
      <c r="AAH64" s="136"/>
      <c r="AAI64" s="136"/>
      <c r="AAJ64" s="136"/>
      <c r="AAK64" s="136"/>
      <c r="AAL64" s="136"/>
      <c r="AAM64" s="136"/>
      <c r="AAN64" s="136"/>
      <c r="AAO64" s="136"/>
      <c r="AAP64" s="136"/>
      <c r="AAQ64" s="136"/>
      <c r="AAR64" s="136"/>
      <c r="AAS64" s="136"/>
      <c r="AAT64" s="136"/>
      <c r="AAU64" s="136"/>
      <c r="AAV64" s="136"/>
      <c r="AAW64" s="136"/>
      <c r="AAX64" s="136"/>
      <c r="AAY64" s="136"/>
      <c r="AAZ64" s="136"/>
      <c r="ABA64" s="136"/>
      <c r="ABB64" s="136"/>
      <c r="ABC64" s="136"/>
      <c r="ABD64" s="136"/>
      <c r="ABE64" s="136"/>
      <c r="ABF64" s="136"/>
      <c r="ABG64" s="136"/>
      <c r="ABH64" s="136"/>
      <c r="ABI64" s="136"/>
      <c r="ABJ64" s="136"/>
      <c r="ABK64" s="136"/>
      <c r="ABL64" s="136"/>
      <c r="ABM64" s="136"/>
      <c r="ABN64" s="136"/>
      <c r="ABO64" s="136"/>
      <c r="ABP64" s="136"/>
      <c r="ABQ64" s="136"/>
      <c r="ABR64" s="136"/>
      <c r="ABS64" s="136"/>
      <c r="ABT64" s="136"/>
      <c r="ABU64" s="136"/>
      <c r="ABV64" s="136"/>
      <c r="ABW64" s="136"/>
      <c r="ABX64" s="136"/>
      <c r="ABY64" s="136"/>
      <c r="ABZ64" s="136"/>
      <c r="ACA64" s="136"/>
      <c r="ACB64" s="136"/>
      <c r="ACC64" s="136"/>
      <c r="ACD64" s="136"/>
      <c r="ACE64" s="136"/>
      <c r="ACF64" s="136"/>
      <c r="ACG64" s="136"/>
      <c r="ACH64" s="136"/>
      <c r="ACI64" s="136"/>
      <c r="ACJ64" s="136"/>
      <c r="ACK64" s="136"/>
      <c r="ACL64" s="136"/>
      <c r="ACM64" s="136"/>
      <c r="ACN64" s="136"/>
      <c r="ACO64" s="136"/>
      <c r="ACP64" s="136"/>
      <c r="ACQ64" s="136"/>
      <c r="ACR64" s="136"/>
      <c r="ACS64" s="136"/>
      <c r="ACT64" s="136"/>
      <c r="ACU64" s="136"/>
      <c r="ACV64" s="136"/>
      <c r="ACW64" s="136"/>
      <c r="ACX64" s="136"/>
      <c r="ACY64" s="136"/>
      <c r="ACZ64" s="136"/>
      <c r="ADA64" s="136"/>
      <c r="ADB64" s="136"/>
      <c r="ADC64" s="136"/>
      <c r="ADD64" s="136"/>
      <c r="ADE64" s="136"/>
      <c r="ADF64" s="136"/>
      <c r="ADG64" s="136"/>
      <c r="ADH64" s="136"/>
      <c r="ADI64" s="136"/>
      <c r="ADJ64" s="136"/>
      <c r="ADK64" s="136"/>
      <c r="ADL64" s="136"/>
      <c r="ADM64" s="136"/>
      <c r="ADN64" s="136"/>
      <c r="ADO64" s="136"/>
      <c r="ADP64" s="136"/>
      <c r="ADQ64" s="136"/>
      <c r="ADR64" s="136"/>
      <c r="ADS64" s="136"/>
      <c r="ADT64" s="136"/>
      <c r="ADU64" s="136"/>
      <c r="ADV64" s="136"/>
      <c r="ADW64" s="136"/>
      <c r="ADX64" s="136"/>
      <c r="ADY64" s="136"/>
      <c r="ADZ64" s="136"/>
      <c r="AEA64" s="136"/>
      <c r="AEB64" s="136"/>
      <c r="AEC64" s="136"/>
      <c r="AED64" s="136"/>
      <c r="AEE64" s="136"/>
      <c r="AEF64" s="136"/>
      <c r="AEG64" s="136"/>
      <c r="AEH64" s="136"/>
      <c r="AEI64" s="136"/>
      <c r="AEJ64" s="136"/>
      <c r="AEK64" s="136"/>
      <c r="AEL64" s="136"/>
      <c r="AEM64" s="136"/>
      <c r="AEN64" s="136"/>
      <c r="AEO64" s="136"/>
      <c r="AEP64" s="136"/>
      <c r="AEQ64" s="136"/>
      <c r="AER64" s="136"/>
      <c r="AES64" s="136"/>
      <c r="AET64" s="136"/>
      <c r="AEU64" s="136"/>
      <c r="AEV64" s="136"/>
      <c r="AEW64" s="136"/>
      <c r="AEX64" s="136"/>
      <c r="AEY64" s="136"/>
      <c r="AEZ64" s="136"/>
      <c r="AFA64" s="136"/>
      <c r="AFB64" s="136"/>
      <c r="AFC64" s="136"/>
      <c r="AFD64" s="136"/>
      <c r="AFE64" s="136"/>
      <c r="AFF64" s="136"/>
      <c r="AFG64" s="136"/>
      <c r="AFH64" s="136"/>
      <c r="AFI64" s="136"/>
      <c r="AFJ64" s="136"/>
      <c r="AFK64" s="136"/>
      <c r="AFL64" s="136"/>
      <c r="AFM64" s="136"/>
      <c r="AFN64" s="136"/>
      <c r="AFO64" s="136"/>
      <c r="AFP64" s="136"/>
      <c r="AFQ64" s="136"/>
      <c r="AFR64" s="136"/>
      <c r="AFS64" s="136"/>
      <c r="AFT64" s="136"/>
      <c r="AFU64" s="136"/>
      <c r="AFV64" s="136"/>
      <c r="AFW64" s="136"/>
      <c r="AFX64" s="136"/>
      <c r="AFY64" s="136"/>
      <c r="AFZ64" s="136"/>
      <c r="AGA64" s="136"/>
      <c r="AGB64" s="136"/>
      <c r="AGC64" s="136"/>
      <c r="AGD64" s="136"/>
      <c r="AGE64" s="136"/>
      <c r="AGF64" s="136"/>
      <c r="AGG64" s="136"/>
      <c r="AGH64" s="136"/>
      <c r="AGI64" s="136"/>
      <c r="AGJ64" s="136"/>
      <c r="AGK64" s="136"/>
      <c r="AGL64" s="136"/>
      <c r="AGM64" s="136"/>
      <c r="AGN64" s="136"/>
      <c r="AGO64" s="136"/>
      <c r="AGP64" s="136"/>
      <c r="AGQ64" s="136"/>
      <c r="AGR64" s="136"/>
      <c r="AGS64" s="136"/>
      <c r="AGT64" s="136"/>
      <c r="AGU64" s="136"/>
      <c r="AGV64" s="136"/>
      <c r="AGW64" s="136"/>
      <c r="AGX64" s="136"/>
      <c r="AGY64" s="136"/>
      <c r="AGZ64" s="136"/>
      <c r="AHA64" s="136"/>
      <c r="AHB64" s="136"/>
      <c r="AHC64" s="136"/>
      <c r="AHD64" s="136"/>
      <c r="AHE64" s="136"/>
      <c r="AHF64" s="136"/>
      <c r="AHG64" s="136"/>
      <c r="AHH64" s="136"/>
      <c r="AHI64" s="136"/>
      <c r="AHJ64" s="136"/>
      <c r="AHK64" s="136"/>
      <c r="AHL64" s="136"/>
      <c r="AHM64" s="136"/>
      <c r="AHN64" s="136"/>
      <c r="AHO64" s="136"/>
      <c r="AHP64" s="136"/>
      <c r="AHQ64" s="136"/>
      <c r="AHR64" s="136"/>
      <c r="AHS64" s="136"/>
      <c r="AHT64" s="136"/>
      <c r="AHU64" s="136"/>
      <c r="AHV64" s="136"/>
      <c r="AHW64" s="136"/>
      <c r="AHX64" s="136"/>
      <c r="AHY64" s="136"/>
      <c r="AHZ64" s="136"/>
      <c r="AIA64" s="136"/>
      <c r="AIB64" s="136"/>
      <c r="AIC64" s="136"/>
      <c r="AID64" s="136"/>
      <c r="AIE64" s="136"/>
      <c r="AIF64" s="136"/>
      <c r="AIG64" s="136"/>
      <c r="AIH64" s="136"/>
      <c r="AII64" s="136"/>
      <c r="AIJ64" s="136"/>
      <c r="AIK64" s="136"/>
      <c r="AIL64" s="136"/>
      <c r="AIM64" s="136"/>
      <c r="AIN64" s="136"/>
      <c r="AIO64" s="136"/>
      <c r="AIP64" s="136"/>
      <c r="AIQ64" s="136"/>
      <c r="AIR64" s="136"/>
      <c r="AIS64" s="136"/>
      <c r="AIT64" s="136"/>
      <c r="AIU64" s="136"/>
      <c r="AIV64" s="136"/>
      <c r="AIW64" s="136"/>
      <c r="AIX64" s="136"/>
      <c r="AIY64" s="136"/>
      <c r="AIZ64" s="136"/>
      <c r="AJA64" s="136"/>
      <c r="AJB64" s="136"/>
      <c r="AJC64" s="136"/>
      <c r="AJD64" s="136"/>
      <c r="AJE64" s="136"/>
      <c r="AJF64" s="136"/>
      <c r="AJG64" s="136"/>
      <c r="AJH64" s="136"/>
      <c r="AJI64" s="136"/>
      <c r="AJJ64" s="136"/>
      <c r="AJK64" s="136"/>
      <c r="AJL64" s="136"/>
      <c r="AJM64" s="136"/>
      <c r="AJN64" s="136"/>
      <c r="AJO64" s="136"/>
      <c r="AJP64" s="136"/>
      <c r="AJQ64" s="136"/>
      <c r="AJR64" s="136"/>
      <c r="AJS64" s="136"/>
      <c r="AJT64" s="136"/>
      <c r="AJU64" s="136"/>
      <c r="AJV64" s="136"/>
      <c r="AJW64" s="136"/>
      <c r="AJX64" s="136"/>
      <c r="AJY64" s="136"/>
      <c r="AJZ64" s="136"/>
      <c r="AKA64" s="136"/>
      <c r="AKB64" s="136"/>
      <c r="AKC64" s="136"/>
      <c r="AKD64" s="136"/>
      <c r="AKE64" s="136"/>
      <c r="AKF64" s="136"/>
      <c r="AKG64" s="136"/>
      <c r="AKH64" s="136"/>
      <c r="AKI64" s="136"/>
      <c r="AKJ64" s="136"/>
      <c r="AKK64" s="136"/>
      <c r="AKL64" s="136"/>
      <c r="AKM64" s="136"/>
      <c r="AKN64" s="136"/>
      <c r="AKO64" s="136"/>
      <c r="AKP64" s="136"/>
      <c r="AKQ64" s="136"/>
      <c r="AKR64" s="136"/>
      <c r="AKS64" s="136"/>
      <c r="AKT64" s="136"/>
      <c r="AKU64" s="136"/>
      <c r="AKV64" s="136"/>
      <c r="AKW64" s="136"/>
      <c r="AKX64" s="136"/>
      <c r="AKY64" s="136"/>
      <c r="AKZ64" s="136"/>
      <c r="ALA64" s="136"/>
      <c r="ALB64" s="136"/>
      <c r="ALC64" s="136"/>
      <c r="ALD64" s="136"/>
      <c r="ALE64" s="136"/>
      <c r="ALF64" s="136"/>
      <c r="ALG64" s="136"/>
      <c r="ALH64" s="136"/>
      <c r="ALI64" s="136"/>
      <c r="ALJ64" s="136"/>
      <c r="ALK64" s="136"/>
      <c r="ALL64" s="136"/>
      <c r="ALM64" s="136"/>
      <c r="ALN64" s="136"/>
      <c r="ALO64" s="136"/>
      <c r="ALP64" s="136"/>
      <c r="ALQ64" s="136"/>
      <c r="ALR64" s="136"/>
      <c r="ALS64" s="136"/>
      <c r="ALT64" s="136"/>
      <c r="ALU64" s="136"/>
      <c r="ALV64" s="136"/>
      <c r="ALW64" s="136"/>
      <c r="ALX64" s="136"/>
      <c r="ALY64" s="136"/>
      <c r="ALZ64" s="136"/>
      <c r="AMA64" s="136"/>
      <c r="AMB64" s="136"/>
      <c r="AMC64" s="136"/>
      <c r="AMD64" s="136"/>
      <c r="AME64" s="136"/>
      <c r="AMF64" s="136"/>
      <c r="AMG64" s="136"/>
      <c r="AMH64" s="136"/>
      <c r="AMI64" s="136"/>
    </row>
    <row r="65" spans="1:1023" ht="16.5" customHeight="1" x14ac:dyDescent="0.25">
      <c r="A65" s="298" t="s">
        <v>833</v>
      </c>
      <c r="B65" s="193">
        <v>65</v>
      </c>
      <c r="C65" s="201" t="s">
        <v>25696</v>
      </c>
      <c r="D65" s="215" t="s">
        <v>7797</v>
      </c>
      <c r="E65" s="347" t="s">
        <v>202</v>
      </c>
      <c r="F65" s="223">
        <v>4</v>
      </c>
      <c r="G65" s="293"/>
      <c r="H65" s="293">
        <v>4</v>
      </c>
      <c r="I65" s="369" t="s">
        <v>26959</v>
      </c>
      <c r="J65" s="431" t="s">
        <v>771</v>
      </c>
      <c r="K65" s="432">
        <v>1</v>
      </c>
      <c r="L65" s="432"/>
      <c r="M65" s="433"/>
      <c r="N65" s="433"/>
      <c r="O65" s="432">
        <v>3</v>
      </c>
      <c r="P65" s="433"/>
      <c r="Q65" s="433"/>
      <c r="R65" s="433"/>
      <c r="S65" s="433"/>
      <c r="T65" s="433"/>
      <c r="U65" s="425"/>
      <c r="V65" s="256">
        <f>IF(O65=1,10,100)</f>
        <v>100</v>
      </c>
      <c r="W65" s="256">
        <f>IF(O65=1,1,IF(O65=2,10,100))</f>
        <v>100</v>
      </c>
      <c r="X65" s="256">
        <v>70</v>
      </c>
      <c r="Y65" s="256">
        <f>IF(P65=1,10,100)</f>
        <v>100</v>
      </c>
      <c r="Z65" s="256">
        <f>IF(P65=1,1,IF(P65=2,10,100))</f>
        <v>100</v>
      </c>
      <c r="AA65" s="257">
        <f>IF(OR(EXACT(Q65,"1A"),EXACT(Q65,"1B")),0.1,IF(Q65=2,1,100))</f>
        <v>100</v>
      </c>
      <c r="AB65" s="257">
        <f>IF(OR(EXACT(R65,"1A"),EXACT(R65,"1B")),0.1,IF(R65=2,1,100))</f>
        <v>100</v>
      </c>
      <c r="AC65" s="257">
        <f>IF(OR(EXACT(S65,"1A"),EXACT(S65,"1B")),0.3,IF(S65=2,3,100))</f>
        <v>100</v>
      </c>
      <c r="AD65" s="224"/>
      <c r="AE65" s="224"/>
      <c r="AF65" s="327">
        <v>5</v>
      </c>
      <c r="AG65" s="307">
        <v>35</v>
      </c>
      <c r="AH65" s="289">
        <v>8</v>
      </c>
      <c r="AI65" s="307">
        <v>50</v>
      </c>
      <c r="AJ65" s="251">
        <v>1.26E-2</v>
      </c>
      <c r="AK65" s="294"/>
      <c r="AL65" s="224">
        <v>3</v>
      </c>
      <c r="AM65" s="306" t="s">
        <v>834</v>
      </c>
      <c r="AN65" s="136"/>
      <c r="AO65" s="136"/>
      <c r="AP65" s="136"/>
      <c r="AQ65" s="267" t="s">
        <v>25532</v>
      </c>
      <c r="AR65" s="136"/>
      <c r="AS65" s="136"/>
      <c r="AT65" s="136"/>
      <c r="AU65" s="136"/>
      <c r="AV65" s="136"/>
      <c r="AW65" s="136"/>
      <c r="AX65" s="136"/>
      <c r="AY65" s="136"/>
      <c r="AZ65" s="136"/>
      <c r="BA65" s="136"/>
      <c r="BB65" s="136"/>
      <c r="BC65" s="136"/>
      <c r="BD65" s="136"/>
      <c r="BE65" s="136"/>
      <c r="BF65" s="136"/>
      <c r="BG65" s="136"/>
      <c r="BH65" s="136"/>
      <c r="BI65" s="136"/>
      <c r="BJ65" s="136"/>
      <c r="BK65" s="136"/>
      <c r="BL65" s="136"/>
      <c r="BM65" s="136"/>
      <c r="BN65" s="136"/>
      <c r="BO65" s="136"/>
      <c r="BP65" s="136"/>
      <c r="BQ65" s="136"/>
      <c r="BR65" s="136"/>
      <c r="BS65" s="136"/>
      <c r="BT65" s="136"/>
      <c r="BU65" s="136"/>
      <c r="BV65" s="136"/>
      <c r="BW65" s="136"/>
      <c r="BX65" s="136"/>
      <c r="BY65" s="136"/>
      <c r="BZ65" s="136"/>
      <c r="CA65" s="136"/>
      <c r="CB65" s="136"/>
      <c r="CC65" s="136"/>
      <c r="CD65" s="136"/>
      <c r="CE65" s="136"/>
      <c r="CF65" s="136"/>
      <c r="CG65" s="136"/>
      <c r="CH65" s="136"/>
      <c r="CI65" s="136"/>
      <c r="CJ65" s="136"/>
      <c r="CK65" s="136"/>
      <c r="CL65" s="136"/>
      <c r="CM65" s="136"/>
      <c r="CN65" s="136"/>
      <c r="CO65" s="136"/>
      <c r="CP65" s="136"/>
      <c r="CQ65" s="136"/>
      <c r="CR65" s="136"/>
      <c r="CS65" s="136"/>
      <c r="CT65" s="136"/>
      <c r="CU65" s="136"/>
      <c r="CV65" s="136"/>
      <c r="CW65" s="136"/>
      <c r="CX65" s="136"/>
      <c r="CY65" s="136"/>
      <c r="CZ65" s="136"/>
      <c r="DA65" s="136"/>
      <c r="DB65" s="136"/>
      <c r="DC65" s="136"/>
      <c r="DD65" s="136"/>
      <c r="DE65" s="136"/>
      <c r="DF65" s="136"/>
      <c r="DG65" s="136"/>
      <c r="DH65" s="136"/>
      <c r="DI65" s="136"/>
      <c r="DJ65" s="136"/>
      <c r="DK65" s="136"/>
      <c r="DL65" s="136"/>
      <c r="DM65" s="136"/>
      <c r="DN65" s="136"/>
      <c r="DO65" s="136"/>
      <c r="DP65" s="136"/>
      <c r="DQ65" s="136"/>
      <c r="DR65" s="136"/>
      <c r="DS65" s="136"/>
      <c r="DT65" s="136"/>
      <c r="DU65" s="136"/>
      <c r="DV65" s="136"/>
      <c r="DW65" s="136"/>
      <c r="DX65" s="136"/>
      <c r="DY65" s="136"/>
      <c r="DZ65" s="136"/>
      <c r="EA65" s="136"/>
      <c r="EB65" s="136"/>
      <c r="EC65" s="136"/>
      <c r="ED65" s="136"/>
      <c r="EE65" s="136"/>
      <c r="EF65" s="136"/>
      <c r="EG65" s="136"/>
      <c r="EH65" s="136"/>
      <c r="EI65" s="136"/>
      <c r="EJ65" s="136"/>
      <c r="EK65" s="136"/>
      <c r="EL65" s="136"/>
      <c r="EM65" s="136"/>
      <c r="EN65" s="136"/>
      <c r="EO65" s="136"/>
      <c r="EP65" s="136"/>
      <c r="EQ65" s="136"/>
      <c r="ER65" s="136"/>
      <c r="ES65" s="136"/>
      <c r="ET65" s="136"/>
      <c r="EU65" s="136"/>
      <c r="EV65" s="136"/>
      <c r="EW65" s="136"/>
      <c r="EX65" s="136"/>
      <c r="EY65" s="136"/>
      <c r="EZ65" s="136"/>
      <c r="FA65" s="136"/>
      <c r="FB65" s="136"/>
      <c r="FC65" s="136"/>
      <c r="FD65" s="136"/>
      <c r="FE65" s="136"/>
      <c r="FF65" s="136"/>
      <c r="FG65" s="136"/>
      <c r="FH65" s="136"/>
      <c r="FI65" s="136"/>
      <c r="FJ65" s="136"/>
      <c r="FK65" s="136"/>
      <c r="FL65" s="136"/>
      <c r="FM65" s="136"/>
      <c r="FN65" s="136"/>
      <c r="FO65" s="136"/>
      <c r="FP65" s="136"/>
      <c r="FQ65" s="136"/>
      <c r="FR65" s="136"/>
      <c r="FS65" s="136"/>
      <c r="FT65" s="136"/>
      <c r="FU65" s="136"/>
      <c r="FV65" s="136"/>
      <c r="FW65" s="136"/>
      <c r="FX65" s="136"/>
      <c r="FY65" s="136"/>
      <c r="FZ65" s="136"/>
      <c r="GA65" s="136"/>
      <c r="GB65" s="136"/>
      <c r="GC65" s="136"/>
      <c r="GD65" s="136"/>
      <c r="GE65" s="136"/>
      <c r="GF65" s="136"/>
      <c r="GG65" s="136"/>
      <c r="GH65" s="136"/>
      <c r="GI65" s="136"/>
      <c r="GJ65" s="136"/>
      <c r="GK65" s="136"/>
      <c r="GL65" s="136"/>
      <c r="GM65" s="136"/>
      <c r="GN65" s="136"/>
      <c r="GO65" s="136"/>
      <c r="GP65" s="136"/>
      <c r="GQ65" s="136"/>
      <c r="GR65" s="136"/>
      <c r="GS65" s="136"/>
      <c r="GT65" s="136"/>
      <c r="GU65" s="136"/>
      <c r="GV65" s="136"/>
      <c r="GW65" s="136"/>
      <c r="GX65" s="136"/>
      <c r="GY65" s="136"/>
      <c r="GZ65" s="136"/>
      <c r="HA65" s="136"/>
      <c r="HB65" s="136"/>
      <c r="HC65" s="136"/>
      <c r="HD65" s="136"/>
      <c r="HE65" s="136"/>
      <c r="HF65" s="136"/>
      <c r="HG65" s="136"/>
      <c r="HH65" s="136"/>
      <c r="HI65" s="136"/>
      <c r="HJ65" s="136"/>
      <c r="HK65" s="136"/>
      <c r="HL65" s="136"/>
      <c r="HM65" s="136"/>
      <c r="HN65" s="136"/>
      <c r="HO65" s="136"/>
      <c r="HP65" s="136"/>
      <c r="HQ65" s="136"/>
      <c r="HR65" s="136"/>
      <c r="HS65" s="136"/>
      <c r="HT65" s="136"/>
      <c r="HU65" s="136"/>
      <c r="HV65" s="136"/>
      <c r="HW65" s="136"/>
      <c r="HX65" s="136"/>
      <c r="HY65" s="136"/>
      <c r="HZ65" s="136"/>
      <c r="IA65" s="136"/>
      <c r="IB65" s="136"/>
      <c r="IC65" s="136"/>
      <c r="ID65" s="136"/>
      <c r="IE65" s="136"/>
      <c r="IF65" s="136"/>
      <c r="IG65" s="136"/>
      <c r="IH65" s="136"/>
      <c r="II65" s="136"/>
      <c r="IJ65" s="136"/>
      <c r="IK65" s="136"/>
      <c r="IL65" s="136"/>
      <c r="IM65" s="136"/>
      <c r="IN65" s="136"/>
      <c r="IO65" s="136"/>
      <c r="IP65" s="136"/>
      <c r="IQ65" s="136"/>
      <c r="IR65" s="136"/>
      <c r="IS65" s="136"/>
      <c r="IT65" s="136"/>
      <c r="IU65" s="136"/>
      <c r="IV65" s="136"/>
      <c r="IW65" s="136"/>
      <c r="IX65" s="136"/>
      <c r="IY65" s="136"/>
      <c r="IZ65" s="136"/>
      <c r="JA65" s="136"/>
      <c r="JB65" s="136"/>
      <c r="JC65" s="136"/>
      <c r="JD65" s="136"/>
      <c r="JE65" s="136"/>
      <c r="JF65" s="136"/>
      <c r="JG65" s="136"/>
      <c r="JH65" s="136"/>
      <c r="JI65" s="136"/>
      <c r="JJ65" s="136"/>
      <c r="JK65" s="136"/>
      <c r="JL65" s="136"/>
      <c r="JM65" s="136"/>
      <c r="JN65" s="136"/>
      <c r="JO65" s="136"/>
      <c r="JP65" s="136"/>
      <c r="JQ65" s="136"/>
      <c r="JR65" s="136"/>
      <c r="JS65" s="136"/>
      <c r="JT65" s="136"/>
      <c r="JU65" s="136"/>
      <c r="JV65" s="136"/>
      <c r="JW65" s="136"/>
      <c r="JX65" s="136"/>
      <c r="JY65" s="136"/>
      <c r="JZ65" s="136"/>
      <c r="KA65" s="136"/>
      <c r="KB65" s="136"/>
      <c r="KC65" s="136"/>
      <c r="KD65" s="136"/>
      <c r="KE65" s="136"/>
      <c r="KF65" s="136"/>
      <c r="KG65" s="136"/>
      <c r="KH65" s="136"/>
      <c r="KI65" s="136"/>
      <c r="KJ65" s="136"/>
      <c r="KK65" s="136"/>
      <c r="KL65" s="136"/>
      <c r="KM65" s="136"/>
      <c r="KN65" s="136"/>
      <c r="KO65" s="136"/>
      <c r="KP65" s="136"/>
      <c r="KQ65" s="136"/>
      <c r="KR65" s="136"/>
      <c r="KS65" s="136"/>
      <c r="KT65" s="136"/>
      <c r="KU65" s="136"/>
      <c r="KV65" s="136"/>
      <c r="KW65" s="136"/>
      <c r="KX65" s="136"/>
      <c r="KY65" s="136"/>
      <c r="KZ65" s="136"/>
      <c r="LA65" s="136"/>
      <c r="LB65" s="136"/>
      <c r="LC65" s="136"/>
      <c r="LD65" s="136"/>
      <c r="LE65" s="136"/>
      <c r="LF65" s="136"/>
      <c r="LG65" s="136"/>
      <c r="LH65" s="136"/>
      <c r="LI65" s="136"/>
      <c r="LJ65" s="136"/>
      <c r="LK65" s="136"/>
      <c r="LL65" s="136"/>
      <c r="LM65" s="136"/>
      <c r="LN65" s="136"/>
      <c r="LO65" s="136"/>
      <c r="LP65" s="136"/>
      <c r="LQ65" s="136"/>
      <c r="LR65" s="136"/>
      <c r="LS65" s="136"/>
      <c r="LT65" s="136"/>
      <c r="LU65" s="136"/>
      <c r="LV65" s="136"/>
      <c r="LW65" s="136"/>
      <c r="LX65" s="136"/>
      <c r="LY65" s="136"/>
      <c r="LZ65" s="136"/>
      <c r="MA65" s="136"/>
      <c r="MB65" s="136"/>
      <c r="MC65" s="136"/>
      <c r="MD65" s="136"/>
      <c r="ME65" s="136"/>
      <c r="MF65" s="136"/>
      <c r="MG65" s="136"/>
      <c r="MH65" s="136"/>
      <c r="MI65" s="136"/>
      <c r="MJ65" s="136"/>
      <c r="MK65" s="136"/>
      <c r="ML65" s="136"/>
      <c r="MM65" s="136"/>
      <c r="MN65" s="136"/>
      <c r="MO65" s="136"/>
      <c r="MP65" s="136"/>
      <c r="MQ65" s="136"/>
      <c r="MR65" s="136"/>
      <c r="MS65" s="136"/>
      <c r="MT65" s="136"/>
      <c r="MU65" s="136"/>
      <c r="MV65" s="136"/>
      <c r="MW65" s="136"/>
      <c r="MX65" s="136"/>
      <c r="MY65" s="136"/>
      <c r="MZ65" s="136"/>
      <c r="NA65" s="136"/>
      <c r="NB65" s="136"/>
      <c r="NC65" s="136"/>
      <c r="ND65" s="136"/>
      <c r="NE65" s="136"/>
      <c r="NF65" s="136"/>
      <c r="NG65" s="136"/>
      <c r="NH65" s="136"/>
      <c r="NI65" s="136"/>
      <c r="NJ65" s="136"/>
      <c r="NK65" s="136"/>
      <c r="NL65" s="136"/>
      <c r="NM65" s="136"/>
      <c r="NN65" s="136"/>
      <c r="NO65" s="136"/>
      <c r="NP65" s="136"/>
      <c r="NQ65" s="136"/>
      <c r="NR65" s="136"/>
      <c r="NS65" s="136"/>
      <c r="NT65" s="136"/>
      <c r="NU65" s="136"/>
      <c r="NV65" s="136"/>
      <c r="NW65" s="136"/>
      <c r="NX65" s="136"/>
      <c r="NY65" s="136"/>
      <c r="NZ65" s="136"/>
      <c r="OA65" s="136"/>
      <c r="OB65" s="136"/>
      <c r="OC65" s="136"/>
      <c r="OD65" s="136"/>
      <c r="OE65" s="136"/>
      <c r="OF65" s="136"/>
      <c r="OG65" s="136"/>
      <c r="OH65" s="136"/>
      <c r="OI65" s="136"/>
      <c r="OJ65" s="136"/>
      <c r="OK65" s="136"/>
      <c r="OL65" s="136"/>
      <c r="OM65" s="136"/>
      <c r="ON65" s="136"/>
      <c r="OO65" s="136"/>
      <c r="OP65" s="136"/>
      <c r="OQ65" s="136"/>
      <c r="OR65" s="136"/>
      <c r="OS65" s="136"/>
      <c r="OT65" s="136"/>
      <c r="OU65" s="136"/>
      <c r="OV65" s="136"/>
      <c r="OW65" s="136"/>
      <c r="OX65" s="136"/>
      <c r="OY65" s="136"/>
      <c r="OZ65" s="136"/>
      <c r="PA65" s="136"/>
      <c r="PB65" s="136"/>
      <c r="PC65" s="136"/>
      <c r="PD65" s="136"/>
      <c r="PE65" s="136"/>
      <c r="PF65" s="136"/>
      <c r="PG65" s="136"/>
      <c r="PH65" s="136"/>
      <c r="PI65" s="136"/>
      <c r="PJ65" s="136"/>
      <c r="PK65" s="136"/>
      <c r="PL65" s="136"/>
      <c r="PM65" s="136"/>
      <c r="PN65" s="136"/>
      <c r="PO65" s="136"/>
      <c r="PP65" s="136"/>
      <c r="PQ65" s="136"/>
      <c r="PR65" s="136"/>
      <c r="PS65" s="136"/>
      <c r="PT65" s="136"/>
      <c r="PU65" s="136"/>
      <c r="PV65" s="136"/>
      <c r="PW65" s="136"/>
      <c r="PX65" s="136"/>
      <c r="PY65" s="136"/>
      <c r="PZ65" s="136"/>
      <c r="QA65" s="136"/>
      <c r="QB65" s="136"/>
      <c r="QC65" s="136"/>
      <c r="QD65" s="136"/>
      <c r="QE65" s="136"/>
      <c r="QF65" s="136"/>
      <c r="QG65" s="136"/>
      <c r="QH65" s="136"/>
      <c r="QI65" s="136"/>
      <c r="QJ65" s="136"/>
      <c r="QK65" s="136"/>
      <c r="QL65" s="136"/>
      <c r="QM65" s="136"/>
      <c r="QN65" s="136"/>
      <c r="QO65" s="136"/>
      <c r="QP65" s="136"/>
      <c r="QQ65" s="136"/>
      <c r="QR65" s="136"/>
      <c r="QS65" s="136"/>
      <c r="QT65" s="136"/>
      <c r="QU65" s="136"/>
      <c r="QV65" s="136"/>
      <c r="QW65" s="136"/>
      <c r="QX65" s="136"/>
      <c r="QY65" s="136"/>
      <c r="QZ65" s="136"/>
      <c r="RA65" s="136"/>
      <c r="RB65" s="136"/>
      <c r="RC65" s="136"/>
      <c r="RD65" s="136"/>
      <c r="RE65" s="136"/>
      <c r="RF65" s="136"/>
      <c r="RG65" s="136"/>
      <c r="RH65" s="136"/>
      <c r="RI65" s="136"/>
      <c r="RJ65" s="136"/>
      <c r="RK65" s="136"/>
      <c r="RL65" s="136"/>
      <c r="RM65" s="136"/>
      <c r="RN65" s="136"/>
      <c r="RO65" s="136"/>
      <c r="RP65" s="136"/>
      <c r="RQ65" s="136"/>
      <c r="RR65" s="136"/>
      <c r="RS65" s="136"/>
      <c r="RT65" s="136"/>
      <c r="RU65" s="136"/>
      <c r="RV65" s="136"/>
      <c r="RW65" s="136"/>
      <c r="RX65" s="136"/>
      <c r="RY65" s="136"/>
      <c r="RZ65" s="136"/>
      <c r="SA65" s="136"/>
      <c r="SB65" s="136"/>
      <c r="SC65" s="136"/>
      <c r="SD65" s="136"/>
      <c r="SE65" s="136"/>
      <c r="SF65" s="136"/>
      <c r="SG65" s="136"/>
      <c r="SH65" s="136"/>
      <c r="SI65" s="136"/>
      <c r="SJ65" s="136"/>
      <c r="SK65" s="136"/>
      <c r="SL65" s="136"/>
      <c r="SM65" s="136"/>
      <c r="SN65" s="136"/>
      <c r="SO65" s="136"/>
      <c r="SP65" s="136"/>
      <c r="SQ65" s="136"/>
      <c r="SR65" s="136"/>
      <c r="SS65" s="136"/>
      <c r="ST65" s="136"/>
      <c r="SU65" s="136"/>
      <c r="SV65" s="136"/>
      <c r="SW65" s="136"/>
      <c r="SX65" s="136"/>
      <c r="SY65" s="136"/>
      <c r="SZ65" s="136"/>
      <c r="TA65" s="136"/>
      <c r="TB65" s="136"/>
      <c r="TC65" s="136"/>
      <c r="TD65" s="136"/>
      <c r="TE65" s="136"/>
      <c r="TF65" s="136"/>
      <c r="TG65" s="136"/>
      <c r="TH65" s="136"/>
      <c r="TI65" s="136"/>
      <c r="TJ65" s="136"/>
      <c r="TK65" s="136"/>
      <c r="TL65" s="136"/>
      <c r="TM65" s="136"/>
      <c r="TN65" s="136"/>
      <c r="TO65" s="136"/>
      <c r="TP65" s="136"/>
      <c r="TQ65" s="136"/>
      <c r="TR65" s="136"/>
      <c r="TS65" s="136"/>
      <c r="TT65" s="136"/>
      <c r="TU65" s="136"/>
      <c r="TV65" s="136"/>
      <c r="TW65" s="136"/>
      <c r="TX65" s="136"/>
      <c r="TY65" s="136"/>
      <c r="TZ65" s="136"/>
      <c r="UA65" s="136"/>
      <c r="UB65" s="136"/>
      <c r="UC65" s="136"/>
      <c r="UD65" s="136"/>
      <c r="UE65" s="136"/>
      <c r="UF65" s="136"/>
      <c r="UG65" s="136"/>
      <c r="UH65" s="136"/>
      <c r="UI65" s="136"/>
      <c r="UJ65" s="136"/>
      <c r="UK65" s="136"/>
      <c r="UL65" s="136"/>
      <c r="UM65" s="136"/>
      <c r="UN65" s="136"/>
      <c r="UO65" s="136"/>
      <c r="UP65" s="136"/>
      <c r="UQ65" s="136"/>
      <c r="UR65" s="136"/>
      <c r="US65" s="136"/>
      <c r="UT65" s="136"/>
      <c r="UU65" s="136"/>
      <c r="UV65" s="136"/>
      <c r="UW65" s="136"/>
      <c r="UX65" s="136"/>
      <c r="UY65" s="136"/>
      <c r="UZ65" s="136"/>
      <c r="VA65" s="136"/>
      <c r="VB65" s="136"/>
      <c r="VC65" s="136"/>
      <c r="VD65" s="136"/>
      <c r="VE65" s="136"/>
      <c r="VF65" s="136"/>
      <c r="VG65" s="136"/>
      <c r="VH65" s="136"/>
      <c r="VI65" s="136"/>
      <c r="VJ65" s="136"/>
      <c r="VK65" s="136"/>
      <c r="VL65" s="136"/>
      <c r="VM65" s="136"/>
      <c r="VN65" s="136"/>
      <c r="VO65" s="136"/>
      <c r="VP65" s="136"/>
      <c r="VQ65" s="136"/>
      <c r="VR65" s="136"/>
      <c r="VS65" s="136"/>
      <c r="VT65" s="136"/>
      <c r="VU65" s="136"/>
      <c r="VV65" s="136"/>
      <c r="VW65" s="136"/>
      <c r="VX65" s="136"/>
      <c r="VY65" s="136"/>
      <c r="VZ65" s="136"/>
      <c r="WA65" s="136"/>
      <c r="WB65" s="136"/>
      <c r="WC65" s="136"/>
      <c r="WD65" s="136"/>
      <c r="WE65" s="136"/>
      <c r="WF65" s="136"/>
      <c r="WG65" s="136"/>
      <c r="WH65" s="136"/>
      <c r="WI65" s="136"/>
      <c r="WJ65" s="136"/>
      <c r="WK65" s="136"/>
      <c r="WL65" s="136"/>
      <c r="WM65" s="136"/>
      <c r="WN65" s="136"/>
      <c r="WO65" s="136"/>
      <c r="WP65" s="136"/>
      <c r="WQ65" s="136"/>
      <c r="WR65" s="136"/>
      <c r="WS65" s="136"/>
      <c r="WT65" s="136"/>
      <c r="WU65" s="136"/>
      <c r="WV65" s="136"/>
      <c r="WW65" s="136"/>
      <c r="WX65" s="136"/>
      <c r="WY65" s="136"/>
      <c r="WZ65" s="136"/>
      <c r="XA65" s="136"/>
      <c r="XB65" s="136"/>
      <c r="XC65" s="136"/>
      <c r="XD65" s="136"/>
      <c r="XE65" s="136"/>
      <c r="XF65" s="136"/>
      <c r="XG65" s="136"/>
      <c r="XH65" s="136"/>
      <c r="XI65" s="136"/>
      <c r="XJ65" s="136"/>
      <c r="XK65" s="136"/>
      <c r="XL65" s="136"/>
      <c r="XM65" s="136"/>
      <c r="XN65" s="136"/>
      <c r="XO65" s="136"/>
      <c r="XP65" s="136"/>
      <c r="XQ65" s="136"/>
      <c r="XR65" s="136"/>
      <c r="XS65" s="136"/>
      <c r="XT65" s="136"/>
      <c r="XU65" s="136"/>
      <c r="XV65" s="136"/>
      <c r="XW65" s="136"/>
      <c r="XX65" s="136"/>
      <c r="XY65" s="136"/>
      <c r="XZ65" s="136"/>
      <c r="YA65" s="136"/>
      <c r="YB65" s="136"/>
      <c r="YC65" s="136"/>
      <c r="YD65" s="136"/>
      <c r="YE65" s="136"/>
      <c r="YF65" s="136"/>
      <c r="YG65" s="136"/>
      <c r="YH65" s="136"/>
      <c r="YI65" s="136"/>
      <c r="YJ65" s="136"/>
      <c r="YK65" s="136"/>
      <c r="YL65" s="136"/>
      <c r="YM65" s="136"/>
      <c r="YN65" s="136"/>
      <c r="YO65" s="136"/>
      <c r="YP65" s="136"/>
      <c r="YQ65" s="136"/>
      <c r="YR65" s="136"/>
      <c r="YS65" s="136"/>
      <c r="YT65" s="136"/>
      <c r="YU65" s="136"/>
      <c r="YV65" s="136"/>
      <c r="YW65" s="136"/>
      <c r="YX65" s="136"/>
      <c r="YY65" s="136"/>
      <c r="YZ65" s="136"/>
      <c r="ZA65" s="136"/>
      <c r="ZB65" s="136"/>
      <c r="ZC65" s="136"/>
      <c r="ZD65" s="136"/>
      <c r="ZE65" s="136"/>
      <c r="ZF65" s="136"/>
      <c r="ZG65" s="136"/>
      <c r="ZH65" s="136"/>
      <c r="ZI65" s="136"/>
      <c r="ZJ65" s="136"/>
      <c r="ZK65" s="136"/>
      <c r="ZL65" s="136"/>
      <c r="ZM65" s="136"/>
      <c r="ZN65" s="136"/>
      <c r="ZO65" s="136"/>
      <c r="ZP65" s="136"/>
      <c r="ZQ65" s="136"/>
      <c r="ZR65" s="136"/>
      <c r="ZS65" s="136"/>
      <c r="ZT65" s="136"/>
      <c r="ZU65" s="136"/>
      <c r="ZV65" s="136"/>
      <c r="ZW65" s="136"/>
      <c r="ZX65" s="136"/>
      <c r="ZY65" s="136"/>
      <c r="ZZ65" s="136"/>
      <c r="AAA65" s="136"/>
      <c r="AAB65" s="136"/>
      <c r="AAC65" s="136"/>
      <c r="AAD65" s="136"/>
      <c r="AAE65" s="136"/>
      <c r="AAF65" s="136"/>
      <c r="AAG65" s="136"/>
      <c r="AAH65" s="136"/>
      <c r="AAI65" s="136"/>
      <c r="AAJ65" s="136"/>
      <c r="AAK65" s="136"/>
      <c r="AAL65" s="136"/>
      <c r="AAM65" s="136"/>
      <c r="AAN65" s="136"/>
      <c r="AAO65" s="136"/>
      <c r="AAP65" s="136"/>
      <c r="AAQ65" s="136"/>
      <c r="AAR65" s="136"/>
      <c r="AAS65" s="136"/>
      <c r="AAT65" s="136"/>
      <c r="AAU65" s="136"/>
      <c r="AAV65" s="136"/>
      <c r="AAW65" s="136"/>
      <c r="AAX65" s="136"/>
      <c r="AAY65" s="136"/>
      <c r="AAZ65" s="136"/>
      <c r="ABA65" s="136"/>
      <c r="ABB65" s="136"/>
      <c r="ABC65" s="136"/>
      <c r="ABD65" s="136"/>
      <c r="ABE65" s="136"/>
      <c r="ABF65" s="136"/>
      <c r="ABG65" s="136"/>
      <c r="ABH65" s="136"/>
      <c r="ABI65" s="136"/>
      <c r="ABJ65" s="136"/>
      <c r="ABK65" s="136"/>
      <c r="ABL65" s="136"/>
      <c r="ABM65" s="136"/>
      <c r="ABN65" s="136"/>
      <c r="ABO65" s="136"/>
      <c r="ABP65" s="136"/>
      <c r="ABQ65" s="136"/>
      <c r="ABR65" s="136"/>
      <c r="ABS65" s="136"/>
      <c r="ABT65" s="136"/>
      <c r="ABU65" s="136"/>
      <c r="ABV65" s="136"/>
      <c r="ABW65" s="136"/>
      <c r="ABX65" s="136"/>
      <c r="ABY65" s="136"/>
      <c r="ABZ65" s="136"/>
      <c r="ACA65" s="136"/>
      <c r="ACB65" s="136"/>
      <c r="ACC65" s="136"/>
      <c r="ACD65" s="136"/>
      <c r="ACE65" s="136"/>
      <c r="ACF65" s="136"/>
      <c r="ACG65" s="136"/>
      <c r="ACH65" s="136"/>
      <c r="ACI65" s="136"/>
      <c r="ACJ65" s="136"/>
      <c r="ACK65" s="136"/>
      <c r="ACL65" s="136"/>
      <c r="ACM65" s="136"/>
      <c r="ACN65" s="136"/>
      <c r="ACO65" s="136"/>
      <c r="ACP65" s="136"/>
      <c r="ACQ65" s="136"/>
      <c r="ACR65" s="136"/>
      <c r="ACS65" s="136"/>
      <c r="ACT65" s="136"/>
      <c r="ACU65" s="136"/>
      <c r="ACV65" s="136"/>
      <c r="ACW65" s="136"/>
      <c r="ACX65" s="136"/>
      <c r="ACY65" s="136"/>
      <c r="ACZ65" s="136"/>
      <c r="ADA65" s="136"/>
      <c r="ADB65" s="136"/>
      <c r="ADC65" s="136"/>
      <c r="ADD65" s="136"/>
      <c r="ADE65" s="136"/>
      <c r="ADF65" s="136"/>
      <c r="ADG65" s="136"/>
      <c r="ADH65" s="136"/>
      <c r="ADI65" s="136"/>
      <c r="ADJ65" s="136"/>
      <c r="ADK65" s="136"/>
      <c r="ADL65" s="136"/>
      <c r="ADM65" s="136"/>
      <c r="ADN65" s="136"/>
      <c r="ADO65" s="136"/>
      <c r="ADP65" s="136"/>
      <c r="ADQ65" s="136"/>
      <c r="ADR65" s="136"/>
      <c r="ADS65" s="136"/>
      <c r="ADT65" s="136"/>
      <c r="ADU65" s="136"/>
      <c r="ADV65" s="136"/>
      <c r="ADW65" s="136"/>
      <c r="ADX65" s="136"/>
      <c r="ADY65" s="136"/>
      <c r="ADZ65" s="136"/>
      <c r="AEA65" s="136"/>
      <c r="AEB65" s="136"/>
      <c r="AEC65" s="136"/>
      <c r="AED65" s="136"/>
      <c r="AEE65" s="136"/>
      <c r="AEF65" s="136"/>
      <c r="AEG65" s="136"/>
      <c r="AEH65" s="136"/>
      <c r="AEI65" s="136"/>
      <c r="AEJ65" s="136"/>
      <c r="AEK65" s="136"/>
      <c r="AEL65" s="136"/>
      <c r="AEM65" s="136"/>
      <c r="AEN65" s="136"/>
      <c r="AEO65" s="136"/>
      <c r="AEP65" s="136"/>
      <c r="AEQ65" s="136"/>
      <c r="AER65" s="136"/>
      <c r="AES65" s="136"/>
      <c r="AET65" s="136"/>
      <c r="AEU65" s="136"/>
      <c r="AEV65" s="136"/>
      <c r="AEW65" s="136"/>
      <c r="AEX65" s="136"/>
      <c r="AEY65" s="136"/>
      <c r="AEZ65" s="136"/>
      <c r="AFA65" s="136"/>
      <c r="AFB65" s="136"/>
      <c r="AFC65" s="136"/>
      <c r="AFD65" s="136"/>
      <c r="AFE65" s="136"/>
      <c r="AFF65" s="136"/>
      <c r="AFG65" s="136"/>
      <c r="AFH65" s="136"/>
      <c r="AFI65" s="136"/>
      <c r="AFJ65" s="136"/>
      <c r="AFK65" s="136"/>
      <c r="AFL65" s="136"/>
      <c r="AFM65" s="136"/>
      <c r="AFN65" s="136"/>
      <c r="AFO65" s="136"/>
      <c r="AFP65" s="136"/>
      <c r="AFQ65" s="136"/>
      <c r="AFR65" s="136"/>
      <c r="AFS65" s="136"/>
      <c r="AFT65" s="136"/>
      <c r="AFU65" s="136"/>
      <c r="AFV65" s="136"/>
      <c r="AFW65" s="136"/>
      <c r="AFX65" s="136"/>
      <c r="AFY65" s="136"/>
      <c r="AFZ65" s="136"/>
      <c r="AGA65" s="136"/>
      <c r="AGB65" s="136"/>
      <c r="AGC65" s="136"/>
      <c r="AGD65" s="136"/>
      <c r="AGE65" s="136"/>
      <c r="AGF65" s="136"/>
      <c r="AGG65" s="136"/>
      <c r="AGH65" s="136"/>
      <c r="AGI65" s="136"/>
      <c r="AGJ65" s="136"/>
      <c r="AGK65" s="136"/>
      <c r="AGL65" s="136"/>
      <c r="AGM65" s="136"/>
      <c r="AGN65" s="136"/>
      <c r="AGO65" s="136"/>
      <c r="AGP65" s="136"/>
      <c r="AGQ65" s="136"/>
      <c r="AGR65" s="136"/>
      <c r="AGS65" s="136"/>
      <c r="AGT65" s="136"/>
      <c r="AGU65" s="136"/>
      <c r="AGV65" s="136"/>
      <c r="AGW65" s="136"/>
      <c r="AGX65" s="136"/>
      <c r="AGY65" s="136"/>
      <c r="AGZ65" s="136"/>
      <c r="AHA65" s="136"/>
      <c r="AHB65" s="136"/>
      <c r="AHC65" s="136"/>
      <c r="AHD65" s="136"/>
      <c r="AHE65" s="136"/>
      <c r="AHF65" s="136"/>
      <c r="AHG65" s="136"/>
      <c r="AHH65" s="136"/>
      <c r="AHI65" s="136"/>
      <c r="AHJ65" s="136"/>
      <c r="AHK65" s="136"/>
      <c r="AHL65" s="136"/>
      <c r="AHM65" s="136"/>
      <c r="AHN65" s="136"/>
      <c r="AHO65" s="136"/>
      <c r="AHP65" s="136"/>
      <c r="AHQ65" s="136"/>
      <c r="AHR65" s="136"/>
      <c r="AHS65" s="136"/>
      <c r="AHT65" s="136"/>
      <c r="AHU65" s="136"/>
      <c r="AHV65" s="136"/>
      <c r="AHW65" s="136"/>
      <c r="AHX65" s="136"/>
      <c r="AHY65" s="136"/>
      <c r="AHZ65" s="136"/>
      <c r="AIA65" s="136"/>
      <c r="AIB65" s="136"/>
      <c r="AIC65" s="136"/>
      <c r="AID65" s="136"/>
      <c r="AIE65" s="136"/>
      <c r="AIF65" s="136"/>
      <c r="AIG65" s="136"/>
      <c r="AIH65" s="136"/>
      <c r="AII65" s="136"/>
      <c r="AIJ65" s="136"/>
      <c r="AIK65" s="136"/>
      <c r="AIL65" s="136"/>
      <c r="AIM65" s="136"/>
      <c r="AIN65" s="136"/>
      <c r="AIO65" s="136"/>
      <c r="AIP65" s="136"/>
      <c r="AIQ65" s="136"/>
      <c r="AIR65" s="136"/>
      <c r="AIS65" s="136"/>
      <c r="AIT65" s="136"/>
      <c r="AIU65" s="136"/>
      <c r="AIV65" s="136"/>
      <c r="AIW65" s="136"/>
      <c r="AIX65" s="136"/>
      <c r="AIY65" s="136"/>
      <c r="AIZ65" s="136"/>
      <c r="AJA65" s="136"/>
      <c r="AJB65" s="136"/>
      <c r="AJC65" s="136"/>
      <c r="AJD65" s="136"/>
      <c r="AJE65" s="136"/>
      <c r="AJF65" s="136"/>
      <c r="AJG65" s="136"/>
      <c r="AJH65" s="136"/>
      <c r="AJI65" s="136"/>
      <c r="AJJ65" s="136"/>
      <c r="AJK65" s="136"/>
      <c r="AJL65" s="136"/>
      <c r="AJM65" s="136"/>
      <c r="AJN65" s="136"/>
      <c r="AJO65" s="136"/>
      <c r="AJP65" s="136"/>
      <c r="AJQ65" s="136"/>
      <c r="AJR65" s="136"/>
      <c r="AJS65" s="136"/>
      <c r="AJT65" s="136"/>
      <c r="AJU65" s="136"/>
      <c r="AJV65" s="136"/>
      <c r="AJW65" s="136"/>
      <c r="AJX65" s="136"/>
      <c r="AJY65" s="136"/>
      <c r="AJZ65" s="136"/>
      <c r="AKA65" s="136"/>
      <c r="AKB65" s="136"/>
      <c r="AKC65" s="136"/>
      <c r="AKD65" s="136"/>
      <c r="AKE65" s="136"/>
      <c r="AKF65" s="136"/>
      <c r="AKG65" s="136"/>
      <c r="AKH65" s="136"/>
      <c r="AKI65" s="136"/>
      <c r="AKJ65" s="136"/>
      <c r="AKK65" s="136"/>
      <c r="AKL65" s="136"/>
      <c r="AKM65" s="136"/>
      <c r="AKN65" s="136"/>
      <c r="AKO65" s="136"/>
      <c r="AKP65" s="136"/>
      <c r="AKQ65" s="136"/>
      <c r="AKR65" s="136"/>
      <c r="AKS65" s="136"/>
      <c r="AKT65" s="136"/>
      <c r="AKU65" s="136"/>
      <c r="AKV65" s="136"/>
      <c r="AKW65" s="136"/>
      <c r="AKX65" s="136"/>
      <c r="AKY65" s="136"/>
      <c r="AKZ65" s="136"/>
      <c r="ALA65" s="136"/>
      <c r="ALB65" s="136"/>
      <c r="ALC65" s="136"/>
      <c r="ALD65" s="136"/>
      <c r="ALE65" s="136"/>
      <c r="ALF65" s="136"/>
      <c r="ALG65" s="136"/>
      <c r="ALH65" s="136"/>
      <c r="ALI65" s="136"/>
      <c r="ALJ65" s="136"/>
      <c r="ALK65" s="136"/>
      <c r="ALL65" s="136"/>
      <c r="ALM65" s="136"/>
      <c r="ALN65" s="136"/>
      <c r="ALO65" s="136"/>
      <c r="ALP65" s="136"/>
      <c r="ALQ65" s="136"/>
      <c r="ALR65" s="136"/>
      <c r="ALS65" s="136"/>
      <c r="ALT65" s="136"/>
      <c r="ALU65" s="136"/>
      <c r="ALV65" s="136"/>
      <c r="ALW65" s="136"/>
      <c r="ALX65" s="136"/>
      <c r="ALY65" s="136"/>
      <c r="ALZ65" s="136"/>
      <c r="AMA65" s="136"/>
      <c r="AMB65" s="136"/>
      <c r="AMC65" s="136"/>
      <c r="AMD65" s="136"/>
      <c r="AME65" s="136"/>
      <c r="AMF65" s="136"/>
      <c r="AMG65" s="136"/>
      <c r="AMH65" s="136"/>
      <c r="AMI65" s="136"/>
    </row>
    <row r="66" spans="1:1023" ht="18" customHeight="1" x14ac:dyDescent="0.25">
      <c r="A66" s="261" t="s">
        <v>1337</v>
      </c>
      <c r="B66" s="193">
        <v>66</v>
      </c>
      <c r="C66" s="192" t="s">
        <v>10939</v>
      </c>
      <c r="D66" s="212" t="s">
        <v>1338</v>
      </c>
      <c r="E66" s="253" t="s">
        <v>1339</v>
      </c>
      <c r="F66" s="238"/>
      <c r="G66" s="214"/>
      <c r="H66" s="214"/>
      <c r="I66" s="367"/>
      <c r="J66" s="443"/>
      <c r="K66" s="161"/>
      <c r="L66" s="161"/>
      <c r="M66" s="161"/>
      <c r="N66" s="161"/>
      <c r="O66" s="161"/>
      <c r="P66" s="161"/>
      <c r="Q66" s="161"/>
      <c r="R66" s="161"/>
      <c r="S66" s="161"/>
      <c r="V66" s="256">
        <f>IF(O66=1,10,100)</f>
        <v>100</v>
      </c>
      <c r="W66" s="256">
        <f>IF(O66=1,1,IF(O66=2,10,100))</f>
        <v>100</v>
      </c>
      <c r="X66" s="256">
        <f>IF(O66=3,20,100)</f>
        <v>100</v>
      </c>
      <c r="Y66" s="256">
        <f>IF(P66=1,10,100)</f>
        <v>100</v>
      </c>
      <c r="Z66" s="256">
        <f>IF(P66=1,1,IF(P66=2,10,100))</f>
        <v>100</v>
      </c>
      <c r="AA66" s="257">
        <f>IF(OR(EXACT(Q66,"1A"),EXACT(Q66,"1B")),0.1,IF(Q66=2,1,100))</f>
        <v>100</v>
      </c>
      <c r="AB66" s="257">
        <f>IF(OR(EXACT(R66,"1A"),EXACT(R66,"1B")),0.1,IF(R66=2,1,100))</f>
        <v>100</v>
      </c>
      <c r="AC66" s="257">
        <f>IF(OR(EXACT(S66,"1A"),EXACT(S66,"1B")),0.3,IF(S66=2,3,100))</f>
        <v>100</v>
      </c>
      <c r="AD66" s="136"/>
      <c r="AF66" s="249">
        <f>IF(OR(OR(EXACT(J66,"1A"),EXACT(J66,"1B"),EXACT(J66,"1C")),K66=1),1,IF(K66=2,10,100))</f>
        <v>100</v>
      </c>
      <c r="AG66" s="249">
        <f>IF(OR(EXACT(J66,"1A"),EXACT(J66,"1B"),EXACT(J66,"1C")),1,IF(J66=2,10,100))</f>
        <v>100</v>
      </c>
      <c r="AH66" s="249">
        <f>IF(OR(EXACT(J66,"1A"),EXACT(J66,"1B"),EXACT(J66,"1C"),K66=1),3,100)</f>
        <v>100</v>
      </c>
      <c r="AI66" s="249">
        <f>IF(OR(EXACT(J66,"1A"),EXACT(J66,"1B"),EXACT(J66,"1C")),5,100)</f>
        <v>100</v>
      </c>
      <c r="AJ66" s="251"/>
      <c r="AK66" s="136"/>
      <c r="AL66" s="136"/>
      <c r="AM66" s="251"/>
      <c r="AN66" s="136"/>
      <c r="AO66" s="136"/>
      <c r="AP66" s="136"/>
      <c r="AQ66" s="199" t="s">
        <v>1340</v>
      </c>
      <c r="AR66" s="136"/>
    </row>
    <row r="67" spans="1:1023" ht="24.75" customHeight="1" x14ac:dyDescent="0.25">
      <c r="A67" s="172" t="s">
        <v>1341</v>
      </c>
      <c r="B67" s="193">
        <v>67</v>
      </c>
      <c r="C67" s="192" t="s">
        <v>10941</v>
      </c>
      <c r="D67" s="212" t="s">
        <v>1342</v>
      </c>
      <c r="E67" s="253" t="s">
        <v>1339</v>
      </c>
      <c r="F67" s="238"/>
      <c r="G67" s="214"/>
      <c r="H67" s="214"/>
      <c r="I67" s="367"/>
      <c r="J67" s="443"/>
      <c r="K67" s="161"/>
      <c r="L67" s="161"/>
      <c r="M67" s="161"/>
      <c r="N67" s="161"/>
      <c r="O67" s="161"/>
      <c r="P67" s="161"/>
      <c r="Q67" s="161"/>
      <c r="R67" s="161"/>
      <c r="S67" s="161"/>
      <c r="V67" s="256">
        <f>IF(O67=1,10,100)</f>
        <v>100</v>
      </c>
      <c r="W67" s="256">
        <f>IF(O67=1,1,IF(O67=2,10,100))</f>
        <v>100</v>
      </c>
      <c r="X67" s="256">
        <f>IF(O67=3,20,100)</f>
        <v>100</v>
      </c>
      <c r="Y67" s="256">
        <f>IF(P67=1,10,100)</f>
        <v>100</v>
      </c>
      <c r="Z67" s="256">
        <f>IF(P67=1,1,IF(P67=2,10,100))</f>
        <v>100</v>
      </c>
      <c r="AA67" s="257">
        <f>IF(OR(EXACT(Q67,"1A"),EXACT(Q67,"1B")),0.1,IF(Q67=2,1,100))</f>
        <v>100</v>
      </c>
      <c r="AB67" s="257">
        <f>IF(OR(EXACT(R67,"1A"),EXACT(R67,"1B")),0.1,IF(R67=2,1,100))</f>
        <v>100</v>
      </c>
      <c r="AC67" s="257">
        <f>IF(OR(EXACT(S67,"1A"),EXACT(S67,"1B")),0.3,IF(S67=2,3,100))</f>
        <v>100</v>
      </c>
      <c r="AD67" s="136"/>
      <c r="AF67" s="249">
        <f>IF(OR(OR(EXACT(J67,"1A"),EXACT(J67,"1B"),EXACT(J67,"1C")),K67=1),1,IF(K67=2,10,100))</f>
        <v>100</v>
      </c>
      <c r="AG67" s="249">
        <f>IF(OR(EXACT(J67,"1A"),EXACT(J67,"1B"),EXACT(J67,"1C")),1,IF(J67=2,10,100))</f>
        <v>100</v>
      </c>
      <c r="AH67" s="249">
        <f>IF(OR(EXACT(J67,"1A"),EXACT(J67,"1B"),EXACT(J67,"1C"),K67=1),3,100)</f>
        <v>100</v>
      </c>
      <c r="AI67" s="249">
        <f>IF(OR(EXACT(J67,"1A"),EXACT(J67,"1B"),EXACT(J67,"1C")),5,100)</f>
        <v>100</v>
      </c>
      <c r="AJ67" s="251"/>
      <c r="AK67" s="136"/>
      <c r="AL67" s="136"/>
      <c r="AM67" s="251"/>
      <c r="AN67" s="136"/>
      <c r="AO67" s="136"/>
      <c r="AP67" s="136"/>
      <c r="AQ67" s="199" t="s">
        <v>1184</v>
      </c>
      <c r="AR67" s="136"/>
    </row>
    <row r="68" spans="1:1023" ht="29.25" x14ac:dyDescent="0.25">
      <c r="A68" s="172" t="s">
        <v>1343</v>
      </c>
      <c r="B68" s="193">
        <v>68</v>
      </c>
      <c r="C68" s="192" t="s">
        <v>10943</v>
      </c>
      <c r="D68" s="212" t="s">
        <v>1344</v>
      </c>
      <c r="E68" s="253" t="s">
        <v>1339</v>
      </c>
      <c r="F68" s="238"/>
      <c r="G68" s="214"/>
      <c r="H68" s="214"/>
      <c r="I68" s="367"/>
      <c r="J68" s="443"/>
      <c r="K68" s="161"/>
      <c r="L68" s="161"/>
      <c r="M68" s="161"/>
      <c r="N68" s="161"/>
      <c r="O68" s="161"/>
      <c r="P68" s="161"/>
      <c r="Q68" s="161"/>
      <c r="R68" s="161"/>
      <c r="S68" s="161"/>
      <c r="V68" s="256">
        <f>IF(O68=1,10,100)</f>
        <v>100</v>
      </c>
      <c r="W68" s="256">
        <f>IF(O68=1,1,IF(O68=2,10,100))</f>
        <v>100</v>
      </c>
      <c r="X68" s="256">
        <f>IF(O68=3,20,100)</f>
        <v>100</v>
      </c>
      <c r="Y68" s="256">
        <f>IF(P68=1,10,100)</f>
        <v>100</v>
      </c>
      <c r="Z68" s="256">
        <f>IF(P68=1,1,IF(P68=2,10,100))</f>
        <v>100</v>
      </c>
      <c r="AA68" s="257">
        <f>IF(OR(EXACT(Q68,"1A"),EXACT(Q68,"1B")),0.1,IF(Q68=2,1,100))</f>
        <v>100</v>
      </c>
      <c r="AB68" s="257">
        <f>IF(OR(EXACT(R68,"1A"),EXACT(R68,"1B")),0.1,IF(R68=2,1,100))</f>
        <v>100</v>
      </c>
      <c r="AC68" s="257">
        <f>IF(OR(EXACT(S68,"1A"),EXACT(S68,"1B")),0.3,IF(S68=2,3,100))</f>
        <v>100</v>
      </c>
      <c r="AD68" s="136"/>
      <c r="AF68" s="249">
        <f>IF(OR(OR(EXACT(J68,"1A"),EXACT(J68,"1B"),EXACT(J68,"1C")),K68=1),1,IF(K68=2,10,100))</f>
        <v>100</v>
      </c>
      <c r="AG68" s="249">
        <f>IF(OR(EXACT(J68,"1A"),EXACT(J68,"1B"),EXACT(J68,"1C")),1,IF(J68=2,10,100))</f>
        <v>100</v>
      </c>
      <c r="AH68" s="249">
        <f>IF(OR(EXACT(J68,"1A"),EXACT(J68,"1B"),EXACT(J68,"1C"),K68=1),3,100)</f>
        <v>100</v>
      </c>
      <c r="AI68" s="249">
        <f>IF(OR(EXACT(J68,"1A"),EXACT(J68,"1B"),EXACT(J68,"1C")),5,100)</f>
        <v>100</v>
      </c>
      <c r="AJ68" s="251"/>
      <c r="AK68" s="136"/>
      <c r="AL68" s="136"/>
      <c r="AM68" s="251"/>
      <c r="AN68" s="136"/>
      <c r="AO68" s="136"/>
      <c r="AP68" s="136"/>
      <c r="AQ68" s="199" t="s">
        <v>1184</v>
      </c>
      <c r="AR68" s="136"/>
    </row>
    <row r="69" spans="1:1023" x14ac:dyDescent="0.25">
      <c r="A69" s="245" t="s">
        <v>1345</v>
      </c>
      <c r="B69" s="193">
        <v>69</v>
      </c>
      <c r="C69" s="192" t="s">
        <v>25697</v>
      </c>
      <c r="D69" s="209" t="s">
        <v>1346</v>
      </c>
      <c r="E69" s="253" t="s">
        <v>1339</v>
      </c>
      <c r="F69" s="238"/>
      <c r="G69" s="214"/>
      <c r="H69" s="214"/>
      <c r="I69" s="367"/>
      <c r="J69" s="443"/>
      <c r="K69" s="161"/>
      <c r="L69" s="161"/>
      <c r="M69" s="161"/>
      <c r="N69" s="161"/>
      <c r="O69" s="161"/>
      <c r="P69" s="161"/>
      <c r="Q69" s="161"/>
      <c r="R69" s="161"/>
      <c r="S69" s="161"/>
      <c r="V69" s="256">
        <f>IF(O69=1,10,100)</f>
        <v>100</v>
      </c>
      <c r="W69" s="256">
        <f>IF(O69=1,1,IF(O69=2,10,100))</f>
        <v>100</v>
      </c>
      <c r="X69" s="256">
        <f>IF(O69=3,20,100)</f>
        <v>100</v>
      </c>
      <c r="Y69" s="256">
        <f>IF(P69=1,10,100)</f>
        <v>100</v>
      </c>
      <c r="Z69" s="256">
        <f>IF(P69=1,1,IF(P69=2,10,100))</f>
        <v>100</v>
      </c>
      <c r="AA69" s="257">
        <f>IF(OR(EXACT(Q69,"1A"),EXACT(Q69,"1B")),0.1,IF(Q69=2,1,100))</f>
        <v>100</v>
      </c>
      <c r="AB69" s="257">
        <f>IF(OR(EXACT(R69,"1A"),EXACT(R69,"1B")),0.1,IF(R69=2,1,100))</f>
        <v>100</v>
      </c>
      <c r="AC69" s="257">
        <f>IF(OR(EXACT(S69,"1A"),EXACT(S69,"1B")),0.3,IF(S69=2,3,100))</f>
        <v>100</v>
      </c>
      <c r="AD69" s="136"/>
      <c r="AF69" s="249">
        <f>IF(OR(OR(EXACT(J69,"1A"),EXACT(J69,"1B"),EXACT(J69,"1C")),K69=1),1,IF(K69=2,10,100))</f>
        <v>100</v>
      </c>
      <c r="AG69" s="249">
        <f>IF(OR(EXACT(J69,"1A"),EXACT(J69,"1B"),EXACT(J69,"1C")),1,IF(J69=2,10,100))</f>
        <v>100</v>
      </c>
      <c r="AH69" s="249">
        <f>IF(OR(EXACT(J69,"1A"),EXACT(J69,"1B"),EXACT(J69,"1C"),K69=1),3,100)</f>
        <v>100</v>
      </c>
      <c r="AI69" s="249">
        <f>IF(OR(EXACT(J69,"1A"),EXACT(J69,"1B"),EXACT(J69,"1C")),5,100)</f>
        <v>100</v>
      </c>
      <c r="AJ69" s="251"/>
      <c r="AK69" s="136"/>
      <c r="AL69" s="136"/>
      <c r="AM69" s="251"/>
      <c r="AN69" s="136"/>
      <c r="AO69" s="136"/>
      <c r="AP69" s="136"/>
      <c r="AQ69" s="264" t="s">
        <v>1347</v>
      </c>
      <c r="AR69" s="136"/>
    </row>
    <row r="70" spans="1:1023" x14ac:dyDescent="0.25">
      <c r="A70" s="172" t="s">
        <v>1348</v>
      </c>
      <c r="B70" s="193">
        <v>70</v>
      </c>
      <c r="C70" s="192" t="s">
        <v>25698</v>
      </c>
      <c r="D70" s="212" t="s">
        <v>1349</v>
      </c>
      <c r="E70" s="253" t="s">
        <v>1339</v>
      </c>
      <c r="F70" s="238"/>
      <c r="G70" s="214"/>
      <c r="H70" s="214"/>
      <c r="I70" s="367"/>
      <c r="J70" s="443"/>
      <c r="K70" s="161"/>
      <c r="L70" s="161"/>
      <c r="M70" s="161"/>
      <c r="N70" s="161"/>
      <c r="O70" s="161"/>
      <c r="P70" s="161"/>
      <c r="Q70" s="461" t="s">
        <v>771</v>
      </c>
      <c r="R70" s="461" t="s">
        <v>770</v>
      </c>
      <c r="S70" s="161"/>
      <c r="V70" s="256">
        <f>IF(O70=1,10,100)</f>
        <v>100</v>
      </c>
      <c r="W70" s="256">
        <f>IF(O70=1,1,IF(O70=2,10,100))</f>
        <v>100</v>
      </c>
      <c r="X70" s="256">
        <f>IF(O70=3,20,100)</f>
        <v>100</v>
      </c>
      <c r="Y70" s="256">
        <f>IF(P70=1,10,100)</f>
        <v>100</v>
      </c>
      <c r="Z70" s="256">
        <f>IF(P70=1,1,IF(P70=2,10,100))</f>
        <v>100</v>
      </c>
      <c r="AA70" s="257">
        <f>IF(OR(EXACT(Q70,"1A"),EXACT(Q70,"1B")),0.1,IF(Q70=2,1,100))</f>
        <v>0.1</v>
      </c>
      <c r="AB70" s="257">
        <f>IF(OR(EXACT(R70,"1A"),EXACT(R70,"1B")),0.1,IF(R70=2,1,100))</f>
        <v>0.1</v>
      </c>
      <c r="AC70" s="257">
        <f>IF(OR(EXACT(S70,"1A"),EXACT(S70,"1B")),0.3,IF(S70=2,3,100))</f>
        <v>100</v>
      </c>
      <c r="AD70" s="136"/>
      <c r="AF70" s="249">
        <f>IF(OR(OR(EXACT(J70,"1A"),EXACT(J70,"1B"),EXACT(J70,"1C")),K70=1),1,IF(K70=2,10,100))</f>
        <v>100</v>
      </c>
      <c r="AG70" s="249">
        <f>IF(OR(EXACT(J70,"1A"),EXACT(J70,"1B"),EXACT(J70,"1C")),1,IF(J70=2,10,100))</f>
        <v>100</v>
      </c>
      <c r="AH70" s="249">
        <f>IF(OR(EXACT(J70,"1A"),EXACT(J70,"1B"),EXACT(J70,"1C"),K70=1),3,100)</f>
        <v>100</v>
      </c>
      <c r="AI70" s="249">
        <f>IF(OR(EXACT(J70,"1A"),EXACT(J70,"1B"),EXACT(J70,"1C")),5,100)</f>
        <v>100</v>
      </c>
      <c r="AJ70" s="251"/>
      <c r="AK70" s="136"/>
      <c r="AL70" s="136"/>
      <c r="AM70" s="251"/>
      <c r="AN70" s="136"/>
      <c r="AO70" s="136"/>
      <c r="AP70" s="136"/>
      <c r="AQ70" s="199" t="s">
        <v>1350</v>
      </c>
      <c r="AR70" s="220" t="s">
        <v>1351</v>
      </c>
    </row>
    <row r="71" spans="1:1023" x14ac:dyDescent="0.25">
      <c r="A71" s="196" t="s">
        <v>1106</v>
      </c>
      <c r="B71" s="193">
        <v>71</v>
      </c>
      <c r="C71" s="192" t="s">
        <v>11120</v>
      </c>
      <c r="D71" s="210" t="s">
        <v>1107</v>
      </c>
      <c r="E71" s="253" t="s">
        <v>844</v>
      </c>
      <c r="F71" s="238"/>
      <c r="G71" s="214"/>
      <c r="H71" s="214"/>
      <c r="I71" s="367">
        <v>75</v>
      </c>
      <c r="J71" s="409">
        <v>2</v>
      </c>
      <c r="K71" s="161"/>
      <c r="L71" s="161"/>
      <c r="M71" s="161"/>
      <c r="N71" s="409">
        <v>1</v>
      </c>
      <c r="O71" s="413">
        <v>3</v>
      </c>
      <c r="P71" s="409">
        <v>2</v>
      </c>
      <c r="Q71" s="161"/>
      <c r="R71" s="161"/>
      <c r="S71" s="409">
        <v>2</v>
      </c>
      <c r="T71" s="161"/>
      <c r="U71" s="161"/>
      <c r="V71" s="256">
        <f>IF(O71=1,10,100)</f>
        <v>100</v>
      </c>
      <c r="W71" s="256">
        <f>IF(O71=1,1,IF(O71=2,10,100))</f>
        <v>100</v>
      </c>
      <c r="X71" s="256">
        <f>IF(O71=3,20,100)</f>
        <v>20</v>
      </c>
      <c r="Y71" s="256">
        <f>IF(P71=1,10,100)</f>
        <v>100</v>
      </c>
      <c r="Z71" s="256">
        <f>IF(P71=1,1,IF(P71=2,10,100))</f>
        <v>10</v>
      </c>
      <c r="AA71" s="257">
        <f>IF(OR(EXACT(Q71,"1A"),EXACT(Q71,"1B")),0.1,IF(Q71=2,1,100))</f>
        <v>100</v>
      </c>
      <c r="AB71" s="257">
        <f>IF(OR(EXACT(R71,"1A"),EXACT(R71,"1B")),0.1,IF(R71=2,1,100))</f>
        <v>100</v>
      </c>
      <c r="AC71" s="257">
        <f>IF(OR(EXACT(S71,"1A"),EXACT(S71,"1B")),0.3,IF(S71=2,3,100))</f>
        <v>3</v>
      </c>
      <c r="AD71" s="136"/>
      <c r="AE71" s="136"/>
      <c r="AF71" s="249">
        <f>IF(OR(OR(EXACT(J71,"1A"),EXACT(J71,"1B"),EXACT(J71,"1C")),K71=1),1,IF(K71=2,10,100))</f>
        <v>100</v>
      </c>
      <c r="AG71" s="249">
        <f>IF(OR(EXACT(J71,"1A"),EXACT(J71,"1B"),EXACT(J71,"1C")),1,IF(J71=2,10,100))</f>
        <v>10</v>
      </c>
      <c r="AH71" s="249">
        <f>IF(OR(EXACT(J71,"1A"),EXACT(J71,"1B"),EXACT(J71,"1C"),K71=1),3,100)</f>
        <v>100</v>
      </c>
      <c r="AI71" s="249">
        <f>IF(OR(EXACT(J71,"1A"),EXACT(J71,"1B"),EXACT(J71,"1C")),5,100)</f>
        <v>100</v>
      </c>
      <c r="AJ71" s="251"/>
      <c r="AK71" s="136"/>
      <c r="AL71" s="220">
        <v>2</v>
      </c>
      <c r="AM71" s="251"/>
      <c r="AN71" s="136"/>
      <c r="AO71" s="136"/>
      <c r="AP71" s="235"/>
      <c r="AQ71" s="334" t="s">
        <v>25699</v>
      </c>
      <c r="AR71" s="136"/>
      <c r="AS71" s="136"/>
      <c r="AT71" s="136"/>
      <c r="AU71" s="136"/>
      <c r="AV71" s="136"/>
      <c r="AW71" s="136"/>
      <c r="AX71" s="136"/>
      <c r="AY71" s="136"/>
      <c r="AZ71" s="136"/>
      <c r="BA71" s="136"/>
      <c r="BB71" s="136"/>
      <c r="BC71" s="136"/>
      <c r="BD71" s="136"/>
      <c r="BE71" s="136"/>
      <c r="BF71" s="136"/>
      <c r="BG71" s="136"/>
      <c r="BH71" s="136"/>
      <c r="BI71" s="136"/>
      <c r="BJ71" s="136"/>
      <c r="BK71" s="136"/>
      <c r="BL71" s="136"/>
      <c r="BM71" s="136"/>
      <c r="BN71" s="136"/>
      <c r="BO71" s="136"/>
      <c r="BP71" s="136"/>
      <c r="BQ71" s="136"/>
      <c r="BR71" s="136"/>
      <c r="BS71" s="136"/>
      <c r="BT71" s="136"/>
      <c r="BU71" s="136"/>
      <c r="BV71" s="136"/>
      <c r="BW71" s="136"/>
      <c r="BX71" s="136"/>
      <c r="BY71" s="136"/>
      <c r="BZ71" s="136"/>
      <c r="CA71" s="136"/>
      <c r="CB71" s="136"/>
      <c r="CC71" s="136"/>
      <c r="CD71" s="136"/>
      <c r="CE71" s="136"/>
      <c r="CF71" s="136"/>
      <c r="CG71" s="136"/>
      <c r="CH71" s="136"/>
      <c r="CI71" s="136"/>
      <c r="CJ71" s="136"/>
      <c r="CK71" s="136"/>
      <c r="CL71" s="136"/>
      <c r="CM71" s="136"/>
      <c r="CN71" s="136"/>
      <c r="CO71" s="136"/>
      <c r="CP71" s="136"/>
      <c r="CQ71" s="136"/>
      <c r="CR71" s="136"/>
      <c r="CS71" s="136"/>
      <c r="CT71" s="136"/>
      <c r="CU71" s="136"/>
      <c r="CV71" s="136"/>
      <c r="CW71" s="136"/>
      <c r="CX71" s="136"/>
      <c r="CY71" s="136"/>
      <c r="CZ71" s="136"/>
      <c r="DA71" s="136"/>
      <c r="DB71" s="136"/>
      <c r="DC71" s="136"/>
      <c r="DD71" s="136"/>
      <c r="DE71" s="136"/>
      <c r="DF71" s="136"/>
      <c r="DG71" s="136"/>
      <c r="DH71" s="136"/>
      <c r="DI71" s="136"/>
      <c r="DJ71" s="136"/>
      <c r="DK71" s="136"/>
      <c r="DL71" s="136"/>
      <c r="DM71" s="136"/>
      <c r="DN71" s="136"/>
      <c r="DO71" s="136"/>
      <c r="DP71" s="136"/>
      <c r="DQ71" s="136"/>
      <c r="DR71" s="136"/>
      <c r="DS71" s="136"/>
      <c r="DT71" s="136"/>
      <c r="DU71" s="136"/>
      <c r="DV71" s="136"/>
      <c r="DW71" s="136"/>
      <c r="DX71" s="136"/>
      <c r="DY71" s="136"/>
      <c r="DZ71" s="136"/>
      <c r="EA71" s="136"/>
      <c r="EB71" s="136"/>
      <c r="EC71" s="136"/>
      <c r="ED71" s="136"/>
      <c r="EE71" s="136"/>
      <c r="EF71" s="136"/>
      <c r="EG71" s="136"/>
      <c r="EH71" s="136"/>
      <c r="EI71" s="136"/>
      <c r="EJ71" s="136"/>
      <c r="EK71" s="136"/>
      <c r="EL71" s="136"/>
      <c r="EM71" s="136"/>
      <c r="EN71" s="136"/>
      <c r="EO71" s="136"/>
      <c r="EP71" s="136"/>
      <c r="EQ71" s="136"/>
      <c r="ER71" s="136"/>
      <c r="ES71" s="136"/>
      <c r="ET71" s="136"/>
      <c r="EU71" s="136"/>
      <c r="EV71" s="136"/>
      <c r="EW71" s="136"/>
      <c r="EX71" s="136"/>
      <c r="EY71" s="136"/>
      <c r="EZ71" s="136"/>
      <c r="FA71" s="136"/>
      <c r="FB71" s="136"/>
      <c r="FC71" s="136"/>
      <c r="FD71" s="136"/>
      <c r="FE71" s="136"/>
      <c r="FF71" s="136"/>
      <c r="FG71" s="136"/>
      <c r="FH71" s="136"/>
      <c r="FI71" s="136"/>
      <c r="FJ71" s="136"/>
      <c r="FK71" s="136"/>
      <c r="FL71" s="136"/>
      <c r="FM71" s="136"/>
      <c r="FN71" s="136"/>
      <c r="FO71" s="136"/>
      <c r="FP71" s="136"/>
      <c r="FQ71" s="136"/>
      <c r="FR71" s="136"/>
      <c r="FS71" s="136"/>
      <c r="FT71" s="136"/>
      <c r="FU71" s="136"/>
      <c r="FV71" s="136"/>
      <c r="FW71" s="136"/>
      <c r="FX71" s="136"/>
      <c r="FY71" s="136"/>
      <c r="FZ71" s="136"/>
      <c r="GA71" s="136"/>
      <c r="GB71" s="136"/>
      <c r="GC71" s="136"/>
      <c r="GD71" s="136"/>
      <c r="GE71" s="136"/>
      <c r="GF71" s="136"/>
      <c r="GG71" s="136"/>
      <c r="GH71" s="136"/>
      <c r="GI71" s="136"/>
      <c r="GJ71" s="136"/>
      <c r="GK71" s="136"/>
      <c r="GL71" s="136"/>
      <c r="GM71" s="136"/>
      <c r="GN71" s="136"/>
      <c r="GO71" s="136"/>
      <c r="GP71" s="136"/>
      <c r="GQ71" s="136"/>
      <c r="GR71" s="136"/>
      <c r="GS71" s="136"/>
      <c r="GT71" s="136"/>
      <c r="GU71" s="136"/>
      <c r="GV71" s="136"/>
      <c r="GW71" s="136"/>
      <c r="GX71" s="136"/>
      <c r="GY71" s="136"/>
      <c r="GZ71" s="136"/>
      <c r="HA71" s="136"/>
      <c r="HB71" s="136"/>
      <c r="HC71" s="136"/>
      <c r="HD71" s="136"/>
      <c r="HE71" s="136"/>
      <c r="HF71" s="136"/>
      <c r="HG71" s="136"/>
      <c r="HH71" s="136"/>
      <c r="HI71" s="136"/>
      <c r="HJ71" s="136"/>
      <c r="HK71" s="136"/>
      <c r="HL71" s="136"/>
      <c r="HM71" s="136"/>
      <c r="HN71" s="136"/>
      <c r="HO71" s="136"/>
      <c r="HP71" s="136"/>
      <c r="HQ71" s="136"/>
      <c r="HR71" s="136"/>
      <c r="HS71" s="136"/>
      <c r="HT71" s="136"/>
      <c r="HU71" s="136"/>
      <c r="HV71" s="136"/>
      <c r="HW71" s="136"/>
      <c r="HX71" s="136"/>
      <c r="HY71" s="136"/>
      <c r="HZ71" s="136"/>
      <c r="IA71" s="136"/>
      <c r="IB71" s="136"/>
      <c r="IC71" s="136"/>
      <c r="ID71" s="136"/>
      <c r="IE71" s="136"/>
      <c r="IF71" s="136"/>
      <c r="IG71" s="136"/>
      <c r="IH71" s="136"/>
      <c r="II71" s="136"/>
      <c r="IJ71" s="136"/>
      <c r="IK71" s="136"/>
      <c r="IL71" s="136"/>
      <c r="IM71" s="136"/>
      <c r="IN71" s="136"/>
      <c r="IO71" s="136"/>
      <c r="IP71" s="136"/>
      <c r="IQ71" s="136"/>
      <c r="IR71" s="136"/>
      <c r="IS71" s="136"/>
      <c r="IT71" s="136"/>
      <c r="IU71" s="136"/>
      <c r="IV71" s="136"/>
      <c r="IW71" s="136"/>
      <c r="IX71" s="136"/>
      <c r="IY71" s="136"/>
      <c r="IZ71" s="136"/>
      <c r="JA71" s="136"/>
      <c r="JB71" s="136"/>
      <c r="JC71" s="136"/>
      <c r="JD71" s="136"/>
      <c r="JE71" s="136"/>
      <c r="JF71" s="136"/>
      <c r="JG71" s="136"/>
      <c r="JH71" s="136"/>
      <c r="JI71" s="136"/>
      <c r="JJ71" s="136"/>
      <c r="JK71" s="136"/>
      <c r="JL71" s="136"/>
      <c r="JM71" s="136"/>
      <c r="JN71" s="136"/>
      <c r="JO71" s="136"/>
      <c r="JP71" s="136"/>
      <c r="JQ71" s="136"/>
      <c r="JR71" s="136"/>
      <c r="JS71" s="136"/>
      <c r="JT71" s="136"/>
      <c r="JU71" s="136"/>
      <c r="JV71" s="136"/>
      <c r="JW71" s="136"/>
      <c r="JX71" s="136"/>
      <c r="JY71" s="136"/>
      <c r="JZ71" s="136"/>
      <c r="KA71" s="136"/>
      <c r="KB71" s="136"/>
      <c r="KC71" s="136"/>
      <c r="KD71" s="136"/>
      <c r="KE71" s="136"/>
      <c r="KF71" s="136"/>
      <c r="KG71" s="136"/>
      <c r="KH71" s="136"/>
      <c r="KI71" s="136"/>
      <c r="KJ71" s="136"/>
      <c r="KK71" s="136"/>
      <c r="KL71" s="136"/>
      <c r="KM71" s="136"/>
      <c r="KN71" s="136"/>
      <c r="KO71" s="136"/>
      <c r="KP71" s="136"/>
      <c r="KQ71" s="136"/>
      <c r="KR71" s="136"/>
      <c r="KS71" s="136"/>
      <c r="KT71" s="136"/>
      <c r="KU71" s="136"/>
      <c r="KV71" s="136"/>
      <c r="KW71" s="136"/>
      <c r="KX71" s="136"/>
      <c r="KY71" s="136"/>
      <c r="KZ71" s="136"/>
      <c r="LA71" s="136"/>
      <c r="LB71" s="136"/>
      <c r="LC71" s="136"/>
      <c r="LD71" s="136"/>
      <c r="LE71" s="136"/>
      <c r="LF71" s="136"/>
      <c r="LG71" s="136"/>
      <c r="LH71" s="136"/>
      <c r="LI71" s="136"/>
      <c r="LJ71" s="136"/>
      <c r="LK71" s="136"/>
      <c r="LL71" s="136"/>
      <c r="LM71" s="136"/>
      <c r="LN71" s="136"/>
      <c r="LO71" s="136"/>
      <c r="LP71" s="136"/>
      <c r="LQ71" s="136"/>
      <c r="LR71" s="136"/>
      <c r="LS71" s="136"/>
      <c r="LT71" s="136"/>
      <c r="LU71" s="136"/>
      <c r="LV71" s="136"/>
      <c r="LW71" s="136"/>
      <c r="LX71" s="136"/>
      <c r="LY71" s="136"/>
      <c r="LZ71" s="136"/>
      <c r="MA71" s="136"/>
      <c r="MB71" s="136"/>
      <c r="MC71" s="136"/>
      <c r="MD71" s="136"/>
      <c r="ME71" s="136"/>
      <c r="MF71" s="136"/>
      <c r="MG71" s="136"/>
      <c r="MH71" s="136"/>
      <c r="MI71" s="136"/>
      <c r="MJ71" s="136"/>
      <c r="MK71" s="136"/>
      <c r="ML71" s="136"/>
      <c r="MM71" s="136"/>
      <c r="MN71" s="136"/>
      <c r="MO71" s="136"/>
      <c r="MP71" s="136"/>
      <c r="MQ71" s="136"/>
      <c r="MR71" s="136"/>
      <c r="MS71" s="136"/>
      <c r="MT71" s="136"/>
      <c r="MU71" s="136"/>
      <c r="MV71" s="136"/>
      <c r="MW71" s="136"/>
      <c r="MX71" s="136"/>
      <c r="MY71" s="136"/>
      <c r="MZ71" s="136"/>
      <c r="NA71" s="136"/>
      <c r="NB71" s="136"/>
      <c r="NC71" s="136"/>
      <c r="ND71" s="136"/>
      <c r="NE71" s="136"/>
      <c r="NF71" s="136"/>
      <c r="NG71" s="136"/>
      <c r="NH71" s="136"/>
      <c r="NI71" s="136"/>
      <c r="NJ71" s="136"/>
      <c r="NK71" s="136"/>
      <c r="NL71" s="136"/>
      <c r="NM71" s="136"/>
      <c r="NN71" s="136"/>
      <c r="NO71" s="136"/>
      <c r="NP71" s="136"/>
      <c r="NQ71" s="136"/>
      <c r="NR71" s="136"/>
      <c r="NS71" s="136"/>
      <c r="NT71" s="136"/>
      <c r="NU71" s="136"/>
      <c r="NV71" s="136"/>
      <c r="NW71" s="136"/>
      <c r="NX71" s="136"/>
      <c r="NY71" s="136"/>
      <c r="NZ71" s="136"/>
      <c r="OA71" s="136"/>
      <c r="OB71" s="136"/>
      <c r="OC71" s="136"/>
      <c r="OD71" s="136"/>
      <c r="OE71" s="136"/>
      <c r="OF71" s="136"/>
      <c r="OG71" s="136"/>
      <c r="OH71" s="136"/>
      <c r="OI71" s="136"/>
      <c r="OJ71" s="136"/>
      <c r="OK71" s="136"/>
      <c r="OL71" s="136"/>
      <c r="OM71" s="136"/>
      <c r="ON71" s="136"/>
      <c r="OO71" s="136"/>
      <c r="OP71" s="136"/>
      <c r="OQ71" s="136"/>
      <c r="OR71" s="136"/>
      <c r="OS71" s="136"/>
      <c r="OT71" s="136"/>
      <c r="OU71" s="136"/>
      <c r="OV71" s="136"/>
      <c r="OW71" s="136"/>
      <c r="OX71" s="136"/>
      <c r="OY71" s="136"/>
      <c r="OZ71" s="136"/>
      <c r="PA71" s="136"/>
      <c r="PB71" s="136"/>
      <c r="PC71" s="136"/>
      <c r="PD71" s="136"/>
      <c r="PE71" s="136"/>
      <c r="PF71" s="136"/>
      <c r="PG71" s="136"/>
      <c r="PH71" s="136"/>
      <c r="PI71" s="136"/>
      <c r="PJ71" s="136"/>
      <c r="PK71" s="136"/>
      <c r="PL71" s="136"/>
      <c r="PM71" s="136"/>
      <c r="PN71" s="136"/>
      <c r="PO71" s="136"/>
      <c r="PP71" s="136"/>
      <c r="PQ71" s="136"/>
      <c r="PR71" s="136"/>
      <c r="PS71" s="136"/>
      <c r="PT71" s="136"/>
      <c r="PU71" s="136"/>
      <c r="PV71" s="136"/>
      <c r="PW71" s="136"/>
      <c r="PX71" s="136"/>
      <c r="PY71" s="136"/>
      <c r="PZ71" s="136"/>
      <c r="QA71" s="136"/>
      <c r="QB71" s="136"/>
      <c r="QC71" s="136"/>
      <c r="QD71" s="136"/>
      <c r="QE71" s="136"/>
      <c r="QF71" s="136"/>
      <c r="QG71" s="136"/>
      <c r="QH71" s="136"/>
      <c r="QI71" s="136"/>
      <c r="QJ71" s="136"/>
      <c r="QK71" s="136"/>
      <c r="QL71" s="136"/>
      <c r="QM71" s="136"/>
      <c r="QN71" s="136"/>
      <c r="QO71" s="136"/>
      <c r="QP71" s="136"/>
      <c r="QQ71" s="136"/>
      <c r="QR71" s="136"/>
      <c r="QS71" s="136"/>
      <c r="QT71" s="136"/>
      <c r="QU71" s="136"/>
      <c r="QV71" s="136"/>
      <c r="QW71" s="136"/>
      <c r="QX71" s="136"/>
      <c r="QY71" s="136"/>
      <c r="QZ71" s="136"/>
      <c r="RA71" s="136"/>
      <c r="RB71" s="136"/>
      <c r="RC71" s="136"/>
      <c r="RD71" s="136"/>
      <c r="RE71" s="136"/>
      <c r="RF71" s="136"/>
      <c r="RG71" s="136"/>
      <c r="RH71" s="136"/>
      <c r="RI71" s="136"/>
      <c r="RJ71" s="136"/>
      <c r="RK71" s="136"/>
      <c r="RL71" s="136"/>
      <c r="RM71" s="136"/>
      <c r="RN71" s="136"/>
      <c r="RO71" s="136"/>
      <c r="RP71" s="136"/>
      <c r="RQ71" s="136"/>
      <c r="RR71" s="136"/>
      <c r="RS71" s="136"/>
      <c r="RT71" s="136"/>
      <c r="RU71" s="136"/>
      <c r="RV71" s="136"/>
      <c r="RW71" s="136"/>
      <c r="RX71" s="136"/>
      <c r="RY71" s="136"/>
      <c r="RZ71" s="136"/>
      <c r="SA71" s="136"/>
      <c r="SB71" s="136"/>
      <c r="SC71" s="136"/>
      <c r="SD71" s="136"/>
      <c r="SE71" s="136"/>
      <c r="SF71" s="136"/>
      <c r="SG71" s="136"/>
      <c r="SH71" s="136"/>
      <c r="SI71" s="136"/>
      <c r="SJ71" s="136"/>
      <c r="SK71" s="136"/>
      <c r="SL71" s="136"/>
      <c r="SM71" s="136"/>
      <c r="SN71" s="136"/>
      <c r="SO71" s="136"/>
      <c r="SP71" s="136"/>
      <c r="SQ71" s="136"/>
      <c r="SR71" s="136"/>
      <c r="SS71" s="136"/>
      <c r="ST71" s="136"/>
      <c r="SU71" s="136"/>
      <c r="SV71" s="136"/>
      <c r="SW71" s="136"/>
      <c r="SX71" s="136"/>
      <c r="SY71" s="136"/>
      <c r="SZ71" s="136"/>
      <c r="TA71" s="136"/>
      <c r="TB71" s="136"/>
      <c r="TC71" s="136"/>
      <c r="TD71" s="136"/>
      <c r="TE71" s="136"/>
      <c r="TF71" s="136"/>
      <c r="TG71" s="136"/>
      <c r="TH71" s="136"/>
      <c r="TI71" s="136"/>
      <c r="TJ71" s="136"/>
      <c r="TK71" s="136"/>
      <c r="TL71" s="136"/>
      <c r="TM71" s="136"/>
      <c r="TN71" s="136"/>
      <c r="TO71" s="136"/>
      <c r="TP71" s="136"/>
      <c r="TQ71" s="136"/>
      <c r="TR71" s="136"/>
      <c r="TS71" s="136"/>
      <c r="TT71" s="136"/>
      <c r="TU71" s="136"/>
      <c r="TV71" s="136"/>
      <c r="TW71" s="136"/>
      <c r="TX71" s="136"/>
      <c r="TY71" s="136"/>
      <c r="TZ71" s="136"/>
      <c r="UA71" s="136"/>
      <c r="UB71" s="136"/>
      <c r="UC71" s="136"/>
      <c r="UD71" s="136"/>
      <c r="UE71" s="136"/>
      <c r="UF71" s="136"/>
      <c r="UG71" s="136"/>
      <c r="UH71" s="136"/>
      <c r="UI71" s="136"/>
      <c r="UJ71" s="136"/>
      <c r="UK71" s="136"/>
      <c r="UL71" s="136"/>
      <c r="UM71" s="136"/>
      <c r="UN71" s="136"/>
      <c r="UO71" s="136"/>
      <c r="UP71" s="136"/>
      <c r="UQ71" s="136"/>
      <c r="UR71" s="136"/>
      <c r="US71" s="136"/>
      <c r="UT71" s="136"/>
      <c r="UU71" s="136"/>
      <c r="UV71" s="136"/>
      <c r="UW71" s="136"/>
      <c r="UX71" s="136"/>
      <c r="UY71" s="136"/>
      <c r="UZ71" s="136"/>
      <c r="VA71" s="136"/>
      <c r="VB71" s="136"/>
      <c r="VC71" s="136"/>
      <c r="VD71" s="136"/>
      <c r="VE71" s="136"/>
      <c r="VF71" s="136"/>
      <c r="VG71" s="136"/>
      <c r="VH71" s="136"/>
      <c r="VI71" s="136"/>
      <c r="VJ71" s="136"/>
      <c r="VK71" s="136"/>
      <c r="VL71" s="136"/>
      <c r="VM71" s="136"/>
      <c r="VN71" s="136"/>
      <c r="VO71" s="136"/>
      <c r="VP71" s="136"/>
      <c r="VQ71" s="136"/>
      <c r="VR71" s="136"/>
      <c r="VS71" s="136"/>
      <c r="VT71" s="136"/>
      <c r="VU71" s="136"/>
      <c r="VV71" s="136"/>
      <c r="VW71" s="136"/>
      <c r="VX71" s="136"/>
      <c r="VY71" s="136"/>
      <c r="VZ71" s="136"/>
      <c r="WA71" s="136"/>
      <c r="WB71" s="136"/>
      <c r="WC71" s="136"/>
      <c r="WD71" s="136"/>
      <c r="WE71" s="136"/>
      <c r="WF71" s="136"/>
      <c r="WG71" s="136"/>
      <c r="WH71" s="136"/>
      <c r="WI71" s="136"/>
      <c r="WJ71" s="136"/>
      <c r="WK71" s="136"/>
      <c r="WL71" s="136"/>
      <c r="WM71" s="136"/>
      <c r="WN71" s="136"/>
      <c r="WO71" s="136"/>
      <c r="WP71" s="136"/>
      <c r="WQ71" s="136"/>
      <c r="WR71" s="136"/>
      <c r="WS71" s="136"/>
      <c r="WT71" s="136"/>
      <c r="WU71" s="136"/>
      <c r="WV71" s="136"/>
      <c r="WW71" s="136"/>
      <c r="WX71" s="136"/>
      <c r="WY71" s="136"/>
      <c r="WZ71" s="136"/>
      <c r="XA71" s="136"/>
      <c r="XB71" s="136"/>
      <c r="XC71" s="136"/>
      <c r="XD71" s="136"/>
      <c r="XE71" s="136"/>
      <c r="XF71" s="136"/>
      <c r="XG71" s="136"/>
      <c r="XH71" s="136"/>
      <c r="XI71" s="136"/>
      <c r="XJ71" s="136"/>
      <c r="XK71" s="136"/>
      <c r="XL71" s="136"/>
      <c r="XM71" s="136"/>
      <c r="XN71" s="136"/>
      <c r="XO71" s="136"/>
      <c r="XP71" s="136"/>
      <c r="XQ71" s="136"/>
      <c r="XR71" s="136"/>
      <c r="XS71" s="136"/>
      <c r="XT71" s="136"/>
      <c r="XU71" s="136"/>
      <c r="XV71" s="136"/>
      <c r="XW71" s="136"/>
      <c r="XX71" s="136"/>
      <c r="XY71" s="136"/>
      <c r="XZ71" s="136"/>
      <c r="YA71" s="136"/>
      <c r="YB71" s="136"/>
      <c r="YC71" s="136"/>
      <c r="YD71" s="136"/>
      <c r="YE71" s="136"/>
      <c r="YF71" s="136"/>
      <c r="YG71" s="136"/>
      <c r="YH71" s="136"/>
      <c r="YI71" s="136"/>
      <c r="YJ71" s="136"/>
      <c r="YK71" s="136"/>
      <c r="YL71" s="136"/>
      <c r="YM71" s="136"/>
      <c r="YN71" s="136"/>
      <c r="YO71" s="136"/>
      <c r="YP71" s="136"/>
      <c r="YQ71" s="136"/>
      <c r="YR71" s="136"/>
      <c r="YS71" s="136"/>
      <c r="YT71" s="136"/>
      <c r="YU71" s="136"/>
      <c r="YV71" s="136"/>
      <c r="YW71" s="136"/>
      <c r="YX71" s="136"/>
      <c r="YY71" s="136"/>
      <c r="YZ71" s="136"/>
      <c r="ZA71" s="136"/>
      <c r="ZB71" s="136"/>
      <c r="ZC71" s="136"/>
      <c r="ZD71" s="136"/>
      <c r="ZE71" s="136"/>
      <c r="ZF71" s="136"/>
      <c r="ZG71" s="136"/>
      <c r="ZH71" s="136"/>
      <c r="ZI71" s="136"/>
      <c r="ZJ71" s="136"/>
      <c r="ZK71" s="136"/>
      <c r="ZL71" s="136"/>
      <c r="ZM71" s="136"/>
      <c r="ZN71" s="136"/>
      <c r="ZO71" s="136"/>
      <c r="ZP71" s="136"/>
      <c r="ZQ71" s="136"/>
      <c r="ZR71" s="136"/>
      <c r="ZS71" s="136"/>
      <c r="ZT71" s="136"/>
      <c r="ZU71" s="136"/>
      <c r="ZV71" s="136"/>
      <c r="ZW71" s="136"/>
      <c r="ZX71" s="136"/>
      <c r="ZY71" s="136"/>
      <c r="ZZ71" s="136"/>
      <c r="AAA71" s="136"/>
      <c r="AAB71" s="136"/>
      <c r="AAC71" s="136"/>
      <c r="AAD71" s="136"/>
      <c r="AAE71" s="136"/>
      <c r="AAF71" s="136"/>
      <c r="AAG71" s="136"/>
      <c r="AAH71" s="136"/>
      <c r="AAI71" s="136"/>
      <c r="AAJ71" s="136"/>
      <c r="AAK71" s="136"/>
      <c r="AAL71" s="136"/>
      <c r="AAM71" s="136"/>
      <c r="AAN71" s="136"/>
      <c r="AAO71" s="136"/>
      <c r="AAP71" s="136"/>
      <c r="AAQ71" s="136"/>
      <c r="AAR71" s="136"/>
      <c r="AAS71" s="136"/>
      <c r="AAT71" s="136"/>
      <c r="AAU71" s="136"/>
      <c r="AAV71" s="136"/>
      <c r="AAW71" s="136"/>
      <c r="AAX71" s="136"/>
      <c r="AAY71" s="136"/>
      <c r="AAZ71" s="136"/>
      <c r="ABA71" s="136"/>
      <c r="ABB71" s="136"/>
      <c r="ABC71" s="136"/>
      <c r="ABD71" s="136"/>
      <c r="ABE71" s="136"/>
      <c r="ABF71" s="136"/>
      <c r="ABG71" s="136"/>
      <c r="ABH71" s="136"/>
      <c r="ABI71" s="136"/>
      <c r="ABJ71" s="136"/>
      <c r="ABK71" s="136"/>
      <c r="ABL71" s="136"/>
      <c r="ABM71" s="136"/>
      <c r="ABN71" s="136"/>
      <c r="ABO71" s="136"/>
      <c r="ABP71" s="136"/>
      <c r="ABQ71" s="136"/>
      <c r="ABR71" s="136"/>
      <c r="ABS71" s="136"/>
      <c r="ABT71" s="136"/>
      <c r="ABU71" s="136"/>
      <c r="ABV71" s="136"/>
      <c r="ABW71" s="136"/>
      <c r="ABX71" s="136"/>
      <c r="ABY71" s="136"/>
      <c r="ABZ71" s="136"/>
      <c r="ACA71" s="136"/>
      <c r="ACB71" s="136"/>
      <c r="ACC71" s="136"/>
      <c r="ACD71" s="136"/>
      <c r="ACE71" s="136"/>
      <c r="ACF71" s="136"/>
      <c r="ACG71" s="136"/>
      <c r="ACH71" s="136"/>
      <c r="ACI71" s="136"/>
      <c r="ACJ71" s="136"/>
      <c r="ACK71" s="136"/>
      <c r="ACL71" s="136"/>
      <c r="ACM71" s="136"/>
      <c r="ACN71" s="136"/>
      <c r="ACO71" s="136"/>
      <c r="ACP71" s="136"/>
      <c r="ACQ71" s="136"/>
      <c r="ACR71" s="136"/>
      <c r="ACS71" s="136"/>
      <c r="ACT71" s="136"/>
      <c r="ACU71" s="136"/>
      <c r="ACV71" s="136"/>
      <c r="ACW71" s="136"/>
      <c r="ACX71" s="136"/>
      <c r="ACY71" s="136"/>
      <c r="ACZ71" s="136"/>
      <c r="ADA71" s="136"/>
      <c r="ADB71" s="136"/>
      <c r="ADC71" s="136"/>
      <c r="ADD71" s="136"/>
      <c r="ADE71" s="136"/>
      <c r="ADF71" s="136"/>
      <c r="ADG71" s="136"/>
      <c r="ADH71" s="136"/>
      <c r="ADI71" s="136"/>
      <c r="ADJ71" s="136"/>
      <c r="ADK71" s="136"/>
      <c r="ADL71" s="136"/>
      <c r="ADM71" s="136"/>
      <c r="ADN71" s="136"/>
      <c r="ADO71" s="136"/>
      <c r="ADP71" s="136"/>
      <c r="ADQ71" s="136"/>
      <c r="ADR71" s="136"/>
      <c r="ADS71" s="136"/>
      <c r="ADT71" s="136"/>
      <c r="ADU71" s="136"/>
      <c r="ADV71" s="136"/>
      <c r="ADW71" s="136"/>
      <c r="ADX71" s="136"/>
      <c r="ADY71" s="136"/>
      <c r="ADZ71" s="136"/>
      <c r="AEA71" s="136"/>
      <c r="AEB71" s="136"/>
      <c r="AEC71" s="136"/>
      <c r="AED71" s="136"/>
      <c r="AEE71" s="136"/>
      <c r="AEF71" s="136"/>
      <c r="AEG71" s="136"/>
      <c r="AEH71" s="136"/>
      <c r="AEI71" s="136"/>
      <c r="AEJ71" s="136"/>
      <c r="AEK71" s="136"/>
      <c r="AEL71" s="136"/>
      <c r="AEM71" s="136"/>
      <c r="AEN71" s="136"/>
      <c r="AEO71" s="136"/>
      <c r="AEP71" s="136"/>
      <c r="AEQ71" s="136"/>
      <c r="AER71" s="136"/>
      <c r="AES71" s="136"/>
      <c r="AET71" s="136"/>
      <c r="AEU71" s="136"/>
      <c r="AEV71" s="136"/>
      <c r="AEW71" s="136"/>
      <c r="AEX71" s="136"/>
      <c r="AEY71" s="136"/>
      <c r="AEZ71" s="136"/>
      <c r="AFA71" s="136"/>
      <c r="AFB71" s="136"/>
      <c r="AFC71" s="136"/>
      <c r="AFD71" s="136"/>
      <c r="AFE71" s="136"/>
      <c r="AFF71" s="136"/>
      <c r="AFG71" s="136"/>
      <c r="AFH71" s="136"/>
      <c r="AFI71" s="136"/>
      <c r="AFJ71" s="136"/>
      <c r="AFK71" s="136"/>
      <c r="AFL71" s="136"/>
      <c r="AFM71" s="136"/>
      <c r="AFN71" s="136"/>
      <c r="AFO71" s="136"/>
      <c r="AFP71" s="136"/>
      <c r="AFQ71" s="136"/>
      <c r="AFR71" s="136"/>
      <c r="AFS71" s="136"/>
      <c r="AFT71" s="136"/>
      <c r="AFU71" s="136"/>
      <c r="AFV71" s="136"/>
      <c r="AFW71" s="136"/>
      <c r="AFX71" s="136"/>
      <c r="AFY71" s="136"/>
      <c r="AFZ71" s="136"/>
      <c r="AGA71" s="136"/>
      <c r="AGB71" s="136"/>
      <c r="AGC71" s="136"/>
      <c r="AGD71" s="136"/>
      <c r="AGE71" s="136"/>
      <c r="AGF71" s="136"/>
      <c r="AGG71" s="136"/>
      <c r="AGH71" s="136"/>
      <c r="AGI71" s="136"/>
      <c r="AGJ71" s="136"/>
      <c r="AGK71" s="136"/>
      <c r="AGL71" s="136"/>
      <c r="AGM71" s="136"/>
      <c r="AGN71" s="136"/>
      <c r="AGO71" s="136"/>
      <c r="AGP71" s="136"/>
      <c r="AGQ71" s="136"/>
      <c r="AGR71" s="136"/>
      <c r="AGS71" s="136"/>
      <c r="AGT71" s="136"/>
      <c r="AGU71" s="136"/>
      <c r="AGV71" s="136"/>
      <c r="AGW71" s="136"/>
      <c r="AGX71" s="136"/>
      <c r="AGY71" s="136"/>
      <c r="AGZ71" s="136"/>
      <c r="AHA71" s="136"/>
      <c r="AHB71" s="136"/>
      <c r="AHC71" s="136"/>
      <c r="AHD71" s="136"/>
      <c r="AHE71" s="136"/>
      <c r="AHF71" s="136"/>
      <c r="AHG71" s="136"/>
      <c r="AHH71" s="136"/>
      <c r="AHI71" s="136"/>
      <c r="AHJ71" s="136"/>
      <c r="AHK71" s="136"/>
      <c r="AHL71" s="136"/>
      <c r="AHM71" s="136"/>
      <c r="AHN71" s="136"/>
      <c r="AHO71" s="136"/>
      <c r="AHP71" s="136"/>
      <c r="AHQ71" s="136"/>
      <c r="AHR71" s="136"/>
      <c r="AHS71" s="136"/>
      <c r="AHT71" s="136"/>
      <c r="AHU71" s="136"/>
      <c r="AHV71" s="136"/>
      <c r="AHW71" s="136"/>
      <c r="AHX71" s="136"/>
      <c r="AHY71" s="136"/>
      <c r="AHZ71" s="136"/>
      <c r="AIA71" s="136"/>
      <c r="AIB71" s="136"/>
      <c r="AIC71" s="136"/>
      <c r="AID71" s="136"/>
      <c r="AIE71" s="136"/>
      <c r="AIF71" s="136"/>
      <c r="AIG71" s="136"/>
      <c r="AIH71" s="136"/>
      <c r="AII71" s="136"/>
      <c r="AIJ71" s="136"/>
      <c r="AIK71" s="136"/>
      <c r="AIL71" s="136"/>
      <c r="AIM71" s="136"/>
      <c r="AIN71" s="136"/>
      <c r="AIO71" s="136"/>
      <c r="AIP71" s="136"/>
      <c r="AIQ71" s="136"/>
      <c r="AIR71" s="136"/>
      <c r="AIS71" s="136"/>
      <c r="AIT71" s="136"/>
      <c r="AIU71" s="136"/>
      <c r="AIV71" s="136"/>
      <c r="AIW71" s="136"/>
      <c r="AIX71" s="136"/>
      <c r="AIY71" s="136"/>
      <c r="AIZ71" s="136"/>
      <c r="AJA71" s="136"/>
      <c r="AJB71" s="136"/>
      <c r="AJC71" s="136"/>
      <c r="AJD71" s="136"/>
      <c r="AJE71" s="136"/>
      <c r="AJF71" s="136"/>
      <c r="AJG71" s="136"/>
      <c r="AJH71" s="136"/>
      <c r="AJI71" s="136"/>
      <c r="AJJ71" s="136"/>
      <c r="AJK71" s="136"/>
      <c r="AJL71" s="136"/>
      <c r="AJM71" s="136"/>
      <c r="AJN71" s="136"/>
      <c r="AJO71" s="136"/>
      <c r="AJP71" s="136"/>
      <c r="AJQ71" s="136"/>
      <c r="AJR71" s="136"/>
      <c r="AJS71" s="136"/>
      <c r="AJT71" s="136"/>
      <c r="AJU71" s="136"/>
      <c r="AJV71" s="136"/>
      <c r="AJW71" s="136"/>
      <c r="AJX71" s="136"/>
      <c r="AJY71" s="136"/>
      <c r="AJZ71" s="136"/>
      <c r="AKA71" s="136"/>
      <c r="AKB71" s="136"/>
      <c r="AKC71" s="136"/>
      <c r="AKD71" s="136"/>
      <c r="AKE71" s="136"/>
      <c r="AKF71" s="136"/>
      <c r="AKG71" s="136"/>
      <c r="AKH71" s="136"/>
      <c r="AKI71" s="136"/>
      <c r="AKJ71" s="136"/>
      <c r="AKK71" s="136"/>
      <c r="AKL71" s="136"/>
      <c r="AKM71" s="136"/>
      <c r="AKN71" s="136"/>
      <c r="AKO71" s="136"/>
      <c r="AKP71" s="136"/>
      <c r="AKQ71" s="136"/>
      <c r="AKR71" s="136"/>
      <c r="AKS71" s="136"/>
      <c r="AKT71" s="136"/>
      <c r="AKU71" s="136"/>
      <c r="AKV71" s="136"/>
      <c r="AKW71" s="136"/>
      <c r="AKX71" s="136"/>
      <c r="AKY71" s="136"/>
      <c r="AKZ71" s="136"/>
      <c r="ALA71" s="136"/>
      <c r="ALB71" s="136"/>
      <c r="ALC71" s="136"/>
      <c r="ALD71" s="136"/>
      <c r="ALE71" s="136"/>
      <c r="ALF71" s="136"/>
      <c r="ALG71" s="136"/>
      <c r="ALH71" s="136"/>
      <c r="ALI71" s="136"/>
      <c r="ALJ71" s="136"/>
      <c r="ALK71" s="136"/>
      <c r="ALL71" s="136"/>
      <c r="ALM71" s="136"/>
      <c r="ALN71" s="136"/>
      <c r="ALO71" s="136"/>
      <c r="ALP71" s="136"/>
      <c r="ALQ71" s="136"/>
      <c r="ALR71" s="136"/>
      <c r="ALS71" s="136"/>
      <c r="ALT71" s="136"/>
      <c r="ALU71" s="136"/>
      <c r="ALV71" s="136"/>
      <c r="ALW71" s="136"/>
      <c r="ALX71" s="136"/>
      <c r="ALY71" s="136"/>
      <c r="ALZ71" s="136"/>
      <c r="AMA71" s="136"/>
      <c r="AMB71" s="136"/>
      <c r="AMC71" s="136"/>
      <c r="AMD71" s="136"/>
      <c r="AME71" s="136"/>
      <c r="AMF71" s="136"/>
      <c r="AMG71" s="136"/>
      <c r="AMH71" s="136"/>
      <c r="AMI71" s="136"/>
    </row>
    <row r="72" spans="1:1023" x14ac:dyDescent="0.25">
      <c r="A72" s="245" t="s">
        <v>1247</v>
      </c>
      <c r="B72" s="193">
        <v>72</v>
      </c>
      <c r="C72" s="192" t="s">
        <v>25700</v>
      </c>
      <c r="D72" s="209" t="s">
        <v>1248</v>
      </c>
      <c r="E72" s="253" t="s">
        <v>844</v>
      </c>
      <c r="F72" s="238"/>
      <c r="G72" s="214"/>
      <c r="H72" s="214"/>
      <c r="I72" s="367">
        <v>700</v>
      </c>
      <c r="J72" s="409">
        <v>2</v>
      </c>
      <c r="K72" s="161"/>
      <c r="L72" s="161"/>
      <c r="M72" s="161"/>
      <c r="N72" s="409">
        <v>1</v>
      </c>
      <c r="O72" s="413">
        <v>3</v>
      </c>
      <c r="P72" s="161"/>
      <c r="Q72" s="161"/>
      <c r="R72" s="161"/>
      <c r="S72" s="161"/>
      <c r="T72" s="161"/>
      <c r="U72" s="161"/>
      <c r="V72" s="256">
        <f>IF(O72=1,10,100)</f>
        <v>100</v>
      </c>
      <c r="W72" s="256">
        <f>IF(O72=1,1,IF(O72=2,10,100))</f>
        <v>100</v>
      </c>
      <c r="X72" s="256">
        <f>IF(O72=3,20,100)</f>
        <v>20</v>
      </c>
      <c r="Y72" s="256">
        <f>IF(P72=1,10,100)</f>
        <v>100</v>
      </c>
      <c r="Z72" s="256">
        <f>IF(P72=1,1,IF(P72=2,10,100))</f>
        <v>100</v>
      </c>
      <c r="AA72" s="257">
        <f>IF(OR(EXACT(Q72,"1A"),EXACT(Q72,"1B")),0.1,IF(Q72=2,1,100))</f>
        <v>100</v>
      </c>
      <c r="AB72" s="257">
        <f>IF(OR(EXACT(R72,"1A"),EXACT(R72,"1B")),0.1,IF(R72=2,1,100))</f>
        <v>100</v>
      </c>
      <c r="AC72" s="257">
        <f>IF(OR(EXACT(S72,"1A"),EXACT(S72,"1B")),0.3,IF(S72=2,3,100))</f>
        <v>100</v>
      </c>
      <c r="AD72" s="136"/>
      <c r="AE72" s="136"/>
      <c r="AF72" s="249">
        <f>IF(OR(OR(EXACT(J72,"1A"),EXACT(J72,"1B"),EXACT(J72,"1C")),K72=1),1,IF(K72=2,10,100))</f>
        <v>100</v>
      </c>
      <c r="AG72" s="249">
        <f>IF(OR(EXACT(J72,"1A"),EXACT(J72,"1B"),EXACT(J72,"1C")),1,IF(J72=2,10,100))</f>
        <v>10</v>
      </c>
      <c r="AH72" s="249">
        <f>IF(OR(EXACT(J72,"1A"),EXACT(J72,"1B"),EXACT(J72,"1C"),K72=1),3,100)</f>
        <v>100</v>
      </c>
      <c r="AI72" s="249">
        <f>IF(OR(EXACT(J72,"1A"),EXACT(J72,"1B"),EXACT(J72,"1C")),5,100)</f>
        <v>100</v>
      </c>
      <c r="AJ72" s="269" t="s">
        <v>25701</v>
      </c>
      <c r="AK72" s="193">
        <v>1</v>
      </c>
      <c r="AL72" s="220">
        <v>1</v>
      </c>
      <c r="AM72" s="251"/>
      <c r="AN72" s="136"/>
      <c r="AO72" s="136"/>
      <c r="AP72" s="136"/>
      <c r="AQ72" s="285" t="s">
        <v>1249</v>
      </c>
      <c r="AR72" s="136"/>
      <c r="AS72" s="136"/>
      <c r="AT72" s="136"/>
      <c r="AU72" s="136"/>
      <c r="AV72" s="136"/>
      <c r="AW72" s="136"/>
      <c r="AX72" s="136"/>
      <c r="AY72" s="136"/>
      <c r="AZ72" s="136"/>
      <c r="BA72" s="136"/>
      <c r="BB72" s="136"/>
      <c r="BC72" s="136"/>
      <c r="BD72" s="136"/>
      <c r="BE72" s="136"/>
      <c r="BF72" s="136"/>
      <c r="BG72" s="136"/>
      <c r="BH72" s="136"/>
      <c r="BI72" s="136"/>
      <c r="BJ72" s="136"/>
      <c r="BK72" s="136"/>
      <c r="BL72" s="136"/>
      <c r="BM72" s="136"/>
      <c r="BN72" s="136"/>
      <c r="BO72" s="136"/>
      <c r="BP72" s="136"/>
      <c r="BQ72" s="136"/>
      <c r="BR72" s="136"/>
      <c r="BS72" s="136"/>
      <c r="BT72" s="136"/>
      <c r="BU72" s="136"/>
      <c r="BV72" s="136"/>
      <c r="BW72" s="136"/>
      <c r="BX72" s="136"/>
      <c r="BY72" s="136"/>
      <c r="BZ72" s="136"/>
      <c r="CA72" s="136"/>
      <c r="CB72" s="136"/>
      <c r="CC72" s="136"/>
      <c r="CD72" s="136"/>
      <c r="CE72" s="136"/>
      <c r="CF72" s="136"/>
      <c r="CG72" s="136"/>
      <c r="CH72" s="136"/>
      <c r="CI72" s="136"/>
      <c r="CJ72" s="136"/>
      <c r="CK72" s="136"/>
      <c r="CL72" s="136"/>
      <c r="CM72" s="136"/>
      <c r="CN72" s="136"/>
      <c r="CO72" s="136"/>
      <c r="CP72" s="136"/>
      <c r="CQ72" s="136"/>
      <c r="CR72" s="136"/>
      <c r="CS72" s="136"/>
      <c r="CT72" s="136"/>
      <c r="CU72" s="136"/>
      <c r="CV72" s="136"/>
      <c r="CW72" s="136"/>
      <c r="CX72" s="136"/>
      <c r="CY72" s="136"/>
      <c r="CZ72" s="136"/>
      <c r="DA72" s="136"/>
      <c r="DB72" s="136"/>
      <c r="DC72" s="136"/>
      <c r="DD72" s="136"/>
      <c r="DE72" s="136"/>
      <c r="DF72" s="136"/>
      <c r="DG72" s="136"/>
      <c r="DH72" s="136"/>
      <c r="DI72" s="136"/>
      <c r="DJ72" s="136"/>
      <c r="DK72" s="136"/>
      <c r="DL72" s="136"/>
      <c r="DM72" s="136"/>
      <c r="DN72" s="136"/>
      <c r="DO72" s="136"/>
      <c r="DP72" s="136"/>
      <c r="DQ72" s="136"/>
      <c r="DR72" s="136"/>
      <c r="DS72" s="136"/>
      <c r="DT72" s="136"/>
      <c r="DU72" s="136"/>
      <c r="DV72" s="136"/>
      <c r="DW72" s="136"/>
      <c r="DX72" s="136"/>
      <c r="DY72" s="136"/>
      <c r="DZ72" s="136"/>
      <c r="EA72" s="136"/>
      <c r="EB72" s="136"/>
      <c r="EC72" s="136"/>
      <c r="ED72" s="136"/>
      <c r="EE72" s="136"/>
      <c r="EF72" s="136"/>
      <c r="EG72" s="136"/>
      <c r="EH72" s="136"/>
      <c r="EI72" s="136"/>
      <c r="EJ72" s="136"/>
      <c r="EK72" s="136"/>
      <c r="EL72" s="136"/>
      <c r="EM72" s="136"/>
      <c r="EN72" s="136"/>
      <c r="EO72" s="136"/>
      <c r="EP72" s="136"/>
      <c r="EQ72" s="136"/>
      <c r="ER72" s="136"/>
      <c r="ES72" s="136"/>
      <c r="ET72" s="136"/>
      <c r="EU72" s="136"/>
      <c r="EV72" s="136"/>
      <c r="EW72" s="136"/>
      <c r="EX72" s="136"/>
      <c r="EY72" s="136"/>
      <c r="EZ72" s="136"/>
      <c r="FA72" s="136"/>
      <c r="FB72" s="136"/>
      <c r="FC72" s="136"/>
      <c r="FD72" s="136"/>
      <c r="FE72" s="136"/>
      <c r="FF72" s="136"/>
      <c r="FG72" s="136"/>
      <c r="FH72" s="136"/>
      <c r="FI72" s="136"/>
      <c r="FJ72" s="136"/>
      <c r="FK72" s="136"/>
      <c r="FL72" s="136"/>
      <c r="FM72" s="136"/>
      <c r="FN72" s="136"/>
      <c r="FO72" s="136"/>
      <c r="FP72" s="136"/>
      <c r="FQ72" s="136"/>
      <c r="FR72" s="136"/>
      <c r="FS72" s="136"/>
      <c r="FT72" s="136"/>
      <c r="FU72" s="136"/>
      <c r="FV72" s="136"/>
      <c r="FW72" s="136"/>
      <c r="FX72" s="136"/>
      <c r="FY72" s="136"/>
      <c r="FZ72" s="136"/>
      <c r="GA72" s="136"/>
      <c r="GB72" s="136"/>
      <c r="GC72" s="136"/>
      <c r="GD72" s="136"/>
      <c r="GE72" s="136"/>
      <c r="GF72" s="136"/>
      <c r="GG72" s="136"/>
      <c r="GH72" s="136"/>
      <c r="GI72" s="136"/>
      <c r="GJ72" s="136"/>
      <c r="GK72" s="136"/>
      <c r="GL72" s="136"/>
      <c r="GM72" s="136"/>
      <c r="GN72" s="136"/>
      <c r="GO72" s="136"/>
      <c r="GP72" s="136"/>
      <c r="GQ72" s="136"/>
      <c r="GR72" s="136"/>
      <c r="GS72" s="136"/>
      <c r="GT72" s="136"/>
      <c r="GU72" s="136"/>
      <c r="GV72" s="136"/>
      <c r="GW72" s="136"/>
      <c r="GX72" s="136"/>
      <c r="GY72" s="136"/>
      <c r="GZ72" s="136"/>
      <c r="HA72" s="136"/>
      <c r="HB72" s="136"/>
      <c r="HC72" s="136"/>
      <c r="HD72" s="136"/>
      <c r="HE72" s="136"/>
      <c r="HF72" s="136"/>
      <c r="HG72" s="136"/>
      <c r="HH72" s="136"/>
      <c r="HI72" s="136"/>
      <c r="HJ72" s="136"/>
      <c r="HK72" s="136"/>
      <c r="HL72" s="136"/>
      <c r="HM72" s="136"/>
      <c r="HN72" s="136"/>
      <c r="HO72" s="136"/>
      <c r="HP72" s="136"/>
      <c r="HQ72" s="136"/>
      <c r="HR72" s="136"/>
      <c r="HS72" s="136"/>
      <c r="HT72" s="136"/>
      <c r="HU72" s="136"/>
      <c r="HV72" s="136"/>
      <c r="HW72" s="136"/>
      <c r="HX72" s="136"/>
      <c r="HY72" s="136"/>
      <c r="HZ72" s="136"/>
      <c r="IA72" s="136"/>
      <c r="IB72" s="136"/>
      <c r="IC72" s="136"/>
      <c r="ID72" s="136"/>
      <c r="IE72" s="136"/>
      <c r="IF72" s="136"/>
      <c r="IG72" s="136"/>
      <c r="IH72" s="136"/>
      <c r="II72" s="136"/>
      <c r="IJ72" s="136"/>
      <c r="IK72" s="136"/>
      <c r="IL72" s="136"/>
      <c r="IM72" s="136"/>
      <c r="IN72" s="136"/>
      <c r="IO72" s="136"/>
      <c r="IP72" s="136"/>
      <c r="IQ72" s="136"/>
      <c r="IR72" s="136"/>
      <c r="IS72" s="136"/>
      <c r="IT72" s="136"/>
      <c r="IU72" s="136"/>
      <c r="IV72" s="136"/>
      <c r="IW72" s="136"/>
      <c r="IX72" s="136"/>
      <c r="IY72" s="136"/>
      <c r="IZ72" s="136"/>
      <c r="JA72" s="136"/>
      <c r="JB72" s="136"/>
      <c r="JC72" s="136"/>
      <c r="JD72" s="136"/>
      <c r="JE72" s="136"/>
      <c r="JF72" s="136"/>
      <c r="JG72" s="136"/>
      <c r="JH72" s="136"/>
      <c r="JI72" s="136"/>
      <c r="JJ72" s="136"/>
      <c r="JK72" s="136"/>
      <c r="JL72" s="136"/>
      <c r="JM72" s="136"/>
      <c r="JN72" s="136"/>
      <c r="JO72" s="136"/>
      <c r="JP72" s="136"/>
      <c r="JQ72" s="136"/>
      <c r="JR72" s="136"/>
      <c r="JS72" s="136"/>
      <c r="JT72" s="136"/>
      <c r="JU72" s="136"/>
      <c r="JV72" s="136"/>
      <c r="JW72" s="136"/>
      <c r="JX72" s="136"/>
      <c r="JY72" s="136"/>
      <c r="JZ72" s="136"/>
      <c r="KA72" s="136"/>
      <c r="KB72" s="136"/>
      <c r="KC72" s="136"/>
      <c r="KD72" s="136"/>
      <c r="KE72" s="136"/>
      <c r="KF72" s="136"/>
      <c r="KG72" s="136"/>
      <c r="KH72" s="136"/>
      <c r="KI72" s="136"/>
      <c r="KJ72" s="136"/>
      <c r="KK72" s="136"/>
      <c r="KL72" s="136"/>
      <c r="KM72" s="136"/>
      <c r="KN72" s="136"/>
      <c r="KO72" s="136"/>
      <c r="KP72" s="136"/>
      <c r="KQ72" s="136"/>
      <c r="KR72" s="136"/>
      <c r="KS72" s="136"/>
      <c r="KT72" s="136"/>
      <c r="KU72" s="136"/>
      <c r="KV72" s="136"/>
      <c r="KW72" s="136"/>
      <c r="KX72" s="136"/>
      <c r="KY72" s="136"/>
      <c r="KZ72" s="136"/>
      <c r="LA72" s="136"/>
      <c r="LB72" s="136"/>
      <c r="LC72" s="136"/>
      <c r="LD72" s="136"/>
      <c r="LE72" s="136"/>
      <c r="LF72" s="136"/>
      <c r="LG72" s="136"/>
      <c r="LH72" s="136"/>
      <c r="LI72" s="136"/>
      <c r="LJ72" s="136"/>
      <c r="LK72" s="136"/>
      <c r="LL72" s="136"/>
      <c r="LM72" s="136"/>
      <c r="LN72" s="136"/>
      <c r="LO72" s="136"/>
      <c r="LP72" s="136"/>
      <c r="LQ72" s="136"/>
      <c r="LR72" s="136"/>
      <c r="LS72" s="136"/>
      <c r="LT72" s="136"/>
      <c r="LU72" s="136"/>
      <c r="LV72" s="136"/>
      <c r="LW72" s="136"/>
      <c r="LX72" s="136"/>
      <c r="LY72" s="136"/>
      <c r="LZ72" s="136"/>
      <c r="MA72" s="136"/>
      <c r="MB72" s="136"/>
      <c r="MC72" s="136"/>
      <c r="MD72" s="136"/>
      <c r="ME72" s="136"/>
      <c r="MF72" s="136"/>
      <c r="MG72" s="136"/>
      <c r="MH72" s="136"/>
      <c r="MI72" s="136"/>
      <c r="MJ72" s="136"/>
      <c r="MK72" s="136"/>
      <c r="ML72" s="136"/>
      <c r="MM72" s="136"/>
      <c r="MN72" s="136"/>
      <c r="MO72" s="136"/>
      <c r="MP72" s="136"/>
      <c r="MQ72" s="136"/>
      <c r="MR72" s="136"/>
      <c r="MS72" s="136"/>
      <c r="MT72" s="136"/>
      <c r="MU72" s="136"/>
      <c r="MV72" s="136"/>
      <c r="MW72" s="136"/>
      <c r="MX72" s="136"/>
      <c r="MY72" s="136"/>
      <c r="MZ72" s="136"/>
      <c r="NA72" s="136"/>
      <c r="NB72" s="136"/>
      <c r="NC72" s="136"/>
      <c r="ND72" s="136"/>
      <c r="NE72" s="136"/>
      <c r="NF72" s="136"/>
      <c r="NG72" s="136"/>
      <c r="NH72" s="136"/>
      <c r="NI72" s="136"/>
      <c r="NJ72" s="136"/>
      <c r="NK72" s="136"/>
      <c r="NL72" s="136"/>
      <c r="NM72" s="136"/>
      <c r="NN72" s="136"/>
      <c r="NO72" s="136"/>
      <c r="NP72" s="136"/>
      <c r="NQ72" s="136"/>
      <c r="NR72" s="136"/>
      <c r="NS72" s="136"/>
      <c r="NT72" s="136"/>
      <c r="NU72" s="136"/>
      <c r="NV72" s="136"/>
      <c r="NW72" s="136"/>
      <c r="NX72" s="136"/>
      <c r="NY72" s="136"/>
      <c r="NZ72" s="136"/>
      <c r="OA72" s="136"/>
      <c r="OB72" s="136"/>
      <c r="OC72" s="136"/>
      <c r="OD72" s="136"/>
      <c r="OE72" s="136"/>
      <c r="OF72" s="136"/>
      <c r="OG72" s="136"/>
      <c r="OH72" s="136"/>
      <c r="OI72" s="136"/>
      <c r="OJ72" s="136"/>
      <c r="OK72" s="136"/>
      <c r="OL72" s="136"/>
      <c r="OM72" s="136"/>
      <c r="ON72" s="136"/>
      <c r="OO72" s="136"/>
      <c r="OP72" s="136"/>
      <c r="OQ72" s="136"/>
      <c r="OR72" s="136"/>
      <c r="OS72" s="136"/>
      <c r="OT72" s="136"/>
      <c r="OU72" s="136"/>
      <c r="OV72" s="136"/>
      <c r="OW72" s="136"/>
      <c r="OX72" s="136"/>
      <c r="OY72" s="136"/>
      <c r="OZ72" s="136"/>
      <c r="PA72" s="136"/>
      <c r="PB72" s="136"/>
      <c r="PC72" s="136"/>
      <c r="PD72" s="136"/>
      <c r="PE72" s="136"/>
      <c r="PF72" s="136"/>
      <c r="PG72" s="136"/>
      <c r="PH72" s="136"/>
      <c r="PI72" s="136"/>
      <c r="PJ72" s="136"/>
      <c r="PK72" s="136"/>
      <c r="PL72" s="136"/>
      <c r="PM72" s="136"/>
      <c r="PN72" s="136"/>
      <c r="PO72" s="136"/>
      <c r="PP72" s="136"/>
      <c r="PQ72" s="136"/>
      <c r="PR72" s="136"/>
      <c r="PS72" s="136"/>
      <c r="PT72" s="136"/>
      <c r="PU72" s="136"/>
      <c r="PV72" s="136"/>
      <c r="PW72" s="136"/>
      <c r="PX72" s="136"/>
      <c r="PY72" s="136"/>
      <c r="PZ72" s="136"/>
      <c r="QA72" s="136"/>
      <c r="QB72" s="136"/>
      <c r="QC72" s="136"/>
      <c r="QD72" s="136"/>
      <c r="QE72" s="136"/>
      <c r="QF72" s="136"/>
      <c r="QG72" s="136"/>
      <c r="QH72" s="136"/>
      <c r="QI72" s="136"/>
      <c r="QJ72" s="136"/>
      <c r="QK72" s="136"/>
      <c r="QL72" s="136"/>
      <c r="QM72" s="136"/>
      <c r="QN72" s="136"/>
      <c r="QO72" s="136"/>
      <c r="QP72" s="136"/>
      <c r="QQ72" s="136"/>
      <c r="QR72" s="136"/>
      <c r="QS72" s="136"/>
      <c r="QT72" s="136"/>
      <c r="QU72" s="136"/>
      <c r="QV72" s="136"/>
      <c r="QW72" s="136"/>
      <c r="QX72" s="136"/>
      <c r="QY72" s="136"/>
      <c r="QZ72" s="136"/>
      <c r="RA72" s="136"/>
      <c r="RB72" s="136"/>
      <c r="RC72" s="136"/>
      <c r="RD72" s="136"/>
      <c r="RE72" s="136"/>
      <c r="RF72" s="136"/>
      <c r="RG72" s="136"/>
      <c r="RH72" s="136"/>
      <c r="RI72" s="136"/>
      <c r="RJ72" s="136"/>
      <c r="RK72" s="136"/>
      <c r="RL72" s="136"/>
      <c r="RM72" s="136"/>
      <c r="RN72" s="136"/>
      <c r="RO72" s="136"/>
      <c r="RP72" s="136"/>
      <c r="RQ72" s="136"/>
      <c r="RR72" s="136"/>
      <c r="RS72" s="136"/>
      <c r="RT72" s="136"/>
      <c r="RU72" s="136"/>
      <c r="RV72" s="136"/>
      <c r="RW72" s="136"/>
      <c r="RX72" s="136"/>
      <c r="RY72" s="136"/>
      <c r="RZ72" s="136"/>
      <c r="SA72" s="136"/>
      <c r="SB72" s="136"/>
      <c r="SC72" s="136"/>
      <c r="SD72" s="136"/>
      <c r="SE72" s="136"/>
      <c r="SF72" s="136"/>
      <c r="SG72" s="136"/>
      <c r="SH72" s="136"/>
      <c r="SI72" s="136"/>
      <c r="SJ72" s="136"/>
      <c r="SK72" s="136"/>
      <c r="SL72" s="136"/>
      <c r="SM72" s="136"/>
      <c r="SN72" s="136"/>
      <c r="SO72" s="136"/>
      <c r="SP72" s="136"/>
      <c r="SQ72" s="136"/>
      <c r="SR72" s="136"/>
      <c r="SS72" s="136"/>
      <c r="ST72" s="136"/>
      <c r="SU72" s="136"/>
      <c r="SV72" s="136"/>
      <c r="SW72" s="136"/>
      <c r="SX72" s="136"/>
      <c r="SY72" s="136"/>
      <c r="SZ72" s="136"/>
      <c r="TA72" s="136"/>
      <c r="TB72" s="136"/>
      <c r="TC72" s="136"/>
      <c r="TD72" s="136"/>
      <c r="TE72" s="136"/>
      <c r="TF72" s="136"/>
      <c r="TG72" s="136"/>
      <c r="TH72" s="136"/>
      <c r="TI72" s="136"/>
      <c r="TJ72" s="136"/>
      <c r="TK72" s="136"/>
      <c r="TL72" s="136"/>
      <c r="TM72" s="136"/>
      <c r="TN72" s="136"/>
      <c r="TO72" s="136"/>
      <c r="TP72" s="136"/>
      <c r="TQ72" s="136"/>
      <c r="TR72" s="136"/>
      <c r="TS72" s="136"/>
      <c r="TT72" s="136"/>
      <c r="TU72" s="136"/>
      <c r="TV72" s="136"/>
      <c r="TW72" s="136"/>
      <c r="TX72" s="136"/>
      <c r="TY72" s="136"/>
      <c r="TZ72" s="136"/>
      <c r="UA72" s="136"/>
      <c r="UB72" s="136"/>
      <c r="UC72" s="136"/>
      <c r="UD72" s="136"/>
      <c r="UE72" s="136"/>
      <c r="UF72" s="136"/>
      <c r="UG72" s="136"/>
      <c r="UH72" s="136"/>
      <c r="UI72" s="136"/>
      <c r="UJ72" s="136"/>
      <c r="UK72" s="136"/>
      <c r="UL72" s="136"/>
      <c r="UM72" s="136"/>
      <c r="UN72" s="136"/>
      <c r="UO72" s="136"/>
      <c r="UP72" s="136"/>
      <c r="UQ72" s="136"/>
      <c r="UR72" s="136"/>
      <c r="US72" s="136"/>
      <c r="UT72" s="136"/>
      <c r="UU72" s="136"/>
      <c r="UV72" s="136"/>
      <c r="UW72" s="136"/>
      <c r="UX72" s="136"/>
      <c r="UY72" s="136"/>
      <c r="UZ72" s="136"/>
      <c r="VA72" s="136"/>
      <c r="VB72" s="136"/>
      <c r="VC72" s="136"/>
      <c r="VD72" s="136"/>
      <c r="VE72" s="136"/>
      <c r="VF72" s="136"/>
      <c r="VG72" s="136"/>
      <c r="VH72" s="136"/>
      <c r="VI72" s="136"/>
      <c r="VJ72" s="136"/>
      <c r="VK72" s="136"/>
      <c r="VL72" s="136"/>
      <c r="VM72" s="136"/>
      <c r="VN72" s="136"/>
      <c r="VO72" s="136"/>
      <c r="VP72" s="136"/>
      <c r="VQ72" s="136"/>
      <c r="VR72" s="136"/>
      <c r="VS72" s="136"/>
      <c r="VT72" s="136"/>
      <c r="VU72" s="136"/>
      <c r="VV72" s="136"/>
      <c r="VW72" s="136"/>
      <c r="VX72" s="136"/>
      <c r="VY72" s="136"/>
      <c r="VZ72" s="136"/>
      <c r="WA72" s="136"/>
      <c r="WB72" s="136"/>
      <c r="WC72" s="136"/>
      <c r="WD72" s="136"/>
      <c r="WE72" s="136"/>
      <c r="WF72" s="136"/>
      <c r="WG72" s="136"/>
      <c r="WH72" s="136"/>
      <c r="WI72" s="136"/>
      <c r="WJ72" s="136"/>
      <c r="WK72" s="136"/>
      <c r="WL72" s="136"/>
      <c r="WM72" s="136"/>
      <c r="WN72" s="136"/>
      <c r="WO72" s="136"/>
      <c r="WP72" s="136"/>
      <c r="WQ72" s="136"/>
      <c r="WR72" s="136"/>
      <c r="WS72" s="136"/>
      <c r="WT72" s="136"/>
      <c r="WU72" s="136"/>
      <c r="WV72" s="136"/>
      <c r="WW72" s="136"/>
      <c r="WX72" s="136"/>
      <c r="WY72" s="136"/>
      <c r="WZ72" s="136"/>
      <c r="XA72" s="136"/>
      <c r="XB72" s="136"/>
      <c r="XC72" s="136"/>
      <c r="XD72" s="136"/>
      <c r="XE72" s="136"/>
      <c r="XF72" s="136"/>
      <c r="XG72" s="136"/>
      <c r="XH72" s="136"/>
      <c r="XI72" s="136"/>
      <c r="XJ72" s="136"/>
      <c r="XK72" s="136"/>
      <c r="XL72" s="136"/>
      <c r="XM72" s="136"/>
      <c r="XN72" s="136"/>
      <c r="XO72" s="136"/>
      <c r="XP72" s="136"/>
      <c r="XQ72" s="136"/>
      <c r="XR72" s="136"/>
      <c r="XS72" s="136"/>
      <c r="XT72" s="136"/>
      <c r="XU72" s="136"/>
      <c r="XV72" s="136"/>
      <c r="XW72" s="136"/>
      <c r="XX72" s="136"/>
      <c r="XY72" s="136"/>
      <c r="XZ72" s="136"/>
      <c r="YA72" s="136"/>
      <c r="YB72" s="136"/>
      <c r="YC72" s="136"/>
      <c r="YD72" s="136"/>
      <c r="YE72" s="136"/>
      <c r="YF72" s="136"/>
      <c r="YG72" s="136"/>
      <c r="YH72" s="136"/>
      <c r="YI72" s="136"/>
      <c r="YJ72" s="136"/>
      <c r="YK72" s="136"/>
      <c r="YL72" s="136"/>
      <c r="YM72" s="136"/>
      <c r="YN72" s="136"/>
      <c r="YO72" s="136"/>
      <c r="YP72" s="136"/>
      <c r="YQ72" s="136"/>
      <c r="YR72" s="136"/>
      <c r="YS72" s="136"/>
      <c r="YT72" s="136"/>
      <c r="YU72" s="136"/>
      <c r="YV72" s="136"/>
      <c r="YW72" s="136"/>
      <c r="YX72" s="136"/>
      <c r="YY72" s="136"/>
      <c r="YZ72" s="136"/>
      <c r="ZA72" s="136"/>
      <c r="ZB72" s="136"/>
      <c r="ZC72" s="136"/>
      <c r="ZD72" s="136"/>
      <c r="ZE72" s="136"/>
      <c r="ZF72" s="136"/>
      <c r="ZG72" s="136"/>
      <c r="ZH72" s="136"/>
      <c r="ZI72" s="136"/>
      <c r="ZJ72" s="136"/>
      <c r="ZK72" s="136"/>
      <c r="ZL72" s="136"/>
      <c r="ZM72" s="136"/>
      <c r="ZN72" s="136"/>
      <c r="ZO72" s="136"/>
      <c r="ZP72" s="136"/>
      <c r="ZQ72" s="136"/>
      <c r="ZR72" s="136"/>
      <c r="ZS72" s="136"/>
      <c r="ZT72" s="136"/>
      <c r="ZU72" s="136"/>
      <c r="ZV72" s="136"/>
      <c r="ZW72" s="136"/>
      <c r="ZX72" s="136"/>
      <c r="ZY72" s="136"/>
      <c r="ZZ72" s="136"/>
      <c r="AAA72" s="136"/>
      <c r="AAB72" s="136"/>
      <c r="AAC72" s="136"/>
      <c r="AAD72" s="136"/>
      <c r="AAE72" s="136"/>
      <c r="AAF72" s="136"/>
      <c r="AAG72" s="136"/>
      <c r="AAH72" s="136"/>
      <c r="AAI72" s="136"/>
      <c r="AAJ72" s="136"/>
      <c r="AAK72" s="136"/>
      <c r="AAL72" s="136"/>
      <c r="AAM72" s="136"/>
      <c r="AAN72" s="136"/>
      <c r="AAO72" s="136"/>
      <c r="AAP72" s="136"/>
      <c r="AAQ72" s="136"/>
      <c r="AAR72" s="136"/>
      <c r="AAS72" s="136"/>
      <c r="AAT72" s="136"/>
      <c r="AAU72" s="136"/>
      <c r="AAV72" s="136"/>
      <c r="AAW72" s="136"/>
      <c r="AAX72" s="136"/>
      <c r="AAY72" s="136"/>
      <c r="AAZ72" s="136"/>
      <c r="ABA72" s="136"/>
      <c r="ABB72" s="136"/>
      <c r="ABC72" s="136"/>
      <c r="ABD72" s="136"/>
      <c r="ABE72" s="136"/>
      <c r="ABF72" s="136"/>
      <c r="ABG72" s="136"/>
      <c r="ABH72" s="136"/>
      <c r="ABI72" s="136"/>
      <c r="ABJ72" s="136"/>
      <c r="ABK72" s="136"/>
      <c r="ABL72" s="136"/>
      <c r="ABM72" s="136"/>
      <c r="ABN72" s="136"/>
      <c r="ABO72" s="136"/>
      <c r="ABP72" s="136"/>
      <c r="ABQ72" s="136"/>
      <c r="ABR72" s="136"/>
      <c r="ABS72" s="136"/>
      <c r="ABT72" s="136"/>
      <c r="ABU72" s="136"/>
      <c r="ABV72" s="136"/>
      <c r="ABW72" s="136"/>
      <c r="ABX72" s="136"/>
      <c r="ABY72" s="136"/>
      <c r="ABZ72" s="136"/>
      <c r="ACA72" s="136"/>
      <c r="ACB72" s="136"/>
      <c r="ACC72" s="136"/>
      <c r="ACD72" s="136"/>
      <c r="ACE72" s="136"/>
      <c r="ACF72" s="136"/>
      <c r="ACG72" s="136"/>
      <c r="ACH72" s="136"/>
      <c r="ACI72" s="136"/>
      <c r="ACJ72" s="136"/>
      <c r="ACK72" s="136"/>
      <c r="ACL72" s="136"/>
      <c r="ACM72" s="136"/>
      <c r="ACN72" s="136"/>
      <c r="ACO72" s="136"/>
      <c r="ACP72" s="136"/>
      <c r="ACQ72" s="136"/>
      <c r="ACR72" s="136"/>
      <c r="ACS72" s="136"/>
      <c r="ACT72" s="136"/>
      <c r="ACU72" s="136"/>
      <c r="ACV72" s="136"/>
      <c r="ACW72" s="136"/>
      <c r="ACX72" s="136"/>
      <c r="ACY72" s="136"/>
      <c r="ACZ72" s="136"/>
      <c r="ADA72" s="136"/>
      <c r="ADB72" s="136"/>
      <c r="ADC72" s="136"/>
      <c r="ADD72" s="136"/>
      <c r="ADE72" s="136"/>
      <c r="ADF72" s="136"/>
      <c r="ADG72" s="136"/>
      <c r="ADH72" s="136"/>
      <c r="ADI72" s="136"/>
      <c r="ADJ72" s="136"/>
      <c r="ADK72" s="136"/>
      <c r="ADL72" s="136"/>
      <c r="ADM72" s="136"/>
      <c r="ADN72" s="136"/>
      <c r="ADO72" s="136"/>
      <c r="ADP72" s="136"/>
      <c r="ADQ72" s="136"/>
      <c r="ADR72" s="136"/>
      <c r="ADS72" s="136"/>
      <c r="ADT72" s="136"/>
      <c r="ADU72" s="136"/>
      <c r="ADV72" s="136"/>
      <c r="ADW72" s="136"/>
      <c r="ADX72" s="136"/>
      <c r="ADY72" s="136"/>
      <c r="ADZ72" s="136"/>
      <c r="AEA72" s="136"/>
      <c r="AEB72" s="136"/>
      <c r="AEC72" s="136"/>
      <c r="AED72" s="136"/>
      <c r="AEE72" s="136"/>
      <c r="AEF72" s="136"/>
      <c r="AEG72" s="136"/>
      <c r="AEH72" s="136"/>
      <c r="AEI72" s="136"/>
      <c r="AEJ72" s="136"/>
      <c r="AEK72" s="136"/>
      <c r="AEL72" s="136"/>
      <c r="AEM72" s="136"/>
      <c r="AEN72" s="136"/>
      <c r="AEO72" s="136"/>
      <c r="AEP72" s="136"/>
      <c r="AEQ72" s="136"/>
      <c r="AER72" s="136"/>
      <c r="AES72" s="136"/>
      <c r="AET72" s="136"/>
      <c r="AEU72" s="136"/>
      <c r="AEV72" s="136"/>
      <c r="AEW72" s="136"/>
      <c r="AEX72" s="136"/>
      <c r="AEY72" s="136"/>
      <c r="AEZ72" s="136"/>
      <c r="AFA72" s="136"/>
      <c r="AFB72" s="136"/>
      <c r="AFC72" s="136"/>
      <c r="AFD72" s="136"/>
      <c r="AFE72" s="136"/>
      <c r="AFF72" s="136"/>
      <c r="AFG72" s="136"/>
      <c r="AFH72" s="136"/>
      <c r="AFI72" s="136"/>
      <c r="AFJ72" s="136"/>
      <c r="AFK72" s="136"/>
      <c r="AFL72" s="136"/>
      <c r="AFM72" s="136"/>
      <c r="AFN72" s="136"/>
      <c r="AFO72" s="136"/>
      <c r="AFP72" s="136"/>
      <c r="AFQ72" s="136"/>
      <c r="AFR72" s="136"/>
      <c r="AFS72" s="136"/>
      <c r="AFT72" s="136"/>
      <c r="AFU72" s="136"/>
      <c r="AFV72" s="136"/>
      <c r="AFW72" s="136"/>
      <c r="AFX72" s="136"/>
      <c r="AFY72" s="136"/>
      <c r="AFZ72" s="136"/>
      <c r="AGA72" s="136"/>
      <c r="AGB72" s="136"/>
      <c r="AGC72" s="136"/>
      <c r="AGD72" s="136"/>
      <c r="AGE72" s="136"/>
      <c r="AGF72" s="136"/>
      <c r="AGG72" s="136"/>
      <c r="AGH72" s="136"/>
      <c r="AGI72" s="136"/>
      <c r="AGJ72" s="136"/>
      <c r="AGK72" s="136"/>
      <c r="AGL72" s="136"/>
      <c r="AGM72" s="136"/>
      <c r="AGN72" s="136"/>
      <c r="AGO72" s="136"/>
      <c r="AGP72" s="136"/>
      <c r="AGQ72" s="136"/>
      <c r="AGR72" s="136"/>
      <c r="AGS72" s="136"/>
      <c r="AGT72" s="136"/>
      <c r="AGU72" s="136"/>
      <c r="AGV72" s="136"/>
      <c r="AGW72" s="136"/>
      <c r="AGX72" s="136"/>
      <c r="AGY72" s="136"/>
      <c r="AGZ72" s="136"/>
      <c r="AHA72" s="136"/>
      <c r="AHB72" s="136"/>
      <c r="AHC72" s="136"/>
      <c r="AHD72" s="136"/>
      <c r="AHE72" s="136"/>
      <c r="AHF72" s="136"/>
      <c r="AHG72" s="136"/>
      <c r="AHH72" s="136"/>
      <c r="AHI72" s="136"/>
      <c r="AHJ72" s="136"/>
      <c r="AHK72" s="136"/>
      <c r="AHL72" s="136"/>
      <c r="AHM72" s="136"/>
      <c r="AHN72" s="136"/>
      <c r="AHO72" s="136"/>
      <c r="AHP72" s="136"/>
      <c r="AHQ72" s="136"/>
      <c r="AHR72" s="136"/>
      <c r="AHS72" s="136"/>
      <c r="AHT72" s="136"/>
      <c r="AHU72" s="136"/>
      <c r="AHV72" s="136"/>
      <c r="AHW72" s="136"/>
      <c r="AHX72" s="136"/>
      <c r="AHY72" s="136"/>
      <c r="AHZ72" s="136"/>
      <c r="AIA72" s="136"/>
      <c r="AIB72" s="136"/>
      <c r="AIC72" s="136"/>
      <c r="AID72" s="136"/>
      <c r="AIE72" s="136"/>
      <c r="AIF72" s="136"/>
      <c r="AIG72" s="136"/>
      <c r="AIH72" s="136"/>
      <c r="AII72" s="136"/>
      <c r="AIJ72" s="136"/>
      <c r="AIK72" s="136"/>
      <c r="AIL72" s="136"/>
      <c r="AIM72" s="136"/>
      <c r="AIN72" s="136"/>
      <c r="AIO72" s="136"/>
      <c r="AIP72" s="136"/>
      <c r="AIQ72" s="136"/>
      <c r="AIR72" s="136"/>
      <c r="AIS72" s="136"/>
      <c r="AIT72" s="136"/>
      <c r="AIU72" s="136"/>
      <c r="AIV72" s="136"/>
      <c r="AIW72" s="136"/>
      <c r="AIX72" s="136"/>
      <c r="AIY72" s="136"/>
      <c r="AIZ72" s="136"/>
      <c r="AJA72" s="136"/>
      <c r="AJB72" s="136"/>
      <c r="AJC72" s="136"/>
      <c r="AJD72" s="136"/>
      <c r="AJE72" s="136"/>
      <c r="AJF72" s="136"/>
      <c r="AJG72" s="136"/>
      <c r="AJH72" s="136"/>
      <c r="AJI72" s="136"/>
      <c r="AJJ72" s="136"/>
      <c r="AJK72" s="136"/>
      <c r="AJL72" s="136"/>
      <c r="AJM72" s="136"/>
      <c r="AJN72" s="136"/>
      <c r="AJO72" s="136"/>
      <c r="AJP72" s="136"/>
      <c r="AJQ72" s="136"/>
      <c r="AJR72" s="136"/>
      <c r="AJS72" s="136"/>
      <c r="AJT72" s="136"/>
      <c r="AJU72" s="136"/>
      <c r="AJV72" s="136"/>
      <c r="AJW72" s="136"/>
      <c r="AJX72" s="136"/>
      <c r="AJY72" s="136"/>
      <c r="AJZ72" s="136"/>
      <c r="AKA72" s="136"/>
      <c r="AKB72" s="136"/>
      <c r="AKC72" s="136"/>
      <c r="AKD72" s="136"/>
      <c r="AKE72" s="136"/>
      <c r="AKF72" s="136"/>
      <c r="AKG72" s="136"/>
      <c r="AKH72" s="136"/>
      <c r="AKI72" s="136"/>
      <c r="AKJ72" s="136"/>
      <c r="AKK72" s="136"/>
      <c r="AKL72" s="136"/>
      <c r="AKM72" s="136"/>
      <c r="AKN72" s="136"/>
      <c r="AKO72" s="136"/>
      <c r="AKP72" s="136"/>
      <c r="AKQ72" s="136"/>
      <c r="AKR72" s="136"/>
      <c r="AKS72" s="136"/>
      <c r="AKT72" s="136"/>
      <c r="AKU72" s="136"/>
      <c r="AKV72" s="136"/>
      <c r="AKW72" s="136"/>
      <c r="AKX72" s="136"/>
      <c r="AKY72" s="136"/>
      <c r="AKZ72" s="136"/>
      <c r="ALA72" s="136"/>
      <c r="ALB72" s="136"/>
      <c r="ALC72" s="136"/>
      <c r="ALD72" s="136"/>
      <c r="ALE72" s="136"/>
      <c r="ALF72" s="136"/>
      <c r="ALG72" s="136"/>
      <c r="ALH72" s="136"/>
      <c r="ALI72" s="136"/>
      <c r="ALJ72" s="136"/>
      <c r="ALK72" s="136"/>
      <c r="ALL72" s="136"/>
      <c r="ALM72" s="136"/>
      <c r="ALN72" s="136"/>
      <c r="ALO72" s="136"/>
      <c r="ALP72" s="136"/>
      <c r="ALQ72" s="136"/>
      <c r="ALR72" s="136"/>
      <c r="ALS72" s="136"/>
      <c r="ALT72" s="136"/>
      <c r="ALU72" s="136"/>
      <c r="ALV72" s="136"/>
      <c r="ALW72" s="136"/>
      <c r="ALX72" s="136"/>
      <c r="ALY72" s="136"/>
      <c r="ALZ72" s="136"/>
      <c r="AMA72" s="136"/>
      <c r="AMB72" s="136"/>
      <c r="AMC72" s="136"/>
      <c r="AMD72" s="136"/>
      <c r="AME72" s="136"/>
      <c r="AMF72" s="136"/>
      <c r="AMG72" s="136"/>
      <c r="AMH72" s="136"/>
      <c r="AMI72" s="136"/>
    </row>
    <row r="73" spans="1:1023" ht="129" x14ac:dyDescent="0.25">
      <c r="A73" s="245" t="s">
        <v>1393</v>
      </c>
      <c r="B73" s="193">
        <v>73</v>
      </c>
      <c r="C73" s="192" t="s">
        <v>25702</v>
      </c>
      <c r="D73" s="209" t="s">
        <v>1394</v>
      </c>
      <c r="E73" s="253" t="s">
        <v>1395</v>
      </c>
      <c r="F73" s="238"/>
      <c r="G73" s="214"/>
      <c r="H73" s="214"/>
      <c r="I73" s="367">
        <v>2.21</v>
      </c>
      <c r="J73" s="443"/>
      <c r="K73" s="161"/>
      <c r="L73" s="161"/>
      <c r="M73" s="161"/>
      <c r="N73" s="161"/>
      <c r="O73" s="161"/>
      <c r="P73" s="161"/>
      <c r="Q73" s="409" t="s">
        <v>771</v>
      </c>
      <c r="R73" s="409" t="s">
        <v>770</v>
      </c>
      <c r="S73" s="161"/>
      <c r="V73" s="256">
        <f>IF(O73=1,10,100)</f>
        <v>100</v>
      </c>
      <c r="W73" s="256">
        <f>IF(O73=1,1,IF(O73=2,10,100))</f>
        <v>100</v>
      </c>
      <c r="X73" s="256">
        <f>IF(O73=3,20,100)</f>
        <v>100</v>
      </c>
      <c r="Y73" s="256">
        <f>IF(P73=1,10,100)</f>
        <v>100</v>
      </c>
      <c r="Z73" s="256">
        <f>IF(P73=1,1,IF(P73=2,10,100))</f>
        <v>100</v>
      </c>
      <c r="AA73" s="257">
        <f>IF(OR(EXACT(Q73,"1A"),EXACT(Q73,"1B")),0.1,IF(Q73=2,1,100))</f>
        <v>0.1</v>
      </c>
      <c r="AB73" s="257">
        <f>IF(OR(EXACT(R73,"1A"),EXACT(R73,"1B")),0.1,IF(R73=2,1,100))</f>
        <v>0.1</v>
      </c>
      <c r="AC73" s="257">
        <f>IF(OR(EXACT(S73,"1A"),EXACT(S73,"1B")),0.3,IF(S73=2,3,100))</f>
        <v>100</v>
      </c>
      <c r="AD73" s="136"/>
      <c r="AF73" s="249">
        <f>IF(OR(OR(EXACT(J73,"1A"),EXACT(J73,"1B"),EXACT(J73,"1C")),K73=1),1,IF(K73=2,10,100))</f>
        <v>100</v>
      </c>
      <c r="AG73" s="249">
        <f>IF(OR(EXACT(J73,"1A"),EXACT(J73,"1B"),EXACT(J73,"1C")),1,IF(J73=2,10,100))</f>
        <v>100</v>
      </c>
      <c r="AH73" s="249">
        <f>IF(OR(EXACT(J73,"1A"),EXACT(J73,"1B"),EXACT(J73,"1C"),K73=1),3,100)</f>
        <v>100</v>
      </c>
      <c r="AI73" s="249">
        <f>IF(OR(EXACT(J73,"1A"),EXACT(J73,"1B"),EXACT(J73,"1C")),5,100)</f>
        <v>100</v>
      </c>
      <c r="AJ73" s="251"/>
      <c r="AK73" s="136"/>
      <c r="AL73" s="136"/>
      <c r="AM73" s="251"/>
      <c r="AN73" s="136"/>
      <c r="AO73" s="136"/>
      <c r="AP73" s="235"/>
      <c r="AQ73" s="302" t="s">
        <v>25703</v>
      </c>
      <c r="AR73" s="225"/>
    </row>
    <row r="74" spans="1:1023" x14ac:dyDescent="0.25">
      <c r="A74" s="273" t="s">
        <v>5866</v>
      </c>
      <c r="B74" s="193">
        <v>74</v>
      </c>
      <c r="C74" s="194" t="s">
        <v>25704</v>
      </c>
      <c r="D74" s="211" t="s">
        <v>5867</v>
      </c>
      <c r="E74" s="255" t="s">
        <v>5868</v>
      </c>
      <c r="F74" s="222"/>
      <c r="G74" s="211"/>
      <c r="H74" s="211"/>
      <c r="I74" s="367">
        <v>8.4</v>
      </c>
      <c r="J74" s="411"/>
      <c r="K74" s="411"/>
      <c r="L74" s="411"/>
      <c r="M74" s="411"/>
      <c r="N74" s="411"/>
      <c r="O74" s="416"/>
      <c r="P74" s="411"/>
      <c r="Q74" s="411" t="s">
        <v>770</v>
      </c>
      <c r="R74" s="411">
        <v>2</v>
      </c>
      <c r="S74" s="411"/>
      <c r="T74" s="411"/>
      <c r="U74" s="417"/>
      <c r="V74" s="275">
        <f>IF(O74=1,10,100)</f>
        <v>100</v>
      </c>
      <c r="W74" s="275">
        <f>IF(O74=1,1,IF(O74=2,10,100))</f>
        <v>100</v>
      </c>
      <c r="X74" s="275">
        <f>IF(O74=3,20,100)</f>
        <v>100</v>
      </c>
      <c r="Y74" s="275">
        <f>IF(P74=1,10,100)</f>
        <v>100</v>
      </c>
      <c r="Z74" s="275">
        <f>IF(P74=1,1,IF(P74=2,10,100))</f>
        <v>100</v>
      </c>
      <c r="AA74" s="276">
        <f>IF(OR(EXACT(Q74,"1A"),EXACT(Q74,"1B")),0.1,IF(Q74=2,1,100))</f>
        <v>0.1</v>
      </c>
      <c r="AB74" s="276">
        <f>IF(OR(EXACT(R74,"1A"),EXACT(R74,"1B")),0.1,IF(R74=2,1,100))</f>
        <v>1</v>
      </c>
      <c r="AC74" s="276">
        <f>IF(OR(EXACT(S74,"1A"),EXACT(S74,"1B")),0.3,IF(S74=2,3,100))</f>
        <v>100</v>
      </c>
      <c r="AF74" s="277">
        <f>IF(OR(OR(EXACT(J74,"1A"),EXACT(J74,"1B"),EXACT(J74,"1C")),K74=1),1,IF(K74=2,10,100))</f>
        <v>100</v>
      </c>
      <c r="AG74" s="277">
        <f>IF(OR(EXACT(J74,"1A"),EXACT(J74,"1B"),EXACT(J74,"1C")),1,IF(J74=2,10,100))</f>
        <v>100</v>
      </c>
      <c r="AH74" s="277">
        <f>IF(OR(EXACT(J74,"1A"),EXACT(J74,"1B"),EXACT(J74,"1C"),K74=1),3,100)</f>
        <v>100</v>
      </c>
      <c r="AI74" s="277">
        <f>IF(OR(EXACT(J74,"1A"),EXACT(J74,"1B"),EXACT(J74,"1C")),5,100)</f>
        <v>100</v>
      </c>
      <c r="AJ74" s="263" t="s">
        <v>25705</v>
      </c>
      <c r="AK74" s="274"/>
      <c r="AL74" s="222">
        <v>3</v>
      </c>
      <c r="AM74" s="251"/>
      <c r="AN74" s="222"/>
      <c r="AO74" s="222"/>
      <c r="AQ74" s="199" t="s">
        <v>5869</v>
      </c>
      <c r="AR74" s="253" t="s">
        <v>5870</v>
      </c>
    </row>
    <row r="75" spans="1:1023" ht="29.25" x14ac:dyDescent="0.25">
      <c r="A75" s="273" t="s">
        <v>1862</v>
      </c>
      <c r="B75" s="193">
        <v>75</v>
      </c>
      <c r="C75" s="194" t="s">
        <v>25706</v>
      </c>
      <c r="D75" s="211" t="s">
        <v>5871</v>
      </c>
      <c r="E75" s="255" t="s">
        <v>844</v>
      </c>
      <c r="F75" s="222">
        <v>3</v>
      </c>
      <c r="G75" s="211"/>
      <c r="H75" s="211">
        <v>4</v>
      </c>
      <c r="I75" s="367">
        <v>2.4</v>
      </c>
      <c r="J75" s="411">
        <v>2</v>
      </c>
      <c r="K75" s="411">
        <v>2</v>
      </c>
      <c r="L75" s="411"/>
      <c r="M75" s="411"/>
      <c r="N75" s="411"/>
      <c r="O75" s="416">
        <v>3</v>
      </c>
      <c r="P75" s="411">
        <v>2</v>
      </c>
      <c r="Q75" s="411" t="s">
        <v>770</v>
      </c>
      <c r="R75" s="411"/>
      <c r="S75" s="411"/>
      <c r="T75" s="411"/>
      <c r="U75" s="417"/>
      <c r="V75" s="275">
        <f>IF(O75=1,10,100)</f>
        <v>100</v>
      </c>
      <c r="W75" s="275">
        <f>IF(O75=1,1,IF(O75=2,10,100))</f>
        <v>100</v>
      </c>
      <c r="X75" s="275">
        <f>IF(O75=3,20,100)</f>
        <v>20</v>
      </c>
      <c r="Y75" s="275">
        <f>IF(P75=1,10,100)</f>
        <v>100</v>
      </c>
      <c r="Z75" s="275">
        <f>IF(P75=1,1,IF(P75=2,10,100))</f>
        <v>10</v>
      </c>
      <c r="AA75" s="276">
        <f>IF(OR(EXACT(Q75,"1A"),EXACT(Q75,"1B")),0.1,IF(Q75=2,1,100))</f>
        <v>0.1</v>
      </c>
      <c r="AB75" s="276">
        <f>IF(OR(EXACT(R75,"1A"),EXACT(R75,"1B")),0.1,IF(R75=2,1,100))</f>
        <v>100</v>
      </c>
      <c r="AC75" s="276">
        <f>IF(OR(EXACT(S75,"1A"),EXACT(S75,"1B")),0.3,IF(S75=2,3,100))</f>
        <v>100</v>
      </c>
      <c r="AF75" s="277">
        <f>IF(OR(OR(EXACT(J75,"1A"),EXACT(J75,"1B"),EXACT(J75,"1C")),K75=1),1,IF(K75=2,10,100))</f>
        <v>10</v>
      </c>
      <c r="AG75" s="277">
        <f>IF(OR(EXACT(J75,"1A"),EXACT(J75,"1B"),EXACT(J75,"1C")),1,IF(J75=2,10,100))</f>
        <v>10</v>
      </c>
      <c r="AH75" s="277">
        <f>IF(OR(EXACT(J75,"1A"),EXACT(J75,"1B"),EXACT(J75,"1C"),K75=1),3,100)</f>
        <v>100</v>
      </c>
      <c r="AI75" s="277">
        <f>IF(OR(EXACT(J75,"1A"),EXACT(J75,"1B"),EXACT(J75,"1C")),5,100)</f>
        <v>100</v>
      </c>
      <c r="AJ75" s="263" t="s">
        <v>25707</v>
      </c>
      <c r="AK75" s="274"/>
      <c r="AL75" s="222">
        <v>2</v>
      </c>
      <c r="AM75" s="251"/>
      <c r="AN75" s="222"/>
      <c r="AO75" s="222"/>
      <c r="AQ75" s="199" t="s">
        <v>5872</v>
      </c>
      <c r="AR75" s="253" t="s">
        <v>5873</v>
      </c>
    </row>
    <row r="76" spans="1:1023" ht="18.75" customHeight="1" x14ac:dyDescent="0.25">
      <c r="A76" s="343" t="s">
        <v>5977</v>
      </c>
      <c r="B76" s="193">
        <v>76</v>
      </c>
      <c r="C76" s="194" t="s">
        <v>5978</v>
      </c>
      <c r="D76" s="217" t="s">
        <v>5979</v>
      </c>
      <c r="E76" s="255" t="s">
        <v>5874</v>
      </c>
      <c r="F76" s="222"/>
      <c r="G76" s="211"/>
      <c r="H76" s="211"/>
      <c r="I76" s="367">
        <v>769</v>
      </c>
      <c r="J76" s="411"/>
      <c r="K76" s="411"/>
      <c r="L76" s="411"/>
      <c r="M76" s="411"/>
      <c r="N76" s="411"/>
      <c r="O76" s="416"/>
      <c r="P76" s="411"/>
      <c r="Q76" s="411"/>
      <c r="R76" s="411"/>
      <c r="S76" s="411"/>
      <c r="T76" s="411"/>
      <c r="U76" s="417"/>
      <c r="V76" s="275">
        <f>IF(O76=1,10,100)</f>
        <v>100</v>
      </c>
      <c r="W76" s="275">
        <f>IF(O76=1,1,IF(O76=2,10,100))</f>
        <v>100</v>
      </c>
      <c r="X76" s="275">
        <f>IF(O76=3,20,100)</f>
        <v>100</v>
      </c>
      <c r="Y76" s="275">
        <f>IF(P76=1,10,100)</f>
        <v>100</v>
      </c>
      <c r="Z76" s="275">
        <f>IF(P76=1,1,IF(P76=2,10,100))</f>
        <v>100</v>
      </c>
      <c r="AA76" s="276">
        <f>IF(OR(EXACT(Q76,"1A"),EXACT(Q76,"1B")),0.1,IF(Q76=2,1,100))</f>
        <v>100</v>
      </c>
      <c r="AB76" s="276">
        <f>IF(OR(EXACT(R76,"1A"),EXACT(R76,"1B")),0.1,IF(R76=2,1,100))</f>
        <v>100</v>
      </c>
      <c r="AC76" s="276">
        <f>IF(OR(EXACT(S76,"1A"),EXACT(S76,"1B")),0.3,IF(S76=2,3,100))</f>
        <v>100</v>
      </c>
      <c r="AF76" s="277">
        <f>IF(OR(OR(EXACT(J76,"1A"),EXACT(J76,"1B"),EXACT(J76,"1C")),K76=1),1,IF(K76=2,10,100))</f>
        <v>100</v>
      </c>
      <c r="AG76" s="277">
        <f>IF(OR(EXACT(J76,"1A"),EXACT(J76,"1B"),EXACT(J76,"1C")),1,IF(J76=2,10,100))</f>
        <v>100</v>
      </c>
      <c r="AH76" s="277">
        <f>IF(OR(EXACT(J76,"1A"),EXACT(J76,"1B"),EXACT(J76,"1C"),K76=1),3,100)</f>
        <v>100</v>
      </c>
      <c r="AI76" s="277">
        <f>IF(OR(EXACT(J76,"1A"),EXACT(J76,"1B"),EXACT(J76,"1C")),5,100)</f>
        <v>100</v>
      </c>
      <c r="AJ76" s="281"/>
      <c r="AK76" s="274"/>
      <c r="AL76" s="222"/>
      <c r="AM76" s="251"/>
      <c r="AN76" s="222"/>
      <c r="AO76" s="222"/>
      <c r="AQ76" s="199" t="s">
        <v>5875</v>
      </c>
      <c r="AR76" s="253" t="s">
        <v>5876</v>
      </c>
    </row>
    <row r="77" spans="1:1023" x14ac:dyDescent="0.25">
      <c r="A77" s="343" t="s">
        <v>5969</v>
      </c>
      <c r="B77" s="193">
        <v>77</v>
      </c>
      <c r="C77" s="194" t="s">
        <v>25708</v>
      </c>
      <c r="D77" s="217" t="s">
        <v>5970</v>
      </c>
      <c r="E77" s="255" t="s">
        <v>5874</v>
      </c>
      <c r="F77" s="222"/>
      <c r="G77" s="211"/>
      <c r="H77" s="211"/>
      <c r="I77" s="367">
        <v>768.7</v>
      </c>
      <c r="J77" s="411"/>
      <c r="K77" s="411"/>
      <c r="L77" s="411"/>
      <c r="M77" s="411"/>
      <c r="N77" s="411"/>
      <c r="O77" s="416"/>
      <c r="P77" s="411"/>
      <c r="Q77" s="411"/>
      <c r="R77" s="411"/>
      <c r="S77" s="411"/>
      <c r="T77" s="411"/>
      <c r="U77" s="417"/>
      <c r="V77" s="275">
        <f>IF(O77=1,10,100)</f>
        <v>100</v>
      </c>
      <c r="W77" s="275">
        <f>IF(O77=1,1,IF(O77=2,10,100))</f>
        <v>100</v>
      </c>
      <c r="X77" s="275">
        <f>IF(O77=3,20,100)</f>
        <v>100</v>
      </c>
      <c r="Y77" s="275">
        <f>IF(P77=1,10,100)</f>
        <v>100</v>
      </c>
      <c r="Z77" s="275">
        <f>IF(P77=1,1,IF(P77=2,10,100))</f>
        <v>100</v>
      </c>
      <c r="AA77" s="276">
        <f>IF(OR(EXACT(Q77,"1A"),EXACT(Q77,"1B")),0.1,IF(Q77=2,1,100))</f>
        <v>100</v>
      </c>
      <c r="AB77" s="276">
        <f>IF(OR(EXACT(R77,"1A"),EXACT(R77,"1B")),0.1,IF(R77=2,1,100))</f>
        <v>100</v>
      </c>
      <c r="AC77" s="276">
        <f>IF(OR(EXACT(S77,"1A"),EXACT(S77,"1B")),0.3,IF(S77=2,3,100))</f>
        <v>100</v>
      </c>
      <c r="AF77" s="277">
        <f>IF(OR(OR(EXACT(J77,"1A"),EXACT(J77,"1B"),EXACT(J77,"1C")),K77=1),1,IF(K77=2,10,100))</f>
        <v>100</v>
      </c>
      <c r="AG77" s="277">
        <f>IF(OR(EXACT(J77,"1A"),EXACT(J77,"1B"),EXACT(J77,"1C")),1,IF(J77=2,10,100))</f>
        <v>100</v>
      </c>
      <c r="AH77" s="277">
        <f>IF(OR(EXACT(J77,"1A"),EXACT(J77,"1B"),EXACT(J77,"1C"),K77=1),3,100)</f>
        <v>100</v>
      </c>
      <c r="AI77" s="277">
        <f>IF(OR(EXACT(J77,"1A"),EXACT(J77,"1B"),EXACT(J77,"1C")),5,100)</f>
        <v>100</v>
      </c>
      <c r="AJ77" s="281"/>
      <c r="AK77" s="274"/>
      <c r="AL77" s="222"/>
      <c r="AM77" s="251"/>
      <c r="AN77" s="222"/>
      <c r="AO77" s="222"/>
      <c r="AQ77" s="199" t="s">
        <v>5875</v>
      </c>
      <c r="AR77" s="253" t="s">
        <v>5876</v>
      </c>
    </row>
    <row r="78" spans="1:1023" x14ac:dyDescent="0.25">
      <c r="A78" s="343" t="s">
        <v>5971</v>
      </c>
      <c r="B78" s="193">
        <v>78</v>
      </c>
      <c r="C78" s="194" t="s">
        <v>5972</v>
      </c>
      <c r="D78" s="217" t="s">
        <v>5973</v>
      </c>
      <c r="E78" s="255" t="s">
        <v>5874</v>
      </c>
      <c r="F78" s="222"/>
      <c r="G78" s="211"/>
      <c r="H78" s="211"/>
      <c r="I78" s="367">
        <v>768.7</v>
      </c>
      <c r="J78" s="411"/>
      <c r="K78" s="411"/>
      <c r="L78" s="411"/>
      <c r="M78" s="411"/>
      <c r="N78" s="411"/>
      <c r="O78" s="416"/>
      <c r="P78" s="411"/>
      <c r="Q78" s="411"/>
      <c r="R78" s="411"/>
      <c r="S78" s="411"/>
      <c r="T78" s="411"/>
      <c r="U78" s="417"/>
      <c r="V78" s="275">
        <f>IF(O78=1,10,100)</f>
        <v>100</v>
      </c>
      <c r="W78" s="275">
        <f>IF(O78=1,1,IF(O78=2,10,100))</f>
        <v>100</v>
      </c>
      <c r="X78" s="275">
        <f>IF(O78=3,20,100)</f>
        <v>100</v>
      </c>
      <c r="Y78" s="275">
        <f>IF(P78=1,10,100)</f>
        <v>100</v>
      </c>
      <c r="Z78" s="275">
        <f>IF(P78=1,1,IF(P78=2,10,100))</f>
        <v>100</v>
      </c>
      <c r="AA78" s="276">
        <f>IF(OR(EXACT(Q78,"1A"),EXACT(Q78,"1B")),0.1,IF(Q78=2,1,100))</f>
        <v>100</v>
      </c>
      <c r="AB78" s="276">
        <f>IF(OR(EXACT(R78,"1A"),EXACT(R78,"1B")),0.1,IF(R78=2,1,100))</f>
        <v>100</v>
      </c>
      <c r="AC78" s="276">
        <f>IF(OR(EXACT(S78,"1A"),EXACT(S78,"1B")),0.3,IF(S78=2,3,100))</f>
        <v>100</v>
      </c>
      <c r="AF78" s="277">
        <f>IF(OR(OR(EXACT(J78,"1A"),EXACT(J78,"1B"),EXACT(J78,"1C")),K78=1),1,IF(K78=2,10,100))</f>
        <v>100</v>
      </c>
      <c r="AG78" s="277">
        <f>IF(OR(EXACT(J78,"1A"),EXACT(J78,"1B"),EXACT(J78,"1C")),1,IF(J78=2,10,100))</f>
        <v>100</v>
      </c>
      <c r="AH78" s="277">
        <f>IF(OR(EXACT(J78,"1A"),EXACT(J78,"1B"),EXACT(J78,"1C"),K78=1),3,100)</f>
        <v>100</v>
      </c>
      <c r="AI78" s="277">
        <f>IF(OR(EXACT(J78,"1A"),EXACT(J78,"1B"),EXACT(J78,"1C")),5,100)</f>
        <v>100</v>
      </c>
      <c r="AJ78" s="281"/>
      <c r="AK78" s="274"/>
      <c r="AL78" s="222"/>
      <c r="AM78" s="251"/>
      <c r="AN78" s="222"/>
      <c r="AO78" s="222"/>
      <c r="AQ78" s="199" t="s">
        <v>5875</v>
      </c>
      <c r="AR78" s="253" t="s">
        <v>5876</v>
      </c>
    </row>
    <row r="79" spans="1:1023" ht="30" x14ac:dyDescent="0.25">
      <c r="A79" s="343" t="s">
        <v>5974</v>
      </c>
      <c r="B79" s="193">
        <v>79</v>
      </c>
      <c r="C79" s="194" t="s">
        <v>5975</v>
      </c>
      <c r="D79" s="217" t="s">
        <v>5976</v>
      </c>
      <c r="E79" s="255" t="s">
        <v>5874</v>
      </c>
      <c r="F79" s="222"/>
      <c r="G79" s="211"/>
      <c r="H79" s="211"/>
      <c r="I79" s="367"/>
      <c r="J79" s="411"/>
      <c r="K79" s="411"/>
      <c r="L79" s="411"/>
      <c r="M79" s="411"/>
      <c r="N79" s="411"/>
      <c r="O79" s="450">
        <v>3</v>
      </c>
      <c r="P79" s="411"/>
      <c r="Q79" s="411"/>
      <c r="R79" s="411"/>
      <c r="S79" s="411"/>
      <c r="T79" s="411"/>
      <c r="U79" s="417"/>
      <c r="V79" s="275">
        <f>IF(O79=1,10,100)</f>
        <v>100</v>
      </c>
      <c r="W79" s="275">
        <f>IF(O79=1,1,IF(O79=2,10,100))</f>
        <v>100</v>
      </c>
      <c r="X79" s="275">
        <f>IF(O79=3,20,100)</f>
        <v>20</v>
      </c>
      <c r="Y79" s="275">
        <f>IF(P79=1,10,100)</f>
        <v>100</v>
      </c>
      <c r="Z79" s="275">
        <f>IF(P79=1,1,IF(P79=2,10,100))</f>
        <v>100</v>
      </c>
      <c r="AA79" s="276">
        <f>IF(OR(EXACT(Q79,"1A"),EXACT(Q79,"1B")),0.1,IF(Q79=2,1,100))</f>
        <v>100</v>
      </c>
      <c r="AB79" s="276">
        <f>IF(OR(EXACT(R79,"1A"),EXACT(R79,"1B")),0.1,IF(R79=2,1,100))</f>
        <v>100</v>
      </c>
      <c r="AC79" s="276">
        <f>IF(OR(EXACT(S79,"1A"),EXACT(S79,"1B")),0.3,IF(S79=2,3,100))</f>
        <v>100</v>
      </c>
      <c r="AF79" s="277">
        <f>IF(OR(OR(EXACT(J79,"1A"),EXACT(J79,"1B"),EXACT(J79,"1C")),K79=1),1,IF(K79=2,10,100))</f>
        <v>100</v>
      </c>
      <c r="AG79" s="277">
        <f>IF(OR(EXACT(J79,"1A"),EXACT(J79,"1B"),EXACT(J79,"1C")),1,IF(J79=2,10,100))</f>
        <v>100</v>
      </c>
      <c r="AH79" s="277">
        <f>IF(OR(EXACT(J79,"1A"),EXACT(J79,"1B"),EXACT(J79,"1C"),K79=1),3,100)</f>
        <v>100</v>
      </c>
      <c r="AI79" s="277">
        <f>IF(OR(EXACT(J79,"1A"),EXACT(J79,"1B"),EXACT(J79,"1C")),5,100)</f>
        <v>100</v>
      </c>
      <c r="AJ79" s="281"/>
      <c r="AK79" s="274"/>
      <c r="AL79" s="222"/>
      <c r="AM79" s="251"/>
      <c r="AN79" s="222"/>
      <c r="AO79" s="222"/>
      <c r="AQ79" s="199" t="s">
        <v>5875</v>
      </c>
      <c r="AR79" s="253" t="s">
        <v>5876</v>
      </c>
    </row>
    <row r="80" spans="1:1023" ht="57.75" x14ac:dyDescent="0.25">
      <c r="A80" s="273" t="s">
        <v>5877</v>
      </c>
      <c r="B80" s="193">
        <v>80</v>
      </c>
      <c r="C80" s="194" t="s">
        <v>25709</v>
      </c>
      <c r="D80" s="211" t="s">
        <v>5878</v>
      </c>
      <c r="E80" s="255" t="s">
        <v>5879</v>
      </c>
      <c r="F80" s="222"/>
      <c r="G80" s="211"/>
      <c r="H80" s="211"/>
      <c r="I80" s="367"/>
      <c r="J80" s="411"/>
      <c r="K80" s="411"/>
      <c r="L80" s="411"/>
      <c r="M80" s="411"/>
      <c r="N80" s="411"/>
      <c r="O80" s="416"/>
      <c r="P80" s="411"/>
      <c r="Q80" s="411"/>
      <c r="R80" s="411"/>
      <c r="S80" s="411"/>
      <c r="T80" s="411"/>
      <c r="U80" s="417"/>
      <c r="V80" s="275">
        <f>IF(O80=1,10,100)</f>
        <v>100</v>
      </c>
      <c r="W80" s="275">
        <f>IF(O80=1,1,IF(O80=2,10,100))</f>
        <v>100</v>
      </c>
      <c r="X80" s="275">
        <f>IF(O80=3,20,100)</f>
        <v>100</v>
      </c>
      <c r="Y80" s="275">
        <f>IF(P80=1,10,100)</f>
        <v>100</v>
      </c>
      <c r="Z80" s="275">
        <f>IF(P80=1,1,IF(P80=2,10,100))</f>
        <v>100</v>
      </c>
      <c r="AA80" s="276">
        <f>IF(OR(EXACT(Q80,"1A"),EXACT(Q80,"1B")),0.1,IF(Q80=2,1,100))</f>
        <v>100</v>
      </c>
      <c r="AB80" s="276">
        <f>IF(OR(EXACT(R80,"1A"),EXACT(R80,"1B")),0.1,IF(R80=2,1,100))</f>
        <v>100</v>
      </c>
      <c r="AC80" s="276">
        <f>IF(OR(EXACT(S80,"1A"),EXACT(S80,"1B")),0.3,IF(S80=2,3,100))</f>
        <v>100</v>
      </c>
      <c r="AF80" s="277">
        <f>IF(OR(OR(EXACT(J80,"1A"),EXACT(J80,"1B"),EXACT(J80,"1C")),K80=1),1,IF(K80=2,10,100))</f>
        <v>100</v>
      </c>
      <c r="AG80" s="277">
        <f>IF(OR(EXACT(J80,"1A"),EXACT(J80,"1B"),EXACT(J80,"1C")),1,IF(J80=2,10,100))</f>
        <v>100</v>
      </c>
      <c r="AH80" s="277">
        <f>IF(OR(EXACT(J80,"1A"),EXACT(J80,"1B"),EXACT(J80,"1C"),K80=1),3,100)</f>
        <v>100</v>
      </c>
      <c r="AI80" s="277">
        <f>IF(OR(EXACT(J80,"1A"),EXACT(J80,"1B"),EXACT(J80,"1C")),5,100)</f>
        <v>100</v>
      </c>
      <c r="AJ80" s="281"/>
      <c r="AK80" s="274"/>
      <c r="AL80" s="222"/>
      <c r="AM80" s="251"/>
      <c r="AN80" s="222"/>
      <c r="AO80" s="222"/>
      <c r="AQ80" s="199" t="s">
        <v>5880</v>
      </c>
      <c r="AR80" s="253" t="s">
        <v>5881</v>
      </c>
    </row>
    <row r="81" spans="1:1023" ht="57.75" x14ac:dyDescent="0.25">
      <c r="A81" s="273" t="s">
        <v>5882</v>
      </c>
      <c r="B81" s="193">
        <v>81</v>
      </c>
      <c r="C81" s="194" t="s">
        <v>5883</v>
      </c>
      <c r="D81" s="211" t="s">
        <v>5884</v>
      </c>
      <c r="E81" s="255" t="s">
        <v>5885</v>
      </c>
      <c r="F81" s="222"/>
      <c r="G81" s="211"/>
      <c r="H81" s="211"/>
      <c r="I81" s="367"/>
      <c r="J81" s="411"/>
      <c r="K81" s="411"/>
      <c r="L81" s="411"/>
      <c r="M81" s="411"/>
      <c r="N81" s="411"/>
      <c r="O81" s="416">
        <v>3</v>
      </c>
      <c r="P81" s="411"/>
      <c r="Q81" s="411"/>
      <c r="R81" s="411"/>
      <c r="S81" s="411"/>
      <c r="T81" s="411"/>
      <c r="U81" s="417"/>
      <c r="V81" s="275">
        <f>IF(O81=1,10,100)</f>
        <v>100</v>
      </c>
      <c r="W81" s="275">
        <f>IF(O81=1,1,IF(O81=2,10,100))</f>
        <v>100</v>
      </c>
      <c r="X81" s="275">
        <f>IF(O81=3,20,100)</f>
        <v>20</v>
      </c>
      <c r="Y81" s="275">
        <f>IF(P81=1,10,100)</f>
        <v>100</v>
      </c>
      <c r="Z81" s="275">
        <f>IF(P81=1,1,IF(P81=2,10,100))</f>
        <v>100</v>
      </c>
      <c r="AA81" s="276">
        <f>IF(OR(EXACT(Q81,"1A"),EXACT(Q81,"1B")),0.1,IF(Q81=2,1,100))</f>
        <v>100</v>
      </c>
      <c r="AB81" s="276">
        <f>IF(OR(EXACT(R81,"1A"),EXACT(R81,"1B")),0.1,IF(R81=2,1,100))</f>
        <v>100</v>
      </c>
      <c r="AC81" s="276">
        <f>IF(OR(EXACT(S81,"1A"),EXACT(S81,"1B")),0.3,IF(S81=2,3,100))</f>
        <v>100</v>
      </c>
      <c r="AF81" s="277">
        <f>IF(OR(OR(EXACT(J81,"1A"),EXACT(J81,"1B"),EXACT(J81,"1C")),K81=1),1,IF(K81=2,10,100))</f>
        <v>100</v>
      </c>
      <c r="AG81" s="277">
        <f>IF(OR(EXACT(J81,"1A"),EXACT(J81,"1B"),EXACT(J81,"1C")),1,IF(J81=2,10,100))</f>
        <v>100</v>
      </c>
      <c r="AH81" s="277">
        <f>IF(OR(EXACT(J81,"1A"),EXACT(J81,"1B"),EXACT(J81,"1C"),K81=1),3,100)</f>
        <v>100</v>
      </c>
      <c r="AI81" s="277">
        <f>IF(OR(EXACT(J81,"1A"),EXACT(J81,"1B"),EXACT(J81,"1C")),5,100)</f>
        <v>100</v>
      </c>
      <c r="AJ81" s="281"/>
      <c r="AK81" s="274"/>
      <c r="AL81" s="222"/>
      <c r="AM81" s="251"/>
      <c r="AN81" s="222"/>
      <c r="AO81" s="222"/>
      <c r="AQ81" s="199" t="s">
        <v>5886</v>
      </c>
      <c r="AR81" s="253" t="s">
        <v>5881</v>
      </c>
    </row>
    <row r="82" spans="1:1023" ht="29.25" x14ac:dyDescent="0.25">
      <c r="A82" s="273" t="s">
        <v>24259</v>
      </c>
      <c r="B82" s="193">
        <v>82</v>
      </c>
      <c r="C82" s="261" t="s">
        <v>26288</v>
      </c>
      <c r="D82" s="211" t="s">
        <v>24258</v>
      </c>
      <c r="E82" s="255" t="s">
        <v>844</v>
      </c>
      <c r="F82" s="222"/>
      <c r="G82" s="211"/>
      <c r="H82" s="211"/>
      <c r="I82" s="367"/>
      <c r="J82" s="411">
        <v>2</v>
      </c>
      <c r="K82" s="411"/>
      <c r="L82" s="411"/>
      <c r="M82" s="411"/>
      <c r="N82" s="411">
        <v>1</v>
      </c>
      <c r="O82" s="416">
        <v>3</v>
      </c>
      <c r="P82" s="411"/>
      <c r="Q82" s="411"/>
      <c r="R82" s="411"/>
      <c r="S82" s="411"/>
      <c r="T82" s="411"/>
      <c r="U82" s="417"/>
      <c r="V82" s="275"/>
      <c r="W82" s="275"/>
      <c r="X82" s="275"/>
      <c r="Y82" s="275"/>
      <c r="Z82" s="275"/>
      <c r="AA82" s="276"/>
      <c r="AB82" s="276"/>
      <c r="AC82" s="276"/>
      <c r="AF82" s="277"/>
      <c r="AG82" s="277"/>
      <c r="AH82" s="277"/>
      <c r="AI82" s="277"/>
      <c r="AJ82" s="281"/>
      <c r="AK82" s="274"/>
      <c r="AL82" s="222">
        <v>2</v>
      </c>
      <c r="AM82" s="251"/>
      <c r="AN82" s="222"/>
      <c r="AO82" s="222"/>
      <c r="AQ82" s="199" t="s">
        <v>26289</v>
      </c>
      <c r="AR82" s="253"/>
    </row>
    <row r="83" spans="1:1023" ht="29.25" x14ac:dyDescent="0.25">
      <c r="A83" s="273" t="s">
        <v>24223</v>
      </c>
      <c r="B83" s="193">
        <v>83</v>
      </c>
      <c r="C83" s="336" t="s">
        <v>26290</v>
      </c>
      <c r="D83" s="211" t="s">
        <v>24222</v>
      </c>
      <c r="E83" s="255" t="s">
        <v>5868</v>
      </c>
      <c r="F83" s="222"/>
      <c r="G83" s="211"/>
      <c r="H83" s="211"/>
      <c r="I83" s="367"/>
      <c r="J83" s="411">
        <v>2</v>
      </c>
      <c r="K83" s="411"/>
      <c r="L83" s="411"/>
      <c r="M83" s="411"/>
      <c r="N83" s="411">
        <v>1</v>
      </c>
      <c r="O83" s="416">
        <v>3</v>
      </c>
      <c r="P83" s="411"/>
      <c r="Q83" s="411"/>
      <c r="R83" s="411"/>
      <c r="S83" s="411"/>
      <c r="T83" s="411"/>
      <c r="U83" s="417"/>
      <c r="V83" s="275"/>
      <c r="W83" s="275"/>
      <c r="X83" s="275"/>
      <c r="Y83" s="275"/>
      <c r="Z83" s="275"/>
      <c r="AA83" s="276"/>
      <c r="AB83" s="276"/>
      <c r="AC83" s="276"/>
      <c r="AF83" s="277"/>
      <c r="AG83" s="277"/>
      <c r="AH83" s="277"/>
      <c r="AI83" s="277"/>
      <c r="AJ83" s="281"/>
      <c r="AK83" s="274"/>
      <c r="AL83" s="222">
        <v>2</v>
      </c>
      <c r="AM83" s="251"/>
      <c r="AN83" s="222"/>
      <c r="AO83" s="222"/>
      <c r="AQ83" s="199"/>
      <c r="AR83" s="253"/>
    </row>
    <row r="84" spans="1:1023" x14ac:dyDescent="0.25">
      <c r="A84" s="273" t="s">
        <v>2025</v>
      </c>
      <c r="B84" s="193">
        <v>84</v>
      </c>
      <c r="C84" s="336" t="s">
        <v>26291</v>
      </c>
      <c r="D84" s="211" t="s">
        <v>12729</v>
      </c>
      <c r="E84" s="255" t="s">
        <v>844</v>
      </c>
      <c r="F84" s="222"/>
      <c r="G84" s="211"/>
      <c r="H84" s="211"/>
      <c r="I84" s="367">
        <v>178.5</v>
      </c>
      <c r="J84" s="411">
        <v>2</v>
      </c>
      <c r="K84" s="411"/>
      <c r="L84" s="411"/>
      <c r="M84" s="411"/>
      <c r="N84" s="411"/>
      <c r="O84" s="416"/>
      <c r="P84" s="411"/>
      <c r="Q84" s="411"/>
      <c r="R84" s="411"/>
      <c r="S84" s="411"/>
      <c r="T84" s="411"/>
      <c r="U84" s="417"/>
      <c r="V84" s="275"/>
      <c r="W84" s="275"/>
      <c r="X84" s="275"/>
      <c r="Y84" s="275"/>
      <c r="Z84" s="275"/>
      <c r="AA84" s="276"/>
      <c r="AB84" s="276"/>
      <c r="AC84" s="276"/>
      <c r="AF84" s="277"/>
      <c r="AG84" s="277"/>
      <c r="AH84" s="277"/>
      <c r="AI84" s="277"/>
      <c r="AJ84" s="281" t="s">
        <v>26293</v>
      </c>
      <c r="AK84" s="274"/>
      <c r="AL84" s="222"/>
      <c r="AM84" s="251"/>
      <c r="AN84" s="222"/>
      <c r="AO84" s="222"/>
      <c r="AQ84" s="199" t="s">
        <v>26292</v>
      </c>
      <c r="AR84" s="253"/>
    </row>
    <row r="85" spans="1:1023" x14ac:dyDescent="0.25">
      <c r="A85" s="273" t="s">
        <v>26287</v>
      </c>
      <c r="B85" s="193">
        <v>85</v>
      </c>
      <c r="C85" s="336" t="s">
        <v>26296</v>
      </c>
      <c r="D85" s="211" t="s">
        <v>26297</v>
      </c>
      <c r="E85" s="255" t="s">
        <v>844</v>
      </c>
      <c r="F85" s="222">
        <v>4</v>
      </c>
      <c r="G85" s="211"/>
      <c r="H85" s="211"/>
      <c r="I85" s="367"/>
      <c r="J85" s="411"/>
      <c r="K85" s="411"/>
      <c r="L85" s="411"/>
      <c r="M85" s="411"/>
      <c r="N85" s="411">
        <v>1</v>
      </c>
      <c r="O85" s="416"/>
      <c r="P85" s="411"/>
      <c r="Q85" s="411"/>
      <c r="R85" s="411"/>
      <c r="S85" s="411"/>
      <c r="T85" s="411"/>
      <c r="U85" s="417"/>
      <c r="V85" s="275"/>
      <c r="W85" s="275"/>
      <c r="X85" s="275"/>
      <c r="Y85" s="275"/>
      <c r="Z85" s="275"/>
      <c r="AA85" s="276"/>
      <c r="AB85" s="276"/>
      <c r="AC85" s="276"/>
      <c r="AF85" s="277"/>
      <c r="AG85" s="277"/>
      <c r="AH85" s="277"/>
      <c r="AI85" s="277"/>
      <c r="AJ85" s="281"/>
      <c r="AK85" s="274"/>
      <c r="AL85" s="222">
        <v>2</v>
      </c>
      <c r="AM85" s="251"/>
      <c r="AN85" s="222"/>
      <c r="AO85" s="222"/>
      <c r="AQ85" s="199" t="s">
        <v>779</v>
      </c>
      <c r="AR85" s="253"/>
    </row>
    <row r="86" spans="1:1023" x14ac:dyDescent="0.25">
      <c r="A86" s="273" t="s">
        <v>26286</v>
      </c>
      <c r="B86" s="193">
        <v>86</v>
      </c>
      <c r="C86" s="336" t="s">
        <v>26294</v>
      </c>
      <c r="D86" s="211" t="s">
        <v>26295</v>
      </c>
      <c r="E86" s="255" t="s">
        <v>844</v>
      </c>
      <c r="F86" s="222"/>
      <c r="G86" s="211"/>
      <c r="H86" s="211"/>
      <c r="I86" s="367"/>
      <c r="J86" s="411">
        <v>2</v>
      </c>
      <c r="K86" s="411"/>
      <c r="L86" s="411"/>
      <c r="M86" s="411"/>
      <c r="N86" s="411">
        <v>1</v>
      </c>
      <c r="O86" s="416">
        <v>3</v>
      </c>
      <c r="P86" s="411"/>
      <c r="Q86" s="411"/>
      <c r="R86" s="411"/>
      <c r="S86" s="411"/>
      <c r="T86" s="411"/>
      <c r="U86" s="417"/>
      <c r="V86" s="275"/>
      <c r="W86" s="275"/>
      <c r="X86" s="275"/>
      <c r="Y86" s="275"/>
      <c r="Z86" s="275"/>
      <c r="AA86" s="276"/>
      <c r="AB86" s="276"/>
      <c r="AC86" s="276"/>
      <c r="AF86" s="277"/>
      <c r="AG86" s="277"/>
      <c r="AH86" s="277"/>
      <c r="AI86" s="277"/>
      <c r="AJ86" s="281"/>
      <c r="AK86" s="274">
        <v>1</v>
      </c>
      <c r="AL86" s="222">
        <v>1</v>
      </c>
      <c r="AM86" s="251"/>
      <c r="AN86" s="222"/>
      <c r="AO86" s="222"/>
      <c r="AQ86" s="199" t="s">
        <v>779</v>
      </c>
      <c r="AR86" s="253"/>
    </row>
    <row r="87" spans="1:1023" ht="28.5" customHeight="1" x14ac:dyDescent="0.25">
      <c r="A87" s="273" t="s">
        <v>6837</v>
      </c>
      <c r="B87" s="193">
        <v>87</v>
      </c>
      <c r="C87" s="194" t="s">
        <v>25710</v>
      </c>
      <c r="D87" s="211" t="s">
        <v>6837</v>
      </c>
      <c r="E87" s="255"/>
      <c r="F87" s="222"/>
      <c r="G87" s="211"/>
      <c r="H87" s="211"/>
      <c r="I87" s="367"/>
      <c r="J87" s="411"/>
      <c r="K87" s="411"/>
      <c r="L87" s="411"/>
      <c r="M87" s="411"/>
      <c r="N87" s="411">
        <v>1</v>
      </c>
      <c r="O87" s="416"/>
      <c r="P87" s="411"/>
      <c r="Q87" s="411"/>
      <c r="R87" s="411"/>
      <c r="S87" s="411"/>
      <c r="T87" s="411"/>
      <c r="U87" s="417"/>
      <c r="V87" s="275">
        <f>IF(O87=1,10,100)</f>
        <v>100</v>
      </c>
      <c r="W87" s="275">
        <f>IF(O87=1,1,IF(O87=2,10,100))</f>
        <v>100</v>
      </c>
      <c r="X87" s="275">
        <f>IF(O87=3,20,100)</f>
        <v>100</v>
      </c>
      <c r="Y87" s="275">
        <f>IF(P87=1,10,100)</f>
        <v>100</v>
      </c>
      <c r="Z87" s="275">
        <f>IF(P87=1,1,IF(P87=2,10,100))</f>
        <v>100</v>
      </c>
      <c r="AA87" s="276">
        <f>IF(OR(EXACT(Q87,"1A"),EXACT(Q87,"1B")),0.1,IF(Q87=2,1,100))</f>
        <v>100</v>
      </c>
      <c r="AB87" s="276">
        <f>IF(OR(EXACT(R87,"1A"),EXACT(R87,"1B")),0.1,IF(R87=2,1,100))</f>
        <v>100</v>
      </c>
      <c r="AC87" s="276">
        <f>IF(OR(EXACT(S87,"1A"),EXACT(S87,"1B")),0.3,IF(S87=2,3,100))</f>
        <v>100</v>
      </c>
      <c r="AF87" s="277">
        <f>IF(OR(OR(EXACT(J87,"1A"),EXACT(J87,"1B"),EXACT(J87,"1C")),K87=1),1,IF(K87=2,10,100))</f>
        <v>100</v>
      </c>
      <c r="AG87" s="277">
        <f>IF(OR(EXACT(J87,"1A"),EXACT(J87,"1B"),EXACT(J87,"1C")),1,IF(J87=2,10,100))</f>
        <v>100</v>
      </c>
      <c r="AH87" s="277">
        <f>IF(OR(EXACT(J87,"1A"),EXACT(J87,"1B"),EXACT(J87,"1C"),K87=1),3,100)</f>
        <v>100</v>
      </c>
      <c r="AI87" s="277">
        <f>IF(OR(EXACT(J87,"1A"),EXACT(J87,"1B"),EXACT(J87,"1C")),5,100)</f>
        <v>100</v>
      </c>
      <c r="AJ87" s="281"/>
      <c r="AK87" s="274"/>
      <c r="AL87" s="222"/>
      <c r="AM87" s="251"/>
      <c r="AN87" s="222"/>
      <c r="AO87" s="222"/>
      <c r="AP87" s="220" t="s">
        <v>1294</v>
      </c>
      <c r="AQ87" s="264" t="s">
        <v>6838</v>
      </c>
      <c r="AR87" s="253"/>
    </row>
    <row r="88" spans="1:1023" ht="28.5" customHeight="1" x14ac:dyDescent="0.25">
      <c r="A88" s="273" t="s">
        <v>26248</v>
      </c>
      <c r="B88" s="193">
        <v>88</v>
      </c>
      <c r="C88" s="344" t="s">
        <v>26249</v>
      </c>
      <c r="D88" s="211" t="s">
        <v>26248</v>
      </c>
      <c r="E88" s="255" t="s">
        <v>6510</v>
      </c>
      <c r="F88" s="222"/>
      <c r="G88" s="211"/>
      <c r="H88" s="211"/>
      <c r="I88" s="367">
        <v>5306</v>
      </c>
      <c r="J88" s="411"/>
      <c r="K88" s="411"/>
      <c r="L88" s="411"/>
      <c r="M88" s="411"/>
      <c r="N88" s="411">
        <v>1</v>
      </c>
      <c r="O88" s="416">
        <v>3</v>
      </c>
      <c r="P88" s="411"/>
      <c r="Q88" s="411"/>
      <c r="R88" s="411"/>
      <c r="S88" s="411"/>
      <c r="T88" s="411"/>
      <c r="U88" s="417"/>
      <c r="V88" s="275">
        <f>IF(O88=1,10,100)</f>
        <v>100</v>
      </c>
      <c r="W88" s="275">
        <f>IF(O88=1,1,IF(O88=2,10,100))</f>
        <v>100</v>
      </c>
      <c r="X88" s="275">
        <f>IF(O88=3,20,100)</f>
        <v>20</v>
      </c>
      <c r="Y88" s="275">
        <f>IF(P88=1,10,100)</f>
        <v>100</v>
      </c>
      <c r="Z88" s="275">
        <f>IF(P88=1,1,IF(P88=2,10,100))</f>
        <v>100</v>
      </c>
      <c r="AA88" s="276">
        <f>IF(OR(EXACT(Q88,"1A"),EXACT(Q88,"1B")),0.1,IF(Q88=2,1,100))</f>
        <v>100</v>
      </c>
      <c r="AB88" s="276">
        <f>IF(OR(EXACT(R88,"1A"),EXACT(R88,"1B")),0.1,IF(R88=2,1,100))</f>
        <v>100</v>
      </c>
      <c r="AC88" s="276">
        <f>IF(OR(EXACT(S88,"1A"),EXACT(S88,"1B")),0.3,IF(S88=2,3,100))</f>
        <v>100</v>
      </c>
      <c r="AF88" s="277">
        <f>IF(OR(OR(EXACT(J88,"1A"),EXACT(J88,"1B"),EXACT(J88,"1C")),K88=1),1,IF(K88=2,10,100))</f>
        <v>100</v>
      </c>
      <c r="AG88" s="277">
        <f>IF(OR(EXACT(J88,"1A"),EXACT(J88,"1B"),EXACT(J88,"1C")),1,IF(J88=2,10,100))</f>
        <v>100</v>
      </c>
      <c r="AH88" s="277">
        <f>IF(OR(EXACT(J88,"1A"),EXACT(J88,"1B"),EXACT(J88,"1C"),K88=1),3,100)</f>
        <v>100</v>
      </c>
      <c r="AI88" s="277">
        <f>IF(OR(EXACT(J88,"1A"),EXACT(J88,"1B"),EXACT(J88,"1C")),5,100)</f>
        <v>100</v>
      </c>
      <c r="AJ88" s="281"/>
      <c r="AK88" s="274"/>
      <c r="AL88" s="222">
        <v>2</v>
      </c>
      <c r="AM88" s="251"/>
      <c r="AN88" s="222"/>
      <c r="AO88" s="222"/>
      <c r="AQ88" s="259" t="s">
        <v>779</v>
      </c>
      <c r="AR88" s="253"/>
    </row>
    <row r="89" spans="1:1023" x14ac:dyDescent="0.25">
      <c r="A89" s="273" t="s">
        <v>6816</v>
      </c>
      <c r="B89" s="193">
        <v>89</v>
      </c>
      <c r="C89" s="194" t="s">
        <v>25711</v>
      </c>
      <c r="D89" s="211" t="s">
        <v>6816</v>
      </c>
      <c r="E89" s="255" t="s">
        <v>6817</v>
      </c>
      <c r="F89" s="222"/>
      <c r="G89" s="211" t="s">
        <v>6815</v>
      </c>
      <c r="H89" s="211"/>
      <c r="I89" s="367">
        <v>330</v>
      </c>
      <c r="J89" s="411"/>
      <c r="K89" s="411"/>
      <c r="L89" s="411"/>
      <c r="M89" s="411"/>
      <c r="N89" s="411">
        <v>1</v>
      </c>
      <c r="O89" s="416">
        <v>3</v>
      </c>
      <c r="P89" s="411"/>
      <c r="Q89" s="411"/>
      <c r="R89" s="411"/>
      <c r="S89" s="411"/>
      <c r="T89" s="411"/>
      <c r="U89" s="417"/>
      <c r="V89" s="275">
        <f>IF(O89=1,10,100)</f>
        <v>100</v>
      </c>
      <c r="W89" s="275">
        <f>IF(O89=1,1,IF(O89=2,10,100))</f>
        <v>100</v>
      </c>
      <c r="X89" s="275">
        <f>IF(O89=3,20,100)</f>
        <v>20</v>
      </c>
      <c r="Y89" s="275">
        <f>IF(P89=1,10,100)</f>
        <v>100</v>
      </c>
      <c r="Z89" s="275">
        <f>IF(P89=1,1,IF(P89=2,10,100))</f>
        <v>100</v>
      </c>
      <c r="AA89" s="276">
        <f>IF(OR(EXACT(Q89,"1A"),EXACT(Q89,"1B")),0.1,IF(Q89=2,1,100))</f>
        <v>100</v>
      </c>
      <c r="AB89" s="276">
        <f>IF(OR(EXACT(R89,"1A"),EXACT(R89,"1B")),0.1,IF(R89=2,1,100))</f>
        <v>100</v>
      </c>
      <c r="AC89" s="276">
        <f>IF(OR(EXACT(S89,"1A"),EXACT(S89,"1B")),0.3,IF(S89=2,3,100))</f>
        <v>100</v>
      </c>
      <c r="AF89" s="277">
        <f>IF(OR(OR(EXACT(J89,"1A"),EXACT(J89,"1B"),EXACT(J89,"1C")),K89=1),1,IF(K89=2,10,100))</f>
        <v>100</v>
      </c>
      <c r="AG89" s="277">
        <f>IF(OR(EXACT(J89,"1A"),EXACT(J89,"1B"),EXACT(J89,"1C")),1,IF(J89=2,10,100))</f>
        <v>100</v>
      </c>
      <c r="AH89" s="277">
        <f>IF(OR(EXACT(J89,"1A"),EXACT(J89,"1B"),EXACT(J89,"1C"),K89=1),3,100)</f>
        <v>100</v>
      </c>
      <c r="AI89" s="277">
        <f>IF(OR(EXACT(J89,"1A"),EXACT(J89,"1B"),EXACT(J89,"1C")),5,100)</f>
        <v>100</v>
      </c>
      <c r="AJ89" s="263"/>
      <c r="AK89" s="274"/>
      <c r="AL89" s="222"/>
      <c r="AM89" s="251"/>
      <c r="AN89" s="222"/>
      <c r="AO89" s="222"/>
      <c r="AQ89" s="199" t="s">
        <v>6819</v>
      </c>
      <c r="AR89" s="253"/>
    </row>
    <row r="90" spans="1:1023" ht="29.25" x14ac:dyDescent="0.25">
      <c r="A90" s="273" t="s">
        <v>6829</v>
      </c>
      <c r="B90" s="193">
        <v>90</v>
      </c>
      <c r="C90" s="194" t="s">
        <v>25712</v>
      </c>
      <c r="D90" s="211" t="s">
        <v>6830</v>
      </c>
      <c r="E90" s="255"/>
      <c r="F90" s="222"/>
      <c r="G90" s="211"/>
      <c r="H90" s="211"/>
      <c r="I90" s="367"/>
      <c r="J90" s="411"/>
      <c r="K90" s="411"/>
      <c r="L90" s="411"/>
      <c r="M90" s="411"/>
      <c r="N90" s="411"/>
      <c r="O90" s="416"/>
      <c r="P90" s="411"/>
      <c r="Q90" s="411"/>
      <c r="R90" s="411"/>
      <c r="S90" s="411"/>
      <c r="T90" s="411"/>
      <c r="U90" s="417"/>
      <c r="V90" s="275">
        <f>IF(O90=1,10,100)</f>
        <v>100</v>
      </c>
      <c r="W90" s="275">
        <f>IF(O90=1,1,IF(O90=2,10,100))</f>
        <v>100</v>
      </c>
      <c r="X90" s="275">
        <f>IF(O90=3,20,100)</f>
        <v>100</v>
      </c>
      <c r="Y90" s="275">
        <f>IF(P90=1,10,100)</f>
        <v>100</v>
      </c>
      <c r="Z90" s="275">
        <f>IF(P90=1,1,IF(P90=2,10,100))</f>
        <v>100</v>
      </c>
      <c r="AA90" s="276">
        <f>IF(OR(EXACT(Q90,"1A"),EXACT(Q90,"1B")),0.1,IF(Q90=2,1,100))</f>
        <v>100</v>
      </c>
      <c r="AB90" s="276">
        <f>IF(OR(EXACT(R90,"1A"),EXACT(R90,"1B")),0.1,IF(R90=2,1,100))</f>
        <v>100</v>
      </c>
      <c r="AC90" s="276">
        <f>IF(OR(EXACT(S90,"1A"),EXACT(S90,"1B")),0.3,IF(S90=2,3,100))</f>
        <v>100</v>
      </c>
      <c r="AF90" s="277">
        <f>IF(OR(OR(EXACT(J90,"1A"),EXACT(J90,"1B"),EXACT(J90,"1C")),K90=1),1,IF(K90=2,10,100))</f>
        <v>100</v>
      </c>
      <c r="AG90" s="277">
        <f>IF(OR(EXACT(J90,"1A"),EXACT(J90,"1B"),EXACT(J90,"1C")),1,IF(J90=2,10,100))</f>
        <v>100</v>
      </c>
      <c r="AH90" s="277">
        <f>IF(OR(EXACT(J90,"1A"),EXACT(J90,"1B"),EXACT(J90,"1C"),K90=1),3,100)</f>
        <v>100</v>
      </c>
      <c r="AI90" s="277">
        <f>IF(OR(EXACT(J90,"1A"),EXACT(J90,"1B"),EXACT(J90,"1C")),5,100)</f>
        <v>100</v>
      </c>
      <c r="AJ90" s="281"/>
      <c r="AK90" s="274"/>
      <c r="AL90" s="222"/>
      <c r="AM90" s="251"/>
      <c r="AN90" s="222"/>
      <c r="AO90" s="222"/>
      <c r="AQ90" s="259" t="s">
        <v>25713</v>
      </c>
      <c r="AR90" s="253"/>
    </row>
    <row r="91" spans="1:1023" x14ac:dyDescent="0.25">
      <c r="A91" s="273" t="s">
        <v>6827</v>
      </c>
      <c r="B91" s="193">
        <v>91</v>
      </c>
      <c r="C91" s="194" t="s">
        <v>25714</v>
      </c>
      <c r="D91" s="211" t="s">
        <v>6828</v>
      </c>
      <c r="E91" s="255"/>
      <c r="F91" s="222"/>
      <c r="G91" s="211"/>
      <c r="H91" s="211"/>
      <c r="I91" s="367"/>
      <c r="J91" s="411"/>
      <c r="K91" s="411"/>
      <c r="L91" s="411"/>
      <c r="M91" s="411"/>
      <c r="N91" s="411"/>
      <c r="O91" s="416"/>
      <c r="P91" s="411"/>
      <c r="Q91" s="411"/>
      <c r="R91" s="411"/>
      <c r="S91" s="411"/>
      <c r="T91" s="411"/>
      <c r="U91" s="417"/>
      <c r="V91" s="275">
        <f>IF(O91=1,10,100)</f>
        <v>100</v>
      </c>
      <c r="W91" s="275">
        <f>IF(O91=1,1,IF(O91=2,10,100))</f>
        <v>100</v>
      </c>
      <c r="X91" s="275">
        <f>IF(O91=3,20,100)</f>
        <v>100</v>
      </c>
      <c r="Y91" s="275">
        <f>IF(P91=1,10,100)</f>
        <v>100</v>
      </c>
      <c r="Z91" s="275">
        <f>IF(P91=1,1,IF(P91=2,10,100))</f>
        <v>100</v>
      </c>
      <c r="AA91" s="276">
        <f>IF(OR(EXACT(Q91,"1A"),EXACT(Q91,"1B")),0.1,IF(Q91=2,1,100))</f>
        <v>100</v>
      </c>
      <c r="AB91" s="276">
        <f>IF(OR(EXACT(R91,"1A"),EXACT(R91,"1B")),0.1,IF(R91=2,1,100))</f>
        <v>100</v>
      </c>
      <c r="AC91" s="276">
        <f>IF(OR(EXACT(S91,"1A"),EXACT(S91,"1B")),0.3,IF(S91=2,3,100))</f>
        <v>100</v>
      </c>
      <c r="AF91" s="277">
        <f>IF(OR(OR(EXACT(J91,"1A"),EXACT(J91,"1B"),EXACT(J91,"1C")),K91=1),1,IF(K91=2,10,100))</f>
        <v>100</v>
      </c>
      <c r="AG91" s="277">
        <f>IF(OR(EXACT(J91,"1A"),EXACT(J91,"1B"),EXACT(J91,"1C")),1,IF(J91=2,10,100))</f>
        <v>100</v>
      </c>
      <c r="AH91" s="277">
        <f>IF(OR(EXACT(J91,"1A"),EXACT(J91,"1B"),EXACT(J91,"1C"),K91=1),3,100)</f>
        <v>100</v>
      </c>
      <c r="AI91" s="277">
        <f>IF(OR(EXACT(J91,"1A"),EXACT(J91,"1B"),EXACT(J91,"1C")),5,100)</f>
        <v>100</v>
      </c>
      <c r="AJ91" s="281"/>
      <c r="AK91" s="274"/>
      <c r="AL91" s="222"/>
      <c r="AM91" s="251"/>
      <c r="AN91" s="222"/>
      <c r="AO91" s="222"/>
      <c r="AQ91" s="259" t="s">
        <v>25715</v>
      </c>
      <c r="AR91" s="253"/>
    </row>
    <row r="92" spans="1:1023" x14ac:dyDescent="0.25">
      <c r="A92" s="245" t="s">
        <v>1259</v>
      </c>
      <c r="B92" s="193">
        <v>92</v>
      </c>
      <c r="C92" s="192" t="s">
        <v>25716</v>
      </c>
      <c r="D92" s="209" t="s">
        <v>1260</v>
      </c>
      <c r="E92" s="362" t="s">
        <v>6510</v>
      </c>
      <c r="F92" s="238"/>
      <c r="G92" s="214"/>
      <c r="H92" s="214"/>
      <c r="I92" s="367"/>
      <c r="J92" s="409">
        <v>2</v>
      </c>
      <c r="K92" s="161"/>
      <c r="L92" s="161"/>
      <c r="M92" s="161"/>
      <c r="N92" s="409">
        <v>1</v>
      </c>
      <c r="O92" s="413">
        <v>3</v>
      </c>
      <c r="P92" s="161"/>
      <c r="Q92" s="461" t="s">
        <v>770</v>
      </c>
      <c r="R92" s="461" t="s">
        <v>770</v>
      </c>
      <c r="S92" s="461">
        <v>2</v>
      </c>
      <c r="T92" s="161"/>
      <c r="U92" s="161"/>
      <c r="V92" s="256">
        <f>IF(O92=1,10,100)</f>
        <v>100</v>
      </c>
      <c r="W92" s="256">
        <f>IF(O92=1,1,IF(O92=2,10,100))</f>
        <v>100</v>
      </c>
      <c r="X92" s="256">
        <f>IF(O92=3,20,100)</f>
        <v>20</v>
      </c>
      <c r="Y92" s="256">
        <f>IF(P92=1,10,100)</f>
        <v>100</v>
      </c>
      <c r="Z92" s="256">
        <f>IF(P92=1,1,IF(P92=2,10,100))</f>
        <v>100</v>
      </c>
      <c r="AA92" s="257">
        <f>IF(OR(EXACT(Q92,"1A"),EXACT(Q92,"1B")),0.1,IF(Q92=2,1,100))</f>
        <v>0.1</v>
      </c>
      <c r="AB92" s="257">
        <f>IF(OR(EXACT(R92,"1A"),EXACT(R92,"1B")),0.1,IF(R92=2,1,100))</f>
        <v>0.1</v>
      </c>
      <c r="AC92" s="257">
        <f>IF(OR(EXACT(S92,"1A"),EXACT(S92,"1B")),0.3,IF(S92=2,3,100))</f>
        <v>3</v>
      </c>
      <c r="AD92" s="136"/>
      <c r="AE92" s="136"/>
      <c r="AF92" s="249">
        <f>IF(OR(OR(EXACT(J92,"1A"),EXACT(J92,"1B"),EXACT(J92,"1C")),K92=1),1,IF(K92=2,10,100))</f>
        <v>100</v>
      </c>
      <c r="AG92" s="249">
        <f>IF(OR(EXACT(J92,"1A"),EXACT(J92,"1B"),EXACT(J92,"1C")),1,IF(J92=2,10,100))</f>
        <v>10</v>
      </c>
      <c r="AH92" s="249">
        <f>IF(OR(EXACT(J92,"1A"),EXACT(J92,"1B"),EXACT(J92,"1C"),K92=1),3,100)</f>
        <v>100</v>
      </c>
      <c r="AI92" s="249">
        <f>IF(OR(EXACT(J92,"1A"),EXACT(J92,"1B"),EXACT(J92,"1C")),5,100)</f>
        <v>100</v>
      </c>
      <c r="AJ92" s="251"/>
      <c r="AK92" s="136"/>
      <c r="AL92" s="220">
        <v>2</v>
      </c>
      <c r="AM92" s="251"/>
      <c r="AN92" s="136"/>
      <c r="AO92" s="136"/>
      <c r="AP92" s="136"/>
      <c r="AQ92" s="285" t="s">
        <v>1261</v>
      </c>
      <c r="AR92" s="136"/>
      <c r="AS92" s="136"/>
      <c r="AT92" s="136"/>
      <c r="AU92" s="136"/>
      <c r="AV92" s="136"/>
      <c r="AW92" s="136"/>
      <c r="AX92" s="136"/>
      <c r="AY92" s="136"/>
      <c r="AZ92" s="136"/>
      <c r="BA92" s="136"/>
      <c r="BB92" s="136"/>
      <c r="BC92" s="136"/>
      <c r="BD92" s="136"/>
      <c r="BE92" s="136"/>
      <c r="BF92" s="136"/>
      <c r="BG92" s="136"/>
      <c r="BH92" s="136"/>
      <c r="BI92" s="136"/>
      <c r="BJ92" s="136"/>
      <c r="BK92" s="136"/>
      <c r="BL92" s="136"/>
      <c r="BM92" s="136"/>
      <c r="BN92" s="136"/>
      <c r="BO92" s="136"/>
      <c r="BP92" s="136"/>
      <c r="BQ92" s="136"/>
      <c r="BR92" s="136"/>
      <c r="BS92" s="136"/>
      <c r="BT92" s="136"/>
      <c r="BU92" s="136"/>
      <c r="BV92" s="136"/>
      <c r="BW92" s="136"/>
      <c r="BX92" s="136"/>
      <c r="BY92" s="136"/>
      <c r="BZ92" s="136"/>
      <c r="CA92" s="136"/>
      <c r="CB92" s="136"/>
      <c r="CC92" s="136"/>
      <c r="CD92" s="136"/>
      <c r="CE92" s="136"/>
      <c r="CF92" s="136"/>
      <c r="CG92" s="136"/>
      <c r="CH92" s="136"/>
      <c r="CI92" s="136"/>
      <c r="CJ92" s="136"/>
      <c r="CK92" s="136"/>
      <c r="CL92" s="136"/>
      <c r="CM92" s="136"/>
      <c r="CN92" s="136"/>
      <c r="CO92" s="136"/>
      <c r="CP92" s="136"/>
      <c r="CQ92" s="136"/>
      <c r="CR92" s="136"/>
      <c r="CS92" s="136"/>
      <c r="CT92" s="136"/>
      <c r="CU92" s="136"/>
      <c r="CV92" s="136"/>
      <c r="CW92" s="136"/>
      <c r="CX92" s="136"/>
      <c r="CY92" s="136"/>
      <c r="CZ92" s="136"/>
      <c r="DA92" s="136"/>
      <c r="DB92" s="136"/>
      <c r="DC92" s="136"/>
      <c r="DD92" s="136"/>
      <c r="DE92" s="136"/>
      <c r="DF92" s="136"/>
      <c r="DG92" s="136"/>
      <c r="DH92" s="136"/>
      <c r="DI92" s="136"/>
      <c r="DJ92" s="136"/>
      <c r="DK92" s="136"/>
      <c r="DL92" s="136"/>
      <c r="DM92" s="136"/>
      <c r="DN92" s="136"/>
      <c r="DO92" s="136"/>
      <c r="DP92" s="136"/>
      <c r="DQ92" s="136"/>
      <c r="DR92" s="136"/>
      <c r="DS92" s="136"/>
      <c r="DT92" s="136"/>
      <c r="DU92" s="136"/>
      <c r="DV92" s="136"/>
      <c r="DW92" s="136"/>
      <c r="DX92" s="136"/>
      <c r="DY92" s="136"/>
      <c r="DZ92" s="136"/>
      <c r="EA92" s="136"/>
      <c r="EB92" s="136"/>
      <c r="EC92" s="136"/>
      <c r="ED92" s="136"/>
      <c r="EE92" s="136"/>
      <c r="EF92" s="136"/>
      <c r="EG92" s="136"/>
      <c r="EH92" s="136"/>
      <c r="EI92" s="136"/>
      <c r="EJ92" s="136"/>
      <c r="EK92" s="136"/>
      <c r="EL92" s="136"/>
      <c r="EM92" s="136"/>
      <c r="EN92" s="136"/>
      <c r="EO92" s="136"/>
      <c r="EP92" s="136"/>
      <c r="EQ92" s="136"/>
      <c r="ER92" s="136"/>
      <c r="ES92" s="136"/>
      <c r="ET92" s="136"/>
      <c r="EU92" s="136"/>
      <c r="EV92" s="136"/>
      <c r="EW92" s="136"/>
      <c r="EX92" s="136"/>
      <c r="EY92" s="136"/>
      <c r="EZ92" s="136"/>
      <c r="FA92" s="136"/>
      <c r="FB92" s="136"/>
      <c r="FC92" s="136"/>
      <c r="FD92" s="136"/>
      <c r="FE92" s="136"/>
      <c r="FF92" s="136"/>
      <c r="FG92" s="136"/>
      <c r="FH92" s="136"/>
      <c r="FI92" s="136"/>
      <c r="FJ92" s="136"/>
      <c r="FK92" s="136"/>
      <c r="FL92" s="136"/>
      <c r="FM92" s="136"/>
      <c r="FN92" s="136"/>
      <c r="FO92" s="136"/>
      <c r="FP92" s="136"/>
      <c r="FQ92" s="136"/>
      <c r="FR92" s="136"/>
      <c r="FS92" s="136"/>
      <c r="FT92" s="136"/>
      <c r="FU92" s="136"/>
      <c r="FV92" s="136"/>
      <c r="FW92" s="136"/>
      <c r="FX92" s="136"/>
      <c r="FY92" s="136"/>
      <c r="FZ92" s="136"/>
      <c r="GA92" s="136"/>
      <c r="GB92" s="136"/>
      <c r="GC92" s="136"/>
      <c r="GD92" s="136"/>
      <c r="GE92" s="136"/>
      <c r="GF92" s="136"/>
      <c r="GG92" s="136"/>
      <c r="GH92" s="136"/>
      <c r="GI92" s="136"/>
      <c r="GJ92" s="136"/>
      <c r="GK92" s="136"/>
      <c r="GL92" s="136"/>
      <c r="GM92" s="136"/>
      <c r="GN92" s="136"/>
      <c r="GO92" s="136"/>
      <c r="GP92" s="136"/>
      <c r="GQ92" s="136"/>
      <c r="GR92" s="136"/>
      <c r="GS92" s="136"/>
      <c r="GT92" s="136"/>
      <c r="GU92" s="136"/>
      <c r="GV92" s="136"/>
      <c r="GW92" s="136"/>
      <c r="GX92" s="136"/>
      <c r="GY92" s="136"/>
      <c r="GZ92" s="136"/>
      <c r="HA92" s="136"/>
      <c r="HB92" s="136"/>
      <c r="HC92" s="136"/>
      <c r="HD92" s="136"/>
      <c r="HE92" s="136"/>
      <c r="HF92" s="136"/>
      <c r="HG92" s="136"/>
      <c r="HH92" s="136"/>
      <c r="HI92" s="136"/>
      <c r="HJ92" s="136"/>
      <c r="HK92" s="136"/>
      <c r="HL92" s="136"/>
      <c r="HM92" s="136"/>
      <c r="HN92" s="136"/>
      <c r="HO92" s="136"/>
      <c r="HP92" s="136"/>
      <c r="HQ92" s="136"/>
      <c r="HR92" s="136"/>
      <c r="HS92" s="136"/>
      <c r="HT92" s="136"/>
      <c r="HU92" s="136"/>
      <c r="HV92" s="136"/>
      <c r="HW92" s="136"/>
      <c r="HX92" s="136"/>
      <c r="HY92" s="136"/>
      <c r="HZ92" s="136"/>
      <c r="IA92" s="136"/>
      <c r="IB92" s="136"/>
      <c r="IC92" s="136"/>
      <c r="ID92" s="136"/>
      <c r="IE92" s="136"/>
      <c r="IF92" s="136"/>
      <c r="IG92" s="136"/>
      <c r="IH92" s="136"/>
      <c r="II92" s="136"/>
      <c r="IJ92" s="136"/>
      <c r="IK92" s="136"/>
      <c r="IL92" s="136"/>
      <c r="IM92" s="136"/>
      <c r="IN92" s="136"/>
      <c r="IO92" s="136"/>
      <c r="IP92" s="136"/>
      <c r="IQ92" s="136"/>
      <c r="IR92" s="136"/>
      <c r="IS92" s="136"/>
      <c r="IT92" s="136"/>
      <c r="IU92" s="136"/>
      <c r="IV92" s="136"/>
      <c r="IW92" s="136"/>
      <c r="IX92" s="136"/>
      <c r="IY92" s="136"/>
      <c r="IZ92" s="136"/>
      <c r="JA92" s="136"/>
      <c r="JB92" s="136"/>
      <c r="JC92" s="136"/>
      <c r="JD92" s="136"/>
      <c r="JE92" s="136"/>
      <c r="JF92" s="136"/>
      <c r="JG92" s="136"/>
      <c r="JH92" s="136"/>
      <c r="JI92" s="136"/>
      <c r="JJ92" s="136"/>
      <c r="JK92" s="136"/>
      <c r="JL92" s="136"/>
      <c r="JM92" s="136"/>
      <c r="JN92" s="136"/>
      <c r="JO92" s="136"/>
      <c r="JP92" s="136"/>
      <c r="JQ92" s="136"/>
      <c r="JR92" s="136"/>
      <c r="JS92" s="136"/>
      <c r="JT92" s="136"/>
      <c r="JU92" s="136"/>
      <c r="JV92" s="136"/>
      <c r="JW92" s="136"/>
      <c r="JX92" s="136"/>
      <c r="JY92" s="136"/>
      <c r="JZ92" s="136"/>
      <c r="KA92" s="136"/>
      <c r="KB92" s="136"/>
      <c r="KC92" s="136"/>
      <c r="KD92" s="136"/>
      <c r="KE92" s="136"/>
      <c r="KF92" s="136"/>
      <c r="KG92" s="136"/>
      <c r="KH92" s="136"/>
      <c r="KI92" s="136"/>
      <c r="KJ92" s="136"/>
      <c r="KK92" s="136"/>
      <c r="KL92" s="136"/>
      <c r="KM92" s="136"/>
      <c r="KN92" s="136"/>
      <c r="KO92" s="136"/>
      <c r="KP92" s="136"/>
      <c r="KQ92" s="136"/>
      <c r="KR92" s="136"/>
      <c r="KS92" s="136"/>
      <c r="KT92" s="136"/>
      <c r="KU92" s="136"/>
      <c r="KV92" s="136"/>
      <c r="KW92" s="136"/>
      <c r="KX92" s="136"/>
      <c r="KY92" s="136"/>
      <c r="KZ92" s="136"/>
      <c r="LA92" s="136"/>
      <c r="LB92" s="136"/>
      <c r="LC92" s="136"/>
      <c r="LD92" s="136"/>
      <c r="LE92" s="136"/>
      <c r="LF92" s="136"/>
      <c r="LG92" s="136"/>
      <c r="LH92" s="136"/>
      <c r="LI92" s="136"/>
      <c r="LJ92" s="136"/>
      <c r="LK92" s="136"/>
      <c r="LL92" s="136"/>
      <c r="LM92" s="136"/>
      <c r="LN92" s="136"/>
      <c r="LO92" s="136"/>
      <c r="LP92" s="136"/>
      <c r="LQ92" s="136"/>
      <c r="LR92" s="136"/>
      <c r="LS92" s="136"/>
      <c r="LT92" s="136"/>
      <c r="LU92" s="136"/>
      <c r="LV92" s="136"/>
      <c r="LW92" s="136"/>
      <c r="LX92" s="136"/>
      <c r="LY92" s="136"/>
      <c r="LZ92" s="136"/>
      <c r="MA92" s="136"/>
      <c r="MB92" s="136"/>
      <c r="MC92" s="136"/>
      <c r="MD92" s="136"/>
      <c r="ME92" s="136"/>
      <c r="MF92" s="136"/>
      <c r="MG92" s="136"/>
      <c r="MH92" s="136"/>
      <c r="MI92" s="136"/>
      <c r="MJ92" s="136"/>
      <c r="MK92" s="136"/>
      <c r="ML92" s="136"/>
      <c r="MM92" s="136"/>
      <c r="MN92" s="136"/>
      <c r="MO92" s="136"/>
      <c r="MP92" s="136"/>
      <c r="MQ92" s="136"/>
      <c r="MR92" s="136"/>
      <c r="MS92" s="136"/>
      <c r="MT92" s="136"/>
      <c r="MU92" s="136"/>
      <c r="MV92" s="136"/>
      <c r="MW92" s="136"/>
      <c r="MX92" s="136"/>
      <c r="MY92" s="136"/>
      <c r="MZ92" s="136"/>
      <c r="NA92" s="136"/>
      <c r="NB92" s="136"/>
      <c r="NC92" s="136"/>
      <c r="ND92" s="136"/>
      <c r="NE92" s="136"/>
      <c r="NF92" s="136"/>
      <c r="NG92" s="136"/>
      <c r="NH92" s="136"/>
      <c r="NI92" s="136"/>
      <c r="NJ92" s="136"/>
      <c r="NK92" s="136"/>
      <c r="NL92" s="136"/>
      <c r="NM92" s="136"/>
      <c r="NN92" s="136"/>
      <c r="NO92" s="136"/>
      <c r="NP92" s="136"/>
      <c r="NQ92" s="136"/>
      <c r="NR92" s="136"/>
      <c r="NS92" s="136"/>
      <c r="NT92" s="136"/>
      <c r="NU92" s="136"/>
      <c r="NV92" s="136"/>
      <c r="NW92" s="136"/>
      <c r="NX92" s="136"/>
      <c r="NY92" s="136"/>
      <c r="NZ92" s="136"/>
      <c r="OA92" s="136"/>
      <c r="OB92" s="136"/>
      <c r="OC92" s="136"/>
      <c r="OD92" s="136"/>
      <c r="OE92" s="136"/>
      <c r="OF92" s="136"/>
      <c r="OG92" s="136"/>
      <c r="OH92" s="136"/>
      <c r="OI92" s="136"/>
      <c r="OJ92" s="136"/>
      <c r="OK92" s="136"/>
      <c r="OL92" s="136"/>
      <c r="OM92" s="136"/>
      <c r="ON92" s="136"/>
      <c r="OO92" s="136"/>
      <c r="OP92" s="136"/>
      <c r="OQ92" s="136"/>
      <c r="OR92" s="136"/>
      <c r="OS92" s="136"/>
      <c r="OT92" s="136"/>
      <c r="OU92" s="136"/>
      <c r="OV92" s="136"/>
      <c r="OW92" s="136"/>
      <c r="OX92" s="136"/>
      <c r="OY92" s="136"/>
      <c r="OZ92" s="136"/>
      <c r="PA92" s="136"/>
      <c r="PB92" s="136"/>
      <c r="PC92" s="136"/>
      <c r="PD92" s="136"/>
      <c r="PE92" s="136"/>
      <c r="PF92" s="136"/>
      <c r="PG92" s="136"/>
      <c r="PH92" s="136"/>
      <c r="PI92" s="136"/>
      <c r="PJ92" s="136"/>
      <c r="PK92" s="136"/>
      <c r="PL92" s="136"/>
      <c r="PM92" s="136"/>
      <c r="PN92" s="136"/>
      <c r="PO92" s="136"/>
      <c r="PP92" s="136"/>
      <c r="PQ92" s="136"/>
      <c r="PR92" s="136"/>
      <c r="PS92" s="136"/>
      <c r="PT92" s="136"/>
      <c r="PU92" s="136"/>
      <c r="PV92" s="136"/>
      <c r="PW92" s="136"/>
      <c r="PX92" s="136"/>
      <c r="PY92" s="136"/>
      <c r="PZ92" s="136"/>
      <c r="QA92" s="136"/>
      <c r="QB92" s="136"/>
      <c r="QC92" s="136"/>
      <c r="QD92" s="136"/>
      <c r="QE92" s="136"/>
      <c r="QF92" s="136"/>
      <c r="QG92" s="136"/>
      <c r="QH92" s="136"/>
      <c r="QI92" s="136"/>
      <c r="QJ92" s="136"/>
      <c r="QK92" s="136"/>
      <c r="QL92" s="136"/>
      <c r="QM92" s="136"/>
      <c r="QN92" s="136"/>
      <c r="QO92" s="136"/>
      <c r="QP92" s="136"/>
      <c r="QQ92" s="136"/>
      <c r="QR92" s="136"/>
      <c r="QS92" s="136"/>
      <c r="QT92" s="136"/>
      <c r="QU92" s="136"/>
      <c r="QV92" s="136"/>
      <c r="QW92" s="136"/>
      <c r="QX92" s="136"/>
      <c r="QY92" s="136"/>
      <c r="QZ92" s="136"/>
      <c r="RA92" s="136"/>
      <c r="RB92" s="136"/>
      <c r="RC92" s="136"/>
      <c r="RD92" s="136"/>
      <c r="RE92" s="136"/>
      <c r="RF92" s="136"/>
      <c r="RG92" s="136"/>
      <c r="RH92" s="136"/>
      <c r="RI92" s="136"/>
      <c r="RJ92" s="136"/>
      <c r="RK92" s="136"/>
      <c r="RL92" s="136"/>
      <c r="RM92" s="136"/>
      <c r="RN92" s="136"/>
      <c r="RO92" s="136"/>
      <c r="RP92" s="136"/>
      <c r="RQ92" s="136"/>
      <c r="RR92" s="136"/>
      <c r="RS92" s="136"/>
      <c r="RT92" s="136"/>
      <c r="RU92" s="136"/>
      <c r="RV92" s="136"/>
      <c r="RW92" s="136"/>
      <c r="RX92" s="136"/>
      <c r="RY92" s="136"/>
      <c r="RZ92" s="136"/>
      <c r="SA92" s="136"/>
      <c r="SB92" s="136"/>
      <c r="SC92" s="136"/>
      <c r="SD92" s="136"/>
      <c r="SE92" s="136"/>
      <c r="SF92" s="136"/>
      <c r="SG92" s="136"/>
      <c r="SH92" s="136"/>
      <c r="SI92" s="136"/>
      <c r="SJ92" s="136"/>
      <c r="SK92" s="136"/>
      <c r="SL92" s="136"/>
      <c r="SM92" s="136"/>
      <c r="SN92" s="136"/>
      <c r="SO92" s="136"/>
      <c r="SP92" s="136"/>
      <c r="SQ92" s="136"/>
      <c r="SR92" s="136"/>
      <c r="SS92" s="136"/>
      <c r="ST92" s="136"/>
      <c r="SU92" s="136"/>
      <c r="SV92" s="136"/>
      <c r="SW92" s="136"/>
      <c r="SX92" s="136"/>
      <c r="SY92" s="136"/>
      <c r="SZ92" s="136"/>
      <c r="TA92" s="136"/>
      <c r="TB92" s="136"/>
      <c r="TC92" s="136"/>
      <c r="TD92" s="136"/>
      <c r="TE92" s="136"/>
      <c r="TF92" s="136"/>
      <c r="TG92" s="136"/>
      <c r="TH92" s="136"/>
      <c r="TI92" s="136"/>
      <c r="TJ92" s="136"/>
      <c r="TK92" s="136"/>
      <c r="TL92" s="136"/>
      <c r="TM92" s="136"/>
      <c r="TN92" s="136"/>
      <c r="TO92" s="136"/>
      <c r="TP92" s="136"/>
      <c r="TQ92" s="136"/>
      <c r="TR92" s="136"/>
      <c r="TS92" s="136"/>
      <c r="TT92" s="136"/>
      <c r="TU92" s="136"/>
      <c r="TV92" s="136"/>
      <c r="TW92" s="136"/>
      <c r="TX92" s="136"/>
      <c r="TY92" s="136"/>
      <c r="TZ92" s="136"/>
      <c r="UA92" s="136"/>
      <c r="UB92" s="136"/>
      <c r="UC92" s="136"/>
      <c r="UD92" s="136"/>
      <c r="UE92" s="136"/>
      <c r="UF92" s="136"/>
      <c r="UG92" s="136"/>
      <c r="UH92" s="136"/>
      <c r="UI92" s="136"/>
      <c r="UJ92" s="136"/>
      <c r="UK92" s="136"/>
      <c r="UL92" s="136"/>
      <c r="UM92" s="136"/>
      <c r="UN92" s="136"/>
      <c r="UO92" s="136"/>
      <c r="UP92" s="136"/>
      <c r="UQ92" s="136"/>
      <c r="UR92" s="136"/>
      <c r="US92" s="136"/>
      <c r="UT92" s="136"/>
      <c r="UU92" s="136"/>
      <c r="UV92" s="136"/>
      <c r="UW92" s="136"/>
      <c r="UX92" s="136"/>
      <c r="UY92" s="136"/>
      <c r="UZ92" s="136"/>
      <c r="VA92" s="136"/>
      <c r="VB92" s="136"/>
      <c r="VC92" s="136"/>
      <c r="VD92" s="136"/>
      <c r="VE92" s="136"/>
      <c r="VF92" s="136"/>
      <c r="VG92" s="136"/>
      <c r="VH92" s="136"/>
      <c r="VI92" s="136"/>
      <c r="VJ92" s="136"/>
      <c r="VK92" s="136"/>
      <c r="VL92" s="136"/>
      <c r="VM92" s="136"/>
      <c r="VN92" s="136"/>
      <c r="VO92" s="136"/>
      <c r="VP92" s="136"/>
      <c r="VQ92" s="136"/>
      <c r="VR92" s="136"/>
      <c r="VS92" s="136"/>
      <c r="VT92" s="136"/>
      <c r="VU92" s="136"/>
      <c r="VV92" s="136"/>
      <c r="VW92" s="136"/>
      <c r="VX92" s="136"/>
      <c r="VY92" s="136"/>
      <c r="VZ92" s="136"/>
      <c r="WA92" s="136"/>
      <c r="WB92" s="136"/>
      <c r="WC92" s="136"/>
      <c r="WD92" s="136"/>
      <c r="WE92" s="136"/>
      <c r="WF92" s="136"/>
      <c r="WG92" s="136"/>
      <c r="WH92" s="136"/>
      <c r="WI92" s="136"/>
      <c r="WJ92" s="136"/>
      <c r="WK92" s="136"/>
      <c r="WL92" s="136"/>
      <c r="WM92" s="136"/>
      <c r="WN92" s="136"/>
      <c r="WO92" s="136"/>
      <c r="WP92" s="136"/>
      <c r="WQ92" s="136"/>
      <c r="WR92" s="136"/>
      <c r="WS92" s="136"/>
      <c r="WT92" s="136"/>
      <c r="WU92" s="136"/>
      <c r="WV92" s="136"/>
      <c r="WW92" s="136"/>
      <c r="WX92" s="136"/>
      <c r="WY92" s="136"/>
      <c r="WZ92" s="136"/>
      <c r="XA92" s="136"/>
      <c r="XB92" s="136"/>
      <c r="XC92" s="136"/>
      <c r="XD92" s="136"/>
      <c r="XE92" s="136"/>
      <c r="XF92" s="136"/>
      <c r="XG92" s="136"/>
      <c r="XH92" s="136"/>
      <c r="XI92" s="136"/>
      <c r="XJ92" s="136"/>
      <c r="XK92" s="136"/>
      <c r="XL92" s="136"/>
      <c r="XM92" s="136"/>
      <c r="XN92" s="136"/>
      <c r="XO92" s="136"/>
      <c r="XP92" s="136"/>
      <c r="XQ92" s="136"/>
      <c r="XR92" s="136"/>
      <c r="XS92" s="136"/>
      <c r="XT92" s="136"/>
      <c r="XU92" s="136"/>
      <c r="XV92" s="136"/>
      <c r="XW92" s="136"/>
      <c r="XX92" s="136"/>
      <c r="XY92" s="136"/>
      <c r="XZ92" s="136"/>
      <c r="YA92" s="136"/>
      <c r="YB92" s="136"/>
      <c r="YC92" s="136"/>
      <c r="YD92" s="136"/>
      <c r="YE92" s="136"/>
      <c r="YF92" s="136"/>
      <c r="YG92" s="136"/>
      <c r="YH92" s="136"/>
      <c r="YI92" s="136"/>
      <c r="YJ92" s="136"/>
      <c r="YK92" s="136"/>
      <c r="YL92" s="136"/>
      <c r="YM92" s="136"/>
      <c r="YN92" s="136"/>
      <c r="YO92" s="136"/>
      <c r="YP92" s="136"/>
      <c r="YQ92" s="136"/>
      <c r="YR92" s="136"/>
      <c r="YS92" s="136"/>
      <c r="YT92" s="136"/>
      <c r="YU92" s="136"/>
      <c r="YV92" s="136"/>
      <c r="YW92" s="136"/>
      <c r="YX92" s="136"/>
      <c r="YY92" s="136"/>
      <c r="YZ92" s="136"/>
      <c r="ZA92" s="136"/>
      <c r="ZB92" s="136"/>
      <c r="ZC92" s="136"/>
      <c r="ZD92" s="136"/>
      <c r="ZE92" s="136"/>
      <c r="ZF92" s="136"/>
      <c r="ZG92" s="136"/>
      <c r="ZH92" s="136"/>
      <c r="ZI92" s="136"/>
      <c r="ZJ92" s="136"/>
      <c r="ZK92" s="136"/>
      <c r="ZL92" s="136"/>
      <c r="ZM92" s="136"/>
      <c r="ZN92" s="136"/>
      <c r="ZO92" s="136"/>
      <c r="ZP92" s="136"/>
      <c r="ZQ92" s="136"/>
      <c r="ZR92" s="136"/>
      <c r="ZS92" s="136"/>
      <c r="ZT92" s="136"/>
      <c r="ZU92" s="136"/>
      <c r="ZV92" s="136"/>
      <c r="ZW92" s="136"/>
      <c r="ZX92" s="136"/>
      <c r="ZY92" s="136"/>
      <c r="ZZ92" s="136"/>
      <c r="AAA92" s="136"/>
      <c r="AAB92" s="136"/>
      <c r="AAC92" s="136"/>
      <c r="AAD92" s="136"/>
      <c r="AAE92" s="136"/>
      <c r="AAF92" s="136"/>
      <c r="AAG92" s="136"/>
      <c r="AAH92" s="136"/>
      <c r="AAI92" s="136"/>
      <c r="AAJ92" s="136"/>
      <c r="AAK92" s="136"/>
      <c r="AAL92" s="136"/>
      <c r="AAM92" s="136"/>
      <c r="AAN92" s="136"/>
      <c r="AAO92" s="136"/>
      <c r="AAP92" s="136"/>
      <c r="AAQ92" s="136"/>
      <c r="AAR92" s="136"/>
      <c r="AAS92" s="136"/>
      <c r="AAT92" s="136"/>
      <c r="AAU92" s="136"/>
      <c r="AAV92" s="136"/>
      <c r="AAW92" s="136"/>
      <c r="AAX92" s="136"/>
      <c r="AAY92" s="136"/>
      <c r="AAZ92" s="136"/>
      <c r="ABA92" s="136"/>
      <c r="ABB92" s="136"/>
      <c r="ABC92" s="136"/>
      <c r="ABD92" s="136"/>
      <c r="ABE92" s="136"/>
      <c r="ABF92" s="136"/>
      <c r="ABG92" s="136"/>
      <c r="ABH92" s="136"/>
      <c r="ABI92" s="136"/>
      <c r="ABJ92" s="136"/>
      <c r="ABK92" s="136"/>
      <c r="ABL92" s="136"/>
      <c r="ABM92" s="136"/>
      <c r="ABN92" s="136"/>
      <c r="ABO92" s="136"/>
      <c r="ABP92" s="136"/>
      <c r="ABQ92" s="136"/>
      <c r="ABR92" s="136"/>
      <c r="ABS92" s="136"/>
      <c r="ABT92" s="136"/>
      <c r="ABU92" s="136"/>
      <c r="ABV92" s="136"/>
      <c r="ABW92" s="136"/>
      <c r="ABX92" s="136"/>
      <c r="ABY92" s="136"/>
      <c r="ABZ92" s="136"/>
      <c r="ACA92" s="136"/>
      <c r="ACB92" s="136"/>
      <c r="ACC92" s="136"/>
      <c r="ACD92" s="136"/>
      <c r="ACE92" s="136"/>
      <c r="ACF92" s="136"/>
      <c r="ACG92" s="136"/>
      <c r="ACH92" s="136"/>
      <c r="ACI92" s="136"/>
      <c r="ACJ92" s="136"/>
      <c r="ACK92" s="136"/>
      <c r="ACL92" s="136"/>
      <c r="ACM92" s="136"/>
      <c r="ACN92" s="136"/>
      <c r="ACO92" s="136"/>
      <c r="ACP92" s="136"/>
      <c r="ACQ92" s="136"/>
      <c r="ACR92" s="136"/>
      <c r="ACS92" s="136"/>
      <c r="ACT92" s="136"/>
      <c r="ACU92" s="136"/>
      <c r="ACV92" s="136"/>
      <c r="ACW92" s="136"/>
      <c r="ACX92" s="136"/>
      <c r="ACY92" s="136"/>
      <c r="ACZ92" s="136"/>
      <c r="ADA92" s="136"/>
      <c r="ADB92" s="136"/>
      <c r="ADC92" s="136"/>
      <c r="ADD92" s="136"/>
      <c r="ADE92" s="136"/>
      <c r="ADF92" s="136"/>
      <c r="ADG92" s="136"/>
      <c r="ADH92" s="136"/>
      <c r="ADI92" s="136"/>
      <c r="ADJ92" s="136"/>
      <c r="ADK92" s="136"/>
      <c r="ADL92" s="136"/>
      <c r="ADM92" s="136"/>
      <c r="ADN92" s="136"/>
      <c r="ADO92" s="136"/>
      <c r="ADP92" s="136"/>
      <c r="ADQ92" s="136"/>
      <c r="ADR92" s="136"/>
      <c r="ADS92" s="136"/>
      <c r="ADT92" s="136"/>
      <c r="ADU92" s="136"/>
      <c r="ADV92" s="136"/>
      <c r="ADW92" s="136"/>
      <c r="ADX92" s="136"/>
      <c r="ADY92" s="136"/>
      <c r="ADZ92" s="136"/>
      <c r="AEA92" s="136"/>
      <c r="AEB92" s="136"/>
      <c r="AEC92" s="136"/>
      <c r="AED92" s="136"/>
      <c r="AEE92" s="136"/>
      <c r="AEF92" s="136"/>
      <c r="AEG92" s="136"/>
      <c r="AEH92" s="136"/>
      <c r="AEI92" s="136"/>
      <c r="AEJ92" s="136"/>
      <c r="AEK92" s="136"/>
      <c r="AEL92" s="136"/>
      <c r="AEM92" s="136"/>
      <c r="AEN92" s="136"/>
      <c r="AEO92" s="136"/>
      <c r="AEP92" s="136"/>
      <c r="AEQ92" s="136"/>
      <c r="AER92" s="136"/>
      <c r="AES92" s="136"/>
      <c r="AET92" s="136"/>
      <c r="AEU92" s="136"/>
      <c r="AEV92" s="136"/>
      <c r="AEW92" s="136"/>
      <c r="AEX92" s="136"/>
      <c r="AEY92" s="136"/>
      <c r="AEZ92" s="136"/>
      <c r="AFA92" s="136"/>
      <c r="AFB92" s="136"/>
      <c r="AFC92" s="136"/>
      <c r="AFD92" s="136"/>
      <c r="AFE92" s="136"/>
      <c r="AFF92" s="136"/>
      <c r="AFG92" s="136"/>
      <c r="AFH92" s="136"/>
      <c r="AFI92" s="136"/>
      <c r="AFJ92" s="136"/>
      <c r="AFK92" s="136"/>
      <c r="AFL92" s="136"/>
      <c r="AFM92" s="136"/>
      <c r="AFN92" s="136"/>
      <c r="AFO92" s="136"/>
      <c r="AFP92" s="136"/>
      <c r="AFQ92" s="136"/>
      <c r="AFR92" s="136"/>
      <c r="AFS92" s="136"/>
      <c r="AFT92" s="136"/>
      <c r="AFU92" s="136"/>
      <c r="AFV92" s="136"/>
      <c r="AFW92" s="136"/>
      <c r="AFX92" s="136"/>
      <c r="AFY92" s="136"/>
      <c r="AFZ92" s="136"/>
      <c r="AGA92" s="136"/>
      <c r="AGB92" s="136"/>
      <c r="AGC92" s="136"/>
      <c r="AGD92" s="136"/>
      <c r="AGE92" s="136"/>
      <c r="AGF92" s="136"/>
      <c r="AGG92" s="136"/>
      <c r="AGH92" s="136"/>
      <c r="AGI92" s="136"/>
      <c r="AGJ92" s="136"/>
      <c r="AGK92" s="136"/>
      <c r="AGL92" s="136"/>
      <c r="AGM92" s="136"/>
      <c r="AGN92" s="136"/>
      <c r="AGO92" s="136"/>
      <c r="AGP92" s="136"/>
      <c r="AGQ92" s="136"/>
      <c r="AGR92" s="136"/>
      <c r="AGS92" s="136"/>
      <c r="AGT92" s="136"/>
      <c r="AGU92" s="136"/>
      <c r="AGV92" s="136"/>
      <c r="AGW92" s="136"/>
      <c r="AGX92" s="136"/>
      <c r="AGY92" s="136"/>
      <c r="AGZ92" s="136"/>
      <c r="AHA92" s="136"/>
      <c r="AHB92" s="136"/>
      <c r="AHC92" s="136"/>
      <c r="AHD92" s="136"/>
      <c r="AHE92" s="136"/>
      <c r="AHF92" s="136"/>
      <c r="AHG92" s="136"/>
      <c r="AHH92" s="136"/>
      <c r="AHI92" s="136"/>
      <c r="AHJ92" s="136"/>
      <c r="AHK92" s="136"/>
      <c r="AHL92" s="136"/>
      <c r="AHM92" s="136"/>
      <c r="AHN92" s="136"/>
      <c r="AHO92" s="136"/>
      <c r="AHP92" s="136"/>
      <c r="AHQ92" s="136"/>
      <c r="AHR92" s="136"/>
      <c r="AHS92" s="136"/>
      <c r="AHT92" s="136"/>
      <c r="AHU92" s="136"/>
      <c r="AHV92" s="136"/>
      <c r="AHW92" s="136"/>
      <c r="AHX92" s="136"/>
      <c r="AHY92" s="136"/>
      <c r="AHZ92" s="136"/>
      <c r="AIA92" s="136"/>
      <c r="AIB92" s="136"/>
      <c r="AIC92" s="136"/>
      <c r="AID92" s="136"/>
      <c r="AIE92" s="136"/>
      <c r="AIF92" s="136"/>
      <c r="AIG92" s="136"/>
      <c r="AIH92" s="136"/>
      <c r="AII92" s="136"/>
      <c r="AIJ92" s="136"/>
      <c r="AIK92" s="136"/>
      <c r="AIL92" s="136"/>
      <c r="AIM92" s="136"/>
      <c r="AIN92" s="136"/>
      <c r="AIO92" s="136"/>
      <c r="AIP92" s="136"/>
      <c r="AIQ92" s="136"/>
      <c r="AIR92" s="136"/>
      <c r="AIS92" s="136"/>
      <c r="AIT92" s="136"/>
      <c r="AIU92" s="136"/>
      <c r="AIV92" s="136"/>
      <c r="AIW92" s="136"/>
      <c r="AIX92" s="136"/>
      <c r="AIY92" s="136"/>
      <c r="AIZ92" s="136"/>
      <c r="AJA92" s="136"/>
      <c r="AJB92" s="136"/>
      <c r="AJC92" s="136"/>
      <c r="AJD92" s="136"/>
      <c r="AJE92" s="136"/>
      <c r="AJF92" s="136"/>
      <c r="AJG92" s="136"/>
      <c r="AJH92" s="136"/>
      <c r="AJI92" s="136"/>
      <c r="AJJ92" s="136"/>
      <c r="AJK92" s="136"/>
      <c r="AJL92" s="136"/>
      <c r="AJM92" s="136"/>
      <c r="AJN92" s="136"/>
      <c r="AJO92" s="136"/>
      <c r="AJP92" s="136"/>
      <c r="AJQ92" s="136"/>
      <c r="AJR92" s="136"/>
      <c r="AJS92" s="136"/>
      <c r="AJT92" s="136"/>
      <c r="AJU92" s="136"/>
      <c r="AJV92" s="136"/>
      <c r="AJW92" s="136"/>
      <c r="AJX92" s="136"/>
      <c r="AJY92" s="136"/>
      <c r="AJZ92" s="136"/>
      <c r="AKA92" s="136"/>
      <c r="AKB92" s="136"/>
      <c r="AKC92" s="136"/>
      <c r="AKD92" s="136"/>
      <c r="AKE92" s="136"/>
      <c r="AKF92" s="136"/>
      <c r="AKG92" s="136"/>
      <c r="AKH92" s="136"/>
      <c r="AKI92" s="136"/>
      <c r="AKJ92" s="136"/>
      <c r="AKK92" s="136"/>
      <c r="AKL92" s="136"/>
      <c r="AKM92" s="136"/>
      <c r="AKN92" s="136"/>
      <c r="AKO92" s="136"/>
      <c r="AKP92" s="136"/>
      <c r="AKQ92" s="136"/>
      <c r="AKR92" s="136"/>
      <c r="AKS92" s="136"/>
      <c r="AKT92" s="136"/>
      <c r="AKU92" s="136"/>
      <c r="AKV92" s="136"/>
      <c r="AKW92" s="136"/>
      <c r="AKX92" s="136"/>
      <c r="AKY92" s="136"/>
      <c r="AKZ92" s="136"/>
      <c r="ALA92" s="136"/>
      <c r="ALB92" s="136"/>
      <c r="ALC92" s="136"/>
      <c r="ALD92" s="136"/>
      <c r="ALE92" s="136"/>
      <c r="ALF92" s="136"/>
      <c r="ALG92" s="136"/>
      <c r="ALH92" s="136"/>
      <c r="ALI92" s="136"/>
      <c r="ALJ92" s="136"/>
      <c r="ALK92" s="136"/>
      <c r="ALL92" s="136"/>
      <c r="ALM92" s="136"/>
      <c r="ALN92" s="136"/>
      <c r="ALO92" s="136"/>
      <c r="ALP92" s="136"/>
      <c r="ALQ92" s="136"/>
      <c r="ALR92" s="136"/>
      <c r="ALS92" s="136"/>
      <c r="ALT92" s="136"/>
      <c r="ALU92" s="136"/>
      <c r="ALV92" s="136"/>
      <c r="ALW92" s="136"/>
      <c r="ALX92" s="136"/>
      <c r="ALY92" s="136"/>
      <c r="ALZ92" s="136"/>
      <c r="AMA92" s="136"/>
      <c r="AMB92" s="136"/>
      <c r="AMC92" s="136"/>
      <c r="AMD92" s="136"/>
      <c r="AME92" s="136"/>
      <c r="AMF92" s="136"/>
      <c r="AMG92" s="136"/>
      <c r="AMH92" s="136"/>
      <c r="AMI92" s="136"/>
    </row>
    <row r="93" spans="1:1023" x14ac:dyDescent="0.25">
      <c r="A93" s="245" t="s">
        <v>6820</v>
      </c>
      <c r="B93" s="193">
        <v>93</v>
      </c>
      <c r="C93" s="192" t="s">
        <v>25717</v>
      </c>
      <c r="D93" s="209" t="s">
        <v>6821</v>
      </c>
      <c r="E93" s="136"/>
      <c r="F93" s="238"/>
      <c r="G93" s="214"/>
      <c r="H93" s="214"/>
      <c r="I93" s="367"/>
      <c r="K93" s="161"/>
      <c r="L93" s="161"/>
      <c r="M93" s="161"/>
      <c r="N93" s="415">
        <v>1</v>
      </c>
      <c r="O93" s="413"/>
      <c r="P93" s="161"/>
      <c r="Q93" s="161"/>
      <c r="R93" s="161"/>
      <c r="S93" s="161"/>
      <c r="T93" s="161"/>
      <c r="U93" s="161"/>
      <c r="V93" s="256">
        <f>IF(O93=1,10,100)</f>
        <v>100</v>
      </c>
      <c r="W93" s="256">
        <f>IF(O93=1,1,IF(O93=2,10,100))</f>
        <v>100</v>
      </c>
      <c r="X93" s="256">
        <f>IF(O93=3,20,100)</f>
        <v>100</v>
      </c>
      <c r="Y93" s="256">
        <f>IF(P93=1,10,100)</f>
        <v>100</v>
      </c>
      <c r="Z93" s="256">
        <f>IF(P93=1,1,IF(P93=2,10,100))</f>
        <v>100</v>
      </c>
      <c r="AA93" s="257">
        <f>IF(OR(EXACT(Q93,"1A"),EXACT(Q93,"1B")),0.1,IF(Q93=2,1,100))</f>
        <v>100</v>
      </c>
      <c r="AB93" s="257">
        <f>IF(OR(EXACT(R93,"1A"),EXACT(R93,"1B")),0.1,IF(R93=2,1,100))</f>
        <v>100</v>
      </c>
      <c r="AC93" s="257">
        <f>IF(OR(EXACT(S93,"1A"),EXACT(S93,"1B")),0.3,IF(S93=2,3,100))</f>
        <v>100</v>
      </c>
      <c r="AD93" s="136"/>
      <c r="AE93" s="136"/>
      <c r="AF93" s="249">
        <f>IF(OR(OR(EXACT(J93,"1A"),EXACT(J93,"1B"),EXACT(J93,"1C")),K93=1),1,IF(K93=2,10,100))</f>
        <v>100</v>
      </c>
      <c r="AG93" s="249">
        <f>IF(OR(EXACT(J93,"1A"),EXACT(J93,"1B"),EXACT(J93,"1C")),1,IF(J93=2,10,100))</f>
        <v>100</v>
      </c>
      <c r="AH93" s="249">
        <f>IF(OR(EXACT(J93,"1A"),EXACT(J93,"1B"),EXACT(J93,"1C"),K93=1),3,100)</f>
        <v>100</v>
      </c>
      <c r="AI93" s="249">
        <f>IF(OR(EXACT(J93,"1A"),EXACT(J93,"1B"),EXACT(J93,"1C")),5,100)</f>
        <v>100</v>
      </c>
      <c r="AJ93" s="269"/>
      <c r="AK93" s="136"/>
      <c r="AM93" s="251"/>
      <c r="AN93" s="136"/>
      <c r="AO93" s="136"/>
      <c r="AP93" s="136"/>
      <c r="AQ93" s="199" t="s">
        <v>6822</v>
      </c>
      <c r="AR93" s="136"/>
      <c r="AS93" s="136"/>
      <c r="AT93" s="136"/>
      <c r="AU93" s="136"/>
      <c r="AV93" s="136"/>
      <c r="AW93" s="136"/>
      <c r="AX93" s="136"/>
      <c r="AY93" s="136"/>
      <c r="AZ93" s="136"/>
      <c r="BA93" s="136"/>
      <c r="BB93" s="136"/>
      <c r="BC93" s="136"/>
      <c r="BD93" s="136"/>
      <c r="BE93" s="136"/>
      <c r="BF93" s="136"/>
      <c r="BG93" s="136"/>
      <c r="BH93" s="136"/>
      <c r="BI93" s="136"/>
      <c r="BJ93" s="136"/>
      <c r="BK93" s="136"/>
      <c r="BL93" s="136"/>
      <c r="BM93" s="136"/>
      <c r="BN93" s="136"/>
      <c r="BO93" s="136"/>
      <c r="BP93" s="136"/>
      <c r="BQ93" s="136"/>
      <c r="BR93" s="136"/>
      <c r="BS93" s="136"/>
      <c r="BT93" s="136"/>
      <c r="BU93" s="136"/>
      <c r="BV93" s="136"/>
      <c r="BW93" s="136"/>
      <c r="BX93" s="136"/>
      <c r="BY93" s="136"/>
      <c r="BZ93" s="136"/>
      <c r="CA93" s="136"/>
      <c r="CB93" s="136"/>
      <c r="CC93" s="136"/>
      <c r="CD93" s="136"/>
      <c r="CE93" s="136"/>
      <c r="CF93" s="136"/>
      <c r="CG93" s="136"/>
      <c r="CH93" s="136"/>
      <c r="CI93" s="136"/>
      <c r="CJ93" s="136"/>
      <c r="CK93" s="136"/>
      <c r="CL93" s="136"/>
      <c r="CM93" s="136"/>
      <c r="CN93" s="136"/>
      <c r="CO93" s="136"/>
      <c r="CP93" s="136"/>
      <c r="CQ93" s="136"/>
      <c r="CR93" s="136"/>
      <c r="CS93" s="136"/>
      <c r="CT93" s="136"/>
      <c r="CU93" s="136"/>
      <c r="CV93" s="136"/>
      <c r="CW93" s="136"/>
      <c r="CX93" s="136"/>
      <c r="CY93" s="136"/>
      <c r="CZ93" s="136"/>
      <c r="DA93" s="136"/>
      <c r="DB93" s="136"/>
      <c r="DC93" s="136"/>
      <c r="DD93" s="136"/>
      <c r="DE93" s="136"/>
      <c r="DF93" s="136"/>
      <c r="DG93" s="136"/>
      <c r="DH93" s="136"/>
      <c r="DI93" s="136"/>
      <c r="DJ93" s="136"/>
      <c r="DK93" s="136"/>
      <c r="DL93" s="136"/>
      <c r="DM93" s="136"/>
      <c r="DN93" s="136"/>
      <c r="DO93" s="136"/>
      <c r="DP93" s="136"/>
      <c r="DQ93" s="136"/>
      <c r="DR93" s="136"/>
      <c r="DS93" s="136"/>
      <c r="DT93" s="136"/>
      <c r="DU93" s="136"/>
      <c r="DV93" s="136"/>
      <c r="DW93" s="136"/>
      <c r="DX93" s="136"/>
      <c r="DY93" s="136"/>
      <c r="DZ93" s="136"/>
      <c r="EA93" s="136"/>
      <c r="EB93" s="136"/>
      <c r="EC93" s="136"/>
      <c r="ED93" s="136"/>
      <c r="EE93" s="136"/>
      <c r="EF93" s="136"/>
      <c r="EG93" s="136"/>
      <c r="EH93" s="136"/>
      <c r="EI93" s="136"/>
      <c r="EJ93" s="136"/>
      <c r="EK93" s="136"/>
      <c r="EL93" s="136"/>
      <c r="EM93" s="136"/>
      <c r="EN93" s="136"/>
      <c r="EO93" s="136"/>
      <c r="EP93" s="136"/>
      <c r="EQ93" s="136"/>
      <c r="ER93" s="136"/>
      <c r="ES93" s="136"/>
      <c r="ET93" s="136"/>
      <c r="EU93" s="136"/>
      <c r="EV93" s="136"/>
      <c r="EW93" s="136"/>
      <c r="EX93" s="136"/>
      <c r="EY93" s="136"/>
      <c r="EZ93" s="136"/>
      <c r="FA93" s="136"/>
      <c r="FB93" s="136"/>
      <c r="FC93" s="136"/>
      <c r="FD93" s="136"/>
      <c r="FE93" s="136"/>
      <c r="FF93" s="136"/>
      <c r="FG93" s="136"/>
      <c r="FH93" s="136"/>
      <c r="FI93" s="136"/>
      <c r="FJ93" s="136"/>
      <c r="FK93" s="136"/>
      <c r="FL93" s="136"/>
      <c r="FM93" s="136"/>
      <c r="FN93" s="136"/>
      <c r="FO93" s="136"/>
      <c r="FP93" s="136"/>
      <c r="FQ93" s="136"/>
      <c r="FR93" s="136"/>
      <c r="FS93" s="136"/>
      <c r="FT93" s="136"/>
      <c r="FU93" s="136"/>
      <c r="FV93" s="136"/>
      <c r="FW93" s="136"/>
      <c r="FX93" s="136"/>
      <c r="FY93" s="136"/>
      <c r="FZ93" s="136"/>
      <c r="GA93" s="136"/>
      <c r="GB93" s="136"/>
      <c r="GC93" s="136"/>
      <c r="GD93" s="136"/>
      <c r="GE93" s="136"/>
      <c r="GF93" s="136"/>
      <c r="GG93" s="136"/>
      <c r="GH93" s="136"/>
      <c r="GI93" s="136"/>
      <c r="GJ93" s="136"/>
      <c r="GK93" s="136"/>
      <c r="GL93" s="136"/>
      <c r="GM93" s="136"/>
      <c r="GN93" s="136"/>
      <c r="GO93" s="136"/>
      <c r="GP93" s="136"/>
      <c r="GQ93" s="136"/>
      <c r="GR93" s="136"/>
      <c r="GS93" s="136"/>
      <c r="GT93" s="136"/>
      <c r="GU93" s="136"/>
      <c r="GV93" s="136"/>
      <c r="GW93" s="136"/>
      <c r="GX93" s="136"/>
      <c r="GY93" s="136"/>
      <c r="GZ93" s="136"/>
      <c r="HA93" s="136"/>
      <c r="HB93" s="136"/>
      <c r="HC93" s="136"/>
      <c r="HD93" s="136"/>
      <c r="HE93" s="136"/>
      <c r="HF93" s="136"/>
      <c r="HG93" s="136"/>
      <c r="HH93" s="136"/>
      <c r="HI93" s="136"/>
      <c r="HJ93" s="136"/>
      <c r="HK93" s="136"/>
      <c r="HL93" s="136"/>
      <c r="HM93" s="136"/>
      <c r="HN93" s="136"/>
      <c r="HO93" s="136"/>
      <c r="HP93" s="136"/>
      <c r="HQ93" s="136"/>
      <c r="HR93" s="136"/>
      <c r="HS93" s="136"/>
      <c r="HT93" s="136"/>
      <c r="HU93" s="136"/>
      <c r="HV93" s="136"/>
      <c r="HW93" s="136"/>
      <c r="HX93" s="136"/>
      <c r="HY93" s="136"/>
      <c r="HZ93" s="136"/>
      <c r="IA93" s="136"/>
      <c r="IB93" s="136"/>
      <c r="IC93" s="136"/>
      <c r="ID93" s="136"/>
      <c r="IE93" s="136"/>
      <c r="IF93" s="136"/>
      <c r="IG93" s="136"/>
      <c r="IH93" s="136"/>
      <c r="II93" s="136"/>
      <c r="IJ93" s="136"/>
      <c r="IK93" s="136"/>
      <c r="IL93" s="136"/>
      <c r="IM93" s="136"/>
      <c r="IN93" s="136"/>
      <c r="IO93" s="136"/>
      <c r="IP93" s="136"/>
      <c r="IQ93" s="136"/>
      <c r="IR93" s="136"/>
      <c r="IS93" s="136"/>
      <c r="IT93" s="136"/>
      <c r="IU93" s="136"/>
      <c r="IV93" s="136"/>
      <c r="IW93" s="136"/>
      <c r="IX93" s="136"/>
      <c r="IY93" s="136"/>
      <c r="IZ93" s="136"/>
      <c r="JA93" s="136"/>
      <c r="JB93" s="136"/>
      <c r="JC93" s="136"/>
      <c r="JD93" s="136"/>
      <c r="JE93" s="136"/>
      <c r="JF93" s="136"/>
      <c r="JG93" s="136"/>
      <c r="JH93" s="136"/>
      <c r="JI93" s="136"/>
      <c r="JJ93" s="136"/>
      <c r="JK93" s="136"/>
      <c r="JL93" s="136"/>
      <c r="JM93" s="136"/>
      <c r="JN93" s="136"/>
      <c r="JO93" s="136"/>
      <c r="JP93" s="136"/>
      <c r="JQ93" s="136"/>
      <c r="JR93" s="136"/>
      <c r="JS93" s="136"/>
      <c r="JT93" s="136"/>
      <c r="JU93" s="136"/>
      <c r="JV93" s="136"/>
      <c r="JW93" s="136"/>
      <c r="JX93" s="136"/>
      <c r="JY93" s="136"/>
      <c r="JZ93" s="136"/>
      <c r="KA93" s="136"/>
      <c r="KB93" s="136"/>
      <c r="KC93" s="136"/>
      <c r="KD93" s="136"/>
      <c r="KE93" s="136"/>
      <c r="KF93" s="136"/>
      <c r="KG93" s="136"/>
      <c r="KH93" s="136"/>
      <c r="KI93" s="136"/>
      <c r="KJ93" s="136"/>
      <c r="KK93" s="136"/>
      <c r="KL93" s="136"/>
      <c r="KM93" s="136"/>
      <c r="KN93" s="136"/>
      <c r="KO93" s="136"/>
      <c r="KP93" s="136"/>
      <c r="KQ93" s="136"/>
      <c r="KR93" s="136"/>
      <c r="KS93" s="136"/>
      <c r="KT93" s="136"/>
      <c r="KU93" s="136"/>
      <c r="KV93" s="136"/>
      <c r="KW93" s="136"/>
      <c r="KX93" s="136"/>
      <c r="KY93" s="136"/>
      <c r="KZ93" s="136"/>
      <c r="LA93" s="136"/>
      <c r="LB93" s="136"/>
      <c r="LC93" s="136"/>
      <c r="LD93" s="136"/>
      <c r="LE93" s="136"/>
      <c r="LF93" s="136"/>
      <c r="LG93" s="136"/>
      <c r="LH93" s="136"/>
      <c r="LI93" s="136"/>
      <c r="LJ93" s="136"/>
      <c r="LK93" s="136"/>
      <c r="LL93" s="136"/>
      <c r="LM93" s="136"/>
      <c r="LN93" s="136"/>
      <c r="LO93" s="136"/>
      <c r="LP93" s="136"/>
      <c r="LQ93" s="136"/>
      <c r="LR93" s="136"/>
      <c r="LS93" s="136"/>
      <c r="LT93" s="136"/>
      <c r="LU93" s="136"/>
      <c r="LV93" s="136"/>
      <c r="LW93" s="136"/>
      <c r="LX93" s="136"/>
      <c r="LY93" s="136"/>
      <c r="LZ93" s="136"/>
      <c r="MA93" s="136"/>
      <c r="MB93" s="136"/>
      <c r="MC93" s="136"/>
      <c r="MD93" s="136"/>
      <c r="ME93" s="136"/>
      <c r="MF93" s="136"/>
      <c r="MG93" s="136"/>
      <c r="MH93" s="136"/>
      <c r="MI93" s="136"/>
      <c r="MJ93" s="136"/>
      <c r="MK93" s="136"/>
      <c r="ML93" s="136"/>
      <c r="MM93" s="136"/>
      <c r="MN93" s="136"/>
      <c r="MO93" s="136"/>
      <c r="MP93" s="136"/>
      <c r="MQ93" s="136"/>
      <c r="MR93" s="136"/>
      <c r="MS93" s="136"/>
      <c r="MT93" s="136"/>
      <c r="MU93" s="136"/>
      <c r="MV93" s="136"/>
      <c r="MW93" s="136"/>
      <c r="MX93" s="136"/>
      <c r="MY93" s="136"/>
      <c r="MZ93" s="136"/>
      <c r="NA93" s="136"/>
      <c r="NB93" s="136"/>
      <c r="NC93" s="136"/>
      <c r="ND93" s="136"/>
      <c r="NE93" s="136"/>
      <c r="NF93" s="136"/>
      <c r="NG93" s="136"/>
      <c r="NH93" s="136"/>
      <c r="NI93" s="136"/>
      <c r="NJ93" s="136"/>
      <c r="NK93" s="136"/>
      <c r="NL93" s="136"/>
      <c r="NM93" s="136"/>
      <c r="NN93" s="136"/>
      <c r="NO93" s="136"/>
      <c r="NP93" s="136"/>
      <c r="NQ93" s="136"/>
      <c r="NR93" s="136"/>
      <c r="NS93" s="136"/>
      <c r="NT93" s="136"/>
      <c r="NU93" s="136"/>
      <c r="NV93" s="136"/>
      <c r="NW93" s="136"/>
      <c r="NX93" s="136"/>
      <c r="NY93" s="136"/>
      <c r="NZ93" s="136"/>
      <c r="OA93" s="136"/>
      <c r="OB93" s="136"/>
      <c r="OC93" s="136"/>
      <c r="OD93" s="136"/>
      <c r="OE93" s="136"/>
      <c r="OF93" s="136"/>
      <c r="OG93" s="136"/>
      <c r="OH93" s="136"/>
      <c r="OI93" s="136"/>
      <c r="OJ93" s="136"/>
      <c r="OK93" s="136"/>
      <c r="OL93" s="136"/>
      <c r="OM93" s="136"/>
      <c r="ON93" s="136"/>
      <c r="OO93" s="136"/>
      <c r="OP93" s="136"/>
      <c r="OQ93" s="136"/>
      <c r="OR93" s="136"/>
      <c r="OS93" s="136"/>
      <c r="OT93" s="136"/>
      <c r="OU93" s="136"/>
      <c r="OV93" s="136"/>
      <c r="OW93" s="136"/>
      <c r="OX93" s="136"/>
      <c r="OY93" s="136"/>
      <c r="OZ93" s="136"/>
      <c r="PA93" s="136"/>
      <c r="PB93" s="136"/>
      <c r="PC93" s="136"/>
      <c r="PD93" s="136"/>
      <c r="PE93" s="136"/>
      <c r="PF93" s="136"/>
      <c r="PG93" s="136"/>
      <c r="PH93" s="136"/>
      <c r="PI93" s="136"/>
      <c r="PJ93" s="136"/>
      <c r="PK93" s="136"/>
      <c r="PL93" s="136"/>
      <c r="PM93" s="136"/>
      <c r="PN93" s="136"/>
      <c r="PO93" s="136"/>
      <c r="PP93" s="136"/>
      <c r="PQ93" s="136"/>
      <c r="PR93" s="136"/>
      <c r="PS93" s="136"/>
      <c r="PT93" s="136"/>
      <c r="PU93" s="136"/>
      <c r="PV93" s="136"/>
      <c r="PW93" s="136"/>
      <c r="PX93" s="136"/>
      <c r="PY93" s="136"/>
      <c r="PZ93" s="136"/>
      <c r="QA93" s="136"/>
      <c r="QB93" s="136"/>
      <c r="QC93" s="136"/>
      <c r="QD93" s="136"/>
      <c r="QE93" s="136"/>
      <c r="QF93" s="136"/>
      <c r="QG93" s="136"/>
      <c r="QH93" s="136"/>
      <c r="QI93" s="136"/>
      <c r="QJ93" s="136"/>
      <c r="QK93" s="136"/>
      <c r="QL93" s="136"/>
      <c r="QM93" s="136"/>
      <c r="QN93" s="136"/>
      <c r="QO93" s="136"/>
      <c r="QP93" s="136"/>
      <c r="QQ93" s="136"/>
      <c r="QR93" s="136"/>
      <c r="QS93" s="136"/>
      <c r="QT93" s="136"/>
      <c r="QU93" s="136"/>
      <c r="QV93" s="136"/>
      <c r="QW93" s="136"/>
      <c r="QX93" s="136"/>
      <c r="QY93" s="136"/>
      <c r="QZ93" s="136"/>
      <c r="RA93" s="136"/>
      <c r="RB93" s="136"/>
      <c r="RC93" s="136"/>
      <c r="RD93" s="136"/>
      <c r="RE93" s="136"/>
      <c r="RF93" s="136"/>
      <c r="RG93" s="136"/>
      <c r="RH93" s="136"/>
      <c r="RI93" s="136"/>
      <c r="RJ93" s="136"/>
      <c r="RK93" s="136"/>
      <c r="RL93" s="136"/>
      <c r="RM93" s="136"/>
      <c r="RN93" s="136"/>
      <c r="RO93" s="136"/>
      <c r="RP93" s="136"/>
      <c r="RQ93" s="136"/>
      <c r="RR93" s="136"/>
      <c r="RS93" s="136"/>
      <c r="RT93" s="136"/>
      <c r="RU93" s="136"/>
      <c r="RV93" s="136"/>
      <c r="RW93" s="136"/>
      <c r="RX93" s="136"/>
      <c r="RY93" s="136"/>
      <c r="RZ93" s="136"/>
      <c r="SA93" s="136"/>
      <c r="SB93" s="136"/>
      <c r="SC93" s="136"/>
      <c r="SD93" s="136"/>
      <c r="SE93" s="136"/>
      <c r="SF93" s="136"/>
      <c r="SG93" s="136"/>
      <c r="SH93" s="136"/>
      <c r="SI93" s="136"/>
      <c r="SJ93" s="136"/>
      <c r="SK93" s="136"/>
      <c r="SL93" s="136"/>
      <c r="SM93" s="136"/>
      <c r="SN93" s="136"/>
      <c r="SO93" s="136"/>
      <c r="SP93" s="136"/>
      <c r="SQ93" s="136"/>
      <c r="SR93" s="136"/>
      <c r="SS93" s="136"/>
      <c r="ST93" s="136"/>
      <c r="SU93" s="136"/>
      <c r="SV93" s="136"/>
      <c r="SW93" s="136"/>
      <c r="SX93" s="136"/>
      <c r="SY93" s="136"/>
      <c r="SZ93" s="136"/>
      <c r="TA93" s="136"/>
      <c r="TB93" s="136"/>
      <c r="TC93" s="136"/>
      <c r="TD93" s="136"/>
      <c r="TE93" s="136"/>
      <c r="TF93" s="136"/>
      <c r="TG93" s="136"/>
      <c r="TH93" s="136"/>
      <c r="TI93" s="136"/>
      <c r="TJ93" s="136"/>
      <c r="TK93" s="136"/>
      <c r="TL93" s="136"/>
      <c r="TM93" s="136"/>
      <c r="TN93" s="136"/>
      <c r="TO93" s="136"/>
      <c r="TP93" s="136"/>
      <c r="TQ93" s="136"/>
      <c r="TR93" s="136"/>
      <c r="TS93" s="136"/>
      <c r="TT93" s="136"/>
      <c r="TU93" s="136"/>
      <c r="TV93" s="136"/>
      <c r="TW93" s="136"/>
      <c r="TX93" s="136"/>
      <c r="TY93" s="136"/>
      <c r="TZ93" s="136"/>
      <c r="UA93" s="136"/>
      <c r="UB93" s="136"/>
      <c r="UC93" s="136"/>
      <c r="UD93" s="136"/>
      <c r="UE93" s="136"/>
      <c r="UF93" s="136"/>
      <c r="UG93" s="136"/>
      <c r="UH93" s="136"/>
      <c r="UI93" s="136"/>
      <c r="UJ93" s="136"/>
      <c r="UK93" s="136"/>
      <c r="UL93" s="136"/>
      <c r="UM93" s="136"/>
      <c r="UN93" s="136"/>
      <c r="UO93" s="136"/>
      <c r="UP93" s="136"/>
      <c r="UQ93" s="136"/>
      <c r="UR93" s="136"/>
      <c r="US93" s="136"/>
      <c r="UT93" s="136"/>
      <c r="UU93" s="136"/>
      <c r="UV93" s="136"/>
      <c r="UW93" s="136"/>
      <c r="UX93" s="136"/>
      <c r="UY93" s="136"/>
      <c r="UZ93" s="136"/>
      <c r="VA93" s="136"/>
      <c r="VB93" s="136"/>
      <c r="VC93" s="136"/>
      <c r="VD93" s="136"/>
      <c r="VE93" s="136"/>
      <c r="VF93" s="136"/>
      <c r="VG93" s="136"/>
      <c r="VH93" s="136"/>
      <c r="VI93" s="136"/>
      <c r="VJ93" s="136"/>
      <c r="VK93" s="136"/>
      <c r="VL93" s="136"/>
      <c r="VM93" s="136"/>
      <c r="VN93" s="136"/>
      <c r="VO93" s="136"/>
      <c r="VP93" s="136"/>
      <c r="VQ93" s="136"/>
      <c r="VR93" s="136"/>
      <c r="VS93" s="136"/>
      <c r="VT93" s="136"/>
      <c r="VU93" s="136"/>
      <c r="VV93" s="136"/>
      <c r="VW93" s="136"/>
      <c r="VX93" s="136"/>
      <c r="VY93" s="136"/>
      <c r="VZ93" s="136"/>
      <c r="WA93" s="136"/>
      <c r="WB93" s="136"/>
      <c r="WC93" s="136"/>
      <c r="WD93" s="136"/>
      <c r="WE93" s="136"/>
      <c r="WF93" s="136"/>
      <c r="WG93" s="136"/>
      <c r="WH93" s="136"/>
      <c r="WI93" s="136"/>
      <c r="WJ93" s="136"/>
      <c r="WK93" s="136"/>
      <c r="WL93" s="136"/>
      <c r="WM93" s="136"/>
      <c r="WN93" s="136"/>
      <c r="WO93" s="136"/>
      <c r="WP93" s="136"/>
      <c r="WQ93" s="136"/>
      <c r="WR93" s="136"/>
      <c r="WS93" s="136"/>
      <c r="WT93" s="136"/>
      <c r="WU93" s="136"/>
      <c r="WV93" s="136"/>
      <c r="WW93" s="136"/>
      <c r="WX93" s="136"/>
      <c r="WY93" s="136"/>
      <c r="WZ93" s="136"/>
      <c r="XA93" s="136"/>
      <c r="XB93" s="136"/>
      <c r="XC93" s="136"/>
      <c r="XD93" s="136"/>
      <c r="XE93" s="136"/>
      <c r="XF93" s="136"/>
      <c r="XG93" s="136"/>
      <c r="XH93" s="136"/>
      <c r="XI93" s="136"/>
      <c r="XJ93" s="136"/>
      <c r="XK93" s="136"/>
      <c r="XL93" s="136"/>
      <c r="XM93" s="136"/>
      <c r="XN93" s="136"/>
      <c r="XO93" s="136"/>
      <c r="XP93" s="136"/>
      <c r="XQ93" s="136"/>
      <c r="XR93" s="136"/>
      <c r="XS93" s="136"/>
      <c r="XT93" s="136"/>
      <c r="XU93" s="136"/>
      <c r="XV93" s="136"/>
      <c r="XW93" s="136"/>
      <c r="XX93" s="136"/>
      <c r="XY93" s="136"/>
      <c r="XZ93" s="136"/>
      <c r="YA93" s="136"/>
      <c r="YB93" s="136"/>
      <c r="YC93" s="136"/>
      <c r="YD93" s="136"/>
      <c r="YE93" s="136"/>
      <c r="YF93" s="136"/>
      <c r="YG93" s="136"/>
      <c r="YH93" s="136"/>
      <c r="YI93" s="136"/>
      <c r="YJ93" s="136"/>
      <c r="YK93" s="136"/>
      <c r="YL93" s="136"/>
      <c r="YM93" s="136"/>
      <c r="YN93" s="136"/>
      <c r="YO93" s="136"/>
      <c r="YP93" s="136"/>
      <c r="YQ93" s="136"/>
      <c r="YR93" s="136"/>
      <c r="YS93" s="136"/>
      <c r="YT93" s="136"/>
      <c r="YU93" s="136"/>
      <c r="YV93" s="136"/>
      <c r="YW93" s="136"/>
      <c r="YX93" s="136"/>
      <c r="YY93" s="136"/>
      <c r="YZ93" s="136"/>
      <c r="ZA93" s="136"/>
      <c r="ZB93" s="136"/>
      <c r="ZC93" s="136"/>
      <c r="ZD93" s="136"/>
      <c r="ZE93" s="136"/>
      <c r="ZF93" s="136"/>
      <c r="ZG93" s="136"/>
      <c r="ZH93" s="136"/>
      <c r="ZI93" s="136"/>
      <c r="ZJ93" s="136"/>
      <c r="ZK93" s="136"/>
      <c r="ZL93" s="136"/>
      <c r="ZM93" s="136"/>
      <c r="ZN93" s="136"/>
      <c r="ZO93" s="136"/>
      <c r="ZP93" s="136"/>
      <c r="ZQ93" s="136"/>
      <c r="ZR93" s="136"/>
      <c r="ZS93" s="136"/>
      <c r="ZT93" s="136"/>
      <c r="ZU93" s="136"/>
      <c r="ZV93" s="136"/>
      <c r="ZW93" s="136"/>
      <c r="ZX93" s="136"/>
      <c r="ZY93" s="136"/>
      <c r="ZZ93" s="136"/>
      <c r="AAA93" s="136"/>
      <c r="AAB93" s="136"/>
      <c r="AAC93" s="136"/>
      <c r="AAD93" s="136"/>
      <c r="AAE93" s="136"/>
      <c r="AAF93" s="136"/>
      <c r="AAG93" s="136"/>
      <c r="AAH93" s="136"/>
      <c r="AAI93" s="136"/>
      <c r="AAJ93" s="136"/>
      <c r="AAK93" s="136"/>
      <c r="AAL93" s="136"/>
      <c r="AAM93" s="136"/>
      <c r="AAN93" s="136"/>
      <c r="AAO93" s="136"/>
      <c r="AAP93" s="136"/>
      <c r="AAQ93" s="136"/>
      <c r="AAR93" s="136"/>
      <c r="AAS93" s="136"/>
      <c r="AAT93" s="136"/>
      <c r="AAU93" s="136"/>
      <c r="AAV93" s="136"/>
      <c r="AAW93" s="136"/>
      <c r="AAX93" s="136"/>
      <c r="AAY93" s="136"/>
      <c r="AAZ93" s="136"/>
      <c r="ABA93" s="136"/>
      <c r="ABB93" s="136"/>
      <c r="ABC93" s="136"/>
      <c r="ABD93" s="136"/>
      <c r="ABE93" s="136"/>
      <c r="ABF93" s="136"/>
      <c r="ABG93" s="136"/>
      <c r="ABH93" s="136"/>
      <c r="ABI93" s="136"/>
      <c r="ABJ93" s="136"/>
      <c r="ABK93" s="136"/>
      <c r="ABL93" s="136"/>
      <c r="ABM93" s="136"/>
      <c r="ABN93" s="136"/>
      <c r="ABO93" s="136"/>
      <c r="ABP93" s="136"/>
      <c r="ABQ93" s="136"/>
      <c r="ABR93" s="136"/>
      <c r="ABS93" s="136"/>
      <c r="ABT93" s="136"/>
      <c r="ABU93" s="136"/>
      <c r="ABV93" s="136"/>
      <c r="ABW93" s="136"/>
      <c r="ABX93" s="136"/>
      <c r="ABY93" s="136"/>
      <c r="ABZ93" s="136"/>
      <c r="ACA93" s="136"/>
      <c r="ACB93" s="136"/>
      <c r="ACC93" s="136"/>
      <c r="ACD93" s="136"/>
      <c r="ACE93" s="136"/>
      <c r="ACF93" s="136"/>
      <c r="ACG93" s="136"/>
      <c r="ACH93" s="136"/>
      <c r="ACI93" s="136"/>
      <c r="ACJ93" s="136"/>
      <c r="ACK93" s="136"/>
      <c r="ACL93" s="136"/>
      <c r="ACM93" s="136"/>
      <c r="ACN93" s="136"/>
      <c r="ACO93" s="136"/>
      <c r="ACP93" s="136"/>
      <c r="ACQ93" s="136"/>
      <c r="ACR93" s="136"/>
      <c r="ACS93" s="136"/>
      <c r="ACT93" s="136"/>
      <c r="ACU93" s="136"/>
      <c r="ACV93" s="136"/>
      <c r="ACW93" s="136"/>
      <c r="ACX93" s="136"/>
      <c r="ACY93" s="136"/>
      <c r="ACZ93" s="136"/>
      <c r="ADA93" s="136"/>
      <c r="ADB93" s="136"/>
      <c r="ADC93" s="136"/>
      <c r="ADD93" s="136"/>
      <c r="ADE93" s="136"/>
      <c r="ADF93" s="136"/>
      <c r="ADG93" s="136"/>
      <c r="ADH93" s="136"/>
      <c r="ADI93" s="136"/>
      <c r="ADJ93" s="136"/>
      <c r="ADK93" s="136"/>
      <c r="ADL93" s="136"/>
      <c r="ADM93" s="136"/>
      <c r="ADN93" s="136"/>
      <c r="ADO93" s="136"/>
      <c r="ADP93" s="136"/>
      <c r="ADQ93" s="136"/>
      <c r="ADR93" s="136"/>
      <c r="ADS93" s="136"/>
      <c r="ADT93" s="136"/>
      <c r="ADU93" s="136"/>
      <c r="ADV93" s="136"/>
      <c r="ADW93" s="136"/>
      <c r="ADX93" s="136"/>
      <c r="ADY93" s="136"/>
      <c r="ADZ93" s="136"/>
      <c r="AEA93" s="136"/>
      <c r="AEB93" s="136"/>
      <c r="AEC93" s="136"/>
      <c r="AED93" s="136"/>
      <c r="AEE93" s="136"/>
      <c r="AEF93" s="136"/>
      <c r="AEG93" s="136"/>
      <c r="AEH93" s="136"/>
      <c r="AEI93" s="136"/>
      <c r="AEJ93" s="136"/>
      <c r="AEK93" s="136"/>
      <c r="AEL93" s="136"/>
      <c r="AEM93" s="136"/>
      <c r="AEN93" s="136"/>
      <c r="AEO93" s="136"/>
      <c r="AEP93" s="136"/>
      <c r="AEQ93" s="136"/>
      <c r="AER93" s="136"/>
      <c r="AES93" s="136"/>
      <c r="AET93" s="136"/>
      <c r="AEU93" s="136"/>
      <c r="AEV93" s="136"/>
      <c r="AEW93" s="136"/>
      <c r="AEX93" s="136"/>
      <c r="AEY93" s="136"/>
      <c r="AEZ93" s="136"/>
      <c r="AFA93" s="136"/>
      <c r="AFB93" s="136"/>
      <c r="AFC93" s="136"/>
      <c r="AFD93" s="136"/>
      <c r="AFE93" s="136"/>
      <c r="AFF93" s="136"/>
      <c r="AFG93" s="136"/>
      <c r="AFH93" s="136"/>
      <c r="AFI93" s="136"/>
      <c r="AFJ93" s="136"/>
      <c r="AFK93" s="136"/>
      <c r="AFL93" s="136"/>
      <c r="AFM93" s="136"/>
      <c r="AFN93" s="136"/>
      <c r="AFO93" s="136"/>
      <c r="AFP93" s="136"/>
      <c r="AFQ93" s="136"/>
      <c r="AFR93" s="136"/>
      <c r="AFS93" s="136"/>
      <c r="AFT93" s="136"/>
      <c r="AFU93" s="136"/>
      <c r="AFV93" s="136"/>
      <c r="AFW93" s="136"/>
      <c r="AFX93" s="136"/>
      <c r="AFY93" s="136"/>
      <c r="AFZ93" s="136"/>
      <c r="AGA93" s="136"/>
      <c r="AGB93" s="136"/>
      <c r="AGC93" s="136"/>
      <c r="AGD93" s="136"/>
      <c r="AGE93" s="136"/>
      <c r="AGF93" s="136"/>
      <c r="AGG93" s="136"/>
      <c r="AGH93" s="136"/>
      <c r="AGI93" s="136"/>
      <c r="AGJ93" s="136"/>
      <c r="AGK93" s="136"/>
      <c r="AGL93" s="136"/>
      <c r="AGM93" s="136"/>
      <c r="AGN93" s="136"/>
      <c r="AGO93" s="136"/>
      <c r="AGP93" s="136"/>
      <c r="AGQ93" s="136"/>
      <c r="AGR93" s="136"/>
      <c r="AGS93" s="136"/>
      <c r="AGT93" s="136"/>
      <c r="AGU93" s="136"/>
      <c r="AGV93" s="136"/>
      <c r="AGW93" s="136"/>
      <c r="AGX93" s="136"/>
      <c r="AGY93" s="136"/>
      <c r="AGZ93" s="136"/>
      <c r="AHA93" s="136"/>
      <c r="AHB93" s="136"/>
      <c r="AHC93" s="136"/>
      <c r="AHD93" s="136"/>
      <c r="AHE93" s="136"/>
      <c r="AHF93" s="136"/>
      <c r="AHG93" s="136"/>
      <c r="AHH93" s="136"/>
      <c r="AHI93" s="136"/>
      <c r="AHJ93" s="136"/>
      <c r="AHK93" s="136"/>
      <c r="AHL93" s="136"/>
      <c r="AHM93" s="136"/>
      <c r="AHN93" s="136"/>
      <c r="AHO93" s="136"/>
      <c r="AHP93" s="136"/>
      <c r="AHQ93" s="136"/>
      <c r="AHR93" s="136"/>
      <c r="AHS93" s="136"/>
      <c r="AHT93" s="136"/>
      <c r="AHU93" s="136"/>
      <c r="AHV93" s="136"/>
      <c r="AHW93" s="136"/>
      <c r="AHX93" s="136"/>
      <c r="AHY93" s="136"/>
      <c r="AHZ93" s="136"/>
      <c r="AIA93" s="136"/>
      <c r="AIB93" s="136"/>
      <c r="AIC93" s="136"/>
      <c r="AID93" s="136"/>
      <c r="AIE93" s="136"/>
      <c r="AIF93" s="136"/>
      <c r="AIG93" s="136"/>
      <c r="AIH93" s="136"/>
      <c r="AII93" s="136"/>
      <c r="AIJ93" s="136"/>
      <c r="AIK93" s="136"/>
      <c r="AIL93" s="136"/>
      <c r="AIM93" s="136"/>
      <c r="AIN93" s="136"/>
      <c r="AIO93" s="136"/>
      <c r="AIP93" s="136"/>
      <c r="AIQ93" s="136"/>
      <c r="AIR93" s="136"/>
      <c r="AIS93" s="136"/>
      <c r="AIT93" s="136"/>
      <c r="AIU93" s="136"/>
      <c r="AIV93" s="136"/>
      <c r="AIW93" s="136"/>
      <c r="AIX93" s="136"/>
      <c r="AIY93" s="136"/>
      <c r="AIZ93" s="136"/>
      <c r="AJA93" s="136"/>
      <c r="AJB93" s="136"/>
      <c r="AJC93" s="136"/>
      <c r="AJD93" s="136"/>
      <c r="AJE93" s="136"/>
      <c r="AJF93" s="136"/>
      <c r="AJG93" s="136"/>
      <c r="AJH93" s="136"/>
      <c r="AJI93" s="136"/>
      <c r="AJJ93" s="136"/>
      <c r="AJK93" s="136"/>
      <c r="AJL93" s="136"/>
      <c r="AJM93" s="136"/>
      <c r="AJN93" s="136"/>
      <c r="AJO93" s="136"/>
      <c r="AJP93" s="136"/>
      <c r="AJQ93" s="136"/>
      <c r="AJR93" s="136"/>
      <c r="AJS93" s="136"/>
      <c r="AJT93" s="136"/>
      <c r="AJU93" s="136"/>
      <c r="AJV93" s="136"/>
      <c r="AJW93" s="136"/>
      <c r="AJX93" s="136"/>
      <c r="AJY93" s="136"/>
      <c r="AJZ93" s="136"/>
      <c r="AKA93" s="136"/>
      <c r="AKB93" s="136"/>
      <c r="AKC93" s="136"/>
      <c r="AKD93" s="136"/>
      <c r="AKE93" s="136"/>
      <c r="AKF93" s="136"/>
      <c r="AKG93" s="136"/>
      <c r="AKH93" s="136"/>
      <c r="AKI93" s="136"/>
      <c r="AKJ93" s="136"/>
      <c r="AKK93" s="136"/>
      <c r="AKL93" s="136"/>
      <c r="AKM93" s="136"/>
      <c r="AKN93" s="136"/>
      <c r="AKO93" s="136"/>
      <c r="AKP93" s="136"/>
      <c r="AKQ93" s="136"/>
      <c r="AKR93" s="136"/>
      <c r="AKS93" s="136"/>
      <c r="AKT93" s="136"/>
      <c r="AKU93" s="136"/>
      <c r="AKV93" s="136"/>
      <c r="AKW93" s="136"/>
      <c r="AKX93" s="136"/>
      <c r="AKY93" s="136"/>
      <c r="AKZ93" s="136"/>
      <c r="ALA93" s="136"/>
      <c r="ALB93" s="136"/>
      <c r="ALC93" s="136"/>
      <c r="ALD93" s="136"/>
      <c r="ALE93" s="136"/>
      <c r="ALF93" s="136"/>
      <c r="ALG93" s="136"/>
      <c r="ALH93" s="136"/>
      <c r="ALI93" s="136"/>
      <c r="ALJ93" s="136"/>
      <c r="ALK93" s="136"/>
      <c r="ALL93" s="136"/>
      <c r="ALM93" s="136"/>
      <c r="ALN93" s="136"/>
      <c r="ALO93" s="136"/>
      <c r="ALP93" s="136"/>
      <c r="ALQ93" s="136"/>
      <c r="ALR93" s="136"/>
      <c r="ALS93" s="136"/>
      <c r="ALT93" s="136"/>
      <c r="ALU93" s="136"/>
      <c r="ALV93" s="136"/>
      <c r="ALW93" s="136"/>
      <c r="ALX93" s="136"/>
      <c r="ALY93" s="136"/>
      <c r="ALZ93" s="136"/>
      <c r="AMA93" s="136"/>
      <c r="AMB93" s="136"/>
      <c r="AMC93" s="136"/>
      <c r="AMD93" s="136"/>
      <c r="AME93" s="136"/>
      <c r="AMF93" s="136"/>
      <c r="AMG93" s="136"/>
      <c r="AMH93" s="136"/>
      <c r="AMI93" s="136"/>
    </row>
    <row r="94" spans="1:1023" x14ac:dyDescent="0.25">
      <c r="A94" s="273" t="s">
        <v>6834</v>
      </c>
      <c r="B94" s="193">
        <v>94</v>
      </c>
      <c r="C94" s="194" t="s">
        <v>25718</v>
      </c>
      <c r="D94" s="211" t="s">
        <v>6835</v>
      </c>
      <c r="E94" s="255"/>
      <c r="F94" s="222"/>
      <c r="G94" s="211"/>
      <c r="H94" s="211"/>
      <c r="I94" s="367"/>
      <c r="J94" s="411"/>
      <c r="K94" s="411"/>
      <c r="L94" s="411"/>
      <c r="M94" s="411"/>
      <c r="N94" s="411"/>
      <c r="O94" s="416"/>
      <c r="P94" s="411"/>
      <c r="Q94" s="411"/>
      <c r="R94" s="411"/>
      <c r="S94" s="411"/>
      <c r="T94" s="411"/>
      <c r="U94" s="417"/>
      <c r="V94" s="256">
        <f>IF(O94=1,10,100)</f>
        <v>100</v>
      </c>
      <c r="W94" s="256">
        <f>IF(O94=1,1,IF(O94=2,10,100))</f>
        <v>100</v>
      </c>
      <c r="X94" s="256">
        <f>IF(O94=3,20,100)</f>
        <v>100</v>
      </c>
      <c r="Y94" s="256">
        <f>IF(P94=1,10,100)</f>
        <v>100</v>
      </c>
      <c r="Z94" s="256">
        <f>IF(P94=1,1,IF(P94=2,10,100))</f>
        <v>100</v>
      </c>
      <c r="AA94" s="257">
        <f>IF(OR(EXACT(Q94,"1A"),EXACT(Q94,"1B")),0.1,IF(Q94=2,1,100))</f>
        <v>100</v>
      </c>
      <c r="AB94" s="257">
        <f>IF(OR(EXACT(R94,"1A"),EXACT(R94,"1B")),0.1,IF(R94=2,1,100))</f>
        <v>100</v>
      </c>
      <c r="AC94" s="257">
        <f>IF(OR(EXACT(S94,"1A"),EXACT(S94,"1B")),0.3,IF(S94=2,3,100))</f>
        <v>100</v>
      </c>
      <c r="AF94" s="249">
        <f>IF(OR(OR(EXACT(J94,"1A"),EXACT(J94,"1B"),EXACT(J94,"1C")),K94=1),1,IF(K94=2,10,100))</f>
        <v>100</v>
      </c>
      <c r="AG94" s="249">
        <f>IF(OR(EXACT(J94,"1A"),EXACT(J94,"1B"),EXACT(J94,"1C")),1,IF(J94=2,10,100))</f>
        <v>100</v>
      </c>
      <c r="AH94" s="249">
        <f>IF(OR(EXACT(J94,"1A"),EXACT(J94,"1B"),EXACT(J94,"1C"),K94=1),3,100)</f>
        <v>100</v>
      </c>
      <c r="AI94" s="249">
        <f>IF(OR(EXACT(J94,"1A"),EXACT(J94,"1B"),EXACT(J94,"1C")),5,100)</f>
        <v>100</v>
      </c>
      <c r="AJ94" s="281"/>
      <c r="AK94" s="274"/>
      <c r="AL94" s="222"/>
      <c r="AM94" s="251"/>
      <c r="AQ94" s="199" t="s">
        <v>6836</v>
      </c>
      <c r="AR94" s="253"/>
      <c r="AS94" s="225"/>
      <c r="AT94" s="182"/>
      <c r="AU94" s="182"/>
    </row>
    <row r="95" spans="1:1023" x14ac:dyDescent="0.25">
      <c r="A95" s="273" t="s">
        <v>5897</v>
      </c>
      <c r="B95" s="193">
        <v>95</v>
      </c>
      <c r="C95" s="194" t="s">
        <v>5898</v>
      </c>
      <c r="D95" s="211" t="s">
        <v>5899</v>
      </c>
      <c r="E95" s="255"/>
      <c r="F95" s="222"/>
      <c r="G95" s="211"/>
      <c r="H95" s="211"/>
      <c r="I95" s="367"/>
      <c r="J95" s="411"/>
      <c r="K95" s="411"/>
      <c r="L95" s="411"/>
      <c r="M95" s="411"/>
      <c r="N95" s="411"/>
      <c r="O95" s="416"/>
      <c r="P95" s="411"/>
      <c r="Q95" s="411"/>
      <c r="R95" s="411"/>
      <c r="S95" s="411"/>
      <c r="T95" s="411"/>
      <c r="U95" s="417"/>
      <c r="V95" s="275">
        <f>IF(O95=1,10,100)</f>
        <v>100</v>
      </c>
      <c r="W95" s="275">
        <f>IF(O95=1,1,IF(O95=2,10,100))</f>
        <v>100</v>
      </c>
      <c r="X95" s="275">
        <f>IF(O95=3,20,100)</f>
        <v>100</v>
      </c>
      <c r="Y95" s="275">
        <f>IF(P95=1,10,100)</f>
        <v>100</v>
      </c>
      <c r="Z95" s="275">
        <f>IF(P95=1,1,IF(P95=2,10,100))</f>
        <v>100</v>
      </c>
      <c r="AA95" s="276">
        <f>IF(OR(EXACT(Q95,"1A"),EXACT(Q95,"1B")),0.1,IF(Q95=2,1,100))</f>
        <v>100</v>
      </c>
      <c r="AB95" s="276">
        <f>IF(OR(EXACT(R95,"1A"),EXACT(R95,"1B")),0.1,IF(R95=2,1,100))</f>
        <v>100</v>
      </c>
      <c r="AC95" s="276">
        <f>IF(OR(EXACT(S95,"1A"),EXACT(S95,"1B")),0.3,IF(S95=2,3,100))</f>
        <v>100</v>
      </c>
      <c r="AF95" s="249">
        <f>IF(OR(OR(EXACT(J95,"1A"),EXACT(J95,"1B"),EXACT(J95,"1C")),K95=1),1,IF(K95=2,10,100))</f>
        <v>100</v>
      </c>
      <c r="AG95" s="249">
        <f>IF(OR(EXACT(J95,"1A"),EXACT(J95,"1B"),EXACT(J95,"1C")),1,IF(J95=2,10,100))</f>
        <v>100</v>
      </c>
      <c r="AH95" s="249">
        <f>IF(OR(EXACT(J95,"1A"),EXACT(J95,"1B"),EXACT(J95,"1C"),K95=1),3,100)</f>
        <v>100</v>
      </c>
      <c r="AI95" s="249">
        <f>IF(OR(EXACT(J95,"1A"),EXACT(J95,"1B"),EXACT(J95,"1C")),5,100)</f>
        <v>100</v>
      </c>
      <c r="AJ95" s="281"/>
      <c r="AK95" s="274"/>
      <c r="AL95" s="222"/>
      <c r="AM95" s="251"/>
      <c r="AN95" s="222"/>
      <c r="AO95" s="222"/>
      <c r="AQ95" s="199" t="s">
        <v>5900</v>
      </c>
      <c r="AR95" s="253"/>
    </row>
    <row r="96" spans="1:1023" x14ac:dyDescent="0.25">
      <c r="A96" s="273" t="s">
        <v>6739</v>
      </c>
      <c r="B96" s="193">
        <v>96</v>
      </c>
      <c r="C96" s="194" t="s">
        <v>25719</v>
      </c>
      <c r="D96" s="211" t="s">
        <v>6745</v>
      </c>
      <c r="E96" s="255" t="s">
        <v>6510</v>
      </c>
      <c r="F96" s="222"/>
      <c r="G96" s="211"/>
      <c r="H96" s="211"/>
      <c r="I96" s="367"/>
      <c r="J96" s="411"/>
      <c r="K96" s="411"/>
      <c r="L96" s="411"/>
      <c r="M96" s="411"/>
      <c r="N96" s="411">
        <v>1</v>
      </c>
      <c r="O96" s="416">
        <v>3</v>
      </c>
      <c r="P96" s="411"/>
      <c r="Q96" s="461" t="s">
        <v>770</v>
      </c>
      <c r="R96" s="461" t="s">
        <v>770</v>
      </c>
      <c r="S96" s="411"/>
      <c r="T96" s="411"/>
      <c r="U96" s="417"/>
      <c r="V96" s="256">
        <f>IF(O96=1,10,100)</f>
        <v>100</v>
      </c>
      <c r="W96" s="256">
        <f>IF(O96=1,1,IF(O96=2,10,100))</f>
        <v>100</v>
      </c>
      <c r="X96" s="256">
        <f>IF(O96=3,20,100)</f>
        <v>20</v>
      </c>
      <c r="Y96" s="256">
        <f>IF(P96=1,10,100)</f>
        <v>100</v>
      </c>
      <c r="Z96" s="256">
        <f>IF(P96=1,1,IF(P96=2,10,100))</f>
        <v>100</v>
      </c>
      <c r="AA96" s="257">
        <f>IF(OR(EXACT(Q96,"1A"),EXACT(Q96,"1B")),0.1,IF(Q96=2,1,100))</f>
        <v>0.1</v>
      </c>
      <c r="AB96" s="257">
        <f>IF(OR(EXACT(R96,"1A"),EXACT(R96,"1B")),0.1,IF(R96=2,1,100))</f>
        <v>0.1</v>
      </c>
      <c r="AC96" s="257">
        <f>IF(OR(EXACT(S96,"1A"),EXACT(S96,"1B")),0.3,IF(S96=2,3,100))</f>
        <v>100</v>
      </c>
      <c r="AF96" s="249">
        <f>IF(OR(OR(EXACT(J96,"1A"),EXACT(J96,"1B"),EXACT(J96,"1C")),K96=1),1,IF(K96=2,10,100))</f>
        <v>100</v>
      </c>
      <c r="AG96" s="249">
        <f>IF(OR(EXACT(J96,"1A"),EXACT(J96,"1B"),EXACT(J96,"1C")),1,IF(J96=2,10,100))</f>
        <v>100</v>
      </c>
      <c r="AH96" s="249">
        <f>IF(OR(EXACT(J96,"1A"),EXACT(J96,"1B"),EXACT(J96,"1C"),K96=1),3,100)</f>
        <v>100</v>
      </c>
      <c r="AI96" s="249">
        <f>IF(OR(EXACT(J96,"1A"),EXACT(J96,"1B"),EXACT(J96,"1C")),5,100)</f>
        <v>100</v>
      </c>
      <c r="AJ96" s="281"/>
      <c r="AK96" s="274"/>
      <c r="AL96" s="222">
        <v>2</v>
      </c>
      <c r="AM96" s="251"/>
      <c r="AN96" s="222"/>
      <c r="AO96" s="222"/>
      <c r="AQ96" s="199" t="s">
        <v>6818</v>
      </c>
      <c r="AR96" s="253"/>
      <c r="AT96" s="225"/>
      <c r="AU96" s="220" t="s">
        <v>25720</v>
      </c>
    </row>
    <row r="97" spans="1:1023" x14ac:dyDescent="0.25">
      <c r="A97" s="273" t="s">
        <v>5889</v>
      </c>
      <c r="B97" s="193">
        <v>97</v>
      </c>
      <c r="C97" s="194" t="s">
        <v>5890</v>
      </c>
      <c r="D97" s="211" t="s">
        <v>5891</v>
      </c>
      <c r="E97" s="255"/>
      <c r="F97" s="222"/>
      <c r="G97" s="211"/>
      <c r="H97" s="211"/>
      <c r="I97" s="367"/>
      <c r="J97" s="411"/>
      <c r="K97" s="411"/>
      <c r="L97" s="411"/>
      <c r="M97" s="411"/>
      <c r="N97" s="411">
        <v>1</v>
      </c>
      <c r="O97" s="416"/>
      <c r="P97" s="411"/>
      <c r="Q97" s="411"/>
      <c r="R97" s="411"/>
      <c r="S97" s="411"/>
      <c r="T97" s="411"/>
      <c r="U97" s="417"/>
      <c r="V97" s="275">
        <f>IF(O97=1,10,100)</f>
        <v>100</v>
      </c>
      <c r="W97" s="275">
        <f>IF(O97=1,1,IF(O97=2,10,100))</f>
        <v>100</v>
      </c>
      <c r="X97" s="275">
        <f>IF(O97=3,20,100)</f>
        <v>100</v>
      </c>
      <c r="Y97" s="275">
        <f>IF(P97=1,10,100)</f>
        <v>100</v>
      </c>
      <c r="Z97" s="275">
        <f>IF(P97=1,1,IF(P97=2,10,100))</f>
        <v>100</v>
      </c>
      <c r="AA97" s="276">
        <f>IF(OR(EXACT(Q97,"1A"),EXACT(Q97,"1B")),0.1,IF(Q97=2,1,100))</f>
        <v>100</v>
      </c>
      <c r="AB97" s="276">
        <f>IF(OR(EXACT(R97,"1A"),EXACT(R97,"1B")),0.1,IF(R97=2,1,100))</f>
        <v>100</v>
      </c>
      <c r="AC97" s="276">
        <f>IF(OR(EXACT(S97,"1A"),EXACT(S97,"1B")),0.3,IF(S97=2,3,100))</f>
        <v>100</v>
      </c>
      <c r="AF97" s="277">
        <f>IF(OR(OR(EXACT(J97,"1A"),EXACT(J97,"1B"),EXACT(J97,"1C")),K97=1),1,IF(K97=2,10,100))</f>
        <v>100</v>
      </c>
      <c r="AG97" s="277">
        <f>IF(OR(EXACT(J97,"1A"),EXACT(J97,"1B"),EXACT(J97,"1C")),1,IF(J97=2,10,100))</f>
        <v>100</v>
      </c>
      <c r="AH97" s="277">
        <f>IF(OR(EXACT(J97,"1A"),EXACT(J97,"1B"),EXACT(J97,"1C"),K97=1),3,100)</f>
        <v>100</v>
      </c>
      <c r="AI97" s="277">
        <f>IF(OR(EXACT(J97,"1A"),EXACT(J97,"1B"),EXACT(J97,"1C")),5,100)</f>
        <v>100</v>
      </c>
      <c r="AJ97" s="269"/>
      <c r="AK97" s="274"/>
      <c r="AL97" s="222"/>
      <c r="AM97" s="251"/>
      <c r="AN97" s="222"/>
      <c r="AO97" s="222"/>
      <c r="AQ97" s="199" t="s">
        <v>5892</v>
      </c>
      <c r="AR97" s="253" t="s">
        <v>5893</v>
      </c>
      <c r="AS97" s="225" t="s">
        <v>5894</v>
      </c>
      <c r="AT97" s="182"/>
      <c r="AU97" s="182"/>
    </row>
    <row r="98" spans="1:1023" x14ac:dyDescent="0.25">
      <c r="A98" s="273" t="s">
        <v>5962</v>
      </c>
      <c r="B98" s="193">
        <v>98</v>
      </c>
      <c r="C98" s="194" t="s">
        <v>25721</v>
      </c>
      <c r="D98" s="209" t="s">
        <v>5963</v>
      </c>
      <c r="E98" s="255"/>
      <c r="F98" s="222"/>
      <c r="G98" s="211"/>
      <c r="H98" s="211"/>
      <c r="I98" s="367"/>
      <c r="N98" s="415">
        <v>1</v>
      </c>
      <c r="O98" s="413"/>
      <c r="P98" s="415">
        <v>1</v>
      </c>
      <c r="Q98" s="415" t="s">
        <v>770</v>
      </c>
      <c r="S98" s="415">
        <v>2</v>
      </c>
      <c r="U98" s="417"/>
      <c r="V98" s="275">
        <v>100</v>
      </c>
      <c r="W98" s="275">
        <v>100</v>
      </c>
      <c r="X98" s="275">
        <v>100</v>
      </c>
      <c r="Y98" s="275">
        <v>100</v>
      </c>
      <c r="Z98" s="275">
        <v>100</v>
      </c>
      <c r="AA98" s="276">
        <v>100</v>
      </c>
      <c r="AB98" s="276">
        <v>100</v>
      </c>
      <c r="AC98" s="276">
        <v>100</v>
      </c>
      <c r="AF98" s="277">
        <v>100</v>
      </c>
      <c r="AG98" s="277">
        <v>100</v>
      </c>
      <c r="AH98" s="277">
        <v>100</v>
      </c>
      <c r="AI98" s="277">
        <v>100</v>
      </c>
      <c r="AJ98" s="269"/>
      <c r="AK98" s="274"/>
      <c r="AL98" s="222"/>
      <c r="AM98" s="251"/>
      <c r="AQ98" s="199" t="s">
        <v>6850</v>
      </c>
      <c r="AR98" s="253" t="s">
        <v>5968</v>
      </c>
    </row>
    <row r="99" spans="1:1023" x14ac:dyDescent="0.25">
      <c r="A99" s="245" t="s">
        <v>5967</v>
      </c>
      <c r="B99" s="193">
        <v>99</v>
      </c>
      <c r="C99" s="192" t="s">
        <v>25722</v>
      </c>
      <c r="D99" s="209" t="s">
        <v>6514</v>
      </c>
      <c r="I99" s="367">
        <v>3.3</v>
      </c>
      <c r="J99" s="415" t="s">
        <v>771</v>
      </c>
      <c r="K99" s="415">
        <v>1</v>
      </c>
      <c r="V99" s="256">
        <f>IF(O99=1,10,100)</f>
        <v>100</v>
      </c>
      <c r="W99" s="256">
        <f>IF(O99=1,1,IF(O99=2,10,100))</f>
        <v>100</v>
      </c>
      <c r="X99" s="256">
        <f>IF(O99=3,20,100)</f>
        <v>100</v>
      </c>
      <c r="Y99" s="256">
        <f>IF(P99=1,10,100)</f>
        <v>100</v>
      </c>
      <c r="Z99" s="256">
        <f>IF(P99=1,1,IF(P99=2,10,100))</f>
        <v>100</v>
      </c>
      <c r="AA99" s="257">
        <f>IF(OR(EXACT(Q99,"1A"),EXACT(Q99,"1B")),0.1,IF(Q99=2,1,100))</f>
        <v>100</v>
      </c>
      <c r="AB99" s="257">
        <f>IF(OR(EXACT(R99,"1A"),EXACT(R99,"1B")),0.1,IF(R99=2,1,100))</f>
        <v>100</v>
      </c>
      <c r="AC99" s="257">
        <f>IF(OR(EXACT(S99,"1A"),EXACT(S99,"1B")),0.3,IF(S99=2,3,100))</f>
        <v>100</v>
      </c>
      <c r="AF99" s="249">
        <f>IF(OR(OR(EXACT(J99,"1A"),EXACT(J99,"1B"),EXACT(J99,"1C")),K99=1),1,IF(K99=2,10,100))</f>
        <v>1</v>
      </c>
      <c r="AG99" s="249">
        <f>IF(OR(EXACT(J99,"1A"),EXACT(J99,"1B"),EXACT(J99,"1C")),1,IF(J99=2,10,100))</f>
        <v>1</v>
      </c>
      <c r="AH99" s="249">
        <f>IF(OR(EXACT(J99,"1A"),EXACT(J99,"1B"),EXACT(J99,"1C"),K99=1),3,100)</f>
        <v>3</v>
      </c>
      <c r="AI99" s="249">
        <f>IF(OR(EXACT(J99,"1A"),EXACT(J99,"1B"),EXACT(J99,"1C")),5,100)</f>
        <v>5</v>
      </c>
      <c r="AJ99" s="269" t="s">
        <v>25723</v>
      </c>
      <c r="AL99" s="225">
        <v>3</v>
      </c>
      <c r="AM99" s="251"/>
      <c r="AP99" s="220" t="s">
        <v>6460</v>
      </c>
      <c r="AQ99" s="285" t="s">
        <v>6515</v>
      </c>
    </row>
    <row r="100" spans="1:1023" ht="29.25" x14ac:dyDescent="0.25">
      <c r="A100" s="245" t="s">
        <v>6823</v>
      </c>
      <c r="B100" s="193">
        <v>100</v>
      </c>
      <c r="C100" s="192" t="s">
        <v>6824</v>
      </c>
      <c r="D100" s="209" t="s">
        <v>6825</v>
      </c>
      <c r="I100" s="367"/>
      <c r="N100" s="415">
        <v>1</v>
      </c>
      <c r="P100" s="415">
        <v>1</v>
      </c>
      <c r="Q100" s="415">
        <v>1</v>
      </c>
      <c r="S100" s="415">
        <v>2</v>
      </c>
      <c r="V100" s="256">
        <f>IF(O100=1,10,100)</f>
        <v>100</v>
      </c>
      <c r="W100" s="256">
        <f>IF(O100=1,1,IF(O100=2,10,100))</f>
        <v>100</v>
      </c>
      <c r="X100" s="256">
        <f>IF(O100=3,20,100)</f>
        <v>100</v>
      </c>
      <c r="Y100" s="256">
        <f>IF(P100=1,10,100)</f>
        <v>10</v>
      </c>
      <c r="Z100" s="256">
        <f>IF(P100=1,1,IF(P100=2,10,100))</f>
        <v>1</v>
      </c>
      <c r="AA100" s="257">
        <f>IF(OR(EXACT(Q100,"1A"),EXACT(Q100,"1B")),0.1,IF(Q100=2,1,100))</f>
        <v>100</v>
      </c>
      <c r="AB100" s="257">
        <f>IF(OR(EXACT(R100,"1A"),EXACT(R100,"1B")),0.1,IF(R100=2,1,100))</f>
        <v>100</v>
      </c>
      <c r="AC100" s="257">
        <f>IF(OR(EXACT(S100,"1A"),EXACT(S100,"1B")),0.3,IF(S100=2,3,100))</f>
        <v>3</v>
      </c>
      <c r="AF100" s="249">
        <f>IF(OR(OR(EXACT(J100,"1A"),EXACT(J100,"1B"),EXACT(J100,"1C")),K100=1),1,IF(K100=2,10,100))</f>
        <v>100</v>
      </c>
      <c r="AG100" s="249">
        <f>IF(OR(EXACT(J100,"1A"),EXACT(J100,"1B"),EXACT(J100,"1C")),1,IF(J100=2,10,100))</f>
        <v>100</v>
      </c>
      <c r="AH100" s="249">
        <f>IF(OR(EXACT(J100,"1A"),EXACT(J100,"1B"),EXACT(J100,"1C"),K100=1),3,100)</f>
        <v>100</v>
      </c>
      <c r="AI100" s="249">
        <f>IF(OR(EXACT(J100,"1A"),EXACT(J100,"1B"),EXACT(J100,"1C")),5,100)</f>
        <v>100</v>
      </c>
      <c r="AJ100" s="269"/>
      <c r="AM100" s="251"/>
      <c r="AQ100" s="199" t="s">
        <v>6826</v>
      </c>
    </row>
    <row r="101" spans="1:1023" ht="86.25" x14ac:dyDescent="0.25">
      <c r="A101" s="245" t="s">
        <v>6831</v>
      </c>
      <c r="B101" s="193">
        <v>101</v>
      </c>
      <c r="C101" s="192" t="s">
        <v>25724</v>
      </c>
      <c r="D101" s="209" t="s">
        <v>25310</v>
      </c>
      <c r="I101" s="367"/>
      <c r="V101" s="256">
        <f>IF(O101=1,10,100)</f>
        <v>100</v>
      </c>
      <c r="W101" s="256">
        <f>IF(O101=1,1,IF(O101=2,10,100))</f>
        <v>100</v>
      </c>
      <c r="X101" s="256">
        <f>IF(O101=3,20,100)</f>
        <v>100</v>
      </c>
      <c r="Y101" s="256">
        <f>IF(P101=1,10,100)</f>
        <v>100</v>
      </c>
      <c r="Z101" s="256">
        <f>IF(P101=1,1,IF(P101=2,10,100))</f>
        <v>100</v>
      </c>
      <c r="AA101" s="257">
        <f>IF(OR(EXACT(Q101,"1A"),EXACT(Q101,"1B")),0.1,IF(Q101=2,1,100))</f>
        <v>100</v>
      </c>
      <c r="AB101" s="257">
        <f>IF(OR(EXACT(R101,"1A"),EXACT(R101,"1B")),0.1,IF(R101=2,1,100))</f>
        <v>100</v>
      </c>
      <c r="AC101" s="257">
        <f>IF(OR(EXACT(S101,"1A"),EXACT(S101,"1B")),0.3,IF(S101=2,3,100))</f>
        <v>100</v>
      </c>
      <c r="AF101" s="249">
        <f>IF(OR(OR(EXACT(J101,"1A"),EXACT(J101,"1B"),EXACT(J101,"1C")),K101=1),1,IF(K101=2,10,100))</f>
        <v>100</v>
      </c>
      <c r="AG101" s="249">
        <f>IF(OR(EXACT(J101,"1A"),EXACT(J101,"1B"),EXACT(J101,"1C")),1,IF(J101=2,10,100))</f>
        <v>100</v>
      </c>
      <c r="AH101" s="249">
        <f>IF(OR(EXACT(J101,"1A"),EXACT(J101,"1B"),EXACT(J101,"1C"),K101=1),3,100)</f>
        <v>100</v>
      </c>
      <c r="AI101" s="249">
        <f>IF(OR(EXACT(J101,"1A"),EXACT(J101,"1B"),EXACT(J101,"1C")),5,100)</f>
        <v>100</v>
      </c>
      <c r="AJ101" s="269"/>
      <c r="AM101" s="251"/>
      <c r="AQ101" s="267" t="s">
        <v>25725</v>
      </c>
    </row>
    <row r="102" spans="1:1023" x14ac:dyDescent="0.25">
      <c r="A102" s="245" t="s">
        <v>6832</v>
      </c>
      <c r="B102" s="193">
        <v>102</v>
      </c>
      <c r="C102" s="192" t="s">
        <v>25726</v>
      </c>
      <c r="D102" s="209" t="s">
        <v>6833</v>
      </c>
      <c r="I102" s="367"/>
      <c r="V102" s="256">
        <f>IF(O102=1,10,100)</f>
        <v>100</v>
      </c>
      <c r="W102" s="256">
        <f>IF(O102=1,1,IF(O102=2,10,100))</f>
        <v>100</v>
      </c>
      <c r="X102" s="256">
        <f>IF(O102=3,20,100)</f>
        <v>100</v>
      </c>
      <c r="Y102" s="256">
        <f>IF(P102=1,10,100)</f>
        <v>100</v>
      </c>
      <c r="Z102" s="256">
        <f>IF(P102=1,1,IF(P102=2,10,100))</f>
        <v>100</v>
      </c>
      <c r="AA102" s="257">
        <f>IF(OR(EXACT(Q102,"1A"),EXACT(Q102,"1B")),0.1,IF(Q102=2,1,100))</f>
        <v>100</v>
      </c>
      <c r="AB102" s="257">
        <f>IF(OR(EXACT(R102,"1A"),EXACT(R102,"1B")),0.1,IF(R102=2,1,100))</f>
        <v>100</v>
      </c>
      <c r="AC102" s="257">
        <f>IF(OR(EXACT(S102,"1A"),EXACT(S102,"1B")),0.3,IF(S102=2,3,100))</f>
        <v>100</v>
      </c>
      <c r="AF102" s="249">
        <f>IF(OR(OR(EXACT(J102,"1A"),EXACT(J102,"1B"),EXACT(J102,"1C")),K102=1),1,IF(K102=2,10,100))</f>
        <v>100</v>
      </c>
      <c r="AG102" s="249">
        <f>IF(OR(EXACT(J102,"1A"),EXACT(J102,"1B"),EXACT(J102,"1C")),1,IF(J102=2,10,100))</f>
        <v>100</v>
      </c>
      <c r="AH102" s="249">
        <f>IF(OR(EXACT(J102,"1A"),EXACT(J102,"1B"),EXACT(J102,"1C"),K102=1),3,100)</f>
        <v>100</v>
      </c>
      <c r="AI102" s="249">
        <f>IF(OR(EXACT(J102,"1A"),EXACT(J102,"1B"),EXACT(J102,"1C")),5,100)</f>
        <v>100</v>
      </c>
      <c r="AJ102" s="269"/>
      <c r="AM102" s="251"/>
      <c r="AQ102" s="267" t="s">
        <v>25727</v>
      </c>
    </row>
    <row r="103" spans="1:1023" x14ac:dyDescent="0.25">
      <c r="A103" s="245" t="s">
        <v>62</v>
      </c>
      <c r="B103" s="193">
        <v>103</v>
      </c>
      <c r="C103" s="192" t="s">
        <v>11026</v>
      </c>
      <c r="D103" s="209" t="s">
        <v>1211</v>
      </c>
      <c r="E103" s="253" t="s">
        <v>844</v>
      </c>
      <c r="F103" s="238"/>
      <c r="G103" s="214"/>
      <c r="H103" s="214"/>
      <c r="I103" s="367"/>
      <c r="J103" s="409">
        <v>2</v>
      </c>
      <c r="K103" s="409">
        <v>2</v>
      </c>
      <c r="L103" s="161"/>
      <c r="M103" s="161"/>
      <c r="N103" s="409">
        <v>1</v>
      </c>
      <c r="O103" s="161"/>
      <c r="P103" s="409">
        <v>1</v>
      </c>
      <c r="Q103" s="409" t="s">
        <v>771</v>
      </c>
      <c r="R103" s="409" t="s">
        <v>770</v>
      </c>
      <c r="S103" s="161"/>
      <c r="T103" s="161"/>
      <c r="U103" s="161"/>
      <c r="V103" s="256">
        <f>IF(O103=1,10,100)</f>
        <v>100</v>
      </c>
      <c r="W103" s="256">
        <f>IF(O103=1,1,IF(O103=2,10,100))</f>
        <v>100</v>
      </c>
      <c r="X103" s="256">
        <f>IF(O103=3,20,100)</f>
        <v>100</v>
      </c>
      <c r="Y103" s="256">
        <f>IF(P103=1,10,100)</f>
        <v>10</v>
      </c>
      <c r="Z103" s="256">
        <f>IF(P103=1,1,IF(P103=2,10,100))</f>
        <v>1</v>
      </c>
      <c r="AA103" s="257">
        <f>IF(OR(EXACT(Q103,"1A"),EXACT(Q103,"1B")),0.1,IF(Q103=2,1,100))</f>
        <v>0.1</v>
      </c>
      <c r="AB103" s="257">
        <f>IF(OR(EXACT(R103,"1A"),EXACT(R103,"1B")),0.1,IF(R103=2,1,100))</f>
        <v>0.1</v>
      </c>
      <c r="AC103" s="257">
        <f>IF(OR(EXACT(S103,"1A"),EXACT(S103,"1B")),0.3,IF(S103=2,3,100))</f>
        <v>100</v>
      </c>
      <c r="AD103" s="136"/>
      <c r="AE103" s="136"/>
      <c r="AF103" s="249">
        <f>IF(OR(OR(EXACT(J103,"1A"),EXACT(J103,"1B"),EXACT(J103,"1C")),K103=1),1,IF(K103=2,10,100))</f>
        <v>10</v>
      </c>
      <c r="AG103" s="249">
        <f>IF(OR(EXACT(J103,"1A"),EXACT(J103,"1B"),EXACT(J103,"1C")),1,IF(J103=2,10,100))</f>
        <v>10</v>
      </c>
      <c r="AH103" s="249">
        <f>IF(OR(EXACT(J103,"1A"),EXACT(J103,"1B"),EXACT(J103,"1C"),K103=1),3,100)</f>
        <v>100</v>
      </c>
      <c r="AI103" s="249">
        <f>IF(OR(EXACT(J103,"1A"),EXACT(J103,"1B"),EXACT(J103,"1C")),5,100)</f>
        <v>100</v>
      </c>
      <c r="AJ103" s="251" t="s">
        <v>1212</v>
      </c>
      <c r="AK103" s="136"/>
      <c r="AL103" s="220">
        <v>3</v>
      </c>
      <c r="AM103" s="251"/>
      <c r="AN103" s="136"/>
      <c r="AO103" s="136"/>
      <c r="AP103" s="136"/>
      <c r="AQ103" s="199" t="s">
        <v>1213</v>
      </c>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6"/>
      <c r="FF103" s="136"/>
      <c r="FG103" s="136"/>
      <c r="FH103" s="136"/>
      <c r="FI103" s="136"/>
      <c r="FJ103" s="136"/>
      <c r="FK103" s="136"/>
      <c r="FL103" s="136"/>
      <c r="FM103" s="136"/>
      <c r="FN103" s="136"/>
      <c r="FO103" s="136"/>
      <c r="FP103" s="136"/>
      <c r="FQ103" s="136"/>
      <c r="FR103" s="136"/>
      <c r="FS103" s="136"/>
      <c r="FT103" s="136"/>
      <c r="FU103" s="136"/>
      <c r="FV103" s="136"/>
      <c r="FW103" s="136"/>
      <c r="FX103" s="136"/>
      <c r="FY103" s="136"/>
      <c r="FZ103" s="136"/>
      <c r="GA103" s="136"/>
      <c r="GB103" s="136"/>
      <c r="GC103" s="136"/>
      <c r="GD103" s="136"/>
      <c r="GE103" s="136"/>
      <c r="GF103" s="136"/>
      <c r="GG103" s="136"/>
      <c r="GH103" s="136"/>
      <c r="GI103" s="136"/>
      <c r="GJ103" s="136"/>
      <c r="GK103" s="136"/>
      <c r="GL103" s="136"/>
      <c r="GM103" s="136"/>
      <c r="GN103" s="136"/>
      <c r="GO103" s="136"/>
      <c r="GP103" s="136"/>
      <c r="GQ103" s="136"/>
      <c r="GR103" s="136"/>
      <c r="GS103" s="136"/>
      <c r="GT103" s="136"/>
      <c r="GU103" s="136"/>
      <c r="GV103" s="136"/>
      <c r="GW103" s="136"/>
      <c r="GX103" s="136"/>
      <c r="GY103" s="136"/>
      <c r="GZ103" s="136"/>
      <c r="HA103" s="136"/>
      <c r="HB103" s="136"/>
      <c r="HC103" s="136"/>
      <c r="HD103" s="136"/>
      <c r="HE103" s="136"/>
      <c r="HF103" s="136"/>
      <c r="HG103" s="136"/>
      <c r="HH103" s="136"/>
      <c r="HI103" s="136"/>
      <c r="HJ103" s="136"/>
      <c r="HK103" s="136"/>
      <c r="HL103" s="136"/>
      <c r="HM103" s="136"/>
      <c r="HN103" s="136"/>
      <c r="HO103" s="136"/>
      <c r="HP103" s="136"/>
      <c r="HQ103" s="136"/>
      <c r="HR103" s="136"/>
      <c r="HS103" s="136"/>
      <c r="HT103" s="136"/>
      <c r="HU103" s="136"/>
      <c r="HV103" s="136"/>
      <c r="HW103" s="136"/>
      <c r="HX103" s="136"/>
      <c r="HY103" s="136"/>
      <c r="HZ103" s="136"/>
      <c r="IA103" s="136"/>
      <c r="IB103" s="136"/>
      <c r="IC103" s="136"/>
      <c r="ID103" s="136"/>
      <c r="IE103" s="136"/>
      <c r="IF103" s="136"/>
      <c r="IG103" s="136"/>
      <c r="IH103" s="136"/>
      <c r="II103" s="136"/>
      <c r="IJ103" s="136"/>
      <c r="IK103" s="136"/>
      <c r="IL103" s="136"/>
      <c r="IM103" s="136"/>
      <c r="IN103" s="136"/>
      <c r="IO103" s="136"/>
      <c r="IP103" s="136"/>
      <c r="IQ103" s="136"/>
      <c r="IR103" s="136"/>
      <c r="IS103" s="136"/>
      <c r="IT103" s="136"/>
      <c r="IU103" s="136"/>
      <c r="IV103" s="136"/>
      <c r="IW103" s="136"/>
      <c r="IX103" s="136"/>
      <c r="IY103" s="136"/>
      <c r="IZ103" s="136"/>
      <c r="JA103" s="136"/>
      <c r="JB103" s="136"/>
      <c r="JC103" s="136"/>
      <c r="JD103" s="136"/>
      <c r="JE103" s="136"/>
      <c r="JF103" s="136"/>
      <c r="JG103" s="136"/>
      <c r="JH103" s="136"/>
      <c r="JI103" s="136"/>
      <c r="JJ103" s="136"/>
      <c r="JK103" s="136"/>
      <c r="JL103" s="136"/>
      <c r="JM103" s="136"/>
      <c r="JN103" s="136"/>
      <c r="JO103" s="136"/>
      <c r="JP103" s="136"/>
      <c r="JQ103" s="136"/>
      <c r="JR103" s="136"/>
      <c r="JS103" s="136"/>
      <c r="JT103" s="136"/>
      <c r="JU103" s="136"/>
      <c r="JV103" s="136"/>
      <c r="JW103" s="136"/>
      <c r="JX103" s="136"/>
      <c r="JY103" s="136"/>
      <c r="JZ103" s="136"/>
      <c r="KA103" s="136"/>
      <c r="KB103" s="136"/>
      <c r="KC103" s="136"/>
      <c r="KD103" s="136"/>
      <c r="KE103" s="136"/>
      <c r="KF103" s="136"/>
      <c r="KG103" s="136"/>
      <c r="KH103" s="136"/>
      <c r="KI103" s="136"/>
      <c r="KJ103" s="136"/>
      <c r="KK103" s="136"/>
      <c r="KL103" s="136"/>
      <c r="KM103" s="136"/>
      <c r="KN103" s="136"/>
      <c r="KO103" s="136"/>
      <c r="KP103" s="136"/>
      <c r="KQ103" s="136"/>
      <c r="KR103" s="136"/>
      <c r="KS103" s="136"/>
      <c r="KT103" s="136"/>
      <c r="KU103" s="136"/>
      <c r="KV103" s="136"/>
      <c r="KW103" s="136"/>
      <c r="KX103" s="136"/>
      <c r="KY103" s="136"/>
      <c r="KZ103" s="136"/>
      <c r="LA103" s="136"/>
      <c r="LB103" s="136"/>
      <c r="LC103" s="136"/>
      <c r="LD103" s="136"/>
      <c r="LE103" s="136"/>
      <c r="LF103" s="136"/>
      <c r="LG103" s="136"/>
      <c r="LH103" s="136"/>
      <c r="LI103" s="136"/>
      <c r="LJ103" s="136"/>
      <c r="LK103" s="136"/>
      <c r="LL103" s="136"/>
      <c r="LM103" s="136"/>
      <c r="LN103" s="136"/>
      <c r="LO103" s="136"/>
      <c r="LP103" s="136"/>
      <c r="LQ103" s="136"/>
      <c r="LR103" s="136"/>
      <c r="LS103" s="136"/>
      <c r="LT103" s="136"/>
      <c r="LU103" s="136"/>
      <c r="LV103" s="136"/>
      <c r="LW103" s="136"/>
      <c r="LX103" s="136"/>
      <c r="LY103" s="136"/>
      <c r="LZ103" s="136"/>
      <c r="MA103" s="136"/>
      <c r="MB103" s="136"/>
      <c r="MC103" s="136"/>
      <c r="MD103" s="136"/>
      <c r="ME103" s="136"/>
      <c r="MF103" s="136"/>
      <c r="MG103" s="136"/>
      <c r="MH103" s="136"/>
      <c r="MI103" s="136"/>
      <c r="MJ103" s="136"/>
      <c r="MK103" s="136"/>
      <c r="ML103" s="136"/>
      <c r="MM103" s="136"/>
      <c r="MN103" s="136"/>
      <c r="MO103" s="136"/>
      <c r="MP103" s="136"/>
      <c r="MQ103" s="136"/>
      <c r="MR103" s="136"/>
      <c r="MS103" s="136"/>
      <c r="MT103" s="136"/>
      <c r="MU103" s="136"/>
      <c r="MV103" s="136"/>
      <c r="MW103" s="136"/>
      <c r="MX103" s="136"/>
      <c r="MY103" s="136"/>
      <c r="MZ103" s="136"/>
      <c r="NA103" s="136"/>
      <c r="NB103" s="136"/>
      <c r="NC103" s="136"/>
      <c r="ND103" s="136"/>
      <c r="NE103" s="136"/>
      <c r="NF103" s="136"/>
      <c r="NG103" s="136"/>
      <c r="NH103" s="136"/>
      <c r="NI103" s="136"/>
      <c r="NJ103" s="136"/>
      <c r="NK103" s="136"/>
      <c r="NL103" s="136"/>
      <c r="NM103" s="136"/>
      <c r="NN103" s="136"/>
      <c r="NO103" s="136"/>
      <c r="NP103" s="136"/>
      <c r="NQ103" s="136"/>
      <c r="NR103" s="136"/>
      <c r="NS103" s="136"/>
      <c r="NT103" s="136"/>
      <c r="NU103" s="136"/>
      <c r="NV103" s="136"/>
      <c r="NW103" s="136"/>
      <c r="NX103" s="136"/>
      <c r="NY103" s="136"/>
      <c r="NZ103" s="136"/>
      <c r="OA103" s="136"/>
      <c r="OB103" s="136"/>
      <c r="OC103" s="136"/>
      <c r="OD103" s="136"/>
      <c r="OE103" s="136"/>
      <c r="OF103" s="136"/>
      <c r="OG103" s="136"/>
      <c r="OH103" s="136"/>
      <c r="OI103" s="136"/>
      <c r="OJ103" s="136"/>
      <c r="OK103" s="136"/>
      <c r="OL103" s="136"/>
      <c r="OM103" s="136"/>
      <c r="ON103" s="136"/>
      <c r="OO103" s="136"/>
      <c r="OP103" s="136"/>
      <c r="OQ103" s="136"/>
      <c r="OR103" s="136"/>
      <c r="OS103" s="136"/>
      <c r="OT103" s="136"/>
      <c r="OU103" s="136"/>
      <c r="OV103" s="136"/>
      <c r="OW103" s="136"/>
      <c r="OX103" s="136"/>
      <c r="OY103" s="136"/>
      <c r="OZ103" s="136"/>
      <c r="PA103" s="136"/>
      <c r="PB103" s="136"/>
      <c r="PC103" s="136"/>
      <c r="PD103" s="136"/>
      <c r="PE103" s="136"/>
      <c r="PF103" s="136"/>
      <c r="PG103" s="136"/>
      <c r="PH103" s="136"/>
      <c r="PI103" s="136"/>
      <c r="PJ103" s="136"/>
      <c r="PK103" s="136"/>
      <c r="PL103" s="136"/>
      <c r="PM103" s="136"/>
      <c r="PN103" s="136"/>
      <c r="PO103" s="136"/>
      <c r="PP103" s="136"/>
      <c r="PQ103" s="136"/>
      <c r="PR103" s="136"/>
      <c r="PS103" s="136"/>
      <c r="PT103" s="136"/>
      <c r="PU103" s="136"/>
      <c r="PV103" s="136"/>
      <c r="PW103" s="136"/>
      <c r="PX103" s="136"/>
      <c r="PY103" s="136"/>
      <c r="PZ103" s="136"/>
      <c r="QA103" s="136"/>
      <c r="QB103" s="136"/>
      <c r="QC103" s="136"/>
      <c r="QD103" s="136"/>
      <c r="QE103" s="136"/>
      <c r="QF103" s="136"/>
      <c r="QG103" s="136"/>
      <c r="QH103" s="136"/>
      <c r="QI103" s="136"/>
      <c r="QJ103" s="136"/>
      <c r="QK103" s="136"/>
      <c r="QL103" s="136"/>
      <c r="QM103" s="136"/>
      <c r="QN103" s="136"/>
      <c r="QO103" s="136"/>
      <c r="QP103" s="136"/>
      <c r="QQ103" s="136"/>
      <c r="QR103" s="136"/>
      <c r="QS103" s="136"/>
      <c r="QT103" s="136"/>
      <c r="QU103" s="136"/>
      <c r="QV103" s="136"/>
      <c r="QW103" s="136"/>
      <c r="QX103" s="136"/>
      <c r="QY103" s="136"/>
      <c r="QZ103" s="136"/>
      <c r="RA103" s="136"/>
      <c r="RB103" s="136"/>
      <c r="RC103" s="136"/>
      <c r="RD103" s="136"/>
      <c r="RE103" s="136"/>
      <c r="RF103" s="136"/>
      <c r="RG103" s="136"/>
      <c r="RH103" s="136"/>
      <c r="RI103" s="136"/>
      <c r="RJ103" s="136"/>
      <c r="RK103" s="136"/>
      <c r="RL103" s="136"/>
      <c r="RM103" s="136"/>
      <c r="RN103" s="136"/>
      <c r="RO103" s="136"/>
      <c r="RP103" s="136"/>
      <c r="RQ103" s="136"/>
      <c r="RR103" s="136"/>
      <c r="RS103" s="136"/>
      <c r="RT103" s="136"/>
      <c r="RU103" s="136"/>
      <c r="RV103" s="136"/>
      <c r="RW103" s="136"/>
      <c r="RX103" s="136"/>
      <c r="RY103" s="136"/>
      <c r="RZ103" s="136"/>
      <c r="SA103" s="136"/>
      <c r="SB103" s="136"/>
      <c r="SC103" s="136"/>
      <c r="SD103" s="136"/>
      <c r="SE103" s="136"/>
      <c r="SF103" s="136"/>
      <c r="SG103" s="136"/>
      <c r="SH103" s="136"/>
      <c r="SI103" s="136"/>
      <c r="SJ103" s="136"/>
      <c r="SK103" s="136"/>
      <c r="SL103" s="136"/>
      <c r="SM103" s="136"/>
      <c r="SN103" s="136"/>
      <c r="SO103" s="136"/>
      <c r="SP103" s="136"/>
      <c r="SQ103" s="136"/>
      <c r="SR103" s="136"/>
      <c r="SS103" s="136"/>
      <c r="ST103" s="136"/>
      <c r="SU103" s="136"/>
      <c r="SV103" s="136"/>
      <c r="SW103" s="136"/>
      <c r="SX103" s="136"/>
      <c r="SY103" s="136"/>
      <c r="SZ103" s="136"/>
      <c r="TA103" s="136"/>
      <c r="TB103" s="136"/>
      <c r="TC103" s="136"/>
      <c r="TD103" s="136"/>
      <c r="TE103" s="136"/>
      <c r="TF103" s="136"/>
      <c r="TG103" s="136"/>
      <c r="TH103" s="136"/>
      <c r="TI103" s="136"/>
      <c r="TJ103" s="136"/>
      <c r="TK103" s="136"/>
      <c r="TL103" s="136"/>
      <c r="TM103" s="136"/>
      <c r="TN103" s="136"/>
      <c r="TO103" s="136"/>
      <c r="TP103" s="136"/>
      <c r="TQ103" s="136"/>
      <c r="TR103" s="136"/>
      <c r="TS103" s="136"/>
      <c r="TT103" s="136"/>
      <c r="TU103" s="136"/>
      <c r="TV103" s="136"/>
      <c r="TW103" s="136"/>
      <c r="TX103" s="136"/>
      <c r="TY103" s="136"/>
      <c r="TZ103" s="136"/>
      <c r="UA103" s="136"/>
      <c r="UB103" s="136"/>
      <c r="UC103" s="136"/>
      <c r="UD103" s="136"/>
      <c r="UE103" s="136"/>
      <c r="UF103" s="136"/>
      <c r="UG103" s="136"/>
      <c r="UH103" s="136"/>
      <c r="UI103" s="136"/>
      <c r="UJ103" s="136"/>
      <c r="UK103" s="136"/>
      <c r="UL103" s="136"/>
      <c r="UM103" s="136"/>
      <c r="UN103" s="136"/>
      <c r="UO103" s="136"/>
      <c r="UP103" s="136"/>
      <c r="UQ103" s="136"/>
      <c r="UR103" s="136"/>
      <c r="US103" s="136"/>
      <c r="UT103" s="136"/>
      <c r="UU103" s="136"/>
      <c r="UV103" s="136"/>
      <c r="UW103" s="136"/>
      <c r="UX103" s="136"/>
      <c r="UY103" s="136"/>
      <c r="UZ103" s="136"/>
      <c r="VA103" s="136"/>
      <c r="VB103" s="136"/>
      <c r="VC103" s="136"/>
      <c r="VD103" s="136"/>
      <c r="VE103" s="136"/>
      <c r="VF103" s="136"/>
      <c r="VG103" s="136"/>
      <c r="VH103" s="136"/>
      <c r="VI103" s="136"/>
      <c r="VJ103" s="136"/>
      <c r="VK103" s="136"/>
      <c r="VL103" s="136"/>
      <c r="VM103" s="136"/>
      <c r="VN103" s="136"/>
      <c r="VO103" s="136"/>
      <c r="VP103" s="136"/>
      <c r="VQ103" s="136"/>
      <c r="VR103" s="136"/>
      <c r="VS103" s="136"/>
      <c r="VT103" s="136"/>
      <c r="VU103" s="136"/>
      <c r="VV103" s="136"/>
      <c r="VW103" s="136"/>
      <c r="VX103" s="136"/>
      <c r="VY103" s="136"/>
      <c r="VZ103" s="136"/>
      <c r="WA103" s="136"/>
      <c r="WB103" s="136"/>
      <c r="WC103" s="136"/>
      <c r="WD103" s="136"/>
      <c r="WE103" s="136"/>
      <c r="WF103" s="136"/>
      <c r="WG103" s="136"/>
      <c r="WH103" s="136"/>
      <c r="WI103" s="136"/>
      <c r="WJ103" s="136"/>
      <c r="WK103" s="136"/>
      <c r="WL103" s="136"/>
      <c r="WM103" s="136"/>
      <c r="WN103" s="136"/>
      <c r="WO103" s="136"/>
      <c r="WP103" s="136"/>
      <c r="WQ103" s="136"/>
      <c r="WR103" s="136"/>
      <c r="WS103" s="136"/>
      <c r="WT103" s="136"/>
      <c r="WU103" s="136"/>
      <c r="WV103" s="136"/>
      <c r="WW103" s="136"/>
      <c r="WX103" s="136"/>
      <c r="WY103" s="136"/>
      <c r="WZ103" s="136"/>
      <c r="XA103" s="136"/>
      <c r="XB103" s="136"/>
      <c r="XC103" s="136"/>
      <c r="XD103" s="136"/>
      <c r="XE103" s="136"/>
      <c r="XF103" s="136"/>
      <c r="XG103" s="136"/>
      <c r="XH103" s="136"/>
      <c r="XI103" s="136"/>
      <c r="XJ103" s="136"/>
      <c r="XK103" s="136"/>
      <c r="XL103" s="136"/>
      <c r="XM103" s="136"/>
      <c r="XN103" s="136"/>
      <c r="XO103" s="136"/>
      <c r="XP103" s="136"/>
      <c r="XQ103" s="136"/>
      <c r="XR103" s="136"/>
      <c r="XS103" s="136"/>
      <c r="XT103" s="136"/>
      <c r="XU103" s="136"/>
      <c r="XV103" s="136"/>
      <c r="XW103" s="136"/>
      <c r="XX103" s="136"/>
      <c r="XY103" s="136"/>
      <c r="XZ103" s="136"/>
      <c r="YA103" s="136"/>
      <c r="YB103" s="136"/>
      <c r="YC103" s="136"/>
      <c r="YD103" s="136"/>
      <c r="YE103" s="136"/>
      <c r="YF103" s="136"/>
      <c r="YG103" s="136"/>
      <c r="YH103" s="136"/>
      <c r="YI103" s="136"/>
      <c r="YJ103" s="136"/>
      <c r="YK103" s="136"/>
      <c r="YL103" s="136"/>
      <c r="YM103" s="136"/>
      <c r="YN103" s="136"/>
      <c r="YO103" s="136"/>
      <c r="YP103" s="136"/>
      <c r="YQ103" s="136"/>
      <c r="YR103" s="136"/>
      <c r="YS103" s="136"/>
      <c r="YT103" s="136"/>
      <c r="YU103" s="136"/>
      <c r="YV103" s="136"/>
      <c r="YW103" s="136"/>
      <c r="YX103" s="136"/>
      <c r="YY103" s="136"/>
      <c r="YZ103" s="136"/>
      <c r="ZA103" s="136"/>
      <c r="ZB103" s="136"/>
      <c r="ZC103" s="136"/>
      <c r="ZD103" s="136"/>
      <c r="ZE103" s="136"/>
      <c r="ZF103" s="136"/>
      <c r="ZG103" s="136"/>
      <c r="ZH103" s="136"/>
      <c r="ZI103" s="136"/>
      <c r="ZJ103" s="136"/>
      <c r="ZK103" s="136"/>
      <c r="ZL103" s="136"/>
      <c r="ZM103" s="136"/>
      <c r="ZN103" s="136"/>
      <c r="ZO103" s="136"/>
      <c r="ZP103" s="136"/>
      <c r="ZQ103" s="136"/>
      <c r="ZR103" s="136"/>
      <c r="ZS103" s="136"/>
      <c r="ZT103" s="136"/>
      <c r="ZU103" s="136"/>
      <c r="ZV103" s="136"/>
      <c r="ZW103" s="136"/>
      <c r="ZX103" s="136"/>
      <c r="ZY103" s="136"/>
      <c r="ZZ103" s="136"/>
      <c r="AAA103" s="136"/>
      <c r="AAB103" s="136"/>
      <c r="AAC103" s="136"/>
      <c r="AAD103" s="136"/>
      <c r="AAE103" s="136"/>
      <c r="AAF103" s="136"/>
      <c r="AAG103" s="136"/>
      <c r="AAH103" s="136"/>
      <c r="AAI103" s="136"/>
      <c r="AAJ103" s="136"/>
      <c r="AAK103" s="136"/>
      <c r="AAL103" s="136"/>
      <c r="AAM103" s="136"/>
      <c r="AAN103" s="136"/>
      <c r="AAO103" s="136"/>
      <c r="AAP103" s="136"/>
      <c r="AAQ103" s="136"/>
      <c r="AAR103" s="136"/>
      <c r="AAS103" s="136"/>
      <c r="AAT103" s="136"/>
      <c r="AAU103" s="136"/>
      <c r="AAV103" s="136"/>
      <c r="AAW103" s="136"/>
      <c r="AAX103" s="136"/>
      <c r="AAY103" s="136"/>
      <c r="AAZ103" s="136"/>
      <c r="ABA103" s="136"/>
      <c r="ABB103" s="136"/>
      <c r="ABC103" s="136"/>
      <c r="ABD103" s="136"/>
      <c r="ABE103" s="136"/>
      <c r="ABF103" s="136"/>
      <c r="ABG103" s="136"/>
      <c r="ABH103" s="136"/>
      <c r="ABI103" s="136"/>
      <c r="ABJ103" s="136"/>
      <c r="ABK103" s="136"/>
      <c r="ABL103" s="136"/>
      <c r="ABM103" s="136"/>
      <c r="ABN103" s="136"/>
      <c r="ABO103" s="136"/>
      <c r="ABP103" s="136"/>
      <c r="ABQ103" s="136"/>
      <c r="ABR103" s="136"/>
      <c r="ABS103" s="136"/>
      <c r="ABT103" s="136"/>
      <c r="ABU103" s="136"/>
      <c r="ABV103" s="136"/>
      <c r="ABW103" s="136"/>
      <c r="ABX103" s="136"/>
      <c r="ABY103" s="136"/>
      <c r="ABZ103" s="136"/>
      <c r="ACA103" s="136"/>
      <c r="ACB103" s="136"/>
      <c r="ACC103" s="136"/>
      <c r="ACD103" s="136"/>
      <c r="ACE103" s="136"/>
      <c r="ACF103" s="136"/>
      <c r="ACG103" s="136"/>
      <c r="ACH103" s="136"/>
      <c r="ACI103" s="136"/>
      <c r="ACJ103" s="136"/>
      <c r="ACK103" s="136"/>
      <c r="ACL103" s="136"/>
      <c r="ACM103" s="136"/>
      <c r="ACN103" s="136"/>
      <c r="ACO103" s="136"/>
      <c r="ACP103" s="136"/>
      <c r="ACQ103" s="136"/>
      <c r="ACR103" s="136"/>
      <c r="ACS103" s="136"/>
      <c r="ACT103" s="136"/>
      <c r="ACU103" s="136"/>
      <c r="ACV103" s="136"/>
      <c r="ACW103" s="136"/>
      <c r="ACX103" s="136"/>
      <c r="ACY103" s="136"/>
      <c r="ACZ103" s="136"/>
      <c r="ADA103" s="136"/>
      <c r="ADB103" s="136"/>
      <c r="ADC103" s="136"/>
      <c r="ADD103" s="136"/>
      <c r="ADE103" s="136"/>
      <c r="ADF103" s="136"/>
      <c r="ADG103" s="136"/>
      <c r="ADH103" s="136"/>
      <c r="ADI103" s="136"/>
      <c r="ADJ103" s="136"/>
      <c r="ADK103" s="136"/>
      <c r="ADL103" s="136"/>
      <c r="ADM103" s="136"/>
      <c r="ADN103" s="136"/>
      <c r="ADO103" s="136"/>
      <c r="ADP103" s="136"/>
      <c r="ADQ103" s="136"/>
      <c r="ADR103" s="136"/>
      <c r="ADS103" s="136"/>
      <c r="ADT103" s="136"/>
      <c r="ADU103" s="136"/>
      <c r="ADV103" s="136"/>
      <c r="ADW103" s="136"/>
      <c r="ADX103" s="136"/>
      <c r="ADY103" s="136"/>
      <c r="ADZ103" s="136"/>
      <c r="AEA103" s="136"/>
      <c r="AEB103" s="136"/>
      <c r="AEC103" s="136"/>
      <c r="AED103" s="136"/>
      <c r="AEE103" s="136"/>
      <c r="AEF103" s="136"/>
      <c r="AEG103" s="136"/>
      <c r="AEH103" s="136"/>
      <c r="AEI103" s="136"/>
      <c r="AEJ103" s="136"/>
      <c r="AEK103" s="136"/>
      <c r="AEL103" s="136"/>
      <c r="AEM103" s="136"/>
      <c r="AEN103" s="136"/>
      <c r="AEO103" s="136"/>
      <c r="AEP103" s="136"/>
      <c r="AEQ103" s="136"/>
      <c r="AER103" s="136"/>
      <c r="AES103" s="136"/>
      <c r="AET103" s="136"/>
      <c r="AEU103" s="136"/>
      <c r="AEV103" s="136"/>
      <c r="AEW103" s="136"/>
      <c r="AEX103" s="136"/>
      <c r="AEY103" s="136"/>
      <c r="AEZ103" s="136"/>
      <c r="AFA103" s="136"/>
      <c r="AFB103" s="136"/>
      <c r="AFC103" s="136"/>
      <c r="AFD103" s="136"/>
      <c r="AFE103" s="136"/>
      <c r="AFF103" s="136"/>
      <c r="AFG103" s="136"/>
      <c r="AFH103" s="136"/>
      <c r="AFI103" s="136"/>
      <c r="AFJ103" s="136"/>
      <c r="AFK103" s="136"/>
      <c r="AFL103" s="136"/>
      <c r="AFM103" s="136"/>
      <c r="AFN103" s="136"/>
      <c r="AFO103" s="136"/>
      <c r="AFP103" s="136"/>
      <c r="AFQ103" s="136"/>
      <c r="AFR103" s="136"/>
      <c r="AFS103" s="136"/>
      <c r="AFT103" s="136"/>
      <c r="AFU103" s="136"/>
      <c r="AFV103" s="136"/>
      <c r="AFW103" s="136"/>
      <c r="AFX103" s="136"/>
      <c r="AFY103" s="136"/>
      <c r="AFZ103" s="136"/>
      <c r="AGA103" s="136"/>
      <c r="AGB103" s="136"/>
      <c r="AGC103" s="136"/>
      <c r="AGD103" s="136"/>
      <c r="AGE103" s="136"/>
      <c r="AGF103" s="136"/>
      <c r="AGG103" s="136"/>
      <c r="AGH103" s="136"/>
      <c r="AGI103" s="136"/>
      <c r="AGJ103" s="136"/>
      <c r="AGK103" s="136"/>
      <c r="AGL103" s="136"/>
      <c r="AGM103" s="136"/>
      <c r="AGN103" s="136"/>
      <c r="AGO103" s="136"/>
      <c r="AGP103" s="136"/>
      <c r="AGQ103" s="136"/>
      <c r="AGR103" s="136"/>
      <c r="AGS103" s="136"/>
      <c r="AGT103" s="136"/>
      <c r="AGU103" s="136"/>
      <c r="AGV103" s="136"/>
      <c r="AGW103" s="136"/>
      <c r="AGX103" s="136"/>
      <c r="AGY103" s="136"/>
      <c r="AGZ103" s="136"/>
      <c r="AHA103" s="136"/>
      <c r="AHB103" s="136"/>
      <c r="AHC103" s="136"/>
      <c r="AHD103" s="136"/>
      <c r="AHE103" s="136"/>
      <c r="AHF103" s="136"/>
      <c r="AHG103" s="136"/>
      <c r="AHH103" s="136"/>
      <c r="AHI103" s="136"/>
      <c r="AHJ103" s="136"/>
      <c r="AHK103" s="136"/>
      <c r="AHL103" s="136"/>
      <c r="AHM103" s="136"/>
      <c r="AHN103" s="136"/>
      <c r="AHO103" s="136"/>
      <c r="AHP103" s="136"/>
      <c r="AHQ103" s="136"/>
      <c r="AHR103" s="136"/>
      <c r="AHS103" s="136"/>
      <c r="AHT103" s="136"/>
      <c r="AHU103" s="136"/>
      <c r="AHV103" s="136"/>
      <c r="AHW103" s="136"/>
      <c r="AHX103" s="136"/>
      <c r="AHY103" s="136"/>
      <c r="AHZ103" s="136"/>
      <c r="AIA103" s="136"/>
      <c r="AIB103" s="136"/>
      <c r="AIC103" s="136"/>
      <c r="AID103" s="136"/>
      <c r="AIE103" s="136"/>
      <c r="AIF103" s="136"/>
      <c r="AIG103" s="136"/>
      <c r="AIH103" s="136"/>
      <c r="AII103" s="136"/>
      <c r="AIJ103" s="136"/>
      <c r="AIK103" s="136"/>
      <c r="AIL103" s="136"/>
      <c r="AIM103" s="136"/>
      <c r="AIN103" s="136"/>
      <c r="AIO103" s="136"/>
      <c r="AIP103" s="136"/>
      <c r="AIQ103" s="136"/>
      <c r="AIR103" s="136"/>
      <c r="AIS103" s="136"/>
      <c r="AIT103" s="136"/>
      <c r="AIU103" s="136"/>
      <c r="AIV103" s="136"/>
      <c r="AIW103" s="136"/>
      <c r="AIX103" s="136"/>
      <c r="AIY103" s="136"/>
      <c r="AIZ103" s="136"/>
      <c r="AJA103" s="136"/>
      <c r="AJB103" s="136"/>
      <c r="AJC103" s="136"/>
      <c r="AJD103" s="136"/>
      <c r="AJE103" s="136"/>
      <c r="AJF103" s="136"/>
      <c r="AJG103" s="136"/>
      <c r="AJH103" s="136"/>
      <c r="AJI103" s="136"/>
      <c r="AJJ103" s="136"/>
      <c r="AJK103" s="136"/>
      <c r="AJL103" s="136"/>
      <c r="AJM103" s="136"/>
      <c r="AJN103" s="136"/>
      <c r="AJO103" s="136"/>
      <c r="AJP103" s="136"/>
      <c r="AJQ103" s="136"/>
      <c r="AJR103" s="136"/>
      <c r="AJS103" s="136"/>
      <c r="AJT103" s="136"/>
      <c r="AJU103" s="136"/>
      <c r="AJV103" s="136"/>
      <c r="AJW103" s="136"/>
      <c r="AJX103" s="136"/>
      <c r="AJY103" s="136"/>
      <c r="AJZ103" s="136"/>
      <c r="AKA103" s="136"/>
      <c r="AKB103" s="136"/>
      <c r="AKC103" s="136"/>
      <c r="AKD103" s="136"/>
      <c r="AKE103" s="136"/>
      <c r="AKF103" s="136"/>
      <c r="AKG103" s="136"/>
      <c r="AKH103" s="136"/>
      <c r="AKI103" s="136"/>
      <c r="AKJ103" s="136"/>
      <c r="AKK103" s="136"/>
      <c r="AKL103" s="136"/>
      <c r="AKM103" s="136"/>
      <c r="AKN103" s="136"/>
      <c r="AKO103" s="136"/>
      <c r="AKP103" s="136"/>
      <c r="AKQ103" s="136"/>
      <c r="AKR103" s="136"/>
      <c r="AKS103" s="136"/>
      <c r="AKT103" s="136"/>
      <c r="AKU103" s="136"/>
      <c r="AKV103" s="136"/>
      <c r="AKW103" s="136"/>
      <c r="AKX103" s="136"/>
      <c r="AKY103" s="136"/>
      <c r="AKZ103" s="136"/>
      <c r="ALA103" s="136"/>
      <c r="ALB103" s="136"/>
      <c r="ALC103" s="136"/>
      <c r="ALD103" s="136"/>
      <c r="ALE103" s="136"/>
      <c r="ALF103" s="136"/>
      <c r="ALG103" s="136"/>
      <c r="ALH103" s="136"/>
      <c r="ALI103" s="136"/>
      <c r="ALJ103" s="136"/>
      <c r="ALK103" s="136"/>
      <c r="ALL103" s="136"/>
      <c r="ALM103" s="136"/>
      <c r="ALN103" s="136"/>
      <c r="ALO103" s="136"/>
      <c r="ALP103" s="136"/>
      <c r="ALQ103" s="136"/>
      <c r="ALR103" s="136"/>
      <c r="ALS103" s="136"/>
      <c r="ALT103" s="136"/>
      <c r="ALU103" s="136"/>
      <c r="ALV103" s="136"/>
      <c r="ALW103" s="136"/>
      <c r="ALX103" s="136"/>
      <c r="ALY103" s="136"/>
      <c r="ALZ103" s="136"/>
      <c r="AMA103" s="136"/>
      <c r="AMB103" s="136"/>
      <c r="AMC103" s="136"/>
      <c r="AMD103" s="136"/>
      <c r="AME103" s="136"/>
      <c r="AMF103" s="136"/>
      <c r="AMG103" s="136"/>
      <c r="AMH103" s="136"/>
      <c r="AMI103" s="136"/>
    </row>
    <row r="104" spans="1:1023" x14ac:dyDescent="0.25">
      <c r="A104" s="196" t="s">
        <v>63</v>
      </c>
      <c r="B104" s="193">
        <v>104</v>
      </c>
      <c r="C104" s="192" t="s">
        <v>11032</v>
      </c>
      <c r="D104" s="209" t="s">
        <v>1105</v>
      </c>
      <c r="E104" s="253" t="s">
        <v>844</v>
      </c>
      <c r="I104" s="367">
        <v>192</v>
      </c>
      <c r="J104" s="409">
        <v>2</v>
      </c>
      <c r="N104" s="409">
        <v>1</v>
      </c>
      <c r="O104" s="409">
        <v>3</v>
      </c>
      <c r="P104" s="409">
        <v>2</v>
      </c>
      <c r="S104" s="409">
        <v>2</v>
      </c>
      <c r="V104" s="256">
        <f>IF(O104=1,10,100)</f>
        <v>100</v>
      </c>
      <c r="W104" s="256">
        <f>IF(O104=1,1,IF(O104=2,10,100))</f>
        <v>100</v>
      </c>
      <c r="X104" s="256">
        <f>IF(O104=3,20,100)</f>
        <v>20</v>
      </c>
      <c r="Y104" s="256">
        <f>IF(P104=1,10,100)</f>
        <v>100</v>
      </c>
      <c r="Z104" s="256">
        <f>IF(P104=1,1,IF(P104=2,10,100))</f>
        <v>10</v>
      </c>
      <c r="AA104" s="257">
        <f>IF(OR(EXACT(Q104,"1A"),EXACT(Q104,"1B")),0.1,IF(Q104=2,1,100))</f>
        <v>100</v>
      </c>
      <c r="AB104" s="257">
        <f>IF(OR(EXACT(R104,"1A"),EXACT(R104,"1B")),0.1,IF(R104=2,1,100))</f>
        <v>100</v>
      </c>
      <c r="AC104" s="257">
        <f>IF(OR(EXACT(S104,"1A"),EXACT(S104,"1B")),0.3,IF(S104=2,3,100))</f>
        <v>3</v>
      </c>
      <c r="AF104" s="249">
        <f>IF(OR(OR(EXACT(J104,"1A"),EXACT(J104,"1B"),EXACT(J104,"1C")),K104=1),1,IF(K104=2,10,100))</f>
        <v>100</v>
      </c>
      <c r="AG104" s="249">
        <f>IF(OR(EXACT(J104,"1A"),EXACT(J104,"1B"),EXACT(J104,"1C")),1,IF(J104=2,10,100))</f>
        <v>10</v>
      </c>
      <c r="AH104" s="249">
        <f>IF(OR(EXACT(J104,"1A"),EXACT(J104,"1B"),EXACT(J104,"1C"),K104=1),3,100)</f>
        <v>100</v>
      </c>
      <c r="AI104" s="249">
        <f>IF(OR(EXACT(J104,"1A"),EXACT(J104,"1B"),EXACT(J104,"1C")),5,100)</f>
        <v>100</v>
      </c>
      <c r="AJ104" s="269" t="s">
        <v>25728</v>
      </c>
      <c r="AL104" s="220">
        <v>3</v>
      </c>
      <c r="AM104" s="251"/>
      <c r="AQ104" s="199" t="s">
        <v>5822</v>
      </c>
    </row>
    <row r="105" spans="1:1023" x14ac:dyDescent="0.25">
      <c r="A105" s="245" t="s">
        <v>1214</v>
      </c>
      <c r="B105" s="193">
        <v>105</v>
      </c>
      <c r="C105" s="192" t="s">
        <v>25729</v>
      </c>
      <c r="D105" s="209" t="s">
        <v>1215</v>
      </c>
      <c r="E105" s="253" t="s">
        <v>789</v>
      </c>
      <c r="F105" s="238"/>
      <c r="G105" s="209">
        <v>4</v>
      </c>
      <c r="H105" s="209">
        <v>4</v>
      </c>
      <c r="I105" s="367">
        <v>221</v>
      </c>
      <c r="J105" s="409">
        <v>2</v>
      </c>
      <c r="L105" s="161"/>
      <c r="M105" s="161"/>
      <c r="O105" s="413"/>
      <c r="P105" s="161"/>
      <c r="Q105" s="161"/>
      <c r="R105" s="161"/>
      <c r="S105" s="161"/>
      <c r="T105" s="161"/>
      <c r="U105" s="161"/>
      <c r="V105" s="256">
        <f>IF(O105=1,10,100)</f>
        <v>100</v>
      </c>
      <c r="W105" s="256">
        <f>IF(O105=1,1,IF(O105=2,10,100))</f>
        <v>100</v>
      </c>
      <c r="X105" s="256">
        <f>IF(O105=3,20,100)</f>
        <v>100</v>
      </c>
      <c r="Y105" s="256">
        <f>IF(P105=1,10,100)</f>
        <v>100</v>
      </c>
      <c r="Z105" s="256">
        <f>IF(P105=1,1,IF(P105=2,10,100))</f>
        <v>100</v>
      </c>
      <c r="AA105" s="257">
        <f>IF(OR(EXACT(Q105,"1A"),EXACT(Q105,"1B")),0.1,IF(Q105=2,1,100))</f>
        <v>100</v>
      </c>
      <c r="AB105" s="257">
        <f>IF(OR(EXACT(R105,"1A"),EXACT(R105,"1B")),0.1,IF(R105=2,1,100))</f>
        <v>100</v>
      </c>
      <c r="AC105" s="257">
        <f>IF(OR(EXACT(S105,"1A"),EXACT(S105,"1B")),0.3,IF(S105=2,3,100))</f>
        <v>100</v>
      </c>
      <c r="AD105" s="136"/>
      <c r="AE105" s="136"/>
      <c r="AF105" s="249">
        <f>IF(OR(OR(EXACT(J105,"1A"),EXACT(J105,"1B"),EXACT(J105,"1C")),K105=1),1,IF(K105=2,10,100))</f>
        <v>100</v>
      </c>
      <c r="AG105" s="249">
        <f>IF(OR(EXACT(J105,"1A"),EXACT(J105,"1B"),EXACT(J105,"1C")),1,IF(J105=2,10,100))</f>
        <v>10</v>
      </c>
      <c r="AH105" s="249">
        <f>IF(OR(EXACT(J105,"1A"),EXACT(J105,"1B"),EXACT(J105,"1C"),K105=1),3,100)</f>
        <v>100</v>
      </c>
      <c r="AI105" s="249">
        <f>IF(OR(EXACT(J105,"1A"),EXACT(J105,"1B"),EXACT(J105,"1C")),5,100)</f>
        <v>100</v>
      </c>
      <c r="AJ105" s="251" t="s">
        <v>1216</v>
      </c>
      <c r="AK105" s="136"/>
      <c r="AL105" s="220">
        <v>3</v>
      </c>
      <c r="AM105" s="251"/>
      <c r="AN105" s="136"/>
      <c r="AO105" s="136"/>
      <c r="AP105" s="136"/>
      <c r="AQ105" s="272" t="s">
        <v>25730</v>
      </c>
      <c r="AR105" s="136"/>
      <c r="AS105" s="136"/>
      <c r="AT105" s="136"/>
      <c r="AU105" s="136"/>
      <c r="AV105" s="136"/>
      <c r="AW105" s="136"/>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c r="BT105" s="136"/>
      <c r="BU105" s="136"/>
      <c r="BV105" s="136"/>
      <c r="BW105" s="136"/>
      <c r="BX105" s="136"/>
      <c r="BY105" s="136"/>
      <c r="BZ105" s="136"/>
      <c r="CA105" s="136"/>
      <c r="CB105" s="136"/>
      <c r="CC105" s="136"/>
      <c r="CD105" s="136"/>
      <c r="CE105" s="136"/>
      <c r="CF105" s="136"/>
      <c r="CG105" s="136"/>
      <c r="CH105" s="136"/>
      <c r="CI105" s="136"/>
      <c r="CJ105" s="136"/>
      <c r="CK105" s="136"/>
      <c r="CL105" s="136"/>
      <c r="CM105" s="136"/>
      <c r="CN105" s="136"/>
      <c r="CO105" s="136"/>
      <c r="CP105" s="136"/>
      <c r="CQ105" s="136"/>
      <c r="CR105" s="136"/>
      <c r="CS105" s="136"/>
      <c r="CT105" s="136"/>
      <c r="CU105" s="136"/>
      <c r="CV105" s="136"/>
      <c r="CW105" s="136"/>
      <c r="CX105" s="136"/>
      <c r="CY105" s="136"/>
      <c r="CZ105" s="136"/>
      <c r="DA105" s="136"/>
      <c r="DB105" s="136"/>
      <c r="DC105" s="136"/>
      <c r="DD105" s="136"/>
      <c r="DE105" s="136"/>
      <c r="DF105" s="136"/>
      <c r="DG105" s="136"/>
      <c r="DH105" s="136"/>
      <c r="DI105" s="136"/>
      <c r="DJ105" s="136"/>
      <c r="DK105" s="136"/>
      <c r="DL105" s="136"/>
      <c r="DM105" s="136"/>
      <c r="DN105" s="136"/>
      <c r="DO105" s="136"/>
      <c r="DP105" s="136"/>
      <c r="DQ105" s="136"/>
      <c r="DR105" s="136"/>
      <c r="DS105" s="136"/>
      <c r="DT105" s="136"/>
      <c r="DU105" s="136"/>
      <c r="DV105" s="136"/>
      <c r="DW105" s="136"/>
      <c r="DX105" s="136"/>
      <c r="DY105" s="136"/>
      <c r="DZ105" s="136"/>
      <c r="EA105" s="136"/>
      <c r="EB105" s="136"/>
      <c r="EC105" s="136"/>
      <c r="ED105" s="136"/>
      <c r="EE105" s="136"/>
      <c r="EF105" s="136"/>
      <c r="EG105" s="136"/>
      <c r="EH105" s="136"/>
      <c r="EI105" s="136"/>
      <c r="EJ105" s="136"/>
      <c r="EK105" s="136"/>
      <c r="EL105" s="136"/>
      <c r="EM105" s="136"/>
      <c r="EN105" s="136"/>
      <c r="EO105" s="136"/>
      <c r="EP105" s="136"/>
      <c r="EQ105" s="136"/>
      <c r="ER105" s="136"/>
      <c r="ES105" s="136"/>
      <c r="ET105" s="136"/>
      <c r="EU105" s="136"/>
      <c r="EV105" s="136"/>
      <c r="EW105" s="136"/>
      <c r="EX105" s="136"/>
      <c r="EY105" s="136"/>
      <c r="EZ105" s="136"/>
      <c r="FA105" s="136"/>
      <c r="FB105" s="136"/>
      <c r="FC105" s="136"/>
      <c r="FD105" s="136"/>
      <c r="FE105" s="136"/>
      <c r="FF105" s="136"/>
      <c r="FG105" s="136"/>
      <c r="FH105" s="136"/>
      <c r="FI105" s="136"/>
      <c r="FJ105" s="136"/>
      <c r="FK105" s="136"/>
      <c r="FL105" s="136"/>
      <c r="FM105" s="136"/>
      <c r="FN105" s="136"/>
      <c r="FO105" s="136"/>
      <c r="FP105" s="136"/>
      <c r="FQ105" s="136"/>
      <c r="FR105" s="136"/>
      <c r="FS105" s="136"/>
      <c r="FT105" s="136"/>
      <c r="FU105" s="136"/>
      <c r="FV105" s="136"/>
      <c r="FW105" s="136"/>
      <c r="FX105" s="136"/>
      <c r="FY105" s="136"/>
      <c r="FZ105" s="136"/>
      <c r="GA105" s="136"/>
      <c r="GB105" s="136"/>
      <c r="GC105" s="136"/>
      <c r="GD105" s="136"/>
      <c r="GE105" s="136"/>
      <c r="GF105" s="136"/>
      <c r="GG105" s="136"/>
      <c r="GH105" s="136"/>
      <c r="GI105" s="136"/>
      <c r="GJ105" s="136"/>
      <c r="GK105" s="136"/>
      <c r="GL105" s="136"/>
      <c r="GM105" s="136"/>
      <c r="GN105" s="136"/>
      <c r="GO105" s="136"/>
      <c r="GP105" s="136"/>
      <c r="GQ105" s="136"/>
      <c r="GR105" s="136"/>
      <c r="GS105" s="136"/>
      <c r="GT105" s="136"/>
      <c r="GU105" s="136"/>
      <c r="GV105" s="136"/>
      <c r="GW105" s="136"/>
      <c r="GX105" s="136"/>
      <c r="GY105" s="136"/>
      <c r="GZ105" s="136"/>
      <c r="HA105" s="136"/>
      <c r="HB105" s="136"/>
      <c r="HC105" s="136"/>
      <c r="HD105" s="136"/>
      <c r="HE105" s="136"/>
      <c r="HF105" s="136"/>
      <c r="HG105" s="136"/>
      <c r="HH105" s="136"/>
      <c r="HI105" s="136"/>
      <c r="HJ105" s="136"/>
      <c r="HK105" s="136"/>
      <c r="HL105" s="136"/>
      <c r="HM105" s="136"/>
      <c r="HN105" s="136"/>
      <c r="HO105" s="136"/>
      <c r="HP105" s="136"/>
      <c r="HQ105" s="136"/>
      <c r="HR105" s="136"/>
      <c r="HS105" s="136"/>
      <c r="HT105" s="136"/>
      <c r="HU105" s="136"/>
      <c r="HV105" s="136"/>
      <c r="HW105" s="136"/>
      <c r="HX105" s="136"/>
      <c r="HY105" s="136"/>
      <c r="HZ105" s="136"/>
      <c r="IA105" s="136"/>
      <c r="IB105" s="136"/>
      <c r="IC105" s="136"/>
      <c r="ID105" s="136"/>
      <c r="IE105" s="136"/>
      <c r="IF105" s="136"/>
      <c r="IG105" s="136"/>
      <c r="IH105" s="136"/>
      <c r="II105" s="136"/>
      <c r="IJ105" s="136"/>
      <c r="IK105" s="136"/>
      <c r="IL105" s="136"/>
      <c r="IM105" s="136"/>
      <c r="IN105" s="136"/>
      <c r="IO105" s="136"/>
      <c r="IP105" s="136"/>
      <c r="IQ105" s="136"/>
      <c r="IR105" s="136"/>
      <c r="IS105" s="136"/>
      <c r="IT105" s="136"/>
      <c r="IU105" s="136"/>
      <c r="IV105" s="136"/>
      <c r="IW105" s="136"/>
      <c r="IX105" s="136"/>
      <c r="IY105" s="136"/>
      <c r="IZ105" s="136"/>
      <c r="JA105" s="136"/>
      <c r="JB105" s="136"/>
      <c r="JC105" s="136"/>
      <c r="JD105" s="136"/>
      <c r="JE105" s="136"/>
      <c r="JF105" s="136"/>
      <c r="JG105" s="136"/>
      <c r="JH105" s="136"/>
      <c r="JI105" s="136"/>
      <c r="JJ105" s="136"/>
      <c r="JK105" s="136"/>
      <c r="JL105" s="136"/>
      <c r="JM105" s="136"/>
      <c r="JN105" s="136"/>
      <c r="JO105" s="136"/>
      <c r="JP105" s="136"/>
      <c r="JQ105" s="136"/>
      <c r="JR105" s="136"/>
      <c r="JS105" s="136"/>
      <c r="JT105" s="136"/>
      <c r="JU105" s="136"/>
      <c r="JV105" s="136"/>
      <c r="JW105" s="136"/>
      <c r="JX105" s="136"/>
      <c r="JY105" s="136"/>
      <c r="JZ105" s="136"/>
      <c r="KA105" s="136"/>
      <c r="KB105" s="136"/>
      <c r="KC105" s="136"/>
      <c r="KD105" s="136"/>
      <c r="KE105" s="136"/>
      <c r="KF105" s="136"/>
      <c r="KG105" s="136"/>
      <c r="KH105" s="136"/>
      <c r="KI105" s="136"/>
      <c r="KJ105" s="136"/>
      <c r="KK105" s="136"/>
      <c r="KL105" s="136"/>
      <c r="KM105" s="136"/>
      <c r="KN105" s="136"/>
      <c r="KO105" s="136"/>
      <c r="KP105" s="136"/>
      <c r="KQ105" s="136"/>
      <c r="KR105" s="136"/>
      <c r="KS105" s="136"/>
      <c r="KT105" s="136"/>
      <c r="KU105" s="136"/>
      <c r="KV105" s="136"/>
      <c r="KW105" s="136"/>
      <c r="KX105" s="136"/>
      <c r="KY105" s="136"/>
      <c r="KZ105" s="136"/>
      <c r="LA105" s="136"/>
      <c r="LB105" s="136"/>
      <c r="LC105" s="136"/>
      <c r="LD105" s="136"/>
      <c r="LE105" s="136"/>
      <c r="LF105" s="136"/>
      <c r="LG105" s="136"/>
      <c r="LH105" s="136"/>
      <c r="LI105" s="136"/>
      <c r="LJ105" s="136"/>
      <c r="LK105" s="136"/>
      <c r="LL105" s="136"/>
      <c r="LM105" s="136"/>
      <c r="LN105" s="136"/>
      <c r="LO105" s="136"/>
      <c r="LP105" s="136"/>
      <c r="LQ105" s="136"/>
      <c r="LR105" s="136"/>
      <c r="LS105" s="136"/>
      <c r="LT105" s="136"/>
      <c r="LU105" s="136"/>
      <c r="LV105" s="136"/>
      <c r="LW105" s="136"/>
      <c r="LX105" s="136"/>
      <c r="LY105" s="136"/>
      <c r="LZ105" s="136"/>
      <c r="MA105" s="136"/>
      <c r="MB105" s="136"/>
      <c r="MC105" s="136"/>
      <c r="MD105" s="136"/>
      <c r="ME105" s="136"/>
      <c r="MF105" s="136"/>
      <c r="MG105" s="136"/>
      <c r="MH105" s="136"/>
      <c r="MI105" s="136"/>
      <c r="MJ105" s="136"/>
      <c r="MK105" s="136"/>
      <c r="ML105" s="136"/>
      <c r="MM105" s="136"/>
      <c r="MN105" s="136"/>
      <c r="MO105" s="136"/>
      <c r="MP105" s="136"/>
      <c r="MQ105" s="136"/>
      <c r="MR105" s="136"/>
      <c r="MS105" s="136"/>
      <c r="MT105" s="136"/>
      <c r="MU105" s="136"/>
      <c r="MV105" s="136"/>
      <c r="MW105" s="136"/>
      <c r="MX105" s="136"/>
      <c r="MY105" s="136"/>
      <c r="MZ105" s="136"/>
      <c r="NA105" s="136"/>
      <c r="NB105" s="136"/>
      <c r="NC105" s="136"/>
      <c r="ND105" s="136"/>
      <c r="NE105" s="136"/>
      <c r="NF105" s="136"/>
      <c r="NG105" s="136"/>
      <c r="NH105" s="136"/>
      <c r="NI105" s="136"/>
      <c r="NJ105" s="136"/>
      <c r="NK105" s="136"/>
      <c r="NL105" s="136"/>
      <c r="NM105" s="136"/>
      <c r="NN105" s="136"/>
      <c r="NO105" s="136"/>
      <c r="NP105" s="136"/>
      <c r="NQ105" s="136"/>
      <c r="NR105" s="136"/>
      <c r="NS105" s="136"/>
      <c r="NT105" s="136"/>
      <c r="NU105" s="136"/>
      <c r="NV105" s="136"/>
      <c r="NW105" s="136"/>
      <c r="NX105" s="136"/>
      <c r="NY105" s="136"/>
      <c r="NZ105" s="136"/>
      <c r="OA105" s="136"/>
      <c r="OB105" s="136"/>
      <c r="OC105" s="136"/>
      <c r="OD105" s="136"/>
      <c r="OE105" s="136"/>
      <c r="OF105" s="136"/>
      <c r="OG105" s="136"/>
      <c r="OH105" s="136"/>
      <c r="OI105" s="136"/>
      <c r="OJ105" s="136"/>
      <c r="OK105" s="136"/>
      <c r="OL105" s="136"/>
      <c r="OM105" s="136"/>
      <c r="ON105" s="136"/>
      <c r="OO105" s="136"/>
      <c r="OP105" s="136"/>
      <c r="OQ105" s="136"/>
      <c r="OR105" s="136"/>
      <c r="OS105" s="136"/>
      <c r="OT105" s="136"/>
      <c r="OU105" s="136"/>
      <c r="OV105" s="136"/>
      <c r="OW105" s="136"/>
      <c r="OX105" s="136"/>
      <c r="OY105" s="136"/>
      <c r="OZ105" s="136"/>
      <c r="PA105" s="136"/>
      <c r="PB105" s="136"/>
      <c r="PC105" s="136"/>
      <c r="PD105" s="136"/>
      <c r="PE105" s="136"/>
      <c r="PF105" s="136"/>
      <c r="PG105" s="136"/>
      <c r="PH105" s="136"/>
      <c r="PI105" s="136"/>
      <c r="PJ105" s="136"/>
      <c r="PK105" s="136"/>
      <c r="PL105" s="136"/>
      <c r="PM105" s="136"/>
      <c r="PN105" s="136"/>
      <c r="PO105" s="136"/>
      <c r="PP105" s="136"/>
      <c r="PQ105" s="136"/>
      <c r="PR105" s="136"/>
      <c r="PS105" s="136"/>
      <c r="PT105" s="136"/>
      <c r="PU105" s="136"/>
      <c r="PV105" s="136"/>
      <c r="PW105" s="136"/>
      <c r="PX105" s="136"/>
      <c r="PY105" s="136"/>
      <c r="PZ105" s="136"/>
      <c r="QA105" s="136"/>
      <c r="QB105" s="136"/>
      <c r="QC105" s="136"/>
      <c r="QD105" s="136"/>
      <c r="QE105" s="136"/>
      <c r="QF105" s="136"/>
      <c r="QG105" s="136"/>
      <c r="QH105" s="136"/>
      <c r="QI105" s="136"/>
      <c r="QJ105" s="136"/>
      <c r="QK105" s="136"/>
      <c r="QL105" s="136"/>
      <c r="QM105" s="136"/>
      <c r="QN105" s="136"/>
      <c r="QO105" s="136"/>
      <c r="QP105" s="136"/>
      <c r="QQ105" s="136"/>
      <c r="QR105" s="136"/>
      <c r="QS105" s="136"/>
      <c r="QT105" s="136"/>
      <c r="QU105" s="136"/>
      <c r="QV105" s="136"/>
      <c r="QW105" s="136"/>
      <c r="QX105" s="136"/>
      <c r="QY105" s="136"/>
      <c r="QZ105" s="136"/>
      <c r="RA105" s="136"/>
      <c r="RB105" s="136"/>
      <c r="RC105" s="136"/>
      <c r="RD105" s="136"/>
      <c r="RE105" s="136"/>
      <c r="RF105" s="136"/>
      <c r="RG105" s="136"/>
      <c r="RH105" s="136"/>
      <c r="RI105" s="136"/>
      <c r="RJ105" s="136"/>
      <c r="RK105" s="136"/>
      <c r="RL105" s="136"/>
      <c r="RM105" s="136"/>
      <c r="RN105" s="136"/>
      <c r="RO105" s="136"/>
      <c r="RP105" s="136"/>
      <c r="RQ105" s="136"/>
      <c r="RR105" s="136"/>
      <c r="RS105" s="136"/>
      <c r="RT105" s="136"/>
      <c r="RU105" s="136"/>
      <c r="RV105" s="136"/>
      <c r="RW105" s="136"/>
      <c r="RX105" s="136"/>
      <c r="RY105" s="136"/>
      <c r="RZ105" s="136"/>
      <c r="SA105" s="136"/>
      <c r="SB105" s="136"/>
      <c r="SC105" s="136"/>
      <c r="SD105" s="136"/>
      <c r="SE105" s="136"/>
      <c r="SF105" s="136"/>
      <c r="SG105" s="136"/>
      <c r="SH105" s="136"/>
      <c r="SI105" s="136"/>
      <c r="SJ105" s="136"/>
      <c r="SK105" s="136"/>
      <c r="SL105" s="136"/>
      <c r="SM105" s="136"/>
      <c r="SN105" s="136"/>
      <c r="SO105" s="136"/>
      <c r="SP105" s="136"/>
      <c r="SQ105" s="136"/>
      <c r="SR105" s="136"/>
      <c r="SS105" s="136"/>
      <c r="ST105" s="136"/>
      <c r="SU105" s="136"/>
      <c r="SV105" s="136"/>
      <c r="SW105" s="136"/>
      <c r="SX105" s="136"/>
      <c r="SY105" s="136"/>
      <c r="SZ105" s="136"/>
      <c r="TA105" s="136"/>
      <c r="TB105" s="136"/>
      <c r="TC105" s="136"/>
      <c r="TD105" s="136"/>
      <c r="TE105" s="136"/>
      <c r="TF105" s="136"/>
      <c r="TG105" s="136"/>
      <c r="TH105" s="136"/>
      <c r="TI105" s="136"/>
      <c r="TJ105" s="136"/>
      <c r="TK105" s="136"/>
      <c r="TL105" s="136"/>
      <c r="TM105" s="136"/>
      <c r="TN105" s="136"/>
      <c r="TO105" s="136"/>
      <c r="TP105" s="136"/>
      <c r="TQ105" s="136"/>
      <c r="TR105" s="136"/>
      <c r="TS105" s="136"/>
      <c r="TT105" s="136"/>
      <c r="TU105" s="136"/>
      <c r="TV105" s="136"/>
      <c r="TW105" s="136"/>
      <c r="TX105" s="136"/>
      <c r="TY105" s="136"/>
      <c r="TZ105" s="136"/>
      <c r="UA105" s="136"/>
      <c r="UB105" s="136"/>
      <c r="UC105" s="136"/>
      <c r="UD105" s="136"/>
      <c r="UE105" s="136"/>
      <c r="UF105" s="136"/>
      <c r="UG105" s="136"/>
      <c r="UH105" s="136"/>
      <c r="UI105" s="136"/>
      <c r="UJ105" s="136"/>
      <c r="UK105" s="136"/>
      <c r="UL105" s="136"/>
      <c r="UM105" s="136"/>
      <c r="UN105" s="136"/>
      <c r="UO105" s="136"/>
      <c r="UP105" s="136"/>
      <c r="UQ105" s="136"/>
      <c r="UR105" s="136"/>
      <c r="US105" s="136"/>
      <c r="UT105" s="136"/>
      <c r="UU105" s="136"/>
      <c r="UV105" s="136"/>
      <c r="UW105" s="136"/>
      <c r="UX105" s="136"/>
      <c r="UY105" s="136"/>
      <c r="UZ105" s="136"/>
      <c r="VA105" s="136"/>
      <c r="VB105" s="136"/>
      <c r="VC105" s="136"/>
      <c r="VD105" s="136"/>
      <c r="VE105" s="136"/>
      <c r="VF105" s="136"/>
      <c r="VG105" s="136"/>
      <c r="VH105" s="136"/>
      <c r="VI105" s="136"/>
      <c r="VJ105" s="136"/>
      <c r="VK105" s="136"/>
      <c r="VL105" s="136"/>
      <c r="VM105" s="136"/>
      <c r="VN105" s="136"/>
      <c r="VO105" s="136"/>
      <c r="VP105" s="136"/>
      <c r="VQ105" s="136"/>
      <c r="VR105" s="136"/>
      <c r="VS105" s="136"/>
      <c r="VT105" s="136"/>
      <c r="VU105" s="136"/>
      <c r="VV105" s="136"/>
      <c r="VW105" s="136"/>
      <c r="VX105" s="136"/>
      <c r="VY105" s="136"/>
      <c r="VZ105" s="136"/>
      <c r="WA105" s="136"/>
      <c r="WB105" s="136"/>
      <c r="WC105" s="136"/>
      <c r="WD105" s="136"/>
      <c r="WE105" s="136"/>
      <c r="WF105" s="136"/>
      <c r="WG105" s="136"/>
      <c r="WH105" s="136"/>
      <c r="WI105" s="136"/>
      <c r="WJ105" s="136"/>
      <c r="WK105" s="136"/>
      <c r="WL105" s="136"/>
      <c r="WM105" s="136"/>
      <c r="WN105" s="136"/>
      <c r="WO105" s="136"/>
      <c r="WP105" s="136"/>
      <c r="WQ105" s="136"/>
      <c r="WR105" s="136"/>
      <c r="WS105" s="136"/>
      <c r="WT105" s="136"/>
      <c r="WU105" s="136"/>
      <c r="WV105" s="136"/>
      <c r="WW105" s="136"/>
      <c r="WX105" s="136"/>
      <c r="WY105" s="136"/>
      <c r="WZ105" s="136"/>
      <c r="XA105" s="136"/>
      <c r="XB105" s="136"/>
      <c r="XC105" s="136"/>
      <c r="XD105" s="136"/>
      <c r="XE105" s="136"/>
      <c r="XF105" s="136"/>
      <c r="XG105" s="136"/>
      <c r="XH105" s="136"/>
      <c r="XI105" s="136"/>
      <c r="XJ105" s="136"/>
      <c r="XK105" s="136"/>
      <c r="XL105" s="136"/>
      <c r="XM105" s="136"/>
      <c r="XN105" s="136"/>
      <c r="XO105" s="136"/>
      <c r="XP105" s="136"/>
      <c r="XQ105" s="136"/>
      <c r="XR105" s="136"/>
      <c r="XS105" s="136"/>
      <c r="XT105" s="136"/>
      <c r="XU105" s="136"/>
      <c r="XV105" s="136"/>
      <c r="XW105" s="136"/>
      <c r="XX105" s="136"/>
      <c r="XY105" s="136"/>
      <c r="XZ105" s="136"/>
      <c r="YA105" s="136"/>
      <c r="YB105" s="136"/>
      <c r="YC105" s="136"/>
      <c r="YD105" s="136"/>
      <c r="YE105" s="136"/>
      <c r="YF105" s="136"/>
      <c r="YG105" s="136"/>
      <c r="YH105" s="136"/>
      <c r="YI105" s="136"/>
      <c r="YJ105" s="136"/>
      <c r="YK105" s="136"/>
      <c r="YL105" s="136"/>
      <c r="YM105" s="136"/>
      <c r="YN105" s="136"/>
      <c r="YO105" s="136"/>
      <c r="YP105" s="136"/>
      <c r="YQ105" s="136"/>
      <c r="YR105" s="136"/>
      <c r="YS105" s="136"/>
      <c r="YT105" s="136"/>
      <c r="YU105" s="136"/>
      <c r="YV105" s="136"/>
      <c r="YW105" s="136"/>
      <c r="YX105" s="136"/>
      <c r="YY105" s="136"/>
      <c r="YZ105" s="136"/>
      <c r="ZA105" s="136"/>
      <c r="ZB105" s="136"/>
      <c r="ZC105" s="136"/>
      <c r="ZD105" s="136"/>
      <c r="ZE105" s="136"/>
      <c r="ZF105" s="136"/>
      <c r="ZG105" s="136"/>
      <c r="ZH105" s="136"/>
      <c r="ZI105" s="136"/>
      <c r="ZJ105" s="136"/>
      <c r="ZK105" s="136"/>
      <c r="ZL105" s="136"/>
      <c r="ZM105" s="136"/>
      <c r="ZN105" s="136"/>
      <c r="ZO105" s="136"/>
      <c r="ZP105" s="136"/>
      <c r="ZQ105" s="136"/>
      <c r="ZR105" s="136"/>
      <c r="ZS105" s="136"/>
      <c r="ZT105" s="136"/>
      <c r="ZU105" s="136"/>
      <c r="ZV105" s="136"/>
      <c r="ZW105" s="136"/>
      <c r="ZX105" s="136"/>
      <c r="ZY105" s="136"/>
      <c r="ZZ105" s="136"/>
      <c r="AAA105" s="136"/>
      <c r="AAB105" s="136"/>
      <c r="AAC105" s="136"/>
      <c r="AAD105" s="136"/>
      <c r="AAE105" s="136"/>
      <c r="AAF105" s="136"/>
      <c r="AAG105" s="136"/>
      <c r="AAH105" s="136"/>
      <c r="AAI105" s="136"/>
      <c r="AAJ105" s="136"/>
      <c r="AAK105" s="136"/>
      <c r="AAL105" s="136"/>
      <c r="AAM105" s="136"/>
      <c r="AAN105" s="136"/>
      <c r="AAO105" s="136"/>
      <c r="AAP105" s="136"/>
      <c r="AAQ105" s="136"/>
      <c r="AAR105" s="136"/>
      <c r="AAS105" s="136"/>
      <c r="AAT105" s="136"/>
      <c r="AAU105" s="136"/>
      <c r="AAV105" s="136"/>
      <c r="AAW105" s="136"/>
      <c r="AAX105" s="136"/>
      <c r="AAY105" s="136"/>
      <c r="AAZ105" s="136"/>
      <c r="ABA105" s="136"/>
      <c r="ABB105" s="136"/>
      <c r="ABC105" s="136"/>
      <c r="ABD105" s="136"/>
      <c r="ABE105" s="136"/>
      <c r="ABF105" s="136"/>
      <c r="ABG105" s="136"/>
      <c r="ABH105" s="136"/>
      <c r="ABI105" s="136"/>
      <c r="ABJ105" s="136"/>
      <c r="ABK105" s="136"/>
      <c r="ABL105" s="136"/>
      <c r="ABM105" s="136"/>
      <c r="ABN105" s="136"/>
      <c r="ABO105" s="136"/>
      <c r="ABP105" s="136"/>
      <c r="ABQ105" s="136"/>
      <c r="ABR105" s="136"/>
      <c r="ABS105" s="136"/>
      <c r="ABT105" s="136"/>
      <c r="ABU105" s="136"/>
      <c r="ABV105" s="136"/>
      <c r="ABW105" s="136"/>
      <c r="ABX105" s="136"/>
      <c r="ABY105" s="136"/>
      <c r="ABZ105" s="136"/>
      <c r="ACA105" s="136"/>
      <c r="ACB105" s="136"/>
      <c r="ACC105" s="136"/>
      <c r="ACD105" s="136"/>
      <c r="ACE105" s="136"/>
      <c r="ACF105" s="136"/>
      <c r="ACG105" s="136"/>
      <c r="ACH105" s="136"/>
      <c r="ACI105" s="136"/>
      <c r="ACJ105" s="136"/>
      <c r="ACK105" s="136"/>
      <c r="ACL105" s="136"/>
      <c r="ACM105" s="136"/>
      <c r="ACN105" s="136"/>
      <c r="ACO105" s="136"/>
      <c r="ACP105" s="136"/>
      <c r="ACQ105" s="136"/>
      <c r="ACR105" s="136"/>
      <c r="ACS105" s="136"/>
      <c r="ACT105" s="136"/>
      <c r="ACU105" s="136"/>
      <c r="ACV105" s="136"/>
      <c r="ACW105" s="136"/>
      <c r="ACX105" s="136"/>
      <c r="ACY105" s="136"/>
      <c r="ACZ105" s="136"/>
      <c r="ADA105" s="136"/>
      <c r="ADB105" s="136"/>
      <c r="ADC105" s="136"/>
      <c r="ADD105" s="136"/>
      <c r="ADE105" s="136"/>
      <c r="ADF105" s="136"/>
      <c r="ADG105" s="136"/>
      <c r="ADH105" s="136"/>
      <c r="ADI105" s="136"/>
      <c r="ADJ105" s="136"/>
      <c r="ADK105" s="136"/>
      <c r="ADL105" s="136"/>
      <c r="ADM105" s="136"/>
      <c r="ADN105" s="136"/>
      <c r="ADO105" s="136"/>
      <c r="ADP105" s="136"/>
      <c r="ADQ105" s="136"/>
      <c r="ADR105" s="136"/>
      <c r="ADS105" s="136"/>
      <c r="ADT105" s="136"/>
      <c r="ADU105" s="136"/>
      <c r="ADV105" s="136"/>
      <c r="ADW105" s="136"/>
      <c r="ADX105" s="136"/>
      <c r="ADY105" s="136"/>
      <c r="ADZ105" s="136"/>
      <c r="AEA105" s="136"/>
      <c r="AEB105" s="136"/>
      <c r="AEC105" s="136"/>
      <c r="AED105" s="136"/>
      <c r="AEE105" s="136"/>
      <c r="AEF105" s="136"/>
      <c r="AEG105" s="136"/>
      <c r="AEH105" s="136"/>
      <c r="AEI105" s="136"/>
      <c r="AEJ105" s="136"/>
      <c r="AEK105" s="136"/>
      <c r="AEL105" s="136"/>
      <c r="AEM105" s="136"/>
      <c r="AEN105" s="136"/>
      <c r="AEO105" s="136"/>
      <c r="AEP105" s="136"/>
      <c r="AEQ105" s="136"/>
      <c r="AER105" s="136"/>
      <c r="AES105" s="136"/>
      <c r="AET105" s="136"/>
      <c r="AEU105" s="136"/>
      <c r="AEV105" s="136"/>
      <c r="AEW105" s="136"/>
      <c r="AEX105" s="136"/>
      <c r="AEY105" s="136"/>
      <c r="AEZ105" s="136"/>
      <c r="AFA105" s="136"/>
      <c r="AFB105" s="136"/>
      <c r="AFC105" s="136"/>
      <c r="AFD105" s="136"/>
      <c r="AFE105" s="136"/>
      <c r="AFF105" s="136"/>
      <c r="AFG105" s="136"/>
      <c r="AFH105" s="136"/>
      <c r="AFI105" s="136"/>
      <c r="AFJ105" s="136"/>
      <c r="AFK105" s="136"/>
      <c r="AFL105" s="136"/>
      <c r="AFM105" s="136"/>
      <c r="AFN105" s="136"/>
      <c r="AFO105" s="136"/>
      <c r="AFP105" s="136"/>
      <c r="AFQ105" s="136"/>
      <c r="AFR105" s="136"/>
      <c r="AFS105" s="136"/>
      <c r="AFT105" s="136"/>
      <c r="AFU105" s="136"/>
      <c r="AFV105" s="136"/>
      <c r="AFW105" s="136"/>
      <c r="AFX105" s="136"/>
      <c r="AFY105" s="136"/>
      <c r="AFZ105" s="136"/>
      <c r="AGA105" s="136"/>
      <c r="AGB105" s="136"/>
      <c r="AGC105" s="136"/>
      <c r="AGD105" s="136"/>
      <c r="AGE105" s="136"/>
      <c r="AGF105" s="136"/>
      <c r="AGG105" s="136"/>
      <c r="AGH105" s="136"/>
      <c r="AGI105" s="136"/>
      <c r="AGJ105" s="136"/>
      <c r="AGK105" s="136"/>
      <c r="AGL105" s="136"/>
      <c r="AGM105" s="136"/>
      <c r="AGN105" s="136"/>
      <c r="AGO105" s="136"/>
      <c r="AGP105" s="136"/>
      <c r="AGQ105" s="136"/>
      <c r="AGR105" s="136"/>
      <c r="AGS105" s="136"/>
      <c r="AGT105" s="136"/>
      <c r="AGU105" s="136"/>
      <c r="AGV105" s="136"/>
      <c r="AGW105" s="136"/>
      <c r="AGX105" s="136"/>
      <c r="AGY105" s="136"/>
      <c r="AGZ105" s="136"/>
      <c r="AHA105" s="136"/>
      <c r="AHB105" s="136"/>
      <c r="AHC105" s="136"/>
      <c r="AHD105" s="136"/>
      <c r="AHE105" s="136"/>
      <c r="AHF105" s="136"/>
      <c r="AHG105" s="136"/>
      <c r="AHH105" s="136"/>
      <c r="AHI105" s="136"/>
      <c r="AHJ105" s="136"/>
      <c r="AHK105" s="136"/>
      <c r="AHL105" s="136"/>
      <c r="AHM105" s="136"/>
      <c r="AHN105" s="136"/>
      <c r="AHO105" s="136"/>
      <c r="AHP105" s="136"/>
      <c r="AHQ105" s="136"/>
      <c r="AHR105" s="136"/>
      <c r="AHS105" s="136"/>
      <c r="AHT105" s="136"/>
      <c r="AHU105" s="136"/>
      <c r="AHV105" s="136"/>
      <c r="AHW105" s="136"/>
      <c r="AHX105" s="136"/>
      <c r="AHY105" s="136"/>
      <c r="AHZ105" s="136"/>
      <c r="AIA105" s="136"/>
      <c r="AIB105" s="136"/>
      <c r="AIC105" s="136"/>
      <c r="AID105" s="136"/>
      <c r="AIE105" s="136"/>
      <c r="AIF105" s="136"/>
      <c r="AIG105" s="136"/>
      <c r="AIH105" s="136"/>
      <c r="AII105" s="136"/>
      <c r="AIJ105" s="136"/>
      <c r="AIK105" s="136"/>
      <c r="AIL105" s="136"/>
      <c r="AIM105" s="136"/>
      <c r="AIN105" s="136"/>
      <c r="AIO105" s="136"/>
      <c r="AIP105" s="136"/>
      <c r="AIQ105" s="136"/>
      <c r="AIR105" s="136"/>
      <c r="AIS105" s="136"/>
      <c r="AIT105" s="136"/>
      <c r="AIU105" s="136"/>
      <c r="AIV105" s="136"/>
      <c r="AIW105" s="136"/>
      <c r="AIX105" s="136"/>
      <c r="AIY105" s="136"/>
      <c r="AIZ105" s="136"/>
      <c r="AJA105" s="136"/>
      <c r="AJB105" s="136"/>
      <c r="AJC105" s="136"/>
      <c r="AJD105" s="136"/>
      <c r="AJE105" s="136"/>
      <c r="AJF105" s="136"/>
      <c r="AJG105" s="136"/>
      <c r="AJH105" s="136"/>
      <c r="AJI105" s="136"/>
      <c r="AJJ105" s="136"/>
      <c r="AJK105" s="136"/>
      <c r="AJL105" s="136"/>
      <c r="AJM105" s="136"/>
      <c r="AJN105" s="136"/>
      <c r="AJO105" s="136"/>
      <c r="AJP105" s="136"/>
      <c r="AJQ105" s="136"/>
      <c r="AJR105" s="136"/>
      <c r="AJS105" s="136"/>
      <c r="AJT105" s="136"/>
      <c r="AJU105" s="136"/>
      <c r="AJV105" s="136"/>
      <c r="AJW105" s="136"/>
      <c r="AJX105" s="136"/>
      <c r="AJY105" s="136"/>
      <c r="AJZ105" s="136"/>
      <c r="AKA105" s="136"/>
      <c r="AKB105" s="136"/>
      <c r="AKC105" s="136"/>
      <c r="AKD105" s="136"/>
      <c r="AKE105" s="136"/>
      <c r="AKF105" s="136"/>
      <c r="AKG105" s="136"/>
      <c r="AKH105" s="136"/>
      <c r="AKI105" s="136"/>
      <c r="AKJ105" s="136"/>
      <c r="AKK105" s="136"/>
      <c r="AKL105" s="136"/>
      <c r="AKM105" s="136"/>
      <c r="AKN105" s="136"/>
      <c r="AKO105" s="136"/>
      <c r="AKP105" s="136"/>
      <c r="AKQ105" s="136"/>
      <c r="AKR105" s="136"/>
      <c r="AKS105" s="136"/>
      <c r="AKT105" s="136"/>
      <c r="AKU105" s="136"/>
      <c r="AKV105" s="136"/>
      <c r="AKW105" s="136"/>
      <c r="AKX105" s="136"/>
      <c r="AKY105" s="136"/>
      <c r="AKZ105" s="136"/>
      <c r="ALA105" s="136"/>
      <c r="ALB105" s="136"/>
      <c r="ALC105" s="136"/>
      <c r="ALD105" s="136"/>
      <c r="ALE105" s="136"/>
      <c r="ALF105" s="136"/>
      <c r="ALG105" s="136"/>
      <c r="ALH105" s="136"/>
      <c r="ALI105" s="136"/>
      <c r="ALJ105" s="136"/>
      <c r="ALK105" s="136"/>
      <c r="ALL105" s="136"/>
      <c r="ALM105" s="136"/>
      <c r="ALN105" s="136"/>
      <c r="ALO105" s="136"/>
      <c r="ALP105" s="136"/>
      <c r="ALQ105" s="136"/>
      <c r="ALR105" s="136"/>
      <c r="ALS105" s="136"/>
      <c r="ALT105" s="136"/>
      <c r="ALU105" s="136"/>
      <c r="ALV105" s="136"/>
      <c r="ALW105" s="136"/>
      <c r="ALX105" s="136"/>
      <c r="ALY105" s="136"/>
      <c r="ALZ105" s="136"/>
      <c r="AMA105" s="136"/>
      <c r="AMB105" s="136"/>
      <c r="AMC105" s="136"/>
      <c r="AMD105" s="136"/>
      <c r="AME105" s="136"/>
      <c r="AMF105" s="136"/>
      <c r="AMG105" s="136"/>
      <c r="AMH105" s="136"/>
      <c r="AMI105" s="136"/>
    </row>
    <row r="106" spans="1:1023" x14ac:dyDescent="0.25">
      <c r="A106" s="245" t="s">
        <v>1663</v>
      </c>
      <c r="B106" s="193">
        <v>106</v>
      </c>
      <c r="C106" s="192" t="s">
        <v>26212</v>
      </c>
      <c r="D106" s="209" t="s">
        <v>26213</v>
      </c>
      <c r="E106" s="253" t="s">
        <v>789</v>
      </c>
      <c r="F106" s="238"/>
      <c r="G106" s="209">
        <v>4</v>
      </c>
      <c r="H106" s="209">
        <v>4</v>
      </c>
      <c r="I106" s="367">
        <v>221</v>
      </c>
      <c r="J106" s="409">
        <v>2</v>
      </c>
      <c r="K106" s="409">
        <v>2</v>
      </c>
      <c r="L106" s="161"/>
      <c r="M106" s="161"/>
      <c r="N106" s="409">
        <v>1</v>
      </c>
      <c r="O106" s="413">
        <v>3</v>
      </c>
      <c r="P106" s="161"/>
      <c r="Q106" s="161"/>
      <c r="R106" s="161"/>
      <c r="S106" s="161"/>
      <c r="T106" s="161"/>
      <c r="U106" s="161"/>
      <c r="V106" s="256">
        <f>IF(O106=1,10,100)</f>
        <v>100</v>
      </c>
      <c r="W106" s="256">
        <f>IF(O106=1,1,IF(O106=2,10,100))</f>
        <v>100</v>
      </c>
      <c r="X106" s="256">
        <f>IF(O106=3,20,100)</f>
        <v>20</v>
      </c>
      <c r="Y106" s="256">
        <f>IF(P106=1,10,100)</f>
        <v>100</v>
      </c>
      <c r="Z106" s="256">
        <f>IF(P106=1,1,IF(P106=2,10,100))</f>
        <v>100</v>
      </c>
      <c r="AA106" s="257">
        <f>IF(OR(EXACT(Q106,"1A"),EXACT(Q106,"1B")),0.1,IF(Q106=2,1,100))</f>
        <v>100</v>
      </c>
      <c r="AB106" s="257">
        <f>IF(OR(EXACT(R106,"1A"),EXACT(R106,"1B")),0.1,IF(R106=2,1,100))</f>
        <v>100</v>
      </c>
      <c r="AC106" s="257">
        <f>IF(OR(EXACT(S106,"1A"),EXACT(S106,"1B")),0.3,IF(S106=2,3,100))</f>
        <v>100</v>
      </c>
      <c r="AD106" s="136"/>
      <c r="AE106" s="136"/>
      <c r="AF106" s="249">
        <f>IF(OR(OR(EXACT(J106,"1A"),EXACT(J106,"1B"),EXACT(J106,"1C")),K106=1),1,IF(K106=2,10,100))</f>
        <v>10</v>
      </c>
      <c r="AG106" s="249">
        <f>IF(OR(EXACT(J106,"1A"),EXACT(J106,"1B"),EXACT(J106,"1C")),1,IF(J106=2,10,100))</f>
        <v>10</v>
      </c>
      <c r="AH106" s="249">
        <f>IF(OR(EXACT(J106,"1A"),EXACT(J106,"1B"),EXACT(J106,"1C"),K106=1),3,100)</f>
        <v>100</v>
      </c>
      <c r="AI106" s="249">
        <f>IF(OR(EXACT(J106,"1A"),EXACT(J106,"1B"),EXACT(J106,"1C")),5,100)</f>
        <v>100</v>
      </c>
      <c r="AJ106" s="251" t="s">
        <v>1216</v>
      </c>
      <c r="AK106" s="136"/>
      <c r="AL106" s="220">
        <v>3</v>
      </c>
      <c r="AM106" s="251"/>
      <c r="AN106" s="136"/>
      <c r="AO106" s="136"/>
      <c r="AP106" s="136"/>
      <c r="AQ106" s="199" t="s">
        <v>26214</v>
      </c>
      <c r="AR106" s="136"/>
      <c r="AS106" s="136"/>
      <c r="AT106" s="136"/>
      <c r="AU106" s="136"/>
      <c r="AV106" s="136"/>
      <c r="AW106" s="136"/>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A106" s="136"/>
      <c r="CB106" s="136"/>
      <c r="CC106" s="136"/>
      <c r="CD106" s="136"/>
      <c r="CE106" s="136"/>
      <c r="CF106" s="136"/>
      <c r="CG106" s="136"/>
      <c r="CH106" s="136"/>
      <c r="CI106" s="136"/>
      <c r="CJ106" s="136"/>
      <c r="CK106" s="136"/>
      <c r="CL106" s="136"/>
      <c r="CM106" s="136"/>
      <c r="CN106" s="136"/>
      <c r="CO106" s="136"/>
      <c r="CP106" s="136"/>
      <c r="CQ106" s="136"/>
      <c r="CR106" s="136"/>
      <c r="CS106" s="136"/>
      <c r="CT106" s="136"/>
      <c r="CU106" s="136"/>
      <c r="CV106" s="136"/>
      <c r="CW106" s="136"/>
      <c r="CX106" s="136"/>
      <c r="CY106" s="136"/>
      <c r="CZ106" s="136"/>
      <c r="DA106" s="136"/>
      <c r="DB106" s="136"/>
      <c r="DC106" s="136"/>
      <c r="DD106" s="136"/>
      <c r="DE106" s="136"/>
      <c r="DF106" s="136"/>
      <c r="DG106" s="136"/>
      <c r="DH106" s="136"/>
      <c r="DI106" s="136"/>
      <c r="DJ106" s="136"/>
      <c r="DK106" s="136"/>
      <c r="DL106" s="136"/>
      <c r="DM106" s="136"/>
      <c r="DN106" s="136"/>
      <c r="DO106" s="136"/>
      <c r="DP106" s="136"/>
      <c r="DQ106" s="136"/>
      <c r="DR106" s="136"/>
      <c r="DS106" s="136"/>
      <c r="DT106" s="136"/>
      <c r="DU106" s="136"/>
      <c r="DV106" s="136"/>
      <c r="DW106" s="136"/>
      <c r="DX106" s="136"/>
      <c r="DY106" s="136"/>
      <c r="DZ106" s="136"/>
      <c r="EA106" s="136"/>
      <c r="EB106" s="136"/>
      <c r="EC106" s="136"/>
      <c r="ED106" s="136"/>
      <c r="EE106" s="136"/>
      <c r="EF106" s="136"/>
      <c r="EG106" s="136"/>
      <c r="EH106" s="136"/>
      <c r="EI106" s="136"/>
      <c r="EJ106" s="136"/>
      <c r="EK106" s="136"/>
      <c r="EL106" s="136"/>
      <c r="EM106" s="136"/>
      <c r="EN106" s="136"/>
      <c r="EO106" s="136"/>
      <c r="EP106" s="136"/>
      <c r="EQ106" s="136"/>
      <c r="ER106" s="136"/>
      <c r="ES106" s="136"/>
      <c r="ET106" s="136"/>
      <c r="EU106" s="136"/>
      <c r="EV106" s="136"/>
      <c r="EW106" s="136"/>
      <c r="EX106" s="136"/>
      <c r="EY106" s="136"/>
      <c r="EZ106" s="136"/>
      <c r="FA106" s="136"/>
      <c r="FB106" s="136"/>
      <c r="FC106" s="136"/>
      <c r="FD106" s="136"/>
      <c r="FE106" s="136"/>
      <c r="FF106" s="136"/>
      <c r="FG106" s="136"/>
      <c r="FH106" s="136"/>
      <c r="FI106" s="136"/>
      <c r="FJ106" s="136"/>
      <c r="FK106" s="136"/>
      <c r="FL106" s="136"/>
      <c r="FM106" s="136"/>
      <c r="FN106" s="136"/>
      <c r="FO106" s="136"/>
      <c r="FP106" s="136"/>
      <c r="FQ106" s="136"/>
      <c r="FR106" s="136"/>
      <c r="FS106" s="136"/>
      <c r="FT106" s="136"/>
      <c r="FU106" s="136"/>
      <c r="FV106" s="136"/>
      <c r="FW106" s="136"/>
      <c r="FX106" s="136"/>
      <c r="FY106" s="136"/>
      <c r="FZ106" s="136"/>
      <c r="GA106" s="136"/>
      <c r="GB106" s="136"/>
      <c r="GC106" s="136"/>
      <c r="GD106" s="136"/>
      <c r="GE106" s="136"/>
      <c r="GF106" s="136"/>
      <c r="GG106" s="136"/>
      <c r="GH106" s="136"/>
      <c r="GI106" s="136"/>
      <c r="GJ106" s="136"/>
      <c r="GK106" s="136"/>
      <c r="GL106" s="136"/>
      <c r="GM106" s="136"/>
      <c r="GN106" s="136"/>
      <c r="GO106" s="136"/>
      <c r="GP106" s="136"/>
      <c r="GQ106" s="136"/>
      <c r="GR106" s="136"/>
      <c r="GS106" s="136"/>
      <c r="GT106" s="136"/>
      <c r="GU106" s="136"/>
      <c r="GV106" s="136"/>
      <c r="GW106" s="136"/>
      <c r="GX106" s="136"/>
      <c r="GY106" s="136"/>
      <c r="GZ106" s="136"/>
      <c r="HA106" s="136"/>
      <c r="HB106" s="136"/>
      <c r="HC106" s="136"/>
      <c r="HD106" s="136"/>
      <c r="HE106" s="136"/>
      <c r="HF106" s="136"/>
      <c r="HG106" s="136"/>
      <c r="HH106" s="136"/>
      <c r="HI106" s="136"/>
      <c r="HJ106" s="136"/>
      <c r="HK106" s="136"/>
      <c r="HL106" s="136"/>
      <c r="HM106" s="136"/>
      <c r="HN106" s="136"/>
      <c r="HO106" s="136"/>
      <c r="HP106" s="136"/>
      <c r="HQ106" s="136"/>
      <c r="HR106" s="136"/>
      <c r="HS106" s="136"/>
      <c r="HT106" s="136"/>
      <c r="HU106" s="136"/>
      <c r="HV106" s="136"/>
      <c r="HW106" s="136"/>
      <c r="HX106" s="136"/>
      <c r="HY106" s="136"/>
      <c r="HZ106" s="136"/>
      <c r="IA106" s="136"/>
      <c r="IB106" s="136"/>
      <c r="IC106" s="136"/>
      <c r="ID106" s="136"/>
      <c r="IE106" s="136"/>
      <c r="IF106" s="136"/>
      <c r="IG106" s="136"/>
      <c r="IH106" s="136"/>
      <c r="II106" s="136"/>
      <c r="IJ106" s="136"/>
      <c r="IK106" s="136"/>
      <c r="IL106" s="136"/>
      <c r="IM106" s="136"/>
      <c r="IN106" s="136"/>
      <c r="IO106" s="136"/>
      <c r="IP106" s="136"/>
      <c r="IQ106" s="136"/>
      <c r="IR106" s="136"/>
      <c r="IS106" s="136"/>
      <c r="IT106" s="136"/>
      <c r="IU106" s="136"/>
      <c r="IV106" s="136"/>
      <c r="IW106" s="136"/>
      <c r="IX106" s="136"/>
      <c r="IY106" s="136"/>
      <c r="IZ106" s="136"/>
      <c r="JA106" s="136"/>
      <c r="JB106" s="136"/>
      <c r="JC106" s="136"/>
      <c r="JD106" s="136"/>
      <c r="JE106" s="136"/>
      <c r="JF106" s="136"/>
      <c r="JG106" s="136"/>
      <c r="JH106" s="136"/>
      <c r="JI106" s="136"/>
      <c r="JJ106" s="136"/>
      <c r="JK106" s="136"/>
      <c r="JL106" s="136"/>
      <c r="JM106" s="136"/>
      <c r="JN106" s="136"/>
      <c r="JO106" s="136"/>
      <c r="JP106" s="136"/>
      <c r="JQ106" s="136"/>
      <c r="JR106" s="136"/>
      <c r="JS106" s="136"/>
      <c r="JT106" s="136"/>
      <c r="JU106" s="136"/>
      <c r="JV106" s="136"/>
      <c r="JW106" s="136"/>
      <c r="JX106" s="136"/>
      <c r="JY106" s="136"/>
      <c r="JZ106" s="136"/>
      <c r="KA106" s="136"/>
      <c r="KB106" s="136"/>
      <c r="KC106" s="136"/>
      <c r="KD106" s="136"/>
      <c r="KE106" s="136"/>
      <c r="KF106" s="136"/>
      <c r="KG106" s="136"/>
      <c r="KH106" s="136"/>
      <c r="KI106" s="136"/>
      <c r="KJ106" s="136"/>
      <c r="KK106" s="136"/>
      <c r="KL106" s="136"/>
      <c r="KM106" s="136"/>
      <c r="KN106" s="136"/>
      <c r="KO106" s="136"/>
      <c r="KP106" s="136"/>
      <c r="KQ106" s="136"/>
      <c r="KR106" s="136"/>
      <c r="KS106" s="136"/>
      <c r="KT106" s="136"/>
      <c r="KU106" s="136"/>
      <c r="KV106" s="136"/>
      <c r="KW106" s="136"/>
      <c r="KX106" s="136"/>
      <c r="KY106" s="136"/>
      <c r="KZ106" s="136"/>
      <c r="LA106" s="136"/>
      <c r="LB106" s="136"/>
      <c r="LC106" s="136"/>
      <c r="LD106" s="136"/>
      <c r="LE106" s="136"/>
      <c r="LF106" s="136"/>
      <c r="LG106" s="136"/>
      <c r="LH106" s="136"/>
      <c r="LI106" s="136"/>
      <c r="LJ106" s="136"/>
      <c r="LK106" s="136"/>
      <c r="LL106" s="136"/>
      <c r="LM106" s="136"/>
      <c r="LN106" s="136"/>
      <c r="LO106" s="136"/>
      <c r="LP106" s="136"/>
      <c r="LQ106" s="136"/>
      <c r="LR106" s="136"/>
      <c r="LS106" s="136"/>
      <c r="LT106" s="136"/>
      <c r="LU106" s="136"/>
      <c r="LV106" s="136"/>
      <c r="LW106" s="136"/>
      <c r="LX106" s="136"/>
      <c r="LY106" s="136"/>
      <c r="LZ106" s="136"/>
      <c r="MA106" s="136"/>
      <c r="MB106" s="136"/>
      <c r="MC106" s="136"/>
      <c r="MD106" s="136"/>
      <c r="ME106" s="136"/>
      <c r="MF106" s="136"/>
      <c r="MG106" s="136"/>
      <c r="MH106" s="136"/>
      <c r="MI106" s="136"/>
      <c r="MJ106" s="136"/>
      <c r="MK106" s="136"/>
      <c r="ML106" s="136"/>
      <c r="MM106" s="136"/>
      <c r="MN106" s="136"/>
      <c r="MO106" s="136"/>
      <c r="MP106" s="136"/>
      <c r="MQ106" s="136"/>
      <c r="MR106" s="136"/>
      <c r="MS106" s="136"/>
      <c r="MT106" s="136"/>
      <c r="MU106" s="136"/>
      <c r="MV106" s="136"/>
      <c r="MW106" s="136"/>
      <c r="MX106" s="136"/>
      <c r="MY106" s="136"/>
      <c r="MZ106" s="136"/>
      <c r="NA106" s="136"/>
      <c r="NB106" s="136"/>
      <c r="NC106" s="136"/>
      <c r="ND106" s="136"/>
      <c r="NE106" s="136"/>
      <c r="NF106" s="136"/>
      <c r="NG106" s="136"/>
      <c r="NH106" s="136"/>
      <c r="NI106" s="136"/>
      <c r="NJ106" s="136"/>
      <c r="NK106" s="136"/>
      <c r="NL106" s="136"/>
      <c r="NM106" s="136"/>
      <c r="NN106" s="136"/>
      <c r="NO106" s="136"/>
      <c r="NP106" s="136"/>
      <c r="NQ106" s="136"/>
      <c r="NR106" s="136"/>
      <c r="NS106" s="136"/>
      <c r="NT106" s="136"/>
      <c r="NU106" s="136"/>
      <c r="NV106" s="136"/>
      <c r="NW106" s="136"/>
      <c r="NX106" s="136"/>
      <c r="NY106" s="136"/>
      <c r="NZ106" s="136"/>
      <c r="OA106" s="136"/>
      <c r="OB106" s="136"/>
      <c r="OC106" s="136"/>
      <c r="OD106" s="136"/>
      <c r="OE106" s="136"/>
      <c r="OF106" s="136"/>
      <c r="OG106" s="136"/>
      <c r="OH106" s="136"/>
      <c r="OI106" s="136"/>
      <c r="OJ106" s="136"/>
      <c r="OK106" s="136"/>
      <c r="OL106" s="136"/>
      <c r="OM106" s="136"/>
      <c r="ON106" s="136"/>
      <c r="OO106" s="136"/>
      <c r="OP106" s="136"/>
      <c r="OQ106" s="136"/>
      <c r="OR106" s="136"/>
      <c r="OS106" s="136"/>
      <c r="OT106" s="136"/>
      <c r="OU106" s="136"/>
      <c r="OV106" s="136"/>
      <c r="OW106" s="136"/>
      <c r="OX106" s="136"/>
      <c r="OY106" s="136"/>
      <c r="OZ106" s="136"/>
      <c r="PA106" s="136"/>
      <c r="PB106" s="136"/>
      <c r="PC106" s="136"/>
      <c r="PD106" s="136"/>
      <c r="PE106" s="136"/>
      <c r="PF106" s="136"/>
      <c r="PG106" s="136"/>
      <c r="PH106" s="136"/>
      <c r="PI106" s="136"/>
      <c r="PJ106" s="136"/>
      <c r="PK106" s="136"/>
      <c r="PL106" s="136"/>
      <c r="PM106" s="136"/>
      <c r="PN106" s="136"/>
      <c r="PO106" s="136"/>
      <c r="PP106" s="136"/>
      <c r="PQ106" s="136"/>
      <c r="PR106" s="136"/>
      <c r="PS106" s="136"/>
      <c r="PT106" s="136"/>
      <c r="PU106" s="136"/>
      <c r="PV106" s="136"/>
      <c r="PW106" s="136"/>
      <c r="PX106" s="136"/>
      <c r="PY106" s="136"/>
      <c r="PZ106" s="136"/>
      <c r="QA106" s="136"/>
      <c r="QB106" s="136"/>
      <c r="QC106" s="136"/>
      <c r="QD106" s="136"/>
      <c r="QE106" s="136"/>
      <c r="QF106" s="136"/>
      <c r="QG106" s="136"/>
      <c r="QH106" s="136"/>
      <c r="QI106" s="136"/>
      <c r="QJ106" s="136"/>
      <c r="QK106" s="136"/>
      <c r="QL106" s="136"/>
      <c r="QM106" s="136"/>
      <c r="QN106" s="136"/>
      <c r="QO106" s="136"/>
      <c r="QP106" s="136"/>
      <c r="QQ106" s="136"/>
      <c r="QR106" s="136"/>
      <c r="QS106" s="136"/>
      <c r="QT106" s="136"/>
      <c r="QU106" s="136"/>
      <c r="QV106" s="136"/>
      <c r="QW106" s="136"/>
      <c r="QX106" s="136"/>
      <c r="QY106" s="136"/>
      <c r="QZ106" s="136"/>
      <c r="RA106" s="136"/>
      <c r="RB106" s="136"/>
      <c r="RC106" s="136"/>
      <c r="RD106" s="136"/>
      <c r="RE106" s="136"/>
      <c r="RF106" s="136"/>
      <c r="RG106" s="136"/>
      <c r="RH106" s="136"/>
      <c r="RI106" s="136"/>
      <c r="RJ106" s="136"/>
      <c r="RK106" s="136"/>
      <c r="RL106" s="136"/>
      <c r="RM106" s="136"/>
      <c r="RN106" s="136"/>
      <c r="RO106" s="136"/>
      <c r="RP106" s="136"/>
      <c r="RQ106" s="136"/>
      <c r="RR106" s="136"/>
      <c r="RS106" s="136"/>
      <c r="RT106" s="136"/>
      <c r="RU106" s="136"/>
      <c r="RV106" s="136"/>
      <c r="RW106" s="136"/>
      <c r="RX106" s="136"/>
      <c r="RY106" s="136"/>
      <c r="RZ106" s="136"/>
      <c r="SA106" s="136"/>
      <c r="SB106" s="136"/>
      <c r="SC106" s="136"/>
      <c r="SD106" s="136"/>
      <c r="SE106" s="136"/>
      <c r="SF106" s="136"/>
      <c r="SG106" s="136"/>
      <c r="SH106" s="136"/>
      <c r="SI106" s="136"/>
      <c r="SJ106" s="136"/>
      <c r="SK106" s="136"/>
      <c r="SL106" s="136"/>
      <c r="SM106" s="136"/>
      <c r="SN106" s="136"/>
      <c r="SO106" s="136"/>
      <c r="SP106" s="136"/>
      <c r="SQ106" s="136"/>
      <c r="SR106" s="136"/>
      <c r="SS106" s="136"/>
      <c r="ST106" s="136"/>
      <c r="SU106" s="136"/>
      <c r="SV106" s="136"/>
      <c r="SW106" s="136"/>
      <c r="SX106" s="136"/>
      <c r="SY106" s="136"/>
      <c r="SZ106" s="136"/>
      <c r="TA106" s="136"/>
      <c r="TB106" s="136"/>
      <c r="TC106" s="136"/>
      <c r="TD106" s="136"/>
      <c r="TE106" s="136"/>
      <c r="TF106" s="136"/>
      <c r="TG106" s="136"/>
      <c r="TH106" s="136"/>
      <c r="TI106" s="136"/>
      <c r="TJ106" s="136"/>
      <c r="TK106" s="136"/>
      <c r="TL106" s="136"/>
      <c r="TM106" s="136"/>
      <c r="TN106" s="136"/>
      <c r="TO106" s="136"/>
      <c r="TP106" s="136"/>
      <c r="TQ106" s="136"/>
      <c r="TR106" s="136"/>
      <c r="TS106" s="136"/>
      <c r="TT106" s="136"/>
      <c r="TU106" s="136"/>
      <c r="TV106" s="136"/>
      <c r="TW106" s="136"/>
      <c r="TX106" s="136"/>
      <c r="TY106" s="136"/>
      <c r="TZ106" s="136"/>
      <c r="UA106" s="136"/>
      <c r="UB106" s="136"/>
      <c r="UC106" s="136"/>
      <c r="UD106" s="136"/>
      <c r="UE106" s="136"/>
      <c r="UF106" s="136"/>
      <c r="UG106" s="136"/>
      <c r="UH106" s="136"/>
      <c r="UI106" s="136"/>
      <c r="UJ106" s="136"/>
      <c r="UK106" s="136"/>
      <c r="UL106" s="136"/>
      <c r="UM106" s="136"/>
      <c r="UN106" s="136"/>
      <c r="UO106" s="136"/>
      <c r="UP106" s="136"/>
      <c r="UQ106" s="136"/>
      <c r="UR106" s="136"/>
      <c r="US106" s="136"/>
      <c r="UT106" s="136"/>
      <c r="UU106" s="136"/>
      <c r="UV106" s="136"/>
      <c r="UW106" s="136"/>
      <c r="UX106" s="136"/>
      <c r="UY106" s="136"/>
      <c r="UZ106" s="136"/>
      <c r="VA106" s="136"/>
      <c r="VB106" s="136"/>
      <c r="VC106" s="136"/>
      <c r="VD106" s="136"/>
      <c r="VE106" s="136"/>
      <c r="VF106" s="136"/>
      <c r="VG106" s="136"/>
      <c r="VH106" s="136"/>
      <c r="VI106" s="136"/>
      <c r="VJ106" s="136"/>
      <c r="VK106" s="136"/>
      <c r="VL106" s="136"/>
      <c r="VM106" s="136"/>
      <c r="VN106" s="136"/>
      <c r="VO106" s="136"/>
      <c r="VP106" s="136"/>
      <c r="VQ106" s="136"/>
      <c r="VR106" s="136"/>
      <c r="VS106" s="136"/>
      <c r="VT106" s="136"/>
      <c r="VU106" s="136"/>
      <c r="VV106" s="136"/>
      <c r="VW106" s="136"/>
      <c r="VX106" s="136"/>
      <c r="VY106" s="136"/>
      <c r="VZ106" s="136"/>
      <c r="WA106" s="136"/>
      <c r="WB106" s="136"/>
      <c r="WC106" s="136"/>
      <c r="WD106" s="136"/>
      <c r="WE106" s="136"/>
      <c r="WF106" s="136"/>
      <c r="WG106" s="136"/>
      <c r="WH106" s="136"/>
      <c r="WI106" s="136"/>
      <c r="WJ106" s="136"/>
      <c r="WK106" s="136"/>
      <c r="WL106" s="136"/>
      <c r="WM106" s="136"/>
      <c r="WN106" s="136"/>
      <c r="WO106" s="136"/>
      <c r="WP106" s="136"/>
      <c r="WQ106" s="136"/>
      <c r="WR106" s="136"/>
      <c r="WS106" s="136"/>
      <c r="WT106" s="136"/>
      <c r="WU106" s="136"/>
      <c r="WV106" s="136"/>
      <c r="WW106" s="136"/>
      <c r="WX106" s="136"/>
      <c r="WY106" s="136"/>
      <c r="WZ106" s="136"/>
      <c r="XA106" s="136"/>
      <c r="XB106" s="136"/>
      <c r="XC106" s="136"/>
      <c r="XD106" s="136"/>
      <c r="XE106" s="136"/>
      <c r="XF106" s="136"/>
      <c r="XG106" s="136"/>
      <c r="XH106" s="136"/>
      <c r="XI106" s="136"/>
      <c r="XJ106" s="136"/>
      <c r="XK106" s="136"/>
      <c r="XL106" s="136"/>
      <c r="XM106" s="136"/>
      <c r="XN106" s="136"/>
      <c r="XO106" s="136"/>
      <c r="XP106" s="136"/>
      <c r="XQ106" s="136"/>
      <c r="XR106" s="136"/>
      <c r="XS106" s="136"/>
      <c r="XT106" s="136"/>
      <c r="XU106" s="136"/>
      <c r="XV106" s="136"/>
      <c r="XW106" s="136"/>
      <c r="XX106" s="136"/>
      <c r="XY106" s="136"/>
      <c r="XZ106" s="136"/>
      <c r="YA106" s="136"/>
      <c r="YB106" s="136"/>
      <c r="YC106" s="136"/>
      <c r="YD106" s="136"/>
      <c r="YE106" s="136"/>
      <c r="YF106" s="136"/>
      <c r="YG106" s="136"/>
      <c r="YH106" s="136"/>
      <c r="YI106" s="136"/>
      <c r="YJ106" s="136"/>
      <c r="YK106" s="136"/>
      <c r="YL106" s="136"/>
      <c r="YM106" s="136"/>
      <c r="YN106" s="136"/>
      <c r="YO106" s="136"/>
      <c r="YP106" s="136"/>
      <c r="YQ106" s="136"/>
      <c r="YR106" s="136"/>
      <c r="YS106" s="136"/>
      <c r="YT106" s="136"/>
      <c r="YU106" s="136"/>
      <c r="YV106" s="136"/>
      <c r="YW106" s="136"/>
      <c r="YX106" s="136"/>
      <c r="YY106" s="136"/>
      <c r="YZ106" s="136"/>
      <c r="ZA106" s="136"/>
      <c r="ZB106" s="136"/>
      <c r="ZC106" s="136"/>
      <c r="ZD106" s="136"/>
      <c r="ZE106" s="136"/>
      <c r="ZF106" s="136"/>
      <c r="ZG106" s="136"/>
      <c r="ZH106" s="136"/>
      <c r="ZI106" s="136"/>
      <c r="ZJ106" s="136"/>
      <c r="ZK106" s="136"/>
      <c r="ZL106" s="136"/>
      <c r="ZM106" s="136"/>
      <c r="ZN106" s="136"/>
      <c r="ZO106" s="136"/>
      <c r="ZP106" s="136"/>
      <c r="ZQ106" s="136"/>
      <c r="ZR106" s="136"/>
      <c r="ZS106" s="136"/>
      <c r="ZT106" s="136"/>
      <c r="ZU106" s="136"/>
      <c r="ZV106" s="136"/>
      <c r="ZW106" s="136"/>
      <c r="ZX106" s="136"/>
      <c r="ZY106" s="136"/>
      <c r="ZZ106" s="136"/>
      <c r="AAA106" s="136"/>
      <c r="AAB106" s="136"/>
      <c r="AAC106" s="136"/>
      <c r="AAD106" s="136"/>
      <c r="AAE106" s="136"/>
      <c r="AAF106" s="136"/>
      <c r="AAG106" s="136"/>
      <c r="AAH106" s="136"/>
      <c r="AAI106" s="136"/>
      <c r="AAJ106" s="136"/>
      <c r="AAK106" s="136"/>
      <c r="AAL106" s="136"/>
      <c r="AAM106" s="136"/>
      <c r="AAN106" s="136"/>
      <c r="AAO106" s="136"/>
      <c r="AAP106" s="136"/>
      <c r="AAQ106" s="136"/>
      <c r="AAR106" s="136"/>
      <c r="AAS106" s="136"/>
      <c r="AAT106" s="136"/>
      <c r="AAU106" s="136"/>
      <c r="AAV106" s="136"/>
      <c r="AAW106" s="136"/>
      <c r="AAX106" s="136"/>
      <c r="AAY106" s="136"/>
      <c r="AAZ106" s="136"/>
      <c r="ABA106" s="136"/>
      <c r="ABB106" s="136"/>
      <c r="ABC106" s="136"/>
      <c r="ABD106" s="136"/>
      <c r="ABE106" s="136"/>
      <c r="ABF106" s="136"/>
      <c r="ABG106" s="136"/>
      <c r="ABH106" s="136"/>
      <c r="ABI106" s="136"/>
      <c r="ABJ106" s="136"/>
      <c r="ABK106" s="136"/>
      <c r="ABL106" s="136"/>
      <c r="ABM106" s="136"/>
      <c r="ABN106" s="136"/>
      <c r="ABO106" s="136"/>
      <c r="ABP106" s="136"/>
      <c r="ABQ106" s="136"/>
      <c r="ABR106" s="136"/>
      <c r="ABS106" s="136"/>
      <c r="ABT106" s="136"/>
      <c r="ABU106" s="136"/>
      <c r="ABV106" s="136"/>
      <c r="ABW106" s="136"/>
      <c r="ABX106" s="136"/>
      <c r="ABY106" s="136"/>
      <c r="ABZ106" s="136"/>
      <c r="ACA106" s="136"/>
      <c r="ACB106" s="136"/>
      <c r="ACC106" s="136"/>
      <c r="ACD106" s="136"/>
      <c r="ACE106" s="136"/>
      <c r="ACF106" s="136"/>
      <c r="ACG106" s="136"/>
      <c r="ACH106" s="136"/>
      <c r="ACI106" s="136"/>
      <c r="ACJ106" s="136"/>
      <c r="ACK106" s="136"/>
      <c r="ACL106" s="136"/>
      <c r="ACM106" s="136"/>
      <c r="ACN106" s="136"/>
      <c r="ACO106" s="136"/>
      <c r="ACP106" s="136"/>
      <c r="ACQ106" s="136"/>
      <c r="ACR106" s="136"/>
      <c r="ACS106" s="136"/>
      <c r="ACT106" s="136"/>
      <c r="ACU106" s="136"/>
      <c r="ACV106" s="136"/>
      <c r="ACW106" s="136"/>
      <c r="ACX106" s="136"/>
      <c r="ACY106" s="136"/>
      <c r="ACZ106" s="136"/>
      <c r="ADA106" s="136"/>
      <c r="ADB106" s="136"/>
      <c r="ADC106" s="136"/>
      <c r="ADD106" s="136"/>
      <c r="ADE106" s="136"/>
      <c r="ADF106" s="136"/>
      <c r="ADG106" s="136"/>
      <c r="ADH106" s="136"/>
      <c r="ADI106" s="136"/>
      <c r="ADJ106" s="136"/>
      <c r="ADK106" s="136"/>
      <c r="ADL106" s="136"/>
      <c r="ADM106" s="136"/>
      <c r="ADN106" s="136"/>
      <c r="ADO106" s="136"/>
      <c r="ADP106" s="136"/>
      <c r="ADQ106" s="136"/>
      <c r="ADR106" s="136"/>
      <c r="ADS106" s="136"/>
      <c r="ADT106" s="136"/>
      <c r="ADU106" s="136"/>
      <c r="ADV106" s="136"/>
      <c r="ADW106" s="136"/>
      <c r="ADX106" s="136"/>
      <c r="ADY106" s="136"/>
      <c r="ADZ106" s="136"/>
      <c r="AEA106" s="136"/>
      <c r="AEB106" s="136"/>
      <c r="AEC106" s="136"/>
      <c r="AED106" s="136"/>
      <c r="AEE106" s="136"/>
      <c r="AEF106" s="136"/>
      <c r="AEG106" s="136"/>
      <c r="AEH106" s="136"/>
      <c r="AEI106" s="136"/>
      <c r="AEJ106" s="136"/>
      <c r="AEK106" s="136"/>
      <c r="AEL106" s="136"/>
      <c r="AEM106" s="136"/>
      <c r="AEN106" s="136"/>
      <c r="AEO106" s="136"/>
      <c r="AEP106" s="136"/>
      <c r="AEQ106" s="136"/>
      <c r="AER106" s="136"/>
      <c r="AES106" s="136"/>
      <c r="AET106" s="136"/>
      <c r="AEU106" s="136"/>
      <c r="AEV106" s="136"/>
      <c r="AEW106" s="136"/>
      <c r="AEX106" s="136"/>
      <c r="AEY106" s="136"/>
      <c r="AEZ106" s="136"/>
      <c r="AFA106" s="136"/>
      <c r="AFB106" s="136"/>
      <c r="AFC106" s="136"/>
      <c r="AFD106" s="136"/>
      <c r="AFE106" s="136"/>
      <c r="AFF106" s="136"/>
      <c r="AFG106" s="136"/>
      <c r="AFH106" s="136"/>
      <c r="AFI106" s="136"/>
      <c r="AFJ106" s="136"/>
      <c r="AFK106" s="136"/>
      <c r="AFL106" s="136"/>
      <c r="AFM106" s="136"/>
      <c r="AFN106" s="136"/>
      <c r="AFO106" s="136"/>
      <c r="AFP106" s="136"/>
      <c r="AFQ106" s="136"/>
      <c r="AFR106" s="136"/>
      <c r="AFS106" s="136"/>
      <c r="AFT106" s="136"/>
      <c r="AFU106" s="136"/>
      <c r="AFV106" s="136"/>
      <c r="AFW106" s="136"/>
      <c r="AFX106" s="136"/>
      <c r="AFY106" s="136"/>
      <c r="AFZ106" s="136"/>
      <c r="AGA106" s="136"/>
      <c r="AGB106" s="136"/>
      <c r="AGC106" s="136"/>
      <c r="AGD106" s="136"/>
      <c r="AGE106" s="136"/>
      <c r="AGF106" s="136"/>
      <c r="AGG106" s="136"/>
      <c r="AGH106" s="136"/>
      <c r="AGI106" s="136"/>
      <c r="AGJ106" s="136"/>
      <c r="AGK106" s="136"/>
      <c r="AGL106" s="136"/>
      <c r="AGM106" s="136"/>
      <c r="AGN106" s="136"/>
      <c r="AGO106" s="136"/>
      <c r="AGP106" s="136"/>
      <c r="AGQ106" s="136"/>
      <c r="AGR106" s="136"/>
      <c r="AGS106" s="136"/>
      <c r="AGT106" s="136"/>
      <c r="AGU106" s="136"/>
      <c r="AGV106" s="136"/>
      <c r="AGW106" s="136"/>
      <c r="AGX106" s="136"/>
      <c r="AGY106" s="136"/>
      <c r="AGZ106" s="136"/>
      <c r="AHA106" s="136"/>
      <c r="AHB106" s="136"/>
      <c r="AHC106" s="136"/>
      <c r="AHD106" s="136"/>
      <c r="AHE106" s="136"/>
      <c r="AHF106" s="136"/>
      <c r="AHG106" s="136"/>
      <c r="AHH106" s="136"/>
      <c r="AHI106" s="136"/>
      <c r="AHJ106" s="136"/>
      <c r="AHK106" s="136"/>
      <c r="AHL106" s="136"/>
      <c r="AHM106" s="136"/>
      <c r="AHN106" s="136"/>
      <c r="AHO106" s="136"/>
      <c r="AHP106" s="136"/>
      <c r="AHQ106" s="136"/>
      <c r="AHR106" s="136"/>
      <c r="AHS106" s="136"/>
      <c r="AHT106" s="136"/>
      <c r="AHU106" s="136"/>
      <c r="AHV106" s="136"/>
      <c r="AHW106" s="136"/>
      <c r="AHX106" s="136"/>
      <c r="AHY106" s="136"/>
      <c r="AHZ106" s="136"/>
      <c r="AIA106" s="136"/>
      <c r="AIB106" s="136"/>
      <c r="AIC106" s="136"/>
      <c r="AID106" s="136"/>
      <c r="AIE106" s="136"/>
      <c r="AIF106" s="136"/>
      <c r="AIG106" s="136"/>
      <c r="AIH106" s="136"/>
      <c r="AII106" s="136"/>
      <c r="AIJ106" s="136"/>
      <c r="AIK106" s="136"/>
      <c r="AIL106" s="136"/>
      <c r="AIM106" s="136"/>
      <c r="AIN106" s="136"/>
      <c r="AIO106" s="136"/>
      <c r="AIP106" s="136"/>
      <c r="AIQ106" s="136"/>
      <c r="AIR106" s="136"/>
      <c r="AIS106" s="136"/>
      <c r="AIT106" s="136"/>
      <c r="AIU106" s="136"/>
      <c r="AIV106" s="136"/>
      <c r="AIW106" s="136"/>
      <c r="AIX106" s="136"/>
      <c r="AIY106" s="136"/>
      <c r="AIZ106" s="136"/>
      <c r="AJA106" s="136"/>
      <c r="AJB106" s="136"/>
      <c r="AJC106" s="136"/>
      <c r="AJD106" s="136"/>
      <c r="AJE106" s="136"/>
      <c r="AJF106" s="136"/>
      <c r="AJG106" s="136"/>
      <c r="AJH106" s="136"/>
      <c r="AJI106" s="136"/>
      <c r="AJJ106" s="136"/>
      <c r="AJK106" s="136"/>
      <c r="AJL106" s="136"/>
      <c r="AJM106" s="136"/>
      <c r="AJN106" s="136"/>
      <c r="AJO106" s="136"/>
      <c r="AJP106" s="136"/>
      <c r="AJQ106" s="136"/>
      <c r="AJR106" s="136"/>
      <c r="AJS106" s="136"/>
      <c r="AJT106" s="136"/>
      <c r="AJU106" s="136"/>
      <c r="AJV106" s="136"/>
      <c r="AJW106" s="136"/>
      <c r="AJX106" s="136"/>
      <c r="AJY106" s="136"/>
      <c r="AJZ106" s="136"/>
      <c r="AKA106" s="136"/>
      <c r="AKB106" s="136"/>
      <c r="AKC106" s="136"/>
      <c r="AKD106" s="136"/>
      <c r="AKE106" s="136"/>
      <c r="AKF106" s="136"/>
      <c r="AKG106" s="136"/>
      <c r="AKH106" s="136"/>
      <c r="AKI106" s="136"/>
      <c r="AKJ106" s="136"/>
      <c r="AKK106" s="136"/>
      <c r="AKL106" s="136"/>
      <c r="AKM106" s="136"/>
      <c r="AKN106" s="136"/>
      <c r="AKO106" s="136"/>
      <c r="AKP106" s="136"/>
      <c r="AKQ106" s="136"/>
      <c r="AKR106" s="136"/>
      <c r="AKS106" s="136"/>
      <c r="AKT106" s="136"/>
      <c r="AKU106" s="136"/>
      <c r="AKV106" s="136"/>
      <c r="AKW106" s="136"/>
      <c r="AKX106" s="136"/>
      <c r="AKY106" s="136"/>
      <c r="AKZ106" s="136"/>
      <c r="ALA106" s="136"/>
      <c r="ALB106" s="136"/>
      <c r="ALC106" s="136"/>
      <c r="ALD106" s="136"/>
      <c r="ALE106" s="136"/>
      <c r="ALF106" s="136"/>
      <c r="ALG106" s="136"/>
      <c r="ALH106" s="136"/>
      <c r="ALI106" s="136"/>
      <c r="ALJ106" s="136"/>
      <c r="ALK106" s="136"/>
      <c r="ALL106" s="136"/>
      <c r="ALM106" s="136"/>
      <c r="ALN106" s="136"/>
      <c r="ALO106" s="136"/>
      <c r="ALP106" s="136"/>
      <c r="ALQ106" s="136"/>
      <c r="ALR106" s="136"/>
      <c r="ALS106" s="136"/>
      <c r="ALT106" s="136"/>
      <c r="ALU106" s="136"/>
      <c r="ALV106" s="136"/>
      <c r="ALW106" s="136"/>
      <c r="ALX106" s="136"/>
      <c r="ALY106" s="136"/>
      <c r="ALZ106" s="136"/>
      <c r="AMA106" s="136"/>
      <c r="AMB106" s="136"/>
      <c r="AMC106" s="136"/>
      <c r="AMD106" s="136"/>
      <c r="AME106" s="136"/>
      <c r="AMF106" s="136"/>
      <c r="AMG106" s="136"/>
      <c r="AMH106" s="136"/>
      <c r="AMI106" s="136"/>
    </row>
    <row r="107" spans="1:1023" x14ac:dyDescent="0.25">
      <c r="A107" s="245" t="s">
        <v>1217</v>
      </c>
      <c r="B107" s="193">
        <v>107</v>
      </c>
      <c r="C107" s="192" t="s">
        <v>25731</v>
      </c>
      <c r="D107" s="209" t="s">
        <v>1218</v>
      </c>
      <c r="E107" s="253" t="s">
        <v>789</v>
      </c>
      <c r="F107" s="238"/>
      <c r="G107" s="209">
        <v>4</v>
      </c>
      <c r="H107" s="209">
        <v>4</v>
      </c>
      <c r="I107" s="367">
        <v>221</v>
      </c>
      <c r="J107" s="409">
        <v>2</v>
      </c>
      <c r="K107" s="409">
        <v>2</v>
      </c>
      <c r="L107" s="161"/>
      <c r="M107" s="161"/>
      <c r="N107" s="409">
        <v>1</v>
      </c>
      <c r="O107" s="413">
        <v>3</v>
      </c>
      <c r="P107" s="161"/>
      <c r="Q107" s="161"/>
      <c r="R107" s="161"/>
      <c r="S107" s="161"/>
      <c r="T107" s="161"/>
      <c r="U107" s="161"/>
      <c r="V107" s="256">
        <f>IF(O107=1,10,100)</f>
        <v>100</v>
      </c>
      <c r="W107" s="256">
        <f>IF(O107=1,1,IF(O107=2,10,100))</f>
        <v>100</v>
      </c>
      <c r="X107" s="256">
        <f>IF(O107=3,20,100)</f>
        <v>20</v>
      </c>
      <c r="Y107" s="256">
        <f>IF(P107=1,10,100)</f>
        <v>100</v>
      </c>
      <c r="Z107" s="256">
        <f>IF(P107=1,1,IF(P107=2,10,100))</f>
        <v>100</v>
      </c>
      <c r="AA107" s="257">
        <f>IF(OR(EXACT(Q107,"1A"),EXACT(Q107,"1B")),0.1,IF(Q107=2,1,100))</f>
        <v>100</v>
      </c>
      <c r="AB107" s="257">
        <f>IF(OR(EXACT(R107,"1A"),EXACT(R107,"1B")),0.1,IF(R107=2,1,100))</f>
        <v>100</v>
      </c>
      <c r="AC107" s="257">
        <f>IF(OR(EXACT(S107,"1A"),EXACT(S107,"1B")),0.3,IF(S107=2,3,100))</f>
        <v>100</v>
      </c>
      <c r="AD107" s="136"/>
      <c r="AE107" s="136"/>
      <c r="AF107" s="249">
        <f>IF(OR(OR(EXACT(J107,"1A"),EXACT(J107,"1B"),EXACT(J107,"1C")),K107=1),1,IF(K107=2,10,100))</f>
        <v>10</v>
      </c>
      <c r="AG107" s="249">
        <f>IF(OR(EXACT(J107,"1A"),EXACT(J107,"1B"),EXACT(J107,"1C")),1,IF(J107=2,10,100))</f>
        <v>10</v>
      </c>
      <c r="AH107" s="249">
        <f>IF(OR(EXACT(J107,"1A"),EXACT(J107,"1B"),EXACT(J107,"1C"),K107=1),3,100)</f>
        <v>100</v>
      </c>
      <c r="AI107" s="249">
        <f>IF(OR(EXACT(J107,"1A"),EXACT(J107,"1B"),EXACT(J107,"1C")),5,100)</f>
        <v>100</v>
      </c>
      <c r="AJ107" s="251" t="s">
        <v>1216</v>
      </c>
      <c r="AK107" s="136"/>
      <c r="AL107" s="220">
        <v>3</v>
      </c>
      <c r="AM107" s="251"/>
      <c r="AN107" s="136"/>
      <c r="AO107" s="136"/>
      <c r="AP107" s="136"/>
      <c r="AQ107" s="199" t="s">
        <v>779</v>
      </c>
      <c r="AR107" s="136"/>
      <c r="AS107" s="136"/>
      <c r="AT107" s="136"/>
      <c r="AU107" s="136"/>
      <c r="AV107" s="136"/>
      <c r="AW107" s="136"/>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c r="BT107" s="136"/>
      <c r="BU107" s="136"/>
      <c r="BV107" s="136"/>
      <c r="BW107" s="136"/>
      <c r="BX107" s="136"/>
      <c r="BY107" s="136"/>
      <c r="BZ107" s="136"/>
      <c r="CA107" s="136"/>
      <c r="CB107" s="136"/>
      <c r="CC107" s="136"/>
      <c r="CD107" s="136"/>
      <c r="CE107" s="136"/>
      <c r="CF107" s="136"/>
      <c r="CG107" s="136"/>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c r="DD107" s="136"/>
      <c r="DE107" s="136"/>
      <c r="DF107" s="136"/>
      <c r="DG107" s="136"/>
      <c r="DH107" s="136"/>
      <c r="DI107" s="136"/>
      <c r="DJ107" s="136"/>
      <c r="DK107" s="136"/>
      <c r="DL107" s="136"/>
      <c r="DM107" s="136"/>
      <c r="DN107" s="136"/>
      <c r="DO107" s="136"/>
      <c r="DP107" s="136"/>
      <c r="DQ107" s="136"/>
      <c r="DR107" s="136"/>
      <c r="DS107" s="136"/>
      <c r="DT107" s="136"/>
      <c r="DU107" s="136"/>
      <c r="DV107" s="136"/>
      <c r="DW107" s="136"/>
      <c r="DX107" s="136"/>
      <c r="DY107" s="136"/>
      <c r="DZ107" s="136"/>
      <c r="EA107" s="136"/>
      <c r="EB107" s="136"/>
      <c r="EC107" s="136"/>
      <c r="ED107" s="136"/>
      <c r="EE107" s="136"/>
      <c r="EF107" s="136"/>
      <c r="EG107" s="136"/>
      <c r="EH107" s="136"/>
      <c r="EI107" s="136"/>
      <c r="EJ107" s="136"/>
      <c r="EK107" s="136"/>
      <c r="EL107" s="136"/>
      <c r="EM107" s="136"/>
      <c r="EN107" s="136"/>
      <c r="EO107" s="136"/>
      <c r="EP107" s="136"/>
      <c r="EQ107" s="136"/>
      <c r="ER107" s="136"/>
      <c r="ES107" s="136"/>
      <c r="ET107" s="136"/>
      <c r="EU107" s="136"/>
      <c r="EV107" s="136"/>
      <c r="EW107" s="136"/>
      <c r="EX107" s="136"/>
      <c r="EY107" s="136"/>
      <c r="EZ107" s="136"/>
      <c r="FA107" s="136"/>
      <c r="FB107" s="136"/>
      <c r="FC107" s="136"/>
      <c r="FD107" s="136"/>
      <c r="FE107" s="136"/>
      <c r="FF107" s="136"/>
      <c r="FG107" s="136"/>
      <c r="FH107" s="136"/>
      <c r="FI107" s="136"/>
      <c r="FJ107" s="136"/>
      <c r="FK107" s="136"/>
      <c r="FL107" s="136"/>
      <c r="FM107" s="136"/>
      <c r="FN107" s="136"/>
      <c r="FO107" s="136"/>
      <c r="FP107" s="136"/>
      <c r="FQ107" s="136"/>
      <c r="FR107" s="136"/>
      <c r="FS107" s="136"/>
      <c r="FT107" s="136"/>
      <c r="FU107" s="136"/>
      <c r="FV107" s="136"/>
      <c r="FW107" s="136"/>
      <c r="FX107" s="136"/>
      <c r="FY107" s="136"/>
      <c r="FZ107" s="136"/>
      <c r="GA107" s="136"/>
      <c r="GB107" s="136"/>
      <c r="GC107" s="136"/>
      <c r="GD107" s="136"/>
      <c r="GE107" s="136"/>
      <c r="GF107" s="136"/>
      <c r="GG107" s="136"/>
      <c r="GH107" s="136"/>
      <c r="GI107" s="136"/>
      <c r="GJ107" s="136"/>
      <c r="GK107" s="136"/>
      <c r="GL107" s="136"/>
      <c r="GM107" s="136"/>
      <c r="GN107" s="136"/>
      <c r="GO107" s="136"/>
      <c r="GP107" s="136"/>
      <c r="GQ107" s="136"/>
      <c r="GR107" s="136"/>
      <c r="GS107" s="136"/>
      <c r="GT107" s="136"/>
      <c r="GU107" s="136"/>
      <c r="GV107" s="136"/>
      <c r="GW107" s="136"/>
      <c r="GX107" s="136"/>
      <c r="GY107" s="136"/>
      <c r="GZ107" s="136"/>
      <c r="HA107" s="136"/>
      <c r="HB107" s="136"/>
      <c r="HC107" s="136"/>
      <c r="HD107" s="136"/>
      <c r="HE107" s="136"/>
      <c r="HF107" s="136"/>
      <c r="HG107" s="136"/>
      <c r="HH107" s="136"/>
      <c r="HI107" s="136"/>
      <c r="HJ107" s="136"/>
      <c r="HK107" s="136"/>
      <c r="HL107" s="136"/>
      <c r="HM107" s="136"/>
      <c r="HN107" s="136"/>
      <c r="HO107" s="136"/>
      <c r="HP107" s="136"/>
      <c r="HQ107" s="136"/>
      <c r="HR107" s="136"/>
      <c r="HS107" s="136"/>
      <c r="HT107" s="136"/>
      <c r="HU107" s="136"/>
      <c r="HV107" s="136"/>
      <c r="HW107" s="136"/>
      <c r="HX107" s="136"/>
      <c r="HY107" s="136"/>
      <c r="HZ107" s="136"/>
      <c r="IA107" s="136"/>
      <c r="IB107" s="136"/>
      <c r="IC107" s="136"/>
      <c r="ID107" s="136"/>
      <c r="IE107" s="136"/>
      <c r="IF107" s="136"/>
      <c r="IG107" s="136"/>
      <c r="IH107" s="136"/>
      <c r="II107" s="136"/>
      <c r="IJ107" s="136"/>
      <c r="IK107" s="136"/>
      <c r="IL107" s="136"/>
      <c r="IM107" s="136"/>
      <c r="IN107" s="136"/>
      <c r="IO107" s="136"/>
      <c r="IP107" s="136"/>
      <c r="IQ107" s="136"/>
      <c r="IR107" s="136"/>
      <c r="IS107" s="136"/>
      <c r="IT107" s="136"/>
      <c r="IU107" s="136"/>
      <c r="IV107" s="136"/>
      <c r="IW107" s="136"/>
      <c r="IX107" s="136"/>
      <c r="IY107" s="136"/>
      <c r="IZ107" s="136"/>
      <c r="JA107" s="136"/>
      <c r="JB107" s="136"/>
      <c r="JC107" s="136"/>
      <c r="JD107" s="136"/>
      <c r="JE107" s="136"/>
      <c r="JF107" s="136"/>
      <c r="JG107" s="136"/>
      <c r="JH107" s="136"/>
      <c r="JI107" s="136"/>
      <c r="JJ107" s="136"/>
      <c r="JK107" s="136"/>
      <c r="JL107" s="136"/>
      <c r="JM107" s="136"/>
      <c r="JN107" s="136"/>
      <c r="JO107" s="136"/>
      <c r="JP107" s="136"/>
      <c r="JQ107" s="136"/>
      <c r="JR107" s="136"/>
      <c r="JS107" s="136"/>
      <c r="JT107" s="136"/>
      <c r="JU107" s="136"/>
      <c r="JV107" s="136"/>
      <c r="JW107" s="136"/>
      <c r="JX107" s="136"/>
      <c r="JY107" s="136"/>
      <c r="JZ107" s="136"/>
      <c r="KA107" s="136"/>
      <c r="KB107" s="136"/>
      <c r="KC107" s="136"/>
      <c r="KD107" s="136"/>
      <c r="KE107" s="136"/>
      <c r="KF107" s="136"/>
      <c r="KG107" s="136"/>
      <c r="KH107" s="136"/>
      <c r="KI107" s="136"/>
      <c r="KJ107" s="136"/>
      <c r="KK107" s="136"/>
      <c r="KL107" s="136"/>
      <c r="KM107" s="136"/>
      <c r="KN107" s="136"/>
      <c r="KO107" s="136"/>
      <c r="KP107" s="136"/>
      <c r="KQ107" s="136"/>
      <c r="KR107" s="136"/>
      <c r="KS107" s="136"/>
      <c r="KT107" s="136"/>
      <c r="KU107" s="136"/>
      <c r="KV107" s="136"/>
      <c r="KW107" s="136"/>
      <c r="KX107" s="136"/>
      <c r="KY107" s="136"/>
      <c r="KZ107" s="136"/>
      <c r="LA107" s="136"/>
      <c r="LB107" s="136"/>
      <c r="LC107" s="136"/>
      <c r="LD107" s="136"/>
      <c r="LE107" s="136"/>
      <c r="LF107" s="136"/>
      <c r="LG107" s="136"/>
      <c r="LH107" s="136"/>
      <c r="LI107" s="136"/>
      <c r="LJ107" s="136"/>
      <c r="LK107" s="136"/>
      <c r="LL107" s="136"/>
      <c r="LM107" s="136"/>
      <c r="LN107" s="136"/>
      <c r="LO107" s="136"/>
      <c r="LP107" s="136"/>
      <c r="LQ107" s="136"/>
      <c r="LR107" s="136"/>
      <c r="LS107" s="136"/>
      <c r="LT107" s="136"/>
      <c r="LU107" s="136"/>
      <c r="LV107" s="136"/>
      <c r="LW107" s="136"/>
      <c r="LX107" s="136"/>
      <c r="LY107" s="136"/>
      <c r="LZ107" s="136"/>
      <c r="MA107" s="136"/>
      <c r="MB107" s="136"/>
      <c r="MC107" s="136"/>
      <c r="MD107" s="136"/>
      <c r="ME107" s="136"/>
      <c r="MF107" s="136"/>
      <c r="MG107" s="136"/>
      <c r="MH107" s="136"/>
      <c r="MI107" s="136"/>
      <c r="MJ107" s="136"/>
      <c r="MK107" s="136"/>
      <c r="ML107" s="136"/>
      <c r="MM107" s="136"/>
      <c r="MN107" s="136"/>
      <c r="MO107" s="136"/>
      <c r="MP107" s="136"/>
      <c r="MQ107" s="136"/>
      <c r="MR107" s="136"/>
      <c r="MS107" s="136"/>
      <c r="MT107" s="136"/>
      <c r="MU107" s="136"/>
      <c r="MV107" s="136"/>
      <c r="MW107" s="136"/>
      <c r="MX107" s="136"/>
      <c r="MY107" s="136"/>
      <c r="MZ107" s="136"/>
      <c r="NA107" s="136"/>
      <c r="NB107" s="136"/>
      <c r="NC107" s="136"/>
      <c r="ND107" s="136"/>
      <c r="NE107" s="136"/>
      <c r="NF107" s="136"/>
      <c r="NG107" s="136"/>
      <c r="NH107" s="136"/>
      <c r="NI107" s="136"/>
      <c r="NJ107" s="136"/>
      <c r="NK107" s="136"/>
      <c r="NL107" s="136"/>
      <c r="NM107" s="136"/>
      <c r="NN107" s="136"/>
      <c r="NO107" s="136"/>
      <c r="NP107" s="136"/>
      <c r="NQ107" s="136"/>
      <c r="NR107" s="136"/>
      <c r="NS107" s="136"/>
      <c r="NT107" s="136"/>
      <c r="NU107" s="136"/>
      <c r="NV107" s="136"/>
      <c r="NW107" s="136"/>
      <c r="NX107" s="136"/>
      <c r="NY107" s="136"/>
      <c r="NZ107" s="136"/>
      <c r="OA107" s="136"/>
      <c r="OB107" s="136"/>
      <c r="OC107" s="136"/>
      <c r="OD107" s="136"/>
      <c r="OE107" s="136"/>
      <c r="OF107" s="136"/>
      <c r="OG107" s="136"/>
      <c r="OH107" s="136"/>
      <c r="OI107" s="136"/>
      <c r="OJ107" s="136"/>
      <c r="OK107" s="136"/>
      <c r="OL107" s="136"/>
      <c r="OM107" s="136"/>
      <c r="ON107" s="136"/>
      <c r="OO107" s="136"/>
      <c r="OP107" s="136"/>
      <c r="OQ107" s="136"/>
      <c r="OR107" s="136"/>
      <c r="OS107" s="136"/>
      <c r="OT107" s="136"/>
      <c r="OU107" s="136"/>
      <c r="OV107" s="136"/>
      <c r="OW107" s="136"/>
      <c r="OX107" s="136"/>
      <c r="OY107" s="136"/>
      <c r="OZ107" s="136"/>
      <c r="PA107" s="136"/>
      <c r="PB107" s="136"/>
      <c r="PC107" s="136"/>
      <c r="PD107" s="136"/>
      <c r="PE107" s="136"/>
      <c r="PF107" s="136"/>
      <c r="PG107" s="136"/>
      <c r="PH107" s="136"/>
      <c r="PI107" s="136"/>
      <c r="PJ107" s="136"/>
      <c r="PK107" s="136"/>
      <c r="PL107" s="136"/>
      <c r="PM107" s="136"/>
      <c r="PN107" s="136"/>
      <c r="PO107" s="136"/>
      <c r="PP107" s="136"/>
      <c r="PQ107" s="136"/>
      <c r="PR107" s="136"/>
      <c r="PS107" s="136"/>
      <c r="PT107" s="136"/>
      <c r="PU107" s="136"/>
      <c r="PV107" s="136"/>
      <c r="PW107" s="136"/>
      <c r="PX107" s="136"/>
      <c r="PY107" s="136"/>
      <c r="PZ107" s="136"/>
      <c r="QA107" s="136"/>
      <c r="QB107" s="136"/>
      <c r="QC107" s="136"/>
      <c r="QD107" s="136"/>
      <c r="QE107" s="136"/>
      <c r="QF107" s="136"/>
      <c r="QG107" s="136"/>
      <c r="QH107" s="136"/>
      <c r="QI107" s="136"/>
      <c r="QJ107" s="136"/>
      <c r="QK107" s="136"/>
      <c r="QL107" s="136"/>
      <c r="QM107" s="136"/>
      <c r="QN107" s="136"/>
      <c r="QO107" s="136"/>
      <c r="QP107" s="136"/>
      <c r="QQ107" s="136"/>
      <c r="QR107" s="136"/>
      <c r="QS107" s="136"/>
      <c r="QT107" s="136"/>
      <c r="QU107" s="136"/>
      <c r="QV107" s="136"/>
      <c r="QW107" s="136"/>
      <c r="QX107" s="136"/>
      <c r="QY107" s="136"/>
      <c r="QZ107" s="136"/>
      <c r="RA107" s="136"/>
      <c r="RB107" s="136"/>
      <c r="RC107" s="136"/>
      <c r="RD107" s="136"/>
      <c r="RE107" s="136"/>
      <c r="RF107" s="136"/>
      <c r="RG107" s="136"/>
      <c r="RH107" s="136"/>
      <c r="RI107" s="136"/>
      <c r="RJ107" s="136"/>
      <c r="RK107" s="136"/>
      <c r="RL107" s="136"/>
      <c r="RM107" s="136"/>
      <c r="RN107" s="136"/>
      <c r="RO107" s="136"/>
      <c r="RP107" s="136"/>
      <c r="RQ107" s="136"/>
      <c r="RR107" s="136"/>
      <c r="RS107" s="136"/>
      <c r="RT107" s="136"/>
      <c r="RU107" s="136"/>
      <c r="RV107" s="136"/>
      <c r="RW107" s="136"/>
      <c r="RX107" s="136"/>
      <c r="RY107" s="136"/>
      <c r="RZ107" s="136"/>
      <c r="SA107" s="136"/>
      <c r="SB107" s="136"/>
      <c r="SC107" s="136"/>
      <c r="SD107" s="136"/>
      <c r="SE107" s="136"/>
      <c r="SF107" s="136"/>
      <c r="SG107" s="136"/>
      <c r="SH107" s="136"/>
      <c r="SI107" s="136"/>
      <c r="SJ107" s="136"/>
      <c r="SK107" s="136"/>
      <c r="SL107" s="136"/>
      <c r="SM107" s="136"/>
      <c r="SN107" s="136"/>
      <c r="SO107" s="136"/>
      <c r="SP107" s="136"/>
      <c r="SQ107" s="136"/>
      <c r="SR107" s="136"/>
      <c r="SS107" s="136"/>
      <c r="ST107" s="136"/>
      <c r="SU107" s="136"/>
      <c r="SV107" s="136"/>
      <c r="SW107" s="136"/>
      <c r="SX107" s="136"/>
      <c r="SY107" s="136"/>
      <c r="SZ107" s="136"/>
      <c r="TA107" s="136"/>
      <c r="TB107" s="136"/>
      <c r="TC107" s="136"/>
      <c r="TD107" s="136"/>
      <c r="TE107" s="136"/>
      <c r="TF107" s="136"/>
      <c r="TG107" s="136"/>
      <c r="TH107" s="136"/>
      <c r="TI107" s="136"/>
      <c r="TJ107" s="136"/>
      <c r="TK107" s="136"/>
      <c r="TL107" s="136"/>
      <c r="TM107" s="136"/>
      <c r="TN107" s="136"/>
      <c r="TO107" s="136"/>
      <c r="TP107" s="136"/>
      <c r="TQ107" s="136"/>
      <c r="TR107" s="136"/>
      <c r="TS107" s="136"/>
      <c r="TT107" s="136"/>
      <c r="TU107" s="136"/>
      <c r="TV107" s="136"/>
      <c r="TW107" s="136"/>
      <c r="TX107" s="136"/>
      <c r="TY107" s="136"/>
      <c r="TZ107" s="136"/>
      <c r="UA107" s="136"/>
      <c r="UB107" s="136"/>
      <c r="UC107" s="136"/>
      <c r="UD107" s="136"/>
      <c r="UE107" s="136"/>
      <c r="UF107" s="136"/>
      <c r="UG107" s="136"/>
      <c r="UH107" s="136"/>
      <c r="UI107" s="136"/>
      <c r="UJ107" s="136"/>
      <c r="UK107" s="136"/>
      <c r="UL107" s="136"/>
      <c r="UM107" s="136"/>
      <c r="UN107" s="136"/>
      <c r="UO107" s="136"/>
      <c r="UP107" s="136"/>
      <c r="UQ107" s="136"/>
      <c r="UR107" s="136"/>
      <c r="US107" s="136"/>
      <c r="UT107" s="136"/>
      <c r="UU107" s="136"/>
      <c r="UV107" s="136"/>
      <c r="UW107" s="136"/>
      <c r="UX107" s="136"/>
      <c r="UY107" s="136"/>
      <c r="UZ107" s="136"/>
      <c r="VA107" s="136"/>
      <c r="VB107" s="136"/>
      <c r="VC107" s="136"/>
      <c r="VD107" s="136"/>
      <c r="VE107" s="136"/>
      <c r="VF107" s="136"/>
      <c r="VG107" s="136"/>
      <c r="VH107" s="136"/>
      <c r="VI107" s="136"/>
      <c r="VJ107" s="136"/>
      <c r="VK107" s="136"/>
      <c r="VL107" s="136"/>
      <c r="VM107" s="136"/>
      <c r="VN107" s="136"/>
      <c r="VO107" s="136"/>
      <c r="VP107" s="136"/>
      <c r="VQ107" s="136"/>
      <c r="VR107" s="136"/>
      <c r="VS107" s="136"/>
      <c r="VT107" s="136"/>
      <c r="VU107" s="136"/>
      <c r="VV107" s="136"/>
      <c r="VW107" s="136"/>
      <c r="VX107" s="136"/>
      <c r="VY107" s="136"/>
      <c r="VZ107" s="136"/>
      <c r="WA107" s="136"/>
      <c r="WB107" s="136"/>
      <c r="WC107" s="136"/>
      <c r="WD107" s="136"/>
      <c r="WE107" s="136"/>
      <c r="WF107" s="136"/>
      <c r="WG107" s="136"/>
      <c r="WH107" s="136"/>
      <c r="WI107" s="136"/>
      <c r="WJ107" s="136"/>
      <c r="WK107" s="136"/>
      <c r="WL107" s="136"/>
      <c r="WM107" s="136"/>
      <c r="WN107" s="136"/>
      <c r="WO107" s="136"/>
      <c r="WP107" s="136"/>
      <c r="WQ107" s="136"/>
      <c r="WR107" s="136"/>
      <c r="WS107" s="136"/>
      <c r="WT107" s="136"/>
      <c r="WU107" s="136"/>
      <c r="WV107" s="136"/>
      <c r="WW107" s="136"/>
      <c r="WX107" s="136"/>
      <c r="WY107" s="136"/>
      <c r="WZ107" s="136"/>
      <c r="XA107" s="136"/>
      <c r="XB107" s="136"/>
      <c r="XC107" s="136"/>
      <c r="XD107" s="136"/>
      <c r="XE107" s="136"/>
      <c r="XF107" s="136"/>
      <c r="XG107" s="136"/>
      <c r="XH107" s="136"/>
      <c r="XI107" s="136"/>
      <c r="XJ107" s="136"/>
      <c r="XK107" s="136"/>
      <c r="XL107" s="136"/>
      <c r="XM107" s="136"/>
      <c r="XN107" s="136"/>
      <c r="XO107" s="136"/>
      <c r="XP107" s="136"/>
      <c r="XQ107" s="136"/>
      <c r="XR107" s="136"/>
      <c r="XS107" s="136"/>
      <c r="XT107" s="136"/>
      <c r="XU107" s="136"/>
      <c r="XV107" s="136"/>
      <c r="XW107" s="136"/>
      <c r="XX107" s="136"/>
      <c r="XY107" s="136"/>
      <c r="XZ107" s="136"/>
      <c r="YA107" s="136"/>
      <c r="YB107" s="136"/>
      <c r="YC107" s="136"/>
      <c r="YD107" s="136"/>
      <c r="YE107" s="136"/>
      <c r="YF107" s="136"/>
      <c r="YG107" s="136"/>
      <c r="YH107" s="136"/>
      <c r="YI107" s="136"/>
      <c r="YJ107" s="136"/>
      <c r="YK107" s="136"/>
      <c r="YL107" s="136"/>
      <c r="YM107" s="136"/>
      <c r="YN107" s="136"/>
      <c r="YO107" s="136"/>
      <c r="YP107" s="136"/>
      <c r="YQ107" s="136"/>
      <c r="YR107" s="136"/>
      <c r="YS107" s="136"/>
      <c r="YT107" s="136"/>
      <c r="YU107" s="136"/>
      <c r="YV107" s="136"/>
      <c r="YW107" s="136"/>
      <c r="YX107" s="136"/>
      <c r="YY107" s="136"/>
      <c r="YZ107" s="136"/>
      <c r="ZA107" s="136"/>
      <c r="ZB107" s="136"/>
      <c r="ZC107" s="136"/>
      <c r="ZD107" s="136"/>
      <c r="ZE107" s="136"/>
      <c r="ZF107" s="136"/>
      <c r="ZG107" s="136"/>
      <c r="ZH107" s="136"/>
      <c r="ZI107" s="136"/>
      <c r="ZJ107" s="136"/>
      <c r="ZK107" s="136"/>
      <c r="ZL107" s="136"/>
      <c r="ZM107" s="136"/>
      <c r="ZN107" s="136"/>
      <c r="ZO107" s="136"/>
      <c r="ZP107" s="136"/>
      <c r="ZQ107" s="136"/>
      <c r="ZR107" s="136"/>
      <c r="ZS107" s="136"/>
      <c r="ZT107" s="136"/>
      <c r="ZU107" s="136"/>
      <c r="ZV107" s="136"/>
      <c r="ZW107" s="136"/>
      <c r="ZX107" s="136"/>
      <c r="ZY107" s="136"/>
      <c r="ZZ107" s="136"/>
      <c r="AAA107" s="136"/>
      <c r="AAB107" s="136"/>
      <c r="AAC107" s="136"/>
      <c r="AAD107" s="136"/>
      <c r="AAE107" s="136"/>
      <c r="AAF107" s="136"/>
      <c r="AAG107" s="136"/>
      <c r="AAH107" s="136"/>
      <c r="AAI107" s="136"/>
      <c r="AAJ107" s="136"/>
      <c r="AAK107" s="136"/>
      <c r="AAL107" s="136"/>
      <c r="AAM107" s="136"/>
      <c r="AAN107" s="136"/>
      <c r="AAO107" s="136"/>
      <c r="AAP107" s="136"/>
      <c r="AAQ107" s="136"/>
      <c r="AAR107" s="136"/>
      <c r="AAS107" s="136"/>
      <c r="AAT107" s="136"/>
      <c r="AAU107" s="136"/>
      <c r="AAV107" s="136"/>
      <c r="AAW107" s="136"/>
      <c r="AAX107" s="136"/>
      <c r="AAY107" s="136"/>
      <c r="AAZ107" s="136"/>
      <c r="ABA107" s="136"/>
      <c r="ABB107" s="136"/>
      <c r="ABC107" s="136"/>
      <c r="ABD107" s="136"/>
      <c r="ABE107" s="136"/>
      <c r="ABF107" s="136"/>
      <c r="ABG107" s="136"/>
      <c r="ABH107" s="136"/>
      <c r="ABI107" s="136"/>
      <c r="ABJ107" s="136"/>
      <c r="ABK107" s="136"/>
      <c r="ABL107" s="136"/>
      <c r="ABM107" s="136"/>
      <c r="ABN107" s="136"/>
      <c r="ABO107" s="136"/>
      <c r="ABP107" s="136"/>
      <c r="ABQ107" s="136"/>
      <c r="ABR107" s="136"/>
      <c r="ABS107" s="136"/>
      <c r="ABT107" s="136"/>
      <c r="ABU107" s="136"/>
      <c r="ABV107" s="136"/>
      <c r="ABW107" s="136"/>
      <c r="ABX107" s="136"/>
      <c r="ABY107" s="136"/>
      <c r="ABZ107" s="136"/>
      <c r="ACA107" s="136"/>
      <c r="ACB107" s="136"/>
      <c r="ACC107" s="136"/>
      <c r="ACD107" s="136"/>
      <c r="ACE107" s="136"/>
      <c r="ACF107" s="136"/>
      <c r="ACG107" s="136"/>
      <c r="ACH107" s="136"/>
      <c r="ACI107" s="136"/>
      <c r="ACJ107" s="136"/>
      <c r="ACK107" s="136"/>
      <c r="ACL107" s="136"/>
      <c r="ACM107" s="136"/>
      <c r="ACN107" s="136"/>
      <c r="ACO107" s="136"/>
      <c r="ACP107" s="136"/>
      <c r="ACQ107" s="136"/>
      <c r="ACR107" s="136"/>
      <c r="ACS107" s="136"/>
      <c r="ACT107" s="136"/>
      <c r="ACU107" s="136"/>
      <c r="ACV107" s="136"/>
      <c r="ACW107" s="136"/>
      <c r="ACX107" s="136"/>
      <c r="ACY107" s="136"/>
      <c r="ACZ107" s="136"/>
      <c r="ADA107" s="136"/>
      <c r="ADB107" s="136"/>
      <c r="ADC107" s="136"/>
      <c r="ADD107" s="136"/>
      <c r="ADE107" s="136"/>
      <c r="ADF107" s="136"/>
      <c r="ADG107" s="136"/>
      <c r="ADH107" s="136"/>
      <c r="ADI107" s="136"/>
      <c r="ADJ107" s="136"/>
      <c r="ADK107" s="136"/>
      <c r="ADL107" s="136"/>
      <c r="ADM107" s="136"/>
      <c r="ADN107" s="136"/>
      <c r="ADO107" s="136"/>
      <c r="ADP107" s="136"/>
      <c r="ADQ107" s="136"/>
      <c r="ADR107" s="136"/>
      <c r="ADS107" s="136"/>
      <c r="ADT107" s="136"/>
      <c r="ADU107" s="136"/>
      <c r="ADV107" s="136"/>
      <c r="ADW107" s="136"/>
      <c r="ADX107" s="136"/>
      <c r="ADY107" s="136"/>
      <c r="ADZ107" s="136"/>
      <c r="AEA107" s="136"/>
      <c r="AEB107" s="136"/>
      <c r="AEC107" s="136"/>
      <c r="AED107" s="136"/>
      <c r="AEE107" s="136"/>
      <c r="AEF107" s="136"/>
      <c r="AEG107" s="136"/>
      <c r="AEH107" s="136"/>
      <c r="AEI107" s="136"/>
      <c r="AEJ107" s="136"/>
      <c r="AEK107" s="136"/>
      <c r="AEL107" s="136"/>
      <c r="AEM107" s="136"/>
      <c r="AEN107" s="136"/>
      <c r="AEO107" s="136"/>
      <c r="AEP107" s="136"/>
      <c r="AEQ107" s="136"/>
      <c r="AER107" s="136"/>
      <c r="AES107" s="136"/>
      <c r="AET107" s="136"/>
      <c r="AEU107" s="136"/>
      <c r="AEV107" s="136"/>
      <c r="AEW107" s="136"/>
      <c r="AEX107" s="136"/>
      <c r="AEY107" s="136"/>
      <c r="AEZ107" s="136"/>
      <c r="AFA107" s="136"/>
      <c r="AFB107" s="136"/>
      <c r="AFC107" s="136"/>
      <c r="AFD107" s="136"/>
      <c r="AFE107" s="136"/>
      <c r="AFF107" s="136"/>
      <c r="AFG107" s="136"/>
      <c r="AFH107" s="136"/>
      <c r="AFI107" s="136"/>
      <c r="AFJ107" s="136"/>
      <c r="AFK107" s="136"/>
      <c r="AFL107" s="136"/>
      <c r="AFM107" s="136"/>
      <c r="AFN107" s="136"/>
      <c r="AFO107" s="136"/>
      <c r="AFP107" s="136"/>
      <c r="AFQ107" s="136"/>
      <c r="AFR107" s="136"/>
      <c r="AFS107" s="136"/>
      <c r="AFT107" s="136"/>
      <c r="AFU107" s="136"/>
      <c r="AFV107" s="136"/>
      <c r="AFW107" s="136"/>
      <c r="AFX107" s="136"/>
      <c r="AFY107" s="136"/>
      <c r="AFZ107" s="136"/>
      <c r="AGA107" s="136"/>
      <c r="AGB107" s="136"/>
      <c r="AGC107" s="136"/>
      <c r="AGD107" s="136"/>
      <c r="AGE107" s="136"/>
      <c r="AGF107" s="136"/>
      <c r="AGG107" s="136"/>
      <c r="AGH107" s="136"/>
      <c r="AGI107" s="136"/>
      <c r="AGJ107" s="136"/>
      <c r="AGK107" s="136"/>
      <c r="AGL107" s="136"/>
      <c r="AGM107" s="136"/>
      <c r="AGN107" s="136"/>
      <c r="AGO107" s="136"/>
      <c r="AGP107" s="136"/>
      <c r="AGQ107" s="136"/>
      <c r="AGR107" s="136"/>
      <c r="AGS107" s="136"/>
      <c r="AGT107" s="136"/>
      <c r="AGU107" s="136"/>
      <c r="AGV107" s="136"/>
      <c r="AGW107" s="136"/>
      <c r="AGX107" s="136"/>
      <c r="AGY107" s="136"/>
      <c r="AGZ107" s="136"/>
      <c r="AHA107" s="136"/>
      <c r="AHB107" s="136"/>
      <c r="AHC107" s="136"/>
      <c r="AHD107" s="136"/>
      <c r="AHE107" s="136"/>
      <c r="AHF107" s="136"/>
      <c r="AHG107" s="136"/>
      <c r="AHH107" s="136"/>
      <c r="AHI107" s="136"/>
      <c r="AHJ107" s="136"/>
      <c r="AHK107" s="136"/>
      <c r="AHL107" s="136"/>
      <c r="AHM107" s="136"/>
      <c r="AHN107" s="136"/>
      <c r="AHO107" s="136"/>
      <c r="AHP107" s="136"/>
      <c r="AHQ107" s="136"/>
      <c r="AHR107" s="136"/>
      <c r="AHS107" s="136"/>
      <c r="AHT107" s="136"/>
      <c r="AHU107" s="136"/>
      <c r="AHV107" s="136"/>
      <c r="AHW107" s="136"/>
      <c r="AHX107" s="136"/>
      <c r="AHY107" s="136"/>
      <c r="AHZ107" s="136"/>
      <c r="AIA107" s="136"/>
      <c r="AIB107" s="136"/>
      <c r="AIC107" s="136"/>
      <c r="AID107" s="136"/>
      <c r="AIE107" s="136"/>
      <c r="AIF107" s="136"/>
      <c r="AIG107" s="136"/>
      <c r="AIH107" s="136"/>
      <c r="AII107" s="136"/>
      <c r="AIJ107" s="136"/>
      <c r="AIK107" s="136"/>
      <c r="AIL107" s="136"/>
      <c r="AIM107" s="136"/>
      <c r="AIN107" s="136"/>
      <c r="AIO107" s="136"/>
      <c r="AIP107" s="136"/>
      <c r="AIQ107" s="136"/>
      <c r="AIR107" s="136"/>
      <c r="AIS107" s="136"/>
      <c r="AIT107" s="136"/>
      <c r="AIU107" s="136"/>
      <c r="AIV107" s="136"/>
      <c r="AIW107" s="136"/>
      <c r="AIX107" s="136"/>
      <c r="AIY107" s="136"/>
      <c r="AIZ107" s="136"/>
      <c r="AJA107" s="136"/>
      <c r="AJB107" s="136"/>
      <c r="AJC107" s="136"/>
      <c r="AJD107" s="136"/>
      <c r="AJE107" s="136"/>
      <c r="AJF107" s="136"/>
      <c r="AJG107" s="136"/>
      <c r="AJH107" s="136"/>
      <c r="AJI107" s="136"/>
      <c r="AJJ107" s="136"/>
      <c r="AJK107" s="136"/>
      <c r="AJL107" s="136"/>
      <c r="AJM107" s="136"/>
      <c r="AJN107" s="136"/>
      <c r="AJO107" s="136"/>
      <c r="AJP107" s="136"/>
      <c r="AJQ107" s="136"/>
      <c r="AJR107" s="136"/>
      <c r="AJS107" s="136"/>
      <c r="AJT107" s="136"/>
      <c r="AJU107" s="136"/>
      <c r="AJV107" s="136"/>
      <c r="AJW107" s="136"/>
      <c r="AJX107" s="136"/>
      <c r="AJY107" s="136"/>
      <c r="AJZ107" s="136"/>
      <c r="AKA107" s="136"/>
      <c r="AKB107" s="136"/>
      <c r="AKC107" s="136"/>
      <c r="AKD107" s="136"/>
      <c r="AKE107" s="136"/>
      <c r="AKF107" s="136"/>
      <c r="AKG107" s="136"/>
      <c r="AKH107" s="136"/>
      <c r="AKI107" s="136"/>
      <c r="AKJ107" s="136"/>
      <c r="AKK107" s="136"/>
      <c r="AKL107" s="136"/>
      <c r="AKM107" s="136"/>
      <c r="AKN107" s="136"/>
      <c r="AKO107" s="136"/>
      <c r="AKP107" s="136"/>
      <c r="AKQ107" s="136"/>
      <c r="AKR107" s="136"/>
      <c r="AKS107" s="136"/>
      <c r="AKT107" s="136"/>
      <c r="AKU107" s="136"/>
      <c r="AKV107" s="136"/>
      <c r="AKW107" s="136"/>
      <c r="AKX107" s="136"/>
      <c r="AKY107" s="136"/>
      <c r="AKZ107" s="136"/>
      <c r="ALA107" s="136"/>
      <c r="ALB107" s="136"/>
      <c r="ALC107" s="136"/>
      <c r="ALD107" s="136"/>
      <c r="ALE107" s="136"/>
      <c r="ALF107" s="136"/>
      <c r="ALG107" s="136"/>
      <c r="ALH107" s="136"/>
      <c r="ALI107" s="136"/>
      <c r="ALJ107" s="136"/>
      <c r="ALK107" s="136"/>
      <c r="ALL107" s="136"/>
      <c r="ALM107" s="136"/>
      <c r="ALN107" s="136"/>
      <c r="ALO107" s="136"/>
      <c r="ALP107" s="136"/>
      <c r="ALQ107" s="136"/>
      <c r="ALR107" s="136"/>
      <c r="ALS107" s="136"/>
      <c r="ALT107" s="136"/>
      <c r="ALU107" s="136"/>
      <c r="ALV107" s="136"/>
      <c r="ALW107" s="136"/>
      <c r="ALX107" s="136"/>
      <c r="ALY107" s="136"/>
      <c r="ALZ107" s="136"/>
      <c r="AMA107" s="136"/>
      <c r="AMB107" s="136"/>
      <c r="AMC107" s="136"/>
      <c r="AMD107" s="136"/>
      <c r="AME107" s="136"/>
      <c r="AMF107" s="136"/>
      <c r="AMG107" s="136"/>
      <c r="AMH107" s="136"/>
      <c r="AMI107" s="136"/>
    </row>
    <row r="108" spans="1:1023" ht="29.25" x14ac:dyDescent="0.25">
      <c r="A108" s="245" t="s">
        <v>1093</v>
      </c>
      <c r="B108" s="193">
        <v>108</v>
      </c>
      <c r="C108" s="192" t="s">
        <v>25732</v>
      </c>
      <c r="D108" s="213" t="s">
        <v>1094</v>
      </c>
      <c r="E108" s="253" t="s">
        <v>789</v>
      </c>
      <c r="F108" s="237"/>
      <c r="G108" s="209">
        <v>4</v>
      </c>
      <c r="H108" s="209">
        <v>4</v>
      </c>
      <c r="I108" s="367">
        <v>77</v>
      </c>
      <c r="J108" s="421">
        <v>2</v>
      </c>
      <c r="K108" s="409">
        <v>2</v>
      </c>
      <c r="L108" s="77"/>
      <c r="M108" s="161"/>
      <c r="N108" s="409">
        <v>1</v>
      </c>
      <c r="O108" s="413">
        <v>3</v>
      </c>
      <c r="P108" s="409">
        <v>2</v>
      </c>
      <c r="Q108" s="161"/>
      <c r="R108" s="161"/>
      <c r="S108" s="161"/>
      <c r="T108" s="161"/>
      <c r="U108" s="161"/>
      <c r="V108" s="256">
        <f>IF(O108=1,10,100)</f>
        <v>100</v>
      </c>
      <c r="W108" s="256">
        <f>IF(O108=1,1,IF(O108=2,10,100))</f>
        <v>100</v>
      </c>
      <c r="X108" s="256">
        <f>IF(O108=3,20,100)</f>
        <v>20</v>
      </c>
      <c r="Y108" s="256">
        <f>IF(P108=1,10,100)</f>
        <v>100</v>
      </c>
      <c r="Z108" s="256">
        <f>IF(P108=1,1,IF(P108=2,10,100))</f>
        <v>10</v>
      </c>
      <c r="AA108" s="257">
        <f>IF(OR(EXACT(Q108,"1A"),EXACT(Q108,"1B")),0.1,IF(Q108=2,1,100))</f>
        <v>100</v>
      </c>
      <c r="AB108" s="257">
        <f>IF(OR(EXACT(R108,"1A"),EXACT(R108,"1B")),0.1,IF(R108=2,1,100))</f>
        <v>100</v>
      </c>
      <c r="AC108" s="257">
        <f>IF(OR(EXACT(S108,"1A"),EXACT(S108,"1B")),0.3,IF(S108=2,3,100))</f>
        <v>100</v>
      </c>
      <c r="AD108" s="136"/>
      <c r="AE108" s="136"/>
      <c r="AF108" s="249">
        <f>IF(OR(J108=1,K108=1),1,IF(K108=2,10,100))</f>
        <v>10</v>
      </c>
      <c r="AG108" s="249">
        <f>IF(OR(EXACT(J108,"1A"),EXACT(J108,"1B"),EXACT(J108,"1C")),1,IF(J108=2,10,100))</f>
        <v>10</v>
      </c>
      <c r="AH108" s="249">
        <f>IF(OR(EXACT(J108,"1A"),EXACT(J108,"1B"),EXACT(J108,"1C"),K108=1),3,100)</f>
        <v>100</v>
      </c>
      <c r="AI108" s="249">
        <f>IF(OR(EXACT(J108,"1A"),EXACT(J108,"1B"),EXACT(J108,"1C")),5,100)</f>
        <v>100</v>
      </c>
      <c r="AJ108" s="251" t="s">
        <v>1095</v>
      </c>
      <c r="AK108" s="136"/>
      <c r="AL108" s="136"/>
      <c r="AM108" s="251"/>
      <c r="AN108" s="136"/>
      <c r="AO108" s="136"/>
      <c r="AP108" s="136"/>
      <c r="AQ108" s="199" t="s">
        <v>6692</v>
      </c>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c r="BT108" s="136"/>
      <c r="BU108" s="136"/>
      <c r="BV108" s="136"/>
      <c r="BW108" s="136"/>
      <c r="BX108" s="136"/>
      <c r="BY108" s="136"/>
      <c r="BZ108" s="136"/>
      <c r="CA108" s="136"/>
      <c r="CB108" s="136"/>
      <c r="CC108" s="136"/>
      <c r="CD108" s="136"/>
      <c r="CE108" s="136"/>
      <c r="CF108" s="136"/>
      <c r="CG108" s="136"/>
      <c r="CH108" s="136"/>
      <c r="CI108" s="136"/>
      <c r="CJ108" s="136"/>
      <c r="CK108" s="136"/>
      <c r="CL108" s="136"/>
      <c r="CM108" s="136"/>
      <c r="CN108" s="136"/>
      <c r="CO108" s="136"/>
      <c r="CP108" s="136"/>
      <c r="CQ108" s="136"/>
      <c r="CR108" s="136"/>
      <c r="CS108" s="136"/>
      <c r="CT108" s="136"/>
      <c r="CU108" s="136"/>
      <c r="CV108" s="136"/>
      <c r="CW108" s="136"/>
      <c r="CX108" s="136"/>
      <c r="CY108" s="136"/>
      <c r="CZ108" s="136"/>
      <c r="DA108" s="136"/>
      <c r="DB108" s="136"/>
      <c r="DC108" s="136"/>
      <c r="DD108" s="136"/>
      <c r="DE108" s="136"/>
      <c r="DF108" s="136"/>
      <c r="DG108" s="136"/>
      <c r="DH108" s="136"/>
      <c r="DI108" s="136"/>
      <c r="DJ108" s="136"/>
      <c r="DK108" s="136"/>
      <c r="DL108" s="136"/>
      <c r="DM108" s="136"/>
      <c r="DN108" s="136"/>
      <c r="DO108" s="136"/>
      <c r="DP108" s="136"/>
      <c r="DQ108" s="136"/>
      <c r="DR108" s="136"/>
      <c r="DS108" s="136"/>
      <c r="DT108" s="136"/>
      <c r="DU108" s="136"/>
      <c r="DV108" s="136"/>
      <c r="DW108" s="136"/>
      <c r="DX108" s="136"/>
      <c r="DY108" s="136"/>
      <c r="DZ108" s="136"/>
      <c r="EA108" s="136"/>
      <c r="EB108" s="136"/>
      <c r="EC108" s="136"/>
      <c r="ED108" s="136"/>
      <c r="EE108" s="136"/>
      <c r="EF108" s="136"/>
      <c r="EG108" s="136"/>
      <c r="EH108" s="136"/>
      <c r="EI108" s="136"/>
      <c r="EJ108" s="136"/>
      <c r="EK108" s="136"/>
      <c r="EL108" s="136"/>
      <c r="EM108" s="136"/>
      <c r="EN108" s="136"/>
      <c r="EO108" s="136"/>
      <c r="EP108" s="136"/>
      <c r="EQ108" s="136"/>
      <c r="ER108" s="136"/>
      <c r="ES108" s="136"/>
      <c r="ET108" s="136"/>
      <c r="EU108" s="136"/>
      <c r="EV108" s="136"/>
      <c r="EW108" s="136"/>
      <c r="EX108" s="136"/>
      <c r="EY108" s="136"/>
      <c r="EZ108" s="136"/>
      <c r="FA108" s="136"/>
      <c r="FB108" s="136"/>
      <c r="FC108" s="136"/>
      <c r="FD108" s="136"/>
      <c r="FE108" s="136"/>
      <c r="FF108" s="136"/>
      <c r="FG108" s="136"/>
      <c r="FH108" s="136"/>
      <c r="FI108" s="136"/>
      <c r="FJ108" s="136"/>
      <c r="FK108" s="136"/>
      <c r="FL108" s="136"/>
      <c r="FM108" s="136"/>
      <c r="FN108" s="136"/>
      <c r="FO108" s="136"/>
      <c r="FP108" s="136"/>
      <c r="FQ108" s="136"/>
      <c r="FR108" s="136"/>
      <c r="FS108" s="136"/>
      <c r="FT108" s="136"/>
      <c r="FU108" s="136"/>
      <c r="FV108" s="136"/>
      <c r="FW108" s="136"/>
      <c r="FX108" s="136"/>
      <c r="FY108" s="136"/>
      <c r="FZ108" s="136"/>
      <c r="GA108" s="136"/>
      <c r="GB108" s="136"/>
      <c r="GC108" s="136"/>
      <c r="GD108" s="136"/>
      <c r="GE108" s="136"/>
      <c r="GF108" s="136"/>
      <c r="GG108" s="136"/>
      <c r="GH108" s="136"/>
      <c r="GI108" s="136"/>
      <c r="GJ108" s="136"/>
      <c r="GK108" s="136"/>
      <c r="GL108" s="136"/>
      <c r="GM108" s="136"/>
      <c r="GN108" s="136"/>
      <c r="GO108" s="136"/>
      <c r="GP108" s="136"/>
      <c r="GQ108" s="136"/>
      <c r="GR108" s="136"/>
      <c r="GS108" s="136"/>
      <c r="GT108" s="136"/>
      <c r="GU108" s="136"/>
      <c r="GV108" s="136"/>
      <c r="GW108" s="136"/>
      <c r="GX108" s="136"/>
      <c r="GY108" s="136"/>
      <c r="GZ108" s="136"/>
      <c r="HA108" s="136"/>
      <c r="HB108" s="136"/>
      <c r="HC108" s="136"/>
      <c r="HD108" s="136"/>
      <c r="HE108" s="136"/>
      <c r="HF108" s="136"/>
      <c r="HG108" s="136"/>
      <c r="HH108" s="136"/>
      <c r="HI108" s="136"/>
      <c r="HJ108" s="136"/>
      <c r="HK108" s="136"/>
      <c r="HL108" s="136"/>
      <c r="HM108" s="136"/>
      <c r="HN108" s="136"/>
      <c r="HO108" s="136"/>
      <c r="HP108" s="136"/>
      <c r="HQ108" s="136"/>
      <c r="HR108" s="136"/>
      <c r="HS108" s="136"/>
      <c r="HT108" s="136"/>
      <c r="HU108" s="136"/>
      <c r="HV108" s="136"/>
      <c r="HW108" s="136"/>
      <c r="HX108" s="136"/>
      <c r="HY108" s="136"/>
      <c r="HZ108" s="136"/>
      <c r="IA108" s="136"/>
      <c r="IB108" s="136"/>
      <c r="IC108" s="136"/>
      <c r="ID108" s="136"/>
      <c r="IE108" s="136"/>
      <c r="IF108" s="136"/>
      <c r="IG108" s="136"/>
      <c r="IH108" s="136"/>
      <c r="II108" s="136"/>
      <c r="IJ108" s="136"/>
      <c r="IK108" s="136"/>
      <c r="IL108" s="136"/>
      <c r="IM108" s="136"/>
      <c r="IN108" s="136"/>
      <c r="IO108" s="136"/>
      <c r="IP108" s="136"/>
      <c r="IQ108" s="136"/>
      <c r="IR108" s="136"/>
      <c r="IS108" s="136"/>
      <c r="IT108" s="136"/>
      <c r="IU108" s="136"/>
      <c r="IV108" s="136"/>
      <c r="IW108" s="136"/>
      <c r="IX108" s="136"/>
      <c r="IY108" s="136"/>
      <c r="IZ108" s="136"/>
      <c r="JA108" s="136"/>
      <c r="JB108" s="136"/>
      <c r="JC108" s="136"/>
      <c r="JD108" s="136"/>
      <c r="JE108" s="136"/>
      <c r="JF108" s="136"/>
      <c r="JG108" s="136"/>
      <c r="JH108" s="136"/>
      <c r="JI108" s="136"/>
      <c r="JJ108" s="136"/>
      <c r="JK108" s="136"/>
      <c r="JL108" s="136"/>
      <c r="JM108" s="136"/>
      <c r="JN108" s="136"/>
      <c r="JO108" s="136"/>
      <c r="JP108" s="136"/>
      <c r="JQ108" s="136"/>
      <c r="JR108" s="136"/>
      <c r="JS108" s="136"/>
      <c r="JT108" s="136"/>
      <c r="JU108" s="136"/>
      <c r="JV108" s="136"/>
      <c r="JW108" s="136"/>
      <c r="JX108" s="136"/>
      <c r="JY108" s="136"/>
      <c r="JZ108" s="136"/>
      <c r="KA108" s="136"/>
      <c r="KB108" s="136"/>
      <c r="KC108" s="136"/>
      <c r="KD108" s="136"/>
      <c r="KE108" s="136"/>
      <c r="KF108" s="136"/>
      <c r="KG108" s="136"/>
      <c r="KH108" s="136"/>
      <c r="KI108" s="136"/>
      <c r="KJ108" s="136"/>
      <c r="KK108" s="136"/>
      <c r="KL108" s="136"/>
      <c r="KM108" s="136"/>
      <c r="KN108" s="136"/>
      <c r="KO108" s="136"/>
      <c r="KP108" s="136"/>
      <c r="KQ108" s="136"/>
      <c r="KR108" s="136"/>
      <c r="KS108" s="136"/>
      <c r="KT108" s="136"/>
      <c r="KU108" s="136"/>
      <c r="KV108" s="136"/>
      <c r="KW108" s="136"/>
      <c r="KX108" s="136"/>
      <c r="KY108" s="136"/>
      <c r="KZ108" s="136"/>
      <c r="LA108" s="136"/>
      <c r="LB108" s="136"/>
      <c r="LC108" s="136"/>
      <c r="LD108" s="136"/>
      <c r="LE108" s="136"/>
      <c r="LF108" s="136"/>
      <c r="LG108" s="136"/>
      <c r="LH108" s="136"/>
      <c r="LI108" s="136"/>
      <c r="LJ108" s="136"/>
      <c r="LK108" s="136"/>
      <c r="LL108" s="136"/>
      <c r="LM108" s="136"/>
      <c r="LN108" s="136"/>
      <c r="LO108" s="136"/>
      <c r="LP108" s="136"/>
      <c r="LQ108" s="136"/>
      <c r="LR108" s="136"/>
      <c r="LS108" s="136"/>
      <c r="LT108" s="136"/>
      <c r="LU108" s="136"/>
      <c r="LV108" s="136"/>
      <c r="LW108" s="136"/>
      <c r="LX108" s="136"/>
      <c r="LY108" s="136"/>
      <c r="LZ108" s="136"/>
      <c r="MA108" s="136"/>
      <c r="MB108" s="136"/>
      <c r="MC108" s="136"/>
      <c r="MD108" s="136"/>
      <c r="ME108" s="136"/>
      <c r="MF108" s="136"/>
      <c r="MG108" s="136"/>
      <c r="MH108" s="136"/>
      <c r="MI108" s="136"/>
      <c r="MJ108" s="136"/>
      <c r="MK108" s="136"/>
      <c r="ML108" s="136"/>
      <c r="MM108" s="136"/>
      <c r="MN108" s="136"/>
      <c r="MO108" s="136"/>
      <c r="MP108" s="136"/>
      <c r="MQ108" s="136"/>
      <c r="MR108" s="136"/>
      <c r="MS108" s="136"/>
      <c r="MT108" s="136"/>
      <c r="MU108" s="136"/>
      <c r="MV108" s="136"/>
      <c r="MW108" s="136"/>
      <c r="MX108" s="136"/>
      <c r="MY108" s="136"/>
      <c r="MZ108" s="136"/>
      <c r="NA108" s="136"/>
      <c r="NB108" s="136"/>
      <c r="NC108" s="136"/>
      <c r="ND108" s="136"/>
      <c r="NE108" s="136"/>
      <c r="NF108" s="136"/>
      <c r="NG108" s="136"/>
      <c r="NH108" s="136"/>
      <c r="NI108" s="136"/>
      <c r="NJ108" s="136"/>
      <c r="NK108" s="136"/>
      <c r="NL108" s="136"/>
      <c r="NM108" s="136"/>
      <c r="NN108" s="136"/>
      <c r="NO108" s="136"/>
      <c r="NP108" s="136"/>
      <c r="NQ108" s="136"/>
      <c r="NR108" s="136"/>
      <c r="NS108" s="136"/>
      <c r="NT108" s="136"/>
      <c r="NU108" s="136"/>
      <c r="NV108" s="136"/>
      <c r="NW108" s="136"/>
      <c r="NX108" s="136"/>
      <c r="NY108" s="136"/>
      <c r="NZ108" s="136"/>
      <c r="OA108" s="136"/>
      <c r="OB108" s="136"/>
      <c r="OC108" s="136"/>
      <c r="OD108" s="136"/>
      <c r="OE108" s="136"/>
      <c r="OF108" s="136"/>
      <c r="OG108" s="136"/>
      <c r="OH108" s="136"/>
      <c r="OI108" s="136"/>
      <c r="OJ108" s="136"/>
      <c r="OK108" s="136"/>
      <c r="OL108" s="136"/>
      <c r="OM108" s="136"/>
      <c r="ON108" s="136"/>
      <c r="OO108" s="136"/>
      <c r="OP108" s="136"/>
      <c r="OQ108" s="136"/>
      <c r="OR108" s="136"/>
      <c r="OS108" s="136"/>
      <c r="OT108" s="136"/>
      <c r="OU108" s="136"/>
      <c r="OV108" s="136"/>
      <c r="OW108" s="136"/>
      <c r="OX108" s="136"/>
      <c r="OY108" s="136"/>
      <c r="OZ108" s="136"/>
      <c r="PA108" s="136"/>
      <c r="PB108" s="136"/>
      <c r="PC108" s="136"/>
      <c r="PD108" s="136"/>
      <c r="PE108" s="136"/>
      <c r="PF108" s="136"/>
      <c r="PG108" s="136"/>
      <c r="PH108" s="136"/>
      <c r="PI108" s="136"/>
      <c r="PJ108" s="136"/>
      <c r="PK108" s="136"/>
      <c r="PL108" s="136"/>
      <c r="PM108" s="136"/>
      <c r="PN108" s="136"/>
      <c r="PO108" s="136"/>
      <c r="PP108" s="136"/>
      <c r="PQ108" s="136"/>
      <c r="PR108" s="136"/>
      <c r="PS108" s="136"/>
      <c r="PT108" s="136"/>
      <c r="PU108" s="136"/>
      <c r="PV108" s="136"/>
      <c r="PW108" s="136"/>
      <c r="PX108" s="136"/>
      <c r="PY108" s="136"/>
      <c r="PZ108" s="136"/>
      <c r="QA108" s="136"/>
      <c r="QB108" s="136"/>
      <c r="QC108" s="136"/>
      <c r="QD108" s="136"/>
      <c r="QE108" s="136"/>
      <c r="QF108" s="136"/>
      <c r="QG108" s="136"/>
      <c r="QH108" s="136"/>
      <c r="QI108" s="136"/>
      <c r="QJ108" s="136"/>
      <c r="QK108" s="136"/>
      <c r="QL108" s="136"/>
      <c r="QM108" s="136"/>
      <c r="QN108" s="136"/>
      <c r="QO108" s="136"/>
      <c r="QP108" s="136"/>
      <c r="QQ108" s="136"/>
      <c r="QR108" s="136"/>
      <c r="QS108" s="136"/>
      <c r="QT108" s="136"/>
      <c r="QU108" s="136"/>
      <c r="QV108" s="136"/>
      <c r="QW108" s="136"/>
      <c r="QX108" s="136"/>
      <c r="QY108" s="136"/>
      <c r="QZ108" s="136"/>
      <c r="RA108" s="136"/>
      <c r="RB108" s="136"/>
      <c r="RC108" s="136"/>
      <c r="RD108" s="136"/>
      <c r="RE108" s="136"/>
      <c r="RF108" s="136"/>
      <c r="RG108" s="136"/>
      <c r="RH108" s="136"/>
      <c r="RI108" s="136"/>
      <c r="RJ108" s="136"/>
      <c r="RK108" s="136"/>
      <c r="RL108" s="136"/>
      <c r="RM108" s="136"/>
      <c r="RN108" s="136"/>
      <c r="RO108" s="136"/>
      <c r="RP108" s="136"/>
      <c r="RQ108" s="136"/>
      <c r="RR108" s="136"/>
      <c r="RS108" s="136"/>
      <c r="RT108" s="136"/>
      <c r="RU108" s="136"/>
      <c r="RV108" s="136"/>
      <c r="RW108" s="136"/>
      <c r="RX108" s="136"/>
      <c r="RY108" s="136"/>
      <c r="RZ108" s="136"/>
      <c r="SA108" s="136"/>
      <c r="SB108" s="136"/>
      <c r="SC108" s="136"/>
      <c r="SD108" s="136"/>
      <c r="SE108" s="136"/>
      <c r="SF108" s="136"/>
      <c r="SG108" s="136"/>
      <c r="SH108" s="136"/>
      <c r="SI108" s="136"/>
      <c r="SJ108" s="136"/>
      <c r="SK108" s="136"/>
      <c r="SL108" s="136"/>
      <c r="SM108" s="136"/>
      <c r="SN108" s="136"/>
      <c r="SO108" s="136"/>
      <c r="SP108" s="136"/>
      <c r="SQ108" s="136"/>
      <c r="SR108" s="136"/>
      <c r="SS108" s="136"/>
      <c r="ST108" s="136"/>
      <c r="SU108" s="136"/>
      <c r="SV108" s="136"/>
      <c r="SW108" s="136"/>
      <c r="SX108" s="136"/>
      <c r="SY108" s="136"/>
      <c r="SZ108" s="136"/>
      <c r="TA108" s="136"/>
      <c r="TB108" s="136"/>
      <c r="TC108" s="136"/>
      <c r="TD108" s="136"/>
      <c r="TE108" s="136"/>
      <c r="TF108" s="136"/>
      <c r="TG108" s="136"/>
      <c r="TH108" s="136"/>
      <c r="TI108" s="136"/>
      <c r="TJ108" s="136"/>
      <c r="TK108" s="136"/>
      <c r="TL108" s="136"/>
      <c r="TM108" s="136"/>
      <c r="TN108" s="136"/>
      <c r="TO108" s="136"/>
      <c r="TP108" s="136"/>
      <c r="TQ108" s="136"/>
      <c r="TR108" s="136"/>
      <c r="TS108" s="136"/>
      <c r="TT108" s="136"/>
      <c r="TU108" s="136"/>
      <c r="TV108" s="136"/>
      <c r="TW108" s="136"/>
      <c r="TX108" s="136"/>
      <c r="TY108" s="136"/>
      <c r="TZ108" s="136"/>
      <c r="UA108" s="136"/>
      <c r="UB108" s="136"/>
      <c r="UC108" s="136"/>
      <c r="UD108" s="136"/>
      <c r="UE108" s="136"/>
      <c r="UF108" s="136"/>
      <c r="UG108" s="136"/>
      <c r="UH108" s="136"/>
      <c r="UI108" s="136"/>
      <c r="UJ108" s="136"/>
      <c r="UK108" s="136"/>
      <c r="UL108" s="136"/>
      <c r="UM108" s="136"/>
      <c r="UN108" s="136"/>
      <c r="UO108" s="136"/>
      <c r="UP108" s="136"/>
      <c r="UQ108" s="136"/>
      <c r="UR108" s="136"/>
      <c r="US108" s="136"/>
      <c r="UT108" s="136"/>
      <c r="UU108" s="136"/>
      <c r="UV108" s="136"/>
      <c r="UW108" s="136"/>
      <c r="UX108" s="136"/>
      <c r="UY108" s="136"/>
      <c r="UZ108" s="136"/>
      <c r="VA108" s="136"/>
      <c r="VB108" s="136"/>
      <c r="VC108" s="136"/>
      <c r="VD108" s="136"/>
      <c r="VE108" s="136"/>
      <c r="VF108" s="136"/>
      <c r="VG108" s="136"/>
      <c r="VH108" s="136"/>
      <c r="VI108" s="136"/>
      <c r="VJ108" s="136"/>
      <c r="VK108" s="136"/>
      <c r="VL108" s="136"/>
      <c r="VM108" s="136"/>
      <c r="VN108" s="136"/>
      <c r="VO108" s="136"/>
      <c r="VP108" s="136"/>
      <c r="VQ108" s="136"/>
      <c r="VR108" s="136"/>
      <c r="VS108" s="136"/>
      <c r="VT108" s="136"/>
      <c r="VU108" s="136"/>
      <c r="VV108" s="136"/>
      <c r="VW108" s="136"/>
      <c r="VX108" s="136"/>
      <c r="VY108" s="136"/>
      <c r="VZ108" s="136"/>
      <c r="WA108" s="136"/>
      <c r="WB108" s="136"/>
      <c r="WC108" s="136"/>
      <c r="WD108" s="136"/>
      <c r="WE108" s="136"/>
      <c r="WF108" s="136"/>
      <c r="WG108" s="136"/>
      <c r="WH108" s="136"/>
      <c r="WI108" s="136"/>
      <c r="WJ108" s="136"/>
      <c r="WK108" s="136"/>
      <c r="WL108" s="136"/>
      <c r="WM108" s="136"/>
      <c r="WN108" s="136"/>
      <c r="WO108" s="136"/>
      <c r="WP108" s="136"/>
      <c r="WQ108" s="136"/>
      <c r="WR108" s="136"/>
      <c r="WS108" s="136"/>
      <c r="WT108" s="136"/>
      <c r="WU108" s="136"/>
      <c r="WV108" s="136"/>
      <c r="WW108" s="136"/>
      <c r="WX108" s="136"/>
      <c r="WY108" s="136"/>
      <c r="WZ108" s="136"/>
      <c r="XA108" s="136"/>
      <c r="XB108" s="136"/>
      <c r="XC108" s="136"/>
      <c r="XD108" s="136"/>
      <c r="XE108" s="136"/>
      <c r="XF108" s="136"/>
      <c r="XG108" s="136"/>
      <c r="XH108" s="136"/>
      <c r="XI108" s="136"/>
      <c r="XJ108" s="136"/>
      <c r="XK108" s="136"/>
      <c r="XL108" s="136"/>
      <c r="XM108" s="136"/>
      <c r="XN108" s="136"/>
      <c r="XO108" s="136"/>
      <c r="XP108" s="136"/>
      <c r="XQ108" s="136"/>
      <c r="XR108" s="136"/>
      <c r="XS108" s="136"/>
      <c r="XT108" s="136"/>
      <c r="XU108" s="136"/>
      <c r="XV108" s="136"/>
      <c r="XW108" s="136"/>
      <c r="XX108" s="136"/>
      <c r="XY108" s="136"/>
      <c r="XZ108" s="136"/>
      <c r="YA108" s="136"/>
      <c r="YB108" s="136"/>
      <c r="YC108" s="136"/>
      <c r="YD108" s="136"/>
      <c r="YE108" s="136"/>
      <c r="YF108" s="136"/>
      <c r="YG108" s="136"/>
      <c r="YH108" s="136"/>
      <c r="YI108" s="136"/>
      <c r="YJ108" s="136"/>
      <c r="YK108" s="136"/>
      <c r="YL108" s="136"/>
      <c r="YM108" s="136"/>
      <c r="YN108" s="136"/>
      <c r="YO108" s="136"/>
      <c r="YP108" s="136"/>
      <c r="YQ108" s="136"/>
      <c r="YR108" s="136"/>
      <c r="YS108" s="136"/>
      <c r="YT108" s="136"/>
      <c r="YU108" s="136"/>
      <c r="YV108" s="136"/>
      <c r="YW108" s="136"/>
      <c r="YX108" s="136"/>
      <c r="YY108" s="136"/>
      <c r="YZ108" s="136"/>
      <c r="ZA108" s="136"/>
      <c r="ZB108" s="136"/>
      <c r="ZC108" s="136"/>
      <c r="ZD108" s="136"/>
      <c r="ZE108" s="136"/>
      <c r="ZF108" s="136"/>
      <c r="ZG108" s="136"/>
      <c r="ZH108" s="136"/>
      <c r="ZI108" s="136"/>
      <c r="ZJ108" s="136"/>
      <c r="ZK108" s="136"/>
      <c r="ZL108" s="136"/>
      <c r="ZM108" s="136"/>
      <c r="ZN108" s="136"/>
      <c r="ZO108" s="136"/>
      <c r="ZP108" s="136"/>
      <c r="ZQ108" s="136"/>
      <c r="ZR108" s="136"/>
      <c r="ZS108" s="136"/>
      <c r="ZT108" s="136"/>
      <c r="ZU108" s="136"/>
      <c r="ZV108" s="136"/>
      <c r="ZW108" s="136"/>
      <c r="ZX108" s="136"/>
      <c r="ZY108" s="136"/>
      <c r="ZZ108" s="136"/>
      <c r="AAA108" s="136"/>
      <c r="AAB108" s="136"/>
      <c r="AAC108" s="136"/>
      <c r="AAD108" s="136"/>
      <c r="AAE108" s="136"/>
      <c r="AAF108" s="136"/>
      <c r="AAG108" s="136"/>
      <c r="AAH108" s="136"/>
      <c r="AAI108" s="136"/>
      <c r="AAJ108" s="136"/>
      <c r="AAK108" s="136"/>
      <c r="AAL108" s="136"/>
      <c r="AAM108" s="136"/>
      <c r="AAN108" s="136"/>
      <c r="AAO108" s="136"/>
      <c r="AAP108" s="136"/>
      <c r="AAQ108" s="136"/>
      <c r="AAR108" s="136"/>
      <c r="AAS108" s="136"/>
      <c r="AAT108" s="136"/>
      <c r="AAU108" s="136"/>
      <c r="AAV108" s="136"/>
      <c r="AAW108" s="136"/>
      <c r="AAX108" s="136"/>
      <c r="AAY108" s="136"/>
      <c r="AAZ108" s="136"/>
      <c r="ABA108" s="136"/>
      <c r="ABB108" s="136"/>
      <c r="ABC108" s="136"/>
      <c r="ABD108" s="136"/>
      <c r="ABE108" s="136"/>
      <c r="ABF108" s="136"/>
      <c r="ABG108" s="136"/>
      <c r="ABH108" s="136"/>
      <c r="ABI108" s="136"/>
      <c r="ABJ108" s="136"/>
      <c r="ABK108" s="136"/>
      <c r="ABL108" s="136"/>
      <c r="ABM108" s="136"/>
      <c r="ABN108" s="136"/>
      <c r="ABO108" s="136"/>
      <c r="ABP108" s="136"/>
      <c r="ABQ108" s="136"/>
      <c r="ABR108" s="136"/>
      <c r="ABS108" s="136"/>
      <c r="ABT108" s="136"/>
      <c r="ABU108" s="136"/>
      <c r="ABV108" s="136"/>
      <c r="ABW108" s="136"/>
      <c r="ABX108" s="136"/>
      <c r="ABY108" s="136"/>
      <c r="ABZ108" s="136"/>
      <c r="ACA108" s="136"/>
      <c r="ACB108" s="136"/>
      <c r="ACC108" s="136"/>
      <c r="ACD108" s="136"/>
      <c r="ACE108" s="136"/>
      <c r="ACF108" s="136"/>
      <c r="ACG108" s="136"/>
      <c r="ACH108" s="136"/>
      <c r="ACI108" s="136"/>
      <c r="ACJ108" s="136"/>
      <c r="ACK108" s="136"/>
      <c r="ACL108" s="136"/>
      <c r="ACM108" s="136"/>
      <c r="ACN108" s="136"/>
      <c r="ACO108" s="136"/>
      <c r="ACP108" s="136"/>
      <c r="ACQ108" s="136"/>
      <c r="ACR108" s="136"/>
      <c r="ACS108" s="136"/>
      <c r="ACT108" s="136"/>
      <c r="ACU108" s="136"/>
      <c r="ACV108" s="136"/>
      <c r="ACW108" s="136"/>
      <c r="ACX108" s="136"/>
      <c r="ACY108" s="136"/>
      <c r="ACZ108" s="136"/>
      <c r="ADA108" s="136"/>
      <c r="ADB108" s="136"/>
      <c r="ADC108" s="136"/>
      <c r="ADD108" s="136"/>
      <c r="ADE108" s="136"/>
      <c r="ADF108" s="136"/>
      <c r="ADG108" s="136"/>
      <c r="ADH108" s="136"/>
      <c r="ADI108" s="136"/>
      <c r="ADJ108" s="136"/>
      <c r="ADK108" s="136"/>
      <c r="ADL108" s="136"/>
      <c r="ADM108" s="136"/>
      <c r="ADN108" s="136"/>
      <c r="ADO108" s="136"/>
      <c r="ADP108" s="136"/>
      <c r="ADQ108" s="136"/>
      <c r="ADR108" s="136"/>
      <c r="ADS108" s="136"/>
      <c r="ADT108" s="136"/>
      <c r="ADU108" s="136"/>
      <c r="ADV108" s="136"/>
      <c r="ADW108" s="136"/>
      <c r="ADX108" s="136"/>
      <c r="ADY108" s="136"/>
      <c r="ADZ108" s="136"/>
      <c r="AEA108" s="136"/>
      <c r="AEB108" s="136"/>
      <c r="AEC108" s="136"/>
      <c r="AED108" s="136"/>
      <c r="AEE108" s="136"/>
      <c r="AEF108" s="136"/>
      <c r="AEG108" s="136"/>
      <c r="AEH108" s="136"/>
      <c r="AEI108" s="136"/>
      <c r="AEJ108" s="136"/>
      <c r="AEK108" s="136"/>
      <c r="AEL108" s="136"/>
      <c r="AEM108" s="136"/>
      <c r="AEN108" s="136"/>
      <c r="AEO108" s="136"/>
      <c r="AEP108" s="136"/>
      <c r="AEQ108" s="136"/>
      <c r="AER108" s="136"/>
      <c r="AES108" s="136"/>
      <c r="AET108" s="136"/>
      <c r="AEU108" s="136"/>
      <c r="AEV108" s="136"/>
      <c r="AEW108" s="136"/>
      <c r="AEX108" s="136"/>
      <c r="AEY108" s="136"/>
      <c r="AEZ108" s="136"/>
      <c r="AFA108" s="136"/>
      <c r="AFB108" s="136"/>
      <c r="AFC108" s="136"/>
      <c r="AFD108" s="136"/>
      <c r="AFE108" s="136"/>
      <c r="AFF108" s="136"/>
      <c r="AFG108" s="136"/>
      <c r="AFH108" s="136"/>
      <c r="AFI108" s="136"/>
      <c r="AFJ108" s="136"/>
      <c r="AFK108" s="136"/>
      <c r="AFL108" s="136"/>
      <c r="AFM108" s="136"/>
      <c r="AFN108" s="136"/>
      <c r="AFO108" s="136"/>
      <c r="AFP108" s="136"/>
      <c r="AFQ108" s="136"/>
      <c r="AFR108" s="136"/>
      <c r="AFS108" s="136"/>
      <c r="AFT108" s="136"/>
      <c r="AFU108" s="136"/>
      <c r="AFV108" s="136"/>
      <c r="AFW108" s="136"/>
      <c r="AFX108" s="136"/>
      <c r="AFY108" s="136"/>
      <c r="AFZ108" s="136"/>
      <c r="AGA108" s="136"/>
      <c r="AGB108" s="136"/>
      <c r="AGC108" s="136"/>
      <c r="AGD108" s="136"/>
      <c r="AGE108" s="136"/>
      <c r="AGF108" s="136"/>
      <c r="AGG108" s="136"/>
      <c r="AGH108" s="136"/>
      <c r="AGI108" s="136"/>
      <c r="AGJ108" s="136"/>
      <c r="AGK108" s="136"/>
      <c r="AGL108" s="136"/>
      <c r="AGM108" s="136"/>
      <c r="AGN108" s="136"/>
      <c r="AGO108" s="136"/>
      <c r="AGP108" s="136"/>
      <c r="AGQ108" s="136"/>
      <c r="AGR108" s="136"/>
      <c r="AGS108" s="136"/>
      <c r="AGT108" s="136"/>
      <c r="AGU108" s="136"/>
      <c r="AGV108" s="136"/>
      <c r="AGW108" s="136"/>
      <c r="AGX108" s="136"/>
      <c r="AGY108" s="136"/>
      <c r="AGZ108" s="136"/>
      <c r="AHA108" s="136"/>
      <c r="AHB108" s="136"/>
      <c r="AHC108" s="136"/>
      <c r="AHD108" s="136"/>
      <c r="AHE108" s="136"/>
      <c r="AHF108" s="136"/>
      <c r="AHG108" s="136"/>
      <c r="AHH108" s="136"/>
      <c r="AHI108" s="136"/>
      <c r="AHJ108" s="136"/>
      <c r="AHK108" s="136"/>
      <c r="AHL108" s="136"/>
      <c r="AHM108" s="136"/>
      <c r="AHN108" s="136"/>
      <c r="AHO108" s="136"/>
      <c r="AHP108" s="136"/>
      <c r="AHQ108" s="136"/>
      <c r="AHR108" s="136"/>
      <c r="AHS108" s="136"/>
      <c r="AHT108" s="136"/>
      <c r="AHU108" s="136"/>
      <c r="AHV108" s="136"/>
      <c r="AHW108" s="136"/>
      <c r="AHX108" s="136"/>
      <c r="AHY108" s="136"/>
      <c r="AHZ108" s="136"/>
      <c r="AIA108" s="136"/>
      <c r="AIB108" s="136"/>
      <c r="AIC108" s="136"/>
      <c r="AID108" s="136"/>
      <c r="AIE108" s="136"/>
      <c r="AIF108" s="136"/>
      <c r="AIG108" s="136"/>
      <c r="AIH108" s="136"/>
      <c r="AII108" s="136"/>
      <c r="AIJ108" s="136"/>
      <c r="AIK108" s="136"/>
      <c r="AIL108" s="136"/>
      <c r="AIM108" s="136"/>
      <c r="AIN108" s="136"/>
      <c r="AIO108" s="136"/>
      <c r="AIP108" s="136"/>
      <c r="AIQ108" s="136"/>
      <c r="AIR108" s="136"/>
      <c r="AIS108" s="136"/>
      <c r="AIT108" s="136"/>
      <c r="AIU108" s="136"/>
      <c r="AIV108" s="136"/>
      <c r="AIW108" s="136"/>
      <c r="AIX108" s="136"/>
      <c r="AIY108" s="136"/>
      <c r="AIZ108" s="136"/>
      <c r="AJA108" s="136"/>
      <c r="AJB108" s="136"/>
      <c r="AJC108" s="136"/>
      <c r="AJD108" s="136"/>
      <c r="AJE108" s="136"/>
      <c r="AJF108" s="136"/>
      <c r="AJG108" s="136"/>
      <c r="AJH108" s="136"/>
      <c r="AJI108" s="136"/>
      <c r="AJJ108" s="136"/>
      <c r="AJK108" s="136"/>
      <c r="AJL108" s="136"/>
      <c r="AJM108" s="136"/>
      <c r="AJN108" s="136"/>
      <c r="AJO108" s="136"/>
      <c r="AJP108" s="136"/>
      <c r="AJQ108" s="136"/>
      <c r="AJR108" s="136"/>
      <c r="AJS108" s="136"/>
      <c r="AJT108" s="136"/>
      <c r="AJU108" s="136"/>
      <c r="AJV108" s="136"/>
      <c r="AJW108" s="136"/>
      <c r="AJX108" s="136"/>
      <c r="AJY108" s="136"/>
      <c r="AJZ108" s="136"/>
      <c r="AKA108" s="136"/>
      <c r="AKB108" s="136"/>
      <c r="AKC108" s="136"/>
      <c r="AKD108" s="136"/>
      <c r="AKE108" s="136"/>
      <c r="AKF108" s="136"/>
      <c r="AKG108" s="136"/>
      <c r="AKH108" s="136"/>
      <c r="AKI108" s="136"/>
      <c r="AKJ108" s="136"/>
      <c r="AKK108" s="136"/>
      <c r="AKL108" s="136"/>
      <c r="AKM108" s="136"/>
      <c r="AKN108" s="136"/>
      <c r="AKO108" s="136"/>
      <c r="AKP108" s="136"/>
      <c r="AKQ108" s="136"/>
      <c r="AKR108" s="136"/>
      <c r="AKS108" s="136"/>
      <c r="AKT108" s="136"/>
      <c r="AKU108" s="136"/>
      <c r="AKV108" s="136"/>
      <c r="AKW108" s="136"/>
      <c r="AKX108" s="136"/>
      <c r="AKY108" s="136"/>
      <c r="AKZ108" s="136"/>
      <c r="ALA108" s="136"/>
      <c r="ALB108" s="136"/>
      <c r="ALC108" s="136"/>
      <c r="ALD108" s="136"/>
      <c r="ALE108" s="136"/>
      <c r="ALF108" s="136"/>
      <c r="ALG108" s="136"/>
      <c r="ALH108" s="136"/>
      <c r="ALI108" s="136"/>
      <c r="ALJ108" s="136"/>
      <c r="ALK108" s="136"/>
      <c r="ALL108" s="136"/>
      <c r="ALM108" s="136"/>
      <c r="ALN108" s="136"/>
      <c r="ALO108" s="136"/>
      <c r="ALP108" s="136"/>
      <c r="ALQ108" s="136"/>
      <c r="ALR108" s="136"/>
      <c r="ALS108" s="136"/>
      <c r="ALT108" s="136"/>
      <c r="ALU108" s="136"/>
      <c r="ALV108" s="136"/>
      <c r="ALW108" s="136"/>
      <c r="ALX108" s="136"/>
      <c r="ALY108" s="136"/>
      <c r="ALZ108" s="136"/>
      <c r="AMA108" s="136"/>
      <c r="AMB108" s="136"/>
      <c r="AMC108" s="136"/>
      <c r="AMD108" s="136"/>
      <c r="AME108" s="136"/>
      <c r="AMF108" s="136"/>
      <c r="AMG108" s="136"/>
      <c r="AMH108" s="136"/>
      <c r="AMI108" s="136"/>
    </row>
    <row r="109" spans="1:1023" ht="29.25" x14ac:dyDescent="0.25">
      <c r="A109" s="245" t="s">
        <v>1098</v>
      </c>
      <c r="B109" s="193">
        <v>109</v>
      </c>
      <c r="C109" s="192" t="s">
        <v>25733</v>
      </c>
      <c r="D109" s="212" t="s">
        <v>5823</v>
      </c>
      <c r="E109" s="253" t="s">
        <v>844</v>
      </c>
      <c r="G109" s="214"/>
      <c r="H109" s="211">
        <v>4</v>
      </c>
      <c r="I109" s="367">
        <v>77</v>
      </c>
      <c r="J109" s="421"/>
      <c r="K109" s="77"/>
      <c r="L109" s="77"/>
      <c r="M109" s="161"/>
      <c r="N109" s="447">
        <v>1</v>
      </c>
      <c r="O109" s="161"/>
      <c r="P109" s="448">
        <v>2</v>
      </c>
      <c r="Q109" s="161"/>
      <c r="R109" s="161"/>
      <c r="S109" s="161"/>
      <c r="T109" s="161"/>
      <c r="U109" s="161"/>
      <c r="V109" s="256">
        <f>IF(O109=1,10,100)</f>
        <v>100</v>
      </c>
      <c r="W109" s="256">
        <f>IF(O109=1,1,IF(O109=2,10,100))</f>
        <v>100</v>
      </c>
      <c r="X109" s="256">
        <f>IF(O109=3,20,100)</f>
        <v>100</v>
      </c>
      <c r="Y109" s="256">
        <f>IF(P109=1,10,100)</f>
        <v>100</v>
      </c>
      <c r="Z109" s="256">
        <f>IF(P109=1,1,IF(P109=2,10,100))</f>
        <v>10</v>
      </c>
      <c r="AA109" s="257">
        <f>IF(OR(EXACT(Q109,"1A"),EXACT(Q109,"1B")),0.1,IF(Q109=2,1,100))</f>
        <v>100</v>
      </c>
      <c r="AB109" s="257">
        <f>IF(OR(EXACT(R109,"1A"),EXACT(R109,"1B")),0.1,IF(R109=2,1,100))</f>
        <v>100</v>
      </c>
      <c r="AC109" s="257">
        <f>IF(OR(EXACT(S109,"1A"),EXACT(S109,"1B")),0.3,IF(S109=2,3,100))</f>
        <v>100</v>
      </c>
      <c r="AD109" s="136"/>
      <c r="AE109" s="136"/>
      <c r="AF109" s="249">
        <f>IF(OR(OR(EXACT(J109,"1A"),EXACT(J109,"1B"),EXACT(J109,"1C")),K109=1),1,IF(K109=2,10,100))</f>
        <v>100</v>
      </c>
      <c r="AG109" s="249">
        <f>IF(OR(EXACT(J109,"1A"),EXACT(J109,"1B"),EXACT(J109,"1C")),1,IF(J109=2,10,100))</f>
        <v>100</v>
      </c>
      <c r="AH109" s="249">
        <f>IF(OR(EXACT(J109,"1A"),EXACT(J109,"1B"),EXACT(J109,"1C"),K109=1),3,100)</f>
        <v>100</v>
      </c>
      <c r="AI109" s="249">
        <f>IF(OR(EXACT(J109,"1A"),EXACT(J109,"1B"),EXACT(J109,"1C")),5,100)</f>
        <v>100</v>
      </c>
      <c r="AJ109" s="269" t="s">
        <v>25598</v>
      </c>
      <c r="AK109" s="136"/>
      <c r="AL109" s="222">
        <v>3</v>
      </c>
      <c r="AM109" s="251"/>
      <c r="AN109" s="136"/>
      <c r="AO109" s="136"/>
      <c r="AP109" s="136"/>
      <c r="AQ109" s="199" t="s">
        <v>779</v>
      </c>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c r="BY109" s="136"/>
      <c r="BZ109" s="136"/>
      <c r="CA109" s="136"/>
      <c r="CB109" s="136"/>
      <c r="CC109" s="136"/>
      <c r="CD109" s="136"/>
      <c r="CE109" s="136"/>
      <c r="CF109" s="136"/>
      <c r="CG109" s="136"/>
      <c r="CH109" s="136"/>
      <c r="CI109" s="136"/>
      <c r="CJ109" s="136"/>
      <c r="CK109" s="136"/>
      <c r="CL109" s="136"/>
      <c r="CM109" s="136"/>
      <c r="CN109" s="136"/>
      <c r="CO109" s="136"/>
      <c r="CP109" s="136"/>
      <c r="CQ109" s="136"/>
      <c r="CR109" s="136"/>
      <c r="CS109" s="136"/>
      <c r="CT109" s="136"/>
      <c r="CU109" s="136"/>
      <c r="CV109" s="136"/>
      <c r="CW109" s="136"/>
      <c r="CX109" s="136"/>
      <c r="CY109" s="136"/>
      <c r="CZ109" s="136"/>
      <c r="DA109" s="136"/>
      <c r="DB109" s="136"/>
      <c r="DC109" s="136"/>
      <c r="DD109" s="136"/>
      <c r="DE109" s="136"/>
      <c r="DF109" s="136"/>
      <c r="DG109" s="136"/>
      <c r="DH109" s="136"/>
      <c r="DI109" s="136"/>
      <c r="DJ109" s="136"/>
      <c r="DK109" s="136"/>
      <c r="DL109" s="136"/>
      <c r="DM109" s="136"/>
      <c r="DN109" s="136"/>
      <c r="DO109" s="136"/>
      <c r="DP109" s="136"/>
      <c r="DQ109" s="136"/>
      <c r="DR109" s="136"/>
      <c r="DS109" s="136"/>
      <c r="DT109" s="136"/>
      <c r="DU109" s="136"/>
      <c r="DV109" s="136"/>
      <c r="DW109" s="136"/>
      <c r="DX109" s="136"/>
      <c r="DY109" s="136"/>
      <c r="DZ109" s="136"/>
      <c r="EA109" s="136"/>
      <c r="EB109" s="136"/>
      <c r="EC109" s="136"/>
      <c r="ED109" s="136"/>
      <c r="EE109" s="136"/>
      <c r="EF109" s="136"/>
      <c r="EG109" s="136"/>
      <c r="EH109" s="136"/>
      <c r="EI109" s="136"/>
      <c r="EJ109" s="136"/>
      <c r="EK109" s="136"/>
      <c r="EL109" s="136"/>
      <c r="EM109" s="136"/>
      <c r="EN109" s="136"/>
      <c r="EO109" s="136"/>
      <c r="EP109" s="136"/>
      <c r="EQ109" s="136"/>
      <c r="ER109" s="136"/>
      <c r="ES109" s="136"/>
      <c r="ET109" s="136"/>
      <c r="EU109" s="136"/>
      <c r="EV109" s="136"/>
      <c r="EW109" s="136"/>
      <c r="EX109" s="136"/>
      <c r="EY109" s="136"/>
      <c r="EZ109" s="136"/>
      <c r="FA109" s="136"/>
      <c r="FB109" s="136"/>
      <c r="FC109" s="136"/>
      <c r="FD109" s="136"/>
      <c r="FE109" s="136"/>
      <c r="FF109" s="136"/>
      <c r="FG109" s="136"/>
      <c r="FH109" s="136"/>
      <c r="FI109" s="136"/>
      <c r="FJ109" s="136"/>
      <c r="FK109" s="136"/>
      <c r="FL109" s="136"/>
      <c r="FM109" s="136"/>
      <c r="FN109" s="136"/>
      <c r="FO109" s="136"/>
      <c r="FP109" s="136"/>
      <c r="FQ109" s="136"/>
      <c r="FR109" s="136"/>
      <c r="FS109" s="136"/>
      <c r="FT109" s="136"/>
      <c r="FU109" s="136"/>
      <c r="FV109" s="136"/>
      <c r="FW109" s="136"/>
      <c r="FX109" s="136"/>
      <c r="FY109" s="136"/>
      <c r="FZ109" s="136"/>
      <c r="GA109" s="136"/>
      <c r="GB109" s="136"/>
      <c r="GC109" s="136"/>
      <c r="GD109" s="136"/>
      <c r="GE109" s="136"/>
      <c r="GF109" s="136"/>
      <c r="GG109" s="136"/>
      <c r="GH109" s="136"/>
      <c r="GI109" s="136"/>
      <c r="GJ109" s="136"/>
      <c r="GK109" s="136"/>
      <c r="GL109" s="136"/>
      <c r="GM109" s="136"/>
      <c r="GN109" s="136"/>
      <c r="GO109" s="136"/>
      <c r="GP109" s="136"/>
      <c r="GQ109" s="136"/>
      <c r="GR109" s="136"/>
      <c r="GS109" s="136"/>
      <c r="GT109" s="136"/>
      <c r="GU109" s="136"/>
      <c r="GV109" s="136"/>
      <c r="GW109" s="136"/>
      <c r="GX109" s="136"/>
      <c r="GY109" s="136"/>
      <c r="GZ109" s="136"/>
      <c r="HA109" s="136"/>
      <c r="HB109" s="136"/>
      <c r="HC109" s="136"/>
      <c r="HD109" s="136"/>
      <c r="HE109" s="136"/>
      <c r="HF109" s="136"/>
      <c r="HG109" s="136"/>
      <c r="HH109" s="136"/>
      <c r="HI109" s="136"/>
      <c r="HJ109" s="136"/>
      <c r="HK109" s="136"/>
      <c r="HL109" s="136"/>
      <c r="HM109" s="136"/>
      <c r="HN109" s="136"/>
      <c r="HO109" s="136"/>
      <c r="HP109" s="136"/>
      <c r="HQ109" s="136"/>
      <c r="HR109" s="136"/>
      <c r="HS109" s="136"/>
      <c r="HT109" s="136"/>
      <c r="HU109" s="136"/>
      <c r="HV109" s="136"/>
      <c r="HW109" s="136"/>
      <c r="HX109" s="136"/>
      <c r="HY109" s="136"/>
      <c r="HZ109" s="136"/>
      <c r="IA109" s="136"/>
      <c r="IB109" s="136"/>
      <c r="IC109" s="136"/>
      <c r="ID109" s="136"/>
      <c r="IE109" s="136"/>
      <c r="IF109" s="136"/>
      <c r="IG109" s="136"/>
      <c r="IH109" s="136"/>
      <c r="II109" s="136"/>
      <c r="IJ109" s="136"/>
      <c r="IK109" s="136"/>
      <c r="IL109" s="136"/>
      <c r="IM109" s="136"/>
      <c r="IN109" s="136"/>
      <c r="IO109" s="136"/>
      <c r="IP109" s="136"/>
      <c r="IQ109" s="136"/>
      <c r="IR109" s="136"/>
      <c r="IS109" s="136"/>
      <c r="IT109" s="136"/>
      <c r="IU109" s="136"/>
      <c r="IV109" s="136"/>
      <c r="IW109" s="136"/>
      <c r="IX109" s="136"/>
      <c r="IY109" s="136"/>
      <c r="IZ109" s="136"/>
      <c r="JA109" s="136"/>
      <c r="JB109" s="136"/>
      <c r="JC109" s="136"/>
      <c r="JD109" s="136"/>
      <c r="JE109" s="136"/>
      <c r="JF109" s="136"/>
      <c r="JG109" s="136"/>
      <c r="JH109" s="136"/>
      <c r="JI109" s="136"/>
      <c r="JJ109" s="136"/>
      <c r="JK109" s="136"/>
      <c r="JL109" s="136"/>
      <c r="JM109" s="136"/>
      <c r="JN109" s="136"/>
      <c r="JO109" s="136"/>
      <c r="JP109" s="136"/>
      <c r="JQ109" s="136"/>
      <c r="JR109" s="136"/>
      <c r="JS109" s="136"/>
      <c r="JT109" s="136"/>
      <c r="JU109" s="136"/>
      <c r="JV109" s="136"/>
      <c r="JW109" s="136"/>
      <c r="JX109" s="136"/>
      <c r="JY109" s="136"/>
      <c r="JZ109" s="136"/>
      <c r="KA109" s="136"/>
      <c r="KB109" s="136"/>
      <c r="KC109" s="136"/>
      <c r="KD109" s="136"/>
      <c r="KE109" s="136"/>
      <c r="KF109" s="136"/>
      <c r="KG109" s="136"/>
      <c r="KH109" s="136"/>
      <c r="KI109" s="136"/>
      <c r="KJ109" s="136"/>
      <c r="KK109" s="136"/>
      <c r="KL109" s="136"/>
      <c r="KM109" s="136"/>
      <c r="KN109" s="136"/>
      <c r="KO109" s="136"/>
      <c r="KP109" s="136"/>
      <c r="KQ109" s="136"/>
      <c r="KR109" s="136"/>
      <c r="KS109" s="136"/>
      <c r="KT109" s="136"/>
      <c r="KU109" s="136"/>
      <c r="KV109" s="136"/>
      <c r="KW109" s="136"/>
      <c r="KX109" s="136"/>
      <c r="KY109" s="136"/>
      <c r="KZ109" s="136"/>
      <c r="LA109" s="136"/>
      <c r="LB109" s="136"/>
      <c r="LC109" s="136"/>
      <c r="LD109" s="136"/>
      <c r="LE109" s="136"/>
      <c r="LF109" s="136"/>
      <c r="LG109" s="136"/>
      <c r="LH109" s="136"/>
      <c r="LI109" s="136"/>
      <c r="LJ109" s="136"/>
      <c r="LK109" s="136"/>
      <c r="LL109" s="136"/>
      <c r="LM109" s="136"/>
      <c r="LN109" s="136"/>
      <c r="LO109" s="136"/>
      <c r="LP109" s="136"/>
      <c r="LQ109" s="136"/>
      <c r="LR109" s="136"/>
      <c r="LS109" s="136"/>
      <c r="LT109" s="136"/>
      <c r="LU109" s="136"/>
      <c r="LV109" s="136"/>
      <c r="LW109" s="136"/>
      <c r="LX109" s="136"/>
      <c r="LY109" s="136"/>
      <c r="LZ109" s="136"/>
      <c r="MA109" s="136"/>
      <c r="MB109" s="136"/>
      <c r="MC109" s="136"/>
      <c r="MD109" s="136"/>
      <c r="ME109" s="136"/>
      <c r="MF109" s="136"/>
      <c r="MG109" s="136"/>
      <c r="MH109" s="136"/>
      <c r="MI109" s="136"/>
      <c r="MJ109" s="136"/>
      <c r="MK109" s="136"/>
      <c r="ML109" s="136"/>
      <c r="MM109" s="136"/>
      <c r="MN109" s="136"/>
      <c r="MO109" s="136"/>
      <c r="MP109" s="136"/>
      <c r="MQ109" s="136"/>
      <c r="MR109" s="136"/>
      <c r="MS109" s="136"/>
      <c r="MT109" s="136"/>
      <c r="MU109" s="136"/>
      <c r="MV109" s="136"/>
      <c r="MW109" s="136"/>
      <c r="MX109" s="136"/>
      <c r="MY109" s="136"/>
      <c r="MZ109" s="136"/>
      <c r="NA109" s="136"/>
      <c r="NB109" s="136"/>
      <c r="NC109" s="136"/>
      <c r="ND109" s="136"/>
      <c r="NE109" s="136"/>
      <c r="NF109" s="136"/>
      <c r="NG109" s="136"/>
      <c r="NH109" s="136"/>
      <c r="NI109" s="136"/>
      <c r="NJ109" s="136"/>
      <c r="NK109" s="136"/>
      <c r="NL109" s="136"/>
      <c r="NM109" s="136"/>
      <c r="NN109" s="136"/>
      <c r="NO109" s="136"/>
      <c r="NP109" s="136"/>
      <c r="NQ109" s="136"/>
      <c r="NR109" s="136"/>
      <c r="NS109" s="136"/>
      <c r="NT109" s="136"/>
      <c r="NU109" s="136"/>
      <c r="NV109" s="136"/>
      <c r="NW109" s="136"/>
      <c r="NX109" s="136"/>
      <c r="NY109" s="136"/>
      <c r="NZ109" s="136"/>
      <c r="OA109" s="136"/>
      <c r="OB109" s="136"/>
      <c r="OC109" s="136"/>
      <c r="OD109" s="136"/>
      <c r="OE109" s="136"/>
      <c r="OF109" s="136"/>
      <c r="OG109" s="136"/>
      <c r="OH109" s="136"/>
      <c r="OI109" s="136"/>
      <c r="OJ109" s="136"/>
      <c r="OK109" s="136"/>
      <c r="OL109" s="136"/>
      <c r="OM109" s="136"/>
      <c r="ON109" s="136"/>
      <c r="OO109" s="136"/>
      <c r="OP109" s="136"/>
      <c r="OQ109" s="136"/>
      <c r="OR109" s="136"/>
      <c r="OS109" s="136"/>
      <c r="OT109" s="136"/>
      <c r="OU109" s="136"/>
      <c r="OV109" s="136"/>
      <c r="OW109" s="136"/>
      <c r="OX109" s="136"/>
      <c r="OY109" s="136"/>
      <c r="OZ109" s="136"/>
      <c r="PA109" s="136"/>
      <c r="PB109" s="136"/>
      <c r="PC109" s="136"/>
      <c r="PD109" s="136"/>
      <c r="PE109" s="136"/>
      <c r="PF109" s="136"/>
      <c r="PG109" s="136"/>
      <c r="PH109" s="136"/>
      <c r="PI109" s="136"/>
      <c r="PJ109" s="136"/>
      <c r="PK109" s="136"/>
      <c r="PL109" s="136"/>
      <c r="PM109" s="136"/>
      <c r="PN109" s="136"/>
      <c r="PO109" s="136"/>
      <c r="PP109" s="136"/>
      <c r="PQ109" s="136"/>
      <c r="PR109" s="136"/>
      <c r="PS109" s="136"/>
      <c r="PT109" s="136"/>
      <c r="PU109" s="136"/>
      <c r="PV109" s="136"/>
      <c r="PW109" s="136"/>
      <c r="PX109" s="136"/>
      <c r="PY109" s="136"/>
      <c r="PZ109" s="136"/>
      <c r="QA109" s="136"/>
      <c r="QB109" s="136"/>
      <c r="QC109" s="136"/>
      <c r="QD109" s="136"/>
      <c r="QE109" s="136"/>
      <c r="QF109" s="136"/>
      <c r="QG109" s="136"/>
      <c r="QH109" s="136"/>
      <c r="QI109" s="136"/>
      <c r="QJ109" s="136"/>
      <c r="QK109" s="136"/>
      <c r="QL109" s="136"/>
      <c r="QM109" s="136"/>
      <c r="QN109" s="136"/>
      <c r="QO109" s="136"/>
      <c r="QP109" s="136"/>
      <c r="QQ109" s="136"/>
      <c r="QR109" s="136"/>
      <c r="QS109" s="136"/>
      <c r="QT109" s="136"/>
      <c r="QU109" s="136"/>
      <c r="QV109" s="136"/>
      <c r="QW109" s="136"/>
      <c r="QX109" s="136"/>
      <c r="QY109" s="136"/>
      <c r="QZ109" s="136"/>
      <c r="RA109" s="136"/>
      <c r="RB109" s="136"/>
      <c r="RC109" s="136"/>
      <c r="RD109" s="136"/>
      <c r="RE109" s="136"/>
      <c r="RF109" s="136"/>
      <c r="RG109" s="136"/>
      <c r="RH109" s="136"/>
      <c r="RI109" s="136"/>
      <c r="RJ109" s="136"/>
      <c r="RK109" s="136"/>
      <c r="RL109" s="136"/>
      <c r="RM109" s="136"/>
      <c r="RN109" s="136"/>
      <c r="RO109" s="136"/>
      <c r="RP109" s="136"/>
      <c r="RQ109" s="136"/>
      <c r="RR109" s="136"/>
      <c r="RS109" s="136"/>
      <c r="RT109" s="136"/>
      <c r="RU109" s="136"/>
      <c r="RV109" s="136"/>
      <c r="RW109" s="136"/>
      <c r="RX109" s="136"/>
      <c r="RY109" s="136"/>
      <c r="RZ109" s="136"/>
      <c r="SA109" s="136"/>
      <c r="SB109" s="136"/>
      <c r="SC109" s="136"/>
      <c r="SD109" s="136"/>
      <c r="SE109" s="136"/>
      <c r="SF109" s="136"/>
      <c r="SG109" s="136"/>
      <c r="SH109" s="136"/>
      <c r="SI109" s="136"/>
      <c r="SJ109" s="136"/>
      <c r="SK109" s="136"/>
      <c r="SL109" s="136"/>
      <c r="SM109" s="136"/>
      <c r="SN109" s="136"/>
      <c r="SO109" s="136"/>
      <c r="SP109" s="136"/>
      <c r="SQ109" s="136"/>
      <c r="SR109" s="136"/>
      <c r="SS109" s="136"/>
      <c r="ST109" s="136"/>
      <c r="SU109" s="136"/>
      <c r="SV109" s="136"/>
      <c r="SW109" s="136"/>
      <c r="SX109" s="136"/>
      <c r="SY109" s="136"/>
      <c r="SZ109" s="136"/>
      <c r="TA109" s="136"/>
      <c r="TB109" s="136"/>
      <c r="TC109" s="136"/>
      <c r="TD109" s="136"/>
      <c r="TE109" s="136"/>
      <c r="TF109" s="136"/>
      <c r="TG109" s="136"/>
      <c r="TH109" s="136"/>
      <c r="TI109" s="136"/>
      <c r="TJ109" s="136"/>
      <c r="TK109" s="136"/>
      <c r="TL109" s="136"/>
      <c r="TM109" s="136"/>
      <c r="TN109" s="136"/>
      <c r="TO109" s="136"/>
      <c r="TP109" s="136"/>
      <c r="TQ109" s="136"/>
      <c r="TR109" s="136"/>
      <c r="TS109" s="136"/>
      <c r="TT109" s="136"/>
      <c r="TU109" s="136"/>
      <c r="TV109" s="136"/>
      <c r="TW109" s="136"/>
      <c r="TX109" s="136"/>
      <c r="TY109" s="136"/>
      <c r="TZ109" s="136"/>
      <c r="UA109" s="136"/>
      <c r="UB109" s="136"/>
      <c r="UC109" s="136"/>
      <c r="UD109" s="136"/>
      <c r="UE109" s="136"/>
      <c r="UF109" s="136"/>
      <c r="UG109" s="136"/>
      <c r="UH109" s="136"/>
      <c r="UI109" s="136"/>
      <c r="UJ109" s="136"/>
      <c r="UK109" s="136"/>
      <c r="UL109" s="136"/>
      <c r="UM109" s="136"/>
      <c r="UN109" s="136"/>
      <c r="UO109" s="136"/>
      <c r="UP109" s="136"/>
      <c r="UQ109" s="136"/>
      <c r="UR109" s="136"/>
      <c r="US109" s="136"/>
      <c r="UT109" s="136"/>
      <c r="UU109" s="136"/>
      <c r="UV109" s="136"/>
      <c r="UW109" s="136"/>
      <c r="UX109" s="136"/>
      <c r="UY109" s="136"/>
      <c r="UZ109" s="136"/>
      <c r="VA109" s="136"/>
      <c r="VB109" s="136"/>
      <c r="VC109" s="136"/>
      <c r="VD109" s="136"/>
      <c r="VE109" s="136"/>
      <c r="VF109" s="136"/>
      <c r="VG109" s="136"/>
      <c r="VH109" s="136"/>
      <c r="VI109" s="136"/>
      <c r="VJ109" s="136"/>
      <c r="VK109" s="136"/>
      <c r="VL109" s="136"/>
      <c r="VM109" s="136"/>
      <c r="VN109" s="136"/>
      <c r="VO109" s="136"/>
      <c r="VP109" s="136"/>
      <c r="VQ109" s="136"/>
      <c r="VR109" s="136"/>
      <c r="VS109" s="136"/>
      <c r="VT109" s="136"/>
      <c r="VU109" s="136"/>
      <c r="VV109" s="136"/>
      <c r="VW109" s="136"/>
      <c r="VX109" s="136"/>
      <c r="VY109" s="136"/>
      <c r="VZ109" s="136"/>
      <c r="WA109" s="136"/>
      <c r="WB109" s="136"/>
      <c r="WC109" s="136"/>
      <c r="WD109" s="136"/>
      <c r="WE109" s="136"/>
      <c r="WF109" s="136"/>
      <c r="WG109" s="136"/>
      <c r="WH109" s="136"/>
      <c r="WI109" s="136"/>
      <c r="WJ109" s="136"/>
      <c r="WK109" s="136"/>
      <c r="WL109" s="136"/>
      <c r="WM109" s="136"/>
      <c r="WN109" s="136"/>
      <c r="WO109" s="136"/>
      <c r="WP109" s="136"/>
      <c r="WQ109" s="136"/>
      <c r="WR109" s="136"/>
      <c r="WS109" s="136"/>
      <c r="WT109" s="136"/>
      <c r="WU109" s="136"/>
      <c r="WV109" s="136"/>
      <c r="WW109" s="136"/>
      <c r="WX109" s="136"/>
      <c r="WY109" s="136"/>
      <c r="WZ109" s="136"/>
      <c r="XA109" s="136"/>
      <c r="XB109" s="136"/>
      <c r="XC109" s="136"/>
      <c r="XD109" s="136"/>
      <c r="XE109" s="136"/>
      <c r="XF109" s="136"/>
      <c r="XG109" s="136"/>
      <c r="XH109" s="136"/>
      <c r="XI109" s="136"/>
      <c r="XJ109" s="136"/>
      <c r="XK109" s="136"/>
      <c r="XL109" s="136"/>
      <c r="XM109" s="136"/>
      <c r="XN109" s="136"/>
      <c r="XO109" s="136"/>
      <c r="XP109" s="136"/>
      <c r="XQ109" s="136"/>
      <c r="XR109" s="136"/>
      <c r="XS109" s="136"/>
      <c r="XT109" s="136"/>
      <c r="XU109" s="136"/>
      <c r="XV109" s="136"/>
      <c r="XW109" s="136"/>
      <c r="XX109" s="136"/>
      <c r="XY109" s="136"/>
      <c r="XZ109" s="136"/>
      <c r="YA109" s="136"/>
      <c r="YB109" s="136"/>
      <c r="YC109" s="136"/>
      <c r="YD109" s="136"/>
      <c r="YE109" s="136"/>
      <c r="YF109" s="136"/>
      <c r="YG109" s="136"/>
      <c r="YH109" s="136"/>
      <c r="YI109" s="136"/>
      <c r="YJ109" s="136"/>
      <c r="YK109" s="136"/>
      <c r="YL109" s="136"/>
      <c r="YM109" s="136"/>
      <c r="YN109" s="136"/>
      <c r="YO109" s="136"/>
      <c r="YP109" s="136"/>
      <c r="YQ109" s="136"/>
      <c r="YR109" s="136"/>
      <c r="YS109" s="136"/>
      <c r="YT109" s="136"/>
      <c r="YU109" s="136"/>
      <c r="YV109" s="136"/>
      <c r="YW109" s="136"/>
      <c r="YX109" s="136"/>
      <c r="YY109" s="136"/>
      <c r="YZ109" s="136"/>
      <c r="ZA109" s="136"/>
      <c r="ZB109" s="136"/>
      <c r="ZC109" s="136"/>
      <c r="ZD109" s="136"/>
      <c r="ZE109" s="136"/>
      <c r="ZF109" s="136"/>
      <c r="ZG109" s="136"/>
      <c r="ZH109" s="136"/>
      <c r="ZI109" s="136"/>
      <c r="ZJ109" s="136"/>
      <c r="ZK109" s="136"/>
      <c r="ZL109" s="136"/>
      <c r="ZM109" s="136"/>
      <c r="ZN109" s="136"/>
      <c r="ZO109" s="136"/>
      <c r="ZP109" s="136"/>
      <c r="ZQ109" s="136"/>
      <c r="ZR109" s="136"/>
      <c r="ZS109" s="136"/>
      <c r="ZT109" s="136"/>
      <c r="ZU109" s="136"/>
      <c r="ZV109" s="136"/>
      <c r="ZW109" s="136"/>
      <c r="ZX109" s="136"/>
      <c r="ZY109" s="136"/>
      <c r="ZZ109" s="136"/>
      <c r="AAA109" s="136"/>
      <c r="AAB109" s="136"/>
      <c r="AAC109" s="136"/>
      <c r="AAD109" s="136"/>
      <c r="AAE109" s="136"/>
      <c r="AAF109" s="136"/>
      <c r="AAG109" s="136"/>
      <c r="AAH109" s="136"/>
      <c r="AAI109" s="136"/>
      <c r="AAJ109" s="136"/>
      <c r="AAK109" s="136"/>
      <c r="AAL109" s="136"/>
      <c r="AAM109" s="136"/>
      <c r="AAN109" s="136"/>
      <c r="AAO109" s="136"/>
      <c r="AAP109" s="136"/>
      <c r="AAQ109" s="136"/>
      <c r="AAR109" s="136"/>
      <c r="AAS109" s="136"/>
      <c r="AAT109" s="136"/>
      <c r="AAU109" s="136"/>
      <c r="AAV109" s="136"/>
      <c r="AAW109" s="136"/>
      <c r="AAX109" s="136"/>
      <c r="AAY109" s="136"/>
      <c r="AAZ109" s="136"/>
      <c r="ABA109" s="136"/>
      <c r="ABB109" s="136"/>
      <c r="ABC109" s="136"/>
      <c r="ABD109" s="136"/>
      <c r="ABE109" s="136"/>
      <c r="ABF109" s="136"/>
      <c r="ABG109" s="136"/>
      <c r="ABH109" s="136"/>
      <c r="ABI109" s="136"/>
      <c r="ABJ109" s="136"/>
      <c r="ABK109" s="136"/>
      <c r="ABL109" s="136"/>
      <c r="ABM109" s="136"/>
      <c r="ABN109" s="136"/>
      <c r="ABO109" s="136"/>
      <c r="ABP109" s="136"/>
      <c r="ABQ109" s="136"/>
      <c r="ABR109" s="136"/>
      <c r="ABS109" s="136"/>
      <c r="ABT109" s="136"/>
      <c r="ABU109" s="136"/>
      <c r="ABV109" s="136"/>
      <c r="ABW109" s="136"/>
      <c r="ABX109" s="136"/>
      <c r="ABY109" s="136"/>
      <c r="ABZ109" s="136"/>
      <c r="ACA109" s="136"/>
      <c r="ACB109" s="136"/>
      <c r="ACC109" s="136"/>
      <c r="ACD109" s="136"/>
      <c r="ACE109" s="136"/>
      <c r="ACF109" s="136"/>
      <c r="ACG109" s="136"/>
      <c r="ACH109" s="136"/>
      <c r="ACI109" s="136"/>
      <c r="ACJ109" s="136"/>
      <c r="ACK109" s="136"/>
      <c r="ACL109" s="136"/>
      <c r="ACM109" s="136"/>
      <c r="ACN109" s="136"/>
      <c r="ACO109" s="136"/>
      <c r="ACP109" s="136"/>
      <c r="ACQ109" s="136"/>
      <c r="ACR109" s="136"/>
      <c r="ACS109" s="136"/>
      <c r="ACT109" s="136"/>
      <c r="ACU109" s="136"/>
      <c r="ACV109" s="136"/>
      <c r="ACW109" s="136"/>
      <c r="ACX109" s="136"/>
      <c r="ACY109" s="136"/>
      <c r="ACZ109" s="136"/>
      <c r="ADA109" s="136"/>
      <c r="ADB109" s="136"/>
      <c r="ADC109" s="136"/>
      <c r="ADD109" s="136"/>
      <c r="ADE109" s="136"/>
      <c r="ADF109" s="136"/>
      <c r="ADG109" s="136"/>
      <c r="ADH109" s="136"/>
      <c r="ADI109" s="136"/>
      <c r="ADJ109" s="136"/>
      <c r="ADK109" s="136"/>
      <c r="ADL109" s="136"/>
      <c r="ADM109" s="136"/>
      <c r="ADN109" s="136"/>
      <c r="ADO109" s="136"/>
      <c r="ADP109" s="136"/>
      <c r="ADQ109" s="136"/>
      <c r="ADR109" s="136"/>
      <c r="ADS109" s="136"/>
      <c r="ADT109" s="136"/>
      <c r="ADU109" s="136"/>
      <c r="ADV109" s="136"/>
      <c r="ADW109" s="136"/>
      <c r="ADX109" s="136"/>
      <c r="ADY109" s="136"/>
      <c r="ADZ109" s="136"/>
      <c r="AEA109" s="136"/>
      <c r="AEB109" s="136"/>
      <c r="AEC109" s="136"/>
      <c r="AED109" s="136"/>
      <c r="AEE109" s="136"/>
      <c r="AEF109" s="136"/>
      <c r="AEG109" s="136"/>
      <c r="AEH109" s="136"/>
      <c r="AEI109" s="136"/>
      <c r="AEJ109" s="136"/>
      <c r="AEK109" s="136"/>
      <c r="AEL109" s="136"/>
      <c r="AEM109" s="136"/>
      <c r="AEN109" s="136"/>
      <c r="AEO109" s="136"/>
      <c r="AEP109" s="136"/>
      <c r="AEQ109" s="136"/>
      <c r="AER109" s="136"/>
      <c r="AES109" s="136"/>
      <c r="AET109" s="136"/>
      <c r="AEU109" s="136"/>
      <c r="AEV109" s="136"/>
      <c r="AEW109" s="136"/>
      <c r="AEX109" s="136"/>
      <c r="AEY109" s="136"/>
      <c r="AEZ109" s="136"/>
      <c r="AFA109" s="136"/>
      <c r="AFB109" s="136"/>
      <c r="AFC109" s="136"/>
      <c r="AFD109" s="136"/>
      <c r="AFE109" s="136"/>
      <c r="AFF109" s="136"/>
      <c r="AFG109" s="136"/>
      <c r="AFH109" s="136"/>
      <c r="AFI109" s="136"/>
      <c r="AFJ109" s="136"/>
      <c r="AFK109" s="136"/>
      <c r="AFL109" s="136"/>
      <c r="AFM109" s="136"/>
      <c r="AFN109" s="136"/>
      <c r="AFO109" s="136"/>
      <c r="AFP109" s="136"/>
      <c r="AFQ109" s="136"/>
      <c r="AFR109" s="136"/>
      <c r="AFS109" s="136"/>
      <c r="AFT109" s="136"/>
      <c r="AFU109" s="136"/>
      <c r="AFV109" s="136"/>
      <c r="AFW109" s="136"/>
      <c r="AFX109" s="136"/>
      <c r="AFY109" s="136"/>
      <c r="AFZ109" s="136"/>
      <c r="AGA109" s="136"/>
      <c r="AGB109" s="136"/>
      <c r="AGC109" s="136"/>
      <c r="AGD109" s="136"/>
      <c r="AGE109" s="136"/>
      <c r="AGF109" s="136"/>
      <c r="AGG109" s="136"/>
      <c r="AGH109" s="136"/>
      <c r="AGI109" s="136"/>
      <c r="AGJ109" s="136"/>
      <c r="AGK109" s="136"/>
      <c r="AGL109" s="136"/>
      <c r="AGM109" s="136"/>
      <c r="AGN109" s="136"/>
      <c r="AGO109" s="136"/>
      <c r="AGP109" s="136"/>
      <c r="AGQ109" s="136"/>
      <c r="AGR109" s="136"/>
      <c r="AGS109" s="136"/>
      <c r="AGT109" s="136"/>
      <c r="AGU109" s="136"/>
      <c r="AGV109" s="136"/>
      <c r="AGW109" s="136"/>
      <c r="AGX109" s="136"/>
      <c r="AGY109" s="136"/>
      <c r="AGZ109" s="136"/>
      <c r="AHA109" s="136"/>
      <c r="AHB109" s="136"/>
      <c r="AHC109" s="136"/>
      <c r="AHD109" s="136"/>
      <c r="AHE109" s="136"/>
      <c r="AHF109" s="136"/>
      <c r="AHG109" s="136"/>
      <c r="AHH109" s="136"/>
      <c r="AHI109" s="136"/>
      <c r="AHJ109" s="136"/>
      <c r="AHK109" s="136"/>
      <c r="AHL109" s="136"/>
      <c r="AHM109" s="136"/>
      <c r="AHN109" s="136"/>
      <c r="AHO109" s="136"/>
      <c r="AHP109" s="136"/>
      <c r="AHQ109" s="136"/>
      <c r="AHR109" s="136"/>
      <c r="AHS109" s="136"/>
      <c r="AHT109" s="136"/>
      <c r="AHU109" s="136"/>
      <c r="AHV109" s="136"/>
      <c r="AHW109" s="136"/>
      <c r="AHX109" s="136"/>
      <c r="AHY109" s="136"/>
      <c r="AHZ109" s="136"/>
      <c r="AIA109" s="136"/>
      <c r="AIB109" s="136"/>
      <c r="AIC109" s="136"/>
      <c r="AID109" s="136"/>
      <c r="AIE109" s="136"/>
      <c r="AIF109" s="136"/>
      <c r="AIG109" s="136"/>
      <c r="AIH109" s="136"/>
      <c r="AII109" s="136"/>
      <c r="AIJ109" s="136"/>
      <c r="AIK109" s="136"/>
      <c r="AIL109" s="136"/>
      <c r="AIM109" s="136"/>
      <c r="AIN109" s="136"/>
      <c r="AIO109" s="136"/>
      <c r="AIP109" s="136"/>
      <c r="AIQ109" s="136"/>
      <c r="AIR109" s="136"/>
      <c r="AIS109" s="136"/>
      <c r="AIT109" s="136"/>
      <c r="AIU109" s="136"/>
      <c r="AIV109" s="136"/>
      <c r="AIW109" s="136"/>
      <c r="AIX109" s="136"/>
      <c r="AIY109" s="136"/>
      <c r="AIZ109" s="136"/>
      <c r="AJA109" s="136"/>
      <c r="AJB109" s="136"/>
      <c r="AJC109" s="136"/>
      <c r="AJD109" s="136"/>
      <c r="AJE109" s="136"/>
      <c r="AJF109" s="136"/>
      <c r="AJG109" s="136"/>
      <c r="AJH109" s="136"/>
      <c r="AJI109" s="136"/>
      <c r="AJJ109" s="136"/>
      <c r="AJK109" s="136"/>
      <c r="AJL109" s="136"/>
      <c r="AJM109" s="136"/>
      <c r="AJN109" s="136"/>
      <c r="AJO109" s="136"/>
      <c r="AJP109" s="136"/>
      <c r="AJQ109" s="136"/>
      <c r="AJR109" s="136"/>
      <c r="AJS109" s="136"/>
      <c r="AJT109" s="136"/>
      <c r="AJU109" s="136"/>
      <c r="AJV109" s="136"/>
      <c r="AJW109" s="136"/>
      <c r="AJX109" s="136"/>
      <c r="AJY109" s="136"/>
      <c r="AJZ109" s="136"/>
      <c r="AKA109" s="136"/>
      <c r="AKB109" s="136"/>
      <c r="AKC109" s="136"/>
      <c r="AKD109" s="136"/>
      <c r="AKE109" s="136"/>
      <c r="AKF109" s="136"/>
      <c r="AKG109" s="136"/>
      <c r="AKH109" s="136"/>
      <c r="AKI109" s="136"/>
      <c r="AKJ109" s="136"/>
      <c r="AKK109" s="136"/>
      <c r="AKL109" s="136"/>
      <c r="AKM109" s="136"/>
      <c r="AKN109" s="136"/>
      <c r="AKO109" s="136"/>
      <c r="AKP109" s="136"/>
      <c r="AKQ109" s="136"/>
      <c r="AKR109" s="136"/>
      <c r="AKS109" s="136"/>
      <c r="AKT109" s="136"/>
      <c r="AKU109" s="136"/>
      <c r="AKV109" s="136"/>
      <c r="AKW109" s="136"/>
      <c r="AKX109" s="136"/>
      <c r="AKY109" s="136"/>
      <c r="AKZ109" s="136"/>
      <c r="ALA109" s="136"/>
      <c r="ALB109" s="136"/>
      <c r="ALC109" s="136"/>
      <c r="ALD109" s="136"/>
      <c r="ALE109" s="136"/>
      <c r="ALF109" s="136"/>
      <c r="ALG109" s="136"/>
      <c r="ALH109" s="136"/>
      <c r="ALI109" s="136"/>
      <c r="ALJ109" s="136"/>
      <c r="ALK109" s="136"/>
      <c r="ALL109" s="136"/>
      <c r="ALM109" s="136"/>
      <c r="ALN109" s="136"/>
      <c r="ALO109" s="136"/>
      <c r="ALP109" s="136"/>
      <c r="ALQ109" s="136"/>
      <c r="ALR109" s="136"/>
      <c r="ALS109" s="136"/>
      <c r="ALT109" s="136"/>
      <c r="ALU109" s="136"/>
      <c r="ALV109" s="136"/>
      <c r="ALW109" s="136"/>
      <c r="ALX109" s="136"/>
      <c r="ALY109" s="136"/>
      <c r="ALZ109" s="136"/>
      <c r="AMA109" s="136"/>
      <c r="AMB109" s="136"/>
      <c r="AMC109" s="136"/>
      <c r="AMD109" s="136"/>
      <c r="AME109" s="136"/>
      <c r="AMF109" s="136"/>
      <c r="AMG109" s="136"/>
      <c r="AMH109" s="136"/>
      <c r="AMI109" s="136"/>
    </row>
    <row r="110" spans="1:1023" x14ac:dyDescent="0.25">
      <c r="A110" s="245" t="s">
        <v>1233</v>
      </c>
      <c r="B110" s="193">
        <v>110</v>
      </c>
      <c r="C110" s="192" t="s">
        <v>11061</v>
      </c>
      <c r="D110" s="209" t="s">
        <v>1234</v>
      </c>
      <c r="E110" s="253" t="s">
        <v>789</v>
      </c>
      <c r="F110" s="238"/>
      <c r="G110" s="214"/>
      <c r="H110" s="209">
        <v>4</v>
      </c>
      <c r="I110" s="367">
        <v>85</v>
      </c>
      <c r="J110" s="409">
        <v>2</v>
      </c>
      <c r="K110" s="409">
        <v>2</v>
      </c>
      <c r="L110" s="161"/>
      <c r="M110" s="161"/>
      <c r="N110" s="409">
        <v>1</v>
      </c>
      <c r="O110" s="413">
        <v>3</v>
      </c>
      <c r="P110" s="409">
        <v>1</v>
      </c>
      <c r="Q110" s="161"/>
      <c r="R110" s="161"/>
      <c r="S110" s="409">
        <v>2</v>
      </c>
      <c r="T110" s="161"/>
      <c r="U110" s="161"/>
      <c r="V110" s="256">
        <f>IF(O110=1,10,100)</f>
        <v>100</v>
      </c>
      <c r="W110" s="256">
        <f>IF(O110=1,1,IF(O110=2,10,100))</f>
        <v>100</v>
      </c>
      <c r="X110" s="256">
        <f>IF(O110=3,20,100)</f>
        <v>20</v>
      </c>
      <c r="Y110" s="256">
        <f>IF(P110=1,10,100)</f>
        <v>10</v>
      </c>
      <c r="Z110" s="256">
        <f>IF(P110=1,1,IF(P110=2,10,100))</f>
        <v>1</v>
      </c>
      <c r="AA110" s="257">
        <f>IF(OR(EXACT(Q110,"1A"),EXACT(Q110,"1B")),0.1,IF(Q110=2,1,100))</f>
        <v>100</v>
      </c>
      <c r="AB110" s="257">
        <f>IF(OR(EXACT(R110,"1A"),EXACT(R110,"1B")),0.1,IF(R110=2,1,100))</f>
        <v>100</v>
      </c>
      <c r="AC110" s="257">
        <f>IF(OR(EXACT(S110,"1A"),EXACT(S110,"1B")),0.3,IF(S110=2,3,100))</f>
        <v>3</v>
      </c>
      <c r="AD110" s="136"/>
      <c r="AE110" s="136"/>
      <c r="AF110" s="249">
        <f>IF(OR(OR(EXACT(J110,"1A"),EXACT(J110,"1B"),EXACT(J110,"1C")),K110=1),1,IF(K110=2,10,100))</f>
        <v>10</v>
      </c>
      <c r="AG110" s="249">
        <f>IF(OR(EXACT(J110,"1A"),EXACT(J110,"1B"),EXACT(J110,"1C")),1,IF(J110=2,10,100))</f>
        <v>10</v>
      </c>
      <c r="AH110" s="249">
        <f>IF(OR(EXACT(J110,"1A"),EXACT(J110,"1B"),EXACT(J110,"1C"),K110=1),3,100)</f>
        <v>100</v>
      </c>
      <c r="AI110" s="249">
        <f>IF(OR(EXACT(J110,"1A"),EXACT(J110,"1B"),EXACT(J110,"1C")),5,100)</f>
        <v>100</v>
      </c>
      <c r="AJ110" s="269" t="s">
        <v>25734</v>
      </c>
      <c r="AK110" s="136"/>
      <c r="AL110" s="220">
        <v>3</v>
      </c>
      <c r="AM110" s="251"/>
      <c r="AN110" s="136"/>
      <c r="AO110" s="136"/>
      <c r="AP110" s="136"/>
      <c r="AQ110" s="272" t="s">
        <v>25735</v>
      </c>
      <c r="AR110" s="136"/>
      <c r="AS110" s="136"/>
      <c r="AT110" s="136"/>
      <c r="AU110" s="136"/>
      <c r="AV110" s="136"/>
      <c r="AW110" s="136"/>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A110" s="136"/>
      <c r="CB110" s="136"/>
      <c r="CC110" s="136"/>
      <c r="CD110" s="136"/>
      <c r="CE110" s="136"/>
      <c r="CF110" s="136"/>
      <c r="CG110" s="136"/>
      <c r="CH110" s="136"/>
      <c r="CI110" s="136"/>
      <c r="CJ110" s="136"/>
      <c r="CK110" s="136"/>
      <c r="CL110" s="136"/>
      <c r="CM110" s="136"/>
      <c r="CN110" s="136"/>
      <c r="CO110" s="136"/>
      <c r="CP110" s="136"/>
      <c r="CQ110" s="136"/>
      <c r="CR110" s="136"/>
      <c r="CS110" s="136"/>
      <c r="CT110" s="136"/>
      <c r="CU110" s="136"/>
      <c r="CV110" s="136"/>
      <c r="CW110" s="136"/>
      <c r="CX110" s="136"/>
      <c r="CY110" s="136"/>
      <c r="CZ110" s="136"/>
      <c r="DA110" s="136"/>
      <c r="DB110" s="136"/>
      <c r="DC110" s="136"/>
      <c r="DD110" s="136"/>
      <c r="DE110" s="136"/>
      <c r="DF110" s="136"/>
      <c r="DG110" s="136"/>
      <c r="DH110" s="136"/>
      <c r="DI110" s="136"/>
      <c r="DJ110" s="136"/>
      <c r="DK110" s="136"/>
      <c r="DL110" s="136"/>
      <c r="DM110" s="136"/>
      <c r="DN110" s="136"/>
      <c r="DO110" s="136"/>
      <c r="DP110" s="136"/>
      <c r="DQ110" s="136"/>
      <c r="DR110" s="136"/>
      <c r="DS110" s="136"/>
      <c r="DT110" s="136"/>
      <c r="DU110" s="136"/>
      <c r="DV110" s="136"/>
      <c r="DW110" s="136"/>
      <c r="DX110" s="136"/>
      <c r="DY110" s="136"/>
      <c r="DZ110" s="136"/>
      <c r="EA110" s="136"/>
      <c r="EB110" s="136"/>
      <c r="EC110" s="136"/>
      <c r="ED110" s="136"/>
      <c r="EE110" s="136"/>
      <c r="EF110" s="136"/>
      <c r="EG110" s="136"/>
      <c r="EH110" s="136"/>
      <c r="EI110" s="136"/>
      <c r="EJ110" s="136"/>
      <c r="EK110" s="136"/>
      <c r="EL110" s="136"/>
      <c r="EM110" s="136"/>
      <c r="EN110" s="136"/>
      <c r="EO110" s="136"/>
      <c r="EP110" s="136"/>
      <c r="EQ110" s="136"/>
      <c r="ER110" s="136"/>
      <c r="ES110" s="136"/>
      <c r="ET110" s="136"/>
      <c r="EU110" s="136"/>
      <c r="EV110" s="136"/>
      <c r="EW110" s="136"/>
      <c r="EX110" s="136"/>
      <c r="EY110" s="136"/>
      <c r="EZ110" s="136"/>
      <c r="FA110" s="136"/>
      <c r="FB110" s="136"/>
      <c r="FC110" s="136"/>
      <c r="FD110" s="136"/>
      <c r="FE110" s="136"/>
      <c r="FF110" s="136"/>
      <c r="FG110" s="136"/>
      <c r="FH110" s="136"/>
      <c r="FI110" s="136"/>
      <c r="FJ110" s="136"/>
      <c r="FK110" s="136"/>
      <c r="FL110" s="136"/>
      <c r="FM110" s="136"/>
      <c r="FN110" s="136"/>
      <c r="FO110" s="136"/>
      <c r="FP110" s="136"/>
      <c r="FQ110" s="136"/>
      <c r="FR110" s="136"/>
      <c r="FS110" s="136"/>
      <c r="FT110" s="136"/>
      <c r="FU110" s="136"/>
      <c r="FV110" s="136"/>
      <c r="FW110" s="136"/>
      <c r="FX110" s="136"/>
      <c r="FY110" s="136"/>
      <c r="FZ110" s="136"/>
      <c r="GA110" s="136"/>
      <c r="GB110" s="136"/>
      <c r="GC110" s="136"/>
      <c r="GD110" s="136"/>
      <c r="GE110" s="136"/>
      <c r="GF110" s="136"/>
      <c r="GG110" s="136"/>
      <c r="GH110" s="136"/>
      <c r="GI110" s="136"/>
      <c r="GJ110" s="136"/>
      <c r="GK110" s="136"/>
      <c r="GL110" s="136"/>
      <c r="GM110" s="136"/>
      <c r="GN110" s="136"/>
      <c r="GO110" s="136"/>
      <c r="GP110" s="136"/>
      <c r="GQ110" s="136"/>
      <c r="GR110" s="136"/>
      <c r="GS110" s="136"/>
      <c r="GT110" s="136"/>
      <c r="GU110" s="136"/>
      <c r="GV110" s="136"/>
      <c r="GW110" s="136"/>
      <c r="GX110" s="136"/>
      <c r="GY110" s="136"/>
      <c r="GZ110" s="136"/>
      <c r="HA110" s="136"/>
      <c r="HB110" s="136"/>
      <c r="HC110" s="136"/>
      <c r="HD110" s="136"/>
      <c r="HE110" s="136"/>
      <c r="HF110" s="136"/>
      <c r="HG110" s="136"/>
      <c r="HH110" s="136"/>
      <c r="HI110" s="136"/>
      <c r="HJ110" s="136"/>
      <c r="HK110" s="136"/>
      <c r="HL110" s="136"/>
      <c r="HM110" s="136"/>
      <c r="HN110" s="136"/>
      <c r="HO110" s="136"/>
      <c r="HP110" s="136"/>
      <c r="HQ110" s="136"/>
      <c r="HR110" s="136"/>
      <c r="HS110" s="136"/>
      <c r="HT110" s="136"/>
      <c r="HU110" s="136"/>
      <c r="HV110" s="136"/>
      <c r="HW110" s="136"/>
      <c r="HX110" s="136"/>
      <c r="HY110" s="136"/>
      <c r="HZ110" s="136"/>
      <c r="IA110" s="136"/>
      <c r="IB110" s="136"/>
      <c r="IC110" s="136"/>
      <c r="ID110" s="136"/>
      <c r="IE110" s="136"/>
      <c r="IF110" s="136"/>
      <c r="IG110" s="136"/>
      <c r="IH110" s="136"/>
      <c r="II110" s="136"/>
      <c r="IJ110" s="136"/>
      <c r="IK110" s="136"/>
      <c r="IL110" s="136"/>
      <c r="IM110" s="136"/>
      <c r="IN110" s="136"/>
      <c r="IO110" s="136"/>
      <c r="IP110" s="136"/>
      <c r="IQ110" s="136"/>
      <c r="IR110" s="136"/>
      <c r="IS110" s="136"/>
      <c r="IT110" s="136"/>
      <c r="IU110" s="136"/>
      <c r="IV110" s="136"/>
      <c r="IW110" s="136"/>
      <c r="IX110" s="136"/>
      <c r="IY110" s="136"/>
      <c r="IZ110" s="136"/>
      <c r="JA110" s="136"/>
      <c r="JB110" s="136"/>
      <c r="JC110" s="136"/>
      <c r="JD110" s="136"/>
      <c r="JE110" s="136"/>
      <c r="JF110" s="136"/>
      <c r="JG110" s="136"/>
      <c r="JH110" s="136"/>
      <c r="JI110" s="136"/>
      <c r="JJ110" s="136"/>
      <c r="JK110" s="136"/>
      <c r="JL110" s="136"/>
      <c r="JM110" s="136"/>
      <c r="JN110" s="136"/>
      <c r="JO110" s="136"/>
      <c r="JP110" s="136"/>
      <c r="JQ110" s="136"/>
      <c r="JR110" s="136"/>
      <c r="JS110" s="136"/>
      <c r="JT110" s="136"/>
      <c r="JU110" s="136"/>
      <c r="JV110" s="136"/>
      <c r="JW110" s="136"/>
      <c r="JX110" s="136"/>
      <c r="JY110" s="136"/>
      <c r="JZ110" s="136"/>
      <c r="KA110" s="136"/>
      <c r="KB110" s="136"/>
      <c r="KC110" s="136"/>
      <c r="KD110" s="136"/>
      <c r="KE110" s="136"/>
      <c r="KF110" s="136"/>
      <c r="KG110" s="136"/>
      <c r="KH110" s="136"/>
      <c r="KI110" s="136"/>
      <c r="KJ110" s="136"/>
      <c r="KK110" s="136"/>
      <c r="KL110" s="136"/>
      <c r="KM110" s="136"/>
      <c r="KN110" s="136"/>
      <c r="KO110" s="136"/>
      <c r="KP110" s="136"/>
      <c r="KQ110" s="136"/>
      <c r="KR110" s="136"/>
      <c r="KS110" s="136"/>
      <c r="KT110" s="136"/>
      <c r="KU110" s="136"/>
      <c r="KV110" s="136"/>
      <c r="KW110" s="136"/>
      <c r="KX110" s="136"/>
      <c r="KY110" s="136"/>
      <c r="KZ110" s="136"/>
      <c r="LA110" s="136"/>
      <c r="LB110" s="136"/>
      <c r="LC110" s="136"/>
      <c r="LD110" s="136"/>
      <c r="LE110" s="136"/>
      <c r="LF110" s="136"/>
      <c r="LG110" s="136"/>
      <c r="LH110" s="136"/>
      <c r="LI110" s="136"/>
      <c r="LJ110" s="136"/>
      <c r="LK110" s="136"/>
      <c r="LL110" s="136"/>
      <c r="LM110" s="136"/>
      <c r="LN110" s="136"/>
      <c r="LO110" s="136"/>
      <c r="LP110" s="136"/>
      <c r="LQ110" s="136"/>
      <c r="LR110" s="136"/>
      <c r="LS110" s="136"/>
      <c r="LT110" s="136"/>
      <c r="LU110" s="136"/>
      <c r="LV110" s="136"/>
      <c r="LW110" s="136"/>
      <c r="LX110" s="136"/>
      <c r="LY110" s="136"/>
      <c r="LZ110" s="136"/>
      <c r="MA110" s="136"/>
      <c r="MB110" s="136"/>
      <c r="MC110" s="136"/>
      <c r="MD110" s="136"/>
      <c r="ME110" s="136"/>
      <c r="MF110" s="136"/>
      <c r="MG110" s="136"/>
      <c r="MH110" s="136"/>
      <c r="MI110" s="136"/>
      <c r="MJ110" s="136"/>
      <c r="MK110" s="136"/>
      <c r="ML110" s="136"/>
      <c r="MM110" s="136"/>
      <c r="MN110" s="136"/>
      <c r="MO110" s="136"/>
      <c r="MP110" s="136"/>
      <c r="MQ110" s="136"/>
      <c r="MR110" s="136"/>
      <c r="MS110" s="136"/>
      <c r="MT110" s="136"/>
      <c r="MU110" s="136"/>
      <c r="MV110" s="136"/>
      <c r="MW110" s="136"/>
      <c r="MX110" s="136"/>
      <c r="MY110" s="136"/>
      <c r="MZ110" s="136"/>
      <c r="NA110" s="136"/>
      <c r="NB110" s="136"/>
      <c r="NC110" s="136"/>
      <c r="ND110" s="136"/>
      <c r="NE110" s="136"/>
      <c r="NF110" s="136"/>
      <c r="NG110" s="136"/>
      <c r="NH110" s="136"/>
      <c r="NI110" s="136"/>
      <c r="NJ110" s="136"/>
      <c r="NK110" s="136"/>
      <c r="NL110" s="136"/>
      <c r="NM110" s="136"/>
      <c r="NN110" s="136"/>
      <c r="NO110" s="136"/>
      <c r="NP110" s="136"/>
      <c r="NQ110" s="136"/>
      <c r="NR110" s="136"/>
      <c r="NS110" s="136"/>
      <c r="NT110" s="136"/>
      <c r="NU110" s="136"/>
      <c r="NV110" s="136"/>
      <c r="NW110" s="136"/>
      <c r="NX110" s="136"/>
      <c r="NY110" s="136"/>
      <c r="NZ110" s="136"/>
      <c r="OA110" s="136"/>
      <c r="OB110" s="136"/>
      <c r="OC110" s="136"/>
      <c r="OD110" s="136"/>
      <c r="OE110" s="136"/>
      <c r="OF110" s="136"/>
      <c r="OG110" s="136"/>
      <c r="OH110" s="136"/>
      <c r="OI110" s="136"/>
      <c r="OJ110" s="136"/>
      <c r="OK110" s="136"/>
      <c r="OL110" s="136"/>
      <c r="OM110" s="136"/>
      <c r="ON110" s="136"/>
      <c r="OO110" s="136"/>
      <c r="OP110" s="136"/>
      <c r="OQ110" s="136"/>
      <c r="OR110" s="136"/>
      <c r="OS110" s="136"/>
      <c r="OT110" s="136"/>
      <c r="OU110" s="136"/>
      <c r="OV110" s="136"/>
      <c r="OW110" s="136"/>
      <c r="OX110" s="136"/>
      <c r="OY110" s="136"/>
      <c r="OZ110" s="136"/>
      <c r="PA110" s="136"/>
      <c r="PB110" s="136"/>
      <c r="PC110" s="136"/>
      <c r="PD110" s="136"/>
      <c r="PE110" s="136"/>
      <c r="PF110" s="136"/>
      <c r="PG110" s="136"/>
      <c r="PH110" s="136"/>
      <c r="PI110" s="136"/>
      <c r="PJ110" s="136"/>
      <c r="PK110" s="136"/>
      <c r="PL110" s="136"/>
      <c r="PM110" s="136"/>
      <c r="PN110" s="136"/>
      <c r="PO110" s="136"/>
      <c r="PP110" s="136"/>
      <c r="PQ110" s="136"/>
      <c r="PR110" s="136"/>
      <c r="PS110" s="136"/>
      <c r="PT110" s="136"/>
      <c r="PU110" s="136"/>
      <c r="PV110" s="136"/>
      <c r="PW110" s="136"/>
      <c r="PX110" s="136"/>
      <c r="PY110" s="136"/>
      <c r="PZ110" s="136"/>
      <c r="QA110" s="136"/>
      <c r="QB110" s="136"/>
      <c r="QC110" s="136"/>
      <c r="QD110" s="136"/>
      <c r="QE110" s="136"/>
      <c r="QF110" s="136"/>
      <c r="QG110" s="136"/>
      <c r="QH110" s="136"/>
      <c r="QI110" s="136"/>
      <c r="QJ110" s="136"/>
      <c r="QK110" s="136"/>
      <c r="QL110" s="136"/>
      <c r="QM110" s="136"/>
      <c r="QN110" s="136"/>
      <c r="QO110" s="136"/>
      <c r="QP110" s="136"/>
      <c r="QQ110" s="136"/>
      <c r="QR110" s="136"/>
      <c r="QS110" s="136"/>
      <c r="QT110" s="136"/>
      <c r="QU110" s="136"/>
      <c r="QV110" s="136"/>
      <c r="QW110" s="136"/>
      <c r="QX110" s="136"/>
      <c r="QY110" s="136"/>
      <c r="QZ110" s="136"/>
      <c r="RA110" s="136"/>
      <c r="RB110" s="136"/>
      <c r="RC110" s="136"/>
      <c r="RD110" s="136"/>
      <c r="RE110" s="136"/>
      <c r="RF110" s="136"/>
      <c r="RG110" s="136"/>
      <c r="RH110" s="136"/>
      <c r="RI110" s="136"/>
      <c r="RJ110" s="136"/>
      <c r="RK110" s="136"/>
      <c r="RL110" s="136"/>
      <c r="RM110" s="136"/>
      <c r="RN110" s="136"/>
      <c r="RO110" s="136"/>
      <c r="RP110" s="136"/>
      <c r="RQ110" s="136"/>
      <c r="RR110" s="136"/>
      <c r="RS110" s="136"/>
      <c r="RT110" s="136"/>
      <c r="RU110" s="136"/>
      <c r="RV110" s="136"/>
      <c r="RW110" s="136"/>
      <c r="RX110" s="136"/>
      <c r="RY110" s="136"/>
      <c r="RZ110" s="136"/>
      <c r="SA110" s="136"/>
      <c r="SB110" s="136"/>
      <c r="SC110" s="136"/>
      <c r="SD110" s="136"/>
      <c r="SE110" s="136"/>
      <c r="SF110" s="136"/>
      <c r="SG110" s="136"/>
      <c r="SH110" s="136"/>
      <c r="SI110" s="136"/>
      <c r="SJ110" s="136"/>
      <c r="SK110" s="136"/>
      <c r="SL110" s="136"/>
      <c r="SM110" s="136"/>
      <c r="SN110" s="136"/>
      <c r="SO110" s="136"/>
      <c r="SP110" s="136"/>
      <c r="SQ110" s="136"/>
      <c r="SR110" s="136"/>
      <c r="SS110" s="136"/>
      <c r="ST110" s="136"/>
      <c r="SU110" s="136"/>
      <c r="SV110" s="136"/>
      <c r="SW110" s="136"/>
      <c r="SX110" s="136"/>
      <c r="SY110" s="136"/>
      <c r="SZ110" s="136"/>
      <c r="TA110" s="136"/>
      <c r="TB110" s="136"/>
      <c r="TC110" s="136"/>
      <c r="TD110" s="136"/>
      <c r="TE110" s="136"/>
      <c r="TF110" s="136"/>
      <c r="TG110" s="136"/>
      <c r="TH110" s="136"/>
      <c r="TI110" s="136"/>
      <c r="TJ110" s="136"/>
      <c r="TK110" s="136"/>
      <c r="TL110" s="136"/>
      <c r="TM110" s="136"/>
      <c r="TN110" s="136"/>
      <c r="TO110" s="136"/>
      <c r="TP110" s="136"/>
      <c r="TQ110" s="136"/>
      <c r="TR110" s="136"/>
      <c r="TS110" s="136"/>
      <c r="TT110" s="136"/>
      <c r="TU110" s="136"/>
      <c r="TV110" s="136"/>
      <c r="TW110" s="136"/>
      <c r="TX110" s="136"/>
      <c r="TY110" s="136"/>
      <c r="TZ110" s="136"/>
      <c r="UA110" s="136"/>
      <c r="UB110" s="136"/>
      <c r="UC110" s="136"/>
      <c r="UD110" s="136"/>
      <c r="UE110" s="136"/>
      <c r="UF110" s="136"/>
      <c r="UG110" s="136"/>
      <c r="UH110" s="136"/>
      <c r="UI110" s="136"/>
      <c r="UJ110" s="136"/>
      <c r="UK110" s="136"/>
      <c r="UL110" s="136"/>
      <c r="UM110" s="136"/>
      <c r="UN110" s="136"/>
      <c r="UO110" s="136"/>
      <c r="UP110" s="136"/>
      <c r="UQ110" s="136"/>
      <c r="UR110" s="136"/>
      <c r="US110" s="136"/>
      <c r="UT110" s="136"/>
      <c r="UU110" s="136"/>
      <c r="UV110" s="136"/>
      <c r="UW110" s="136"/>
      <c r="UX110" s="136"/>
      <c r="UY110" s="136"/>
      <c r="UZ110" s="136"/>
      <c r="VA110" s="136"/>
      <c r="VB110" s="136"/>
      <c r="VC110" s="136"/>
      <c r="VD110" s="136"/>
      <c r="VE110" s="136"/>
      <c r="VF110" s="136"/>
      <c r="VG110" s="136"/>
      <c r="VH110" s="136"/>
      <c r="VI110" s="136"/>
      <c r="VJ110" s="136"/>
      <c r="VK110" s="136"/>
      <c r="VL110" s="136"/>
      <c r="VM110" s="136"/>
      <c r="VN110" s="136"/>
      <c r="VO110" s="136"/>
      <c r="VP110" s="136"/>
      <c r="VQ110" s="136"/>
      <c r="VR110" s="136"/>
      <c r="VS110" s="136"/>
      <c r="VT110" s="136"/>
      <c r="VU110" s="136"/>
      <c r="VV110" s="136"/>
      <c r="VW110" s="136"/>
      <c r="VX110" s="136"/>
      <c r="VY110" s="136"/>
      <c r="VZ110" s="136"/>
      <c r="WA110" s="136"/>
      <c r="WB110" s="136"/>
      <c r="WC110" s="136"/>
      <c r="WD110" s="136"/>
      <c r="WE110" s="136"/>
      <c r="WF110" s="136"/>
      <c r="WG110" s="136"/>
      <c r="WH110" s="136"/>
      <c r="WI110" s="136"/>
      <c r="WJ110" s="136"/>
      <c r="WK110" s="136"/>
      <c r="WL110" s="136"/>
      <c r="WM110" s="136"/>
      <c r="WN110" s="136"/>
      <c r="WO110" s="136"/>
      <c r="WP110" s="136"/>
      <c r="WQ110" s="136"/>
      <c r="WR110" s="136"/>
      <c r="WS110" s="136"/>
      <c r="WT110" s="136"/>
      <c r="WU110" s="136"/>
      <c r="WV110" s="136"/>
      <c r="WW110" s="136"/>
      <c r="WX110" s="136"/>
      <c r="WY110" s="136"/>
      <c r="WZ110" s="136"/>
      <c r="XA110" s="136"/>
      <c r="XB110" s="136"/>
      <c r="XC110" s="136"/>
      <c r="XD110" s="136"/>
      <c r="XE110" s="136"/>
      <c r="XF110" s="136"/>
      <c r="XG110" s="136"/>
      <c r="XH110" s="136"/>
      <c r="XI110" s="136"/>
      <c r="XJ110" s="136"/>
      <c r="XK110" s="136"/>
      <c r="XL110" s="136"/>
      <c r="XM110" s="136"/>
      <c r="XN110" s="136"/>
      <c r="XO110" s="136"/>
      <c r="XP110" s="136"/>
      <c r="XQ110" s="136"/>
      <c r="XR110" s="136"/>
      <c r="XS110" s="136"/>
      <c r="XT110" s="136"/>
      <c r="XU110" s="136"/>
      <c r="XV110" s="136"/>
      <c r="XW110" s="136"/>
      <c r="XX110" s="136"/>
      <c r="XY110" s="136"/>
      <c r="XZ110" s="136"/>
      <c r="YA110" s="136"/>
      <c r="YB110" s="136"/>
      <c r="YC110" s="136"/>
      <c r="YD110" s="136"/>
      <c r="YE110" s="136"/>
      <c r="YF110" s="136"/>
      <c r="YG110" s="136"/>
      <c r="YH110" s="136"/>
      <c r="YI110" s="136"/>
      <c r="YJ110" s="136"/>
      <c r="YK110" s="136"/>
      <c r="YL110" s="136"/>
      <c r="YM110" s="136"/>
      <c r="YN110" s="136"/>
      <c r="YO110" s="136"/>
      <c r="YP110" s="136"/>
      <c r="YQ110" s="136"/>
      <c r="YR110" s="136"/>
      <c r="YS110" s="136"/>
      <c r="YT110" s="136"/>
      <c r="YU110" s="136"/>
      <c r="YV110" s="136"/>
      <c r="YW110" s="136"/>
      <c r="YX110" s="136"/>
      <c r="YY110" s="136"/>
      <c r="YZ110" s="136"/>
      <c r="ZA110" s="136"/>
      <c r="ZB110" s="136"/>
      <c r="ZC110" s="136"/>
      <c r="ZD110" s="136"/>
      <c r="ZE110" s="136"/>
      <c r="ZF110" s="136"/>
      <c r="ZG110" s="136"/>
      <c r="ZH110" s="136"/>
      <c r="ZI110" s="136"/>
      <c r="ZJ110" s="136"/>
      <c r="ZK110" s="136"/>
      <c r="ZL110" s="136"/>
      <c r="ZM110" s="136"/>
      <c r="ZN110" s="136"/>
      <c r="ZO110" s="136"/>
      <c r="ZP110" s="136"/>
      <c r="ZQ110" s="136"/>
      <c r="ZR110" s="136"/>
      <c r="ZS110" s="136"/>
      <c r="ZT110" s="136"/>
      <c r="ZU110" s="136"/>
      <c r="ZV110" s="136"/>
      <c r="ZW110" s="136"/>
      <c r="ZX110" s="136"/>
      <c r="ZY110" s="136"/>
      <c r="ZZ110" s="136"/>
      <c r="AAA110" s="136"/>
      <c r="AAB110" s="136"/>
      <c r="AAC110" s="136"/>
      <c r="AAD110" s="136"/>
      <c r="AAE110" s="136"/>
      <c r="AAF110" s="136"/>
      <c r="AAG110" s="136"/>
      <c r="AAH110" s="136"/>
      <c r="AAI110" s="136"/>
      <c r="AAJ110" s="136"/>
      <c r="AAK110" s="136"/>
      <c r="AAL110" s="136"/>
      <c r="AAM110" s="136"/>
      <c r="AAN110" s="136"/>
      <c r="AAO110" s="136"/>
      <c r="AAP110" s="136"/>
      <c r="AAQ110" s="136"/>
      <c r="AAR110" s="136"/>
      <c r="AAS110" s="136"/>
      <c r="AAT110" s="136"/>
      <c r="AAU110" s="136"/>
      <c r="AAV110" s="136"/>
      <c r="AAW110" s="136"/>
      <c r="AAX110" s="136"/>
      <c r="AAY110" s="136"/>
      <c r="AAZ110" s="136"/>
      <c r="ABA110" s="136"/>
      <c r="ABB110" s="136"/>
      <c r="ABC110" s="136"/>
      <c r="ABD110" s="136"/>
      <c r="ABE110" s="136"/>
      <c r="ABF110" s="136"/>
      <c r="ABG110" s="136"/>
      <c r="ABH110" s="136"/>
      <c r="ABI110" s="136"/>
      <c r="ABJ110" s="136"/>
      <c r="ABK110" s="136"/>
      <c r="ABL110" s="136"/>
      <c r="ABM110" s="136"/>
      <c r="ABN110" s="136"/>
      <c r="ABO110" s="136"/>
      <c r="ABP110" s="136"/>
      <c r="ABQ110" s="136"/>
      <c r="ABR110" s="136"/>
      <c r="ABS110" s="136"/>
      <c r="ABT110" s="136"/>
      <c r="ABU110" s="136"/>
      <c r="ABV110" s="136"/>
      <c r="ABW110" s="136"/>
      <c r="ABX110" s="136"/>
      <c r="ABY110" s="136"/>
      <c r="ABZ110" s="136"/>
      <c r="ACA110" s="136"/>
      <c r="ACB110" s="136"/>
      <c r="ACC110" s="136"/>
      <c r="ACD110" s="136"/>
      <c r="ACE110" s="136"/>
      <c r="ACF110" s="136"/>
      <c r="ACG110" s="136"/>
      <c r="ACH110" s="136"/>
      <c r="ACI110" s="136"/>
      <c r="ACJ110" s="136"/>
      <c r="ACK110" s="136"/>
      <c r="ACL110" s="136"/>
      <c r="ACM110" s="136"/>
      <c r="ACN110" s="136"/>
      <c r="ACO110" s="136"/>
      <c r="ACP110" s="136"/>
      <c r="ACQ110" s="136"/>
      <c r="ACR110" s="136"/>
      <c r="ACS110" s="136"/>
      <c r="ACT110" s="136"/>
      <c r="ACU110" s="136"/>
      <c r="ACV110" s="136"/>
      <c r="ACW110" s="136"/>
      <c r="ACX110" s="136"/>
      <c r="ACY110" s="136"/>
      <c r="ACZ110" s="136"/>
      <c r="ADA110" s="136"/>
      <c r="ADB110" s="136"/>
      <c r="ADC110" s="136"/>
      <c r="ADD110" s="136"/>
      <c r="ADE110" s="136"/>
      <c r="ADF110" s="136"/>
      <c r="ADG110" s="136"/>
      <c r="ADH110" s="136"/>
      <c r="ADI110" s="136"/>
      <c r="ADJ110" s="136"/>
      <c r="ADK110" s="136"/>
      <c r="ADL110" s="136"/>
      <c r="ADM110" s="136"/>
      <c r="ADN110" s="136"/>
      <c r="ADO110" s="136"/>
      <c r="ADP110" s="136"/>
      <c r="ADQ110" s="136"/>
      <c r="ADR110" s="136"/>
      <c r="ADS110" s="136"/>
      <c r="ADT110" s="136"/>
      <c r="ADU110" s="136"/>
      <c r="ADV110" s="136"/>
      <c r="ADW110" s="136"/>
      <c r="ADX110" s="136"/>
      <c r="ADY110" s="136"/>
      <c r="ADZ110" s="136"/>
      <c r="AEA110" s="136"/>
      <c r="AEB110" s="136"/>
      <c r="AEC110" s="136"/>
      <c r="AED110" s="136"/>
      <c r="AEE110" s="136"/>
      <c r="AEF110" s="136"/>
      <c r="AEG110" s="136"/>
      <c r="AEH110" s="136"/>
      <c r="AEI110" s="136"/>
      <c r="AEJ110" s="136"/>
      <c r="AEK110" s="136"/>
      <c r="AEL110" s="136"/>
      <c r="AEM110" s="136"/>
      <c r="AEN110" s="136"/>
      <c r="AEO110" s="136"/>
      <c r="AEP110" s="136"/>
      <c r="AEQ110" s="136"/>
      <c r="AER110" s="136"/>
      <c r="AES110" s="136"/>
      <c r="AET110" s="136"/>
      <c r="AEU110" s="136"/>
      <c r="AEV110" s="136"/>
      <c r="AEW110" s="136"/>
      <c r="AEX110" s="136"/>
      <c r="AEY110" s="136"/>
      <c r="AEZ110" s="136"/>
      <c r="AFA110" s="136"/>
      <c r="AFB110" s="136"/>
      <c r="AFC110" s="136"/>
      <c r="AFD110" s="136"/>
      <c r="AFE110" s="136"/>
      <c r="AFF110" s="136"/>
      <c r="AFG110" s="136"/>
      <c r="AFH110" s="136"/>
      <c r="AFI110" s="136"/>
      <c r="AFJ110" s="136"/>
      <c r="AFK110" s="136"/>
      <c r="AFL110" s="136"/>
      <c r="AFM110" s="136"/>
      <c r="AFN110" s="136"/>
      <c r="AFO110" s="136"/>
      <c r="AFP110" s="136"/>
      <c r="AFQ110" s="136"/>
      <c r="AFR110" s="136"/>
      <c r="AFS110" s="136"/>
      <c r="AFT110" s="136"/>
      <c r="AFU110" s="136"/>
      <c r="AFV110" s="136"/>
      <c r="AFW110" s="136"/>
      <c r="AFX110" s="136"/>
      <c r="AFY110" s="136"/>
      <c r="AFZ110" s="136"/>
      <c r="AGA110" s="136"/>
      <c r="AGB110" s="136"/>
      <c r="AGC110" s="136"/>
      <c r="AGD110" s="136"/>
      <c r="AGE110" s="136"/>
      <c r="AGF110" s="136"/>
      <c r="AGG110" s="136"/>
      <c r="AGH110" s="136"/>
      <c r="AGI110" s="136"/>
      <c r="AGJ110" s="136"/>
      <c r="AGK110" s="136"/>
      <c r="AGL110" s="136"/>
      <c r="AGM110" s="136"/>
      <c r="AGN110" s="136"/>
      <c r="AGO110" s="136"/>
      <c r="AGP110" s="136"/>
      <c r="AGQ110" s="136"/>
      <c r="AGR110" s="136"/>
      <c r="AGS110" s="136"/>
      <c r="AGT110" s="136"/>
      <c r="AGU110" s="136"/>
      <c r="AGV110" s="136"/>
      <c r="AGW110" s="136"/>
      <c r="AGX110" s="136"/>
      <c r="AGY110" s="136"/>
      <c r="AGZ110" s="136"/>
      <c r="AHA110" s="136"/>
      <c r="AHB110" s="136"/>
      <c r="AHC110" s="136"/>
      <c r="AHD110" s="136"/>
      <c r="AHE110" s="136"/>
      <c r="AHF110" s="136"/>
      <c r="AHG110" s="136"/>
      <c r="AHH110" s="136"/>
      <c r="AHI110" s="136"/>
      <c r="AHJ110" s="136"/>
      <c r="AHK110" s="136"/>
      <c r="AHL110" s="136"/>
      <c r="AHM110" s="136"/>
      <c r="AHN110" s="136"/>
      <c r="AHO110" s="136"/>
      <c r="AHP110" s="136"/>
      <c r="AHQ110" s="136"/>
      <c r="AHR110" s="136"/>
      <c r="AHS110" s="136"/>
      <c r="AHT110" s="136"/>
      <c r="AHU110" s="136"/>
      <c r="AHV110" s="136"/>
      <c r="AHW110" s="136"/>
      <c r="AHX110" s="136"/>
      <c r="AHY110" s="136"/>
      <c r="AHZ110" s="136"/>
      <c r="AIA110" s="136"/>
      <c r="AIB110" s="136"/>
      <c r="AIC110" s="136"/>
      <c r="AID110" s="136"/>
      <c r="AIE110" s="136"/>
      <c r="AIF110" s="136"/>
      <c r="AIG110" s="136"/>
      <c r="AIH110" s="136"/>
      <c r="AII110" s="136"/>
      <c r="AIJ110" s="136"/>
      <c r="AIK110" s="136"/>
      <c r="AIL110" s="136"/>
      <c r="AIM110" s="136"/>
      <c r="AIN110" s="136"/>
      <c r="AIO110" s="136"/>
      <c r="AIP110" s="136"/>
      <c r="AIQ110" s="136"/>
      <c r="AIR110" s="136"/>
      <c r="AIS110" s="136"/>
      <c r="AIT110" s="136"/>
      <c r="AIU110" s="136"/>
      <c r="AIV110" s="136"/>
      <c r="AIW110" s="136"/>
      <c r="AIX110" s="136"/>
      <c r="AIY110" s="136"/>
      <c r="AIZ110" s="136"/>
      <c r="AJA110" s="136"/>
      <c r="AJB110" s="136"/>
      <c r="AJC110" s="136"/>
      <c r="AJD110" s="136"/>
      <c r="AJE110" s="136"/>
      <c r="AJF110" s="136"/>
      <c r="AJG110" s="136"/>
      <c r="AJH110" s="136"/>
      <c r="AJI110" s="136"/>
      <c r="AJJ110" s="136"/>
      <c r="AJK110" s="136"/>
      <c r="AJL110" s="136"/>
      <c r="AJM110" s="136"/>
      <c r="AJN110" s="136"/>
      <c r="AJO110" s="136"/>
      <c r="AJP110" s="136"/>
      <c r="AJQ110" s="136"/>
      <c r="AJR110" s="136"/>
      <c r="AJS110" s="136"/>
      <c r="AJT110" s="136"/>
      <c r="AJU110" s="136"/>
      <c r="AJV110" s="136"/>
      <c r="AJW110" s="136"/>
      <c r="AJX110" s="136"/>
      <c r="AJY110" s="136"/>
      <c r="AJZ110" s="136"/>
      <c r="AKA110" s="136"/>
      <c r="AKB110" s="136"/>
      <c r="AKC110" s="136"/>
      <c r="AKD110" s="136"/>
      <c r="AKE110" s="136"/>
      <c r="AKF110" s="136"/>
      <c r="AKG110" s="136"/>
      <c r="AKH110" s="136"/>
      <c r="AKI110" s="136"/>
      <c r="AKJ110" s="136"/>
      <c r="AKK110" s="136"/>
      <c r="AKL110" s="136"/>
      <c r="AKM110" s="136"/>
      <c r="AKN110" s="136"/>
      <c r="AKO110" s="136"/>
      <c r="AKP110" s="136"/>
      <c r="AKQ110" s="136"/>
      <c r="AKR110" s="136"/>
      <c r="AKS110" s="136"/>
      <c r="AKT110" s="136"/>
      <c r="AKU110" s="136"/>
      <c r="AKV110" s="136"/>
      <c r="AKW110" s="136"/>
      <c r="AKX110" s="136"/>
      <c r="AKY110" s="136"/>
      <c r="AKZ110" s="136"/>
      <c r="ALA110" s="136"/>
      <c r="ALB110" s="136"/>
      <c r="ALC110" s="136"/>
      <c r="ALD110" s="136"/>
      <c r="ALE110" s="136"/>
      <c r="ALF110" s="136"/>
      <c r="ALG110" s="136"/>
      <c r="ALH110" s="136"/>
      <c r="ALI110" s="136"/>
      <c r="ALJ110" s="136"/>
      <c r="ALK110" s="136"/>
      <c r="ALL110" s="136"/>
      <c r="ALM110" s="136"/>
      <c r="ALN110" s="136"/>
      <c r="ALO110" s="136"/>
      <c r="ALP110" s="136"/>
      <c r="ALQ110" s="136"/>
      <c r="ALR110" s="136"/>
      <c r="ALS110" s="136"/>
      <c r="ALT110" s="136"/>
      <c r="ALU110" s="136"/>
      <c r="ALV110" s="136"/>
      <c r="ALW110" s="136"/>
      <c r="ALX110" s="136"/>
      <c r="ALY110" s="136"/>
      <c r="ALZ110" s="136"/>
      <c r="AMA110" s="136"/>
      <c r="AMB110" s="136"/>
      <c r="AMC110" s="136"/>
      <c r="AMD110" s="136"/>
      <c r="AME110" s="136"/>
      <c r="AMF110" s="136"/>
      <c r="AMG110" s="136"/>
      <c r="AMH110" s="136"/>
      <c r="AMI110" s="136"/>
    </row>
    <row r="111" spans="1:1023" ht="57.75" x14ac:dyDescent="0.25">
      <c r="A111" s="192" t="s">
        <v>5831</v>
      </c>
      <c r="B111" s="193">
        <v>111</v>
      </c>
      <c r="C111" s="192" t="s">
        <v>25736</v>
      </c>
      <c r="D111" s="209" t="s">
        <v>5832</v>
      </c>
      <c r="E111" s="253" t="s">
        <v>789</v>
      </c>
      <c r="I111" s="367"/>
      <c r="N111" s="409">
        <v>1</v>
      </c>
      <c r="O111" s="409">
        <v>3</v>
      </c>
      <c r="V111" s="256">
        <f>IF(O111=1,10,100)</f>
        <v>100</v>
      </c>
      <c r="W111" s="256">
        <f>IF(O111=1,1,IF(O111=2,10,100))</f>
        <v>100</v>
      </c>
      <c r="X111" s="256">
        <f>IF(O111=3,20,100)</f>
        <v>20</v>
      </c>
      <c r="Y111" s="256">
        <f>IF(P111=1,10,100)</f>
        <v>100</v>
      </c>
      <c r="Z111" s="256">
        <f>IF(P111=1,1,IF(P111=2,10,100))</f>
        <v>100</v>
      </c>
      <c r="AA111" s="257">
        <f>IF(OR(EXACT(Q111,"1A"),EXACT(Q111,"1B")),0.1,IF(Q111=2,1,100))</f>
        <v>100</v>
      </c>
      <c r="AB111" s="257">
        <f>IF(OR(EXACT(R111,"1A"),EXACT(R111,"1B")),0.1,IF(R111=2,1,100))</f>
        <v>100</v>
      </c>
      <c r="AC111" s="257">
        <f>IF(OR(EXACT(S111,"1A"),EXACT(S111,"1B")),0.3,IF(S111=2,3,100))</f>
        <v>100</v>
      </c>
      <c r="AF111" s="249">
        <f>IF(OR(OR(EXACT(J111,"1A"),EXACT(J111,"1B"),EXACT(J111,"1C")),K111=1),1,IF(K111=2,10,100))</f>
        <v>100</v>
      </c>
      <c r="AG111" s="249">
        <f>IF(OR(EXACT(J111,"1A"),EXACT(J111,"1B"),EXACT(J111,"1C")),1,IF(J111=2,10,100))</f>
        <v>100</v>
      </c>
      <c r="AH111" s="249">
        <f>IF(OR(EXACT(J111,"1A"),EXACT(J111,"1B"),EXACT(J111,"1C"),K111=1),3,100)</f>
        <v>100</v>
      </c>
      <c r="AI111" s="249">
        <f>IF(OR(EXACT(J111,"1A"),EXACT(J111,"1B"),EXACT(J111,"1C")),5,100)</f>
        <v>100</v>
      </c>
      <c r="AJ111" s="251"/>
      <c r="AL111" s="220">
        <v>2</v>
      </c>
      <c r="AM111" s="251"/>
      <c r="AQ111" s="199" t="s">
        <v>5833</v>
      </c>
    </row>
    <row r="112" spans="1:1023" x14ac:dyDescent="0.25">
      <c r="A112" s="192" t="s">
        <v>2759</v>
      </c>
      <c r="B112" s="193">
        <v>112</v>
      </c>
      <c r="C112" s="192" t="s">
        <v>25737</v>
      </c>
      <c r="D112" s="209" t="s">
        <v>5824</v>
      </c>
      <c r="E112" s="253" t="s">
        <v>789</v>
      </c>
      <c r="I112" s="367">
        <v>100</v>
      </c>
      <c r="N112" s="409">
        <v>1</v>
      </c>
      <c r="O112" s="409">
        <v>3</v>
      </c>
      <c r="V112" s="256">
        <f>IF(O112=1,10,100)</f>
        <v>100</v>
      </c>
      <c r="W112" s="256">
        <f>IF(O112=1,1,IF(O112=2,10,100))</f>
        <v>100</v>
      </c>
      <c r="X112" s="256">
        <f>IF(O112=3,20,100)</f>
        <v>20</v>
      </c>
      <c r="Y112" s="256">
        <f>IF(P112=1,10,100)</f>
        <v>100</v>
      </c>
      <c r="Z112" s="256">
        <f>IF(P112=1,1,IF(P112=2,10,100))</f>
        <v>100</v>
      </c>
      <c r="AA112" s="257">
        <f>IF(OR(EXACT(Q112,"1A"),EXACT(Q112,"1B")),0.1,IF(Q112=2,1,100))</f>
        <v>100</v>
      </c>
      <c r="AB112" s="257">
        <f>IF(OR(EXACT(R112,"1A"),EXACT(R112,"1B")),0.1,IF(R112=2,1,100))</f>
        <v>100</v>
      </c>
      <c r="AC112" s="257">
        <f>IF(OR(EXACT(S112,"1A"),EXACT(S112,"1B")),0.3,IF(S112=2,3,100))</f>
        <v>100</v>
      </c>
      <c r="AF112" s="249">
        <f>IF(OR(OR(EXACT(J112,"1A"),EXACT(J112,"1B"),EXACT(J112,"1C")),K112=1),1,IF(K112=2,10,100))</f>
        <v>100</v>
      </c>
      <c r="AG112" s="249">
        <f>IF(OR(EXACT(J112,"1A"),EXACT(J112,"1B"),EXACT(J112,"1C")),1,IF(J112=2,10,100))</f>
        <v>100</v>
      </c>
      <c r="AH112" s="249">
        <f>IF(OR(EXACT(J112,"1A"),EXACT(J112,"1B"),EXACT(J112,"1C"),K112=1),3,100)</f>
        <v>100</v>
      </c>
      <c r="AI112" s="249">
        <f>IF(OR(EXACT(J112,"1A"),EXACT(J112,"1B"),EXACT(J112,"1C")),5,100)</f>
        <v>100</v>
      </c>
      <c r="AJ112" s="269" t="s">
        <v>25534</v>
      </c>
      <c r="AL112" s="225">
        <v>3</v>
      </c>
      <c r="AM112" s="251"/>
      <c r="AQ112" s="199" t="s">
        <v>5825</v>
      </c>
    </row>
    <row r="113" spans="1:1023" x14ac:dyDescent="0.25">
      <c r="A113" s="192" t="s">
        <v>5827</v>
      </c>
      <c r="B113" s="193">
        <v>113</v>
      </c>
      <c r="C113" s="261" t="s">
        <v>5826</v>
      </c>
      <c r="D113" s="209" t="s">
        <v>5828</v>
      </c>
      <c r="I113" s="367">
        <v>7</v>
      </c>
      <c r="N113" s="409">
        <v>1</v>
      </c>
      <c r="V113" s="256">
        <f>IF(O113=1,10,100)</f>
        <v>100</v>
      </c>
      <c r="W113" s="256">
        <f>IF(O113=1,1,IF(O113=2,10,100))</f>
        <v>100</v>
      </c>
      <c r="X113" s="256">
        <f>IF(O113=3,20,100)</f>
        <v>100</v>
      </c>
      <c r="Y113" s="256">
        <f>IF(P113=1,10,100)</f>
        <v>100</v>
      </c>
      <c r="Z113" s="256">
        <f>IF(P113=1,1,IF(P113=2,10,100))</f>
        <v>100</v>
      </c>
      <c r="AA113" s="257">
        <f>IF(OR(EXACT(Q113,"1A"),EXACT(Q113,"1B")),0.1,IF(Q113=2,1,100))</f>
        <v>100</v>
      </c>
      <c r="AB113" s="257">
        <f>IF(OR(EXACT(R113,"1A"),EXACT(R113,"1B")),0.1,IF(R113=2,1,100))</f>
        <v>100</v>
      </c>
      <c r="AC113" s="257">
        <f>IF(OR(EXACT(S113,"1A"),EXACT(S113,"1B")),0.3,IF(S113=2,3,100))</f>
        <v>100</v>
      </c>
      <c r="AF113" s="249">
        <f>IF(OR(OR(EXACT(J113,"1A"),EXACT(J113,"1B"),EXACT(J113,"1C")),K113=1),1,IF(K113=2,10,100))</f>
        <v>100</v>
      </c>
      <c r="AG113" s="249">
        <f>IF(OR(EXACT(J113,"1A"),EXACT(J113,"1B"),EXACT(J113,"1C")),1,IF(J113=2,10,100))</f>
        <v>100</v>
      </c>
      <c r="AH113" s="249">
        <f>IF(OR(EXACT(J113,"1A"),EXACT(J113,"1B"),EXACT(J113,"1C"),K113=1),3,100)</f>
        <v>100</v>
      </c>
      <c r="AI113" s="249">
        <f>IF(OR(EXACT(J113,"1A"),EXACT(J113,"1B"),EXACT(J113,"1C")),5,100)</f>
        <v>100</v>
      </c>
      <c r="AJ113" s="269" t="s">
        <v>25591</v>
      </c>
      <c r="AM113" s="251"/>
      <c r="AQ113" s="199" t="s">
        <v>779</v>
      </c>
    </row>
    <row r="114" spans="1:1023" x14ac:dyDescent="0.25">
      <c r="A114" s="192" t="s">
        <v>5830</v>
      </c>
      <c r="B114" s="193">
        <v>114</v>
      </c>
      <c r="C114" s="261" t="s">
        <v>5829</v>
      </c>
      <c r="D114" s="212" t="s">
        <v>5830</v>
      </c>
      <c r="I114" s="367"/>
      <c r="N114" s="409">
        <v>1</v>
      </c>
      <c r="V114" s="256">
        <f>IF(O114=1,10,100)</f>
        <v>100</v>
      </c>
      <c r="W114" s="256">
        <f>IF(O114=1,1,IF(O114=2,10,100))</f>
        <v>100</v>
      </c>
      <c r="X114" s="256">
        <f>IF(O114=3,20,100)</f>
        <v>100</v>
      </c>
      <c r="Y114" s="256">
        <f>IF(P114=1,10,100)</f>
        <v>100</v>
      </c>
      <c r="Z114" s="256">
        <f>IF(P114=1,1,IF(P114=2,10,100))</f>
        <v>100</v>
      </c>
      <c r="AA114" s="257">
        <f>IF(OR(EXACT(Q114,"1A"),EXACT(Q114,"1B")),0.1,IF(Q114=2,1,100))</f>
        <v>100</v>
      </c>
      <c r="AB114" s="257">
        <f>IF(OR(EXACT(R114,"1A"),EXACT(R114,"1B")),0.1,IF(R114=2,1,100))</f>
        <v>100</v>
      </c>
      <c r="AC114" s="257">
        <f>IF(OR(EXACT(S114,"1A"),EXACT(S114,"1B")),0.3,IF(S114=2,3,100))</f>
        <v>100</v>
      </c>
      <c r="AF114" s="249">
        <f>IF(OR(OR(EXACT(J114,"1A"),EXACT(J114,"1B"),EXACT(J114,"1C")),K114=1),1,IF(K114=2,10,100))</f>
        <v>100</v>
      </c>
      <c r="AG114" s="249">
        <f>IF(OR(EXACT(J114,"1A"),EXACT(J114,"1B"),EXACT(J114,"1C")),1,IF(J114=2,10,100))</f>
        <v>100</v>
      </c>
      <c r="AH114" s="249">
        <f>IF(OR(EXACT(J114,"1A"),EXACT(J114,"1B"),EXACT(J114,"1C"),K114=1),3,100)</f>
        <v>100</v>
      </c>
      <c r="AI114" s="249">
        <f>IF(OR(EXACT(J114,"1A"),EXACT(J114,"1B"),EXACT(J114,"1C")),5,100)</f>
        <v>100</v>
      </c>
      <c r="AJ114" s="251"/>
      <c r="AL114" s="220">
        <v>4</v>
      </c>
      <c r="AM114" s="251"/>
      <c r="AQ114" s="199" t="s">
        <v>779</v>
      </c>
    </row>
    <row r="115" spans="1:1023" x14ac:dyDescent="0.25">
      <c r="A115" s="172" t="s">
        <v>5834</v>
      </c>
      <c r="B115" s="193">
        <v>115</v>
      </c>
      <c r="C115" s="192" t="s">
        <v>25738</v>
      </c>
      <c r="D115" s="209" t="s">
        <v>5835</v>
      </c>
      <c r="I115" s="367"/>
      <c r="N115" s="409">
        <v>1</v>
      </c>
      <c r="V115" s="256">
        <f>IF(O115=1,10,100)</f>
        <v>100</v>
      </c>
      <c r="W115" s="256">
        <f>IF(O115=1,1,IF(O115=2,10,100))</f>
        <v>100</v>
      </c>
      <c r="X115" s="256">
        <f>IF(O115=3,20,100)</f>
        <v>100</v>
      </c>
      <c r="Y115" s="256">
        <f>IF(P115=1,10,100)</f>
        <v>100</v>
      </c>
      <c r="Z115" s="256">
        <f>IF(P115=1,1,IF(P115=2,10,100))</f>
        <v>100</v>
      </c>
      <c r="AA115" s="257">
        <f>IF(OR(EXACT(Q115,"1A"),EXACT(Q115,"1B")),0.1,IF(Q115=2,1,100))</f>
        <v>100</v>
      </c>
      <c r="AB115" s="257">
        <f>IF(OR(EXACT(R115,"1A"),EXACT(R115,"1B")),0.1,IF(R115=2,1,100))</f>
        <v>100</v>
      </c>
      <c r="AC115" s="257">
        <f>IF(OR(EXACT(S115,"1A"),EXACT(S115,"1B")),0.3,IF(S115=2,3,100))</f>
        <v>100</v>
      </c>
      <c r="AF115" s="249">
        <f>IF(OR(OR(EXACT(J115,"1A"),EXACT(J115,"1B"),EXACT(J115,"1C")),K115=1),1,IF(K115=2,10,100))</f>
        <v>100</v>
      </c>
      <c r="AG115" s="249">
        <f>IF(OR(EXACT(J115,"1A"),EXACT(J115,"1B"),EXACT(J115,"1C")),1,IF(J115=2,10,100))</f>
        <v>100</v>
      </c>
      <c r="AH115" s="249">
        <f>IF(OR(EXACT(J115,"1A"),EXACT(J115,"1B"),EXACT(J115,"1C"),K115=1),3,100)</f>
        <v>100</v>
      </c>
      <c r="AI115" s="249">
        <f>IF(OR(EXACT(J115,"1A"),EXACT(J115,"1B"),EXACT(J115,"1C")),5,100)</f>
        <v>100</v>
      </c>
      <c r="AJ115" s="251"/>
      <c r="AL115" s="220">
        <v>4</v>
      </c>
      <c r="AM115" s="251"/>
      <c r="AQ115" s="285" t="s">
        <v>6460</v>
      </c>
    </row>
    <row r="116" spans="1:1023" x14ac:dyDescent="0.25">
      <c r="A116" s="172" t="s">
        <v>5836</v>
      </c>
      <c r="B116" s="193">
        <v>116</v>
      </c>
      <c r="C116" s="261" t="s">
        <v>5838</v>
      </c>
      <c r="D116" s="212" t="s">
        <v>5837</v>
      </c>
      <c r="I116" s="367"/>
      <c r="N116" s="409">
        <v>1</v>
      </c>
      <c r="V116" s="256">
        <f>IF(O116=1,10,100)</f>
        <v>100</v>
      </c>
      <c r="W116" s="256">
        <f>IF(O116=1,1,IF(O116=2,10,100))</f>
        <v>100</v>
      </c>
      <c r="X116" s="256">
        <f>IF(O116=3,20,100)</f>
        <v>100</v>
      </c>
      <c r="Y116" s="256">
        <f>IF(P116=1,10,100)</f>
        <v>100</v>
      </c>
      <c r="Z116" s="256">
        <f>IF(P116=1,1,IF(P116=2,10,100))</f>
        <v>100</v>
      </c>
      <c r="AA116" s="257">
        <f>IF(OR(EXACT(Q116,"1A"),EXACT(Q116,"1B")),0.1,IF(Q116=2,1,100))</f>
        <v>100</v>
      </c>
      <c r="AB116" s="257">
        <f>IF(OR(EXACT(R116,"1A"),EXACT(R116,"1B")),0.1,IF(R116=2,1,100))</f>
        <v>100</v>
      </c>
      <c r="AC116" s="257">
        <f>IF(OR(EXACT(S116,"1A"),EXACT(S116,"1B")),0.3,IF(S116=2,3,100))</f>
        <v>100</v>
      </c>
      <c r="AF116" s="249">
        <f>IF(OR(OR(EXACT(J116,"1A"),EXACT(J116,"1B"),EXACT(J116,"1C")),K116=1),1,IF(K116=2,10,100))</f>
        <v>100</v>
      </c>
      <c r="AG116" s="249">
        <f>IF(OR(EXACT(J116,"1A"),EXACT(J116,"1B"),EXACT(J116,"1C")),1,IF(J116=2,10,100))</f>
        <v>100</v>
      </c>
      <c r="AH116" s="249">
        <f>IF(OR(EXACT(J116,"1A"),EXACT(J116,"1B"),EXACT(J116,"1C"),K116=1),3,100)</f>
        <v>100</v>
      </c>
      <c r="AI116" s="249">
        <f>IF(OR(EXACT(J116,"1A"),EXACT(J116,"1B"),EXACT(J116,"1C")),5,100)</f>
        <v>100</v>
      </c>
      <c r="AJ116" s="251"/>
      <c r="AL116" s="220">
        <v>4</v>
      </c>
      <c r="AM116" s="251"/>
      <c r="AQ116" s="199" t="s">
        <v>5839</v>
      </c>
    </row>
    <row r="117" spans="1:1023" x14ac:dyDescent="0.25">
      <c r="A117" s="245" t="s">
        <v>1396</v>
      </c>
      <c r="B117" s="193">
        <v>117</v>
      </c>
      <c r="C117" s="192" t="s">
        <v>25739</v>
      </c>
      <c r="D117" s="209" t="s">
        <v>1397</v>
      </c>
      <c r="E117" s="253" t="s">
        <v>1398</v>
      </c>
      <c r="F117" s="220">
        <v>4</v>
      </c>
      <c r="G117" s="214"/>
      <c r="H117" s="214"/>
      <c r="I117" s="367">
        <v>25</v>
      </c>
      <c r="J117" s="443"/>
      <c r="K117" s="161"/>
      <c r="L117" s="161"/>
      <c r="M117" s="161"/>
      <c r="N117" s="161"/>
      <c r="O117" s="161"/>
      <c r="P117" s="161"/>
      <c r="Q117" s="409">
        <v>2</v>
      </c>
      <c r="R117" s="161"/>
      <c r="S117" s="161"/>
      <c r="V117" s="256">
        <f>IF(O117=1,10,100)</f>
        <v>100</v>
      </c>
      <c r="W117" s="256">
        <f>IF(O117=1,1,IF(O117=2,10,100))</f>
        <v>100</v>
      </c>
      <c r="X117" s="256">
        <f>IF(O117=3,20,100)</f>
        <v>100</v>
      </c>
      <c r="Y117" s="256">
        <f>IF(P117=1,10,100)</f>
        <v>100</v>
      </c>
      <c r="Z117" s="256">
        <f>IF(P117=1,1,IF(P117=2,10,100))</f>
        <v>100</v>
      </c>
      <c r="AA117" s="257">
        <f>IF(OR(EXACT(Q117,"1A"),EXACT(Q117,"1B")),0.1,IF(Q117=2,1,100))</f>
        <v>1</v>
      </c>
      <c r="AB117" s="257">
        <f>IF(OR(EXACT(R117,"1A"),EXACT(R117,"1B")),0.1,IF(R117=2,1,100))</f>
        <v>100</v>
      </c>
      <c r="AC117" s="257">
        <f>IF(OR(EXACT(S117,"1A"),EXACT(S117,"1B")),0.3,IF(S117=2,3,100))</f>
        <v>100</v>
      </c>
      <c r="AD117" s="136"/>
      <c r="AF117" s="249">
        <f>IF(OR(OR(EXACT(J117,"1A"),EXACT(J117,"1B"),EXACT(J117,"1C")),K117=1),1,IF(K117=2,10,100))</f>
        <v>100</v>
      </c>
      <c r="AG117" s="249">
        <f>IF(OR(EXACT(J117,"1A"),EXACT(J117,"1B"),EXACT(J117,"1C")),1,IF(J117=2,10,100))</f>
        <v>100</v>
      </c>
      <c r="AH117" s="249">
        <f>IF(OR(EXACT(J117,"1A"),EXACT(J117,"1B"),EXACT(J117,"1C"),K117=1),3,100)</f>
        <v>100</v>
      </c>
      <c r="AI117" s="249">
        <f>IF(OR(EXACT(J117,"1A"),EXACT(J117,"1B"),EXACT(J117,"1C")),5,100)</f>
        <v>100</v>
      </c>
      <c r="AJ117" s="269" t="s">
        <v>25740</v>
      </c>
      <c r="AK117" s="193">
        <v>1</v>
      </c>
      <c r="AL117" s="220">
        <v>1</v>
      </c>
      <c r="AM117" s="251"/>
      <c r="AN117" s="136"/>
      <c r="AO117" s="136"/>
      <c r="AP117" s="136"/>
      <c r="AQ117" s="272" t="s">
        <v>25741</v>
      </c>
    </row>
    <row r="118" spans="1:1023" x14ac:dyDescent="0.25">
      <c r="A118" s="245" t="s">
        <v>65</v>
      </c>
      <c r="B118" s="193">
        <v>118</v>
      </c>
      <c r="C118" s="192" t="s">
        <v>11899</v>
      </c>
      <c r="D118" s="209" t="s">
        <v>1175</v>
      </c>
      <c r="E118" s="253" t="s">
        <v>844</v>
      </c>
      <c r="F118" s="220">
        <v>3</v>
      </c>
      <c r="G118" s="209">
        <v>3</v>
      </c>
      <c r="H118" s="209">
        <v>3</v>
      </c>
      <c r="I118" s="367">
        <v>260</v>
      </c>
      <c r="J118" s="443"/>
      <c r="K118" s="161"/>
      <c r="L118" s="468"/>
      <c r="M118" s="469" t="s">
        <v>6460</v>
      </c>
      <c r="N118" s="161"/>
      <c r="O118" s="413">
        <v>1</v>
      </c>
      <c r="P118" s="161"/>
      <c r="Q118" s="161"/>
      <c r="R118" s="161"/>
      <c r="S118" s="161"/>
      <c r="T118" s="161"/>
      <c r="U118" s="161"/>
      <c r="V118" s="256">
        <f>IF(O118=1,10,100)</f>
        <v>10</v>
      </c>
      <c r="W118" s="268">
        <v>3</v>
      </c>
      <c r="X118" s="256">
        <f>IF(O118=3,20,100)</f>
        <v>100</v>
      </c>
      <c r="Y118" s="256">
        <f>IF(P118=1,10,100)</f>
        <v>100</v>
      </c>
      <c r="Z118" s="256">
        <f>IF(P118=1,1,IF(P118=2,10,100))</f>
        <v>100</v>
      </c>
      <c r="AA118" s="257">
        <f>IF(OR(EXACT(Q118,"1A"),EXACT(Q118,"1B")),0.1,IF(Q118=2,1,100))</f>
        <v>100</v>
      </c>
      <c r="AB118" s="257">
        <f>IF(OR(EXACT(R118,"1A"),EXACT(R118,"1B")),0.1,IF(R118=2,1,100))</f>
        <v>100</v>
      </c>
      <c r="AC118" s="257">
        <f>IF(OR(EXACT(S118,"1A"),EXACT(S118,"1B")),0.3,IF(S118=2,3,100))</f>
        <v>100</v>
      </c>
      <c r="AD118" s="136"/>
      <c r="AE118" s="136"/>
      <c r="AF118" s="249">
        <f>IF(OR(OR(EXACT(J118,"1A"),EXACT(J118,"1B"),EXACT(J118,"1C")),K118=1),1,IF(K118=2,10,100))</f>
        <v>100</v>
      </c>
      <c r="AG118" s="249">
        <f>IF(OR(EXACT(J118,"1A"),EXACT(J118,"1B"),EXACT(J118,"1C")),1,IF(J118=2,10,100))</f>
        <v>100</v>
      </c>
      <c r="AH118" s="249">
        <f>IF(OR(EXACT(J118,"1A"),EXACT(J118,"1B"),EXACT(J118,"1C"),K118=1),3,100)</f>
        <v>100</v>
      </c>
      <c r="AI118" s="249">
        <f>IF(OR(EXACT(J118,"1A"),EXACT(J118,"1B"),EXACT(J118,"1C")),5,100)</f>
        <v>100</v>
      </c>
      <c r="AJ118" s="251" t="s">
        <v>1176</v>
      </c>
      <c r="AK118" s="136"/>
      <c r="AL118" s="136"/>
      <c r="AM118" s="251"/>
      <c r="AN118" s="136"/>
      <c r="AO118" s="136"/>
      <c r="AP118" s="136"/>
      <c r="AQ118" s="272" t="s">
        <v>25742</v>
      </c>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c r="CF118" s="136"/>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DA118" s="136"/>
      <c r="DB118" s="136"/>
      <c r="DC118" s="136"/>
      <c r="DD118" s="136"/>
      <c r="DE118" s="136"/>
      <c r="DF118" s="136"/>
      <c r="DG118" s="136"/>
      <c r="DH118" s="136"/>
      <c r="DI118" s="136"/>
      <c r="DJ118" s="136"/>
      <c r="DK118" s="136"/>
      <c r="DL118" s="136"/>
      <c r="DM118" s="136"/>
      <c r="DN118" s="136"/>
      <c r="DO118" s="136"/>
      <c r="DP118" s="136"/>
      <c r="DQ118" s="136"/>
      <c r="DR118" s="136"/>
      <c r="DS118" s="136"/>
      <c r="DT118" s="136"/>
      <c r="DU118" s="136"/>
      <c r="DV118" s="136"/>
      <c r="DW118" s="136"/>
      <c r="DX118" s="136"/>
      <c r="DY118" s="136"/>
      <c r="DZ118" s="136"/>
      <c r="EA118" s="136"/>
      <c r="EB118" s="136"/>
      <c r="EC118" s="136"/>
      <c r="ED118" s="136"/>
      <c r="EE118" s="136"/>
      <c r="EF118" s="136"/>
      <c r="EG118" s="136"/>
      <c r="EH118" s="136"/>
      <c r="EI118" s="136"/>
      <c r="EJ118" s="136"/>
      <c r="EK118" s="136"/>
      <c r="EL118" s="136"/>
      <c r="EM118" s="136"/>
      <c r="EN118" s="136"/>
      <c r="EO118" s="136"/>
      <c r="EP118" s="136"/>
      <c r="EQ118" s="136"/>
      <c r="ER118" s="136"/>
      <c r="ES118" s="136"/>
      <c r="ET118" s="136"/>
      <c r="EU118" s="136"/>
      <c r="EV118" s="136"/>
      <c r="EW118" s="136"/>
      <c r="EX118" s="136"/>
      <c r="EY118" s="136"/>
      <c r="EZ118" s="136"/>
      <c r="FA118" s="136"/>
      <c r="FB118" s="136"/>
      <c r="FC118" s="136"/>
      <c r="FD118" s="136"/>
      <c r="FE118" s="136"/>
      <c r="FF118" s="136"/>
      <c r="FG118" s="136"/>
      <c r="FH118" s="136"/>
      <c r="FI118" s="136"/>
      <c r="FJ118" s="136"/>
      <c r="FK118" s="136"/>
      <c r="FL118" s="136"/>
      <c r="FM118" s="136"/>
      <c r="FN118" s="136"/>
      <c r="FO118" s="136"/>
      <c r="FP118" s="136"/>
      <c r="FQ118" s="136"/>
      <c r="FR118" s="136"/>
      <c r="FS118" s="136"/>
      <c r="FT118" s="136"/>
      <c r="FU118" s="136"/>
      <c r="FV118" s="136"/>
      <c r="FW118" s="136"/>
      <c r="FX118" s="136"/>
      <c r="FY118" s="136"/>
      <c r="FZ118" s="136"/>
      <c r="GA118" s="136"/>
      <c r="GB118" s="136"/>
      <c r="GC118" s="136"/>
      <c r="GD118" s="136"/>
      <c r="GE118" s="136"/>
      <c r="GF118" s="136"/>
      <c r="GG118" s="136"/>
      <c r="GH118" s="136"/>
      <c r="GI118" s="136"/>
      <c r="GJ118" s="136"/>
      <c r="GK118" s="136"/>
      <c r="GL118" s="136"/>
      <c r="GM118" s="136"/>
      <c r="GN118" s="136"/>
      <c r="GO118" s="136"/>
      <c r="GP118" s="136"/>
      <c r="GQ118" s="136"/>
      <c r="GR118" s="136"/>
      <c r="GS118" s="136"/>
      <c r="GT118" s="136"/>
      <c r="GU118" s="136"/>
      <c r="GV118" s="136"/>
      <c r="GW118" s="136"/>
      <c r="GX118" s="136"/>
      <c r="GY118" s="136"/>
      <c r="GZ118" s="136"/>
      <c r="HA118" s="136"/>
      <c r="HB118" s="136"/>
      <c r="HC118" s="136"/>
      <c r="HD118" s="136"/>
      <c r="HE118" s="136"/>
      <c r="HF118" s="136"/>
      <c r="HG118" s="136"/>
      <c r="HH118" s="136"/>
      <c r="HI118" s="136"/>
      <c r="HJ118" s="136"/>
      <c r="HK118" s="136"/>
      <c r="HL118" s="136"/>
      <c r="HM118" s="136"/>
      <c r="HN118" s="136"/>
      <c r="HO118" s="136"/>
      <c r="HP118" s="136"/>
      <c r="HQ118" s="136"/>
      <c r="HR118" s="136"/>
      <c r="HS118" s="136"/>
      <c r="HT118" s="136"/>
      <c r="HU118" s="136"/>
      <c r="HV118" s="136"/>
      <c r="HW118" s="136"/>
      <c r="HX118" s="136"/>
      <c r="HY118" s="136"/>
      <c r="HZ118" s="136"/>
      <c r="IA118" s="136"/>
      <c r="IB118" s="136"/>
      <c r="IC118" s="136"/>
      <c r="ID118" s="136"/>
      <c r="IE118" s="136"/>
      <c r="IF118" s="136"/>
      <c r="IG118" s="136"/>
      <c r="IH118" s="136"/>
      <c r="II118" s="136"/>
      <c r="IJ118" s="136"/>
      <c r="IK118" s="136"/>
      <c r="IL118" s="136"/>
      <c r="IM118" s="136"/>
      <c r="IN118" s="136"/>
      <c r="IO118" s="136"/>
      <c r="IP118" s="136"/>
      <c r="IQ118" s="136"/>
      <c r="IR118" s="136"/>
      <c r="IS118" s="136"/>
      <c r="IT118" s="136"/>
      <c r="IU118" s="136"/>
      <c r="IV118" s="136"/>
      <c r="IW118" s="136"/>
      <c r="IX118" s="136"/>
      <c r="IY118" s="136"/>
      <c r="IZ118" s="136"/>
      <c r="JA118" s="136"/>
      <c r="JB118" s="136"/>
      <c r="JC118" s="136"/>
      <c r="JD118" s="136"/>
      <c r="JE118" s="136"/>
      <c r="JF118" s="136"/>
      <c r="JG118" s="136"/>
      <c r="JH118" s="136"/>
      <c r="JI118" s="136"/>
      <c r="JJ118" s="136"/>
      <c r="JK118" s="136"/>
      <c r="JL118" s="136"/>
      <c r="JM118" s="136"/>
      <c r="JN118" s="136"/>
      <c r="JO118" s="136"/>
      <c r="JP118" s="136"/>
      <c r="JQ118" s="136"/>
      <c r="JR118" s="136"/>
      <c r="JS118" s="136"/>
      <c r="JT118" s="136"/>
      <c r="JU118" s="136"/>
      <c r="JV118" s="136"/>
      <c r="JW118" s="136"/>
      <c r="JX118" s="136"/>
      <c r="JY118" s="136"/>
      <c r="JZ118" s="136"/>
      <c r="KA118" s="136"/>
      <c r="KB118" s="136"/>
      <c r="KC118" s="136"/>
      <c r="KD118" s="136"/>
      <c r="KE118" s="136"/>
      <c r="KF118" s="136"/>
      <c r="KG118" s="136"/>
      <c r="KH118" s="136"/>
      <c r="KI118" s="136"/>
      <c r="KJ118" s="136"/>
      <c r="KK118" s="136"/>
      <c r="KL118" s="136"/>
      <c r="KM118" s="136"/>
      <c r="KN118" s="136"/>
      <c r="KO118" s="136"/>
      <c r="KP118" s="136"/>
      <c r="KQ118" s="136"/>
      <c r="KR118" s="136"/>
      <c r="KS118" s="136"/>
      <c r="KT118" s="136"/>
      <c r="KU118" s="136"/>
      <c r="KV118" s="136"/>
      <c r="KW118" s="136"/>
      <c r="KX118" s="136"/>
      <c r="KY118" s="136"/>
      <c r="KZ118" s="136"/>
      <c r="LA118" s="136"/>
      <c r="LB118" s="136"/>
      <c r="LC118" s="136"/>
      <c r="LD118" s="136"/>
      <c r="LE118" s="136"/>
      <c r="LF118" s="136"/>
      <c r="LG118" s="136"/>
      <c r="LH118" s="136"/>
      <c r="LI118" s="136"/>
      <c r="LJ118" s="136"/>
      <c r="LK118" s="136"/>
      <c r="LL118" s="136"/>
      <c r="LM118" s="136"/>
      <c r="LN118" s="136"/>
      <c r="LO118" s="136"/>
      <c r="LP118" s="136"/>
      <c r="LQ118" s="136"/>
      <c r="LR118" s="136"/>
      <c r="LS118" s="136"/>
      <c r="LT118" s="136"/>
      <c r="LU118" s="136"/>
      <c r="LV118" s="136"/>
      <c r="LW118" s="136"/>
      <c r="LX118" s="136"/>
      <c r="LY118" s="136"/>
      <c r="LZ118" s="136"/>
      <c r="MA118" s="136"/>
      <c r="MB118" s="136"/>
      <c r="MC118" s="136"/>
      <c r="MD118" s="136"/>
      <c r="ME118" s="136"/>
      <c r="MF118" s="136"/>
      <c r="MG118" s="136"/>
      <c r="MH118" s="136"/>
      <c r="MI118" s="136"/>
      <c r="MJ118" s="136"/>
      <c r="MK118" s="136"/>
      <c r="ML118" s="136"/>
      <c r="MM118" s="136"/>
      <c r="MN118" s="136"/>
      <c r="MO118" s="136"/>
      <c r="MP118" s="136"/>
      <c r="MQ118" s="136"/>
      <c r="MR118" s="136"/>
      <c r="MS118" s="136"/>
      <c r="MT118" s="136"/>
      <c r="MU118" s="136"/>
      <c r="MV118" s="136"/>
      <c r="MW118" s="136"/>
      <c r="MX118" s="136"/>
      <c r="MY118" s="136"/>
      <c r="MZ118" s="136"/>
      <c r="NA118" s="136"/>
      <c r="NB118" s="136"/>
      <c r="NC118" s="136"/>
      <c r="ND118" s="136"/>
      <c r="NE118" s="136"/>
      <c r="NF118" s="136"/>
      <c r="NG118" s="136"/>
      <c r="NH118" s="136"/>
      <c r="NI118" s="136"/>
      <c r="NJ118" s="136"/>
      <c r="NK118" s="136"/>
      <c r="NL118" s="136"/>
      <c r="NM118" s="136"/>
      <c r="NN118" s="136"/>
      <c r="NO118" s="136"/>
      <c r="NP118" s="136"/>
      <c r="NQ118" s="136"/>
      <c r="NR118" s="136"/>
      <c r="NS118" s="136"/>
      <c r="NT118" s="136"/>
      <c r="NU118" s="136"/>
      <c r="NV118" s="136"/>
      <c r="NW118" s="136"/>
      <c r="NX118" s="136"/>
      <c r="NY118" s="136"/>
      <c r="NZ118" s="136"/>
      <c r="OA118" s="136"/>
      <c r="OB118" s="136"/>
      <c r="OC118" s="136"/>
      <c r="OD118" s="136"/>
      <c r="OE118" s="136"/>
      <c r="OF118" s="136"/>
      <c r="OG118" s="136"/>
      <c r="OH118" s="136"/>
      <c r="OI118" s="136"/>
      <c r="OJ118" s="136"/>
      <c r="OK118" s="136"/>
      <c r="OL118" s="136"/>
      <c r="OM118" s="136"/>
      <c r="ON118" s="136"/>
      <c r="OO118" s="136"/>
      <c r="OP118" s="136"/>
      <c r="OQ118" s="136"/>
      <c r="OR118" s="136"/>
      <c r="OS118" s="136"/>
      <c r="OT118" s="136"/>
      <c r="OU118" s="136"/>
      <c r="OV118" s="136"/>
      <c r="OW118" s="136"/>
      <c r="OX118" s="136"/>
      <c r="OY118" s="136"/>
      <c r="OZ118" s="136"/>
      <c r="PA118" s="136"/>
      <c r="PB118" s="136"/>
      <c r="PC118" s="136"/>
      <c r="PD118" s="136"/>
      <c r="PE118" s="136"/>
      <c r="PF118" s="136"/>
      <c r="PG118" s="136"/>
      <c r="PH118" s="136"/>
      <c r="PI118" s="136"/>
      <c r="PJ118" s="136"/>
      <c r="PK118" s="136"/>
      <c r="PL118" s="136"/>
      <c r="PM118" s="136"/>
      <c r="PN118" s="136"/>
      <c r="PO118" s="136"/>
      <c r="PP118" s="136"/>
      <c r="PQ118" s="136"/>
      <c r="PR118" s="136"/>
      <c r="PS118" s="136"/>
      <c r="PT118" s="136"/>
      <c r="PU118" s="136"/>
      <c r="PV118" s="136"/>
      <c r="PW118" s="136"/>
      <c r="PX118" s="136"/>
      <c r="PY118" s="136"/>
      <c r="PZ118" s="136"/>
      <c r="QA118" s="136"/>
      <c r="QB118" s="136"/>
      <c r="QC118" s="136"/>
      <c r="QD118" s="136"/>
      <c r="QE118" s="136"/>
      <c r="QF118" s="136"/>
      <c r="QG118" s="136"/>
      <c r="QH118" s="136"/>
      <c r="QI118" s="136"/>
      <c r="QJ118" s="136"/>
      <c r="QK118" s="136"/>
      <c r="QL118" s="136"/>
      <c r="QM118" s="136"/>
      <c r="QN118" s="136"/>
      <c r="QO118" s="136"/>
      <c r="QP118" s="136"/>
      <c r="QQ118" s="136"/>
      <c r="QR118" s="136"/>
      <c r="QS118" s="136"/>
      <c r="QT118" s="136"/>
      <c r="QU118" s="136"/>
      <c r="QV118" s="136"/>
      <c r="QW118" s="136"/>
      <c r="QX118" s="136"/>
      <c r="QY118" s="136"/>
      <c r="QZ118" s="136"/>
      <c r="RA118" s="136"/>
      <c r="RB118" s="136"/>
      <c r="RC118" s="136"/>
      <c r="RD118" s="136"/>
      <c r="RE118" s="136"/>
      <c r="RF118" s="136"/>
      <c r="RG118" s="136"/>
      <c r="RH118" s="136"/>
      <c r="RI118" s="136"/>
      <c r="RJ118" s="136"/>
      <c r="RK118" s="136"/>
      <c r="RL118" s="136"/>
      <c r="RM118" s="136"/>
      <c r="RN118" s="136"/>
      <c r="RO118" s="136"/>
      <c r="RP118" s="136"/>
      <c r="RQ118" s="136"/>
      <c r="RR118" s="136"/>
      <c r="RS118" s="136"/>
      <c r="RT118" s="136"/>
      <c r="RU118" s="136"/>
      <c r="RV118" s="136"/>
      <c r="RW118" s="136"/>
      <c r="RX118" s="136"/>
      <c r="RY118" s="136"/>
      <c r="RZ118" s="136"/>
      <c r="SA118" s="136"/>
      <c r="SB118" s="136"/>
      <c r="SC118" s="136"/>
      <c r="SD118" s="136"/>
      <c r="SE118" s="136"/>
      <c r="SF118" s="136"/>
      <c r="SG118" s="136"/>
      <c r="SH118" s="136"/>
      <c r="SI118" s="136"/>
      <c r="SJ118" s="136"/>
      <c r="SK118" s="136"/>
      <c r="SL118" s="136"/>
      <c r="SM118" s="136"/>
      <c r="SN118" s="136"/>
      <c r="SO118" s="136"/>
      <c r="SP118" s="136"/>
      <c r="SQ118" s="136"/>
      <c r="SR118" s="136"/>
      <c r="SS118" s="136"/>
      <c r="ST118" s="136"/>
      <c r="SU118" s="136"/>
      <c r="SV118" s="136"/>
      <c r="SW118" s="136"/>
      <c r="SX118" s="136"/>
      <c r="SY118" s="136"/>
      <c r="SZ118" s="136"/>
      <c r="TA118" s="136"/>
      <c r="TB118" s="136"/>
      <c r="TC118" s="136"/>
      <c r="TD118" s="136"/>
      <c r="TE118" s="136"/>
      <c r="TF118" s="136"/>
      <c r="TG118" s="136"/>
      <c r="TH118" s="136"/>
      <c r="TI118" s="136"/>
      <c r="TJ118" s="136"/>
      <c r="TK118" s="136"/>
      <c r="TL118" s="136"/>
      <c r="TM118" s="136"/>
      <c r="TN118" s="136"/>
      <c r="TO118" s="136"/>
      <c r="TP118" s="136"/>
      <c r="TQ118" s="136"/>
      <c r="TR118" s="136"/>
      <c r="TS118" s="136"/>
      <c r="TT118" s="136"/>
      <c r="TU118" s="136"/>
      <c r="TV118" s="136"/>
      <c r="TW118" s="136"/>
      <c r="TX118" s="136"/>
      <c r="TY118" s="136"/>
      <c r="TZ118" s="136"/>
      <c r="UA118" s="136"/>
      <c r="UB118" s="136"/>
      <c r="UC118" s="136"/>
      <c r="UD118" s="136"/>
      <c r="UE118" s="136"/>
      <c r="UF118" s="136"/>
      <c r="UG118" s="136"/>
      <c r="UH118" s="136"/>
      <c r="UI118" s="136"/>
      <c r="UJ118" s="136"/>
      <c r="UK118" s="136"/>
      <c r="UL118" s="136"/>
      <c r="UM118" s="136"/>
      <c r="UN118" s="136"/>
      <c r="UO118" s="136"/>
      <c r="UP118" s="136"/>
      <c r="UQ118" s="136"/>
      <c r="UR118" s="136"/>
      <c r="US118" s="136"/>
      <c r="UT118" s="136"/>
      <c r="UU118" s="136"/>
      <c r="UV118" s="136"/>
      <c r="UW118" s="136"/>
      <c r="UX118" s="136"/>
      <c r="UY118" s="136"/>
      <c r="UZ118" s="136"/>
      <c r="VA118" s="136"/>
      <c r="VB118" s="136"/>
      <c r="VC118" s="136"/>
      <c r="VD118" s="136"/>
      <c r="VE118" s="136"/>
      <c r="VF118" s="136"/>
      <c r="VG118" s="136"/>
      <c r="VH118" s="136"/>
      <c r="VI118" s="136"/>
      <c r="VJ118" s="136"/>
      <c r="VK118" s="136"/>
      <c r="VL118" s="136"/>
      <c r="VM118" s="136"/>
      <c r="VN118" s="136"/>
      <c r="VO118" s="136"/>
      <c r="VP118" s="136"/>
      <c r="VQ118" s="136"/>
      <c r="VR118" s="136"/>
      <c r="VS118" s="136"/>
      <c r="VT118" s="136"/>
      <c r="VU118" s="136"/>
      <c r="VV118" s="136"/>
      <c r="VW118" s="136"/>
      <c r="VX118" s="136"/>
      <c r="VY118" s="136"/>
      <c r="VZ118" s="136"/>
      <c r="WA118" s="136"/>
      <c r="WB118" s="136"/>
      <c r="WC118" s="136"/>
      <c r="WD118" s="136"/>
      <c r="WE118" s="136"/>
      <c r="WF118" s="136"/>
      <c r="WG118" s="136"/>
      <c r="WH118" s="136"/>
      <c r="WI118" s="136"/>
      <c r="WJ118" s="136"/>
      <c r="WK118" s="136"/>
      <c r="WL118" s="136"/>
      <c r="WM118" s="136"/>
      <c r="WN118" s="136"/>
      <c r="WO118" s="136"/>
      <c r="WP118" s="136"/>
      <c r="WQ118" s="136"/>
      <c r="WR118" s="136"/>
      <c r="WS118" s="136"/>
      <c r="WT118" s="136"/>
      <c r="WU118" s="136"/>
      <c r="WV118" s="136"/>
      <c r="WW118" s="136"/>
      <c r="WX118" s="136"/>
      <c r="WY118" s="136"/>
      <c r="WZ118" s="136"/>
      <c r="XA118" s="136"/>
      <c r="XB118" s="136"/>
      <c r="XC118" s="136"/>
      <c r="XD118" s="136"/>
      <c r="XE118" s="136"/>
      <c r="XF118" s="136"/>
      <c r="XG118" s="136"/>
      <c r="XH118" s="136"/>
      <c r="XI118" s="136"/>
      <c r="XJ118" s="136"/>
      <c r="XK118" s="136"/>
      <c r="XL118" s="136"/>
      <c r="XM118" s="136"/>
      <c r="XN118" s="136"/>
      <c r="XO118" s="136"/>
      <c r="XP118" s="136"/>
      <c r="XQ118" s="136"/>
      <c r="XR118" s="136"/>
      <c r="XS118" s="136"/>
      <c r="XT118" s="136"/>
      <c r="XU118" s="136"/>
      <c r="XV118" s="136"/>
      <c r="XW118" s="136"/>
      <c r="XX118" s="136"/>
      <c r="XY118" s="136"/>
      <c r="XZ118" s="136"/>
      <c r="YA118" s="136"/>
      <c r="YB118" s="136"/>
      <c r="YC118" s="136"/>
      <c r="YD118" s="136"/>
      <c r="YE118" s="136"/>
      <c r="YF118" s="136"/>
      <c r="YG118" s="136"/>
      <c r="YH118" s="136"/>
      <c r="YI118" s="136"/>
      <c r="YJ118" s="136"/>
      <c r="YK118" s="136"/>
      <c r="YL118" s="136"/>
      <c r="YM118" s="136"/>
      <c r="YN118" s="136"/>
      <c r="YO118" s="136"/>
      <c r="YP118" s="136"/>
      <c r="YQ118" s="136"/>
      <c r="YR118" s="136"/>
      <c r="YS118" s="136"/>
      <c r="YT118" s="136"/>
      <c r="YU118" s="136"/>
      <c r="YV118" s="136"/>
      <c r="YW118" s="136"/>
      <c r="YX118" s="136"/>
      <c r="YY118" s="136"/>
      <c r="YZ118" s="136"/>
      <c r="ZA118" s="136"/>
      <c r="ZB118" s="136"/>
      <c r="ZC118" s="136"/>
      <c r="ZD118" s="136"/>
      <c r="ZE118" s="136"/>
      <c r="ZF118" s="136"/>
      <c r="ZG118" s="136"/>
      <c r="ZH118" s="136"/>
      <c r="ZI118" s="136"/>
      <c r="ZJ118" s="136"/>
      <c r="ZK118" s="136"/>
      <c r="ZL118" s="136"/>
      <c r="ZM118" s="136"/>
      <c r="ZN118" s="136"/>
      <c r="ZO118" s="136"/>
      <c r="ZP118" s="136"/>
      <c r="ZQ118" s="136"/>
      <c r="ZR118" s="136"/>
      <c r="ZS118" s="136"/>
      <c r="ZT118" s="136"/>
      <c r="ZU118" s="136"/>
      <c r="ZV118" s="136"/>
      <c r="ZW118" s="136"/>
      <c r="ZX118" s="136"/>
      <c r="ZY118" s="136"/>
      <c r="ZZ118" s="136"/>
      <c r="AAA118" s="136"/>
      <c r="AAB118" s="136"/>
      <c r="AAC118" s="136"/>
      <c r="AAD118" s="136"/>
      <c r="AAE118" s="136"/>
      <c r="AAF118" s="136"/>
      <c r="AAG118" s="136"/>
      <c r="AAH118" s="136"/>
      <c r="AAI118" s="136"/>
      <c r="AAJ118" s="136"/>
      <c r="AAK118" s="136"/>
      <c r="AAL118" s="136"/>
      <c r="AAM118" s="136"/>
      <c r="AAN118" s="136"/>
      <c r="AAO118" s="136"/>
      <c r="AAP118" s="136"/>
      <c r="AAQ118" s="136"/>
      <c r="AAR118" s="136"/>
      <c r="AAS118" s="136"/>
      <c r="AAT118" s="136"/>
      <c r="AAU118" s="136"/>
      <c r="AAV118" s="136"/>
      <c r="AAW118" s="136"/>
      <c r="AAX118" s="136"/>
      <c r="AAY118" s="136"/>
      <c r="AAZ118" s="136"/>
      <c r="ABA118" s="136"/>
      <c r="ABB118" s="136"/>
      <c r="ABC118" s="136"/>
      <c r="ABD118" s="136"/>
      <c r="ABE118" s="136"/>
      <c r="ABF118" s="136"/>
      <c r="ABG118" s="136"/>
      <c r="ABH118" s="136"/>
      <c r="ABI118" s="136"/>
      <c r="ABJ118" s="136"/>
      <c r="ABK118" s="136"/>
      <c r="ABL118" s="136"/>
      <c r="ABM118" s="136"/>
      <c r="ABN118" s="136"/>
      <c r="ABO118" s="136"/>
      <c r="ABP118" s="136"/>
      <c r="ABQ118" s="136"/>
      <c r="ABR118" s="136"/>
      <c r="ABS118" s="136"/>
      <c r="ABT118" s="136"/>
      <c r="ABU118" s="136"/>
      <c r="ABV118" s="136"/>
      <c r="ABW118" s="136"/>
      <c r="ABX118" s="136"/>
      <c r="ABY118" s="136"/>
      <c r="ABZ118" s="136"/>
      <c r="ACA118" s="136"/>
      <c r="ACB118" s="136"/>
      <c r="ACC118" s="136"/>
      <c r="ACD118" s="136"/>
      <c r="ACE118" s="136"/>
      <c r="ACF118" s="136"/>
      <c r="ACG118" s="136"/>
      <c r="ACH118" s="136"/>
      <c r="ACI118" s="136"/>
      <c r="ACJ118" s="136"/>
      <c r="ACK118" s="136"/>
      <c r="ACL118" s="136"/>
      <c r="ACM118" s="136"/>
      <c r="ACN118" s="136"/>
      <c r="ACO118" s="136"/>
      <c r="ACP118" s="136"/>
      <c r="ACQ118" s="136"/>
      <c r="ACR118" s="136"/>
      <c r="ACS118" s="136"/>
      <c r="ACT118" s="136"/>
      <c r="ACU118" s="136"/>
      <c r="ACV118" s="136"/>
      <c r="ACW118" s="136"/>
      <c r="ACX118" s="136"/>
      <c r="ACY118" s="136"/>
      <c r="ACZ118" s="136"/>
      <c r="ADA118" s="136"/>
      <c r="ADB118" s="136"/>
      <c r="ADC118" s="136"/>
      <c r="ADD118" s="136"/>
      <c r="ADE118" s="136"/>
      <c r="ADF118" s="136"/>
      <c r="ADG118" s="136"/>
      <c r="ADH118" s="136"/>
      <c r="ADI118" s="136"/>
      <c r="ADJ118" s="136"/>
      <c r="ADK118" s="136"/>
      <c r="ADL118" s="136"/>
      <c r="ADM118" s="136"/>
      <c r="ADN118" s="136"/>
      <c r="ADO118" s="136"/>
      <c r="ADP118" s="136"/>
      <c r="ADQ118" s="136"/>
      <c r="ADR118" s="136"/>
      <c r="ADS118" s="136"/>
      <c r="ADT118" s="136"/>
      <c r="ADU118" s="136"/>
      <c r="ADV118" s="136"/>
      <c r="ADW118" s="136"/>
      <c r="ADX118" s="136"/>
      <c r="ADY118" s="136"/>
      <c r="ADZ118" s="136"/>
      <c r="AEA118" s="136"/>
      <c r="AEB118" s="136"/>
      <c r="AEC118" s="136"/>
      <c r="AED118" s="136"/>
      <c r="AEE118" s="136"/>
      <c r="AEF118" s="136"/>
      <c r="AEG118" s="136"/>
      <c r="AEH118" s="136"/>
      <c r="AEI118" s="136"/>
      <c r="AEJ118" s="136"/>
      <c r="AEK118" s="136"/>
      <c r="AEL118" s="136"/>
      <c r="AEM118" s="136"/>
      <c r="AEN118" s="136"/>
      <c r="AEO118" s="136"/>
      <c r="AEP118" s="136"/>
      <c r="AEQ118" s="136"/>
      <c r="AER118" s="136"/>
      <c r="AES118" s="136"/>
      <c r="AET118" s="136"/>
      <c r="AEU118" s="136"/>
      <c r="AEV118" s="136"/>
      <c r="AEW118" s="136"/>
      <c r="AEX118" s="136"/>
      <c r="AEY118" s="136"/>
      <c r="AEZ118" s="136"/>
      <c r="AFA118" s="136"/>
      <c r="AFB118" s="136"/>
      <c r="AFC118" s="136"/>
      <c r="AFD118" s="136"/>
      <c r="AFE118" s="136"/>
      <c r="AFF118" s="136"/>
      <c r="AFG118" s="136"/>
      <c r="AFH118" s="136"/>
      <c r="AFI118" s="136"/>
      <c r="AFJ118" s="136"/>
      <c r="AFK118" s="136"/>
      <c r="AFL118" s="136"/>
      <c r="AFM118" s="136"/>
      <c r="AFN118" s="136"/>
      <c r="AFO118" s="136"/>
      <c r="AFP118" s="136"/>
      <c r="AFQ118" s="136"/>
      <c r="AFR118" s="136"/>
      <c r="AFS118" s="136"/>
      <c r="AFT118" s="136"/>
      <c r="AFU118" s="136"/>
      <c r="AFV118" s="136"/>
      <c r="AFW118" s="136"/>
      <c r="AFX118" s="136"/>
      <c r="AFY118" s="136"/>
      <c r="AFZ118" s="136"/>
      <c r="AGA118" s="136"/>
      <c r="AGB118" s="136"/>
      <c r="AGC118" s="136"/>
      <c r="AGD118" s="136"/>
      <c r="AGE118" s="136"/>
      <c r="AGF118" s="136"/>
      <c r="AGG118" s="136"/>
      <c r="AGH118" s="136"/>
      <c r="AGI118" s="136"/>
      <c r="AGJ118" s="136"/>
      <c r="AGK118" s="136"/>
      <c r="AGL118" s="136"/>
      <c r="AGM118" s="136"/>
      <c r="AGN118" s="136"/>
      <c r="AGO118" s="136"/>
      <c r="AGP118" s="136"/>
      <c r="AGQ118" s="136"/>
      <c r="AGR118" s="136"/>
      <c r="AGS118" s="136"/>
      <c r="AGT118" s="136"/>
      <c r="AGU118" s="136"/>
      <c r="AGV118" s="136"/>
      <c r="AGW118" s="136"/>
      <c r="AGX118" s="136"/>
      <c r="AGY118" s="136"/>
      <c r="AGZ118" s="136"/>
      <c r="AHA118" s="136"/>
      <c r="AHB118" s="136"/>
      <c r="AHC118" s="136"/>
      <c r="AHD118" s="136"/>
      <c r="AHE118" s="136"/>
      <c r="AHF118" s="136"/>
      <c r="AHG118" s="136"/>
      <c r="AHH118" s="136"/>
      <c r="AHI118" s="136"/>
      <c r="AHJ118" s="136"/>
      <c r="AHK118" s="136"/>
      <c r="AHL118" s="136"/>
      <c r="AHM118" s="136"/>
      <c r="AHN118" s="136"/>
      <c r="AHO118" s="136"/>
      <c r="AHP118" s="136"/>
      <c r="AHQ118" s="136"/>
      <c r="AHR118" s="136"/>
      <c r="AHS118" s="136"/>
      <c r="AHT118" s="136"/>
      <c r="AHU118" s="136"/>
      <c r="AHV118" s="136"/>
      <c r="AHW118" s="136"/>
      <c r="AHX118" s="136"/>
      <c r="AHY118" s="136"/>
      <c r="AHZ118" s="136"/>
      <c r="AIA118" s="136"/>
      <c r="AIB118" s="136"/>
      <c r="AIC118" s="136"/>
      <c r="AID118" s="136"/>
      <c r="AIE118" s="136"/>
      <c r="AIF118" s="136"/>
      <c r="AIG118" s="136"/>
      <c r="AIH118" s="136"/>
      <c r="AII118" s="136"/>
      <c r="AIJ118" s="136"/>
      <c r="AIK118" s="136"/>
      <c r="AIL118" s="136"/>
      <c r="AIM118" s="136"/>
      <c r="AIN118" s="136"/>
      <c r="AIO118" s="136"/>
      <c r="AIP118" s="136"/>
      <c r="AIQ118" s="136"/>
      <c r="AIR118" s="136"/>
      <c r="AIS118" s="136"/>
      <c r="AIT118" s="136"/>
      <c r="AIU118" s="136"/>
      <c r="AIV118" s="136"/>
      <c r="AIW118" s="136"/>
      <c r="AIX118" s="136"/>
      <c r="AIY118" s="136"/>
      <c r="AIZ118" s="136"/>
      <c r="AJA118" s="136"/>
      <c r="AJB118" s="136"/>
      <c r="AJC118" s="136"/>
      <c r="AJD118" s="136"/>
      <c r="AJE118" s="136"/>
      <c r="AJF118" s="136"/>
      <c r="AJG118" s="136"/>
      <c r="AJH118" s="136"/>
      <c r="AJI118" s="136"/>
      <c r="AJJ118" s="136"/>
      <c r="AJK118" s="136"/>
      <c r="AJL118" s="136"/>
      <c r="AJM118" s="136"/>
      <c r="AJN118" s="136"/>
      <c r="AJO118" s="136"/>
      <c r="AJP118" s="136"/>
      <c r="AJQ118" s="136"/>
      <c r="AJR118" s="136"/>
      <c r="AJS118" s="136"/>
      <c r="AJT118" s="136"/>
      <c r="AJU118" s="136"/>
      <c r="AJV118" s="136"/>
      <c r="AJW118" s="136"/>
      <c r="AJX118" s="136"/>
      <c r="AJY118" s="136"/>
      <c r="AJZ118" s="136"/>
      <c r="AKA118" s="136"/>
      <c r="AKB118" s="136"/>
      <c r="AKC118" s="136"/>
      <c r="AKD118" s="136"/>
      <c r="AKE118" s="136"/>
      <c r="AKF118" s="136"/>
      <c r="AKG118" s="136"/>
      <c r="AKH118" s="136"/>
      <c r="AKI118" s="136"/>
      <c r="AKJ118" s="136"/>
      <c r="AKK118" s="136"/>
      <c r="AKL118" s="136"/>
      <c r="AKM118" s="136"/>
      <c r="AKN118" s="136"/>
      <c r="AKO118" s="136"/>
      <c r="AKP118" s="136"/>
      <c r="AKQ118" s="136"/>
      <c r="AKR118" s="136"/>
      <c r="AKS118" s="136"/>
      <c r="AKT118" s="136"/>
      <c r="AKU118" s="136"/>
      <c r="AKV118" s="136"/>
      <c r="AKW118" s="136"/>
      <c r="AKX118" s="136"/>
      <c r="AKY118" s="136"/>
      <c r="AKZ118" s="136"/>
      <c r="ALA118" s="136"/>
      <c r="ALB118" s="136"/>
      <c r="ALC118" s="136"/>
      <c r="ALD118" s="136"/>
      <c r="ALE118" s="136"/>
      <c r="ALF118" s="136"/>
      <c r="ALG118" s="136"/>
      <c r="ALH118" s="136"/>
      <c r="ALI118" s="136"/>
      <c r="ALJ118" s="136"/>
      <c r="ALK118" s="136"/>
      <c r="ALL118" s="136"/>
      <c r="ALM118" s="136"/>
      <c r="ALN118" s="136"/>
      <c r="ALO118" s="136"/>
      <c r="ALP118" s="136"/>
      <c r="ALQ118" s="136"/>
      <c r="ALR118" s="136"/>
      <c r="ALS118" s="136"/>
      <c r="ALT118" s="136"/>
      <c r="ALU118" s="136"/>
      <c r="ALV118" s="136"/>
      <c r="ALW118" s="136"/>
      <c r="ALX118" s="136"/>
      <c r="ALY118" s="136"/>
      <c r="ALZ118" s="136"/>
      <c r="AMA118" s="136"/>
      <c r="AMB118" s="136"/>
      <c r="AMC118" s="136"/>
      <c r="AMD118" s="136"/>
      <c r="AME118" s="136"/>
      <c r="AMF118" s="136"/>
      <c r="AMG118" s="136"/>
      <c r="AMH118" s="136"/>
      <c r="AMI118" s="136"/>
    </row>
    <row r="119" spans="1:1023" x14ac:dyDescent="0.25">
      <c r="A119" s="245" t="s">
        <v>1177</v>
      </c>
      <c r="B119" s="193">
        <v>119</v>
      </c>
      <c r="C119" s="192" t="s">
        <v>25743</v>
      </c>
      <c r="D119" s="209" t="s">
        <v>1178</v>
      </c>
      <c r="E119" s="253" t="s">
        <v>844</v>
      </c>
      <c r="F119" s="238"/>
      <c r="G119" s="214"/>
      <c r="H119" s="214"/>
      <c r="I119" s="367">
        <v>950</v>
      </c>
      <c r="J119" s="443"/>
      <c r="K119" s="409">
        <v>2</v>
      </c>
      <c r="L119" s="161"/>
      <c r="M119" s="161"/>
      <c r="N119" s="161"/>
      <c r="O119" s="161"/>
      <c r="P119" s="161"/>
      <c r="Q119" s="161"/>
      <c r="R119" s="161"/>
      <c r="S119" s="161"/>
      <c r="T119" s="161"/>
      <c r="U119" s="161"/>
      <c r="V119" s="256">
        <f>IF(O119=1,10,100)</f>
        <v>100</v>
      </c>
      <c r="W119" s="256">
        <f>IF(O119=1,1,IF(O119=2,10,100))</f>
        <v>100</v>
      </c>
      <c r="X119" s="256">
        <f>IF(O119=3,20,100)</f>
        <v>100</v>
      </c>
      <c r="Y119" s="256">
        <f>IF(P119=1,10,100)</f>
        <v>100</v>
      </c>
      <c r="Z119" s="256">
        <f>IF(P119=1,1,IF(P119=2,10,100))</f>
        <v>100</v>
      </c>
      <c r="AA119" s="257">
        <f>IF(OR(EXACT(Q119,"1A"),EXACT(Q119,"1B")),0.1,IF(Q119=2,1,100))</f>
        <v>100</v>
      </c>
      <c r="AB119" s="257">
        <f>IF(OR(EXACT(R119,"1A"),EXACT(R119,"1B")),0.1,IF(R119=2,1,100))</f>
        <v>100</v>
      </c>
      <c r="AC119" s="257">
        <f>IF(OR(EXACT(S119,"1A"),EXACT(S119,"1B")),0.3,IF(S119=2,3,100))</f>
        <v>100</v>
      </c>
      <c r="AD119" s="136"/>
      <c r="AE119" s="136"/>
      <c r="AF119" s="258">
        <v>50</v>
      </c>
      <c r="AG119" s="249">
        <f>IF(OR(EXACT(J119,"1A"),EXACT(J119,"1B"),EXACT(J119,"1C")),1,IF(J119=2,10,100))</f>
        <v>100</v>
      </c>
      <c r="AH119" s="249">
        <f>IF(OR(EXACT(J119,"1A"),EXACT(J119,"1B"),EXACT(J119,"1C"),K119=1),3,100)</f>
        <v>100</v>
      </c>
      <c r="AI119" s="249">
        <f>IF(OR(EXACT(J119,"1A"),EXACT(J119,"1B"),EXACT(J119,"1C")),5,100)</f>
        <v>100</v>
      </c>
      <c r="AJ119" s="251" t="s">
        <v>1179</v>
      </c>
      <c r="AK119" s="136"/>
      <c r="AL119" s="136"/>
      <c r="AM119" s="269"/>
      <c r="AN119" s="136"/>
      <c r="AO119" s="136"/>
      <c r="AP119" s="136"/>
      <c r="AQ119" s="271" t="s">
        <v>25744</v>
      </c>
      <c r="AR119" s="136"/>
      <c r="AS119" s="136"/>
      <c r="AT119" s="136"/>
      <c r="AU119" s="136"/>
      <c r="AV119" s="136"/>
      <c r="AW119" s="136"/>
      <c r="AX119" s="136"/>
      <c r="AY119" s="136"/>
      <c r="AZ119" s="136"/>
      <c r="BA119" s="136"/>
      <c r="BB119" s="136"/>
      <c r="BC119" s="136"/>
      <c r="BD119" s="136"/>
      <c r="BE119" s="136"/>
      <c r="BF119" s="136"/>
      <c r="BG119" s="136"/>
      <c r="BH119" s="136"/>
      <c r="BI119" s="136"/>
      <c r="BJ119" s="136"/>
      <c r="BK119" s="136"/>
      <c r="BL119" s="136"/>
      <c r="BM119" s="136"/>
      <c r="BN119" s="136"/>
      <c r="BO119" s="136"/>
      <c r="BP119" s="136"/>
      <c r="BQ119" s="136"/>
      <c r="BR119" s="136"/>
      <c r="BS119" s="136"/>
      <c r="BT119" s="136"/>
      <c r="BU119" s="136"/>
      <c r="BV119" s="136"/>
      <c r="BW119" s="136"/>
      <c r="BX119" s="136"/>
      <c r="BY119" s="136"/>
      <c r="BZ119" s="136"/>
      <c r="CA119" s="136"/>
      <c r="CB119" s="136"/>
      <c r="CC119" s="136"/>
      <c r="CD119" s="136"/>
      <c r="CE119" s="136"/>
      <c r="CF119" s="136"/>
      <c r="CG119" s="136"/>
      <c r="CH119" s="136"/>
      <c r="CI119" s="136"/>
      <c r="CJ119" s="136"/>
      <c r="CK119" s="136"/>
      <c r="CL119" s="136"/>
      <c r="CM119" s="136"/>
      <c r="CN119" s="136"/>
      <c r="CO119" s="136"/>
      <c r="CP119" s="136"/>
      <c r="CQ119" s="136"/>
      <c r="CR119" s="136"/>
      <c r="CS119" s="136"/>
      <c r="CT119" s="136"/>
      <c r="CU119" s="136"/>
      <c r="CV119" s="136"/>
      <c r="CW119" s="136"/>
      <c r="CX119" s="136"/>
      <c r="CY119" s="136"/>
      <c r="CZ119" s="136"/>
      <c r="DA119" s="136"/>
      <c r="DB119" s="136"/>
      <c r="DC119" s="136"/>
      <c r="DD119" s="136"/>
      <c r="DE119" s="136"/>
      <c r="DF119" s="136"/>
      <c r="DG119" s="136"/>
      <c r="DH119" s="136"/>
      <c r="DI119" s="136"/>
      <c r="DJ119" s="136"/>
      <c r="DK119" s="136"/>
      <c r="DL119" s="136"/>
      <c r="DM119" s="136"/>
      <c r="DN119" s="136"/>
      <c r="DO119" s="136"/>
      <c r="DP119" s="136"/>
      <c r="DQ119" s="136"/>
      <c r="DR119" s="136"/>
      <c r="DS119" s="136"/>
      <c r="DT119" s="136"/>
      <c r="DU119" s="136"/>
      <c r="DV119" s="136"/>
      <c r="DW119" s="136"/>
      <c r="DX119" s="136"/>
      <c r="DY119" s="136"/>
      <c r="DZ119" s="136"/>
      <c r="EA119" s="136"/>
      <c r="EB119" s="136"/>
      <c r="EC119" s="136"/>
      <c r="ED119" s="136"/>
      <c r="EE119" s="136"/>
      <c r="EF119" s="136"/>
      <c r="EG119" s="136"/>
      <c r="EH119" s="136"/>
      <c r="EI119" s="136"/>
      <c r="EJ119" s="136"/>
      <c r="EK119" s="136"/>
      <c r="EL119" s="136"/>
      <c r="EM119" s="136"/>
      <c r="EN119" s="136"/>
      <c r="EO119" s="136"/>
      <c r="EP119" s="136"/>
      <c r="EQ119" s="136"/>
      <c r="ER119" s="136"/>
      <c r="ES119" s="136"/>
      <c r="ET119" s="136"/>
      <c r="EU119" s="136"/>
      <c r="EV119" s="136"/>
      <c r="EW119" s="136"/>
      <c r="EX119" s="136"/>
      <c r="EY119" s="136"/>
      <c r="EZ119" s="136"/>
      <c r="FA119" s="136"/>
      <c r="FB119" s="136"/>
      <c r="FC119" s="136"/>
      <c r="FD119" s="136"/>
      <c r="FE119" s="136"/>
      <c r="FF119" s="136"/>
      <c r="FG119" s="136"/>
      <c r="FH119" s="136"/>
      <c r="FI119" s="136"/>
      <c r="FJ119" s="136"/>
      <c r="FK119" s="136"/>
      <c r="FL119" s="136"/>
      <c r="FM119" s="136"/>
      <c r="FN119" s="136"/>
      <c r="FO119" s="136"/>
      <c r="FP119" s="136"/>
      <c r="FQ119" s="136"/>
      <c r="FR119" s="136"/>
      <c r="FS119" s="136"/>
      <c r="FT119" s="136"/>
      <c r="FU119" s="136"/>
      <c r="FV119" s="136"/>
      <c r="FW119" s="136"/>
      <c r="FX119" s="136"/>
      <c r="FY119" s="136"/>
      <c r="FZ119" s="136"/>
      <c r="GA119" s="136"/>
      <c r="GB119" s="136"/>
      <c r="GC119" s="136"/>
      <c r="GD119" s="136"/>
      <c r="GE119" s="136"/>
      <c r="GF119" s="136"/>
      <c r="GG119" s="136"/>
      <c r="GH119" s="136"/>
      <c r="GI119" s="136"/>
      <c r="GJ119" s="136"/>
      <c r="GK119" s="136"/>
      <c r="GL119" s="136"/>
      <c r="GM119" s="136"/>
      <c r="GN119" s="136"/>
      <c r="GO119" s="136"/>
      <c r="GP119" s="136"/>
      <c r="GQ119" s="136"/>
      <c r="GR119" s="136"/>
      <c r="GS119" s="136"/>
      <c r="GT119" s="136"/>
      <c r="GU119" s="136"/>
      <c r="GV119" s="136"/>
      <c r="GW119" s="136"/>
      <c r="GX119" s="136"/>
      <c r="GY119" s="136"/>
      <c r="GZ119" s="136"/>
      <c r="HA119" s="136"/>
      <c r="HB119" s="136"/>
      <c r="HC119" s="136"/>
      <c r="HD119" s="136"/>
      <c r="HE119" s="136"/>
      <c r="HF119" s="136"/>
      <c r="HG119" s="136"/>
      <c r="HH119" s="136"/>
      <c r="HI119" s="136"/>
      <c r="HJ119" s="136"/>
      <c r="HK119" s="136"/>
      <c r="HL119" s="136"/>
      <c r="HM119" s="136"/>
      <c r="HN119" s="136"/>
      <c r="HO119" s="136"/>
      <c r="HP119" s="136"/>
      <c r="HQ119" s="136"/>
      <c r="HR119" s="136"/>
      <c r="HS119" s="136"/>
      <c r="HT119" s="136"/>
      <c r="HU119" s="136"/>
      <c r="HV119" s="136"/>
      <c r="HW119" s="136"/>
      <c r="HX119" s="136"/>
      <c r="HY119" s="136"/>
      <c r="HZ119" s="136"/>
      <c r="IA119" s="136"/>
      <c r="IB119" s="136"/>
      <c r="IC119" s="136"/>
      <c r="ID119" s="136"/>
      <c r="IE119" s="136"/>
      <c r="IF119" s="136"/>
      <c r="IG119" s="136"/>
      <c r="IH119" s="136"/>
      <c r="II119" s="136"/>
      <c r="IJ119" s="136"/>
      <c r="IK119" s="136"/>
      <c r="IL119" s="136"/>
      <c r="IM119" s="136"/>
      <c r="IN119" s="136"/>
      <c r="IO119" s="136"/>
      <c r="IP119" s="136"/>
      <c r="IQ119" s="136"/>
      <c r="IR119" s="136"/>
      <c r="IS119" s="136"/>
      <c r="IT119" s="136"/>
      <c r="IU119" s="136"/>
      <c r="IV119" s="136"/>
      <c r="IW119" s="136"/>
      <c r="IX119" s="136"/>
      <c r="IY119" s="136"/>
      <c r="IZ119" s="136"/>
      <c r="JA119" s="136"/>
      <c r="JB119" s="136"/>
      <c r="JC119" s="136"/>
      <c r="JD119" s="136"/>
      <c r="JE119" s="136"/>
      <c r="JF119" s="136"/>
      <c r="JG119" s="136"/>
      <c r="JH119" s="136"/>
      <c r="JI119" s="136"/>
      <c r="JJ119" s="136"/>
      <c r="JK119" s="136"/>
      <c r="JL119" s="136"/>
      <c r="JM119" s="136"/>
      <c r="JN119" s="136"/>
      <c r="JO119" s="136"/>
      <c r="JP119" s="136"/>
      <c r="JQ119" s="136"/>
      <c r="JR119" s="136"/>
      <c r="JS119" s="136"/>
      <c r="JT119" s="136"/>
      <c r="JU119" s="136"/>
      <c r="JV119" s="136"/>
      <c r="JW119" s="136"/>
      <c r="JX119" s="136"/>
      <c r="JY119" s="136"/>
      <c r="JZ119" s="136"/>
      <c r="KA119" s="136"/>
      <c r="KB119" s="136"/>
      <c r="KC119" s="136"/>
      <c r="KD119" s="136"/>
      <c r="KE119" s="136"/>
      <c r="KF119" s="136"/>
      <c r="KG119" s="136"/>
      <c r="KH119" s="136"/>
      <c r="KI119" s="136"/>
      <c r="KJ119" s="136"/>
      <c r="KK119" s="136"/>
      <c r="KL119" s="136"/>
      <c r="KM119" s="136"/>
      <c r="KN119" s="136"/>
      <c r="KO119" s="136"/>
      <c r="KP119" s="136"/>
      <c r="KQ119" s="136"/>
      <c r="KR119" s="136"/>
      <c r="KS119" s="136"/>
      <c r="KT119" s="136"/>
      <c r="KU119" s="136"/>
      <c r="KV119" s="136"/>
      <c r="KW119" s="136"/>
      <c r="KX119" s="136"/>
      <c r="KY119" s="136"/>
      <c r="KZ119" s="136"/>
      <c r="LA119" s="136"/>
      <c r="LB119" s="136"/>
      <c r="LC119" s="136"/>
      <c r="LD119" s="136"/>
      <c r="LE119" s="136"/>
      <c r="LF119" s="136"/>
      <c r="LG119" s="136"/>
      <c r="LH119" s="136"/>
      <c r="LI119" s="136"/>
      <c r="LJ119" s="136"/>
      <c r="LK119" s="136"/>
      <c r="LL119" s="136"/>
      <c r="LM119" s="136"/>
      <c r="LN119" s="136"/>
      <c r="LO119" s="136"/>
      <c r="LP119" s="136"/>
      <c r="LQ119" s="136"/>
      <c r="LR119" s="136"/>
      <c r="LS119" s="136"/>
      <c r="LT119" s="136"/>
      <c r="LU119" s="136"/>
      <c r="LV119" s="136"/>
      <c r="LW119" s="136"/>
      <c r="LX119" s="136"/>
      <c r="LY119" s="136"/>
      <c r="LZ119" s="136"/>
      <c r="MA119" s="136"/>
      <c r="MB119" s="136"/>
      <c r="MC119" s="136"/>
      <c r="MD119" s="136"/>
      <c r="ME119" s="136"/>
      <c r="MF119" s="136"/>
      <c r="MG119" s="136"/>
      <c r="MH119" s="136"/>
      <c r="MI119" s="136"/>
      <c r="MJ119" s="136"/>
      <c r="MK119" s="136"/>
      <c r="ML119" s="136"/>
      <c r="MM119" s="136"/>
      <c r="MN119" s="136"/>
      <c r="MO119" s="136"/>
      <c r="MP119" s="136"/>
      <c r="MQ119" s="136"/>
      <c r="MR119" s="136"/>
      <c r="MS119" s="136"/>
      <c r="MT119" s="136"/>
      <c r="MU119" s="136"/>
      <c r="MV119" s="136"/>
      <c r="MW119" s="136"/>
      <c r="MX119" s="136"/>
      <c r="MY119" s="136"/>
      <c r="MZ119" s="136"/>
      <c r="NA119" s="136"/>
      <c r="NB119" s="136"/>
      <c r="NC119" s="136"/>
      <c r="ND119" s="136"/>
      <c r="NE119" s="136"/>
      <c r="NF119" s="136"/>
      <c r="NG119" s="136"/>
      <c r="NH119" s="136"/>
      <c r="NI119" s="136"/>
      <c r="NJ119" s="136"/>
      <c r="NK119" s="136"/>
      <c r="NL119" s="136"/>
      <c r="NM119" s="136"/>
      <c r="NN119" s="136"/>
      <c r="NO119" s="136"/>
      <c r="NP119" s="136"/>
      <c r="NQ119" s="136"/>
      <c r="NR119" s="136"/>
      <c r="NS119" s="136"/>
      <c r="NT119" s="136"/>
      <c r="NU119" s="136"/>
      <c r="NV119" s="136"/>
      <c r="NW119" s="136"/>
      <c r="NX119" s="136"/>
      <c r="NY119" s="136"/>
      <c r="NZ119" s="136"/>
      <c r="OA119" s="136"/>
      <c r="OB119" s="136"/>
      <c r="OC119" s="136"/>
      <c r="OD119" s="136"/>
      <c r="OE119" s="136"/>
      <c r="OF119" s="136"/>
      <c r="OG119" s="136"/>
      <c r="OH119" s="136"/>
      <c r="OI119" s="136"/>
      <c r="OJ119" s="136"/>
      <c r="OK119" s="136"/>
      <c r="OL119" s="136"/>
      <c r="OM119" s="136"/>
      <c r="ON119" s="136"/>
      <c r="OO119" s="136"/>
      <c r="OP119" s="136"/>
      <c r="OQ119" s="136"/>
      <c r="OR119" s="136"/>
      <c r="OS119" s="136"/>
      <c r="OT119" s="136"/>
      <c r="OU119" s="136"/>
      <c r="OV119" s="136"/>
      <c r="OW119" s="136"/>
      <c r="OX119" s="136"/>
      <c r="OY119" s="136"/>
      <c r="OZ119" s="136"/>
      <c r="PA119" s="136"/>
      <c r="PB119" s="136"/>
      <c r="PC119" s="136"/>
      <c r="PD119" s="136"/>
      <c r="PE119" s="136"/>
      <c r="PF119" s="136"/>
      <c r="PG119" s="136"/>
      <c r="PH119" s="136"/>
      <c r="PI119" s="136"/>
      <c r="PJ119" s="136"/>
      <c r="PK119" s="136"/>
      <c r="PL119" s="136"/>
      <c r="PM119" s="136"/>
      <c r="PN119" s="136"/>
      <c r="PO119" s="136"/>
      <c r="PP119" s="136"/>
      <c r="PQ119" s="136"/>
      <c r="PR119" s="136"/>
      <c r="PS119" s="136"/>
      <c r="PT119" s="136"/>
      <c r="PU119" s="136"/>
      <c r="PV119" s="136"/>
      <c r="PW119" s="136"/>
      <c r="PX119" s="136"/>
      <c r="PY119" s="136"/>
      <c r="PZ119" s="136"/>
      <c r="QA119" s="136"/>
      <c r="QB119" s="136"/>
      <c r="QC119" s="136"/>
      <c r="QD119" s="136"/>
      <c r="QE119" s="136"/>
      <c r="QF119" s="136"/>
      <c r="QG119" s="136"/>
      <c r="QH119" s="136"/>
      <c r="QI119" s="136"/>
      <c r="QJ119" s="136"/>
      <c r="QK119" s="136"/>
      <c r="QL119" s="136"/>
      <c r="QM119" s="136"/>
      <c r="QN119" s="136"/>
      <c r="QO119" s="136"/>
      <c r="QP119" s="136"/>
      <c r="QQ119" s="136"/>
      <c r="QR119" s="136"/>
      <c r="QS119" s="136"/>
      <c r="QT119" s="136"/>
      <c r="QU119" s="136"/>
      <c r="QV119" s="136"/>
      <c r="QW119" s="136"/>
      <c r="QX119" s="136"/>
      <c r="QY119" s="136"/>
      <c r="QZ119" s="136"/>
      <c r="RA119" s="136"/>
      <c r="RB119" s="136"/>
      <c r="RC119" s="136"/>
      <c r="RD119" s="136"/>
      <c r="RE119" s="136"/>
      <c r="RF119" s="136"/>
      <c r="RG119" s="136"/>
      <c r="RH119" s="136"/>
      <c r="RI119" s="136"/>
      <c r="RJ119" s="136"/>
      <c r="RK119" s="136"/>
      <c r="RL119" s="136"/>
      <c r="RM119" s="136"/>
      <c r="RN119" s="136"/>
      <c r="RO119" s="136"/>
      <c r="RP119" s="136"/>
      <c r="RQ119" s="136"/>
      <c r="RR119" s="136"/>
      <c r="RS119" s="136"/>
      <c r="RT119" s="136"/>
      <c r="RU119" s="136"/>
      <c r="RV119" s="136"/>
      <c r="RW119" s="136"/>
      <c r="RX119" s="136"/>
      <c r="RY119" s="136"/>
      <c r="RZ119" s="136"/>
      <c r="SA119" s="136"/>
      <c r="SB119" s="136"/>
      <c r="SC119" s="136"/>
      <c r="SD119" s="136"/>
      <c r="SE119" s="136"/>
      <c r="SF119" s="136"/>
      <c r="SG119" s="136"/>
      <c r="SH119" s="136"/>
      <c r="SI119" s="136"/>
      <c r="SJ119" s="136"/>
      <c r="SK119" s="136"/>
      <c r="SL119" s="136"/>
      <c r="SM119" s="136"/>
      <c r="SN119" s="136"/>
      <c r="SO119" s="136"/>
      <c r="SP119" s="136"/>
      <c r="SQ119" s="136"/>
      <c r="SR119" s="136"/>
      <c r="SS119" s="136"/>
      <c r="ST119" s="136"/>
      <c r="SU119" s="136"/>
      <c r="SV119" s="136"/>
      <c r="SW119" s="136"/>
      <c r="SX119" s="136"/>
      <c r="SY119" s="136"/>
      <c r="SZ119" s="136"/>
      <c r="TA119" s="136"/>
      <c r="TB119" s="136"/>
      <c r="TC119" s="136"/>
      <c r="TD119" s="136"/>
      <c r="TE119" s="136"/>
      <c r="TF119" s="136"/>
      <c r="TG119" s="136"/>
      <c r="TH119" s="136"/>
      <c r="TI119" s="136"/>
      <c r="TJ119" s="136"/>
      <c r="TK119" s="136"/>
      <c r="TL119" s="136"/>
      <c r="TM119" s="136"/>
      <c r="TN119" s="136"/>
      <c r="TO119" s="136"/>
      <c r="TP119" s="136"/>
      <c r="TQ119" s="136"/>
      <c r="TR119" s="136"/>
      <c r="TS119" s="136"/>
      <c r="TT119" s="136"/>
      <c r="TU119" s="136"/>
      <c r="TV119" s="136"/>
      <c r="TW119" s="136"/>
      <c r="TX119" s="136"/>
      <c r="TY119" s="136"/>
      <c r="TZ119" s="136"/>
      <c r="UA119" s="136"/>
      <c r="UB119" s="136"/>
      <c r="UC119" s="136"/>
      <c r="UD119" s="136"/>
      <c r="UE119" s="136"/>
      <c r="UF119" s="136"/>
      <c r="UG119" s="136"/>
      <c r="UH119" s="136"/>
      <c r="UI119" s="136"/>
      <c r="UJ119" s="136"/>
      <c r="UK119" s="136"/>
      <c r="UL119" s="136"/>
      <c r="UM119" s="136"/>
      <c r="UN119" s="136"/>
      <c r="UO119" s="136"/>
      <c r="UP119" s="136"/>
      <c r="UQ119" s="136"/>
      <c r="UR119" s="136"/>
      <c r="US119" s="136"/>
      <c r="UT119" s="136"/>
      <c r="UU119" s="136"/>
      <c r="UV119" s="136"/>
      <c r="UW119" s="136"/>
      <c r="UX119" s="136"/>
      <c r="UY119" s="136"/>
      <c r="UZ119" s="136"/>
      <c r="VA119" s="136"/>
      <c r="VB119" s="136"/>
      <c r="VC119" s="136"/>
      <c r="VD119" s="136"/>
      <c r="VE119" s="136"/>
      <c r="VF119" s="136"/>
      <c r="VG119" s="136"/>
      <c r="VH119" s="136"/>
      <c r="VI119" s="136"/>
      <c r="VJ119" s="136"/>
      <c r="VK119" s="136"/>
      <c r="VL119" s="136"/>
      <c r="VM119" s="136"/>
      <c r="VN119" s="136"/>
      <c r="VO119" s="136"/>
      <c r="VP119" s="136"/>
      <c r="VQ119" s="136"/>
      <c r="VR119" s="136"/>
      <c r="VS119" s="136"/>
      <c r="VT119" s="136"/>
      <c r="VU119" s="136"/>
      <c r="VV119" s="136"/>
      <c r="VW119" s="136"/>
      <c r="VX119" s="136"/>
      <c r="VY119" s="136"/>
      <c r="VZ119" s="136"/>
      <c r="WA119" s="136"/>
      <c r="WB119" s="136"/>
      <c r="WC119" s="136"/>
      <c r="WD119" s="136"/>
      <c r="WE119" s="136"/>
      <c r="WF119" s="136"/>
      <c r="WG119" s="136"/>
      <c r="WH119" s="136"/>
      <c r="WI119" s="136"/>
      <c r="WJ119" s="136"/>
      <c r="WK119" s="136"/>
      <c r="WL119" s="136"/>
      <c r="WM119" s="136"/>
      <c r="WN119" s="136"/>
      <c r="WO119" s="136"/>
      <c r="WP119" s="136"/>
      <c r="WQ119" s="136"/>
      <c r="WR119" s="136"/>
      <c r="WS119" s="136"/>
      <c r="WT119" s="136"/>
      <c r="WU119" s="136"/>
      <c r="WV119" s="136"/>
      <c r="WW119" s="136"/>
      <c r="WX119" s="136"/>
      <c r="WY119" s="136"/>
      <c r="WZ119" s="136"/>
      <c r="XA119" s="136"/>
      <c r="XB119" s="136"/>
      <c r="XC119" s="136"/>
      <c r="XD119" s="136"/>
      <c r="XE119" s="136"/>
      <c r="XF119" s="136"/>
      <c r="XG119" s="136"/>
      <c r="XH119" s="136"/>
      <c r="XI119" s="136"/>
      <c r="XJ119" s="136"/>
      <c r="XK119" s="136"/>
      <c r="XL119" s="136"/>
      <c r="XM119" s="136"/>
      <c r="XN119" s="136"/>
      <c r="XO119" s="136"/>
      <c r="XP119" s="136"/>
      <c r="XQ119" s="136"/>
      <c r="XR119" s="136"/>
      <c r="XS119" s="136"/>
      <c r="XT119" s="136"/>
      <c r="XU119" s="136"/>
      <c r="XV119" s="136"/>
      <c r="XW119" s="136"/>
      <c r="XX119" s="136"/>
      <c r="XY119" s="136"/>
      <c r="XZ119" s="136"/>
      <c r="YA119" s="136"/>
      <c r="YB119" s="136"/>
      <c r="YC119" s="136"/>
      <c r="YD119" s="136"/>
      <c r="YE119" s="136"/>
      <c r="YF119" s="136"/>
      <c r="YG119" s="136"/>
      <c r="YH119" s="136"/>
      <c r="YI119" s="136"/>
      <c r="YJ119" s="136"/>
      <c r="YK119" s="136"/>
      <c r="YL119" s="136"/>
      <c r="YM119" s="136"/>
      <c r="YN119" s="136"/>
      <c r="YO119" s="136"/>
      <c r="YP119" s="136"/>
      <c r="YQ119" s="136"/>
      <c r="YR119" s="136"/>
      <c r="YS119" s="136"/>
      <c r="YT119" s="136"/>
      <c r="YU119" s="136"/>
      <c r="YV119" s="136"/>
      <c r="YW119" s="136"/>
      <c r="YX119" s="136"/>
      <c r="YY119" s="136"/>
      <c r="YZ119" s="136"/>
      <c r="ZA119" s="136"/>
      <c r="ZB119" s="136"/>
      <c r="ZC119" s="136"/>
      <c r="ZD119" s="136"/>
      <c r="ZE119" s="136"/>
      <c r="ZF119" s="136"/>
      <c r="ZG119" s="136"/>
      <c r="ZH119" s="136"/>
      <c r="ZI119" s="136"/>
      <c r="ZJ119" s="136"/>
      <c r="ZK119" s="136"/>
      <c r="ZL119" s="136"/>
      <c r="ZM119" s="136"/>
      <c r="ZN119" s="136"/>
      <c r="ZO119" s="136"/>
      <c r="ZP119" s="136"/>
      <c r="ZQ119" s="136"/>
      <c r="ZR119" s="136"/>
      <c r="ZS119" s="136"/>
      <c r="ZT119" s="136"/>
      <c r="ZU119" s="136"/>
      <c r="ZV119" s="136"/>
      <c r="ZW119" s="136"/>
      <c r="ZX119" s="136"/>
      <c r="ZY119" s="136"/>
      <c r="ZZ119" s="136"/>
      <c r="AAA119" s="136"/>
      <c r="AAB119" s="136"/>
      <c r="AAC119" s="136"/>
      <c r="AAD119" s="136"/>
      <c r="AAE119" s="136"/>
      <c r="AAF119" s="136"/>
      <c r="AAG119" s="136"/>
      <c r="AAH119" s="136"/>
      <c r="AAI119" s="136"/>
      <c r="AAJ119" s="136"/>
      <c r="AAK119" s="136"/>
      <c r="AAL119" s="136"/>
      <c r="AAM119" s="136"/>
      <c r="AAN119" s="136"/>
      <c r="AAO119" s="136"/>
      <c r="AAP119" s="136"/>
      <c r="AAQ119" s="136"/>
      <c r="AAR119" s="136"/>
      <c r="AAS119" s="136"/>
      <c r="AAT119" s="136"/>
      <c r="AAU119" s="136"/>
      <c r="AAV119" s="136"/>
      <c r="AAW119" s="136"/>
      <c r="AAX119" s="136"/>
      <c r="AAY119" s="136"/>
      <c r="AAZ119" s="136"/>
      <c r="ABA119" s="136"/>
      <c r="ABB119" s="136"/>
      <c r="ABC119" s="136"/>
      <c r="ABD119" s="136"/>
      <c r="ABE119" s="136"/>
      <c r="ABF119" s="136"/>
      <c r="ABG119" s="136"/>
      <c r="ABH119" s="136"/>
      <c r="ABI119" s="136"/>
      <c r="ABJ119" s="136"/>
      <c r="ABK119" s="136"/>
      <c r="ABL119" s="136"/>
      <c r="ABM119" s="136"/>
      <c r="ABN119" s="136"/>
      <c r="ABO119" s="136"/>
      <c r="ABP119" s="136"/>
      <c r="ABQ119" s="136"/>
      <c r="ABR119" s="136"/>
      <c r="ABS119" s="136"/>
      <c r="ABT119" s="136"/>
      <c r="ABU119" s="136"/>
      <c r="ABV119" s="136"/>
      <c r="ABW119" s="136"/>
      <c r="ABX119" s="136"/>
      <c r="ABY119" s="136"/>
      <c r="ABZ119" s="136"/>
      <c r="ACA119" s="136"/>
      <c r="ACB119" s="136"/>
      <c r="ACC119" s="136"/>
      <c r="ACD119" s="136"/>
      <c r="ACE119" s="136"/>
      <c r="ACF119" s="136"/>
      <c r="ACG119" s="136"/>
      <c r="ACH119" s="136"/>
      <c r="ACI119" s="136"/>
      <c r="ACJ119" s="136"/>
      <c r="ACK119" s="136"/>
      <c r="ACL119" s="136"/>
      <c r="ACM119" s="136"/>
      <c r="ACN119" s="136"/>
      <c r="ACO119" s="136"/>
      <c r="ACP119" s="136"/>
      <c r="ACQ119" s="136"/>
      <c r="ACR119" s="136"/>
      <c r="ACS119" s="136"/>
      <c r="ACT119" s="136"/>
      <c r="ACU119" s="136"/>
      <c r="ACV119" s="136"/>
      <c r="ACW119" s="136"/>
      <c r="ACX119" s="136"/>
      <c r="ACY119" s="136"/>
      <c r="ACZ119" s="136"/>
      <c r="ADA119" s="136"/>
      <c r="ADB119" s="136"/>
      <c r="ADC119" s="136"/>
      <c r="ADD119" s="136"/>
      <c r="ADE119" s="136"/>
      <c r="ADF119" s="136"/>
      <c r="ADG119" s="136"/>
      <c r="ADH119" s="136"/>
      <c r="ADI119" s="136"/>
      <c r="ADJ119" s="136"/>
      <c r="ADK119" s="136"/>
      <c r="ADL119" s="136"/>
      <c r="ADM119" s="136"/>
      <c r="ADN119" s="136"/>
      <c r="ADO119" s="136"/>
      <c r="ADP119" s="136"/>
      <c r="ADQ119" s="136"/>
      <c r="ADR119" s="136"/>
      <c r="ADS119" s="136"/>
      <c r="ADT119" s="136"/>
      <c r="ADU119" s="136"/>
      <c r="ADV119" s="136"/>
      <c r="ADW119" s="136"/>
      <c r="ADX119" s="136"/>
      <c r="ADY119" s="136"/>
      <c r="ADZ119" s="136"/>
      <c r="AEA119" s="136"/>
      <c r="AEB119" s="136"/>
      <c r="AEC119" s="136"/>
      <c r="AED119" s="136"/>
      <c r="AEE119" s="136"/>
      <c r="AEF119" s="136"/>
      <c r="AEG119" s="136"/>
      <c r="AEH119" s="136"/>
      <c r="AEI119" s="136"/>
      <c r="AEJ119" s="136"/>
      <c r="AEK119" s="136"/>
      <c r="AEL119" s="136"/>
      <c r="AEM119" s="136"/>
      <c r="AEN119" s="136"/>
      <c r="AEO119" s="136"/>
      <c r="AEP119" s="136"/>
      <c r="AEQ119" s="136"/>
      <c r="AER119" s="136"/>
      <c r="AES119" s="136"/>
      <c r="AET119" s="136"/>
      <c r="AEU119" s="136"/>
      <c r="AEV119" s="136"/>
      <c r="AEW119" s="136"/>
      <c r="AEX119" s="136"/>
      <c r="AEY119" s="136"/>
      <c r="AEZ119" s="136"/>
      <c r="AFA119" s="136"/>
      <c r="AFB119" s="136"/>
      <c r="AFC119" s="136"/>
      <c r="AFD119" s="136"/>
      <c r="AFE119" s="136"/>
      <c r="AFF119" s="136"/>
      <c r="AFG119" s="136"/>
      <c r="AFH119" s="136"/>
      <c r="AFI119" s="136"/>
      <c r="AFJ119" s="136"/>
      <c r="AFK119" s="136"/>
      <c r="AFL119" s="136"/>
      <c r="AFM119" s="136"/>
      <c r="AFN119" s="136"/>
      <c r="AFO119" s="136"/>
      <c r="AFP119" s="136"/>
      <c r="AFQ119" s="136"/>
      <c r="AFR119" s="136"/>
      <c r="AFS119" s="136"/>
      <c r="AFT119" s="136"/>
      <c r="AFU119" s="136"/>
      <c r="AFV119" s="136"/>
      <c r="AFW119" s="136"/>
      <c r="AFX119" s="136"/>
      <c r="AFY119" s="136"/>
      <c r="AFZ119" s="136"/>
      <c r="AGA119" s="136"/>
      <c r="AGB119" s="136"/>
      <c r="AGC119" s="136"/>
      <c r="AGD119" s="136"/>
      <c r="AGE119" s="136"/>
      <c r="AGF119" s="136"/>
      <c r="AGG119" s="136"/>
      <c r="AGH119" s="136"/>
      <c r="AGI119" s="136"/>
      <c r="AGJ119" s="136"/>
      <c r="AGK119" s="136"/>
      <c r="AGL119" s="136"/>
      <c r="AGM119" s="136"/>
      <c r="AGN119" s="136"/>
      <c r="AGO119" s="136"/>
      <c r="AGP119" s="136"/>
      <c r="AGQ119" s="136"/>
      <c r="AGR119" s="136"/>
      <c r="AGS119" s="136"/>
      <c r="AGT119" s="136"/>
      <c r="AGU119" s="136"/>
      <c r="AGV119" s="136"/>
      <c r="AGW119" s="136"/>
      <c r="AGX119" s="136"/>
      <c r="AGY119" s="136"/>
      <c r="AGZ119" s="136"/>
      <c r="AHA119" s="136"/>
      <c r="AHB119" s="136"/>
      <c r="AHC119" s="136"/>
      <c r="AHD119" s="136"/>
      <c r="AHE119" s="136"/>
      <c r="AHF119" s="136"/>
      <c r="AHG119" s="136"/>
      <c r="AHH119" s="136"/>
      <c r="AHI119" s="136"/>
      <c r="AHJ119" s="136"/>
      <c r="AHK119" s="136"/>
      <c r="AHL119" s="136"/>
      <c r="AHM119" s="136"/>
      <c r="AHN119" s="136"/>
      <c r="AHO119" s="136"/>
      <c r="AHP119" s="136"/>
      <c r="AHQ119" s="136"/>
      <c r="AHR119" s="136"/>
      <c r="AHS119" s="136"/>
      <c r="AHT119" s="136"/>
      <c r="AHU119" s="136"/>
      <c r="AHV119" s="136"/>
      <c r="AHW119" s="136"/>
      <c r="AHX119" s="136"/>
      <c r="AHY119" s="136"/>
      <c r="AHZ119" s="136"/>
      <c r="AIA119" s="136"/>
      <c r="AIB119" s="136"/>
      <c r="AIC119" s="136"/>
      <c r="AID119" s="136"/>
      <c r="AIE119" s="136"/>
      <c r="AIF119" s="136"/>
      <c r="AIG119" s="136"/>
      <c r="AIH119" s="136"/>
      <c r="AII119" s="136"/>
      <c r="AIJ119" s="136"/>
      <c r="AIK119" s="136"/>
      <c r="AIL119" s="136"/>
      <c r="AIM119" s="136"/>
      <c r="AIN119" s="136"/>
      <c r="AIO119" s="136"/>
      <c r="AIP119" s="136"/>
      <c r="AIQ119" s="136"/>
      <c r="AIR119" s="136"/>
      <c r="AIS119" s="136"/>
      <c r="AIT119" s="136"/>
      <c r="AIU119" s="136"/>
      <c r="AIV119" s="136"/>
      <c r="AIW119" s="136"/>
      <c r="AIX119" s="136"/>
      <c r="AIY119" s="136"/>
      <c r="AIZ119" s="136"/>
      <c r="AJA119" s="136"/>
      <c r="AJB119" s="136"/>
      <c r="AJC119" s="136"/>
      <c r="AJD119" s="136"/>
      <c r="AJE119" s="136"/>
      <c r="AJF119" s="136"/>
      <c r="AJG119" s="136"/>
      <c r="AJH119" s="136"/>
      <c r="AJI119" s="136"/>
      <c r="AJJ119" s="136"/>
      <c r="AJK119" s="136"/>
      <c r="AJL119" s="136"/>
      <c r="AJM119" s="136"/>
      <c r="AJN119" s="136"/>
      <c r="AJO119" s="136"/>
      <c r="AJP119" s="136"/>
      <c r="AJQ119" s="136"/>
      <c r="AJR119" s="136"/>
      <c r="AJS119" s="136"/>
      <c r="AJT119" s="136"/>
      <c r="AJU119" s="136"/>
      <c r="AJV119" s="136"/>
      <c r="AJW119" s="136"/>
      <c r="AJX119" s="136"/>
      <c r="AJY119" s="136"/>
      <c r="AJZ119" s="136"/>
      <c r="AKA119" s="136"/>
      <c r="AKB119" s="136"/>
      <c r="AKC119" s="136"/>
      <c r="AKD119" s="136"/>
      <c r="AKE119" s="136"/>
      <c r="AKF119" s="136"/>
      <c r="AKG119" s="136"/>
      <c r="AKH119" s="136"/>
      <c r="AKI119" s="136"/>
      <c r="AKJ119" s="136"/>
      <c r="AKK119" s="136"/>
      <c r="AKL119" s="136"/>
      <c r="AKM119" s="136"/>
      <c r="AKN119" s="136"/>
      <c r="AKO119" s="136"/>
      <c r="AKP119" s="136"/>
      <c r="AKQ119" s="136"/>
      <c r="AKR119" s="136"/>
      <c r="AKS119" s="136"/>
      <c r="AKT119" s="136"/>
      <c r="AKU119" s="136"/>
      <c r="AKV119" s="136"/>
      <c r="AKW119" s="136"/>
      <c r="AKX119" s="136"/>
      <c r="AKY119" s="136"/>
      <c r="AKZ119" s="136"/>
      <c r="ALA119" s="136"/>
      <c r="ALB119" s="136"/>
      <c r="ALC119" s="136"/>
      <c r="ALD119" s="136"/>
      <c r="ALE119" s="136"/>
      <c r="ALF119" s="136"/>
      <c r="ALG119" s="136"/>
      <c r="ALH119" s="136"/>
      <c r="ALI119" s="136"/>
      <c r="ALJ119" s="136"/>
      <c r="ALK119" s="136"/>
      <c r="ALL119" s="136"/>
      <c r="ALM119" s="136"/>
      <c r="ALN119" s="136"/>
      <c r="ALO119" s="136"/>
      <c r="ALP119" s="136"/>
      <c r="ALQ119" s="136"/>
      <c r="ALR119" s="136"/>
      <c r="ALS119" s="136"/>
      <c r="ALT119" s="136"/>
      <c r="ALU119" s="136"/>
      <c r="ALV119" s="136"/>
      <c r="ALW119" s="136"/>
      <c r="ALX119" s="136"/>
      <c r="ALY119" s="136"/>
      <c r="ALZ119" s="136"/>
      <c r="AMA119" s="136"/>
      <c r="AMB119" s="136"/>
      <c r="AMC119" s="136"/>
      <c r="AMD119" s="136"/>
      <c r="AME119" s="136"/>
      <c r="AMF119" s="136"/>
      <c r="AMG119" s="136"/>
      <c r="AMH119" s="136"/>
      <c r="AMI119" s="136"/>
    </row>
    <row r="120" spans="1:1023" ht="30" x14ac:dyDescent="0.25">
      <c r="A120" s="245" t="s">
        <v>1180</v>
      </c>
      <c r="B120" s="193">
        <v>120</v>
      </c>
      <c r="C120" s="192" t="s">
        <v>1181</v>
      </c>
      <c r="D120" s="209" t="s">
        <v>1182</v>
      </c>
      <c r="E120" s="253" t="s">
        <v>844</v>
      </c>
      <c r="F120" s="238"/>
      <c r="G120" s="214"/>
      <c r="H120" s="214"/>
      <c r="I120" s="367">
        <v>500</v>
      </c>
      <c r="J120" s="443"/>
      <c r="K120" s="409">
        <v>2</v>
      </c>
      <c r="L120" s="161"/>
      <c r="M120" s="161"/>
      <c r="N120" s="161"/>
      <c r="O120" s="413">
        <v>3</v>
      </c>
      <c r="P120" s="161"/>
      <c r="Q120" s="161"/>
      <c r="R120" s="161"/>
      <c r="S120" s="161"/>
      <c r="T120" s="161"/>
      <c r="U120" s="161"/>
      <c r="V120" s="256">
        <f>IF(O120=1,10,100)</f>
        <v>100</v>
      </c>
      <c r="W120" s="256">
        <f>IF(O120=1,1,IF(O120=2,10,100))</f>
        <v>100</v>
      </c>
      <c r="X120" s="256">
        <f>IF(O120=3,20,100)</f>
        <v>20</v>
      </c>
      <c r="Y120" s="256">
        <f>IF(P120=1,10,100)</f>
        <v>100</v>
      </c>
      <c r="Z120" s="256">
        <f>IF(P120=1,1,IF(P120=2,10,100))</f>
        <v>100</v>
      </c>
      <c r="AA120" s="257">
        <f>IF(OR(EXACT(Q120,"1A"),EXACT(Q120,"1B")),0.1,IF(Q120=2,1,100))</f>
        <v>100</v>
      </c>
      <c r="AB120" s="257">
        <f>IF(OR(EXACT(R120,"1A"),EXACT(R120,"1B")),0.1,IF(R120=2,1,100))</f>
        <v>100</v>
      </c>
      <c r="AC120" s="257">
        <f>IF(OR(EXACT(S120,"1A"),EXACT(S120,"1B")),0.3,IF(S120=2,3,100))</f>
        <v>100</v>
      </c>
      <c r="AD120" s="136"/>
      <c r="AE120" s="136"/>
      <c r="AF120" s="249">
        <f>IF(OR(OR(EXACT(J120,"1A"),EXACT(J120,"1B"),EXACT(J120,"1C")),K120=1),1,IF(K120=2,10,100))</f>
        <v>10</v>
      </c>
      <c r="AG120" s="249">
        <f>IF(OR(EXACT(J120,"1A"),EXACT(J120,"1B"),EXACT(J120,"1C")),1,IF(J120=2,10,100))</f>
        <v>100</v>
      </c>
      <c r="AH120" s="249">
        <f>IF(OR(EXACT(J120,"1A"),EXACT(J120,"1B"),EXACT(J120,"1C"),K120=1),3,100)</f>
        <v>100</v>
      </c>
      <c r="AI120" s="249">
        <f>IF(OR(EXACT(J120,"1A"),EXACT(J120,"1B"),EXACT(J120,"1C")),5,100)</f>
        <v>100</v>
      </c>
      <c r="AJ120" s="251" t="s">
        <v>1183</v>
      </c>
      <c r="AK120" s="136"/>
      <c r="AL120" s="136"/>
      <c r="AM120" s="251"/>
      <c r="AN120" s="136"/>
      <c r="AO120" s="136"/>
      <c r="AP120" s="136"/>
      <c r="AQ120" s="267" t="s">
        <v>1291</v>
      </c>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c r="DF120" s="136"/>
      <c r="DG120" s="136"/>
      <c r="DH120" s="136"/>
      <c r="DI120" s="136"/>
      <c r="DJ120" s="136"/>
      <c r="DK120" s="136"/>
      <c r="DL120" s="136"/>
      <c r="DM120" s="136"/>
      <c r="DN120" s="136"/>
      <c r="DO120" s="136"/>
      <c r="DP120" s="136"/>
      <c r="DQ120" s="136"/>
      <c r="DR120" s="136"/>
      <c r="DS120" s="136"/>
      <c r="DT120" s="136"/>
      <c r="DU120" s="136"/>
      <c r="DV120" s="136"/>
      <c r="DW120" s="136"/>
      <c r="DX120" s="136"/>
      <c r="DY120" s="136"/>
      <c r="DZ120" s="136"/>
      <c r="EA120" s="136"/>
      <c r="EB120" s="136"/>
      <c r="EC120" s="136"/>
      <c r="ED120" s="136"/>
      <c r="EE120" s="136"/>
      <c r="EF120" s="136"/>
      <c r="EG120" s="136"/>
      <c r="EH120" s="136"/>
      <c r="EI120" s="136"/>
      <c r="EJ120" s="136"/>
      <c r="EK120" s="136"/>
      <c r="EL120" s="136"/>
      <c r="EM120" s="136"/>
      <c r="EN120" s="136"/>
      <c r="EO120" s="136"/>
      <c r="EP120" s="136"/>
      <c r="EQ120" s="136"/>
      <c r="ER120" s="136"/>
      <c r="ES120" s="136"/>
      <c r="ET120" s="136"/>
      <c r="EU120" s="136"/>
      <c r="EV120" s="136"/>
      <c r="EW120" s="136"/>
      <c r="EX120" s="136"/>
      <c r="EY120" s="136"/>
      <c r="EZ120" s="136"/>
      <c r="FA120" s="136"/>
      <c r="FB120" s="136"/>
      <c r="FC120" s="136"/>
      <c r="FD120" s="136"/>
      <c r="FE120" s="136"/>
      <c r="FF120" s="136"/>
      <c r="FG120" s="136"/>
      <c r="FH120" s="136"/>
      <c r="FI120" s="136"/>
      <c r="FJ120" s="136"/>
      <c r="FK120" s="136"/>
      <c r="FL120" s="136"/>
      <c r="FM120" s="136"/>
      <c r="FN120" s="136"/>
      <c r="FO120" s="136"/>
      <c r="FP120" s="136"/>
      <c r="FQ120" s="136"/>
      <c r="FR120" s="136"/>
      <c r="FS120" s="136"/>
      <c r="FT120" s="136"/>
      <c r="FU120" s="136"/>
      <c r="FV120" s="136"/>
      <c r="FW120" s="136"/>
      <c r="FX120" s="136"/>
      <c r="FY120" s="136"/>
      <c r="FZ120" s="136"/>
      <c r="GA120" s="136"/>
      <c r="GB120" s="136"/>
      <c r="GC120" s="136"/>
      <c r="GD120" s="136"/>
      <c r="GE120" s="136"/>
      <c r="GF120" s="136"/>
      <c r="GG120" s="136"/>
      <c r="GH120" s="136"/>
      <c r="GI120" s="136"/>
      <c r="GJ120" s="136"/>
      <c r="GK120" s="136"/>
      <c r="GL120" s="136"/>
      <c r="GM120" s="136"/>
      <c r="GN120" s="136"/>
      <c r="GO120" s="136"/>
      <c r="GP120" s="136"/>
      <c r="GQ120" s="136"/>
      <c r="GR120" s="136"/>
      <c r="GS120" s="136"/>
      <c r="GT120" s="136"/>
      <c r="GU120" s="136"/>
      <c r="GV120" s="136"/>
      <c r="GW120" s="136"/>
      <c r="GX120" s="136"/>
      <c r="GY120" s="136"/>
      <c r="GZ120" s="136"/>
      <c r="HA120" s="136"/>
      <c r="HB120" s="136"/>
      <c r="HC120" s="136"/>
      <c r="HD120" s="136"/>
      <c r="HE120" s="136"/>
      <c r="HF120" s="136"/>
      <c r="HG120" s="136"/>
      <c r="HH120" s="136"/>
      <c r="HI120" s="136"/>
      <c r="HJ120" s="136"/>
      <c r="HK120" s="136"/>
      <c r="HL120" s="136"/>
      <c r="HM120" s="136"/>
      <c r="HN120" s="136"/>
      <c r="HO120" s="136"/>
      <c r="HP120" s="136"/>
      <c r="HQ120" s="136"/>
      <c r="HR120" s="136"/>
      <c r="HS120" s="136"/>
      <c r="HT120" s="136"/>
      <c r="HU120" s="136"/>
      <c r="HV120" s="136"/>
      <c r="HW120" s="136"/>
      <c r="HX120" s="136"/>
      <c r="HY120" s="136"/>
      <c r="HZ120" s="136"/>
      <c r="IA120" s="136"/>
      <c r="IB120" s="136"/>
      <c r="IC120" s="136"/>
      <c r="ID120" s="136"/>
      <c r="IE120" s="136"/>
      <c r="IF120" s="136"/>
      <c r="IG120" s="136"/>
      <c r="IH120" s="136"/>
      <c r="II120" s="136"/>
      <c r="IJ120" s="136"/>
      <c r="IK120" s="136"/>
      <c r="IL120" s="136"/>
      <c r="IM120" s="136"/>
      <c r="IN120" s="136"/>
      <c r="IO120" s="136"/>
      <c r="IP120" s="136"/>
      <c r="IQ120" s="136"/>
      <c r="IR120" s="136"/>
      <c r="IS120" s="136"/>
      <c r="IT120" s="136"/>
      <c r="IU120" s="136"/>
      <c r="IV120" s="136"/>
      <c r="IW120" s="136"/>
      <c r="IX120" s="136"/>
      <c r="IY120" s="136"/>
      <c r="IZ120" s="136"/>
      <c r="JA120" s="136"/>
      <c r="JB120" s="136"/>
      <c r="JC120" s="136"/>
      <c r="JD120" s="136"/>
      <c r="JE120" s="136"/>
      <c r="JF120" s="136"/>
      <c r="JG120" s="136"/>
      <c r="JH120" s="136"/>
      <c r="JI120" s="136"/>
      <c r="JJ120" s="136"/>
      <c r="JK120" s="136"/>
      <c r="JL120" s="136"/>
      <c r="JM120" s="136"/>
      <c r="JN120" s="136"/>
      <c r="JO120" s="136"/>
      <c r="JP120" s="136"/>
      <c r="JQ120" s="136"/>
      <c r="JR120" s="136"/>
      <c r="JS120" s="136"/>
      <c r="JT120" s="136"/>
      <c r="JU120" s="136"/>
      <c r="JV120" s="136"/>
      <c r="JW120" s="136"/>
      <c r="JX120" s="136"/>
      <c r="JY120" s="136"/>
      <c r="JZ120" s="136"/>
      <c r="KA120" s="136"/>
      <c r="KB120" s="136"/>
      <c r="KC120" s="136"/>
      <c r="KD120" s="136"/>
      <c r="KE120" s="136"/>
      <c r="KF120" s="136"/>
      <c r="KG120" s="136"/>
      <c r="KH120" s="136"/>
      <c r="KI120" s="136"/>
      <c r="KJ120" s="136"/>
      <c r="KK120" s="136"/>
      <c r="KL120" s="136"/>
      <c r="KM120" s="136"/>
      <c r="KN120" s="136"/>
      <c r="KO120" s="136"/>
      <c r="KP120" s="136"/>
      <c r="KQ120" s="136"/>
      <c r="KR120" s="136"/>
      <c r="KS120" s="136"/>
      <c r="KT120" s="136"/>
      <c r="KU120" s="136"/>
      <c r="KV120" s="136"/>
      <c r="KW120" s="136"/>
      <c r="KX120" s="136"/>
      <c r="KY120" s="136"/>
      <c r="KZ120" s="136"/>
      <c r="LA120" s="136"/>
      <c r="LB120" s="136"/>
      <c r="LC120" s="136"/>
      <c r="LD120" s="136"/>
      <c r="LE120" s="136"/>
      <c r="LF120" s="136"/>
      <c r="LG120" s="136"/>
      <c r="LH120" s="136"/>
      <c r="LI120" s="136"/>
      <c r="LJ120" s="136"/>
      <c r="LK120" s="136"/>
      <c r="LL120" s="136"/>
      <c r="LM120" s="136"/>
      <c r="LN120" s="136"/>
      <c r="LO120" s="136"/>
      <c r="LP120" s="136"/>
      <c r="LQ120" s="136"/>
      <c r="LR120" s="136"/>
      <c r="LS120" s="136"/>
      <c r="LT120" s="136"/>
      <c r="LU120" s="136"/>
      <c r="LV120" s="136"/>
      <c r="LW120" s="136"/>
      <c r="LX120" s="136"/>
      <c r="LY120" s="136"/>
      <c r="LZ120" s="136"/>
      <c r="MA120" s="136"/>
      <c r="MB120" s="136"/>
      <c r="MC120" s="136"/>
      <c r="MD120" s="136"/>
      <c r="ME120" s="136"/>
      <c r="MF120" s="136"/>
      <c r="MG120" s="136"/>
      <c r="MH120" s="136"/>
      <c r="MI120" s="136"/>
      <c r="MJ120" s="136"/>
      <c r="MK120" s="136"/>
      <c r="ML120" s="136"/>
      <c r="MM120" s="136"/>
      <c r="MN120" s="136"/>
      <c r="MO120" s="136"/>
      <c r="MP120" s="136"/>
      <c r="MQ120" s="136"/>
      <c r="MR120" s="136"/>
      <c r="MS120" s="136"/>
      <c r="MT120" s="136"/>
      <c r="MU120" s="136"/>
      <c r="MV120" s="136"/>
      <c r="MW120" s="136"/>
      <c r="MX120" s="136"/>
      <c r="MY120" s="136"/>
      <c r="MZ120" s="136"/>
      <c r="NA120" s="136"/>
      <c r="NB120" s="136"/>
      <c r="NC120" s="136"/>
      <c r="ND120" s="136"/>
      <c r="NE120" s="136"/>
      <c r="NF120" s="136"/>
      <c r="NG120" s="136"/>
      <c r="NH120" s="136"/>
      <c r="NI120" s="136"/>
      <c r="NJ120" s="136"/>
      <c r="NK120" s="136"/>
      <c r="NL120" s="136"/>
      <c r="NM120" s="136"/>
      <c r="NN120" s="136"/>
      <c r="NO120" s="136"/>
      <c r="NP120" s="136"/>
      <c r="NQ120" s="136"/>
      <c r="NR120" s="136"/>
      <c r="NS120" s="136"/>
      <c r="NT120" s="136"/>
      <c r="NU120" s="136"/>
      <c r="NV120" s="136"/>
      <c r="NW120" s="136"/>
      <c r="NX120" s="136"/>
      <c r="NY120" s="136"/>
      <c r="NZ120" s="136"/>
      <c r="OA120" s="136"/>
      <c r="OB120" s="136"/>
      <c r="OC120" s="136"/>
      <c r="OD120" s="136"/>
      <c r="OE120" s="136"/>
      <c r="OF120" s="136"/>
      <c r="OG120" s="136"/>
      <c r="OH120" s="136"/>
      <c r="OI120" s="136"/>
      <c r="OJ120" s="136"/>
      <c r="OK120" s="136"/>
      <c r="OL120" s="136"/>
      <c r="OM120" s="136"/>
      <c r="ON120" s="136"/>
      <c r="OO120" s="136"/>
      <c r="OP120" s="136"/>
      <c r="OQ120" s="136"/>
      <c r="OR120" s="136"/>
      <c r="OS120" s="136"/>
      <c r="OT120" s="136"/>
      <c r="OU120" s="136"/>
      <c r="OV120" s="136"/>
      <c r="OW120" s="136"/>
      <c r="OX120" s="136"/>
      <c r="OY120" s="136"/>
      <c r="OZ120" s="136"/>
      <c r="PA120" s="136"/>
      <c r="PB120" s="136"/>
      <c r="PC120" s="136"/>
      <c r="PD120" s="136"/>
      <c r="PE120" s="136"/>
      <c r="PF120" s="136"/>
      <c r="PG120" s="136"/>
      <c r="PH120" s="136"/>
      <c r="PI120" s="136"/>
      <c r="PJ120" s="136"/>
      <c r="PK120" s="136"/>
      <c r="PL120" s="136"/>
      <c r="PM120" s="136"/>
      <c r="PN120" s="136"/>
      <c r="PO120" s="136"/>
      <c r="PP120" s="136"/>
      <c r="PQ120" s="136"/>
      <c r="PR120" s="136"/>
      <c r="PS120" s="136"/>
      <c r="PT120" s="136"/>
      <c r="PU120" s="136"/>
      <c r="PV120" s="136"/>
      <c r="PW120" s="136"/>
      <c r="PX120" s="136"/>
      <c r="PY120" s="136"/>
      <c r="PZ120" s="136"/>
      <c r="QA120" s="136"/>
      <c r="QB120" s="136"/>
      <c r="QC120" s="136"/>
      <c r="QD120" s="136"/>
      <c r="QE120" s="136"/>
      <c r="QF120" s="136"/>
      <c r="QG120" s="136"/>
      <c r="QH120" s="136"/>
      <c r="QI120" s="136"/>
      <c r="QJ120" s="136"/>
      <c r="QK120" s="136"/>
      <c r="QL120" s="136"/>
      <c r="QM120" s="136"/>
      <c r="QN120" s="136"/>
      <c r="QO120" s="136"/>
      <c r="QP120" s="136"/>
      <c r="QQ120" s="136"/>
      <c r="QR120" s="136"/>
      <c r="QS120" s="136"/>
      <c r="QT120" s="136"/>
      <c r="QU120" s="136"/>
      <c r="QV120" s="136"/>
      <c r="QW120" s="136"/>
      <c r="QX120" s="136"/>
      <c r="QY120" s="136"/>
      <c r="QZ120" s="136"/>
      <c r="RA120" s="136"/>
      <c r="RB120" s="136"/>
      <c r="RC120" s="136"/>
      <c r="RD120" s="136"/>
      <c r="RE120" s="136"/>
      <c r="RF120" s="136"/>
      <c r="RG120" s="136"/>
      <c r="RH120" s="136"/>
      <c r="RI120" s="136"/>
      <c r="RJ120" s="136"/>
      <c r="RK120" s="136"/>
      <c r="RL120" s="136"/>
      <c r="RM120" s="136"/>
      <c r="RN120" s="136"/>
      <c r="RO120" s="136"/>
      <c r="RP120" s="136"/>
      <c r="RQ120" s="136"/>
      <c r="RR120" s="136"/>
      <c r="RS120" s="136"/>
      <c r="RT120" s="136"/>
      <c r="RU120" s="136"/>
      <c r="RV120" s="136"/>
      <c r="RW120" s="136"/>
      <c r="RX120" s="136"/>
      <c r="RY120" s="136"/>
      <c r="RZ120" s="136"/>
      <c r="SA120" s="136"/>
      <c r="SB120" s="136"/>
      <c r="SC120" s="136"/>
      <c r="SD120" s="136"/>
      <c r="SE120" s="136"/>
      <c r="SF120" s="136"/>
      <c r="SG120" s="136"/>
      <c r="SH120" s="136"/>
      <c r="SI120" s="136"/>
      <c r="SJ120" s="136"/>
      <c r="SK120" s="136"/>
      <c r="SL120" s="136"/>
      <c r="SM120" s="136"/>
      <c r="SN120" s="136"/>
      <c r="SO120" s="136"/>
      <c r="SP120" s="136"/>
      <c r="SQ120" s="136"/>
      <c r="SR120" s="136"/>
      <c r="SS120" s="136"/>
      <c r="ST120" s="136"/>
      <c r="SU120" s="136"/>
      <c r="SV120" s="136"/>
      <c r="SW120" s="136"/>
      <c r="SX120" s="136"/>
      <c r="SY120" s="136"/>
      <c r="SZ120" s="136"/>
      <c r="TA120" s="136"/>
      <c r="TB120" s="136"/>
      <c r="TC120" s="136"/>
      <c r="TD120" s="136"/>
      <c r="TE120" s="136"/>
      <c r="TF120" s="136"/>
      <c r="TG120" s="136"/>
      <c r="TH120" s="136"/>
      <c r="TI120" s="136"/>
      <c r="TJ120" s="136"/>
      <c r="TK120" s="136"/>
      <c r="TL120" s="136"/>
      <c r="TM120" s="136"/>
      <c r="TN120" s="136"/>
      <c r="TO120" s="136"/>
      <c r="TP120" s="136"/>
      <c r="TQ120" s="136"/>
      <c r="TR120" s="136"/>
      <c r="TS120" s="136"/>
      <c r="TT120" s="136"/>
      <c r="TU120" s="136"/>
      <c r="TV120" s="136"/>
      <c r="TW120" s="136"/>
      <c r="TX120" s="136"/>
      <c r="TY120" s="136"/>
      <c r="TZ120" s="136"/>
      <c r="UA120" s="136"/>
      <c r="UB120" s="136"/>
      <c r="UC120" s="136"/>
      <c r="UD120" s="136"/>
      <c r="UE120" s="136"/>
      <c r="UF120" s="136"/>
      <c r="UG120" s="136"/>
      <c r="UH120" s="136"/>
      <c r="UI120" s="136"/>
      <c r="UJ120" s="136"/>
      <c r="UK120" s="136"/>
      <c r="UL120" s="136"/>
      <c r="UM120" s="136"/>
      <c r="UN120" s="136"/>
      <c r="UO120" s="136"/>
      <c r="UP120" s="136"/>
      <c r="UQ120" s="136"/>
      <c r="UR120" s="136"/>
      <c r="US120" s="136"/>
      <c r="UT120" s="136"/>
      <c r="UU120" s="136"/>
      <c r="UV120" s="136"/>
      <c r="UW120" s="136"/>
      <c r="UX120" s="136"/>
      <c r="UY120" s="136"/>
      <c r="UZ120" s="136"/>
      <c r="VA120" s="136"/>
      <c r="VB120" s="136"/>
      <c r="VC120" s="136"/>
      <c r="VD120" s="136"/>
      <c r="VE120" s="136"/>
      <c r="VF120" s="136"/>
      <c r="VG120" s="136"/>
      <c r="VH120" s="136"/>
      <c r="VI120" s="136"/>
      <c r="VJ120" s="136"/>
      <c r="VK120" s="136"/>
      <c r="VL120" s="136"/>
      <c r="VM120" s="136"/>
      <c r="VN120" s="136"/>
      <c r="VO120" s="136"/>
      <c r="VP120" s="136"/>
      <c r="VQ120" s="136"/>
      <c r="VR120" s="136"/>
      <c r="VS120" s="136"/>
      <c r="VT120" s="136"/>
      <c r="VU120" s="136"/>
      <c r="VV120" s="136"/>
      <c r="VW120" s="136"/>
      <c r="VX120" s="136"/>
      <c r="VY120" s="136"/>
      <c r="VZ120" s="136"/>
      <c r="WA120" s="136"/>
      <c r="WB120" s="136"/>
      <c r="WC120" s="136"/>
      <c r="WD120" s="136"/>
      <c r="WE120" s="136"/>
      <c r="WF120" s="136"/>
      <c r="WG120" s="136"/>
      <c r="WH120" s="136"/>
      <c r="WI120" s="136"/>
      <c r="WJ120" s="136"/>
      <c r="WK120" s="136"/>
      <c r="WL120" s="136"/>
      <c r="WM120" s="136"/>
      <c r="WN120" s="136"/>
      <c r="WO120" s="136"/>
      <c r="WP120" s="136"/>
      <c r="WQ120" s="136"/>
      <c r="WR120" s="136"/>
      <c r="WS120" s="136"/>
      <c r="WT120" s="136"/>
      <c r="WU120" s="136"/>
      <c r="WV120" s="136"/>
      <c r="WW120" s="136"/>
      <c r="WX120" s="136"/>
      <c r="WY120" s="136"/>
      <c r="WZ120" s="136"/>
      <c r="XA120" s="136"/>
      <c r="XB120" s="136"/>
      <c r="XC120" s="136"/>
      <c r="XD120" s="136"/>
      <c r="XE120" s="136"/>
      <c r="XF120" s="136"/>
      <c r="XG120" s="136"/>
      <c r="XH120" s="136"/>
      <c r="XI120" s="136"/>
      <c r="XJ120" s="136"/>
      <c r="XK120" s="136"/>
      <c r="XL120" s="136"/>
      <c r="XM120" s="136"/>
      <c r="XN120" s="136"/>
      <c r="XO120" s="136"/>
      <c r="XP120" s="136"/>
      <c r="XQ120" s="136"/>
      <c r="XR120" s="136"/>
      <c r="XS120" s="136"/>
      <c r="XT120" s="136"/>
      <c r="XU120" s="136"/>
      <c r="XV120" s="136"/>
      <c r="XW120" s="136"/>
      <c r="XX120" s="136"/>
      <c r="XY120" s="136"/>
      <c r="XZ120" s="136"/>
      <c r="YA120" s="136"/>
      <c r="YB120" s="136"/>
      <c r="YC120" s="136"/>
      <c r="YD120" s="136"/>
      <c r="YE120" s="136"/>
      <c r="YF120" s="136"/>
      <c r="YG120" s="136"/>
      <c r="YH120" s="136"/>
      <c r="YI120" s="136"/>
      <c r="YJ120" s="136"/>
      <c r="YK120" s="136"/>
      <c r="YL120" s="136"/>
      <c r="YM120" s="136"/>
      <c r="YN120" s="136"/>
      <c r="YO120" s="136"/>
      <c r="YP120" s="136"/>
      <c r="YQ120" s="136"/>
      <c r="YR120" s="136"/>
      <c r="YS120" s="136"/>
      <c r="YT120" s="136"/>
      <c r="YU120" s="136"/>
      <c r="YV120" s="136"/>
      <c r="YW120" s="136"/>
      <c r="YX120" s="136"/>
      <c r="YY120" s="136"/>
      <c r="YZ120" s="136"/>
      <c r="ZA120" s="136"/>
      <c r="ZB120" s="136"/>
      <c r="ZC120" s="136"/>
      <c r="ZD120" s="136"/>
      <c r="ZE120" s="136"/>
      <c r="ZF120" s="136"/>
      <c r="ZG120" s="136"/>
      <c r="ZH120" s="136"/>
      <c r="ZI120" s="136"/>
      <c r="ZJ120" s="136"/>
      <c r="ZK120" s="136"/>
      <c r="ZL120" s="136"/>
      <c r="ZM120" s="136"/>
      <c r="ZN120" s="136"/>
      <c r="ZO120" s="136"/>
      <c r="ZP120" s="136"/>
      <c r="ZQ120" s="136"/>
      <c r="ZR120" s="136"/>
      <c r="ZS120" s="136"/>
      <c r="ZT120" s="136"/>
      <c r="ZU120" s="136"/>
      <c r="ZV120" s="136"/>
      <c r="ZW120" s="136"/>
      <c r="ZX120" s="136"/>
      <c r="ZY120" s="136"/>
      <c r="ZZ120" s="136"/>
      <c r="AAA120" s="136"/>
      <c r="AAB120" s="136"/>
      <c r="AAC120" s="136"/>
      <c r="AAD120" s="136"/>
      <c r="AAE120" s="136"/>
      <c r="AAF120" s="136"/>
      <c r="AAG120" s="136"/>
      <c r="AAH120" s="136"/>
      <c r="AAI120" s="136"/>
      <c r="AAJ120" s="136"/>
      <c r="AAK120" s="136"/>
      <c r="AAL120" s="136"/>
      <c r="AAM120" s="136"/>
      <c r="AAN120" s="136"/>
      <c r="AAO120" s="136"/>
      <c r="AAP120" s="136"/>
      <c r="AAQ120" s="136"/>
      <c r="AAR120" s="136"/>
      <c r="AAS120" s="136"/>
      <c r="AAT120" s="136"/>
      <c r="AAU120" s="136"/>
      <c r="AAV120" s="136"/>
      <c r="AAW120" s="136"/>
      <c r="AAX120" s="136"/>
      <c r="AAY120" s="136"/>
      <c r="AAZ120" s="136"/>
      <c r="ABA120" s="136"/>
      <c r="ABB120" s="136"/>
      <c r="ABC120" s="136"/>
      <c r="ABD120" s="136"/>
      <c r="ABE120" s="136"/>
      <c r="ABF120" s="136"/>
      <c r="ABG120" s="136"/>
      <c r="ABH120" s="136"/>
      <c r="ABI120" s="136"/>
      <c r="ABJ120" s="136"/>
      <c r="ABK120" s="136"/>
      <c r="ABL120" s="136"/>
      <c r="ABM120" s="136"/>
      <c r="ABN120" s="136"/>
      <c r="ABO120" s="136"/>
      <c r="ABP120" s="136"/>
      <c r="ABQ120" s="136"/>
      <c r="ABR120" s="136"/>
      <c r="ABS120" s="136"/>
      <c r="ABT120" s="136"/>
      <c r="ABU120" s="136"/>
      <c r="ABV120" s="136"/>
      <c r="ABW120" s="136"/>
      <c r="ABX120" s="136"/>
      <c r="ABY120" s="136"/>
      <c r="ABZ120" s="136"/>
      <c r="ACA120" s="136"/>
      <c r="ACB120" s="136"/>
      <c r="ACC120" s="136"/>
      <c r="ACD120" s="136"/>
      <c r="ACE120" s="136"/>
      <c r="ACF120" s="136"/>
      <c r="ACG120" s="136"/>
      <c r="ACH120" s="136"/>
      <c r="ACI120" s="136"/>
      <c r="ACJ120" s="136"/>
      <c r="ACK120" s="136"/>
      <c r="ACL120" s="136"/>
      <c r="ACM120" s="136"/>
      <c r="ACN120" s="136"/>
      <c r="ACO120" s="136"/>
      <c r="ACP120" s="136"/>
      <c r="ACQ120" s="136"/>
      <c r="ACR120" s="136"/>
      <c r="ACS120" s="136"/>
      <c r="ACT120" s="136"/>
      <c r="ACU120" s="136"/>
      <c r="ACV120" s="136"/>
      <c r="ACW120" s="136"/>
      <c r="ACX120" s="136"/>
      <c r="ACY120" s="136"/>
      <c r="ACZ120" s="136"/>
      <c r="ADA120" s="136"/>
      <c r="ADB120" s="136"/>
      <c r="ADC120" s="136"/>
      <c r="ADD120" s="136"/>
      <c r="ADE120" s="136"/>
      <c r="ADF120" s="136"/>
      <c r="ADG120" s="136"/>
      <c r="ADH120" s="136"/>
      <c r="ADI120" s="136"/>
      <c r="ADJ120" s="136"/>
      <c r="ADK120" s="136"/>
      <c r="ADL120" s="136"/>
      <c r="ADM120" s="136"/>
      <c r="ADN120" s="136"/>
      <c r="ADO120" s="136"/>
      <c r="ADP120" s="136"/>
      <c r="ADQ120" s="136"/>
      <c r="ADR120" s="136"/>
      <c r="ADS120" s="136"/>
      <c r="ADT120" s="136"/>
      <c r="ADU120" s="136"/>
      <c r="ADV120" s="136"/>
      <c r="ADW120" s="136"/>
      <c r="ADX120" s="136"/>
      <c r="ADY120" s="136"/>
      <c r="ADZ120" s="136"/>
      <c r="AEA120" s="136"/>
      <c r="AEB120" s="136"/>
      <c r="AEC120" s="136"/>
      <c r="AED120" s="136"/>
      <c r="AEE120" s="136"/>
      <c r="AEF120" s="136"/>
      <c r="AEG120" s="136"/>
      <c r="AEH120" s="136"/>
      <c r="AEI120" s="136"/>
      <c r="AEJ120" s="136"/>
      <c r="AEK120" s="136"/>
      <c r="AEL120" s="136"/>
      <c r="AEM120" s="136"/>
      <c r="AEN120" s="136"/>
      <c r="AEO120" s="136"/>
      <c r="AEP120" s="136"/>
      <c r="AEQ120" s="136"/>
      <c r="AER120" s="136"/>
      <c r="AES120" s="136"/>
      <c r="AET120" s="136"/>
      <c r="AEU120" s="136"/>
      <c r="AEV120" s="136"/>
      <c r="AEW120" s="136"/>
      <c r="AEX120" s="136"/>
      <c r="AEY120" s="136"/>
      <c r="AEZ120" s="136"/>
      <c r="AFA120" s="136"/>
      <c r="AFB120" s="136"/>
      <c r="AFC120" s="136"/>
      <c r="AFD120" s="136"/>
      <c r="AFE120" s="136"/>
      <c r="AFF120" s="136"/>
      <c r="AFG120" s="136"/>
      <c r="AFH120" s="136"/>
      <c r="AFI120" s="136"/>
      <c r="AFJ120" s="136"/>
      <c r="AFK120" s="136"/>
      <c r="AFL120" s="136"/>
      <c r="AFM120" s="136"/>
      <c r="AFN120" s="136"/>
      <c r="AFO120" s="136"/>
      <c r="AFP120" s="136"/>
      <c r="AFQ120" s="136"/>
      <c r="AFR120" s="136"/>
      <c r="AFS120" s="136"/>
      <c r="AFT120" s="136"/>
      <c r="AFU120" s="136"/>
      <c r="AFV120" s="136"/>
      <c r="AFW120" s="136"/>
      <c r="AFX120" s="136"/>
      <c r="AFY120" s="136"/>
      <c r="AFZ120" s="136"/>
      <c r="AGA120" s="136"/>
      <c r="AGB120" s="136"/>
      <c r="AGC120" s="136"/>
      <c r="AGD120" s="136"/>
      <c r="AGE120" s="136"/>
      <c r="AGF120" s="136"/>
      <c r="AGG120" s="136"/>
      <c r="AGH120" s="136"/>
      <c r="AGI120" s="136"/>
      <c r="AGJ120" s="136"/>
      <c r="AGK120" s="136"/>
      <c r="AGL120" s="136"/>
      <c r="AGM120" s="136"/>
      <c r="AGN120" s="136"/>
      <c r="AGO120" s="136"/>
      <c r="AGP120" s="136"/>
      <c r="AGQ120" s="136"/>
      <c r="AGR120" s="136"/>
      <c r="AGS120" s="136"/>
      <c r="AGT120" s="136"/>
      <c r="AGU120" s="136"/>
      <c r="AGV120" s="136"/>
      <c r="AGW120" s="136"/>
      <c r="AGX120" s="136"/>
      <c r="AGY120" s="136"/>
      <c r="AGZ120" s="136"/>
      <c r="AHA120" s="136"/>
      <c r="AHB120" s="136"/>
      <c r="AHC120" s="136"/>
      <c r="AHD120" s="136"/>
      <c r="AHE120" s="136"/>
      <c r="AHF120" s="136"/>
      <c r="AHG120" s="136"/>
      <c r="AHH120" s="136"/>
      <c r="AHI120" s="136"/>
      <c r="AHJ120" s="136"/>
      <c r="AHK120" s="136"/>
      <c r="AHL120" s="136"/>
      <c r="AHM120" s="136"/>
      <c r="AHN120" s="136"/>
      <c r="AHO120" s="136"/>
      <c r="AHP120" s="136"/>
      <c r="AHQ120" s="136"/>
      <c r="AHR120" s="136"/>
      <c r="AHS120" s="136"/>
      <c r="AHT120" s="136"/>
      <c r="AHU120" s="136"/>
      <c r="AHV120" s="136"/>
      <c r="AHW120" s="136"/>
      <c r="AHX120" s="136"/>
      <c r="AHY120" s="136"/>
      <c r="AHZ120" s="136"/>
      <c r="AIA120" s="136"/>
      <c r="AIB120" s="136"/>
      <c r="AIC120" s="136"/>
      <c r="AID120" s="136"/>
      <c r="AIE120" s="136"/>
      <c r="AIF120" s="136"/>
      <c r="AIG120" s="136"/>
      <c r="AIH120" s="136"/>
      <c r="AII120" s="136"/>
      <c r="AIJ120" s="136"/>
      <c r="AIK120" s="136"/>
      <c r="AIL120" s="136"/>
      <c r="AIM120" s="136"/>
      <c r="AIN120" s="136"/>
      <c r="AIO120" s="136"/>
      <c r="AIP120" s="136"/>
      <c r="AIQ120" s="136"/>
      <c r="AIR120" s="136"/>
      <c r="AIS120" s="136"/>
      <c r="AIT120" s="136"/>
      <c r="AIU120" s="136"/>
      <c r="AIV120" s="136"/>
      <c r="AIW120" s="136"/>
      <c r="AIX120" s="136"/>
      <c r="AIY120" s="136"/>
      <c r="AIZ120" s="136"/>
      <c r="AJA120" s="136"/>
      <c r="AJB120" s="136"/>
      <c r="AJC120" s="136"/>
      <c r="AJD120" s="136"/>
      <c r="AJE120" s="136"/>
      <c r="AJF120" s="136"/>
      <c r="AJG120" s="136"/>
      <c r="AJH120" s="136"/>
      <c r="AJI120" s="136"/>
      <c r="AJJ120" s="136"/>
      <c r="AJK120" s="136"/>
      <c r="AJL120" s="136"/>
      <c r="AJM120" s="136"/>
      <c r="AJN120" s="136"/>
      <c r="AJO120" s="136"/>
      <c r="AJP120" s="136"/>
      <c r="AJQ120" s="136"/>
      <c r="AJR120" s="136"/>
      <c r="AJS120" s="136"/>
      <c r="AJT120" s="136"/>
      <c r="AJU120" s="136"/>
      <c r="AJV120" s="136"/>
      <c r="AJW120" s="136"/>
      <c r="AJX120" s="136"/>
      <c r="AJY120" s="136"/>
      <c r="AJZ120" s="136"/>
      <c r="AKA120" s="136"/>
      <c r="AKB120" s="136"/>
      <c r="AKC120" s="136"/>
      <c r="AKD120" s="136"/>
      <c r="AKE120" s="136"/>
      <c r="AKF120" s="136"/>
      <c r="AKG120" s="136"/>
      <c r="AKH120" s="136"/>
      <c r="AKI120" s="136"/>
      <c r="AKJ120" s="136"/>
      <c r="AKK120" s="136"/>
      <c r="AKL120" s="136"/>
      <c r="AKM120" s="136"/>
      <c r="AKN120" s="136"/>
      <c r="AKO120" s="136"/>
      <c r="AKP120" s="136"/>
      <c r="AKQ120" s="136"/>
      <c r="AKR120" s="136"/>
      <c r="AKS120" s="136"/>
      <c r="AKT120" s="136"/>
      <c r="AKU120" s="136"/>
      <c r="AKV120" s="136"/>
      <c r="AKW120" s="136"/>
      <c r="AKX120" s="136"/>
      <c r="AKY120" s="136"/>
      <c r="AKZ120" s="136"/>
      <c r="ALA120" s="136"/>
      <c r="ALB120" s="136"/>
      <c r="ALC120" s="136"/>
      <c r="ALD120" s="136"/>
      <c r="ALE120" s="136"/>
      <c r="ALF120" s="136"/>
      <c r="ALG120" s="136"/>
      <c r="ALH120" s="136"/>
      <c r="ALI120" s="136"/>
      <c r="ALJ120" s="136"/>
      <c r="ALK120" s="136"/>
      <c r="ALL120" s="136"/>
      <c r="ALM120" s="136"/>
      <c r="ALN120" s="136"/>
      <c r="ALO120" s="136"/>
      <c r="ALP120" s="136"/>
      <c r="ALQ120" s="136"/>
      <c r="ALR120" s="136"/>
      <c r="ALS120" s="136"/>
      <c r="ALT120" s="136"/>
      <c r="ALU120" s="136"/>
      <c r="ALV120" s="136"/>
      <c r="ALW120" s="136"/>
      <c r="ALX120" s="136"/>
      <c r="ALY120" s="136"/>
      <c r="ALZ120" s="136"/>
      <c r="AMA120" s="136"/>
      <c r="AMB120" s="136"/>
      <c r="AMC120" s="136"/>
      <c r="AMD120" s="136"/>
      <c r="AME120" s="136"/>
      <c r="AMF120" s="136"/>
      <c r="AMG120" s="136"/>
      <c r="AMH120" s="136"/>
      <c r="AMI120" s="136"/>
    </row>
    <row r="121" spans="1:1023" ht="29.25" x14ac:dyDescent="0.25">
      <c r="A121" s="245" t="s">
        <v>1185</v>
      </c>
      <c r="B121" s="193">
        <v>121</v>
      </c>
      <c r="C121" s="192" t="s">
        <v>1186</v>
      </c>
      <c r="D121" s="209" t="s">
        <v>1187</v>
      </c>
      <c r="E121" s="253" t="s">
        <v>844</v>
      </c>
      <c r="F121" s="238"/>
      <c r="G121" s="214"/>
      <c r="H121" s="214"/>
      <c r="I121" s="367">
        <v>268</v>
      </c>
      <c r="J121" s="443"/>
      <c r="K121" s="409">
        <v>1</v>
      </c>
      <c r="L121" s="161"/>
      <c r="M121" s="161"/>
      <c r="N121" s="161"/>
      <c r="O121" s="413">
        <v>3</v>
      </c>
      <c r="P121" s="161"/>
      <c r="Q121" s="161"/>
      <c r="R121" s="161"/>
      <c r="S121" s="161"/>
      <c r="T121" s="161"/>
      <c r="U121" s="161"/>
      <c r="V121" s="256">
        <f>IF(O121=1,10,100)</f>
        <v>100</v>
      </c>
      <c r="W121" s="256">
        <f>IF(O121=1,1,IF(O121=2,10,100))</f>
        <v>100</v>
      </c>
      <c r="X121" s="256">
        <f>IF(O121=3,20,100)</f>
        <v>20</v>
      </c>
      <c r="Y121" s="256">
        <f>IF(P121=1,10,100)</f>
        <v>100</v>
      </c>
      <c r="Z121" s="256">
        <f>IF(P121=1,1,IF(P121=2,10,100))</f>
        <v>100</v>
      </c>
      <c r="AA121" s="257">
        <f>IF(OR(EXACT(Q121,"1A"),EXACT(Q121,"1B")),0.1,IF(Q121=2,1,100))</f>
        <v>100</v>
      </c>
      <c r="AB121" s="257">
        <f>IF(OR(EXACT(R121,"1A"),EXACT(R121,"1B")),0.1,IF(R121=2,1,100))</f>
        <v>100</v>
      </c>
      <c r="AC121" s="257">
        <f>IF(OR(EXACT(S121,"1A"),EXACT(S121,"1B")),0.3,IF(S121=2,3,100))</f>
        <v>100</v>
      </c>
      <c r="AD121" s="136"/>
      <c r="AE121" s="136"/>
      <c r="AF121" s="249">
        <f>IF(OR(OR(EXACT(J121,"1A"),EXACT(J121,"1B"),EXACT(J121,"1C")),K121=1),1,IF(K121=2,10,100))</f>
        <v>1</v>
      </c>
      <c r="AG121" s="249">
        <f>IF(OR(EXACT(J121,"1A"),EXACT(J121,"1B"),EXACT(J121,"1C")),1,IF(J121=2,10,100))</f>
        <v>100</v>
      </c>
      <c r="AH121" s="249">
        <f>IF(OR(EXACT(J121,"1A"),EXACT(J121,"1B"),EXACT(J121,"1C"),K121=1),3,100)</f>
        <v>3</v>
      </c>
      <c r="AI121" s="249">
        <f>IF(OR(EXACT(J121,"1A"),EXACT(J121,"1B"),EXACT(J121,"1C")),5,100)</f>
        <v>100</v>
      </c>
      <c r="AJ121" s="251" t="s">
        <v>827</v>
      </c>
      <c r="AK121" s="136"/>
      <c r="AL121" s="136"/>
      <c r="AM121" s="251"/>
      <c r="AN121" s="136"/>
      <c r="AO121" s="136"/>
      <c r="AP121" s="136"/>
      <c r="AQ121" s="272" t="s">
        <v>25745</v>
      </c>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A121" s="136"/>
      <c r="CB121" s="136"/>
      <c r="CC121" s="136"/>
      <c r="CD121" s="136"/>
      <c r="CE121" s="136"/>
      <c r="CF121" s="136"/>
      <c r="CG121" s="136"/>
      <c r="CH121" s="136"/>
      <c r="CI121" s="136"/>
      <c r="CJ121" s="136"/>
      <c r="CK121" s="136"/>
      <c r="CL121" s="136"/>
      <c r="CM121" s="136"/>
      <c r="CN121" s="136"/>
      <c r="CO121" s="136"/>
      <c r="CP121" s="136"/>
      <c r="CQ121" s="136"/>
      <c r="CR121" s="136"/>
      <c r="CS121" s="136"/>
      <c r="CT121" s="136"/>
      <c r="CU121" s="136"/>
      <c r="CV121" s="136"/>
      <c r="CW121" s="136"/>
      <c r="CX121" s="136"/>
      <c r="CY121" s="136"/>
      <c r="CZ121" s="136"/>
      <c r="DA121" s="136"/>
      <c r="DB121" s="136"/>
      <c r="DC121" s="136"/>
      <c r="DD121" s="136"/>
      <c r="DE121" s="136"/>
      <c r="DF121" s="136"/>
      <c r="DG121" s="136"/>
      <c r="DH121" s="136"/>
      <c r="DI121" s="136"/>
      <c r="DJ121" s="136"/>
      <c r="DK121" s="136"/>
      <c r="DL121" s="136"/>
      <c r="DM121" s="136"/>
      <c r="DN121" s="136"/>
      <c r="DO121" s="136"/>
      <c r="DP121" s="136"/>
      <c r="DQ121" s="136"/>
      <c r="DR121" s="136"/>
      <c r="DS121" s="136"/>
      <c r="DT121" s="136"/>
      <c r="DU121" s="136"/>
      <c r="DV121" s="136"/>
      <c r="DW121" s="136"/>
      <c r="DX121" s="136"/>
      <c r="DY121" s="136"/>
      <c r="DZ121" s="136"/>
      <c r="EA121" s="136"/>
      <c r="EB121" s="136"/>
      <c r="EC121" s="136"/>
      <c r="ED121" s="136"/>
      <c r="EE121" s="136"/>
      <c r="EF121" s="136"/>
      <c r="EG121" s="136"/>
      <c r="EH121" s="136"/>
      <c r="EI121" s="136"/>
      <c r="EJ121" s="136"/>
      <c r="EK121" s="136"/>
      <c r="EL121" s="136"/>
      <c r="EM121" s="136"/>
      <c r="EN121" s="136"/>
      <c r="EO121" s="136"/>
      <c r="EP121" s="136"/>
      <c r="EQ121" s="136"/>
      <c r="ER121" s="136"/>
      <c r="ES121" s="136"/>
      <c r="ET121" s="136"/>
      <c r="EU121" s="136"/>
      <c r="EV121" s="136"/>
      <c r="EW121" s="136"/>
      <c r="EX121" s="136"/>
      <c r="EY121" s="136"/>
      <c r="EZ121" s="136"/>
      <c r="FA121" s="136"/>
      <c r="FB121" s="136"/>
      <c r="FC121" s="136"/>
      <c r="FD121" s="136"/>
      <c r="FE121" s="136"/>
      <c r="FF121" s="136"/>
      <c r="FG121" s="136"/>
      <c r="FH121" s="136"/>
      <c r="FI121" s="136"/>
      <c r="FJ121" s="136"/>
      <c r="FK121" s="136"/>
      <c r="FL121" s="136"/>
      <c r="FM121" s="136"/>
      <c r="FN121" s="136"/>
      <c r="FO121" s="136"/>
      <c r="FP121" s="136"/>
      <c r="FQ121" s="136"/>
      <c r="FR121" s="136"/>
      <c r="FS121" s="136"/>
      <c r="FT121" s="136"/>
      <c r="FU121" s="136"/>
      <c r="FV121" s="136"/>
      <c r="FW121" s="136"/>
      <c r="FX121" s="136"/>
      <c r="FY121" s="136"/>
      <c r="FZ121" s="136"/>
      <c r="GA121" s="136"/>
      <c r="GB121" s="136"/>
      <c r="GC121" s="136"/>
      <c r="GD121" s="136"/>
      <c r="GE121" s="136"/>
      <c r="GF121" s="136"/>
      <c r="GG121" s="136"/>
      <c r="GH121" s="136"/>
      <c r="GI121" s="136"/>
      <c r="GJ121" s="136"/>
      <c r="GK121" s="136"/>
      <c r="GL121" s="136"/>
      <c r="GM121" s="136"/>
      <c r="GN121" s="136"/>
      <c r="GO121" s="136"/>
      <c r="GP121" s="136"/>
      <c r="GQ121" s="136"/>
      <c r="GR121" s="136"/>
      <c r="GS121" s="136"/>
      <c r="GT121" s="136"/>
      <c r="GU121" s="136"/>
      <c r="GV121" s="136"/>
      <c r="GW121" s="136"/>
      <c r="GX121" s="136"/>
      <c r="GY121" s="136"/>
      <c r="GZ121" s="136"/>
      <c r="HA121" s="136"/>
      <c r="HB121" s="136"/>
      <c r="HC121" s="136"/>
      <c r="HD121" s="136"/>
      <c r="HE121" s="136"/>
      <c r="HF121" s="136"/>
      <c r="HG121" s="136"/>
      <c r="HH121" s="136"/>
      <c r="HI121" s="136"/>
      <c r="HJ121" s="136"/>
      <c r="HK121" s="136"/>
      <c r="HL121" s="136"/>
      <c r="HM121" s="136"/>
      <c r="HN121" s="136"/>
      <c r="HO121" s="136"/>
      <c r="HP121" s="136"/>
      <c r="HQ121" s="136"/>
      <c r="HR121" s="136"/>
      <c r="HS121" s="136"/>
      <c r="HT121" s="136"/>
      <c r="HU121" s="136"/>
      <c r="HV121" s="136"/>
      <c r="HW121" s="136"/>
      <c r="HX121" s="136"/>
      <c r="HY121" s="136"/>
      <c r="HZ121" s="136"/>
      <c r="IA121" s="136"/>
      <c r="IB121" s="136"/>
      <c r="IC121" s="136"/>
      <c r="ID121" s="136"/>
      <c r="IE121" s="136"/>
      <c r="IF121" s="136"/>
      <c r="IG121" s="136"/>
      <c r="IH121" s="136"/>
      <c r="II121" s="136"/>
      <c r="IJ121" s="136"/>
      <c r="IK121" s="136"/>
      <c r="IL121" s="136"/>
      <c r="IM121" s="136"/>
      <c r="IN121" s="136"/>
      <c r="IO121" s="136"/>
      <c r="IP121" s="136"/>
      <c r="IQ121" s="136"/>
      <c r="IR121" s="136"/>
      <c r="IS121" s="136"/>
      <c r="IT121" s="136"/>
      <c r="IU121" s="136"/>
      <c r="IV121" s="136"/>
      <c r="IW121" s="136"/>
      <c r="IX121" s="136"/>
      <c r="IY121" s="136"/>
      <c r="IZ121" s="136"/>
      <c r="JA121" s="136"/>
      <c r="JB121" s="136"/>
      <c r="JC121" s="136"/>
      <c r="JD121" s="136"/>
      <c r="JE121" s="136"/>
      <c r="JF121" s="136"/>
      <c r="JG121" s="136"/>
      <c r="JH121" s="136"/>
      <c r="JI121" s="136"/>
      <c r="JJ121" s="136"/>
      <c r="JK121" s="136"/>
      <c r="JL121" s="136"/>
      <c r="JM121" s="136"/>
      <c r="JN121" s="136"/>
      <c r="JO121" s="136"/>
      <c r="JP121" s="136"/>
      <c r="JQ121" s="136"/>
      <c r="JR121" s="136"/>
      <c r="JS121" s="136"/>
      <c r="JT121" s="136"/>
      <c r="JU121" s="136"/>
      <c r="JV121" s="136"/>
      <c r="JW121" s="136"/>
      <c r="JX121" s="136"/>
      <c r="JY121" s="136"/>
      <c r="JZ121" s="136"/>
      <c r="KA121" s="136"/>
      <c r="KB121" s="136"/>
      <c r="KC121" s="136"/>
      <c r="KD121" s="136"/>
      <c r="KE121" s="136"/>
      <c r="KF121" s="136"/>
      <c r="KG121" s="136"/>
      <c r="KH121" s="136"/>
      <c r="KI121" s="136"/>
      <c r="KJ121" s="136"/>
      <c r="KK121" s="136"/>
      <c r="KL121" s="136"/>
      <c r="KM121" s="136"/>
      <c r="KN121" s="136"/>
      <c r="KO121" s="136"/>
      <c r="KP121" s="136"/>
      <c r="KQ121" s="136"/>
      <c r="KR121" s="136"/>
      <c r="KS121" s="136"/>
      <c r="KT121" s="136"/>
      <c r="KU121" s="136"/>
      <c r="KV121" s="136"/>
      <c r="KW121" s="136"/>
      <c r="KX121" s="136"/>
      <c r="KY121" s="136"/>
      <c r="KZ121" s="136"/>
      <c r="LA121" s="136"/>
      <c r="LB121" s="136"/>
      <c r="LC121" s="136"/>
      <c r="LD121" s="136"/>
      <c r="LE121" s="136"/>
      <c r="LF121" s="136"/>
      <c r="LG121" s="136"/>
      <c r="LH121" s="136"/>
      <c r="LI121" s="136"/>
      <c r="LJ121" s="136"/>
      <c r="LK121" s="136"/>
      <c r="LL121" s="136"/>
      <c r="LM121" s="136"/>
      <c r="LN121" s="136"/>
      <c r="LO121" s="136"/>
      <c r="LP121" s="136"/>
      <c r="LQ121" s="136"/>
      <c r="LR121" s="136"/>
      <c r="LS121" s="136"/>
      <c r="LT121" s="136"/>
      <c r="LU121" s="136"/>
      <c r="LV121" s="136"/>
      <c r="LW121" s="136"/>
      <c r="LX121" s="136"/>
      <c r="LY121" s="136"/>
      <c r="LZ121" s="136"/>
      <c r="MA121" s="136"/>
      <c r="MB121" s="136"/>
      <c r="MC121" s="136"/>
      <c r="MD121" s="136"/>
      <c r="ME121" s="136"/>
      <c r="MF121" s="136"/>
      <c r="MG121" s="136"/>
      <c r="MH121" s="136"/>
      <c r="MI121" s="136"/>
      <c r="MJ121" s="136"/>
      <c r="MK121" s="136"/>
      <c r="ML121" s="136"/>
      <c r="MM121" s="136"/>
      <c r="MN121" s="136"/>
      <c r="MO121" s="136"/>
      <c r="MP121" s="136"/>
      <c r="MQ121" s="136"/>
      <c r="MR121" s="136"/>
      <c r="MS121" s="136"/>
      <c r="MT121" s="136"/>
      <c r="MU121" s="136"/>
      <c r="MV121" s="136"/>
      <c r="MW121" s="136"/>
      <c r="MX121" s="136"/>
      <c r="MY121" s="136"/>
      <c r="MZ121" s="136"/>
      <c r="NA121" s="136"/>
      <c r="NB121" s="136"/>
      <c r="NC121" s="136"/>
      <c r="ND121" s="136"/>
      <c r="NE121" s="136"/>
      <c r="NF121" s="136"/>
      <c r="NG121" s="136"/>
      <c r="NH121" s="136"/>
      <c r="NI121" s="136"/>
      <c r="NJ121" s="136"/>
      <c r="NK121" s="136"/>
      <c r="NL121" s="136"/>
      <c r="NM121" s="136"/>
      <c r="NN121" s="136"/>
      <c r="NO121" s="136"/>
      <c r="NP121" s="136"/>
      <c r="NQ121" s="136"/>
      <c r="NR121" s="136"/>
      <c r="NS121" s="136"/>
      <c r="NT121" s="136"/>
      <c r="NU121" s="136"/>
      <c r="NV121" s="136"/>
      <c r="NW121" s="136"/>
      <c r="NX121" s="136"/>
      <c r="NY121" s="136"/>
      <c r="NZ121" s="136"/>
      <c r="OA121" s="136"/>
      <c r="OB121" s="136"/>
      <c r="OC121" s="136"/>
      <c r="OD121" s="136"/>
      <c r="OE121" s="136"/>
      <c r="OF121" s="136"/>
      <c r="OG121" s="136"/>
      <c r="OH121" s="136"/>
      <c r="OI121" s="136"/>
      <c r="OJ121" s="136"/>
      <c r="OK121" s="136"/>
      <c r="OL121" s="136"/>
      <c r="OM121" s="136"/>
      <c r="ON121" s="136"/>
      <c r="OO121" s="136"/>
      <c r="OP121" s="136"/>
      <c r="OQ121" s="136"/>
      <c r="OR121" s="136"/>
      <c r="OS121" s="136"/>
      <c r="OT121" s="136"/>
      <c r="OU121" s="136"/>
      <c r="OV121" s="136"/>
      <c r="OW121" s="136"/>
      <c r="OX121" s="136"/>
      <c r="OY121" s="136"/>
      <c r="OZ121" s="136"/>
      <c r="PA121" s="136"/>
      <c r="PB121" s="136"/>
      <c r="PC121" s="136"/>
      <c r="PD121" s="136"/>
      <c r="PE121" s="136"/>
      <c r="PF121" s="136"/>
      <c r="PG121" s="136"/>
      <c r="PH121" s="136"/>
      <c r="PI121" s="136"/>
      <c r="PJ121" s="136"/>
      <c r="PK121" s="136"/>
      <c r="PL121" s="136"/>
      <c r="PM121" s="136"/>
      <c r="PN121" s="136"/>
      <c r="PO121" s="136"/>
      <c r="PP121" s="136"/>
      <c r="PQ121" s="136"/>
      <c r="PR121" s="136"/>
      <c r="PS121" s="136"/>
      <c r="PT121" s="136"/>
      <c r="PU121" s="136"/>
      <c r="PV121" s="136"/>
      <c r="PW121" s="136"/>
      <c r="PX121" s="136"/>
      <c r="PY121" s="136"/>
      <c r="PZ121" s="136"/>
      <c r="QA121" s="136"/>
      <c r="QB121" s="136"/>
      <c r="QC121" s="136"/>
      <c r="QD121" s="136"/>
      <c r="QE121" s="136"/>
      <c r="QF121" s="136"/>
      <c r="QG121" s="136"/>
      <c r="QH121" s="136"/>
      <c r="QI121" s="136"/>
      <c r="QJ121" s="136"/>
      <c r="QK121" s="136"/>
      <c r="QL121" s="136"/>
      <c r="QM121" s="136"/>
      <c r="QN121" s="136"/>
      <c r="QO121" s="136"/>
      <c r="QP121" s="136"/>
      <c r="QQ121" s="136"/>
      <c r="QR121" s="136"/>
      <c r="QS121" s="136"/>
      <c r="QT121" s="136"/>
      <c r="QU121" s="136"/>
      <c r="QV121" s="136"/>
      <c r="QW121" s="136"/>
      <c r="QX121" s="136"/>
      <c r="QY121" s="136"/>
      <c r="QZ121" s="136"/>
      <c r="RA121" s="136"/>
      <c r="RB121" s="136"/>
      <c r="RC121" s="136"/>
      <c r="RD121" s="136"/>
      <c r="RE121" s="136"/>
      <c r="RF121" s="136"/>
      <c r="RG121" s="136"/>
      <c r="RH121" s="136"/>
      <c r="RI121" s="136"/>
      <c r="RJ121" s="136"/>
      <c r="RK121" s="136"/>
      <c r="RL121" s="136"/>
      <c r="RM121" s="136"/>
      <c r="RN121" s="136"/>
      <c r="RO121" s="136"/>
      <c r="RP121" s="136"/>
      <c r="RQ121" s="136"/>
      <c r="RR121" s="136"/>
      <c r="RS121" s="136"/>
      <c r="RT121" s="136"/>
      <c r="RU121" s="136"/>
      <c r="RV121" s="136"/>
      <c r="RW121" s="136"/>
      <c r="RX121" s="136"/>
      <c r="RY121" s="136"/>
      <c r="RZ121" s="136"/>
      <c r="SA121" s="136"/>
      <c r="SB121" s="136"/>
      <c r="SC121" s="136"/>
      <c r="SD121" s="136"/>
      <c r="SE121" s="136"/>
      <c r="SF121" s="136"/>
      <c r="SG121" s="136"/>
      <c r="SH121" s="136"/>
      <c r="SI121" s="136"/>
      <c r="SJ121" s="136"/>
      <c r="SK121" s="136"/>
      <c r="SL121" s="136"/>
      <c r="SM121" s="136"/>
      <c r="SN121" s="136"/>
      <c r="SO121" s="136"/>
      <c r="SP121" s="136"/>
      <c r="SQ121" s="136"/>
      <c r="SR121" s="136"/>
      <c r="SS121" s="136"/>
      <c r="ST121" s="136"/>
      <c r="SU121" s="136"/>
      <c r="SV121" s="136"/>
      <c r="SW121" s="136"/>
      <c r="SX121" s="136"/>
      <c r="SY121" s="136"/>
      <c r="SZ121" s="136"/>
      <c r="TA121" s="136"/>
      <c r="TB121" s="136"/>
      <c r="TC121" s="136"/>
      <c r="TD121" s="136"/>
      <c r="TE121" s="136"/>
      <c r="TF121" s="136"/>
      <c r="TG121" s="136"/>
      <c r="TH121" s="136"/>
      <c r="TI121" s="136"/>
      <c r="TJ121" s="136"/>
      <c r="TK121" s="136"/>
      <c r="TL121" s="136"/>
      <c r="TM121" s="136"/>
      <c r="TN121" s="136"/>
      <c r="TO121" s="136"/>
      <c r="TP121" s="136"/>
      <c r="TQ121" s="136"/>
      <c r="TR121" s="136"/>
      <c r="TS121" s="136"/>
      <c r="TT121" s="136"/>
      <c r="TU121" s="136"/>
      <c r="TV121" s="136"/>
      <c r="TW121" s="136"/>
      <c r="TX121" s="136"/>
      <c r="TY121" s="136"/>
      <c r="TZ121" s="136"/>
      <c r="UA121" s="136"/>
      <c r="UB121" s="136"/>
      <c r="UC121" s="136"/>
      <c r="UD121" s="136"/>
      <c r="UE121" s="136"/>
      <c r="UF121" s="136"/>
      <c r="UG121" s="136"/>
      <c r="UH121" s="136"/>
      <c r="UI121" s="136"/>
      <c r="UJ121" s="136"/>
      <c r="UK121" s="136"/>
      <c r="UL121" s="136"/>
      <c r="UM121" s="136"/>
      <c r="UN121" s="136"/>
      <c r="UO121" s="136"/>
      <c r="UP121" s="136"/>
      <c r="UQ121" s="136"/>
      <c r="UR121" s="136"/>
      <c r="US121" s="136"/>
      <c r="UT121" s="136"/>
      <c r="UU121" s="136"/>
      <c r="UV121" s="136"/>
      <c r="UW121" s="136"/>
      <c r="UX121" s="136"/>
      <c r="UY121" s="136"/>
      <c r="UZ121" s="136"/>
      <c r="VA121" s="136"/>
      <c r="VB121" s="136"/>
      <c r="VC121" s="136"/>
      <c r="VD121" s="136"/>
      <c r="VE121" s="136"/>
      <c r="VF121" s="136"/>
      <c r="VG121" s="136"/>
      <c r="VH121" s="136"/>
      <c r="VI121" s="136"/>
      <c r="VJ121" s="136"/>
      <c r="VK121" s="136"/>
      <c r="VL121" s="136"/>
      <c r="VM121" s="136"/>
      <c r="VN121" s="136"/>
      <c r="VO121" s="136"/>
      <c r="VP121" s="136"/>
      <c r="VQ121" s="136"/>
      <c r="VR121" s="136"/>
      <c r="VS121" s="136"/>
      <c r="VT121" s="136"/>
      <c r="VU121" s="136"/>
      <c r="VV121" s="136"/>
      <c r="VW121" s="136"/>
      <c r="VX121" s="136"/>
      <c r="VY121" s="136"/>
      <c r="VZ121" s="136"/>
      <c r="WA121" s="136"/>
      <c r="WB121" s="136"/>
      <c r="WC121" s="136"/>
      <c r="WD121" s="136"/>
      <c r="WE121" s="136"/>
      <c r="WF121" s="136"/>
      <c r="WG121" s="136"/>
      <c r="WH121" s="136"/>
      <c r="WI121" s="136"/>
      <c r="WJ121" s="136"/>
      <c r="WK121" s="136"/>
      <c r="WL121" s="136"/>
      <c r="WM121" s="136"/>
      <c r="WN121" s="136"/>
      <c r="WO121" s="136"/>
      <c r="WP121" s="136"/>
      <c r="WQ121" s="136"/>
      <c r="WR121" s="136"/>
      <c r="WS121" s="136"/>
      <c r="WT121" s="136"/>
      <c r="WU121" s="136"/>
      <c r="WV121" s="136"/>
      <c r="WW121" s="136"/>
      <c r="WX121" s="136"/>
      <c r="WY121" s="136"/>
      <c r="WZ121" s="136"/>
      <c r="XA121" s="136"/>
      <c r="XB121" s="136"/>
      <c r="XC121" s="136"/>
      <c r="XD121" s="136"/>
      <c r="XE121" s="136"/>
      <c r="XF121" s="136"/>
      <c r="XG121" s="136"/>
      <c r="XH121" s="136"/>
      <c r="XI121" s="136"/>
      <c r="XJ121" s="136"/>
      <c r="XK121" s="136"/>
      <c r="XL121" s="136"/>
      <c r="XM121" s="136"/>
      <c r="XN121" s="136"/>
      <c r="XO121" s="136"/>
      <c r="XP121" s="136"/>
      <c r="XQ121" s="136"/>
      <c r="XR121" s="136"/>
      <c r="XS121" s="136"/>
      <c r="XT121" s="136"/>
      <c r="XU121" s="136"/>
      <c r="XV121" s="136"/>
      <c r="XW121" s="136"/>
      <c r="XX121" s="136"/>
      <c r="XY121" s="136"/>
      <c r="XZ121" s="136"/>
      <c r="YA121" s="136"/>
      <c r="YB121" s="136"/>
      <c r="YC121" s="136"/>
      <c r="YD121" s="136"/>
      <c r="YE121" s="136"/>
      <c r="YF121" s="136"/>
      <c r="YG121" s="136"/>
      <c r="YH121" s="136"/>
      <c r="YI121" s="136"/>
      <c r="YJ121" s="136"/>
      <c r="YK121" s="136"/>
      <c r="YL121" s="136"/>
      <c r="YM121" s="136"/>
      <c r="YN121" s="136"/>
      <c r="YO121" s="136"/>
      <c r="YP121" s="136"/>
      <c r="YQ121" s="136"/>
      <c r="YR121" s="136"/>
      <c r="YS121" s="136"/>
      <c r="YT121" s="136"/>
      <c r="YU121" s="136"/>
      <c r="YV121" s="136"/>
      <c r="YW121" s="136"/>
      <c r="YX121" s="136"/>
      <c r="YY121" s="136"/>
      <c r="YZ121" s="136"/>
      <c r="ZA121" s="136"/>
      <c r="ZB121" s="136"/>
      <c r="ZC121" s="136"/>
      <c r="ZD121" s="136"/>
      <c r="ZE121" s="136"/>
      <c r="ZF121" s="136"/>
      <c r="ZG121" s="136"/>
      <c r="ZH121" s="136"/>
      <c r="ZI121" s="136"/>
      <c r="ZJ121" s="136"/>
      <c r="ZK121" s="136"/>
      <c r="ZL121" s="136"/>
      <c r="ZM121" s="136"/>
      <c r="ZN121" s="136"/>
      <c r="ZO121" s="136"/>
      <c r="ZP121" s="136"/>
      <c r="ZQ121" s="136"/>
      <c r="ZR121" s="136"/>
      <c r="ZS121" s="136"/>
      <c r="ZT121" s="136"/>
      <c r="ZU121" s="136"/>
      <c r="ZV121" s="136"/>
      <c r="ZW121" s="136"/>
      <c r="ZX121" s="136"/>
      <c r="ZY121" s="136"/>
      <c r="ZZ121" s="136"/>
      <c r="AAA121" s="136"/>
      <c r="AAB121" s="136"/>
      <c r="AAC121" s="136"/>
      <c r="AAD121" s="136"/>
      <c r="AAE121" s="136"/>
      <c r="AAF121" s="136"/>
      <c r="AAG121" s="136"/>
      <c r="AAH121" s="136"/>
      <c r="AAI121" s="136"/>
      <c r="AAJ121" s="136"/>
      <c r="AAK121" s="136"/>
      <c r="AAL121" s="136"/>
      <c r="AAM121" s="136"/>
      <c r="AAN121" s="136"/>
      <c r="AAO121" s="136"/>
      <c r="AAP121" s="136"/>
      <c r="AAQ121" s="136"/>
      <c r="AAR121" s="136"/>
      <c r="AAS121" s="136"/>
      <c r="AAT121" s="136"/>
      <c r="AAU121" s="136"/>
      <c r="AAV121" s="136"/>
      <c r="AAW121" s="136"/>
      <c r="AAX121" s="136"/>
      <c r="AAY121" s="136"/>
      <c r="AAZ121" s="136"/>
      <c r="ABA121" s="136"/>
      <c r="ABB121" s="136"/>
      <c r="ABC121" s="136"/>
      <c r="ABD121" s="136"/>
      <c r="ABE121" s="136"/>
      <c r="ABF121" s="136"/>
      <c r="ABG121" s="136"/>
      <c r="ABH121" s="136"/>
      <c r="ABI121" s="136"/>
      <c r="ABJ121" s="136"/>
      <c r="ABK121" s="136"/>
      <c r="ABL121" s="136"/>
      <c r="ABM121" s="136"/>
      <c r="ABN121" s="136"/>
      <c r="ABO121" s="136"/>
      <c r="ABP121" s="136"/>
      <c r="ABQ121" s="136"/>
      <c r="ABR121" s="136"/>
      <c r="ABS121" s="136"/>
      <c r="ABT121" s="136"/>
      <c r="ABU121" s="136"/>
      <c r="ABV121" s="136"/>
      <c r="ABW121" s="136"/>
      <c r="ABX121" s="136"/>
      <c r="ABY121" s="136"/>
      <c r="ABZ121" s="136"/>
      <c r="ACA121" s="136"/>
      <c r="ACB121" s="136"/>
      <c r="ACC121" s="136"/>
      <c r="ACD121" s="136"/>
      <c r="ACE121" s="136"/>
      <c r="ACF121" s="136"/>
      <c r="ACG121" s="136"/>
      <c r="ACH121" s="136"/>
      <c r="ACI121" s="136"/>
      <c r="ACJ121" s="136"/>
      <c r="ACK121" s="136"/>
      <c r="ACL121" s="136"/>
      <c r="ACM121" s="136"/>
      <c r="ACN121" s="136"/>
      <c r="ACO121" s="136"/>
      <c r="ACP121" s="136"/>
      <c r="ACQ121" s="136"/>
      <c r="ACR121" s="136"/>
      <c r="ACS121" s="136"/>
      <c r="ACT121" s="136"/>
      <c r="ACU121" s="136"/>
      <c r="ACV121" s="136"/>
      <c r="ACW121" s="136"/>
      <c r="ACX121" s="136"/>
      <c r="ACY121" s="136"/>
      <c r="ACZ121" s="136"/>
      <c r="ADA121" s="136"/>
      <c r="ADB121" s="136"/>
      <c r="ADC121" s="136"/>
      <c r="ADD121" s="136"/>
      <c r="ADE121" s="136"/>
      <c r="ADF121" s="136"/>
      <c r="ADG121" s="136"/>
      <c r="ADH121" s="136"/>
      <c r="ADI121" s="136"/>
      <c r="ADJ121" s="136"/>
      <c r="ADK121" s="136"/>
      <c r="ADL121" s="136"/>
      <c r="ADM121" s="136"/>
      <c r="ADN121" s="136"/>
      <c r="ADO121" s="136"/>
      <c r="ADP121" s="136"/>
      <c r="ADQ121" s="136"/>
      <c r="ADR121" s="136"/>
      <c r="ADS121" s="136"/>
      <c r="ADT121" s="136"/>
      <c r="ADU121" s="136"/>
      <c r="ADV121" s="136"/>
      <c r="ADW121" s="136"/>
      <c r="ADX121" s="136"/>
      <c r="ADY121" s="136"/>
      <c r="ADZ121" s="136"/>
      <c r="AEA121" s="136"/>
      <c r="AEB121" s="136"/>
      <c r="AEC121" s="136"/>
      <c r="AED121" s="136"/>
      <c r="AEE121" s="136"/>
      <c r="AEF121" s="136"/>
      <c r="AEG121" s="136"/>
      <c r="AEH121" s="136"/>
      <c r="AEI121" s="136"/>
      <c r="AEJ121" s="136"/>
      <c r="AEK121" s="136"/>
      <c r="AEL121" s="136"/>
      <c r="AEM121" s="136"/>
      <c r="AEN121" s="136"/>
      <c r="AEO121" s="136"/>
      <c r="AEP121" s="136"/>
      <c r="AEQ121" s="136"/>
      <c r="AER121" s="136"/>
      <c r="AES121" s="136"/>
      <c r="AET121" s="136"/>
      <c r="AEU121" s="136"/>
      <c r="AEV121" s="136"/>
      <c r="AEW121" s="136"/>
      <c r="AEX121" s="136"/>
      <c r="AEY121" s="136"/>
      <c r="AEZ121" s="136"/>
      <c r="AFA121" s="136"/>
      <c r="AFB121" s="136"/>
      <c r="AFC121" s="136"/>
      <c r="AFD121" s="136"/>
      <c r="AFE121" s="136"/>
      <c r="AFF121" s="136"/>
      <c r="AFG121" s="136"/>
      <c r="AFH121" s="136"/>
      <c r="AFI121" s="136"/>
      <c r="AFJ121" s="136"/>
      <c r="AFK121" s="136"/>
      <c r="AFL121" s="136"/>
      <c r="AFM121" s="136"/>
      <c r="AFN121" s="136"/>
      <c r="AFO121" s="136"/>
      <c r="AFP121" s="136"/>
      <c r="AFQ121" s="136"/>
      <c r="AFR121" s="136"/>
      <c r="AFS121" s="136"/>
      <c r="AFT121" s="136"/>
      <c r="AFU121" s="136"/>
      <c r="AFV121" s="136"/>
      <c r="AFW121" s="136"/>
      <c r="AFX121" s="136"/>
      <c r="AFY121" s="136"/>
      <c r="AFZ121" s="136"/>
      <c r="AGA121" s="136"/>
      <c r="AGB121" s="136"/>
      <c r="AGC121" s="136"/>
      <c r="AGD121" s="136"/>
      <c r="AGE121" s="136"/>
      <c r="AGF121" s="136"/>
      <c r="AGG121" s="136"/>
      <c r="AGH121" s="136"/>
      <c r="AGI121" s="136"/>
      <c r="AGJ121" s="136"/>
      <c r="AGK121" s="136"/>
      <c r="AGL121" s="136"/>
      <c r="AGM121" s="136"/>
      <c r="AGN121" s="136"/>
      <c r="AGO121" s="136"/>
      <c r="AGP121" s="136"/>
      <c r="AGQ121" s="136"/>
      <c r="AGR121" s="136"/>
      <c r="AGS121" s="136"/>
      <c r="AGT121" s="136"/>
      <c r="AGU121" s="136"/>
      <c r="AGV121" s="136"/>
      <c r="AGW121" s="136"/>
      <c r="AGX121" s="136"/>
      <c r="AGY121" s="136"/>
      <c r="AGZ121" s="136"/>
      <c r="AHA121" s="136"/>
      <c r="AHB121" s="136"/>
      <c r="AHC121" s="136"/>
      <c r="AHD121" s="136"/>
      <c r="AHE121" s="136"/>
      <c r="AHF121" s="136"/>
      <c r="AHG121" s="136"/>
      <c r="AHH121" s="136"/>
      <c r="AHI121" s="136"/>
      <c r="AHJ121" s="136"/>
      <c r="AHK121" s="136"/>
      <c r="AHL121" s="136"/>
      <c r="AHM121" s="136"/>
      <c r="AHN121" s="136"/>
      <c r="AHO121" s="136"/>
      <c r="AHP121" s="136"/>
      <c r="AHQ121" s="136"/>
      <c r="AHR121" s="136"/>
      <c r="AHS121" s="136"/>
      <c r="AHT121" s="136"/>
      <c r="AHU121" s="136"/>
      <c r="AHV121" s="136"/>
      <c r="AHW121" s="136"/>
      <c r="AHX121" s="136"/>
      <c r="AHY121" s="136"/>
      <c r="AHZ121" s="136"/>
      <c r="AIA121" s="136"/>
      <c r="AIB121" s="136"/>
      <c r="AIC121" s="136"/>
      <c r="AID121" s="136"/>
      <c r="AIE121" s="136"/>
      <c r="AIF121" s="136"/>
      <c r="AIG121" s="136"/>
      <c r="AIH121" s="136"/>
      <c r="AII121" s="136"/>
      <c r="AIJ121" s="136"/>
      <c r="AIK121" s="136"/>
      <c r="AIL121" s="136"/>
      <c r="AIM121" s="136"/>
      <c r="AIN121" s="136"/>
      <c r="AIO121" s="136"/>
      <c r="AIP121" s="136"/>
      <c r="AIQ121" s="136"/>
      <c r="AIR121" s="136"/>
      <c r="AIS121" s="136"/>
      <c r="AIT121" s="136"/>
      <c r="AIU121" s="136"/>
      <c r="AIV121" s="136"/>
      <c r="AIW121" s="136"/>
      <c r="AIX121" s="136"/>
      <c r="AIY121" s="136"/>
      <c r="AIZ121" s="136"/>
      <c r="AJA121" s="136"/>
      <c r="AJB121" s="136"/>
      <c r="AJC121" s="136"/>
      <c r="AJD121" s="136"/>
      <c r="AJE121" s="136"/>
      <c r="AJF121" s="136"/>
      <c r="AJG121" s="136"/>
      <c r="AJH121" s="136"/>
      <c r="AJI121" s="136"/>
      <c r="AJJ121" s="136"/>
      <c r="AJK121" s="136"/>
      <c r="AJL121" s="136"/>
      <c r="AJM121" s="136"/>
      <c r="AJN121" s="136"/>
      <c r="AJO121" s="136"/>
      <c r="AJP121" s="136"/>
      <c r="AJQ121" s="136"/>
      <c r="AJR121" s="136"/>
      <c r="AJS121" s="136"/>
      <c r="AJT121" s="136"/>
      <c r="AJU121" s="136"/>
      <c r="AJV121" s="136"/>
      <c r="AJW121" s="136"/>
      <c r="AJX121" s="136"/>
      <c r="AJY121" s="136"/>
      <c r="AJZ121" s="136"/>
      <c r="AKA121" s="136"/>
      <c r="AKB121" s="136"/>
      <c r="AKC121" s="136"/>
      <c r="AKD121" s="136"/>
      <c r="AKE121" s="136"/>
      <c r="AKF121" s="136"/>
      <c r="AKG121" s="136"/>
      <c r="AKH121" s="136"/>
      <c r="AKI121" s="136"/>
      <c r="AKJ121" s="136"/>
      <c r="AKK121" s="136"/>
      <c r="AKL121" s="136"/>
      <c r="AKM121" s="136"/>
      <c r="AKN121" s="136"/>
      <c r="AKO121" s="136"/>
      <c r="AKP121" s="136"/>
      <c r="AKQ121" s="136"/>
      <c r="AKR121" s="136"/>
      <c r="AKS121" s="136"/>
      <c r="AKT121" s="136"/>
      <c r="AKU121" s="136"/>
      <c r="AKV121" s="136"/>
      <c r="AKW121" s="136"/>
      <c r="AKX121" s="136"/>
      <c r="AKY121" s="136"/>
      <c r="AKZ121" s="136"/>
      <c r="ALA121" s="136"/>
      <c r="ALB121" s="136"/>
      <c r="ALC121" s="136"/>
      <c r="ALD121" s="136"/>
      <c r="ALE121" s="136"/>
      <c r="ALF121" s="136"/>
      <c r="ALG121" s="136"/>
      <c r="ALH121" s="136"/>
      <c r="ALI121" s="136"/>
      <c r="ALJ121" s="136"/>
      <c r="ALK121" s="136"/>
      <c r="ALL121" s="136"/>
      <c r="ALM121" s="136"/>
      <c r="ALN121" s="136"/>
      <c r="ALO121" s="136"/>
      <c r="ALP121" s="136"/>
      <c r="ALQ121" s="136"/>
      <c r="ALR121" s="136"/>
      <c r="ALS121" s="136"/>
      <c r="ALT121" s="136"/>
      <c r="ALU121" s="136"/>
      <c r="ALV121" s="136"/>
      <c r="ALW121" s="136"/>
      <c r="ALX121" s="136"/>
      <c r="ALY121" s="136"/>
      <c r="ALZ121" s="136"/>
      <c r="AMA121" s="136"/>
      <c r="AMB121" s="136"/>
      <c r="AMC121" s="136"/>
      <c r="AMD121" s="136"/>
      <c r="AME121" s="136"/>
      <c r="AMF121" s="136"/>
      <c r="AMG121" s="136"/>
      <c r="AMH121" s="136"/>
      <c r="AMI121" s="136"/>
    </row>
    <row r="122" spans="1:1023" ht="29.25" x14ac:dyDescent="0.25">
      <c r="A122" s="245" t="s">
        <v>1188</v>
      </c>
      <c r="B122" s="193">
        <v>122</v>
      </c>
      <c r="C122" s="192" t="s">
        <v>25746</v>
      </c>
      <c r="D122" s="209" t="s">
        <v>1189</v>
      </c>
      <c r="E122" s="253" t="s">
        <v>844</v>
      </c>
      <c r="F122" s="238"/>
      <c r="G122" s="214"/>
      <c r="H122" s="209">
        <v>4</v>
      </c>
      <c r="I122" s="367">
        <v>2.7</v>
      </c>
      <c r="J122" s="443"/>
      <c r="K122" s="409">
        <v>2</v>
      </c>
      <c r="L122" s="161"/>
      <c r="M122" s="161"/>
      <c r="N122" s="161"/>
      <c r="O122" s="413">
        <v>3</v>
      </c>
      <c r="P122" s="161"/>
      <c r="Q122" s="161"/>
      <c r="R122" s="161"/>
      <c r="S122" s="161"/>
      <c r="T122" s="161"/>
      <c r="U122" s="161"/>
      <c r="V122" s="256">
        <f>IF(O122=1,10,100)</f>
        <v>100</v>
      </c>
      <c r="W122" s="256">
        <f>IF(O122=1,1,IF(O122=2,10,100))</f>
        <v>100</v>
      </c>
      <c r="X122" s="256">
        <f>IF(O122=3,20,100)</f>
        <v>20</v>
      </c>
      <c r="Y122" s="256">
        <f>IF(P122=1,10,100)</f>
        <v>100</v>
      </c>
      <c r="Z122" s="256">
        <f>IF(P122=1,1,IF(P122=2,10,100))</f>
        <v>100</v>
      </c>
      <c r="AA122" s="257">
        <f>IF(OR(EXACT(Q122,"1A"),EXACT(Q122,"1B")),0.1,IF(Q122=2,1,100))</f>
        <v>100</v>
      </c>
      <c r="AB122" s="257">
        <f>IF(OR(EXACT(R122,"1A"),EXACT(R122,"1B")),0.1,IF(R122=2,1,100))</f>
        <v>100</v>
      </c>
      <c r="AC122" s="257">
        <f>IF(OR(EXACT(S122,"1A"),EXACT(S122,"1B")),0.3,IF(S122=2,3,100))</f>
        <v>100</v>
      </c>
      <c r="AD122" s="136"/>
      <c r="AE122" s="136"/>
      <c r="AF122" s="249">
        <f>IF(OR(OR(EXACT(J122,"1A"),EXACT(J122,"1B"),EXACT(J122,"1C")),K122=1),1,IF(K122=2,10,100))</f>
        <v>10</v>
      </c>
      <c r="AG122" s="249">
        <f>IF(OR(EXACT(J122,"1A"),EXACT(J122,"1B"),EXACT(J122,"1C")),1,IF(J122=2,10,100))</f>
        <v>100</v>
      </c>
      <c r="AH122" s="249">
        <f>IF(OR(EXACT(J122,"1A"),EXACT(J122,"1B"),EXACT(J122,"1C"),K122=1),3,100)</f>
        <v>100</v>
      </c>
      <c r="AI122" s="249">
        <f>IF(OR(EXACT(J122,"1A"),EXACT(J122,"1B"),EXACT(J122,"1C")),5,100)</f>
        <v>100</v>
      </c>
      <c r="AJ122" s="269" t="s">
        <v>25602</v>
      </c>
      <c r="AK122" s="136"/>
      <c r="AL122" s="136"/>
      <c r="AM122" s="251"/>
      <c r="AN122" s="136"/>
      <c r="AO122" s="136"/>
      <c r="AP122" s="136"/>
      <c r="AQ122" s="272" t="s">
        <v>25747</v>
      </c>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136"/>
      <c r="BV122" s="136"/>
      <c r="BW122" s="136"/>
      <c r="BX122" s="136"/>
      <c r="BY122" s="136"/>
      <c r="BZ122" s="136"/>
      <c r="CA122" s="136"/>
      <c r="CB122" s="136"/>
      <c r="CC122" s="136"/>
      <c r="CD122" s="136"/>
      <c r="CE122" s="136"/>
      <c r="CF122" s="136"/>
      <c r="CG122" s="136"/>
      <c r="CH122" s="136"/>
      <c r="CI122" s="136"/>
      <c r="CJ122" s="136"/>
      <c r="CK122" s="136"/>
      <c r="CL122" s="136"/>
      <c r="CM122" s="136"/>
      <c r="CN122" s="136"/>
      <c r="CO122" s="136"/>
      <c r="CP122" s="136"/>
      <c r="CQ122" s="136"/>
      <c r="CR122" s="136"/>
      <c r="CS122" s="136"/>
      <c r="CT122" s="136"/>
      <c r="CU122" s="136"/>
      <c r="CV122" s="136"/>
      <c r="CW122" s="136"/>
      <c r="CX122" s="136"/>
      <c r="CY122" s="136"/>
      <c r="CZ122" s="136"/>
      <c r="DA122" s="136"/>
      <c r="DB122" s="136"/>
      <c r="DC122" s="136"/>
      <c r="DD122" s="136"/>
      <c r="DE122" s="136"/>
      <c r="DF122" s="136"/>
      <c r="DG122" s="136"/>
      <c r="DH122" s="136"/>
      <c r="DI122" s="136"/>
      <c r="DJ122" s="136"/>
      <c r="DK122" s="136"/>
      <c r="DL122" s="136"/>
      <c r="DM122" s="136"/>
      <c r="DN122" s="136"/>
      <c r="DO122" s="136"/>
      <c r="DP122" s="136"/>
      <c r="DQ122" s="136"/>
      <c r="DR122" s="136"/>
      <c r="DS122" s="136"/>
      <c r="DT122" s="136"/>
      <c r="DU122" s="136"/>
      <c r="DV122" s="136"/>
      <c r="DW122" s="136"/>
      <c r="DX122" s="136"/>
      <c r="DY122" s="136"/>
      <c r="DZ122" s="136"/>
      <c r="EA122" s="136"/>
      <c r="EB122" s="136"/>
      <c r="EC122" s="136"/>
      <c r="ED122" s="136"/>
      <c r="EE122" s="136"/>
      <c r="EF122" s="136"/>
      <c r="EG122" s="136"/>
      <c r="EH122" s="136"/>
      <c r="EI122" s="136"/>
      <c r="EJ122" s="136"/>
      <c r="EK122" s="136"/>
      <c r="EL122" s="136"/>
      <c r="EM122" s="136"/>
      <c r="EN122" s="136"/>
      <c r="EO122" s="136"/>
      <c r="EP122" s="136"/>
      <c r="EQ122" s="136"/>
      <c r="ER122" s="136"/>
      <c r="ES122" s="136"/>
      <c r="ET122" s="136"/>
      <c r="EU122" s="136"/>
      <c r="EV122" s="136"/>
      <c r="EW122" s="136"/>
      <c r="EX122" s="136"/>
      <c r="EY122" s="136"/>
      <c r="EZ122" s="136"/>
      <c r="FA122" s="136"/>
      <c r="FB122" s="136"/>
      <c r="FC122" s="136"/>
      <c r="FD122" s="136"/>
      <c r="FE122" s="136"/>
      <c r="FF122" s="136"/>
      <c r="FG122" s="136"/>
      <c r="FH122" s="136"/>
      <c r="FI122" s="136"/>
      <c r="FJ122" s="136"/>
      <c r="FK122" s="136"/>
      <c r="FL122" s="136"/>
      <c r="FM122" s="136"/>
      <c r="FN122" s="136"/>
      <c r="FO122" s="136"/>
      <c r="FP122" s="136"/>
      <c r="FQ122" s="136"/>
      <c r="FR122" s="136"/>
      <c r="FS122" s="136"/>
      <c r="FT122" s="136"/>
      <c r="FU122" s="136"/>
      <c r="FV122" s="136"/>
      <c r="FW122" s="136"/>
      <c r="FX122" s="136"/>
      <c r="FY122" s="136"/>
      <c r="FZ122" s="136"/>
      <c r="GA122" s="136"/>
      <c r="GB122" s="136"/>
      <c r="GC122" s="136"/>
      <c r="GD122" s="136"/>
      <c r="GE122" s="136"/>
      <c r="GF122" s="136"/>
      <c r="GG122" s="136"/>
      <c r="GH122" s="136"/>
      <c r="GI122" s="136"/>
      <c r="GJ122" s="136"/>
      <c r="GK122" s="136"/>
      <c r="GL122" s="136"/>
      <c r="GM122" s="136"/>
      <c r="GN122" s="136"/>
      <c r="GO122" s="136"/>
      <c r="GP122" s="136"/>
      <c r="GQ122" s="136"/>
      <c r="GR122" s="136"/>
      <c r="GS122" s="136"/>
      <c r="GT122" s="136"/>
      <c r="GU122" s="136"/>
      <c r="GV122" s="136"/>
      <c r="GW122" s="136"/>
      <c r="GX122" s="136"/>
      <c r="GY122" s="136"/>
      <c r="GZ122" s="136"/>
      <c r="HA122" s="136"/>
      <c r="HB122" s="136"/>
      <c r="HC122" s="136"/>
      <c r="HD122" s="136"/>
      <c r="HE122" s="136"/>
      <c r="HF122" s="136"/>
      <c r="HG122" s="136"/>
      <c r="HH122" s="136"/>
      <c r="HI122" s="136"/>
      <c r="HJ122" s="136"/>
      <c r="HK122" s="136"/>
      <c r="HL122" s="136"/>
      <c r="HM122" s="136"/>
      <c r="HN122" s="136"/>
      <c r="HO122" s="136"/>
      <c r="HP122" s="136"/>
      <c r="HQ122" s="136"/>
      <c r="HR122" s="136"/>
      <c r="HS122" s="136"/>
      <c r="HT122" s="136"/>
      <c r="HU122" s="136"/>
      <c r="HV122" s="136"/>
      <c r="HW122" s="136"/>
      <c r="HX122" s="136"/>
      <c r="HY122" s="136"/>
      <c r="HZ122" s="136"/>
      <c r="IA122" s="136"/>
      <c r="IB122" s="136"/>
      <c r="IC122" s="136"/>
      <c r="ID122" s="136"/>
      <c r="IE122" s="136"/>
      <c r="IF122" s="136"/>
      <c r="IG122" s="136"/>
      <c r="IH122" s="136"/>
      <c r="II122" s="136"/>
      <c r="IJ122" s="136"/>
      <c r="IK122" s="136"/>
      <c r="IL122" s="136"/>
      <c r="IM122" s="136"/>
      <c r="IN122" s="136"/>
      <c r="IO122" s="136"/>
      <c r="IP122" s="136"/>
      <c r="IQ122" s="136"/>
      <c r="IR122" s="136"/>
      <c r="IS122" s="136"/>
      <c r="IT122" s="136"/>
      <c r="IU122" s="136"/>
      <c r="IV122" s="136"/>
      <c r="IW122" s="136"/>
      <c r="IX122" s="136"/>
      <c r="IY122" s="136"/>
      <c r="IZ122" s="136"/>
      <c r="JA122" s="136"/>
      <c r="JB122" s="136"/>
      <c r="JC122" s="136"/>
      <c r="JD122" s="136"/>
      <c r="JE122" s="136"/>
      <c r="JF122" s="136"/>
      <c r="JG122" s="136"/>
      <c r="JH122" s="136"/>
      <c r="JI122" s="136"/>
      <c r="JJ122" s="136"/>
      <c r="JK122" s="136"/>
      <c r="JL122" s="136"/>
      <c r="JM122" s="136"/>
      <c r="JN122" s="136"/>
      <c r="JO122" s="136"/>
      <c r="JP122" s="136"/>
      <c r="JQ122" s="136"/>
      <c r="JR122" s="136"/>
      <c r="JS122" s="136"/>
      <c r="JT122" s="136"/>
      <c r="JU122" s="136"/>
      <c r="JV122" s="136"/>
      <c r="JW122" s="136"/>
      <c r="JX122" s="136"/>
      <c r="JY122" s="136"/>
      <c r="JZ122" s="136"/>
      <c r="KA122" s="136"/>
      <c r="KB122" s="136"/>
      <c r="KC122" s="136"/>
      <c r="KD122" s="136"/>
      <c r="KE122" s="136"/>
      <c r="KF122" s="136"/>
      <c r="KG122" s="136"/>
      <c r="KH122" s="136"/>
      <c r="KI122" s="136"/>
      <c r="KJ122" s="136"/>
      <c r="KK122" s="136"/>
      <c r="KL122" s="136"/>
      <c r="KM122" s="136"/>
      <c r="KN122" s="136"/>
      <c r="KO122" s="136"/>
      <c r="KP122" s="136"/>
      <c r="KQ122" s="136"/>
      <c r="KR122" s="136"/>
      <c r="KS122" s="136"/>
      <c r="KT122" s="136"/>
      <c r="KU122" s="136"/>
      <c r="KV122" s="136"/>
      <c r="KW122" s="136"/>
      <c r="KX122" s="136"/>
      <c r="KY122" s="136"/>
      <c r="KZ122" s="136"/>
      <c r="LA122" s="136"/>
      <c r="LB122" s="136"/>
      <c r="LC122" s="136"/>
      <c r="LD122" s="136"/>
      <c r="LE122" s="136"/>
      <c r="LF122" s="136"/>
      <c r="LG122" s="136"/>
      <c r="LH122" s="136"/>
      <c r="LI122" s="136"/>
      <c r="LJ122" s="136"/>
      <c r="LK122" s="136"/>
      <c r="LL122" s="136"/>
      <c r="LM122" s="136"/>
      <c r="LN122" s="136"/>
      <c r="LO122" s="136"/>
      <c r="LP122" s="136"/>
      <c r="LQ122" s="136"/>
      <c r="LR122" s="136"/>
      <c r="LS122" s="136"/>
      <c r="LT122" s="136"/>
      <c r="LU122" s="136"/>
      <c r="LV122" s="136"/>
      <c r="LW122" s="136"/>
      <c r="LX122" s="136"/>
      <c r="LY122" s="136"/>
      <c r="LZ122" s="136"/>
      <c r="MA122" s="136"/>
      <c r="MB122" s="136"/>
      <c r="MC122" s="136"/>
      <c r="MD122" s="136"/>
      <c r="ME122" s="136"/>
      <c r="MF122" s="136"/>
      <c r="MG122" s="136"/>
      <c r="MH122" s="136"/>
      <c r="MI122" s="136"/>
      <c r="MJ122" s="136"/>
      <c r="MK122" s="136"/>
      <c r="ML122" s="136"/>
      <c r="MM122" s="136"/>
      <c r="MN122" s="136"/>
      <c r="MO122" s="136"/>
      <c r="MP122" s="136"/>
      <c r="MQ122" s="136"/>
      <c r="MR122" s="136"/>
      <c r="MS122" s="136"/>
      <c r="MT122" s="136"/>
      <c r="MU122" s="136"/>
      <c r="MV122" s="136"/>
      <c r="MW122" s="136"/>
      <c r="MX122" s="136"/>
      <c r="MY122" s="136"/>
      <c r="MZ122" s="136"/>
      <c r="NA122" s="136"/>
      <c r="NB122" s="136"/>
      <c r="NC122" s="136"/>
      <c r="ND122" s="136"/>
      <c r="NE122" s="136"/>
      <c r="NF122" s="136"/>
      <c r="NG122" s="136"/>
      <c r="NH122" s="136"/>
      <c r="NI122" s="136"/>
      <c r="NJ122" s="136"/>
      <c r="NK122" s="136"/>
      <c r="NL122" s="136"/>
      <c r="NM122" s="136"/>
      <c r="NN122" s="136"/>
      <c r="NO122" s="136"/>
      <c r="NP122" s="136"/>
      <c r="NQ122" s="136"/>
      <c r="NR122" s="136"/>
      <c r="NS122" s="136"/>
      <c r="NT122" s="136"/>
      <c r="NU122" s="136"/>
      <c r="NV122" s="136"/>
      <c r="NW122" s="136"/>
      <c r="NX122" s="136"/>
      <c r="NY122" s="136"/>
      <c r="NZ122" s="136"/>
      <c r="OA122" s="136"/>
      <c r="OB122" s="136"/>
      <c r="OC122" s="136"/>
      <c r="OD122" s="136"/>
      <c r="OE122" s="136"/>
      <c r="OF122" s="136"/>
      <c r="OG122" s="136"/>
      <c r="OH122" s="136"/>
      <c r="OI122" s="136"/>
      <c r="OJ122" s="136"/>
      <c r="OK122" s="136"/>
      <c r="OL122" s="136"/>
      <c r="OM122" s="136"/>
      <c r="ON122" s="136"/>
      <c r="OO122" s="136"/>
      <c r="OP122" s="136"/>
      <c r="OQ122" s="136"/>
      <c r="OR122" s="136"/>
      <c r="OS122" s="136"/>
      <c r="OT122" s="136"/>
      <c r="OU122" s="136"/>
      <c r="OV122" s="136"/>
      <c r="OW122" s="136"/>
      <c r="OX122" s="136"/>
      <c r="OY122" s="136"/>
      <c r="OZ122" s="136"/>
      <c r="PA122" s="136"/>
      <c r="PB122" s="136"/>
      <c r="PC122" s="136"/>
      <c r="PD122" s="136"/>
      <c r="PE122" s="136"/>
      <c r="PF122" s="136"/>
      <c r="PG122" s="136"/>
      <c r="PH122" s="136"/>
      <c r="PI122" s="136"/>
      <c r="PJ122" s="136"/>
      <c r="PK122" s="136"/>
      <c r="PL122" s="136"/>
      <c r="PM122" s="136"/>
      <c r="PN122" s="136"/>
      <c r="PO122" s="136"/>
      <c r="PP122" s="136"/>
      <c r="PQ122" s="136"/>
      <c r="PR122" s="136"/>
      <c r="PS122" s="136"/>
      <c r="PT122" s="136"/>
      <c r="PU122" s="136"/>
      <c r="PV122" s="136"/>
      <c r="PW122" s="136"/>
      <c r="PX122" s="136"/>
      <c r="PY122" s="136"/>
      <c r="PZ122" s="136"/>
      <c r="QA122" s="136"/>
      <c r="QB122" s="136"/>
      <c r="QC122" s="136"/>
      <c r="QD122" s="136"/>
      <c r="QE122" s="136"/>
      <c r="QF122" s="136"/>
      <c r="QG122" s="136"/>
      <c r="QH122" s="136"/>
      <c r="QI122" s="136"/>
      <c r="QJ122" s="136"/>
      <c r="QK122" s="136"/>
      <c r="QL122" s="136"/>
      <c r="QM122" s="136"/>
      <c r="QN122" s="136"/>
      <c r="QO122" s="136"/>
      <c r="QP122" s="136"/>
      <c r="QQ122" s="136"/>
      <c r="QR122" s="136"/>
      <c r="QS122" s="136"/>
      <c r="QT122" s="136"/>
      <c r="QU122" s="136"/>
      <c r="QV122" s="136"/>
      <c r="QW122" s="136"/>
      <c r="QX122" s="136"/>
      <c r="QY122" s="136"/>
      <c r="QZ122" s="136"/>
      <c r="RA122" s="136"/>
      <c r="RB122" s="136"/>
      <c r="RC122" s="136"/>
      <c r="RD122" s="136"/>
      <c r="RE122" s="136"/>
      <c r="RF122" s="136"/>
      <c r="RG122" s="136"/>
      <c r="RH122" s="136"/>
      <c r="RI122" s="136"/>
      <c r="RJ122" s="136"/>
      <c r="RK122" s="136"/>
      <c r="RL122" s="136"/>
      <c r="RM122" s="136"/>
      <c r="RN122" s="136"/>
      <c r="RO122" s="136"/>
      <c r="RP122" s="136"/>
      <c r="RQ122" s="136"/>
      <c r="RR122" s="136"/>
      <c r="RS122" s="136"/>
      <c r="RT122" s="136"/>
      <c r="RU122" s="136"/>
      <c r="RV122" s="136"/>
      <c r="RW122" s="136"/>
      <c r="RX122" s="136"/>
      <c r="RY122" s="136"/>
      <c r="RZ122" s="136"/>
      <c r="SA122" s="136"/>
      <c r="SB122" s="136"/>
      <c r="SC122" s="136"/>
      <c r="SD122" s="136"/>
      <c r="SE122" s="136"/>
      <c r="SF122" s="136"/>
      <c r="SG122" s="136"/>
      <c r="SH122" s="136"/>
      <c r="SI122" s="136"/>
      <c r="SJ122" s="136"/>
      <c r="SK122" s="136"/>
      <c r="SL122" s="136"/>
      <c r="SM122" s="136"/>
      <c r="SN122" s="136"/>
      <c r="SO122" s="136"/>
      <c r="SP122" s="136"/>
      <c r="SQ122" s="136"/>
      <c r="SR122" s="136"/>
      <c r="SS122" s="136"/>
      <c r="ST122" s="136"/>
      <c r="SU122" s="136"/>
      <c r="SV122" s="136"/>
      <c r="SW122" s="136"/>
      <c r="SX122" s="136"/>
      <c r="SY122" s="136"/>
      <c r="SZ122" s="136"/>
      <c r="TA122" s="136"/>
      <c r="TB122" s="136"/>
      <c r="TC122" s="136"/>
      <c r="TD122" s="136"/>
      <c r="TE122" s="136"/>
      <c r="TF122" s="136"/>
      <c r="TG122" s="136"/>
      <c r="TH122" s="136"/>
      <c r="TI122" s="136"/>
      <c r="TJ122" s="136"/>
      <c r="TK122" s="136"/>
      <c r="TL122" s="136"/>
      <c r="TM122" s="136"/>
      <c r="TN122" s="136"/>
      <c r="TO122" s="136"/>
      <c r="TP122" s="136"/>
      <c r="TQ122" s="136"/>
      <c r="TR122" s="136"/>
      <c r="TS122" s="136"/>
      <c r="TT122" s="136"/>
      <c r="TU122" s="136"/>
      <c r="TV122" s="136"/>
      <c r="TW122" s="136"/>
      <c r="TX122" s="136"/>
      <c r="TY122" s="136"/>
      <c r="TZ122" s="136"/>
      <c r="UA122" s="136"/>
      <c r="UB122" s="136"/>
      <c r="UC122" s="136"/>
      <c r="UD122" s="136"/>
      <c r="UE122" s="136"/>
      <c r="UF122" s="136"/>
      <c r="UG122" s="136"/>
      <c r="UH122" s="136"/>
      <c r="UI122" s="136"/>
      <c r="UJ122" s="136"/>
      <c r="UK122" s="136"/>
      <c r="UL122" s="136"/>
      <c r="UM122" s="136"/>
      <c r="UN122" s="136"/>
      <c r="UO122" s="136"/>
      <c r="UP122" s="136"/>
      <c r="UQ122" s="136"/>
      <c r="UR122" s="136"/>
      <c r="US122" s="136"/>
      <c r="UT122" s="136"/>
      <c r="UU122" s="136"/>
      <c r="UV122" s="136"/>
      <c r="UW122" s="136"/>
      <c r="UX122" s="136"/>
      <c r="UY122" s="136"/>
      <c r="UZ122" s="136"/>
      <c r="VA122" s="136"/>
      <c r="VB122" s="136"/>
      <c r="VC122" s="136"/>
      <c r="VD122" s="136"/>
      <c r="VE122" s="136"/>
      <c r="VF122" s="136"/>
      <c r="VG122" s="136"/>
      <c r="VH122" s="136"/>
      <c r="VI122" s="136"/>
      <c r="VJ122" s="136"/>
      <c r="VK122" s="136"/>
      <c r="VL122" s="136"/>
      <c r="VM122" s="136"/>
      <c r="VN122" s="136"/>
      <c r="VO122" s="136"/>
      <c r="VP122" s="136"/>
      <c r="VQ122" s="136"/>
      <c r="VR122" s="136"/>
      <c r="VS122" s="136"/>
      <c r="VT122" s="136"/>
      <c r="VU122" s="136"/>
      <c r="VV122" s="136"/>
      <c r="VW122" s="136"/>
      <c r="VX122" s="136"/>
      <c r="VY122" s="136"/>
      <c r="VZ122" s="136"/>
      <c r="WA122" s="136"/>
      <c r="WB122" s="136"/>
      <c r="WC122" s="136"/>
      <c r="WD122" s="136"/>
      <c r="WE122" s="136"/>
      <c r="WF122" s="136"/>
      <c r="WG122" s="136"/>
      <c r="WH122" s="136"/>
      <c r="WI122" s="136"/>
      <c r="WJ122" s="136"/>
      <c r="WK122" s="136"/>
      <c r="WL122" s="136"/>
      <c r="WM122" s="136"/>
      <c r="WN122" s="136"/>
      <c r="WO122" s="136"/>
      <c r="WP122" s="136"/>
      <c r="WQ122" s="136"/>
      <c r="WR122" s="136"/>
      <c r="WS122" s="136"/>
      <c r="WT122" s="136"/>
      <c r="WU122" s="136"/>
      <c r="WV122" s="136"/>
      <c r="WW122" s="136"/>
      <c r="WX122" s="136"/>
      <c r="WY122" s="136"/>
      <c r="WZ122" s="136"/>
      <c r="XA122" s="136"/>
      <c r="XB122" s="136"/>
      <c r="XC122" s="136"/>
      <c r="XD122" s="136"/>
      <c r="XE122" s="136"/>
      <c r="XF122" s="136"/>
      <c r="XG122" s="136"/>
      <c r="XH122" s="136"/>
      <c r="XI122" s="136"/>
      <c r="XJ122" s="136"/>
      <c r="XK122" s="136"/>
      <c r="XL122" s="136"/>
      <c r="XM122" s="136"/>
      <c r="XN122" s="136"/>
      <c r="XO122" s="136"/>
      <c r="XP122" s="136"/>
      <c r="XQ122" s="136"/>
      <c r="XR122" s="136"/>
      <c r="XS122" s="136"/>
      <c r="XT122" s="136"/>
      <c r="XU122" s="136"/>
      <c r="XV122" s="136"/>
      <c r="XW122" s="136"/>
      <c r="XX122" s="136"/>
      <c r="XY122" s="136"/>
      <c r="XZ122" s="136"/>
      <c r="YA122" s="136"/>
      <c r="YB122" s="136"/>
      <c r="YC122" s="136"/>
      <c r="YD122" s="136"/>
      <c r="YE122" s="136"/>
      <c r="YF122" s="136"/>
      <c r="YG122" s="136"/>
      <c r="YH122" s="136"/>
      <c r="YI122" s="136"/>
      <c r="YJ122" s="136"/>
      <c r="YK122" s="136"/>
      <c r="YL122" s="136"/>
      <c r="YM122" s="136"/>
      <c r="YN122" s="136"/>
      <c r="YO122" s="136"/>
      <c r="YP122" s="136"/>
      <c r="YQ122" s="136"/>
      <c r="YR122" s="136"/>
      <c r="YS122" s="136"/>
      <c r="YT122" s="136"/>
      <c r="YU122" s="136"/>
      <c r="YV122" s="136"/>
      <c r="YW122" s="136"/>
      <c r="YX122" s="136"/>
      <c r="YY122" s="136"/>
      <c r="YZ122" s="136"/>
      <c r="ZA122" s="136"/>
      <c r="ZB122" s="136"/>
      <c r="ZC122" s="136"/>
      <c r="ZD122" s="136"/>
      <c r="ZE122" s="136"/>
      <c r="ZF122" s="136"/>
      <c r="ZG122" s="136"/>
      <c r="ZH122" s="136"/>
      <c r="ZI122" s="136"/>
      <c r="ZJ122" s="136"/>
      <c r="ZK122" s="136"/>
      <c r="ZL122" s="136"/>
      <c r="ZM122" s="136"/>
      <c r="ZN122" s="136"/>
      <c r="ZO122" s="136"/>
      <c r="ZP122" s="136"/>
      <c r="ZQ122" s="136"/>
      <c r="ZR122" s="136"/>
      <c r="ZS122" s="136"/>
      <c r="ZT122" s="136"/>
      <c r="ZU122" s="136"/>
      <c r="ZV122" s="136"/>
      <c r="ZW122" s="136"/>
      <c r="ZX122" s="136"/>
      <c r="ZY122" s="136"/>
      <c r="ZZ122" s="136"/>
      <c r="AAA122" s="136"/>
      <c r="AAB122" s="136"/>
      <c r="AAC122" s="136"/>
      <c r="AAD122" s="136"/>
      <c r="AAE122" s="136"/>
      <c r="AAF122" s="136"/>
      <c r="AAG122" s="136"/>
      <c r="AAH122" s="136"/>
      <c r="AAI122" s="136"/>
      <c r="AAJ122" s="136"/>
      <c r="AAK122" s="136"/>
      <c r="AAL122" s="136"/>
      <c r="AAM122" s="136"/>
      <c r="AAN122" s="136"/>
      <c r="AAO122" s="136"/>
      <c r="AAP122" s="136"/>
      <c r="AAQ122" s="136"/>
      <c r="AAR122" s="136"/>
      <c r="AAS122" s="136"/>
      <c r="AAT122" s="136"/>
      <c r="AAU122" s="136"/>
      <c r="AAV122" s="136"/>
      <c r="AAW122" s="136"/>
      <c r="AAX122" s="136"/>
      <c r="AAY122" s="136"/>
      <c r="AAZ122" s="136"/>
      <c r="ABA122" s="136"/>
      <c r="ABB122" s="136"/>
      <c r="ABC122" s="136"/>
      <c r="ABD122" s="136"/>
      <c r="ABE122" s="136"/>
      <c r="ABF122" s="136"/>
      <c r="ABG122" s="136"/>
      <c r="ABH122" s="136"/>
      <c r="ABI122" s="136"/>
      <c r="ABJ122" s="136"/>
      <c r="ABK122" s="136"/>
      <c r="ABL122" s="136"/>
      <c r="ABM122" s="136"/>
      <c r="ABN122" s="136"/>
      <c r="ABO122" s="136"/>
      <c r="ABP122" s="136"/>
      <c r="ABQ122" s="136"/>
      <c r="ABR122" s="136"/>
      <c r="ABS122" s="136"/>
      <c r="ABT122" s="136"/>
      <c r="ABU122" s="136"/>
      <c r="ABV122" s="136"/>
      <c r="ABW122" s="136"/>
      <c r="ABX122" s="136"/>
      <c r="ABY122" s="136"/>
      <c r="ABZ122" s="136"/>
      <c r="ACA122" s="136"/>
      <c r="ACB122" s="136"/>
      <c r="ACC122" s="136"/>
      <c r="ACD122" s="136"/>
      <c r="ACE122" s="136"/>
      <c r="ACF122" s="136"/>
      <c r="ACG122" s="136"/>
      <c r="ACH122" s="136"/>
      <c r="ACI122" s="136"/>
      <c r="ACJ122" s="136"/>
      <c r="ACK122" s="136"/>
      <c r="ACL122" s="136"/>
      <c r="ACM122" s="136"/>
      <c r="ACN122" s="136"/>
      <c r="ACO122" s="136"/>
      <c r="ACP122" s="136"/>
      <c r="ACQ122" s="136"/>
      <c r="ACR122" s="136"/>
      <c r="ACS122" s="136"/>
      <c r="ACT122" s="136"/>
      <c r="ACU122" s="136"/>
      <c r="ACV122" s="136"/>
      <c r="ACW122" s="136"/>
      <c r="ACX122" s="136"/>
      <c r="ACY122" s="136"/>
      <c r="ACZ122" s="136"/>
      <c r="ADA122" s="136"/>
      <c r="ADB122" s="136"/>
      <c r="ADC122" s="136"/>
      <c r="ADD122" s="136"/>
      <c r="ADE122" s="136"/>
      <c r="ADF122" s="136"/>
      <c r="ADG122" s="136"/>
      <c r="ADH122" s="136"/>
      <c r="ADI122" s="136"/>
      <c r="ADJ122" s="136"/>
      <c r="ADK122" s="136"/>
      <c r="ADL122" s="136"/>
      <c r="ADM122" s="136"/>
      <c r="ADN122" s="136"/>
      <c r="ADO122" s="136"/>
      <c r="ADP122" s="136"/>
      <c r="ADQ122" s="136"/>
      <c r="ADR122" s="136"/>
      <c r="ADS122" s="136"/>
      <c r="ADT122" s="136"/>
      <c r="ADU122" s="136"/>
      <c r="ADV122" s="136"/>
      <c r="ADW122" s="136"/>
      <c r="ADX122" s="136"/>
      <c r="ADY122" s="136"/>
      <c r="ADZ122" s="136"/>
      <c r="AEA122" s="136"/>
      <c r="AEB122" s="136"/>
      <c r="AEC122" s="136"/>
      <c r="AED122" s="136"/>
      <c r="AEE122" s="136"/>
      <c r="AEF122" s="136"/>
      <c r="AEG122" s="136"/>
      <c r="AEH122" s="136"/>
      <c r="AEI122" s="136"/>
      <c r="AEJ122" s="136"/>
      <c r="AEK122" s="136"/>
      <c r="AEL122" s="136"/>
      <c r="AEM122" s="136"/>
      <c r="AEN122" s="136"/>
      <c r="AEO122" s="136"/>
      <c r="AEP122" s="136"/>
      <c r="AEQ122" s="136"/>
      <c r="AER122" s="136"/>
      <c r="AES122" s="136"/>
      <c r="AET122" s="136"/>
      <c r="AEU122" s="136"/>
      <c r="AEV122" s="136"/>
      <c r="AEW122" s="136"/>
      <c r="AEX122" s="136"/>
      <c r="AEY122" s="136"/>
      <c r="AEZ122" s="136"/>
      <c r="AFA122" s="136"/>
      <c r="AFB122" s="136"/>
      <c r="AFC122" s="136"/>
      <c r="AFD122" s="136"/>
      <c r="AFE122" s="136"/>
      <c r="AFF122" s="136"/>
      <c r="AFG122" s="136"/>
      <c r="AFH122" s="136"/>
      <c r="AFI122" s="136"/>
      <c r="AFJ122" s="136"/>
      <c r="AFK122" s="136"/>
      <c r="AFL122" s="136"/>
      <c r="AFM122" s="136"/>
      <c r="AFN122" s="136"/>
      <c r="AFO122" s="136"/>
      <c r="AFP122" s="136"/>
      <c r="AFQ122" s="136"/>
      <c r="AFR122" s="136"/>
      <c r="AFS122" s="136"/>
      <c r="AFT122" s="136"/>
      <c r="AFU122" s="136"/>
      <c r="AFV122" s="136"/>
      <c r="AFW122" s="136"/>
      <c r="AFX122" s="136"/>
      <c r="AFY122" s="136"/>
      <c r="AFZ122" s="136"/>
      <c r="AGA122" s="136"/>
      <c r="AGB122" s="136"/>
      <c r="AGC122" s="136"/>
      <c r="AGD122" s="136"/>
      <c r="AGE122" s="136"/>
      <c r="AGF122" s="136"/>
      <c r="AGG122" s="136"/>
      <c r="AGH122" s="136"/>
      <c r="AGI122" s="136"/>
      <c r="AGJ122" s="136"/>
      <c r="AGK122" s="136"/>
      <c r="AGL122" s="136"/>
      <c r="AGM122" s="136"/>
      <c r="AGN122" s="136"/>
      <c r="AGO122" s="136"/>
      <c r="AGP122" s="136"/>
      <c r="AGQ122" s="136"/>
      <c r="AGR122" s="136"/>
      <c r="AGS122" s="136"/>
      <c r="AGT122" s="136"/>
      <c r="AGU122" s="136"/>
      <c r="AGV122" s="136"/>
      <c r="AGW122" s="136"/>
      <c r="AGX122" s="136"/>
      <c r="AGY122" s="136"/>
      <c r="AGZ122" s="136"/>
      <c r="AHA122" s="136"/>
      <c r="AHB122" s="136"/>
      <c r="AHC122" s="136"/>
      <c r="AHD122" s="136"/>
      <c r="AHE122" s="136"/>
      <c r="AHF122" s="136"/>
      <c r="AHG122" s="136"/>
      <c r="AHH122" s="136"/>
      <c r="AHI122" s="136"/>
      <c r="AHJ122" s="136"/>
      <c r="AHK122" s="136"/>
      <c r="AHL122" s="136"/>
      <c r="AHM122" s="136"/>
      <c r="AHN122" s="136"/>
      <c r="AHO122" s="136"/>
      <c r="AHP122" s="136"/>
      <c r="AHQ122" s="136"/>
      <c r="AHR122" s="136"/>
      <c r="AHS122" s="136"/>
      <c r="AHT122" s="136"/>
      <c r="AHU122" s="136"/>
      <c r="AHV122" s="136"/>
      <c r="AHW122" s="136"/>
      <c r="AHX122" s="136"/>
      <c r="AHY122" s="136"/>
      <c r="AHZ122" s="136"/>
      <c r="AIA122" s="136"/>
      <c r="AIB122" s="136"/>
      <c r="AIC122" s="136"/>
      <c r="AID122" s="136"/>
      <c r="AIE122" s="136"/>
      <c r="AIF122" s="136"/>
      <c r="AIG122" s="136"/>
      <c r="AIH122" s="136"/>
      <c r="AII122" s="136"/>
      <c r="AIJ122" s="136"/>
      <c r="AIK122" s="136"/>
      <c r="AIL122" s="136"/>
      <c r="AIM122" s="136"/>
      <c r="AIN122" s="136"/>
      <c r="AIO122" s="136"/>
      <c r="AIP122" s="136"/>
      <c r="AIQ122" s="136"/>
      <c r="AIR122" s="136"/>
      <c r="AIS122" s="136"/>
      <c r="AIT122" s="136"/>
      <c r="AIU122" s="136"/>
      <c r="AIV122" s="136"/>
      <c r="AIW122" s="136"/>
      <c r="AIX122" s="136"/>
      <c r="AIY122" s="136"/>
      <c r="AIZ122" s="136"/>
      <c r="AJA122" s="136"/>
      <c r="AJB122" s="136"/>
      <c r="AJC122" s="136"/>
      <c r="AJD122" s="136"/>
      <c r="AJE122" s="136"/>
      <c r="AJF122" s="136"/>
      <c r="AJG122" s="136"/>
      <c r="AJH122" s="136"/>
      <c r="AJI122" s="136"/>
      <c r="AJJ122" s="136"/>
      <c r="AJK122" s="136"/>
      <c r="AJL122" s="136"/>
      <c r="AJM122" s="136"/>
      <c r="AJN122" s="136"/>
      <c r="AJO122" s="136"/>
      <c r="AJP122" s="136"/>
      <c r="AJQ122" s="136"/>
      <c r="AJR122" s="136"/>
      <c r="AJS122" s="136"/>
      <c r="AJT122" s="136"/>
      <c r="AJU122" s="136"/>
      <c r="AJV122" s="136"/>
      <c r="AJW122" s="136"/>
      <c r="AJX122" s="136"/>
      <c r="AJY122" s="136"/>
      <c r="AJZ122" s="136"/>
      <c r="AKA122" s="136"/>
      <c r="AKB122" s="136"/>
      <c r="AKC122" s="136"/>
      <c r="AKD122" s="136"/>
      <c r="AKE122" s="136"/>
      <c r="AKF122" s="136"/>
      <c r="AKG122" s="136"/>
      <c r="AKH122" s="136"/>
      <c r="AKI122" s="136"/>
      <c r="AKJ122" s="136"/>
      <c r="AKK122" s="136"/>
      <c r="AKL122" s="136"/>
      <c r="AKM122" s="136"/>
      <c r="AKN122" s="136"/>
      <c r="AKO122" s="136"/>
      <c r="AKP122" s="136"/>
      <c r="AKQ122" s="136"/>
      <c r="AKR122" s="136"/>
      <c r="AKS122" s="136"/>
      <c r="AKT122" s="136"/>
      <c r="AKU122" s="136"/>
      <c r="AKV122" s="136"/>
      <c r="AKW122" s="136"/>
      <c r="AKX122" s="136"/>
      <c r="AKY122" s="136"/>
      <c r="AKZ122" s="136"/>
      <c r="ALA122" s="136"/>
      <c r="ALB122" s="136"/>
      <c r="ALC122" s="136"/>
      <c r="ALD122" s="136"/>
      <c r="ALE122" s="136"/>
      <c r="ALF122" s="136"/>
      <c r="ALG122" s="136"/>
      <c r="ALH122" s="136"/>
      <c r="ALI122" s="136"/>
      <c r="ALJ122" s="136"/>
      <c r="ALK122" s="136"/>
      <c r="ALL122" s="136"/>
      <c r="ALM122" s="136"/>
      <c r="ALN122" s="136"/>
      <c r="ALO122" s="136"/>
      <c r="ALP122" s="136"/>
      <c r="ALQ122" s="136"/>
      <c r="ALR122" s="136"/>
      <c r="ALS122" s="136"/>
      <c r="ALT122" s="136"/>
      <c r="ALU122" s="136"/>
      <c r="ALV122" s="136"/>
      <c r="ALW122" s="136"/>
      <c r="ALX122" s="136"/>
      <c r="ALY122" s="136"/>
      <c r="ALZ122" s="136"/>
      <c r="AMA122" s="136"/>
      <c r="AMB122" s="136"/>
      <c r="AMC122" s="136"/>
      <c r="AMD122" s="136"/>
      <c r="AME122" s="136"/>
      <c r="AMF122" s="136"/>
      <c r="AMG122" s="136"/>
      <c r="AMH122" s="136"/>
      <c r="AMI122" s="136"/>
    </row>
    <row r="123" spans="1:1023" ht="29.25" x14ac:dyDescent="0.25">
      <c r="A123" s="245" t="s">
        <v>12435</v>
      </c>
      <c r="B123" s="193">
        <v>123</v>
      </c>
      <c r="C123" s="192" t="s">
        <v>25748</v>
      </c>
      <c r="D123" s="209" t="s">
        <v>1190</v>
      </c>
      <c r="E123" s="253" t="s">
        <v>789</v>
      </c>
      <c r="F123" s="238"/>
      <c r="G123" s="214"/>
      <c r="H123" s="214"/>
      <c r="I123" s="367">
        <v>310</v>
      </c>
      <c r="J123" s="409">
        <v>2</v>
      </c>
      <c r="K123" s="409">
        <v>1</v>
      </c>
      <c r="L123" s="161"/>
      <c r="M123" s="161"/>
      <c r="N123" s="161"/>
      <c r="O123" s="413">
        <v>3</v>
      </c>
      <c r="P123" s="161"/>
      <c r="Q123" s="161"/>
      <c r="R123" s="161"/>
      <c r="S123" s="161"/>
      <c r="T123" s="161"/>
      <c r="U123" s="161"/>
      <c r="V123" s="256">
        <f>IF(O123=1,10,100)</f>
        <v>100</v>
      </c>
      <c r="W123" s="256">
        <f>IF(O123=1,1,IF(O123=2,10,100))</f>
        <v>100</v>
      </c>
      <c r="X123" s="256">
        <f>IF(O123=3,20,100)</f>
        <v>20</v>
      </c>
      <c r="Y123" s="256">
        <f>IF(P123=1,10,100)</f>
        <v>100</v>
      </c>
      <c r="Z123" s="256">
        <f>IF(P123=1,1,IF(P123=2,10,100))</f>
        <v>100</v>
      </c>
      <c r="AA123" s="257">
        <f>IF(OR(EXACT(Q123,"1A"),EXACT(Q123,"1B")),0.1,IF(Q123=2,1,100))</f>
        <v>100</v>
      </c>
      <c r="AB123" s="257">
        <f>IF(OR(EXACT(R123,"1A"),EXACT(R123,"1B")),0.1,IF(R123=2,1,100))</f>
        <v>100</v>
      </c>
      <c r="AC123" s="257">
        <f>IF(OR(EXACT(S123,"1A"),EXACT(S123,"1B")),0.3,IF(S123=2,3,100))</f>
        <v>100</v>
      </c>
      <c r="AD123" s="136"/>
      <c r="AE123" s="136"/>
      <c r="AF123" s="249">
        <f>IF(OR(OR(EXACT(J123,"1A"),EXACT(J123,"1B"),EXACT(J123,"1C")),K123=1),1,IF(K123=2,10,100))</f>
        <v>1</v>
      </c>
      <c r="AG123" s="249">
        <f>IF(OR(EXACT(J123,"1A"),EXACT(J123,"1B"),EXACT(J123,"1C")),1,IF(J123=2,10,100))</f>
        <v>10</v>
      </c>
      <c r="AH123" s="249">
        <f>IF(OR(EXACT(J123,"1A"),EXACT(J123,"1B"),EXACT(J123,"1C"),K123=1),3,100)</f>
        <v>3</v>
      </c>
      <c r="AI123" s="249">
        <f>IF(OR(EXACT(J123,"1A"),EXACT(J123,"1B"),EXACT(J123,"1C")),5,100)</f>
        <v>100</v>
      </c>
      <c r="AJ123" s="251" t="s">
        <v>1191</v>
      </c>
      <c r="AK123" s="136"/>
      <c r="AL123" s="136"/>
      <c r="AM123" s="251"/>
      <c r="AN123" s="136"/>
      <c r="AO123" s="136"/>
      <c r="AP123" s="136"/>
      <c r="AQ123" s="285" t="s">
        <v>25749</v>
      </c>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c r="CG123" s="136"/>
      <c r="CH123" s="136"/>
      <c r="CI123" s="136"/>
      <c r="CJ123" s="136"/>
      <c r="CK123" s="136"/>
      <c r="CL123" s="136"/>
      <c r="CM123" s="136"/>
      <c r="CN123" s="136"/>
      <c r="CO123" s="136"/>
      <c r="CP123" s="136"/>
      <c r="CQ123" s="136"/>
      <c r="CR123" s="136"/>
      <c r="CS123" s="136"/>
      <c r="CT123" s="136"/>
      <c r="CU123" s="136"/>
      <c r="CV123" s="136"/>
      <c r="CW123" s="136"/>
      <c r="CX123" s="136"/>
      <c r="CY123" s="136"/>
      <c r="CZ123" s="136"/>
      <c r="DA123" s="136"/>
      <c r="DB123" s="136"/>
      <c r="DC123" s="136"/>
      <c r="DD123" s="136"/>
      <c r="DE123" s="136"/>
      <c r="DF123" s="136"/>
      <c r="DG123" s="136"/>
      <c r="DH123" s="136"/>
      <c r="DI123" s="136"/>
      <c r="DJ123" s="136"/>
      <c r="DK123" s="136"/>
      <c r="DL123" s="136"/>
      <c r="DM123" s="136"/>
      <c r="DN123" s="136"/>
      <c r="DO123" s="136"/>
      <c r="DP123" s="136"/>
      <c r="DQ123" s="136"/>
      <c r="DR123" s="136"/>
      <c r="DS123" s="136"/>
      <c r="DT123" s="136"/>
      <c r="DU123" s="136"/>
      <c r="DV123" s="136"/>
      <c r="DW123" s="136"/>
      <c r="DX123" s="136"/>
      <c r="DY123" s="136"/>
      <c r="DZ123" s="136"/>
      <c r="EA123" s="136"/>
      <c r="EB123" s="136"/>
      <c r="EC123" s="136"/>
      <c r="ED123" s="136"/>
      <c r="EE123" s="136"/>
      <c r="EF123" s="136"/>
      <c r="EG123" s="136"/>
      <c r="EH123" s="136"/>
      <c r="EI123" s="136"/>
      <c r="EJ123" s="136"/>
      <c r="EK123" s="136"/>
      <c r="EL123" s="136"/>
      <c r="EM123" s="136"/>
      <c r="EN123" s="136"/>
      <c r="EO123" s="136"/>
      <c r="EP123" s="136"/>
      <c r="EQ123" s="136"/>
      <c r="ER123" s="136"/>
      <c r="ES123" s="136"/>
      <c r="ET123" s="136"/>
      <c r="EU123" s="136"/>
      <c r="EV123" s="136"/>
      <c r="EW123" s="136"/>
      <c r="EX123" s="136"/>
      <c r="EY123" s="136"/>
      <c r="EZ123" s="136"/>
      <c r="FA123" s="136"/>
      <c r="FB123" s="136"/>
      <c r="FC123" s="136"/>
      <c r="FD123" s="136"/>
      <c r="FE123" s="136"/>
      <c r="FF123" s="136"/>
      <c r="FG123" s="136"/>
      <c r="FH123" s="136"/>
      <c r="FI123" s="136"/>
      <c r="FJ123" s="136"/>
      <c r="FK123" s="136"/>
      <c r="FL123" s="136"/>
      <c r="FM123" s="136"/>
      <c r="FN123" s="136"/>
      <c r="FO123" s="136"/>
      <c r="FP123" s="136"/>
      <c r="FQ123" s="136"/>
      <c r="FR123" s="136"/>
      <c r="FS123" s="136"/>
      <c r="FT123" s="136"/>
      <c r="FU123" s="136"/>
      <c r="FV123" s="136"/>
      <c r="FW123" s="136"/>
      <c r="FX123" s="136"/>
      <c r="FY123" s="136"/>
      <c r="FZ123" s="136"/>
      <c r="GA123" s="136"/>
      <c r="GB123" s="136"/>
      <c r="GC123" s="136"/>
      <c r="GD123" s="136"/>
      <c r="GE123" s="136"/>
      <c r="GF123" s="136"/>
      <c r="GG123" s="136"/>
      <c r="GH123" s="136"/>
      <c r="GI123" s="136"/>
      <c r="GJ123" s="136"/>
      <c r="GK123" s="136"/>
      <c r="GL123" s="136"/>
      <c r="GM123" s="136"/>
      <c r="GN123" s="136"/>
      <c r="GO123" s="136"/>
      <c r="GP123" s="136"/>
      <c r="GQ123" s="136"/>
      <c r="GR123" s="136"/>
      <c r="GS123" s="136"/>
      <c r="GT123" s="136"/>
      <c r="GU123" s="136"/>
      <c r="GV123" s="136"/>
      <c r="GW123" s="136"/>
      <c r="GX123" s="136"/>
      <c r="GY123" s="136"/>
      <c r="GZ123" s="136"/>
      <c r="HA123" s="136"/>
      <c r="HB123" s="136"/>
      <c r="HC123" s="136"/>
      <c r="HD123" s="136"/>
      <c r="HE123" s="136"/>
      <c r="HF123" s="136"/>
      <c r="HG123" s="136"/>
      <c r="HH123" s="136"/>
      <c r="HI123" s="136"/>
      <c r="HJ123" s="136"/>
      <c r="HK123" s="136"/>
      <c r="HL123" s="136"/>
      <c r="HM123" s="136"/>
      <c r="HN123" s="136"/>
      <c r="HO123" s="136"/>
      <c r="HP123" s="136"/>
      <c r="HQ123" s="136"/>
      <c r="HR123" s="136"/>
      <c r="HS123" s="136"/>
      <c r="HT123" s="136"/>
      <c r="HU123" s="136"/>
      <c r="HV123" s="136"/>
      <c r="HW123" s="136"/>
      <c r="HX123" s="136"/>
      <c r="HY123" s="136"/>
      <c r="HZ123" s="136"/>
      <c r="IA123" s="136"/>
      <c r="IB123" s="136"/>
      <c r="IC123" s="136"/>
      <c r="ID123" s="136"/>
      <c r="IE123" s="136"/>
      <c r="IF123" s="136"/>
      <c r="IG123" s="136"/>
      <c r="IH123" s="136"/>
      <c r="II123" s="136"/>
      <c r="IJ123" s="136"/>
      <c r="IK123" s="136"/>
      <c r="IL123" s="136"/>
      <c r="IM123" s="136"/>
      <c r="IN123" s="136"/>
      <c r="IO123" s="136"/>
      <c r="IP123" s="136"/>
      <c r="IQ123" s="136"/>
      <c r="IR123" s="136"/>
      <c r="IS123" s="136"/>
      <c r="IT123" s="136"/>
      <c r="IU123" s="136"/>
      <c r="IV123" s="136"/>
      <c r="IW123" s="136"/>
      <c r="IX123" s="136"/>
      <c r="IY123" s="136"/>
      <c r="IZ123" s="136"/>
      <c r="JA123" s="136"/>
      <c r="JB123" s="136"/>
      <c r="JC123" s="136"/>
      <c r="JD123" s="136"/>
      <c r="JE123" s="136"/>
      <c r="JF123" s="136"/>
      <c r="JG123" s="136"/>
      <c r="JH123" s="136"/>
      <c r="JI123" s="136"/>
      <c r="JJ123" s="136"/>
      <c r="JK123" s="136"/>
      <c r="JL123" s="136"/>
      <c r="JM123" s="136"/>
      <c r="JN123" s="136"/>
      <c r="JO123" s="136"/>
      <c r="JP123" s="136"/>
      <c r="JQ123" s="136"/>
      <c r="JR123" s="136"/>
      <c r="JS123" s="136"/>
      <c r="JT123" s="136"/>
      <c r="JU123" s="136"/>
      <c r="JV123" s="136"/>
      <c r="JW123" s="136"/>
      <c r="JX123" s="136"/>
      <c r="JY123" s="136"/>
      <c r="JZ123" s="136"/>
      <c r="KA123" s="136"/>
      <c r="KB123" s="136"/>
      <c r="KC123" s="136"/>
      <c r="KD123" s="136"/>
      <c r="KE123" s="136"/>
      <c r="KF123" s="136"/>
      <c r="KG123" s="136"/>
      <c r="KH123" s="136"/>
      <c r="KI123" s="136"/>
      <c r="KJ123" s="136"/>
      <c r="KK123" s="136"/>
      <c r="KL123" s="136"/>
      <c r="KM123" s="136"/>
      <c r="KN123" s="136"/>
      <c r="KO123" s="136"/>
      <c r="KP123" s="136"/>
      <c r="KQ123" s="136"/>
      <c r="KR123" s="136"/>
      <c r="KS123" s="136"/>
      <c r="KT123" s="136"/>
      <c r="KU123" s="136"/>
      <c r="KV123" s="136"/>
      <c r="KW123" s="136"/>
      <c r="KX123" s="136"/>
      <c r="KY123" s="136"/>
      <c r="KZ123" s="136"/>
      <c r="LA123" s="136"/>
      <c r="LB123" s="136"/>
      <c r="LC123" s="136"/>
      <c r="LD123" s="136"/>
      <c r="LE123" s="136"/>
      <c r="LF123" s="136"/>
      <c r="LG123" s="136"/>
      <c r="LH123" s="136"/>
      <c r="LI123" s="136"/>
      <c r="LJ123" s="136"/>
      <c r="LK123" s="136"/>
      <c r="LL123" s="136"/>
      <c r="LM123" s="136"/>
      <c r="LN123" s="136"/>
      <c r="LO123" s="136"/>
      <c r="LP123" s="136"/>
      <c r="LQ123" s="136"/>
      <c r="LR123" s="136"/>
      <c r="LS123" s="136"/>
      <c r="LT123" s="136"/>
      <c r="LU123" s="136"/>
      <c r="LV123" s="136"/>
      <c r="LW123" s="136"/>
      <c r="LX123" s="136"/>
      <c r="LY123" s="136"/>
      <c r="LZ123" s="136"/>
      <c r="MA123" s="136"/>
      <c r="MB123" s="136"/>
      <c r="MC123" s="136"/>
      <c r="MD123" s="136"/>
      <c r="ME123" s="136"/>
      <c r="MF123" s="136"/>
      <c r="MG123" s="136"/>
      <c r="MH123" s="136"/>
      <c r="MI123" s="136"/>
      <c r="MJ123" s="136"/>
      <c r="MK123" s="136"/>
      <c r="ML123" s="136"/>
      <c r="MM123" s="136"/>
      <c r="MN123" s="136"/>
      <c r="MO123" s="136"/>
      <c r="MP123" s="136"/>
      <c r="MQ123" s="136"/>
      <c r="MR123" s="136"/>
      <c r="MS123" s="136"/>
      <c r="MT123" s="136"/>
      <c r="MU123" s="136"/>
      <c r="MV123" s="136"/>
      <c r="MW123" s="136"/>
      <c r="MX123" s="136"/>
      <c r="MY123" s="136"/>
      <c r="MZ123" s="136"/>
      <c r="NA123" s="136"/>
      <c r="NB123" s="136"/>
      <c r="NC123" s="136"/>
      <c r="ND123" s="136"/>
      <c r="NE123" s="136"/>
      <c r="NF123" s="136"/>
      <c r="NG123" s="136"/>
      <c r="NH123" s="136"/>
      <c r="NI123" s="136"/>
      <c r="NJ123" s="136"/>
      <c r="NK123" s="136"/>
      <c r="NL123" s="136"/>
      <c r="NM123" s="136"/>
      <c r="NN123" s="136"/>
      <c r="NO123" s="136"/>
      <c r="NP123" s="136"/>
      <c r="NQ123" s="136"/>
      <c r="NR123" s="136"/>
      <c r="NS123" s="136"/>
      <c r="NT123" s="136"/>
      <c r="NU123" s="136"/>
      <c r="NV123" s="136"/>
      <c r="NW123" s="136"/>
      <c r="NX123" s="136"/>
      <c r="NY123" s="136"/>
      <c r="NZ123" s="136"/>
      <c r="OA123" s="136"/>
      <c r="OB123" s="136"/>
      <c r="OC123" s="136"/>
      <c r="OD123" s="136"/>
      <c r="OE123" s="136"/>
      <c r="OF123" s="136"/>
      <c r="OG123" s="136"/>
      <c r="OH123" s="136"/>
      <c r="OI123" s="136"/>
      <c r="OJ123" s="136"/>
      <c r="OK123" s="136"/>
      <c r="OL123" s="136"/>
      <c r="OM123" s="136"/>
      <c r="ON123" s="136"/>
      <c r="OO123" s="136"/>
      <c r="OP123" s="136"/>
      <c r="OQ123" s="136"/>
      <c r="OR123" s="136"/>
      <c r="OS123" s="136"/>
      <c r="OT123" s="136"/>
      <c r="OU123" s="136"/>
      <c r="OV123" s="136"/>
      <c r="OW123" s="136"/>
      <c r="OX123" s="136"/>
      <c r="OY123" s="136"/>
      <c r="OZ123" s="136"/>
      <c r="PA123" s="136"/>
      <c r="PB123" s="136"/>
      <c r="PC123" s="136"/>
      <c r="PD123" s="136"/>
      <c r="PE123" s="136"/>
      <c r="PF123" s="136"/>
      <c r="PG123" s="136"/>
      <c r="PH123" s="136"/>
      <c r="PI123" s="136"/>
      <c r="PJ123" s="136"/>
      <c r="PK123" s="136"/>
      <c r="PL123" s="136"/>
      <c r="PM123" s="136"/>
      <c r="PN123" s="136"/>
      <c r="PO123" s="136"/>
      <c r="PP123" s="136"/>
      <c r="PQ123" s="136"/>
      <c r="PR123" s="136"/>
      <c r="PS123" s="136"/>
      <c r="PT123" s="136"/>
      <c r="PU123" s="136"/>
      <c r="PV123" s="136"/>
      <c r="PW123" s="136"/>
      <c r="PX123" s="136"/>
      <c r="PY123" s="136"/>
      <c r="PZ123" s="136"/>
      <c r="QA123" s="136"/>
      <c r="QB123" s="136"/>
      <c r="QC123" s="136"/>
      <c r="QD123" s="136"/>
      <c r="QE123" s="136"/>
      <c r="QF123" s="136"/>
      <c r="QG123" s="136"/>
      <c r="QH123" s="136"/>
      <c r="QI123" s="136"/>
      <c r="QJ123" s="136"/>
      <c r="QK123" s="136"/>
      <c r="QL123" s="136"/>
      <c r="QM123" s="136"/>
      <c r="QN123" s="136"/>
      <c r="QO123" s="136"/>
      <c r="QP123" s="136"/>
      <c r="QQ123" s="136"/>
      <c r="QR123" s="136"/>
      <c r="QS123" s="136"/>
      <c r="QT123" s="136"/>
      <c r="QU123" s="136"/>
      <c r="QV123" s="136"/>
      <c r="QW123" s="136"/>
      <c r="QX123" s="136"/>
      <c r="QY123" s="136"/>
      <c r="QZ123" s="136"/>
      <c r="RA123" s="136"/>
      <c r="RB123" s="136"/>
      <c r="RC123" s="136"/>
      <c r="RD123" s="136"/>
      <c r="RE123" s="136"/>
      <c r="RF123" s="136"/>
      <c r="RG123" s="136"/>
      <c r="RH123" s="136"/>
      <c r="RI123" s="136"/>
      <c r="RJ123" s="136"/>
      <c r="RK123" s="136"/>
      <c r="RL123" s="136"/>
      <c r="RM123" s="136"/>
      <c r="RN123" s="136"/>
      <c r="RO123" s="136"/>
      <c r="RP123" s="136"/>
      <c r="RQ123" s="136"/>
      <c r="RR123" s="136"/>
      <c r="RS123" s="136"/>
      <c r="RT123" s="136"/>
      <c r="RU123" s="136"/>
      <c r="RV123" s="136"/>
      <c r="RW123" s="136"/>
      <c r="RX123" s="136"/>
      <c r="RY123" s="136"/>
      <c r="RZ123" s="136"/>
      <c r="SA123" s="136"/>
      <c r="SB123" s="136"/>
      <c r="SC123" s="136"/>
      <c r="SD123" s="136"/>
      <c r="SE123" s="136"/>
      <c r="SF123" s="136"/>
      <c r="SG123" s="136"/>
      <c r="SH123" s="136"/>
      <c r="SI123" s="136"/>
      <c r="SJ123" s="136"/>
      <c r="SK123" s="136"/>
      <c r="SL123" s="136"/>
      <c r="SM123" s="136"/>
      <c r="SN123" s="136"/>
      <c r="SO123" s="136"/>
      <c r="SP123" s="136"/>
      <c r="SQ123" s="136"/>
      <c r="SR123" s="136"/>
      <c r="SS123" s="136"/>
      <c r="ST123" s="136"/>
      <c r="SU123" s="136"/>
      <c r="SV123" s="136"/>
      <c r="SW123" s="136"/>
      <c r="SX123" s="136"/>
      <c r="SY123" s="136"/>
      <c r="SZ123" s="136"/>
      <c r="TA123" s="136"/>
      <c r="TB123" s="136"/>
      <c r="TC123" s="136"/>
      <c r="TD123" s="136"/>
      <c r="TE123" s="136"/>
      <c r="TF123" s="136"/>
      <c r="TG123" s="136"/>
      <c r="TH123" s="136"/>
      <c r="TI123" s="136"/>
      <c r="TJ123" s="136"/>
      <c r="TK123" s="136"/>
      <c r="TL123" s="136"/>
      <c r="TM123" s="136"/>
      <c r="TN123" s="136"/>
      <c r="TO123" s="136"/>
      <c r="TP123" s="136"/>
      <c r="TQ123" s="136"/>
      <c r="TR123" s="136"/>
      <c r="TS123" s="136"/>
      <c r="TT123" s="136"/>
      <c r="TU123" s="136"/>
      <c r="TV123" s="136"/>
      <c r="TW123" s="136"/>
      <c r="TX123" s="136"/>
      <c r="TY123" s="136"/>
      <c r="TZ123" s="136"/>
      <c r="UA123" s="136"/>
      <c r="UB123" s="136"/>
      <c r="UC123" s="136"/>
      <c r="UD123" s="136"/>
      <c r="UE123" s="136"/>
      <c r="UF123" s="136"/>
      <c r="UG123" s="136"/>
      <c r="UH123" s="136"/>
      <c r="UI123" s="136"/>
      <c r="UJ123" s="136"/>
      <c r="UK123" s="136"/>
      <c r="UL123" s="136"/>
      <c r="UM123" s="136"/>
      <c r="UN123" s="136"/>
      <c r="UO123" s="136"/>
      <c r="UP123" s="136"/>
      <c r="UQ123" s="136"/>
      <c r="UR123" s="136"/>
      <c r="US123" s="136"/>
      <c r="UT123" s="136"/>
      <c r="UU123" s="136"/>
      <c r="UV123" s="136"/>
      <c r="UW123" s="136"/>
      <c r="UX123" s="136"/>
      <c r="UY123" s="136"/>
      <c r="UZ123" s="136"/>
      <c r="VA123" s="136"/>
      <c r="VB123" s="136"/>
      <c r="VC123" s="136"/>
      <c r="VD123" s="136"/>
      <c r="VE123" s="136"/>
      <c r="VF123" s="136"/>
      <c r="VG123" s="136"/>
      <c r="VH123" s="136"/>
      <c r="VI123" s="136"/>
      <c r="VJ123" s="136"/>
      <c r="VK123" s="136"/>
      <c r="VL123" s="136"/>
      <c r="VM123" s="136"/>
      <c r="VN123" s="136"/>
      <c r="VO123" s="136"/>
      <c r="VP123" s="136"/>
      <c r="VQ123" s="136"/>
      <c r="VR123" s="136"/>
      <c r="VS123" s="136"/>
      <c r="VT123" s="136"/>
      <c r="VU123" s="136"/>
      <c r="VV123" s="136"/>
      <c r="VW123" s="136"/>
      <c r="VX123" s="136"/>
      <c r="VY123" s="136"/>
      <c r="VZ123" s="136"/>
      <c r="WA123" s="136"/>
      <c r="WB123" s="136"/>
      <c r="WC123" s="136"/>
      <c r="WD123" s="136"/>
      <c r="WE123" s="136"/>
      <c r="WF123" s="136"/>
      <c r="WG123" s="136"/>
      <c r="WH123" s="136"/>
      <c r="WI123" s="136"/>
      <c r="WJ123" s="136"/>
      <c r="WK123" s="136"/>
      <c r="WL123" s="136"/>
      <c r="WM123" s="136"/>
      <c r="WN123" s="136"/>
      <c r="WO123" s="136"/>
      <c r="WP123" s="136"/>
      <c r="WQ123" s="136"/>
      <c r="WR123" s="136"/>
      <c r="WS123" s="136"/>
      <c r="WT123" s="136"/>
      <c r="WU123" s="136"/>
      <c r="WV123" s="136"/>
      <c r="WW123" s="136"/>
      <c r="WX123" s="136"/>
      <c r="WY123" s="136"/>
      <c r="WZ123" s="136"/>
      <c r="XA123" s="136"/>
      <c r="XB123" s="136"/>
      <c r="XC123" s="136"/>
      <c r="XD123" s="136"/>
      <c r="XE123" s="136"/>
      <c r="XF123" s="136"/>
      <c r="XG123" s="136"/>
      <c r="XH123" s="136"/>
      <c r="XI123" s="136"/>
      <c r="XJ123" s="136"/>
      <c r="XK123" s="136"/>
      <c r="XL123" s="136"/>
      <c r="XM123" s="136"/>
      <c r="XN123" s="136"/>
      <c r="XO123" s="136"/>
      <c r="XP123" s="136"/>
      <c r="XQ123" s="136"/>
      <c r="XR123" s="136"/>
      <c r="XS123" s="136"/>
      <c r="XT123" s="136"/>
      <c r="XU123" s="136"/>
      <c r="XV123" s="136"/>
      <c r="XW123" s="136"/>
      <c r="XX123" s="136"/>
      <c r="XY123" s="136"/>
      <c r="XZ123" s="136"/>
      <c r="YA123" s="136"/>
      <c r="YB123" s="136"/>
      <c r="YC123" s="136"/>
      <c r="YD123" s="136"/>
      <c r="YE123" s="136"/>
      <c r="YF123" s="136"/>
      <c r="YG123" s="136"/>
      <c r="YH123" s="136"/>
      <c r="YI123" s="136"/>
      <c r="YJ123" s="136"/>
      <c r="YK123" s="136"/>
      <c r="YL123" s="136"/>
      <c r="YM123" s="136"/>
      <c r="YN123" s="136"/>
      <c r="YO123" s="136"/>
      <c r="YP123" s="136"/>
      <c r="YQ123" s="136"/>
      <c r="YR123" s="136"/>
      <c r="YS123" s="136"/>
      <c r="YT123" s="136"/>
      <c r="YU123" s="136"/>
      <c r="YV123" s="136"/>
      <c r="YW123" s="136"/>
      <c r="YX123" s="136"/>
      <c r="YY123" s="136"/>
      <c r="YZ123" s="136"/>
      <c r="ZA123" s="136"/>
      <c r="ZB123" s="136"/>
      <c r="ZC123" s="136"/>
      <c r="ZD123" s="136"/>
      <c r="ZE123" s="136"/>
      <c r="ZF123" s="136"/>
      <c r="ZG123" s="136"/>
      <c r="ZH123" s="136"/>
      <c r="ZI123" s="136"/>
      <c r="ZJ123" s="136"/>
      <c r="ZK123" s="136"/>
      <c r="ZL123" s="136"/>
      <c r="ZM123" s="136"/>
      <c r="ZN123" s="136"/>
      <c r="ZO123" s="136"/>
      <c r="ZP123" s="136"/>
      <c r="ZQ123" s="136"/>
      <c r="ZR123" s="136"/>
      <c r="ZS123" s="136"/>
      <c r="ZT123" s="136"/>
      <c r="ZU123" s="136"/>
      <c r="ZV123" s="136"/>
      <c r="ZW123" s="136"/>
      <c r="ZX123" s="136"/>
      <c r="ZY123" s="136"/>
      <c r="ZZ123" s="136"/>
      <c r="AAA123" s="136"/>
      <c r="AAB123" s="136"/>
      <c r="AAC123" s="136"/>
      <c r="AAD123" s="136"/>
      <c r="AAE123" s="136"/>
      <c r="AAF123" s="136"/>
      <c r="AAG123" s="136"/>
      <c r="AAH123" s="136"/>
      <c r="AAI123" s="136"/>
      <c r="AAJ123" s="136"/>
      <c r="AAK123" s="136"/>
      <c r="AAL123" s="136"/>
      <c r="AAM123" s="136"/>
      <c r="AAN123" s="136"/>
      <c r="AAO123" s="136"/>
      <c r="AAP123" s="136"/>
      <c r="AAQ123" s="136"/>
      <c r="AAR123" s="136"/>
      <c r="AAS123" s="136"/>
      <c r="AAT123" s="136"/>
      <c r="AAU123" s="136"/>
      <c r="AAV123" s="136"/>
      <c r="AAW123" s="136"/>
      <c r="AAX123" s="136"/>
      <c r="AAY123" s="136"/>
      <c r="AAZ123" s="136"/>
      <c r="ABA123" s="136"/>
      <c r="ABB123" s="136"/>
      <c r="ABC123" s="136"/>
      <c r="ABD123" s="136"/>
      <c r="ABE123" s="136"/>
      <c r="ABF123" s="136"/>
      <c r="ABG123" s="136"/>
      <c r="ABH123" s="136"/>
      <c r="ABI123" s="136"/>
      <c r="ABJ123" s="136"/>
      <c r="ABK123" s="136"/>
      <c r="ABL123" s="136"/>
      <c r="ABM123" s="136"/>
      <c r="ABN123" s="136"/>
      <c r="ABO123" s="136"/>
      <c r="ABP123" s="136"/>
      <c r="ABQ123" s="136"/>
      <c r="ABR123" s="136"/>
      <c r="ABS123" s="136"/>
      <c r="ABT123" s="136"/>
      <c r="ABU123" s="136"/>
      <c r="ABV123" s="136"/>
      <c r="ABW123" s="136"/>
      <c r="ABX123" s="136"/>
      <c r="ABY123" s="136"/>
      <c r="ABZ123" s="136"/>
      <c r="ACA123" s="136"/>
      <c r="ACB123" s="136"/>
      <c r="ACC123" s="136"/>
      <c r="ACD123" s="136"/>
      <c r="ACE123" s="136"/>
      <c r="ACF123" s="136"/>
      <c r="ACG123" s="136"/>
      <c r="ACH123" s="136"/>
      <c r="ACI123" s="136"/>
      <c r="ACJ123" s="136"/>
      <c r="ACK123" s="136"/>
      <c r="ACL123" s="136"/>
      <c r="ACM123" s="136"/>
      <c r="ACN123" s="136"/>
      <c r="ACO123" s="136"/>
      <c r="ACP123" s="136"/>
      <c r="ACQ123" s="136"/>
      <c r="ACR123" s="136"/>
      <c r="ACS123" s="136"/>
      <c r="ACT123" s="136"/>
      <c r="ACU123" s="136"/>
      <c r="ACV123" s="136"/>
      <c r="ACW123" s="136"/>
      <c r="ACX123" s="136"/>
      <c r="ACY123" s="136"/>
      <c r="ACZ123" s="136"/>
      <c r="ADA123" s="136"/>
      <c r="ADB123" s="136"/>
      <c r="ADC123" s="136"/>
      <c r="ADD123" s="136"/>
      <c r="ADE123" s="136"/>
      <c r="ADF123" s="136"/>
      <c r="ADG123" s="136"/>
      <c r="ADH123" s="136"/>
      <c r="ADI123" s="136"/>
      <c r="ADJ123" s="136"/>
      <c r="ADK123" s="136"/>
      <c r="ADL123" s="136"/>
      <c r="ADM123" s="136"/>
      <c r="ADN123" s="136"/>
      <c r="ADO123" s="136"/>
      <c r="ADP123" s="136"/>
      <c r="ADQ123" s="136"/>
      <c r="ADR123" s="136"/>
      <c r="ADS123" s="136"/>
      <c r="ADT123" s="136"/>
      <c r="ADU123" s="136"/>
      <c r="ADV123" s="136"/>
      <c r="ADW123" s="136"/>
      <c r="ADX123" s="136"/>
      <c r="ADY123" s="136"/>
      <c r="ADZ123" s="136"/>
      <c r="AEA123" s="136"/>
      <c r="AEB123" s="136"/>
      <c r="AEC123" s="136"/>
      <c r="AED123" s="136"/>
      <c r="AEE123" s="136"/>
      <c r="AEF123" s="136"/>
      <c r="AEG123" s="136"/>
      <c r="AEH123" s="136"/>
      <c r="AEI123" s="136"/>
      <c r="AEJ123" s="136"/>
      <c r="AEK123" s="136"/>
      <c r="AEL123" s="136"/>
      <c r="AEM123" s="136"/>
      <c r="AEN123" s="136"/>
      <c r="AEO123" s="136"/>
      <c r="AEP123" s="136"/>
      <c r="AEQ123" s="136"/>
      <c r="AER123" s="136"/>
      <c r="AES123" s="136"/>
      <c r="AET123" s="136"/>
      <c r="AEU123" s="136"/>
      <c r="AEV123" s="136"/>
      <c r="AEW123" s="136"/>
      <c r="AEX123" s="136"/>
      <c r="AEY123" s="136"/>
      <c r="AEZ123" s="136"/>
      <c r="AFA123" s="136"/>
      <c r="AFB123" s="136"/>
      <c r="AFC123" s="136"/>
      <c r="AFD123" s="136"/>
      <c r="AFE123" s="136"/>
      <c r="AFF123" s="136"/>
      <c r="AFG123" s="136"/>
      <c r="AFH123" s="136"/>
      <c r="AFI123" s="136"/>
      <c r="AFJ123" s="136"/>
      <c r="AFK123" s="136"/>
      <c r="AFL123" s="136"/>
      <c r="AFM123" s="136"/>
      <c r="AFN123" s="136"/>
      <c r="AFO123" s="136"/>
      <c r="AFP123" s="136"/>
      <c r="AFQ123" s="136"/>
      <c r="AFR123" s="136"/>
      <c r="AFS123" s="136"/>
      <c r="AFT123" s="136"/>
      <c r="AFU123" s="136"/>
      <c r="AFV123" s="136"/>
      <c r="AFW123" s="136"/>
      <c r="AFX123" s="136"/>
      <c r="AFY123" s="136"/>
      <c r="AFZ123" s="136"/>
      <c r="AGA123" s="136"/>
      <c r="AGB123" s="136"/>
      <c r="AGC123" s="136"/>
      <c r="AGD123" s="136"/>
      <c r="AGE123" s="136"/>
      <c r="AGF123" s="136"/>
      <c r="AGG123" s="136"/>
      <c r="AGH123" s="136"/>
      <c r="AGI123" s="136"/>
      <c r="AGJ123" s="136"/>
      <c r="AGK123" s="136"/>
      <c r="AGL123" s="136"/>
      <c r="AGM123" s="136"/>
      <c r="AGN123" s="136"/>
      <c r="AGO123" s="136"/>
      <c r="AGP123" s="136"/>
      <c r="AGQ123" s="136"/>
      <c r="AGR123" s="136"/>
      <c r="AGS123" s="136"/>
      <c r="AGT123" s="136"/>
      <c r="AGU123" s="136"/>
      <c r="AGV123" s="136"/>
      <c r="AGW123" s="136"/>
      <c r="AGX123" s="136"/>
      <c r="AGY123" s="136"/>
      <c r="AGZ123" s="136"/>
      <c r="AHA123" s="136"/>
      <c r="AHB123" s="136"/>
      <c r="AHC123" s="136"/>
      <c r="AHD123" s="136"/>
      <c r="AHE123" s="136"/>
      <c r="AHF123" s="136"/>
      <c r="AHG123" s="136"/>
      <c r="AHH123" s="136"/>
      <c r="AHI123" s="136"/>
      <c r="AHJ123" s="136"/>
      <c r="AHK123" s="136"/>
      <c r="AHL123" s="136"/>
      <c r="AHM123" s="136"/>
      <c r="AHN123" s="136"/>
      <c r="AHO123" s="136"/>
      <c r="AHP123" s="136"/>
      <c r="AHQ123" s="136"/>
      <c r="AHR123" s="136"/>
      <c r="AHS123" s="136"/>
      <c r="AHT123" s="136"/>
      <c r="AHU123" s="136"/>
      <c r="AHV123" s="136"/>
      <c r="AHW123" s="136"/>
      <c r="AHX123" s="136"/>
      <c r="AHY123" s="136"/>
      <c r="AHZ123" s="136"/>
      <c r="AIA123" s="136"/>
      <c r="AIB123" s="136"/>
      <c r="AIC123" s="136"/>
      <c r="AID123" s="136"/>
      <c r="AIE123" s="136"/>
      <c r="AIF123" s="136"/>
      <c r="AIG123" s="136"/>
      <c r="AIH123" s="136"/>
      <c r="AII123" s="136"/>
      <c r="AIJ123" s="136"/>
      <c r="AIK123" s="136"/>
      <c r="AIL123" s="136"/>
      <c r="AIM123" s="136"/>
      <c r="AIN123" s="136"/>
      <c r="AIO123" s="136"/>
      <c r="AIP123" s="136"/>
      <c r="AIQ123" s="136"/>
      <c r="AIR123" s="136"/>
      <c r="AIS123" s="136"/>
      <c r="AIT123" s="136"/>
      <c r="AIU123" s="136"/>
      <c r="AIV123" s="136"/>
      <c r="AIW123" s="136"/>
      <c r="AIX123" s="136"/>
      <c r="AIY123" s="136"/>
      <c r="AIZ123" s="136"/>
      <c r="AJA123" s="136"/>
      <c r="AJB123" s="136"/>
      <c r="AJC123" s="136"/>
      <c r="AJD123" s="136"/>
      <c r="AJE123" s="136"/>
      <c r="AJF123" s="136"/>
      <c r="AJG123" s="136"/>
      <c r="AJH123" s="136"/>
      <c r="AJI123" s="136"/>
      <c r="AJJ123" s="136"/>
      <c r="AJK123" s="136"/>
      <c r="AJL123" s="136"/>
      <c r="AJM123" s="136"/>
      <c r="AJN123" s="136"/>
      <c r="AJO123" s="136"/>
      <c r="AJP123" s="136"/>
      <c r="AJQ123" s="136"/>
      <c r="AJR123" s="136"/>
      <c r="AJS123" s="136"/>
      <c r="AJT123" s="136"/>
      <c r="AJU123" s="136"/>
      <c r="AJV123" s="136"/>
      <c r="AJW123" s="136"/>
      <c r="AJX123" s="136"/>
      <c r="AJY123" s="136"/>
      <c r="AJZ123" s="136"/>
      <c r="AKA123" s="136"/>
      <c r="AKB123" s="136"/>
      <c r="AKC123" s="136"/>
      <c r="AKD123" s="136"/>
      <c r="AKE123" s="136"/>
      <c r="AKF123" s="136"/>
      <c r="AKG123" s="136"/>
      <c r="AKH123" s="136"/>
      <c r="AKI123" s="136"/>
      <c r="AKJ123" s="136"/>
      <c r="AKK123" s="136"/>
      <c r="AKL123" s="136"/>
      <c r="AKM123" s="136"/>
      <c r="AKN123" s="136"/>
      <c r="AKO123" s="136"/>
      <c r="AKP123" s="136"/>
      <c r="AKQ123" s="136"/>
      <c r="AKR123" s="136"/>
      <c r="AKS123" s="136"/>
      <c r="AKT123" s="136"/>
      <c r="AKU123" s="136"/>
      <c r="AKV123" s="136"/>
      <c r="AKW123" s="136"/>
      <c r="AKX123" s="136"/>
      <c r="AKY123" s="136"/>
      <c r="AKZ123" s="136"/>
      <c r="ALA123" s="136"/>
      <c r="ALB123" s="136"/>
      <c r="ALC123" s="136"/>
      <c r="ALD123" s="136"/>
      <c r="ALE123" s="136"/>
      <c r="ALF123" s="136"/>
      <c r="ALG123" s="136"/>
      <c r="ALH123" s="136"/>
      <c r="ALI123" s="136"/>
      <c r="ALJ123" s="136"/>
      <c r="ALK123" s="136"/>
      <c r="ALL123" s="136"/>
      <c r="ALM123" s="136"/>
      <c r="ALN123" s="136"/>
      <c r="ALO123" s="136"/>
      <c r="ALP123" s="136"/>
      <c r="ALQ123" s="136"/>
      <c r="ALR123" s="136"/>
      <c r="ALS123" s="136"/>
      <c r="ALT123" s="136"/>
      <c r="ALU123" s="136"/>
      <c r="ALV123" s="136"/>
      <c r="ALW123" s="136"/>
      <c r="ALX123" s="136"/>
      <c r="ALY123" s="136"/>
      <c r="ALZ123" s="136"/>
      <c r="AMA123" s="136"/>
      <c r="AMB123" s="136"/>
      <c r="AMC123" s="136"/>
      <c r="AMD123" s="136"/>
      <c r="AME123" s="136"/>
      <c r="AMF123" s="136"/>
      <c r="AMG123" s="136"/>
      <c r="AMH123" s="136"/>
      <c r="AMI123" s="136"/>
    </row>
    <row r="124" spans="1:1023" x14ac:dyDescent="0.25">
      <c r="A124" s="245" t="s">
        <v>25750</v>
      </c>
      <c r="B124" s="193">
        <v>124</v>
      </c>
      <c r="C124" s="192" t="s">
        <v>1192</v>
      </c>
      <c r="D124" s="209" t="s">
        <v>1193</v>
      </c>
      <c r="E124" s="253" t="s">
        <v>789</v>
      </c>
      <c r="F124" s="238"/>
      <c r="G124" s="214"/>
      <c r="H124" s="214"/>
      <c r="I124" s="367">
        <v>600</v>
      </c>
      <c r="J124" s="443"/>
      <c r="K124" s="409">
        <v>2</v>
      </c>
      <c r="L124" s="161"/>
      <c r="M124" s="161"/>
      <c r="N124" s="161"/>
      <c r="O124" s="413">
        <v>3</v>
      </c>
      <c r="P124" s="161"/>
      <c r="Q124" s="161"/>
      <c r="R124" s="161"/>
      <c r="S124" s="161"/>
      <c r="T124" s="161"/>
      <c r="U124" s="161"/>
      <c r="V124" s="256">
        <f>IF(O124=1,10,100)</f>
        <v>100</v>
      </c>
      <c r="W124" s="256">
        <f>IF(O124=1,1,IF(O124=2,10,100))</f>
        <v>100</v>
      </c>
      <c r="X124" s="256">
        <f>IF(O124=3,20,100)</f>
        <v>20</v>
      </c>
      <c r="Y124" s="256">
        <f>IF(P124=1,10,100)</f>
        <v>100</v>
      </c>
      <c r="Z124" s="256">
        <f>IF(P124=1,1,IF(P124=2,10,100))</f>
        <v>100</v>
      </c>
      <c r="AA124" s="257">
        <f>IF(OR(EXACT(Q124,"1A"),EXACT(Q124,"1B")),0.1,IF(Q124=2,1,100))</f>
        <v>100</v>
      </c>
      <c r="AB124" s="257">
        <f>IF(OR(EXACT(R124,"1A"),EXACT(R124,"1B")),0.1,IF(R124=2,1,100))</f>
        <v>100</v>
      </c>
      <c r="AC124" s="257">
        <f>IF(OR(EXACT(S124,"1A"),EXACT(S124,"1B")),0.3,IF(S124=2,3,100))</f>
        <v>100</v>
      </c>
      <c r="AD124" s="136"/>
      <c r="AE124" s="136"/>
      <c r="AF124" s="249">
        <f>IF(OR(OR(EXACT(J124,"1A"),EXACT(J124,"1B"),EXACT(J124,"1C")),K124=1),1,IF(K124=2,10,100))</f>
        <v>10</v>
      </c>
      <c r="AG124" s="249">
        <f>IF(OR(EXACT(J124,"1A"),EXACT(J124,"1B"),EXACT(J124,"1C")),1,IF(J124=2,10,100))</f>
        <v>100</v>
      </c>
      <c r="AH124" s="249">
        <f>IF(OR(EXACT(J124,"1A"),EXACT(J124,"1B"),EXACT(J124,"1C"),K124=1),3,100)</f>
        <v>100</v>
      </c>
      <c r="AI124" s="249">
        <f>IF(OR(EXACT(J124,"1A"),EXACT(J124,"1B"),EXACT(J124,"1C")),5,100)</f>
        <v>100</v>
      </c>
      <c r="AJ124" s="251" t="s">
        <v>1194</v>
      </c>
      <c r="AK124" s="136"/>
      <c r="AL124" s="136"/>
      <c r="AM124" s="251"/>
      <c r="AN124" s="136"/>
      <c r="AO124" s="136"/>
      <c r="AP124" s="136"/>
      <c r="AQ124" s="285" t="s">
        <v>25751</v>
      </c>
      <c r="AR124" s="136"/>
      <c r="AS124" s="136"/>
      <c r="AT124" s="136"/>
      <c r="AU124" s="136"/>
      <c r="AV124" s="136"/>
      <c r="AW124" s="136"/>
      <c r="AX124" s="136"/>
      <c r="AY124" s="136"/>
      <c r="AZ124" s="136"/>
      <c r="BA124" s="136"/>
      <c r="BB124" s="136"/>
      <c r="BC124" s="136"/>
      <c r="BD124" s="136"/>
      <c r="BE124" s="136"/>
      <c r="BF124" s="136"/>
      <c r="BG124" s="136"/>
      <c r="BH124" s="136"/>
      <c r="BI124" s="136"/>
      <c r="BJ124" s="136"/>
      <c r="BK124" s="136"/>
      <c r="BL124" s="136"/>
      <c r="BM124" s="136"/>
      <c r="BN124" s="136"/>
      <c r="BO124" s="136"/>
      <c r="BP124" s="136"/>
      <c r="BQ124" s="136"/>
      <c r="BR124" s="136"/>
      <c r="BS124" s="136"/>
      <c r="BT124" s="136"/>
      <c r="BU124" s="136"/>
      <c r="BV124" s="136"/>
      <c r="BW124" s="136"/>
      <c r="BX124" s="136"/>
      <c r="BY124" s="136"/>
      <c r="BZ124" s="136"/>
      <c r="CA124" s="136"/>
      <c r="CB124" s="136"/>
      <c r="CC124" s="136"/>
      <c r="CD124" s="136"/>
      <c r="CE124" s="136"/>
      <c r="CF124" s="136"/>
      <c r="CG124" s="136"/>
      <c r="CH124" s="136"/>
      <c r="CI124" s="136"/>
      <c r="CJ124" s="136"/>
      <c r="CK124" s="136"/>
      <c r="CL124" s="136"/>
      <c r="CM124" s="136"/>
      <c r="CN124" s="136"/>
      <c r="CO124" s="136"/>
      <c r="CP124" s="136"/>
      <c r="CQ124" s="136"/>
      <c r="CR124" s="136"/>
      <c r="CS124" s="136"/>
      <c r="CT124" s="136"/>
      <c r="CU124" s="136"/>
      <c r="CV124" s="136"/>
      <c r="CW124" s="136"/>
      <c r="CX124" s="136"/>
      <c r="CY124" s="136"/>
      <c r="CZ124" s="136"/>
      <c r="DA124" s="136"/>
      <c r="DB124" s="136"/>
      <c r="DC124" s="136"/>
      <c r="DD124" s="136"/>
      <c r="DE124" s="136"/>
      <c r="DF124" s="136"/>
      <c r="DG124" s="136"/>
      <c r="DH124" s="136"/>
      <c r="DI124" s="136"/>
      <c r="DJ124" s="136"/>
      <c r="DK124" s="136"/>
      <c r="DL124" s="136"/>
      <c r="DM124" s="136"/>
      <c r="DN124" s="136"/>
      <c r="DO124" s="136"/>
      <c r="DP124" s="136"/>
      <c r="DQ124" s="136"/>
      <c r="DR124" s="136"/>
      <c r="DS124" s="136"/>
      <c r="DT124" s="136"/>
      <c r="DU124" s="136"/>
      <c r="DV124" s="136"/>
      <c r="DW124" s="136"/>
      <c r="DX124" s="136"/>
      <c r="DY124" s="136"/>
      <c r="DZ124" s="136"/>
      <c r="EA124" s="136"/>
      <c r="EB124" s="136"/>
      <c r="EC124" s="136"/>
      <c r="ED124" s="136"/>
      <c r="EE124" s="136"/>
      <c r="EF124" s="136"/>
      <c r="EG124" s="136"/>
      <c r="EH124" s="136"/>
      <c r="EI124" s="136"/>
      <c r="EJ124" s="136"/>
      <c r="EK124" s="136"/>
      <c r="EL124" s="136"/>
      <c r="EM124" s="136"/>
      <c r="EN124" s="136"/>
      <c r="EO124" s="136"/>
      <c r="EP124" s="136"/>
      <c r="EQ124" s="136"/>
      <c r="ER124" s="136"/>
      <c r="ES124" s="136"/>
      <c r="ET124" s="136"/>
      <c r="EU124" s="136"/>
      <c r="EV124" s="136"/>
      <c r="EW124" s="136"/>
      <c r="EX124" s="136"/>
      <c r="EY124" s="136"/>
      <c r="EZ124" s="136"/>
      <c r="FA124" s="136"/>
      <c r="FB124" s="136"/>
      <c r="FC124" s="136"/>
      <c r="FD124" s="136"/>
      <c r="FE124" s="136"/>
      <c r="FF124" s="136"/>
      <c r="FG124" s="136"/>
      <c r="FH124" s="136"/>
      <c r="FI124" s="136"/>
      <c r="FJ124" s="136"/>
      <c r="FK124" s="136"/>
      <c r="FL124" s="136"/>
      <c r="FM124" s="136"/>
      <c r="FN124" s="136"/>
      <c r="FO124" s="136"/>
      <c r="FP124" s="136"/>
      <c r="FQ124" s="136"/>
      <c r="FR124" s="136"/>
      <c r="FS124" s="136"/>
      <c r="FT124" s="136"/>
      <c r="FU124" s="136"/>
      <c r="FV124" s="136"/>
      <c r="FW124" s="136"/>
      <c r="FX124" s="136"/>
      <c r="FY124" s="136"/>
      <c r="FZ124" s="136"/>
      <c r="GA124" s="136"/>
      <c r="GB124" s="136"/>
      <c r="GC124" s="136"/>
      <c r="GD124" s="136"/>
      <c r="GE124" s="136"/>
      <c r="GF124" s="136"/>
      <c r="GG124" s="136"/>
      <c r="GH124" s="136"/>
      <c r="GI124" s="136"/>
      <c r="GJ124" s="136"/>
      <c r="GK124" s="136"/>
      <c r="GL124" s="136"/>
      <c r="GM124" s="136"/>
      <c r="GN124" s="136"/>
      <c r="GO124" s="136"/>
      <c r="GP124" s="136"/>
      <c r="GQ124" s="136"/>
      <c r="GR124" s="136"/>
      <c r="GS124" s="136"/>
      <c r="GT124" s="136"/>
      <c r="GU124" s="136"/>
      <c r="GV124" s="136"/>
      <c r="GW124" s="136"/>
      <c r="GX124" s="136"/>
      <c r="GY124" s="136"/>
      <c r="GZ124" s="136"/>
      <c r="HA124" s="136"/>
      <c r="HB124" s="136"/>
      <c r="HC124" s="136"/>
      <c r="HD124" s="136"/>
      <c r="HE124" s="136"/>
      <c r="HF124" s="136"/>
      <c r="HG124" s="136"/>
      <c r="HH124" s="136"/>
      <c r="HI124" s="136"/>
      <c r="HJ124" s="136"/>
      <c r="HK124" s="136"/>
      <c r="HL124" s="136"/>
      <c r="HM124" s="136"/>
      <c r="HN124" s="136"/>
      <c r="HO124" s="136"/>
      <c r="HP124" s="136"/>
      <c r="HQ124" s="136"/>
      <c r="HR124" s="136"/>
      <c r="HS124" s="136"/>
      <c r="HT124" s="136"/>
      <c r="HU124" s="136"/>
      <c r="HV124" s="136"/>
      <c r="HW124" s="136"/>
      <c r="HX124" s="136"/>
      <c r="HY124" s="136"/>
      <c r="HZ124" s="136"/>
      <c r="IA124" s="136"/>
      <c r="IB124" s="136"/>
      <c r="IC124" s="136"/>
      <c r="ID124" s="136"/>
      <c r="IE124" s="136"/>
      <c r="IF124" s="136"/>
      <c r="IG124" s="136"/>
      <c r="IH124" s="136"/>
      <c r="II124" s="136"/>
      <c r="IJ124" s="136"/>
      <c r="IK124" s="136"/>
      <c r="IL124" s="136"/>
      <c r="IM124" s="136"/>
      <c r="IN124" s="136"/>
      <c r="IO124" s="136"/>
      <c r="IP124" s="136"/>
      <c r="IQ124" s="136"/>
      <c r="IR124" s="136"/>
      <c r="IS124" s="136"/>
      <c r="IT124" s="136"/>
      <c r="IU124" s="136"/>
      <c r="IV124" s="136"/>
      <c r="IW124" s="136"/>
      <c r="IX124" s="136"/>
      <c r="IY124" s="136"/>
      <c r="IZ124" s="136"/>
      <c r="JA124" s="136"/>
      <c r="JB124" s="136"/>
      <c r="JC124" s="136"/>
      <c r="JD124" s="136"/>
      <c r="JE124" s="136"/>
      <c r="JF124" s="136"/>
      <c r="JG124" s="136"/>
      <c r="JH124" s="136"/>
      <c r="JI124" s="136"/>
      <c r="JJ124" s="136"/>
      <c r="JK124" s="136"/>
      <c r="JL124" s="136"/>
      <c r="JM124" s="136"/>
      <c r="JN124" s="136"/>
      <c r="JO124" s="136"/>
      <c r="JP124" s="136"/>
      <c r="JQ124" s="136"/>
      <c r="JR124" s="136"/>
      <c r="JS124" s="136"/>
      <c r="JT124" s="136"/>
      <c r="JU124" s="136"/>
      <c r="JV124" s="136"/>
      <c r="JW124" s="136"/>
      <c r="JX124" s="136"/>
      <c r="JY124" s="136"/>
      <c r="JZ124" s="136"/>
      <c r="KA124" s="136"/>
      <c r="KB124" s="136"/>
      <c r="KC124" s="136"/>
      <c r="KD124" s="136"/>
      <c r="KE124" s="136"/>
      <c r="KF124" s="136"/>
      <c r="KG124" s="136"/>
      <c r="KH124" s="136"/>
      <c r="KI124" s="136"/>
      <c r="KJ124" s="136"/>
      <c r="KK124" s="136"/>
      <c r="KL124" s="136"/>
      <c r="KM124" s="136"/>
      <c r="KN124" s="136"/>
      <c r="KO124" s="136"/>
      <c r="KP124" s="136"/>
      <c r="KQ124" s="136"/>
      <c r="KR124" s="136"/>
      <c r="KS124" s="136"/>
      <c r="KT124" s="136"/>
      <c r="KU124" s="136"/>
      <c r="KV124" s="136"/>
      <c r="KW124" s="136"/>
      <c r="KX124" s="136"/>
      <c r="KY124" s="136"/>
      <c r="KZ124" s="136"/>
      <c r="LA124" s="136"/>
      <c r="LB124" s="136"/>
      <c r="LC124" s="136"/>
      <c r="LD124" s="136"/>
      <c r="LE124" s="136"/>
      <c r="LF124" s="136"/>
      <c r="LG124" s="136"/>
      <c r="LH124" s="136"/>
      <c r="LI124" s="136"/>
      <c r="LJ124" s="136"/>
      <c r="LK124" s="136"/>
      <c r="LL124" s="136"/>
      <c r="LM124" s="136"/>
      <c r="LN124" s="136"/>
      <c r="LO124" s="136"/>
      <c r="LP124" s="136"/>
      <c r="LQ124" s="136"/>
      <c r="LR124" s="136"/>
      <c r="LS124" s="136"/>
      <c r="LT124" s="136"/>
      <c r="LU124" s="136"/>
      <c r="LV124" s="136"/>
      <c r="LW124" s="136"/>
      <c r="LX124" s="136"/>
      <c r="LY124" s="136"/>
      <c r="LZ124" s="136"/>
      <c r="MA124" s="136"/>
      <c r="MB124" s="136"/>
      <c r="MC124" s="136"/>
      <c r="MD124" s="136"/>
      <c r="ME124" s="136"/>
      <c r="MF124" s="136"/>
      <c r="MG124" s="136"/>
      <c r="MH124" s="136"/>
      <c r="MI124" s="136"/>
      <c r="MJ124" s="136"/>
      <c r="MK124" s="136"/>
      <c r="ML124" s="136"/>
      <c r="MM124" s="136"/>
      <c r="MN124" s="136"/>
      <c r="MO124" s="136"/>
      <c r="MP124" s="136"/>
      <c r="MQ124" s="136"/>
      <c r="MR124" s="136"/>
      <c r="MS124" s="136"/>
      <c r="MT124" s="136"/>
      <c r="MU124" s="136"/>
      <c r="MV124" s="136"/>
      <c r="MW124" s="136"/>
      <c r="MX124" s="136"/>
      <c r="MY124" s="136"/>
      <c r="MZ124" s="136"/>
      <c r="NA124" s="136"/>
      <c r="NB124" s="136"/>
      <c r="NC124" s="136"/>
      <c r="ND124" s="136"/>
      <c r="NE124" s="136"/>
      <c r="NF124" s="136"/>
      <c r="NG124" s="136"/>
      <c r="NH124" s="136"/>
      <c r="NI124" s="136"/>
      <c r="NJ124" s="136"/>
      <c r="NK124" s="136"/>
      <c r="NL124" s="136"/>
      <c r="NM124" s="136"/>
      <c r="NN124" s="136"/>
      <c r="NO124" s="136"/>
      <c r="NP124" s="136"/>
      <c r="NQ124" s="136"/>
      <c r="NR124" s="136"/>
      <c r="NS124" s="136"/>
      <c r="NT124" s="136"/>
      <c r="NU124" s="136"/>
      <c r="NV124" s="136"/>
      <c r="NW124" s="136"/>
      <c r="NX124" s="136"/>
      <c r="NY124" s="136"/>
      <c r="NZ124" s="136"/>
      <c r="OA124" s="136"/>
      <c r="OB124" s="136"/>
      <c r="OC124" s="136"/>
      <c r="OD124" s="136"/>
      <c r="OE124" s="136"/>
      <c r="OF124" s="136"/>
      <c r="OG124" s="136"/>
      <c r="OH124" s="136"/>
      <c r="OI124" s="136"/>
      <c r="OJ124" s="136"/>
      <c r="OK124" s="136"/>
      <c r="OL124" s="136"/>
      <c r="OM124" s="136"/>
      <c r="ON124" s="136"/>
      <c r="OO124" s="136"/>
      <c r="OP124" s="136"/>
      <c r="OQ124" s="136"/>
      <c r="OR124" s="136"/>
      <c r="OS124" s="136"/>
      <c r="OT124" s="136"/>
      <c r="OU124" s="136"/>
      <c r="OV124" s="136"/>
      <c r="OW124" s="136"/>
      <c r="OX124" s="136"/>
      <c r="OY124" s="136"/>
      <c r="OZ124" s="136"/>
      <c r="PA124" s="136"/>
      <c r="PB124" s="136"/>
      <c r="PC124" s="136"/>
      <c r="PD124" s="136"/>
      <c r="PE124" s="136"/>
      <c r="PF124" s="136"/>
      <c r="PG124" s="136"/>
      <c r="PH124" s="136"/>
      <c r="PI124" s="136"/>
      <c r="PJ124" s="136"/>
      <c r="PK124" s="136"/>
      <c r="PL124" s="136"/>
      <c r="PM124" s="136"/>
      <c r="PN124" s="136"/>
      <c r="PO124" s="136"/>
      <c r="PP124" s="136"/>
      <c r="PQ124" s="136"/>
      <c r="PR124" s="136"/>
      <c r="PS124" s="136"/>
      <c r="PT124" s="136"/>
      <c r="PU124" s="136"/>
      <c r="PV124" s="136"/>
      <c r="PW124" s="136"/>
      <c r="PX124" s="136"/>
      <c r="PY124" s="136"/>
      <c r="PZ124" s="136"/>
      <c r="QA124" s="136"/>
      <c r="QB124" s="136"/>
      <c r="QC124" s="136"/>
      <c r="QD124" s="136"/>
      <c r="QE124" s="136"/>
      <c r="QF124" s="136"/>
      <c r="QG124" s="136"/>
      <c r="QH124" s="136"/>
      <c r="QI124" s="136"/>
      <c r="QJ124" s="136"/>
      <c r="QK124" s="136"/>
      <c r="QL124" s="136"/>
      <c r="QM124" s="136"/>
      <c r="QN124" s="136"/>
      <c r="QO124" s="136"/>
      <c r="QP124" s="136"/>
      <c r="QQ124" s="136"/>
      <c r="QR124" s="136"/>
      <c r="QS124" s="136"/>
      <c r="QT124" s="136"/>
      <c r="QU124" s="136"/>
      <c r="QV124" s="136"/>
      <c r="QW124" s="136"/>
      <c r="QX124" s="136"/>
      <c r="QY124" s="136"/>
      <c r="QZ124" s="136"/>
      <c r="RA124" s="136"/>
      <c r="RB124" s="136"/>
      <c r="RC124" s="136"/>
      <c r="RD124" s="136"/>
      <c r="RE124" s="136"/>
      <c r="RF124" s="136"/>
      <c r="RG124" s="136"/>
      <c r="RH124" s="136"/>
      <c r="RI124" s="136"/>
      <c r="RJ124" s="136"/>
      <c r="RK124" s="136"/>
      <c r="RL124" s="136"/>
      <c r="RM124" s="136"/>
      <c r="RN124" s="136"/>
      <c r="RO124" s="136"/>
      <c r="RP124" s="136"/>
      <c r="RQ124" s="136"/>
      <c r="RR124" s="136"/>
      <c r="RS124" s="136"/>
      <c r="RT124" s="136"/>
      <c r="RU124" s="136"/>
      <c r="RV124" s="136"/>
      <c r="RW124" s="136"/>
      <c r="RX124" s="136"/>
      <c r="RY124" s="136"/>
      <c r="RZ124" s="136"/>
      <c r="SA124" s="136"/>
      <c r="SB124" s="136"/>
      <c r="SC124" s="136"/>
      <c r="SD124" s="136"/>
      <c r="SE124" s="136"/>
      <c r="SF124" s="136"/>
      <c r="SG124" s="136"/>
      <c r="SH124" s="136"/>
      <c r="SI124" s="136"/>
      <c r="SJ124" s="136"/>
      <c r="SK124" s="136"/>
      <c r="SL124" s="136"/>
      <c r="SM124" s="136"/>
      <c r="SN124" s="136"/>
      <c r="SO124" s="136"/>
      <c r="SP124" s="136"/>
      <c r="SQ124" s="136"/>
      <c r="SR124" s="136"/>
      <c r="SS124" s="136"/>
      <c r="ST124" s="136"/>
      <c r="SU124" s="136"/>
      <c r="SV124" s="136"/>
      <c r="SW124" s="136"/>
      <c r="SX124" s="136"/>
      <c r="SY124" s="136"/>
      <c r="SZ124" s="136"/>
      <c r="TA124" s="136"/>
      <c r="TB124" s="136"/>
      <c r="TC124" s="136"/>
      <c r="TD124" s="136"/>
      <c r="TE124" s="136"/>
      <c r="TF124" s="136"/>
      <c r="TG124" s="136"/>
      <c r="TH124" s="136"/>
      <c r="TI124" s="136"/>
      <c r="TJ124" s="136"/>
      <c r="TK124" s="136"/>
      <c r="TL124" s="136"/>
      <c r="TM124" s="136"/>
      <c r="TN124" s="136"/>
      <c r="TO124" s="136"/>
      <c r="TP124" s="136"/>
      <c r="TQ124" s="136"/>
      <c r="TR124" s="136"/>
      <c r="TS124" s="136"/>
      <c r="TT124" s="136"/>
      <c r="TU124" s="136"/>
      <c r="TV124" s="136"/>
      <c r="TW124" s="136"/>
      <c r="TX124" s="136"/>
      <c r="TY124" s="136"/>
      <c r="TZ124" s="136"/>
      <c r="UA124" s="136"/>
      <c r="UB124" s="136"/>
      <c r="UC124" s="136"/>
      <c r="UD124" s="136"/>
      <c r="UE124" s="136"/>
      <c r="UF124" s="136"/>
      <c r="UG124" s="136"/>
      <c r="UH124" s="136"/>
      <c r="UI124" s="136"/>
      <c r="UJ124" s="136"/>
      <c r="UK124" s="136"/>
      <c r="UL124" s="136"/>
      <c r="UM124" s="136"/>
      <c r="UN124" s="136"/>
      <c r="UO124" s="136"/>
      <c r="UP124" s="136"/>
      <c r="UQ124" s="136"/>
      <c r="UR124" s="136"/>
      <c r="US124" s="136"/>
      <c r="UT124" s="136"/>
      <c r="UU124" s="136"/>
      <c r="UV124" s="136"/>
      <c r="UW124" s="136"/>
      <c r="UX124" s="136"/>
      <c r="UY124" s="136"/>
      <c r="UZ124" s="136"/>
      <c r="VA124" s="136"/>
      <c r="VB124" s="136"/>
      <c r="VC124" s="136"/>
      <c r="VD124" s="136"/>
      <c r="VE124" s="136"/>
      <c r="VF124" s="136"/>
      <c r="VG124" s="136"/>
      <c r="VH124" s="136"/>
      <c r="VI124" s="136"/>
      <c r="VJ124" s="136"/>
      <c r="VK124" s="136"/>
      <c r="VL124" s="136"/>
      <c r="VM124" s="136"/>
      <c r="VN124" s="136"/>
      <c r="VO124" s="136"/>
      <c r="VP124" s="136"/>
      <c r="VQ124" s="136"/>
      <c r="VR124" s="136"/>
      <c r="VS124" s="136"/>
      <c r="VT124" s="136"/>
      <c r="VU124" s="136"/>
      <c r="VV124" s="136"/>
      <c r="VW124" s="136"/>
      <c r="VX124" s="136"/>
      <c r="VY124" s="136"/>
      <c r="VZ124" s="136"/>
      <c r="WA124" s="136"/>
      <c r="WB124" s="136"/>
      <c r="WC124" s="136"/>
      <c r="WD124" s="136"/>
      <c r="WE124" s="136"/>
      <c r="WF124" s="136"/>
      <c r="WG124" s="136"/>
      <c r="WH124" s="136"/>
      <c r="WI124" s="136"/>
      <c r="WJ124" s="136"/>
      <c r="WK124" s="136"/>
      <c r="WL124" s="136"/>
      <c r="WM124" s="136"/>
      <c r="WN124" s="136"/>
      <c r="WO124" s="136"/>
      <c r="WP124" s="136"/>
      <c r="WQ124" s="136"/>
      <c r="WR124" s="136"/>
      <c r="WS124" s="136"/>
      <c r="WT124" s="136"/>
      <c r="WU124" s="136"/>
      <c r="WV124" s="136"/>
      <c r="WW124" s="136"/>
      <c r="WX124" s="136"/>
      <c r="WY124" s="136"/>
      <c r="WZ124" s="136"/>
      <c r="XA124" s="136"/>
      <c r="XB124" s="136"/>
      <c r="XC124" s="136"/>
      <c r="XD124" s="136"/>
      <c r="XE124" s="136"/>
      <c r="XF124" s="136"/>
      <c r="XG124" s="136"/>
      <c r="XH124" s="136"/>
      <c r="XI124" s="136"/>
      <c r="XJ124" s="136"/>
      <c r="XK124" s="136"/>
      <c r="XL124" s="136"/>
      <c r="XM124" s="136"/>
      <c r="XN124" s="136"/>
      <c r="XO124" s="136"/>
      <c r="XP124" s="136"/>
      <c r="XQ124" s="136"/>
      <c r="XR124" s="136"/>
      <c r="XS124" s="136"/>
      <c r="XT124" s="136"/>
      <c r="XU124" s="136"/>
      <c r="XV124" s="136"/>
      <c r="XW124" s="136"/>
      <c r="XX124" s="136"/>
      <c r="XY124" s="136"/>
      <c r="XZ124" s="136"/>
      <c r="YA124" s="136"/>
      <c r="YB124" s="136"/>
      <c r="YC124" s="136"/>
      <c r="YD124" s="136"/>
      <c r="YE124" s="136"/>
      <c r="YF124" s="136"/>
      <c r="YG124" s="136"/>
      <c r="YH124" s="136"/>
      <c r="YI124" s="136"/>
      <c r="YJ124" s="136"/>
      <c r="YK124" s="136"/>
      <c r="YL124" s="136"/>
      <c r="YM124" s="136"/>
      <c r="YN124" s="136"/>
      <c r="YO124" s="136"/>
      <c r="YP124" s="136"/>
      <c r="YQ124" s="136"/>
      <c r="YR124" s="136"/>
      <c r="YS124" s="136"/>
      <c r="YT124" s="136"/>
      <c r="YU124" s="136"/>
      <c r="YV124" s="136"/>
      <c r="YW124" s="136"/>
      <c r="YX124" s="136"/>
      <c r="YY124" s="136"/>
      <c r="YZ124" s="136"/>
      <c r="ZA124" s="136"/>
      <c r="ZB124" s="136"/>
      <c r="ZC124" s="136"/>
      <c r="ZD124" s="136"/>
      <c r="ZE124" s="136"/>
      <c r="ZF124" s="136"/>
      <c r="ZG124" s="136"/>
      <c r="ZH124" s="136"/>
      <c r="ZI124" s="136"/>
      <c r="ZJ124" s="136"/>
      <c r="ZK124" s="136"/>
      <c r="ZL124" s="136"/>
      <c r="ZM124" s="136"/>
      <c r="ZN124" s="136"/>
      <c r="ZO124" s="136"/>
      <c r="ZP124" s="136"/>
      <c r="ZQ124" s="136"/>
      <c r="ZR124" s="136"/>
      <c r="ZS124" s="136"/>
      <c r="ZT124" s="136"/>
      <c r="ZU124" s="136"/>
      <c r="ZV124" s="136"/>
      <c r="ZW124" s="136"/>
      <c r="ZX124" s="136"/>
      <c r="ZY124" s="136"/>
      <c r="ZZ124" s="136"/>
      <c r="AAA124" s="136"/>
      <c r="AAB124" s="136"/>
      <c r="AAC124" s="136"/>
      <c r="AAD124" s="136"/>
      <c r="AAE124" s="136"/>
      <c r="AAF124" s="136"/>
      <c r="AAG124" s="136"/>
      <c r="AAH124" s="136"/>
      <c r="AAI124" s="136"/>
      <c r="AAJ124" s="136"/>
      <c r="AAK124" s="136"/>
      <c r="AAL124" s="136"/>
      <c r="AAM124" s="136"/>
      <c r="AAN124" s="136"/>
      <c r="AAO124" s="136"/>
      <c r="AAP124" s="136"/>
      <c r="AAQ124" s="136"/>
      <c r="AAR124" s="136"/>
      <c r="AAS124" s="136"/>
      <c r="AAT124" s="136"/>
      <c r="AAU124" s="136"/>
      <c r="AAV124" s="136"/>
      <c r="AAW124" s="136"/>
      <c r="AAX124" s="136"/>
      <c r="AAY124" s="136"/>
      <c r="AAZ124" s="136"/>
      <c r="ABA124" s="136"/>
      <c r="ABB124" s="136"/>
      <c r="ABC124" s="136"/>
      <c r="ABD124" s="136"/>
      <c r="ABE124" s="136"/>
      <c r="ABF124" s="136"/>
      <c r="ABG124" s="136"/>
      <c r="ABH124" s="136"/>
      <c r="ABI124" s="136"/>
      <c r="ABJ124" s="136"/>
      <c r="ABK124" s="136"/>
      <c r="ABL124" s="136"/>
      <c r="ABM124" s="136"/>
      <c r="ABN124" s="136"/>
      <c r="ABO124" s="136"/>
      <c r="ABP124" s="136"/>
      <c r="ABQ124" s="136"/>
      <c r="ABR124" s="136"/>
      <c r="ABS124" s="136"/>
      <c r="ABT124" s="136"/>
      <c r="ABU124" s="136"/>
      <c r="ABV124" s="136"/>
      <c r="ABW124" s="136"/>
      <c r="ABX124" s="136"/>
      <c r="ABY124" s="136"/>
      <c r="ABZ124" s="136"/>
      <c r="ACA124" s="136"/>
      <c r="ACB124" s="136"/>
      <c r="ACC124" s="136"/>
      <c r="ACD124" s="136"/>
      <c r="ACE124" s="136"/>
      <c r="ACF124" s="136"/>
      <c r="ACG124" s="136"/>
      <c r="ACH124" s="136"/>
      <c r="ACI124" s="136"/>
      <c r="ACJ124" s="136"/>
      <c r="ACK124" s="136"/>
      <c r="ACL124" s="136"/>
      <c r="ACM124" s="136"/>
      <c r="ACN124" s="136"/>
      <c r="ACO124" s="136"/>
      <c r="ACP124" s="136"/>
      <c r="ACQ124" s="136"/>
      <c r="ACR124" s="136"/>
      <c r="ACS124" s="136"/>
      <c r="ACT124" s="136"/>
      <c r="ACU124" s="136"/>
      <c r="ACV124" s="136"/>
      <c r="ACW124" s="136"/>
      <c r="ACX124" s="136"/>
      <c r="ACY124" s="136"/>
      <c r="ACZ124" s="136"/>
      <c r="ADA124" s="136"/>
      <c r="ADB124" s="136"/>
      <c r="ADC124" s="136"/>
      <c r="ADD124" s="136"/>
      <c r="ADE124" s="136"/>
      <c r="ADF124" s="136"/>
      <c r="ADG124" s="136"/>
      <c r="ADH124" s="136"/>
      <c r="ADI124" s="136"/>
      <c r="ADJ124" s="136"/>
      <c r="ADK124" s="136"/>
      <c r="ADL124" s="136"/>
      <c r="ADM124" s="136"/>
      <c r="ADN124" s="136"/>
      <c r="ADO124" s="136"/>
      <c r="ADP124" s="136"/>
      <c r="ADQ124" s="136"/>
      <c r="ADR124" s="136"/>
      <c r="ADS124" s="136"/>
      <c r="ADT124" s="136"/>
      <c r="ADU124" s="136"/>
      <c r="ADV124" s="136"/>
      <c r="ADW124" s="136"/>
      <c r="ADX124" s="136"/>
      <c r="ADY124" s="136"/>
      <c r="ADZ124" s="136"/>
      <c r="AEA124" s="136"/>
      <c r="AEB124" s="136"/>
      <c r="AEC124" s="136"/>
      <c r="AED124" s="136"/>
      <c r="AEE124" s="136"/>
      <c r="AEF124" s="136"/>
      <c r="AEG124" s="136"/>
      <c r="AEH124" s="136"/>
      <c r="AEI124" s="136"/>
      <c r="AEJ124" s="136"/>
      <c r="AEK124" s="136"/>
      <c r="AEL124" s="136"/>
      <c r="AEM124" s="136"/>
      <c r="AEN124" s="136"/>
      <c r="AEO124" s="136"/>
      <c r="AEP124" s="136"/>
      <c r="AEQ124" s="136"/>
      <c r="AER124" s="136"/>
      <c r="AES124" s="136"/>
      <c r="AET124" s="136"/>
      <c r="AEU124" s="136"/>
      <c r="AEV124" s="136"/>
      <c r="AEW124" s="136"/>
      <c r="AEX124" s="136"/>
      <c r="AEY124" s="136"/>
      <c r="AEZ124" s="136"/>
      <c r="AFA124" s="136"/>
      <c r="AFB124" s="136"/>
      <c r="AFC124" s="136"/>
      <c r="AFD124" s="136"/>
      <c r="AFE124" s="136"/>
      <c r="AFF124" s="136"/>
      <c r="AFG124" s="136"/>
      <c r="AFH124" s="136"/>
      <c r="AFI124" s="136"/>
      <c r="AFJ124" s="136"/>
      <c r="AFK124" s="136"/>
      <c r="AFL124" s="136"/>
      <c r="AFM124" s="136"/>
      <c r="AFN124" s="136"/>
      <c r="AFO124" s="136"/>
      <c r="AFP124" s="136"/>
      <c r="AFQ124" s="136"/>
      <c r="AFR124" s="136"/>
      <c r="AFS124" s="136"/>
      <c r="AFT124" s="136"/>
      <c r="AFU124" s="136"/>
      <c r="AFV124" s="136"/>
      <c r="AFW124" s="136"/>
      <c r="AFX124" s="136"/>
      <c r="AFY124" s="136"/>
      <c r="AFZ124" s="136"/>
      <c r="AGA124" s="136"/>
      <c r="AGB124" s="136"/>
      <c r="AGC124" s="136"/>
      <c r="AGD124" s="136"/>
      <c r="AGE124" s="136"/>
      <c r="AGF124" s="136"/>
      <c r="AGG124" s="136"/>
      <c r="AGH124" s="136"/>
      <c r="AGI124" s="136"/>
      <c r="AGJ124" s="136"/>
      <c r="AGK124" s="136"/>
      <c r="AGL124" s="136"/>
      <c r="AGM124" s="136"/>
      <c r="AGN124" s="136"/>
      <c r="AGO124" s="136"/>
      <c r="AGP124" s="136"/>
      <c r="AGQ124" s="136"/>
      <c r="AGR124" s="136"/>
      <c r="AGS124" s="136"/>
      <c r="AGT124" s="136"/>
      <c r="AGU124" s="136"/>
      <c r="AGV124" s="136"/>
      <c r="AGW124" s="136"/>
      <c r="AGX124" s="136"/>
      <c r="AGY124" s="136"/>
      <c r="AGZ124" s="136"/>
      <c r="AHA124" s="136"/>
      <c r="AHB124" s="136"/>
      <c r="AHC124" s="136"/>
      <c r="AHD124" s="136"/>
      <c r="AHE124" s="136"/>
      <c r="AHF124" s="136"/>
      <c r="AHG124" s="136"/>
      <c r="AHH124" s="136"/>
      <c r="AHI124" s="136"/>
      <c r="AHJ124" s="136"/>
      <c r="AHK124" s="136"/>
      <c r="AHL124" s="136"/>
      <c r="AHM124" s="136"/>
      <c r="AHN124" s="136"/>
      <c r="AHO124" s="136"/>
      <c r="AHP124" s="136"/>
      <c r="AHQ124" s="136"/>
      <c r="AHR124" s="136"/>
      <c r="AHS124" s="136"/>
      <c r="AHT124" s="136"/>
      <c r="AHU124" s="136"/>
      <c r="AHV124" s="136"/>
      <c r="AHW124" s="136"/>
      <c r="AHX124" s="136"/>
      <c r="AHY124" s="136"/>
      <c r="AHZ124" s="136"/>
      <c r="AIA124" s="136"/>
      <c r="AIB124" s="136"/>
      <c r="AIC124" s="136"/>
      <c r="AID124" s="136"/>
      <c r="AIE124" s="136"/>
      <c r="AIF124" s="136"/>
      <c r="AIG124" s="136"/>
      <c r="AIH124" s="136"/>
      <c r="AII124" s="136"/>
      <c r="AIJ124" s="136"/>
      <c r="AIK124" s="136"/>
      <c r="AIL124" s="136"/>
      <c r="AIM124" s="136"/>
      <c r="AIN124" s="136"/>
      <c r="AIO124" s="136"/>
      <c r="AIP124" s="136"/>
      <c r="AIQ124" s="136"/>
      <c r="AIR124" s="136"/>
      <c r="AIS124" s="136"/>
      <c r="AIT124" s="136"/>
      <c r="AIU124" s="136"/>
      <c r="AIV124" s="136"/>
      <c r="AIW124" s="136"/>
      <c r="AIX124" s="136"/>
      <c r="AIY124" s="136"/>
      <c r="AIZ124" s="136"/>
      <c r="AJA124" s="136"/>
      <c r="AJB124" s="136"/>
      <c r="AJC124" s="136"/>
      <c r="AJD124" s="136"/>
      <c r="AJE124" s="136"/>
      <c r="AJF124" s="136"/>
      <c r="AJG124" s="136"/>
      <c r="AJH124" s="136"/>
      <c r="AJI124" s="136"/>
      <c r="AJJ124" s="136"/>
      <c r="AJK124" s="136"/>
      <c r="AJL124" s="136"/>
      <c r="AJM124" s="136"/>
      <c r="AJN124" s="136"/>
      <c r="AJO124" s="136"/>
      <c r="AJP124" s="136"/>
      <c r="AJQ124" s="136"/>
      <c r="AJR124" s="136"/>
      <c r="AJS124" s="136"/>
      <c r="AJT124" s="136"/>
      <c r="AJU124" s="136"/>
      <c r="AJV124" s="136"/>
      <c r="AJW124" s="136"/>
      <c r="AJX124" s="136"/>
      <c r="AJY124" s="136"/>
      <c r="AJZ124" s="136"/>
      <c r="AKA124" s="136"/>
      <c r="AKB124" s="136"/>
      <c r="AKC124" s="136"/>
      <c r="AKD124" s="136"/>
      <c r="AKE124" s="136"/>
      <c r="AKF124" s="136"/>
      <c r="AKG124" s="136"/>
      <c r="AKH124" s="136"/>
      <c r="AKI124" s="136"/>
      <c r="AKJ124" s="136"/>
      <c r="AKK124" s="136"/>
      <c r="AKL124" s="136"/>
      <c r="AKM124" s="136"/>
      <c r="AKN124" s="136"/>
      <c r="AKO124" s="136"/>
      <c r="AKP124" s="136"/>
      <c r="AKQ124" s="136"/>
      <c r="AKR124" s="136"/>
      <c r="AKS124" s="136"/>
      <c r="AKT124" s="136"/>
      <c r="AKU124" s="136"/>
      <c r="AKV124" s="136"/>
      <c r="AKW124" s="136"/>
      <c r="AKX124" s="136"/>
      <c r="AKY124" s="136"/>
      <c r="AKZ124" s="136"/>
      <c r="ALA124" s="136"/>
      <c r="ALB124" s="136"/>
      <c r="ALC124" s="136"/>
      <c r="ALD124" s="136"/>
      <c r="ALE124" s="136"/>
      <c r="ALF124" s="136"/>
      <c r="ALG124" s="136"/>
      <c r="ALH124" s="136"/>
      <c r="ALI124" s="136"/>
      <c r="ALJ124" s="136"/>
      <c r="ALK124" s="136"/>
      <c r="ALL124" s="136"/>
      <c r="ALM124" s="136"/>
      <c r="ALN124" s="136"/>
      <c r="ALO124" s="136"/>
      <c r="ALP124" s="136"/>
      <c r="ALQ124" s="136"/>
      <c r="ALR124" s="136"/>
      <c r="ALS124" s="136"/>
      <c r="ALT124" s="136"/>
      <c r="ALU124" s="136"/>
      <c r="ALV124" s="136"/>
      <c r="ALW124" s="136"/>
      <c r="ALX124" s="136"/>
      <c r="ALY124" s="136"/>
      <c r="ALZ124" s="136"/>
      <c r="AMA124" s="136"/>
      <c r="AMB124" s="136"/>
      <c r="AMC124" s="136"/>
      <c r="AMD124" s="136"/>
      <c r="AME124" s="136"/>
      <c r="AMF124" s="136"/>
      <c r="AMG124" s="136"/>
      <c r="AMH124" s="136"/>
      <c r="AMI124" s="136"/>
    </row>
    <row r="125" spans="1:1023" x14ac:dyDescent="0.25">
      <c r="A125" s="245" t="s">
        <v>1195</v>
      </c>
      <c r="B125" s="193">
        <v>125</v>
      </c>
      <c r="C125" s="192" t="s">
        <v>1196</v>
      </c>
      <c r="D125" s="209" t="s">
        <v>1197</v>
      </c>
      <c r="E125" s="253" t="s">
        <v>789</v>
      </c>
      <c r="F125" s="220">
        <v>4</v>
      </c>
      <c r="G125" s="214"/>
      <c r="H125" s="214"/>
      <c r="I125" s="367"/>
      <c r="J125" s="409">
        <v>2</v>
      </c>
      <c r="K125" s="409">
        <v>1</v>
      </c>
      <c r="L125" s="161"/>
      <c r="M125" s="161"/>
      <c r="N125" s="161"/>
      <c r="O125" s="413">
        <v>3</v>
      </c>
      <c r="P125" s="161"/>
      <c r="Q125" s="161"/>
      <c r="R125" s="161"/>
      <c r="S125" s="161"/>
      <c r="T125" s="161"/>
      <c r="U125" s="161"/>
      <c r="V125" s="256">
        <f>IF(O125=1,10,100)</f>
        <v>100</v>
      </c>
      <c r="W125" s="256">
        <f>IF(O125=1,1,IF(O125=2,10,100))</f>
        <v>100</v>
      </c>
      <c r="X125" s="256">
        <f>IF(O125=3,20,100)</f>
        <v>20</v>
      </c>
      <c r="Y125" s="256">
        <f>IF(P125=1,10,100)</f>
        <v>100</v>
      </c>
      <c r="Z125" s="256">
        <f>IF(P125=1,1,IF(P125=2,10,100))</f>
        <v>100</v>
      </c>
      <c r="AA125" s="257">
        <f>IF(OR(EXACT(Q125,"1A"),EXACT(Q125,"1B")),0.1,IF(Q125=2,1,100))</f>
        <v>100</v>
      </c>
      <c r="AB125" s="257">
        <f>IF(OR(EXACT(R125,"1A"),EXACT(R125,"1B")),0.1,IF(R125=2,1,100))</f>
        <v>100</v>
      </c>
      <c r="AC125" s="257">
        <f>IF(OR(EXACT(S125,"1A"),EXACT(S125,"1B")),0.3,IF(S125=2,3,100))</f>
        <v>100</v>
      </c>
      <c r="AD125" s="136"/>
      <c r="AE125" s="136"/>
      <c r="AF125" s="249">
        <f>IF(OR(OR(EXACT(J125,"1A"),EXACT(J125,"1B"),EXACT(J125,"1C")),K125=1),1,IF(K125=2,10,100))</f>
        <v>1</v>
      </c>
      <c r="AG125" s="249">
        <f>IF(OR(EXACT(J125,"1A"),EXACT(J125,"1B"),EXACT(J125,"1C")),1,IF(J125=2,10,100))</f>
        <v>10</v>
      </c>
      <c r="AH125" s="249">
        <f>IF(OR(EXACT(J125,"1A"),EXACT(J125,"1B"),EXACT(J125,"1C"),K125=1),3,100)</f>
        <v>3</v>
      </c>
      <c r="AI125" s="249">
        <f>IF(OR(EXACT(J125,"1A"),EXACT(J125,"1B"),EXACT(J125,"1C")),5,100)</f>
        <v>100</v>
      </c>
      <c r="AJ125" s="251" t="s">
        <v>1198</v>
      </c>
      <c r="AK125" s="136"/>
      <c r="AL125" s="136"/>
      <c r="AM125" s="251"/>
      <c r="AN125" s="136"/>
      <c r="AO125" s="136"/>
      <c r="AP125" s="136"/>
      <c r="AQ125" s="472" t="s">
        <v>25752</v>
      </c>
      <c r="AR125" s="136"/>
      <c r="AS125" s="136"/>
      <c r="AT125" s="136"/>
      <c r="AU125" s="136"/>
      <c r="AV125" s="136"/>
      <c r="AW125" s="136"/>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A125" s="136"/>
      <c r="CB125" s="136"/>
      <c r="CC125" s="136"/>
      <c r="CD125" s="136"/>
      <c r="CE125" s="136"/>
      <c r="CF125" s="136"/>
      <c r="CG125" s="136"/>
      <c r="CH125" s="136"/>
      <c r="CI125" s="136"/>
      <c r="CJ125" s="136"/>
      <c r="CK125" s="136"/>
      <c r="CL125" s="136"/>
      <c r="CM125" s="136"/>
      <c r="CN125" s="136"/>
      <c r="CO125" s="136"/>
      <c r="CP125" s="136"/>
      <c r="CQ125" s="136"/>
      <c r="CR125" s="136"/>
      <c r="CS125" s="136"/>
      <c r="CT125" s="136"/>
      <c r="CU125" s="136"/>
      <c r="CV125" s="136"/>
      <c r="CW125" s="136"/>
      <c r="CX125" s="136"/>
      <c r="CY125" s="136"/>
      <c r="CZ125" s="136"/>
      <c r="DA125" s="136"/>
      <c r="DB125" s="136"/>
      <c r="DC125" s="136"/>
      <c r="DD125" s="136"/>
      <c r="DE125" s="136"/>
      <c r="DF125" s="136"/>
      <c r="DG125" s="136"/>
      <c r="DH125" s="136"/>
      <c r="DI125" s="136"/>
      <c r="DJ125" s="136"/>
      <c r="DK125" s="136"/>
      <c r="DL125" s="136"/>
      <c r="DM125" s="136"/>
      <c r="DN125" s="136"/>
      <c r="DO125" s="136"/>
      <c r="DP125" s="136"/>
      <c r="DQ125" s="136"/>
      <c r="DR125" s="136"/>
      <c r="DS125" s="136"/>
      <c r="DT125" s="136"/>
      <c r="DU125" s="136"/>
      <c r="DV125" s="136"/>
      <c r="DW125" s="136"/>
      <c r="DX125" s="136"/>
      <c r="DY125" s="136"/>
      <c r="DZ125" s="136"/>
      <c r="EA125" s="136"/>
      <c r="EB125" s="136"/>
      <c r="EC125" s="136"/>
      <c r="ED125" s="136"/>
      <c r="EE125" s="136"/>
      <c r="EF125" s="136"/>
      <c r="EG125" s="136"/>
      <c r="EH125" s="136"/>
      <c r="EI125" s="136"/>
      <c r="EJ125" s="136"/>
      <c r="EK125" s="136"/>
      <c r="EL125" s="136"/>
      <c r="EM125" s="136"/>
      <c r="EN125" s="136"/>
      <c r="EO125" s="136"/>
      <c r="EP125" s="136"/>
      <c r="EQ125" s="136"/>
      <c r="ER125" s="136"/>
      <c r="ES125" s="136"/>
      <c r="ET125" s="136"/>
      <c r="EU125" s="136"/>
      <c r="EV125" s="136"/>
      <c r="EW125" s="136"/>
      <c r="EX125" s="136"/>
      <c r="EY125" s="136"/>
      <c r="EZ125" s="136"/>
      <c r="FA125" s="136"/>
      <c r="FB125" s="136"/>
      <c r="FC125" s="136"/>
      <c r="FD125" s="136"/>
      <c r="FE125" s="136"/>
      <c r="FF125" s="136"/>
      <c r="FG125" s="136"/>
      <c r="FH125" s="136"/>
      <c r="FI125" s="136"/>
      <c r="FJ125" s="136"/>
      <c r="FK125" s="136"/>
      <c r="FL125" s="136"/>
      <c r="FM125" s="136"/>
      <c r="FN125" s="136"/>
      <c r="FO125" s="136"/>
      <c r="FP125" s="136"/>
      <c r="FQ125" s="136"/>
      <c r="FR125" s="136"/>
      <c r="FS125" s="136"/>
      <c r="FT125" s="136"/>
      <c r="FU125" s="136"/>
      <c r="FV125" s="136"/>
      <c r="FW125" s="136"/>
      <c r="FX125" s="136"/>
      <c r="FY125" s="136"/>
      <c r="FZ125" s="136"/>
      <c r="GA125" s="136"/>
      <c r="GB125" s="136"/>
      <c r="GC125" s="136"/>
      <c r="GD125" s="136"/>
      <c r="GE125" s="136"/>
      <c r="GF125" s="136"/>
      <c r="GG125" s="136"/>
      <c r="GH125" s="136"/>
      <c r="GI125" s="136"/>
      <c r="GJ125" s="136"/>
      <c r="GK125" s="136"/>
      <c r="GL125" s="136"/>
      <c r="GM125" s="136"/>
      <c r="GN125" s="136"/>
      <c r="GO125" s="136"/>
      <c r="GP125" s="136"/>
      <c r="GQ125" s="136"/>
      <c r="GR125" s="136"/>
      <c r="GS125" s="136"/>
      <c r="GT125" s="136"/>
      <c r="GU125" s="136"/>
      <c r="GV125" s="136"/>
      <c r="GW125" s="136"/>
      <c r="GX125" s="136"/>
      <c r="GY125" s="136"/>
      <c r="GZ125" s="136"/>
      <c r="HA125" s="136"/>
      <c r="HB125" s="136"/>
      <c r="HC125" s="136"/>
      <c r="HD125" s="136"/>
      <c r="HE125" s="136"/>
      <c r="HF125" s="136"/>
      <c r="HG125" s="136"/>
      <c r="HH125" s="136"/>
      <c r="HI125" s="136"/>
      <c r="HJ125" s="136"/>
      <c r="HK125" s="136"/>
      <c r="HL125" s="136"/>
      <c r="HM125" s="136"/>
      <c r="HN125" s="136"/>
      <c r="HO125" s="136"/>
      <c r="HP125" s="136"/>
      <c r="HQ125" s="136"/>
      <c r="HR125" s="136"/>
      <c r="HS125" s="136"/>
      <c r="HT125" s="136"/>
      <c r="HU125" s="136"/>
      <c r="HV125" s="136"/>
      <c r="HW125" s="136"/>
      <c r="HX125" s="136"/>
      <c r="HY125" s="136"/>
      <c r="HZ125" s="136"/>
      <c r="IA125" s="136"/>
      <c r="IB125" s="136"/>
      <c r="IC125" s="136"/>
      <c r="ID125" s="136"/>
      <c r="IE125" s="136"/>
      <c r="IF125" s="136"/>
      <c r="IG125" s="136"/>
      <c r="IH125" s="136"/>
      <c r="II125" s="136"/>
      <c r="IJ125" s="136"/>
      <c r="IK125" s="136"/>
      <c r="IL125" s="136"/>
      <c r="IM125" s="136"/>
      <c r="IN125" s="136"/>
      <c r="IO125" s="136"/>
      <c r="IP125" s="136"/>
      <c r="IQ125" s="136"/>
      <c r="IR125" s="136"/>
      <c r="IS125" s="136"/>
      <c r="IT125" s="136"/>
      <c r="IU125" s="136"/>
      <c r="IV125" s="136"/>
      <c r="IW125" s="136"/>
      <c r="IX125" s="136"/>
      <c r="IY125" s="136"/>
      <c r="IZ125" s="136"/>
      <c r="JA125" s="136"/>
      <c r="JB125" s="136"/>
      <c r="JC125" s="136"/>
      <c r="JD125" s="136"/>
      <c r="JE125" s="136"/>
      <c r="JF125" s="136"/>
      <c r="JG125" s="136"/>
      <c r="JH125" s="136"/>
      <c r="JI125" s="136"/>
      <c r="JJ125" s="136"/>
      <c r="JK125" s="136"/>
      <c r="JL125" s="136"/>
      <c r="JM125" s="136"/>
      <c r="JN125" s="136"/>
      <c r="JO125" s="136"/>
      <c r="JP125" s="136"/>
      <c r="JQ125" s="136"/>
      <c r="JR125" s="136"/>
      <c r="JS125" s="136"/>
      <c r="JT125" s="136"/>
      <c r="JU125" s="136"/>
      <c r="JV125" s="136"/>
      <c r="JW125" s="136"/>
      <c r="JX125" s="136"/>
      <c r="JY125" s="136"/>
      <c r="JZ125" s="136"/>
      <c r="KA125" s="136"/>
      <c r="KB125" s="136"/>
      <c r="KC125" s="136"/>
      <c r="KD125" s="136"/>
      <c r="KE125" s="136"/>
      <c r="KF125" s="136"/>
      <c r="KG125" s="136"/>
      <c r="KH125" s="136"/>
      <c r="KI125" s="136"/>
      <c r="KJ125" s="136"/>
      <c r="KK125" s="136"/>
      <c r="KL125" s="136"/>
      <c r="KM125" s="136"/>
      <c r="KN125" s="136"/>
      <c r="KO125" s="136"/>
      <c r="KP125" s="136"/>
      <c r="KQ125" s="136"/>
      <c r="KR125" s="136"/>
      <c r="KS125" s="136"/>
      <c r="KT125" s="136"/>
      <c r="KU125" s="136"/>
      <c r="KV125" s="136"/>
      <c r="KW125" s="136"/>
      <c r="KX125" s="136"/>
      <c r="KY125" s="136"/>
      <c r="KZ125" s="136"/>
      <c r="LA125" s="136"/>
      <c r="LB125" s="136"/>
      <c r="LC125" s="136"/>
      <c r="LD125" s="136"/>
      <c r="LE125" s="136"/>
      <c r="LF125" s="136"/>
      <c r="LG125" s="136"/>
      <c r="LH125" s="136"/>
      <c r="LI125" s="136"/>
      <c r="LJ125" s="136"/>
      <c r="LK125" s="136"/>
      <c r="LL125" s="136"/>
      <c r="LM125" s="136"/>
      <c r="LN125" s="136"/>
      <c r="LO125" s="136"/>
      <c r="LP125" s="136"/>
      <c r="LQ125" s="136"/>
      <c r="LR125" s="136"/>
      <c r="LS125" s="136"/>
      <c r="LT125" s="136"/>
      <c r="LU125" s="136"/>
      <c r="LV125" s="136"/>
      <c r="LW125" s="136"/>
      <c r="LX125" s="136"/>
      <c r="LY125" s="136"/>
      <c r="LZ125" s="136"/>
      <c r="MA125" s="136"/>
      <c r="MB125" s="136"/>
      <c r="MC125" s="136"/>
      <c r="MD125" s="136"/>
      <c r="ME125" s="136"/>
      <c r="MF125" s="136"/>
      <c r="MG125" s="136"/>
      <c r="MH125" s="136"/>
      <c r="MI125" s="136"/>
      <c r="MJ125" s="136"/>
      <c r="MK125" s="136"/>
      <c r="ML125" s="136"/>
      <c r="MM125" s="136"/>
      <c r="MN125" s="136"/>
      <c r="MO125" s="136"/>
      <c r="MP125" s="136"/>
      <c r="MQ125" s="136"/>
      <c r="MR125" s="136"/>
      <c r="MS125" s="136"/>
      <c r="MT125" s="136"/>
      <c r="MU125" s="136"/>
      <c r="MV125" s="136"/>
      <c r="MW125" s="136"/>
      <c r="MX125" s="136"/>
      <c r="MY125" s="136"/>
      <c r="MZ125" s="136"/>
      <c r="NA125" s="136"/>
      <c r="NB125" s="136"/>
      <c r="NC125" s="136"/>
      <c r="ND125" s="136"/>
      <c r="NE125" s="136"/>
      <c r="NF125" s="136"/>
      <c r="NG125" s="136"/>
      <c r="NH125" s="136"/>
      <c r="NI125" s="136"/>
      <c r="NJ125" s="136"/>
      <c r="NK125" s="136"/>
      <c r="NL125" s="136"/>
      <c r="NM125" s="136"/>
      <c r="NN125" s="136"/>
      <c r="NO125" s="136"/>
      <c r="NP125" s="136"/>
      <c r="NQ125" s="136"/>
      <c r="NR125" s="136"/>
      <c r="NS125" s="136"/>
      <c r="NT125" s="136"/>
      <c r="NU125" s="136"/>
      <c r="NV125" s="136"/>
      <c r="NW125" s="136"/>
      <c r="NX125" s="136"/>
      <c r="NY125" s="136"/>
      <c r="NZ125" s="136"/>
      <c r="OA125" s="136"/>
      <c r="OB125" s="136"/>
      <c r="OC125" s="136"/>
      <c r="OD125" s="136"/>
      <c r="OE125" s="136"/>
      <c r="OF125" s="136"/>
      <c r="OG125" s="136"/>
      <c r="OH125" s="136"/>
      <c r="OI125" s="136"/>
      <c r="OJ125" s="136"/>
      <c r="OK125" s="136"/>
      <c r="OL125" s="136"/>
      <c r="OM125" s="136"/>
      <c r="ON125" s="136"/>
      <c r="OO125" s="136"/>
      <c r="OP125" s="136"/>
      <c r="OQ125" s="136"/>
      <c r="OR125" s="136"/>
      <c r="OS125" s="136"/>
      <c r="OT125" s="136"/>
      <c r="OU125" s="136"/>
      <c r="OV125" s="136"/>
      <c r="OW125" s="136"/>
      <c r="OX125" s="136"/>
      <c r="OY125" s="136"/>
      <c r="OZ125" s="136"/>
      <c r="PA125" s="136"/>
      <c r="PB125" s="136"/>
      <c r="PC125" s="136"/>
      <c r="PD125" s="136"/>
      <c r="PE125" s="136"/>
      <c r="PF125" s="136"/>
      <c r="PG125" s="136"/>
      <c r="PH125" s="136"/>
      <c r="PI125" s="136"/>
      <c r="PJ125" s="136"/>
      <c r="PK125" s="136"/>
      <c r="PL125" s="136"/>
      <c r="PM125" s="136"/>
      <c r="PN125" s="136"/>
      <c r="PO125" s="136"/>
      <c r="PP125" s="136"/>
      <c r="PQ125" s="136"/>
      <c r="PR125" s="136"/>
      <c r="PS125" s="136"/>
      <c r="PT125" s="136"/>
      <c r="PU125" s="136"/>
      <c r="PV125" s="136"/>
      <c r="PW125" s="136"/>
      <c r="PX125" s="136"/>
      <c r="PY125" s="136"/>
      <c r="PZ125" s="136"/>
      <c r="QA125" s="136"/>
      <c r="QB125" s="136"/>
      <c r="QC125" s="136"/>
      <c r="QD125" s="136"/>
      <c r="QE125" s="136"/>
      <c r="QF125" s="136"/>
      <c r="QG125" s="136"/>
      <c r="QH125" s="136"/>
      <c r="QI125" s="136"/>
      <c r="QJ125" s="136"/>
      <c r="QK125" s="136"/>
      <c r="QL125" s="136"/>
      <c r="QM125" s="136"/>
      <c r="QN125" s="136"/>
      <c r="QO125" s="136"/>
      <c r="QP125" s="136"/>
      <c r="QQ125" s="136"/>
      <c r="QR125" s="136"/>
      <c r="QS125" s="136"/>
      <c r="QT125" s="136"/>
      <c r="QU125" s="136"/>
      <c r="QV125" s="136"/>
      <c r="QW125" s="136"/>
      <c r="QX125" s="136"/>
      <c r="QY125" s="136"/>
      <c r="QZ125" s="136"/>
      <c r="RA125" s="136"/>
      <c r="RB125" s="136"/>
      <c r="RC125" s="136"/>
      <c r="RD125" s="136"/>
      <c r="RE125" s="136"/>
      <c r="RF125" s="136"/>
      <c r="RG125" s="136"/>
      <c r="RH125" s="136"/>
      <c r="RI125" s="136"/>
      <c r="RJ125" s="136"/>
      <c r="RK125" s="136"/>
      <c r="RL125" s="136"/>
      <c r="RM125" s="136"/>
      <c r="RN125" s="136"/>
      <c r="RO125" s="136"/>
      <c r="RP125" s="136"/>
      <c r="RQ125" s="136"/>
      <c r="RR125" s="136"/>
      <c r="RS125" s="136"/>
      <c r="RT125" s="136"/>
      <c r="RU125" s="136"/>
      <c r="RV125" s="136"/>
      <c r="RW125" s="136"/>
      <c r="RX125" s="136"/>
      <c r="RY125" s="136"/>
      <c r="RZ125" s="136"/>
      <c r="SA125" s="136"/>
      <c r="SB125" s="136"/>
      <c r="SC125" s="136"/>
      <c r="SD125" s="136"/>
      <c r="SE125" s="136"/>
      <c r="SF125" s="136"/>
      <c r="SG125" s="136"/>
      <c r="SH125" s="136"/>
      <c r="SI125" s="136"/>
      <c r="SJ125" s="136"/>
      <c r="SK125" s="136"/>
      <c r="SL125" s="136"/>
      <c r="SM125" s="136"/>
      <c r="SN125" s="136"/>
      <c r="SO125" s="136"/>
      <c r="SP125" s="136"/>
      <c r="SQ125" s="136"/>
      <c r="SR125" s="136"/>
      <c r="SS125" s="136"/>
      <c r="ST125" s="136"/>
      <c r="SU125" s="136"/>
      <c r="SV125" s="136"/>
      <c r="SW125" s="136"/>
      <c r="SX125" s="136"/>
      <c r="SY125" s="136"/>
      <c r="SZ125" s="136"/>
      <c r="TA125" s="136"/>
      <c r="TB125" s="136"/>
      <c r="TC125" s="136"/>
      <c r="TD125" s="136"/>
      <c r="TE125" s="136"/>
      <c r="TF125" s="136"/>
      <c r="TG125" s="136"/>
      <c r="TH125" s="136"/>
      <c r="TI125" s="136"/>
      <c r="TJ125" s="136"/>
      <c r="TK125" s="136"/>
      <c r="TL125" s="136"/>
      <c r="TM125" s="136"/>
      <c r="TN125" s="136"/>
      <c r="TO125" s="136"/>
      <c r="TP125" s="136"/>
      <c r="TQ125" s="136"/>
      <c r="TR125" s="136"/>
      <c r="TS125" s="136"/>
      <c r="TT125" s="136"/>
      <c r="TU125" s="136"/>
      <c r="TV125" s="136"/>
      <c r="TW125" s="136"/>
      <c r="TX125" s="136"/>
      <c r="TY125" s="136"/>
      <c r="TZ125" s="136"/>
      <c r="UA125" s="136"/>
      <c r="UB125" s="136"/>
      <c r="UC125" s="136"/>
      <c r="UD125" s="136"/>
      <c r="UE125" s="136"/>
      <c r="UF125" s="136"/>
      <c r="UG125" s="136"/>
      <c r="UH125" s="136"/>
      <c r="UI125" s="136"/>
      <c r="UJ125" s="136"/>
      <c r="UK125" s="136"/>
      <c r="UL125" s="136"/>
      <c r="UM125" s="136"/>
      <c r="UN125" s="136"/>
      <c r="UO125" s="136"/>
      <c r="UP125" s="136"/>
      <c r="UQ125" s="136"/>
      <c r="UR125" s="136"/>
      <c r="US125" s="136"/>
      <c r="UT125" s="136"/>
      <c r="UU125" s="136"/>
      <c r="UV125" s="136"/>
      <c r="UW125" s="136"/>
      <c r="UX125" s="136"/>
      <c r="UY125" s="136"/>
      <c r="UZ125" s="136"/>
      <c r="VA125" s="136"/>
      <c r="VB125" s="136"/>
      <c r="VC125" s="136"/>
      <c r="VD125" s="136"/>
      <c r="VE125" s="136"/>
      <c r="VF125" s="136"/>
      <c r="VG125" s="136"/>
      <c r="VH125" s="136"/>
      <c r="VI125" s="136"/>
      <c r="VJ125" s="136"/>
      <c r="VK125" s="136"/>
      <c r="VL125" s="136"/>
      <c r="VM125" s="136"/>
      <c r="VN125" s="136"/>
      <c r="VO125" s="136"/>
      <c r="VP125" s="136"/>
      <c r="VQ125" s="136"/>
      <c r="VR125" s="136"/>
      <c r="VS125" s="136"/>
      <c r="VT125" s="136"/>
      <c r="VU125" s="136"/>
      <c r="VV125" s="136"/>
      <c r="VW125" s="136"/>
      <c r="VX125" s="136"/>
      <c r="VY125" s="136"/>
      <c r="VZ125" s="136"/>
      <c r="WA125" s="136"/>
      <c r="WB125" s="136"/>
      <c r="WC125" s="136"/>
      <c r="WD125" s="136"/>
      <c r="WE125" s="136"/>
      <c r="WF125" s="136"/>
      <c r="WG125" s="136"/>
      <c r="WH125" s="136"/>
      <c r="WI125" s="136"/>
      <c r="WJ125" s="136"/>
      <c r="WK125" s="136"/>
      <c r="WL125" s="136"/>
      <c r="WM125" s="136"/>
      <c r="WN125" s="136"/>
      <c r="WO125" s="136"/>
      <c r="WP125" s="136"/>
      <c r="WQ125" s="136"/>
      <c r="WR125" s="136"/>
      <c r="WS125" s="136"/>
      <c r="WT125" s="136"/>
      <c r="WU125" s="136"/>
      <c r="WV125" s="136"/>
      <c r="WW125" s="136"/>
      <c r="WX125" s="136"/>
      <c r="WY125" s="136"/>
      <c r="WZ125" s="136"/>
      <c r="XA125" s="136"/>
      <c r="XB125" s="136"/>
      <c r="XC125" s="136"/>
      <c r="XD125" s="136"/>
      <c r="XE125" s="136"/>
      <c r="XF125" s="136"/>
      <c r="XG125" s="136"/>
      <c r="XH125" s="136"/>
      <c r="XI125" s="136"/>
      <c r="XJ125" s="136"/>
      <c r="XK125" s="136"/>
      <c r="XL125" s="136"/>
      <c r="XM125" s="136"/>
      <c r="XN125" s="136"/>
      <c r="XO125" s="136"/>
      <c r="XP125" s="136"/>
      <c r="XQ125" s="136"/>
      <c r="XR125" s="136"/>
      <c r="XS125" s="136"/>
      <c r="XT125" s="136"/>
      <c r="XU125" s="136"/>
      <c r="XV125" s="136"/>
      <c r="XW125" s="136"/>
      <c r="XX125" s="136"/>
      <c r="XY125" s="136"/>
      <c r="XZ125" s="136"/>
      <c r="YA125" s="136"/>
      <c r="YB125" s="136"/>
      <c r="YC125" s="136"/>
      <c r="YD125" s="136"/>
      <c r="YE125" s="136"/>
      <c r="YF125" s="136"/>
      <c r="YG125" s="136"/>
      <c r="YH125" s="136"/>
      <c r="YI125" s="136"/>
      <c r="YJ125" s="136"/>
      <c r="YK125" s="136"/>
      <c r="YL125" s="136"/>
      <c r="YM125" s="136"/>
      <c r="YN125" s="136"/>
      <c r="YO125" s="136"/>
      <c r="YP125" s="136"/>
      <c r="YQ125" s="136"/>
      <c r="YR125" s="136"/>
      <c r="YS125" s="136"/>
      <c r="YT125" s="136"/>
      <c r="YU125" s="136"/>
      <c r="YV125" s="136"/>
      <c r="YW125" s="136"/>
      <c r="YX125" s="136"/>
      <c r="YY125" s="136"/>
      <c r="YZ125" s="136"/>
      <c r="ZA125" s="136"/>
      <c r="ZB125" s="136"/>
      <c r="ZC125" s="136"/>
      <c r="ZD125" s="136"/>
      <c r="ZE125" s="136"/>
      <c r="ZF125" s="136"/>
      <c r="ZG125" s="136"/>
      <c r="ZH125" s="136"/>
      <c r="ZI125" s="136"/>
      <c r="ZJ125" s="136"/>
      <c r="ZK125" s="136"/>
      <c r="ZL125" s="136"/>
      <c r="ZM125" s="136"/>
      <c r="ZN125" s="136"/>
      <c r="ZO125" s="136"/>
      <c r="ZP125" s="136"/>
      <c r="ZQ125" s="136"/>
      <c r="ZR125" s="136"/>
      <c r="ZS125" s="136"/>
      <c r="ZT125" s="136"/>
      <c r="ZU125" s="136"/>
      <c r="ZV125" s="136"/>
      <c r="ZW125" s="136"/>
      <c r="ZX125" s="136"/>
      <c r="ZY125" s="136"/>
      <c r="ZZ125" s="136"/>
      <c r="AAA125" s="136"/>
      <c r="AAB125" s="136"/>
      <c r="AAC125" s="136"/>
      <c r="AAD125" s="136"/>
      <c r="AAE125" s="136"/>
      <c r="AAF125" s="136"/>
      <c r="AAG125" s="136"/>
      <c r="AAH125" s="136"/>
      <c r="AAI125" s="136"/>
      <c r="AAJ125" s="136"/>
      <c r="AAK125" s="136"/>
      <c r="AAL125" s="136"/>
      <c r="AAM125" s="136"/>
      <c r="AAN125" s="136"/>
      <c r="AAO125" s="136"/>
      <c r="AAP125" s="136"/>
      <c r="AAQ125" s="136"/>
      <c r="AAR125" s="136"/>
      <c r="AAS125" s="136"/>
      <c r="AAT125" s="136"/>
      <c r="AAU125" s="136"/>
      <c r="AAV125" s="136"/>
      <c r="AAW125" s="136"/>
      <c r="AAX125" s="136"/>
      <c r="AAY125" s="136"/>
      <c r="AAZ125" s="136"/>
      <c r="ABA125" s="136"/>
      <c r="ABB125" s="136"/>
      <c r="ABC125" s="136"/>
      <c r="ABD125" s="136"/>
      <c r="ABE125" s="136"/>
      <c r="ABF125" s="136"/>
      <c r="ABG125" s="136"/>
      <c r="ABH125" s="136"/>
      <c r="ABI125" s="136"/>
      <c r="ABJ125" s="136"/>
      <c r="ABK125" s="136"/>
      <c r="ABL125" s="136"/>
      <c r="ABM125" s="136"/>
      <c r="ABN125" s="136"/>
      <c r="ABO125" s="136"/>
      <c r="ABP125" s="136"/>
      <c r="ABQ125" s="136"/>
      <c r="ABR125" s="136"/>
      <c r="ABS125" s="136"/>
      <c r="ABT125" s="136"/>
      <c r="ABU125" s="136"/>
      <c r="ABV125" s="136"/>
      <c r="ABW125" s="136"/>
      <c r="ABX125" s="136"/>
      <c r="ABY125" s="136"/>
      <c r="ABZ125" s="136"/>
      <c r="ACA125" s="136"/>
      <c r="ACB125" s="136"/>
      <c r="ACC125" s="136"/>
      <c r="ACD125" s="136"/>
      <c r="ACE125" s="136"/>
      <c r="ACF125" s="136"/>
      <c r="ACG125" s="136"/>
      <c r="ACH125" s="136"/>
      <c r="ACI125" s="136"/>
      <c r="ACJ125" s="136"/>
      <c r="ACK125" s="136"/>
      <c r="ACL125" s="136"/>
      <c r="ACM125" s="136"/>
      <c r="ACN125" s="136"/>
      <c r="ACO125" s="136"/>
      <c r="ACP125" s="136"/>
      <c r="ACQ125" s="136"/>
      <c r="ACR125" s="136"/>
      <c r="ACS125" s="136"/>
      <c r="ACT125" s="136"/>
      <c r="ACU125" s="136"/>
      <c r="ACV125" s="136"/>
      <c r="ACW125" s="136"/>
      <c r="ACX125" s="136"/>
      <c r="ACY125" s="136"/>
      <c r="ACZ125" s="136"/>
      <c r="ADA125" s="136"/>
      <c r="ADB125" s="136"/>
      <c r="ADC125" s="136"/>
      <c r="ADD125" s="136"/>
      <c r="ADE125" s="136"/>
      <c r="ADF125" s="136"/>
      <c r="ADG125" s="136"/>
      <c r="ADH125" s="136"/>
      <c r="ADI125" s="136"/>
      <c r="ADJ125" s="136"/>
      <c r="ADK125" s="136"/>
      <c r="ADL125" s="136"/>
      <c r="ADM125" s="136"/>
      <c r="ADN125" s="136"/>
      <c r="ADO125" s="136"/>
      <c r="ADP125" s="136"/>
      <c r="ADQ125" s="136"/>
      <c r="ADR125" s="136"/>
      <c r="ADS125" s="136"/>
      <c r="ADT125" s="136"/>
      <c r="ADU125" s="136"/>
      <c r="ADV125" s="136"/>
      <c r="ADW125" s="136"/>
      <c r="ADX125" s="136"/>
      <c r="ADY125" s="136"/>
      <c r="ADZ125" s="136"/>
      <c r="AEA125" s="136"/>
      <c r="AEB125" s="136"/>
      <c r="AEC125" s="136"/>
      <c r="AED125" s="136"/>
      <c r="AEE125" s="136"/>
      <c r="AEF125" s="136"/>
      <c r="AEG125" s="136"/>
      <c r="AEH125" s="136"/>
      <c r="AEI125" s="136"/>
      <c r="AEJ125" s="136"/>
      <c r="AEK125" s="136"/>
      <c r="AEL125" s="136"/>
      <c r="AEM125" s="136"/>
      <c r="AEN125" s="136"/>
      <c r="AEO125" s="136"/>
      <c r="AEP125" s="136"/>
      <c r="AEQ125" s="136"/>
      <c r="AER125" s="136"/>
      <c r="AES125" s="136"/>
      <c r="AET125" s="136"/>
      <c r="AEU125" s="136"/>
      <c r="AEV125" s="136"/>
      <c r="AEW125" s="136"/>
      <c r="AEX125" s="136"/>
      <c r="AEY125" s="136"/>
      <c r="AEZ125" s="136"/>
      <c r="AFA125" s="136"/>
      <c r="AFB125" s="136"/>
      <c r="AFC125" s="136"/>
      <c r="AFD125" s="136"/>
      <c r="AFE125" s="136"/>
      <c r="AFF125" s="136"/>
      <c r="AFG125" s="136"/>
      <c r="AFH125" s="136"/>
      <c r="AFI125" s="136"/>
      <c r="AFJ125" s="136"/>
      <c r="AFK125" s="136"/>
      <c r="AFL125" s="136"/>
      <c r="AFM125" s="136"/>
      <c r="AFN125" s="136"/>
      <c r="AFO125" s="136"/>
      <c r="AFP125" s="136"/>
      <c r="AFQ125" s="136"/>
      <c r="AFR125" s="136"/>
      <c r="AFS125" s="136"/>
      <c r="AFT125" s="136"/>
      <c r="AFU125" s="136"/>
      <c r="AFV125" s="136"/>
      <c r="AFW125" s="136"/>
      <c r="AFX125" s="136"/>
      <c r="AFY125" s="136"/>
      <c r="AFZ125" s="136"/>
      <c r="AGA125" s="136"/>
      <c r="AGB125" s="136"/>
      <c r="AGC125" s="136"/>
      <c r="AGD125" s="136"/>
      <c r="AGE125" s="136"/>
      <c r="AGF125" s="136"/>
      <c r="AGG125" s="136"/>
      <c r="AGH125" s="136"/>
      <c r="AGI125" s="136"/>
      <c r="AGJ125" s="136"/>
      <c r="AGK125" s="136"/>
      <c r="AGL125" s="136"/>
      <c r="AGM125" s="136"/>
      <c r="AGN125" s="136"/>
      <c r="AGO125" s="136"/>
      <c r="AGP125" s="136"/>
      <c r="AGQ125" s="136"/>
      <c r="AGR125" s="136"/>
      <c r="AGS125" s="136"/>
      <c r="AGT125" s="136"/>
      <c r="AGU125" s="136"/>
      <c r="AGV125" s="136"/>
      <c r="AGW125" s="136"/>
      <c r="AGX125" s="136"/>
      <c r="AGY125" s="136"/>
      <c r="AGZ125" s="136"/>
      <c r="AHA125" s="136"/>
      <c r="AHB125" s="136"/>
      <c r="AHC125" s="136"/>
      <c r="AHD125" s="136"/>
      <c r="AHE125" s="136"/>
      <c r="AHF125" s="136"/>
      <c r="AHG125" s="136"/>
      <c r="AHH125" s="136"/>
      <c r="AHI125" s="136"/>
      <c r="AHJ125" s="136"/>
      <c r="AHK125" s="136"/>
      <c r="AHL125" s="136"/>
      <c r="AHM125" s="136"/>
      <c r="AHN125" s="136"/>
      <c r="AHO125" s="136"/>
      <c r="AHP125" s="136"/>
      <c r="AHQ125" s="136"/>
      <c r="AHR125" s="136"/>
      <c r="AHS125" s="136"/>
      <c r="AHT125" s="136"/>
      <c r="AHU125" s="136"/>
      <c r="AHV125" s="136"/>
      <c r="AHW125" s="136"/>
      <c r="AHX125" s="136"/>
      <c r="AHY125" s="136"/>
      <c r="AHZ125" s="136"/>
      <c r="AIA125" s="136"/>
      <c r="AIB125" s="136"/>
      <c r="AIC125" s="136"/>
      <c r="AID125" s="136"/>
      <c r="AIE125" s="136"/>
      <c r="AIF125" s="136"/>
      <c r="AIG125" s="136"/>
      <c r="AIH125" s="136"/>
      <c r="AII125" s="136"/>
      <c r="AIJ125" s="136"/>
      <c r="AIK125" s="136"/>
      <c r="AIL125" s="136"/>
      <c r="AIM125" s="136"/>
      <c r="AIN125" s="136"/>
      <c r="AIO125" s="136"/>
      <c r="AIP125" s="136"/>
      <c r="AIQ125" s="136"/>
      <c r="AIR125" s="136"/>
      <c r="AIS125" s="136"/>
      <c r="AIT125" s="136"/>
      <c r="AIU125" s="136"/>
      <c r="AIV125" s="136"/>
      <c r="AIW125" s="136"/>
      <c r="AIX125" s="136"/>
      <c r="AIY125" s="136"/>
      <c r="AIZ125" s="136"/>
      <c r="AJA125" s="136"/>
      <c r="AJB125" s="136"/>
      <c r="AJC125" s="136"/>
      <c r="AJD125" s="136"/>
      <c r="AJE125" s="136"/>
      <c r="AJF125" s="136"/>
      <c r="AJG125" s="136"/>
      <c r="AJH125" s="136"/>
      <c r="AJI125" s="136"/>
      <c r="AJJ125" s="136"/>
      <c r="AJK125" s="136"/>
      <c r="AJL125" s="136"/>
      <c r="AJM125" s="136"/>
      <c r="AJN125" s="136"/>
      <c r="AJO125" s="136"/>
      <c r="AJP125" s="136"/>
      <c r="AJQ125" s="136"/>
      <c r="AJR125" s="136"/>
      <c r="AJS125" s="136"/>
      <c r="AJT125" s="136"/>
      <c r="AJU125" s="136"/>
      <c r="AJV125" s="136"/>
      <c r="AJW125" s="136"/>
      <c r="AJX125" s="136"/>
      <c r="AJY125" s="136"/>
      <c r="AJZ125" s="136"/>
      <c r="AKA125" s="136"/>
      <c r="AKB125" s="136"/>
      <c r="AKC125" s="136"/>
      <c r="AKD125" s="136"/>
      <c r="AKE125" s="136"/>
      <c r="AKF125" s="136"/>
      <c r="AKG125" s="136"/>
      <c r="AKH125" s="136"/>
      <c r="AKI125" s="136"/>
      <c r="AKJ125" s="136"/>
      <c r="AKK125" s="136"/>
      <c r="AKL125" s="136"/>
      <c r="AKM125" s="136"/>
      <c r="AKN125" s="136"/>
      <c r="AKO125" s="136"/>
      <c r="AKP125" s="136"/>
      <c r="AKQ125" s="136"/>
      <c r="AKR125" s="136"/>
      <c r="AKS125" s="136"/>
      <c r="AKT125" s="136"/>
      <c r="AKU125" s="136"/>
      <c r="AKV125" s="136"/>
      <c r="AKW125" s="136"/>
      <c r="AKX125" s="136"/>
      <c r="AKY125" s="136"/>
      <c r="AKZ125" s="136"/>
      <c r="ALA125" s="136"/>
      <c r="ALB125" s="136"/>
      <c r="ALC125" s="136"/>
      <c r="ALD125" s="136"/>
      <c r="ALE125" s="136"/>
      <c r="ALF125" s="136"/>
      <c r="ALG125" s="136"/>
      <c r="ALH125" s="136"/>
      <c r="ALI125" s="136"/>
      <c r="ALJ125" s="136"/>
      <c r="ALK125" s="136"/>
      <c r="ALL125" s="136"/>
      <c r="ALM125" s="136"/>
      <c r="ALN125" s="136"/>
      <c r="ALO125" s="136"/>
      <c r="ALP125" s="136"/>
      <c r="ALQ125" s="136"/>
      <c r="ALR125" s="136"/>
      <c r="ALS125" s="136"/>
      <c r="ALT125" s="136"/>
      <c r="ALU125" s="136"/>
      <c r="ALV125" s="136"/>
      <c r="ALW125" s="136"/>
      <c r="ALX125" s="136"/>
      <c r="ALY125" s="136"/>
      <c r="ALZ125" s="136"/>
      <c r="AMA125" s="136"/>
      <c r="AMB125" s="136"/>
      <c r="AMC125" s="136"/>
      <c r="AMD125" s="136"/>
      <c r="AME125" s="136"/>
      <c r="AMF125" s="136"/>
      <c r="AMG125" s="136"/>
      <c r="AMH125" s="136"/>
      <c r="AMI125" s="136"/>
    </row>
    <row r="126" spans="1:1023" x14ac:dyDescent="0.25">
      <c r="A126" s="245" t="s">
        <v>1199</v>
      </c>
      <c r="B126" s="193">
        <v>126</v>
      </c>
      <c r="C126" s="192" t="s">
        <v>1200</v>
      </c>
      <c r="D126" s="209" t="s">
        <v>1201</v>
      </c>
      <c r="E126" s="253" t="s">
        <v>789</v>
      </c>
      <c r="F126" s="238">
        <v>4</v>
      </c>
      <c r="G126" s="214"/>
      <c r="H126" s="209">
        <v>4</v>
      </c>
      <c r="I126" s="367"/>
      <c r="J126" s="409">
        <v>2</v>
      </c>
      <c r="K126" s="412">
        <v>2</v>
      </c>
      <c r="L126" s="161"/>
      <c r="M126" s="161"/>
      <c r="N126" s="161"/>
      <c r="O126" s="413">
        <v>3</v>
      </c>
      <c r="P126" s="161"/>
      <c r="Q126" s="161"/>
      <c r="R126" s="161"/>
      <c r="S126" s="161"/>
      <c r="T126" s="161"/>
      <c r="U126" s="161"/>
      <c r="V126" s="256">
        <f>IF(O126=1,10,100)</f>
        <v>100</v>
      </c>
      <c r="W126" s="256">
        <f>IF(O126=1,1,IF(O126=2,10,100))</f>
        <v>100</v>
      </c>
      <c r="X126" s="256">
        <f>IF(O126=3,20,100)</f>
        <v>20</v>
      </c>
      <c r="Y126" s="256">
        <f>IF(P126=1,10,100)</f>
        <v>100</v>
      </c>
      <c r="Z126" s="256">
        <f>IF(P126=1,1,IF(P126=2,10,100))</f>
        <v>100</v>
      </c>
      <c r="AA126" s="257">
        <f>IF(OR(EXACT(Q126,"1A"),EXACT(Q126,"1B")),0.1,IF(Q126=2,1,100))</f>
        <v>100</v>
      </c>
      <c r="AB126" s="257">
        <f>IF(OR(EXACT(R126,"1A"),EXACT(R126,"1B")),0.1,IF(R126=2,1,100))</f>
        <v>100</v>
      </c>
      <c r="AC126" s="257">
        <f>IF(OR(EXACT(S126,"1A"),EXACT(S126,"1B")),0.3,IF(S126=2,3,100))</f>
        <v>100</v>
      </c>
      <c r="AD126" s="136"/>
      <c r="AE126" s="136"/>
      <c r="AF126" s="249">
        <f>IF(OR(OR(EXACT(J126,"1A"),EXACT(J126,"1B"),EXACT(J126,"1C")),K126=1),1,IF(K126=2,10,100))</f>
        <v>10</v>
      </c>
      <c r="AG126" s="249">
        <f>IF(OR(EXACT(J126,"1A"),EXACT(J126,"1B"),EXACT(J126,"1C")),1,IF(J126=2,10,100))</f>
        <v>10</v>
      </c>
      <c r="AH126" s="249">
        <f>IF(OR(EXACT(J126,"1A"),EXACT(J126,"1B"),EXACT(J126,"1C"),K126=1),3,100)</f>
        <v>100</v>
      </c>
      <c r="AI126" s="249">
        <f>IF(OR(EXACT(J126,"1A"),EXACT(J126,"1B"),EXACT(J126,"1C")),5,100)</f>
        <v>100</v>
      </c>
      <c r="AJ126" s="269" t="s">
        <v>1206</v>
      </c>
      <c r="AK126" s="136"/>
      <c r="AL126" s="136"/>
      <c r="AM126" s="251"/>
      <c r="AN126" s="136"/>
      <c r="AO126" s="136"/>
      <c r="AP126" s="136"/>
      <c r="AQ126" s="285" t="s">
        <v>25753</v>
      </c>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c r="DD126" s="136"/>
      <c r="DE126" s="136"/>
      <c r="DF126" s="136"/>
      <c r="DG126" s="136"/>
      <c r="DH126" s="136"/>
      <c r="DI126" s="136"/>
      <c r="DJ126" s="136"/>
      <c r="DK126" s="136"/>
      <c r="DL126" s="136"/>
      <c r="DM126" s="136"/>
      <c r="DN126" s="136"/>
      <c r="DO126" s="136"/>
      <c r="DP126" s="136"/>
      <c r="DQ126" s="136"/>
      <c r="DR126" s="136"/>
      <c r="DS126" s="136"/>
      <c r="DT126" s="136"/>
      <c r="DU126" s="136"/>
      <c r="DV126" s="136"/>
      <c r="DW126" s="136"/>
      <c r="DX126" s="136"/>
      <c r="DY126" s="136"/>
      <c r="DZ126" s="136"/>
      <c r="EA126" s="136"/>
      <c r="EB126" s="136"/>
      <c r="EC126" s="136"/>
      <c r="ED126" s="136"/>
      <c r="EE126" s="136"/>
      <c r="EF126" s="136"/>
      <c r="EG126" s="136"/>
      <c r="EH126" s="136"/>
      <c r="EI126" s="136"/>
      <c r="EJ126" s="136"/>
      <c r="EK126" s="136"/>
      <c r="EL126" s="136"/>
      <c r="EM126" s="136"/>
      <c r="EN126" s="136"/>
      <c r="EO126" s="136"/>
      <c r="EP126" s="136"/>
      <c r="EQ126" s="136"/>
      <c r="ER126" s="136"/>
      <c r="ES126" s="136"/>
      <c r="ET126" s="136"/>
      <c r="EU126" s="136"/>
      <c r="EV126" s="136"/>
      <c r="EW126" s="136"/>
      <c r="EX126" s="136"/>
      <c r="EY126" s="136"/>
      <c r="EZ126" s="136"/>
      <c r="FA126" s="136"/>
      <c r="FB126" s="136"/>
      <c r="FC126" s="136"/>
      <c r="FD126" s="136"/>
      <c r="FE126" s="136"/>
      <c r="FF126" s="136"/>
      <c r="FG126" s="136"/>
      <c r="FH126" s="136"/>
      <c r="FI126" s="136"/>
      <c r="FJ126" s="136"/>
      <c r="FK126" s="136"/>
      <c r="FL126" s="136"/>
      <c r="FM126" s="136"/>
      <c r="FN126" s="136"/>
      <c r="FO126" s="136"/>
      <c r="FP126" s="136"/>
      <c r="FQ126" s="136"/>
      <c r="FR126" s="136"/>
      <c r="FS126" s="136"/>
      <c r="FT126" s="136"/>
      <c r="FU126" s="136"/>
      <c r="FV126" s="136"/>
      <c r="FW126" s="136"/>
      <c r="FX126" s="136"/>
      <c r="FY126" s="136"/>
      <c r="FZ126" s="136"/>
      <c r="GA126" s="136"/>
      <c r="GB126" s="136"/>
      <c r="GC126" s="136"/>
      <c r="GD126" s="136"/>
      <c r="GE126" s="136"/>
      <c r="GF126" s="136"/>
      <c r="GG126" s="136"/>
      <c r="GH126" s="136"/>
      <c r="GI126" s="136"/>
      <c r="GJ126" s="136"/>
      <c r="GK126" s="136"/>
      <c r="GL126" s="136"/>
      <c r="GM126" s="136"/>
      <c r="GN126" s="136"/>
      <c r="GO126" s="136"/>
      <c r="GP126" s="136"/>
      <c r="GQ126" s="136"/>
      <c r="GR126" s="136"/>
      <c r="GS126" s="136"/>
      <c r="GT126" s="136"/>
      <c r="GU126" s="136"/>
      <c r="GV126" s="136"/>
      <c r="GW126" s="136"/>
      <c r="GX126" s="136"/>
      <c r="GY126" s="136"/>
      <c r="GZ126" s="136"/>
      <c r="HA126" s="136"/>
      <c r="HB126" s="136"/>
      <c r="HC126" s="136"/>
      <c r="HD126" s="136"/>
      <c r="HE126" s="136"/>
      <c r="HF126" s="136"/>
      <c r="HG126" s="136"/>
      <c r="HH126" s="136"/>
      <c r="HI126" s="136"/>
      <c r="HJ126" s="136"/>
      <c r="HK126" s="136"/>
      <c r="HL126" s="136"/>
      <c r="HM126" s="136"/>
      <c r="HN126" s="136"/>
      <c r="HO126" s="136"/>
      <c r="HP126" s="136"/>
      <c r="HQ126" s="136"/>
      <c r="HR126" s="136"/>
      <c r="HS126" s="136"/>
      <c r="HT126" s="136"/>
      <c r="HU126" s="136"/>
      <c r="HV126" s="136"/>
      <c r="HW126" s="136"/>
      <c r="HX126" s="136"/>
      <c r="HY126" s="136"/>
      <c r="HZ126" s="136"/>
      <c r="IA126" s="136"/>
      <c r="IB126" s="136"/>
      <c r="IC126" s="136"/>
      <c r="ID126" s="136"/>
      <c r="IE126" s="136"/>
      <c r="IF126" s="136"/>
      <c r="IG126" s="136"/>
      <c r="IH126" s="136"/>
      <c r="II126" s="136"/>
      <c r="IJ126" s="136"/>
      <c r="IK126" s="136"/>
      <c r="IL126" s="136"/>
      <c r="IM126" s="136"/>
      <c r="IN126" s="136"/>
      <c r="IO126" s="136"/>
      <c r="IP126" s="136"/>
      <c r="IQ126" s="136"/>
      <c r="IR126" s="136"/>
      <c r="IS126" s="136"/>
      <c r="IT126" s="136"/>
      <c r="IU126" s="136"/>
      <c r="IV126" s="136"/>
      <c r="IW126" s="136"/>
      <c r="IX126" s="136"/>
      <c r="IY126" s="136"/>
      <c r="IZ126" s="136"/>
      <c r="JA126" s="136"/>
      <c r="JB126" s="136"/>
      <c r="JC126" s="136"/>
      <c r="JD126" s="136"/>
      <c r="JE126" s="136"/>
      <c r="JF126" s="136"/>
      <c r="JG126" s="136"/>
      <c r="JH126" s="136"/>
      <c r="JI126" s="136"/>
      <c r="JJ126" s="136"/>
      <c r="JK126" s="136"/>
      <c r="JL126" s="136"/>
      <c r="JM126" s="136"/>
      <c r="JN126" s="136"/>
      <c r="JO126" s="136"/>
      <c r="JP126" s="136"/>
      <c r="JQ126" s="136"/>
      <c r="JR126" s="136"/>
      <c r="JS126" s="136"/>
      <c r="JT126" s="136"/>
      <c r="JU126" s="136"/>
      <c r="JV126" s="136"/>
      <c r="JW126" s="136"/>
      <c r="JX126" s="136"/>
      <c r="JY126" s="136"/>
      <c r="JZ126" s="136"/>
      <c r="KA126" s="136"/>
      <c r="KB126" s="136"/>
      <c r="KC126" s="136"/>
      <c r="KD126" s="136"/>
      <c r="KE126" s="136"/>
      <c r="KF126" s="136"/>
      <c r="KG126" s="136"/>
      <c r="KH126" s="136"/>
      <c r="KI126" s="136"/>
      <c r="KJ126" s="136"/>
      <c r="KK126" s="136"/>
      <c r="KL126" s="136"/>
      <c r="KM126" s="136"/>
      <c r="KN126" s="136"/>
      <c r="KO126" s="136"/>
      <c r="KP126" s="136"/>
      <c r="KQ126" s="136"/>
      <c r="KR126" s="136"/>
      <c r="KS126" s="136"/>
      <c r="KT126" s="136"/>
      <c r="KU126" s="136"/>
      <c r="KV126" s="136"/>
      <c r="KW126" s="136"/>
      <c r="KX126" s="136"/>
      <c r="KY126" s="136"/>
      <c r="KZ126" s="136"/>
      <c r="LA126" s="136"/>
      <c r="LB126" s="136"/>
      <c r="LC126" s="136"/>
      <c r="LD126" s="136"/>
      <c r="LE126" s="136"/>
      <c r="LF126" s="136"/>
      <c r="LG126" s="136"/>
      <c r="LH126" s="136"/>
      <c r="LI126" s="136"/>
      <c r="LJ126" s="136"/>
      <c r="LK126" s="136"/>
      <c r="LL126" s="136"/>
      <c r="LM126" s="136"/>
      <c r="LN126" s="136"/>
      <c r="LO126" s="136"/>
      <c r="LP126" s="136"/>
      <c r="LQ126" s="136"/>
      <c r="LR126" s="136"/>
      <c r="LS126" s="136"/>
      <c r="LT126" s="136"/>
      <c r="LU126" s="136"/>
      <c r="LV126" s="136"/>
      <c r="LW126" s="136"/>
      <c r="LX126" s="136"/>
      <c r="LY126" s="136"/>
      <c r="LZ126" s="136"/>
      <c r="MA126" s="136"/>
      <c r="MB126" s="136"/>
      <c r="MC126" s="136"/>
      <c r="MD126" s="136"/>
      <c r="ME126" s="136"/>
      <c r="MF126" s="136"/>
      <c r="MG126" s="136"/>
      <c r="MH126" s="136"/>
      <c r="MI126" s="136"/>
      <c r="MJ126" s="136"/>
      <c r="MK126" s="136"/>
      <c r="ML126" s="136"/>
      <c r="MM126" s="136"/>
      <c r="MN126" s="136"/>
      <c r="MO126" s="136"/>
      <c r="MP126" s="136"/>
      <c r="MQ126" s="136"/>
      <c r="MR126" s="136"/>
      <c r="MS126" s="136"/>
      <c r="MT126" s="136"/>
      <c r="MU126" s="136"/>
      <c r="MV126" s="136"/>
      <c r="MW126" s="136"/>
      <c r="MX126" s="136"/>
      <c r="MY126" s="136"/>
      <c r="MZ126" s="136"/>
      <c r="NA126" s="136"/>
      <c r="NB126" s="136"/>
      <c r="NC126" s="136"/>
      <c r="ND126" s="136"/>
      <c r="NE126" s="136"/>
      <c r="NF126" s="136"/>
      <c r="NG126" s="136"/>
      <c r="NH126" s="136"/>
      <c r="NI126" s="136"/>
      <c r="NJ126" s="136"/>
      <c r="NK126" s="136"/>
      <c r="NL126" s="136"/>
      <c r="NM126" s="136"/>
      <c r="NN126" s="136"/>
      <c r="NO126" s="136"/>
      <c r="NP126" s="136"/>
      <c r="NQ126" s="136"/>
      <c r="NR126" s="136"/>
      <c r="NS126" s="136"/>
      <c r="NT126" s="136"/>
      <c r="NU126" s="136"/>
      <c r="NV126" s="136"/>
      <c r="NW126" s="136"/>
      <c r="NX126" s="136"/>
      <c r="NY126" s="136"/>
      <c r="NZ126" s="136"/>
      <c r="OA126" s="136"/>
      <c r="OB126" s="136"/>
      <c r="OC126" s="136"/>
      <c r="OD126" s="136"/>
      <c r="OE126" s="136"/>
      <c r="OF126" s="136"/>
      <c r="OG126" s="136"/>
      <c r="OH126" s="136"/>
      <c r="OI126" s="136"/>
      <c r="OJ126" s="136"/>
      <c r="OK126" s="136"/>
      <c r="OL126" s="136"/>
      <c r="OM126" s="136"/>
      <c r="ON126" s="136"/>
      <c r="OO126" s="136"/>
      <c r="OP126" s="136"/>
      <c r="OQ126" s="136"/>
      <c r="OR126" s="136"/>
      <c r="OS126" s="136"/>
      <c r="OT126" s="136"/>
      <c r="OU126" s="136"/>
      <c r="OV126" s="136"/>
      <c r="OW126" s="136"/>
      <c r="OX126" s="136"/>
      <c r="OY126" s="136"/>
      <c r="OZ126" s="136"/>
      <c r="PA126" s="136"/>
      <c r="PB126" s="136"/>
      <c r="PC126" s="136"/>
      <c r="PD126" s="136"/>
      <c r="PE126" s="136"/>
      <c r="PF126" s="136"/>
      <c r="PG126" s="136"/>
      <c r="PH126" s="136"/>
      <c r="PI126" s="136"/>
      <c r="PJ126" s="136"/>
      <c r="PK126" s="136"/>
      <c r="PL126" s="136"/>
      <c r="PM126" s="136"/>
      <c r="PN126" s="136"/>
      <c r="PO126" s="136"/>
      <c r="PP126" s="136"/>
      <c r="PQ126" s="136"/>
      <c r="PR126" s="136"/>
      <c r="PS126" s="136"/>
      <c r="PT126" s="136"/>
      <c r="PU126" s="136"/>
      <c r="PV126" s="136"/>
      <c r="PW126" s="136"/>
      <c r="PX126" s="136"/>
      <c r="PY126" s="136"/>
      <c r="PZ126" s="136"/>
      <c r="QA126" s="136"/>
      <c r="QB126" s="136"/>
      <c r="QC126" s="136"/>
      <c r="QD126" s="136"/>
      <c r="QE126" s="136"/>
      <c r="QF126" s="136"/>
      <c r="QG126" s="136"/>
      <c r="QH126" s="136"/>
      <c r="QI126" s="136"/>
      <c r="QJ126" s="136"/>
      <c r="QK126" s="136"/>
      <c r="QL126" s="136"/>
      <c r="QM126" s="136"/>
      <c r="QN126" s="136"/>
      <c r="QO126" s="136"/>
      <c r="QP126" s="136"/>
      <c r="QQ126" s="136"/>
      <c r="QR126" s="136"/>
      <c r="QS126" s="136"/>
      <c r="QT126" s="136"/>
      <c r="QU126" s="136"/>
      <c r="QV126" s="136"/>
      <c r="QW126" s="136"/>
      <c r="QX126" s="136"/>
      <c r="QY126" s="136"/>
      <c r="QZ126" s="136"/>
      <c r="RA126" s="136"/>
      <c r="RB126" s="136"/>
      <c r="RC126" s="136"/>
      <c r="RD126" s="136"/>
      <c r="RE126" s="136"/>
      <c r="RF126" s="136"/>
      <c r="RG126" s="136"/>
      <c r="RH126" s="136"/>
      <c r="RI126" s="136"/>
      <c r="RJ126" s="136"/>
      <c r="RK126" s="136"/>
      <c r="RL126" s="136"/>
      <c r="RM126" s="136"/>
      <c r="RN126" s="136"/>
      <c r="RO126" s="136"/>
      <c r="RP126" s="136"/>
      <c r="RQ126" s="136"/>
      <c r="RR126" s="136"/>
      <c r="RS126" s="136"/>
      <c r="RT126" s="136"/>
      <c r="RU126" s="136"/>
      <c r="RV126" s="136"/>
      <c r="RW126" s="136"/>
      <c r="RX126" s="136"/>
      <c r="RY126" s="136"/>
      <c r="RZ126" s="136"/>
      <c r="SA126" s="136"/>
      <c r="SB126" s="136"/>
      <c r="SC126" s="136"/>
      <c r="SD126" s="136"/>
      <c r="SE126" s="136"/>
      <c r="SF126" s="136"/>
      <c r="SG126" s="136"/>
      <c r="SH126" s="136"/>
      <c r="SI126" s="136"/>
      <c r="SJ126" s="136"/>
      <c r="SK126" s="136"/>
      <c r="SL126" s="136"/>
      <c r="SM126" s="136"/>
      <c r="SN126" s="136"/>
      <c r="SO126" s="136"/>
      <c r="SP126" s="136"/>
      <c r="SQ126" s="136"/>
      <c r="SR126" s="136"/>
      <c r="SS126" s="136"/>
      <c r="ST126" s="136"/>
      <c r="SU126" s="136"/>
      <c r="SV126" s="136"/>
      <c r="SW126" s="136"/>
      <c r="SX126" s="136"/>
      <c r="SY126" s="136"/>
      <c r="SZ126" s="136"/>
      <c r="TA126" s="136"/>
      <c r="TB126" s="136"/>
      <c r="TC126" s="136"/>
      <c r="TD126" s="136"/>
      <c r="TE126" s="136"/>
      <c r="TF126" s="136"/>
      <c r="TG126" s="136"/>
      <c r="TH126" s="136"/>
      <c r="TI126" s="136"/>
      <c r="TJ126" s="136"/>
      <c r="TK126" s="136"/>
      <c r="TL126" s="136"/>
      <c r="TM126" s="136"/>
      <c r="TN126" s="136"/>
      <c r="TO126" s="136"/>
      <c r="TP126" s="136"/>
      <c r="TQ126" s="136"/>
      <c r="TR126" s="136"/>
      <c r="TS126" s="136"/>
      <c r="TT126" s="136"/>
      <c r="TU126" s="136"/>
      <c r="TV126" s="136"/>
      <c r="TW126" s="136"/>
      <c r="TX126" s="136"/>
      <c r="TY126" s="136"/>
      <c r="TZ126" s="136"/>
      <c r="UA126" s="136"/>
      <c r="UB126" s="136"/>
      <c r="UC126" s="136"/>
      <c r="UD126" s="136"/>
      <c r="UE126" s="136"/>
      <c r="UF126" s="136"/>
      <c r="UG126" s="136"/>
      <c r="UH126" s="136"/>
      <c r="UI126" s="136"/>
      <c r="UJ126" s="136"/>
      <c r="UK126" s="136"/>
      <c r="UL126" s="136"/>
      <c r="UM126" s="136"/>
      <c r="UN126" s="136"/>
      <c r="UO126" s="136"/>
      <c r="UP126" s="136"/>
      <c r="UQ126" s="136"/>
      <c r="UR126" s="136"/>
      <c r="US126" s="136"/>
      <c r="UT126" s="136"/>
      <c r="UU126" s="136"/>
      <c r="UV126" s="136"/>
      <c r="UW126" s="136"/>
      <c r="UX126" s="136"/>
      <c r="UY126" s="136"/>
      <c r="UZ126" s="136"/>
      <c r="VA126" s="136"/>
      <c r="VB126" s="136"/>
      <c r="VC126" s="136"/>
      <c r="VD126" s="136"/>
      <c r="VE126" s="136"/>
      <c r="VF126" s="136"/>
      <c r="VG126" s="136"/>
      <c r="VH126" s="136"/>
      <c r="VI126" s="136"/>
      <c r="VJ126" s="136"/>
      <c r="VK126" s="136"/>
      <c r="VL126" s="136"/>
      <c r="VM126" s="136"/>
      <c r="VN126" s="136"/>
      <c r="VO126" s="136"/>
      <c r="VP126" s="136"/>
      <c r="VQ126" s="136"/>
      <c r="VR126" s="136"/>
      <c r="VS126" s="136"/>
      <c r="VT126" s="136"/>
      <c r="VU126" s="136"/>
      <c r="VV126" s="136"/>
      <c r="VW126" s="136"/>
      <c r="VX126" s="136"/>
      <c r="VY126" s="136"/>
      <c r="VZ126" s="136"/>
      <c r="WA126" s="136"/>
      <c r="WB126" s="136"/>
      <c r="WC126" s="136"/>
      <c r="WD126" s="136"/>
      <c r="WE126" s="136"/>
      <c r="WF126" s="136"/>
      <c r="WG126" s="136"/>
      <c r="WH126" s="136"/>
      <c r="WI126" s="136"/>
      <c r="WJ126" s="136"/>
      <c r="WK126" s="136"/>
      <c r="WL126" s="136"/>
      <c r="WM126" s="136"/>
      <c r="WN126" s="136"/>
      <c r="WO126" s="136"/>
      <c r="WP126" s="136"/>
      <c r="WQ126" s="136"/>
      <c r="WR126" s="136"/>
      <c r="WS126" s="136"/>
      <c r="WT126" s="136"/>
      <c r="WU126" s="136"/>
      <c r="WV126" s="136"/>
      <c r="WW126" s="136"/>
      <c r="WX126" s="136"/>
      <c r="WY126" s="136"/>
      <c r="WZ126" s="136"/>
      <c r="XA126" s="136"/>
      <c r="XB126" s="136"/>
      <c r="XC126" s="136"/>
      <c r="XD126" s="136"/>
      <c r="XE126" s="136"/>
      <c r="XF126" s="136"/>
      <c r="XG126" s="136"/>
      <c r="XH126" s="136"/>
      <c r="XI126" s="136"/>
      <c r="XJ126" s="136"/>
      <c r="XK126" s="136"/>
      <c r="XL126" s="136"/>
      <c r="XM126" s="136"/>
      <c r="XN126" s="136"/>
      <c r="XO126" s="136"/>
      <c r="XP126" s="136"/>
      <c r="XQ126" s="136"/>
      <c r="XR126" s="136"/>
      <c r="XS126" s="136"/>
      <c r="XT126" s="136"/>
      <c r="XU126" s="136"/>
      <c r="XV126" s="136"/>
      <c r="XW126" s="136"/>
      <c r="XX126" s="136"/>
      <c r="XY126" s="136"/>
      <c r="XZ126" s="136"/>
      <c r="YA126" s="136"/>
      <c r="YB126" s="136"/>
      <c r="YC126" s="136"/>
      <c r="YD126" s="136"/>
      <c r="YE126" s="136"/>
      <c r="YF126" s="136"/>
      <c r="YG126" s="136"/>
      <c r="YH126" s="136"/>
      <c r="YI126" s="136"/>
      <c r="YJ126" s="136"/>
      <c r="YK126" s="136"/>
      <c r="YL126" s="136"/>
      <c r="YM126" s="136"/>
      <c r="YN126" s="136"/>
      <c r="YO126" s="136"/>
      <c r="YP126" s="136"/>
      <c r="YQ126" s="136"/>
      <c r="YR126" s="136"/>
      <c r="YS126" s="136"/>
      <c r="YT126" s="136"/>
      <c r="YU126" s="136"/>
      <c r="YV126" s="136"/>
      <c r="YW126" s="136"/>
      <c r="YX126" s="136"/>
      <c r="YY126" s="136"/>
      <c r="YZ126" s="136"/>
      <c r="ZA126" s="136"/>
      <c r="ZB126" s="136"/>
      <c r="ZC126" s="136"/>
      <c r="ZD126" s="136"/>
      <c r="ZE126" s="136"/>
      <c r="ZF126" s="136"/>
      <c r="ZG126" s="136"/>
      <c r="ZH126" s="136"/>
      <c r="ZI126" s="136"/>
      <c r="ZJ126" s="136"/>
      <c r="ZK126" s="136"/>
      <c r="ZL126" s="136"/>
      <c r="ZM126" s="136"/>
      <c r="ZN126" s="136"/>
      <c r="ZO126" s="136"/>
      <c r="ZP126" s="136"/>
      <c r="ZQ126" s="136"/>
      <c r="ZR126" s="136"/>
      <c r="ZS126" s="136"/>
      <c r="ZT126" s="136"/>
      <c r="ZU126" s="136"/>
      <c r="ZV126" s="136"/>
      <c r="ZW126" s="136"/>
      <c r="ZX126" s="136"/>
      <c r="ZY126" s="136"/>
      <c r="ZZ126" s="136"/>
      <c r="AAA126" s="136"/>
      <c r="AAB126" s="136"/>
      <c r="AAC126" s="136"/>
      <c r="AAD126" s="136"/>
      <c r="AAE126" s="136"/>
      <c r="AAF126" s="136"/>
      <c r="AAG126" s="136"/>
      <c r="AAH126" s="136"/>
      <c r="AAI126" s="136"/>
      <c r="AAJ126" s="136"/>
      <c r="AAK126" s="136"/>
      <c r="AAL126" s="136"/>
      <c r="AAM126" s="136"/>
      <c r="AAN126" s="136"/>
      <c r="AAO126" s="136"/>
      <c r="AAP126" s="136"/>
      <c r="AAQ126" s="136"/>
      <c r="AAR126" s="136"/>
      <c r="AAS126" s="136"/>
      <c r="AAT126" s="136"/>
      <c r="AAU126" s="136"/>
      <c r="AAV126" s="136"/>
      <c r="AAW126" s="136"/>
      <c r="AAX126" s="136"/>
      <c r="AAY126" s="136"/>
      <c r="AAZ126" s="136"/>
      <c r="ABA126" s="136"/>
      <c r="ABB126" s="136"/>
      <c r="ABC126" s="136"/>
      <c r="ABD126" s="136"/>
      <c r="ABE126" s="136"/>
      <c r="ABF126" s="136"/>
      <c r="ABG126" s="136"/>
      <c r="ABH126" s="136"/>
      <c r="ABI126" s="136"/>
      <c r="ABJ126" s="136"/>
      <c r="ABK126" s="136"/>
      <c r="ABL126" s="136"/>
      <c r="ABM126" s="136"/>
      <c r="ABN126" s="136"/>
      <c r="ABO126" s="136"/>
      <c r="ABP126" s="136"/>
      <c r="ABQ126" s="136"/>
      <c r="ABR126" s="136"/>
      <c r="ABS126" s="136"/>
      <c r="ABT126" s="136"/>
      <c r="ABU126" s="136"/>
      <c r="ABV126" s="136"/>
      <c r="ABW126" s="136"/>
      <c r="ABX126" s="136"/>
      <c r="ABY126" s="136"/>
      <c r="ABZ126" s="136"/>
      <c r="ACA126" s="136"/>
      <c r="ACB126" s="136"/>
      <c r="ACC126" s="136"/>
      <c r="ACD126" s="136"/>
      <c r="ACE126" s="136"/>
      <c r="ACF126" s="136"/>
      <c r="ACG126" s="136"/>
      <c r="ACH126" s="136"/>
      <c r="ACI126" s="136"/>
      <c r="ACJ126" s="136"/>
      <c r="ACK126" s="136"/>
      <c r="ACL126" s="136"/>
      <c r="ACM126" s="136"/>
      <c r="ACN126" s="136"/>
      <c r="ACO126" s="136"/>
      <c r="ACP126" s="136"/>
      <c r="ACQ126" s="136"/>
      <c r="ACR126" s="136"/>
      <c r="ACS126" s="136"/>
      <c r="ACT126" s="136"/>
      <c r="ACU126" s="136"/>
      <c r="ACV126" s="136"/>
      <c r="ACW126" s="136"/>
      <c r="ACX126" s="136"/>
      <c r="ACY126" s="136"/>
      <c r="ACZ126" s="136"/>
      <c r="ADA126" s="136"/>
      <c r="ADB126" s="136"/>
      <c r="ADC126" s="136"/>
      <c r="ADD126" s="136"/>
      <c r="ADE126" s="136"/>
      <c r="ADF126" s="136"/>
      <c r="ADG126" s="136"/>
      <c r="ADH126" s="136"/>
      <c r="ADI126" s="136"/>
      <c r="ADJ126" s="136"/>
      <c r="ADK126" s="136"/>
      <c r="ADL126" s="136"/>
      <c r="ADM126" s="136"/>
      <c r="ADN126" s="136"/>
      <c r="ADO126" s="136"/>
      <c r="ADP126" s="136"/>
      <c r="ADQ126" s="136"/>
      <c r="ADR126" s="136"/>
      <c r="ADS126" s="136"/>
      <c r="ADT126" s="136"/>
      <c r="ADU126" s="136"/>
      <c r="ADV126" s="136"/>
      <c r="ADW126" s="136"/>
      <c r="ADX126" s="136"/>
      <c r="ADY126" s="136"/>
      <c r="ADZ126" s="136"/>
      <c r="AEA126" s="136"/>
      <c r="AEB126" s="136"/>
      <c r="AEC126" s="136"/>
      <c r="AED126" s="136"/>
      <c r="AEE126" s="136"/>
      <c r="AEF126" s="136"/>
      <c r="AEG126" s="136"/>
      <c r="AEH126" s="136"/>
      <c r="AEI126" s="136"/>
      <c r="AEJ126" s="136"/>
      <c r="AEK126" s="136"/>
      <c r="AEL126" s="136"/>
      <c r="AEM126" s="136"/>
      <c r="AEN126" s="136"/>
      <c r="AEO126" s="136"/>
      <c r="AEP126" s="136"/>
      <c r="AEQ126" s="136"/>
      <c r="AER126" s="136"/>
      <c r="AES126" s="136"/>
      <c r="AET126" s="136"/>
      <c r="AEU126" s="136"/>
      <c r="AEV126" s="136"/>
      <c r="AEW126" s="136"/>
      <c r="AEX126" s="136"/>
      <c r="AEY126" s="136"/>
      <c r="AEZ126" s="136"/>
      <c r="AFA126" s="136"/>
      <c r="AFB126" s="136"/>
      <c r="AFC126" s="136"/>
      <c r="AFD126" s="136"/>
      <c r="AFE126" s="136"/>
      <c r="AFF126" s="136"/>
      <c r="AFG126" s="136"/>
      <c r="AFH126" s="136"/>
      <c r="AFI126" s="136"/>
      <c r="AFJ126" s="136"/>
      <c r="AFK126" s="136"/>
      <c r="AFL126" s="136"/>
      <c r="AFM126" s="136"/>
      <c r="AFN126" s="136"/>
      <c r="AFO126" s="136"/>
      <c r="AFP126" s="136"/>
      <c r="AFQ126" s="136"/>
      <c r="AFR126" s="136"/>
      <c r="AFS126" s="136"/>
      <c r="AFT126" s="136"/>
      <c r="AFU126" s="136"/>
      <c r="AFV126" s="136"/>
      <c r="AFW126" s="136"/>
      <c r="AFX126" s="136"/>
      <c r="AFY126" s="136"/>
      <c r="AFZ126" s="136"/>
      <c r="AGA126" s="136"/>
      <c r="AGB126" s="136"/>
      <c r="AGC126" s="136"/>
      <c r="AGD126" s="136"/>
      <c r="AGE126" s="136"/>
      <c r="AGF126" s="136"/>
      <c r="AGG126" s="136"/>
      <c r="AGH126" s="136"/>
      <c r="AGI126" s="136"/>
      <c r="AGJ126" s="136"/>
      <c r="AGK126" s="136"/>
      <c r="AGL126" s="136"/>
      <c r="AGM126" s="136"/>
      <c r="AGN126" s="136"/>
      <c r="AGO126" s="136"/>
      <c r="AGP126" s="136"/>
      <c r="AGQ126" s="136"/>
      <c r="AGR126" s="136"/>
      <c r="AGS126" s="136"/>
      <c r="AGT126" s="136"/>
      <c r="AGU126" s="136"/>
      <c r="AGV126" s="136"/>
      <c r="AGW126" s="136"/>
      <c r="AGX126" s="136"/>
      <c r="AGY126" s="136"/>
      <c r="AGZ126" s="136"/>
      <c r="AHA126" s="136"/>
      <c r="AHB126" s="136"/>
      <c r="AHC126" s="136"/>
      <c r="AHD126" s="136"/>
      <c r="AHE126" s="136"/>
      <c r="AHF126" s="136"/>
      <c r="AHG126" s="136"/>
      <c r="AHH126" s="136"/>
      <c r="AHI126" s="136"/>
      <c r="AHJ126" s="136"/>
      <c r="AHK126" s="136"/>
      <c r="AHL126" s="136"/>
      <c r="AHM126" s="136"/>
      <c r="AHN126" s="136"/>
      <c r="AHO126" s="136"/>
      <c r="AHP126" s="136"/>
      <c r="AHQ126" s="136"/>
      <c r="AHR126" s="136"/>
      <c r="AHS126" s="136"/>
      <c r="AHT126" s="136"/>
      <c r="AHU126" s="136"/>
      <c r="AHV126" s="136"/>
      <c r="AHW126" s="136"/>
      <c r="AHX126" s="136"/>
      <c r="AHY126" s="136"/>
      <c r="AHZ126" s="136"/>
      <c r="AIA126" s="136"/>
      <c r="AIB126" s="136"/>
      <c r="AIC126" s="136"/>
      <c r="AID126" s="136"/>
      <c r="AIE126" s="136"/>
      <c r="AIF126" s="136"/>
      <c r="AIG126" s="136"/>
      <c r="AIH126" s="136"/>
      <c r="AII126" s="136"/>
      <c r="AIJ126" s="136"/>
      <c r="AIK126" s="136"/>
      <c r="AIL126" s="136"/>
      <c r="AIM126" s="136"/>
      <c r="AIN126" s="136"/>
      <c r="AIO126" s="136"/>
      <c r="AIP126" s="136"/>
      <c r="AIQ126" s="136"/>
      <c r="AIR126" s="136"/>
      <c r="AIS126" s="136"/>
      <c r="AIT126" s="136"/>
      <c r="AIU126" s="136"/>
      <c r="AIV126" s="136"/>
      <c r="AIW126" s="136"/>
      <c r="AIX126" s="136"/>
      <c r="AIY126" s="136"/>
      <c r="AIZ126" s="136"/>
      <c r="AJA126" s="136"/>
      <c r="AJB126" s="136"/>
      <c r="AJC126" s="136"/>
      <c r="AJD126" s="136"/>
      <c r="AJE126" s="136"/>
      <c r="AJF126" s="136"/>
      <c r="AJG126" s="136"/>
      <c r="AJH126" s="136"/>
      <c r="AJI126" s="136"/>
      <c r="AJJ126" s="136"/>
      <c r="AJK126" s="136"/>
      <c r="AJL126" s="136"/>
      <c r="AJM126" s="136"/>
      <c r="AJN126" s="136"/>
      <c r="AJO126" s="136"/>
      <c r="AJP126" s="136"/>
      <c r="AJQ126" s="136"/>
      <c r="AJR126" s="136"/>
      <c r="AJS126" s="136"/>
      <c r="AJT126" s="136"/>
      <c r="AJU126" s="136"/>
      <c r="AJV126" s="136"/>
      <c r="AJW126" s="136"/>
      <c r="AJX126" s="136"/>
      <c r="AJY126" s="136"/>
      <c r="AJZ126" s="136"/>
      <c r="AKA126" s="136"/>
      <c r="AKB126" s="136"/>
      <c r="AKC126" s="136"/>
      <c r="AKD126" s="136"/>
      <c r="AKE126" s="136"/>
      <c r="AKF126" s="136"/>
      <c r="AKG126" s="136"/>
      <c r="AKH126" s="136"/>
      <c r="AKI126" s="136"/>
      <c r="AKJ126" s="136"/>
      <c r="AKK126" s="136"/>
      <c r="AKL126" s="136"/>
      <c r="AKM126" s="136"/>
      <c r="AKN126" s="136"/>
      <c r="AKO126" s="136"/>
      <c r="AKP126" s="136"/>
      <c r="AKQ126" s="136"/>
      <c r="AKR126" s="136"/>
      <c r="AKS126" s="136"/>
      <c r="AKT126" s="136"/>
      <c r="AKU126" s="136"/>
      <c r="AKV126" s="136"/>
      <c r="AKW126" s="136"/>
      <c r="AKX126" s="136"/>
      <c r="AKY126" s="136"/>
      <c r="AKZ126" s="136"/>
      <c r="ALA126" s="136"/>
      <c r="ALB126" s="136"/>
      <c r="ALC126" s="136"/>
      <c r="ALD126" s="136"/>
      <c r="ALE126" s="136"/>
      <c r="ALF126" s="136"/>
      <c r="ALG126" s="136"/>
      <c r="ALH126" s="136"/>
      <c r="ALI126" s="136"/>
      <c r="ALJ126" s="136"/>
      <c r="ALK126" s="136"/>
      <c r="ALL126" s="136"/>
      <c r="ALM126" s="136"/>
      <c r="ALN126" s="136"/>
      <c r="ALO126" s="136"/>
      <c r="ALP126" s="136"/>
      <c r="ALQ126" s="136"/>
      <c r="ALR126" s="136"/>
      <c r="ALS126" s="136"/>
      <c r="ALT126" s="136"/>
      <c r="ALU126" s="136"/>
      <c r="ALV126" s="136"/>
      <c r="ALW126" s="136"/>
      <c r="ALX126" s="136"/>
      <c r="ALY126" s="136"/>
      <c r="ALZ126" s="136"/>
      <c r="AMA126" s="136"/>
      <c r="AMB126" s="136"/>
      <c r="AMC126" s="136"/>
      <c r="AMD126" s="136"/>
      <c r="AME126" s="136"/>
      <c r="AMF126" s="136"/>
      <c r="AMG126" s="136"/>
      <c r="AMH126" s="136"/>
      <c r="AMI126" s="136"/>
    </row>
    <row r="127" spans="1:1023" ht="29.25" x14ac:dyDescent="0.25">
      <c r="A127" s="261" t="s">
        <v>1203</v>
      </c>
      <c r="B127" s="193">
        <v>127</v>
      </c>
      <c r="C127" s="261" t="s">
        <v>1204</v>
      </c>
      <c r="D127" s="212" t="s">
        <v>1205</v>
      </c>
      <c r="E127" s="253" t="s">
        <v>789</v>
      </c>
      <c r="F127" s="238"/>
      <c r="G127" s="214">
        <v>2</v>
      </c>
      <c r="H127" s="209">
        <v>4</v>
      </c>
      <c r="I127" s="367"/>
      <c r="J127" s="443"/>
      <c r="K127" s="461">
        <v>1</v>
      </c>
      <c r="L127" s="161"/>
      <c r="M127" s="161"/>
      <c r="N127" s="161"/>
      <c r="O127" s="413">
        <v>3</v>
      </c>
      <c r="P127" s="161"/>
      <c r="Q127" s="161"/>
      <c r="R127" s="161"/>
      <c r="S127" s="161"/>
      <c r="T127" s="161"/>
      <c r="U127" s="161"/>
      <c r="V127" s="256">
        <f>IF(O127=1,10,100)</f>
        <v>100</v>
      </c>
      <c r="W127" s="256">
        <f>IF(O127=1,1,IF(O127=2,10,100))</f>
        <v>100</v>
      </c>
      <c r="X127" s="256">
        <f>IF(O127=3,20,100)</f>
        <v>20</v>
      </c>
      <c r="Y127" s="256">
        <f>IF(P127=1,10,100)</f>
        <v>100</v>
      </c>
      <c r="Z127" s="256">
        <f>IF(P127=1,1,IF(P127=2,10,100))</f>
        <v>100</v>
      </c>
      <c r="AA127" s="257">
        <f>IF(OR(EXACT(Q127,"1A"),EXACT(Q127,"1B")),0.1,IF(Q127=2,1,100))</f>
        <v>100</v>
      </c>
      <c r="AB127" s="257">
        <f>IF(OR(EXACT(R127,"1A"),EXACT(R127,"1B")),0.1,IF(R127=2,1,100))</f>
        <v>100</v>
      </c>
      <c r="AC127" s="257">
        <f>IF(OR(EXACT(S127,"1A"),EXACT(S127,"1B")),0.3,IF(S127=2,3,100))</f>
        <v>100</v>
      </c>
      <c r="AD127" s="136"/>
      <c r="AE127" s="136"/>
      <c r="AF127" s="249">
        <f>IF(OR(OR(EXACT(J127,"1A"),EXACT(J127,"1B"),EXACT(J127,"1C")),K127=1),1,IF(K127=2,10,100))</f>
        <v>1</v>
      </c>
      <c r="AG127" s="249">
        <f>IF(OR(EXACT(J127,"1A"),EXACT(J127,"1B"),EXACT(J127,"1C")),1,IF(J127=2,10,100))</f>
        <v>100</v>
      </c>
      <c r="AH127" s="249">
        <f>IF(OR(EXACT(J127,"1A"),EXACT(J127,"1B"),EXACT(J127,"1C"),K127=1),3,100)</f>
        <v>3</v>
      </c>
      <c r="AI127" s="249">
        <f>IF(OR(EXACT(J127,"1A"),EXACT(J127,"1B"),EXACT(J127,"1C")),5,100)</f>
        <v>100</v>
      </c>
      <c r="AJ127" s="251" t="s">
        <v>1206</v>
      </c>
      <c r="AK127" s="136"/>
      <c r="AL127" s="136"/>
      <c r="AM127" s="251"/>
      <c r="AN127" s="136"/>
      <c r="AO127" s="136"/>
      <c r="AP127" s="136"/>
      <c r="AQ127" s="272" t="s">
        <v>25754</v>
      </c>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c r="BW127" s="136"/>
      <c r="BX127" s="136"/>
      <c r="BY127" s="136"/>
      <c r="BZ127" s="136"/>
      <c r="CA127" s="136"/>
      <c r="CB127" s="136"/>
      <c r="CC127" s="136"/>
      <c r="CD127" s="136"/>
      <c r="CE127" s="136"/>
      <c r="CF127" s="136"/>
      <c r="CG127" s="136"/>
      <c r="CH127" s="136"/>
      <c r="CI127" s="136"/>
      <c r="CJ127" s="136"/>
      <c r="CK127" s="136"/>
      <c r="CL127" s="136"/>
      <c r="CM127" s="136"/>
      <c r="CN127" s="136"/>
      <c r="CO127" s="136"/>
      <c r="CP127" s="136"/>
      <c r="CQ127" s="136"/>
      <c r="CR127" s="136"/>
      <c r="CS127" s="136"/>
      <c r="CT127" s="136"/>
      <c r="CU127" s="136"/>
      <c r="CV127" s="136"/>
      <c r="CW127" s="136"/>
      <c r="CX127" s="136"/>
      <c r="CY127" s="136"/>
      <c r="CZ127" s="136"/>
      <c r="DA127" s="136"/>
      <c r="DB127" s="136"/>
      <c r="DC127" s="136"/>
      <c r="DD127" s="136"/>
      <c r="DE127" s="136"/>
      <c r="DF127" s="136"/>
      <c r="DG127" s="136"/>
      <c r="DH127" s="136"/>
      <c r="DI127" s="136"/>
      <c r="DJ127" s="136"/>
      <c r="DK127" s="136"/>
      <c r="DL127" s="136"/>
      <c r="DM127" s="136"/>
      <c r="DN127" s="136"/>
      <c r="DO127" s="136"/>
      <c r="DP127" s="136"/>
      <c r="DQ127" s="136"/>
      <c r="DR127" s="136"/>
      <c r="DS127" s="136"/>
      <c r="DT127" s="136"/>
      <c r="DU127" s="136"/>
      <c r="DV127" s="136"/>
      <c r="DW127" s="136"/>
      <c r="DX127" s="136"/>
      <c r="DY127" s="136"/>
      <c r="DZ127" s="136"/>
      <c r="EA127" s="136"/>
      <c r="EB127" s="136"/>
      <c r="EC127" s="136"/>
      <c r="ED127" s="136"/>
      <c r="EE127" s="136"/>
      <c r="EF127" s="136"/>
      <c r="EG127" s="136"/>
      <c r="EH127" s="136"/>
      <c r="EI127" s="136"/>
      <c r="EJ127" s="136"/>
      <c r="EK127" s="136"/>
      <c r="EL127" s="136"/>
      <c r="EM127" s="136"/>
      <c r="EN127" s="136"/>
      <c r="EO127" s="136"/>
      <c r="EP127" s="136"/>
      <c r="EQ127" s="136"/>
      <c r="ER127" s="136"/>
      <c r="ES127" s="136"/>
      <c r="ET127" s="136"/>
      <c r="EU127" s="136"/>
      <c r="EV127" s="136"/>
      <c r="EW127" s="136"/>
      <c r="EX127" s="136"/>
      <c r="EY127" s="136"/>
      <c r="EZ127" s="136"/>
      <c r="FA127" s="136"/>
      <c r="FB127" s="136"/>
      <c r="FC127" s="136"/>
      <c r="FD127" s="136"/>
      <c r="FE127" s="136"/>
      <c r="FF127" s="136"/>
      <c r="FG127" s="136"/>
      <c r="FH127" s="136"/>
      <c r="FI127" s="136"/>
      <c r="FJ127" s="136"/>
      <c r="FK127" s="136"/>
      <c r="FL127" s="136"/>
      <c r="FM127" s="136"/>
      <c r="FN127" s="136"/>
      <c r="FO127" s="136"/>
      <c r="FP127" s="136"/>
      <c r="FQ127" s="136"/>
      <c r="FR127" s="136"/>
      <c r="FS127" s="136"/>
      <c r="FT127" s="136"/>
      <c r="FU127" s="136"/>
      <c r="FV127" s="136"/>
      <c r="FW127" s="136"/>
      <c r="FX127" s="136"/>
      <c r="FY127" s="136"/>
      <c r="FZ127" s="136"/>
      <c r="GA127" s="136"/>
      <c r="GB127" s="136"/>
      <c r="GC127" s="136"/>
      <c r="GD127" s="136"/>
      <c r="GE127" s="136"/>
      <c r="GF127" s="136"/>
      <c r="GG127" s="136"/>
      <c r="GH127" s="136"/>
      <c r="GI127" s="136"/>
      <c r="GJ127" s="136"/>
      <c r="GK127" s="136"/>
      <c r="GL127" s="136"/>
      <c r="GM127" s="136"/>
      <c r="GN127" s="136"/>
      <c r="GO127" s="136"/>
      <c r="GP127" s="136"/>
      <c r="GQ127" s="136"/>
      <c r="GR127" s="136"/>
      <c r="GS127" s="136"/>
      <c r="GT127" s="136"/>
      <c r="GU127" s="136"/>
      <c r="GV127" s="136"/>
      <c r="GW127" s="136"/>
      <c r="GX127" s="136"/>
      <c r="GY127" s="136"/>
      <c r="GZ127" s="136"/>
      <c r="HA127" s="136"/>
      <c r="HB127" s="136"/>
      <c r="HC127" s="136"/>
      <c r="HD127" s="136"/>
      <c r="HE127" s="136"/>
      <c r="HF127" s="136"/>
      <c r="HG127" s="136"/>
      <c r="HH127" s="136"/>
      <c r="HI127" s="136"/>
      <c r="HJ127" s="136"/>
      <c r="HK127" s="136"/>
      <c r="HL127" s="136"/>
      <c r="HM127" s="136"/>
      <c r="HN127" s="136"/>
      <c r="HO127" s="136"/>
      <c r="HP127" s="136"/>
      <c r="HQ127" s="136"/>
      <c r="HR127" s="136"/>
      <c r="HS127" s="136"/>
      <c r="HT127" s="136"/>
      <c r="HU127" s="136"/>
      <c r="HV127" s="136"/>
      <c r="HW127" s="136"/>
      <c r="HX127" s="136"/>
      <c r="HY127" s="136"/>
      <c r="HZ127" s="136"/>
      <c r="IA127" s="136"/>
      <c r="IB127" s="136"/>
      <c r="IC127" s="136"/>
      <c r="ID127" s="136"/>
      <c r="IE127" s="136"/>
      <c r="IF127" s="136"/>
      <c r="IG127" s="136"/>
      <c r="IH127" s="136"/>
      <c r="II127" s="136"/>
      <c r="IJ127" s="136"/>
      <c r="IK127" s="136"/>
      <c r="IL127" s="136"/>
      <c r="IM127" s="136"/>
      <c r="IN127" s="136"/>
      <c r="IO127" s="136"/>
      <c r="IP127" s="136"/>
      <c r="IQ127" s="136"/>
      <c r="IR127" s="136"/>
      <c r="IS127" s="136"/>
      <c r="IT127" s="136"/>
      <c r="IU127" s="136"/>
      <c r="IV127" s="136"/>
      <c r="IW127" s="136"/>
      <c r="IX127" s="136"/>
      <c r="IY127" s="136"/>
      <c r="IZ127" s="136"/>
      <c r="JA127" s="136"/>
      <c r="JB127" s="136"/>
      <c r="JC127" s="136"/>
      <c r="JD127" s="136"/>
      <c r="JE127" s="136"/>
      <c r="JF127" s="136"/>
      <c r="JG127" s="136"/>
      <c r="JH127" s="136"/>
      <c r="JI127" s="136"/>
      <c r="JJ127" s="136"/>
      <c r="JK127" s="136"/>
      <c r="JL127" s="136"/>
      <c r="JM127" s="136"/>
      <c r="JN127" s="136"/>
      <c r="JO127" s="136"/>
      <c r="JP127" s="136"/>
      <c r="JQ127" s="136"/>
      <c r="JR127" s="136"/>
      <c r="JS127" s="136"/>
      <c r="JT127" s="136"/>
      <c r="JU127" s="136"/>
      <c r="JV127" s="136"/>
      <c r="JW127" s="136"/>
      <c r="JX127" s="136"/>
      <c r="JY127" s="136"/>
      <c r="JZ127" s="136"/>
      <c r="KA127" s="136"/>
      <c r="KB127" s="136"/>
      <c r="KC127" s="136"/>
      <c r="KD127" s="136"/>
      <c r="KE127" s="136"/>
      <c r="KF127" s="136"/>
      <c r="KG127" s="136"/>
      <c r="KH127" s="136"/>
      <c r="KI127" s="136"/>
      <c r="KJ127" s="136"/>
      <c r="KK127" s="136"/>
      <c r="KL127" s="136"/>
      <c r="KM127" s="136"/>
      <c r="KN127" s="136"/>
      <c r="KO127" s="136"/>
      <c r="KP127" s="136"/>
      <c r="KQ127" s="136"/>
      <c r="KR127" s="136"/>
      <c r="KS127" s="136"/>
      <c r="KT127" s="136"/>
      <c r="KU127" s="136"/>
      <c r="KV127" s="136"/>
      <c r="KW127" s="136"/>
      <c r="KX127" s="136"/>
      <c r="KY127" s="136"/>
      <c r="KZ127" s="136"/>
      <c r="LA127" s="136"/>
      <c r="LB127" s="136"/>
      <c r="LC127" s="136"/>
      <c r="LD127" s="136"/>
      <c r="LE127" s="136"/>
      <c r="LF127" s="136"/>
      <c r="LG127" s="136"/>
      <c r="LH127" s="136"/>
      <c r="LI127" s="136"/>
      <c r="LJ127" s="136"/>
      <c r="LK127" s="136"/>
      <c r="LL127" s="136"/>
      <c r="LM127" s="136"/>
      <c r="LN127" s="136"/>
      <c r="LO127" s="136"/>
      <c r="LP127" s="136"/>
      <c r="LQ127" s="136"/>
      <c r="LR127" s="136"/>
      <c r="LS127" s="136"/>
      <c r="LT127" s="136"/>
      <c r="LU127" s="136"/>
      <c r="LV127" s="136"/>
      <c r="LW127" s="136"/>
      <c r="LX127" s="136"/>
      <c r="LY127" s="136"/>
      <c r="LZ127" s="136"/>
      <c r="MA127" s="136"/>
      <c r="MB127" s="136"/>
      <c r="MC127" s="136"/>
      <c r="MD127" s="136"/>
      <c r="ME127" s="136"/>
      <c r="MF127" s="136"/>
      <c r="MG127" s="136"/>
      <c r="MH127" s="136"/>
      <c r="MI127" s="136"/>
      <c r="MJ127" s="136"/>
      <c r="MK127" s="136"/>
      <c r="ML127" s="136"/>
      <c r="MM127" s="136"/>
      <c r="MN127" s="136"/>
      <c r="MO127" s="136"/>
      <c r="MP127" s="136"/>
      <c r="MQ127" s="136"/>
      <c r="MR127" s="136"/>
      <c r="MS127" s="136"/>
      <c r="MT127" s="136"/>
      <c r="MU127" s="136"/>
      <c r="MV127" s="136"/>
      <c r="MW127" s="136"/>
      <c r="MX127" s="136"/>
      <c r="MY127" s="136"/>
      <c r="MZ127" s="136"/>
      <c r="NA127" s="136"/>
      <c r="NB127" s="136"/>
      <c r="NC127" s="136"/>
      <c r="ND127" s="136"/>
      <c r="NE127" s="136"/>
      <c r="NF127" s="136"/>
      <c r="NG127" s="136"/>
      <c r="NH127" s="136"/>
      <c r="NI127" s="136"/>
      <c r="NJ127" s="136"/>
      <c r="NK127" s="136"/>
      <c r="NL127" s="136"/>
      <c r="NM127" s="136"/>
      <c r="NN127" s="136"/>
      <c r="NO127" s="136"/>
      <c r="NP127" s="136"/>
      <c r="NQ127" s="136"/>
      <c r="NR127" s="136"/>
      <c r="NS127" s="136"/>
      <c r="NT127" s="136"/>
      <c r="NU127" s="136"/>
      <c r="NV127" s="136"/>
      <c r="NW127" s="136"/>
      <c r="NX127" s="136"/>
      <c r="NY127" s="136"/>
      <c r="NZ127" s="136"/>
      <c r="OA127" s="136"/>
      <c r="OB127" s="136"/>
      <c r="OC127" s="136"/>
      <c r="OD127" s="136"/>
      <c r="OE127" s="136"/>
      <c r="OF127" s="136"/>
      <c r="OG127" s="136"/>
      <c r="OH127" s="136"/>
      <c r="OI127" s="136"/>
      <c r="OJ127" s="136"/>
      <c r="OK127" s="136"/>
      <c r="OL127" s="136"/>
      <c r="OM127" s="136"/>
      <c r="ON127" s="136"/>
      <c r="OO127" s="136"/>
      <c r="OP127" s="136"/>
      <c r="OQ127" s="136"/>
      <c r="OR127" s="136"/>
      <c r="OS127" s="136"/>
      <c r="OT127" s="136"/>
      <c r="OU127" s="136"/>
      <c r="OV127" s="136"/>
      <c r="OW127" s="136"/>
      <c r="OX127" s="136"/>
      <c r="OY127" s="136"/>
      <c r="OZ127" s="136"/>
      <c r="PA127" s="136"/>
      <c r="PB127" s="136"/>
      <c r="PC127" s="136"/>
      <c r="PD127" s="136"/>
      <c r="PE127" s="136"/>
      <c r="PF127" s="136"/>
      <c r="PG127" s="136"/>
      <c r="PH127" s="136"/>
      <c r="PI127" s="136"/>
      <c r="PJ127" s="136"/>
      <c r="PK127" s="136"/>
      <c r="PL127" s="136"/>
      <c r="PM127" s="136"/>
      <c r="PN127" s="136"/>
      <c r="PO127" s="136"/>
      <c r="PP127" s="136"/>
      <c r="PQ127" s="136"/>
      <c r="PR127" s="136"/>
      <c r="PS127" s="136"/>
      <c r="PT127" s="136"/>
      <c r="PU127" s="136"/>
      <c r="PV127" s="136"/>
      <c r="PW127" s="136"/>
      <c r="PX127" s="136"/>
      <c r="PY127" s="136"/>
      <c r="PZ127" s="136"/>
      <c r="QA127" s="136"/>
      <c r="QB127" s="136"/>
      <c r="QC127" s="136"/>
      <c r="QD127" s="136"/>
      <c r="QE127" s="136"/>
      <c r="QF127" s="136"/>
      <c r="QG127" s="136"/>
      <c r="QH127" s="136"/>
      <c r="QI127" s="136"/>
      <c r="QJ127" s="136"/>
      <c r="QK127" s="136"/>
      <c r="QL127" s="136"/>
      <c r="QM127" s="136"/>
      <c r="QN127" s="136"/>
      <c r="QO127" s="136"/>
      <c r="QP127" s="136"/>
      <c r="QQ127" s="136"/>
      <c r="QR127" s="136"/>
      <c r="QS127" s="136"/>
      <c r="QT127" s="136"/>
      <c r="QU127" s="136"/>
      <c r="QV127" s="136"/>
      <c r="QW127" s="136"/>
      <c r="QX127" s="136"/>
      <c r="QY127" s="136"/>
      <c r="QZ127" s="136"/>
      <c r="RA127" s="136"/>
      <c r="RB127" s="136"/>
      <c r="RC127" s="136"/>
      <c r="RD127" s="136"/>
      <c r="RE127" s="136"/>
      <c r="RF127" s="136"/>
      <c r="RG127" s="136"/>
      <c r="RH127" s="136"/>
      <c r="RI127" s="136"/>
      <c r="RJ127" s="136"/>
      <c r="RK127" s="136"/>
      <c r="RL127" s="136"/>
      <c r="RM127" s="136"/>
      <c r="RN127" s="136"/>
      <c r="RO127" s="136"/>
      <c r="RP127" s="136"/>
      <c r="RQ127" s="136"/>
      <c r="RR127" s="136"/>
      <c r="RS127" s="136"/>
      <c r="RT127" s="136"/>
      <c r="RU127" s="136"/>
      <c r="RV127" s="136"/>
      <c r="RW127" s="136"/>
      <c r="RX127" s="136"/>
      <c r="RY127" s="136"/>
      <c r="RZ127" s="136"/>
      <c r="SA127" s="136"/>
      <c r="SB127" s="136"/>
      <c r="SC127" s="136"/>
      <c r="SD127" s="136"/>
      <c r="SE127" s="136"/>
      <c r="SF127" s="136"/>
      <c r="SG127" s="136"/>
      <c r="SH127" s="136"/>
      <c r="SI127" s="136"/>
      <c r="SJ127" s="136"/>
      <c r="SK127" s="136"/>
      <c r="SL127" s="136"/>
      <c r="SM127" s="136"/>
      <c r="SN127" s="136"/>
      <c r="SO127" s="136"/>
      <c r="SP127" s="136"/>
      <c r="SQ127" s="136"/>
      <c r="SR127" s="136"/>
      <c r="SS127" s="136"/>
      <c r="ST127" s="136"/>
      <c r="SU127" s="136"/>
      <c r="SV127" s="136"/>
      <c r="SW127" s="136"/>
      <c r="SX127" s="136"/>
      <c r="SY127" s="136"/>
      <c r="SZ127" s="136"/>
      <c r="TA127" s="136"/>
      <c r="TB127" s="136"/>
      <c r="TC127" s="136"/>
      <c r="TD127" s="136"/>
      <c r="TE127" s="136"/>
      <c r="TF127" s="136"/>
      <c r="TG127" s="136"/>
      <c r="TH127" s="136"/>
      <c r="TI127" s="136"/>
      <c r="TJ127" s="136"/>
      <c r="TK127" s="136"/>
      <c r="TL127" s="136"/>
      <c r="TM127" s="136"/>
      <c r="TN127" s="136"/>
      <c r="TO127" s="136"/>
      <c r="TP127" s="136"/>
      <c r="TQ127" s="136"/>
      <c r="TR127" s="136"/>
      <c r="TS127" s="136"/>
      <c r="TT127" s="136"/>
      <c r="TU127" s="136"/>
      <c r="TV127" s="136"/>
      <c r="TW127" s="136"/>
      <c r="TX127" s="136"/>
      <c r="TY127" s="136"/>
      <c r="TZ127" s="136"/>
      <c r="UA127" s="136"/>
      <c r="UB127" s="136"/>
      <c r="UC127" s="136"/>
      <c r="UD127" s="136"/>
      <c r="UE127" s="136"/>
      <c r="UF127" s="136"/>
      <c r="UG127" s="136"/>
      <c r="UH127" s="136"/>
      <c r="UI127" s="136"/>
      <c r="UJ127" s="136"/>
      <c r="UK127" s="136"/>
      <c r="UL127" s="136"/>
      <c r="UM127" s="136"/>
      <c r="UN127" s="136"/>
      <c r="UO127" s="136"/>
      <c r="UP127" s="136"/>
      <c r="UQ127" s="136"/>
      <c r="UR127" s="136"/>
      <c r="US127" s="136"/>
      <c r="UT127" s="136"/>
      <c r="UU127" s="136"/>
      <c r="UV127" s="136"/>
      <c r="UW127" s="136"/>
      <c r="UX127" s="136"/>
      <c r="UY127" s="136"/>
      <c r="UZ127" s="136"/>
      <c r="VA127" s="136"/>
      <c r="VB127" s="136"/>
      <c r="VC127" s="136"/>
      <c r="VD127" s="136"/>
      <c r="VE127" s="136"/>
      <c r="VF127" s="136"/>
      <c r="VG127" s="136"/>
      <c r="VH127" s="136"/>
      <c r="VI127" s="136"/>
      <c r="VJ127" s="136"/>
      <c r="VK127" s="136"/>
      <c r="VL127" s="136"/>
      <c r="VM127" s="136"/>
      <c r="VN127" s="136"/>
      <c r="VO127" s="136"/>
      <c r="VP127" s="136"/>
      <c r="VQ127" s="136"/>
      <c r="VR127" s="136"/>
      <c r="VS127" s="136"/>
      <c r="VT127" s="136"/>
      <c r="VU127" s="136"/>
      <c r="VV127" s="136"/>
      <c r="VW127" s="136"/>
      <c r="VX127" s="136"/>
      <c r="VY127" s="136"/>
      <c r="VZ127" s="136"/>
      <c r="WA127" s="136"/>
      <c r="WB127" s="136"/>
      <c r="WC127" s="136"/>
      <c r="WD127" s="136"/>
      <c r="WE127" s="136"/>
      <c r="WF127" s="136"/>
      <c r="WG127" s="136"/>
      <c r="WH127" s="136"/>
      <c r="WI127" s="136"/>
      <c r="WJ127" s="136"/>
      <c r="WK127" s="136"/>
      <c r="WL127" s="136"/>
      <c r="WM127" s="136"/>
      <c r="WN127" s="136"/>
      <c r="WO127" s="136"/>
      <c r="WP127" s="136"/>
      <c r="WQ127" s="136"/>
      <c r="WR127" s="136"/>
      <c r="WS127" s="136"/>
      <c r="WT127" s="136"/>
      <c r="WU127" s="136"/>
      <c r="WV127" s="136"/>
      <c r="WW127" s="136"/>
      <c r="WX127" s="136"/>
      <c r="WY127" s="136"/>
      <c r="WZ127" s="136"/>
      <c r="XA127" s="136"/>
      <c r="XB127" s="136"/>
      <c r="XC127" s="136"/>
      <c r="XD127" s="136"/>
      <c r="XE127" s="136"/>
      <c r="XF127" s="136"/>
      <c r="XG127" s="136"/>
      <c r="XH127" s="136"/>
      <c r="XI127" s="136"/>
      <c r="XJ127" s="136"/>
      <c r="XK127" s="136"/>
      <c r="XL127" s="136"/>
      <c r="XM127" s="136"/>
      <c r="XN127" s="136"/>
      <c r="XO127" s="136"/>
      <c r="XP127" s="136"/>
      <c r="XQ127" s="136"/>
      <c r="XR127" s="136"/>
      <c r="XS127" s="136"/>
      <c r="XT127" s="136"/>
      <c r="XU127" s="136"/>
      <c r="XV127" s="136"/>
      <c r="XW127" s="136"/>
      <c r="XX127" s="136"/>
      <c r="XY127" s="136"/>
      <c r="XZ127" s="136"/>
      <c r="YA127" s="136"/>
      <c r="YB127" s="136"/>
      <c r="YC127" s="136"/>
      <c r="YD127" s="136"/>
      <c r="YE127" s="136"/>
      <c r="YF127" s="136"/>
      <c r="YG127" s="136"/>
      <c r="YH127" s="136"/>
      <c r="YI127" s="136"/>
      <c r="YJ127" s="136"/>
      <c r="YK127" s="136"/>
      <c r="YL127" s="136"/>
      <c r="YM127" s="136"/>
      <c r="YN127" s="136"/>
      <c r="YO127" s="136"/>
      <c r="YP127" s="136"/>
      <c r="YQ127" s="136"/>
      <c r="YR127" s="136"/>
      <c r="YS127" s="136"/>
      <c r="YT127" s="136"/>
      <c r="YU127" s="136"/>
      <c r="YV127" s="136"/>
      <c r="YW127" s="136"/>
      <c r="YX127" s="136"/>
      <c r="YY127" s="136"/>
      <c r="YZ127" s="136"/>
      <c r="ZA127" s="136"/>
      <c r="ZB127" s="136"/>
      <c r="ZC127" s="136"/>
      <c r="ZD127" s="136"/>
      <c r="ZE127" s="136"/>
      <c r="ZF127" s="136"/>
      <c r="ZG127" s="136"/>
      <c r="ZH127" s="136"/>
      <c r="ZI127" s="136"/>
      <c r="ZJ127" s="136"/>
      <c r="ZK127" s="136"/>
      <c r="ZL127" s="136"/>
      <c r="ZM127" s="136"/>
      <c r="ZN127" s="136"/>
      <c r="ZO127" s="136"/>
      <c r="ZP127" s="136"/>
      <c r="ZQ127" s="136"/>
      <c r="ZR127" s="136"/>
      <c r="ZS127" s="136"/>
      <c r="ZT127" s="136"/>
      <c r="ZU127" s="136"/>
      <c r="ZV127" s="136"/>
      <c r="ZW127" s="136"/>
      <c r="ZX127" s="136"/>
      <c r="ZY127" s="136"/>
      <c r="ZZ127" s="136"/>
      <c r="AAA127" s="136"/>
      <c r="AAB127" s="136"/>
      <c r="AAC127" s="136"/>
      <c r="AAD127" s="136"/>
      <c r="AAE127" s="136"/>
      <c r="AAF127" s="136"/>
      <c r="AAG127" s="136"/>
      <c r="AAH127" s="136"/>
      <c r="AAI127" s="136"/>
      <c r="AAJ127" s="136"/>
      <c r="AAK127" s="136"/>
      <c r="AAL127" s="136"/>
      <c r="AAM127" s="136"/>
      <c r="AAN127" s="136"/>
      <c r="AAO127" s="136"/>
      <c r="AAP127" s="136"/>
      <c r="AAQ127" s="136"/>
      <c r="AAR127" s="136"/>
      <c r="AAS127" s="136"/>
      <c r="AAT127" s="136"/>
      <c r="AAU127" s="136"/>
      <c r="AAV127" s="136"/>
      <c r="AAW127" s="136"/>
      <c r="AAX127" s="136"/>
      <c r="AAY127" s="136"/>
      <c r="AAZ127" s="136"/>
      <c r="ABA127" s="136"/>
      <c r="ABB127" s="136"/>
      <c r="ABC127" s="136"/>
      <c r="ABD127" s="136"/>
      <c r="ABE127" s="136"/>
      <c r="ABF127" s="136"/>
      <c r="ABG127" s="136"/>
      <c r="ABH127" s="136"/>
      <c r="ABI127" s="136"/>
      <c r="ABJ127" s="136"/>
      <c r="ABK127" s="136"/>
      <c r="ABL127" s="136"/>
      <c r="ABM127" s="136"/>
      <c r="ABN127" s="136"/>
      <c r="ABO127" s="136"/>
      <c r="ABP127" s="136"/>
      <c r="ABQ127" s="136"/>
      <c r="ABR127" s="136"/>
      <c r="ABS127" s="136"/>
      <c r="ABT127" s="136"/>
      <c r="ABU127" s="136"/>
      <c r="ABV127" s="136"/>
      <c r="ABW127" s="136"/>
      <c r="ABX127" s="136"/>
      <c r="ABY127" s="136"/>
      <c r="ABZ127" s="136"/>
      <c r="ACA127" s="136"/>
      <c r="ACB127" s="136"/>
      <c r="ACC127" s="136"/>
      <c r="ACD127" s="136"/>
      <c r="ACE127" s="136"/>
      <c r="ACF127" s="136"/>
      <c r="ACG127" s="136"/>
      <c r="ACH127" s="136"/>
      <c r="ACI127" s="136"/>
      <c r="ACJ127" s="136"/>
      <c r="ACK127" s="136"/>
      <c r="ACL127" s="136"/>
      <c r="ACM127" s="136"/>
      <c r="ACN127" s="136"/>
      <c r="ACO127" s="136"/>
      <c r="ACP127" s="136"/>
      <c r="ACQ127" s="136"/>
      <c r="ACR127" s="136"/>
      <c r="ACS127" s="136"/>
      <c r="ACT127" s="136"/>
      <c r="ACU127" s="136"/>
      <c r="ACV127" s="136"/>
      <c r="ACW127" s="136"/>
      <c r="ACX127" s="136"/>
      <c r="ACY127" s="136"/>
      <c r="ACZ127" s="136"/>
      <c r="ADA127" s="136"/>
      <c r="ADB127" s="136"/>
      <c r="ADC127" s="136"/>
      <c r="ADD127" s="136"/>
      <c r="ADE127" s="136"/>
      <c r="ADF127" s="136"/>
      <c r="ADG127" s="136"/>
      <c r="ADH127" s="136"/>
      <c r="ADI127" s="136"/>
      <c r="ADJ127" s="136"/>
      <c r="ADK127" s="136"/>
      <c r="ADL127" s="136"/>
      <c r="ADM127" s="136"/>
      <c r="ADN127" s="136"/>
      <c r="ADO127" s="136"/>
      <c r="ADP127" s="136"/>
      <c r="ADQ127" s="136"/>
      <c r="ADR127" s="136"/>
      <c r="ADS127" s="136"/>
      <c r="ADT127" s="136"/>
      <c r="ADU127" s="136"/>
      <c r="ADV127" s="136"/>
      <c r="ADW127" s="136"/>
      <c r="ADX127" s="136"/>
      <c r="ADY127" s="136"/>
      <c r="ADZ127" s="136"/>
      <c r="AEA127" s="136"/>
      <c r="AEB127" s="136"/>
      <c r="AEC127" s="136"/>
      <c r="AED127" s="136"/>
      <c r="AEE127" s="136"/>
      <c r="AEF127" s="136"/>
      <c r="AEG127" s="136"/>
      <c r="AEH127" s="136"/>
      <c r="AEI127" s="136"/>
      <c r="AEJ127" s="136"/>
      <c r="AEK127" s="136"/>
      <c r="AEL127" s="136"/>
      <c r="AEM127" s="136"/>
      <c r="AEN127" s="136"/>
      <c r="AEO127" s="136"/>
      <c r="AEP127" s="136"/>
      <c r="AEQ127" s="136"/>
      <c r="AER127" s="136"/>
      <c r="AES127" s="136"/>
      <c r="AET127" s="136"/>
      <c r="AEU127" s="136"/>
      <c r="AEV127" s="136"/>
      <c r="AEW127" s="136"/>
      <c r="AEX127" s="136"/>
      <c r="AEY127" s="136"/>
      <c r="AEZ127" s="136"/>
      <c r="AFA127" s="136"/>
      <c r="AFB127" s="136"/>
      <c r="AFC127" s="136"/>
      <c r="AFD127" s="136"/>
      <c r="AFE127" s="136"/>
      <c r="AFF127" s="136"/>
      <c r="AFG127" s="136"/>
      <c r="AFH127" s="136"/>
      <c r="AFI127" s="136"/>
      <c r="AFJ127" s="136"/>
      <c r="AFK127" s="136"/>
      <c r="AFL127" s="136"/>
      <c r="AFM127" s="136"/>
      <c r="AFN127" s="136"/>
      <c r="AFO127" s="136"/>
      <c r="AFP127" s="136"/>
      <c r="AFQ127" s="136"/>
      <c r="AFR127" s="136"/>
      <c r="AFS127" s="136"/>
      <c r="AFT127" s="136"/>
      <c r="AFU127" s="136"/>
      <c r="AFV127" s="136"/>
      <c r="AFW127" s="136"/>
      <c r="AFX127" s="136"/>
      <c r="AFY127" s="136"/>
      <c r="AFZ127" s="136"/>
      <c r="AGA127" s="136"/>
      <c r="AGB127" s="136"/>
      <c r="AGC127" s="136"/>
      <c r="AGD127" s="136"/>
      <c r="AGE127" s="136"/>
      <c r="AGF127" s="136"/>
      <c r="AGG127" s="136"/>
      <c r="AGH127" s="136"/>
      <c r="AGI127" s="136"/>
      <c r="AGJ127" s="136"/>
      <c r="AGK127" s="136"/>
      <c r="AGL127" s="136"/>
      <c r="AGM127" s="136"/>
      <c r="AGN127" s="136"/>
      <c r="AGO127" s="136"/>
      <c r="AGP127" s="136"/>
      <c r="AGQ127" s="136"/>
      <c r="AGR127" s="136"/>
      <c r="AGS127" s="136"/>
      <c r="AGT127" s="136"/>
      <c r="AGU127" s="136"/>
      <c r="AGV127" s="136"/>
      <c r="AGW127" s="136"/>
      <c r="AGX127" s="136"/>
      <c r="AGY127" s="136"/>
      <c r="AGZ127" s="136"/>
      <c r="AHA127" s="136"/>
      <c r="AHB127" s="136"/>
      <c r="AHC127" s="136"/>
      <c r="AHD127" s="136"/>
      <c r="AHE127" s="136"/>
      <c r="AHF127" s="136"/>
      <c r="AHG127" s="136"/>
      <c r="AHH127" s="136"/>
      <c r="AHI127" s="136"/>
      <c r="AHJ127" s="136"/>
      <c r="AHK127" s="136"/>
      <c r="AHL127" s="136"/>
      <c r="AHM127" s="136"/>
      <c r="AHN127" s="136"/>
      <c r="AHO127" s="136"/>
      <c r="AHP127" s="136"/>
      <c r="AHQ127" s="136"/>
      <c r="AHR127" s="136"/>
      <c r="AHS127" s="136"/>
      <c r="AHT127" s="136"/>
      <c r="AHU127" s="136"/>
      <c r="AHV127" s="136"/>
      <c r="AHW127" s="136"/>
      <c r="AHX127" s="136"/>
      <c r="AHY127" s="136"/>
      <c r="AHZ127" s="136"/>
      <c r="AIA127" s="136"/>
      <c r="AIB127" s="136"/>
      <c r="AIC127" s="136"/>
      <c r="AID127" s="136"/>
      <c r="AIE127" s="136"/>
      <c r="AIF127" s="136"/>
      <c r="AIG127" s="136"/>
      <c r="AIH127" s="136"/>
      <c r="AII127" s="136"/>
      <c r="AIJ127" s="136"/>
      <c r="AIK127" s="136"/>
      <c r="AIL127" s="136"/>
      <c r="AIM127" s="136"/>
      <c r="AIN127" s="136"/>
      <c r="AIO127" s="136"/>
      <c r="AIP127" s="136"/>
      <c r="AIQ127" s="136"/>
      <c r="AIR127" s="136"/>
      <c r="AIS127" s="136"/>
      <c r="AIT127" s="136"/>
      <c r="AIU127" s="136"/>
      <c r="AIV127" s="136"/>
      <c r="AIW127" s="136"/>
      <c r="AIX127" s="136"/>
      <c r="AIY127" s="136"/>
      <c r="AIZ127" s="136"/>
      <c r="AJA127" s="136"/>
      <c r="AJB127" s="136"/>
      <c r="AJC127" s="136"/>
      <c r="AJD127" s="136"/>
      <c r="AJE127" s="136"/>
      <c r="AJF127" s="136"/>
      <c r="AJG127" s="136"/>
      <c r="AJH127" s="136"/>
      <c r="AJI127" s="136"/>
      <c r="AJJ127" s="136"/>
      <c r="AJK127" s="136"/>
      <c r="AJL127" s="136"/>
      <c r="AJM127" s="136"/>
      <c r="AJN127" s="136"/>
      <c r="AJO127" s="136"/>
      <c r="AJP127" s="136"/>
      <c r="AJQ127" s="136"/>
      <c r="AJR127" s="136"/>
      <c r="AJS127" s="136"/>
      <c r="AJT127" s="136"/>
      <c r="AJU127" s="136"/>
      <c r="AJV127" s="136"/>
      <c r="AJW127" s="136"/>
      <c r="AJX127" s="136"/>
      <c r="AJY127" s="136"/>
      <c r="AJZ127" s="136"/>
      <c r="AKA127" s="136"/>
      <c r="AKB127" s="136"/>
      <c r="AKC127" s="136"/>
      <c r="AKD127" s="136"/>
      <c r="AKE127" s="136"/>
      <c r="AKF127" s="136"/>
      <c r="AKG127" s="136"/>
      <c r="AKH127" s="136"/>
      <c r="AKI127" s="136"/>
      <c r="AKJ127" s="136"/>
      <c r="AKK127" s="136"/>
      <c r="AKL127" s="136"/>
      <c r="AKM127" s="136"/>
      <c r="AKN127" s="136"/>
      <c r="AKO127" s="136"/>
      <c r="AKP127" s="136"/>
      <c r="AKQ127" s="136"/>
      <c r="AKR127" s="136"/>
      <c r="AKS127" s="136"/>
      <c r="AKT127" s="136"/>
      <c r="AKU127" s="136"/>
      <c r="AKV127" s="136"/>
      <c r="AKW127" s="136"/>
      <c r="AKX127" s="136"/>
      <c r="AKY127" s="136"/>
      <c r="AKZ127" s="136"/>
      <c r="ALA127" s="136"/>
      <c r="ALB127" s="136"/>
      <c r="ALC127" s="136"/>
      <c r="ALD127" s="136"/>
      <c r="ALE127" s="136"/>
      <c r="ALF127" s="136"/>
      <c r="ALG127" s="136"/>
      <c r="ALH127" s="136"/>
      <c r="ALI127" s="136"/>
      <c r="ALJ127" s="136"/>
      <c r="ALK127" s="136"/>
      <c r="ALL127" s="136"/>
      <c r="ALM127" s="136"/>
      <c r="ALN127" s="136"/>
      <c r="ALO127" s="136"/>
      <c r="ALP127" s="136"/>
      <c r="ALQ127" s="136"/>
      <c r="ALR127" s="136"/>
      <c r="ALS127" s="136"/>
      <c r="ALT127" s="136"/>
      <c r="ALU127" s="136"/>
      <c r="ALV127" s="136"/>
      <c r="ALW127" s="136"/>
      <c r="ALX127" s="136"/>
      <c r="ALY127" s="136"/>
      <c r="ALZ127" s="136"/>
      <c r="AMA127" s="136"/>
      <c r="AMB127" s="136"/>
      <c r="AMC127" s="136"/>
      <c r="AMD127" s="136"/>
      <c r="AME127" s="136"/>
      <c r="AMF127" s="136"/>
      <c r="AMG127" s="136"/>
      <c r="AMH127" s="136"/>
      <c r="AMI127" s="136"/>
    </row>
    <row r="128" spans="1:1023" x14ac:dyDescent="0.25">
      <c r="A128" s="245" t="s">
        <v>1207</v>
      </c>
      <c r="B128" s="193">
        <v>128</v>
      </c>
      <c r="C128" s="192" t="s">
        <v>26934</v>
      </c>
      <c r="D128" s="209" t="s">
        <v>1208</v>
      </c>
      <c r="E128" s="253" t="s">
        <v>789</v>
      </c>
      <c r="F128" s="238"/>
      <c r="G128" s="214"/>
      <c r="H128" s="209">
        <v>4</v>
      </c>
      <c r="I128" s="367">
        <v>73.16</v>
      </c>
      <c r="J128" s="409">
        <v>2</v>
      </c>
      <c r="K128" s="412" t="s">
        <v>25755</v>
      </c>
      <c r="L128" s="161"/>
      <c r="M128" s="161"/>
      <c r="N128" s="161"/>
      <c r="O128" s="413">
        <v>3</v>
      </c>
      <c r="P128" s="161"/>
      <c r="Q128" s="161"/>
      <c r="R128" s="161"/>
      <c r="S128" s="161"/>
      <c r="T128" s="161"/>
      <c r="U128" s="161"/>
      <c r="V128" s="256">
        <f>IF(O128=1,10,100)</f>
        <v>100</v>
      </c>
      <c r="W128" s="256">
        <f>IF(O128=1,1,IF(O128=2,10,100))</f>
        <v>100</v>
      </c>
      <c r="X128" s="256">
        <f>IF(O128=3,20,100)</f>
        <v>20</v>
      </c>
      <c r="Y128" s="256">
        <f>IF(P128=1,10,100)</f>
        <v>100</v>
      </c>
      <c r="Z128" s="256">
        <f>IF(P128=1,1,IF(P128=2,10,100))</f>
        <v>100</v>
      </c>
      <c r="AA128" s="257">
        <f>IF(OR(EXACT(Q128,"1A"),EXACT(Q128,"1B")),0.1,IF(Q128=2,1,100))</f>
        <v>100</v>
      </c>
      <c r="AB128" s="257">
        <f>IF(OR(EXACT(R128,"1A"),EXACT(R128,"1B")),0.1,IF(R128=2,1,100))</f>
        <v>100</v>
      </c>
      <c r="AC128" s="257">
        <f>IF(OR(EXACT(S128,"1A"),EXACT(S128,"1B")),0.3,IF(S128=2,3,100))</f>
        <v>100</v>
      </c>
      <c r="AD128" s="136"/>
      <c r="AE128" s="136"/>
      <c r="AF128" s="249">
        <f>IF(OR(OR(EXACT(J128,"1A"),EXACT(J128,"1B"),EXACT(J128,"1C")),K128=1),1,IF(K128=2,10,100))</f>
        <v>100</v>
      </c>
      <c r="AG128" s="249">
        <f>IF(OR(EXACT(J128,"1A"),EXACT(J128,"1B"),EXACT(J128,"1C")),1,IF(J128=2,10,100))</f>
        <v>10</v>
      </c>
      <c r="AH128" s="249">
        <f>IF(OR(EXACT(J128,"1A"),EXACT(J128,"1B"),EXACT(J128,"1C"),K128=1),3,100)</f>
        <v>100</v>
      </c>
      <c r="AI128" s="249">
        <f>IF(OR(EXACT(J128,"1A"),EXACT(J128,"1B"),EXACT(J128,"1C")),5,100)</f>
        <v>100</v>
      </c>
      <c r="AJ128" s="251" t="s">
        <v>1206</v>
      </c>
      <c r="AK128" s="136"/>
      <c r="AL128" s="136"/>
      <c r="AM128" s="251"/>
      <c r="AN128" s="136"/>
      <c r="AO128" s="136"/>
      <c r="AP128" s="136"/>
      <c r="AQ128" s="272" t="s">
        <v>25756</v>
      </c>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c r="BW128" s="136"/>
      <c r="BX128" s="136"/>
      <c r="BY128" s="136"/>
      <c r="BZ128" s="136"/>
      <c r="CA128" s="136"/>
      <c r="CB128" s="136"/>
      <c r="CC128" s="136"/>
      <c r="CD128" s="136"/>
      <c r="CE128" s="136"/>
      <c r="CF128" s="136"/>
      <c r="CG128" s="136"/>
      <c r="CH128" s="136"/>
      <c r="CI128" s="136"/>
      <c r="CJ128" s="136"/>
      <c r="CK128" s="136"/>
      <c r="CL128" s="136"/>
      <c r="CM128" s="136"/>
      <c r="CN128" s="136"/>
      <c r="CO128" s="136"/>
      <c r="CP128" s="136"/>
      <c r="CQ128" s="136"/>
      <c r="CR128" s="136"/>
      <c r="CS128" s="136"/>
      <c r="CT128" s="136"/>
      <c r="CU128" s="136"/>
      <c r="CV128" s="136"/>
      <c r="CW128" s="136"/>
      <c r="CX128" s="136"/>
      <c r="CY128" s="136"/>
      <c r="CZ128" s="136"/>
      <c r="DA128" s="136"/>
      <c r="DB128" s="136"/>
      <c r="DC128" s="136"/>
      <c r="DD128" s="136"/>
      <c r="DE128" s="136"/>
      <c r="DF128" s="136"/>
      <c r="DG128" s="136"/>
      <c r="DH128" s="136"/>
      <c r="DI128" s="136"/>
      <c r="DJ128" s="136"/>
      <c r="DK128" s="136"/>
      <c r="DL128" s="136"/>
      <c r="DM128" s="136"/>
      <c r="DN128" s="136"/>
      <c r="DO128" s="136"/>
      <c r="DP128" s="136"/>
      <c r="DQ128" s="136"/>
      <c r="DR128" s="136"/>
      <c r="DS128" s="136"/>
      <c r="DT128" s="136"/>
      <c r="DU128" s="136"/>
      <c r="DV128" s="136"/>
      <c r="DW128" s="136"/>
      <c r="DX128" s="136"/>
      <c r="DY128" s="136"/>
      <c r="DZ128" s="136"/>
      <c r="EA128" s="136"/>
      <c r="EB128" s="136"/>
      <c r="EC128" s="136"/>
      <c r="ED128" s="136"/>
      <c r="EE128" s="136"/>
      <c r="EF128" s="136"/>
      <c r="EG128" s="136"/>
      <c r="EH128" s="136"/>
      <c r="EI128" s="136"/>
      <c r="EJ128" s="136"/>
      <c r="EK128" s="136"/>
      <c r="EL128" s="136"/>
      <c r="EM128" s="136"/>
      <c r="EN128" s="136"/>
      <c r="EO128" s="136"/>
      <c r="EP128" s="136"/>
      <c r="EQ128" s="136"/>
      <c r="ER128" s="136"/>
      <c r="ES128" s="136"/>
      <c r="ET128" s="136"/>
      <c r="EU128" s="136"/>
      <c r="EV128" s="136"/>
      <c r="EW128" s="136"/>
      <c r="EX128" s="136"/>
      <c r="EY128" s="136"/>
      <c r="EZ128" s="136"/>
      <c r="FA128" s="136"/>
      <c r="FB128" s="136"/>
      <c r="FC128" s="136"/>
      <c r="FD128" s="136"/>
      <c r="FE128" s="136"/>
      <c r="FF128" s="136"/>
      <c r="FG128" s="136"/>
      <c r="FH128" s="136"/>
      <c r="FI128" s="136"/>
      <c r="FJ128" s="136"/>
      <c r="FK128" s="136"/>
      <c r="FL128" s="136"/>
      <c r="FM128" s="136"/>
      <c r="FN128" s="136"/>
      <c r="FO128" s="136"/>
      <c r="FP128" s="136"/>
      <c r="FQ128" s="136"/>
      <c r="FR128" s="136"/>
      <c r="FS128" s="136"/>
      <c r="FT128" s="136"/>
      <c r="FU128" s="136"/>
      <c r="FV128" s="136"/>
      <c r="FW128" s="136"/>
      <c r="FX128" s="136"/>
      <c r="FY128" s="136"/>
      <c r="FZ128" s="136"/>
      <c r="GA128" s="136"/>
      <c r="GB128" s="136"/>
      <c r="GC128" s="136"/>
      <c r="GD128" s="136"/>
      <c r="GE128" s="136"/>
      <c r="GF128" s="136"/>
      <c r="GG128" s="136"/>
      <c r="GH128" s="136"/>
      <c r="GI128" s="136"/>
      <c r="GJ128" s="136"/>
      <c r="GK128" s="136"/>
      <c r="GL128" s="136"/>
      <c r="GM128" s="136"/>
      <c r="GN128" s="136"/>
      <c r="GO128" s="136"/>
      <c r="GP128" s="136"/>
      <c r="GQ128" s="136"/>
      <c r="GR128" s="136"/>
      <c r="GS128" s="136"/>
      <c r="GT128" s="136"/>
      <c r="GU128" s="136"/>
      <c r="GV128" s="136"/>
      <c r="GW128" s="136"/>
      <c r="GX128" s="136"/>
      <c r="GY128" s="136"/>
      <c r="GZ128" s="136"/>
      <c r="HA128" s="136"/>
      <c r="HB128" s="136"/>
      <c r="HC128" s="136"/>
      <c r="HD128" s="136"/>
      <c r="HE128" s="136"/>
      <c r="HF128" s="136"/>
      <c r="HG128" s="136"/>
      <c r="HH128" s="136"/>
      <c r="HI128" s="136"/>
      <c r="HJ128" s="136"/>
      <c r="HK128" s="136"/>
      <c r="HL128" s="136"/>
      <c r="HM128" s="136"/>
      <c r="HN128" s="136"/>
      <c r="HO128" s="136"/>
      <c r="HP128" s="136"/>
      <c r="HQ128" s="136"/>
      <c r="HR128" s="136"/>
      <c r="HS128" s="136"/>
      <c r="HT128" s="136"/>
      <c r="HU128" s="136"/>
      <c r="HV128" s="136"/>
      <c r="HW128" s="136"/>
      <c r="HX128" s="136"/>
      <c r="HY128" s="136"/>
      <c r="HZ128" s="136"/>
      <c r="IA128" s="136"/>
      <c r="IB128" s="136"/>
      <c r="IC128" s="136"/>
      <c r="ID128" s="136"/>
      <c r="IE128" s="136"/>
      <c r="IF128" s="136"/>
      <c r="IG128" s="136"/>
      <c r="IH128" s="136"/>
      <c r="II128" s="136"/>
      <c r="IJ128" s="136"/>
      <c r="IK128" s="136"/>
      <c r="IL128" s="136"/>
      <c r="IM128" s="136"/>
      <c r="IN128" s="136"/>
      <c r="IO128" s="136"/>
      <c r="IP128" s="136"/>
      <c r="IQ128" s="136"/>
      <c r="IR128" s="136"/>
      <c r="IS128" s="136"/>
      <c r="IT128" s="136"/>
      <c r="IU128" s="136"/>
      <c r="IV128" s="136"/>
      <c r="IW128" s="136"/>
      <c r="IX128" s="136"/>
      <c r="IY128" s="136"/>
      <c r="IZ128" s="136"/>
      <c r="JA128" s="136"/>
      <c r="JB128" s="136"/>
      <c r="JC128" s="136"/>
      <c r="JD128" s="136"/>
      <c r="JE128" s="136"/>
      <c r="JF128" s="136"/>
      <c r="JG128" s="136"/>
      <c r="JH128" s="136"/>
      <c r="JI128" s="136"/>
      <c r="JJ128" s="136"/>
      <c r="JK128" s="136"/>
      <c r="JL128" s="136"/>
      <c r="JM128" s="136"/>
      <c r="JN128" s="136"/>
      <c r="JO128" s="136"/>
      <c r="JP128" s="136"/>
      <c r="JQ128" s="136"/>
      <c r="JR128" s="136"/>
      <c r="JS128" s="136"/>
      <c r="JT128" s="136"/>
      <c r="JU128" s="136"/>
      <c r="JV128" s="136"/>
      <c r="JW128" s="136"/>
      <c r="JX128" s="136"/>
      <c r="JY128" s="136"/>
      <c r="JZ128" s="136"/>
      <c r="KA128" s="136"/>
      <c r="KB128" s="136"/>
      <c r="KC128" s="136"/>
      <c r="KD128" s="136"/>
      <c r="KE128" s="136"/>
      <c r="KF128" s="136"/>
      <c r="KG128" s="136"/>
      <c r="KH128" s="136"/>
      <c r="KI128" s="136"/>
      <c r="KJ128" s="136"/>
      <c r="KK128" s="136"/>
      <c r="KL128" s="136"/>
      <c r="KM128" s="136"/>
      <c r="KN128" s="136"/>
      <c r="KO128" s="136"/>
      <c r="KP128" s="136"/>
      <c r="KQ128" s="136"/>
      <c r="KR128" s="136"/>
      <c r="KS128" s="136"/>
      <c r="KT128" s="136"/>
      <c r="KU128" s="136"/>
      <c r="KV128" s="136"/>
      <c r="KW128" s="136"/>
      <c r="KX128" s="136"/>
      <c r="KY128" s="136"/>
      <c r="KZ128" s="136"/>
      <c r="LA128" s="136"/>
      <c r="LB128" s="136"/>
      <c r="LC128" s="136"/>
      <c r="LD128" s="136"/>
      <c r="LE128" s="136"/>
      <c r="LF128" s="136"/>
      <c r="LG128" s="136"/>
      <c r="LH128" s="136"/>
      <c r="LI128" s="136"/>
      <c r="LJ128" s="136"/>
      <c r="LK128" s="136"/>
      <c r="LL128" s="136"/>
      <c r="LM128" s="136"/>
      <c r="LN128" s="136"/>
      <c r="LO128" s="136"/>
      <c r="LP128" s="136"/>
      <c r="LQ128" s="136"/>
      <c r="LR128" s="136"/>
      <c r="LS128" s="136"/>
      <c r="LT128" s="136"/>
      <c r="LU128" s="136"/>
      <c r="LV128" s="136"/>
      <c r="LW128" s="136"/>
      <c r="LX128" s="136"/>
      <c r="LY128" s="136"/>
      <c r="LZ128" s="136"/>
      <c r="MA128" s="136"/>
      <c r="MB128" s="136"/>
      <c r="MC128" s="136"/>
      <c r="MD128" s="136"/>
      <c r="ME128" s="136"/>
      <c r="MF128" s="136"/>
      <c r="MG128" s="136"/>
      <c r="MH128" s="136"/>
      <c r="MI128" s="136"/>
      <c r="MJ128" s="136"/>
      <c r="MK128" s="136"/>
      <c r="ML128" s="136"/>
      <c r="MM128" s="136"/>
      <c r="MN128" s="136"/>
      <c r="MO128" s="136"/>
      <c r="MP128" s="136"/>
      <c r="MQ128" s="136"/>
      <c r="MR128" s="136"/>
      <c r="MS128" s="136"/>
      <c r="MT128" s="136"/>
      <c r="MU128" s="136"/>
      <c r="MV128" s="136"/>
      <c r="MW128" s="136"/>
      <c r="MX128" s="136"/>
      <c r="MY128" s="136"/>
      <c r="MZ128" s="136"/>
      <c r="NA128" s="136"/>
      <c r="NB128" s="136"/>
      <c r="NC128" s="136"/>
      <c r="ND128" s="136"/>
      <c r="NE128" s="136"/>
      <c r="NF128" s="136"/>
      <c r="NG128" s="136"/>
      <c r="NH128" s="136"/>
      <c r="NI128" s="136"/>
      <c r="NJ128" s="136"/>
      <c r="NK128" s="136"/>
      <c r="NL128" s="136"/>
      <c r="NM128" s="136"/>
      <c r="NN128" s="136"/>
      <c r="NO128" s="136"/>
      <c r="NP128" s="136"/>
      <c r="NQ128" s="136"/>
      <c r="NR128" s="136"/>
      <c r="NS128" s="136"/>
      <c r="NT128" s="136"/>
      <c r="NU128" s="136"/>
      <c r="NV128" s="136"/>
      <c r="NW128" s="136"/>
      <c r="NX128" s="136"/>
      <c r="NY128" s="136"/>
      <c r="NZ128" s="136"/>
      <c r="OA128" s="136"/>
      <c r="OB128" s="136"/>
      <c r="OC128" s="136"/>
      <c r="OD128" s="136"/>
      <c r="OE128" s="136"/>
      <c r="OF128" s="136"/>
      <c r="OG128" s="136"/>
      <c r="OH128" s="136"/>
      <c r="OI128" s="136"/>
      <c r="OJ128" s="136"/>
      <c r="OK128" s="136"/>
      <c r="OL128" s="136"/>
      <c r="OM128" s="136"/>
      <c r="ON128" s="136"/>
      <c r="OO128" s="136"/>
      <c r="OP128" s="136"/>
      <c r="OQ128" s="136"/>
      <c r="OR128" s="136"/>
      <c r="OS128" s="136"/>
      <c r="OT128" s="136"/>
      <c r="OU128" s="136"/>
      <c r="OV128" s="136"/>
      <c r="OW128" s="136"/>
      <c r="OX128" s="136"/>
      <c r="OY128" s="136"/>
      <c r="OZ128" s="136"/>
      <c r="PA128" s="136"/>
      <c r="PB128" s="136"/>
      <c r="PC128" s="136"/>
      <c r="PD128" s="136"/>
      <c r="PE128" s="136"/>
      <c r="PF128" s="136"/>
      <c r="PG128" s="136"/>
      <c r="PH128" s="136"/>
      <c r="PI128" s="136"/>
      <c r="PJ128" s="136"/>
      <c r="PK128" s="136"/>
      <c r="PL128" s="136"/>
      <c r="PM128" s="136"/>
      <c r="PN128" s="136"/>
      <c r="PO128" s="136"/>
      <c r="PP128" s="136"/>
      <c r="PQ128" s="136"/>
      <c r="PR128" s="136"/>
      <c r="PS128" s="136"/>
      <c r="PT128" s="136"/>
      <c r="PU128" s="136"/>
      <c r="PV128" s="136"/>
      <c r="PW128" s="136"/>
      <c r="PX128" s="136"/>
      <c r="PY128" s="136"/>
      <c r="PZ128" s="136"/>
      <c r="QA128" s="136"/>
      <c r="QB128" s="136"/>
      <c r="QC128" s="136"/>
      <c r="QD128" s="136"/>
      <c r="QE128" s="136"/>
      <c r="QF128" s="136"/>
      <c r="QG128" s="136"/>
      <c r="QH128" s="136"/>
      <c r="QI128" s="136"/>
      <c r="QJ128" s="136"/>
      <c r="QK128" s="136"/>
      <c r="QL128" s="136"/>
      <c r="QM128" s="136"/>
      <c r="QN128" s="136"/>
      <c r="QO128" s="136"/>
      <c r="QP128" s="136"/>
      <c r="QQ128" s="136"/>
      <c r="QR128" s="136"/>
      <c r="QS128" s="136"/>
      <c r="QT128" s="136"/>
      <c r="QU128" s="136"/>
      <c r="QV128" s="136"/>
      <c r="QW128" s="136"/>
      <c r="QX128" s="136"/>
      <c r="QY128" s="136"/>
      <c r="QZ128" s="136"/>
      <c r="RA128" s="136"/>
      <c r="RB128" s="136"/>
      <c r="RC128" s="136"/>
      <c r="RD128" s="136"/>
      <c r="RE128" s="136"/>
      <c r="RF128" s="136"/>
      <c r="RG128" s="136"/>
      <c r="RH128" s="136"/>
      <c r="RI128" s="136"/>
      <c r="RJ128" s="136"/>
      <c r="RK128" s="136"/>
      <c r="RL128" s="136"/>
      <c r="RM128" s="136"/>
      <c r="RN128" s="136"/>
      <c r="RO128" s="136"/>
      <c r="RP128" s="136"/>
      <c r="RQ128" s="136"/>
      <c r="RR128" s="136"/>
      <c r="RS128" s="136"/>
      <c r="RT128" s="136"/>
      <c r="RU128" s="136"/>
      <c r="RV128" s="136"/>
      <c r="RW128" s="136"/>
      <c r="RX128" s="136"/>
      <c r="RY128" s="136"/>
      <c r="RZ128" s="136"/>
      <c r="SA128" s="136"/>
      <c r="SB128" s="136"/>
      <c r="SC128" s="136"/>
      <c r="SD128" s="136"/>
      <c r="SE128" s="136"/>
      <c r="SF128" s="136"/>
      <c r="SG128" s="136"/>
      <c r="SH128" s="136"/>
      <c r="SI128" s="136"/>
      <c r="SJ128" s="136"/>
      <c r="SK128" s="136"/>
      <c r="SL128" s="136"/>
      <c r="SM128" s="136"/>
      <c r="SN128" s="136"/>
      <c r="SO128" s="136"/>
      <c r="SP128" s="136"/>
      <c r="SQ128" s="136"/>
      <c r="SR128" s="136"/>
      <c r="SS128" s="136"/>
      <c r="ST128" s="136"/>
      <c r="SU128" s="136"/>
      <c r="SV128" s="136"/>
      <c r="SW128" s="136"/>
      <c r="SX128" s="136"/>
      <c r="SY128" s="136"/>
      <c r="SZ128" s="136"/>
      <c r="TA128" s="136"/>
      <c r="TB128" s="136"/>
      <c r="TC128" s="136"/>
      <c r="TD128" s="136"/>
      <c r="TE128" s="136"/>
      <c r="TF128" s="136"/>
      <c r="TG128" s="136"/>
      <c r="TH128" s="136"/>
      <c r="TI128" s="136"/>
      <c r="TJ128" s="136"/>
      <c r="TK128" s="136"/>
      <c r="TL128" s="136"/>
      <c r="TM128" s="136"/>
      <c r="TN128" s="136"/>
      <c r="TO128" s="136"/>
      <c r="TP128" s="136"/>
      <c r="TQ128" s="136"/>
      <c r="TR128" s="136"/>
      <c r="TS128" s="136"/>
      <c r="TT128" s="136"/>
      <c r="TU128" s="136"/>
      <c r="TV128" s="136"/>
      <c r="TW128" s="136"/>
      <c r="TX128" s="136"/>
      <c r="TY128" s="136"/>
      <c r="TZ128" s="136"/>
      <c r="UA128" s="136"/>
      <c r="UB128" s="136"/>
      <c r="UC128" s="136"/>
      <c r="UD128" s="136"/>
      <c r="UE128" s="136"/>
      <c r="UF128" s="136"/>
      <c r="UG128" s="136"/>
      <c r="UH128" s="136"/>
      <c r="UI128" s="136"/>
      <c r="UJ128" s="136"/>
      <c r="UK128" s="136"/>
      <c r="UL128" s="136"/>
      <c r="UM128" s="136"/>
      <c r="UN128" s="136"/>
      <c r="UO128" s="136"/>
      <c r="UP128" s="136"/>
      <c r="UQ128" s="136"/>
      <c r="UR128" s="136"/>
      <c r="US128" s="136"/>
      <c r="UT128" s="136"/>
      <c r="UU128" s="136"/>
      <c r="UV128" s="136"/>
      <c r="UW128" s="136"/>
      <c r="UX128" s="136"/>
      <c r="UY128" s="136"/>
      <c r="UZ128" s="136"/>
      <c r="VA128" s="136"/>
      <c r="VB128" s="136"/>
      <c r="VC128" s="136"/>
      <c r="VD128" s="136"/>
      <c r="VE128" s="136"/>
      <c r="VF128" s="136"/>
      <c r="VG128" s="136"/>
      <c r="VH128" s="136"/>
      <c r="VI128" s="136"/>
      <c r="VJ128" s="136"/>
      <c r="VK128" s="136"/>
      <c r="VL128" s="136"/>
      <c r="VM128" s="136"/>
      <c r="VN128" s="136"/>
      <c r="VO128" s="136"/>
      <c r="VP128" s="136"/>
      <c r="VQ128" s="136"/>
      <c r="VR128" s="136"/>
      <c r="VS128" s="136"/>
      <c r="VT128" s="136"/>
      <c r="VU128" s="136"/>
      <c r="VV128" s="136"/>
      <c r="VW128" s="136"/>
      <c r="VX128" s="136"/>
      <c r="VY128" s="136"/>
      <c r="VZ128" s="136"/>
      <c r="WA128" s="136"/>
      <c r="WB128" s="136"/>
      <c r="WC128" s="136"/>
      <c r="WD128" s="136"/>
      <c r="WE128" s="136"/>
      <c r="WF128" s="136"/>
      <c r="WG128" s="136"/>
      <c r="WH128" s="136"/>
      <c r="WI128" s="136"/>
      <c r="WJ128" s="136"/>
      <c r="WK128" s="136"/>
      <c r="WL128" s="136"/>
      <c r="WM128" s="136"/>
      <c r="WN128" s="136"/>
      <c r="WO128" s="136"/>
      <c r="WP128" s="136"/>
      <c r="WQ128" s="136"/>
      <c r="WR128" s="136"/>
      <c r="WS128" s="136"/>
      <c r="WT128" s="136"/>
      <c r="WU128" s="136"/>
      <c r="WV128" s="136"/>
      <c r="WW128" s="136"/>
      <c r="WX128" s="136"/>
      <c r="WY128" s="136"/>
      <c r="WZ128" s="136"/>
      <c r="XA128" s="136"/>
      <c r="XB128" s="136"/>
      <c r="XC128" s="136"/>
      <c r="XD128" s="136"/>
      <c r="XE128" s="136"/>
      <c r="XF128" s="136"/>
      <c r="XG128" s="136"/>
      <c r="XH128" s="136"/>
      <c r="XI128" s="136"/>
      <c r="XJ128" s="136"/>
      <c r="XK128" s="136"/>
      <c r="XL128" s="136"/>
      <c r="XM128" s="136"/>
      <c r="XN128" s="136"/>
      <c r="XO128" s="136"/>
      <c r="XP128" s="136"/>
      <c r="XQ128" s="136"/>
      <c r="XR128" s="136"/>
      <c r="XS128" s="136"/>
      <c r="XT128" s="136"/>
      <c r="XU128" s="136"/>
      <c r="XV128" s="136"/>
      <c r="XW128" s="136"/>
      <c r="XX128" s="136"/>
      <c r="XY128" s="136"/>
      <c r="XZ128" s="136"/>
      <c r="YA128" s="136"/>
      <c r="YB128" s="136"/>
      <c r="YC128" s="136"/>
      <c r="YD128" s="136"/>
      <c r="YE128" s="136"/>
      <c r="YF128" s="136"/>
      <c r="YG128" s="136"/>
      <c r="YH128" s="136"/>
      <c r="YI128" s="136"/>
      <c r="YJ128" s="136"/>
      <c r="YK128" s="136"/>
      <c r="YL128" s="136"/>
      <c r="YM128" s="136"/>
      <c r="YN128" s="136"/>
      <c r="YO128" s="136"/>
      <c r="YP128" s="136"/>
      <c r="YQ128" s="136"/>
      <c r="YR128" s="136"/>
      <c r="YS128" s="136"/>
      <c r="YT128" s="136"/>
      <c r="YU128" s="136"/>
      <c r="YV128" s="136"/>
      <c r="YW128" s="136"/>
      <c r="YX128" s="136"/>
      <c r="YY128" s="136"/>
      <c r="YZ128" s="136"/>
      <c r="ZA128" s="136"/>
      <c r="ZB128" s="136"/>
      <c r="ZC128" s="136"/>
      <c r="ZD128" s="136"/>
      <c r="ZE128" s="136"/>
      <c r="ZF128" s="136"/>
      <c r="ZG128" s="136"/>
      <c r="ZH128" s="136"/>
      <c r="ZI128" s="136"/>
      <c r="ZJ128" s="136"/>
      <c r="ZK128" s="136"/>
      <c r="ZL128" s="136"/>
      <c r="ZM128" s="136"/>
      <c r="ZN128" s="136"/>
      <c r="ZO128" s="136"/>
      <c r="ZP128" s="136"/>
      <c r="ZQ128" s="136"/>
      <c r="ZR128" s="136"/>
      <c r="ZS128" s="136"/>
      <c r="ZT128" s="136"/>
      <c r="ZU128" s="136"/>
      <c r="ZV128" s="136"/>
      <c r="ZW128" s="136"/>
      <c r="ZX128" s="136"/>
      <c r="ZY128" s="136"/>
      <c r="ZZ128" s="136"/>
      <c r="AAA128" s="136"/>
      <c r="AAB128" s="136"/>
      <c r="AAC128" s="136"/>
      <c r="AAD128" s="136"/>
      <c r="AAE128" s="136"/>
      <c r="AAF128" s="136"/>
      <c r="AAG128" s="136"/>
      <c r="AAH128" s="136"/>
      <c r="AAI128" s="136"/>
      <c r="AAJ128" s="136"/>
      <c r="AAK128" s="136"/>
      <c r="AAL128" s="136"/>
      <c r="AAM128" s="136"/>
      <c r="AAN128" s="136"/>
      <c r="AAO128" s="136"/>
      <c r="AAP128" s="136"/>
      <c r="AAQ128" s="136"/>
      <c r="AAR128" s="136"/>
      <c r="AAS128" s="136"/>
      <c r="AAT128" s="136"/>
      <c r="AAU128" s="136"/>
      <c r="AAV128" s="136"/>
      <c r="AAW128" s="136"/>
      <c r="AAX128" s="136"/>
      <c r="AAY128" s="136"/>
      <c r="AAZ128" s="136"/>
      <c r="ABA128" s="136"/>
      <c r="ABB128" s="136"/>
      <c r="ABC128" s="136"/>
      <c r="ABD128" s="136"/>
      <c r="ABE128" s="136"/>
      <c r="ABF128" s="136"/>
      <c r="ABG128" s="136"/>
      <c r="ABH128" s="136"/>
      <c r="ABI128" s="136"/>
      <c r="ABJ128" s="136"/>
      <c r="ABK128" s="136"/>
      <c r="ABL128" s="136"/>
      <c r="ABM128" s="136"/>
      <c r="ABN128" s="136"/>
      <c r="ABO128" s="136"/>
      <c r="ABP128" s="136"/>
      <c r="ABQ128" s="136"/>
      <c r="ABR128" s="136"/>
      <c r="ABS128" s="136"/>
      <c r="ABT128" s="136"/>
      <c r="ABU128" s="136"/>
      <c r="ABV128" s="136"/>
      <c r="ABW128" s="136"/>
      <c r="ABX128" s="136"/>
      <c r="ABY128" s="136"/>
      <c r="ABZ128" s="136"/>
      <c r="ACA128" s="136"/>
      <c r="ACB128" s="136"/>
      <c r="ACC128" s="136"/>
      <c r="ACD128" s="136"/>
      <c r="ACE128" s="136"/>
      <c r="ACF128" s="136"/>
      <c r="ACG128" s="136"/>
      <c r="ACH128" s="136"/>
      <c r="ACI128" s="136"/>
      <c r="ACJ128" s="136"/>
      <c r="ACK128" s="136"/>
      <c r="ACL128" s="136"/>
      <c r="ACM128" s="136"/>
      <c r="ACN128" s="136"/>
      <c r="ACO128" s="136"/>
      <c r="ACP128" s="136"/>
      <c r="ACQ128" s="136"/>
      <c r="ACR128" s="136"/>
      <c r="ACS128" s="136"/>
      <c r="ACT128" s="136"/>
      <c r="ACU128" s="136"/>
      <c r="ACV128" s="136"/>
      <c r="ACW128" s="136"/>
      <c r="ACX128" s="136"/>
      <c r="ACY128" s="136"/>
      <c r="ACZ128" s="136"/>
      <c r="ADA128" s="136"/>
      <c r="ADB128" s="136"/>
      <c r="ADC128" s="136"/>
      <c r="ADD128" s="136"/>
      <c r="ADE128" s="136"/>
      <c r="ADF128" s="136"/>
      <c r="ADG128" s="136"/>
      <c r="ADH128" s="136"/>
      <c r="ADI128" s="136"/>
      <c r="ADJ128" s="136"/>
      <c r="ADK128" s="136"/>
      <c r="ADL128" s="136"/>
      <c r="ADM128" s="136"/>
      <c r="ADN128" s="136"/>
      <c r="ADO128" s="136"/>
      <c r="ADP128" s="136"/>
      <c r="ADQ128" s="136"/>
      <c r="ADR128" s="136"/>
      <c r="ADS128" s="136"/>
      <c r="ADT128" s="136"/>
      <c r="ADU128" s="136"/>
      <c r="ADV128" s="136"/>
      <c r="ADW128" s="136"/>
      <c r="ADX128" s="136"/>
      <c r="ADY128" s="136"/>
      <c r="ADZ128" s="136"/>
      <c r="AEA128" s="136"/>
      <c r="AEB128" s="136"/>
      <c r="AEC128" s="136"/>
      <c r="AED128" s="136"/>
      <c r="AEE128" s="136"/>
      <c r="AEF128" s="136"/>
      <c r="AEG128" s="136"/>
      <c r="AEH128" s="136"/>
      <c r="AEI128" s="136"/>
      <c r="AEJ128" s="136"/>
      <c r="AEK128" s="136"/>
      <c r="AEL128" s="136"/>
      <c r="AEM128" s="136"/>
      <c r="AEN128" s="136"/>
      <c r="AEO128" s="136"/>
      <c r="AEP128" s="136"/>
      <c r="AEQ128" s="136"/>
      <c r="AER128" s="136"/>
      <c r="AES128" s="136"/>
      <c r="AET128" s="136"/>
      <c r="AEU128" s="136"/>
      <c r="AEV128" s="136"/>
      <c r="AEW128" s="136"/>
      <c r="AEX128" s="136"/>
      <c r="AEY128" s="136"/>
      <c r="AEZ128" s="136"/>
      <c r="AFA128" s="136"/>
      <c r="AFB128" s="136"/>
      <c r="AFC128" s="136"/>
      <c r="AFD128" s="136"/>
      <c r="AFE128" s="136"/>
      <c r="AFF128" s="136"/>
      <c r="AFG128" s="136"/>
      <c r="AFH128" s="136"/>
      <c r="AFI128" s="136"/>
      <c r="AFJ128" s="136"/>
      <c r="AFK128" s="136"/>
      <c r="AFL128" s="136"/>
      <c r="AFM128" s="136"/>
      <c r="AFN128" s="136"/>
      <c r="AFO128" s="136"/>
      <c r="AFP128" s="136"/>
      <c r="AFQ128" s="136"/>
      <c r="AFR128" s="136"/>
      <c r="AFS128" s="136"/>
      <c r="AFT128" s="136"/>
      <c r="AFU128" s="136"/>
      <c r="AFV128" s="136"/>
      <c r="AFW128" s="136"/>
      <c r="AFX128" s="136"/>
      <c r="AFY128" s="136"/>
      <c r="AFZ128" s="136"/>
      <c r="AGA128" s="136"/>
      <c r="AGB128" s="136"/>
      <c r="AGC128" s="136"/>
      <c r="AGD128" s="136"/>
      <c r="AGE128" s="136"/>
      <c r="AGF128" s="136"/>
      <c r="AGG128" s="136"/>
      <c r="AGH128" s="136"/>
      <c r="AGI128" s="136"/>
      <c r="AGJ128" s="136"/>
      <c r="AGK128" s="136"/>
      <c r="AGL128" s="136"/>
      <c r="AGM128" s="136"/>
      <c r="AGN128" s="136"/>
      <c r="AGO128" s="136"/>
      <c r="AGP128" s="136"/>
      <c r="AGQ128" s="136"/>
      <c r="AGR128" s="136"/>
      <c r="AGS128" s="136"/>
      <c r="AGT128" s="136"/>
      <c r="AGU128" s="136"/>
      <c r="AGV128" s="136"/>
      <c r="AGW128" s="136"/>
      <c r="AGX128" s="136"/>
      <c r="AGY128" s="136"/>
      <c r="AGZ128" s="136"/>
      <c r="AHA128" s="136"/>
      <c r="AHB128" s="136"/>
      <c r="AHC128" s="136"/>
      <c r="AHD128" s="136"/>
      <c r="AHE128" s="136"/>
      <c r="AHF128" s="136"/>
      <c r="AHG128" s="136"/>
      <c r="AHH128" s="136"/>
      <c r="AHI128" s="136"/>
      <c r="AHJ128" s="136"/>
      <c r="AHK128" s="136"/>
      <c r="AHL128" s="136"/>
      <c r="AHM128" s="136"/>
      <c r="AHN128" s="136"/>
      <c r="AHO128" s="136"/>
      <c r="AHP128" s="136"/>
      <c r="AHQ128" s="136"/>
      <c r="AHR128" s="136"/>
      <c r="AHS128" s="136"/>
      <c r="AHT128" s="136"/>
      <c r="AHU128" s="136"/>
      <c r="AHV128" s="136"/>
      <c r="AHW128" s="136"/>
      <c r="AHX128" s="136"/>
      <c r="AHY128" s="136"/>
      <c r="AHZ128" s="136"/>
      <c r="AIA128" s="136"/>
      <c r="AIB128" s="136"/>
      <c r="AIC128" s="136"/>
      <c r="AID128" s="136"/>
      <c r="AIE128" s="136"/>
      <c r="AIF128" s="136"/>
      <c r="AIG128" s="136"/>
      <c r="AIH128" s="136"/>
      <c r="AII128" s="136"/>
      <c r="AIJ128" s="136"/>
      <c r="AIK128" s="136"/>
      <c r="AIL128" s="136"/>
      <c r="AIM128" s="136"/>
      <c r="AIN128" s="136"/>
      <c r="AIO128" s="136"/>
      <c r="AIP128" s="136"/>
      <c r="AIQ128" s="136"/>
      <c r="AIR128" s="136"/>
      <c r="AIS128" s="136"/>
      <c r="AIT128" s="136"/>
      <c r="AIU128" s="136"/>
      <c r="AIV128" s="136"/>
      <c r="AIW128" s="136"/>
      <c r="AIX128" s="136"/>
      <c r="AIY128" s="136"/>
      <c r="AIZ128" s="136"/>
      <c r="AJA128" s="136"/>
      <c r="AJB128" s="136"/>
      <c r="AJC128" s="136"/>
      <c r="AJD128" s="136"/>
      <c r="AJE128" s="136"/>
      <c r="AJF128" s="136"/>
      <c r="AJG128" s="136"/>
      <c r="AJH128" s="136"/>
      <c r="AJI128" s="136"/>
      <c r="AJJ128" s="136"/>
      <c r="AJK128" s="136"/>
      <c r="AJL128" s="136"/>
      <c r="AJM128" s="136"/>
      <c r="AJN128" s="136"/>
      <c r="AJO128" s="136"/>
      <c r="AJP128" s="136"/>
      <c r="AJQ128" s="136"/>
      <c r="AJR128" s="136"/>
      <c r="AJS128" s="136"/>
      <c r="AJT128" s="136"/>
      <c r="AJU128" s="136"/>
      <c r="AJV128" s="136"/>
      <c r="AJW128" s="136"/>
      <c r="AJX128" s="136"/>
      <c r="AJY128" s="136"/>
      <c r="AJZ128" s="136"/>
      <c r="AKA128" s="136"/>
      <c r="AKB128" s="136"/>
      <c r="AKC128" s="136"/>
      <c r="AKD128" s="136"/>
      <c r="AKE128" s="136"/>
      <c r="AKF128" s="136"/>
      <c r="AKG128" s="136"/>
      <c r="AKH128" s="136"/>
      <c r="AKI128" s="136"/>
      <c r="AKJ128" s="136"/>
      <c r="AKK128" s="136"/>
      <c r="AKL128" s="136"/>
      <c r="AKM128" s="136"/>
      <c r="AKN128" s="136"/>
      <c r="AKO128" s="136"/>
      <c r="AKP128" s="136"/>
      <c r="AKQ128" s="136"/>
      <c r="AKR128" s="136"/>
      <c r="AKS128" s="136"/>
      <c r="AKT128" s="136"/>
      <c r="AKU128" s="136"/>
      <c r="AKV128" s="136"/>
      <c r="AKW128" s="136"/>
      <c r="AKX128" s="136"/>
      <c r="AKY128" s="136"/>
      <c r="AKZ128" s="136"/>
      <c r="ALA128" s="136"/>
      <c r="ALB128" s="136"/>
      <c r="ALC128" s="136"/>
      <c r="ALD128" s="136"/>
      <c r="ALE128" s="136"/>
      <c r="ALF128" s="136"/>
      <c r="ALG128" s="136"/>
      <c r="ALH128" s="136"/>
      <c r="ALI128" s="136"/>
      <c r="ALJ128" s="136"/>
      <c r="ALK128" s="136"/>
      <c r="ALL128" s="136"/>
      <c r="ALM128" s="136"/>
      <c r="ALN128" s="136"/>
      <c r="ALO128" s="136"/>
      <c r="ALP128" s="136"/>
      <c r="ALQ128" s="136"/>
      <c r="ALR128" s="136"/>
      <c r="ALS128" s="136"/>
      <c r="ALT128" s="136"/>
      <c r="ALU128" s="136"/>
      <c r="ALV128" s="136"/>
      <c r="ALW128" s="136"/>
      <c r="ALX128" s="136"/>
      <c r="ALY128" s="136"/>
      <c r="ALZ128" s="136"/>
      <c r="AMA128" s="136"/>
      <c r="AMB128" s="136"/>
      <c r="AMC128" s="136"/>
      <c r="AMD128" s="136"/>
      <c r="AME128" s="136"/>
      <c r="AMF128" s="136"/>
      <c r="AMG128" s="136"/>
      <c r="AMH128" s="136"/>
      <c r="AMI128" s="136"/>
    </row>
    <row r="129" spans="1:1023" ht="72" x14ac:dyDescent="0.25">
      <c r="A129" s="245" t="s">
        <v>1209</v>
      </c>
      <c r="B129" s="193">
        <v>129</v>
      </c>
      <c r="C129" s="192" t="s">
        <v>25757</v>
      </c>
      <c r="D129" s="209" t="s">
        <v>1210</v>
      </c>
      <c r="E129" s="253" t="s">
        <v>789</v>
      </c>
      <c r="F129" s="238"/>
      <c r="G129" s="214"/>
      <c r="H129" s="209">
        <v>4</v>
      </c>
      <c r="I129" s="367">
        <v>73.16</v>
      </c>
      <c r="J129" s="409">
        <v>2</v>
      </c>
      <c r="K129" s="412" t="s">
        <v>25755</v>
      </c>
      <c r="L129" s="161"/>
      <c r="M129" s="161"/>
      <c r="N129" s="161"/>
      <c r="O129" s="413">
        <v>3</v>
      </c>
      <c r="P129" s="161"/>
      <c r="Q129" s="161"/>
      <c r="R129" s="161"/>
      <c r="S129" s="161"/>
      <c r="T129" s="161"/>
      <c r="U129" s="161"/>
      <c r="V129" s="256">
        <f>IF(O129=1,10,100)</f>
        <v>100</v>
      </c>
      <c r="W129" s="256">
        <f>IF(O129=1,1,IF(O129=2,10,100))</f>
        <v>100</v>
      </c>
      <c r="X129" s="256">
        <f>IF(O129=3,20,100)</f>
        <v>20</v>
      </c>
      <c r="Y129" s="256">
        <f>IF(P129=1,10,100)</f>
        <v>100</v>
      </c>
      <c r="Z129" s="256">
        <f>IF(P129=1,1,IF(P129=2,10,100))</f>
        <v>100</v>
      </c>
      <c r="AA129" s="257">
        <f>IF(OR(EXACT(Q129,"1A"),EXACT(Q129,"1B")),0.1,IF(Q129=2,1,100))</f>
        <v>100</v>
      </c>
      <c r="AB129" s="257">
        <f>IF(OR(EXACT(R129,"1A"),EXACT(R129,"1B")),0.1,IF(R129=2,1,100))</f>
        <v>100</v>
      </c>
      <c r="AC129" s="257">
        <f>IF(OR(EXACT(S129,"1A"),EXACT(S129,"1B")),0.3,IF(S129=2,3,100))</f>
        <v>100</v>
      </c>
      <c r="AD129" s="136"/>
      <c r="AE129" s="136"/>
      <c r="AF129" s="249">
        <f>IF(OR(OR(EXACT(J129,"1A"),EXACT(J129,"1B"),EXACT(J129,"1C")),K129=1),1,IF(K129=2,10,100))</f>
        <v>100</v>
      </c>
      <c r="AG129" s="249">
        <f>IF(OR(EXACT(J129,"1A"),EXACT(J129,"1B"),EXACT(J129,"1C")),1,IF(J129=2,10,100))</f>
        <v>10</v>
      </c>
      <c r="AH129" s="249">
        <f>IF(OR(EXACT(J129,"1A"),EXACT(J129,"1B"),EXACT(J129,"1C"),K129=1),3,100)</f>
        <v>100</v>
      </c>
      <c r="AI129" s="249">
        <f>IF(OR(EXACT(J129,"1A"),EXACT(J129,"1B"),EXACT(J129,"1C")),5,100)</f>
        <v>100</v>
      </c>
      <c r="AJ129" s="269" t="s">
        <v>1206</v>
      </c>
      <c r="AK129" s="136"/>
      <c r="AL129" s="136"/>
      <c r="AM129" s="251"/>
      <c r="AN129" s="136"/>
      <c r="AO129" s="136"/>
      <c r="AP129" s="136"/>
      <c r="AQ129" s="272" t="s">
        <v>25758</v>
      </c>
      <c r="AR129" s="136"/>
      <c r="AS129" s="136"/>
      <c r="AT129" s="136"/>
      <c r="AU129" s="136"/>
      <c r="AV129" s="136"/>
      <c r="AW129" s="136"/>
      <c r="AX129" s="136"/>
      <c r="AY129" s="136"/>
      <c r="AZ129" s="136"/>
      <c r="BA129" s="136"/>
      <c r="BB129" s="136"/>
      <c r="BC129" s="136"/>
      <c r="BD129" s="136"/>
      <c r="BE129" s="136"/>
      <c r="BF129" s="136"/>
      <c r="BG129" s="136"/>
      <c r="BH129" s="136"/>
      <c r="BI129" s="136"/>
      <c r="BJ129" s="136"/>
      <c r="BK129" s="136"/>
      <c r="BL129" s="136"/>
      <c r="BM129" s="136"/>
      <c r="BN129" s="136"/>
      <c r="BO129" s="136"/>
      <c r="BP129" s="136"/>
      <c r="BQ129" s="136"/>
      <c r="BR129" s="136"/>
      <c r="BS129" s="136"/>
      <c r="BT129" s="136"/>
      <c r="BU129" s="136"/>
      <c r="BV129" s="136"/>
      <c r="BW129" s="136"/>
      <c r="BX129" s="136"/>
      <c r="BY129" s="136"/>
      <c r="BZ129" s="136"/>
      <c r="CA129" s="136"/>
      <c r="CB129" s="136"/>
      <c r="CC129" s="136"/>
      <c r="CD129" s="136"/>
      <c r="CE129" s="136"/>
      <c r="CF129" s="136"/>
      <c r="CG129" s="136"/>
      <c r="CH129" s="136"/>
      <c r="CI129" s="136"/>
      <c r="CJ129" s="136"/>
      <c r="CK129" s="136"/>
      <c r="CL129" s="136"/>
      <c r="CM129" s="136"/>
      <c r="CN129" s="136"/>
      <c r="CO129" s="136"/>
      <c r="CP129" s="136"/>
      <c r="CQ129" s="136"/>
      <c r="CR129" s="136"/>
      <c r="CS129" s="136"/>
      <c r="CT129" s="136"/>
      <c r="CU129" s="136"/>
      <c r="CV129" s="136"/>
      <c r="CW129" s="136"/>
      <c r="CX129" s="136"/>
      <c r="CY129" s="136"/>
      <c r="CZ129" s="136"/>
      <c r="DA129" s="136"/>
      <c r="DB129" s="136"/>
      <c r="DC129" s="136"/>
      <c r="DD129" s="136"/>
      <c r="DE129" s="136"/>
      <c r="DF129" s="136"/>
      <c r="DG129" s="136"/>
      <c r="DH129" s="136"/>
      <c r="DI129" s="136"/>
      <c r="DJ129" s="136"/>
      <c r="DK129" s="136"/>
      <c r="DL129" s="136"/>
      <c r="DM129" s="136"/>
      <c r="DN129" s="136"/>
      <c r="DO129" s="136"/>
      <c r="DP129" s="136"/>
      <c r="DQ129" s="136"/>
      <c r="DR129" s="136"/>
      <c r="DS129" s="136"/>
      <c r="DT129" s="136"/>
      <c r="DU129" s="136"/>
      <c r="DV129" s="136"/>
      <c r="DW129" s="136"/>
      <c r="DX129" s="136"/>
      <c r="DY129" s="136"/>
      <c r="DZ129" s="136"/>
      <c r="EA129" s="136"/>
      <c r="EB129" s="136"/>
      <c r="EC129" s="136"/>
      <c r="ED129" s="136"/>
      <c r="EE129" s="136"/>
      <c r="EF129" s="136"/>
      <c r="EG129" s="136"/>
      <c r="EH129" s="136"/>
      <c r="EI129" s="136"/>
      <c r="EJ129" s="136"/>
      <c r="EK129" s="136"/>
      <c r="EL129" s="136"/>
      <c r="EM129" s="136"/>
      <c r="EN129" s="136"/>
      <c r="EO129" s="136"/>
      <c r="EP129" s="136"/>
      <c r="EQ129" s="136"/>
      <c r="ER129" s="136"/>
      <c r="ES129" s="136"/>
      <c r="ET129" s="136"/>
      <c r="EU129" s="136"/>
      <c r="EV129" s="136"/>
      <c r="EW129" s="136"/>
      <c r="EX129" s="136"/>
      <c r="EY129" s="136"/>
      <c r="EZ129" s="136"/>
      <c r="FA129" s="136"/>
      <c r="FB129" s="136"/>
      <c r="FC129" s="136"/>
      <c r="FD129" s="136"/>
      <c r="FE129" s="136"/>
      <c r="FF129" s="136"/>
      <c r="FG129" s="136"/>
      <c r="FH129" s="136"/>
      <c r="FI129" s="136"/>
      <c r="FJ129" s="136"/>
      <c r="FK129" s="136"/>
      <c r="FL129" s="136"/>
      <c r="FM129" s="136"/>
      <c r="FN129" s="136"/>
      <c r="FO129" s="136"/>
      <c r="FP129" s="136"/>
      <c r="FQ129" s="136"/>
      <c r="FR129" s="136"/>
      <c r="FS129" s="136"/>
      <c r="FT129" s="136"/>
      <c r="FU129" s="136"/>
      <c r="FV129" s="136"/>
      <c r="FW129" s="136"/>
      <c r="FX129" s="136"/>
      <c r="FY129" s="136"/>
      <c r="FZ129" s="136"/>
      <c r="GA129" s="136"/>
      <c r="GB129" s="136"/>
      <c r="GC129" s="136"/>
      <c r="GD129" s="136"/>
      <c r="GE129" s="136"/>
      <c r="GF129" s="136"/>
      <c r="GG129" s="136"/>
      <c r="GH129" s="136"/>
      <c r="GI129" s="136"/>
      <c r="GJ129" s="136"/>
      <c r="GK129" s="136"/>
      <c r="GL129" s="136"/>
      <c r="GM129" s="136"/>
      <c r="GN129" s="136"/>
      <c r="GO129" s="136"/>
      <c r="GP129" s="136"/>
      <c r="GQ129" s="136"/>
      <c r="GR129" s="136"/>
      <c r="GS129" s="136"/>
      <c r="GT129" s="136"/>
      <c r="GU129" s="136"/>
      <c r="GV129" s="136"/>
      <c r="GW129" s="136"/>
      <c r="GX129" s="136"/>
      <c r="GY129" s="136"/>
      <c r="GZ129" s="136"/>
      <c r="HA129" s="136"/>
      <c r="HB129" s="136"/>
      <c r="HC129" s="136"/>
      <c r="HD129" s="136"/>
      <c r="HE129" s="136"/>
      <c r="HF129" s="136"/>
      <c r="HG129" s="136"/>
      <c r="HH129" s="136"/>
      <c r="HI129" s="136"/>
      <c r="HJ129" s="136"/>
      <c r="HK129" s="136"/>
      <c r="HL129" s="136"/>
      <c r="HM129" s="136"/>
      <c r="HN129" s="136"/>
      <c r="HO129" s="136"/>
      <c r="HP129" s="136"/>
      <c r="HQ129" s="136"/>
      <c r="HR129" s="136"/>
      <c r="HS129" s="136"/>
      <c r="HT129" s="136"/>
      <c r="HU129" s="136"/>
      <c r="HV129" s="136"/>
      <c r="HW129" s="136"/>
      <c r="HX129" s="136"/>
      <c r="HY129" s="136"/>
      <c r="HZ129" s="136"/>
      <c r="IA129" s="136"/>
      <c r="IB129" s="136"/>
      <c r="IC129" s="136"/>
      <c r="ID129" s="136"/>
      <c r="IE129" s="136"/>
      <c r="IF129" s="136"/>
      <c r="IG129" s="136"/>
      <c r="IH129" s="136"/>
      <c r="II129" s="136"/>
      <c r="IJ129" s="136"/>
      <c r="IK129" s="136"/>
      <c r="IL129" s="136"/>
      <c r="IM129" s="136"/>
      <c r="IN129" s="136"/>
      <c r="IO129" s="136"/>
      <c r="IP129" s="136"/>
      <c r="IQ129" s="136"/>
      <c r="IR129" s="136"/>
      <c r="IS129" s="136"/>
      <c r="IT129" s="136"/>
      <c r="IU129" s="136"/>
      <c r="IV129" s="136"/>
      <c r="IW129" s="136"/>
      <c r="IX129" s="136"/>
      <c r="IY129" s="136"/>
      <c r="IZ129" s="136"/>
      <c r="JA129" s="136"/>
      <c r="JB129" s="136"/>
      <c r="JC129" s="136"/>
      <c r="JD129" s="136"/>
      <c r="JE129" s="136"/>
      <c r="JF129" s="136"/>
      <c r="JG129" s="136"/>
      <c r="JH129" s="136"/>
      <c r="JI129" s="136"/>
      <c r="JJ129" s="136"/>
      <c r="JK129" s="136"/>
      <c r="JL129" s="136"/>
      <c r="JM129" s="136"/>
      <c r="JN129" s="136"/>
      <c r="JO129" s="136"/>
      <c r="JP129" s="136"/>
      <c r="JQ129" s="136"/>
      <c r="JR129" s="136"/>
      <c r="JS129" s="136"/>
      <c r="JT129" s="136"/>
      <c r="JU129" s="136"/>
      <c r="JV129" s="136"/>
      <c r="JW129" s="136"/>
      <c r="JX129" s="136"/>
      <c r="JY129" s="136"/>
      <c r="JZ129" s="136"/>
      <c r="KA129" s="136"/>
      <c r="KB129" s="136"/>
      <c r="KC129" s="136"/>
      <c r="KD129" s="136"/>
      <c r="KE129" s="136"/>
      <c r="KF129" s="136"/>
      <c r="KG129" s="136"/>
      <c r="KH129" s="136"/>
      <c r="KI129" s="136"/>
      <c r="KJ129" s="136"/>
      <c r="KK129" s="136"/>
      <c r="KL129" s="136"/>
      <c r="KM129" s="136"/>
      <c r="KN129" s="136"/>
      <c r="KO129" s="136"/>
      <c r="KP129" s="136"/>
      <c r="KQ129" s="136"/>
      <c r="KR129" s="136"/>
      <c r="KS129" s="136"/>
      <c r="KT129" s="136"/>
      <c r="KU129" s="136"/>
      <c r="KV129" s="136"/>
      <c r="KW129" s="136"/>
      <c r="KX129" s="136"/>
      <c r="KY129" s="136"/>
      <c r="KZ129" s="136"/>
      <c r="LA129" s="136"/>
      <c r="LB129" s="136"/>
      <c r="LC129" s="136"/>
      <c r="LD129" s="136"/>
      <c r="LE129" s="136"/>
      <c r="LF129" s="136"/>
      <c r="LG129" s="136"/>
      <c r="LH129" s="136"/>
      <c r="LI129" s="136"/>
      <c r="LJ129" s="136"/>
      <c r="LK129" s="136"/>
      <c r="LL129" s="136"/>
      <c r="LM129" s="136"/>
      <c r="LN129" s="136"/>
      <c r="LO129" s="136"/>
      <c r="LP129" s="136"/>
      <c r="LQ129" s="136"/>
      <c r="LR129" s="136"/>
      <c r="LS129" s="136"/>
      <c r="LT129" s="136"/>
      <c r="LU129" s="136"/>
      <c r="LV129" s="136"/>
      <c r="LW129" s="136"/>
      <c r="LX129" s="136"/>
      <c r="LY129" s="136"/>
      <c r="LZ129" s="136"/>
      <c r="MA129" s="136"/>
      <c r="MB129" s="136"/>
      <c r="MC129" s="136"/>
      <c r="MD129" s="136"/>
      <c r="ME129" s="136"/>
      <c r="MF129" s="136"/>
      <c r="MG129" s="136"/>
      <c r="MH129" s="136"/>
      <c r="MI129" s="136"/>
      <c r="MJ129" s="136"/>
      <c r="MK129" s="136"/>
      <c r="ML129" s="136"/>
      <c r="MM129" s="136"/>
      <c r="MN129" s="136"/>
      <c r="MO129" s="136"/>
      <c r="MP129" s="136"/>
      <c r="MQ129" s="136"/>
      <c r="MR129" s="136"/>
      <c r="MS129" s="136"/>
      <c r="MT129" s="136"/>
      <c r="MU129" s="136"/>
      <c r="MV129" s="136"/>
      <c r="MW129" s="136"/>
      <c r="MX129" s="136"/>
      <c r="MY129" s="136"/>
      <c r="MZ129" s="136"/>
      <c r="NA129" s="136"/>
      <c r="NB129" s="136"/>
      <c r="NC129" s="136"/>
      <c r="ND129" s="136"/>
      <c r="NE129" s="136"/>
      <c r="NF129" s="136"/>
      <c r="NG129" s="136"/>
      <c r="NH129" s="136"/>
      <c r="NI129" s="136"/>
      <c r="NJ129" s="136"/>
      <c r="NK129" s="136"/>
      <c r="NL129" s="136"/>
      <c r="NM129" s="136"/>
      <c r="NN129" s="136"/>
      <c r="NO129" s="136"/>
      <c r="NP129" s="136"/>
      <c r="NQ129" s="136"/>
      <c r="NR129" s="136"/>
      <c r="NS129" s="136"/>
      <c r="NT129" s="136"/>
      <c r="NU129" s="136"/>
      <c r="NV129" s="136"/>
      <c r="NW129" s="136"/>
      <c r="NX129" s="136"/>
      <c r="NY129" s="136"/>
      <c r="NZ129" s="136"/>
      <c r="OA129" s="136"/>
      <c r="OB129" s="136"/>
      <c r="OC129" s="136"/>
      <c r="OD129" s="136"/>
      <c r="OE129" s="136"/>
      <c r="OF129" s="136"/>
      <c r="OG129" s="136"/>
      <c r="OH129" s="136"/>
      <c r="OI129" s="136"/>
      <c r="OJ129" s="136"/>
      <c r="OK129" s="136"/>
      <c r="OL129" s="136"/>
      <c r="OM129" s="136"/>
      <c r="ON129" s="136"/>
      <c r="OO129" s="136"/>
      <c r="OP129" s="136"/>
      <c r="OQ129" s="136"/>
      <c r="OR129" s="136"/>
      <c r="OS129" s="136"/>
      <c r="OT129" s="136"/>
      <c r="OU129" s="136"/>
      <c r="OV129" s="136"/>
      <c r="OW129" s="136"/>
      <c r="OX129" s="136"/>
      <c r="OY129" s="136"/>
      <c r="OZ129" s="136"/>
      <c r="PA129" s="136"/>
      <c r="PB129" s="136"/>
      <c r="PC129" s="136"/>
      <c r="PD129" s="136"/>
      <c r="PE129" s="136"/>
      <c r="PF129" s="136"/>
      <c r="PG129" s="136"/>
      <c r="PH129" s="136"/>
      <c r="PI129" s="136"/>
      <c r="PJ129" s="136"/>
      <c r="PK129" s="136"/>
      <c r="PL129" s="136"/>
      <c r="PM129" s="136"/>
      <c r="PN129" s="136"/>
      <c r="PO129" s="136"/>
      <c r="PP129" s="136"/>
      <c r="PQ129" s="136"/>
      <c r="PR129" s="136"/>
      <c r="PS129" s="136"/>
      <c r="PT129" s="136"/>
      <c r="PU129" s="136"/>
      <c r="PV129" s="136"/>
      <c r="PW129" s="136"/>
      <c r="PX129" s="136"/>
      <c r="PY129" s="136"/>
      <c r="PZ129" s="136"/>
      <c r="QA129" s="136"/>
      <c r="QB129" s="136"/>
      <c r="QC129" s="136"/>
      <c r="QD129" s="136"/>
      <c r="QE129" s="136"/>
      <c r="QF129" s="136"/>
      <c r="QG129" s="136"/>
      <c r="QH129" s="136"/>
      <c r="QI129" s="136"/>
      <c r="QJ129" s="136"/>
      <c r="QK129" s="136"/>
      <c r="QL129" s="136"/>
      <c r="QM129" s="136"/>
      <c r="QN129" s="136"/>
      <c r="QO129" s="136"/>
      <c r="QP129" s="136"/>
      <c r="QQ129" s="136"/>
      <c r="QR129" s="136"/>
      <c r="QS129" s="136"/>
      <c r="QT129" s="136"/>
      <c r="QU129" s="136"/>
      <c r="QV129" s="136"/>
      <c r="QW129" s="136"/>
      <c r="QX129" s="136"/>
      <c r="QY129" s="136"/>
      <c r="QZ129" s="136"/>
      <c r="RA129" s="136"/>
      <c r="RB129" s="136"/>
      <c r="RC129" s="136"/>
      <c r="RD129" s="136"/>
      <c r="RE129" s="136"/>
      <c r="RF129" s="136"/>
      <c r="RG129" s="136"/>
      <c r="RH129" s="136"/>
      <c r="RI129" s="136"/>
      <c r="RJ129" s="136"/>
      <c r="RK129" s="136"/>
      <c r="RL129" s="136"/>
      <c r="RM129" s="136"/>
      <c r="RN129" s="136"/>
      <c r="RO129" s="136"/>
      <c r="RP129" s="136"/>
      <c r="RQ129" s="136"/>
      <c r="RR129" s="136"/>
      <c r="RS129" s="136"/>
      <c r="RT129" s="136"/>
      <c r="RU129" s="136"/>
      <c r="RV129" s="136"/>
      <c r="RW129" s="136"/>
      <c r="RX129" s="136"/>
      <c r="RY129" s="136"/>
      <c r="RZ129" s="136"/>
      <c r="SA129" s="136"/>
      <c r="SB129" s="136"/>
      <c r="SC129" s="136"/>
      <c r="SD129" s="136"/>
      <c r="SE129" s="136"/>
      <c r="SF129" s="136"/>
      <c r="SG129" s="136"/>
      <c r="SH129" s="136"/>
      <c r="SI129" s="136"/>
      <c r="SJ129" s="136"/>
      <c r="SK129" s="136"/>
      <c r="SL129" s="136"/>
      <c r="SM129" s="136"/>
      <c r="SN129" s="136"/>
      <c r="SO129" s="136"/>
      <c r="SP129" s="136"/>
      <c r="SQ129" s="136"/>
      <c r="SR129" s="136"/>
      <c r="SS129" s="136"/>
      <c r="ST129" s="136"/>
      <c r="SU129" s="136"/>
      <c r="SV129" s="136"/>
      <c r="SW129" s="136"/>
      <c r="SX129" s="136"/>
      <c r="SY129" s="136"/>
      <c r="SZ129" s="136"/>
      <c r="TA129" s="136"/>
      <c r="TB129" s="136"/>
      <c r="TC129" s="136"/>
      <c r="TD129" s="136"/>
      <c r="TE129" s="136"/>
      <c r="TF129" s="136"/>
      <c r="TG129" s="136"/>
      <c r="TH129" s="136"/>
      <c r="TI129" s="136"/>
      <c r="TJ129" s="136"/>
      <c r="TK129" s="136"/>
      <c r="TL129" s="136"/>
      <c r="TM129" s="136"/>
      <c r="TN129" s="136"/>
      <c r="TO129" s="136"/>
      <c r="TP129" s="136"/>
      <c r="TQ129" s="136"/>
      <c r="TR129" s="136"/>
      <c r="TS129" s="136"/>
      <c r="TT129" s="136"/>
      <c r="TU129" s="136"/>
      <c r="TV129" s="136"/>
      <c r="TW129" s="136"/>
      <c r="TX129" s="136"/>
      <c r="TY129" s="136"/>
      <c r="TZ129" s="136"/>
      <c r="UA129" s="136"/>
      <c r="UB129" s="136"/>
      <c r="UC129" s="136"/>
      <c r="UD129" s="136"/>
      <c r="UE129" s="136"/>
      <c r="UF129" s="136"/>
      <c r="UG129" s="136"/>
      <c r="UH129" s="136"/>
      <c r="UI129" s="136"/>
      <c r="UJ129" s="136"/>
      <c r="UK129" s="136"/>
      <c r="UL129" s="136"/>
      <c r="UM129" s="136"/>
      <c r="UN129" s="136"/>
      <c r="UO129" s="136"/>
      <c r="UP129" s="136"/>
      <c r="UQ129" s="136"/>
      <c r="UR129" s="136"/>
      <c r="US129" s="136"/>
      <c r="UT129" s="136"/>
      <c r="UU129" s="136"/>
      <c r="UV129" s="136"/>
      <c r="UW129" s="136"/>
      <c r="UX129" s="136"/>
      <c r="UY129" s="136"/>
      <c r="UZ129" s="136"/>
      <c r="VA129" s="136"/>
      <c r="VB129" s="136"/>
      <c r="VC129" s="136"/>
      <c r="VD129" s="136"/>
      <c r="VE129" s="136"/>
      <c r="VF129" s="136"/>
      <c r="VG129" s="136"/>
      <c r="VH129" s="136"/>
      <c r="VI129" s="136"/>
      <c r="VJ129" s="136"/>
      <c r="VK129" s="136"/>
      <c r="VL129" s="136"/>
      <c r="VM129" s="136"/>
      <c r="VN129" s="136"/>
      <c r="VO129" s="136"/>
      <c r="VP129" s="136"/>
      <c r="VQ129" s="136"/>
      <c r="VR129" s="136"/>
      <c r="VS129" s="136"/>
      <c r="VT129" s="136"/>
      <c r="VU129" s="136"/>
      <c r="VV129" s="136"/>
      <c r="VW129" s="136"/>
      <c r="VX129" s="136"/>
      <c r="VY129" s="136"/>
      <c r="VZ129" s="136"/>
      <c r="WA129" s="136"/>
      <c r="WB129" s="136"/>
      <c r="WC129" s="136"/>
      <c r="WD129" s="136"/>
      <c r="WE129" s="136"/>
      <c r="WF129" s="136"/>
      <c r="WG129" s="136"/>
      <c r="WH129" s="136"/>
      <c r="WI129" s="136"/>
      <c r="WJ129" s="136"/>
      <c r="WK129" s="136"/>
      <c r="WL129" s="136"/>
      <c r="WM129" s="136"/>
      <c r="WN129" s="136"/>
      <c r="WO129" s="136"/>
      <c r="WP129" s="136"/>
      <c r="WQ129" s="136"/>
      <c r="WR129" s="136"/>
      <c r="WS129" s="136"/>
      <c r="WT129" s="136"/>
      <c r="WU129" s="136"/>
      <c r="WV129" s="136"/>
      <c r="WW129" s="136"/>
      <c r="WX129" s="136"/>
      <c r="WY129" s="136"/>
      <c r="WZ129" s="136"/>
      <c r="XA129" s="136"/>
      <c r="XB129" s="136"/>
      <c r="XC129" s="136"/>
      <c r="XD129" s="136"/>
      <c r="XE129" s="136"/>
      <c r="XF129" s="136"/>
      <c r="XG129" s="136"/>
      <c r="XH129" s="136"/>
      <c r="XI129" s="136"/>
      <c r="XJ129" s="136"/>
      <c r="XK129" s="136"/>
      <c r="XL129" s="136"/>
      <c r="XM129" s="136"/>
      <c r="XN129" s="136"/>
      <c r="XO129" s="136"/>
      <c r="XP129" s="136"/>
      <c r="XQ129" s="136"/>
      <c r="XR129" s="136"/>
      <c r="XS129" s="136"/>
      <c r="XT129" s="136"/>
      <c r="XU129" s="136"/>
      <c r="XV129" s="136"/>
      <c r="XW129" s="136"/>
      <c r="XX129" s="136"/>
      <c r="XY129" s="136"/>
      <c r="XZ129" s="136"/>
      <c r="YA129" s="136"/>
      <c r="YB129" s="136"/>
      <c r="YC129" s="136"/>
      <c r="YD129" s="136"/>
      <c r="YE129" s="136"/>
      <c r="YF129" s="136"/>
      <c r="YG129" s="136"/>
      <c r="YH129" s="136"/>
      <c r="YI129" s="136"/>
      <c r="YJ129" s="136"/>
      <c r="YK129" s="136"/>
      <c r="YL129" s="136"/>
      <c r="YM129" s="136"/>
      <c r="YN129" s="136"/>
      <c r="YO129" s="136"/>
      <c r="YP129" s="136"/>
      <c r="YQ129" s="136"/>
      <c r="YR129" s="136"/>
      <c r="YS129" s="136"/>
      <c r="YT129" s="136"/>
      <c r="YU129" s="136"/>
      <c r="YV129" s="136"/>
      <c r="YW129" s="136"/>
      <c r="YX129" s="136"/>
      <c r="YY129" s="136"/>
      <c r="YZ129" s="136"/>
      <c r="ZA129" s="136"/>
      <c r="ZB129" s="136"/>
      <c r="ZC129" s="136"/>
      <c r="ZD129" s="136"/>
      <c r="ZE129" s="136"/>
      <c r="ZF129" s="136"/>
      <c r="ZG129" s="136"/>
      <c r="ZH129" s="136"/>
      <c r="ZI129" s="136"/>
      <c r="ZJ129" s="136"/>
      <c r="ZK129" s="136"/>
      <c r="ZL129" s="136"/>
      <c r="ZM129" s="136"/>
      <c r="ZN129" s="136"/>
      <c r="ZO129" s="136"/>
      <c r="ZP129" s="136"/>
      <c r="ZQ129" s="136"/>
      <c r="ZR129" s="136"/>
      <c r="ZS129" s="136"/>
      <c r="ZT129" s="136"/>
      <c r="ZU129" s="136"/>
      <c r="ZV129" s="136"/>
      <c r="ZW129" s="136"/>
      <c r="ZX129" s="136"/>
      <c r="ZY129" s="136"/>
      <c r="ZZ129" s="136"/>
      <c r="AAA129" s="136"/>
      <c r="AAB129" s="136"/>
      <c r="AAC129" s="136"/>
      <c r="AAD129" s="136"/>
      <c r="AAE129" s="136"/>
      <c r="AAF129" s="136"/>
      <c r="AAG129" s="136"/>
      <c r="AAH129" s="136"/>
      <c r="AAI129" s="136"/>
      <c r="AAJ129" s="136"/>
      <c r="AAK129" s="136"/>
      <c r="AAL129" s="136"/>
      <c r="AAM129" s="136"/>
      <c r="AAN129" s="136"/>
      <c r="AAO129" s="136"/>
      <c r="AAP129" s="136"/>
      <c r="AAQ129" s="136"/>
      <c r="AAR129" s="136"/>
      <c r="AAS129" s="136"/>
      <c r="AAT129" s="136"/>
      <c r="AAU129" s="136"/>
      <c r="AAV129" s="136"/>
      <c r="AAW129" s="136"/>
      <c r="AAX129" s="136"/>
      <c r="AAY129" s="136"/>
      <c r="AAZ129" s="136"/>
      <c r="ABA129" s="136"/>
      <c r="ABB129" s="136"/>
      <c r="ABC129" s="136"/>
      <c r="ABD129" s="136"/>
      <c r="ABE129" s="136"/>
      <c r="ABF129" s="136"/>
      <c r="ABG129" s="136"/>
      <c r="ABH129" s="136"/>
      <c r="ABI129" s="136"/>
      <c r="ABJ129" s="136"/>
      <c r="ABK129" s="136"/>
      <c r="ABL129" s="136"/>
      <c r="ABM129" s="136"/>
      <c r="ABN129" s="136"/>
      <c r="ABO129" s="136"/>
      <c r="ABP129" s="136"/>
      <c r="ABQ129" s="136"/>
      <c r="ABR129" s="136"/>
      <c r="ABS129" s="136"/>
      <c r="ABT129" s="136"/>
      <c r="ABU129" s="136"/>
      <c r="ABV129" s="136"/>
      <c r="ABW129" s="136"/>
      <c r="ABX129" s="136"/>
      <c r="ABY129" s="136"/>
      <c r="ABZ129" s="136"/>
      <c r="ACA129" s="136"/>
      <c r="ACB129" s="136"/>
      <c r="ACC129" s="136"/>
      <c r="ACD129" s="136"/>
      <c r="ACE129" s="136"/>
      <c r="ACF129" s="136"/>
      <c r="ACG129" s="136"/>
      <c r="ACH129" s="136"/>
      <c r="ACI129" s="136"/>
      <c r="ACJ129" s="136"/>
      <c r="ACK129" s="136"/>
      <c r="ACL129" s="136"/>
      <c r="ACM129" s="136"/>
      <c r="ACN129" s="136"/>
      <c r="ACO129" s="136"/>
      <c r="ACP129" s="136"/>
      <c r="ACQ129" s="136"/>
      <c r="ACR129" s="136"/>
      <c r="ACS129" s="136"/>
      <c r="ACT129" s="136"/>
      <c r="ACU129" s="136"/>
      <c r="ACV129" s="136"/>
      <c r="ACW129" s="136"/>
      <c r="ACX129" s="136"/>
      <c r="ACY129" s="136"/>
      <c r="ACZ129" s="136"/>
      <c r="ADA129" s="136"/>
      <c r="ADB129" s="136"/>
      <c r="ADC129" s="136"/>
      <c r="ADD129" s="136"/>
      <c r="ADE129" s="136"/>
      <c r="ADF129" s="136"/>
      <c r="ADG129" s="136"/>
      <c r="ADH129" s="136"/>
      <c r="ADI129" s="136"/>
      <c r="ADJ129" s="136"/>
      <c r="ADK129" s="136"/>
      <c r="ADL129" s="136"/>
      <c r="ADM129" s="136"/>
      <c r="ADN129" s="136"/>
      <c r="ADO129" s="136"/>
      <c r="ADP129" s="136"/>
      <c r="ADQ129" s="136"/>
      <c r="ADR129" s="136"/>
      <c r="ADS129" s="136"/>
      <c r="ADT129" s="136"/>
      <c r="ADU129" s="136"/>
      <c r="ADV129" s="136"/>
      <c r="ADW129" s="136"/>
      <c r="ADX129" s="136"/>
      <c r="ADY129" s="136"/>
      <c r="ADZ129" s="136"/>
      <c r="AEA129" s="136"/>
      <c r="AEB129" s="136"/>
      <c r="AEC129" s="136"/>
      <c r="AED129" s="136"/>
      <c r="AEE129" s="136"/>
      <c r="AEF129" s="136"/>
      <c r="AEG129" s="136"/>
      <c r="AEH129" s="136"/>
      <c r="AEI129" s="136"/>
      <c r="AEJ129" s="136"/>
      <c r="AEK129" s="136"/>
      <c r="AEL129" s="136"/>
      <c r="AEM129" s="136"/>
      <c r="AEN129" s="136"/>
      <c r="AEO129" s="136"/>
      <c r="AEP129" s="136"/>
      <c r="AEQ129" s="136"/>
      <c r="AER129" s="136"/>
      <c r="AES129" s="136"/>
      <c r="AET129" s="136"/>
      <c r="AEU129" s="136"/>
      <c r="AEV129" s="136"/>
      <c r="AEW129" s="136"/>
      <c r="AEX129" s="136"/>
      <c r="AEY129" s="136"/>
      <c r="AEZ129" s="136"/>
      <c r="AFA129" s="136"/>
      <c r="AFB129" s="136"/>
      <c r="AFC129" s="136"/>
      <c r="AFD129" s="136"/>
      <c r="AFE129" s="136"/>
      <c r="AFF129" s="136"/>
      <c r="AFG129" s="136"/>
      <c r="AFH129" s="136"/>
      <c r="AFI129" s="136"/>
      <c r="AFJ129" s="136"/>
      <c r="AFK129" s="136"/>
      <c r="AFL129" s="136"/>
      <c r="AFM129" s="136"/>
      <c r="AFN129" s="136"/>
      <c r="AFO129" s="136"/>
      <c r="AFP129" s="136"/>
      <c r="AFQ129" s="136"/>
      <c r="AFR129" s="136"/>
      <c r="AFS129" s="136"/>
      <c r="AFT129" s="136"/>
      <c r="AFU129" s="136"/>
      <c r="AFV129" s="136"/>
      <c r="AFW129" s="136"/>
      <c r="AFX129" s="136"/>
      <c r="AFY129" s="136"/>
      <c r="AFZ129" s="136"/>
      <c r="AGA129" s="136"/>
      <c r="AGB129" s="136"/>
      <c r="AGC129" s="136"/>
      <c r="AGD129" s="136"/>
      <c r="AGE129" s="136"/>
      <c r="AGF129" s="136"/>
      <c r="AGG129" s="136"/>
      <c r="AGH129" s="136"/>
      <c r="AGI129" s="136"/>
      <c r="AGJ129" s="136"/>
      <c r="AGK129" s="136"/>
      <c r="AGL129" s="136"/>
      <c r="AGM129" s="136"/>
      <c r="AGN129" s="136"/>
      <c r="AGO129" s="136"/>
      <c r="AGP129" s="136"/>
      <c r="AGQ129" s="136"/>
      <c r="AGR129" s="136"/>
      <c r="AGS129" s="136"/>
      <c r="AGT129" s="136"/>
      <c r="AGU129" s="136"/>
      <c r="AGV129" s="136"/>
      <c r="AGW129" s="136"/>
      <c r="AGX129" s="136"/>
      <c r="AGY129" s="136"/>
      <c r="AGZ129" s="136"/>
      <c r="AHA129" s="136"/>
      <c r="AHB129" s="136"/>
      <c r="AHC129" s="136"/>
      <c r="AHD129" s="136"/>
      <c r="AHE129" s="136"/>
      <c r="AHF129" s="136"/>
      <c r="AHG129" s="136"/>
      <c r="AHH129" s="136"/>
      <c r="AHI129" s="136"/>
      <c r="AHJ129" s="136"/>
      <c r="AHK129" s="136"/>
      <c r="AHL129" s="136"/>
      <c r="AHM129" s="136"/>
      <c r="AHN129" s="136"/>
      <c r="AHO129" s="136"/>
      <c r="AHP129" s="136"/>
      <c r="AHQ129" s="136"/>
      <c r="AHR129" s="136"/>
      <c r="AHS129" s="136"/>
      <c r="AHT129" s="136"/>
      <c r="AHU129" s="136"/>
      <c r="AHV129" s="136"/>
      <c r="AHW129" s="136"/>
      <c r="AHX129" s="136"/>
      <c r="AHY129" s="136"/>
      <c r="AHZ129" s="136"/>
      <c r="AIA129" s="136"/>
      <c r="AIB129" s="136"/>
      <c r="AIC129" s="136"/>
      <c r="AID129" s="136"/>
      <c r="AIE129" s="136"/>
      <c r="AIF129" s="136"/>
      <c r="AIG129" s="136"/>
      <c r="AIH129" s="136"/>
      <c r="AII129" s="136"/>
      <c r="AIJ129" s="136"/>
      <c r="AIK129" s="136"/>
      <c r="AIL129" s="136"/>
      <c r="AIM129" s="136"/>
      <c r="AIN129" s="136"/>
      <c r="AIO129" s="136"/>
      <c r="AIP129" s="136"/>
      <c r="AIQ129" s="136"/>
      <c r="AIR129" s="136"/>
      <c r="AIS129" s="136"/>
      <c r="AIT129" s="136"/>
      <c r="AIU129" s="136"/>
      <c r="AIV129" s="136"/>
      <c r="AIW129" s="136"/>
      <c r="AIX129" s="136"/>
      <c r="AIY129" s="136"/>
      <c r="AIZ129" s="136"/>
      <c r="AJA129" s="136"/>
      <c r="AJB129" s="136"/>
      <c r="AJC129" s="136"/>
      <c r="AJD129" s="136"/>
      <c r="AJE129" s="136"/>
      <c r="AJF129" s="136"/>
      <c r="AJG129" s="136"/>
      <c r="AJH129" s="136"/>
      <c r="AJI129" s="136"/>
      <c r="AJJ129" s="136"/>
      <c r="AJK129" s="136"/>
      <c r="AJL129" s="136"/>
      <c r="AJM129" s="136"/>
      <c r="AJN129" s="136"/>
      <c r="AJO129" s="136"/>
      <c r="AJP129" s="136"/>
      <c r="AJQ129" s="136"/>
      <c r="AJR129" s="136"/>
      <c r="AJS129" s="136"/>
      <c r="AJT129" s="136"/>
      <c r="AJU129" s="136"/>
      <c r="AJV129" s="136"/>
      <c r="AJW129" s="136"/>
      <c r="AJX129" s="136"/>
      <c r="AJY129" s="136"/>
      <c r="AJZ129" s="136"/>
      <c r="AKA129" s="136"/>
      <c r="AKB129" s="136"/>
      <c r="AKC129" s="136"/>
      <c r="AKD129" s="136"/>
      <c r="AKE129" s="136"/>
      <c r="AKF129" s="136"/>
      <c r="AKG129" s="136"/>
      <c r="AKH129" s="136"/>
      <c r="AKI129" s="136"/>
      <c r="AKJ129" s="136"/>
      <c r="AKK129" s="136"/>
      <c r="AKL129" s="136"/>
      <c r="AKM129" s="136"/>
      <c r="AKN129" s="136"/>
      <c r="AKO129" s="136"/>
      <c r="AKP129" s="136"/>
      <c r="AKQ129" s="136"/>
      <c r="AKR129" s="136"/>
      <c r="AKS129" s="136"/>
      <c r="AKT129" s="136"/>
      <c r="AKU129" s="136"/>
      <c r="AKV129" s="136"/>
      <c r="AKW129" s="136"/>
      <c r="AKX129" s="136"/>
      <c r="AKY129" s="136"/>
      <c r="AKZ129" s="136"/>
      <c r="ALA129" s="136"/>
      <c r="ALB129" s="136"/>
      <c r="ALC129" s="136"/>
      <c r="ALD129" s="136"/>
      <c r="ALE129" s="136"/>
      <c r="ALF129" s="136"/>
      <c r="ALG129" s="136"/>
      <c r="ALH129" s="136"/>
      <c r="ALI129" s="136"/>
      <c r="ALJ129" s="136"/>
      <c r="ALK129" s="136"/>
      <c r="ALL129" s="136"/>
      <c r="ALM129" s="136"/>
      <c r="ALN129" s="136"/>
      <c r="ALO129" s="136"/>
      <c r="ALP129" s="136"/>
      <c r="ALQ129" s="136"/>
      <c r="ALR129" s="136"/>
      <c r="ALS129" s="136"/>
      <c r="ALT129" s="136"/>
      <c r="ALU129" s="136"/>
      <c r="ALV129" s="136"/>
      <c r="ALW129" s="136"/>
      <c r="ALX129" s="136"/>
      <c r="ALY129" s="136"/>
      <c r="ALZ129" s="136"/>
      <c r="AMA129" s="136"/>
      <c r="AMB129" s="136"/>
      <c r="AMC129" s="136"/>
      <c r="AMD129" s="136"/>
      <c r="AME129" s="136"/>
      <c r="AMF129" s="136"/>
      <c r="AMG129" s="136"/>
      <c r="AMH129" s="136"/>
      <c r="AMI129" s="136"/>
    </row>
    <row r="130" spans="1:1023" ht="29.25" x14ac:dyDescent="0.25">
      <c r="A130" s="196" t="s">
        <v>1115</v>
      </c>
      <c r="B130" s="193">
        <v>130</v>
      </c>
      <c r="C130" s="192" t="s">
        <v>1116</v>
      </c>
      <c r="D130" s="210" t="s">
        <v>1117</v>
      </c>
      <c r="E130" s="136"/>
      <c r="F130" s="229">
        <v>4</v>
      </c>
      <c r="G130" s="335"/>
      <c r="H130" s="335"/>
      <c r="I130" s="367"/>
      <c r="J130" s="443"/>
      <c r="K130" s="161"/>
      <c r="L130" s="161"/>
      <c r="M130" s="161"/>
      <c r="N130" s="161"/>
      <c r="O130" s="161"/>
      <c r="P130" s="449">
        <v>2</v>
      </c>
      <c r="Q130" s="161"/>
      <c r="R130" s="161"/>
      <c r="S130" s="467"/>
      <c r="T130" s="161"/>
      <c r="U130" s="161"/>
      <c r="V130" s="256">
        <f>IF(O130=1,10,100)</f>
        <v>100</v>
      </c>
      <c r="W130" s="256">
        <f>IF(O130=1,1,IF(O130=2,10,100))</f>
        <v>100</v>
      </c>
      <c r="X130" s="256">
        <f>IF(O130=3,20,100)</f>
        <v>100</v>
      </c>
      <c r="Y130" s="256">
        <f>IF(P130=1,10,100)</f>
        <v>100</v>
      </c>
      <c r="Z130" s="256">
        <f>IF(P130=1,1,IF(P130=2,10,100))</f>
        <v>10</v>
      </c>
      <c r="AA130" s="257">
        <f>IF(OR(EXACT(Q130,"1A"),EXACT(Q130,"1B")),0.1,IF(Q130=2,1,100))</f>
        <v>100</v>
      </c>
      <c r="AB130" s="257">
        <f>IF(OR(EXACT(R130,"1A"),EXACT(R130,"1B")),0.1,IF(R130=2,1,100))</f>
        <v>100</v>
      </c>
      <c r="AC130" s="257">
        <f>IF(OR(EXACT(S130,"1A"),EXACT(S130,"1B")),0.3,IF(S130=2,3,100))</f>
        <v>100</v>
      </c>
      <c r="AD130" s="136"/>
      <c r="AE130" s="136"/>
      <c r="AF130" s="249">
        <f>IF(OR(OR(EXACT(J130,"1A"),EXACT(J130,"1B"),EXACT(J130,"1C")),K130=1),1,IF(K130=2,10,100))</f>
        <v>100</v>
      </c>
      <c r="AG130" s="249">
        <f>IF(OR(EXACT(J130,"1A"),EXACT(J130,"1B"),EXACT(J130,"1C")),1,IF(J130=2,10,100))</f>
        <v>100</v>
      </c>
      <c r="AH130" s="249">
        <f>IF(OR(EXACT(J130,"1A"),EXACT(J130,"1B"),EXACT(J130,"1C"),K130=1),3,100)</f>
        <v>100</v>
      </c>
      <c r="AI130" s="249">
        <f>IF(OR(EXACT(J130,"1A"),EXACT(J130,"1B"),EXACT(J130,"1C")),5,100)</f>
        <v>100</v>
      </c>
      <c r="AJ130" s="269" t="s">
        <v>827</v>
      </c>
      <c r="AK130" s="136"/>
      <c r="AL130" s="136"/>
      <c r="AM130" s="251"/>
      <c r="AN130" s="136"/>
      <c r="AO130" s="136"/>
      <c r="AP130" s="136"/>
      <c r="AQ130" s="199" t="s">
        <v>6458</v>
      </c>
      <c r="AR130" s="136"/>
      <c r="AS130" s="136"/>
      <c r="AT130" s="136"/>
      <c r="AU130" s="136"/>
      <c r="AV130" s="136"/>
      <c r="AW130" s="136"/>
      <c r="AX130" s="136"/>
      <c r="AY130" s="136"/>
      <c r="AZ130" s="136"/>
      <c r="BA130" s="136"/>
      <c r="BB130" s="136"/>
      <c r="BC130" s="136"/>
      <c r="BD130" s="136"/>
      <c r="BE130" s="136"/>
      <c r="BF130" s="136"/>
      <c r="BG130" s="136"/>
      <c r="BH130" s="136"/>
      <c r="BI130" s="136"/>
      <c r="BJ130" s="136"/>
      <c r="BK130" s="136"/>
      <c r="BL130" s="136"/>
      <c r="BM130" s="136"/>
      <c r="BN130" s="136"/>
      <c r="BO130" s="136"/>
      <c r="BP130" s="136"/>
      <c r="BQ130" s="136"/>
      <c r="BR130" s="136"/>
      <c r="BS130" s="136"/>
      <c r="BT130" s="136"/>
      <c r="BU130" s="136"/>
      <c r="BV130" s="136"/>
      <c r="BW130" s="136"/>
      <c r="BX130" s="136"/>
      <c r="BY130" s="136"/>
      <c r="BZ130" s="136"/>
      <c r="CA130" s="136"/>
      <c r="CB130" s="136"/>
      <c r="CC130" s="136"/>
      <c r="CD130" s="136"/>
      <c r="CE130" s="136"/>
      <c r="CF130" s="136"/>
      <c r="CG130" s="136"/>
      <c r="CH130" s="136"/>
      <c r="CI130" s="136"/>
      <c r="CJ130" s="136"/>
      <c r="CK130" s="136"/>
      <c r="CL130" s="136"/>
      <c r="CM130" s="136"/>
      <c r="CN130" s="136"/>
      <c r="CO130" s="136"/>
      <c r="CP130" s="136"/>
      <c r="CQ130" s="136"/>
      <c r="CR130" s="136"/>
      <c r="CS130" s="136"/>
      <c r="CT130" s="136"/>
      <c r="CU130" s="136"/>
      <c r="CV130" s="136"/>
      <c r="CW130" s="136"/>
      <c r="CX130" s="136"/>
      <c r="CY130" s="136"/>
      <c r="CZ130" s="136"/>
      <c r="DA130" s="136"/>
      <c r="DB130" s="136"/>
      <c r="DC130" s="136"/>
      <c r="DD130" s="136"/>
      <c r="DE130" s="136"/>
      <c r="DF130" s="136"/>
      <c r="DG130" s="136"/>
      <c r="DH130" s="136"/>
      <c r="DI130" s="136"/>
      <c r="DJ130" s="136"/>
      <c r="DK130" s="136"/>
      <c r="DL130" s="136"/>
      <c r="DM130" s="136"/>
      <c r="DN130" s="136"/>
      <c r="DO130" s="136"/>
      <c r="DP130" s="136"/>
      <c r="DQ130" s="136"/>
      <c r="DR130" s="136"/>
      <c r="DS130" s="136"/>
      <c r="DT130" s="136"/>
      <c r="DU130" s="136"/>
      <c r="DV130" s="136"/>
      <c r="DW130" s="136"/>
      <c r="DX130" s="136"/>
      <c r="DY130" s="136"/>
      <c r="DZ130" s="136"/>
      <c r="EA130" s="136"/>
      <c r="EB130" s="136"/>
      <c r="EC130" s="136"/>
      <c r="ED130" s="136"/>
      <c r="EE130" s="136"/>
      <c r="EF130" s="136"/>
      <c r="EG130" s="136"/>
      <c r="EH130" s="136"/>
      <c r="EI130" s="136"/>
      <c r="EJ130" s="136"/>
      <c r="EK130" s="136"/>
      <c r="EL130" s="136"/>
      <c r="EM130" s="136"/>
      <c r="EN130" s="136"/>
      <c r="EO130" s="136"/>
      <c r="EP130" s="136"/>
      <c r="EQ130" s="136"/>
      <c r="ER130" s="136"/>
      <c r="ES130" s="136"/>
      <c r="ET130" s="136"/>
      <c r="EU130" s="136"/>
      <c r="EV130" s="136"/>
      <c r="EW130" s="136"/>
      <c r="EX130" s="136"/>
      <c r="EY130" s="136"/>
      <c r="EZ130" s="136"/>
      <c r="FA130" s="136"/>
      <c r="FB130" s="136"/>
      <c r="FC130" s="136"/>
      <c r="FD130" s="136"/>
      <c r="FE130" s="136"/>
      <c r="FF130" s="136"/>
      <c r="FG130" s="136"/>
      <c r="FH130" s="136"/>
      <c r="FI130" s="136"/>
      <c r="FJ130" s="136"/>
      <c r="FK130" s="136"/>
      <c r="FL130" s="136"/>
      <c r="FM130" s="136"/>
      <c r="FN130" s="136"/>
      <c r="FO130" s="136"/>
      <c r="FP130" s="136"/>
      <c r="FQ130" s="136"/>
      <c r="FR130" s="136"/>
      <c r="FS130" s="136"/>
      <c r="FT130" s="136"/>
      <c r="FU130" s="136"/>
      <c r="FV130" s="136"/>
      <c r="FW130" s="136"/>
      <c r="FX130" s="136"/>
      <c r="FY130" s="136"/>
      <c r="FZ130" s="136"/>
      <c r="GA130" s="136"/>
      <c r="GB130" s="136"/>
      <c r="GC130" s="136"/>
      <c r="GD130" s="136"/>
      <c r="GE130" s="136"/>
      <c r="GF130" s="136"/>
      <c r="GG130" s="136"/>
      <c r="GH130" s="136"/>
      <c r="GI130" s="136"/>
      <c r="GJ130" s="136"/>
      <c r="GK130" s="136"/>
      <c r="GL130" s="136"/>
      <c r="GM130" s="136"/>
      <c r="GN130" s="136"/>
      <c r="GO130" s="136"/>
      <c r="GP130" s="136"/>
      <c r="GQ130" s="136"/>
      <c r="GR130" s="136"/>
      <c r="GS130" s="136"/>
      <c r="GT130" s="136"/>
      <c r="GU130" s="136"/>
      <c r="GV130" s="136"/>
      <c r="GW130" s="136"/>
      <c r="GX130" s="136"/>
      <c r="GY130" s="136"/>
      <c r="GZ130" s="136"/>
      <c r="HA130" s="136"/>
      <c r="HB130" s="136"/>
      <c r="HC130" s="136"/>
      <c r="HD130" s="136"/>
      <c r="HE130" s="136"/>
      <c r="HF130" s="136"/>
      <c r="HG130" s="136"/>
      <c r="HH130" s="136"/>
      <c r="HI130" s="136"/>
      <c r="HJ130" s="136"/>
      <c r="HK130" s="136"/>
      <c r="HL130" s="136"/>
      <c r="HM130" s="136"/>
      <c r="HN130" s="136"/>
      <c r="HO130" s="136"/>
      <c r="HP130" s="136"/>
      <c r="HQ130" s="136"/>
      <c r="HR130" s="136"/>
      <c r="HS130" s="136"/>
      <c r="HT130" s="136"/>
      <c r="HU130" s="136"/>
      <c r="HV130" s="136"/>
      <c r="HW130" s="136"/>
      <c r="HX130" s="136"/>
      <c r="HY130" s="136"/>
      <c r="HZ130" s="136"/>
      <c r="IA130" s="136"/>
      <c r="IB130" s="136"/>
      <c r="IC130" s="136"/>
      <c r="ID130" s="136"/>
      <c r="IE130" s="136"/>
      <c r="IF130" s="136"/>
      <c r="IG130" s="136"/>
      <c r="IH130" s="136"/>
      <c r="II130" s="136"/>
      <c r="IJ130" s="136"/>
      <c r="IK130" s="136"/>
      <c r="IL130" s="136"/>
      <c r="IM130" s="136"/>
      <c r="IN130" s="136"/>
      <c r="IO130" s="136"/>
      <c r="IP130" s="136"/>
      <c r="IQ130" s="136"/>
      <c r="IR130" s="136"/>
      <c r="IS130" s="136"/>
      <c r="IT130" s="136"/>
      <c r="IU130" s="136"/>
      <c r="IV130" s="136"/>
      <c r="IW130" s="136"/>
      <c r="IX130" s="136"/>
      <c r="IY130" s="136"/>
      <c r="IZ130" s="136"/>
      <c r="JA130" s="136"/>
      <c r="JB130" s="136"/>
      <c r="JC130" s="136"/>
      <c r="JD130" s="136"/>
      <c r="JE130" s="136"/>
      <c r="JF130" s="136"/>
      <c r="JG130" s="136"/>
      <c r="JH130" s="136"/>
      <c r="JI130" s="136"/>
      <c r="JJ130" s="136"/>
      <c r="JK130" s="136"/>
      <c r="JL130" s="136"/>
      <c r="JM130" s="136"/>
      <c r="JN130" s="136"/>
      <c r="JO130" s="136"/>
      <c r="JP130" s="136"/>
      <c r="JQ130" s="136"/>
      <c r="JR130" s="136"/>
      <c r="JS130" s="136"/>
      <c r="JT130" s="136"/>
      <c r="JU130" s="136"/>
      <c r="JV130" s="136"/>
      <c r="JW130" s="136"/>
      <c r="JX130" s="136"/>
      <c r="JY130" s="136"/>
      <c r="JZ130" s="136"/>
      <c r="KA130" s="136"/>
      <c r="KB130" s="136"/>
      <c r="KC130" s="136"/>
      <c r="KD130" s="136"/>
      <c r="KE130" s="136"/>
      <c r="KF130" s="136"/>
      <c r="KG130" s="136"/>
      <c r="KH130" s="136"/>
      <c r="KI130" s="136"/>
      <c r="KJ130" s="136"/>
      <c r="KK130" s="136"/>
      <c r="KL130" s="136"/>
      <c r="KM130" s="136"/>
      <c r="KN130" s="136"/>
      <c r="KO130" s="136"/>
      <c r="KP130" s="136"/>
      <c r="KQ130" s="136"/>
      <c r="KR130" s="136"/>
      <c r="KS130" s="136"/>
      <c r="KT130" s="136"/>
      <c r="KU130" s="136"/>
      <c r="KV130" s="136"/>
      <c r="KW130" s="136"/>
      <c r="KX130" s="136"/>
      <c r="KY130" s="136"/>
      <c r="KZ130" s="136"/>
      <c r="LA130" s="136"/>
      <c r="LB130" s="136"/>
      <c r="LC130" s="136"/>
      <c r="LD130" s="136"/>
      <c r="LE130" s="136"/>
      <c r="LF130" s="136"/>
      <c r="LG130" s="136"/>
      <c r="LH130" s="136"/>
      <c r="LI130" s="136"/>
      <c r="LJ130" s="136"/>
      <c r="LK130" s="136"/>
      <c r="LL130" s="136"/>
      <c r="LM130" s="136"/>
      <c r="LN130" s="136"/>
      <c r="LO130" s="136"/>
      <c r="LP130" s="136"/>
      <c r="LQ130" s="136"/>
      <c r="LR130" s="136"/>
      <c r="LS130" s="136"/>
      <c r="LT130" s="136"/>
      <c r="LU130" s="136"/>
      <c r="LV130" s="136"/>
      <c r="LW130" s="136"/>
      <c r="LX130" s="136"/>
      <c r="LY130" s="136"/>
      <c r="LZ130" s="136"/>
      <c r="MA130" s="136"/>
      <c r="MB130" s="136"/>
      <c r="MC130" s="136"/>
      <c r="MD130" s="136"/>
      <c r="ME130" s="136"/>
      <c r="MF130" s="136"/>
      <c r="MG130" s="136"/>
      <c r="MH130" s="136"/>
      <c r="MI130" s="136"/>
      <c r="MJ130" s="136"/>
      <c r="MK130" s="136"/>
      <c r="ML130" s="136"/>
      <c r="MM130" s="136"/>
      <c r="MN130" s="136"/>
      <c r="MO130" s="136"/>
      <c r="MP130" s="136"/>
      <c r="MQ130" s="136"/>
      <c r="MR130" s="136"/>
      <c r="MS130" s="136"/>
      <c r="MT130" s="136"/>
      <c r="MU130" s="136"/>
      <c r="MV130" s="136"/>
      <c r="MW130" s="136"/>
      <c r="MX130" s="136"/>
      <c r="MY130" s="136"/>
      <c r="MZ130" s="136"/>
      <c r="NA130" s="136"/>
      <c r="NB130" s="136"/>
      <c r="NC130" s="136"/>
      <c r="ND130" s="136"/>
      <c r="NE130" s="136"/>
      <c r="NF130" s="136"/>
      <c r="NG130" s="136"/>
      <c r="NH130" s="136"/>
      <c r="NI130" s="136"/>
      <c r="NJ130" s="136"/>
      <c r="NK130" s="136"/>
      <c r="NL130" s="136"/>
      <c r="NM130" s="136"/>
      <c r="NN130" s="136"/>
      <c r="NO130" s="136"/>
      <c r="NP130" s="136"/>
      <c r="NQ130" s="136"/>
      <c r="NR130" s="136"/>
      <c r="NS130" s="136"/>
      <c r="NT130" s="136"/>
      <c r="NU130" s="136"/>
      <c r="NV130" s="136"/>
      <c r="NW130" s="136"/>
      <c r="NX130" s="136"/>
      <c r="NY130" s="136"/>
      <c r="NZ130" s="136"/>
      <c r="OA130" s="136"/>
      <c r="OB130" s="136"/>
      <c r="OC130" s="136"/>
      <c r="OD130" s="136"/>
      <c r="OE130" s="136"/>
      <c r="OF130" s="136"/>
      <c r="OG130" s="136"/>
      <c r="OH130" s="136"/>
      <c r="OI130" s="136"/>
      <c r="OJ130" s="136"/>
      <c r="OK130" s="136"/>
      <c r="OL130" s="136"/>
      <c r="OM130" s="136"/>
      <c r="ON130" s="136"/>
      <c r="OO130" s="136"/>
      <c r="OP130" s="136"/>
      <c r="OQ130" s="136"/>
      <c r="OR130" s="136"/>
      <c r="OS130" s="136"/>
      <c r="OT130" s="136"/>
      <c r="OU130" s="136"/>
      <c r="OV130" s="136"/>
      <c r="OW130" s="136"/>
      <c r="OX130" s="136"/>
      <c r="OY130" s="136"/>
      <c r="OZ130" s="136"/>
      <c r="PA130" s="136"/>
      <c r="PB130" s="136"/>
      <c r="PC130" s="136"/>
      <c r="PD130" s="136"/>
      <c r="PE130" s="136"/>
      <c r="PF130" s="136"/>
      <c r="PG130" s="136"/>
      <c r="PH130" s="136"/>
      <c r="PI130" s="136"/>
      <c r="PJ130" s="136"/>
      <c r="PK130" s="136"/>
      <c r="PL130" s="136"/>
      <c r="PM130" s="136"/>
      <c r="PN130" s="136"/>
      <c r="PO130" s="136"/>
      <c r="PP130" s="136"/>
      <c r="PQ130" s="136"/>
      <c r="PR130" s="136"/>
      <c r="PS130" s="136"/>
      <c r="PT130" s="136"/>
      <c r="PU130" s="136"/>
      <c r="PV130" s="136"/>
      <c r="PW130" s="136"/>
      <c r="PX130" s="136"/>
      <c r="PY130" s="136"/>
      <c r="PZ130" s="136"/>
      <c r="QA130" s="136"/>
      <c r="QB130" s="136"/>
      <c r="QC130" s="136"/>
      <c r="QD130" s="136"/>
      <c r="QE130" s="136"/>
      <c r="QF130" s="136"/>
      <c r="QG130" s="136"/>
      <c r="QH130" s="136"/>
      <c r="QI130" s="136"/>
      <c r="QJ130" s="136"/>
      <c r="QK130" s="136"/>
      <c r="QL130" s="136"/>
      <c r="QM130" s="136"/>
      <c r="QN130" s="136"/>
      <c r="QO130" s="136"/>
      <c r="QP130" s="136"/>
      <c r="QQ130" s="136"/>
      <c r="QR130" s="136"/>
      <c r="QS130" s="136"/>
      <c r="QT130" s="136"/>
      <c r="QU130" s="136"/>
      <c r="QV130" s="136"/>
      <c r="QW130" s="136"/>
      <c r="QX130" s="136"/>
      <c r="QY130" s="136"/>
      <c r="QZ130" s="136"/>
      <c r="RA130" s="136"/>
      <c r="RB130" s="136"/>
      <c r="RC130" s="136"/>
      <c r="RD130" s="136"/>
      <c r="RE130" s="136"/>
      <c r="RF130" s="136"/>
      <c r="RG130" s="136"/>
      <c r="RH130" s="136"/>
      <c r="RI130" s="136"/>
      <c r="RJ130" s="136"/>
      <c r="RK130" s="136"/>
      <c r="RL130" s="136"/>
      <c r="RM130" s="136"/>
      <c r="RN130" s="136"/>
      <c r="RO130" s="136"/>
      <c r="RP130" s="136"/>
      <c r="RQ130" s="136"/>
      <c r="RR130" s="136"/>
      <c r="RS130" s="136"/>
      <c r="RT130" s="136"/>
      <c r="RU130" s="136"/>
      <c r="RV130" s="136"/>
      <c r="RW130" s="136"/>
      <c r="RX130" s="136"/>
      <c r="RY130" s="136"/>
      <c r="RZ130" s="136"/>
      <c r="SA130" s="136"/>
      <c r="SB130" s="136"/>
      <c r="SC130" s="136"/>
      <c r="SD130" s="136"/>
      <c r="SE130" s="136"/>
      <c r="SF130" s="136"/>
      <c r="SG130" s="136"/>
      <c r="SH130" s="136"/>
      <c r="SI130" s="136"/>
      <c r="SJ130" s="136"/>
      <c r="SK130" s="136"/>
      <c r="SL130" s="136"/>
      <c r="SM130" s="136"/>
      <c r="SN130" s="136"/>
      <c r="SO130" s="136"/>
      <c r="SP130" s="136"/>
      <c r="SQ130" s="136"/>
      <c r="SR130" s="136"/>
      <c r="SS130" s="136"/>
      <c r="ST130" s="136"/>
      <c r="SU130" s="136"/>
      <c r="SV130" s="136"/>
      <c r="SW130" s="136"/>
      <c r="SX130" s="136"/>
      <c r="SY130" s="136"/>
      <c r="SZ130" s="136"/>
      <c r="TA130" s="136"/>
      <c r="TB130" s="136"/>
      <c r="TC130" s="136"/>
      <c r="TD130" s="136"/>
      <c r="TE130" s="136"/>
      <c r="TF130" s="136"/>
      <c r="TG130" s="136"/>
      <c r="TH130" s="136"/>
      <c r="TI130" s="136"/>
      <c r="TJ130" s="136"/>
      <c r="TK130" s="136"/>
      <c r="TL130" s="136"/>
      <c r="TM130" s="136"/>
      <c r="TN130" s="136"/>
      <c r="TO130" s="136"/>
      <c r="TP130" s="136"/>
      <c r="TQ130" s="136"/>
      <c r="TR130" s="136"/>
      <c r="TS130" s="136"/>
      <c r="TT130" s="136"/>
      <c r="TU130" s="136"/>
      <c r="TV130" s="136"/>
      <c r="TW130" s="136"/>
      <c r="TX130" s="136"/>
      <c r="TY130" s="136"/>
      <c r="TZ130" s="136"/>
      <c r="UA130" s="136"/>
      <c r="UB130" s="136"/>
      <c r="UC130" s="136"/>
      <c r="UD130" s="136"/>
      <c r="UE130" s="136"/>
      <c r="UF130" s="136"/>
      <c r="UG130" s="136"/>
      <c r="UH130" s="136"/>
      <c r="UI130" s="136"/>
      <c r="UJ130" s="136"/>
      <c r="UK130" s="136"/>
      <c r="UL130" s="136"/>
      <c r="UM130" s="136"/>
      <c r="UN130" s="136"/>
      <c r="UO130" s="136"/>
      <c r="UP130" s="136"/>
      <c r="UQ130" s="136"/>
      <c r="UR130" s="136"/>
      <c r="US130" s="136"/>
      <c r="UT130" s="136"/>
      <c r="UU130" s="136"/>
      <c r="UV130" s="136"/>
      <c r="UW130" s="136"/>
      <c r="UX130" s="136"/>
      <c r="UY130" s="136"/>
      <c r="UZ130" s="136"/>
      <c r="VA130" s="136"/>
      <c r="VB130" s="136"/>
      <c r="VC130" s="136"/>
      <c r="VD130" s="136"/>
      <c r="VE130" s="136"/>
      <c r="VF130" s="136"/>
      <c r="VG130" s="136"/>
      <c r="VH130" s="136"/>
      <c r="VI130" s="136"/>
      <c r="VJ130" s="136"/>
      <c r="VK130" s="136"/>
      <c r="VL130" s="136"/>
      <c r="VM130" s="136"/>
      <c r="VN130" s="136"/>
      <c r="VO130" s="136"/>
      <c r="VP130" s="136"/>
      <c r="VQ130" s="136"/>
      <c r="VR130" s="136"/>
      <c r="VS130" s="136"/>
      <c r="VT130" s="136"/>
      <c r="VU130" s="136"/>
      <c r="VV130" s="136"/>
      <c r="VW130" s="136"/>
      <c r="VX130" s="136"/>
      <c r="VY130" s="136"/>
      <c r="VZ130" s="136"/>
      <c r="WA130" s="136"/>
      <c r="WB130" s="136"/>
      <c r="WC130" s="136"/>
      <c r="WD130" s="136"/>
      <c r="WE130" s="136"/>
      <c r="WF130" s="136"/>
      <c r="WG130" s="136"/>
      <c r="WH130" s="136"/>
      <c r="WI130" s="136"/>
      <c r="WJ130" s="136"/>
      <c r="WK130" s="136"/>
      <c r="WL130" s="136"/>
      <c r="WM130" s="136"/>
      <c r="WN130" s="136"/>
      <c r="WO130" s="136"/>
      <c r="WP130" s="136"/>
      <c r="WQ130" s="136"/>
      <c r="WR130" s="136"/>
      <c r="WS130" s="136"/>
      <c r="WT130" s="136"/>
      <c r="WU130" s="136"/>
      <c r="WV130" s="136"/>
      <c r="WW130" s="136"/>
      <c r="WX130" s="136"/>
      <c r="WY130" s="136"/>
      <c r="WZ130" s="136"/>
      <c r="XA130" s="136"/>
      <c r="XB130" s="136"/>
      <c r="XC130" s="136"/>
      <c r="XD130" s="136"/>
      <c r="XE130" s="136"/>
      <c r="XF130" s="136"/>
      <c r="XG130" s="136"/>
      <c r="XH130" s="136"/>
      <c r="XI130" s="136"/>
      <c r="XJ130" s="136"/>
      <c r="XK130" s="136"/>
      <c r="XL130" s="136"/>
      <c r="XM130" s="136"/>
      <c r="XN130" s="136"/>
      <c r="XO130" s="136"/>
      <c r="XP130" s="136"/>
      <c r="XQ130" s="136"/>
      <c r="XR130" s="136"/>
      <c r="XS130" s="136"/>
      <c r="XT130" s="136"/>
      <c r="XU130" s="136"/>
      <c r="XV130" s="136"/>
      <c r="XW130" s="136"/>
      <c r="XX130" s="136"/>
      <c r="XY130" s="136"/>
      <c r="XZ130" s="136"/>
      <c r="YA130" s="136"/>
      <c r="YB130" s="136"/>
      <c r="YC130" s="136"/>
      <c r="YD130" s="136"/>
      <c r="YE130" s="136"/>
      <c r="YF130" s="136"/>
      <c r="YG130" s="136"/>
      <c r="YH130" s="136"/>
      <c r="YI130" s="136"/>
      <c r="YJ130" s="136"/>
      <c r="YK130" s="136"/>
      <c r="YL130" s="136"/>
      <c r="YM130" s="136"/>
      <c r="YN130" s="136"/>
      <c r="YO130" s="136"/>
      <c r="YP130" s="136"/>
      <c r="YQ130" s="136"/>
      <c r="YR130" s="136"/>
      <c r="YS130" s="136"/>
      <c r="YT130" s="136"/>
      <c r="YU130" s="136"/>
      <c r="YV130" s="136"/>
      <c r="YW130" s="136"/>
      <c r="YX130" s="136"/>
      <c r="YY130" s="136"/>
      <c r="YZ130" s="136"/>
      <c r="ZA130" s="136"/>
      <c r="ZB130" s="136"/>
      <c r="ZC130" s="136"/>
      <c r="ZD130" s="136"/>
      <c r="ZE130" s="136"/>
      <c r="ZF130" s="136"/>
      <c r="ZG130" s="136"/>
      <c r="ZH130" s="136"/>
      <c r="ZI130" s="136"/>
      <c r="ZJ130" s="136"/>
      <c r="ZK130" s="136"/>
      <c r="ZL130" s="136"/>
      <c r="ZM130" s="136"/>
      <c r="ZN130" s="136"/>
      <c r="ZO130" s="136"/>
      <c r="ZP130" s="136"/>
      <c r="ZQ130" s="136"/>
      <c r="ZR130" s="136"/>
      <c r="ZS130" s="136"/>
      <c r="ZT130" s="136"/>
      <c r="ZU130" s="136"/>
      <c r="ZV130" s="136"/>
      <c r="ZW130" s="136"/>
      <c r="ZX130" s="136"/>
      <c r="ZY130" s="136"/>
      <c r="ZZ130" s="136"/>
      <c r="AAA130" s="136"/>
      <c r="AAB130" s="136"/>
      <c r="AAC130" s="136"/>
      <c r="AAD130" s="136"/>
      <c r="AAE130" s="136"/>
      <c r="AAF130" s="136"/>
      <c r="AAG130" s="136"/>
      <c r="AAH130" s="136"/>
      <c r="AAI130" s="136"/>
      <c r="AAJ130" s="136"/>
      <c r="AAK130" s="136"/>
      <c r="AAL130" s="136"/>
      <c r="AAM130" s="136"/>
      <c r="AAN130" s="136"/>
      <c r="AAO130" s="136"/>
      <c r="AAP130" s="136"/>
      <c r="AAQ130" s="136"/>
      <c r="AAR130" s="136"/>
      <c r="AAS130" s="136"/>
      <c r="AAT130" s="136"/>
      <c r="AAU130" s="136"/>
      <c r="AAV130" s="136"/>
      <c r="AAW130" s="136"/>
      <c r="AAX130" s="136"/>
      <c r="AAY130" s="136"/>
      <c r="AAZ130" s="136"/>
      <c r="ABA130" s="136"/>
      <c r="ABB130" s="136"/>
      <c r="ABC130" s="136"/>
      <c r="ABD130" s="136"/>
      <c r="ABE130" s="136"/>
      <c r="ABF130" s="136"/>
      <c r="ABG130" s="136"/>
      <c r="ABH130" s="136"/>
      <c r="ABI130" s="136"/>
      <c r="ABJ130" s="136"/>
      <c r="ABK130" s="136"/>
      <c r="ABL130" s="136"/>
      <c r="ABM130" s="136"/>
      <c r="ABN130" s="136"/>
      <c r="ABO130" s="136"/>
      <c r="ABP130" s="136"/>
      <c r="ABQ130" s="136"/>
      <c r="ABR130" s="136"/>
      <c r="ABS130" s="136"/>
      <c r="ABT130" s="136"/>
      <c r="ABU130" s="136"/>
      <c r="ABV130" s="136"/>
      <c r="ABW130" s="136"/>
      <c r="ABX130" s="136"/>
      <c r="ABY130" s="136"/>
      <c r="ABZ130" s="136"/>
      <c r="ACA130" s="136"/>
      <c r="ACB130" s="136"/>
      <c r="ACC130" s="136"/>
      <c r="ACD130" s="136"/>
      <c r="ACE130" s="136"/>
      <c r="ACF130" s="136"/>
      <c r="ACG130" s="136"/>
      <c r="ACH130" s="136"/>
      <c r="ACI130" s="136"/>
      <c r="ACJ130" s="136"/>
      <c r="ACK130" s="136"/>
      <c r="ACL130" s="136"/>
      <c r="ACM130" s="136"/>
      <c r="ACN130" s="136"/>
      <c r="ACO130" s="136"/>
      <c r="ACP130" s="136"/>
      <c r="ACQ130" s="136"/>
      <c r="ACR130" s="136"/>
      <c r="ACS130" s="136"/>
      <c r="ACT130" s="136"/>
      <c r="ACU130" s="136"/>
      <c r="ACV130" s="136"/>
      <c r="ACW130" s="136"/>
      <c r="ACX130" s="136"/>
      <c r="ACY130" s="136"/>
      <c r="ACZ130" s="136"/>
      <c r="ADA130" s="136"/>
      <c r="ADB130" s="136"/>
      <c r="ADC130" s="136"/>
      <c r="ADD130" s="136"/>
      <c r="ADE130" s="136"/>
      <c r="ADF130" s="136"/>
      <c r="ADG130" s="136"/>
      <c r="ADH130" s="136"/>
      <c r="ADI130" s="136"/>
      <c r="ADJ130" s="136"/>
      <c r="ADK130" s="136"/>
      <c r="ADL130" s="136"/>
      <c r="ADM130" s="136"/>
      <c r="ADN130" s="136"/>
      <c r="ADO130" s="136"/>
      <c r="ADP130" s="136"/>
      <c r="ADQ130" s="136"/>
      <c r="ADR130" s="136"/>
      <c r="ADS130" s="136"/>
      <c r="ADT130" s="136"/>
      <c r="ADU130" s="136"/>
      <c r="ADV130" s="136"/>
      <c r="ADW130" s="136"/>
      <c r="ADX130" s="136"/>
      <c r="ADY130" s="136"/>
      <c r="ADZ130" s="136"/>
      <c r="AEA130" s="136"/>
      <c r="AEB130" s="136"/>
      <c r="AEC130" s="136"/>
      <c r="AED130" s="136"/>
      <c r="AEE130" s="136"/>
      <c r="AEF130" s="136"/>
      <c r="AEG130" s="136"/>
      <c r="AEH130" s="136"/>
      <c r="AEI130" s="136"/>
      <c r="AEJ130" s="136"/>
      <c r="AEK130" s="136"/>
      <c r="AEL130" s="136"/>
      <c r="AEM130" s="136"/>
      <c r="AEN130" s="136"/>
      <c r="AEO130" s="136"/>
      <c r="AEP130" s="136"/>
      <c r="AEQ130" s="136"/>
      <c r="AER130" s="136"/>
      <c r="AES130" s="136"/>
      <c r="AET130" s="136"/>
      <c r="AEU130" s="136"/>
      <c r="AEV130" s="136"/>
      <c r="AEW130" s="136"/>
      <c r="AEX130" s="136"/>
      <c r="AEY130" s="136"/>
      <c r="AEZ130" s="136"/>
      <c r="AFA130" s="136"/>
      <c r="AFB130" s="136"/>
      <c r="AFC130" s="136"/>
      <c r="AFD130" s="136"/>
      <c r="AFE130" s="136"/>
      <c r="AFF130" s="136"/>
      <c r="AFG130" s="136"/>
      <c r="AFH130" s="136"/>
      <c r="AFI130" s="136"/>
      <c r="AFJ130" s="136"/>
      <c r="AFK130" s="136"/>
      <c r="AFL130" s="136"/>
      <c r="AFM130" s="136"/>
      <c r="AFN130" s="136"/>
      <c r="AFO130" s="136"/>
      <c r="AFP130" s="136"/>
      <c r="AFQ130" s="136"/>
      <c r="AFR130" s="136"/>
      <c r="AFS130" s="136"/>
      <c r="AFT130" s="136"/>
      <c r="AFU130" s="136"/>
      <c r="AFV130" s="136"/>
      <c r="AFW130" s="136"/>
      <c r="AFX130" s="136"/>
      <c r="AFY130" s="136"/>
      <c r="AFZ130" s="136"/>
      <c r="AGA130" s="136"/>
      <c r="AGB130" s="136"/>
      <c r="AGC130" s="136"/>
      <c r="AGD130" s="136"/>
      <c r="AGE130" s="136"/>
      <c r="AGF130" s="136"/>
      <c r="AGG130" s="136"/>
      <c r="AGH130" s="136"/>
      <c r="AGI130" s="136"/>
      <c r="AGJ130" s="136"/>
      <c r="AGK130" s="136"/>
      <c r="AGL130" s="136"/>
      <c r="AGM130" s="136"/>
      <c r="AGN130" s="136"/>
      <c r="AGO130" s="136"/>
      <c r="AGP130" s="136"/>
      <c r="AGQ130" s="136"/>
      <c r="AGR130" s="136"/>
      <c r="AGS130" s="136"/>
      <c r="AGT130" s="136"/>
      <c r="AGU130" s="136"/>
      <c r="AGV130" s="136"/>
      <c r="AGW130" s="136"/>
      <c r="AGX130" s="136"/>
      <c r="AGY130" s="136"/>
      <c r="AGZ130" s="136"/>
      <c r="AHA130" s="136"/>
      <c r="AHB130" s="136"/>
      <c r="AHC130" s="136"/>
      <c r="AHD130" s="136"/>
      <c r="AHE130" s="136"/>
      <c r="AHF130" s="136"/>
      <c r="AHG130" s="136"/>
      <c r="AHH130" s="136"/>
      <c r="AHI130" s="136"/>
      <c r="AHJ130" s="136"/>
      <c r="AHK130" s="136"/>
      <c r="AHL130" s="136"/>
      <c r="AHM130" s="136"/>
      <c r="AHN130" s="136"/>
      <c r="AHO130" s="136"/>
      <c r="AHP130" s="136"/>
      <c r="AHQ130" s="136"/>
      <c r="AHR130" s="136"/>
      <c r="AHS130" s="136"/>
      <c r="AHT130" s="136"/>
      <c r="AHU130" s="136"/>
      <c r="AHV130" s="136"/>
      <c r="AHW130" s="136"/>
      <c r="AHX130" s="136"/>
      <c r="AHY130" s="136"/>
      <c r="AHZ130" s="136"/>
      <c r="AIA130" s="136"/>
      <c r="AIB130" s="136"/>
      <c r="AIC130" s="136"/>
      <c r="AID130" s="136"/>
      <c r="AIE130" s="136"/>
      <c r="AIF130" s="136"/>
      <c r="AIG130" s="136"/>
      <c r="AIH130" s="136"/>
      <c r="AII130" s="136"/>
      <c r="AIJ130" s="136"/>
      <c r="AIK130" s="136"/>
      <c r="AIL130" s="136"/>
      <c r="AIM130" s="136"/>
      <c r="AIN130" s="136"/>
      <c r="AIO130" s="136"/>
      <c r="AIP130" s="136"/>
      <c r="AIQ130" s="136"/>
      <c r="AIR130" s="136"/>
      <c r="AIS130" s="136"/>
      <c r="AIT130" s="136"/>
      <c r="AIU130" s="136"/>
      <c r="AIV130" s="136"/>
      <c r="AIW130" s="136"/>
      <c r="AIX130" s="136"/>
      <c r="AIY130" s="136"/>
      <c r="AIZ130" s="136"/>
      <c r="AJA130" s="136"/>
      <c r="AJB130" s="136"/>
      <c r="AJC130" s="136"/>
      <c r="AJD130" s="136"/>
      <c r="AJE130" s="136"/>
      <c r="AJF130" s="136"/>
      <c r="AJG130" s="136"/>
      <c r="AJH130" s="136"/>
      <c r="AJI130" s="136"/>
      <c r="AJJ130" s="136"/>
      <c r="AJK130" s="136"/>
      <c r="AJL130" s="136"/>
      <c r="AJM130" s="136"/>
      <c r="AJN130" s="136"/>
      <c r="AJO130" s="136"/>
      <c r="AJP130" s="136"/>
      <c r="AJQ130" s="136"/>
      <c r="AJR130" s="136"/>
      <c r="AJS130" s="136"/>
      <c r="AJT130" s="136"/>
      <c r="AJU130" s="136"/>
      <c r="AJV130" s="136"/>
      <c r="AJW130" s="136"/>
      <c r="AJX130" s="136"/>
      <c r="AJY130" s="136"/>
      <c r="AJZ130" s="136"/>
      <c r="AKA130" s="136"/>
      <c r="AKB130" s="136"/>
      <c r="AKC130" s="136"/>
      <c r="AKD130" s="136"/>
      <c r="AKE130" s="136"/>
      <c r="AKF130" s="136"/>
      <c r="AKG130" s="136"/>
      <c r="AKH130" s="136"/>
      <c r="AKI130" s="136"/>
      <c r="AKJ130" s="136"/>
      <c r="AKK130" s="136"/>
      <c r="AKL130" s="136"/>
      <c r="AKM130" s="136"/>
      <c r="AKN130" s="136"/>
      <c r="AKO130" s="136"/>
      <c r="AKP130" s="136"/>
      <c r="AKQ130" s="136"/>
      <c r="AKR130" s="136"/>
      <c r="AKS130" s="136"/>
      <c r="AKT130" s="136"/>
      <c r="AKU130" s="136"/>
      <c r="AKV130" s="136"/>
      <c r="AKW130" s="136"/>
      <c r="AKX130" s="136"/>
      <c r="AKY130" s="136"/>
      <c r="AKZ130" s="136"/>
      <c r="ALA130" s="136"/>
      <c r="ALB130" s="136"/>
      <c r="ALC130" s="136"/>
      <c r="ALD130" s="136"/>
      <c r="ALE130" s="136"/>
      <c r="ALF130" s="136"/>
      <c r="ALG130" s="136"/>
      <c r="ALH130" s="136"/>
      <c r="ALI130" s="136"/>
      <c r="ALJ130" s="136"/>
      <c r="ALK130" s="136"/>
      <c r="ALL130" s="136"/>
      <c r="ALM130" s="136"/>
      <c r="ALN130" s="136"/>
      <c r="ALO130" s="136"/>
      <c r="ALP130" s="136"/>
      <c r="ALQ130" s="136"/>
      <c r="ALR130" s="136"/>
      <c r="ALS130" s="136"/>
      <c r="ALT130" s="136"/>
      <c r="ALU130" s="136"/>
      <c r="ALV130" s="136"/>
      <c r="ALW130" s="136"/>
      <c r="ALX130" s="136"/>
      <c r="ALY130" s="136"/>
      <c r="ALZ130" s="136"/>
      <c r="AMA130" s="136"/>
      <c r="AMB130" s="136"/>
      <c r="AMC130" s="136"/>
      <c r="AMD130" s="136"/>
      <c r="AME130" s="136"/>
      <c r="AMF130" s="136"/>
      <c r="AMG130" s="136"/>
      <c r="AMH130" s="136"/>
      <c r="AMI130" s="136"/>
    </row>
    <row r="131" spans="1:1023" ht="72" x14ac:dyDescent="0.25">
      <c r="A131" s="196" t="s">
        <v>26930</v>
      </c>
      <c r="B131" s="193">
        <v>131</v>
      </c>
      <c r="C131" s="192" t="s">
        <v>26931</v>
      </c>
      <c r="D131" s="210" t="s">
        <v>26932</v>
      </c>
      <c r="E131" s="136"/>
      <c r="F131" s="229"/>
      <c r="G131" s="335"/>
      <c r="H131" s="335"/>
      <c r="I131" s="367">
        <v>123</v>
      </c>
      <c r="J131" s="443"/>
      <c r="K131" s="161">
        <v>2</v>
      </c>
      <c r="L131" s="161"/>
      <c r="M131" s="161"/>
      <c r="N131" s="161"/>
      <c r="O131" s="161"/>
      <c r="P131" s="449"/>
      <c r="Q131" s="161"/>
      <c r="R131" s="161"/>
      <c r="S131" s="467"/>
      <c r="T131" s="161"/>
      <c r="U131" s="161"/>
      <c r="V131" s="256">
        <f>IF(O131=1,10,100)</f>
        <v>100</v>
      </c>
      <c r="W131" s="256">
        <f>IF(O131=1,1,IF(O131=2,10,100))</f>
        <v>100</v>
      </c>
      <c r="X131" s="256">
        <f>IF(O131=3,20,100)</f>
        <v>100</v>
      </c>
      <c r="Y131" s="256">
        <f>IF(P131=1,10,100)</f>
        <v>100</v>
      </c>
      <c r="Z131" s="256">
        <f>IF(P131=1,1,IF(P131=2,10,100))</f>
        <v>100</v>
      </c>
      <c r="AA131" s="257">
        <f>IF(OR(EXACT(Q131,"1A"),EXACT(Q131,"1B")),0.1,IF(Q131=2,1,100))</f>
        <v>100</v>
      </c>
      <c r="AB131" s="257">
        <f>IF(OR(EXACT(R131,"1A"),EXACT(R131,"1B")),0.1,IF(R131=2,1,100))</f>
        <v>100</v>
      </c>
      <c r="AC131" s="257">
        <f>IF(OR(EXACT(S131,"1A"),EXACT(S131,"1B")),0.3,IF(S131=2,3,100))</f>
        <v>100</v>
      </c>
      <c r="AD131" s="136"/>
      <c r="AE131" s="136"/>
      <c r="AF131" s="249">
        <f>IF(OR(OR(EXACT(J131,"1A"),EXACT(J131,"1B"),EXACT(J131,"1C")),K131=1),1,IF(K131=2,10,100))</f>
        <v>10</v>
      </c>
      <c r="AG131" s="249">
        <f>IF(OR(EXACT(J131,"1A"),EXACT(J131,"1B"),EXACT(J131,"1C")),1,IF(J131=2,10,100))</f>
        <v>100</v>
      </c>
      <c r="AH131" s="249">
        <f>IF(OR(EXACT(J131,"1A"),EXACT(J131,"1B"),EXACT(J131,"1C"),K131=1),3,100)</f>
        <v>100</v>
      </c>
      <c r="AI131" s="249">
        <f>IF(OR(EXACT(J131,"1A"),EXACT(J131,"1B"),EXACT(J131,"1C")),5,100)</f>
        <v>100</v>
      </c>
      <c r="AJ131" s="269"/>
      <c r="AK131" s="136"/>
      <c r="AL131" s="136"/>
      <c r="AM131" s="251"/>
      <c r="AN131" s="136"/>
      <c r="AO131" s="136"/>
      <c r="AP131" s="136"/>
      <c r="AQ131" s="199" t="s">
        <v>779</v>
      </c>
      <c r="AR131" s="136"/>
      <c r="AS131" s="136"/>
      <c r="AT131" s="136"/>
      <c r="AU131" s="136"/>
      <c r="AV131" s="136"/>
      <c r="AW131" s="136"/>
      <c r="AX131" s="136"/>
      <c r="AY131" s="136"/>
      <c r="AZ131" s="136"/>
      <c r="BA131" s="136"/>
      <c r="BB131" s="136"/>
      <c r="BC131" s="136"/>
      <c r="BD131" s="136"/>
      <c r="BE131" s="136"/>
      <c r="BF131" s="136"/>
      <c r="BG131" s="136"/>
      <c r="BH131" s="136"/>
      <c r="BI131" s="136"/>
      <c r="BJ131" s="136"/>
      <c r="BK131" s="136"/>
      <c r="BL131" s="136"/>
      <c r="BM131" s="136"/>
      <c r="BN131" s="136"/>
      <c r="BO131" s="136"/>
      <c r="BP131" s="136"/>
      <c r="BQ131" s="136"/>
      <c r="BR131" s="136"/>
      <c r="BS131" s="136"/>
      <c r="BT131" s="136"/>
      <c r="BU131" s="136"/>
      <c r="BV131" s="136"/>
      <c r="BW131" s="136"/>
      <c r="BX131" s="136"/>
      <c r="BY131" s="136"/>
      <c r="BZ131" s="136"/>
      <c r="CA131" s="136"/>
      <c r="CB131" s="136"/>
      <c r="CC131" s="136"/>
      <c r="CD131" s="136"/>
      <c r="CE131" s="136"/>
      <c r="CF131" s="136"/>
      <c r="CG131" s="136"/>
      <c r="CH131" s="136"/>
      <c r="CI131" s="136"/>
      <c r="CJ131" s="136"/>
      <c r="CK131" s="136"/>
      <c r="CL131" s="136"/>
      <c r="CM131" s="136"/>
      <c r="CN131" s="136"/>
      <c r="CO131" s="136"/>
      <c r="CP131" s="136"/>
      <c r="CQ131" s="136"/>
      <c r="CR131" s="136"/>
      <c r="CS131" s="136"/>
      <c r="CT131" s="136"/>
      <c r="CU131" s="136"/>
      <c r="CV131" s="136"/>
      <c r="CW131" s="136"/>
      <c r="CX131" s="136"/>
      <c r="CY131" s="136"/>
      <c r="CZ131" s="136"/>
      <c r="DA131" s="136"/>
      <c r="DB131" s="136"/>
      <c r="DC131" s="136"/>
      <c r="DD131" s="136"/>
      <c r="DE131" s="136"/>
      <c r="DF131" s="136"/>
      <c r="DG131" s="136"/>
      <c r="DH131" s="136"/>
      <c r="DI131" s="136"/>
      <c r="DJ131" s="136"/>
      <c r="DK131" s="136"/>
      <c r="DL131" s="136"/>
      <c r="DM131" s="136"/>
      <c r="DN131" s="136"/>
      <c r="DO131" s="136"/>
      <c r="DP131" s="136"/>
      <c r="DQ131" s="136"/>
      <c r="DR131" s="136"/>
      <c r="DS131" s="136"/>
      <c r="DT131" s="136"/>
      <c r="DU131" s="136"/>
      <c r="DV131" s="136"/>
      <c r="DW131" s="136"/>
      <c r="DX131" s="136"/>
      <c r="DY131" s="136"/>
      <c r="DZ131" s="136"/>
      <c r="EA131" s="136"/>
      <c r="EB131" s="136"/>
      <c r="EC131" s="136"/>
      <c r="ED131" s="136"/>
      <c r="EE131" s="136"/>
      <c r="EF131" s="136"/>
      <c r="EG131" s="136"/>
      <c r="EH131" s="136"/>
      <c r="EI131" s="136"/>
      <c r="EJ131" s="136"/>
      <c r="EK131" s="136"/>
      <c r="EL131" s="136"/>
      <c r="EM131" s="136"/>
      <c r="EN131" s="136"/>
      <c r="EO131" s="136"/>
      <c r="EP131" s="136"/>
      <c r="EQ131" s="136"/>
      <c r="ER131" s="136"/>
      <c r="ES131" s="136"/>
      <c r="ET131" s="136"/>
      <c r="EU131" s="136"/>
      <c r="EV131" s="136"/>
      <c r="EW131" s="136"/>
      <c r="EX131" s="136"/>
      <c r="EY131" s="136"/>
      <c r="EZ131" s="136"/>
      <c r="FA131" s="136"/>
      <c r="FB131" s="136"/>
      <c r="FC131" s="136"/>
      <c r="FD131" s="136"/>
      <c r="FE131" s="136"/>
      <c r="FF131" s="136"/>
      <c r="FG131" s="136"/>
      <c r="FH131" s="136"/>
      <c r="FI131" s="136"/>
      <c r="FJ131" s="136"/>
      <c r="FK131" s="136"/>
      <c r="FL131" s="136"/>
      <c r="FM131" s="136"/>
      <c r="FN131" s="136"/>
      <c r="FO131" s="136"/>
      <c r="FP131" s="136"/>
      <c r="FQ131" s="136"/>
      <c r="FR131" s="136"/>
      <c r="FS131" s="136"/>
      <c r="FT131" s="136"/>
      <c r="FU131" s="136"/>
      <c r="FV131" s="136"/>
      <c r="FW131" s="136"/>
      <c r="FX131" s="136"/>
      <c r="FY131" s="136"/>
      <c r="FZ131" s="136"/>
      <c r="GA131" s="136"/>
      <c r="GB131" s="136"/>
      <c r="GC131" s="136"/>
      <c r="GD131" s="136"/>
      <c r="GE131" s="136"/>
      <c r="GF131" s="136"/>
      <c r="GG131" s="136"/>
      <c r="GH131" s="136"/>
      <c r="GI131" s="136"/>
      <c r="GJ131" s="136"/>
      <c r="GK131" s="136"/>
      <c r="GL131" s="136"/>
      <c r="GM131" s="136"/>
      <c r="GN131" s="136"/>
      <c r="GO131" s="136"/>
      <c r="GP131" s="136"/>
      <c r="GQ131" s="136"/>
      <c r="GR131" s="136"/>
      <c r="GS131" s="136"/>
      <c r="GT131" s="136"/>
      <c r="GU131" s="136"/>
      <c r="GV131" s="136"/>
      <c r="GW131" s="136"/>
      <c r="GX131" s="136"/>
      <c r="GY131" s="136"/>
      <c r="GZ131" s="136"/>
      <c r="HA131" s="136"/>
      <c r="HB131" s="136"/>
      <c r="HC131" s="136"/>
      <c r="HD131" s="136"/>
      <c r="HE131" s="136"/>
      <c r="HF131" s="136"/>
      <c r="HG131" s="136"/>
      <c r="HH131" s="136"/>
      <c r="HI131" s="136"/>
      <c r="HJ131" s="136"/>
      <c r="HK131" s="136"/>
      <c r="HL131" s="136"/>
      <c r="HM131" s="136"/>
      <c r="HN131" s="136"/>
      <c r="HO131" s="136"/>
      <c r="HP131" s="136"/>
      <c r="HQ131" s="136"/>
      <c r="HR131" s="136"/>
      <c r="HS131" s="136"/>
      <c r="HT131" s="136"/>
      <c r="HU131" s="136"/>
      <c r="HV131" s="136"/>
      <c r="HW131" s="136"/>
      <c r="HX131" s="136"/>
      <c r="HY131" s="136"/>
      <c r="HZ131" s="136"/>
      <c r="IA131" s="136"/>
      <c r="IB131" s="136"/>
      <c r="IC131" s="136"/>
      <c r="ID131" s="136"/>
      <c r="IE131" s="136"/>
      <c r="IF131" s="136"/>
      <c r="IG131" s="136"/>
      <c r="IH131" s="136"/>
      <c r="II131" s="136"/>
      <c r="IJ131" s="136"/>
      <c r="IK131" s="136"/>
      <c r="IL131" s="136"/>
      <c r="IM131" s="136"/>
      <c r="IN131" s="136"/>
      <c r="IO131" s="136"/>
      <c r="IP131" s="136"/>
      <c r="IQ131" s="136"/>
      <c r="IR131" s="136"/>
      <c r="IS131" s="136"/>
      <c r="IT131" s="136"/>
      <c r="IU131" s="136"/>
      <c r="IV131" s="136"/>
      <c r="IW131" s="136"/>
      <c r="IX131" s="136"/>
      <c r="IY131" s="136"/>
      <c r="IZ131" s="136"/>
      <c r="JA131" s="136"/>
      <c r="JB131" s="136"/>
      <c r="JC131" s="136"/>
      <c r="JD131" s="136"/>
      <c r="JE131" s="136"/>
      <c r="JF131" s="136"/>
      <c r="JG131" s="136"/>
      <c r="JH131" s="136"/>
      <c r="JI131" s="136"/>
      <c r="JJ131" s="136"/>
      <c r="JK131" s="136"/>
      <c r="JL131" s="136"/>
      <c r="JM131" s="136"/>
      <c r="JN131" s="136"/>
      <c r="JO131" s="136"/>
      <c r="JP131" s="136"/>
      <c r="JQ131" s="136"/>
      <c r="JR131" s="136"/>
      <c r="JS131" s="136"/>
      <c r="JT131" s="136"/>
      <c r="JU131" s="136"/>
      <c r="JV131" s="136"/>
      <c r="JW131" s="136"/>
      <c r="JX131" s="136"/>
      <c r="JY131" s="136"/>
      <c r="JZ131" s="136"/>
      <c r="KA131" s="136"/>
      <c r="KB131" s="136"/>
      <c r="KC131" s="136"/>
      <c r="KD131" s="136"/>
      <c r="KE131" s="136"/>
      <c r="KF131" s="136"/>
      <c r="KG131" s="136"/>
      <c r="KH131" s="136"/>
      <c r="KI131" s="136"/>
      <c r="KJ131" s="136"/>
      <c r="KK131" s="136"/>
      <c r="KL131" s="136"/>
      <c r="KM131" s="136"/>
      <c r="KN131" s="136"/>
      <c r="KO131" s="136"/>
      <c r="KP131" s="136"/>
      <c r="KQ131" s="136"/>
      <c r="KR131" s="136"/>
      <c r="KS131" s="136"/>
      <c r="KT131" s="136"/>
      <c r="KU131" s="136"/>
      <c r="KV131" s="136"/>
      <c r="KW131" s="136"/>
      <c r="KX131" s="136"/>
      <c r="KY131" s="136"/>
      <c r="KZ131" s="136"/>
      <c r="LA131" s="136"/>
      <c r="LB131" s="136"/>
      <c r="LC131" s="136"/>
      <c r="LD131" s="136"/>
      <c r="LE131" s="136"/>
      <c r="LF131" s="136"/>
      <c r="LG131" s="136"/>
      <c r="LH131" s="136"/>
      <c r="LI131" s="136"/>
      <c r="LJ131" s="136"/>
      <c r="LK131" s="136"/>
      <c r="LL131" s="136"/>
      <c r="LM131" s="136"/>
      <c r="LN131" s="136"/>
      <c r="LO131" s="136"/>
      <c r="LP131" s="136"/>
      <c r="LQ131" s="136"/>
      <c r="LR131" s="136"/>
      <c r="LS131" s="136"/>
      <c r="LT131" s="136"/>
      <c r="LU131" s="136"/>
      <c r="LV131" s="136"/>
      <c r="LW131" s="136"/>
      <c r="LX131" s="136"/>
      <c r="LY131" s="136"/>
      <c r="LZ131" s="136"/>
      <c r="MA131" s="136"/>
      <c r="MB131" s="136"/>
      <c r="MC131" s="136"/>
      <c r="MD131" s="136"/>
      <c r="ME131" s="136"/>
      <c r="MF131" s="136"/>
      <c r="MG131" s="136"/>
      <c r="MH131" s="136"/>
      <c r="MI131" s="136"/>
      <c r="MJ131" s="136"/>
      <c r="MK131" s="136"/>
      <c r="ML131" s="136"/>
      <c r="MM131" s="136"/>
      <c r="MN131" s="136"/>
      <c r="MO131" s="136"/>
      <c r="MP131" s="136"/>
      <c r="MQ131" s="136"/>
      <c r="MR131" s="136"/>
      <c r="MS131" s="136"/>
      <c r="MT131" s="136"/>
      <c r="MU131" s="136"/>
      <c r="MV131" s="136"/>
      <c r="MW131" s="136"/>
      <c r="MX131" s="136"/>
      <c r="MY131" s="136"/>
      <c r="MZ131" s="136"/>
      <c r="NA131" s="136"/>
      <c r="NB131" s="136"/>
      <c r="NC131" s="136"/>
      <c r="ND131" s="136"/>
      <c r="NE131" s="136"/>
      <c r="NF131" s="136"/>
      <c r="NG131" s="136"/>
      <c r="NH131" s="136"/>
      <c r="NI131" s="136"/>
      <c r="NJ131" s="136"/>
      <c r="NK131" s="136"/>
      <c r="NL131" s="136"/>
      <c r="NM131" s="136"/>
      <c r="NN131" s="136"/>
      <c r="NO131" s="136"/>
      <c r="NP131" s="136"/>
      <c r="NQ131" s="136"/>
      <c r="NR131" s="136"/>
      <c r="NS131" s="136"/>
      <c r="NT131" s="136"/>
      <c r="NU131" s="136"/>
      <c r="NV131" s="136"/>
      <c r="NW131" s="136"/>
      <c r="NX131" s="136"/>
      <c r="NY131" s="136"/>
      <c r="NZ131" s="136"/>
      <c r="OA131" s="136"/>
      <c r="OB131" s="136"/>
      <c r="OC131" s="136"/>
      <c r="OD131" s="136"/>
      <c r="OE131" s="136"/>
      <c r="OF131" s="136"/>
      <c r="OG131" s="136"/>
      <c r="OH131" s="136"/>
      <c r="OI131" s="136"/>
      <c r="OJ131" s="136"/>
      <c r="OK131" s="136"/>
      <c r="OL131" s="136"/>
      <c r="OM131" s="136"/>
      <c r="ON131" s="136"/>
      <c r="OO131" s="136"/>
      <c r="OP131" s="136"/>
      <c r="OQ131" s="136"/>
      <c r="OR131" s="136"/>
      <c r="OS131" s="136"/>
      <c r="OT131" s="136"/>
      <c r="OU131" s="136"/>
      <c r="OV131" s="136"/>
      <c r="OW131" s="136"/>
      <c r="OX131" s="136"/>
      <c r="OY131" s="136"/>
      <c r="OZ131" s="136"/>
      <c r="PA131" s="136"/>
      <c r="PB131" s="136"/>
      <c r="PC131" s="136"/>
      <c r="PD131" s="136"/>
      <c r="PE131" s="136"/>
      <c r="PF131" s="136"/>
      <c r="PG131" s="136"/>
      <c r="PH131" s="136"/>
      <c r="PI131" s="136"/>
      <c r="PJ131" s="136"/>
      <c r="PK131" s="136"/>
      <c r="PL131" s="136"/>
      <c r="PM131" s="136"/>
      <c r="PN131" s="136"/>
      <c r="PO131" s="136"/>
      <c r="PP131" s="136"/>
      <c r="PQ131" s="136"/>
      <c r="PR131" s="136"/>
      <c r="PS131" s="136"/>
      <c r="PT131" s="136"/>
      <c r="PU131" s="136"/>
      <c r="PV131" s="136"/>
      <c r="PW131" s="136"/>
      <c r="PX131" s="136"/>
      <c r="PY131" s="136"/>
      <c r="PZ131" s="136"/>
      <c r="QA131" s="136"/>
      <c r="QB131" s="136"/>
      <c r="QC131" s="136"/>
      <c r="QD131" s="136"/>
      <c r="QE131" s="136"/>
      <c r="QF131" s="136"/>
      <c r="QG131" s="136"/>
      <c r="QH131" s="136"/>
      <c r="QI131" s="136"/>
      <c r="QJ131" s="136"/>
      <c r="QK131" s="136"/>
      <c r="QL131" s="136"/>
      <c r="QM131" s="136"/>
      <c r="QN131" s="136"/>
      <c r="QO131" s="136"/>
      <c r="QP131" s="136"/>
      <c r="QQ131" s="136"/>
      <c r="QR131" s="136"/>
      <c r="QS131" s="136"/>
      <c r="QT131" s="136"/>
      <c r="QU131" s="136"/>
      <c r="QV131" s="136"/>
      <c r="QW131" s="136"/>
      <c r="QX131" s="136"/>
      <c r="QY131" s="136"/>
      <c r="QZ131" s="136"/>
      <c r="RA131" s="136"/>
      <c r="RB131" s="136"/>
      <c r="RC131" s="136"/>
      <c r="RD131" s="136"/>
      <c r="RE131" s="136"/>
      <c r="RF131" s="136"/>
      <c r="RG131" s="136"/>
      <c r="RH131" s="136"/>
      <c r="RI131" s="136"/>
      <c r="RJ131" s="136"/>
      <c r="RK131" s="136"/>
      <c r="RL131" s="136"/>
      <c r="RM131" s="136"/>
      <c r="RN131" s="136"/>
      <c r="RO131" s="136"/>
      <c r="RP131" s="136"/>
      <c r="RQ131" s="136"/>
      <c r="RR131" s="136"/>
      <c r="RS131" s="136"/>
      <c r="RT131" s="136"/>
      <c r="RU131" s="136"/>
      <c r="RV131" s="136"/>
      <c r="RW131" s="136"/>
      <c r="RX131" s="136"/>
      <c r="RY131" s="136"/>
      <c r="RZ131" s="136"/>
      <c r="SA131" s="136"/>
      <c r="SB131" s="136"/>
      <c r="SC131" s="136"/>
      <c r="SD131" s="136"/>
      <c r="SE131" s="136"/>
      <c r="SF131" s="136"/>
      <c r="SG131" s="136"/>
      <c r="SH131" s="136"/>
      <c r="SI131" s="136"/>
      <c r="SJ131" s="136"/>
      <c r="SK131" s="136"/>
      <c r="SL131" s="136"/>
      <c r="SM131" s="136"/>
      <c r="SN131" s="136"/>
      <c r="SO131" s="136"/>
      <c r="SP131" s="136"/>
      <c r="SQ131" s="136"/>
      <c r="SR131" s="136"/>
      <c r="SS131" s="136"/>
      <c r="ST131" s="136"/>
      <c r="SU131" s="136"/>
      <c r="SV131" s="136"/>
      <c r="SW131" s="136"/>
      <c r="SX131" s="136"/>
      <c r="SY131" s="136"/>
      <c r="SZ131" s="136"/>
      <c r="TA131" s="136"/>
      <c r="TB131" s="136"/>
      <c r="TC131" s="136"/>
      <c r="TD131" s="136"/>
      <c r="TE131" s="136"/>
      <c r="TF131" s="136"/>
      <c r="TG131" s="136"/>
      <c r="TH131" s="136"/>
      <c r="TI131" s="136"/>
      <c r="TJ131" s="136"/>
      <c r="TK131" s="136"/>
      <c r="TL131" s="136"/>
      <c r="TM131" s="136"/>
      <c r="TN131" s="136"/>
      <c r="TO131" s="136"/>
      <c r="TP131" s="136"/>
      <c r="TQ131" s="136"/>
      <c r="TR131" s="136"/>
      <c r="TS131" s="136"/>
      <c r="TT131" s="136"/>
      <c r="TU131" s="136"/>
      <c r="TV131" s="136"/>
      <c r="TW131" s="136"/>
      <c r="TX131" s="136"/>
      <c r="TY131" s="136"/>
      <c r="TZ131" s="136"/>
      <c r="UA131" s="136"/>
      <c r="UB131" s="136"/>
      <c r="UC131" s="136"/>
      <c r="UD131" s="136"/>
      <c r="UE131" s="136"/>
      <c r="UF131" s="136"/>
      <c r="UG131" s="136"/>
      <c r="UH131" s="136"/>
      <c r="UI131" s="136"/>
      <c r="UJ131" s="136"/>
      <c r="UK131" s="136"/>
      <c r="UL131" s="136"/>
      <c r="UM131" s="136"/>
      <c r="UN131" s="136"/>
      <c r="UO131" s="136"/>
      <c r="UP131" s="136"/>
      <c r="UQ131" s="136"/>
      <c r="UR131" s="136"/>
      <c r="US131" s="136"/>
      <c r="UT131" s="136"/>
      <c r="UU131" s="136"/>
      <c r="UV131" s="136"/>
      <c r="UW131" s="136"/>
      <c r="UX131" s="136"/>
      <c r="UY131" s="136"/>
      <c r="UZ131" s="136"/>
      <c r="VA131" s="136"/>
      <c r="VB131" s="136"/>
      <c r="VC131" s="136"/>
      <c r="VD131" s="136"/>
      <c r="VE131" s="136"/>
      <c r="VF131" s="136"/>
      <c r="VG131" s="136"/>
      <c r="VH131" s="136"/>
      <c r="VI131" s="136"/>
      <c r="VJ131" s="136"/>
      <c r="VK131" s="136"/>
      <c r="VL131" s="136"/>
      <c r="VM131" s="136"/>
      <c r="VN131" s="136"/>
      <c r="VO131" s="136"/>
      <c r="VP131" s="136"/>
      <c r="VQ131" s="136"/>
      <c r="VR131" s="136"/>
      <c r="VS131" s="136"/>
      <c r="VT131" s="136"/>
      <c r="VU131" s="136"/>
      <c r="VV131" s="136"/>
      <c r="VW131" s="136"/>
      <c r="VX131" s="136"/>
      <c r="VY131" s="136"/>
      <c r="VZ131" s="136"/>
      <c r="WA131" s="136"/>
      <c r="WB131" s="136"/>
      <c r="WC131" s="136"/>
      <c r="WD131" s="136"/>
      <c r="WE131" s="136"/>
      <c r="WF131" s="136"/>
      <c r="WG131" s="136"/>
      <c r="WH131" s="136"/>
      <c r="WI131" s="136"/>
      <c r="WJ131" s="136"/>
      <c r="WK131" s="136"/>
      <c r="WL131" s="136"/>
      <c r="WM131" s="136"/>
      <c r="WN131" s="136"/>
      <c r="WO131" s="136"/>
      <c r="WP131" s="136"/>
      <c r="WQ131" s="136"/>
      <c r="WR131" s="136"/>
      <c r="WS131" s="136"/>
      <c r="WT131" s="136"/>
      <c r="WU131" s="136"/>
      <c r="WV131" s="136"/>
      <c r="WW131" s="136"/>
      <c r="WX131" s="136"/>
      <c r="WY131" s="136"/>
      <c r="WZ131" s="136"/>
      <c r="XA131" s="136"/>
      <c r="XB131" s="136"/>
      <c r="XC131" s="136"/>
      <c r="XD131" s="136"/>
      <c r="XE131" s="136"/>
      <c r="XF131" s="136"/>
      <c r="XG131" s="136"/>
      <c r="XH131" s="136"/>
      <c r="XI131" s="136"/>
      <c r="XJ131" s="136"/>
      <c r="XK131" s="136"/>
      <c r="XL131" s="136"/>
      <c r="XM131" s="136"/>
      <c r="XN131" s="136"/>
      <c r="XO131" s="136"/>
      <c r="XP131" s="136"/>
      <c r="XQ131" s="136"/>
      <c r="XR131" s="136"/>
      <c r="XS131" s="136"/>
      <c r="XT131" s="136"/>
      <c r="XU131" s="136"/>
      <c r="XV131" s="136"/>
      <c r="XW131" s="136"/>
      <c r="XX131" s="136"/>
      <c r="XY131" s="136"/>
      <c r="XZ131" s="136"/>
      <c r="YA131" s="136"/>
      <c r="YB131" s="136"/>
      <c r="YC131" s="136"/>
      <c r="YD131" s="136"/>
      <c r="YE131" s="136"/>
      <c r="YF131" s="136"/>
      <c r="YG131" s="136"/>
      <c r="YH131" s="136"/>
      <c r="YI131" s="136"/>
      <c r="YJ131" s="136"/>
      <c r="YK131" s="136"/>
      <c r="YL131" s="136"/>
      <c r="YM131" s="136"/>
      <c r="YN131" s="136"/>
      <c r="YO131" s="136"/>
      <c r="YP131" s="136"/>
      <c r="YQ131" s="136"/>
      <c r="YR131" s="136"/>
      <c r="YS131" s="136"/>
      <c r="YT131" s="136"/>
      <c r="YU131" s="136"/>
      <c r="YV131" s="136"/>
      <c r="YW131" s="136"/>
      <c r="YX131" s="136"/>
      <c r="YY131" s="136"/>
      <c r="YZ131" s="136"/>
      <c r="ZA131" s="136"/>
      <c r="ZB131" s="136"/>
      <c r="ZC131" s="136"/>
      <c r="ZD131" s="136"/>
      <c r="ZE131" s="136"/>
      <c r="ZF131" s="136"/>
      <c r="ZG131" s="136"/>
      <c r="ZH131" s="136"/>
      <c r="ZI131" s="136"/>
      <c r="ZJ131" s="136"/>
      <c r="ZK131" s="136"/>
      <c r="ZL131" s="136"/>
      <c r="ZM131" s="136"/>
      <c r="ZN131" s="136"/>
      <c r="ZO131" s="136"/>
      <c r="ZP131" s="136"/>
      <c r="ZQ131" s="136"/>
      <c r="ZR131" s="136"/>
      <c r="ZS131" s="136"/>
      <c r="ZT131" s="136"/>
      <c r="ZU131" s="136"/>
      <c r="ZV131" s="136"/>
      <c r="ZW131" s="136"/>
      <c r="ZX131" s="136"/>
      <c r="ZY131" s="136"/>
      <c r="ZZ131" s="136"/>
      <c r="AAA131" s="136"/>
      <c r="AAB131" s="136"/>
      <c r="AAC131" s="136"/>
      <c r="AAD131" s="136"/>
      <c r="AAE131" s="136"/>
      <c r="AAF131" s="136"/>
      <c r="AAG131" s="136"/>
      <c r="AAH131" s="136"/>
      <c r="AAI131" s="136"/>
      <c r="AAJ131" s="136"/>
      <c r="AAK131" s="136"/>
      <c r="AAL131" s="136"/>
      <c r="AAM131" s="136"/>
      <c r="AAN131" s="136"/>
      <c r="AAO131" s="136"/>
      <c r="AAP131" s="136"/>
      <c r="AAQ131" s="136"/>
      <c r="AAR131" s="136"/>
      <c r="AAS131" s="136"/>
      <c r="AAT131" s="136"/>
      <c r="AAU131" s="136"/>
      <c r="AAV131" s="136"/>
      <c r="AAW131" s="136"/>
      <c r="AAX131" s="136"/>
      <c r="AAY131" s="136"/>
      <c r="AAZ131" s="136"/>
      <c r="ABA131" s="136"/>
      <c r="ABB131" s="136"/>
      <c r="ABC131" s="136"/>
      <c r="ABD131" s="136"/>
      <c r="ABE131" s="136"/>
      <c r="ABF131" s="136"/>
      <c r="ABG131" s="136"/>
      <c r="ABH131" s="136"/>
      <c r="ABI131" s="136"/>
      <c r="ABJ131" s="136"/>
      <c r="ABK131" s="136"/>
      <c r="ABL131" s="136"/>
      <c r="ABM131" s="136"/>
      <c r="ABN131" s="136"/>
      <c r="ABO131" s="136"/>
      <c r="ABP131" s="136"/>
      <c r="ABQ131" s="136"/>
      <c r="ABR131" s="136"/>
      <c r="ABS131" s="136"/>
      <c r="ABT131" s="136"/>
      <c r="ABU131" s="136"/>
      <c r="ABV131" s="136"/>
      <c r="ABW131" s="136"/>
      <c r="ABX131" s="136"/>
      <c r="ABY131" s="136"/>
      <c r="ABZ131" s="136"/>
      <c r="ACA131" s="136"/>
      <c r="ACB131" s="136"/>
      <c r="ACC131" s="136"/>
      <c r="ACD131" s="136"/>
      <c r="ACE131" s="136"/>
      <c r="ACF131" s="136"/>
      <c r="ACG131" s="136"/>
      <c r="ACH131" s="136"/>
      <c r="ACI131" s="136"/>
      <c r="ACJ131" s="136"/>
      <c r="ACK131" s="136"/>
      <c r="ACL131" s="136"/>
      <c r="ACM131" s="136"/>
      <c r="ACN131" s="136"/>
      <c r="ACO131" s="136"/>
      <c r="ACP131" s="136"/>
      <c r="ACQ131" s="136"/>
      <c r="ACR131" s="136"/>
      <c r="ACS131" s="136"/>
      <c r="ACT131" s="136"/>
      <c r="ACU131" s="136"/>
      <c r="ACV131" s="136"/>
      <c r="ACW131" s="136"/>
      <c r="ACX131" s="136"/>
      <c r="ACY131" s="136"/>
      <c r="ACZ131" s="136"/>
      <c r="ADA131" s="136"/>
      <c r="ADB131" s="136"/>
      <c r="ADC131" s="136"/>
      <c r="ADD131" s="136"/>
      <c r="ADE131" s="136"/>
      <c r="ADF131" s="136"/>
      <c r="ADG131" s="136"/>
      <c r="ADH131" s="136"/>
      <c r="ADI131" s="136"/>
      <c r="ADJ131" s="136"/>
      <c r="ADK131" s="136"/>
      <c r="ADL131" s="136"/>
      <c r="ADM131" s="136"/>
      <c r="ADN131" s="136"/>
      <c r="ADO131" s="136"/>
      <c r="ADP131" s="136"/>
      <c r="ADQ131" s="136"/>
      <c r="ADR131" s="136"/>
      <c r="ADS131" s="136"/>
      <c r="ADT131" s="136"/>
      <c r="ADU131" s="136"/>
      <c r="ADV131" s="136"/>
      <c r="ADW131" s="136"/>
      <c r="ADX131" s="136"/>
      <c r="ADY131" s="136"/>
      <c r="ADZ131" s="136"/>
      <c r="AEA131" s="136"/>
      <c r="AEB131" s="136"/>
      <c r="AEC131" s="136"/>
      <c r="AED131" s="136"/>
      <c r="AEE131" s="136"/>
      <c r="AEF131" s="136"/>
      <c r="AEG131" s="136"/>
      <c r="AEH131" s="136"/>
      <c r="AEI131" s="136"/>
      <c r="AEJ131" s="136"/>
      <c r="AEK131" s="136"/>
      <c r="AEL131" s="136"/>
      <c r="AEM131" s="136"/>
      <c r="AEN131" s="136"/>
      <c r="AEO131" s="136"/>
      <c r="AEP131" s="136"/>
      <c r="AEQ131" s="136"/>
      <c r="AER131" s="136"/>
      <c r="AES131" s="136"/>
      <c r="AET131" s="136"/>
      <c r="AEU131" s="136"/>
      <c r="AEV131" s="136"/>
      <c r="AEW131" s="136"/>
      <c r="AEX131" s="136"/>
      <c r="AEY131" s="136"/>
      <c r="AEZ131" s="136"/>
      <c r="AFA131" s="136"/>
      <c r="AFB131" s="136"/>
      <c r="AFC131" s="136"/>
      <c r="AFD131" s="136"/>
      <c r="AFE131" s="136"/>
      <c r="AFF131" s="136"/>
      <c r="AFG131" s="136"/>
      <c r="AFH131" s="136"/>
      <c r="AFI131" s="136"/>
      <c r="AFJ131" s="136"/>
      <c r="AFK131" s="136"/>
      <c r="AFL131" s="136"/>
      <c r="AFM131" s="136"/>
      <c r="AFN131" s="136"/>
      <c r="AFO131" s="136"/>
      <c r="AFP131" s="136"/>
      <c r="AFQ131" s="136"/>
      <c r="AFR131" s="136"/>
      <c r="AFS131" s="136"/>
      <c r="AFT131" s="136"/>
      <c r="AFU131" s="136"/>
      <c r="AFV131" s="136"/>
      <c r="AFW131" s="136"/>
      <c r="AFX131" s="136"/>
      <c r="AFY131" s="136"/>
      <c r="AFZ131" s="136"/>
      <c r="AGA131" s="136"/>
      <c r="AGB131" s="136"/>
      <c r="AGC131" s="136"/>
      <c r="AGD131" s="136"/>
      <c r="AGE131" s="136"/>
      <c r="AGF131" s="136"/>
      <c r="AGG131" s="136"/>
      <c r="AGH131" s="136"/>
      <c r="AGI131" s="136"/>
      <c r="AGJ131" s="136"/>
      <c r="AGK131" s="136"/>
      <c r="AGL131" s="136"/>
      <c r="AGM131" s="136"/>
      <c r="AGN131" s="136"/>
      <c r="AGO131" s="136"/>
      <c r="AGP131" s="136"/>
      <c r="AGQ131" s="136"/>
      <c r="AGR131" s="136"/>
      <c r="AGS131" s="136"/>
      <c r="AGT131" s="136"/>
      <c r="AGU131" s="136"/>
      <c r="AGV131" s="136"/>
      <c r="AGW131" s="136"/>
      <c r="AGX131" s="136"/>
      <c r="AGY131" s="136"/>
      <c r="AGZ131" s="136"/>
      <c r="AHA131" s="136"/>
      <c r="AHB131" s="136"/>
      <c r="AHC131" s="136"/>
      <c r="AHD131" s="136"/>
      <c r="AHE131" s="136"/>
      <c r="AHF131" s="136"/>
      <c r="AHG131" s="136"/>
      <c r="AHH131" s="136"/>
      <c r="AHI131" s="136"/>
      <c r="AHJ131" s="136"/>
      <c r="AHK131" s="136"/>
      <c r="AHL131" s="136"/>
      <c r="AHM131" s="136"/>
      <c r="AHN131" s="136"/>
      <c r="AHO131" s="136"/>
      <c r="AHP131" s="136"/>
      <c r="AHQ131" s="136"/>
      <c r="AHR131" s="136"/>
      <c r="AHS131" s="136"/>
      <c r="AHT131" s="136"/>
      <c r="AHU131" s="136"/>
      <c r="AHV131" s="136"/>
      <c r="AHW131" s="136"/>
      <c r="AHX131" s="136"/>
      <c r="AHY131" s="136"/>
      <c r="AHZ131" s="136"/>
      <c r="AIA131" s="136"/>
      <c r="AIB131" s="136"/>
      <c r="AIC131" s="136"/>
      <c r="AID131" s="136"/>
      <c r="AIE131" s="136"/>
      <c r="AIF131" s="136"/>
      <c r="AIG131" s="136"/>
      <c r="AIH131" s="136"/>
      <c r="AII131" s="136"/>
      <c r="AIJ131" s="136"/>
      <c r="AIK131" s="136"/>
      <c r="AIL131" s="136"/>
      <c r="AIM131" s="136"/>
      <c r="AIN131" s="136"/>
      <c r="AIO131" s="136"/>
      <c r="AIP131" s="136"/>
      <c r="AIQ131" s="136"/>
      <c r="AIR131" s="136"/>
      <c r="AIS131" s="136"/>
      <c r="AIT131" s="136"/>
      <c r="AIU131" s="136"/>
      <c r="AIV131" s="136"/>
      <c r="AIW131" s="136"/>
      <c r="AIX131" s="136"/>
      <c r="AIY131" s="136"/>
      <c r="AIZ131" s="136"/>
      <c r="AJA131" s="136"/>
      <c r="AJB131" s="136"/>
      <c r="AJC131" s="136"/>
      <c r="AJD131" s="136"/>
      <c r="AJE131" s="136"/>
      <c r="AJF131" s="136"/>
      <c r="AJG131" s="136"/>
      <c r="AJH131" s="136"/>
      <c r="AJI131" s="136"/>
      <c r="AJJ131" s="136"/>
      <c r="AJK131" s="136"/>
      <c r="AJL131" s="136"/>
      <c r="AJM131" s="136"/>
      <c r="AJN131" s="136"/>
      <c r="AJO131" s="136"/>
      <c r="AJP131" s="136"/>
      <c r="AJQ131" s="136"/>
      <c r="AJR131" s="136"/>
      <c r="AJS131" s="136"/>
      <c r="AJT131" s="136"/>
      <c r="AJU131" s="136"/>
      <c r="AJV131" s="136"/>
      <c r="AJW131" s="136"/>
      <c r="AJX131" s="136"/>
      <c r="AJY131" s="136"/>
      <c r="AJZ131" s="136"/>
      <c r="AKA131" s="136"/>
      <c r="AKB131" s="136"/>
      <c r="AKC131" s="136"/>
      <c r="AKD131" s="136"/>
      <c r="AKE131" s="136"/>
      <c r="AKF131" s="136"/>
      <c r="AKG131" s="136"/>
      <c r="AKH131" s="136"/>
      <c r="AKI131" s="136"/>
      <c r="AKJ131" s="136"/>
      <c r="AKK131" s="136"/>
      <c r="AKL131" s="136"/>
      <c r="AKM131" s="136"/>
      <c r="AKN131" s="136"/>
      <c r="AKO131" s="136"/>
      <c r="AKP131" s="136"/>
      <c r="AKQ131" s="136"/>
      <c r="AKR131" s="136"/>
      <c r="AKS131" s="136"/>
      <c r="AKT131" s="136"/>
      <c r="AKU131" s="136"/>
      <c r="AKV131" s="136"/>
      <c r="AKW131" s="136"/>
      <c r="AKX131" s="136"/>
      <c r="AKY131" s="136"/>
      <c r="AKZ131" s="136"/>
      <c r="ALA131" s="136"/>
      <c r="ALB131" s="136"/>
      <c r="ALC131" s="136"/>
      <c r="ALD131" s="136"/>
      <c r="ALE131" s="136"/>
      <c r="ALF131" s="136"/>
      <c r="ALG131" s="136"/>
      <c r="ALH131" s="136"/>
      <c r="ALI131" s="136"/>
      <c r="ALJ131" s="136"/>
      <c r="ALK131" s="136"/>
      <c r="ALL131" s="136"/>
      <c r="ALM131" s="136"/>
      <c r="ALN131" s="136"/>
      <c r="ALO131" s="136"/>
      <c r="ALP131" s="136"/>
      <c r="ALQ131" s="136"/>
      <c r="ALR131" s="136"/>
      <c r="ALS131" s="136"/>
      <c r="ALT131" s="136"/>
      <c r="ALU131" s="136"/>
      <c r="ALV131" s="136"/>
      <c r="ALW131" s="136"/>
      <c r="ALX131" s="136"/>
      <c r="ALY131" s="136"/>
      <c r="ALZ131" s="136"/>
      <c r="AMA131" s="136"/>
      <c r="AMB131" s="136"/>
      <c r="AMC131" s="136"/>
      <c r="AMD131" s="136"/>
      <c r="AME131" s="136"/>
      <c r="AMF131" s="136"/>
      <c r="AMG131" s="136"/>
      <c r="AMH131" s="136"/>
      <c r="AMI131" s="136"/>
    </row>
    <row r="132" spans="1:1023" x14ac:dyDescent="0.25">
      <c r="A132" s="196" t="s">
        <v>1118</v>
      </c>
      <c r="B132" s="193">
        <v>132</v>
      </c>
      <c r="C132" s="192" t="s">
        <v>1119</v>
      </c>
      <c r="D132" s="210" t="s">
        <v>1120</v>
      </c>
      <c r="E132" s="136"/>
      <c r="F132" s="229">
        <v>4</v>
      </c>
      <c r="G132" s="209">
        <v>4</v>
      </c>
      <c r="H132" s="209">
        <v>4</v>
      </c>
      <c r="I132" s="367">
        <v>3.2</v>
      </c>
      <c r="J132" s="443"/>
      <c r="K132" s="161"/>
      <c r="L132" s="161"/>
      <c r="M132" s="161"/>
      <c r="N132" s="161"/>
      <c r="O132" s="416">
        <v>1</v>
      </c>
      <c r="P132" s="429">
        <v>2</v>
      </c>
      <c r="Q132" s="161"/>
      <c r="R132" s="161"/>
      <c r="S132" s="430" t="s">
        <v>770</v>
      </c>
      <c r="T132" s="161"/>
      <c r="U132" s="161"/>
      <c r="V132" s="256">
        <f>IF(O132=1,10,100)</f>
        <v>10</v>
      </c>
      <c r="W132" s="256">
        <f>IF(O132=1,1,IF(O132=2,10,100))</f>
        <v>1</v>
      </c>
      <c r="X132" s="256">
        <f>IF(O132=3,20,100)</f>
        <v>100</v>
      </c>
      <c r="Y132" s="256">
        <f>IF(P132=1,10,100)</f>
        <v>100</v>
      </c>
      <c r="Z132" s="256">
        <f>IF(P132=1,1,IF(P132=2,10,100))</f>
        <v>10</v>
      </c>
      <c r="AA132" s="257">
        <f>IF(OR(EXACT(Q132,"1A"),EXACT(Q132,"1B")),0.1,IF(Q132=2,1,100))</f>
        <v>100</v>
      </c>
      <c r="AB132" s="257">
        <f>IF(OR(EXACT(R132,"1A"),EXACT(R132,"1B")),0.1,IF(R132=2,1,100))</f>
        <v>100</v>
      </c>
      <c r="AC132" s="257">
        <f>IF(OR(EXACT(S132,"1A"),EXACT(S132,"1B")),0.3,IF(S132=2,3,100))</f>
        <v>0.3</v>
      </c>
      <c r="AD132" s="136"/>
      <c r="AE132" s="136"/>
      <c r="AF132" s="249">
        <f>IF(OR(OR(EXACT(J132,"1A"),EXACT(J132,"1B"),EXACT(J132,"1C")),K132=1),1,IF(K132=2,10,100))</f>
        <v>100</v>
      </c>
      <c r="AG132" s="249">
        <f>IF(OR(EXACT(J132,"1A"),EXACT(J132,"1B"),EXACT(J132,"1C")),1,IF(J132=2,10,100))</f>
        <v>100</v>
      </c>
      <c r="AH132" s="249">
        <f>IF(OR(EXACT(J132,"1A"),EXACT(J132,"1B"),EXACT(J132,"1C"),K132=1),3,100)</f>
        <v>100</v>
      </c>
      <c r="AI132" s="249">
        <f>IF(OR(EXACT(J132,"1A"),EXACT(J132,"1B"),EXACT(J132,"1C")),5,100)</f>
        <v>100</v>
      </c>
      <c r="AJ132" s="269" t="s">
        <v>827</v>
      </c>
      <c r="AK132" s="136"/>
      <c r="AL132" s="136"/>
      <c r="AM132" s="251"/>
      <c r="AN132" s="136"/>
      <c r="AO132" s="136"/>
      <c r="AP132" s="136"/>
      <c r="AQ132" s="272" t="s">
        <v>25759</v>
      </c>
      <c r="AR132" s="136"/>
      <c r="AS132" s="136"/>
      <c r="AT132" s="136"/>
      <c r="AU132" s="136"/>
      <c r="AV132" s="136"/>
      <c r="AW132" s="136"/>
      <c r="AX132" s="136"/>
      <c r="AY132" s="136"/>
      <c r="AZ132" s="136"/>
      <c r="BA132" s="136"/>
      <c r="BB132" s="136"/>
      <c r="BC132" s="136"/>
      <c r="BD132" s="136"/>
      <c r="BE132" s="136"/>
      <c r="BF132" s="136"/>
      <c r="BG132" s="136"/>
      <c r="BH132" s="136"/>
      <c r="BI132" s="136"/>
      <c r="BJ132" s="136"/>
      <c r="BK132" s="136"/>
      <c r="BL132" s="136"/>
      <c r="BM132" s="136"/>
      <c r="BN132" s="136"/>
      <c r="BO132" s="136"/>
      <c r="BP132" s="136"/>
      <c r="BQ132" s="136"/>
      <c r="BR132" s="136"/>
      <c r="BS132" s="136"/>
      <c r="BT132" s="136"/>
      <c r="BU132" s="136"/>
      <c r="BV132" s="136"/>
      <c r="BW132" s="136"/>
      <c r="BX132" s="136"/>
      <c r="BY132" s="136"/>
      <c r="BZ132" s="136"/>
      <c r="CA132" s="136"/>
      <c r="CB132" s="136"/>
      <c r="CC132" s="136"/>
      <c r="CD132" s="136"/>
      <c r="CE132" s="136"/>
      <c r="CF132" s="136"/>
      <c r="CG132" s="136"/>
      <c r="CH132" s="136"/>
      <c r="CI132" s="136"/>
      <c r="CJ132" s="136"/>
      <c r="CK132" s="136"/>
      <c r="CL132" s="136"/>
      <c r="CM132" s="136"/>
      <c r="CN132" s="136"/>
      <c r="CO132" s="136"/>
      <c r="CP132" s="136"/>
      <c r="CQ132" s="136"/>
      <c r="CR132" s="136"/>
      <c r="CS132" s="136"/>
      <c r="CT132" s="136"/>
      <c r="CU132" s="136"/>
      <c r="CV132" s="136"/>
      <c r="CW132" s="136"/>
      <c r="CX132" s="136"/>
      <c r="CY132" s="136"/>
      <c r="CZ132" s="136"/>
      <c r="DA132" s="136"/>
      <c r="DB132" s="136"/>
      <c r="DC132" s="136"/>
      <c r="DD132" s="136"/>
      <c r="DE132" s="136"/>
      <c r="DF132" s="136"/>
      <c r="DG132" s="136"/>
      <c r="DH132" s="136"/>
      <c r="DI132" s="136"/>
      <c r="DJ132" s="136"/>
      <c r="DK132" s="136"/>
      <c r="DL132" s="136"/>
      <c r="DM132" s="136"/>
      <c r="DN132" s="136"/>
      <c r="DO132" s="136"/>
      <c r="DP132" s="136"/>
      <c r="DQ132" s="136"/>
      <c r="DR132" s="136"/>
      <c r="DS132" s="136"/>
      <c r="DT132" s="136"/>
      <c r="DU132" s="136"/>
      <c r="DV132" s="136"/>
      <c r="DW132" s="136"/>
      <c r="DX132" s="136"/>
      <c r="DY132" s="136"/>
      <c r="DZ132" s="136"/>
      <c r="EA132" s="136"/>
      <c r="EB132" s="136"/>
      <c r="EC132" s="136"/>
      <c r="ED132" s="136"/>
      <c r="EE132" s="136"/>
      <c r="EF132" s="136"/>
      <c r="EG132" s="136"/>
      <c r="EH132" s="136"/>
      <c r="EI132" s="136"/>
      <c r="EJ132" s="136"/>
      <c r="EK132" s="136"/>
      <c r="EL132" s="136"/>
      <c r="EM132" s="136"/>
      <c r="EN132" s="136"/>
      <c r="EO132" s="136"/>
      <c r="EP132" s="136"/>
      <c r="EQ132" s="136"/>
      <c r="ER132" s="136"/>
      <c r="ES132" s="136"/>
      <c r="ET132" s="136"/>
      <c r="EU132" s="136"/>
      <c r="EV132" s="136"/>
      <c r="EW132" s="136"/>
      <c r="EX132" s="136"/>
      <c r="EY132" s="136"/>
      <c r="EZ132" s="136"/>
      <c r="FA132" s="136"/>
      <c r="FB132" s="136"/>
      <c r="FC132" s="136"/>
      <c r="FD132" s="136"/>
      <c r="FE132" s="136"/>
      <c r="FF132" s="136"/>
      <c r="FG132" s="136"/>
      <c r="FH132" s="136"/>
      <c r="FI132" s="136"/>
      <c r="FJ132" s="136"/>
      <c r="FK132" s="136"/>
      <c r="FL132" s="136"/>
      <c r="FM132" s="136"/>
      <c r="FN132" s="136"/>
      <c r="FO132" s="136"/>
      <c r="FP132" s="136"/>
      <c r="FQ132" s="136"/>
      <c r="FR132" s="136"/>
      <c r="FS132" s="136"/>
      <c r="FT132" s="136"/>
      <c r="FU132" s="136"/>
      <c r="FV132" s="136"/>
      <c r="FW132" s="136"/>
      <c r="FX132" s="136"/>
      <c r="FY132" s="136"/>
      <c r="FZ132" s="136"/>
      <c r="GA132" s="136"/>
      <c r="GB132" s="136"/>
      <c r="GC132" s="136"/>
      <c r="GD132" s="136"/>
      <c r="GE132" s="136"/>
      <c r="GF132" s="136"/>
      <c r="GG132" s="136"/>
      <c r="GH132" s="136"/>
      <c r="GI132" s="136"/>
      <c r="GJ132" s="136"/>
      <c r="GK132" s="136"/>
      <c r="GL132" s="136"/>
      <c r="GM132" s="136"/>
      <c r="GN132" s="136"/>
      <c r="GO132" s="136"/>
      <c r="GP132" s="136"/>
      <c r="GQ132" s="136"/>
      <c r="GR132" s="136"/>
      <c r="GS132" s="136"/>
      <c r="GT132" s="136"/>
      <c r="GU132" s="136"/>
      <c r="GV132" s="136"/>
      <c r="GW132" s="136"/>
      <c r="GX132" s="136"/>
      <c r="GY132" s="136"/>
      <c r="GZ132" s="136"/>
      <c r="HA132" s="136"/>
      <c r="HB132" s="136"/>
      <c r="HC132" s="136"/>
      <c r="HD132" s="136"/>
      <c r="HE132" s="136"/>
      <c r="HF132" s="136"/>
      <c r="HG132" s="136"/>
      <c r="HH132" s="136"/>
      <c r="HI132" s="136"/>
      <c r="HJ132" s="136"/>
      <c r="HK132" s="136"/>
      <c r="HL132" s="136"/>
      <c r="HM132" s="136"/>
      <c r="HN132" s="136"/>
      <c r="HO132" s="136"/>
      <c r="HP132" s="136"/>
      <c r="HQ132" s="136"/>
      <c r="HR132" s="136"/>
      <c r="HS132" s="136"/>
      <c r="HT132" s="136"/>
      <c r="HU132" s="136"/>
      <c r="HV132" s="136"/>
      <c r="HW132" s="136"/>
      <c r="HX132" s="136"/>
      <c r="HY132" s="136"/>
      <c r="HZ132" s="136"/>
      <c r="IA132" s="136"/>
      <c r="IB132" s="136"/>
      <c r="IC132" s="136"/>
      <c r="ID132" s="136"/>
      <c r="IE132" s="136"/>
      <c r="IF132" s="136"/>
      <c r="IG132" s="136"/>
      <c r="IH132" s="136"/>
      <c r="II132" s="136"/>
      <c r="IJ132" s="136"/>
      <c r="IK132" s="136"/>
      <c r="IL132" s="136"/>
      <c r="IM132" s="136"/>
      <c r="IN132" s="136"/>
      <c r="IO132" s="136"/>
      <c r="IP132" s="136"/>
      <c r="IQ132" s="136"/>
      <c r="IR132" s="136"/>
      <c r="IS132" s="136"/>
      <c r="IT132" s="136"/>
      <c r="IU132" s="136"/>
      <c r="IV132" s="136"/>
      <c r="IW132" s="136"/>
      <c r="IX132" s="136"/>
      <c r="IY132" s="136"/>
      <c r="IZ132" s="136"/>
      <c r="JA132" s="136"/>
      <c r="JB132" s="136"/>
      <c r="JC132" s="136"/>
      <c r="JD132" s="136"/>
      <c r="JE132" s="136"/>
      <c r="JF132" s="136"/>
      <c r="JG132" s="136"/>
      <c r="JH132" s="136"/>
      <c r="JI132" s="136"/>
      <c r="JJ132" s="136"/>
      <c r="JK132" s="136"/>
      <c r="JL132" s="136"/>
      <c r="JM132" s="136"/>
      <c r="JN132" s="136"/>
      <c r="JO132" s="136"/>
      <c r="JP132" s="136"/>
      <c r="JQ132" s="136"/>
      <c r="JR132" s="136"/>
      <c r="JS132" s="136"/>
      <c r="JT132" s="136"/>
      <c r="JU132" s="136"/>
      <c r="JV132" s="136"/>
      <c r="JW132" s="136"/>
      <c r="JX132" s="136"/>
      <c r="JY132" s="136"/>
      <c r="JZ132" s="136"/>
      <c r="KA132" s="136"/>
      <c r="KB132" s="136"/>
      <c r="KC132" s="136"/>
      <c r="KD132" s="136"/>
      <c r="KE132" s="136"/>
      <c r="KF132" s="136"/>
      <c r="KG132" s="136"/>
      <c r="KH132" s="136"/>
      <c r="KI132" s="136"/>
      <c r="KJ132" s="136"/>
      <c r="KK132" s="136"/>
      <c r="KL132" s="136"/>
      <c r="KM132" s="136"/>
      <c r="KN132" s="136"/>
      <c r="KO132" s="136"/>
      <c r="KP132" s="136"/>
      <c r="KQ132" s="136"/>
      <c r="KR132" s="136"/>
      <c r="KS132" s="136"/>
      <c r="KT132" s="136"/>
      <c r="KU132" s="136"/>
      <c r="KV132" s="136"/>
      <c r="KW132" s="136"/>
      <c r="KX132" s="136"/>
      <c r="KY132" s="136"/>
      <c r="KZ132" s="136"/>
      <c r="LA132" s="136"/>
      <c r="LB132" s="136"/>
      <c r="LC132" s="136"/>
      <c r="LD132" s="136"/>
      <c r="LE132" s="136"/>
      <c r="LF132" s="136"/>
      <c r="LG132" s="136"/>
      <c r="LH132" s="136"/>
      <c r="LI132" s="136"/>
      <c r="LJ132" s="136"/>
      <c r="LK132" s="136"/>
      <c r="LL132" s="136"/>
      <c r="LM132" s="136"/>
      <c r="LN132" s="136"/>
      <c r="LO132" s="136"/>
      <c r="LP132" s="136"/>
      <c r="LQ132" s="136"/>
      <c r="LR132" s="136"/>
      <c r="LS132" s="136"/>
      <c r="LT132" s="136"/>
      <c r="LU132" s="136"/>
      <c r="LV132" s="136"/>
      <c r="LW132" s="136"/>
      <c r="LX132" s="136"/>
      <c r="LY132" s="136"/>
      <c r="LZ132" s="136"/>
      <c r="MA132" s="136"/>
      <c r="MB132" s="136"/>
      <c r="MC132" s="136"/>
      <c r="MD132" s="136"/>
      <c r="ME132" s="136"/>
      <c r="MF132" s="136"/>
      <c r="MG132" s="136"/>
      <c r="MH132" s="136"/>
      <c r="MI132" s="136"/>
      <c r="MJ132" s="136"/>
      <c r="MK132" s="136"/>
      <c r="ML132" s="136"/>
      <c r="MM132" s="136"/>
      <c r="MN132" s="136"/>
      <c r="MO132" s="136"/>
      <c r="MP132" s="136"/>
      <c r="MQ132" s="136"/>
      <c r="MR132" s="136"/>
      <c r="MS132" s="136"/>
      <c r="MT132" s="136"/>
      <c r="MU132" s="136"/>
      <c r="MV132" s="136"/>
      <c r="MW132" s="136"/>
      <c r="MX132" s="136"/>
      <c r="MY132" s="136"/>
      <c r="MZ132" s="136"/>
      <c r="NA132" s="136"/>
      <c r="NB132" s="136"/>
      <c r="NC132" s="136"/>
      <c r="ND132" s="136"/>
      <c r="NE132" s="136"/>
      <c r="NF132" s="136"/>
      <c r="NG132" s="136"/>
      <c r="NH132" s="136"/>
      <c r="NI132" s="136"/>
      <c r="NJ132" s="136"/>
      <c r="NK132" s="136"/>
      <c r="NL132" s="136"/>
      <c r="NM132" s="136"/>
      <c r="NN132" s="136"/>
      <c r="NO132" s="136"/>
      <c r="NP132" s="136"/>
      <c r="NQ132" s="136"/>
      <c r="NR132" s="136"/>
      <c r="NS132" s="136"/>
      <c r="NT132" s="136"/>
      <c r="NU132" s="136"/>
      <c r="NV132" s="136"/>
      <c r="NW132" s="136"/>
      <c r="NX132" s="136"/>
      <c r="NY132" s="136"/>
      <c r="NZ132" s="136"/>
      <c r="OA132" s="136"/>
      <c r="OB132" s="136"/>
      <c r="OC132" s="136"/>
      <c r="OD132" s="136"/>
      <c r="OE132" s="136"/>
      <c r="OF132" s="136"/>
      <c r="OG132" s="136"/>
      <c r="OH132" s="136"/>
      <c r="OI132" s="136"/>
      <c r="OJ132" s="136"/>
      <c r="OK132" s="136"/>
      <c r="OL132" s="136"/>
      <c r="OM132" s="136"/>
      <c r="ON132" s="136"/>
      <c r="OO132" s="136"/>
      <c r="OP132" s="136"/>
      <c r="OQ132" s="136"/>
      <c r="OR132" s="136"/>
      <c r="OS132" s="136"/>
      <c r="OT132" s="136"/>
      <c r="OU132" s="136"/>
      <c r="OV132" s="136"/>
      <c r="OW132" s="136"/>
      <c r="OX132" s="136"/>
      <c r="OY132" s="136"/>
      <c r="OZ132" s="136"/>
      <c r="PA132" s="136"/>
      <c r="PB132" s="136"/>
      <c r="PC132" s="136"/>
      <c r="PD132" s="136"/>
      <c r="PE132" s="136"/>
      <c r="PF132" s="136"/>
      <c r="PG132" s="136"/>
      <c r="PH132" s="136"/>
      <c r="PI132" s="136"/>
      <c r="PJ132" s="136"/>
      <c r="PK132" s="136"/>
      <c r="PL132" s="136"/>
      <c r="PM132" s="136"/>
      <c r="PN132" s="136"/>
      <c r="PO132" s="136"/>
      <c r="PP132" s="136"/>
      <c r="PQ132" s="136"/>
      <c r="PR132" s="136"/>
      <c r="PS132" s="136"/>
      <c r="PT132" s="136"/>
      <c r="PU132" s="136"/>
      <c r="PV132" s="136"/>
      <c r="PW132" s="136"/>
      <c r="PX132" s="136"/>
      <c r="PY132" s="136"/>
      <c r="PZ132" s="136"/>
      <c r="QA132" s="136"/>
      <c r="QB132" s="136"/>
      <c r="QC132" s="136"/>
      <c r="QD132" s="136"/>
      <c r="QE132" s="136"/>
      <c r="QF132" s="136"/>
      <c r="QG132" s="136"/>
      <c r="QH132" s="136"/>
      <c r="QI132" s="136"/>
      <c r="QJ132" s="136"/>
      <c r="QK132" s="136"/>
      <c r="QL132" s="136"/>
      <c r="QM132" s="136"/>
      <c r="QN132" s="136"/>
      <c r="QO132" s="136"/>
      <c r="QP132" s="136"/>
      <c r="QQ132" s="136"/>
      <c r="QR132" s="136"/>
      <c r="QS132" s="136"/>
      <c r="QT132" s="136"/>
      <c r="QU132" s="136"/>
      <c r="QV132" s="136"/>
      <c r="QW132" s="136"/>
      <c r="QX132" s="136"/>
      <c r="QY132" s="136"/>
      <c r="QZ132" s="136"/>
      <c r="RA132" s="136"/>
      <c r="RB132" s="136"/>
      <c r="RC132" s="136"/>
      <c r="RD132" s="136"/>
      <c r="RE132" s="136"/>
      <c r="RF132" s="136"/>
      <c r="RG132" s="136"/>
      <c r="RH132" s="136"/>
      <c r="RI132" s="136"/>
      <c r="RJ132" s="136"/>
      <c r="RK132" s="136"/>
      <c r="RL132" s="136"/>
      <c r="RM132" s="136"/>
      <c r="RN132" s="136"/>
      <c r="RO132" s="136"/>
      <c r="RP132" s="136"/>
      <c r="RQ132" s="136"/>
      <c r="RR132" s="136"/>
      <c r="RS132" s="136"/>
      <c r="RT132" s="136"/>
      <c r="RU132" s="136"/>
      <c r="RV132" s="136"/>
      <c r="RW132" s="136"/>
      <c r="RX132" s="136"/>
      <c r="RY132" s="136"/>
      <c r="RZ132" s="136"/>
      <c r="SA132" s="136"/>
      <c r="SB132" s="136"/>
      <c r="SC132" s="136"/>
      <c r="SD132" s="136"/>
      <c r="SE132" s="136"/>
      <c r="SF132" s="136"/>
      <c r="SG132" s="136"/>
      <c r="SH132" s="136"/>
      <c r="SI132" s="136"/>
      <c r="SJ132" s="136"/>
      <c r="SK132" s="136"/>
      <c r="SL132" s="136"/>
      <c r="SM132" s="136"/>
      <c r="SN132" s="136"/>
      <c r="SO132" s="136"/>
      <c r="SP132" s="136"/>
      <c r="SQ132" s="136"/>
      <c r="SR132" s="136"/>
      <c r="SS132" s="136"/>
      <c r="ST132" s="136"/>
      <c r="SU132" s="136"/>
      <c r="SV132" s="136"/>
      <c r="SW132" s="136"/>
      <c r="SX132" s="136"/>
      <c r="SY132" s="136"/>
      <c r="SZ132" s="136"/>
      <c r="TA132" s="136"/>
      <c r="TB132" s="136"/>
      <c r="TC132" s="136"/>
      <c r="TD132" s="136"/>
      <c r="TE132" s="136"/>
      <c r="TF132" s="136"/>
      <c r="TG132" s="136"/>
      <c r="TH132" s="136"/>
      <c r="TI132" s="136"/>
      <c r="TJ132" s="136"/>
      <c r="TK132" s="136"/>
      <c r="TL132" s="136"/>
      <c r="TM132" s="136"/>
      <c r="TN132" s="136"/>
      <c r="TO132" s="136"/>
      <c r="TP132" s="136"/>
      <c r="TQ132" s="136"/>
      <c r="TR132" s="136"/>
      <c r="TS132" s="136"/>
      <c r="TT132" s="136"/>
      <c r="TU132" s="136"/>
      <c r="TV132" s="136"/>
      <c r="TW132" s="136"/>
      <c r="TX132" s="136"/>
      <c r="TY132" s="136"/>
      <c r="TZ132" s="136"/>
      <c r="UA132" s="136"/>
      <c r="UB132" s="136"/>
      <c r="UC132" s="136"/>
      <c r="UD132" s="136"/>
      <c r="UE132" s="136"/>
      <c r="UF132" s="136"/>
      <c r="UG132" s="136"/>
      <c r="UH132" s="136"/>
      <c r="UI132" s="136"/>
      <c r="UJ132" s="136"/>
      <c r="UK132" s="136"/>
      <c r="UL132" s="136"/>
      <c r="UM132" s="136"/>
      <c r="UN132" s="136"/>
      <c r="UO132" s="136"/>
      <c r="UP132" s="136"/>
      <c r="UQ132" s="136"/>
      <c r="UR132" s="136"/>
      <c r="US132" s="136"/>
      <c r="UT132" s="136"/>
      <c r="UU132" s="136"/>
      <c r="UV132" s="136"/>
      <c r="UW132" s="136"/>
      <c r="UX132" s="136"/>
      <c r="UY132" s="136"/>
      <c r="UZ132" s="136"/>
      <c r="VA132" s="136"/>
      <c r="VB132" s="136"/>
      <c r="VC132" s="136"/>
      <c r="VD132" s="136"/>
      <c r="VE132" s="136"/>
      <c r="VF132" s="136"/>
      <c r="VG132" s="136"/>
      <c r="VH132" s="136"/>
      <c r="VI132" s="136"/>
      <c r="VJ132" s="136"/>
      <c r="VK132" s="136"/>
      <c r="VL132" s="136"/>
      <c r="VM132" s="136"/>
      <c r="VN132" s="136"/>
      <c r="VO132" s="136"/>
      <c r="VP132" s="136"/>
      <c r="VQ132" s="136"/>
      <c r="VR132" s="136"/>
      <c r="VS132" s="136"/>
      <c r="VT132" s="136"/>
      <c r="VU132" s="136"/>
      <c r="VV132" s="136"/>
      <c r="VW132" s="136"/>
      <c r="VX132" s="136"/>
      <c r="VY132" s="136"/>
      <c r="VZ132" s="136"/>
      <c r="WA132" s="136"/>
      <c r="WB132" s="136"/>
      <c r="WC132" s="136"/>
      <c r="WD132" s="136"/>
      <c r="WE132" s="136"/>
      <c r="WF132" s="136"/>
      <c r="WG132" s="136"/>
      <c r="WH132" s="136"/>
      <c r="WI132" s="136"/>
      <c r="WJ132" s="136"/>
      <c r="WK132" s="136"/>
      <c r="WL132" s="136"/>
      <c r="WM132" s="136"/>
      <c r="WN132" s="136"/>
      <c r="WO132" s="136"/>
      <c r="WP132" s="136"/>
      <c r="WQ132" s="136"/>
      <c r="WR132" s="136"/>
      <c r="WS132" s="136"/>
      <c r="WT132" s="136"/>
      <c r="WU132" s="136"/>
      <c r="WV132" s="136"/>
      <c r="WW132" s="136"/>
      <c r="WX132" s="136"/>
      <c r="WY132" s="136"/>
      <c r="WZ132" s="136"/>
      <c r="XA132" s="136"/>
      <c r="XB132" s="136"/>
      <c r="XC132" s="136"/>
      <c r="XD132" s="136"/>
      <c r="XE132" s="136"/>
      <c r="XF132" s="136"/>
      <c r="XG132" s="136"/>
      <c r="XH132" s="136"/>
      <c r="XI132" s="136"/>
      <c r="XJ132" s="136"/>
      <c r="XK132" s="136"/>
      <c r="XL132" s="136"/>
      <c r="XM132" s="136"/>
      <c r="XN132" s="136"/>
      <c r="XO132" s="136"/>
      <c r="XP132" s="136"/>
      <c r="XQ132" s="136"/>
      <c r="XR132" s="136"/>
      <c r="XS132" s="136"/>
      <c r="XT132" s="136"/>
      <c r="XU132" s="136"/>
      <c r="XV132" s="136"/>
      <c r="XW132" s="136"/>
      <c r="XX132" s="136"/>
      <c r="XY132" s="136"/>
      <c r="XZ132" s="136"/>
      <c r="YA132" s="136"/>
      <c r="YB132" s="136"/>
      <c r="YC132" s="136"/>
      <c r="YD132" s="136"/>
      <c r="YE132" s="136"/>
      <c r="YF132" s="136"/>
      <c r="YG132" s="136"/>
      <c r="YH132" s="136"/>
      <c r="YI132" s="136"/>
      <c r="YJ132" s="136"/>
      <c r="YK132" s="136"/>
      <c r="YL132" s="136"/>
      <c r="YM132" s="136"/>
      <c r="YN132" s="136"/>
      <c r="YO132" s="136"/>
      <c r="YP132" s="136"/>
      <c r="YQ132" s="136"/>
      <c r="YR132" s="136"/>
      <c r="YS132" s="136"/>
      <c r="YT132" s="136"/>
      <c r="YU132" s="136"/>
      <c r="YV132" s="136"/>
      <c r="YW132" s="136"/>
      <c r="YX132" s="136"/>
      <c r="YY132" s="136"/>
      <c r="YZ132" s="136"/>
      <c r="ZA132" s="136"/>
      <c r="ZB132" s="136"/>
      <c r="ZC132" s="136"/>
      <c r="ZD132" s="136"/>
      <c r="ZE132" s="136"/>
      <c r="ZF132" s="136"/>
      <c r="ZG132" s="136"/>
      <c r="ZH132" s="136"/>
      <c r="ZI132" s="136"/>
      <c r="ZJ132" s="136"/>
      <c r="ZK132" s="136"/>
      <c r="ZL132" s="136"/>
      <c r="ZM132" s="136"/>
      <c r="ZN132" s="136"/>
      <c r="ZO132" s="136"/>
      <c r="ZP132" s="136"/>
      <c r="ZQ132" s="136"/>
      <c r="ZR132" s="136"/>
      <c r="ZS132" s="136"/>
      <c r="ZT132" s="136"/>
      <c r="ZU132" s="136"/>
      <c r="ZV132" s="136"/>
      <c r="ZW132" s="136"/>
      <c r="ZX132" s="136"/>
      <c r="ZY132" s="136"/>
      <c r="ZZ132" s="136"/>
      <c r="AAA132" s="136"/>
      <c r="AAB132" s="136"/>
      <c r="AAC132" s="136"/>
      <c r="AAD132" s="136"/>
      <c r="AAE132" s="136"/>
      <c r="AAF132" s="136"/>
      <c r="AAG132" s="136"/>
      <c r="AAH132" s="136"/>
      <c r="AAI132" s="136"/>
      <c r="AAJ132" s="136"/>
      <c r="AAK132" s="136"/>
      <c r="AAL132" s="136"/>
      <c r="AAM132" s="136"/>
      <c r="AAN132" s="136"/>
      <c r="AAO132" s="136"/>
      <c r="AAP132" s="136"/>
      <c r="AAQ132" s="136"/>
      <c r="AAR132" s="136"/>
      <c r="AAS132" s="136"/>
      <c r="AAT132" s="136"/>
      <c r="AAU132" s="136"/>
      <c r="AAV132" s="136"/>
      <c r="AAW132" s="136"/>
      <c r="AAX132" s="136"/>
      <c r="AAY132" s="136"/>
      <c r="AAZ132" s="136"/>
      <c r="ABA132" s="136"/>
      <c r="ABB132" s="136"/>
      <c r="ABC132" s="136"/>
      <c r="ABD132" s="136"/>
      <c r="ABE132" s="136"/>
      <c r="ABF132" s="136"/>
      <c r="ABG132" s="136"/>
      <c r="ABH132" s="136"/>
      <c r="ABI132" s="136"/>
      <c r="ABJ132" s="136"/>
      <c r="ABK132" s="136"/>
      <c r="ABL132" s="136"/>
      <c r="ABM132" s="136"/>
      <c r="ABN132" s="136"/>
      <c r="ABO132" s="136"/>
      <c r="ABP132" s="136"/>
      <c r="ABQ132" s="136"/>
      <c r="ABR132" s="136"/>
      <c r="ABS132" s="136"/>
      <c r="ABT132" s="136"/>
      <c r="ABU132" s="136"/>
      <c r="ABV132" s="136"/>
      <c r="ABW132" s="136"/>
      <c r="ABX132" s="136"/>
      <c r="ABY132" s="136"/>
      <c r="ABZ132" s="136"/>
      <c r="ACA132" s="136"/>
      <c r="ACB132" s="136"/>
      <c r="ACC132" s="136"/>
      <c r="ACD132" s="136"/>
      <c r="ACE132" s="136"/>
      <c r="ACF132" s="136"/>
      <c r="ACG132" s="136"/>
      <c r="ACH132" s="136"/>
      <c r="ACI132" s="136"/>
      <c r="ACJ132" s="136"/>
      <c r="ACK132" s="136"/>
      <c r="ACL132" s="136"/>
      <c r="ACM132" s="136"/>
      <c r="ACN132" s="136"/>
      <c r="ACO132" s="136"/>
      <c r="ACP132" s="136"/>
      <c r="ACQ132" s="136"/>
      <c r="ACR132" s="136"/>
      <c r="ACS132" s="136"/>
      <c r="ACT132" s="136"/>
      <c r="ACU132" s="136"/>
      <c r="ACV132" s="136"/>
      <c r="ACW132" s="136"/>
      <c r="ACX132" s="136"/>
      <c r="ACY132" s="136"/>
      <c r="ACZ132" s="136"/>
      <c r="ADA132" s="136"/>
      <c r="ADB132" s="136"/>
      <c r="ADC132" s="136"/>
      <c r="ADD132" s="136"/>
      <c r="ADE132" s="136"/>
      <c r="ADF132" s="136"/>
      <c r="ADG132" s="136"/>
      <c r="ADH132" s="136"/>
      <c r="ADI132" s="136"/>
      <c r="ADJ132" s="136"/>
      <c r="ADK132" s="136"/>
      <c r="ADL132" s="136"/>
      <c r="ADM132" s="136"/>
      <c r="ADN132" s="136"/>
      <c r="ADO132" s="136"/>
      <c r="ADP132" s="136"/>
      <c r="ADQ132" s="136"/>
      <c r="ADR132" s="136"/>
      <c r="ADS132" s="136"/>
      <c r="ADT132" s="136"/>
      <c r="ADU132" s="136"/>
      <c r="ADV132" s="136"/>
      <c r="ADW132" s="136"/>
      <c r="ADX132" s="136"/>
      <c r="ADY132" s="136"/>
      <c r="ADZ132" s="136"/>
      <c r="AEA132" s="136"/>
      <c r="AEB132" s="136"/>
      <c r="AEC132" s="136"/>
      <c r="AED132" s="136"/>
      <c r="AEE132" s="136"/>
      <c r="AEF132" s="136"/>
      <c r="AEG132" s="136"/>
      <c r="AEH132" s="136"/>
      <c r="AEI132" s="136"/>
      <c r="AEJ132" s="136"/>
      <c r="AEK132" s="136"/>
      <c r="AEL132" s="136"/>
      <c r="AEM132" s="136"/>
      <c r="AEN132" s="136"/>
      <c r="AEO132" s="136"/>
      <c r="AEP132" s="136"/>
      <c r="AEQ132" s="136"/>
      <c r="AER132" s="136"/>
      <c r="AES132" s="136"/>
      <c r="AET132" s="136"/>
      <c r="AEU132" s="136"/>
      <c r="AEV132" s="136"/>
      <c r="AEW132" s="136"/>
      <c r="AEX132" s="136"/>
      <c r="AEY132" s="136"/>
      <c r="AEZ132" s="136"/>
      <c r="AFA132" s="136"/>
      <c r="AFB132" s="136"/>
      <c r="AFC132" s="136"/>
      <c r="AFD132" s="136"/>
      <c r="AFE132" s="136"/>
      <c r="AFF132" s="136"/>
      <c r="AFG132" s="136"/>
      <c r="AFH132" s="136"/>
      <c r="AFI132" s="136"/>
      <c r="AFJ132" s="136"/>
      <c r="AFK132" s="136"/>
      <c r="AFL132" s="136"/>
      <c r="AFM132" s="136"/>
      <c r="AFN132" s="136"/>
      <c r="AFO132" s="136"/>
      <c r="AFP132" s="136"/>
      <c r="AFQ132" s="136"/>
      <c r="AFR132" s="136"/>
      <c r="AFS132" s="136"/>
      <c r="AFT132" s="136"/>
      <c r="AFU132" s="136"/>
      <c r="AFV132" s="136"/>
      <c r="AFW132" s="136"/>
      <c r="AFX132" s="136"/>
      <c r="AFY132" s="136"/>
      <c r="AFZ132" s="136"/>
      <c r="AGA132" s="136"/>
      <c r="AGB132" s="136"/>
      <c r="AGC132" s="136"/>
      <c r="AGD132" s="136"/>
      <c r="AGE132" s="136"/>
      <c r="AGF132" s="136"/>
      <c r="AGG132" s="136"/>
      <c r="AGH132" s="136"/>
      <c r="AGI132" s="136"/>
      <c r="AGJ132" s="136"/>
      <c r="AGK132" s="136"/>
      <c r="AGL132" s="136"/>
      <c r="AGM132" s="136"/>
      <c r="AGN132" s="136"/>
      <c r="AGO132" s="136"/>
      <c r="AGP132" s="136"/>
      <c r="AGQ132" s="136"/>
      <c r="AGR132" s="136"/>
      <c r="AGS132" s="136"/>
      <c r="AGT132" s="136"/>
      <c r="AGU132" s="136"/>
      <c r="AGV132" s="136"/>
      <c r="AGW132" s="136"/>
      <c r="AGX132" s="136"/>
      <c r="AGY132" s="136"/>
      <c r="AGZ132" s="136"/>
      <c r="AHA132" s="136"/>
      <c r="AHB132" s="136"/>
      <c r="AHC132" s="136"/>
      <c r="AHD132" s="136"/>
      <c r="AHE132" s="136"/>
      <c r="AHF132" s="136"/>
      <c r="AHG132" s="136"/>
      <c r="AHH132" s="136"/>
      <c r="AHI132" s="136"/>
      <c r="AHJ132" s="136"/>
      <c r="AHK132" s="136"/>
      <c r="AHL132" s="136"/>
      <c r="AHM132" s="136"/>
      <c r="AHN132" s="136"/>
      <c r="AHO132" s="136"/>
      <c r="AHP132" s="136"/>
      <c r="AHQ132" s="136"/>
      <c r="AHR132" s="136"/>
      <c r="AHS132" s="136"/>
      <c r="AHT132" s="136"/>
      <c r="AHU132" s="136"/>
      <c r="AHV132" s="136"/>
      <c r="AHW132" s="136"/>
      <c r="AHX132" s="136"/>
      <c r="AHY132" s="136"/>
      <c r="AHZ132" s="136"/>
      <c r="AIA132" s="136"/>
      <c r="AIB132" s="136"/>
      <c r="AIC132" s="136"/>
      <c r="AID132" s="136"/>
      <c r="AIE132" s="136"/>
      <c r="AIF132" s="136"/>
      <c r="AIG132" s="136"/>
      <c r="AIH132" s="136"/>
      <c r="AII132" s="136"/>
      <c r="AIJ132" s="136"/>
      <c r="AIK132" s="136"/>
      <c r="AIL132" s="136"/>
      <c r="AIM132" s="136"/>
      <c r="AIN132" s="136"/>
      <c r="AIO132" s="136"/>
      <c r="AIP132" s="136"/>
      <c r="AIQ132" s="136"/>
      <c r="AIR132" s="136"/>
      <c r="AIS132" s="136"/>
      <c r="AIT132" s="136"/>
      <c r="AIU132" s="136"/>
      <c r="AIV132" s="136"/>
      <c r="AIW132" s="136"/>
      <c r="AIX132" s="136"/>
      <c r="AIY132" s="136"/>
      <c r="AIZ132" s="136"/>
      <c r="AJA132" s="136"/>
      <c r="AJB132" s="136"/>
      <c r="AJC132" s="136"/>
      <c r="AJD132" s="136"/>
      <c r="AJE132" s="136"/>
      <c r="AJF132" s="136"/>
      <c r="AJG132" s="136"/>
      <c r="AJH132" s="136"/>
      <c r="AJI132" s="136"/>
      <c r="AJJ132" s="136"/>
      <c r="AJK132" s="136"/>
      <c r="AJL132" s="136"/>
      <c r="AJM132" s="136"/>
      <c r="AJN132" s="136"/>
      <c r="AJO132" s="136"/>
      <c r="AJP132" s="136"/>
      <c r="AJQ132" s="136"/>
      <c r="AJR132" s="136"/>
      <c r="AJS132" s="136"/>
      <c r="AJT132" s="136"/>
      <c r="AJU132" s="136"/>
      <c r="AJV132" s="136"/>
      <c r="AJW132" s="136"/>
      <c r="AJX132" s="136"/>
      <c r="AJY132" s="136"/>
      <c r="AJZ132" s="136"/>
      <c r="AKA132" s="136"/>
      <c r="AKB132" s="136"/>
      <c r="AKC132" s="136"/>
      <c r="AKD132" s="136"/>
      <c r="AKE132" s="136"/>
      <c r="AKF132" s="136"/>
      <c r="AKG132" s="136"/>
      <c r="AKH132" s="136"/>
      <c r="AKI132" s="136"/>
      <c r="AKJ132" s="136"/>
      <c r="AKK132" s="136"/>
      <c r="AKL132" s="136"/>
      <c r="AKM132" s="136"/>
      <c r="AKN132" s="136"/>
      <c r="AKO132" s="136"/>
      <c r="AKP132" s="136"/>
      <c r="AKQ132" s="136"/>
      <c r="AKR132" s="136"/>
      <c r="AKS132" s="136"/>
      <c r="AKT132" s="136"/>
      <c r="AKU132" s="136"/>
      <c r="AKV132" s="136"/>
      <c r="AKW132" s="136"/>
      <c r="AKX132" s="136"/>
      <c r="AKY132" s="136"/>
      <c r="AKZ132" s="136"/>
      <c r="ALA132" s="136"/>
      <c r="ALB132" s="136"/>
      <c r="ALC132" s="136"/>
      <c r="ALD132" s="136"/>
      <c r="ALE132" s="136"/>
      <c r="ALF132" s="136"/>
      <c r="ALG132" s="136"/>
      <c r="ALH132" s="136"/>
      <c r="ALI132" s="136"/>
      <c r="ALJ132" s="136"/>
      <c r="ALK132" s="136"/>
      <c r="ALL132" s="136"/>
      <c r="ALM132" s="136"/>
      <c r="ALN132" s="136"/>
      <c r="ALO132" s="136"/>
      <c r="ALP132" s="136"/>
      <c r="ALQ132" s="136"/>
      <c r="ALR132" s="136"/>
      <c r="ALS132" s="136"/>
      <c r="ALT132" s="136"/>
      <c r="ALU132" s="136"/>
      <c r="ALV132" s="136"/>
      <c r="ALW132" s="136"/>
      <c r="ALX132" s="136"/>
      <c r="ALY132" s="136"/>
      <c r="ALZ132" s="136"/>
      <c r="AMA132" s="136"/>
      <c r="AMB132" s="136"/>
      <c r="AMC132" s="136"/>
      <c r="AMD132" s="136"/>
      <c r="AME132" s="136"/>
      <c r="AMF132" s="136"/>
      <c r="AMG132" s="136"/>
      <c r="AMH132" s="136"/>
      <c r="AMI132" s="136"/>
    </row>
    <row r="133" spans="1:1023" x14ac:dyDescent="0.25">
      <c r="A133" s="196" t="s">
        <v>1121</v>
      </c>
      <c r="B133" s="193">
        <v>133</v>
      </c>
      <c r="C133" s="192" t="s">
        <v>1122</v>
      </c>
      <c r="D133" s="210" t="s">
        <v>1123</v>
      </c>
      <c r="E133" s="136"/>
      <c r="F133" s="237">
        <v>4</v>
      </c>
      <c r="H133" s="209">
        <v>4</v>
      </c>
      <c r="I133" s="367">
        <v>83</v>
      </c>
      <c r="J133" s="443"/>
      <c r="K133" s="161"/>
      <c r="L133" s="161"/>
      <c r="M133" s="161"/>
      <c r="N133" s="161"/>
      <c r="O133" s="161"/>
      <c r="P133" s="77"/>
      <c r="Q133" s="161"/>
      <c r="R133" s="161"/>
      <c r="S133" s="77" t="s">
        <v>770</v>
      </c>
      <c r="T133" s="161"/>
      <c r="U133" s="161"/>
      <c r="V133" s="256">
        <f>IF(O133=1,10,100)</f>
        <v>100</v>
      </c>
      <c r="W133" s="256">
        <f>IF(O133=1,1,IF(O133=2,10,100))</f>
        <v>100</v>
      </c>
      <c r="X133" s="256">
        <f>IF(O133=3,20,100)</f>
        <v>100</v>
      </c>
      <c r="Y133" s="256">
        <f>IF(P133=1,10,100)</f>
        <v>100</v>
      </c>
      <c r="Z133" s="256">
        <f>IF(P133=1,1,IF(P133=2,10,100))</f>
        <v>100</v>
      </c>
      <c r="AA133" s="257">
        <f>IF(OR(EXACT(Q133,"1A"),EXACT(Q133,"1B")),0.1,IF(Q133=2,1,100))</f>
        <v>100</v>
      </c>
      <c r="AB133" s="257">
        <f>IF(OR(EXACT(R133,"1A"),EXACT(R133,"1B")),0.1,IF(R133=2,1,100))</f>
        <v>100</v>
      </c>
      <c r="AC133" s="257">
        <f>IF(OR(EXACT(S133,"1A"),EXACT(S133,"1B")),0.3,IF(S133=2,3,100))</f>
        <v>0.3</v>
      </c>
      <c r="AD133" s="136"/>
      <c r="AE133" s="136"/>
      <c r="AF133" s="249">
        <f>IF(OR(OR(EXACT(J133,"1A"),EXACT(J133,"1B"),EXACT(J133,"1C")),K133=1),1,IF(K133=2,10,100))</f>
        <v>100</v>
      </c>
      <c r="AG133" s="249">
        <f>IF(OR(EXACT(J133,"1A"),EXACT(J133,"1B"),EXACT(J133,"1C")),1,IF(J133=2,10,100))</f>
        <v>100</v>
      </c>
      <c r="AH133" s="249">
        <f>IF(OR(EXACT(J133,"1A"),EXACT(J133,"1B"),EXACT(J133,"1C"),K133=1),3,100)</f>
        <v>100</v>
      </c>
      <c r="AI133" s="249">
        <f>IF(OR(EXACT(J133,"1A"),EXACT(J133,"1B"),EXACT(J133,"1C")),5,100)</f>
        <v>100</v>
      </c>
      <c r="AJ133" s="269" t="s">
        <v>757</v>
      </c>
      <c r="AK133" s="136"/>
      <c r="AL133" s="136"/>
      <c r="AM133" s="251"/>
      <c r="AN133" s="136"/>
      <c r="AO133" s="136"/>
      <c r="AP133" s="136"/>
      <c r="AQ133" s="285" t="s">
        <v>25760</v>
      </c>
      <c r="AR133" s="136"/>
      <c r="AS133" s="136"/>
      <c r="AT133" s="136"/>
      <c r="AU133" s="136"/>
      <c r="AV133" s="136"/>
      <c r="AW133" s="136"/>
      <c r="AX133" s="136"/>
      <c r="AY133" s="136"/>
      <c r="AZ133" s="136"/>
      <c r="BA133" s="136"/>
      <c r="BB133" s="136"/>
      <c r="BC133" s="136"/>
      <c r="BD133" s="136"/>
      <c r="BE133" s="136"/>
      <c r="BF133" s="136"/>
      <c r="BG133" s="136"/>
      <c r="BH133" s="136"/>
      <c r="BI133" s="136"/>
      <c r="BJ133" s="136"/>
      <c r="BK133" s="136"/>
      <c r="BL133" s="136"/>
      <c r="BM133" s="136"/>
      <c r="BN133" s="136"/>
      <c r="BO133" s="136"/>
      <c r="BP133" s="136"/>
      <c r="BQ133" s="136"/>
      <c r="BR133" s="136"/>
      <c r="BS133" s="136"/>
      <c r="BT133" s="136"/>
      <c r="BU133" s="136"/>
      <c r="BV133" s="136"/>
      <c r="BW133" s="136"/>
      <c r="BX133" s="136"/>
      <c r="BY133" s="136"/>
      <c r="BZ133" s="136"/>
      <c r="CA133" s="136"/>
      <c r="CB133" s="136"/>
      <c r="CC133" s="136"/>
      <c r="CD133" s="136"/>
      <c r="CE133" s="136"/>
      <c r="CF133" s="136"/>
      <c r="CG133" s="136"/>
      <c r="CH133" s="136"/>
      <c r="CI133" s="136"/>
      <c r="CJ133" s="136"/>
      <c r="CK133" s="136"/>
      <c r="CL133" s="136"/>
      <c r="CM133" s="136"/>
      <c r="CN133" s="136"/>
      <c r="CO133" s="136"/>
      <c r="CP133" s="136"/>
      <c r="CQ133" s="136"/>
      <c r="CR133" s="136"/>
      <c r="CS133" s="136"/>
      <c r="CT133" s="136"/>
      <c r="CU133" s="136"/>
      <c r="CV133" s="136"/>
      <c r="CW133" s="136"/>
      <c r="CX133" s="136"/>
      <c r="CY133" s="136"/>
      <c r="CZ133" s="136"/>
      <c r="DA133" s="136"/>
      <c r="DB133" s="136"/>
      <c r="DC133" s="136"/>
      <c r="DD133" s="136"/>
      <c r="DE133" s="136"/>
      <c r="DF133" s="136"/>
      <c r="DG133" s="136"/>
      <c r="DH133" s="136"/>
      <c r="DI133" s="136"/>
      <c r="DJ133" s="136"/>
      <c r="DK133" s="136"/>
      <c r="DL133" s="136"/>
      <c r="DM133" s="136"/>
      <c r="DN133" s="136"/>
      <c r="DO133" s="136"/>
      <c r="DP133" s="136"/>
      <c r="DQ133" s="136"/>
      <c r="DR133" s="136"/>
      <c r="DS133" s="136"/>
      <c r="DT133" s="136"/>
      <c r="DU133" s="136"/>
      <c r="DV133" s="136"/>
      <c r="DW133" s="136"/>
      <c r="DX133" s="136"/>
      <c r="DY133" s="136"/>
      <c r="DZ133" s="136"/>
      <c r="EA133" s="136"/>
      <c r="EB133" s="136"/>
      <c r="EC133" s="136"/>
      <c r="ED133" s="136"/>
      <c r="EE133" s="136"/>
      <c r="EF133" s="136"/>
      <c r="EG133" s="136"/>
      <c r="EH133" s="136"/>
      <c r="EI133" s="136"/>
      <c r="EJ133" s="136"/>
      <c r="EK133" s="136"/>
      <c r="EL133" s="136"/>
      <c r="EM133" s="136"/>
      <c r="EN133" s="136"/>
      <c r="EO133" s="136"/>
      <c r="EP133" s="136"/>
      <c r="EQ133" s="136"/>
      <c r="ER133" s="136"/>
      <c r="ES133" s="136"/>
      <c r="ET133" s="136"/>
      <c r="EU133" s="136"/>
      <c r="EV133" s="136"/>
      <c r="EW133" s="136"/>
      <c r="EX133" s="136"/>
      <c r="EY133" s="136"/>
      <c r="EZ133" s="136"/>
      <c r="FA133" s="136"/>
      <c r="FB133" s="136"/>
      <c r="FC133" s="136"/>
      <c r="FD133" s="136"/>
      <c r="FE133" s="136"/>
      <c r="FF133" s="136"/>
      <c r="FG133" s="136"/>
      <c r="FH133" s="136"/>
      <c r="FI133" s="136"/>
      <c r="FJ133" s="136"/>
      <c r="FK133" s="136"/>
      <c r="FL133" s="136"/>
      <c r="FM133" s="136"/>
      <c r="FN133" s="136"/>
      <c r="FO133" s="136"/>
      <c r="FP133" s="136"/>
      <c r="FQ133" s="136"/>
      <c r="FR133" s="136"/>
      <c r="FS133" s="136"/>
      <c r="FT133" s="136"/>
      <c r="FU133" s="136"/>
      <c r="FV133" s="136"/>
      <c r="FW133" s="136"/>
      <c r="FX133" s="136"/>
      <c r="FY133" s="136"/>
      <c r="FZ133" s="136"/>
      <c r="GA133" s="136"/>
      <c r="GB133" s="136"/>
      <c r="GC133" s="136"/>
      <c r="GD133" s="136"/>
      <c r="GE133" s="136"/>
      <c r="GF133" s="136"/>
      <c r="GG133" s="136"/>
      <c r="GH133" s="136"/>
      <c r="GI133" s="136"/>
      <c r="GJ133" s="136"/>
      <c r="GK133" s="136"/>
      <c r="GL133" s="136"/>
      <c r="GM133" s="136"/>
      <c r="GN133" s="136"/>
      <c r="GO133" s="136"/>
      <c r="GP133" s="136"/>
      <c r="GQ133" s="136"/>
      <c r="GR133" s="136"/>
      <c r="GS133" s="136"/>
      <c r="GT133" s="136"/>
      <c r="GU133" s="136"/>
      <c r="GV133" s="136"/>
      <c r="GW133" s="136"/>
      <c r="GX133" s="136"/>
      <c r="GY133" s="136"/>
      <c r="GZ133" s="136"/>
      <c r="HA133" s="136"/>
      <c r="HB133" s="136"/>
      <c r="HC133" s="136"/>
      <c r="HD133" s="136"/>
      <c r="HE133" s="136"/>
      <c r="HF133" s="136"/>
      <c r="HG133" s="136"/>
      <c r="HH133" s="136"/>
      <c r="HI133" s="136"/>
      <c r="HJ133" s="136"/>
      <c r="HK133" s="136"/>
      <c r="HL133" s="136"/>
      <c r="HM133" s="136"/>
      <c r="HN133" s="136"/>
      <c r="HO133" s="136"/>
      <c r="HP133" s="136"/>
      <c r="HQ133" s="136"/>
      <c r="HR133" s="136"/>
      <c r="HS133" s="136"/>
      <c r="HT133" s="136"/>
      <c r="HU133" s="136"/>
      <c r="HV133" s="136"/>
      <c r="HW133" s="136"/>
      <c r="HX133" s="136"/>
      <c r="HY133" s="136"/>
      <c r="HZ133" s="136"/>
      <c r="IA133" s="136"/>
      <c r="IB133" s="136"/>
      <c r="IC133" s="136"/>
      <c r="ID133" s="136"/>
      <c r="IE133" s="136"/>
      <c r="IF133" s="136"/>
      <c r="IG133" s="136"/>
      <c r="IH133" s="136"/>
      <c r="II133" s="136"/>
      <c r="IJ133" s="136"/>
      <c r="IK133" s="136"/>
      <c r="IL133" s="136"/>
      <c r="IM133" s="136"/>
      <c r="IN133" s="136"/>
      <c r="IO133" s="136"/>
      <c r="IP133" s="136"/>
      <c r="IQ133" s="136"/>
      <c r="IR133" s="136"/>
      <c r="IS133" s="136"/>
      <c r="IT133" s="136"/>
      <c r="IU133" s="136"/>
      <c r="IV133" s="136"/>
      <c r="IW133" s="136"/>
      <c r="IX133" s="136"/>
      <c r="IY133" s="136"/>
      <c r="IZ133" s="136"/>
      <c r="JA133" s="136"/>
      <c r="JB133" s="136"/>
      <c r="JC133" s="136"/>
      <c r="JD133" s="136"/>
      <c r="JE133" s="136"/>
      <c r="JF133" s="136"/>
      <c r="JG133" s="136"/>
      <c r="JH133" s="136"/>
      <c r="JI133" s="136"/>
      <c r="JJ133" s="136"/>
      <c r="JK133" s="136"/>
      <c r="JL133" s="136"/>
      <c r="JM133" s="136"/>
      <c r="JN133" s="136"/>
      <c r="JO133" s="136"/>
      <c r="JP133" s="136"/>
      <c r="JQ133" s="136"/>
      <c r="JR133" s="136"/>
      <c r="JS133" s="136"/>
      <c r="JT133" s="136"/>
      <c r="JU133" s="136"/>
      <c r="JV133" s="136"/>
      <c r="JW133" s="136"/>
      <c r="JX133" s="136"/>
      <c r="JY133" s="136"/>
      <c r="JZ133" s="136"/>
      <c r="KA133" s="136"/>
      <c r="KB133" s="136"/>
      <c r="KC133" s="136"/>
      <c r="KD133" s="136"/>
      <c r="KE133" s="136"/>
      <c r="KF133" s="136"/>
      <c r="KG133" s="136"/>
      <c r="KH133" s="136"/>
      <c r="KI133" s="136"/>
      <c r="KJ133" s="136"/>
      <c r="KK133" s="136"/>
      <c r="KL133" s="136"/>
      <c r="KM133" s="136"/>
      <c r="KN133" s="136"/>
      <c r="KO133" s="136"/>
      <c r="KP133" s="136"/>
      <c r="KQ133" s="136"/>
      <c r="KR133" s="136"/>
      <c r="KS133" s="136"/>
      <c r="KT133" s="136"/>
      <c r="KU133" s="136"/>
      <c r="KV133" s="136"/>
      <c r="KW133" s="136"/>
      <c r="KX133" s="136"/>
      <c r="KY133" s="136"/>
      <c r="KZ133" s="136"/>
      <c r="LA133" s="136"/>
      <c r="LB133" s="136"/>
      <c r="LC133" s="136"/>
      <c r="LD133" s="136"/>
      <c r="LE133" s="136"/>
      <c r="LF133" s="136"/>
      <c r="LG133" s="136"/>
      <c r="LH133" s="136"/>
      <c r="LI133" s="136"/>
      <c r="LJ133" s="136"/>
      <c r="LK133" s="136"/>
      <c r="LL133" s="136"/>
      <c r="LM133" s="136"/>
      <c r="LN133" s="136"/>
      <c r="LO133" s="136"/>
      <c r="LP133" s="136"/>
      <c r="LQ133" s="136"/>
      <c r="LR133" s="136"/>
      <c r="LS133" s="136"/>
      <c r="LT133" s="136"/>
      <c r="LU133" s="136"/>
      <c r="LV133" s="136"/>
      <c r="LW133" s="136"/>
      <c r="LX133" s="136"/>
      <c r="LY133" s="136"/>
      <c r="LZ133" s="136"/>
      <c r="MA133" s="136"/>
      <c r="MB133" s="136"/>
      <c r="MC133" s="136"/>
      <c r="MD133" s="136"/>
      <c r="ME133" s="136"/>
      <c r="MF133" s="136"/>
      <c r="MG133" s="136"/>
      <c r="MH133" s="136"/>
      <c r="MI133" s="136"/>
      <c r="MJ133" s="136"/>
      <c r="MK133" s="136"/>
      <c r="ML133" s="136"/>
      <c r="MM133" s="136"/>
      <c r="MN133" s="136"/>
      <c r="MO133" s="136"/>
      <c r="MP133" s="136"/>
      <c r="MQ133" s="136"/>
      <c r="MR133" s="136"/>
      <c r="MS133" s="136"/>
      <c r="MT133" s="136"/>
      <c r="MU133" s="136"/>
      <c r="MV133" s="136"/>
      <c r="MW133" s="136"/>
      <c r="MX133" s="136"/>
      <c r="MY133" s="136"/>
      <c r="MZ133" s="136"/>
      <c r="NA133" s="136"/>
      <c r="NB133" s="136"/>
      <c r="NC133" s="136"/>
      <c r="ND133" s="136"/>
      <c r="NE133" s="136"/>
      <c r="NF133" s="136"/>
      <c r="NG133" s="136"/>
      <c r="NH133" s="136"/>
      <c r="NI133" s="136"/>
      <c r="NJ133" s="136"/>
      <c r="NK133" s="136"/>
      <c r="NL133" s="136"/>
      <c r="NM133" s="136"/>
      <c r="NN133" s="136"/>
      <c r="NO133" s="136"/>
      <c r="NP133" s="136"/>
      <c r="NQ133" s="136"/>
      <c r="NR133" s="136"/>
      <c r="NS133" s="136"/>
      <c r="NT133" s="136"/>
      <c r="NU133" s="136"/>
      <c r="NV133" s="136"/>
      <c r="NW133" s="136"/>
      <c r="NX133" s="136"/>
      <c r="NY133" s="136"/>
      <c r="NZ133" s="136"/>
      <c r="OA133" s="136"/>
      <c r="OB133" s="136"/>
      <c r="OC133" s="136"/>
      <c r="OD133" s="136"/>
      <c r="OE133" s="136"/>
      <c r="OF133" s="136"/>
      <c r="OG133" s="136"/>
      <c r="OH133" s="136"/>
      <c r="OI133" s="136"/>
      <c r="OJ133" s="136"/>
      <c r="OK133" s="136"/>
      <c r="OL133" s="136"/>
      <c r="OM133" s="136"/>
      <c r="ON133" s="136"/>
      <c r="OO133" s="136"/>
      <c r="OP133" s="136"/>
      <c r="OQ133" s="136"/>
      <c r="OR133" s="136"/>
      <c r="OS133" s="136"/>
      <c r="OT133" s="136"/>
      <c r="OU133" s="136"/>
      <c r="OV133" s="136"/>
      <c r="OW133" s="136"/>
      <c r="OX133" s="136"/>
      <c r="OY133" s="136"/>
      <c r="OZ133" s="136"/>
      <c r="PA133" s="136"/>
      <c r="PB133" s="136"/>
      <c r="PC133" s="136"/>
      <c r="PD133" s="136"/>
      <c r="PE133" s="136"/>
      <c r="PF133" s="136"/>
      <c r="PG133" s="136"/>
      <c r="PH133" s="136"/>
      <c r="PI133" s="136"/>
      <c r="PJ133" s="136"/>
      <c r="PK133" s="136"/>
      <c r="PL133" s="136"/>
      <c r="PM133" s="136"/>
      <c r="PN133" s="136"/>
      <c r="PO133" s="136"/>
      <c r="PP133" s="136"/>
      <c r="PQ133" s="136"/>
      <c r="PR133" s="136"/>
      <c r="PS133" s="136"/>
      <c r="PT133" s="136"/>
      <c r="PU133" s="136"/>
      <c r="PV133" s="136"/>
      <c r="PW133" s="136"/>
      <c r="PX133" s="136"/>
      <c r="PY133" s="136"/>
      <c r="PZ133" s="136"/>
      <c r="QA133" s="136"/>
      <c r="QB133" s="136"/>
      <c r="QC133" s="136"/>
      <c r="QD133" s="136"/>
      <c r="QE133" s="136"/>
      <c r="QF133" s="136"/>
      <c r="QG133" s="136"/>
      <c r="QH133" s="136"/>
      <c r="QI133" s="136"/>
      <c r="QJ133" s="136"/>
      <c r="QK133" s="136"/>
      <c r="QL133" s="136"/>
      <c r="QM133" s="136"/>
      <c r="QN133" s="136"/>
      <c r="QO133" s="136"/>
      <c r="QP133" s="136"/>
      <c r="QQ133" s="136"/>
      <c r="QR133" s="136"/>
      <c r="QS133" s="136"/>
      <c r="QT133" s="136"/>
      <c r="QU133" s="136"/>
      <c r="QV133" s="136"/>
      <c r="QW133" s="136"/>
      <c r="QX133" s="136"/>
      <c r="QY133" s="136"/>
      <c r="QZ133" s="136"/>
      <c r="RA133" s="136"/>
      <c r="RB133" s="136"/>
      <c r="RC133" s="136"/>
      <c r="RD133" s="136"/>
      <c r="RE133" s="136"/>
      <c r="RF133" s="136"/>
      <c r="RG133" s="136"/>
      <c r="RH133" s="136"/>
      <c r="RI133" s="136"/>
      <c r="RJ133" s="136"/>
      <c r="RK133" s="136"/>
      <c r="RL133" s="136"/>
      <c r="RM133" s="136"/>
      <c r="RN133" s="136"/>
      <c r="RO133" s="136"/>
      <c r="RP133" s="136"/>
      <c r="RQ133" s="136"/>
      <c r="RR133" s="136"/>
      <c r="RS133" s="136"/>
      <c r="RT133" s="136"/>
      <c r="RU133" s="136"/>
      <c r="RV133" s="136"/>
      <c r="RW133" s="136"/>
      <c r="RX133" s="136"/>
      <c r="RY133" s="136"/>
      <c r="RZ133" s="136"/>
      <c r="SA133" s="136"/>
      <c r="SB133" s="136"/>
      <c r="SC133" s="136"/>
      <c r="SD133" s="136"/>
      <c r="SE133" s="136"/>
      <c r="SF133" s="136"/>
      <c r="SG133" s="136"/>
      <c r="SH133" s="136"/>
      <c r="SI133" s="136"/>
      <c r="SJ133" s="136"/>
      <c r="SK133" s="136"/>
      <c r="SL133" s="136"/>
      <c r="SM133" s="136"/>
      <c r="SN133" s="136"/>
      <c r="SO133" s="136"/>
      <c r="SP133" s="136"/>
      <c r="SQ133" s="136"/>
      <c r="SR133" s="136"/>
      <c r="SS133" s="136"/>
      <c r="ST133" s="136"/>
      <c r="SU133" s="136"/>
      <c r="SV133" s="136"/>
      <c r="SW133" s="136"/>
      <c r="SX133" s="136"/>
      <c r="SY133" s="136"/>
      <c r="SZ133" s="136"/>
      <c r="TA133" s="136"/>
      <c r="TB133" s="136"/>
      <c r="TC133" s="136"/>
      <c r="TD133" s="136"/>
      <c r="TE133" s="136"/>
      <c r="TF133" s="136"/>
      <c r="TG133" s="136"/>
      <c r="TH133" s="136"/>
      <c r="TI133" s="136"/>
      <c r="TJ133" s="136"/>
      <c r="TK133" s="136"/>
      <c r="TL133" s="136"/>
      <c r="TM133" s="136"/>
      <c r="TN133" s="136"/>
      <c r="TO133" s="136"/>
      <c r="TP133" s="136"/>
      <c r="TQ133" s="136"/>
      <c r="TR133" s="136"/>
      <c r="TS133" s="136"/>
      <c r="TT133" s="136"/>
      <c r="TU133" s="136"/>
      <c r="TV133" s="136"/>
      <c r="TW133" s="136"/>
      <c r="TX133" s="136"/>
      <c r="TY133" s="136"/>
      <c r="TZ133" s="136"/>
      <c r="UA133" s="136"/>
      <c r="UB133" s="136"/>
      <c r="UC133" s="136"/>
      <c r="UD133" s="136"/>
      <c r="UE133" s="136"/>
      <c r="UF133" s="136"/>
      <c r="UG133" s="136"/>
      <c r="UH133" s="136"/>
      <c r="UI133" s="136"/>
      <c r="UJ133" s="136"/>
      <c r="UK133" s="136"/>
      <c r="UL133" s="136"/>
      <c r="UM133" s="136"/>
      <c r="UN133" s="136"/>
      <c r="UO133" s="136"/>
      <c r="UP133" s="136"/>
      <c r="UQ133" s="136"/>
      <c r="UR133" s="136"/>
      <c r="US133" s="136"/>
      <c r="UT133" s="136"/>
      <c r="UU133" s="136"/>
      <c r="UV133" s="136"/>
      <c r="UW133" s="136"/>
      <c r="UX133" s="136"/>
      <c r="UY133" s="136"/>
      <c r="UZ133" s="136"/>
      <c r="VA133" s="136"/>
      <c r="VB133" s="136"/>
      <c r="VC133" s="136"/>
      <c r="VD133" s="136"/>
      <c r="VE133" s="136"/>
      <c r="VF133" s="136"/>
      <c r="VG133" s="136"/>
      <c r="VH133" s="136"/>
      <c r="VI133" s="136"/>
      <c r="VJ133" s="136"/>
      <c r="VK133" s="136"/>
      <c r="VL133" s="136"/>
      <c r="VM133" s="136"/>
      <c r="VN133" s="136"/>
      <c r="VO133" s="136"/>
      <c r="VP133" s="136"/>
      <c r="VQ133" s="136"/>
      <c r="VR133" s="136"/>
      <c r="VS133" s="136"/>
      <c r="VT133" s="136"/>
      <c r="VU133" s="136"/>
      <c r="VV133" s="136"/>
      <c r="VW133" s="136"/>
      <c r="VX133" s="136"/>
      <c r="VY133" s="136"/>
      <c r="VZ133" s="136"/>
      <c r="WA133" s="136"/>
      <c r="WB133" s="136"/>
      <c r="WC133" s="136"/>
      <c r="WD133" s="136"/>
      <c r="WE133" s="136"/>
      <c r="WF133" s="136"/>
      <c r="WG133" s="136"/>
      <c r="WH133" s="136"/>
      <c r="WI133" s="136"/>
      <c r="WJ133" s="136"/>
      <c r="WK133" s="136"/>
      <c r="WL133" s="136"/>
      <c r="WM133" s="136"/>
      <c r="WN133" s="136"/>
      <c r="WO133" s="136"/>
      <c r="WP133" s="136"/>
      <c r="WQ133" s="136"/>
      <c r="WR133" s="136"/>
      <c r="WS133" s="136"/>
      <c r="WT133" s="136"/>
      <c r="WU133" s="136"/>
      <c r="WV133" s="136"/>
      <c r="WW133" s="136"/>
      <c r="WX133" s="136"/>
      <c r="WY133" s="136"/>
      <c r="WZ133" s="136"/>
      <c r="XA133" s="136"/>
      <c r="XB133" s="136"/>
      <c r="XC133" s="136"/>
      <c r="XD133" s="136"/>
      <c r="XE133" s="136"/>
      <c r="XF133" s="136"/>
      <c r="XG133" s="136"/>
      <c r="XH133" s="136"/>
      <c r="XI133" s="136"/>
      <c r="XJ133" s="136"/>
      <c r="XK133" s="136"/>
      <c r="XL133" s="136"/>
      <c r="XM133" s="136"/>
      <c r="XN133" s="136"/>
      <c r="XO133" s="136"/>
      <c r="XP133" s="136"/>
      <c r="XQ133" s="136"/>
      <c r="XR133" s="136"/>
      <c r="XS133" s="136"/>
      <c r="XT133" s="136"/>
      <c r="XU133" s="136"/>
      <c r="XV133" s="136"/>
      <c r="XW133" s="136"/>
      <c r="XX133" s="136"/>
      <c r="XY133" s="136"/>
      <c r="XZ133" s="136"/>
      <c r="YA133" s="136"/>
      <c r="YB133" s="136"/>
      <c r="YC133" s="136"/>
      <c r="YD133" s="136"/>
      <c r="YE133" s="136"/>
      <c r="YF133" s="136"/>
      <c r="YG133" s="136"/>
      <c r="YH133" s="136"/>
      <c r="YI133" s="136"/>
      <c r="YJ133" s="136"/>
      <c r="YK133" s="136"/>
      <c r="YL133" s="136"/>
      <c r="YM133" s="136"/>
      <c r="YN133" s="136"/>
      <c r="YO133" s="136"/>
      <c r="YP133" s="136"/>
      <c r="YQ133" s="136"/>
      <c r="YR133" s="136"/>
      <c r="YS133" s="136"/>
      <c r="YT133" s="136"/>
      <c r="YU133" s="136"/>
      <c r="YV133" s="136"/>
      <c r="YW133" s="136"/>
      <c r="YX133" s="136"/>
      <c r="YY133" s="136"/>
      <c r="YZ133" s="136"/>
      <c r="ZA133" s="136"/>
      <c r="ZB133" s="136"/>
      <c r="ZC133" s="136"/>
      <c r="ZD133" s="136"/>
      <c r="ZE133" s="136"/>
      <c r="ZF133" s="136"/>
      <c r="ZG133" s="136"/>
      <c r="ZH133" s="136"/>
      <c r="ZI133" s="136"/>
      <c r="ZJ133" s="136"/>
      <c r="ZK133" s="136"/>
      <c r="ZL133" s="136"/>
      <c r="ZM133" s="136"/>
      <c r="ZN133" s="136"/>
      <c r="ZO133" s="136"/>
      <c r="ZP133" s="136"/>
      <c r="ZQ133" s="136"/>
      <c r="ZR133" s="136"/>
      <c r="ZS133" s="136"/>
      <c r="ZT133" s="136"/>
      <c r="ZU133" s="136"/>
      <c r="ZV133" s="136"/>
      <c r="ZW133" s="136"/>
      <c r="ZX133" s="136"/>
      <c r="ZY133" s="136"/>
      <c r="ZZ133" s="136"/>
      <c r="AAA133" s="136"/>
      <c r="AAB133" s="136"/>
      <c r="AAC133" s="136"/>
      <c r="AAD133" s="136"/>
      <c r="AAE133" s="136"/>
      <c r="AAF133" s="136"/>
      <c r="AAG133" s="136"/>
      <c r="AAH133" s="136"/>
      <c r="AAI133" s="136"/>
      <c r="AAJ133" s="136"/>
      <c r="AAK133" s="136"/>
      <c r="AAL133" s="136"/>
      <c r="AAM133" s="136"/>
      <c r="AAN133" s="136"/>
      <c r="AAO133" s="136"/>
      <c r="AAP133" s="136"/>
      <c r="AAQ133" s="136"/>
      <c r="AAR133" s="136"/>
      <c r="AAS133" s="136"/>
      <c r="AAT133" s="136"/>
      <c r="AAU133" s="136"/>
      <c r="AAV133" s="136"/>
      <c r="AAW133" s="136"/>
      <c r="AAX133" s="136"/>
      <c r="AAY133" s="136"/>
      <c r="AAZ133" s="136"/>
      <c r="ABA133" s="136"/>
      <c r="ABB133" s="136"/>
      <c r="ABC133" s="136"/>
      <c r="ABD133" s="136"/>
      <c r="ABE133" s="136"/>
      <c r="ABF133" s="136"/>
      <c r="ABG133" s="136"/>
      <c r="ABH133" s="136"/>
      <c r="ABI133" s="136"/>
      <c r="ABJ133" s="136"/>
      <c r="ABK133" s="136"/>
      <c r="ABL133" s="136"/>
      <c r="ABM133" s="136"/>
      <c r="ABN133" s="136"/>
      <c r="ABO133" s="136"/>
      <c r="ABP133" s="136"/>
      <c r="ABQ133" s="136"/>
      <c r="ABR133" s="136"/>
      <c r="ABS133" s="136"/>
      <c r="ABT133" s="136"/>
      <c r="ABU133" s="136"/>
      <c r="ABV133" s="136"/>
      <c r="ABW133" s="136"/>
      <c r="ABX133" s="136"/>
      <c r="ABY133" s="136"/>
      <c r="ABZ133" s="136"/>
      <c r="ACA133" s="136"/>
      <c r="ACB133" s="136"/>
      <c r="ACC133" s="136"/>
      <c r="ACD133" s="136"/>
      <c r="ACE133" s="136"/>
      <c r="ACF133" s="136"/>
      <c r="ACG133" s="136"/>
      <c r="ACH133" s="136"/>
      <c r="ACI133" s="136"/>
      <c r="ACJ133" s="136"/>
      <c r="ACK133" s="136"/>
      <c r="ACL133" s="136"/>
      <c r="ACM133" s="136"/>
      <c r="ACN133" s="136"/>
      <c r="ACO133" s="136"/>
      <c r="ACP133" s="136"/>
      <c r="ACQ133" s="136"/>
      <c r="ACR133" s="136"/>
      <c r="ACS133" s="136"/>
      <c r="ACT133" s="136"/>
      <c r="ACU133" s="136"/>
      <c r="ACV133" s="136"/>
      <c r="ACW133" s="136"/>
      <c r="ACX133" s="136"/>
      <c r="ACY133" s="136"/>
      <c r="ACZ133" s="136"/>
      <c r="ADA133" s="136"/>
      <c r="ADB133" s="136"/>
      <c r="ADC133" s="136"/>
      <c r="ADD133" s="136"/>
      <c r="ADE133" s="136"/>
      <c r="ADF133" s="136"/>
      <c r="ADG133" s="136"/>
      <c r="ADH133" s="136"/>
      <c r="ADI133" s="136"/>
      <c r="ADJ133" s="136"/>
      <c r="ADK133" s="136"/>
      <c r="ADL133" s="136"/>
      <c r="ADM133" s="136"/>
      <c r="ADN133" s="136"/>
      <c r="ADO133" s="136"/>
      <c r="ADP133" s="136"/>
      <c r="ADQ133" s="136"/>
      <c r="ADR133" s="136"/>
      <c r="ADS133" s="136"/>
      <c r="ADT133" s="136"/>
      <c r="ADU133" s="136"/>
      <c r="ADV133" s="136"/>
      <c r="ADW133" s="136"/>
      <c r="ADX133" s="136"/>
      <c r="ADY133" s="136"/>
      <c r="ADZ133" s="136"/>
      <c r="AEA133" s="136"/>
      <c r="AEB133" s="136"/>
      <c r="AEC133" s="136"/>
      <c r="AED133" s="136"/>
      <c r="AEE133" s="136"/>
      <c r="AEF133" s="136"/>
      <c r="AEG133" s="136"/>
      <c r="AEH133" s="136"/>
      <c r="AEI133" s="136"/>
      <c r="AEJ133" s="136"/>
      <c r="AEK133" s="136"/>
      <c r="AEL133" s="136"/>
      <c r="AEM133" s="136"/>
      <c r="AEN133" s="136"/>
      <c r="AEO133" s="136"/>
      <c r="AEP133" s="136"/>
      <c r="AEQ133" s="136"/>
      <c r="AER133" s="136"/>
      <c r="AES133" s="136"/>
      <c r="AET133" s="136"/>
      <c r="AEU133" s="136"/>
      <c r="AEV133" s="136"/>
      <c r="AEW133" s="136"/>
      <c r="AEX133" s="136"/>
      <c r="AEY133" s="136"/>
      <c r="AEZ133" s="136"/>
      <c r="AFA133" s="136"/>
      <c r="AFB133" s="136"/>
      <c r="AFC133" s="136"/>
      <c r="AFD133" s="136"/>
      <c r="AFE133" s="136"/>
      <c r="AFF133" s="136"/>
      <c r="AFG133" s="136"/>
      <c r="AFH133" s="136"/>
      <c r="AFI133" s="136"/>
      <c r="AFJ133" s="136"/>
      <c r="AFK133" s="136"/>
      <c r="AFL133" s="136"/>
      <c r="AFM133" s="136"/>
      <c r="AFN133" s="136"/>
      <c r="AFO133" s="136"/>
      <c r="AFP133" s="136"/>
      <c r="AFQ133" s="136"/>
      <c r="AFR133" s="136"/>
      <c r="AFS133" s="136"/>
      <c r="AFT133" s="136"/>
      <c r="AFU133" s="136"/>
      <c r="AFV133" s="136"/>
      <c r="AFW133" s="136"/>
      <c r="AFX133" s="136"/>
      <c r="AFY133" s="136"/>
      <c r="AFZ133" s="136"/>
      <c r="AGA133" s="136"/>
      <c r="AGB133" s="136"/>
      <c r="AGC133" s="136"/>
      <c r="AGD133" s="136"/>
      <c r="AGE133" s="136"/>
      <c r="AGF133" s="136"/>
      <c r="AGG133" s="136"/>
      <c r="AGH133" s="136"/>
      <c r="AGI133" s="136"/>
      <c r="AGJ133" s="136"/>
      <c r="AGK133" s="136"/>
      <c r="AGL133" s="136"/>
      <c r="AGM133" s="136"/>
      <c r="AGN133" s="136"/>
      <c r="AGO133" s="136"/>
      <c r="AGP133" s="136"/>
      <c r="AGQ133" s="136"/>
      <c r="AGR133" s="136"/>
      <c r="AGS133" s="136"/>
      <c r="AGT133" s="136"/>
      <c r="AGU133" s="136"/>
      <c r="AGV133" s="136"/>
      <c r="AGW133" s="136"/>
      <c r="AGX133" s="136"/>
      <c r="AGY133" s="136"/>
      <c r="AGZ133" s="136"/>
      <c r="AHA133" s="136"/>
      <c r="AHB133" s="136"/>
      <c r="AHC133" s="136"/>
      <c r="AHD133" s="136"/>
      <c r="AHE133" s="136"/>
      <c r="AHF133" s="136"/>
      <c r="AHG133" s="136"/>
      <c r="AHH133" s="136"/>
      <c r="AHI133" s="136"/>
      <c r="AHJ133" s="136"/>
      <c r="AHK133" s="136"/>
      <c r="AHL133" s="136"/>
      <c r="AHM133" s="136"/>
      <c r="AHN133" s="136"/>
      <c r="AHO133" s="136"/>
      <c r="AHP133" s="136"/>
      <c r="AHQ133" s="136"/>
      <c r="AHR133" s="136"/>
      <c r="AHS133" s="136"/>
      <c r="AHT133" s="136"/>
      <c r="AHU133" s="136"/>
      <c r="AHV133" s="136"/>
      <c r="AHW133" s="136"/>
      <c r="AHX133" s="136"/>
      <c r="AHY133" s="136"/>
      <c r="AHZ133" s="136"/>
      <c r="AIA133" s="136"/>
      <c r="AIB133" s="136"/>
      <c r="AIC133" s="136"/>
      <c r="AID133" s="136"/>
      <c r="AIE133" s="136"/>
      <c r="AIF133" s="136"/>
      <c r="AIG133" s="136"/>
      <c r="AIH133" s="136"/>
      <c r="AII133" s="136"/>
      <c r="AIJ133" s="136"/>
      <c r="AIK133" s="136"/>
      <c r="AIL133" s="136"/>
      <c r="AIM133" s="136"/>
      <c r="AIN133" s="136"/>
      <c r="AIO133" s="136"/>
      <c r="AIP133" s="136"/>
      <c r="AIQ133" s="136"/>
      <c r="AIR133" s="136"/>
      <c r="AIS133" s="136"/>
      <c r="AIT133" s="136"/>
      <c r="AIU133" s="136"/>
      <c r="AIV133" s="136"/>
      <c r="AIW133" s="136"/>
      <c r="AIX133" s="136"/>
      <c r="AIY133" s="136"/>
      <c r="AIZ133" s="136"/>
      <c r="AJA133" s="136"/>
      <c r="AJB133" s="136"/>
      <c r="AJC133" s="136"/>
      <c r="AJD133" s="136"/>
      <c r="AJE133" s="136"/>
      <c r="AJF133" s="136"/>
      <c r="AJG133" s="136"/>
      <c r="AJH133" s="136"/>
      <c r="AJI133" s="136"/>
      <c r="AJJ133" s="136"/>
      <c r="AJK133" s="136"/>
      <c r="AJL133" s="136"/>
      <c r="AJM133" s="136"/>
      <c r="AJN133" s="136"/>
      <c r="AJO133" s="136"/>
      <c r="AJP133" s="136"/>
      <c r="AJQ133" s="136"/>
      <c r="AJR133" s="136"/>
      <c r="AJS133" s="136"/>
      <c r="AJT133" s="136"/>
      <c r="AJU133" s="136"/>
      <c r="AJV133" s="136"/>
      <c r="AJW133" s="136"/>
      <c r="AJX133" s="136"/>
      <c r="AJY133" s="136"/>
      <c r="AJZ133" s="136"/>
      <c r="AKA133" s="136"/>
      <c r="AKB133" s="136"/>
      <c r="AKC133" s="136"/>
      <c r="AKD133" s="136"/>
      <c r="AKE133" s="136"/>
      <c r="AKF133" s="136"/>
      <c r="AKG133" s="136"/>
      <c r="AKH133" s="136"/>
      <c r="AKI133" s="136"/>
      <c r="AKJ133" s="136"/>
      <c r="AKK133" s="136"/>
      <c r="AKL133" s="136"/>
      <c r="AKM133" s="136"/>
      <c r="AKN133" s="136"/>
      <c r="AKO133" s="136"/>
      <c r="AKP133" s="136"/>
      <c r="AKQ133" s="136"/>
      <c r="AKR133" s="136"/>
      <c r="AKS133" s="136"/>
      <c r="AKT133" s="136"/>
      <c r="AKU133" s="136"/>
      <c r="AKV133" s="136"/>
      <c r="AKW133" s="136"/>
      <c r="AKX133" s="136"/>
      <c r="AKY133" s="136"/>
      <c r="AKZ133" s="136"/>
      <c r="ALA133" s="136"/>
      <c r="ALB133" s="136"/>
      <c r="ALC133" s="136"/>
      <c r="ALD133" s="136"/>
      <c r="ALE133" s="136"/>
      <c r="ALF133" s="136"/>
      <c r="ALG133" s="136"/>
      <c r="ALH133" s="136"/>
      <c r="ALI133" s="136"/>
      <c r="ALJ133" s="136"/>
      <c r="ALK133" s="136"/>
      <c r="ALL133" s="136"/>
      <c r="ALM133" s="136"/>
      <c r="ALN133" s="136"/>
      <c r="ALO133" s="136"/>
      <c r="ALP133" s="136"/>
      <c r="ALQ133" s="136"/>
      <c r="ALR133" s="136"/>
      <c r="ALS133" s="136"/>
      <c r="ALT133" s="136"/>
      <c r="ALU133" s="136"/>
      <c r="ALV133" s="136"/>
      <c r="ALW133" s="136"/>
      <c r="ALX133" s="136"/>
      <c r="ALY133" s="136"/>
      <c r="ALZ133" s="136"/>
      <c r="AMA133" s="136"/>
      <c r="AMB133" s="136"/>
      <c r="AMC133" s="136"/>
      <c r="AMD133" s="136"/>
      <c r="AME133" s="136"/>
      <c r="AMF133" s="136"/>
      <c r="AMG133" s="136"/>
      <c r="AMH133" s="136"/>
      <c r="AMI133" s="136"/>
    </row>
    <row r="134" spans="1:1023" ht="16.5" customHeight="1" x14ac:dyDescent="0.25">
      <c r="A134" s="196" t="s">
        <v>11960</v>
      </c>
      <c r="B134" s="193">
        <v>134</v>
      </c>
      <c r="C134" s="192" t="s">
        <v>25578</v>
      </c>
      <c r="D134" s="210" t="s">
        <v>11959</v>
      </c>
      <c r="E134" s="136" t="s">
        <v>789</v>
      </c>
      <c r="F134" s="237"/>
      <c r="G134" s="209">
        <v>4</v>
      </c>
      <c r="H134" s="209">
        <v>4</v>
      </c>
      <c r="I134" s="367">
        <v>72</v>
      </c>
      <c r="J134" s="443">
        <v>2</v>
      </c>
      <c r="K134" s="446">
        <v>2</v>
      </c>
      <c r="L134" s="161"/>
      <c r="M134" s="161"/>
      <c r="N134" s="161"/>
      <c r="O134" s="161"/>
      <c r="P134" s="77"/>
      <c r="Q134" s="161"/>
      <c r="R134" s="161"/>
      <c r="S134" s="77"/>
      <c r="T134" s="161"/>
      <c r="U134" s="161"/>
      <c r="V134" s="256"/>
      <c r="W134" s="256">
        <f>IF(O134=1,1,IF(O134=2,10,100))</f>
        <v>100</v>
      </c>
      <c r="X134" s="256">
        <f>IF(O134=3,20,100)</f>
        <v>100</v>
      </c>
      <c r="Y134" s="256">
        <f>IF(P134=1,10,100)</f>
        <v>100</v>
      </c>
      <c r="Z134" s="256">
        <f>IF(P134=1,1,IF(P134=2,10,100))</f>
        <v>100</v>
      </c>
      <c r="AA134" s="257">
        <f>IF(OR(EXACT(Q134,"1A"),EXACT(Q134,"1B")),0.1,IF(Q134=2,1,100))</f>
        <v>100</v>
      </c>
      <c r="AB134" s="257">
        <f>IF(OR(EXACT(R134,"1A"),EXACT(R134,"1B")),0.1,IF(R134=2,1,100))</f>
        <v>100</v>
      </c>
      <c r="AC134" s="257">
        <f>IF(OR(EXACT(S134,"1A"),EXACT(S134,"1B")),0.3,IF(S134=2,3,100))</f>
        <v>100</v>
      </c>
      <c r="AD134" s="136"/>
      <c r="AE134" s="136"/>
      <c r="AF134" s="249">
        <f>IF(OR(OR(EXACT(J134,"1A"),EXACT(J134,"1B"),EXACT(J134,"1C")),K134=1),1,IF(K134=2,10,100))</f>
        <v>10</v>
      </c>
      <c r="AG134" s="249">
        <f>IF(OR(EXACT(J134,"1A"),EXACT(J134,"1B"),EXACT(J134,"1C")),1,IF(J134=2,10,100))</f>
        <v>10</v>
      </c>
      <c r="AH134" s="249">
        <f>IF(OR(EXACT(J134,"1A"),EXACT(J134,"1B"),EXACT(J134,"1C"),K134=1),3,100)</f>
        <v>100</v>
      </c>
      <c r="AI134" s="249">
        <f>IF(OR(EXACT(J134,"1A"),EXACT(J134,"1B"),EXACT(J134,"1C")),5,100)</f>
        <v>100</v>
      </c>
      <c r="AJ134" s="269" t="s">
        <v>25761</v>
      </c>
      <c r="AK134" s="136"/>
      <c r="AL134" s="136"/>
      <c r="AM134" s="251"/>
      <c r="AN134" s="136"/>
      <c r="AO134" s="136"/>
      <c r="AP134" s="136"/>
      <c r="AQ134" s="199" t="s">
        <v>25579</v>
      </c>
      <c r="AR134" s="136"/>
      <c r="AS134" s="136"/>
      <c r="AT134" s="136"/>
      <c r="AU134" s="136"/>
      <c r="AV134" s="136"/>
      <c r="AW134" s="136"/>
      <c r="AX134" s="136"/>
      <c r="AY134" s="136"/>
      <c r="AZ134" s="136"/>
      <c r="BA134" s="136"/>
      <c r="BB134" s="136"/>
      <c r="BC134" s="136"/>
      <c r="BD134" s="136"/>
      <c r="BE134" s="136"/>
      <c r="BF134" s="136"/>
      <c r="BG134" s="136"/>
      <c r="BH134" s="136"/>
      <c r="BI134" s="136"/>
      <c r="BJ134" s="136"/>
      <c r="BK134" s="136"/>
      <c r="BL134" s="136"/>
      <c r="BM134" s="136"/>
      <c r="BN134" s="136"/>
      <c r="BO134" s="136"/>
      <c r="BP134" s="136"/>
      <c r="BQ134" s="136"/>
      <c r="BR134" s="136"/>
      <c r="BS134" s="136"/>
      <c r="BT134" s="136"/>
      <c r="BU134" s="136"/>
      <c r="BV134" s="136"/>
      <c r="BW134" s="136"/>
      <c r="BX134" s="136"/>
      <c r="BY134" s="136"/>
      <c r="BZ134" s="136"/>
      <c r="CA134" s="136"/>
      <c r="CB134" s="136"/>
      <c r="CC134" s="136"/>
      <c r="CD134" s="136"/>
      <c r="CE134" s="136"/>
      <c r="CF134" s="136"/>
      <c r="CG134" s="136"/>
      <c r="CH134" s="136"/>
      <c r="CI134" s="136"/>
      <c r="CJ134" s="136"/>
      <c r="CK134" s="136"/>
      <c r="CL134" s="136"/>
      <c r="CM134" s="136"/>
      <c r="CN134" s="136"/>
      <c r="CO134" s="136"/>
      <c r="CP134" s="136"/>
      <c r="CQ134" s="136"/>
      <c r="CR134" s="136"/>
      <c r="CS134" s="136"/>
      <c r="CT134" s="136"/>
      <c r="CU134" s="136"/>
      <c r="CV134" s="136"/>
      <c r="CW134" s="136"/>
      <c r="CX134" s="136"/>
      <c r="CY134" s="136"/>
      <c r="CZ134" s="136"/>
      <c r="DA134" s="136"/>
      <c r="DB134" s="136"/>
      <c r="DC134" s="136"/>
      <c r="DD134" s="136"/>
      <c r="DE134" s="136"/>
      <c r="DF134" s="136"/>
      <c r="DG134" s="136"/>
      <c r="DH134" s="136"/>
      <c r="DI134" s="136"/>
      <c r="DJ134" s="136"/>
      <c r="DK134" s="136"/>
      <c r="DL134" s="136"/>
      <c r="DM134" s="136"/>
      <c r="DN134" s="136"/>
      <c r="DO134" s="136"/>
      <c r="DP134" s="136"/>
      <c r="DQ134" s="136"/>
      <c r="DR134" s="136"/>
      <c r="DS134" s="136"/>
      <c r="DT134" s="136"/>
      <c r="DU134" s="136"/>
      <c r="DV134" s="136"/>
      <c r="DW134" s="136"/>
      <c r="DX134" s="136"/>
      <c r="DY134" s="136"/>
      <c r="DZ134" s="136"/>
      <c r="EA134" s="136"/>
      <c r="EB134" s="136"/>
      <c r="EC134" s="136"/>
      <c r="ED134" s="136"/>
      <c r="EE134" s="136"/>
      <c r="EF134" s="136"/>
      <c r="EG134" s="136"/>
      <c r="EH134" s="136"/>
      <c r="EI134" s="136"/>
      <c r="EJ134" s="136"/>
      <c r="EK134" s="136"/>
      <c r="EL134" s="136"/>
      <c r="EM134" s="136"/>
      <c r="EN134" s="136"/>
      <c r="EO134" s="136"/>
      <c r="EP134" s="136"/>
      <c r="EQ134" s="136"/>
      <c r="ER134" s="136"/>
      <c r="ES134" s="136"/>
      <c r="ET134" s="136"/>
      <c r="EU134" s="136"/>
      <c r="EV134" s="136"/>
      <c r="EW134" s="136"/>
      <c r="EX134" s="136"/>
      <c r="EY134" s="136"/>
      <c r="EZ134" s="136"/>
      <c r="FA134" s="136"/>
      <c r="FB134" s="136"/>
      <c r="FC134" s="136"/>
      <c r="FD134" s="136"/>
      <c r="FE134" s="136"/>
      <c r="FF134" s="136"/>
      <c r="FG134" s="136"/>
      <c r="FH134" s="136"/>
      <c r="FI134" s="136"/>
      <c r="FJ134" s="136"/>
      <c r="FK134" s="136"/>
      <c r="FL134" s="136"/>
      <c r="FM134" s="136"/>
      <c r="FN134" s="136"/>
      <c r="FO134" s="136"/>
      <c r="FP134" s="136"/>
      <c r="FQ134" s="136"/>
      <c r="FR134" s="136"/>
      <c r="FS134" s="136"/>
      <c r="FT134" s="136"/>
      <c r="FU134" s="136"/>
      <c r="FV134" s="136"/>
      <c r="FW134" s="136"/>
      <c r="FX134" s="136"/>
      <c r="FY134" s="136"/>
      <c r="FZ134" s="136"/>
      <c r="GA134" s="136"/>
      <c r="GB134" s="136"/>
      <c r="GC134" s="136"/>
      <c r="GD134" s="136"/>
      <c r="GE134" s="136"/>
      <c r="GF134" s="136"/>
      <c r="GG134" s="136"/>
      <c r="GH134" s="136"/>
      <c r="GI134" s="136"/>
      <c r="GJ134" s="136"/>
      <c r="GK134" s="136"/>
      <c r="GL134" s="136"/>
      <c r="GM134" s="136"/>
      <c r="GN134" s="136"/>
      <c r="GO134" s="136"/>
      <c r="GP134" s="136"/>
      <c r="GQ134" s="136"/>
      <c r="GR134" s="136"/>
      <c r="GS134" s="136"/>
      <c r="GT134" s="136"/>
      <c r="GU134" s="136"/>
      <c r="GV134" s="136"/>
      <c r="GW134" s="136"/>
      <c r="GX134" s="136"/>
      <c r="GY134" s="136"/>
      <c r="GZ134" s="136"/>
      <c r="HA134" s="136"/>
      <c r="HB134" s="136"/>
      <c r="HC134" s="136"/>
      <c r="HD134" s="136"/>
      <c r="HE134" s="136"/>
      <c r="HF134" s="136"/>
      <c r="HG134" s="136"/>
      <c r="HH134" s="136"/>
      <c r="HI134" s="136"/>
      <c r="HJ134" s="136"/>
      <c r="HK134" s="136"/>
      <c r="HL134" s="136"/>
      <c r="HM134" s="136"/>
      <c r="HN134" s="136"/>
      <c r="HO134" s="136"/>
      <c r="HP134" s="136"/>
      <c r="HQ134" s="136"/>
      <c r="HR134" s="136"/>
      <c r="HS134" s="136"/>
      <c r="HT134" s="136"/>
      <c r="HU134" s="136"/>
      <c r="HV134" s="136"/>
      <c r="HW134" s="136"/>
      <c r="HX134" s="136"/>
      <c r="HY134" s="136"/>
      <c r="HZ134" s="136"/>
      <c r="IA134" s="136"/>
      <c r="IB134" s="136"/>
      <c r="IC134" s="136"/>
      <c r="ID134" s="136"/>
      <c r="IE134" s="136"/>
      <c r="IF134" s="136"/>
      <c r="IG134" s="136"/>
      <c r="IH134" s="136"/>
      <c r="II134" s="136"/>
      <c r="IJ134" s="136"/>
      <c r="IK134" s="136"/>
      <c r="IL134" s="136"/>
      <c r="IM134" s="136"/>
      <c r="IN134" s="136"/>
      <c r="IO134" s="136"/>
      <c r="IP134" s="136"/>
      <c r="IQ134" s="136"/>
      <c r="IR134" s="136"/>
      <c r="IS134" s="136"/>
      <c r="IT134" s="136"/>
      <c r="IU134" s="136"/>
      <c r="IV134" s="136"/>
      <c r="IW134" s="136"/>
      <c r="IX134" s="136"/>
      <c r="IY134" s="136"/>
      <c r="IZ134" s="136"/>
      <c r="JA134" s="136"/>
      <c r="JB134" s="136"/>
      <c r="JC134" s="136"/>
      <c r="JD134" s="136"/>
      <c r="JE134" s="136"/>
      <c r="JF134" s="136"/>
      <c r="JG134" s="136"/>
      <c r="JH134" s="136"/>
      <c r="JI134" s="136"/>
      <c r="JJ134" s="136"/>
      <c r="JK134" s="136"/>
      <c r="JL134" s="136"/>
      <c r="JM134" s="136"/>
      <c r="JN134" s="136"/>
      <c r="JO134" s="136"/>
      <c r="JP134" s="136"/>
      <c r="JQ134" s="136"/>
      <c r="JR134" s="136"/>
      <c r="JS134" s="136"/>
      <c r="JT134" s="136"/>
      <c r="JU134" s="136"/>
      <c r="JV134" s="136"/>
      <c r="JW134" s="136"/>
      <c r="JX134" s="136"/>
      <c r="JY134" s="136"/>
      <c r="JZ134" s="136"/>
      <c r="KA134" s="136"/>
      <c r="KB134" s="136"/>
      <c r="KC134" s="136"/>
      <c r="KD134" s="136"/>
      <c r="KE134" s="136"/>
      <c r="KF134" s="136"/>
      <c r="KG134" s="136"/>
      <c r="KH134" s="136"/>
      <c r="KI134" s="136"/>
      <c r="KJ134" s="136"/>
      <c r="KK134" s="136"/>
      <c r="KL134" s="136"/>
      <c r="KM134" s="136"/>
      <c r="KN134" s="136"/>
      <c r="KO134" s="136"/>
      <c r="KP134" s="136"/>
      <c r="KQ134" s="136"/>
      <c r="KR134" s="136"/>
      <c r="KS134" s="136"/>
      <c r="KT134" s="136"/>
      <c r="KU134" s="136"/>
      <c r="KV134" s="136"/>
      <c r="KW134" s="136"/>
      <c r="KX134" s="136"/>
      <c r="KY134" s="136"/>
      <c r="KZ134" s="136"/>
      <c r="LA134" s="136"/>
      <c r="LB134" s="136"/>
      <c r="LC134" s="136"/>
      <c r="LD134" s="136"/>
      <c r="LE134" s="136"/>
      <c r="LF134" s="136"/>
      <c r="LG134" s="136"/>
      <c r="LH134" s="136"/>
      <c r="LI134" s="136"/>
      <c r="LJ134" s="136"/>
      <c r="LK134" s="136"/>
      <c r="LL134" s="136"/>
      <c r="LM134" s="136"/>
      <c r="LN134" s="136"/>
      <c r="LO134" s="136"/>
      <c r="LP134" s="136"/>
      <c r="LQ134" s="136"/>
      <c r="LR134" s="136"/>
      <c r="LS134" s="136"/>
      <c r="LT134" s="136"/>
      <c r="LU134" s="136"/>
      <c r="LV134" s="136"/>
      <c r="LW134" s="136"/>
      <c r="LX134" s="136"/>
      <c r="LY134" s="136"/>
      <c r="LZ134" s="136"/>
      <c r="MA134" s="136"/>
      <c r="MB134" s="136"/>
      <c r="MC134" s="136"/>
      <c r="MD134" s="136"/>
      <c r="ME134" s="136"/>
      <c r="MF134" s="136"/>
      <c r="MG134" s="136"/>
      <c r="MH134" s="136"/>
      <c r="MI134" s="136"/>
      <c r="MJ134" s="136"/>
      <c r="MK134" s="136"/>
      <c r="ML134" s="136"/>
      <c r="MM134" s="136"/>
      <c r="MN134" s="136"/>
      <c r="MO134" s="136"/>
      <c r="MP134" s="136"/>
      <c r="MQ134" s="136"/>
      <c r="MR134" s="136"/>
      <c r="MS134" s="136"/>
      <c r="MT134" s="136"/>
      <c r="MU134" s="136"/>
      <c r="MV134" s="136"/>
      <c r="MW134" s="136"/>
      <c r="MX134" s="136"/>
      <c r="MY134" s="136"/>
      <c r="MZ134" s="136"/>
      <c r="NA134" s="136"/>
      <c r="NB134" s="136"/>
      <c r="NC134" s="136"/>
      <c r="ND134" s="136"/>
      <c r="NE134" s="136"/>
      <c r="NF134" s="136"/>
      <c r="NG134" s="136"/>
      <c r="NH134" s="136"/>
      <c r="NI134" s="136"/>
      <c r="NJ134" s="136"/>
      <c r="NK134" s="136"/>
      <c r="NL134" s="136"/>
      <c r="NM134" s="136"/>
      <c r="NN134" s="136"/>
      <c r="NO134" s="136"/>
      <c r="NP134" s="136"/>
      <c r="NQ134" s="136"/>
      <c r="NR134" s="136"/>
      <c r="NS134" s="136"/>
      <c r="NT134" s="136"/>
      <c r="NU134" s="136"/>
      <c r="NV134" s="136"/>
      <c r="NW134" s="136"/>
      <c r="NX134" s="136"/>
      <c r="NY134" s="136"/>
      <c r="NZ134" s="136"/>
      <c r="OA134" s="136"/>
      <c r="OB134" s="136"/>
      <c r="OC134" s="136"/>
      <c r="OD134" s="136"/>
      <c r="OE134" s="136"/>
      <c r="OF134" s="136"/>
      <c r="OG134" s="136"/>
      <c r="OH134" s="136"/>
      <c r="OI134" s="136"/>
      <c r="OJ134" s="136"/>
      <c r="OK134" s="136"/>
      <c r="OL134" s="136"/>
      <c r="OM134" s="136"/>
      <c r="ON134" s="136"/>
      <c r="OO134" s="136"/>
      <c r="OP134" s="136"/>
      <c r="OQ134" s="136"/>
      <c r="OR134" s="136"/>
      <c r="OS134" s="136"/>
      <c r="OT134" s="136"/>
      <c r="OU134" s="136"/>
      <c r="OV134" s="136"/>
      <c r="OW134" s="136"/>
      <c r="OX134" s="136"/>
      <c r="OY134" s="136"/>
      <c r="OZ134" s="136"/>
      <c r="PA134" s="136"/>
      <c r="PB134" s="136"/>
      <c r="PC134" s="136"/>
      <c r="PD134" s="136"/>
      <c r="PE134" s="136"/>
      <c r="PF134" s="136"/>
      <c r="PG134" s="136"/>
      <c r="PH134" s="136"/>
      <c r="PI134" s="136"/>
      <c r="PJ134" s="136"/>
      <c r="PK134" s="136"/>
      <c r="PL134" s="136"/>
      <c r="PM134" s="136"/>
      <c r="PN134" s="136"/>
      <c r="PO134" s="136"/>
      <c r="PP134" s="136"/>
      <c r="PQ134" s="136"/>
      <c r="PR134" s="136"/>
      <c r="PS134" s="136"/>
      <c r="PT134" s="136"/>
      <c r="PU134" s="136"/>
      <c r="PV134" s="136"/>
      <c r="PW134" s="136"/>
      <c r="PX134" s="136"/>
      <c r="PY134" s="136"/>
      <c r="PZ134" s="136"/>
      <c r="QA134" s="136"/>
      <c r="QB134" s="136"/>
      <c r="QC134" s="136"/>
      <c r="QD134" s="136"/>
      <c r="QE134" s="136"/>
      <c r="QF134" s="136"/>
      <c r="QG134" s="136"/>
      <c r="QH134" s="136"/>
      <c r="QI134" s="136"/>
      <c r="QJ134" s="136"/>
      <c r="QK134" s="136"/>
      <c r="QL134" s="136"/>
      <c r="QM134" s="136"/>
      <c r="QN134" s="136"/>
      <c r="QO134" s="136"/>
      <c r="QP134" s="136"/>
      <c r="QQ134" s="136"/>
      <c r="QR134" s="136"/>
      <c r="QS134" s="136"/>
      <c r="QT134" s="136"/>
      <c r="QU134" s="136"/>
      <c r="QV134" s="136"/>
      <c r="QW134" s="136"/>
      <c r="QX134" s="136"/>
      <c r="QY134" s="136"/>
      <c r="QZ134" s="136"/>
      <c r="RA134" s="136"/>
      <c r="RB134" s="136"/>
      <c r="RC134" s="136"/>
      <c r="RD134" s="136"/>
      <c r="RE134" s="136"/>
      <c r="RF134" s="136"/>
      <c r="RG134" s="136"/>
      <c r="RH134" s="136"/>
      <c r="RI134" s="136"/>
      <c r="RJ134" s="136"/>
      <c r="RK134" s="136"/>
      <c r="RL134" s="136"/>
      <c r="RM134" s="136"/>
      <c r="RN134" s="136"/>
      <c r="RO134" s="136"/>
      <c r="RP134" s="136"/>
      <c r="RQ134" s="136"/>
      <c r="RR134" s="136"/>
      <c r="RS134" s="136"/>
      <c r="RT134" s="136"/>
      <c r="RU134" s="136"/>
      <c r="RV134" s="136"/>
      <c r="RW134" s="136"/>
      <c r="RX134" s="136"/>
      <c r="RY134" s="136"/>
      <c r="RZ134" s="136"/>
      <c r="SA134" s="136"/>
      <c r="SB134" s="136"/>
      <c r="SC134" s="136"/>
      <c r="SD134" s="136"/>
      <c r="SE134" s="136"/>
      <c r="SF134" s="136"/>
      <c r="SG134" s="136"/>
      <c r="SH134" s="136"/>
      <c r="SI134" s="136"/>
      <c r="SJ134" s="136"/>
      <c r="SK134" s="136"/>
      <c r="SL134" s="136"/>
      <c r="SM134" s="136"/>
      <c r="SN134" s="136"/>
      <c r="SO134" s="136"/>
      <c r="SP134" s="136"/>
      <c r="SQ134" s="136"/>
      <c r="SR134" s="136"/>
      <c r="SS134" s="136"/>
      <c r="ST134" s="136"/>
      <c r="SU134" s="136"/>
      <c r="SV134" s="136"/>
      <c r="SW134" s="136"/>
      <c r="SX134" s="136"/>
      <c r="SY134" s="136"/>
      <c r="SZ134" s="136"/>
      <c r="TA134" s="136"/>
      <c r="TB134" s="136"/>
      <c r="TC134" s="136"/>
      <c r="TD134" s="136"/>
      <c r="TE134" s="136"/>
      <c r="TF134" s="136"/>
      <c r="TG134" s="136"/>
      <c r="TH134" s="136"/>
      <c r="TI134" s="136"/>
      <c r="TJ134" s="136"/>
      <c r="TK134" s="136"/>
      <c r="TL134" s="136"/>
      <c r="TM134" s="136"/>
      <c r="TN134" s="136"/>
      <c r="TO134" s="136"/>
      <c r="TP134" s="136"/>
      <c r="TQ134" s="136"/>
      <c r="TR134" s="136"/>
      <c r="TS134" s="136"/>
      <c r="TT134" s="136"/>
      <c r="TU134" s="136"/>
      <c r="TV134" s="136"/>
      <c r="TW134" s="136"/>
      <c r="TX134" s="136"/>
      <c r="TY134" s="136"/>
      <c r="TZ134" s="136"/>
      <c r="UA134" s="136"/>
      <c r="UB134" s="136"/>
      <c r="UC134" s="136"/>
      <c r="UD134" s="136"/>
      <c r="UE134" s="136"/>
      <c r="UF134" s="136"/>
      <c r="UG134" s="136"/>
      <c r="UH134" s="136"/>
      <c r="UI134" s="136"/>
      <c r="UJ134" s="136"/>
      <c r="UK134" s="136"/>
      <c r="UL134" s="136"/>
      <c r="UM134" s="136"/>
      <c r="UN134" s="136"/>
      <c r="UO134" s="136"/>
      <c r="UP134" s="136"/>
      <c r="UQ134" s="136"/>
      <c r="UR134" s="136"/>
      <c r="US134" s="136"/>
      <c r="UT134" s="136"/>
      <c r="UU134" s="136"/>
      <c r="UV134" s="136"/>
      <c r="UW134" s="136"/>
      <c r="UX134" s="136"/>
      <c r="UY134" s="136"/>
      <c r="UZ134" s="136"/>
      <c r="VA134" s="136"/>
      <c r="VB134" s="136"/>
      <c r="VC134" s="136"/>
      <c r="VD134" s="136"/>
      <c r="VE134" s="136"/>
      <c r="VF134" s="136"/>
      <c r="VG134" s="136"/>
      <c r="VH134" s="136"/>
      <c r="VI134" s="136"/>
      <c r="VJ134" s="136"/>
      <c r="VK134" s="136"/>
      <c r="VL134" s="136"/>
      <c r="VM134" s="136"/>
      <c r="VN134" s="136"/>
      <c r="VO134" s="136"/>
      <c r="VP134" s="136"/>
      <c r="VQ134" s="136"/>
      <c r="VR134" s="136"/>
      <c r="VS134" s="136"/>
      <c r="VT134" s="136"/>
      <c r="VU134" s="136"/>
      <c r="VV134" s="136"/>
      <c r="VW134" s="136"/>
      <c r="VX134" s="136"/>
      <c r="VY134" s="136"/>
      <c r="VZ134" s="136"/>
      <c r="WA134" s="136"/>
      <c r="WB134" s="136"/>
      <c r="WC134" s="136"/>
      <c r="WD134" s="136"/>
      <c r="WE134" s="136"/>
      <c r="WF134" s="136"/>
      <c r="WG134" s="136"/>
      <c r="WH134" s="136"/>
      <c r="WI134" s="136"/>
      <c r="WJ134" s="136"/>
      <c r="WK134" s="136"/>
      <c r="WL134" s="136"/>
      <c r="WM134" s="136"/>
      <c r="WN134" s="136"/>
      <c r="WO134" s="136"/>
      <c r="WP134" s="136"/>
      <c r="WQ134" s="136"/>
      <c r="WR134" s="136"/>
      <c r="WS134" s="136"/>
      <c r="WT134" s="136"/>
      <c r="WU134" s="136"/>
      <c r="WV134" s="136"/>
      <c r="WW134" s="136"/>
      <c r="WX134" s="136"/>
      <c r="WY134" s="136"/>
      <c r="WZ134" s="136"/>
      <c r="XA134" s="136"/>
      <c r="XB134" s="136"/>
      <c r="XC134" s="136"/>
      <c r="XD134" s="136"/>
      <c r="XE134" s="136"/>
      <c r="XF134" s="136"/>
      <c r="XG134" s="136"/>
      <c r="XH134" s="136"/>
      <c r="XI134" s="136"/>
      <c r="XJ134" s="136"/>
      <c r="XK134" s="136"/>
      <c r="XL134" s="136"/>
      <c r="XM134" s="136"/>
      <c r="XN134" s="136"/>
      <c r="XO134" s="136"/>
      <c r="XP134" s="136"/>
      <c r="XQ134" s="136"/>
      <c r="XR134" s="136"/>
      <c r="XS134" s="136"/>
      <c r="XT134" s="136"/>
      <c r="XU134" s="136"/>
      <c r="XV134" s="136"/>
      <c r="XW134" s="136"/>
      <c r="XX134" s="136"/>
      <c r="XY134" s="136"/>
      <c r="XZ134" s="136"/>
      <c r="YA134" s="136"/>
      <c r="YB134" s="136"/>
      <c r="YC134" s="136"/>
      <c r="YD134" s="136"/>
      <c r="YE134" s="136"/>
      <c r="YF134" s="136"/>
      <c r="YG134" s="136"/>
      <c r="YH134" s="136"/>
      <c r="YI134" s="136"/>
      <c r="YJ134" s="136"/>
      <c r="YK134" s="136"/>
      <c r="YL134" s="136"/>
      <c r="YM134" s="136"/>
      <c r="YN134" s="136"/>
      <c r="YO134" s="136"/>
      <c r="YP134" s="136"/>
      <c r="YQ134" s="136"/>
      <c r="YR134" s="136"/>
      <c r="YS134" s="136"/>
      <c r="YT134" s="136"/>
      <c r="YU134" s="136"/>
      <c r="YV134" s="136"/>
      <c r="YW134" s="136"/>
      <c r="YX134" s="136"/>
      <c r="YY134" s="136"/>
      <c r="YZ134" s="136"/>
      <c r="ZA134" s="136"/>
      <c r="ZB134" s="136"/>
      <c r="ZC134" s="136"/>
      <c r="ZD134" s="136"/>
      <c r="ZE134" s="136"/>
      <c r="ZF134" s="136"/>
      <c r="ZG134" s="136"/>
      <c r="ZH134" s="136"/>
      <c r="ZI134" s="136"/>
      <c r="ZJ134" s="136"/>
      <c r="ZK134" s="136"/>
      <c r="ZL134" s="136"/>
      <c r="ZM134" s="136"/>
      <c r="ZN134" s="136"/>
      <c r="ZO134" s="136"/>
      <c r="ZP134" s="136"/>
      <c r="ZQ134" s="136"/>
      <c r="ZR134" s="136"/>
      <c r="ZS134" s="136"/>
      <c r="ZT134" s="136"/>
      <c r="ZU134" s="136"/>
      <c r="ZV134" s="136"/>
      <c r="ZW134" s="136"/>
      <c r="ZX134" s="136"/>
      <c r="ZY134" s="136"/>
      <c r="ZZ134" s="136"/>
      <c r="AAA134" s="136"/>
      <c r="AAB134" s="136"/>
      <c r="AAC134" s="136"/>
      <c r="AAD134" s="136"/>
      <c r="AAE134" s="136"/>
      <c r="AAF134" s="136"/>
      <c r="AAG134" s="136"/>
      <c r="AAH134" s="136"/>
      <c r="AAI134" s="136"/>
      <c r="AAJ134" s="136"/>
      <c r="AAK134" s="136"/>
      <c r="AAL134" s="136"/>
      <c r="AAM134" s="136"/>
      <c r="AAN134" s="136"/>
      <c r="AAO134" s="136"/>
      <c r="AAP134" s="136"/>
      <c r="AAQ134" s="136"/>
      <c r="AAR134" s="136"/>
      <c r="AAS134" s="136"/>
      <c r="AAT134" s="136"/>
      <c r="AAU134" s="136"/>
      <c r="AAV134" s="136"/>
      <c r="AAW134" s="136"/>
      <c r="AAX134" s="136"/>
      <c r="AAY134" s="136"/>
      <c r="AAZ134" s="136"/>
      <c r="ABA134" s="136"/>
      <c r="ABB134" s="136"/>
      <c r="ABC134" s="136"/>
      <c r="ABD134" s="136"/>
      <c r="ABE134" s="136"/>
      <c r="ABF134" s="136"/>
      <c r="ABG134" s="136"/>
      <c r="ABH134" s="136"/>
      <c r="ABI134" s="136"/>
      <c r="ABJ134" s="136"/>
      <c r="ABK134" s="136"/>
      <c r="ABL134" s="136"/>
      <c r="ABM134" s="136"/>
      <c r="ABN134" s="136"/>
      <c r="ABO134" s="136"/>
      <c r="ABP134" s="136"/>
      <c r="ABQ134" s="136"/>
      <c r="ABR134" s="136"/>
      <c r="ABS134" s="136"/>
      <c r="ABT134" s="136"/>
      <c r="ABU134" s="136"/>
      <c r="ABV134" s="136"/>
      <c r="ABW134" s="136"/>
      <c r="ABX134" s="136"/>
      <c r="ABY134" s="136"/>
      <c r="ABZ134" s="136"/>
      <c r="ACA134" s="136"/>
      <c r="ACB134" s="136"/>
      <c r="ACC134" s="136"/>
      <c r="ACD134" s="136"/>
      <c r="ACE134" s="136"/>
      <c r="ACF134" s="136"/>
      <c r="ACG134" s="136"/>
      <c r="ACH134" s="136"/>
      <c r="ACI134" s="136"/>
      <c r="ACJ134" s="136"/>
      <c r="ACK134" s="136"/>
      <c r="ACL134" s="136"/>
      <c r="ACM134" s="136"/>
      <c r="ACN134" s="136"/>
      <c r="ACO134" s="136"/>
      <c r="ACP134" s="136"/>
      <c r="ACQ134" s="136"/>
      <c r="ACR134" s="136"/>
      <c r="ACS134" s="136"/>
      <c r="ACT134" s="136"/>
      <c r="ACU134" s="136"/>
      <c r="ACV134" s="136"/>
      <c r="ACW134" s="136"/>
      <c r="ACX134" s="136"/>
      <c r="ACY134" s="136"/>
      <c r="ACZ134" s="136"/>
      <c r="ADA134" s="136"/>
      <c r="ADB134" s="136"/>
      <c r="ADC134" s="136"/>
      <c r="ADD134" s="136"/>
      <c r="ADE134" s="136"/>
      <c r="ADF134" s="136"/>
      <c r="ADG134" s="136"/>
      <c r="ADH134" s="136"/>
      <c r="ADI134" s="136"/>
      <c r="ADJ134" s="136"/>
      <c r="ADK134" s="136"/>
      <c r="ADL134" s="136"/>
      <c r="ADM134" s="136"/>
      <c r="ADN134" s="136"/>
      <c r="ADO134" s="136"/>
      <c r="ADP134" s="136"/>
      <c r="ADQ134" s="136"/>
      <c r="ADR134" s="136"/>
      <c r="ADS134" s="136"/>
      <c r="ADT134" s="136"/>
      <c r="ADU134" s="136"/>
      <c r="ADV134" s="136"/>
      <c r="ADW134" s="136"/>
      <c r="ADX134" s="136"/>
      <c r="ADY134" s="136"/>
      <c r="ADZ134" s="136"/>
      <c r="AEA134" s="136"/>
      <c r="AEB134" s="136"/>
      <c r="AEC134" s="136"/>
      <c r="AED134" s="136"/>
      <c r="AEE134" s="136"/>
      <c r="AEF134" s="136"/>
      <c r="AEG134" s="136"/>
      <c r="AEH134" s="136"/>
      <c r="AEI134" s="136"/>
      <c r="AEJ134" s="136"/>
      <c r="AEK134" s="136"/>
      <c r="AEL134" s="136"/>
      <c r="AEM134" s="136"/>
      <c r="AEN134" s="136"/>
      <c r="AEO134" s="136"/>
      <c r="AEP134" s="136"/>
      <c r="AEQ134" s="136"/>
      <c r="AER134" s="136"/>
      <c r="AES134" s="136"/>
      <c r="AET134" s="136"/>
      <c r="AEU134" s="136"/>
      <c r="AEV134" s="136"/>
      <c r="AEW134" s="136"/>
      <c r="AEX134" s="136"/>
      <c r="AEY134" s="136"/>
      <c r="AEZ134" s="136"/>
      <c r="AFA134" s="136"/>
      <c r="AFB134" s="136"/>
      <c r="AFC134" s="136"/>
      <c r="AFD134" s="136"/>
      <c r="AFE134" s="136"/>
      <c r="AFF134" s="136"/>
      <c r="AFG134" s="136"/>
      <c r="AFH134" s="136"/>
      <c r="AFI134" s="136"/>
      <c r="AFJ134" s="136"/>
      <c r="AFK134" s="136"/>
      <c r="AFL134" s="136"/>
      <c r="AFM134" s="136"/>
      <c r="AFN134" s="136"/>
      <c r="AFO134" s="136"/>
      <c r="AFP134" s="136"/>
      <c r="AFQ134" s="136"/>
      <c r="AFR134" s="136"/>
      <c r="AFS134" s="136"/>
      <c r="AFT134" s="136"/>
      <c r="AFU134" s="136"/>
      <c r="AFV134" s="136"/>
      <c r="AFW134" s="136"/>
      <c r="AFX134" s="136"/>
      <c r="AFY134" s="136"/>
      <c r="AFZ134" s="136"/>
      <c r="AGA134" s="136"/>
      <c r="AGB134" s="136"/>
      <c r="AGC134" s="136"/>
      <c r="AGD134" s="136"/>
      <c r="AGE134" s="136"/>
      <c r="AGF134" s="136"/>
      <c r="AGG134" s="136"/>
      <c r="AGH134" s="136"/>
      <c r="AGI134" s="136"/>
      <c r="AGJ134" s="136"/>
      <c r="AGK134" s="136"/>
      <c r="AGL134" s="136"/>
      <c r="AGM134" s="136"/>
      <c r="AGN134" s="136"/>
      <c r="AGO134" s="136"/>
      <c r="AGP134" s="136"/>
      <c r="AGQ134" s="136"/>
      <c r="AGR134" s="136"/>
      <c r="AGS134" s="136"/>
      <c r="AGT134" s="136"/>
      <c r="AGU134" s="136"/>
      <c r="AGV134" s="136"/>
      <c r="AGW134" s="136"/>
      <c r="AGX134" s="136"/>
      <c r="AGY134" s="136"/>
      <c r="AGZ134" s="136"/>
      <c r="AHA134" s="136"/>
      <c r="AHB134" s="136"/>
      <c r="AHC134" s="136"/>
      <c r="AHD134" s="136"/>
      <c r="AHE134" s="136"/>
      <c r="AHF134" s="136"/>
      <c r="AHG134" s="136"/>
      <c r="AHH134" s="136"/>
      <c r="AHI134" s="136"/>
      <c r="AHJ134" s="136"/>
      <c r="AHK134" s="136"/>
      <c r="AHL134" s="136"/>
      <c r="AHM134" s="136"/>
      <c r="AHN134" s="136"/>
      <c r="AHO134" s="136"/>
      <c r="AHP134" s="136"/>
      <c r="AHQ134" s="136"/>
      <c r="AHR134" s="136"/>
      <c r="AHS134" s="136"/>
      <c r="AHT134" s="136"/>
      <c r="AHU134" s="136"/>
      <c r="AHV134" s="136"/>
      <c r="AHW134" s="136"/>
      <c r="AHX134" s="136"/>
      <c r="AHY134" s="136"/>
      <c r="AHZ134" s="136"/>
      <c r="AIA134" s="136"/>
      <c r="AIB134" s="136"/>
      <c r="AIC134" s="136"/>
      <c r="AID134" s="136"/>
      <c r="AIE134" s="136"/>
      <c r="AIF134" s="136"/>
      <c r="AIG134" s="136"/>
      <c r="AIH134" s="136"/>
      <c r="AII134" s="136"/>
      <c r="AIJ134" s="136"/>
      <c r="AIK134" s="136"/>
      <c r="AIL134" s="136"/>
      <c r="AIM134" s="136"/>
      <c r="AIN134" s="136"/>
      <c r="AIO134" s="136"/>
      <c r="AIP134" s="136"/>
      <c r="AIQ134" s="136"/>
      <c r="AIR134" s="136"/>
      <c r="AIS134" s="136"/>
      <c r="AIT134" s="136"/>
      <c r="AIU134" s="136"/>
      <c r="AIV134" s="136"/>
      <c r="AIW134" s="136"/>
      <c r="AIX134" s="136"/>
      <c r="AIY134" s="136"/>
      <c r="AIZ134" s="136"/>
      <c r="AJA134" s="136"/>
      <c r="AJB134" s="136"/>
      <c r="AJC134" s="136"/>
      <c r="AJD134" s="136"/>
      <c r="AJE134" s="136"/>
      <c r="AJF134" s="136"/>
      <c r="AJG134" s="136"/>
      <c r="AJH134" s="136"/>
      <c r="AJI134" s="136"/>
      <c r="AJJ134" s="136"/>
      <c r="AJK134" s="136"/>
      <c r="AJL134" s="136"/>
      <c r="AJM134" s="136"/>
      <c r="AJN134" s="136"/>
      <c r="AJO134" s="136"/>
      <c r="AJP134" s="136"/>
      <c r="AJQ134" s="136"/>
      <c r="AJR134" s="136"/>
      <c r="AJS134" s="136"/>
      <c r="AJT134" s="136"/>
      <c r="AJU134" s="136"/>
      <c r="AJV134" s="136"/>
      <c r="AJW134" s="136"/>
      <c r="AJX134" s="136"/>
      <c r="AJY134" s="136"/>
      <c r="AJZ134" s="136"/>
      <c r="AKA134" s="136"/>
      <c r="AKB134" s="136"/>
      <c r="AKC134" s="136"/>
      <c r="AKD134" s="136"/>
      <c r="AKE134" s="136"/>
      <c r="AKF134" s="136"/>
      <c r="AKG134" s="136"/>
      <c r="AKH134" s="136"/>
      <c r="AKI134" s="136"/>
      <c r="AKJ134" s="136"/>
      <c r="AKK134" s="136"/>
      <c r="AKL134" s="136"/>
      <c r="AKM134" s="136"/>
      <c r="AKN134" s="136"/>
      <c r="AKO134" s="136"/>
      <c r="AKP134" s="136"/>
      <c r="AKQ134" s="136"/>
      <c r="AKR134" s="136"/>
      <c r="AKS134" s="136"/>
      <c r="AKT134" s="136"/>
      <c r="AKU134" s="136"/>
      <c r="AKV134" s="136"/>
      <c r="AKW134" s="136"/>
      <c r="AKX134" s="136"/>
      <c r="AKY134" s="136"/>
      <c r="AKZ134" s="136"/>
      <c r="ALA134" s="136"/>
      <c r="ALB134" s="136"/>
      <c r="ALC134" s="136"/>
      <c r="ALD134" s="136"/>
      <c r="ALE134" s="136"/>
      <c r="ALF134" s="136"/>
      <c r="ALG134" s="136"/>
      <c r="ALH134" s="136"/>
      <c r="ALI134" s="136"/>
      <c r="ALJ134" s="136"/>
      <c r="ALK134" s="136"/>
      <c r="ALL134" s="136"/>
      <c r="ALM134" s="136"/>
      <c r="ALN134" s="136"/>
      <c r="ALO134" s="136"/>
      <c r="ALP134" s="136"/>
      <c r="ALQ134" s="136"/>
      <c r="ALR134" s="136"/>
      <c r="ALS134" s="136"/>
      <c r="ALT134" s="136"/>
      <c r="ALU134" s="136"/>
      <c r="ALV134" s="136"/>
      <c r="ALW134" s="136"/>
      <c r="ALX134" s="136"/>
      <c r="ALY134" s="136"/>
      <c r="ALZ134" s="136"/>
      <c r="AMA134" s="136"/>
      <c r="AMB134" s="136"/>
      <c r="AMC134" s="136"/>
      <c r="AMD134" s="136"/>
      <c r="AME134" s="136"/>
      <c r="AMF134" s="136"/>
      <c r="AMG134" s="136"/>
      <c r="AMH134" s="136"/>
      <c r="AMI134" s="136"/>
    </row>
    <row r="135" spans="1:1023" x14ac:dyDescent="0.25">
      <c r="A135" s="196" t="s">
        <v>12383</v>
      </c>
      <c r="B135" s="193">
        <v>135</v>
      </c>
      <c r="C135" s="192" t="s">
        <v>25762</v>
      </c>
      <c r="D135" s="210" t="s">
        <v>12382</v>
      </c>
      <c r="E135" s="136" t="s">
        <v>789</v>
      </c>
      <c r="F135" s="237"/>
      <c r="G135" s="209">
        <v>4</v>
      </c>
      <c r="I135" s="367">
        <v>36</v>
      </c>
      <c r="J135" s="443"/>
      <c r="K135" s="161">
        <v>2</v>
      </c>
      <c r="L135" s="161"/>
      <c r="M135" s="161"/>
      <c r="N135" s="464">
        <v>4</v>
      </c>
      <c r="O135" s="161"/>
      <c r="P135" s="77"/>
      <c r="Q135" s="161"/>
      <c r="R135" s="161"/>
      <c r="S135" s="77"/>
      <c r="T135" s="161"/>
      <c r="U135" s="161"/>
      <c r="V135" s="256"/>
      <c r="W135" s="256">
        <f>IF(O135=1,1,IF(O135=2,10,100))</f>
        <v>100</v>
      </c>
      <c r="X135" s="256">
        <f>IF(O135=3,20,100)</f>
        <v>100</v>
      </c>
      <c r="Y135" s="256">
        <f>IF(P135=1,10,100)</f>
        <v>100</v>
      </c>
      <c r="Z135" s="256">
        <f>IF(P135=1,1,IF(P135=2,10,100))</f>
        <v>100</v>
      </c>
      <c r="AA135" s="257">
        <f>IF(OR(EXACT(Q135,"1A"),EXACT(Q135,"1B")),0.1,IF(Q135=2,1,100))</f>
        <v>100</v>
      </c>
      <c r="AB135" s="257">
        <f>IF(OR(EXACT(R135,"1A"),EXACT(R135,"1B")),0.1,IF(R135=2,1,100))</f>
        <v>100</v>
      </c>
      <c r="AC135" s="257">
        <f>IF(OR(EXACT(S135,"1A"),EXACT(S135,"1B")),0.3,IF(S135=2,3,100))</f>
        <v>100</v>
      </c>
      <c r="AD135" s="136"/>
      <c r="AE135" s="136"/>
      <c r="AF135" s="249">
        <f>IF(OR(OR(EXACT(J135,"1A"),EXACT(J135,"1B"),EXACT(J135,"1C")),K135=1),1,IF(K135=2,10,100))</f>
        <v>10</v>
      </c>
      <c r="AG135" s="249">
        <f>IF(OR(EXACT(J135,"1A"),EXACT(J135,"1B"),EXACT(J135,"1C")),1,IF(J135=2,10,100))</f>
        <v>100</v>
      </c>
      <c r="AH135" s="249">
        <f>IF(OR(EXACT(J135,"1A"),EXACT(J135,"1B"),EXACT(J135,"1C"),K135=1),3,100)</f>
        <v>100</v>
      </c>
      <c r="AI135" s="249">
        <f>IF(OR(EXACT(J135,"1A"),EXACT(J135,"1B"),EXACT(J135,"1C")),5,100)</f>
        <v>100</v>
      </c>
      <c r="AJ135" s="269" t="s">
        <v>25598</v>
      </c>
      <c r="AK135" s="136"/>
      <c r="AL135" s="136"/>
      <c r="AM135" s="251"/>
      <c r="AN135" s="136"/>
      <c r="AO135" s="136"/>
      <c r="AP135" s="136"/>
      <c r="AQ135" s="285" t="s">
        <v>25763</v>
      </c>
      <c r="AR135" s="136"/>
      <c r="AS135" s="136"/>
      <c r="AT135" s="136"/>
      <c r="AU135" s="136"/>
      <c r="AV135" s="136"/>
      <c r="AW135" s="136"/>
      <c r="AX135" s="136"/>
      <c r="AY135" s="136"/>
      <c r="AZ135" s="136"/>
      <c r="BA135" s="136"/>
      <c r="BB135" s="136"/>
      <c r="BC135" s="136"/>
      <c r="BD135" s="136"/>
      <c r="BE135" s="136"/>
      <c r="BF135" s="136"/>
      <c r="BG135" s="136"/>
      <c r="BH135" s="136"/>
      <c r="BI135" s="136"/>
      <c r="BJ135" s="136"/>
      <c r="BK135" s="136"/>
      <c r="BL135" s="136"/>
      <c r="BM135" s="136"/>
      <c r="BN135" s="136"/>
      <c r="BO135" s="136"/>
      <c r="BP135" s="136"/>
      <c r="BQ135" s="136"/>
      <c r="BR135" s="136"/>
      <c r="BS135" s="136"/>
      <c r="BT135" s="136"/>
      <c r="BU135" s="136"/>
      <c r="BV135" s="136"/>
      <c r="BW135" s="136"/>
      <c r="BX135" s="136"/>
      <c r="BY135" s="136"/>
      <c r="BZ135" s="136"/>
      <c r="CA135" s="136"/>
      <c r="CB135" s="136"/>
      <c r="CC135" s="136"/>
      <c r="CD135" s="136"/>
      <c r="CE135" s="136"/>
      <c r="CF135" s="136"/>
      <c r="CG135" s="136"/>
      <c r="CH135" s="136"/>
      <c r="CI135" s="136"/>
      <c r="CJ135" s="136"/>
      <c r="CK135" s="136"/>
      <c r="CL135" s="136"/>
      <c r="CM135" s="136"/>
      <c r="CN135" s="136"/>
      <c r="CO135" s="136"/>
      <c r="CP135" s="136"/>
      <c r="CQ135" s="136"/>
      <c r="CR135" s="136"/>
      <c r="CS135" s="136"/>
      <c r="CT135" s="136"/>
      <c r="CU135" s="136"/>
      <c r="CV135" s="136"/>
      <c r="CW135" s="136"/>
      <c r="CX135" s="136"/>
      <c r="CY135" s="136"/>
      <c r="CZ135" s="136"/>
      <c r="DA135" s="136"/>
      <c r="DB135" s="136"/>
      <c r="DC135" s="136"/>
      <c r="DD135" s="136"/>
      <c r="DE135" s="136"/>
      <c r="DF135" s="136"/>
      <c r="DG135" s="136"/>
      <c r="DH135" s="136"/>
      <c r="DI135" s="136"/>
      <c r="DJ135" s="136"/>
      <c r="DK135" s="136"/>
      <c r="DL135" s="136"/>
      <c r="DM135" s="136"/>
      <c r="DN135" s="136"/>
      <c r="DO135" s="136"/>
      <c r="DP135" s="136"/>
      <c r="DQ135" s="136"/>
      <c r="DR135" s="136"/>
      <c r="DS135" s="136"/>
      <c r="DT135" s="136"/>
      <c r="DU135" s="136"/>
      <c r="DV135" s="136"/>
      <c r="DW135" s="136"/>
      <c r="DX135" s="136"/>
      <c r="DY135" s="136"/>
      <c r="DZ135" s="136"/>
      <c r="EA135" s="136"/>
      <c r="EB135" s="136"/>
      <c r="EC135" s="136"/>
      <c r="ED135" s="136"/>
      <c r="EE135" s="136"/>
      <c r="EF135" s="136"/>
      <c r="EG135" s="136"/>
      <c r="EH135" s="136"/>
      <c r="EI135" s="136"/>
      <c r="EJ135" s="136"/>
      <c r="EK135" s="136"/>
      <c r="EL135" s="136"/>
      <c r="EM135" s="136"/>
      <c r="EN135" s="136"/>
      <c r="EO135" s="136"/>
      <c r="EP135" s="136"/>
      <c r="EQ135" s="136"/>
      <c r="ER135" s="136"/>
      <c r="ES135" s="136"/>
      <c r="ET135" s="136"/>
      <c r="EU135" s="136"/>
      <c r="EV135" s="136"/>
      <c r="EW135" s="136"/>
      <c r="EX135" s="136"/>
      <c r="EY135" s="136"/>
      <c r="EZ135" s="136"/>
      <c r="FA135" s="136"/>
      <c r="FB135" s="136"/>
      <c r="FC135" s="136"/>
      <c r="FD135" s="136"/>
      <c r="FE135" s="136"/>
      <c r="FF135" s="136"/>
      <c r="FG135" s="136"/>
      <c r="FH135" s="136"/>
      <c r="FI135" s="136"/>
      <c r="FJ135" s="136"/>
      <c r="FK135" s="136"/>
      <c r="FL135" s="136"/>
      <c r="FM135" s="136"/>
      <c r="FN135" s="136"/>
      <c r="FO135" s="136"/>
      <c r="FP135" s="136"/>
      <c r="FQ135" s="136"/>
      <c r="FR135" s="136"/>
      <c r="FS135" s="136"/>
      <c r="FT135" s="136"/>
      <c r="FU135" s="136"/>
      <c r="FV135" s="136"/>
      <c r="FW135" s="136"/>
      <c r="FX135" s="136"/>
      <c r="FY135" s="136"/>
      <c r="FZ135" s="136"/>
      <c r="GA135" s="136"/>
      <c r="GB135" s="136"/>
      <c r="GC135" s="136"/>
      <c r="GD135" s="136"/>
      <c r="GE135" s="136"/>
      <c r="GF135" s="136"/>
      <c r="GG135" s="136"/>
      <c r="GH135" s="136"/>
      <c r="GI135" s="136"/>
      <c r="GJ135" s="136"/>
      <c r="GK135" s="136"/>
      <c r="GL135" s="136"/>
      <c r="GM135" s="136"/>
      <c r="GN135" s="136"/>
      <c r="GO135" s="136"/>
      <c r="GP135" s="136"/>
      <c r="GQ135" s="136"/>
      <c r="GR135" s="136"/>
      <c r="GS135" s="136"/>
      <c r="GT135" s="136"/>
      <c r="GU135" s="136"/>
      <c r="GV135" s="136"/>
      <c r="GW135" s="136"/>
      <c r="GX135" s="136"/>
      <c r="GY135" s="136"/>
      <c r="GZ135" s="136"/>
      <c r="HA135" s="136"/>
      <c r="HB135" s="136"/>
      <c r="HC135" s="136"/>
      <c r="HD135" s="136"/>
      <c r="HE135" s="136"/>
      <c r="HF135" s="136"/>
      <c r="HG135" s="136"/>
      <c r="HH135" s="136"/>
      <c r="HI135" s="136"/>
      <c r="HJ135" s="136"/>
      <c r="HK135" s="136"/>
      <c r="HL135" s="136"/>
      <c r="HM135" s="136"/>
      <c r="HN135" s="136"/>
      <c r="HO135" s="136"/>
      <c r="HP135" s="136"/>
      <c r="HQ135" s="136"/>
      <c r="HR135" s="136"/>
      <c r="HS135" s="136"/>
      <c r="HT135" s="136"/>
      <c r="HU135" s="136"/>
      <c r="HV135" s="136"/>
      <c r="HW135" s="136"/>
      <c r="HX135" s="136"/>
      <c r="HY135" s="136"/>
      <c r="HZ135" s="136"/>
      <c r="IA135" s="136"/>
      <c r="IB135" s="136"/>
      <c r="IC135" s="136"/>
      <c r="ID135" s="136"/>
      <c r="IE135" s="136"/>
      <c r="IF135" s="136"/>
      <c r="IG135" s="136"/>
      <c r="IH135" s="136"/>
      <c r="II135" s="136"/>
      <c r="IJ135" s="136"/>
      <c r="IK135" s="136"/>
      <c r="IL135" s="136"/>
      <c r="IM135" s="136"/>
      <c r="IN135" s="136"/>
      <c r="IO135" s="136"/>
      <c r="IP135" s="136"/>
      <c r="IQ135" s="136"/>
      <c r="IR135" s="136"/>
      <c r="IS135" s="136"/>
      <c r="IT135" s="136"/>
      <c r="IU135" s="136"/>
      <c r="IV135" s="136"/>
      <c r="IW135" s="136"/>
      <c r="IX135" s="136"/>
      <c r="IY135" s="136"/>
      <c r="IZ135" s="136"/>
      <c r="JA135" s="136"/>
      <c r="JB135" s="136"/>
      <c r="JC135" s="136"/>
      <c r="JD135" s="136"/>
      <c r="JE135" s="136"/>
      <c r="JF135" s="136"/>
      <c r="JG135" s="136"/>
      <c r="JH135" s="136"/>
      <c r="JI135" s="136"/>
      <c r="JJ135" s="136"/>
      <c r="JK135" s="136"/>
      <c r="JL135" s="136"/>
      <c r="JM135" s="136"/>
      <c r="JN135" s="136"/>
      <c r="JO135" s="136"/>
      <c r="JP135" s="136"/>
      <c r="JQ135" s="136"/>
      <c r="JR135" s="136"/>
      <c r="JS135" s="136"/>
      <c r="JT135" s="136"/>
      <c r="JU135" s="136"/>
      <c r="JV135" s="136"/>
      <c r="JW135" s="136"/>
      <c r="JX135" s="136"/>
      <c r="JY135" s="136"/>
      <c r="JZ135" s="136"/>
      <c r="KA135" s="136"/>
      <c r="KB135" s="136"/>
      <c r="KC135" s="136"/>
      <c r="KD135" s="136"/>
      <c r="KE135" s="136"/>
      <c r="KF135" s="136"/>
      <c r="KG135" s="136"/>
      <c r="KH135" s="136"/>
      <c r="KI135" s="136"/>
      <c r="KJ135" s="136"/>
      <c r="KK135" s="136"/>
      <c r="KL135" s="136"/>
      <c r="KM135" s="136"/>
      <c r="KN135" s="136"/>
      <c r="KO135" s="136"/>
      <c r="KP135" s="136"/>
      <c r="KQ135" s="136"/>
      <c r="KR135" s="136"/>
      <c r="KS135" s="136"/>
      <c r="KT135" s="136"/>
      <c r="KU135" s="136"/>
      <c r="KV135" s="136"/>
      <c r="KW135" s="136"/>
      <c r="KX135" s="136"/>
      <c r="KY135" s="136"/>
      <c r="KZ135" s="136"/>
      <c r="LA135" s="136"/>
      <c r="LB135" s="136"/>
      <c r="LC135" s="136"/>
      <c r="LD135" s="136"/>
      <c r="LE135" s="136"/>
      <c r="LF135" s="136"/>
      <c r="LG135" s="136"/>
      <c r="LH135" s="136"/>
      <c r="LI135" s="136"/>
      <c r="LJ135" s="136"/>
      <c r="LK135" s="136"/>
      <c r="LL135" s="136"/>
      <c r="LM135" s="136"/>
      <c r="LN135" s="136"/>
      <c r="LO135" s="136"/>
      <c r="LP135" s="136"/>
      <c r="LQ135" s="136"/>
      <c r="LR135" s="136"/>
      <c r="LS135" s="136"/>
      <c r="LT135" s="136"/>
      <c r="LU135" s="136"/>
      <c r="LV135" s="136"/>
      <c r="LW135" s="136"/>
      <c r="LX135" s="136"/>
      <c r="LY135" s="136"/>
      <c r="LZ135" s="136"/>
      <c r="MA135" s="136"/>
      <c r="MB135" s="136"/>
      <c r="MC135" s="136"/>
      <c r="MD135" s="136"/>
      <c r="ME135" s="136"/>
      <c r="MF135" s="136"/>
      <c r="MG135" s="136"/>
      <c r="MH135" s="136"/>
      <c r="MI135" s="136"/>
      <c r="MJ135" s="136"/>
      <c r="MK135" s="136"/>
      <c r="ML135" s="136"/>
      <c r="MM135" s="136"/>
      <c r="MN135" s="136"/>
      <c r="MO135" s="136"/>
      <c r="MP135" s="136"/>
      <c r="MQ135" s="136"/>
      <c r="MR135" s="136"/>
      <c r="MS135" s="136"/>
      <c r="MT135" s="136"/>
      <c r="MU135" s="136"/>
      <c r="MV135" s="136"/>
      <c r="MW135" s="136"/>
      <c r="MX135" s="136"/>
      <c r="MY135" s="136"/>
      <c r="MZ135" s="136"/>
      <c r="NA135" s="136"/>
      <c r="NB135" s="136"/>
      <c r="NC135" s="136"/>
      <c r="ND135" s="136"/>
      <c r="NE135" s="136"/>
      <c r="NF135" s="136"/>
      <c r="NG135" s="136"/>
      <c r="NH135" s="136"/>
      <c r="NI135" s="136"/>
      <c r="NJ135" s="136"/>
      <c r="NK135" s="136"/>
      <c r="NL135" s="136"/>
      <c r="NM135" s="136"/>
      <c r="NN135" s="136"/>
      <c r="NO135" s="136"/>
      <c r="NP135" s="136"/>
      <c r="NQ135" s="136"/>
      <c r="NR135" s="136"/>
      <c r="NS135" s="136"/>
      <c r="NT135" s="136"/>
      <c r="NU135" s="136"/>
      <c r="NV135" s="136"/>
      <c r="NW135" s="136"/>
      <c r="NX135" s="136"/>
      <c r="NY135" s="136"/>
      <c r="NZ135" s="136"/>
      <c r="OA135" s="136"/>
      <c r="OB135" s="136"/>
      <c r="OC135" s="136"/>
      <c r="OD135" s="136"/>
      <c r="OE135" s="136"/>
      <c r="OF135" s="136"/>
      <c r="OG135" s="136"/>
      <c r="OH135" s="136"/>
      <c r="OI135" s="136"/>
      <c r="OJ135" s="136"/>
      <c r="OK135" s="136"/>
      <c r="OL135" s="136"/>
      <c r="OM135" s="136"/>
      <c r="ON135" s="136"/>
      <c r="OO135" s="136"/>
      <c r="OP135" s="136"/>
      <c r="OQ135" s="136"/>
      <c r="OR135" s="136"/>
      <c r="OS135" s="136"/>
      <c r="OT135" s="136"/>
      <c r="OU135" s="136"/>
      <c r="OV135" s="136"/>
      <c r="OW135" s="136"/>
      <c r="OX135" s="136"/>
      <c r="OY135" s="136"/>
      <c r="OZ135" s="136"/>
      <c r="PA135" s="136"/>
      <c r="PB135" s="136"/>
      <c r="PC135" s="136"/>
      <c r="PD135" s="136"/>
      <c r="PE135" s="136"/>
      <c r="PF135" s="136"/>
      <c r="PG135" s="136"/>
      <c r="PH135" s="136"/>
      <c r="PI135" s="136"/>
      <c r="PJ135" s="136"/>
      <c r="PK135" s="136"/>
      <c r="PL135" s="136"/>
      <c r="PM135" s="136"/>
      <c r="PN135" s="136"/>
      <c r="PO135" s="136"/>
      <c r="PP135" s="136"/>
      <c r="PQ135" s="136"/>
      <c r="PR135" s="136"/>
      <c r="PS135" s="136"/>
      <c r="PT135" s="136"/>
      <c r="PU135" s="136"/>
      <c r="PV135" s="136"/>
      <c r="PW135" s="136"/>
      <c r="PX135" s="136"/>
      <c r="PY135" s="136"/>
      <c r="PZ135" s="136"/>
      <c r="QA135" s="136"/>
      <c r="QB135" s="136"/>
      <c r="QC135" s="136"/>
      <c r="QD135" s="136"/>
      <c r="QE135" s="136"/>
      <c r="QF135" s="136"/>
      <c r="QG135" s="136"/>
      <c r="QH135" s="136"/>
      <c r="QI135" s="136"/>
      <c r="QJ135" s="136"/>
      <c r="QK135" s="136"/>
      <c r="QL135" s="136"/>
      <c r="QM135" s="136"/>
      <c r="QN135" s="136"/>
      <c r="QO135" s="136"/>
      <c r="QP135" s="136"/>
      <c r="QQ135" s="136"/>
      <c r="QR135" s="136"/>
      <c r="QS135" s="136"/>
      <c r="QT135" s="136"/>
      <c r="QU135" s="136"/>
      <c r="QV135" s="136"/>
      <c r="QW135" s="136"/>
      <c r="QX135" s="136"/>
      <c r="QY135" s="136"/>
      <c r="QZ135" s="136"/>
      <c r="RA135" s="136"/>
      <c r="RB135" s="136"/>
      <c r="RC135" s="136"/>
      <c r="RD135" s="136"/>
      <c r="RE135" s="136"/>
      <c r="RF135" s="136"/>
      <c r="RG135" s="136"/>
      <c r="RH135" s="136"/>
      <c r="RI135" s="136"/>
      <c r="RJ135" s="136"/>
      <c r="RK135" s="136"/>
      <c r="RL135" s="136"/>
      <c r="RM135" s="136"/>
      <c r="RN135" s="136"/>
      <c r="RO135" s="136"/>
      <c r="RP135" s="136"/>
      <c r="RQ135" s="136"/>
      <c r="RR135" s="136"/>
      <c r="RS135" s="136"/>
      <c r="RT135" s="136"/>
      <c r="RU135" s="136"/>
      <c r="RV135" s="136"/>
      <c r="RW135" s="136"/>
      <c r="RX135" s="136"/>
      <c r="RY135" s="136"/>
      <c r="RZ135" s="136"/>
      <c r="SA135" s="136"/>
      <c r="SB135" s="136"/>
      <c r="SC135" s="136"/>
      <c r="SD135" s="136"/>
      <c r="SE135" s="136"/>
      <c r="SF135" s="136"/>
      <c r="SG135" s="136"/>
      <c r="SH135" s="136"/>
      <c r="SI135" s="136"/>
      <c r="SJ135" s="136"/>
      <c r="SK135" s="136"/>
      <c r="SL135" s="136"/>
      <c r="SM135" s="136"/>
      <c r="SN135" s="136"/>
      <c r="SO135" s="136"/>
      <c r="SP135" s="136"/>
      <c r="SQ135" s="136"/>
      <c r="SR135" s="136"/>
      <c r="SS135" s="136"/>
      <c r="ST135" s="136"/>
      <c r="SU135" s="136"/>
      <c r="SV135" s="136"/>
      <c r="SW135" s="136"/>
      <c r="SX135" s="136"/>
      <c r="SY135" s="136"/>
      <c r="SZ135" s="136"/>
      <c r="TA135" s="136"/>
      <c r="TB135" s="136"/>
      <c r="TC135" s="136"/>
      <c r="TD135" s="136"/>
      <c r="TE135" s="136"/>
      <c r="TF135" s="136"/>
      <c r="TG135" s="136"/>
      <c r="TH135" s="136"/>
      <c r="TI135" s="136"/>
      <c r="TJ135" s="136"/>
      <c r="TK135" s="136"/>
      <c r="TL135" s="136"/>
      <c r="TM135" s="136"/>
      <c r="TN135" s="136"/>
      <c r="TO135" s="136"/>
      <c r="TP135" s="136"/>
      <c r="TQ135" s="136"/>
      <c r="TR135" s="136"/>
      <c r="TS135" s="136"/>
      <c r="TT135" s="136"/>
      <c r="TU135" s="136"/>
      <c r="TV135" s="136"/>
      <c r="TW135" s="136"/>
      <c r="TX135" s="136"/>
      <c r="TY135" s="136"/>
      <c r="TZ135" s="136"/>
      <c r="UA135" s="136"/>
      <c r="UB135" s="136"/>
      <c r="UC135" s="136"/>
      <c r="UD135" s="136"/>
      <c r="UE135" s="136"/>
      <c r="UF135" s="136"/>
      <c r="UG135" s="136"/>
      <c r="UH135" s="136"/>
      <c r="UI135" s="136"/>
      <c r="UJ135" s="136"/>
      <c r="UK135" s="136"/>
      <c r="UL135" s="136"/>
      <c r="UM135" s="136"/>
      <c r="UN135" s="136"/>
      <c r="UO135" s="136"/>
      <c r="UP135" s="136"/>
      <c r="UQ135" s="136"/>
      <c r="UR135" s="136"/>
      <c r="US135" s="136"/>
      <c r="UT135" s="136"/>
      <c r="UU135" s="136"/>
      <c r="UV135" s="136"/>
      <c r="UW135" s="136"/>
      <c r="UX135" s="136"/>
      <c r="UY135" s="136"/>
      <c r="UZ135" s="136"/>
      <c r="VA135" s="136"/>
      <c r="VB135" s="136"/>
      <c r="VC135" s="136"/>
      <c r="VD135" s="136"/>
      <c r="VE135" s="136"/>
      <c r="VF135" s="136"/>
      <c r="VG135" s="136"/>
      <c r="VH135" s="136"/>
      <c r="VI135" s="136"/>
      <c r="VJ135" s="136"/>
      <c r="VK135" s="136"/>
      <c r="VL135" s="136"/>
      <c r="VM135" s="136"/>
      <c r="VN135" s="136"/>
      <c r="VO135" s="136"/>
      <c r="VP135" s="136"/>
      <c r="VQ135" s="136"/>
      <c r="VR135" s="136"/>
      <c r="VS135" s="136"/>
      <c r="VT135" s="136"/>
      <c r="VU135" s="136"/>
      <c r="VV135" s="136"/>
      <c r="VW135" s="136"/>
      <c r="VX135" s="136"/>
      <c r="VY135" s="136"/>
      <c r="VZ135" s="136"/>
      <c r="WA135" s="136"/>
      <c r="WB135" s="136"/>
      <c r="WC135" s="136"/>
      <c r="WD135" s="136"/>
      <c r="WE135" s="136"/>
      <c r="WF135" s="136"/>
      <c r="WG135" s="136"/>
      <c r="WH135" s="136"/>
      <c r="WI135" s="136"/>
      <c r="WJ135" s="136"/>
      <c r="WK135" s="136"/>
      <c r="WL135" s="136"/>
      <c r="WM135" s="136"/>
      <c r="WN135" s="136"/>
      <c r="WO135" s="136"/>
      <c r="WP135" s="136"/>
      <c r="WQ135" s="136"/>
      <c r="WR135" s="136"/>
      <c r="WS135" s="136"/>
      <c r="WT135" s="136"/>
      <c r="WU135" s="136"/>
      <c r="WV135" s="136"/>
      <c r="WW135" s="136"/>
      <c r="WX135" s="136"/>
      <c r="WY135" s="136"/>
      <c r="WZ135" s="136"/>
      <c r="XA135" s="136"/>
      <c r="XB135" s="136"/>
      <c r="XC135" s="136"/>
      <c r="XD135" s="136"/>
      <c r="XE135" s="136"/>
      <c r="XF135" s="136"/>
      <c r="XG135" s="136"/>
      <c r="XH135" s="136"/>
      <c r="XI135" s="136"/>
      <c r="XJ135" s="136"/>
      <c r="XK135" s="136"/>
      <c r="XL135" s="136"/>
      <c r="XM135" s="136"/>
      <c r="XN135" s="136"/>
      <c r="XO135" s="136"/>
      <c r="XP135" s="136"/>
      <c r="XQ135" s="136"/>
      <c r="XR135" s="136"/>
      <c r="XS135" s="136"/>
      <c r="XT135" s="136"/>
      <c r="XU135" s="136"/>
      <c r="XV135" s="136"/>
      <c r="XW135" s="136"/>
      <c r="XX135" s="136"/>
      <c r="XY135" s="136"/>
      <c r="XZ135" s="136"/>
      <c r="YA135" s="136"/>
      <c r="YB135" s="136"/>
      <c r="YC135" s="136"/>
      <c r="YD135" s="136"/>
      <c r="YE135" s="136"/>
      <c r="YF135" s="136"/>
      <c r="YG135" s="136"/>
      <c r="YH135" s="136"/>
      <c r="YI135" s="136"/>
      <c r="YJ135" s="136"/>
      <c r="YK135" s="136"/>
      <c r="YL135" s="136"/>
      <c r="YM135" s="136"/>
      <c r="YN135" s="136"/>
      <c r="YO135" s="136"/>
      <c r="YP135" s="136"/>
      <c r="YQ135" s="136"/>
      <c r="YR135" s="136"/>
      <c r="YS135" s="136"/>
      <c r="YT135" s="136"/>
      <c r="YU135" s="136"/>
      <c r="YV135" s="136"/>
      <c r="YW135" s="136"/>
      <c r="YX135" s="136"/>
      <c r="YY135" s="136"/>
      <c r="YZ135" s="136"/>
      <c r="ZA135" s="136"/>
      <c r="ZB135" s="136"/>
      <c r="ZC135" s="136"/>
      <c r="ZD135" s="136"/>
      <c r="ZE135" s="136"/>
      <c r="ZF135" s="136"/>
      <c r="ZG135" s="136"/>
      <c r="ZH135" s="136"/>
      <c r="ZI135" s="136"/>
      <c r="ZJ135" s="136"/>
      <c r="ZK135" s="136"/>
      <c r="ZL135" s="136"/>
      <c r="ZM135" s="136"/>
      <c r="ZN135" s="136"/>
      <c r="ZO135" s="136"/>
      <c r="ZP135" s="136"/>
      <c r="ZQ135" s="136"/>
      <c r="ZR135" s="136"/>
      <c r="ZS135" s="136"/>
      <c r="ZT135" s="136"/>
      <c r="ZU135" s="136"/>
      <c r="ZV135" s="136"/>
      <c r="ZW135" s="136"/>
      <c r="ZX135" s="136"/>
      <c r="ZY135" s="136"/>
      <c r="ZZ135" s="136"/>
      <c r="AAA135" s="136"/>
      <c r="AAB135" s="136"/>
      <c r="AAC135" s="136"/>
      <c r="AAD135" s="136"/>
      <c r="AAE135" s="136"/>
      <c r="AAF135" s="136"/>
      <c r="AAG135" s="136"/>
      <c r="AAH135" s="136"/>
      <c r="AAI135" s="136"/>
      <c r="AAJ135" s="136"/>
      <c r="AAK135" s="136"/>
      <c r="AAL135" s="136"/>
      <c r="AAM135" s="136"/>
      <c r="AAN135" s="136"/>
      <c r="AAO135" s="136"/>
      <c r="AAP135" s="136"/>
      <c r="AAQ135" s="136"/>
      <c r="AAR135" s="136"/>
      <c r="AAS135" s="136"/>
      <c r="AAT135" s="136"/>
      <c r="AAU135" s="136"/>
      <c r="AAV135" s="136"/>
      <c r="AAW135" s="136"/>
      <c r="AAX135" s="136"/>
      <c r="AAY135" s="136"/>
      <c r="AAZ135" s="136"/>
      <c r="ABA135" s="136"/>
      <c r="ABB135" s="136"/>
      <c r="ABC135" s="136"/>
      <c r="ABD135" s="136"/>
      <c r="ABE135" s="136"/>
      <c r="ABF135" s="136"/>
      <c r="ABG135" s="136"/>
      <c r="ABH135" s="136"/>
      <c r="ABI135" s="136"/>
      <c r="ABJ135" s="136"/>
      <c r="ABK135" s="136"/>
      <c r="ABL135" s="136"/>
      <c r="ABM135" s="136"/>
      <c r="ABN135" s="136"/>
      <c r="ABO135" s="136"/>
      <c r="ABP135" s="136"/>
      <c r="ABQ135" s="136"/>
      <c r="ABR135" s="136"/>
      <c r="ABS135" s="136"/>
      <c r="ABT135" s="136"/>
      <c r="ABU135" s="136"/>
      <c r="ABV135" s="136"/>
      <c r="ABW135" s="136"/>
      <c r="ABX135" s="136"/>
      <c r="ABY135" s="136"/>
      <c r="ABZ135" s="136"/>
      <c r="ACA135" s="136"/>
      <c r="ACB135" s="136"/>
      <c r="ACC135" s="136"/>
      <c r="ACD135" s="136"/>
      <c r="ACE135" s="136"/>
      <c r="ACF135" s="136"/>
      <c r="ACG135" s="136"/>
      <c r="ACH135" s="136"/>
      <c r="ACI135" s="136"/>
      <c r="ACJ135" s="136"/>
      <c r="ACK135" s="136"/>
      <c r="ACL135" s="136"/>
      <c r="ACM135" s="136"/>
      <c r="ACN135" s="136"/>
      <c r="ACO135" s="136"/>
      <c r="ACP135" s="136"/>
      <c r="ACQ135" s="136"/>
      <c r="ACR135" s="136"/>
      <c r="ACS135" s="136"/>
      <c r="ACT135" s="136"/>
      <c r="ACU135" s="136"/>
      <c r="ACV135" s="136"/>
      <c r="ACW135" s="136"/>
      <c r="ACX135" s="136"/>
      <c r="ACY135" s="136"/>
      <c r="ACZ135" s="136"/>
      <c r="ADA135" s="136"/>
      <c r="ADB135" s="136"/>
      <c r="ADC135" s="136"/>
      <c r="ADD135" s="136"/>
      <c r="ADE135" s="136"/>
      <c r="ADF135" s="136"/>
      <c r="ADG135" s="136"/>
      <c r="ADH135" s="136"/>
      <c r="ADI135" s="136"/>
      <c r="ADJ135" s="136"/>
      <c r="ADK135" s="136"/>
      <c r="ADL135" s="136"/>
      <c r="ADM135" s="136"/>
      <c r="ADN135" s="136"/>
      <c r="ADO135" s="136"/>
      <c r="ADP135" s="136"/>
      <c r="ADQ135" s="136"/>
      <c r="ADR135" s="136"/>
      <c r="ADS135" s="136"/>
      <c r="ADT135" s="136"/>
      <c r="ADU135" s="136"/>
      <c r="ADV135" s="136"/>
      <c r="ADW135" s="136"/>
      <c r="ADX135" s="136"/>
      <c r="ADY135" s="136"/>
      <c r="ADZ135" s="136"/>
      <c r="AEA135" s="136"/>
      <c r="AEB135" s="136"/>
      <c r="AEC135" s="136"/>
      <c r="AED135" s="136"/>
      <c r="AEE135" s="136"/>
      <c r="AEF135" s="136"/>
      <c r="AEG135" s="136"/>
      <c r="AEH135" s="136"/>
      <c r="AEI135" s="136"/>
      <c r="AEJ135" s="136"/>
      <c r="AEK135" s="136"/>
      <c r="AEL135" s="136"/>
      <c r="AEM135" s="136"/>
      <c r="AEN135" s="136"/>
      <c r="AEO135" s="136"/>
      <c r="AEP135" s="136"/>
      <c r="AEQ135" s="136"/>
      <c r="AER135" s="136"/>
      <c r="AES135" s="136"/>
      <c r="AET135" s="136"/>
      <c r="AEU135" s="136"/>
      <c r="AEV135" s="136"/>
      <c r="AEW135" s="136"/>
      <c r="AEX135" s="136"/>
      <c r="AEY135" s="136"/>
      <c r="AEZ135" s="136"/>
      <c r="AFA135" s="136"/>
      <c r="AFB135" s="136"/>
      <c r="AFC135" s="136"/>
      <c r="AFD135" s="136"/>
      <c r="AFE135" s="136"/>
      <c r="AFF135" s="136"/>
      <c r="AFG135" s="136"/>
      <c r="AFH135" s="136"/>
      <c r="AFI135" s="136"/>
      <c r="AFJ135" s="136"/>
      <c r="AFK135" s="136"/>
      <c r="AFL135" s="136"/>
      <c r="AFM135" s="136"/>
      <c r="AFN135" s="136"/>
      <c r="AFO135" s="136"/>
      <c r="AFP135" s="136"/>
      <c r="AFQ135" s="136"/>
      <c r="AFR135" s="136"/>
      <c r="AFS135" s="136"/>
      <c r="AFT135" s="136"/>
      <c r="AFU135" s="136"/>
      <c r="AFV135" s="136"/>
      <c r="AFW135" s="136"/>
      <c r="AFX135" s="136"/>
      <c r="AFY135" s="136"/>
      <c r="AFZ135" s="136"/>
      <c r="AGA135" s="136"/>
      <c r="AGB135" s="136"/>
      <c r="AGC135" s="136"/>
      <c r="AGD135" s="136"/>
      <c r="AGE135" s="136"/>
      <c r="AGF135" s="136"/>
      <c r="AGG135" s="136"/>
      <c r="AGH135" s="136"/>
      <c r="AGI135" s="136"/>
      <c r="AGJ135" s="136"/>
      <c r="AGK135" s="136"/>
      <c r="AGL135" s="136"/>
      <c r="AGM135" s="136"/>
      <c r="AGN135" s="136"/>
      <c r="AGO135" s="136"/>
      <c r="AGP135" s="136"/>
      <c r="AGQ135" s="136"/>
      <c r="AGR135" s="136"/>
      <c r="AGS135" s="136"/>
      <c r="AGT135" s="136"/>
      <c r="AGU135" s="136"/>
      <c r="AGV135" s="136"/>
      <c r="AGW135" s="136"/>
      <c r="AGX135" s="136"/>
      <c r="AGY135" s="136"/>
      <c r="AGZ135" s="136"/>
      <c r="AHA135" s="136"/>
      <c r="AHB135" s="136"/>
      <c r="AHC135" s="136"/>
      <c r="AHD135" s="136"/>
      <c r="AHE135" s="136"/>
      <c r="AHF135" s="136"/>
      <c r="AHG135" s="136"/>
      <c r="AHH135" s="136"/>
      <c r="AHI135" s="136"/>
      <c r="AHJ135" s="136"/>
      <c r="AHK135" s="136"/>
      <c r="AHL135" s="136"/>
      <c r="AHM135" s="136"/>
      <c r="AHN135" s="136"/>
      <c r="AHO135" s="136"/>
      <c r="AHP135" s="136"/>
      <c r="AHQ135" s="136"/>
      <c r="AHR135" s="136"/>
      <c r="AHS135" s="136"/>
      <c r="AHT135" s="136"/>
      <c r="AHU135" s="136"/>
      <c r="AHV135" s="136"/>
      <c r="AHW135" s="136"/>
      <c r="AHX135" s="136"/>
      <c r="AHY135" s="136"/>
      <c r="AHZ135" s="136"/>
      <c r="AIA135" s="136"/>
      <c r="AIB135" s="136"/>
      <c r="AIC135" s="136"/>
      <c r="AID135" s="136"/>
      <c r="AIE135" s="136"/>
      <c r="AIF135" s="136"/>
      <c r="AIG135" s="136"/>
      <c r="AIH135" s="136"/>
      <c r="AII135" s="136"/>
      <c r="AIJ135" s="136"/>
      <c r="AIK135" s="136"/>
      <c r="AIL135" s="136"/>
      <c r="AIM135" s="136"/>
      <c r="AIN135" s="136"/>
      <c r="AIO135" s="136"/>
      <c r="AIP135" s="136"/>
      <c r="AIQ135" s="136"/>
      <c r="AIR135" s="136"/>
      <c r="AIS135" s="136"/>
      <c r="AIT135" s="136"/>
      <c r="AIU135" s="136"/>
      <c r="AIV135" s="136"/>
      <c r="AIW135" s="136"/>
      <c r="AIX135" s="136"/>
      <c r="AIY135" s="136"/>
      <c r="AIZ135" s="136"/>
      <c r="AJA135" s="136"/>
      <c r="AJB135" s="136"/>
      <c r="AJC135" s="136"/>
      <c r="AJD135" s="136"/>
      <c r="AJE135" s="136"/>
      <c r="AJF135" s="136"/>
      <c r="AJG135" s="136"/>
      <c r="AJH135" s="136"/>
      <c r="AJI135" s="136"/>
      <c r="AJJ135" s="136"/>
      <c r="AJK135" s="136"/>
      <c r="AJL135" s="136"/>
      <c r="AJM135" s="136"/>
      <c r="AJN135" s="136"/>
      <c r="AJO135" s="136"/>
      <c r="AJP135" s="136"/>
      <c r="AJQ135" s="136"/>
      <c r="AJR135" s="136"/>
      <c r="AJS135" s="136"/>
      <c r="AJT135" s="136"/>
      <c r="AJU135" s="136"/>
      <c r="AJV135" s="136"/>
      <c r="AJW135" s="136"/>
      <c r="AJX135" s="136"/>
      <c r="AJY135" s="136"/>
      <c r="AJZ135" s="136"/>
      <c r="AKA135" s="136"/>
      <c r="AKB135" s="136"/>
      <c r="AKC135" s="136"/>
      <c r="AKD135" s="136"/>
      <c r="AKE135" s="136"/>
      <c r="AKF135" s="136"/>
      <c r="AKG135" s="136"/>
      <c r="AKH135" s="136"/>
      <c r="AKI135" s="136"/>
      <c r="AKJ135" s="136"/>
      <c r="AKK135" s="136"/>
      <c r="AKL135" s="136"/>
      <c r="AKM135" s="136"/>
      <c r="AKN135" s="136"/>
      <c r="AKO135" s="136"/>
      <c r="AKP135" s="136"/>
      <c r="AKQ135" s="136"/>
      <c r="AKR135" s="136"/>
      <c r="AKS135" s="136"/>
      <c r="AKT135" s="136"/>
      <c r="AKU135" s="136"/>
      <c r="AKV135" s="136"/>
      <c r="AKW135" s="136"/>
      <c r="AKX135" s="136"/>
      <c r="AKY135" s="136"/>
      <c r="AKZ135" s="136"/>
      <c r="ALA135" s="136"/>
      <c r="ALB135" s="136"/>
      <c r="ALC135" s="136"/>
      <c r="ALD135" s="136"/>
      <c r="ALE135" s="136"/>
      <c r="ALF135" s="136"/>
      <c r="ALG135" s="136"/>
      <c r="ALH135" s="136"/>
      <c r="ALI135" s="136"/>
      <c r="ALJ135" s="136"/>
      <c r="ALK135" s="136"/>
      <c r="ALL135" s="136"/>
      <c r="ALM135" s="136"/>
      <c r="ALN135" s="136"/>
      <c r="ALO135" s="136"/>
      <c r="ALP135" s="136"/>
      <c r="ALQ135" s="136"/>
      <c r="ALR135" s="136"/>
      <c r="ALS135" s="136"/>
      <c r="ALT135" s="136"/>
      <c r="ALU135" s="136"/>
      <c r="ALV135" s="136"/>
      <c r="ALW135" s="136"/>
      <c r="ALX135" s="136"/>
      <c r="ALY135" s="136"/>
      <c r="ALZ135" s="136"/>
      <c r="AMA135" s="136"/>
      <c r="AMB135" s="136"/>
      <c r="AMC135" s="136"/>
      <c r="AMD135" s="136"/>
      <c r="AME135" s="136"/>
      <c r="AMF135" s="136"/>
      <c r="AMG135" s="136"/>
      <c r="AMH135" s="136"/>
      <c r="AMI135" s="136"/>
    </row>
    <row r="136" spans="1:1023" x14ac:dyDescent="0.25">
      <c r="A136" s="196" t="s">
        <v>1096</v>
      </c>
      <c r="B136" s="193">
        <v>136</v>
      </c>
      <c r="C136" s="192" t="s">
        <v>1124</v>
      </c>
      <c r="D136" s="210" t="s">
        <v>1125</v>
      </c>
      <c r="E136" s="136"/>
      <c r="F136" s="229">
        <v>4</v>
      </c>
      <c r="G136" s="209">
        <v>4</v>
      </c>
      <c r="H136" s="209">
        <v>4</v>
      </c>
      <c r="I136" s="367">
        <v>98</v>
      </c>
      <c r="J136" s="409">
        <v>2</v>
      </c>
      <c r="K136" s="161">
        <v>2</v>
      </c>
      <c r="L136" s="161"/>
      <c r="M136" s="161"/>
      <c r="N136" s="161"/>
      <c r="O136" s="161"/>
      <c r="P136" s="77"/>
      <c r="Q136" s="161"/>
      <c r="R136" s="161"/>
      <c r="S136" s="77"/>
      <c r="T136" s="161"/>
      <c r="U136" s="161"/>
      <c r="V136" s="256">
        <f>IF(O136=1,10,100)</f>
        <v>100</v>
      </c>
      <c r="W136" s="256">
        <f>IF(O136=1,1,IF(O136=2,10,100))</f>
        <v>100</v>
      </c>
      <c r="X136" s="256">
        <f>IF(O136=3,20,100)</f>
        <v>100</v>
      </c>
      <c r="Y136" s="256">
        <f>IF(P136=1,10,100)</f>
        <v>100</v>
      </c>
      <c r="Z136" s="256">
        <f>IF(P136=1,1,IF(P136=2,10,100))</f>
        <v>100</v>
      </c>
      <c r="AA136" s="257">
        <f>IF(OR(EXACT(Q136,"1A"),EXACT(Q136,"1B")),0.1,IF(Q136=2,1,100))</f>
        <v>100</v>
      </c>
      <c r="AB136" s="257">
        <f>IF(OR(EXACT(R136,"1A"),EXACT(R136,"1B")),0.1,IF(R136=2,1,100))</f>
        <v>100</v>
      </c>
      <c r="AC136" s="257">
        <f>IF(OR(EXACT(S136,"1A"),EXACT(S136,"1B")),0.3,IF(S136=2,3,100))</f>
        <v>100</v>
      </c>
      <c r="AD136" s="136"/>
      <c r="AE136" s="136"/>
      <c r="AF136" s="249">
        <f>IF(OR(OR(EXACT(J136,"1A"),EXACT(J136,"1B"),EXACT(J136,"1C")),K136=1),1,IF(K136=2,10,100))</f>
        <v>10</v>
      </c>
      <c r="AG136" s="249">
        <f>IF(OR(EXACT(J136,"1A"),EXACT(J136,"1B"),EXACT(J136,"1C")),1,IF(J136=2,10,100))</f>
        <v>10</v>
      </c>
      <c r="AH136" s="249">
        <f>IF(OR(EXACT(J136,"1A"),EXACT(J136,"1B"),EXACT(J136,"1C"),K136=1),3,100)</f>
        <v>100</v>
      </c>
      <c r="AI136" s="249">
        <f>IF(OR(EXACT(J136,"1A"),EXACT(J136,"1B"),EXACT(J136,"1C")),5,100)</f>
        <v>100</v>
      </c>
      <c r="AJ136" s="269" t="s">
        <v>25764</v>
      </c>
      <c r="AK136" s="136"/>
      <c r="AL136" s="136"/>
      <c r="AM136" s="251"/>
      <c r="AN136" s="136"/>
      <c r="AO136" s="136"/>
      <c r="AP136" s="136"/>
      <c r="AQ136" s="199" t="s">
        <v>5986</v>
      </c>
      <c r="AR136" s="136"/>
      <c r="AS136" s="136"/>
      <c r="AT136" s="136"/>
      <c r="AU136" s="136"/>
      <c r="AV136" s="136"/>
      <c r="AW136" s="136"/>
      <c r="AX136" s="136"/>
      <c r="AY136" s="136"/>
      <c r="AZ136" s="136"/>
      <c r="BA136" s="136"/>
      <c r="BB136" s="136"/>
      <c r="BC136" s="136"/>
      <c r="BD136" s="136"/>
      <c r="BE136" s="136"/>
      <c r="BF136" s="136"/>
      <c r="BG136" s="136"/>
      <c r="BH136" s="136"/>
      <c r="BI136" s="136"/>
      <c r="BJ136" s="136"/>
      <c r="BK136" s="136"/>
      <c r="BL136" s="136"/>
      <c r="BM136" s="136"/>
      <c r="BN136" s="136"/>
      <c r="BO136" s="136"/>
      <c r="BP136" s="136"/>
      <c r="BQ136" s="136"/>
      <c r="BR136" s="136"/>
      <c r="BS136" s="136"/>
      <c r="BT136" s="136"/>
      <c r="BU136" s="136"/>
      <c r="BV136" s="136"/>
      <c r="BW136" s="136"/>
      <c r="BX136" s="136"/>
      <c r="BY136" s="136"/>
      <c r="BZ136" s="136"/>
      <c r="CA136" s="136"/>
      <c r="CB136" s="136"/>
      <c r="CC136" s="136"/>
      <c r="CD136" s="136"/>
      <c r="CE136" s="136"/>
      <c r="CF136" s="136"/>
      <c r="CG136" s="136"/>
      <c r="CH136" s="136"/>
      <c r="CI136" s="136"/>
      <c r="CJ136" s="136"/>
      <c r="CK136" s="136"/>
      <c r="CL136" s="136"/>
      <c r="CM136" s="136"/>
      <c r="CN136" s="136"/>
      <c r="CO136" s="136"/>
      <c r="CP136" s="136"/>
      <c r="CQ136" s="136"/>
      <c r="CR136" s="136"/>
      <c r="CS136" s="136"/>
      <c r="CT136" s="136"/>
      <c r="CU136" s="136"/>
      <c r="CV136" s="136"/>
      <c r="CW136" s="136"/>
      <c r="CX136" s="136"/>
      <c r="CY136" s="136"/>
      <c r="CZ136" s="136"/>
      <c r="DA136" s="136"/>
      <c r="DB136" s="136"/>
      <c r="DC136" s="136"/>
      <c r="DD136" s="136"/>
      <c r="DE136" s="136"/>
      <c r="DF136" s="136"/>
      <c r="DG136" s="136"/>
      <c r="DH136" s="136"/>
      <c r="DI136" s="136"/>
      <c r="DJ136" s="136"/>
      <c r="DK136" s="136"/>
      <c r="DL136" s="136"/>
      <c r="DM136" s="136"/>
      <c r="DN136" s="136"/>
      <c r="DO136" s="136"/>
      <c r="DP136" s="136"/>
      <c r="DQ136" s="136"/>
      <c r="DR136" s="136"/>
      <c r="DS136" s="136"/>
      <c r="DT136" s="136"/>
      <c r="DU136" s="136"/>
      <c r="DV136" s="136"/>
      <c r="DW136" s="136"/>
      <c r="DX136" s="136"/>
      <c r="DY136" s="136"/>
      <c r="DZ136" s="136"/>
      <c r="EA136" s="136"/>
      <c r="EB136" s="136"/>
      <c r="EC136" s="136"/>
      <c r="ED136" s="136"/>
      <c r="EE136" s="136"/>
      <c r="EF136" s="136"/>
      <c r="EG136" s="136"/>
      <c r="EH136" s="136"/>
      <c r="EI136" s="136"/>
      <c r="EJ136" s="136"/>
      <c r="EK136" s="136"/>
      <c r="EL136" s="136"/>
      <c r="EM136" s="136"/>
      <c r="EN136" s="136"/>
      <c r="EO136" s="136"/>
      <c r="EP136" s="136"/>
      <c r="EQ136" s="136"/>
      <c r="ER136" s="136"/>
      <c r="ES136" s="136"/>
      <c r="ET136" s="136"/>
      <c r="EU136" s="136"/>
      <c r="EV136" s="136"/>
      <c r="EW136" s="136"/>
      <c r="EX136" s="136"/>
      <c r="EY136" s="136"/>
      <c r="EZ136" s="136"/>
      <c r="FA136" s="136"/>
      <c r="FB136" s="136"/>
      <c r="FC136" s="136"/>
      <c r="FD136" s="136"/>
      <c r="FE136" s="136"/>
      <c r="FF136" s="136"/>
      <c r="FG136" s="136"/>
      <c r="FH136" s="136"/>
      <c r="FI136" s="136"/>
      <c r="FJ136" s="136"/>
      <c r="FK136" s="136"/>
      <c r="FL136" s="136"/>
      <c r="FM136" s="136"/>
      <c r="FN136" s="136"/>
      <c r="FO136" s="136"/>
      <c r="FP136" s="136"/>
      <c r="FQ136" s="136"/>
      <c r="FR136" s="136"/>
      <c r="FS136" s="136"/>
      <c r="FT136" s="136"/>
      <c r="FU136" s="136"/>
      <c r="FV136" s="136"/>
      <c r="FW136" s="136"/>
      <c r="FX136" s="136"/>
      <c r="FY136" s="136"/>
      <c r="FZ136" s="136"/>
      <c r="GA136" s="136"/>
      <c r="GB136" s="136"/>
      <c r="GC136" s="136"/>
      <c r="GD136" s="136"/>
      <c r="GE136" s="136"/>
      <c r="GF136" s="136"/>
      <c r="GG136" s="136"/>
      <c r="GH136" s="136"/>
      <c r="GI136" s="136"/>
      <c r="GJ136" s="136"/>
      <c r="GK136" s="136"/>
      <c r="GL136" s="136"/>
      <c r="GM136" s="136"/>
      <c r="GN136" s="136"/>
      <c r="GO136" s="136"/>
      <c r="GP136" s="136"/>
      <c r="GQ136" s="136"/>
      <c r="GR136" s="136"/>
      <c r="GS136" s="136"/>
      <c r="GT136" s="136"/>
      <c r="GU136" s="136"/>
      <c r="GV136" s="136"/>
      <c r="GW136" s="136"/>
      <c r="GX136" s="136"/>
      <c r="GY136" s="136"/>
      <c r="GZ136" s="136"/>
      <c r="HA136" s="136"/>
      <c r="HB136" s="136"/>
      <c r="HC136" s="136"/>
      <c r="HD136" s="136"/>
      <c r="HE136" s="136"/>
      <c r="HF136" s="136"/>
      <c r="HG136" s="136"/>
      <c r="HH136" s="136"/>
      <c r="HI136" s="136"/>
      <c r="HJ136" s="136"/>
      <c r="HK136" s="136"/>
      <c r="HL136" s="136"/>
      <c r="HM136" s="136"/>
      <c r="HN136" s="136"/>
      <c r="HO136" s="136"/>
      <c r="HP136" s="136"/>
      <c r="HQ136" s="136"/>
      <c r="HR136" s="136"/>
      <c r="HS136" s="136"/>
      <c r="HT136" s="136"/>
      <c r="HU136" s="136"/>
      <c r="HV136" s="136"/>
      <c r="HW136" s="136"/>
      <c r="HX136" s="136"/>
      <c r="HY136" s="136"/>
      <c r="HZ136" s="136"/>
      <c r="IA136" s="136"/>
      <c r="IB136" s="136"/>
      <c r="IC136" s="136"/>
      <c r="ID136" s="136"/>
      <c r="IE136" s="136"/>
      <c r="IF136" s="136"/>
      <c r="IG136" s="136"/>
      <c r="IH136" s="136"/>
      <c r="II136" s="136"/>
      <c r="IJ136" s="136"/>
      <c r="IK136" s="136"/>
      <c r="IL136" s="136"/>
      <c r="IM136" s="136"/>
      <c r="IN136" s="136"/>
      <c r="IO136" s="136"/>
      <c r="IP136" s="136"/>
      <c r="IQ136" s="136"/>
      <c r="IR136" s="136"/>
      <c r="IS136" s="136"/>
      <c r="IT136" s="136"/>
      <c r="IU136" s="136"/>
      <c r="IV136" s="136"/>
      <c r="IW136" s="136"/>
      <c r="IX136" s="136"/>
      <c r="IY136" s="136"/>
      <c r="IZ136" s="136"/>
      <c r="JA136" s="136"/>
      <c r="JB136" s="136"/>
      <c r="JC136" s="136"/>
      <c r="JD136" s="136"/>
      <c r="JE136" s="136"/>
      <c r="JF136" s="136"/>
      <c r="JG136" s="136"/>
      <c r="JH136" s="136"/>
      <c r="JI136" s="136"/>
      <c r="JJ136" s="136"/>
      <c r="JK136" s="136"/>
      <c r="JL136" s="136"/>
      <c r="JM136" s="136"/>
      <c r="JN136" s="136"/>
      <c r="JO136" s="136"/>
      <c r="JP136" s="136"/>
      <c r="JQ136" s="136"/>
      <c r="JR136" s="136"/>
      <c r="JS136" s="136"/>
      <c r="JT136" s="136"/>
      <c r="JU136" s="136"/>
      <c r="JV136" s="136"/>
      <c r="JW136" s="136"/>
      <c r="JX136" s="136"/>
      <c r="JY136" s="136"/>
      <c r="JZ136" s="136"/>
      <c r="KA136" s="136"/>
      <c r="KB136" s="136"/>
      <c r="KC136" s="136"/>
      <c r="KD136" s="136"/>
      <c r="KE136" s="136"/>
      <c r="KF136" s="136"/>
      <c r="KG136" s="136"/>
      <c r="KH136" s="136"/>
      <c r="KI136" s="136"/>
      <c r="KJ136" s="136"/>
      <c r="KK136" s="136"/>
      <c r="KL136" s="136"/>
      <c r="KM136" s="136"/>
      <c r="KN136" s="136"/>
      <c r="KO136" s="136"/>
      <c r="KP136" s="136"/>
      <c r="KQ136" s="136"/>
      <c r="KR136" s="136"/>
      <c r="KS136" s="136"/>
      <c r="KT136" s="136"/>
      <c r="KU136" s="136"/>
      <c r="KV136" s="136"/>
      <c r="KW136" s="136"/>
      <c r="KX136" s="136"/>
      <c r="KY136" s="136"/>
      <c r="KZ136" s="136"/>
      <c r="LA136" s="136"/>
      <c r="LB136" s="136"/>
      <c r="LC136" s="136"/>
      <c r="LD136" s="136"/>
      <c r="LE136" s="136"/>
      <c r="LF136" s="136"/>
      <c r="LG136" s="136"/>
      <c r="LH136" s="136"/>
      <c r="LI136" s="136"/>
      <c r="LJ136" s="136"/>
      <c r="LK136" s="136"/>
      <c r="LL136" s="136"/>
      <c r="LM136" s="136"/>
      <c r="LN136" s="136"/>
      <c r="LO136" s="136"/>
      <c r="LP136" s="136"/>
      <c r="LQ136" s="136"/>
      <c r="LR136" s="136"/>
      <c r="LS136" s="136"/>
      <c r="LT136" s="136"/>
      <c r="LU136" s="136"/>
      <c r="LV136" s="136"/>
      <c r="LW136" s="136"/>
      <c r="LX136" s="136"/>
      <c r="LY136" s="136"/>
      <c r="LZ136" s="136"/>
      <c r="MA136" s="136"/>
      <c r="MB136" s="136"/>
      <c r="MC136" s="136"/>
      <c r="MD136" s="136"/>
      <c r="ME136" s="136"/>
      <c r="MF136" s="136"/>
      <c r="MG136" s="136"/>
      <c r="MH136" s="136"/>
      <c r="MI136" s="136"/>
      <c r="MJ136" s="136"/>
      <c r="MK136" s="136"/>
      <c r="ML136" s="136"/>
      <c r="MM136" s="136"/>
      <c r="MN136" s="136"/>
      <c r="MO136" s="136"/>
      <c r="MP136" s="136"/>
      <c r="MQ136" s="136"/>
      <c r="MR136" s="136"/>
      <c r="MS136" s="136"/>
      <c r="MT136" s="136"/>
      <c r="MU136" s="136"/>
      <c r="MV136" s="136"/>
      <c r="MW136" s="136"/>
      <c r="MX136" s="136"/>
      <c r="MY136" s="136"/>
      <c r="MZ136" s="136"/>
      <c r="NA136" s="136"/>
      <c r="NB136" s="136"/>
      <c r="NC136" s="136"/>
      <c r="ND136" s="136"/>
      <c r="NE136" s="136"/>
      <c r="NF136" s="136"/>
      <c r="NG136" s="136"/>
      <c r="NH136" s="136"/>
      <c r="NI136" s="136"/>
      <c r="NJ136" s="136"/>
      <c r="NK136" s="136"/>
      <c r="NL136" s="136"/>
      <c r="NM136" s="136"/>
      <c r="NN136" s="136"/>
      <c r="NO136" s="136"/>
      <c r="NP136" s="136"/>
      <c r="NQ136" s="136"/>
      <c r="NR136" s="136"/>
      <c r="NS136" s="136"/>
      <c r="NT136" s="136"/>
      <c r="NU136" s="136"/>
      <c r="NV136" s="136"/>
      <c r="NW136" s="136"/>
      <c r="NX136" s="136"/>
      <c r="NY136" s="136"/>
      <c r="NZ136" s="136"/>
      <c r="OA136" s="136"/>
      <c r="OB136" s="136"/>
      <c r="OC136" s="136"/>
      <c r="OD136" s="136"/>
      <c r="OE136" s="136"/>
      <c r="OF136" s="136"/>
      <c r="OG136" s="136"/>
      <c r="OH136" s="136"/>
      <c r="OI136" s="136"/>
      <c r="OJ136" s="136"/>
      <c r="OK136" s="136"/>
      <c r="OL136" s="136"/>
      <c r="OM136" s="136"/>
      <c r="ON136" s="136"/>
      <c r="OO136" s="136"/>
      <c r="OP136" s="136"/>
      <c r="OQ136" s="136"/>
      <c r="OR136" s="136"/>
      <c r="OS136" s="136"/>
      <c r="OT136" s="136"/>
      <c r="OU136" s="136"/>
      <c r="OV136" s="136"/>
      <c r="OW136" s="136"/>
      <c r="OX136" s="136"/>
      <c r="OY136" s="136"/>
      <c r="OZ136" s="136"/>
      <c r="PA136" s="136"/>
      <c r="PB136" s="136"/>
      <c r="PC136" s="136"/>
      <c r="PD136" s="136"/>
      <c r="PE136" s="136"/>
      <c r="PF136" s="136"/>
      <c r="PG136" s="136"/>
      <c r="PH136" s="136"/>
      <c r="PI136" s="136"/>
      <c r="PJ136" s="136"/>
      <c r="PK136" s="136"/>
      <c r="PL136" s="136"/>
      <c r="PM136" s="136"/>
      <c r="PN136" s="136"/>
      <c r="PO136" s="136"/>
      <c r="PP136" s="136"/>
      <c r="PQ136" s="136"/>
      <c r="PR136" s="136"/>
      <c r="PS136" s="136"/>
      <c r="PT136" s="136"/>
      <c r="PU136" s="136"/>
      <c r="PV136" s="136"/>
      <c r="PW136" s="136"/>
      <c r="PX136" s="136"/>
      <c r="PY136" s="136"/>
      <c r="PZ136" s="136"/>
      <c r="QA136" s="136"/>
      <c r="QB136" s="136"/>
      <c r="QC136" s="136"/>
      <c r="QD136" s="136"/>
      <c r="QE136" s="136"/>
      <c r="QF136" s="136"/>
      <c r="QG136" s="136"/>
      <c r="QH136" s="136"/>
      <c r="QI136" s="136"/>
      <c r="QJ136" s="136"/>
      <c r="QK136" s="136"/>
      <c r="QL136" s="136"/>
      <c r="QM136" s="136"/>
      <c r="QN136" s="136"/>
      <c r="QO136" s="136"/>
      <c r="QP136" s="136"/>
      <c r="QQ136" s="136"/>
      <c r="QR136" s="136"/>
      <c r="QS136" s="136"/>
      <c r="QT136" s="136"/>
      <c r="QU136" s="136"/>
      <c r="QV136" s="136"/>
      <c r="QW136" s="136"/>
      <c r="QX136" s="136"/>
      <c r="QY136" s="136"/>
      <c r="QZ136" s="136"/>
      <c r="RA136" s="136"/>
      <c r="RB136" s="136"/>
      <c r="RC136" s="136"/>
      <c r="RD136" s="136"/>
      <c r="RE136" s="136"/>
      <c r="RF136" s="136"/>
      <c r="RG136" s="136"/>
      <c r="RH136" s="136"/>
      <c r="RI136" s="136"/>
      <c r="RJ136" s="136"/>
      <c r="RK136" s="136"/>
      <c r="RL136" s="136"/>
      <c r="RM136" s="136"/>
      <c r="RN136" s="136"/>
      <c r="RO136" s="136"/>
      <c r="RP136" s="136"/>
      <c r="RQ136" s="136"/>
      <c r="RR136" s="136"/>
      <c r="RS136" s="136"/>
      <c r="RT136" s="136"/>
      <c r="RU136" s="136"/>
      <c r="RV136" s="136"/>
      <c r="RW136" s="136"/>
      <c r="RX136" s="136"/>
      <c r="RY136" s="136"/>
      <c r="RZ136" s="136"/>
      <c r="SA136" s="136"/>
      <c r="SB136" s="136"/>
      <c r="SC136" s="136"/>
      <c r="SD136" s="136"/>
      <c r="SE136" s="136"/>
      <c r="SF136" s="136"/>
      <c r="SG136" s="136"/>
      <c r="SH136" s="136"/>
      <c r="SI136" s="136"/>
      <c r="SJ136" s="136"/>
      <c r="SK136" s="136"/>
      <c r="SL136" s="136"/>
      <c r="SM136" s="136"/>
      <c r="SN136" s="136"/>
      <c r="SO136" s="136"/>
      <c r="SP136" s="136"/>
      <c r="SQ136" s="136"/>
      <c r="SR136" s="136"/>
      <c r="SS136" s="136"/>
      <c r="ST136" s="136"/>
      <c r="SU136" s="136"/>
      <c r="SV136" s="136"/>
      <c r="SW136" s="136"/>
      <c r="SX136" s="136"/>
      <c r="SY136" s="136"/>
      <c r="SZ136" s="136"/>
      <c r="TA136" s="136"/>
      <c r="TB136" s="136"/>
      <c r="TC136" s="136"/>
      <c r="TD136" s="136"/>
      <c r="TE136" s="136"/>
      <c r="TF136" s="136"/>
      <c r="TG136" s="136"/>
      <c r="TH136" s="136"/>
      <c r="TI136" s="136"/>
      <c r="TJ136" s="136"/>
      <c r="TK136" s="136"/>
      <c r="TL136" s="136"/>
      <c r="TM136" s="136"/>
      <c r="TN136" s="136"/>
      <c r="TO136" s="136"/>
      <c r="TP136" s="136"/>
      <c r="TQ136" s="136"/>
      <c r="TR136" s="136"/>
      <c r="TS136" s="136"/>
      <c r="TT136" s="136"/>
      <c r="TU136" s="136"/>
      <c r="TV136" s="136"/>
      <c r="TW136" s="136"/>
      <c r="TX136" s="136"/>
      <c r="TY136" s="136"/>
      <c r="TZ136" s="136"/>
      <c r="UA136" s="136"/>
      <c r="UB136" s="136"/>
      <c r="UC136" s="136"/>
      <c r="UD136" s="136"/>
      <c r="UE136" s="136"/>
      <c r="UF136" s="136"/>
      <c r="UG136" s="136"/>
      <c r="UH136" s="136"/>
      <c r="UI136" s="136"/>
      <c r="UJ136" s="136"/>
      <c r="UK136" s="136"/>
      <c r="UL136" s="136"/>
      <c r="UM136" s="136"/>
      <c r="UN136" s="136"/>
      <c r="UO136" s="136"/>
      <c r="UP136" s="136"/>
      <c r="UQ136" s="136"/>
      <c r="UR136" s="136"/>
      <c r="US136" s="136"/>
      <c r="UT136" s="136"/>
      <c r="UU136" s="136"/>
      <c r="UV136" s="136"/>
      <c r="UW136" s="136"/>
      <c r="UX136" s="136"/>
      <c r="UY136" s="136"/>
      <c r="UZ136" s="136"/>
      <c r="VA136" s="136"/>
      <c r="VB136" s="136"/>
      <c r="VC136" s="136"/>
      <c r="VD136" s="136"/>
      <c r="VE136" s="136"/>
      <c r="VF136" s="136"/>
      <c r="VG136" s="136"/>
      <c r="VH136" s="136"/>
      <c r="VI136" s="136"/>
      <c r="VJ136" s="136"/>
      <c r="VK136" s="136"/>
      <c r="VL136" s="136"/>
      <c r="VM136" s="136"/>
      <c r="VN136" s="136"/>
      <c r="VO136" s="136"/>
      <c r="VP136" s="136"/>
      <c r="VQ136" s="136"/>
      <c r="VR136" s="136"/>
      <c r="VS136" s="136"/>
      <c r="VT136" s="136"/>
      <c r="VU136" s="136"/>
      <c r="VV136" s="136"/>
      <c r="VW136" s="136"/>
      <c r="VX136" s="136"/>
      <c r="VY136" s="136"/>
      <c r="VZ136" s="136"/>
      <c r="WA136" s="136"/>
      <c r="WB136" s="136"/>
      <c r="WC136" s="136"/>
      <c r="WD136" s="136"/>
      <c r="WE136" s="136"/>
      <c r="WF136" s="136"/>
      <c r="WG136" s="136"/>
      <c r="WH136" s="136"/>
      <c r="WI136" s="136"/>
      <c r="WJ136" s="136"/>
      <c r="WK136" s="136"/>
      <c r="WL136" s="136"/>
      <c r="WM136" s="136"/>
      <c r="WN136" s="136"/>
      <c r="WO136" s="136"/>
      <c r="WP136" s="136"/>
      <c r="WQ136" s="136"/>
      <c r="WR136" s="136"/>
      <c r="WS136" s="136"/>
      <c r="WT136" s="136"/>
      <c r="WU136" s="136"/>
      <c r="WV136" s="136"/>
      <c r="WW136" s="136"/>
      <c r="WX136" s="136"/>
      <c r="WY136" s="136"/>
      <c r="WZ136" s="136"/>
      <c r="XA136" s="136"/>
      <c r="XB136" s="136"/>
      <c r="XC136" s="136"/>
      <c r="XD136" s="136"/>
      <c r="XE136" s="136"/>
      <c r="XF136" s="136"/>
      <c r="XG136" s="136"/>
      <c r="XH136" s="136"/>
      <c r="XI136" s="136"/>
      <c r="XJ136" s="136"/>
      <c r="XK136" s="136"/>
      <c r="XL136" s="136"/>
      <c r="XM136" s="136"/>
      <c r="XN136" s="136"/>
      <c r="XO136" s="136"/>
      <c r="XP136" s="136"/>
      <c r="XQ136" s="136"/>
      <c r="XR136" s="136"/>
      <c r="XS136" s="136"/>
      <c r="XT136" s="136"/>
      <c r="XU136" s="136"/>
      <c r="XV136" s="136"/>
      <c r="XW136" s="136"/>
      <c r="XX136" s="136"/>
      <c r="XY136" s="136"/>
      <c r="XZ136" s="136"/>
      <c r="YA136" s="136"/>
      <c r="YB136" s="136"/>
      <c r="YC136" s="136"/>
      <c r="YD136" s="136"/>
      <c r="YE136" s="136"/>
      <c r="YF136" s="136"/>
      <c r="YG136" s="136"/>
      <c r="YH136" s="136"/>
      <c r="YI136" s="136"/>
      <c r="YJ136" s="136"/>
      <c r="YK136" s="136"/>
      <c r="YL136" s="136"/>
      <c r="YM136" s="136"/>
      <c r="YN136" s="136"/>
      <c r="YO136" s="136"/>
      <c r="YP136" s="136"/>
      <c r="YQ136" s="136"/>
      <c r="YR136" s="136"/>
      <c r="YS136" s="136"/>
      <c r="YT136" s="136"/>
      <c r="YU136" s="136"/>
      <c r="YV136" s="136"/>
      <c r="YW136" s="136"/>
      <c r="YX136" s="136"/>
      <c r="YY136" s="136"/>
      <c r="YZ136" s="136"/>
      <c r="ZA136" s="136"/>
      <c r="ZB136" s="136"/>
      <c r="ZC136" s="136"/>
      <c r="ZD136" s="136"/>
      <c r="ZE136" s="136"/>
      <c r="ZF136" s="136"/>
      <c r="ZG136" s="136"/>
      <c r="ZH136" s="136"/>
      <c r="ZI136" s="136"/>
      <c r="ZJ136" s="136"/>
      <c r="ZK136" s="136"/>
      <c r="ZL136" s="136"/>
      <c r="ZM136" s="136"/>
      <c r="ZN136" s="136"/>
      <c r="ZO136" s="136"/>
      <c r="ZP136" s="136"/>
      <c r="ZQ136" s="136"/>
      <c r="ZR136" s="136"/>
      <c r="ZS136" s="136"/>
      <c r="ZT136" s="136"/>
      <c r="ZU136" s="136"/>
      <c r="ZV136" s="136"/>
      <c r="ZW136" s="136"/>
      <c r="ZX136" s="136"/>
      <c r="ZY136" s="136"/>
      <c r="ZZ136" s="136"/>
      <c r="AAA136" s="136"/>
      <c r="AAB136" s="136"/>
      <c r="AAC136" s="136"/>
      <c r="AAD136" s="136"/>
      <c r="AAE136" s="136"/>
      <c r="AAF136" s="136"/>
      <c r="AAG136" s="136"/>
      <c r="AAH136" s="136"/>
      <c r="AAI136" s="136"/>
      <c r="AAJ136" s="136"/>
      <c r="AAK136" s="136"/>
      <c r="AAL136" s="136"/>
      <c r="AAM136" s="136"/>
      <c r="AAN136" s="136"/>
      <c r="AAO136" s="136"/>
      <c r="AAP136" s="136"/>
      <c r="AAQ136" s="136"/>
      <c r="AAR136" s="136"/>
      <c r="AAS136" s="136"/>
      <c r="AAT136" s="136"/>
      <c r="AAU136" s="136"/>
      <c r="AAV136" s="136"/>
      <c r="AAW136" s="136"/>
      <c r="AAX136" s="136"/>
      <c r="AAY136" s="136"/>
      <c r="AAZ136" s="136"/>
      <c r="ABA136" s="136"/>
      <c r="ABB136" s="136"/>
      <c r="ABC136" s="136"/>
      <c r="ABD136" s="136"/>
      <c r="ABE136" s="136"/>
      <c r="ABF136" s="136"/>
      <c r="ABG136" s="136"/>
      <c r="ABH136" s="136"/>
      <c r="ABI136" s="136"/>
      <c r="ABJ136" s="136"/>
      <c r="ABK136" s="136"/>
      <c r="ABL136" s="136"/>
      <c r="ABM136" s="136"/>
      <c r="ABN136" s="136"/>
      <c r="ABO136" s="136"/>
      <c r="ABP136" s="136"/>
      <c r="ABQ136" s="136"/>
      <c r="ABR136" s="136"/>
      <c r="ABS136" s="136"/>
      <c r="ABT136" s="136"/>
      <c r="ABU136" s="136"/>
      <c r="ABV136" s="136"/>
      <c r="ABW136" s="136"/>
      <c r="ABX136" s="136"/>
      <c r="ABY136" s="136"/>
      <c r="ABZ136" s="136"/>
      <c r="ACA136" s="136"/>
      <c r="ACB136" s="136"/>
      <c r="ACC136" s="136"/>
      <c r="ACD136" s="136"/>
      <c r="ACE136" s="136"/>
      <c r="ACF136" s="136"/>
      <c r="ACG136" s="136"/>
      <c r="ACH136" s="136"/>
      <c r="ACI136" s="136"/>
      <c r="ACJ136" s="136"/>
      <c r="ACK136" s="136"/>
      <c r="ACL136" s="136"/>
      <c r="ACM136" s="136"/>
      <c r="ACN136" s="136"/>
      <c r="ACO136" s="136"/>
      <c r="ACP136" s="136"/>
      <c r="ACQ136" s="136"/>
      <c r="ACR136" s="136"/>
      <c r="ACS136" s="136"/>
      <c r="ACT136" s="136"/>
      <c r="ACU136" s="136"/>
      <c r="ACV136" s="136"/>
      <c r="ACW136" s="136"/>
      <c r="ACX136" s="136"/>
      <c r="ACY136" s="136"/>
      <c r="ACZ136" s="136"/>
      <c r="ADA136" s="136"/>
      <c r="ADB136" s="136"/>
      <c r="ADC136" s="136"/>
      <c r="ADD136" s="136"/>
      <c r="ADE136" s="136"/>
      <c r="ADF136" s="136"/>
      <c r="ADG136" s="136"/>
      <c r="ADH136" s="136"/>
      <c r="ADI136" s="136"/>
      <c r="ADJ136" s="136"/>
      <c r="ADK136" s="136"/>
      <c r="ADL136" s="136"/>
      <c r="ADM136" s="136"/>
      <c r="ADN136" s="136"/>
      <c r="ADO136" s="136"/>
      <c r="ADP136" s="136"/>
      <c r="ADQ136" s="136"/>
      <c r="ADR136" s="136"/>
      <c r="ADS136" s="136"/>
      <c r="ADT136" s="136"/>
      <c r="ADU136" s="136"/>
      <c r="ADV136" s="136"/>
      <c r="ADW136" s="136"/>
      <c r="ADX136" s="136"/>
      <c r="ADY136" s="136"/>
      <c r="ADZ136" s="136"/>
      <c r="AEA136" s="136"/>
      <c r="AEB136" s="136"/>
      <c r="AEC136" s="136"/>
      <c r="AED136" s="136"/>
      <c r="AEE136" s="136"/>
      <c r="AEF136" s="136"/>
      <c r="AEG136" s="136"/>
      <c r="AEH136" s="136"/>
      <c r="AEI136" s="136"/>
      <c r="AEJ136" s="136"/>
      <c r="AEK136" s="136"/>
      <c r="AEL136" s="136"/>
      <c r="AEM136" s="136"/>
      <c r="AEN136" s="136"/>
      <c r="AEO136" s="136"/>
      <c r="AEP136" s="136"/>
      <c r="AEQ136" s="136"/>
      <c r="AER136" s="136"/>
      <c r="AES136" s="136"/>
      <c r="AET136" s="136"/>
      <c r="AEU136" s="136"/>
      <c r="AEV136" s="136"/>
      <c r="AEW136" s="136"/>
      <c r="AEX136" s="136"/>
      <c r="AEY136" s="136"/>
      <c r="AEZ136" s="136"/>
      <c r="AFA136" s="136"/>
      <c r="AFB136" s="136"/>
      <c r="AFC136" s="136"/>
      <c r="AFD136" s="136"/>
      <c r="AFE136" s="136"/>
      <c r="AFF136" s="136"/>
      <c r="AFG136" s="136"/>
      <c r="AFH136" s="136"/>
      <c r="AFI136" s="136"/>
      <c r="AFJ136" s="136"/>
      <c r="AFK136" s="136"/>
      <c r="AFL136" s="136"/>
      <c r="AFM136" s="136"/>
      <c r="AFN136" s="136"/>
      <c r="AFO136" s="136"/>
      <c r="AFP136" s="136"/>
      <c r="AFQ136" s="136"/>
      <c r="AFR136" s="136"/>
      <c r="AFS136" s="136"/>
      <c r="AFT136" s="136"/>
      <c r="AFU136" s="136"/>
      <c r="AFV136" s="136"/>
      <c r="AFW136" s="136"/>
      <c r="AFX136" s="136"/>
      <c r="AFY136" s="136"/>
      <c r="AFZ136" s="136"/>
      <c r="AGA136" s="136"/>
      <c r="AGB136" s="136"/>
      <c r="AGC136" s="136"/>
      <c r="AGD136" s="136"/>
      <c r="AGE136" s="136"/>
      <c r="AGF136" s="136"/>
      <c r="AGG136" s="136"/>
      <c r="AGH136" s="136"/>
      <c r="AGI136" s="136"/>
      <c r="AGJ136" s="136"/>
      <c r="AGK136" s="136"/>
      <c r="AGL136" s="136"/>
      <c r="AGM136" s="136"/>
      <c r="AGN136" s="136"/>
      <c r="AGO136" s="136"/>
      <c r="AGP136" s="136"/>
      <c r="AGQ136" s="136"/>
      <c r="AGR136" s="136"/>
      <c r="AGS136" s="136"/>
      <c r="AGT136" s="136"/>
      <c r="AGU136" s="136"/>
      <c r="AGV136" s="136"/>
      <c r="AGW136" s="136"/>
      <c r="AGX136" s="136"/>
      <c r="AGY136" s="136"/>
      <c r="AGZ136" s="136"/>
      <c r="AHA136" s="136"/>
      <c r="AHB136" s="136"/>
      <c r="AHC136" s="136"/>
      <c r="AHD136" s="136"/>
      <c r="AHE136" s="136"/>
      <c r="AHF136" s="136"/>
      <c r="AHG136" s="136"/>
      <c r="AHH136" s="136"/>
      <c r="AHI136" s="136"/>
      <c r="AHJ136" s="136"/>
      <c r="AHK136" s="136"/>
      <c r="AHL136" s="136"/>
      <c r="AHM136" s="136"/>
      <c r="AHN136" s="136"/>
      <c r="AHO136" s="136"/>
      <c r="AHP136" s="136"/>
      <c r="AHQ136" s="136"/>
      <c r="AHR136" s="136"/>
      <c r="AHS136" s="136"/>
      <c r="AHT136" s="136"/>
      <c r="AHU136" s="136"/>
      <c r="AHV136" s="136"/>
      <c r="AHW136" s="136"/>
      <c r="AHX136" s="136"/>
      <c r="AHY136" s="136"/>
      <c r="AHZ136" s="136"/>
      <c r="AIA136" s="136"/>
      <c r="AIB136" s="136"/>
      <c r="AIC136" s="136"/>
      <c r="AID136" s="136"/>
      <c r="AIE136" s="136"/>
      <c r="AIF136" s="136"/>
      <c r="AIG136" s="136"/>
      <c r="AIH136" s="136"/>
      <c r="AII136" s="136"/>
      <c r="AIJ136" s="136"/>
      <c r="AIK136" s="136"/>
      <c r="AIL136" s="136"/>
      <c r="AIM136" s="136"/>
      <c r="AIN136" s="136"/>
      <c r="AIO136" s="136"/>
      <c r="AIP136" s="136"/>
      <c r="AIQ136" s="136"/>
      <c r="AIR136" s="136"/>
      <c r="AIS136" s="136"/>
      <c r="AIT136" s="136"/>
      <c r="AIU136" s="136"/>
      <c r="AIV136" s="136"/>
      <c r="AIW136" s="136"/>
      <c r="AIX136" s="136"/>
      <c r="AIY136" s="136"/>
      <c r="AIZ136" s="136"/>
      <c r="AJA136" s="136"/>
      <c r="AJB136" s="136"/>
      <c r="AJC136" s="136"/>
      <c r="AJD136" s="136"/>
      <c r="AJE136" s="136"/>
      <c r="AJF136" s="136"/>
      <c r="AJG136" s="136"/>
      <c r="AJH136" s="136"/>
      <c r="AJI136" s="136"/>
      <c r="AJJ136" s="136"/>
      <c r="AJK136" s="136"/>
      <c r="AJL136" s="136"/>
      <c r="AJM136" s="136"/>
      <c r="AJN136" s="136"/>
      <c r="AJO136" s="136"/>
      <c r="AJP136" s="136"/>
      <c r="AJQ136" s="136"/>
      <c r="AJR136" s="136"/>
      <c r="AJS136" s="136"/>
      <c r="AJT136" s="136"/>
      <c r="AJU136" s="136"/>
      <c r="AJV136" s="136"/>
      <c r="AJW136" s="136"/>
      <c r="AJX136" s="136"/>
      <c r="AJY136" s="136"/>
      <c r="AJZ136" s="136"/>
      <c r="AKA136" s="136"/>
      <c r="AKB136" s="136"/>
      <c r="AKC136" s="136"/>
      <c r="AKD136" s="136"/>
      <c r="AKE136" s="136"/>
      <c r="AKF136" s="136"/>
      <c r="AKG136" s="136"/>
      <c r="AKH136" s="136"/>
      <c r="AKI136" s="136"/>
      <c r="AKJ136" s="136"/>
      <c r="AKK136" s="136"/>
      <c r="AKL136" s="136"/>
      <c r="AKM136" s="136"/>
      <c r="AKN136" s="136"/>
      <c r="AKO136" s="136"/>
      <c r="AKP136" s="136"/>
      <c r="AKQ136" s="136"/>
      <c r="AKR136" s="136"/>
      <c r="AKS136" s="136"/>
      <c r="AKT136" s="136"/>
      <c r="AKU136" s="136"/>
      <c r="AKV136" s="136"/>
      <c r="AKW136" s="136"/>
      <c r="AKX136" s="136"/>
      <c r="AKY136" s="136"/>
      <c r="AKZ136" s="136"/>
      <c r="ALA136" s="136"/>
      <c r="ALB136" s="136"/>
      <c r="ALC136" s="136"/>
      <c r="ALD136" s="136"/>
      <c r="ALE136" s="136"/>
      <c r="ALF136" s="136"/>
      <c r="ALG136" s="136"/>
      <c r="ALH136" s="136"/>
      <c r="ALI136" s="136"/>
      <c r="ALJ136" s="136"/>
      <c r="ALK136" s="136"/>
      <c r="ALL136" s="136"/>
      <c r="ALM136" s="136"/>
      <c r="ALN136" s="136"/>
      <c r="ALO136" s="136"/>
      <c r="ALP136" s="136"/>
      <c r="ALQ136" s="136"/>
      <c r="ALR136" s="136"/>
      <c r="ALS136" s="136"/>
      <c r="ALT136" s="136"/>
      <c r="ALU136" s="136"/>
      <c r="ALV136" s="136"/>
      <c r="ALW136" s="136"/>
      <c r="ALX136" s="136"/>
      <c r="ALY136" s="136"/>
      <c r="ALZ136" s="136"/>
      <c r="AMA136" s="136"/>
      <c r="AMB136" s="136"/>
      <c r="AMC136" s="136"/>
      <c r="AMD136" s="136"/>
      <c r="AME136" s="136"/>
      <c r="AMF136" s="136"/>
      <c r="AMG136" s="136"/>
      <c r="AMH136" s="136"/>
      <c r="AMI136" s="136"/>
    </row>
    <row r="137" spans="1:1023" x14ac:dyDescent="0.25">
      <c r="A137" s="172" t="s">
        <v>1126</v>
      </c>
      <c r="B137" s="193">
        <v>137</v>
      </c>
      <c r="C137" s="192" t="s">
        <v>1130</v>
      </c>
      <c r="D137" s="210" t="s">
        <v>1127</v>
      </c>
      <c r="E137" s="136"/>
      <c r="F137" s="229">
        <v>4</v>
      </c>
      <c r="G137" s="209">
        <v>3</v>
      </c>
      <c r="I137" s="367"/>
      <c r="J137" s="443"/>
      <c r="K137" s="161"/>
      <c r="L137" s="161"/>
      <c r="M137" s="161"/>
      <c r="N137" s="161"/>
      <c r="O137" s="161"/>
      <c r="P137" s="77"/>
      <c r="Q137" s="161"/>
      <c r="R137" s="161"/>
      <c r="S137" s="77"/>
      <c r="T137" s="161"/>
      <c r="U137" s="161"/>
      <c r="V137" s="256">
        <f>IF(O137=1,10,100)</f>
        <v>100</v>
      </c>
      <c r="W137" s="256">
        <f>IF(O137=1,1,IF(O137=2,10,100))</f>
        <v>100</v>
      </c>
      <c r="X137" s="256">
        <f>IF(O137=3,20,100)</f>
        <v>100</v>
      </c>
      <c r="Y137" s="256">
        <f>IF(P137=1,10,100)</f>
        <v>100</v>
      </c>
      <c r="Z137" s="256">
        <f>IF(P137=1,1,IF(P137=2,10,100))</f>
        <v>100</v>
      </c>
      <c r="AA137" s="257">
        <f>IF(OR(EXACT(Q137,"1A"),EXACT(Q137,"1B")),0.1,IF(Q137=2,1,100))</f>
        <v>100</v>
      </c>
      <c r="AB137" s="257">
        <f>IF(OR(EXACT(R137,"1A"),EXACT(R137,"1B")),0.1,IF(R137=2,1,100))</f>
        <v>100</v>
      </c>
      <c r="AC137" s="257">
        <f>IF(OR(EXACT(S137,"1A"),EXACT(S137,"1B")),0.3,IF(S137=2,3,100))</f>
        <v>100</v>
      </c>
      <c r="AD137" s="136"/>
      <c r="AE137" s="136"/>
      <c r="AF137" s="249">
        <f>IF(OR(OR(EXACT(J137,"1A"),EXACT(J137,"1B"),EXACT(J137,"1C")),K137=1),1,IF(K137=2,10,100))</f>
        <v>100</v>
      </c>
      <c r="AG137" s="249">
        <f>IF(OR(EXACT(J137,"1A"),EXACT(J137,"1B"),EXACT(J137,"1C")),1,IF(J137=2,10,100))</f>
        <v>100</v>
      </c>
      <c r="AH137" s="249">
        <f>IF(OR(EXACT(J137,"1A"),EXACT(J137,"1B"),EXACT(J137,"1C"),K137=1),3,100)</f>
        <v>100</v>
      </c>
      <c r="AI137" s="249">
        <f>IF(OR(EXACT(J137,"1A"),EXACT(J137,"1B"),EXACT(J137,"1C")),5,100)</f>
        <v>100</v>
      </c>
      <c r="AJ137" s="251"/>
      <c r="AK137" s="136"/>
      <c r="AL137" s="136"/>
      <c r="AM137" s="251"/>
      <c r="AN137" s="136"/>
      <c r="AO137" s="136"/>
      <c r="AP137" s="136"/>
      <c r="AQ137" s="272" t="s">
        <v>25765</v>
      </c>
      <c r="AR137" s="136"/>
      <c r="AS137" s="136"/>
      <c r="AT137" s="136"/>
      <c r="AU137" s="136"/>
      <c r="AV137" s="136"/>
      <c r="AW137" s="136"/>
      <c r="AX137" s="136"/>
      <c r="AY137" s="136"/>
      <c r="AZ137" s="136"/>
      <c r="BA137" s="136"/>
      <c r="BB137" s="136"/>
      <c r="BC137" s="136"/>
      <c r="BD137" s="136"/>
      <c r="BE137" s="136"/>
      <c r="BF137" s="136"/>
      <c r="BG137" s="136"/>
      <c r="BH137" s="136"/>
      <c r="BI137" s="136"/>
      <c r="BJ137" s="136"/>
      <c r="BK137" s="136"/>
      <c r="BL137" s="136"/>
      <c r="BM137" s="136"/>
      <c r="BN137" s="136"/>
      <c r="BO137" s="136"/>
      <c r="BP137" s="136"/>
      <c r="BQ137" s="136"/>
      <c r="BR137" s="136"/>
      <c r="BS137" s="136"/>
      <c r="BT137" s="136"/>
      <c r="BU137" s="136"/>
      <c r="BV137" s="136"/>
      <c r="BW137" s="136"/>
      <c r="BX137" s="136"/>
      <c r="BY137" s="136"/>
      <c r="BZ137" s="136"/>
      <c r="CA137" s="136"/>
      <c r="CB137" s="136"/>
      <c r="CC137" s="136"/>
      <c r="CD137" s="136"/>
      <c r="CE137" s="136"/>
      <c r="CF137" s="136"/>
      <c r="CG137" s="136"/>
      <c r="CH137" s="136"/>
      <c r="CI137" s="136"/>
      <c r="CJ137" s="136"/>
      <c r="CK137" s="136"/>
      <c r="CL137" s="136"/>
      <c r="CM137" s="136"/>
      <c r="CN137" s="136"/>
      <c r="CO137" s="136"/>
      <c r="CP137" s="136"/>
      <c r="CQ137" s="136"/>
      <c r="CR137" s="136"/>
      <c r="CS137" s="136"/>
      <c r="CT137" s="136"/>
      <c r="CU137" s="136"/>
      <c r="CV137" s="136"/>
      <c r="CW137" s="136"/>
      <c r="CX137" s="136"/>
      <c r="CY137" s="136"/>
      <c r="CZ137" s="136"/>
      <c r="DA137" s="136"/>
      <c r="DB137" s="136"/>
      <c r="DC137" s="136"/>
      <c r="DD137" s="136"/>
      <c r="DE137" s="136"/>
      <c r="DF137" s="136"/>
      <c r="DG137" s="136"/>
      <c r="DH137" s="136"/>
      <c r="DI137" s="136"/>
      <c r="DJ137" s="136"/>
      <c r="DK137" s="136"/>
      <c r="DL137" s="136"/>
      <c r="DM137" s="136"/>
      <c r="DN137" s="136"/>
      <c r="DO137" s="136"/>
      <c r="DP137" s="136"/>
      <c r="DQ137" s="136"/>
      <c r="DR137" s="136"/>
      <c r="DS137" s="136"/>
      <c r="DT137" s="136"/>
      <c r="DU137" s="136"/>
      <c r="DV137" s="136"/>
      <c r="DW137" s="136"/>
      <c r="DX137" s="136"/>
      <c r="DY137" s="136"/>
      <c r="DZ137" s="136"/>
      <c r="EA137" s="136"/>
      <c r="EB137" s="136"/>
      <c r="EC137" s="136"/>
      <c r="ED137" s="136"/>
      <c r="EE137" s="136"/>
      <c r="EF137" s="136"/>
      <c r="EG137" s="136"/>
      <c r="EH137" s="136"/>
      <c r="EI137" s="136"/>
      <c r="EJ137" s="136"/>
      <c r="EK137" s="136"/>
      <c r="EL137" s="136"/>
      <c r="EM137" s="136"/>
      <c r="EN137" s="136"/>
      <c r="EO137" s="136"/>
      <c r="EP137" s="136"/>
      <c r="EQ137" s="136"/>
      <c r="ER137" s="136"/>
      <c r="ES137" s="136"/>
      <c r="ET137" s="136"/>
      <c r="EU137" s="136"/>
      <c r="EV137" s="136"/>
      <c r="EW137" s="136"/>
      <c r="EX137" s="136"/>
      <c r="EY137" s="136"/>
      <c r="EZ137" s="136"/>
      <c r="FA137" s="136"/>
      <c r="FB137" s="136"/>
      <c r="FC137" s="136"/>
      <c r="FD137" s="136"/>
      <c r="FE137" s="136"/>
      <c r="FF137" s="136"/>
      <c r="FG137" s="136"/>
      <c r="FH137" s="136"/>
      <c r="FI137" s="136"/>
      <c r="FJ137" s="136"/>
      <c r="FK137" s="136"/>
      <c r="FL137" s="136"/>
      <c r="FM137" s="136"/>
      <c r="FN137" s="136"/>
      <c r="FO137" s="136"/>
      <c r="FP137" s="136"/>
      <c r="FQ137" s="136"/>
      <c r="FR137" s="136"/>
      <c r="FS137" s="136"/>
      <c r="FT137" s="136"/>
      <c r="FU137" s="136"/>
      <c r="FV137" s="136"/>
      <c r="FW137" s="136"/>
      <c r="FX137" s="136"/>
      <c r="FY137" s="136"/>
      <c r="FZ137" s="136"/>
      <c r="GA137" s="136"/>
      <c r="GB137" s="136"/>
      <c r="GC137" s="136"/>
      <c r="GD137" s="136"/>
      <c r="GE137" s="136"/>
      <c r="GF137" s="136"/>
      <c r="GG137" s="136"/>
      <c r="GH137" s="136"/>
      <c r="GI137" s="136"/>
      <c r="GJ137" s="136"/>
      <c r="GK137" s="136"/>
      <c r="GL137" s="136"/>
      <c r="GM137" s="136"/>
      <c r="GN137" s="136"/>
      <c r="GO137" s="136"/>
      <c r="GP137" s="136"/>
      <c r="GQ137" s="136"/>
      <c r="GR137" s="136"/>
      <c r="GS137" s="136"/>
      <c r="GT137" s="136"/>
      <c r="GU137" s="136"/>
      <c r="GV137" s="136"/>
      <c r="GW137" s="136"/>
      <c r="GX137" s="136"/>
      <c r="GY137" s="136"/>
      <c r="GZ137" s="136"/>
      <c r="HA137" s="136"/>
      <c r="HB137" s="136"/>
      <c r="HC137" s="136"/>
      <c r="HD137" s="136"/>
      <c r="HE137" s="136"/>
      <c r="HF137" s="136"/>
      <c r="HG137" s="136"/>
      <c r="HH137" s="136"/>
      <c r="HI137" s="136"/>
      <c r="HJ137" s="136"/>
      <c r="HK137" s="136"/>
      <c r="HL137" s="136"/>
      <c r="HM137" s="136"/>
      <c r="HN137" s="136"/>
      <c r="HO137" s="136"/>
      <c r="HP137" s="136"/>
      <c r="HQ137" s="136"/>
      <c r="HR137" s="136"/>
      <c r="HS137" s="136"/>
      <c r="HT137" s="136"/>
      <c r="HU137" s="136"/>
      <c r="HV137" s="136"/>
      <c r="HW137" s="136"/>
      <c r="HX137" s="136"/>
      <c r="HY137" s="136"/>
      <c r="HZ137" s="136"/>
      <c r="IA137" s="136"/>
      <c r="IB137" s="136"/>
      <c r="IC137" s="136"/>
      <c r="ID137" s="136"/>
      <c r="IE137" s="136"/>
      <c r="IF137" s="136"/>
      <c r="IG137" s="136"/>
      <c r="IH137" s="136"/>
      <c r="II137" s="136"/>
      <c r="IJ137" s="136"/>
      <c r="IK137" s="136"/>
      <c r="IL137" s="136"/>
      <c r="IM137" s="136"/>
      <c r="IN137" s="136"/>
      <c r="IO137" s="136"/>
      <c r="IP137" s="136"/>
      <c r="IQ137" s="136"/>
      <c r="IR137" s="136"/>
      <c r="IS137" s="136"/>
      <c r="IT137" s="136"/>
      <c r="IU137" s="136"/>
      <c r="IV137" s="136"/>
      <c r="IW137" s="136"/>
      <c r="IX137" s="136"/>
      <c r="IY137" s="136"/>
      <c r="IZ137" s="136"/>
      <c r="JA137" s="136"/>
      <c r="JB137" s="136"/>
      <c r="JC137" s="136"/>
      <c r="JD137" s="136"/>
      <c r="JE137" s="136"/>
      <c r="JF137" s="136"/>
      <c r="JG137" s="136"/>
      <c r="JH137" s="136"/>
      <c r="JI137" s="136"/>
      <c r="JJ137" s="136"/>
      <c r="JK137" s="136"/>
      <c r="JL137" s="136"/>
      <c r="JM137" s="136"/>
      <c r="JN137" s="136"/>
      <c r="JO137" s="136"/>
      <c r="JP137" s="136"/>
      <c r="JQ137" s="136"/>
      <c r="JR137" s="136"/>
      <c r="JS137" s="136"/>
      <c r="JT137" s="136"/>
      <c r="JU137" s="136"/>
      <c r="JV137" s="136"/>
      <c r="JW137" s="136"/>
      <c r="JX137" s="136"/>
      <c r="JY137" s="136"/>
      <c r="JZ137" s="136"/>
      <c r="KA137" s="136"/>
      <c r="KB137" s="136"/>
      <c r="KC137" s="136"/>
      <c r="KD137" s="136"/>
      <c r="KE137" s="136"/>
      <c r="KF137" s="136"/>
      <c r="KG137" s="136"/>
      <c r="KH137" s="136"/>
      <c r="KI137" s="136"/>
      <c r="KJ137" s="136"/>
      <c r="KK137" s="136"/>
      <c r="KL137" s="136"/>
      <c r="KM137" s="136"/>
      <c r="KN137" s="136"/>
      <c r="KO137" s="136"/>
      <c r="KP137" s="136"/>
      <c r="KQ137" s="136"/>
      <c r="KR137" s="136"/>
      <c r="KS137" s="136"/>
      <c r="KT137" s="136"/>
      <c r="KU137" s="136"/>
      <c r="KV137" s="136"/>
      <c r="KW137" s="136"/>
      <c r="KX137" s="136"/>
      <c r="KY137" s="136"/>
      <c r="KZ137" s="136"/>
      <c r="LA137" s="136"/>
      <c r="LB137" s="136"/>
      <c r="LC137" s="136"/>
      <c r="LD137" s="136"/>
      <c r="LE137" s="136"/>
      <c r="LF137" s="136"/>
      <c r="LG137" s="136"/>
      <c r="LH137" s="136"/>
      <c r="LI137" s="136"/>
      <c r="LJ137" s="136"/>
      <c r="LK137" s="136"/>
      <c r="LL137" s="136"/>
      <c r="LM137" s="136"/>
      <c r="LN137" s="136"/>
      <c r="LO137" s="136"/>
      <c r="LP137" s="136"/>
      <c r="LQ137" s="136"/>
      <c r="LR137" s="136"/>
      <c r="LS137" s="136"/>
      <c r="LT137" s="136"/>
      <c r="LU137" s="136"/>
      <c r="LV137" s="136"/>
      <c r="LW137" s="136"/>
      <c r="LX137" s="136"/>
      <c r="LY137" s="136"/>
      <c r="LZ137" s="136"/>
      <c r="MA137" s="136"/>
      <c r="MB137" s="136"/>
      <c r="MC137" s="136"/>
      <c r="MD137" s="136"/>
      <c r="ME137" s="136"/>
      <c r="MF137" s="136"/>
      <c r="MG137" s="136"/>
      <c r="MH137" s="136"/>
      <c r="MI137" s="136"/>
      <c r="MJ137" s="136"/>
      <c r="MK137" s="136"/>
      <c r="ML137" s="136"/>
      <c r="MM137" s="136"/>
      <c r="MN137" s="136"/>
      <c r="MO137" s="136"/>
      <c r="MP137" s="136"/>
      <c r="MQ137" s="136"/>
      <c r="MR137" s="136"/>
      <c r="MS137" s="136"/>
      <c r="MT137" s="136"/>
      <c r="MU137" s="136"/>
      <c r="MV137" s="136"/>
      <c r="MW137" s="136"/>
      <c r="MX137" s="136"/>
      <c r="MY137" s="136"/>
      <c r="MZ137" s="136"/>
      <c r="NA137" s="136"/>
      <c r="NB137" s="136"/>
      <c r="NC137" s="136"/>
      <c r="ND137" s="136"/>
      <c r="NE137" s="136"/>
      <c r="NF137" s="136"/>
      <c r="NG137" s="136"/>
      <c r="NH137" s="136"/>
      <c r="NI137" s="136"/>
      <c r="NJ137" s="136"/>
      <c r="NK137" s="136"/>
      <c r="NL137" s="136"/>
      <c r="NM137" s="136"/>
      <c r="NN137" s="136"/>
      <c r="NO137" s="136"/>
      <c r="NP137" s="136"/>
      <c r="NQ137" s="136"/>
      <c r="NR137" s="136"/>
      <c r="NS137" s="136"/>
      <c r="NT137" s="136"/>
      <c r="NU137" s="136"/>
      <c r="NV137" s="136"/>
      <c r="NW137" s="136"/>
      <c r="NX137" s="136"/>
      <c r="NY137" s="136"/>
      <c r="NZ137" s="136"/>
      <c r="OA137" s="136"/>
      <c r="OB137" s="136"/>
      <c r="OC137" s="136"/>
      <c r="OD137" s="136"/>
      <c r="OE137" s="136"/>
      <c r="OF137" s="136"/>
      <c r="OG137" s="136"/>
      <c r="OH137" s="136"/>
      <c r="OI137" s="136"/>
      <c r="OJ137" s="136"/>
      <c r="OK137" s="136"/>
      <c r="OL137" s="136"/>
      <c r="OM137" s="136"/>
      <c r="ON137" s="136"/>
      <c r="OO137" s="136"/>
      <c r="OP137" s="136"/>
      <c r="OQ137" s="136"/>
      <c r="OR137" s="136"/>
      <c r="OS137" s="136"/>
      <c r="OT137" s="136"/>
      <c r="OU137" s="136"/>
      <c r="OV137" s="136"/>
      <c r="OW137" s="136"/>
      <c r="OX137" s="136"/>
      <c r="OY137" s="136"/>
      <c r="OZ137" s="136"/>
      <c r="PA137" s="136"/>
      <c r="PB137" s="136"/>
      <c r="PC137" s="136"/>
      <c r="PD137" s="136"/>
      <c r="PE137" s="136"/>
      <c r="PF137" s="136"/>
      <c r="PG137" s="136"/>
      <c r="PH137" s="136"/>
      <c r="PI137" s="136"/>
      <c r="PJ137" s="136"/>
      <c r="PK137" s="136"/>
      <c r="PL137" s="136"/>
      <c r="PM137" s="136"/>
      <c r="PN137" s="136"/>
      <c r="PO137" s="136"/>
      <c r="PP137" s="136"/>
      <c r="PQ137" s="136"/>
      <c r="PR137" s="136"/>
      <c r="PS137" s="136"/>
      <c r="PT137" s="136"/>
      <c r="PU137" s="136"/>
      <c r="PV137" s="136"/>
      <c r="PW137" s="136"/>
      <c r="PX137" s="136"/>
      <c r="PY137" s="136"/>
      <c r="PZ137" s="136"/>
      <c r="QA137" s="136"/>
      <c r="QB137" s="136"/>
      <c r="QC137" s="136"/>
      <c r="QD137" s="136"/>
      <c r="QE137" s="136"/>
      <c r="QF137" s="136"/>
      <c r="QG137" s="136"/>
      <c r="QH137" s="136"/>
      <c r="QI137" s="136"/>
      <c r="QJ137" s="136"/>
      <c r="QK137" s="136"/>
      <c r="QL137" s="136"/>
      <c r="QM137" s="136"/>
      <c r="QN137" s="136"/>
      <c r="QO137" s="136"/>
      <c r="QP137" s="136"/>
      <c r="QQ137" s="136"/>
      <c r="QR137" s="136"/>
      <c r="QS137" s="136"/>
      <c r="QT137" s="136"/>
      <c r="QU137" s="136"/>
      <c r="QV137" s="136"/>
      <c r="QW137" s="136"/>
      <c r="QX137" s="136"/>
      <c r="QY137" s="136"/>
      <c r="QZ137" s="136"/>
      <c r="RA137" s="136"/>
      <c r="RB137" s="136"/>
      <c r="RC137" s="136"/>
      <c r="RD137" s="136"/>
      <c r="RE137" s="136"/>
      <c r="RF137" s="136"/>
      <c r="RG137" s="136"/>
      <c r="RH137" s="136"/>
      <c r="RI137" s="136"/>
      <c r="RJ137" s="136"/>
      <c r="RK137" s="136"/>
      <c r="RL137" s="136"/>
      <c r="RM137" s="136"/>
      <c r="RN137" s="136"/>
      <c r="RO137" s="136"/>
      <c r="RP137" s="136"/>
      <c r="RQ137" s="136"/>
      <c r="RR137" s="136"/>
      <c r="RS137" s="136"/>
      <c r="RT137" s="136"/>
      <c r="RU137" s="136"/>
      <c r="RV137" s="136"/>
      <c r="RW137" s="136"/>
      <c r="RX137" s="136"/>
      <c r="RY137" s="136"/>
      <c r="RZ137" s="136"/>
      <c r="SA137" s="136"/>
      <c r="SB137" s="136"/>
      <c r="SC137" s="136"/>
      <c r="SD137" s="136"/>
      <c r="SE137" s="136"/>
      <c r="SF137" s="136"/>
      <c r="SG137" s="136"/>
      <c r="SH137" s="136"/>
      <c r="SI137" s="136"/>
      <c r="SJ137" s="136"/>
      <c r="SK137" s="136"/>
      <c r="SL137" s="136"/>
      <c r="SM137" s="136"/>
      <c r="SN137" s="136"/>
      <c r="SO137" s="136"/>
      <c r="SP137" s="136"/>
      <c r="SQ137" s="136"/>
      <c r="SR137" s="136"/>
      <c r="SS137" s="136"/>
      <c r="ST137" s="136"/>
      <c r="SU137" s="136"/>
      <c r="SV137" s="136"/>
      <c r="SW137" s="136"/>
      <c r="SX137" s="136"/>
      <c r="SY137" s="136"/>
      <c r="SZ137" s="136"/>
      <c r="TA137" s="136"/>
      <c r="TB137" s="136"/>
      <c r="TC137" s="136"/>
      <c r="TD137" s="136"/>
      <c r="TE137" s="136"/>
      <c r="TF137" s="136"/>
      <c r="TG137" s="136"/>
      <c r="TH137" s="136"/>
      <c r="TI137" s="136"/>
      <c r="TJ137" s="136"/>
      <c r="TK137" s="136"/>
      <c r="TL137" s="136"/>
      <c r="TM137" s="136"/>
      <c r="TN137" s="136"/>
      <c r="TO137" s="136"/>
      <c r="TP137" s="136"/>
      <c r="TQ137" s="136"/>
      <c r="TR137" s="136"/>
      <c r="TS137" s="136"/>
      <c r="TT137" s="136"/>
      <c r="TU137" s="136"/>
      <c r="TV137" s="136"/>
      <c r="TW137" s="136"/>
      <c r="TX137" s="136"/>
      <c r="TY137" s="136"/>
      <c r="TZ137" s="136"/>
      <c r="UA137" s="136"/>
      <c r="UB137" s="136"/>
      <c r="UC137" s="136"/>
      <c r="UD137" s="136"/>
      <c r="UE137" s="136"/>
      <c r="UF137" s="136"/>
      <c r="UG137" s="136"/>
      <c r="UH137" s="136"/>
      <c r="UI137" s="136"/>
      <c r="UJ137" s="136"/>
      <c r="UK137" s="136"/>
      <c r="UL137" s="136"/>
      <c r="UM137" s="136"/>
      <c r="UN137" s="136"/>
      <c r="UO137" s="136"/>
      <c r="UP137" s="136"/>
      <c r="UQ137" s="136"/>
      <c r="UR137" s="136"/>
      <c r="US137" s="136"/>
      <c r="UT137" s="136"/>
      <c r="UU137" s="136"/>
      <c r="UV137" s="136"/>
      <c r="UW137" s="136"/>
      <c r="UX137" s="136"/>
      <c r="UY137" s="136"/>
      <c r="UZ137" s="136"/>
      <c r="VA137" s="136"/>
      <c r="VB137" s="136"/>
      <c r="VC137" s="136"/>
      <c r="VD137" s="136"/>
      <c r="VE137" s="136"/>
      <c r="VF137" s="136"/>
      <c r="VG137" s="136"/>
      <c r="VH137" s="136"/>
      <c r="VI137" s="136"/>
      <c r="VJ137" s="136"/>
      <c r="VK137" s="136"/>
      <c r="VL137" s="136"/>
      <c r="VM137" s="136"/>
      <c r="VN137" s="136"/>
      <c r="VO137" s="136"/>
      <c r="VP137" s="136"/>
      <c r="VQ137" s="136"/>
      <c r="VR137" s="136"/>
      <c r="VS137" s="136"/>
      <c r="VT137" s="136"/>
      <c r="VU137" s="136"/>
      <c r="VV137" s="136"/>
      <c r="VW137" s="136"/>
      <c r="VX137" s="136"/>
      <c r="VY137" s="136"/>
      <c r="VZ137" s="136"/>
      <c r="WA137" s="136"/>
      <c r="WB137" s="136"/>
      <c r="WC137" s="136"/>
      <c r="WD137" s="136"/>
      <c r="WE137" s="136"/>
      <c r="WF137" s="136"/>
      <c r="WG137" s="136"/>
      <c r="WH137" s="136"/>
      <c r="WI137" s="136"/>
      <c r="WJ137" s="136"/>
      <c r="WK137" s="136"/>
      <c r="WL137" s="136"/>
      <c r="WM137" s="136"/>
      <c r="WN137" s="136"/>
      <c r="WO137" s="136"/>
      <c r="WP137" s="136"/>
      <c r="WQ137" s="136"/>
      <c r="WR137" s="136"/>
      <c r="WS137" s="136"/>
      <c r="WT137" s="136"/>
      <c r="WU137" s="136"/>
      <c r="WV137" s="136"/>
      <c r="WW137" s="136"/>
      <c r="WX137" s="136"/>
      <c r="WY137" s="136"/>
      <c r="WZ137" s="136"/>
      <c r="XA137" s="136"/>
      <c r="XB137" s="136"/>
      <c r="XC137" s="136"/>
      <c r="XD137" s="136"/>
      <c r="XE137" s="136"/>
      <c r="XF137" s="136"/>
      <c r="XG137" s="136"/>
      <c r="XH137" s="136"/>
      <c r="XI137" s="136"/>
      <c r="XJ137" s="136"/>
      <c r="XK137" s="136"/>
      <c r="XL137" s="136"/>
      <c r="XM137" s="136"/>
      <c r="XN137" s="136"/>
      <c r="XO137" s="136"/>
      <c r="XP137" s="136"/>
      <c r="XQ137" s="136"/>
      <c r="XR137" s="136"/>
      <c r="XS137" s="136"/>
      <c r="XT137" s="136"/>
      <c r="XU137" s="136"/>
      <c r="XV137" s="136"/>
      <c r="XW137" s="136"/>
      <c r="XX137" s="136"/>
      <c r="XY137" s="136"/>
      <c r="XZ137" s="136"/>
      <c r="YA137" s="136"/>
      <c r="YB137" s="136"/>
      <c r="YC137" s="136"/>
      <c r="YD137" s="136"/>
      <c r="YE137" s="136"/>
      <c r="YF137" s="136"/>
      <c r="YG137" s="136"/>
      <c r="YH137" s="136"/>
      <c r="YI137" s="136"/>
      <c r="YJ137" s="136"/>
      <c r="YK137" s="136"/>
      <c r="YL137" s="136"/>
      <c r="YM137" s="136"/>
      <c r="YN137" s="136"/>
      <c r="YO137" s="136"/>
      <c r="YP137" s="136"/>
      <c r="YQ137" s="136"/>
      <c r="YR137" s="136"/>
      <c r="YS137" s="136"/>
      <c r="YT137" s="136"/>
      <c r="YU137" s="136"/>
      <c r="YV137" s="136"/>
      <c r="YW137" s="136"/>
      <c r="YX137" s="136"/>
      <c r="YY137" s="136"/>
      <c r="YZ137" s="136"/>
      <c r="ZA137" s="136"/>
      <c r="ZB137" s="136"/>
      <c r="ZC137" s="136"/>
      <c r="ZD137" s="136"/>
      <c r="ZE137" s="136"/>
      <c r="ZF137" s="136"/>
      <c r="ZG137" s="136"/>
      <c r="ZH137" s="136"/>
      <c r="ZI137" s="136"/>
      <c r="ZJ137" s="136"/>
      <c r="ZK137" s="136"/>
      <c r="ZL137" s="136"/>
      <c r="ZM137" s="136"/>
      <c r="ZN137" s="136"/>
      <c r="ZO137" s="136"/>
      <c r="ZP137" s="136"/>
      <c r="ZQ137" s="136"/>
      <c r="ZR137" s="136"/>
      <c r="ZS137" s="136"/>
      <c r="ZT137" s="136"/>
      <c r="ZU137" s="136"/>
      <c r="ZV137" s="136"/>
      <c r="ZW137" s="136"/>
      <c r="ZX137" s="136"/>
      <c r="ZY137" s="136"/>
      <c r="ZZ137" s="136"/>
      <c r="AAA137" s="136"/>
      <c r="AAB137" s="136"/>
      <c r="AAC137" s="136"/>
      <c r="AAD137" s="136"/>
      <c r="AAE137" s="136"/>
      <c r="AAF137" s="136"/>
      <c r="AAG137" s="136"/>
      <c r="AAH137" s="136"/>
      <c r="AAI137" s="136"/>
      <c r="AAJ137" s="136"/>
      <c r="AAK137" s="136"/>
      <c r="AAL137" s="136"/>
      <c r="AAM137" s="136"/>
      <c r="AAN137" s="136"/>
      <c r="AAO137" s="136"/>
      <c r="AAP137" s="136"/>
      <c r="AAQ137" s="136"/>
      <c r="AAR137" s="136"/>
      <c r="AAS137" s="136"/>
      <c r="AAT137" s="136"/>
      <c r="AAU137" s="136"/>
      <c r="AAV137" s="136"/>
      <c r="AAW137" s="136"/>
      <c r="AAX137" s="136"/>
      <c r="AAY137" s="136"/>
      <c r="AAZ137" s="136"/>
      <c r="ABA137" s="136"/>
      <c r="ABB137" s="136"/>
      <c r="ABC137" s="136"/>
      <c r="ABD137" s="136"/>
      <c r="ABE137" s="136"/>
      <c r="ABF137" s="136"/>
      <c r="ABG137" s="136"/>
      <c r="ABH137" s="136"/>
      <c r="ABI137" s="136"/>
      <c r="ABJ137" s="136"/>
      <c r="ABK137" s="136"/>
      <c r="ABL137" s="136"/>
      <c r="ABM137" s="136"/>
      <c r="ABN137" s="136"/>
      <c r="ABO137" s="136"/>
      <c r="ABP137" s="136"/>
      <c r="ABQ137" s="136"/>
      <c r="ABR137" s="136"/>
      <c r="ABS137" s="136"/>
      <c r="ABT137" s="136"/>
      <c r="ABU137" s="136"/>
      <c r="ABV137" s="136"/>
      <c r="ABW137" s="136"/>
      <c r="ABX137" s="136"/>
      <c r="ABY137" s="136"/>
      <c r="ABZ137" s="136"/>
      <c r="ACA137" s="136"/>
      <c r="ACB137" s="136"/>
      <c r="ACC137" s="136"/>
      <c r="ACD137" s="136"/>
      <c r="ACE137" s="136"/>
      <c r="ACF137" s="136"/>
      <c r="ACG137" s="136"/>
      <c r="ACH137" s="136"/>
      <c r="ACI137" s="136"/>
      <c r="ACJ137" s="136"/>
      <c r="ACK137" s="136"/>
      <c r="ACL137" s="136"/>
      <c r="ACM137" s="136"/>
      <c r="ACN137" s="136"/>
      <c r="ACO137" s="136"/>
      <c r="ACP137" s="136"/>
      <c r="ACQ137" s="136"/>
      <c r="ACR137" s="136"/>
      <c r="ACS137" s="136"/>
      <c r="ACT137" s="136"/>
      <c r="ACU137" s="136"/>
      <c r="ACV137" s="136"/>
      <c r="ACW137" s="136"/>
      <c r="ACX137" s="136"/>
      <c r="ACY137" s="136"/>
      <c r="ACZ137" s="136"/>
      <c r="ADA137" s="136"/>
      <c r="ADB137" s="136"/>
      <c r="ADC137" s="136"/>
      <c r="ADD137" s="136"/>
      <c r="ADE137" s="136"/>
      <c r="ADF137" s="136"/>
      <c r="ADG137" s="136"/>
      <c r="ADH137" s="136"/>
      <c r="ADI137" s="136"/>
      <c r="ADJ137" s="136"/>
      <c r="ADK137" s="136"/>
      <c r="ADL137" s="136"/>
      <c r="ADM137" s="136"/>
      <c r="ADN137" s="136"/>
      <c r="ADO137" s="136"/>
      <c r="ADP137" s="136"/>
      <c r="ADQ137" s="136"/>
      <c r="ADR137" s="136"/>
      <c r="ADS137" s="136"/>
      <c r="ADT137" s="136"/>
      <c r="ADU137" s="136"/>
      <c r="ADV137" s="136"/>
      <c r="ADW137" s="136"/>
      <c r="ADX137" s="136"/>
      <c r="ADY137" s="136"/>
      <c r="ADZ137" s="136"/>
      <c r="AEA137" s="136"/>
      <c r="AEB137" s="136"/>
      <c r="AEC137" s="136"/>
      <c r="AED137" s="136"/>
      <c r="AEE137" s="136"/>
      <c r="AEF137" s="136"/>
      <c r="AEG137" s="136"/>
      <c r="AEH137" s="136"/>
      <c r="AEI137" s="136"/>
      <c r="AEJ137" s="136"/>
      <c r="AEK137" s="136"/>
      <c r="AEL137" s="136"/>
      <c r="AEM137" s="136"/>
      <c r="AEN137" s="136"/>
      <c r="AEO137" s="136"/>
      <c r="AEP137" s="136"/>
      <c r="AEQ137" s="136"/>
      <c r="AER137" s="136"/>
      <c r="AES137" s="136"/>
      <c r="AET137" s="136"/>
      <c r="AEU137" s="136"/>
      <c r="AEV137" s="136"/>
      <c r="AEW137" s="136"/>
      <c r="AEX137" s="136"/>
      <c r="AEY137" s="136"/>
      <c r="AEZ137" s="136"/>
      <c r="AFA137" s="136"/>
      <c r="AFB137" s="136"/>
      <c r="AFC137" s="136"/>
      <c r="AFD137" s="136"/>
      <c r="AFE137" s="136"/>
      <c r="AFF137" s="136"/>
      <c r="AFG137" s="136"/>
      <c r="AFH137" s="136"/>
      <c r="AFI137" s="136"/>
      <c r="AFJ137" s="136"/>
      <c r="AFK137" s="136"/>
      <c r="AFL137" s="136"/>
      <c r="AFM137" s="136"/>
      <c r="AFN137" s="136"/>
      <c r="AFO137" s="136"/>
      <c r="AFP137" s="136"/>
      <c r="AFQ137" s="136"/>
      <c r="AFR137" s="136"/>
      <c r="AFS137" s="136"/>
      <c r="AFT137" s="136"/>
      <c r="AFU137" s="136"/>
      <c r="AFV137" s="136"/>
      <c r="AFW137" s="136"/>
      <c r="AFX137" s="136"/>
      <c r="AFY137" s="136"/>
      <c r="AFZ137" s="136"/>
      <c r="AGA137" s="136"/>
      <c r="AGB137" s="136"/>
      <c r="AGC137" s="136"/>
      <c r="AGD137" s="136"/>
      <c r="AGE137" s="136"/>
      <c r="AGF137" s="136"/>
      <c r="AGG137" s="136"/>
      <c r="AGH137" s="136"/>
      <c r="AGI137" s="136"/>
      <c r="AGJ137" s="136"/>
      <c r="AGK137" s="136"/>
      <c r="AGL137" s="136"/>
      <c r="AGM137" s="136"/>
      <c r="AGN137" s="136"/>
      <c r="AGO137" s="136"/>
      <c r="AGP137" s="136"/>
      <c r="AGQ137" s="136"/>
      <c r="AGR137" s="136"/>
      <c r="AGS137" s="136"/>
      <c r="AGT137" s="136"/>
      <c r="AGU137" s="136"/>
      <c r="AGV137" s="136"/>
      <c r="AGW137" s="136"/>
      <c r="AGX137" s="136"/>
      <c r="AGY137" s="136"/>
      <c r="AGZ137" s="136"/>
      <c r="AHA137" s="136"/>
      <c r="AHB137" s="136"/>
      <c r="AHC137" s="136"/>
      <c r="AHD137" s="136"/>
      <c r="AHE137" s="136"/>
      <c r="AHF137" s="136"/>
      <c r="AHG137" s="136"/>
      <c r="AHH137" s="136"/>
      <c r="AHI137" s="136"/>
      <c r="AHJ137" s="136"/>
      <c r="AHK137" s="136"/>
      <c r="AHL137" s="136"/>
      <c r="AHM137" s="136"/>
      <c r="AHN137" s="136"/>
      <c r="AHO137" s="136"/>
      <c r="AHP137" s="136"/>
      <c r="AHQ137" s="136"/>
      <c r="AHR137" s="136"/>
      <c r="AHS137" s="136"/>
      <c r="AHT137" s="136"/>
      <c r="AHU137" s="136"/>
      <c r="AHV137" s="136"/>
      <c r="AHW137" s="136"/>
      <c r="AHX137" s="136"/>
      <c r="AHY137" s="136"/>
      <c r="AHZ137" s="136"/>
      <c r="AIA137" s="136"/>
      <c r="AIB137" s="136"/>
      <c r="AIC137" s="136"/>
      <c r="AID137" s="136"/>
      <c r="AIE137" s="136"/>
      <c r="AIF137" s="136"/>
      <c r="AIG137" s="136"/>
      <c r="AIH137" s="136"/>
      <c r="AII137" s="136"/>
      <c r="AIJ137" s="136"/>
      <c r="AIK137" s="136"/>
      <c r="AIL137" s="136"/>
      <c r="AIM137" s="136"/>
      <c r="AIN137" s="136"/>
      <c r="AIO137" s="136"/>
      <c r="AIP137" s="136"/>
      <c r="AIQ137" s="136"/>
      <c r="AIR137" s="136"/>
      <c r="AIS137" s="136"/>
      <c r="AIT137" s="136"/>
      <c r="AIU137" s="136"/>
      <c r="AIV137" s="136"/>
      <c r="AIW137" s="136"/>
      <c r="AIX137" s="136"/>
      <c r="AIY137" s="136"/>
      <c r="AIZ137" s="136"/>
      <c r="AJA137" s="136"/>
      <c r="AJB137" s="136"/>
      <c r="AJC137" s="136"/>
      <c r="AJD137" s="136"/>
      <c r="AJE137" s="136"/>
      <c r="AJF137" s="136"/>
      <c r="AJG137" s="136"/>
      <c r="AJH137" s="136"/>
      <c r="AJI137" s="136"/>
      <c r="AJJ137" s="136"/>
      <c r="AJK137" s="136"/>
      <c r="AJL137" s="136"/>
      <c r="AJM137" s="136"/>
      <c r="AJN137" s="136"/>
      <c r="AJO137" s="136"/>
      <c r="AJP137" s="136"/>
      <c r="AJQ137" s="136"/>
      <c r="AJR137" s="136"/>
      <c r="AJS137" s="136"/>
      <c r="AJT137" s="136"/>
      <c r="AJU137" s="136"/>
      <c r="AJV137" s="136"/>
      <c r="AJW137" s="136"/>
      <c r="AJX137" s="136"/>
      <c r="AJY137" s="136"/>
      <c r="AJZ137" s="136"/>
      <c r="AKA137" s="136"/>
      <c r="AKB137" s="136"/>
      <c r="AKC137" s="136"/>
      <c r="AKD137" s="136"/>
      <c r="AKE137" s="136"/>
      <c r="AKF137" s="136"/>
      <c r="AKG137" s="136"/>
      <c r="AKH137" s="136"/>
      <c r="AKI137" s="136"/>
      <c r="AKJ137" s="136"/>
      <c r="AKK137" s="136"/>
      <c r="AKL137" s="136"/>
      <c r="AKM137" s="136"/>
      <c r="AKN137" s="136"/>
      <c r="AKO137" s="136"/>
      <c r="AKP137" s="136"/>
      <c r="AKQ137" s="136"/>
      <c r="AKR137" s="136"/>
      <c r="AKS137" s="136"/>
      <c r="AKT137" s="136"/>
      <c r="AKU137" s="136"/>
      <c r="AKV137" s="136"/>
      <c r="AKW137" s="136"/>
      <c r="AKX137" s="136"/>
      <c r="AKY137" s="136"/>
      <c r="AKZ137" s="136"/>
      <c r="ALA137" s="136"/>
      <c r="ALB137" s="136"/>
      <c r="ALC137" s="136"/>
      <c r="ALD137" s="136"/>
      <c r="ALE137" s="136"/>
      <c r="ALF137" s="136"/>
      <c r="ALG137" s="136"/>
      <c r="ALH137" s="136"/>
      <c r="ALI137" s="136"/>
      <c r="ALJ137" s="136"/>
      <c r="ALK137" s="136"/>
      <c r="ALL137" s="136"/>
      <c r="ALM137" s="136"/>
      <c r="ALN137" s="136"/>
      <c r="ALO137" s="136"/>
      <c r="ALP137" s="136"/>
      <c r="ALQ137" s="136"/>
      <c r="ALR137" s="136"/>
      <c r="ALS137" s="136"/>
      <c r="ALT137" s="136"/>
      <c r="ALU137" s="136"/>
      <c r="ALV137" s="136"/>
      <c r="ALW137" s="136"/>
      <c r="ALX137" s="136"/>
      <c r="ALY137" s="136"/>
      <c r="ALZ137" s="136"/>
      <c r="AMA137" s="136"/>
      <c r="AMB137" s="136"/>
      <c r="AMC137" s="136"/>
      <c r="AMD137" s="136"/>
      <c r="AME137" s="136"/>
      <c r="AMF137" s="136"/>
      <c r="AMG137" s="136"/>
      <c r="AMH137" s="136"/>
      <c r="AMI137" s="136"/>
    </row>
    <row r="138" spans="1:1023" x14ac:dyDescent="0.25">
      <c r="A138" s="196" t="s">
        <v>1129</v>
      </c>
      <c r="B138" s="193">
        <v>138</v>
      </c>
      <c r="C138" s="192" t="s">
        <v>1130</v>
      </c>
      <c r="D138" s="210" t="s">
        <v>1131</v>
      </c>
      <c r="E138" s="136"/>
      <c r="F138" s="238"/>
      <c r="G138" s="214"/>
      <c r="I138" s="367">
        <v>50.1</v>
      </c>
      <c r="J138" s="443"/>
      <c r="K138" s="161"/>
      <c r="L138" s="161"/>
      <c r="M138" s="161"/>
      <c r="N138" s="161"/>
      <c r="O138" s="161"/>
      <c r="P138" s="161"/>
      <c r="Q138" s="161"/>
      <c r="R138" s="161"/>
      <c r="S138" s="77">
        <v>2</v>
      </c>
      <c r="T138" s="161"/>
      <c r="U138" s="161"/>
      <c r="V138" s="256">
        <f>IF(O138=1,10,100)</f>
        <v>100</v>
      </c>
      <c r="W138" s="256">
        <f>IF(O138=1,1,IF(O138=2,10,100))</f>
        <v>100</v>
      </c>
      <c r="X138" s="256">
        <f>IF(O138=3,20,100)</f>
        <v>100</v>
      </c>
      <c r="Y138" s="256">
        <f>IF(P138=1,10,100)</f>
        <v>100</v>
      </c>
      <c r="Z138" s="256">
        <f>IF(P138=1,1,IF(P138=2,10,100))</f>
        <v>100</v>
      </c>
      <c r="AA138" s="257">
        <f>IF(OR(EXACT(Q138,"1A"),EXACT(Q138,"1B")),0.1,IF(Q138=2,1,100))</f>
        <v>100</v>
      </c>
      <c r="AB138" s="257">
        <f>IF(OR(EXACT(R138,"1A"),EXACT(R138,"1B")),0.1,IF(R138=2,1,100))</f>
        <v>100</v>
      </c>
      <c r="AC138" s="257">
        <f>IF(OR(EXACT(S138,"1A"),EXACT(S138,"1B")),0.3,IF(S138=2,3,100))</f>
        <v>3</v>
      </c>
      <c r="AD138" s="136"/>
      <c r="AE138" s="136"/>
      <c r="AF138" s="249">
        <f>IF(OR(OR(EXACT(J138,"1A"),EXACT(J138,"1B"),EXACT(J138,"1C")),K138=1),1,IF(K138=2,10,100))</f>
        <v>100</v>
      </c>
      <c r="AG138" s="249">
        <f>IF(OR(EXACT(J138,"1A"),EXACT(J138,"1B"),EXACT(J138,"1C")),1,IF(J138=2,10,100))</f>
        <v>100</v>
      </c>
      <c r="AH138" s="249">
        <f>IF(OR(EXACT(J138,"1A"),EXACT(J138,"1B"),EXACT(J138,"1C"),K138=1),3,100)</f>
        <v>100</v>
      </c>
      <c r="AI138" s="249">
        <f>IF(OR(EXACT(J138,"1A"),EXACT(J138,"1B"),EXACT(J138,"1C")),5,100)</f>
        <v>100</v>
      </c>
      <c r="AJ138" s="269" t="s">
        <v>25766</v>
      </c>
      <c r="AK138" s="136"/>
      <c r="AL138" s="136"/>
      <c r="AM138" s="251"/>
      <c r="AN138" s="136"/>
      <c r="AO138" s="136"/>
      <c r="AP138" s="136"/>
      <c r="AQ138" s="272" t="s">
        <v>25767</v>
      </c>
      <c r="AR138" s="136"/>
      <c r="AS138" s="136"/>
      <c r="AT138" s="136"/>
      <c r="AU138" s="136"/>
      <c r="AV138" s="136"/>
      <c r="AW138" s="136"/>
      <c r="AX138" s="136"/>
      <c r="AY138" s="136"/>
      <c r="AZ138" s="136"/>
      <c r="BA138" s="136"/>
      <c r="BB138" s="136"/>
      <c r="BC138" s="136"/>
      <c r="BD138" s="136"/>
      <c r="BE138" s="136"/>
      <c r="BF138" s="136"/>
      <c r="BG138" s="136"/>
      <c r="BH138" s="136"/>
      <c r="BI138" s="136"/>
      <c r="BJ138" s="136"/>
      <c r="BK138" s="136"/>
      <c r="BL138" s="136"/>
      <c r="BM138" s="136"/>
      <c r="BN138" s="136"/>
      <c r="BO138" s="136"/>
      <c r="BP138" s="136"/>
      <c r="BQ138" s="136"/>
      <c r="BR138" s="136"/>
      <c r="BS138" s="136"/>
      <c r="BT138" s="136"/>
      <c r="BU138" s="136"/>
      <c r="BV138" s="136"/>
      <c r="BW138" s="136"/>
      <c r="BX138" s="136"/>
      <c r="BY138" s="136"/>
      <c r="BZ138" s="136"/>
      <c r="CA138" s="136"/>
      <c r="CB138" s="136"/>
      <c r="CC138" s="136"/>
      <c r="CD138" s="136"/>
      <c r="CE138" s="136"/>
      <c r="CF138" s="136"/>
      <c r="CG138" s="136"/>
      <c r="CH138" s="136"/>
      <c r="CI138" s="136"/>
      <c r="CJ138" s="136"/>
      <c r="CK138" s="136"/>
      <c r="CL138" s="136"/>
      <c r="CM138" s="136"/>
      <c r="CN138" s="136"/>
      <c r="CO138" s="136"/>
      <c r="CP138" s="136"/>
      <c r="CQ138" s="136"/>
      <c r="CR138" s="136"/>
      <c r="CS138" s="136"/>
      <c r="CT138" s="136"/>
      <c r="CU138" s="136"/>
      <c r="CV138" s="136"/>
      <c r="CW138" s="136"/>
      <c r="CX138" s="136"/>
      <c r="CY138" s="136"/>
      <c r="CZ138" s="136"/>
      <c r="DA138" s="136"/>
      <c r="DB138" s="136"/>
      <c r="DC138" s="136"/>
      <c r="DD138" s="136"/>
      <c r="DE138" s="136"/>
      <c r="DF138" s="136"/>
      <c r="DG138" s="136"/>
      <c r="DH138" s="136"/>
      <c r="DI138" s="136"/>
      <c r="DJ138" s="136"/>
      <c r="DK138" s="136"/>
      <c r="DL138" s="136"/>
      <c r="DM138" s="136"/>
      <c r="DN138" s="136"/>
      <c r="DO138" s="136"/>
      <c r="DP138" s="136"/>
      <c r="DQ138" s="136"/>
      <c r="DR138" s="136"/>
      <c r="DS138" s="136"/>
      <c r="DT138" s="136"/>
      <c r="DU138" s="136"/>
      <c r="DV138" s="136"/>
      <c r="DW138" s="136"/>
      <c r="DX138" s="136"/>
      <c r="DY138" s="136"/>
      <c r="DZ138" s="136"/>
      <c r="EA138" s="136"/>
      <c r="EB138" s="136"/>
      <c r="EC138" s="136"/>
      <c r="ED138" s="136"/>
      <c r="EE138" s="136"/>
      <c r="EF138" s="136"/>
      <c r="EG138" s="136"/>
      <c r="EH138" s="136"/>
      <c r="EI138" s="136"/>
      <c r="EJ138" s="136"/>
      <c r="EK138" s="136"/>
      <c r="EL138" s="136"/>
      <c r="EM138" s="136"/>
      <c r="EN138" s="136"/>
      <c r="EO138" s="136"/>
      <c r="EP138" s="136"/>
      <c r="EQ138" s="136"/>
      <c r="ER138" s="136"/>
      <c r="ES138" s="136"/>
      <c r="ET138" s="136"/>
      <c r="EU138" s="136"/>
      <c r="EV138" s="136"/>
      <c r="EW138" s="136"/>
      <c r="EX138" s="136"/>
      <c r="EY138" s="136"/>
      <c r="EZ138" s="136"/>
      <c r="FA138" s="136"/>
      <c r="FB138" s="136"/>
      <c r="FC138" s="136"/>
      <c r="FD138" s="136"/>
      <c r="FE138" s="136"/>
      <c r="FF138" s="136"/>
      <c r="FG138" s="136"/>
      <c r="FH138" s="136"/>
      <c r="FI138" s="136"/>
      <c r="FJ138" s="136"/>
      <c r="FK138" s="136"/>
      <c r="FL138" s="136"/>
      <c r="FM138" s="136"/>
      <c r="FN138" s="136"/>
      <c r="FO138" s="136"/>
      <c r="FP138" s="136"/>
      <c r="FQ138" s="136"/>
      <c r="FR138" s="136"/>
      <c r="FS138" s="136"/>
      <c r="FT138" s="136"/>
      <c r="FU138" s="136"/>
      <c r="FV138" s="136"/>
      <c r="FW138" s="136"/>
      <c r="FX138" s="136"/>
      <c r="FY138" s="136"/>
      <c r="FZ138" s="136"/>
      <c r="GA138" s="136"/>
      <c r="GB138" s="136"/>
      <c r="GC138" s="136"/>
      <c r="GD138" s="136"/>
      <c r="GE138" s="136"/>
      <c r="GF138" s="136"/>
      <c r="GG138" s="136"/>
      <c r="GH138" s="136"/>
      <c r="GI138" s="136"/>
      <c r="GJ138" s="136"/>
      <c r="GK138" s="136"/>
      <c r="GL138" s="136"/>
      <c r="GM138" s="136"/>
      <c r="GN138" s="136"/>
      <c r="GO138" s="136"/>
      <c r="GP138" s="136"/>
      <c r="GQ138" s="136"/>
      <c r="GR138" s="136"/>
      <c r="GS138" s="136"/>
      <c r="GT138" s="136"/>
      <c r="GU138" s="136"/>
      <c r="GV138" s="136"/>
      <c r="GW138" s="136"/>
      <c r="GX138" s="136"/>
      <c r="GY138" s="136"/>
      <c r="GZ138" s="136"/>
      <c r="HA138" s="136"/>
      <c r="HB138" s="136"/>
      <c r="HC138" s="136"/>
      <c r="HD138" s="136"/>
      <c r="HE138" s="136"/>
      <c r="HF138" s="136"/>
      <c r="HG138" s="136"/>
      <c r="HH138" s="136"/>
      <c r="HI138" s="136"/>
      <c r="HJ138" s="136"/>
      <c r="HK138" s="136"/>
      <c r="HL138" s="136"/>
      <c r="HM138" s="136"/>
      <c r="HN138" s="136"/>
      <c r="HO138" s="136"/>
      <c r="HP138" s="136"/>
      <c r="HQ138" s="136"/>
      <c r="HR138" s="136"/>
      <c r="HS138" s="136"/>
      <c r="HT138" s="136"/>
      <c r="HU138" s="136"/>
      <c r="HV138" s="136"/>
      <c r="HW138" s="136"/>
      <c r="HX138" s="136"/>
      <c r="HY138" s="136"/>
      <c r="HZ138" s="136"/>
      <c r="IA138" s="136"/>
      <c r="IB138" s="136"/>
      <c r="IC138" s="136"/>
      <c r="ID138" s="136"/>
      <c r="IE138" s="136"/>
      <c r="IF138" s="136"/>
      <c r="IG138" s="136"/>
      <c r="IH138" s="136"/>
      <c r="II138" s="136"/>
      <c r="IJ138" s="136"/>
      <c r="IK138" s="136"/>
      <c r="IL138" s="136"/>
      <c r="IM138" s="136"/>
      <c r="IN138" s="136"/>
      <c r="IO138" s="136"/>
      <c r="IP138" s="136"/>
      <c r="IQ138" s="136"/>
      <c r="IR138" s="136"/>
      <c r="IS138" s="136"/>
      <c r="IT138" s="136"/>
      <c r="IU138" s="136"/>
      <c r="IV138" s="136"/>
      <c r="IW138" s="136"/>
      <c r="IX138" s="136"/>
      <c r="IY138" s="136"/>
      <c r="IZ138" s="136"/>
      <c r="JA138" s="136"/>
      <c r="JB138" s="136"/>
      <c r="JC138" s="136"/>
      <c r="JD138" s="136"/>
      <c r="JE138" s="136"/>
      <c r="JF138" s="136"/>
      <c r="JG138" s="136"/>
      <c r="JH138" s="136"/>
      <c r="JI138" s="136"/>
      <c r="JJ138" s="136"/>
      <c r="JK138" s="136"/>
      <c r="JL138" s="136"/>
      <c r="JM138" s="136"/>
      <c r="JN138" s="136"/>
      <c r="JO138" s="136"/>
      <c r="JP138" s="136"/>
      <c r="JQ138" s="136"/>
      <c r="JR138" s="136"/>
      <c r="JS138" s="136"/>
      <c r="JT138" s="136"/>
      <c r="JU138" s="136"/>
      <c r="JV138" s="136"/>
      <c r="JW138" s="136"/>
      <c r="JX138" s="136"/>
      <c r="JY138" s="136"/>
      <c r="JZ138" s="136"/>
      <c r="KA138" s="136"/>
      <c r="KB138" s="136"/>
      <c r="KC138" s="136"/>
      <c r="KD138" s="136"/>
      <c r="KE138" s="136"/>
      <c r="KF138" s="136"/>
      <c r="KG138" s="136"/>
      <c r="KH138" s="136"/>
      <c r="KI138" s="136"/>
      <c r="KJ138" s="136"/>
      <c r="KK138" s="136"/>
      <c r="KL138" s="136"/>
      <c r="KM138" s="136"/>
      <c r="KN138" s="136"/>
      <c r="KO138" s="136"/>
      <c r="KP138" s="136"/>
      <c r="KQ138" s="136"/>
      <c r="KR138" s="136"/>
      <c r="KS138" s="136"/>
      <c r="KT138" s="136"/>
      <c r="KU138" s="136"/>
      <c r="KV138" s="136"/>
      <c r="KW138" s="136"/>
      <c r="KX138" s="136"/>
      <c r="KY138" s="136"/>
      <c r="KZ138" s="136"/>
      <c r="LA138" s="136"/>
      <c r="LB138" s="136"/>
      <c r="LC138" s="136"/>
      <c r="LD138" s="136"/>
      <c r="LE138" s="136"/>
      <c r="LF138" s="136"/>
      <c r="LG138" s="136"/>
      <c r="LH138" s="136"/>
      <c r="LI138" s="136"/>
      <c r="LJ138" s="136"/>
      <c r="LK138" s="136"/>
      <c r="LL138" s="136"/>
      <c r="LM138" s="136"/>
      <c r="LN138" s="136"/>
      <c r="LO138" s="136"/>
      <c r="LP138" s="136"/>
      <c r="LQ138" s="136"/>
      <c r="LR138" s="136"/>
      <c r="LS138" s="136"/>
      <c r="LT138" s="136"/>
      <c r="LU138" s="136"/>
      <c r="LV138" s="136"/>
      <c r="LW138" s="136"/>
      <c r="LX138" s="136"/>
      <c r="LY138" s="136"/>
      <c r="LZ138" s="136"/>
      <c r="MA138" s="136"/>
      <c r="MB138" s="136"/>
      <c r="MC138" s="136"/>
      <c r="MD138" s="136"/>
      <c r="ME138" s="136"/>
      <c r="MF138" s="136"/>
      <c r="MG138" s="136"/>
      <c r="MH138" s="136"/>
      <c r="MI138" s="136"/>
      <c r="MJ138" s="136"/>
      <c r="MK138" s="136"/>
      <c r="ML138" s="136"/>
      <c r="MM138" s="136"/>
      <c r="MN138" s="136"/>
      <c r="MO138" s="136"/>
      <c r="MP138" s="136"/>
      <c r="MQ138" s="136"/>
      <c r="MR138" s="136"/>
      <c r="MS138" s="136"/>
      <c r="MT138" s="136"/>
      <c r="MU138" s="136"/>
      <c r="MV138" s="136"/>
      <c r="MW138" s="136"/>
      <c r="MX138" s="136"/>
      <c r="MY138" s="136"/>
      <c r="MZ138" s="136"/>
      <c r="NA138" s="136"/>
      <c r="NB138" s="136"/>
      <c r="NC138" s="136"/>
      <c r="ND138" s="136"/>
      <c r="NE138" s="136"/>
      <c r="NF138" s="136"/>
      <c r="NG138" s="136"/>
      <c r="NH138" s="136"/>
      <c r="NI138" s="136"/>
      <c r="NJ138" s="136"/>
      <c r="NK138" s="136"/>
      <c r="NL138" s="136"/>
      <c r="NM138" s="136"/>
      <c r="NN138" s="136"/>
      <c r="NO138" s="136"/>
      <c r="NP138" s="136"/>
      <c r="NQ138" s="136"/>
      <c r="NR138" s="136"/>
      <c r="NS138" s="136"/>
      <c r="NT138" s="136"/>
      <c r="NU138" s="136"/>
      <c r="NV138" s="136"/>
      <c r="NW138" s="136"/>
      <c r="NX138" s="136"/>
      <c r="NY138" s="136"/>
      <c r="NZ138" s="136"/>
      <c r="OA138" s="136"/>
      <c r="OB138" s="136"/>
      <c r="OC138" s="136"/>
      <c r="OD138" s="136"/>
      <c r="OE138" s="136"/>
      <c r="OF138" s="136"/>
      <c r="OG138" s="136"/>
      <c r="OH138" s="136"/>
      <c r="OI138" s="136"/>
      <c r="OJ138" s="136"/>
      <c r="OK138" s="136"/>
      <c r="OL138" s="136"/>
      <c r="OM138" s="136"/>
      <c r="ON138" s="136"/>
      <c r="OO138" s="136"/>
      <c r="OP138" s="136"/>
      <c r="OQ138" s="136"/>
      <c r="OR138" s="136"/>
      <c r="OS138" s="136"/>
      <c r="OT138" s="136"/>
      <c r="OU138" s="136"/>
      <c r="OV138" s="136"/>
      <c r="OW138" s="136"/>
      <c r="OX138" s="136"/>
      <c r="OY138" s="136"/>
      <c r="OZ138" s="136"/>
      <c r="PA138" s="136"/>
      <c r="PB138" s="136"/>
      <c r="PC138" s="136"/>
      <c r="PD138" s="136"/>
      <c r="PE138" s="136"/>
      <c r="PF138" s="136"/>
      <c r="PG138" s="136"/>
      <c r="PH138" s="136"/>
      <c r="PI138" s="136"/>
      <c r="PJ138" s="136"/>
      <c r="PK138" s="136"/>
      <c r="PL138" s="136"/>
      <c r="PM138" s="136"/>
      <c r="PN138" s="136"/>
      <c r="PO138" s="136"/>
      <c r="PP138" s="136"/>
      <c r="PQ138" s="136"/>
      <c r="PR138" s="136"/>
      <c r="PS138" s="136"/>
      <c r="PT138" s="136"/>
      <c r="PU138" s="136"/>
      <c r="PV138" s="136"/>
      <c r="PW138" s="136"/>
      <c r="PX138" s="136"/>
      <c r="PY138" s="136"/>
      <c r="PZ138" s="136"/>
      <c r="QA138" s="136"/>
      <c r="QB138" s="136"/>
      <c r="QC138" s="136"/>
      <c r="QD138" s="136"/>
      <c r="QE138" s="136"/>
      <c r="QF138" s="136"/>
      <c r="QG138" s="136"/>
      <c r="QH138" s="136"/>
      <c r="QI138" s="136"/>
      <c r="QJ138" s="136"/>
      <c r="QK138" s="136"/>
      <c r="QL138" s="136"/>
      <c r="QM138" s="136"/>
      <c r="QN138" s="136"/>
      <c r="QO138" s="136"/>
      <c r="QP138" s="136"/>
      <c r="QQ138" s="136"/>
      <c r="QR138" s="136"/>
      <c r="QS138" s="136"/>
      <c r="QT138" s="136"/>
      <c r="QU138" s="136"/>
      <c r="QV138" s="136"/>
      <c r="QW138" s="136"/>
      <c r="QX138" s="136"/>
      <c r="QY138" s="136"/>
      <c r="QZ138" s="136"/>
      <c r="RA138" s="136"/>
      <c r="RB138" s="136"/>
      <c r="RC138" s="136"/>
      <c r="RD138" s="136"/>
      <c r="RE138" s="136"/>
      <c r="RF138" s="136"/>
      <c r="RG138" s="136"/>
      <c r="RH138" s="136"/>
      <c r="RI138" s="136"/>
      <c r="RJ138" s="136"/>
      <c r="RK138" s="136"/>
      <c r="RL138" s="136"/>
      <c r="RM138" s="136"/>
      <c r="RN138" s="136"/>
      <c r="RO138" s="136"/>
      <c r="RP138" s="136"/>
      <c r="RQ138" s="136"/>
      <c r="RR138" s="136"/>
      <c r="RS138" s="136"/>
      <c r="RT138" s="136"/>
      <c r="RU138" s="136"/>
      <c r="RV138" s="136"/>
      <c r="RW138" s="136"/>
      <c r="RX138" s="136"/>
      <c r="RY138" s="136"/>
      <c r="RZ138" s="136"/>
      <c r="SA138" s="136"/>
      <c r="SB138" s="136"/>
      <c r="SC138" s="136"/>
      <c r="SD138" s="136"/>
      <c r="SE138" s="136"/>
      <c r="SF138" s="136"/>
      <c r="SG138" s="136"/>
      <c r="SH138" s="136"/>
      <c r="SI138" s="136"/>
      <c r="SJ138" s="136"/>
      <c r="SK138" s="136"/>
      <c r="SL138" s="136"/>
      <c r="SM138" s="136"/>
      <c r="SN138" s="136"/>
      <c r="SO138" s="136"/>
      <c r="SP138" s="136"/>
      <c r="SQ138" s="136"/>
      <c r="SR138" s="136"/>
      <c r="SS138" s="136"/>
      <c r="ST138" s="136"/>
      <c r="SU138" s="136"/>
      <c r="SV138" s="136"/>
      <c r="SW138" s="136"/>
      <c r="SX138" s="136"/>
      <c r="SY138" s="136"/>
      <c r="SZ138" s="136"/>
      <c r="TA138" s="136"/>
      <c r="TB138" s="136"/>
      <c r="TC138" s="136"/>
      <c r="TD138" s="136"/>
      <c r="TE138" s="136"/>
      <c r="TF138" s="136"/>
      <c r="TG138" s="136"/>
      <c r="TH138" s="136"/>
      <c r="TI138" s="136"/>
      <c r="TJ138" s="136"/>
      <c r="TK138" s="136"/>
      <c r="TL138" s="136"/>
      <c r="TM138" s="136"/>
      <c r="TN138" s="136"/>
      <c r="TO138" s="136"/>
      <c r="TP138" s="136"/>
      <c r="TQ138" s="136"/>
      <c r="TR138" s="136"/>
      <c r="TS138" s="136"/>
      <c r="TT138" s="136"/>
      <c r="TU138" s="136"/>
      <c r="TV138" s="136"/>
      <c r="TW138" s="136"/>
      <c r="TX138" s="136"/>
      <c r="TY138" s="136"/>
      <c r="TZ138" s="136"/>
      <c r="UA138" s="136"/>
      <c r="UB138" s="136"/>
      <c r="UC138" s="136"/>
      <c r="UD138" s="136"/>
      <c r="UE138" s="136"/>
      <c r="UF138" s="136"/>
      <c r="UG138" s="136"/>
      <c r="UH138" s="136"/>
      <c r="UI138" s="136"/>
      <c r="UJ138" s="136"/>
      <c r="UK138" s="136"/>
      <c r="UL138" s="136"/>
      <c r="UM138" s="136"/>
      <c r="UN138" s="136"/>
      <c r="UO138" s="136"/>
      <c r="UP138" s="136"/>
      <c r="UQ138" s="136"/>
      <c r="UR138" s="136"/>
      <c r="US138" s="136"/>
      <c r="UT138" s="136"/>
      <c r="UU138" s="136"/>
      <c r="UV138" s="136"/>
      <c r="UW138" s="136"/>
      <c r="UX138" s="136"/>
      <c r="UY138" s="136"/>
      <c r="UZ138" s="136"/>
      <c r="VA138" s="136"/>
      <c r="VB138" s="136"/>
      <c r="VC138" s="136"/>
      <c r="VD138" s="136"/>
      <c r="VE138" s="136"/>
      <c r="VF138" s="136"/>
      <c r="VG138" s="136"/>
      <c r="VH138" s="136"/>
      <c r="VI138" s="136"/>
      <c r="VJ138" s="136"/>
      <c r="VK138" s="136"/>
      <c r="VL138" s="136"/>
      <c r="VM138" s="136"/>
      <c r="VN138" s="136"/>
      <c r="VO138" s="136"/>
      <c r="VP138" s="136"/>
      <c r="VQ138" s="136"/>
      <c r="VR138" s="136"/>
      <c r="VS138" s="136"/>
      <c r="VT138" s="136"/>
      <c r="VU138" s="136"/>
      <c r="VV138" s="136"/>
      <c r="VW138" s="136"/>
      <c r="VX138" s="136"/>
      <c r="VY138" s="136"/>
      <c r="VZ138" s="136"/>
      <c r="WA138" s="136"/>
      <c r="WB138" s="136"/>
      <c r="WC138" s="136"/>
      <c r="WD138" s="136"/>
      <c r="WE138" s="136"/>
      <c r="WF138" s="136"/>
      <c r="WG138" s="136"/>
      <c r="WH138" s="136"/>
      <c r="WI138" s="136"/>
      <c r="WJ138" s="136"/>
      <c r="WK138" s="136"/>
      <c r="WL138" s="136"/>
      <c r="WM138" s="136"/>
      <c r="WN138" s="136"/>
      <c r="WO138" s="136"/>
      <c r="WP138" s="136"/>
      <c r="WQ138" s="136"/>
      <c r="WR138" s="136"/>
      <c r="WS138" s="136"/>
      <c r="WT138" s="136"/>
      <c r="WU138" s="136"/>
      <c r="WV138" s="136"/>
      <c r="WW138" s="136"/>
      <c r="WX138" s="136"/>
      <c r="WY138" s="136"/>
      <c r="WZ138" s="136"/>
      <c r="XA138" s="136"/>
      <c r="XB138" s="136"/>
      <c r="XC138" s="136"/>
      <c r="XD138" s="136"/>
      <c r="XE138" s="136"/>
      <c r="XF138" s="136"/>
      <c r="XG138" s="136"/>
      <c r="XH138" s="136"/>
      <c r="XI138" s="136"/>
      <c r="XJ138" s="136"/>
      <c r="XK138" s="136"/>
      <c r="XL138" s="136"/>
      <c r="XM138" s="136"/>
      <c r="XN138" s="136"/>
      <c r="XO138" s="136"/>
      <c r="XP138" s="136"/>
      <c r="XQ138" s="136"/>
      <c r="XR138" s="136"/>
      <c r="XS138" s="136"/>
      <c r="XT138" s="136"/>
      <c r="XU138" s="136"/>
      <c r="XV138" s="136"/>
      <c r="XW138" s="136"/>
      <c r="XX138" s="136"/>
      <c r="XY138" s="136"/>
      <c r="XZ138" s="136"/>
      <c r="YA138" s="136"/>
      <c r="YB138" s="136"/>
      <c r="YC138" s="136"/>
      <c r="YD138" s="136"/>
      <c r="YE138" s="136"/>
      <c r="YF138" s="136"/>
      <c r="YG138" s="136"/>
      <c r="YH138" s="136"/>
      <c r="YI138" s="136"/>
      <c r="YJ138" s="136"/>
      <c r="YK138" s="136"/>
      <c r="YL138" s="136"/>
      <c r="YM138" s="136"/>
      <c r="YN138" s="136"/>
      <c r="YO138" s="136"/>
      <c r="YP138" s="136"/>
      <c r="YQ138" s="136"/>
      <c r="YR138" s="136"/>
      <c r="YS138" s="136"/>
      <c r="YT138" s="136"/>
      <c r="YU138" s="136"/>
      <c r="YV138" s="136"/>
      <c r="YW138" s="136"/>
      <c r="YX138" s="136"/>
      <c r="YY138" s="136"/>
      <c r="YZ138" s="136"/>
      <c r="ZA138" s="136"/>
      <c r="ZB138" s="136"/>
      <c r="ZC138" s="136"/>
      <c r="ZD138" s="136"/>
      <c r="ZE138" s="136"/>
      <c r="ZF138" s="136"/>
      <c r="ZG138" s="136"/>
      <c r="ZH138" s="136"/>
      <c r="ZI138" s="136"/>
      <c r="ZJ138" s="136"/>
      <c r="ZK138" s="136"/>
      <c r="ZL138" s="136"/>
      <c r="ZM138" s="136"/>
      <c r="ZN138" s="136"/>
      <c r="ZO138" s="136"/>
      <c r="ZP138" s="136"/>
      <c r="ZQ138" s="136"/>
      <c r="ZR138" s="136"/>
      <c r="ZS138" s="136"/>
      <c r="ZT138" s="136"/>
      <c r="ZU138" s="136"/>
      <c r="ZV138" s="136"/>
      <c r="ZW138" s="136"/>
      <c r="ZX138" s="136"/>
      <c r="ZY138" s="136"/>
      <c r="ZZ138" s="136"/>
      <c r="AAA138" s="136"/>
      <c r="AAB138" s="136"/>
      <c r="AAC138" s="136"/>
      <c r="AAD138" s="136"/>
      <c r="AAE138" s="136"/>
      <c r="AAF138" s="136"/>
      <c r="AAG138" s="136"/>
      <c r="AAH138" s="136"/>
      <c r="AAI138" s="136"/>
      <c r="AAJ138" s="136"/>
      <c r="AAK138" s="136"/>
      <c r="AAL138" s="136"/>
      <c r="AAM138" s="136"/>
      <c r="AAN138" s="136"/>
      <c r="AAO138" s="136"/>
      <c r="AAP138" s="136"/>
      <c r="AAQ138" s="136"/>
      <c r="AAR138" s="136"/>
      <c r="AAS138" s="136"/>
      <c r="AAT138" s="136"/>
      <c r="AAU138" s="136"/>
      <c r="AAV138" s="136"/>
      <c r="AAW138" s="136"/>
      <c r="AAX138" s="136"/>
      <c r="AAY138" s="136"/>
      <c r="AAZ138" s="136"/>
      <c r="ABA138" s="136"/>
      <c r="ABB138" s="136"/>
      <c r="ABC138" s="136"/>
      <c r="ABD138" s="136"/>
      <c r="ABE138" s="136"/>
      <c r="ABF138" s="136"/>
      <c r="ABG138" s="136"/>
      <c r="ABH138" s="136"/>
      <c r="ABI138" s="136"/>
      <c r="ABJ138" s="136"/>
      <c r="ABK138" s="136"/>
      <c r="ABL138" s="136"/>
      <c r="ABM138" s="136"/>
      <c r="ABN138" s="136"/>
      <c r="ABO138" s="136"/>
      <c r="ABP138" s="136"/>
      <c r="ABQ138" s="136"/>
      <c r="ABR138" s="136"/>
      <c r="ABS138" s="136"/>
      <c r="ABT138" s="136"/>
      <c r="ABU138" s="136"/>
      <c r="ABV138" s="136"/>
      <c r="ABW138" s="136"/>
      <c r="ABX138" s="136"/>
      <c r="ABY138" s="136"/>
      <c r="ABZ138" s="136"/>
      <c r="ACA138" s="136"/>
      <c r="ACB138" s="136"/>
      <c r="ACC138" s="136"/>
      <c r="ACD138" s="136"/>
      <c r="ACE138" s="136"/>
      <c r="ACF138" s="136"/>
      <c r="ACG138" s="136"/>
      <c r="ACH138" s="136"/>
      <c r="ACI138" s="136"/>
      <c r="ACJ138" s="136"/>
      <c r="ACK138" s="136"/>
      <c r="ACL138" s="136"/>
      <c r="ACM138" s="136"/>
      <c r="ACN138" s="136"/>
      <c r="ACO138" s="136"/>
      <c r="ACP138" s="136"/>
      <c r="ACQ138" s="136"/>
      <c r="ACR138" s="136"/>
      <c r="ACS138" s="136"/>
      <c r="ACT138" s="136"/>
      <c r="ACU138" s="136"/>
      <c r="ACV138" s="136"/>
      <c r="ACW138" s="136"/>
      <c r="ACX138" s="136"/>
      <c r="ACY138" s="136"/>
      <c r="ACZ138" s="136"/>
      <c r="ADA138" s="136"/>
      <c r="ADB138" s="136"/>
      <c r="ADC138" s="136"/>
      <c r="ADD138" s="136"/>
      <c r="ADE138" s="136"/>
      <c r="ADF138" s="136"/>
      <c r="ADG138" s="136"/>
      <c r="ADH138" s="136"/>
      <c r="ADI138" s="136"/>
      <c r="ADJ138" s="136"/>
      <c r="ADK138" s="136"/>
      <c r="ADL138" s="136"/>
      <c r="ADM138" s="136"/>
      <c r="ADN138" s="136"/>
      <c r="ADO138" s="136"/>
      <c r="ADP138" s="136"/>
      <c r="ADQ138" s="136"/>
      <c r="ADR138" s="136"/>
      <c r="ADS138" s="136"/>
      <c r="ADT138" s="136"/>
      <c r="ADU138" s="136"/>
      <c r="ADV138" s="136"/>
      <c r="ADW138" s="136"/>
      <c r="ADX138" s="136"/>
      <c r="ADY138" s="136"/>
      <c r="ADZ138" s="136"/>
      <c r="AEA138" s="136"/>
      <c r="AEB138" s="136"/>
      <c r="AEC138" s="136"/>
      <c r="AED138" s="136"/>
      <c r="AEE138" s="136"/>
      <c r="AEF138" s="136"/>
      <c r="AEG138" s="136"/>
      <c r="AEH138" s="136"/>
      <c r="AEI138" s="136"/>
      <c r="AEJ138" s="136"/>
      <c r="AEK138" s="136"/>
      <c r="AEL138" s="136"/>
      <c r="AEM138" s="136"/>
      <c r="AEN138" s="136"/>
      <c r="AEO138" s="136"/>
      <c r="AEP138" s="136"/>
      <c r="AEQ138" s="136"/>
      <c r="AER138" s="136"/>
      <c r="AES138" s="136"/>
      <c r="AET138" s="136"/>
      <c r="AEU138" s="136"/>
      <c r="AEV138" s="136"/>
      <c r="AEW138" s="136"/>
      <c r="AEX138" s="136"/>
      <c r="AEY138" s="136"/>
      <c r="AEZ138" s="136"/>
      <c r="AFA138" s="136"/>
      <c r="AFB138" s="136"/>
      <c r="AFC138" s="136"/>
      <c r="AFD138" s="136"/>
      <c r="AFE138" s="136"/>
      <c r="AFF138" s="136"/>
      <c r="AFG138" s="136"/>
      <c r="AFH138" s="136"/>
      <c r="AFI138" s="136"/>
      <c r="AFJ138" s="136"/>
      <c r="AFK138" s="136"/>
      <c r="AFL138" s="136"/>
      <c r="AFM138" s="136"/>
      <c r="AFN138" s="136"/>
      <c r="AFO138" s="136"/>
      <c r="AFP138" s="136"/>
      <c r="AFQ138" s="136"/>
      <c r="AFR138" s="136"/>
      <c r="AFS138" s="136"/>
      <c r="AFT138" s="136"/>
      <c r="AFU138" s="136"/>
      <c r="AFV138" s="136"/>
      <c r="AFW138" s="136"/>
      <c r="AFX138" s="136"/>
      <c r="AFY138" s="136"/>
      <c r="AFZ138" s="136"/>
      <c r="AGA138" s="136"/>
      <c r="AGB138" s="136"/>
      <c r="AGC138" s="136"/>
      <c r="AGD138" s="136"/>
      <c r="AGE138" s="136"/>
      <c r="AGF138" s="136"/>
      <c r="AGG138" s="136"/>
      <c r="AGH138" s="136"/>
      <c r="AGI138" s="136"/>
      <c r="AGJ138" s="136"/>
      <c r="AGK138" s="136"/>
      <c r="AGL138" s="136"/>
      <c r="AGM138" s="136"/>
      <c r="AGN138" s="136"/>
      <c r="AGO138" s="136"/>
      <c r="AGP138" s="136"/>
      <c r="AGQ138" s="136"/>
      <c r="AGR138" s="136"/>
      <c r="AGS138" s="136"/>
      <c r="AGT138" s="136"/>
      <c r="AGU138" s="136"/>
      <c r="AGV138" s="136"/>
      <c r="AGW138" s="136"/>
      <c r="AGX138" s="136"/>
      <c r="AGY138" s="136"/>
      <c r="AGZ138" s="136"/>
      <c r="AHA138" s="136"/>
      <c r="AHB138" s="136"/>
      <c r="AHC138" s="136"/>
      <c r="AHD138" s="136"/>
      <c r="AHE138" s="136"/>
      <c r="AHF138" s="136"/>
      <c r="AHG138" s="136"/>
      <c r="AHH138" s="136"/>
      <c r="AHI138" s="136"/>
      <c r="AHJ138" s="136"/>
      <c r="AHK138" s="136"/>
      <c r="AHL138" s="136"/>
      <c r="AHM138" s="136"/>
      <c r="AHN138" s="136"/>
      <c r="AHO138" s="136"/>
      <c r="AHP138" s="136"/>
      <c r="AHQ138" s="136"/>
      <c r="AHR138" s="136"/>
      <c r="AHS138" s="136"/>
      <c r="AHT138" s="136"/>
      <c r="AHU138" s="136"/>
      <c r="AHV138" s="136"/>
      <c r="AHW138" s="136"/>
      <c r="AHX138" s="136"/>
      <c r="AHY138" s="136"/>
      <c r="AHZ138" s="136"/>
      <c r="AIA138" s="136"/>
      <c r="AIB138" s="136"/>
      <c r="AIC138" s="136"/>
      <c r="AID138" s="136"/>
      <c r="AIE138" s="136"/>
      <c r="AIF138" s="136"/>
      <c r="AIG138" s="136"/>
      <c r="AIH138" s="136"/>
      <c r="AII138" s="136"/>
      <c r="AIJ138" s="136"/>
      <c r="AIK138" s="136"/>
      <c r="AIL138" s="136"/>
      <c r="AIM138" s="136"/>
      <c r="AIN138" s="136"/>
      <c r="AIO138" s="136"/>
      <c r="AIP138" s="136"/>
      <c r="AIQ138" s="136"/>
      <c r="AIR138" s="136"/>
      <c r="AIS138" s="136"/>
      <c r="AIT138" s="136"/>
      <c r="AIU138" s="136"/>
      <c r="AIV138" s="136"/>
      <c r="AIW138" s="136"/>
      <c r="AIX138" s="136"/>
      <c r="AIY138" s="136"/>
      <c r="AIZ138" s="136"/>
      <c r="AJA138" s="136"/>
      <c r="AJB138" s="136"/>
      <c r="AJC138" s="136"/>
      <c r="AJD138" s="136"/>
      <c r="AJE138" s="136"/>
      <c r="AJF138" s="136"/>
      <c r="AJG138" s="136"/>
      <c r="AJH138" s="136"/>
      <c r="AJI138" s="136"/>
      <c r="AJJ138" s="136"/>
      <c r="AJK138" s="136"/>
      <c r="AJL138" s="136"/>
      <c r="AJM138" s="136"/>
      <c r="AJN138" s="136"/>
      <c r="AJO138" s="136"/>
      <c r="AJP138" s="136"/>
      <c r="AJQ138" s="136"/>
      <c r="AJR138" s="136"/>
      <c r="AJS138" s="136"/>
      <c r="AJT138" s="136"/>
      <c r="AJU138" s="136"/>
      <c r="AJV138" s="136"/>
      <c r="AJW138" s="136"/>
      <c r="AJX138" s="136"/>
      <c r="AJY138" s="136"/>
      <c r="AJZ138" s="136"/>
      <c r="AKA138" s="136"/>
      <c r="AKB138" s="136"/>
      <c r="AKC138" s="136"/>
      <c r="AKD138" s="136"/>
      <c r="AKE138" s="136"/>
      <c r="AKF138" s="136"/>
      <c r="AKG138" s="136"/>
      <c r="AKH138" s="136"/>
      <c r="AKI138" s="136"/>
      <c r="AKJ138" s="136"/>
      <c r="AKK138" s="136"/>
      <c r="AKL138" s="136"/>
      <c r="AKM138" s="136"/>
      <c r="AKN138" s="136"/>
      <c r="AKO138" s="136"/>
      <c r="AKP138" s="136"/>
      <c r="AKQ138" s="136"/>
      <c r="AKR138" s="136"/>
      <c r="AKS138" s="136"/>
      <c r="AKT138" s="136"/>
      <c r="AKU138" s="136"/>
      <c r="AKV138" s="136"/>
      <c r="AKW138" s="136"/>
      <c r="AKX138" s="136"/>
      <c r="AKY138" s="136"/>
      <c r="AKZ138" s="136"/>
      <c r="ALA138" s="136"/>
      <c r="ALB138" s="136"/>
      <c r="ALC138" s="136"/>
      <c r="ALD138" s="136"/>
      <c r="ALE138" s="136"/>
      <c r="ALF138" s="136"/>
      <c r="ALG138" s="136"/>
      <c r="ALH138" s="136"/>
      <c r="ALI138" s="136"/>
      <c r="ALJ138" s="136"/>
      <c r="ALK138" s="136"/>
      <c r="ALL138" s="136"/>
      <c r="ALM138" s="136"/>
      <c r="ALN138" s="136"/>
      <c r="ALO138" s="136"/>
      <c r="ALP138" s="136"/>
      <c r="ALQ138" s="136"/>
      <c r="ALR138" s="136"/>
      <c r="ALS138" s="136"/>
      <c r="ALT138" s="136"/>
      <c r="ALU138" s="136"/>
      <c r="ALV138" s="136"/>
      <c r="ALW138" s="136"/>
      <c r="ALX138" s="136"/>
      <c r="ALY138" s="136"/>
      <c r="ALZ138" s="136"/>
      <c r="AMA138" s="136"/>
      <c r="AMB138" s="136"/>
      <c r="AMC138" s="136"/>
      <c r="AMD138" s="136"/>
      <c r="AME138" s="136"/>
      <c r="AMF138" s="136"/>
      <c r="AMG138" s="136"/>
      <c r="AMH138" s="136"/>
      <c r="AMI138" s="136"/>
    </row>
    <row r="139" spans="1:1023" ht="29.25" x14ac:dyDescent="0.25">
      <c r="A139" s="196" t="s">
        <v>1132</v>
      </c>
      <c r="B139" s="193">
        <v>139</v>
      </c>
      <c r="C139" s="192" t="s">
        <v>1133</v>
      </c>
      <c r="D139" s="210" t="s">
        <v>1134</v>
      </c>
      <c r="E139" s="136"/>
      <c r="F139" s="238"/>
      <c r="G139" s="214"/>
      <c r="I139" s="367">
        <v>61</v>
      </c>
      <c r="J139" s="443"/>
      <c r="K139" s="161"/>
      <c r="L139" s="161"/>
      <c r="M139" s="161"/>
      <c r="N139" s="161"/>
      <c r="O139" s="161"/>
      <c r="P139" s="161"/>
      <c r="Q139" s="161"/>
      <c r="R139" s="161"/>
      <c r="S139" s="77"/>
      <c r="T139" s="161"/>
      <c r="U139" s="161"/>
      <c r="V139" s="256">
        <f>IF(O139=1,10,100)</f>
        <v>100</v>
      </c>
      <c r="W139" s="256">
        <f>IF(O139=1,1,IF(O139=2,10,100))</f>
        <v>100</v>
      </c>
      <c r="X139" s="256">
        <f>IF(O139=3,20,100)</f>
        <v>100</v>
      </c>
      <c r="Y139" s="256">
        <f>IF(P139=1,10,100)</f>
        <v>100</v>
      </c>
      <c r="Z139" s="256">
        <f>IF(P139=1,1,IF(P139=2,10,100))</f>
        <v>100</v>
      </c>
      <c r="AA139" s="257">
        <f>IF(OR(EXACT(Q139,"1A"),EXACT(Q139,"1B")),0.1,IF(Q139=2,1,100))</f>
        <v>100</v>
      </c>
      <c r="AB139" s="257">
        <f>IF(OR(EXACT(R139,"1A"),EXACT(R139,"1B")),0.1,IF(R139=2,1,100))</f>
        <v>100</v>
      </c>
      <c r="AC139" s="257">
        <f>IF(OR(EXACT(S139,"1A"),EXACT(S139,"1B")),0.3,IF(S139=2,3,100))</f>
        <v>100</v>
      </c>
      <c r="AD139" s="136"/>
      <c r="AE139" s="136"/>
      <c r="AF139" s="249">
        <f>IF(OR(OR(EXACT(J139,"1A"),EXACT(J139,"1B"),EXACT(J139,"1C")),K139=1),1,IF(K139=2,10,100))</f>
        <v>100</v>
      </c>
      <c r="AG139" s="249">
        <f>IF(OR(EXACT(J139,"1A"),EXACT(J139,"1B"),EXACT(J139,"1C")),1,IF(J139=2,10,100))</f>
        <v>100</v>
      </c>
      <c r="AH139" s="249">
        <f>IF(OR(EXACT(J139,"1A"),EXACT(J139,"1B"),EXACT(J139,"1C"),K139=1),3,100)</f>
        <v>100</v>
      </c>
      <c r="AI139" s="249">
        <f>IF(OR(EXACT(J139,"1A"),EXACT(J139,"1B"),EXACT(J139,"1C")),5,100)</f>
        <v>100</v>
      </c>
      <c r="AJ139" s="269" t="s">
        <v>25768</v>
      </c>
      <c r="AK139" s="136"/>
      <c r="AL139" s="136"/>
      <c r="AM139" s="251"/>
      <c r="AN139" s="136"/>
      <c r="AO139" s="136"/>
      <c r="AP139" s="136"/>
      <c r="AQ139" s="272" t="s">
        <v>25769</v>
      </c>
      <c r="AR139" s="136"/>
      <c r="AS139" s="136"/>
      <c r="AT139" s="136"/>
      <c r="AU139" s="136"/>
      <c r="AV139" s="136"/>
      <c r="AW139" s="136"/>
      <c r="AX139" s="136"/>
      <c r="AY139" s="136"/>
      <c r="AZ139" s="136"/>
      <c r="BA139" s="136"/>
      <c r="BB139" s="136"/>
      <c r="BC139" s="136"/>
      <c r="BD139" s="136"/>
      <c r="BE139" s="136"/>
      <c r="BF139" s="136"/>
      <c r="BG139" s="136"/>
      <c r="BH139" s="136"/>
      <c r="BI139" s="136"/>
      <c r="BJ139" s="136"/>
      <c r="BK139" s="136"/>
      <c r="BL139" s="136"/>
      <c r="BM139" s="136"/>
      <c r="BN139" s="136"/>
      <c r="BO139" s="136"/>
      <c r="BP139" s="136"/>
      <c r="BQ139" s="136"/>
      <c r="BR139" s="136"/>
      <c r="BS139" s="136"/>
      <c r="BT139" s="136"/>
      <c r="BU139" s="136"/>
      <c r="BV139" s="136"/>
      <c r="BW139" s="136"/>
      <c r="BX139" s="136"/>
      <c r="BY139" s="136"/>
      <c r="BZ139" s="136"/>
      <c r="CA139" s="136"/>
      <c r="CB139" s="136"/>
      <c r="CC139" s="136"/>
      <c r="CD139" s="136"/>
      <c r="CE139" s="136"/>
      <c r="CF139" s="136"/>
      <c r="CG139" s="136"/>
      <c r="CH139" s="136"/>
      <c r="CI139" s="136"/>
      <c r="CJ139" s="136"/>
      <c r="CK139" s="136"/>
      <c r="CL139" s="136"/>
      <c r="CM139" s="136"/>
      <c r="CN139" s="136"/>
      <c r="CO139" s="136"/>
      <c r="CP139" s="136"/>
      <c r="CQ139" s="136"/>
      <c r="CR139" s="136"/>
      <c r="CS139" s="136"/>
      <c r="CT139" s="136"/>
      <c r="CU139" s="136"/>
      <c r="CV139" s="136"/>
      <c r="CW139" s="136"/>
      <c r="CX139" s="136"/>
      <c r="CY139" s="136"/>
      <c r="CZ139" s="136"/>
      <c r="DA139" s="136"/>
      <c r="DB139" s="136"/>
      <c r="DC139" s="136"/>
      <c r="DD139" s="136"/>
      <c r="DE139" s="136"/>
      <c r="DF139" s="136"/>
      <c r="DG139" s="136"/>
      <c r="DH139" s="136"/>
      <c r="DI139" s="136"/>
      <c r="DJ139" s="136"/>
      <c r="DK139" s="136"/>
      <c r="DL139" s="136"/>
      <c r="DM139" s="136"/>
      <c r="DN139" s="136"/>
      <c r="DO139" s="136"/>
      <c r="DP139" s="136"/>
      <c r="DQ139" s="136"/>
      <c r="DR139" s="136"/>
      <c r="DS139" s="136"/>
      <c r="DT139" s="136"/>
      <c r="DU139" s="136"/>
      <c r="DV139" s="136"/>
      <c r="DW139" s="136"/>
      <c r="DX139" s="136"/>
      <c r="DY139" s="136"/>
      <c r="DZ139" s="136"/>
      <c r="EA139" s="136"/>
      <c r="EB139" s="136"/>
      <c r="EC139" s="136"/>
      <c r="ED139" s="136"/>
      <c r="EE139" s="136"/>
      <c r="EF139" s="136"/>
      <c r="EG139" s="136"/>
      <c r="EH139" s="136"/>
      <c r="EI139" s="136"/>
      <c r="EJ139" s="136"/>
      <c r="EK139" s="136"/>
      <c r="EL139" s="136"/>
      <c r="EM139" s="136"/>
      <c r="EN139" s="136"/>
      <c r="EO139" s="136"/>
      <c r="EP139" s="136"/>
      <c r="EQ139" s="136"/>
      <c r="ER139" s="136"/>
      <c r="ES139" s="136"/>
      <c r="ET139" s="136"/>
      <c r="EU139" s="136"/>
      <c r="EV139" s="136"/>
      <c r="EW139" s="136"/>
      <c r="EX139" s="136"/>
      <c r="EY139" s="136"/>
      <c r="EZ139" s="136"/>
      <c r="FA139" s="136"/>
      <c r="FB139" s="136"/>
      <c r="FC139" s="136"/>
      <c r="FD139" s="136"/>
      <c r="FE139" s="136"/>
      <c r="FF139" s="136"/>
      <c r="FG139" s="136"/>
      <c r="FH139" s="136"/>
      <c r="FI139" s="136"/>
      <c r="FJ139" s="136"/>
      <c r="FK139" s="136"/>
      <c r="FL139" s="136"/>
      <c r="FM139" s="136"/>
      <c r="FN139" s="136"/>
      <c r="FO139" s="136"/>
      <c r="FP139" s="136"/>
      <c r="FQ139" s="136"/>
      <c r="FR139" s="136"/>
      <c r="FS139" s="136"/>
      <c r="FT139" s="136"/>
      <c r="FU139" s="136"/>
      <c r="FV139" s="136"/>
      <c r="FW139" s="136"/>
      <c r="FX139" s="136"/>
      <c r="FY139" s="136"/>
      <c r="FZ139" s="136"/>
      <c r="GA139" s="136"/>
      <c r="GB139" s="136"/>
      <c r="GC139" s="136"/>
      <c r="GD139" s="136"/>
      <c r="GE139" s="136"/>
      <c r="GF139" s="136"/>
      <c r="GG139" s="136"/>
      <c r="GH139" s="136"/>
      <c r="GI139" s="136"/>
      <c r="GJ139" s="136"/>
      <c r="GK139" s="136"/>
      <c r="GL139" s="136"/>
      <c r="GM139" s="136"/>
      <c r="GN139" s="136"/>
      <c r="GO139" s="136"/>
      <c r="GP139" s="136"/>
      <c r="GQ139" s="136"/>
      <c r="GR139" s="136"/>
      <c r="GS139" s="136"/>
      <c r="GT139" s="136"/>
      <c r="GU139" s="136"/>
      <c r="GV139" s="136"/>
      <c r="GW139" s="136"/>
      <c r="GX139" s="136"/>
      <c r="GY139" s="136"/>
      <c r="GZ139" s="136"/>
      <c r="HA139" s="136"/>
      <c r="HB139" s="136"/>
      <c r="HC139" s="136"/>
      <c r="HD139" s="136"/>
      <c r="HE139" s="136"/>
      <c r="HF139" s="136"/>
      <c r="HG139" s="136"/>
      <c r="HH139" s="136"/>
      <c r="HI139" s="136"/>
      <c r="HJ139" s="136"/>
      <c r="HK139" s="136"/>
      <c r="HL139" s="136"/>
      <c r="HM139" s="136"/>
      <c r="HN139" s="136"/>
      <c r="HO139" s="136"/>
      <c r="HP139" s="136"/>
      <c r="HQ139" s="136"/>
      <c r="HR139" s="136"/>
      <c r="HS139" s="136"/>
      <c r="HT139" s="136"/>
      <c r="HU139" s="136"/>
      <c r="HV139" s="136"/>
      <c r="HW139" s="136"/>
      <c r="HX139" s="136"/>
      <c r="HY139" s="136"/>
      <c r="HZ139" s="136"/>
      <c r="IA139" s="136"/>
      <c r="IB139" s="136"/>
      <c r="IC139" s="136"/>
      <c r="ID139" s="136"/>
      <c r="IE139" s="136"/>
      <c r="IF139" s="136"/>
      <c r="IG139" s="136"/>
      <c r="IH139" s="136"/>
      <c r="II139" s="136"/>
      <c r="IJ139" s="136"/>
      <c r="IK139" s="136"/>
      <c r="IL139" s="136"/>
      <c r="IM139" s="136"/>
      <c r="IN139" s="136"/>
      <c r="IO139" s="136"/>
      <c r="IP139" s="136"/>
      <c r="IQ139" s="136"/>
      <c r="IR139" s="136"/>
      <c r="IS139" s="136"/>
      <c r="IT139" s="136"/>
      <c r="IU139" s="136"/>
      <c r="IV139" s="136"/>
      <c r="IW139" s="136"/>
      <c r="IX139" s="136"/>
      <c r="IY139" s="136"/>
      <c r="IZ139" s="136"/>
      <c r="JA139" s="136"/>
      <c r="JB139" s="136"/>
      <c r="JC139" s="136"/>
      <c r="JD139" s="136"/>
      <c r="JE139" s="136"/>
      <c r="JF139" s="136"/>
      <c r="JG139" s="136"/>
      <c r="JH139" s="136"/>
      <c r="JI139" s="136"/>
      <c r="JJ139" s="136"/>
      <c r="JK139" s="136"/>
      <c r="JL139" s="136"/>
      <c r="JM139" s="136"/>
      <c r="JN139" s="136"/>
      <c r="JO139" s="136"/>
      <c r="JP139" s="136"/>
      <c r="JQ139" s="136"/>
      <c r="JR139" s="136"/>
      <c r="JS139" s="136"/>
      <c r="JT139" s="136"/>
      <c r="JU139" s="136"/>
      <c r="JV139" s="136"/>
      <c r="JW139" s="136"/>
      <c r="JX139" s="136"/>
      <c r="JY139" s="136"/>
      <c r="JZ139" s="136"/>
      <c r="KA139" s="136"/>
      <c r="KB139" s="136"/>
      <c r="KC139" s="136"/>
      <c r="KD139" s="136"/>
      <c r="KE139" s="136"/>
      <c r="KF139" s="136"/>
      <c r="KG139" s="136"/>
      <c r="KH139" s="136"/>
      <c r="KI139" s="136"/>
      <c r="KJ139" s="136"/>
      <c r="KK139" s="136"/>
      <c r="KL139" s="136"/>
      <c r="KM139" s="136"/>
      <c r="KN139" s="136"/>
      <c r="KO139" s="136"/>
      <c r="KP139" s="136"/>
      <c r="KQ139" s="136"/>
      <c r="KR139" s="136"/>
      <c r="KS139" s="136"/>
      <c r="KT139" s="136"/>
      <c r="KU139" s="136"/>
      <c r="KV139" s="136"/>
      <c r="KW139" s="136"/>
      <c r="KX139" s="136"/>
      <c r="KY139" s="136"/>
      <c r="KZ139" s="136"/>
      <c r="LA139" s="136"/>
      <c r="LB139" s="136"/>
      <c r="LC139" s="136"/>
      <c r="LD139" s="136"/>
      <c r="LE139" s="136"/>
      <c r="LF139" s="136"/>
      <c r="LG139" s="136"/>
      <c r="LH139" s="136"/>
      <c r="LI139" s="136"/>
      <c r="LJ139" s="136"/>
      <c r="LK139" s="136"/>
      <c r="LL139" s="136"/>
      <c r="LM139" s="136"/>
      <c r="LN139" s="136"/>
      <c r="LO139" s="136"/>
      <c r="LP139" s="136"/>
      <c r="LQ139" s="136"/>
      <c r="LR139" s="136"/>
      <c r="LS139" s="136"/>
      <c r="LT139" s="136"/>
      <c r="LU139" s="136"/>
      <c r="LV139" s="136"/>
      <c r="LW139" s="136"/>
      <c r="LX139" s="136"/>
      <c r="LY139" s="136"/>
      <c r="LZ139" s="136"/>
      <c r="MA139" s="136"/>
      <c r="MB139" s="136"/>
      <c r="MC139" s="136"/>
      <c r="MD139" s="136"/>
      <c r="ME139" s="136"/>
      <c r="MF139" s="136"/>
      <c r="MG139" s="136"/>
      <c r="MH139" s="136"/>
      <c r="MI139" s="136"/>
      <c r="MJ139" s="136"/>
      <c r="MK139" s="136"/>
      <c r="ML139" s="136"/>
      <c r="MM139" s="136"/>
      <c r="MN139" s="136"/>
      <c r="MO139" s="136"/>
      <c r="MP139" s="136"/>
      <c r="MQ139" s="136"/>
      <c r="MR139" s="136"/>
      <c r="MS139" s="136"/>
      <c r="MT139" s="136"/>
      <c r="MU139" s="136"/>
      <c r="MV139" s="136"/>
      <c r="MW139" s="136"/>
      <c r="MX139" s="136"/>
      <c r="MY139" s="136"/>
      <c r="MZ139" s="136"/>
      <c r="NA139" s="136"/>
      <c r="NB139" s="136"/>
      <c r="NC139" s="136"/>
      <c r="ND139" s="136"/>
      <c r="NE139" s="136"/>
      <c r="NF139" s="136"/>
      <c r="NG139" s="136"/>
      <c r="NH139" s="136"/>
      <c r="NI139" s="136"/>
      <c r="NJ139" s="136"/>
      <c r="NK139" s="136"/>
      <c r="NL139" s="136"/>
      <c r="NM139" s="136"/>
      <c r="NN139" s="136"/>
      <c r="NO139" s="136"/>
      <c r="NP139" s="136"/>
      <c r="NQ139" s="136"/>
      <c r="NR139" s="136"/>
      <c r="NS139" s="136"/>
      <c r="NT139" s="136"/>
      <c r="NU139" s="136"/>
      <c r="NV139" s="136"/>
      <c r="NW139" s="136"/>
      <c r="NX139" s="136"/>
      <c r="NY139" s="136"/>
      <c r="NZ139" s="136"/>
      <c r="OA139" s="136"/>
      <c r="OB139" s="136"/>
      <c r="OC139" s="136"/>
      <c r="OD139" s="136"/>
      <c r="OE139" s="136"/>
      <c r="OF139" s="136"/>
      <c r="OG139" s="136"/>
      <c r="OH139" s="136"/>
      <c r="OI139" s="136"/>
      <c r="OJ139" s="136"/>
      <c r="OK139" s="136"/>
      <c r="OL139" s="136"/>
      <c r="OM139" s="136"/>
      <c r="ON139" s="136"/>
      <c r="OO139" s="136"/>
      <c r="OP139" s="136"/>
      <c r="OQ139" s="136"/>
      <c r="OR139" s="136"/>
      <c r="OS139" s="136"/>
      <c r="OT139" s="136"/>
      <c r="OU139" s="136"/>
      <c r="OV139" s="136"/>
      <c r="OW139" s="136"/>
      <c r="OX139" s="136"/>
      <c r="OY139" s="136"/>
      <c r="OZ139" s="136"/>
      <c r="PA139" s="136"/>
      <c r="PB139" s="136"/>
      <c r="PC139" s="136"/>
      <c r="PD139" s="136"/>
      <c r="PE139" s="136"/>
      <c r="PF139" s="136"/>
      <c r="PG139" s="136"/>
      <c r="PH139" s="136"/>
      <c r="PI139" s="136"/>
      <c r="PJ139" s="136"/>
      <c r="PK139" s="136"/>
      <c r="PL139" s="136"/>
      <c r="PM139" s="136"/>
      <c r="PN139" s="136"/>
      <c r="PO139" s="136"/>
      <c r="PP139" s="136"/>
      <c r="PQ139" s="136"/>
      <c r="PR139" s="136"/>
      <c r="PS139" s="136"/>
      <c r="PT139" s="136"/>
      <c r="PU139" s="136"/>
      <c r="PV139" s="136"/>
      <c r="PW139" s="136"/>
      <c r="PX139" s="136"/>
      <c r="PY139" s="136"/>
      <c r="PZ139" s="136"/>
      <c r="QA139" s="136"/>
      <c r="QB139" s="136"/>
      <c r="QC139" s="136"/>
      <c r="QD139" s="136"/>
      <c r="QE139" s="136"/>
      <c r="QF139" s="136"/>
      <c r="QG139" s="136"/>
      <c r="QH139" s="136"/>
      <c r="QI139" s="136"/>
      <c r="QJ139" s="136"/>
      <c r="QK139" s="136"/>
      <c r="QL139" s="136"/>
      <c r="QM139" s="136"/>
      <c r="QN139" s="136"/>
      <c r="QO139" s="136"/>
      <c r="QP139" s="136"/>
      <c r="QQ139" s="136"/>
      <c r="QR139" s="136"/>
      <c r="QS139" s="136"/>
      <c r="QT139" s="136"/>
      <c r="QU139" s="136"/>
      <c r="QV139" s="136"/>
      <c r="QW139" s="136"/>
      <c r="QX139" s="136"/>
      <c r="QY139" s="136"/>
      <c r="QZ139" s="136"/>
      <c r="RA139" s="136"/>
      <c r="RB139" s="136"/>
      <c r="RC139" s="136"/>
      <c r="RD139" s="136"/>
      <c r="RE139" s="136"/>
      <c r="RF139" s="136"/>
      <c r="RG139" s="136"/>
      <c r="RH139" s="136"/>
      <c r="RI139" s="136"/>
      <c r="RJ139" s="136"/>
      <c r="RK139" s="136"/>
      <c r="RL139" s="136"/>
      <c r="RM139" s="136"/>
      <c r="RN139" s="136"/>
      <c r="RO139" s="136"/>
      <c r="RP139" s="136"/>
      <c r="RQ139" s="136"/>
      <c r="RR139" s="136"/>
      <c r="RS139" s="136"/>
      <c r="RT139" s="136"/>
      <c r="RU139" s="136"/>
      <c r="RV139" s="136"/>
      <c r="RW139" s="136"/>
      <c r="RX139" s="136"/>
      <c r="RY139" s="136"/>
      <c r="RZ139" s="136"/>
      <c r="SA139" s="136"/>
      <c r="SB139" s="136"/>
      <c r="SC139" s="136"/>
      <c r="SD139" s="136"/>
      <c r="SE139" s="136"/>
      <c r="SF139" s="136"/>
      <c r="SG139" s="136"/>
      <c r="SH139" s="136"/>
      <c r="SI139" s="136"/>
      <c r="SJ139" s="136"/>
      <c r="SK139" s="136"/>
      <c r="SL139" s="136"/>
      <c r="SM139" s="136"/>
      <c r="SN139" s="136"/>
      <c r="SO139" s="136"/>
      <c r="SP139" s="136"/>
      <c r="SQ139" s="136"/>
      <c r="SR139" s="136"/>
      <c r="SS139" s="136"/>
      <c r="ST139" s="136"/>
      <c r="SU139" s="136"/>
      <c r="SV139" s="136"/>
      <c r="SW139" s="136"/>
      <c r="SX139" s="136"/>
      <c r="SY139" s="136"/>
      <c r="SZ139" s="136"/>
      <c r="TA139" s="136"/>
      <c r="TB139" s="136"/>
      <c r="TC139" s="136"/>
      <c r="TD139" s="136"/>
      <c r="TE139" s="136"/>
      <c r="TF139" s="136"/>
      <c r="TG139" s="136"/>
      <c r="TH139" s="136"/>
      <c r="TI139" s="136"/>
      <c r="TJ139" s="136"/>
      <c r="TK139" s="136"/>
      <c r="TL139" s="136"/>
      <c r="TM139" s="136"/>
      <c r="TN139" s="136"/>
      <c r="TO139" s="136"/>
      <c r="TP139" s="136"/>
      <c r="TQ139" s="136"/>
      <c r="TR139" s="136"/>
      <c r="TS139" s="136"/>
      <c r="TT139" s="136"/>
      <c r="TU139" s="136"/>
      <c r="TV139" s="136"/>
      <c r="TW139" s="136"/>
      <c r="TX139" s="136"/>
      <c r="TY139" s="136"/>
      <c r="TZ139" s="136"/>
      <c r="UA139" s="136"/>
      <c r="UB139" s="136"/>
      <c r="UC139" s="136"/>
      <c r="UD139" s="136"/>
      <c r="UE139" s="136"/>
      <c r="UF139" s="136"/>
      <c r="UG139" s="136"/>
      <c r="UH139" s="136"/>
      <c r="UI139" s="136"/>
      <c r="UJ139" s="136"/>
      <c r="UK139" s="136"/>
      <c r="UL139" s="136"/>
      <c r="UM139" s="136"/>
      <c r="UN139" s="136"/>
      <c r="UO139" s="136"/>
      <c r="UP139" s="136"/>
      <c r="UQ139" s="136"/>
      <c r="UR139" s="136"/>
      <c r="US139" s="136"/>
      <c r="UT139" s="136"/>
      <c r="UU139" s="136"/>
      <c r="UV139" s="136"/>
      <c r="UW139" s="136"/>
      <c r="UX139" s="136"/>
      <c r="UY139" s="136"/>
      <c r="UZ139" s="136"/>
      <c r="VA139" s="136"/>
      <c r="VB139" s="136"/>
      <c r="VC139" s="136"/>
      <c r="VD139" s="136"/>
      <c r="VE139" s="136"/>
      <c r="VF139" s="136"/>
      <c r="VG139" s="136"/>
      <c r="VH139" s="136"/>
      <c r="VI139" s="136"/>
      <c r="VJ139" s="136"/>
      <c r="VK139" s="136"/>
      <c r="VL139" s="136"/>
      <c r="VM139" s="136"/>
      <c r="VN139" s="136"/>
      <c r="VO139" s="136"/>
      <c r="VP139" s="136"/>
      <c r="VQ139" s="136"/>
      <c r="VR139" s="136"/>
      <c r="VS139" s="136"/>
      <c r="VT139" s="136"/>
      <c r="VU139" s="136"/>
      <c r="VV139" s="136"/>
      <c r="VW139" s="136"/>
      <c r="VX139" s="136"/>
      <c r="VY139" s="136"/>
      <c r="VZ139" s="136"/>
      <c r="WA139" s="136"/>
      <c r="WB139" s="136"/>
      <c r="WC139" s="136"/>
      <c r="WD139" s="136"/>
      <c r="WE139" s="136"/>
      <c r="WF139" s="136"/>
      <c r="WG139" s="136"/>
      <c r="WH139" s="136"/>
      <c r="WI139" s="136"/>
      <c r="WJ139" s="136"/>
      <c r="WK139" s="136"/>
      <c r="WL139" s="136"/>
      <c r="WM139" s="136"/>
      <c r="WN139" s="136"/>
      <c r="WO139" s="136"/>
      <c r="WP139" s="136"/>
      <c r="WQ139" s="136"/>
      <c r="WR139" s="136"/>
      <c r="WS139" s="136"/>
      <c r="WT139" s="136"/>
      <c r="WU139" s="136"/>
      <c r="WV139" s="136"/>
      <c r="WW139" s="136"/>
      <c r="WX139" s="136"/>
      <c r="WY139" s="136"/>
      <c r="WZ139" s="136"/>
      <c r="XA139" s="136"/>
      <c r="XB139" s="136"/>
      <c r="XC139" s="136"/>
      <c r="XD139" s="136"/>
      <c r="XE139" s="136"/>
      <c r="XF139" s="136"/>
      <c r="XG139" s="136"/>
      <c r="XH139" s="136"/>
      <c r="XI139" s="136"/>
      <c r="XJ139" s="136"/>
      <c r="XK139" s="136"/>
      <c r="XL139" s="136"/>
      <c r="XM139" s="136"/>
      <c r="XN139" s="136"/>
      <c r="XO139" s="136"/>
      <c r="XP139" s="136"/>
      <c r="XQ139" s="136"/>
      <c r="XR139" s="136"/>
      <c r="XS139" s="136"/>
      <c r="XT139" s="136"/>
      <c r="XU139" s="136"/>
      <c r="XV139" s="136"/>
      <c r="XW139" s="136"/>
      <c r="XX139" s="136"/>
      <c r="XY139" s="136"/>
      <c r="XZ139" s="136"/>
      <c r="YA139" s="136"/>
      <c r="YB139" s="136"/>
      <c r="YC139" s="136"/>
      <c r="YD139" s="136"/>
      <c r="YE139" s="136"/>
      <c r="YF139" s="136"/>
      <c r="YG139" s="136"/>
      <c r="YH139" s="136"/>
      <c r="YI139" s="136"/>
      <c r="YJ139" s="136"/>
      <c r="YK139" s="136"/>
      <c r="YL139" s="136"/>
      <c r="YM139" s="136"/>
      <c r="YN139" s="136"/>
      <c r="YO139" s="136"/>
      <c r="YP139" s="136"/>
      <c r="YQ139" s="136"/>
      <c r="YR139" s="136"/>
      <c r="YS139" s="136"/>
      <c r="YT139" s="136"/>
      <c r="YU139" s="136"/>
      <c r="YV139" s="136"/>
      <c r="YW139" s="136"/>
      <c r="YX139" s="136"/>
      <c r="YY139" s="136"/>
      <c r="YZ139" s="136"/>
      <c r="ZA139" s="136"/>
      <c r="ZB139" s="136"/>
      <c r="ZC139" s="136"/>
      <c r="ZD139" s="136"/>
      <c r="ZE139" s="136"/>
      <c r="ZF139" s="136"/>
      <c r="ZG139" s="136"/>
      <c r="ZH139" s="136"/>
      <c r="ZI139" s="136"/>
      <c r="ZJ139" s="136"/>
      <c r="ZK139" s="136"/>
      <c r="ZL139" s="136"/>
      <c r="ZM139" s="136"/>
      <c r="ZN139" s="136"/>
      <c r="ZO139" s="136"/>
      <c r="ZP139" s="136"/>
      <c r="ZQ139" s="136"/>
      <c r="ZR139" s="136"/>
      <c r="ZS139" s="136"/>
      <c r="ZT139" s="136"/>
      <c r="ZU139" s="136"/>
      <c r="ZV139" s="136"/>
      <c r="ZW139" s="136"/>
      <c r="ZX139" s="136"/>
      <c r="ZY139" s="136"/>
      <c r="ZZ139" s="136"/>
      <c r="AAA139" s="136"/>
      <c r="AAB139" s="136"/>
      <c r="AAC139" s="136"/>
      <c r="AAD139" s="136"/>
      <c r="AAE139" s="136"/>
      <c r="AAF139" s="136"/>
      <c r="AAG139" s="136"/>
      <c r="AAH139" s="136"/>
      <c r="AAI139" s="136"/>
      <c r="AAJ139" s="136"/>
      <c r="AAK139" s="136"/>
      <c r="AAL139" s="136"/>
      <c r="AAM139" s="136"/>
      <c r="AAN139" s="136"/>
      <c r="AAO139" s="136"/>
      <c r="AAP139" s="136"/>
      <c r="AAQ139" s="136"/>
      <c r="AAR139" s="136"/>
      <c r="AAS139" s="136"/>
      <c r="AAT139" s="136"/>
      <c r="AAU139" s="136"/>
      <c r="AAV139" s="136"/>
      <c r="AAW139" s="136"/>
      <c r="AAX139" s="136"/>
      <c r="AAY139" s="136"/>
      <c r="AAZ139" s="136"/>
      <c r="ABA139" s="136"/>
      <c r="ABB139" s="136"/>
      <c r="ABC139" s="136"/>
      <c r="ABD139" s="136"/>
      <c r="ABE139" s="136"/>
      <c r="ABF139" s="136"/>
      <c r="ABG139" s="136"/>
      <c r="ABH139" s="136"/>
      <c r="ABI139" s="136"/>
      <c r="ABJ139" s="136"/>
      <c r="ABK139" s="136"/>
      <c r="ABL139" s="136"/>
      <c r="ABM139" s="136"/>
      <c r="ABN139" s="136"/>
      <c r="ABO139" s="136"/>
      <c r="ABP139" s="136"/>
      <c r="ABQ139" s="136"/>
      <c r="ABR139" s="136"/>
      <c r="ABS139" s="136"/>
      <c r="ABT139" s="136"/>
      <c r="ABU139" s="136"/>
      <c r="ABV139" s="136"/>
      <c r="ABW139" s="136"/>
      <c r="ABX139" s="136"/>
      <c r="ABY139" s="136"/>
      <c r="ABZ139" s="136"/>
      <c r="ACA139" s="136"/>
      <c r="ACB139" s="136"/>
      <c r="ACC139" s="136"/>
      <c r="ACD139" s="136"/>
      <c r="ACE139" s="136"/>
      <c r="ACF139" s="136"/>
      <c r="ACG139" s="136"/>
      <c r="ACH139" s="136"/>
      <c r="ACI139" s="136"/>
      <c r="ACJ139" s="136"/>
      <c r="ACK139" s="136"/>
      <c r="ACL139" s="136"/>
      <c r="ACM139" s="136"/>
      <c r="ACN139" s="136"/>
      <c r="ACO139" s="136"/>
      <c r="ACP139" s="136"/>
      <c r="ACQ139" s="136"/>
      <c r="ACR139" s="136"/>
      <c r="ACS139" s="136"/>
      <c r="ACT139" s="136"/>
      <c r="ACU139" s="136"/>
      <c r="ACV139" s="136"/>
      <c r="ACW139" s="136"/>
      <c r="ACX139" s="136"/>
      <c r="ACY139" s="136"/>
      <c r="ACZ139" s="136"/>
      <c r="ADA139" s="136"/>
      <c r="ADB139" s="136"/>
      <c r="ADC139" s="136"/>
      <c r="ADD139" s="136"/>
      <c r="ADE139" s="136"/>
      <c r="ADF139" s="136"/>
      <c r="ADG139" s="136"/>
      <c r="ADH139" s="136"/>
      <c r="ADI139" s="136"/>
      <c r="ADJ139" s="136"/>
      <c r="ADK139" s="136"/>
      <c r="ADL139" s="136"/>
      <c r="ADM139" s="136"/>
      <c r="ADN139" s="136"/>
      <c r="ADO139" s="136"/>
      <c r="ADP139" s="136"/>
      <c r="ADQ139" s="136"/>
      <c r="ADR139" s="136"/>
      <c r="ADS139" s="136"/>
      <c r="ADT139" s="136"/>
      <c r="ADU139" s="136"/>
      <c r="ADV139" s="136"/>
      <c r="ADW139" s="136"/>
      <c r="ADX139" s="136"/>
      <c r="ADY139" s="136"/>
      <c r="ADZ139" s="136"/>
      <c r="AEA139" s="136"/>
      <c r="AEB139" s="136"/>
      <c r="AEC139" s="136"/>
      <c r="AED139" s="136"/>
      <c r="AEE139" s="136"/>
      <c r="AEF139" s="136"/>
      <c r="AEG139" s="136"/>
      <c r="AEH139" s="136"/>
      <c r="AEI139" s="136"/>
      <c r="AEJ139" s="136"/>
      <c r="AEK139" s="136"/>
      <c r="AEL139" s="136"/>
      <c r="AEM139" s="136"/>
      <c r="AEN139" s="136"/>
      <c r="AEO139" s="136"/>
      <c r="AEP139" s="136"/>
      <c r="AEQ139" s="136"/>
      <c r="AER139" s="136"/>
      <c r="AES139" s="136"/>
      <c r="AET139" s="136"/>
      <c r="AEU139" s="136"/>
      <c r="AEV139" s="136"/>
      <c r="AEW139" s="136"/>
      <c r="AEX139" s="136"/>
      <c r="AEY139" s="136"/>
      <c r="AEZ139" s="136"/>
      <c r="AFA139" s="136"/>
      <c r="AFB139" s="136"/>
      <c r="AFC139" s="136"/>
      <c r="AFD139" s="136"/>
      <c r="AFE139" s="136"/>
      <c r="AFF139" s="136"/>
      <c r="AFG139" s="136"/>
      <c r="AFH139" s="136"/>
      <c r="AFI139" s="136"/>
      <c r="AFJ139" s="136"/>
      <c r="AFK139" s="136"/>
      <c r="AFL139" s="136"/>
      <c r="AFM139" s="136"/>
      <c r="AFN139" s="136"/>
      <c r="AFO139" s="136"/>
      <c r="AFP139" s="136"/>
      <c r="AFQ139" s="136"/>
      <c r="AFR139" s="136"/>
      <c r="AFS139" s="136"/>
      <c r="AFT139" s="136"/>
      <c r="AFU139" s="136"/>
      <c r="AFV139" s="136"/>
      <c r="AFW139" s="136"/>
      <c r="AFX139" s="136"/>
      <c r="AFY139" s="136"/>
      <c r="AFZ139" s="136"/>
      <c r="AGA139" s="136"/>
      <c r="AGB139" s="136"/>
      <c r="AGC139" s="136"/>
      <c r="AGD139" s="136"/>
      <c r="AGE139" s="136"/>
      <c r="AGF139" s="136"/>
      <c r="AGG139" s="136"/>
      <c r="AGH139" s="136"/>
      <c r="AGI139" s="136"/>
      <c r="AGJ139" s="136"/>
      <c r="AGK139" s="136"/>
      <c r="AGL139" s="136"/>
      <c r="AGM139" s="136"/>
      <c r="AGN139" s="136"/>
      <c r="AGO139" s="136"/>
      <c r="AGP139" s="136"/>
      <c r="AGQ139" s="136"/>
      <c r="AGR139" s="136"/>
      <c r="AGS139" s="136"/>
      <c r="AGT139" s="136"/>
      <c r="AGU139" s="136"/>
      <c r="AGV139" s="136"/>
      <c r="AGW139" s="136"/>
      <c r="AGX139" s="136"/>
      <c r="AGY139" s="136"/>
      <c r="AGZ139" s="136"/>
      <c r="AHA139" s="136"/>
      <c r="AHB139" s="136"/>
      <c r="AHC139" s="136"/>
      <c r="AHD139" s="136"/>
      <c r="AHE139" s="136"/>
      <c r="AHF139" s="136"/>
      <c r="AHG139" s="136"/>
      <c r="AHH139" s="136"/>
      <c r="AHI139" s="136"/>
      <c r="AHJ139" s="136"/>
      <c r="AHK139" s="136"/>
      <c r="AHL139" s="136"/>
      <c r="AHM139" s="136"/>
      <c r="AHN139" s="136"/>
      <c r="AHO139" s="136"/>
      <c r="AHP139" s="136"/>
      <c r="AHQ139" s="136"/>
      <c r="AHR139" s="136"/>
      <c r="AHS139" s="136"/>
      <c r="AHT139" s="136"/>
      <c r="AHU139" s="136"/>
      <c r="AHV139" s="136"/>
      <c r="AHW139" s="136"/>
      <c r="AHX139" s="136"/>
      <c r="AHY139" s="136"/>
      <c r="AHZ139" s="136"/>
      <c r="AIA139" s="136"/>
      <c r="AIB139" s="136"/>
      <c r="AIC139" s="136"/>
      <c r="AID139" s="136"/>
      <c r="AIE139" s="136"/>
      <c r="AIF139" s="136"/>
      <c r="AIG139" s="136"/>
      <c r="AIH139" s="136"/>
      <c r="AII139" s="136"/>
      <c r="AIJ139" s="136"/>
      <c r="AIK139" s="136"/>
      <c r="AIL139" s="136"/>
      <c r="AIM139" s="136"/>
      <c r="AIN139" s="136"/>
      <c r="AIO139" s="136"/>
      <c r="AIP139" s="136"/>
      <c r="AIQ139" s="136"/>
      <c r="AIR139" s="136"/>
      <c r="AIS139" s="136"/>
      <c r="AIT139" s="136"/>
      <c r="AIU139" s="136"/>
      <c r="AIV139" s="136"/>
      <c r="AIW139" s="136"/>
      <c r="AIX139" s="136"/>
      <c r="AIY139" s="136"/>
      <c r="AIZ139" s="136"/>
      <c r="AJA139" s="136"/>
      <c r="AJB139" s="136"/>
      <c r="AJC139" s="136"/>
      <c r="AJD139" s="136"/>
      <c r="AJE139" s="136"/>
      <c r="AJF139" s="136"/>
      <c r="AJG139" s="136"/>
      <c r="AJH139" s="136"/>
      <c r="AJI139" s="136"/>
      <c r="AJJ139" s="136"/>
      <c r="AJK139" s="136"/>
      <c r="AJL139" s="136"/>
      <c r="AJM139" s="136"/>
      <c r="AJN139" s="136"/>
      <c r="AJO139" s="136"/>
      <c r="AJP139" s="136"/>
      <c r="AJQ139" s="136"/>
      <c r="AJR139" s="136"/>
      <c r="AJS139" s="136"/>
      <c r="AJT139" s="136"/>
      <c r="AJU139" s="136"/>
      <c r="AJV139" s="136"/>
      <c r="AJW139" s="136"/>
      <c r="AJX139" s="136"/>
      <c r="AJY139" s="136"/>
      <c r="AJZ139" s="136"/>
      <c r="AKA139" s="136"/>
      <c r="AKB139" s="136"/>
      <c r="AKC139" s="136"/>
      <c r="AKD139" s="136"/>
      <c r="AKE139" s="136"/>
      <c r="AKF139" s="136"/>
      <c r="AKG139" s="136"/>
      <c r="AKH139" s="136"/>
      <c r="AKI139" s="136"/>
      <c r="AKJ139" s="136"/>
      <c r="AKK139" s="136"/>
      <c r="AKL139" s="136"/>
      <c r="AKM139" s="136"/>
      <c r="AKN139" s="136"/>
      <c r="AKO139" s="136"/>
      <c r="AKP139" s="136"/>
      <c r="AKQ139" s="136"/>
      <c r="AKR139" s="136"/>
      <c r="AKS139" s="136"/>
      <c r="AKT139" s="136"/>
      <c r="AKU139" s="136"/>
      <c r="AKV139" s="136"/>
      <c r="AKW139" s="136"/>
      <c r="AKX139" s="136"/>
      <c r="AKY139" s="136"/>
      <c r="AKZ139" s="136"/>
      <c r="ALA139" s="136"/>
      <c r="ALB139" s="136"/>
      <c r="ALC139" s="136"/>
      <c r="ALD139" s="136"/>
      <c r="ALE139" s="136"/>
      <c r="ALF139" s="136"/>
      <c r="ALG139" s="136"/>
      <c r="ALH139" s="136"/>
      <c r="ALI139" s="136"/>
      <c r="ALJ139" s="136"/>
      <c r="ALK139" s="136"/>
      <c r="ALL139" s="136"/>
      <c r="ALM139" s="136"/>
      <c r="ALN139" s="136"/>
      <c r="ALO139" s="136"/>
      <c r="ALP139" s="136"/>
      <c r="ALQ139" s="136"/>
      <c r="ALR139" s="136"/>
      <c r="ALS139" s="136"/>
      <c r="ALT139" s="136"/>
      <c r="ALU139" s="136"/>
      <c r="ALV139" s="136"/>
      <c r="ALW139" s="136"/>
      <c r="ALX139" s="136"/>
      <c r="ALY139" s="136"/>
      <c r="ALZ139" s="136"/>
      <c r="AMA139" s="136"/>
      <c r="AMB139" s="136"/>
      <c r="AMC139" s="136"/>
      <c r="AMD139" s="136"/>
      <c r="AME139" s="136"/>
      <c r="AMF139" s="136"/>
      <c r="AMG139" s="136"/>
      <c r="AMH139" s="136"/>
      <c r="AMI139" s="136"/>
    </row>
    <row r="140" spans="1:1023" x14ac:dyDescent="0.25">
      <c r="A140" s="192" t="s">
        <v>1135</v>
      </c>
      <c r="B140" s="193">
        <v>140</v>
      </c>
      <c r="C140" s="192" t="s">
        <v>1136</v>
      </c>
      <c r="D140" s="209" t="s">
        <v>1137</v>
      </c>
      <c r="E140" s="303" t="s">
        <v>844</v>
      </c>
      <c r="F140" s="238"/>
      <c r="G140" s="214"/>
      <c r="H140" s="209">
        <v>4</v>
      </c>
      <c r="I140" s="367">
        <v>3.1</v>
      </c>
      <c r="J140" s="443"/>
      <c r="K140" s="77"/>
      <c r="L140" s="461">
        <v>2</v>
      </c>
      <c r="M140" s="161"/>
      <c r="N140" s="161"/>
      <c r="O140" s="161"/>
      <c r="P140" s="161"/>
      <c r="Q140" s="461">
        <v>2</v>
      </c>
      <c r="R140" s="161"/>
      <c r="S140" s="77" t="s">
        <v>770</v>
      </c>
      <c r="T140" s="161"/>
      <c r="U140" s="161"/>
      <c r="V140" s="256">
        <f>IF(O140=1,10,100)</f>
        <v>100</v>
      </c>
      <c r="W140" s="256">
        <f>IF(O140=1,1,IF(O140=2,10,100))</f>
        <v>100</v>
      </c>
      <c r="X140" s="256">
        <f>IF(O140=3,20,100)</f>
        <v>100</v>
      </c>
      <c r="Y140" s="256">
        <f>IF(P140=1,10,100)</f>
        <v>100</v>
      </c>
      <c r="Z140" s="256">
        <f>IF(P140=1,1,IF(P140=2,10,100))</f>
        <v>100</v>
      </c>
      <c r="AA140" s="257">
        <f>IF(OR(EXACT(Q140,"1A"),EXACT(Q140,"1B")),0.1,IF(Q140=2,1,100))</f>
        <v>1</v>
      </c>
      <c r="AB140" s="257">
        <f>IF(OR(EXACT(R140,"1A"),EXACT(R140,"1B")),0.1,IF(R140=2,1,100))</f>
        <v>100</v>
      </c>
      <c r="AC140" s="257">
        <f>IF(OR(EXACT(S140,"1A"),EXACT(S140,"1B")),0.3,IF(S140=2,3,100))</f>
        <v>0.3</v>
      </c>
      <c r="AD140" s="136"/>
      <c r="AE140" s="136"/>
      <c r="AF140" s="249">
        <f>IF(OR(OR(EXACT(J140,"1A"),EXACT(J140,"1B"),EXACT(J140,"1C")),K140=1),1,IF(K140=2,10,100))</f>
        <v>100</v>
      </c>
      <c r="AG140" s="249">
        <f>IF(OR(EXACT(J140,"1A"),EXACT(J140,"1B"),EXACT(J140,"1C")),1,IF(J140=2,10,100))</f>
        <v>100</v>
      </c>
      <c r="AH140" s="249">
        <f>IF(OR(EXACT(J140,"1A"),EXACT(J140,"1B"),EXACT(J140,"1C"),K140=1),3,100)</f>
        <v>100</v>
      </c>
      <c r="AI140" s="249">
        <f>IF(OR(EXACT(J140,"1A"),EXACT(J140,"1B"),EXACT(J140,"1C")),5,100)</f>
        <v>100</v>
      </c>
      <c r="AJ140" s="269" t="s">
        <v>25770</v>
      </c>
      <c r="AK140" s="136"/>
      <c r="AL140" s="136"/>
      <c r="AM140" s="251"/>
      <c r="AN140" s="136"/>
      <c r="AO140" s="136"/>
      <c r="AP140" s="136"/>
      <c r="AQ140" s="272" t="s">
        <v>25771</v>
      </c>
      <c r="AR140" s="136"/>
      <c r="AS140" s="136"/>
      <c r="AT140" s="136"/>
      <c r="AU140" s="136"/>
      <c r="AV140" s="136"/>
      <c r="AW140" s="136"/>
      <c r="AX140" s="136"/>
      <c r="AY140" s="136"/>
      <c r="AZ140" s="136"/>
      <c r="BA140" s="136"/>
      <c r="BB140" s="136"/>
      <c r="BC140" s="136"/>
      <c r="BD140" s="136"/>
      <c r="BE140" s="136"/>
      <c r="BF140" s="136"/>
      <c r="BG140" s="136"/>
      <c r="BH140" s="136"/>
      <c r="BI140" s="136"/>
      <c r="BJ140" s="136"/>
      <c r="BK140" s="136"/>
      <c r="BL140" s="136"/>
      <c r="BM140" s="136"/>
      <c r="BN140" s="136"/>
      <c r="BO140" s="136"/>
      <c r="BP140" s="136"/>
      <c r="BQ140" s="136"/>
      <c r="BR140" s="136"/>
      <c r="BS140" s="136"/>
      <c r="BT140" s="136"/>
      <c r="BU140" s="136"/>
      <c r="BV140" s="136"/>
      <c r="BW140" s="136"/>
      <c r="BX140" s="136"/>
      <c r="BY140" s="136"/>
      <c r="BZ140" s="136"/>
      <c r="CA140" s="136"/>
      <c r="CB140" s="136"/>
      <c r="CC140" s="136"/>
      <c r="CD140" s="136"/>
      <c r="CE140" s="136"/>
      <c r="CF140" s="136"/>
      <c r="CG140" s="136"/>
      <c r="CH140" s="136"/>
      <c r="CI140" s="136"/>
      <c r="CJ140" s="136"/>
      <c r="CK140" s="136"/>
      <c r="CL140" s="136"/>
      <c r="CM140" s="136"/>
      <c r="CN140" s="136"/>
      <c r="CO140" s="136"/>
      <c r="CP140" s="136"/>
      <c r="CQ140" s="136"/>
      <c r="CR140" s="136"/>
      <c r="CS140" s="136"/>
      <c r="CT140" s="136"/>
      <c r="CU140" s="136"/>
      <c r="CV140" s="136"/>
      <c r="CW140" s="136"/>
      <c r="CX140" s="136"/>
      <c r="CY140" s="136"/>
      <c r="CZ140" s="136"/>
      <c r="DA140" s="136"/>
      <c r="DB140" s="136"/>
      <c r="DC140" s="136"/>
      <c r="DD140" s="136"/>
      <c r="DE140" s="136"/>
      <c r="DF140" s="136"/>
      <c r="DG140" s="136"/>
      <c r="DH140" s="136"/>
      <c r="DI140" s="136"/>
      <c r="DJ140" s="136"/>
      <c r="DK140" s="136"/>
      <c r="DL140" s="136"/>
      <c r="DM140" s="136"/>
      <c r="DN140" s="136"/>
      <c r="DO140" s="136"/>
      <c r="DP140" s="136"/>
      <c r="DQ140" s="136"/>
      <c r="DR140" s="136"/>
      <c r="DS140" s="136"/>
      <c r="DT140" s="136"/>
      <c r="DU140" s="136"/>
      <c r="DV140" s="136"/>
      <c r="DW140" s="136"/>
      <c r="DX140" s="136"/>
      <c r="DY140" s="136"/>
      <c r="DZ140" s="136"/>
      <c r="EA140" s="136"/>
      <c r="EB140" s="136"/>
      <c r="EC140" s="136"/>
      <c r="ED140" s="136"/>
      <c r="EE140" s="136"/>
      <c r="EF140" s="136"/>
      <c r="EG140" s="136"/>
      <c r="EH140" s="136"/>
      <c r="EI140" s="136"/>
      <c r="EJ140" s="136"/>
      <c r="EK140" s="136"/>
      <c r="EL140" s="136"/>
      <c r="EM140" s="136"/>
      <c r="EN140" s="136"/>
      <c r="EO140" s="136"/>
      <c r="EP140" s="136"/>
      <c r="EQ140" s="136"/>
      <c r="ER140" s="136"/>
      <c r="ES140" s="136"/>
      <c r="ET140" s="136"/>
      <c r="EU140" s="136"/>
      <c r="EV140" s="136"/>
      <c r="EW140" s="136"/>
      <c r="EX140" s="136"/>
      <c r="EY140" s="136"/>
      <c r="EZ140" s="136"/>
      <c r="FA140" s="136"/>
      <c r="FB140" s="136"/>
      <c r="FC140" s="136"/>
      <c r="FD140" s="136"/>
      <c r="FE140" s="136"/>
      <c r="FF140" s="136"/>
      <c r="FG140" s="136"/>
      <c r="FH140" s="136"/>
      <c r="FI140" s="136"/>
      <c r="FJ140" s="136"/>
      <c r="FK140" s="136"/>
      <c r="FL140" s="136"/>
      <c r="FM140" s="136"/>
      <c r="FN140" s="136"/>
      <c r="FO140" s="136"/>
      <c r="FP140" s="136"/>
      <c r="FQ140" s="136"/>
      <c r="FR140" s="136"/>
      <c r="FS140" s="136"/>
      <c r="FT140" s="136"/>
      <c r="FU140" s="136"/>
      <c r="FV140" s="136"/>
      <c r="FW140" s="136"/>
      <c r="FX140" s="136"/>
      <c r="FY140" s="136"/>
      <c r="FZ140" s="136"/>
      <c r="GA140" s="136"/>
      <c r="GB140" s="136"/>
      <c r="GC140" s="136"/>
      <c r="GD140" s="136"/>
      <c r="GE140" s="136"/>
      <c r="GF140" s="136"/>
      <c r="GG140" s="136"/>
      <c r="GH140" s="136"/>
      <c r="GI140" s="136"/>
      <c r="GJ140" s="136"/>
      <c r="GK140" s="136"/>
      <c r="GL140" s="136"/>
      <c r="GM140" s="136"/>
      <c r="GN140" s="136"/>
      <c r="GO140" s="136"/>
      <c r="GP140" s="136"/>
      <c r="GQ140" s="136"/>
      <c r="GR140" s="136"/>
      <c r="GS140" s="136"/>
      <c r="GT140" s="136"/>
      <c r="GU140" s="136"/>
      <c r="GV140" s="136"/>
      <c r="GW140" s="136"/>
      <c r="GX140" s="136"/>
      <c r="GY140" s="136"/>
      <c r="GZ140" s="136"/>
      <c r="HA140" s="136"/>
      <c r="HB140" s="136"/>
      <c r="HC140" s="136"/>
      <c r="HD140" s="136"/>
      <c r="HE140" s="136"/>
      <c r="HF140" s="136"/>
      <c r="HG140" s="136"/>
      <c r="HH140" s="136"/>
      <c r="HI140" s="136"/>
      <c r="HJ140" s="136"/>
      <c r="HK140" s="136"/>
      <c r="HL140" s="136"/>
      <c r="HM140" s="136"/>
      <c r="HN140" s="136"/>
      <c r="HO140" s="136"/>
      <c r="HP140" s="136"/>
      <c r="HQ140" s="136"/>
      <c r="HR140" s="136"/>
      <c r="HS140" s="136"/>
      <c r="HT140" s="136"/>
      <c r="HU140" s="136"/>
      <c r="HV140" s="136"/>
      <c r="HW140" s="136"/>
      <c r="HX140" s="136"/>
      <c r="HY140" s="136"/>
      <c r="HZ140" s="136"/>
      <c r="IA140" s="136"/>
      <c r="IB140" s="136"/>
      <c r="IC140" s="136"/>
      <c r="ID140" s="136"/>
      <c r="IE140" s="136"/>
      <c r="IF140" s="136"/>
      <c r="IG140" s="136"/>
      <c r="IH140" s="136"/>
      <c r="II140" s="136"/>
      <c r="IJ140" s="136"/>
      <c r="IK140" s="136"/>
      <c r="IL140" s="136"/>
      <c r="IM140" s="136"/>
      <c r="IN140" s="136"/>
      <c r="IO140" s="136"/>
      <c r="IP140" s="136"/>
      <c r="IQ140" s="136"/>
      <c r="IR140" s="136"/>
      <c r="IS140" s="136"/>
      <c r="IT140" s="136"/>
      <c r="IU140" s="136"/>
      <c r="IV140" s="136"/>
      <c r="IW140" s="136"/>
      <c r="IX140" s="136"/>
      <c r="IY140" s="136"/>
      <c r="IZ140" s="136"/>
      <c r="JA140" s="136"/>
      <c r="JB140" s="136"/>
      <c r="JC140" s="136"/>
      <c r="JD140" s="136"/>
      <c r="JE140" s="136"/>
      <c r="JF140" s="136"/>
      <c r="JG140" s="136"/>
      <c r="JH140" s="136"/>
      <c r="JI140" s="136"/>
      <c r="JJ140" s="136"/>
      <c r="JK140" s="136"/>
      <c r="JL140" s="136"/>
      <c r="JM140" s="136"/>
      <c r="JN140" s="136"/>
      <c r="JO140" s="136"/>
      <c r="JP140" s="136"/>
      <c r="JQ140" s="136"/>
      <c r="JR140" s="136"/>
      <c r="JS140" s="136"/>
      <c r="JT140" s="136"/>
      <c r="JU140" s="136"/>
      <c r="JV140" s="136"/>
      <c r="JW140" s="136"/>
      <c r="JX140" s="136"/>
      <c r="JY140" s="136"/>
      <c r="JZ140" s="136"/>
      <c r="KA140" s="136"/>
      <c r="KB140" s="136"/>
      <c r="KC140" s="136"/>
      <c r="KD140" s="136"/>
      <c r="KE140" s="136"/>
      <c r="KF140" s="136"/>
      <c r="KG140" s="136"/>
      <c r="KH140" s="136"/>
      <c r="KI140" s="136"/>
      <c r="KJ140" s="136"/>
      <c r="KK140" s="136"/>
      <c r="KL140" s="136"/>
      <c r="KM140" s="136"/>
      <c r="KN140" s="136"/>
      <c r="KO140" s="136"/>
      <c r="KP140" s="136"/>
      <c r="KQ140" s="136"/>
      <c r="KR140" s="136"/>
      <c r="KS140" s="136"/>
      <c r="KT140" s="136"/>
      <c r="KU140" s="136"/>
      <c r="KV140" s="136"/>
      <c r="KW140" s="136"/>
      <c r="KX140" s="136"/>
      <c r="KY140" s="136"/>
      <c r="KZ140" s="136"/>
      <c r="LA140" s="136"/>
      <c r="LB140" s="136"/>
      <c r="LC140" s="136"/>
      <c r="LD140" s="136"/>
      <c r="LE140" s="136"/>
      <c r="LF140" s="136"/>
      <c r="LG140" s="136"/>
      <c r="LH140" s="136"/>
      <c r="LI140" s="136"/>
      <c r="LJ140" s="136"/>
      <c r="LK140" s="136"/>
      <c r="LL140" s="136"/>
      <c r="LM140" s="136"/>
      <c r="LN140" s="136"/>
      <c r="LO140" s="136"/>
      <c r="LP140" s="136"/>
      <c r="LQ140" s="136"/>
      <c r="LR140" s="136"/>
      <c r="LS140" s="136"/>
      <c r="LT140" s="136"/>
      <c r="LU140" s="136"/>
      <c r="LV140" s="136"/>
      <c r="LW140" s="136"/>
      <c r="LX140" s="136"/>
      <c r="LY140" s="136"/>
      <c r="LZ140" s="136"/>
      <c r="MA140" s="136"/>
      <c r="MB140" s="136"/>
      <c r="MC140" s="136"/>
      <c r="MD140" s="136"/>
      <c r="ME140" s="136"/>
      <c r="MF140" s="136"/>
      <c r="MG140" s="136"/>
      <c r="MH140" s="136"/>
      <c r="MI140" s="136"/>
      <c r="MJ140" s="136"/>
      <c r="MK140" s="136"/>
      <c r="ML140" s="136"/>
      <c r="MM140" s="136"/>
      <c r="MN140" s="136"/>
      <c r="MO140" s="136"/>
      <c r="MP140" s="136"/>
      <c r="MQ140" s="136"/>
      <c r="MR140" s="136"/>
      <c r="MS140" s="136"/>
      <c r="MT140" s="136"/>
      <c r="MU140" s="136"/>
      <c r="MV140" s="136"/>
      <c r="MW140" s="136"/>
      <c r="MX140" s="136"/>
      <c r="MY140" s="136"/>
      <c r="MZ140" s="136"/>
      <c r="NA140" s="136"/>
      <c r="NB140" s="136"/>
      <c r="NC140" s="136"/>
      <c r="ND140" s="136"/>
      <c r="NE140" s="136"/>
      <c r="NF140" s="136"/>
      <c r="NG140" s="136"/>
      <c r="NH140" s="136"/>
      <c r="NI140" s="136"/>
      <c r="NJ140" s="136"/>
      <c r="NK140" s="136"/>
      <c r="NL140" s="136"/>
      <c r="NM140" s="136"/>
      <c r="NN140" s="136"/>
      <c r="NO140" s="136"/>
      <c r="NP140" s="136"/>
      <c r="NQ140" s="136"/>
      <c r="NR140" s="136"/>
      <c r="NS140" s="136"/>
      <c r="NT140" s="136"/>
      <c r="NU140" s="136"/>
      <c r="NV140" s="136"/>
      <c r="NW140" s="136"/>
      <c r="NX140" s="136"/>
      <c r="NY140" s="136"/>
      <c r="NZ140" s="136"/>
      <c r="OA140" s="136"/>
      <c r="OB140" s="136"/>
      <c r="OC140" s="136"/>
      <c r="OD140" s="136"/>
      <c r="OE140" s="136"/>
      <c r="OF140" s="136"/>
      <c r="OG140" s="136"/>
      <c r="OH140" s="136"/>
      <c r="OI140" s="136"/>
      <c r="OJ140" s="136"/>
      <c r="OK140" s="136"/>
      <c r="OL140" s="136"/>
      <c r="OM140" s="136"/>
      <c r="ON140" s="136"/>
      <c r="OO140" s="136"/>
      <c r="OP140" s="136"/>
      <c r="OQ140" s="136"/>
      <c r="OR140" s="136"/>
      <c r="OS140" s="136"/>
      <c r="OT140" s="136"/>
      <c r="OU140" s="136"/>
      <c r="OV140" s="136"/>
      <c r="OW140" s="136"/>
      <c r="OX140" s="136"/>
      <c r="OY140" s="136"/>
      <c r="OZ140" s="136"/>
      <c r="PA140" s="136"/>
      <c r="PB140" s="136"/>
      <c r="PC140" s="136"/>
      <c r="PD140" s="136"/>
      <c r="PE140" s="136"/>
      <c r="PF140" s="136"/>
      <c r="PG140" s="136"/>
      <c r="PH140" s="136"/>
      <c r="PI140" s="136"/>
      <c r="PJ140" s="136"/>
      <c r="PK140" s="136"/>
      <c r="PL140" s="136"/>
      <c r="PM140" s="136"/>
      <c r="PN140" s="136"/>
      <c r="PO140" s="136"/>
      <c r="PP140" s="136"/>
      <c r="PQ140" s="136"/>
      <c r="PR140" s="136"/>
      <c r="PS140" s="136"/>
      <c r="PT140" s="136"/>
      <c r="PU140" s="136"/>
      <c r="PV140" s="136"/>
      <c r="PW140" s="136"/>
      <c r="PX140" s="136"/>
      <c r="PY140" s="136"/>
      <c r="PZ140" s="136"/>
      <c r="QA140" s="136"/>
      <c r="QB140" s="136"/>
      <c r="QC140" s="136"/>
      <c r="QD140" s="136"/>
      <c r="QE140" s="136"/>
      <c r="QF140" s="136"/>
      <c r="QG140" s="136"/>
      <c r="QH140" s="136"/>
      <c r="QI140" s="136"/>
      <c r="QJ140" s="136"/>
      <c r="QK140" s="136"/>
      <c r="QL140" s="136"/>
      <c r="QM140" s="136"/>
      <c r="QN140" s="136"/>
      <c r="QO140" s="136"/>
      <c r="QP140" s="136"/>
      <c r="QQ140" s="136"/>
      <c r="QR140" s="136"/>
      <c r="QS140" s="136"/>
      <c r="QT140" s="136"/>
      <c r="QU140" s="136"/>
      <c r="QV140" s="136"/>
      <c r="QW140" s="136"/>
      <c r="QX140" s="136"/>
      <c r="QY140" s="136"/>
      <c r="QZ140" s="136"/>
      <c r="RA140" s="136"/>
      <c r="RB140" s="136"/>
      <c r="RC140" s="136"/>
      <c r="RD140" s="136"/>
      <c r="RE140" s="136"/>
      <c r="RF140" s="136"/>
      <c r="RG140" s="136"/>
      <c r="RH140" s="136"/>
      <c r="RI140" s="136"/>
      <c r="RJ140" s="136"/>
      <c r="RK140" s="136"/>
      <c r="RL140" s="136"/>
      <c r="RM140" s="136"/>
      <c r="RN140" s="136"/>
      <c r="RO140" s="136"/>
      <c r="RP140" s="136"/>
      <c r="RQ140" s="136"/>
      <c r="RR140" s="136"/>
      <c r="RS140" s="136"/>
      <c r="RT140" s="136"/>
      <c r="RU140" s="136"/>
      <c r="RV140" s="136"/>
      <c r="RW140" s="136"/>
      <c r="RX140" s="136"/>
      <c r="RY140" s="136"/>
      <c r="RZ140" s="136"/>
      <c r="SA140" s="136"/>
      <c r="SB140" s="136"/>
      <c r="SC140" s="136"/>
      <c r="SD140" s="136"/>
      <c r="SE140" s="136"/>
      <c r="SF140" s="136"/>
      <c r="SG140" s="136"/>
      <c r="SH140" s="136"/>
      <c r="SI140" s="136"/>
      <c r="SJ140" s="136"/>
      <c r="SK140" s="136"/>
      <c r="SL140" s="136"/>
      <c r="SM140" s="136"/>
      <c r="SN140" s="136"/>
      <c r="SO140" s="136"/>
      <c r="SP140" s="136"/>
      <c r="SQ140" s="136"/>
      <c r="SR140" s="136"/>
      <c r="SS140" s="136"/>
      <c r="ST140" s="136"/>
      <c r="SU140" s="136"/>
      <c r="SV140" s="136"/>
      <c r="SW140" s="136"/>
      <c r="SX140" s="136"/>
      <c r="SY140" s="136"/>
      <c r="SZ140" s="136"/>
      <c r="TA140" s="136"/>
      <c r="TB140" s="136"/>
      <c r="TC140" s="136"/>
      <c r="TD140" s="136"/>
      <c r="TE140" s="136"/>
      <c r="TF140" s="136"/>
      <c r="TG140" s="136"/>
      <c r="TH140" s="136"/>
      <c r="TI140" s="136"/>
      <c r="TJ140" s="136"/>
      <c r="TK140" s="136"/>
      <c r="TL140" s="136"/>
      <c r="TM140" s="136"/>
      <c r="TN140" s="136"/>
      <c r="TO140" s="136"/>
      <c r="TP140" s="136"/>
      <c r="TQ140" s="136"/>
      <c r="TR140" s="136"/>
      <c r="TS140" s="136"/>
      <c r="TT140" s="136"/>
      <c r="TU140" s="136"/>
      <c r="TV140" s="136"/>
      <c r="TW140" s="136"/>
      <c r="TX140" s="136"/>
      <c r="TY140" s="136"/>
      <c r="TZ140" s="136"/>
      <c r="UA140" s="136"/>
      <c r="UB140" s="136"/>
      <c r="UC140" s="136"/>
      <c r="UD140" s="136"/>
      <c r="UE140" s="136"/>
      <c r="UF140" s="136"/>
      <c r="UG140" s="136"/>
      <c r="UH140" s="136"/>
      <c r="UI140" s="136"/>
      <c r="UJ140" s="136"/>
      <c r="UK140" s="136"/>
      <c r="UL140" s="136"/>
      <c r="UM140" s="136"/>
      <c r="UN140" s="136"/>
      <c r="UO140" s="136"/>
      <c r="UP140" s="136"/>
      <c r="UQ140" s="136"/>
      <c r="UR140" s="136"/>
      <c r="US140" s="136"/>
      <c r="UT140" s="136"/>
      <c r="UU140" s="136"/>
      <c r="UV140" s="136"/>
      <c r="UW140" s="136"/>
      <c r="UX140" s="136"/>
      <c r="UY140" s="136"/>
      <c r="UZ140" s="136"/>
      <c r="VA140" s="136"/>
      <c r="VB140" s="136"/>
      <c r="VC140" s="136"/>
      <c r="VD140" s="136"/>
      <c r="VE140" s="136"/>
      <c r="VF140" s="136"/>
      <c r="VG140" s="136"/>
      <c r="VH140" s="136"/>
      <c r="VI140" s="136"/>
      <c r="VJ140" s="136"/>
      <c r="VK140" s="136"/>
      <c r="VL140" s="136"/>
      <c r="VM140" s="136"/>
      <c r="VN140" s="136"/>
      <c r="VO140" s="136"/>
      <c r="VP140" s="136"/>
      <c r="VQ140" s="136"/>
      <c r="VR140" s="136"/>
      <c r="VS140" s="136"/>
      <c r="VT140" s="136"/>
      <c r="VU140" s="136"/>
      <c r="VV140" s="136"/>
      <c r="VW140" s="136"/>
      <c r="VX140" s="136"/>
      <c r="VY140" s="136"/>
      <c r="VZ140" s="136"/>
      <c r="WA140" s="136"/>
      <c r="WB140" s="136"/>
      <c r="WC140" s="136"/>
      <c r="WD140" s="136"/>
      <c r="WE140" s="136"/>
      <c r="WF140" s="136"/>
      <c r="WG140" s="136"/>
      <c r="WH140" s="136"/>
      <c r="WI140" s="136"/>
      <c r="WJ140" s="136"/>
      <c r="WK140" s="136"/>
      <c r="WL140" s="136"/>
      <c r="WM140" s="136"/>
      <c r="WN140" s="136"/>
      <c r="WO140" s="136"/>
      <c r="WP140" s="136"/>
      <c r="WQ140" s="136"/>
      <c r="WR140" s="136"/>
      <c r="WS140" s="136"/>
      <c r="WT140" s="136"/>
      <c r="WU140" s="136"/>
      <c r="WV140" s="136"/>
      <c r="WW140" s="136"/>
      <c r="WX140" s="136"/>
      <c r="WY140" s="136"/>
      <c r="WZ140" s="136"/>
      <c r="XA140" s="136"/>
      <c r="XB140" s="136"/>
      <c r="XC140" s="136"/>
      <c r="XD140" s="136"/>
      <c r="XE140" s="136"/>
      <c r="XF140" s="136"/>
      <c r="XG140" s="136"/>
      <c r="XH140" s="136"/>
      <c r="XI140" s="136"/>
      <c r="XJ140" s="136"/>
      <c r="XK140" s="136"/>
      <c r="XL140" s="136"/>
      <c r="XM140" s="136"/>
      <c r="XN140" s="136"/>
      <c r="XO140" s="136"/>
      <c r="XP140" s="136"/>
      <c r="XQ140" s="136"/>
      <c r="XR140" s="136"/>
      <c r="XS140" s="136"/>
      <c r="XT140" s="136"/>
      <c r="XU140" s="136"/>
      <c r="XV140" s="136"/>
      <c r="XW140" s="136"/>
      <c r="XX140" s="136"/>
      <c r="XY140" s="136"/>
      <c r="XZ140" s="136"/>
      <c r="YA140" s="136"/>
      <c r="YB140" s="136"/>
      <c r="YC140" s="136"/>
      <c r="YD140" s="136"/>
      <c r="YE140" s="136"/>
      <c r="YF140" s="136"/>
      <c r="YG140" s="136"/>
      <c r="YH140" s="136"/>
      <c r="YI140" s="136"/>
      <c r="YJ140" s="136"/>
      <c r="YK140" s="136"/>
      <c r="YL140" s="136"/>
      <c r="YM140" s="136"/>
      <c r="YN140" s="136"/>
      <c r="YO140" s="136"/>
      <c r="YP140" s="136"/>
      <c r="YQ140" s="136"/>
      <c r="YR140" s="136"/>
      <c r="YS140" s="136"/>
      <c r="YT140" s="136"/>
      <c r="YU140" s="136"/>
      <c r="YV140" s="136"/>
      <c r="YW140" s="136"/>
      <c r="YX140" s="136"/>
      <c r="YY140" s="136"/>
      <c r="YZ140" s="136"/>
      <c r="ZA140" s="136"/>
      <c r="ZB140" s="136"/>
      <c r="ZC140" s="136"/>
      <c r="ZD140" s="136"/>
      <c r="ZE140" s="136"/>
      <c r="ZF140" s="136"/>
      <c r="ZG140" s="136"/>
      <c r="ZH140" s="136"/>
      <c r="ZI140" s="136"/>
      <c r="ZJ140" s="136"/>
      <c r="ZK140" s="136"/>
      <c r="ZL140" s="136"/>
      <c r="ZM140" s="136"/>
      <c r="ZN140" s="136"/>
      <c r="ZO140" s="136"/>
      <c r="ZP140" s="136"/>
      <c r="ZQ140" s="136"/>
      <c r="ZR140" s="136"/>
      <c r="ZS140" s="136"/>
      <c r="ZT140" s="136"/>
      <c r="ZU140" s="136"/>
      <c r="ZV140" s="136"/>
      <c r="ZW140" s="136"/>
      <c r="ZX140" s="136"/>
      <c r="ZY140" s="136"/>
      <c r="ZZ140" s="136"/>
      <c r="AAA140" s="136"/>
      <c r="AAB140" s="136"/>
      <c r="AAC140" s="136"/>
      <c r="AAD140" s="136"/>
      <c r="AAE140" s="136"/>
      <c r="AAF140" s="136"/>
      <c r="AAG140" s="136"/>
      <c r="AAH140" s="136"/>
      <c r="AAI140" s="136"/>
      <c r="AAJ140" s="136"/>
      <c r="AAK140" s="136"/>
      <c r="AAL140" s="136"/>
      <c r="AAM140" s="136"/>
      <c r="AAN140" s="136"/>
      <c r="AAO140" s="136"/>
      <c r="AAP140" s="136"/>
      <c r="AAQ140" s="136"/>
      <c r="AAR140" s="136"/>
      <c r="AAS140" s="136"/>
      <c r="AAT140" s="136"/>
      <c r="AAU140" s="136"/>
      <c r="AAV140" s="136"/>
      <c r="AAW140" s="136"/>
      <c r="AAX140" s="136"/>
      <c r="AAY140" s="136"/>
      <c r="AAZ140" s="136"/>
      <c r="ABA140" s="136"/>
      <c r="ABB140" s="136"/>
      <c r="ABC140" s="136"/>
      <c r="ABD140" s="136"/>
      <c r="ABE140" s="136"/>
      <c r="ABF140" s="136"/>
      <c r="ABG140" s="136"/>
      <c r="ABH140" s="136"/>
      <c r="ABI140" s="136"/>
      <c r="ABJ140" s="136"/>
      <c r="ABK140" s="136"/>
      <c r="ABL140" s="136"/>
      <c r="ABM140" s="136"/>
      <c r="ABN140" s="136"/>
      <c r="ABO140" s="136"/>
      <c r="ABP140" s="136"/>
      <c r="ABQ140" s="136"/>
      <c r="ABR140" s="136"/>
      <c r="ABS140" s="136"/>
      <c r="ABT140" s="136"/>
      <c r="ABU140" s="136"/>
      <c r="ABV140" s="136"/>
      <c r="ABW140" s="136"/>
      <c r="ABX140" s="136"/>
      <c r="ABY140" s="136"/>
      <c r="ABZ140" s="136"/>
      <c r="ACA140" s="136"/>
      <c r="ACB140" s="136"/>
      <c r="ACC140" s="136"/>
      <c r="ACD140" s="136"/>
      <c r="ACE140" s="136"/>
      <c r="ACF140" s="136"/>
      <c r="ACG140" s="136"/>
      <c r="ACH140" s="136"/>
      <c r="ACI140" s="136"/>
      <c r="ACJ140" s="136"/>
      <c r="ACK140" s="136"/>
      <c r="ACL140" s="136"/>
      <c r="ACM140" s="136"/>
      <c r="ACN140" s="136"/>
      <c r="ACO140" s="136"/>
      <c r="ACP140" s="136"/>
      <c r="ACQ140" s="136"/>
      <c r="ACR140" s="136"/>
      <c r="ACS140" s="136"/>
      <c r="ACT140" s="136"/>
      <c r="ACU140" s="136"/>
      <c r="ACV140" s="136"/>
      <c r="ACW140" s="136"/>
      <c r="ACX140" s="136"/>
      <c r="ACY140" s="136"/>
      <c r="ACZ140" s="136"/>
      <c r="ADA140" s="136"/>
      <c r="ADB140" s="136"/>
      <c r="ADC140" s="136"/>
      <c r="ADD140" s="136"/>
      <c r="ADE140" s="136"/>
      <c r="ADF140" s="136"/>
      <c r="ADG140" s="136"/>
      <c r="ADH140" s="136"/>
      <c r="ADI140" s="136"/>
      <c r="ADJ140" s="136"/>
      <c r="ADK140" s="136"/>
      <c r="ADL140" s="136"/>
      <c r="ADM140" s="136"/>
      <c r="ADN140" s="136"/>
      <c r="ADO140" s="136"/>
      <c r="ADP140" s="136"/>
      <c r="ADQ140" s="136"/>
      <c r="ADR140" s="136"/>
      <c r="ADS140" s="136"/>
      <c r="ADT140" s="136"/>
      <c r="ADU140" s="136"/>
      <c r="ADV140" s="136"/>
      <c r="ADW140" s="136"/>
      <c r="ADX140" s="136"/>
      <c r="ADY140" s="136"/>
      <c r="ADZ140" s="136"/>
      <c r="AEA140" s="136"/>
      <c r="AEB140" s="136"/>
      <c r="AEC140" s="136"/>
      <c r="AED140" s="136"/>
      <c r="AEE140" s="136"/>
      <c r="AEF140" s="136"/>
      <c r="AEG140" s="136"/>
      <c r="AEH140" s="136"/>
      <c r="AEI140" s="136"/>
      <c r="AEJ140" s="136"/>
      <c r="AEK140" s="136"/>
      <c r="AEL140" s="136"/>
      <c r="AEM140" s="136"/>
      <c r="AEN140" s="136"/>
      <c r="AEO140" s="136"/>
      <c r="AEP140" s="136"/>
      <c r="AEQ140" s="136"/>
      <c r="AER140" s="136"/>
      <c r="AES140" s="136"/>
      <c r="AET140" s="136"/>
      <c r="AEU140" s="136"/>
      <c r="AEV140" s="136"/>
      <c r="AEW140" s="136"/>
      <c r="AEX140" s="136"/>
      <c r="AEY140" s="136"/>
      <c r="AEZ140" s="136"/>
      <c r="AFA140" s="136"/>
      <c r="AFB140" s="136"/>
      <c r="AFC140" s="136"/>
      <c r="AFD140" s="136"/>
      <c r="AFE140" s="136"/>
      <c r="AFF140" s="136"/>
      <c r="AFG140" s="136"/>
      <c r="AFH140" s="136"/>
      <c r="AFI140" s="136"/>
      <c r="AFJ140" s="136"/>
      <c r="AFK140" s="136"/>
      <c r="AFL140" s="136"/>
      <c r="AFM140" s="136"/>
      <c r="AFN140" s="136"/>
      <c r="AFO140" s="136"/>
      <c r="AFP140" s="136"/>
      <c r="AFQ140" s="136"/>
      <c r="AFR140" s="136"/>
      <c r="AFS140" s="136"/>
      <c r="AFT140" s="136"/>
      <c r="AFU140" s="136"/>
      <c r="AFV140" s="136"/>
      <c r="AFW140" s="136"/>
      <c r="AFX140" s="136"/>
      <c r="AFY140" s="136"/>
      <c r="AFZ140" s="136"/>
      <c r="AGA140" s="136"/>
      <c r="AGB140" s="136"/>
      <c r="AGC140" s="136"/>
      <c r="AGD140" s="136"/>
      <c r="AGE140" s="136"/>
      <c r="AGF140" s="136"/>
      <c r="AGG140" s="136"/>
      <c r="AGH140" s="136"/>
      <c r="AGI140" s="136"/>
      <c r="AGJ140" s="136"/>
      <c r="AGK140" s="136"/>
      <c r="AGL140" s="136"/>
      <c r="AGM140" s="136"/>
      <c r="AGN140" s="136"/>
      <c r="AGO140" s="136"/>
      <c r="AGP140" s="136"/>
      <c r="AGQ140" s="136"/>
      <c r="AGR140" s="136"/>
      <c r="AGS140" s="136"/>
      <c r="AGT140" s="136"/>
      <c r="AGU140" s="136"/>
      <c r="AGV140" s="136"/>
      <c r="AGW140" s="136"/>
      <c r="AGX140" s="136"/>
      <c r="AGY140" s="136"/>
      <c r="AGZ140" s="136"/>
      <c r="AHA140" s="136"/>
      <c r="AHB140" s="136"/>
      <c r="AHC140" s="136"/>
      <c r="AHD140" s="136"/>
      <c r="AHE140" s="136"/>
      <c r="AHF140" s="136"/>
      <c r="AHG140" s="136"/>
      <c r="AHH140" s="136"/>
      <c r="AHI140" s="136"/>
      <c r="AHJ140" s="136"/>
      <c r="AHK140" s="136"/>
      <c r="AHL140" s="136"/>
      <c r="AHM140" s="136"/>
      <c r="AHN140" s="136"/>
      <c r="AHO140" s="136"/>
      <c r="AHP140" s="136"/>
      <c r="AHQ140" s="136"/>
      <c r="AHR140" s="136"/>
      <c r="AHS140" s="136"/>
      <c r="AHT140" s="136"/>
      <c r="AHU140" s="136"/>
      <c r="AHV140" s="136"/>
      <c r="AHW140" s="136"/>
      <c r="AHX140" s="136"/>
      <c r="AHY140" s="136"/>
      <c r="AHZ140" s="136"/>
      <c r="AIA140" s="136"/>
      <c r="AIB140" s="136"/>
      <c r="AIC140" s="136"/>
      <c r="AID140" s="136"/>
      <c r="AIE140" s="136"/>
      <c r="AIF140" s="136"/>
      <c r="AIG140" s="136"/>
      <c r="AIH140" s="136"/>
      <c r="AII140" s="136"/>
      <c r="AIJ140" s="136"/>
      <c r="AIK140" s="136"/>
      <c r="AIL140" s="136"/>
      <c r="AIM140" s="136"/>
      <c r="AIN140" s="136"/>
      <c r="AIO140" s="136"/>
      <c r="AIP140" s="136"/>
      <c r="AIQ140" s="136"/>
      <c r="AIR140" s="136"/>
      <c r="AIS140" s="136"/>
      <c r="AIT140" s="136"/>
      <c r="AIU140" s="136"/>
      <c r="AIV140" s="136"/>
      <c r="AIW140" s="136"/>
      <c r="AIX140" s="136"/>
      <c r="AIY140" s="136"/>
      <c r="AIZ140" s="136"/>
      <c r="AJA140" s="136"/>
      <c r="AJB140" s="136"/>
      <c r="AJC140" s="136"/>
      <c r="AJD140" s="136"/>
      <c r="AJE140" s="136"/>
      <c r="AJF140" s="136"/>
      <c r="AJG140" s="136"/>
      <c r="AJH140" s="136"/>
      <c r="AJI140" s="136"/>
      <c r="AJJ140" s="136"/>
      <c r="AJK140" s="136"/>
      <c r="AJL140" s="136"/>
      <c r="AJM140" s="136"/>
      <c r="AJN140" s="136"/>
      <c r="AJO140" s="136"/>
      <c r="AJP140" s="136"/>
      <c r="AJQ140" s="136"/>
      <c r="AJR140" s="136"/>
      <c r="AJS140" s="136"/>
      <c r="AJT140" s="136"/>
      <c r="AJU140" s="136"/>
      <c r="AJV140" s="136"/>
      <c r="AJW140" s="136"/>
      <c r="AJX140" s="136"/>
      <c r="AJY140" s="136"/>
      <c r="AJZ140" s="136"/>
      <c r="AKA140" s="136"/>
      <c r="AKB140" s="136"/>
      <c r="AKC140" s="136"/>
      <c r="AKD140" s="136"/>
      <c r="AKE140" s="136"/>
      <c r="AKF140" s="136"/>
      <c r="AKG140" s="136"/>
      <c r="AKH140" s="136"/>
      <c r="AKI140" s="136"/>
      <c r="AKJ140" s="136"/>
      <c r="AKK140" s="136"/>
      <c r="AKL140" s="136"/>
      <c r="AKM140" s="136"/>
      <c r="AKN140" s="136"/>
      <c r="AKO140" s="136"/>
      <c r="AKP140" s="136"/>
      <c r="AKQ140" s="136"/>
      <c r="AKR140" s="136"/>
      <c r="AKS140" s="136"/>
      <c r="AKT140" s="136"/>
      <c r="AKU140" s="136"/>
      <c r="AKV140" s="136"/>
      <c r="AKW140" s="136"/>
      <c r="AKX140" s="136"/>
      <c r="AKY140" s="136"/>
      <c r="AKZ140" s="136"/>
      <c r="ALA140" s="136"/>
      <c r="ALB140" s="136"/>
      <c r="ALC140" s="136"/>
      <c r="ALD140" s="136"/>
      <c r="ALE140" s="136"/>
      <c r="ALF140" s="136"/>
      <c r="ALG140" s="136"/>
      <c r="ALH140" s="136"/>
      <c r="ALI140" s="136"/>
      <c r="ALJ140" s="136"/>
      <c r="ALK140" s="136"/>
      <c r="ALL140" s="136"/>
      <c r="ALM140" s="136"/>
      <c r="ALN140" s="136"/>
      <c r="ALO140" s="136"/>
      <c r="ALP140" s="136"/>
      <c r="ALQ140" s="136"/>
      <c r="ALR140" s="136"/>
      <c r="ALS140" s="136"/>
      <c r="ALT140" s="136"/>
      <c r="ALU140" s="136"/>
      <c r="ALV140" s="136"/>
      <c r="ALW140" s="136"/>
      <c r="ALX140" s="136"/>
      <c r="ALY140" s="136"/>
      <c r="ALZ140" s="136"/>
      <c r="AMA140" s="136"/>
      <c r="AMB140" s="136"/>
      <c r="AMC140" s="136"/>
      <c r="AMD140" s="136"/>
      <c r="AME140" s="136"/>
      <c r="AMF140" s="136"/>
      <c r="AMG140" s="136"/>
      <c r="AMH140" s="136"/>
      <c r="AMI140" s="136"/>
    </row>
    <row r="141" spans="1:1023" ht="29.25" x14ac:dyDescent="0.25">
      <c r="A141" s="196" t="s">
        <v>1138</v>
      </c>
      <c r="B141" s="193">
        <v>141</v>
      </c>
      <c r="C141" s="198" t="s">
        <v>1139</v>
      </c>
      <c r="D141" s="210" t="s">
        <v>1140</v>
      </c>
      <c r="E141" s="303" t="s">
        <v>844</v>
      </c>
      <c r="F141" s="238"/>
      <c r="G141" s="214"/>
      <c r="H141" s="214"/>
      <c r="I141" s="367"/>
      <c r="J141" s="443"/>
      <c r="K141" s="77">
        <v>2</v>
      </c>
      <c r="L141" s="161"/>
      <c r="M141" s="161"/>
      <c r="N141" s="161"/>
      <c r="O141" s="161"/>
      <c r="P141" s="161"/>
      <c r="Q141" s="161"/>
      <c r="R141" s="161"/>
      <c r="S141" s="77" t="s">
        <v>771</v>
      </c>
      <c r="T141" s="161"/>
      <c r="U141" s="161"/>
      <c r="V141" s="256">
        <f>IF(O141=1,10,100)</f>
        <v>100</v>
      </c>
      <c r="W141" s="256">
        <f>IF(O141=1,1,IF(O141=2,10,100))</f>
        <v>100</v>
      </c>
      <c r="X141" s="256">
        <f>IF(O141=3,20,100)</f>
        <v>100</v>
      </c>
      <c r="Y141" s="256">
        <f>IF(P141=1,10,100)</f>
        <v>100</v>
      </c>
      <c r="Z141" s="256">
        <f>IF(P141=1,1,IF(P141=2,10,100))</f>
        <v>100</v>
      </c>
      <c r="AA141" s="257">
        <f>IF(OR(EXACT(Q141,"1A"),EXACT(Q141,"1B")),0.1,IF(Q141=2,1,100))</f>
        <v>100</v>
      </c>
      <c r="AB141" s="257">
        <f>IF(OR(EXACT(R141,"1A"),EXACT(R141,"1B")),0.1,IF(R141=2,1,100))</f>
        <v>100</v>
      </c>
      <c r="AC141" s="257">
        <f>IF(OR(EXACT(S141,"1A"),EXACT(S141,"1B")),0.3,IF(S141=2,3,100))</f>
        <v>0.3</v>
      </c>
      <c r="AD141" s="136"/>
      <c r="AE141" s="136"/>
      <c r="AF141" s="249">
        <f>IF(OR(OR(EXACT(J141,"1A"),EXACT(J141,"1B"),EXACT(J141,"1C")),K141=1),1,IF(K141=2,10,100))</f>
        <v>10</v>
      </c>
      <c r="AG141" s="249">
        <f>IF(OR(EXACT(J141,"1A"),EXACT(J141,"1B"),EXACT(J141,"1C")),1,IF(J141=2,10,100))</f>
        <v>100</v>
      </c>
      <c r="AH141" s="249">
        <f>IF(OR(EXACT(J141,"1A"),EXACT(J141,"1B"),EXACT(J141,"1C"),K141=1),3,100)</f>
        <v>100</v>
      </c>
      <c r="AI141" s="249">
        <f>IF(OR(EXACT(J141,"1A"),EXACT(J141,"1B"),EXACT(J141,"1C")),5,100)</f>
        <v>100</v>
      </c>
      <c r="AJ141" s="251"/>
      <c r="AK141" s="136"/>
      <c r="AL141" s="136"/>
      <c r="AM141" s="251"/>
      <c r="AN141" s="136"/>
      <c r="AO141" s="136"/>
      <c r="AP141" s="136"/>
      <c r="AQ141" s="272" t="s">
        <v>25772</v>
      </c>
      <c r="AR141" s="136"/>
      <c r="AS141" s="136"/>
      <c r="AT141" s="136"/>
      <c r="AU141" s="136"/>
      <c r="AV141" s="136"/>
      <c r="AW141" s="136"/>
      <c r="AX141" s="136"/>
      <c r="AY141" s="136"/>
      <c r="AZ141" s="136"/>
      <c r="BA141" s="136"/>
      <c r="BB141" s="136"/>
      <c r="BC141" s="136"/>
      <c r="BD141" s="136"/>
      <c r="BE141" s="136"/>
      <c r="BF141" s="136"/>
      <c r="BG141" s="136"/>
      <c r="BH141" s="136"/>
      <c r="BI141" s="136"/>
      <c r="BJ141" s="136"/>
      <c r="BK141" s="136"/>
      <c r="BL141" s="136"/>
      <c r="BM141" s="136"/>
      <c r="BN141" s="136"/>
      <c r="BO141" s="136"/>
      <c r="BP141" s="136"/>
      <c r="BQ141" s="136"/>
      <c r="BR141" s="136"/>
      <c r="BS141" s="136"/>
      <c r="BT141" s="136"/>
      <c r="BU141" s="136"/>
      <c r="BV141" s="136"/>
      <c r="BW141" s="136"/>
      <c r="BX141" s="136"/>
      <c r="BY141" s="136"/>
      <c r="BZ141" s="136"/>
      <c r="CA141" s="136"/>
      <c r="CB141" s="136"/>
      <c r="CC141" s="136"/>
      <c r="CD141" s="136"/>
      <c r="CE141" s="136"/>
      <c r="CF141" s="136"/>
      <c r="CG141" s="136"/>
      <c r="CH141" s="136"/>
      <c r="CI141" s="136"/>
      <c r="CJ141" s="136"/>
      <c r="CK141" s="136"/>
      <c r="CL141" s="136"/>
      <c r="CM141" s="136"/>
      <c r="CN141" s="136"/>
      <c r="CO141" s="136"/>
      <c r="CP141" s="136"/>
      <c r="CQ141" s="136"/>
      <c r="CR141" s="136"/>
      <c r="CS141" s="136"/>
      <c r="CT141" s="136"/>
      <c r="CU141" s="136"/>
      <c r="CV141" s="136"/>
      <c r="CW141" s="136"/>
      <c r="CX141" s="136"/>
      <c r="CY141" s="136"/>
      <c r="CZ141" s="136"/>
      <c r="DA141" s="136"/>
      <c r="DB141" s="136"/>
      <c r="DC141" s="136"/>
      <c r="DD141" s="136"/>
      <c r="DE141" s="136"/>
      <c r="DF141" s="136"/>
      <c r="DG141" s="136"/>
      <c r="DH141" s="136"/>
      <c r="DI141" s="136"/>
      <c r="DJ141" s="136"/>
      <c r="DK141" s="136"/>
      <c r="DL141" s="136"/>
      <c r="DM141" s="136"/>
      <c r="DN141" s="136"/>
      <c r="DO141" s="136"/>
      <c r="DP141" s="136"/>
      <c r="DQ141" s="136"/>
      <c r="DR141" s="136"/>
      <c r="DS141" s="136"/>
      <c r="DT141" s="136"/>
      <c r="DU141" s="136"/>
      <c r="DV141" s="136"/>
      <c r="DW141" s="136"/>
      <c r="DX141" s="136"/>
      <c r="DY141" s="136"/>
      <c r="DZ141" s="136"/>
      <c r="EA141" s="136"/>
      <c r="EB141" s="136"/>
      <c r="EC141" s="136"/>
      <c r="ED141" s="136"/>
      <c r="EE141" s="136"/>
      <c r="EF141" s="136"/>
      <c r="EG141" s="136"/>
      <c r="EH141" s="136"/>
      <c r="EI141" s="136"/>
      <c r="EJ141" s="136"/>
      <c r="EK141" s="136"/>
      <c r="EL141" s="136"/>
      <c r="EM141" s="136"/>
      <c r="EN141" s="136"/>
      <c r="EO141" s="136"/>
      <c r="EP141" s="136"/>
      <c r="EQ141" s="136"/>
      <c r="ER141" s="136"/>
      <c r="ES141" s="136"/>
      <c r="ET141" s="136"/>
      <c r="EU141" s="136"/>
      <c r="EV141" s="136"/>
      <c r="EW141" s="136"/>
      <c r="EX141" s="136"/>
      <c r="EY141" s="136"/>
      <c r="EZ141" s="136"/>
      <c r="FA141" s="136"/>
      <c r="FB141" s="136"/>
      <c r="FC141" s="136"/>
      <c r="FD141" s="136"/>
      <c r="FE141" s="136"/>
      <c r="FF141" s="136"/>
      <c r="FG141" s="136"/>
      <c r="FH141" s="136"/>
      <c r="FI141" s="136"/>
      <c r="FJ141" s="136"/>
      <c r="FK141" s="136"/>
      <c r="FL141" s="136"/>
      <c r="FM141" s="136"/>
      <c r="FN141" s="136"/>
      <c r="FO141" s="136"/>
      <c r="FP141" s="136"/>
      <c r="FQ141" s="136"/>
      <c r="FR141" s="136"/>
      <c r="FS141" s="136"/>
      <c r="FT141" s="136"/>
      <c r="FU141" s="136"/>
      <c r="FV141" s="136"/>
      <c r="FW141" s="136"/>
      <c r="FX141" s="136"/>
      <c r="FY141" s="136"/>
      <c r="FZ141" s="136"/>
      <c r="GA141" s="136"/>
      <c r="GB141" s="136"/>
      <c r="GC141" s="136"/>
      <c r="GD141" s="136"/>
      <c r="GE141" s="136"/>
      <c r="GF141" s="136"/>
      <c r="GG141" s="136"/>
      <c r="GH141" s="136"/>
      <c r="GI141" s="136"/>
      <c r="GJ141" s="136"/>
      <c r="GK141" s="136"/>
      <c r="GL141" s="136"/>
      <c r="GM141" s="136"/>
      <c r="GN141" s="136"/>
      <c r="GO141" s="136"/>
      <c r="GP141" s="136"/>
      <c r="GQ141" s="136"/>
      <c r="GR141" s="136"/>
      <c r="GS141" s="136"/>
      <c r="GT141" s="136"/>
      <c r="GU141" s="136"/>
      <c r="GV141" s="136"/>
      <c r="GW141" s="136"/>
      <c r="GX141" s="136"/>
      <c r="GY141" s="136"/>
      <c r="GZ141" s="136"/>
      <c r="HA141" s="136"/>
      <c r="HB141" s="136"/>
      <c r="HC141" s="136"/>
      <c r="HD141" s="136"/>
      <c r="HE141" s="136"/>
      <c r="HF141" s="136"/>
      <c r="HG141" s="136"/>
      <c r="HH141" s="136"/>
      <c r="HI141" s="136"/>
      <c r="HJ141" s="136"/>
      <c r="HK141" s="136"/>
      <c r="HL141" s="136"/>
      <c r="HM141" s="136"/>
      <c r="HN141" s="136"/>
      <c r="HO141" s="136"/>
      <c r="HP141" s="136"/>
      <c r="HQ141" s="136"/>
      <c r="HR141" s="136"/>
      <c r="HS141" s="136"/>
      <c r="HT141" s="136"/>
      <c r="HU141" s="136"/>
      <c r="HV141" s="136"/>
      <c r="HW141" s="136"/>
      <c r="HX141" s="136"/>
      <c r="HY141" s="136"/>
      <c r="HZ141" s="136"/>
      <c r="IA141" s="136"/>
      <c r="IB141" s="136"/>
      <c r="IC141" s="136"/>
      <c r="ID141" s="136"/>
      <c r="IE141" s="136"/>
      <c r="IF141" s="136"/>
      <c r="IG141" s="136"/>
      <c r="IH141" s="136"/>
      <c r="II141" s="136"/>
      <c r="IJ141" s="136"/>
      <c r="IK141" s="136"/>
      <c r="IL141" s="136"/>
      <c r="IM141" s="136"/>
      <c r="IN141" s="136"/>
      <c r="IO141" s="136"/>
      <c r="IP141" s="136"/>
      <c r="IQ141" s="136"/>
      <c r="IR141" s="136"/>
      <c r="IS141" s="136"/>
      <c r="IT141" s="136"/>
      <c r="IU141" s="136"/>
      <c r="IV141" s="136"/>
      <c r="IW141" s="136"/>
      <c r="IX141" s="136"/>
      <c r="IY141" s="136"/>
      <c r="IZ141" s="136"/>
      <c r="JA141" s="136"/>
      <c r="JB141" s="136"/>
      <c r="JC141" s="136"/>
      <c r="JD141" s="136"/>
      <c r="JE141" s="136"/>
      <c r="JF141" s="136"/>
      <c r="JG141" s="136"/>
      <c r="JH141" s="136"/>
      <c r="JI141" s="136"/>
      <c r="JJ141" s="136"/>
      <c r="JK141" s="136"/>
      <c r="JL141" s="136"/>
      <c r="JM141" s="136"/>
      <c r="JN141" s="136"/>
      <c r="JO141" s="136"/>
      <c r="JP141" s="136"/>
      <c r="JQ141" s="136"/>
      <c r="JR141" s="136"/>
      <c r="JS141" s="136"/>
      <c r="JT141" s="136"/>
      <c r="JU141" s="136"/>
      <c r="JV141" s="136"/>
      <c r="JW141" s="136"/>
      <c r="JX141" s="136"/>
      <c r="JY141" s="136"/>
      <c r="JZ141" s="136"/>
      <c r="KA141" s="136"/>
      <c r="KB141" s="136"/>
      <c r="KC141" s="136"/>
      <c r="KD141" s="136"/>
      <c r="KE141" s="136"/>
      <c r="KF141" s="136"/>
      <c r="KG141" s="136"/>
      <c r="KH141" s="136"/>
      <c r="KI141" s="136"/>
      <c r="KJ141" s="136"/>
      <c r="KK141" s="136"/>
      <c r="KL141" s="136"/>
      <c r="KM141" s="136"/>
      <c r="KN141" s="136"/>
      <c r="KO141" s="136"/>
      <c r="KP141" s="136"/>
      <c r="KQ141" s="136"/>
      <c r="KR141" s="136"/>
      <c r="KS141" s="136"/>
      <c r="KT141" s="136"/>
      <c r="KU141" s="136"/>
      <c r="KV141" s="136"/>
      <c r="KW141" s="136"/>
      <c r="KX141" s="136"/>
      <c r="KY141" s="136"/>
      <c r="KZ141" s="136"/>
      <c r="LA141" s="136"/>
      <c r="LB141" s="136"/>
      <c r="LC141" s="136"/>
      <c r="LD141" s="136"/>
      <c r="LE141" s="136"/>
      <c r="LF141" s="136"/>
      <c r="LG141" s="136"/>
      <c r="LH141" s="136"/>
      <c r="LI141" s="136"/>
      <c r="LJ141" s="136"/>
      <c r="LK141" s="136"/>
      <c r="LL141" s="136"/>
      <c r="LM141" s="136"/>
      <c r="LN141" s="136"/>
      <c r="LO141" s="136"/>
      <c r="LP141" s="136"/>
      <c r="LQ141" s="136"/>
      <c r="LR141" s="136"/>
      <c r="LS141" s="136"/>
      <c r="LT141" s="136"/>
      <c r="LU141" s="136"/>
      <c r="LV141" s="136"/>
      <c r="LW141" s="136"/>
      <c r="LX141" s="136"/>
      <c r="LY141" s="136"/>
      <c r="LZ141" s="136"/>
      <c r="MA141" s="136"/>
      <c r="MB141" s="136"/>
      <c r="MC141" s="136"/>
      <c r="MD141" s="136"/>
      <c r="ME141" s="136"/>
      <c r="MF141" s="136"/>
      <c r="MG141" s="136"/>
      <c r="MH141" s="136"/>
      <c r="MI141" s="136"/>
      <c r="MJ141" s="136"/>
      <c r="MK141" s="136"/>
      <c r="ML141" s="136"/>
      <c r="MM141" s="136"/>
      <c r="MN141" s="136"/>
      <c r="MO141" s="136"/>
      <c r="MP141" s="136"/>
      <c r="MQ141" s="136"/>
      <c r="MR141" s="136"/>
      <c r="MS141" s="136"/>
      <c r="MT141" s="136"/>
      <c r="MU141" s="136"/>
      <c r="MV141" s="136"/>
      <c r="MW141" s="136"/>
      <c r="MX141" s="136"/>
      <c r="MY141" s="136"/>
      <c r="MZ141" s="136"/>
      <c r="NA141" s="136"/>
      <c r="NB141" s="136"/>
      <c r="NC141" s="136"/>
      <c r="ND141" s="136"/>
      <c r="NE141" s="136"/>
      <c r="NF141" s="136"/>
      <c r="NG141" s="136"/>
      <c r="NH141" s="136"/>
      <c r="NI141" s="136"/>
      <c r="NJ141" s="136"/>
      <c r="NK141" s="136"/>
      <c r="NL141" s="136"/>
      <c r="NM141" s="136"/>
      <c r="NN141" s="136"/>
      <c r="NO141" s="136"/>
      <c r="NP141" s="136"/>
      <c r="NQ141" s="136"/>
      <c r="NR141" s="136"/>
      <c r="NS141" s="136"/>
      <c r="NT141" s="136"/>
      <c r="NU141" s="136"/>
      <c r="NV141" s="136"/>
      <c r="NW141" s="136"/>
      <c r="NX141" s="136"/>
      <c r="NY141" s="136"/>
      <c r="NZ141" s="136"/>
      <c r="OA141" s="136"/>
      <c r="OB141" s="136"/>
      <c r="OC141" s="136"/>
      <c r="OD141" s="136"/>
      <c r="OE141" s="136"/>
      <c r="OF141" s="136"/>
      <c r="OG141" s="136"/>
      <c r="OH141" s="136"/>
      <c r="OI141" s="136"/>
      <c r="OJ141" s="136"/>
      <c r="OK141" s="136"/>
      <c r="OL141" s="136"/>
      <c r="OM141" s="136"/>
      <c r="ON141" s="136"/>
      <c r="OO141" s="136"/>
      <c r="OP141" s="136"/>
      <c r="OQ141" s="136"/>
      <c r="OR141" s="136"/>
      <c r="OS141" s="136"/>
      <c r="OT141" s="136"/>
      <c r="OU141" s="136"/>
      <c r="OV141" s="136"/>
      <c r="OW141" s="136"/>
      <c r="OX141" s="136"/>
      <c r="OY141" s="136"/>
      <c r="OZ141" s="136"/>
      <c r="PA141" s="136"/>
      <c r="PB141" s="136"/>
      <c r="PC141" s="136"/>
      <c r="PD141" s="136"/>
      <c r="PE141" s="136"/>
      <c r="PF141" s="136"/>
      <c r="PG141" s="136"/>
      <c r="PH141" s="136"/>
      <c r="PI141" s="136"/>
      <c r="PJ141" s="136"/>
      <c r="PK141" s="136"/>
      <c r="PL141" s="136"/>
      <c r="PM141" s="136"/>
      <c r="PN141" s="136"/>
      <c r="PO141" s="136"/>
      <c r="PP141" s="136"/>
      <c r="PQ141" s="136"/>
      <c r="PR141" s="136"/>
      <c r="PS141" s="136"/>
      <c r="PT141" s="136"/>
      <c r="PU141" s="136"/>
      <c r="PV141" s="136"/>
      <c r="PW141" s="136"/>
      <c r="PX141" s="136"/>
      <c r="PY141" s="136"/>
      <c r="PZ141" s="136"/>
      <c r="QA141" s="136"/>
      <c r="QB141" s="136"/>
      <c r="QC141" s="136"/>
      <c r="QD141" s="136"/>
      <c r="QE141" s="136"/>
      <c r="QF141" s="136"/>
      <c r="QG141" s="136"/>
      <c r="QH141" s="136"/>
      <c r="QI141" s="136"/>
      <c r="QJ141" s="136"/>
      <c r="QK141" s="136"/>
      <c r="QL141" s="136"/>
      <c r="QM141" s="136"/>
      <c r="QN141" s="136"/>
      <c r="QO141" s="136"/>
      <c r="QP141" s="136"/>
      <c r="QQ141" s="136"/>
      <c r="QR141" s="136"/>
      <c r="QS141" s="136"/>
      <c r="QT141" s="136"/>
      <c r="QU141" s="136"/>
      <c r="QV141" s="136"/>
      <c r="QW141" s="136"/>
      <c r="QX141" s="136"/>
      <c r="QY141" s="136"/>
      <c r="QZ141" s="136"/>
      <c r="RA141" s="136"/>
      <c r="RB141" s="136"/>
      <c r="RC141" s="136"/>
      <c r="RD141" s="136"/>
      <c r="RE141" s="136"/>
      <c r="RF141" s="136"/>
      <c r="RG141" s="136"/>
      <c r="RH141" s="136"/>
      <c r="RI141" s="136"/>
      <c r="RJ141" s="136"/>
      <c r="RK141" s="136"/>
      <c r="RL141" s="136"/>
      <c r="RM141" s="136"/>
      <c r="RN141" s="136"/>
      <c r="RO141" s="136"/>
      <c r="RP141" s="136"/>
      <c r="RQ141" s="136"/>
      <c r="RR141" s="136"/>
      <c r="RS141" s="136"/>
      <c r="RT141" s="136"/>
      <c r="RU141" s="136"/>
      <c r="RV141" s="136"/>
      <c r="RW141" s="136"/>
      <c r="RX141" s="136"/>
      <c r="RY141" s="136"/>
      <c r="RZ141" s="136"/>
      <c r="SA141" s="136"/>
      <c r="SB141" s="136"/>
      <c r="SC141" s="136"/>
      <c r="SD141" s="136"/>
      <c r="SE141" s="136"/>
      <c r="SF141" s="136"/>
      <c r="SG141" s="136"/>
      <c r="SH141" s="136"/>
      <c r="SI141" s="136"/>
      <c r="SJ141" s="136"/>
      <c r="SK141" s="136"/>
      <c r="SL141" s="136"/>
      <c r="SM141" s="136"/>
      <c r="SN141" s="136"/>
      <c r="SO141" s="136"/>
      <c r="SP141" s="136"/>
      <c r="SQ141" s="136"/>
      <c r="SR141" s="136"/>
      <c r="SS141" s="136"/>
      <c r="ST141" s="136"/>
      <c r="SU141" s="136"/>
      <c r="SV141" s="136"/>
      <c r="SW141" s="136"/>
      <c r="SX141" s="136"/>
      <c r="SY141" s="136"/>
      <c r="SZ141" s="136"/>
      <c r="TA141" s="136"/>
      <c r="TB141" s="136"/>
      <c r="TC141" s="136"/>
      <c r="TD141" s="136"/>
      <c r="TE141" s="136"/>
      <c r="TF141" s="136"/>
      <c r="TG141" s="136"/>
      <c r="TH141" s="136"/>
      <c r="TI141" s="136"/>
      <c r="TJ141" s="136"/>
      <c r="TK141" s="136"/>
      <c r="TL141" s="136"/>
      <c r="TM141" s="136"/>
      <c r="TN141" s="136"/>
      <c r="TO141" s="136"/>
      <c r="TP141" s="136"/>
      <c r="TQ141" s="136"/>
      <c r="TR141" s="136"/>
      <c r="TS141" s="136"/>
      <c r="TT141" s="136"/>
      <c r="TU141" s="136"/>
      <c r="TV141" s="136"/>
      <c r="TW141" s="136"/>
      <c r="TX141" s="136"/>
      <c r="TY141" s="136"/>
      <c r="TZ141" s="136"/>
      <c r="UA141" s="136"/>
      <c r="UB141" s="136"/>
      <c r="UC141" s="136"/>
      <c r="UD141" s="136"/>
      <c r="UE141" s="136"/>
      <c r="UF141" s="136"/>
      <c r="UG141" s="136"/>
      <c r="UH141" s="136"/>
      <c r="UI141" s="136"/>
      <c r="UJ141" s="136"/>
      <c r="UK141" s="136"/>
      <c r="UL141" s="136"/>
      <c r="UM141" s="136"/>
      <c r="UN141" s="136"/>
      <c r="UO141" s="136"/>
      <c r="UP141" s="136"/>
      <c r="UQ141" s="136"/>
      <c r="UR141" s="136"/>
      <c r="US141" s="136"/>
      <c r="UT141" s="136"/>
      <c r="UU141" s="136"/>
      <c r="UV141" s="136"/>
      <c r="UW141" s="136"/>
      <c r="UX141" s="136"/>
      <c r="UY141" s="136"/>
      <c r="UZ141" s="136"/>
      <c r="VA141" s="136"/>
      <c r="VB141" s="136"/>
      <c r="VC141" s="136"/>
      <c r="VD141" s="136"/>
      <c r="VE141" s="136"/>
      <c r="VF141" s="136"/>
      <c r="VG141" s="136"/>
      <c r="VH141" s="136"/>
      <c r="VI141" s="136"/>
      <c r="VJ141" s="136"/>
      <c r="VK141" s="136"/>
      <c r="VL141" s="136"/>
      <c r="VM141" s="136"/>
      <c r="VN141" s="136"/>
      <c r="VO141" s="136"/>
      <c r="VP141" s="136"/>
      <c r="VQ141" s="136"/>
      <c r="VR141" s="136"/>
      <c r="VS141" s="136"/>
      <c r="VT141" s="136"/>
      <c r="VU141" s="136"/>
      <c r="VV141" s="136"/>
      <c r="VW141" s="136"/>
      <c r="VX141" s="136"/>
      <c r="VY141" s="136"/>
      <c r="VZ141" s="136"/>
      <c r="WA141" s="136"/>
      <c r="WB141" s="136"/>
      <c r="WC141" s="136"/>
      <c r="WD141" s="136"/>
      <c r="WE141" s="136"/>
      <c r="WF141" s="136"/>
      <c r="WG141" s="136"/>
      <c r="WH141" s="136"/>
      <c r="WI141" s="136"/>
      <c r="WJ141" s="136"/>
      <c r="WK141" s="136"/>
      <c r="WL141" s="136"/>
      <c r="WM141" s="136"/>
      <c r="WN141" s="136"/>
      <c r="WO141" s="136"/>
      <c r="WP141" s="136"/>
      <c r="WQ141" s="136"/>
      <c r="WR141" s="136"/>
      <c r="WS141" s="136"/>
      <c r="WT141" s="136"/>
      <c r="WU141" s="136"/>
      <c r="WV141" s="136"/>
      <c r="WW141" s="136"/>
      <c r="WX141" s="136"/>
      <c r="WY141" s="136"/>
      <c r="WZ141" s="136"/>
      <c r="XA141" s="136"/>
      <c r="XB141" s="136"/>
      <c r="XC141" s="136"/>
      <c r="XD141" s="136"/>
      <c r="XE141" s="136"/>
      <c r="XF141" s="136"/>
      <c r="XG141" s="136"/>
      <c r="XH141" s="136"/>
      <c r="XI141" s="136"/>
      <c r="XJ141" s="136"/>
      <c r="XK141" s="136"/>
      <c r="XL141" s="136"/>
      <c r="XM141" s="136"/>
      <c r="XN141" s="136"/>
      <c r="XO141" s="136"/>
      <c r="XP141" s="136"/>
      <c r="XQ141" s="136"/>
      <c r="XR141" s="136"/>
      <c r="XS141" s="136"/>
      <c r="XT141" s="136"/>
      <c r="XU141" s="136"/>
      <c r="XV141" s="136"/>
      <c r="XW141" s="136"/>
      <c r="XX141" s="136"/>
      <c r="XY141" s="136"/>
      <c r="XZ141" s="136"/>
      <c r="YA141" s="136"/>
      <c r="YB141" s="136"/>
      <c r="YC141" s="136"/>
      <c r="YD141" s="136"/>
      <c r="YE141" s="136"/>
      <c r="YF141" s="136"/>
      <c r="YG141" s="136"/>
      <c r="YH141" s="136"/>
      <c r="YI141" s="136"/>
      <c r="YJ141" s="136"/>
      <c r="YK141" s="136"/>
      <c r="YL141" s="136"/>
      <c r="YM141" s="136"/>
      <c r="YN141" s="136"/>
      <c r="YO141" s="136"/>
      <c r="YP141" s="136"/>
      <c r="YQ141" s="136"/>
      <c r="YR141" s="136"/>
      <c r="YS141" s="136"/>
      <c r="YT141" s="136"/>
      <c r="YU141" s="136"/>
      <c r="YV141" s="136"/>
      <c r="YW141" s="136"/>
      <c r="YX141" s="136"/>
      <c r="YY141" s="136"/>
      <c r="YZ141" s="136"/>
      <c r="ZA141" s="136"/>
      <c r="ZB141" s="136"/>
      <c r="ZC141" s="136"/>
      <c r="ZD141" s="136"/>
      <c r="ZE141" s="136"/>
      <c r="ZF141" s="136"/>
      <c r="ZG141" s="136"/>
      <c r="ZH141" s="136"/>
      <c r="ZI141" s="136"/>
      <c r="ZJ141" s="136"/>
      <c r="ZK141" s="136"/>
      <c r="ZL141" s="136"/>
      <c r="ZM141" s="136"/>
      <c r="ZN141" s="136"/>
      <c r="ZO141" s="136"/>
      <c r="ZP141" s="136"/>
      <c r="ZQ141" s="136"/>
      <c r="ZR141" s="136"/>
      <c r="ZS141" s="136"/>
      <c r="ZT141" s="136"/>
      <c r="ZU141" s="136"/>
      <c r="ZV141" s="136"/>
      <c r="ZW141" s="136"/>
      <c r="ZX141" s="136"/>
      <c r="ZY141" s="136"/>
      <c r="ZZ141" s="136"/>
      <c r="AAA141" s="136"/>
      <c r="AAB141" s="136"/>
      <c r="AAC141" s="136"/>
      <c r="AAD141" s="136"/>
      <c r="AAE141" s="136"/>
      <c r="AAF141" s="136"/>
      <c r="AAG141" s="136"/>
      <c r="AAH141" s="136"/>
      <c r="AAI141" s="136"/>
      <c r="AAJ141" s="136"/>
      <c r="AAK141" s="136"/>
      <c r="AAL141" s="136"/>
      <c r="AAM141" s="136"/>
      <c r="AAN141" s="136"/>
      <c r="AAO141" s="136"/>
      <c r="AAP141" s="136"/>
      <c r="AAQ141" s="136"/>
      <c r="AAR141" s="136"/>
      <c r="AAS141" s="136"/>
      <c r="AAT141" s="136"/>
      <c r="AAU141" s="136"/>
      <c r="AAV141" s="136"/>
      <c r="AAW141" s="136"/>
      <c r="AAX141" s="136"/>
      <c r="AAY141" s="136"/>
      <c r="AAZ141" s="136"/>
      <c r="ABA141" s="136"/>
      <c r="ABB141" s="136"/>
      <c r="ABC141" s="136"/>
      <c r="ABD141" s="136"/>
      <c r="ABE141" s="136"/>
      <c r="ABF141" s="136"/>
      <c r="ABG141" s="136"/>
      <c r="ABH141" s="136"/>
      <c r="ABI141" s="136"/>
      <c r="ABJ141" s="136"/>
      <c r="ABK141" s="136"/>
      <c r="ABL141" s="136"/>
      <c r="ABM141" s="136"/>
      <c r="ABN141" s="136"/>
      <c r="ABO141" s="136"/>
      <c r="ABP141" s="136"/>
      <c r="ABQ141" s="136"/>
      <c r="ABR141" s="136"/>
      <c r="ABS141" s="136"/>
      <c r="ABT141" s="136"/>
      <c r="ABU141" s="136"/>
      <c r="ABV141" s="136"/>
      <c r="ABW141" s="136"/>
      <c r="ABX141" s="136"/>
      <c r="ABY141" s="136"/>
      <c r="ABZ141" s="136"/>
      <c r="ACA141" s="136"/>
      <c r="ACB141" s="136"/>
      <c r="ACC141" s="136"/>
      <c r="ACD141" s="136"/>
      <c r="ACE141" s="136"/>
      <c r="ACF141" s="136"/>
      <c r="ACG141" s="136"/>
      <c r="ACH141" s="136"/>
      <c r="ACI141" s="136"/>
      <c r="ACJ141" s="136"/>
      <c r="ACK141" s="136"/>
      <c r="ACL141" s="136"/>
      <c r="ACM141" s="136"/>
      <c r="ACN141" s="136"/>
      <c r="ACO141" s="136"/>
      <c r="ACP141" s="136"/>
      <c r="ACQ141" s="136"/>
      <c r="ACR141" s="136"/>
      <c r="ACS141" s="136"/>
      <c r="ACT141" s="136"/>
      <c r="ACU141" s="136"/>
      <c r="ACV141" s="136"/>
      <c r="ACW141" s="136"/>
      <c r="ACX141" s="136"/>
      <c r="ACY141" s="136"/>
      <c r="ACZ141" s="136"/>
      <c r="ADA141" s="136"/>
      <c r="ADB141" s="136"/>
      <c r="ADC141" s="136"/>
      <c r="ADD141" s="136"/>
      <c r="ADE141" s="136"/>
      <c r="ADF141" s="136"/>
      <c r="ADG141" s="136"/>
      <c r="ADH141" s="136"/>
      <c r="ADI141" s="136"/>
      <c r="ADJ141" s="136"/>
      <c r="ADK141" s="136"/>
      <c r="ADL141" s="136"/>
      <c r="ADM141" s="136"/>
      <c r="ADN141" s="136"/>
      <c r="ADO141" s="136"/>
      <c r="ADP141" s="136"/>
      <c r="ADQ141" s="136"/>
      <c r="ADR141" s="136"/>
      <c r="ADS141" s="136"/>
      <c r="ADT141" s="136"/>
      <c r="ADU141" s="136"/>
      <c r="ADV141" s="136"/>
      <c r="ADW141" s="136"/>
      <c r="ADX141" s="136"/>
      <c r="ADY141" s="136"/>
      <c r="ADZ141" s="136"/>
      <c r="AEA141" s="136"/>
      <c r="AEB141" s="136"/>
      <c r="AEC141" s="136"/>
      <c r="AED141" s="136"/>
      <c r="AEE141" s="136"/>
      <c r="AEF141" s="136"/>
      <c r="AEG141" s="136"/>
      <c r="AEH141" s="136"/>
      <c r="AEI141" s="136"/>
      <c r="AEJ141" s="136"/>
      <c r="AEK141" s="136"/>
      <c r="AEL141" s="136"/>
      <c r="AEM141" s="136"/>
      <c r="AEN141" s="136"/>
      <c r="AEO141" s="136"/>
      <c r="AEP141" s="136"/>
      <c r="AEQ141" s="136"/>
      <c r="AER141" s="136"/>
      <c r="AES141" s="136"/>
      <c r="AET141" s="136"/>
      <c r="AEU141" s="136"/>
      <c r="AEV141" s="136"/>
      <c r="AEW141" s="136"/>
      <c r="AEX141" s="136"/>
      <c r="AEY141" s="136"/>
      <c r="AEZ141" s="136"/>
      <c r="AFA141" s="136"/>
      <c r="AFB141" s="136"/>
      <c r="AFC141" s="136"/>
      <c r="AFD141" s="136"/>
      <c r="AFE141" s="136"/>
      <c r="AFF141" s="136"/>
      <c r="AFG141" s="136"/>
      <c r="AFH141" s="136"/>
      <c r="AFI141" s="136"/>
      <c r="AFJ141" s="136"/>
      <c r="AFK141" s="136"/>
      <c r="AFL141" s="136"/>
      <c r="AFM141" s="136"/>
      <c r="AFN141" s="136"/>
      <c r="AFO141" s="136"/>
      <c r="AFP141" s="136"/>
      <c r="AFQ141" s="136"/>
      <c r="AFR141" s="136"/>
      <c r="AFS141" s="136"/>
      <c r="AFT141" s="136"/>
      <c r="AFU141" s="136"/>
      <c r="AFV141" s="136"/>
      <c r="AFW141" s="136"/>
      <c r="AFX141" s="136"/>
      <c r="AFY141" s="136"/>
      <c r="AFZ141" s="136"/>
      <c r="AGA141" s="136"/>
      <c r="AGB141" s="136"/>
      <c r="AGC141" s="136"/>
      <c r="AGD141" s="136"/>
      <c r="AGE141" s="136"/>
      <c r="AGF141" s="136"/>
      <c r="AGG141" s="136"/>
      <c r="AGH141" s="136"/>
      <c r="AGI141" s="136"/>
      <c r="AGJ141" s="136"/>
      <c r="AGK141" s="136"/>
      <c r="AGL141" s="136"/>
      <c r="AGM141" s="136"/>
      <c r="AGN141" s="136"/>
      <c r="AGO141" s="136"/>
      <c r="AGP141" s="136"/>
      <c r="AGQ141" s="136"/>
      <c r="AGR141" s="136"/>
      <c r="AGS141" s="136"/>
      <c r="AGT141" s="136"/>
      <c r="AGU141" s="136"/>
      <c r="AGV141" s="136"/>
      <c r="AGW141" s="136"/>
      <c r="AGX141" s="136"/>
      <c r="AGY141" s="136"/>
      <c r="AGZ141" s="136"/>
      <c r="AHA141" s="136"/>
      <c r="AHB141" s="136"/>
      <c r="AHC141" s="136"/>
      <c r="AHD141" s="136"/>
      <c r="AHE141" s="136"/>
      <c r="AHF141" s="136"/>
      <c r="AHG141" s="136"/>
      <c r="AHH141" s="136"/>
      <c r="AHI141" s="136"/>
      <c r="AHJ141" s="136"/>
      <c r="AHK141" s="136"/>
      <c r="AHL141" s="136"/>
      <c r="AHM141" s="136"/>
      <c r="AHN141" s="136"/>
      <c r="AHO141" s="136"/>
      <c r="AHP141" s="136"/>
      <c r="AHQ141" s="136"/>
      <c r="AHR141" s="136"/>
      <c r="AHS141" s="136"/>
      <c r="AHT141" s="136"/>
      <c r="AHU141" s="136"/>
      <c r="AHV141" s="136"/>
      <c r="AHW141" s="136"/>
      <c r="AHX141" s="136"/>
      <c r="AHY141" s="136"/>
      <c r="AHZ141" s="136"/>
      <c r="AIA141" s="136"/>
      <c r="AIB141" s="136"/>
      <c r="AIC141" s="136"/>
      <c r="AID141" s="136"/>
      <c r="AIE141" s="136"/>
      <c r="AIF141" s="136"/>
      <c r="AIG141" s="136"/>
      <c r="AIH141" s="136"/>
      <c r="AII141" s="136"/>
      <c r="AIJ141" s="136"/>
      <c r="AIK141" s="136"/>
      <c r="AIL141" s="136"/>
      <c r="AIM141" s="136"/>
      <c r="AIN141" s="136"/>
      <c r="AIO141" s="136"/>
      <c r="AIP141" s="136"/>
      <c r="AIQ141" s="136"/>
      <c r="AIR141" s="136"/>
      <c r="AIS141" s="136"/>
      <c r="AIT141" s="136"/>
      <c r="AIU141" s="136"/>
      <c r="AIV141" s="136"/>
      <c r="AIW141" s="136"/>
      <c r="AIX141" s="136"/>
      <c r="AIY141" s="136"/>
      <c r="AIZ141" s="136"/>
      <c r="AJA141" s="136"/>
      <c r="AJB141" s="136"/>
      <c r="AJC141" s="136"/>
      <c r="AJD141" s="136"/>
      <c r="AJE141" s="136"/>
      <c r="AJF141" s="136"/>
      <c r="AJG141" s="136"/>
      <c r="AJH141" s="136"/>
      <c r="AJI141" s="136"/>
      <c r="AJJ141" s="136"/>
      <c r="AJK141" s="136"/>
      <c r="AJL141" s="136"/>
      <c r="AJM141" s="136"/>
      <c r="AJN141" s="136"/>
      <c r="AJO141" s="136"/>
      <c r="AJP141" s="136"/>
      <c r="AJQ141" s="136"/>
      <c r="AJR141" s="136"/>
      <c r="AJS141" s="136"/>
      <c r="AJT141" s="136"/>
      <c r="AJU141" s="136"/>
      <c r="AJV141" s="136"/>
      <c r="AJW141" s="136"/>
      <c r="AJX141" s="136"/>
      <c r="AJY141" s="136"/>
      <c r="AJZ141" s="136"/>
      <c r="AKA141" s="136"/>
      <c r="AKB141" s="136"/>
      <c r="AKC141" s="136"/>
      <c r="AKD141" s="136"/>
      <c r="AKE141" s="136"/>
      <c r="AKF141" s="136"/>
      <c r="AKG141" s="136"/>
      <c r="AKH141" s="136"/>
      <c r="AKI141" s="136"/>
      <c r="AKJ141" s="136"/>
      <c r="AKK141" s="136"/>
      <c r="AKL141" s="136"/>
      <c r="AKM141" s="136"/>
      <c r="AKN141" s="136"/>
      <c r="AKO141" s="136"/>
      <c r="AKP141" s="136"/>
      <c r="AKQ141" s="136"/>
      <c r="AKR141" s="136"/>
      <c r="AKS141" s="136"/>
      <c r="AKT141" s="136"/>
      <c r="AKU141" s="136"/>
      <c r="AKV141" s="136"/>
      <c r="AKW141" s="136"/>
      <c r="AKX141" s="136"/>
      <c r="AKY141" s="136"/>
      <c r="AKZ141" s="136"/>
      <c r="ALA141" s="136"/>
      <c r="ALB141" s="136"/>
      <c r="ALC141" s="136"/>
      <c r="ALD141" s="136"/>
      <c r="ALE141" s="136"/>
      <c r="ALF141" s="136"/>
      <c r="ALG141" s="136"/>
      <c r="ALH141" s="136"/>
      <c r="ALI141" s="136"/>
      <c r="ALJ141" s="136"/>
      <c r="ALK141" s="136"/>
      <c r="ALL141" s="136"/>
      <c r="ALM141" s="136"/>
      <c r="ALN141" s="136"/>
      <c r="ALO141" s="136"/>
      <c r="ALP141" s="136"/>
      <c r="ALQ141" s="136"/>
      <c r="ALR141" s="136"/>
      <c r="ALS141" s="136"/>
      <c r="ALT141" s="136"/>
      <c r="ALU141" s="136"/>
      <c r="ALV141" s="136"/>
      <c r="ALW141" s="136"/>
      <c r="ALX141" s="136"/>
      <c r="ALY141" s="136"/>
      <c r="ALZ141" s="136"/>
      <c r="AMA141" s="136"/>
      <c r="AMB141" s="136"/>
      <c r="AMC141" s="136"/>
      <c r="AMD141" s="136"/>
      <c r="AME141" s="136"/>
      <c r="AMF141" s="136"/>
      <c r="AMG141" s="136"/>
      <c r="AMH141" s="136"/>
      <c r="AMI141" s="136"/>
    </row>
    <row r="142" spans="1:1023" ht="29.25" x14ac:dyDescent="0.25">
      <c r="A142" s="192" t="s">
        <v>1141</v>
      </c>
      <c r="B142" s="193">
        <v>142</v>
      </c>
      <c r="C142" s="198" t="s">
        <v>1142</v>
      </c>
      <c r="D142" s="209" t="s">
        <v>1143</v>
      </c>
      <c r="E142" s="136"/>
      <c r="F142" s="238"/>
      <c r="G142" s="214"/>
      <c r="H142" s="214"/>
      <c r="I142" s="367"/>
      <c r="J142" s="443"/>
      <c r="K142" s="77">
        <v>2</v>
      </c>
      <c r="L142" s="161"/>
      <c r="M142" s="161"/>
      <c r="N142" s="161"/>
      <c r="O142" s="161"/>
      <c r="P142" s="161"/>
      <c r="Q142" s="161"/>
      <c r="R142" s="161"/>
      <c r="S142" s="161"/>
      <c r="T142" s="161"/>
      <c r="U142" s="161"/>
      <c r="V142" s="256">
        <f>IF(O142=1,10,100)</f>
        <v>100</v>
      </c>
      <c r="W142" s="256">
        <f>IF(O142=1,1,IF(O142=2,10,100))</f>
        <v>100</v>
      </c>
      <c r="X142" s="256">
        <f>IF(O142=3,20,100)</f>
        <v>100</v>
      </c>
      <c r="Y142" s="256">
        <f>IF(P142=1,10,100)</f>
        <v>100</v>
      </c>
      <c r="Z142" s="256">
        <f>IF(P142=1,1,IF(P142=2,10,100))</f>
        <v>100</v>
      </c>
      <c r="AA142" s="257">
        <f>IF(OR(EXACT(Q142,"1A"),EXACT(Q142,"1B")),0.1,IF(Q142=2,1,100))</f>
        <v>100</v>
      </c>
      <c r="AB142" s="257">
        <f>IF(OR(EXACT(R142,"1A"),EXACT(R142,"1B")),0.1,IF(R142=2,1,100))</f>
        <v>100</v>
      </c>
      <c r="AC142" s="257">
        <f>IF(OR(EXACT(S142,"1A"),EXACT(S142,"1B")),0.3,IF(S142=2,3,100))</f>
        <v>100</v>
      </c>
      <c r="AD142" s="136"/>
      <c r="AE142" s="136"/>
      <c r="AF142" s="249">
        <f>IF(OR(OR(EXACT(J142,"1A"),EXACT(J142,"1B"),EXACT(J142,"1C")),K142=1),1,IF(K142=2,10,100))</f>
        <v>10</v>
      </c>
      <c r="AG142" s="249">
        <f>IF(OR(EXACT(J142,"1A"),EXACT(J142,"1B"),EXACT(J142,"1C")),1,IF(J142=2,10,100))</f>
        <v>100</v>
      </c>
      <c r="AH142" s="249">
        <f>IF(OR(EXACT(J142,"1A"),EXACT(J142,"1B"),EXACT(J142,"1C"),K142=1),3,100)</f>
        <v>100</v>
      </c>
      <c r="AI142" s="249">
        <f>IF(OR(EXACT(J142,"1A"),EXACT(J142,"1B"),EXACT(J142,"1C")),5,100)</f>
        <v>100</v>
      </c>
      <c r="AJ142" s="251"/>
      <c r="AK142" s="136"/>
      <c r="AL142" s="136"/>
      <c r="AM142" s="251"/>
      <c r="AN142" s="136"/>
      <c r="AO142" s="136"/>
      <c r="AP142" s="136"/>
      <c r="AQ142" s="272" t="s">
        <v>25773</v>
      </c>
      <c r="AR142" s="136"/>
      <c r="AS142" s="136"/>
      <c r="AT142" s="136"/>
      <c r="AU142" s="136"/>
      <c r="AV142" s="136"/>
      <c r="AW142" s="136"/>
      <c r="AX142" s="136"/>
      <c r="AY142" s="136"/>
      <c r="AZ142" s="136"/>
      <c r="BA142" s="136"/>
      <c r="BB142" s="136"/>
      <c r="BC142" s="136"/>
      <c r="BD142" s="136"/>
      <c r="BE142" s="136"/>
      <c r="BF142" s="136"/>
      <c r="BG142" s="136"/>
      <c r="BH142" s="136"/>
      <c r="BI142" s="136"/>
      <c r="BJ142" s="136"/>
      <c r="BK142" s="136"/>
      <c r="BL142" s="136"/>
      <c r="BM142" s="136"/>
      <c r="BN142" s="136"/>
      <c r="BO142" s="136"/>
      <c r="BP142" s="136"/>
      <c r="BQ142" s="136"/>
      <c r="BR142" s="136"/>
      <c r="BS142" s="136"/>
      <c r="BT142" s="136"/>
      <c r="BU142" s="136"/>
      <c r="BV142" s="136"/>
      <c r="BW142" s="136"/>
      <c r="BX142" s="136"/>
      <c r="BY142" s="136"/>
      <c r="BZ142" s="136"/>
      <c r="CA142" s="136"/>
      <c r="CB142" s="136"/>
      <c r="CC142" s="136"/>
      <c r="CD142" s="136"/>
      <c r="CE142" s="136"/>
      <c r="CF142" s="136"/>
      <c r="CG142" s="136"/>
      <c r="CH142" s="136"/>
      <c r="CI142" s="136"/>
      <c r="CJ142" s="136"/>
      <c r="CK142" s="136"/>
      <c r="CL142" s="136"/>
      <c r="CM142" s="136"/>
      <c r="CN142" s="136"/>
      <c r="CO142" s="136"/>
      <c r="CP142" s="136"/>
      <c r="CQ142" s="136"/>
      <c r="CR142" s="136"/>
      <c r="CS142" s="136"/>
      <c r="CT142" s="136"/>
      <c r="CU142" s="136"/>
      <c r="CV142" s="136"/>
      <c r="CW142" s="136"/>
      <c r="CX142" s="136"/>
      <c r="CY142" s="136"/>
      <c r="CZ142" s="136"/>
      <c r="DA142" s="136"/>
      <c r="DB142" s="136"/>
      <c r="DC142" s="136"/>
      <c r="DD142" s="136"/>
      <c r="DE142" s="136"/>
      <c r="DF142" s="136"/>
      <c r="DG142" s="136"/>
      <c r="DH142" s="136"/>
      <c r="DI142" s="136"/>
      <c r="DJ142" s="136"/>
      <c r="DK142" s="136"/>
      <c r="DL142" s="136"/>
      <c r="DM142" s="136"/>
      <c r="DN142" s="136"/>
      <c r="DO142" s="136"/>
      <c r="DP142" s="136"/>
      <c r="DQ142" s="136"/>
      <c r="DR142" s="136"/>
      <c r="DS142" s="136"/>
      <c r="DT142" s="136"/>
      <c r="DU142" s="136"/>
      <c r="DV142" s="136"/>
      <c r="DW142" s="136"/>
      <c r="DX142" s="136"/>
      <c r="DY142" s="136"/>
      <c r="DZ142" s="136"/>
      <c r="EA142" s="136"/>
      <c r="EB142" s="136"/>
      <c r="EC142" s="136"/>
      <c r="ED142" s="136"/>
      <c r="EE142" s="136"/>
      <c r="EF142" s="136"/>
      <c r="EG142" s="136"/>
      <c r="EH142" s="136"/>
      <c r="EI142" s="136"/>
      <c r="EJ142" s="136"/>
      <c r="EK142" s="136"/>
      <c r="EL142" s="136"/>
      <c r="EM142" s="136"/>
      <c r="EN142" s="136"/>
      <c r="EO142" s="136"/>
      <c r="EP142" s="136"/>
      <c r="EQ142" s="136"/>
      <c r="ER142" s="136"/>
      <c r="ES142" s="136"/>
      <c r="ET142" s="136"/>
      <c r="EU142" s="136"/>
      <c r="EV142" s="136"/>
      <c r="EW142" s="136"/>
      <c r="EX142" s="136"/>
      <c r="EY142" s="136"/>
      <c r="EZ142" s="136"/>
      <c r="FA142" s="136"/>
      <c r="FB142" s="136"/>
      <c r="FC142" s="136"/>
      <c r="FD142" s="136"/>
      <c r="FE142" s="136"/>
      <c r="FF142" s="136"/>
      <c r="FG142" s="136"/>
      <c r="FH142" s="136"/>
      <c r="FI142" s="136"/>
      <c r="FJ142" s="136"/>
      <c r="FK142" s="136"/>
      <c r="FL142" s="136"/>
      <c r="FM142" s="136"/>
      <c r="FN142" s="136"/>
      <c r="FO142" s="136"/>
      <c r="FP142" s="136"/>
      <c r="FQ142" s="136"/>
      <c r="FR142" s="136"/>
      <c r="FS142" s="136"/>
      <c r="FT142" s="136"/>
      <c r="FU142" s="136"/>
      <c r="FV142" s="136"/>
      <c r="FW142" s="136"/>
      <c r="FX142" s="136"/>
      <c r="FY142" s="136"/>
      <c r="FZ142" s="136"/>
      <c r="GA142" s="136"/>
      <c r="GB142" s="136"/>
      <c r="GC142" s="136"/>
      <c r="GD142" s="136"/>
      <c r="GE142" s="136"/>
      <c r="GF142" s="136"/>
      <c r="GG142" s="136"/>
      <c r="GH142" s="136"/>
      <c r="GI142" s="136"/>
      <c r="GJ142" s="136"/>
      <c r="GK142" s="136"/>
      <c r="GL142" s="136"/>
      <c r="GM142" s="136"/>
      <c r="GN142" s="136"/>
      <c r="GO142" s="136"/>
      <c r="GP142" s="136"/>
      <c r="GQ142" s="136"/>
      <c r="GR142" s="136"/>
      <c r="GS142" s="136"/>
      <c r="GT142" s="136"/>
      <c r="GU142" s="136"/>
      <c r="GV142" s="136"/>
      <c r="GW142" s="136"/>
      <c r="GX142" s="136"/>
      <c r="GY142" s="136"/>
      <c r="GZ142" s="136"/>
      <c r="HA142" s="136"/>
      <c r="HB142" s="136"/>
      <c r="HC142" s="136"/>
      <c r="HD142" s="136"/>
      <c r="HE142" s="136"/>
      <c r="HF142" s="136"/>
      <c r="HG142" s="136"/>
      <c r="HH142" s="136"/>
      <c r="HI142" s="136"/>
      <c r="HJ142" s="136"/>
      <c r="HK142" s="136"/>
      <c r="HL142" s="136"/>
      <c r="HM142" s="136"/>
      <c r="HN142" s="136"/>
      <c r="HO142" s="136"/>
      <c r="HP142" s="136"/>
      <c r="HQ142" s="136"/>
      <c r="HR142" s="136"/>
      <c r="HS142" s="136"/>
      <c r="HT142" s="136"/>
      <c r="HU142" s="136"/>
      <c r="HV142" s="136"/>
      <c r="HW142" s="136"/>
      <c r="HX142" s="136"/>
      <c r="HY142" s="136"/>
      <c r="HZ142" s="136"/>
      <c r="IA142" s="136"/>
      <c r="IB142" s="136"/>
      <c r="IC142" s="136"/>
      <c r="ID142" s="136"/>
      <c r="IE142" s="136"/>
      <c r="IF142" s="136"/>
      <c r="IG142" s="136"/>
      <c r="IH142" s="136"/>
      <c r="II142" s="136"/>
      <c r="IJ142" s="136"/>
      <c r="IK142" s="136"/>
      <c r="IL142" s="136"/>
      <c r="IM142" s="136"/>
      <c r="IN142" s="136"/>
      <c r="IO142" s="136"/>
      <c r="IP142" s="136"/>
      <c r="IQ142" s="136"/>
      <c r="IR142" s="136"/>
      <c r="IS142" s="136"/>
      <c r="IT142" s="136"/>
      <c r="IU142" s="136"/>
      <c r="IV142" s="136"/>
      <c r="IW142" s="136"/>
      <c r="IX142" s="136"/>
      <c r="IY142" s="136"/>
      <c r="IZ142" s="136"/>
      <c r="JA142" s="136"/>
      <c r="JB142" s="136"/>
      <c r="JC142" s="136"/>
      <c r="JD142" s="136"/>
      <c r="JE142" s="136"/>
      <c r="JF142" s="136"/>
      <c r="JG142" s="136"/>
      <c r="JH142" s="136"/>
      <c r="JI142" s="136"/>
      <c r="JJ142" s="136"/>
      <c r="JK142" s="136"/>
      <c r="JL142" s="136"/>
      <c r="JM142" s="136"/>
      <c r="JN142" s="136"/>
      <c r="JO142" s="136"/>
      <c r="JP142" s="136"/>
      <c r="JQ142" s="136"/>
      <c r="JR142" s="136"/>
      <c r="JS142" s="136"/>
      <c r="JT142" s="136"/>
      <c r="JU142" s="136"/>
      <c r="JV142" s="136"/>
      <c r="JW142" s="136"/>
      <c r="JX142" s="136"/>
      <c r="JY142" s="136"/>
      <c r="JZ142" s="136"/>
      <c r="KA142" s="136"/>
      <c r="KB142" s="136"/>
      <c r="KC142" s="136"/>
      <c r="KD142" s="136"/>
      <c r="KE142" s="136"/>
      <c r="KF142" s="136"/>
      <c r="KG142" s="136"/>
      <c r="KH142" s="136"/>
      <c r="KI142" s="136"/>
      <c r="KJ142" s="136"/>
      <c r="KK142" s="136"/>
      <c r="KL142" s="136"/>
      <c r="KM142" s="136"/>
      <c r="KN142" s="136"/>
      <c r="KO142" s="136"/>
      <c r="KP142" s="136"/>
      <c r="KQ142" s="136"/>
      <c r="KR142" s="136"/>
      <c r="KS142" s="136"/>
      <c r="KT142" s="136"/>
      <c r="KU142" s="136"/>
      <c r="KV142" s="136"/>
      <c r="KW142" s="136"/>
      <c r="KX142" s="136"/>
      <c r="KY142" s="136"/>
      <c r="KZ142" s="136"/>
      <c r="LA142" s="136"/>
      <c r="LB142" s="136"/>
      <c r="LC142" s="136"/>
      <c r="LD142" s="136"/>
      <c r="LE142" s="136"/>
      <c r="LF142" s="136"/>
      <c r="LG142" s="136"/>
      <c r="LH142" s="136"/>
      <c r="LI142" s="136"/>
      <c r="LJ142" s="136"/>
      <c r="LK142" s="136"/>
      <c r="LL142" s="136"/>
      <c r="LM142" s="136"/>
      <c r="LN142" s="136"/>
      <c r="LO142" s="136"/>
      <c r="LP142" s="136"/>
      <c r="LQ142" s="136"/>
      <c r="LR142" s="136"/>
      <c r="LS142" s="136"/>
      <c r="LT142" s="136"/>
      <c r="LU142" s="136"/>
      <c r="LV142" s="136"/>
      <c r="LW142" s="136"/>
      <c r="LX142" s="136"/>
      <c r="LY142" s="136"/>
      <c r="LZ142" s="136"/>
      <c r="MA142" s="136"/>
      <c r="MB142" s="136"/>
      <c r="MC142" s="136"/>
      <c r="MD142" s="136"/>
      <c r="ME142" s="136"/>
      <c r="MF142" s="136"/>
      <c r="MG142" s="136"/>
      <c r="MH142" s="136"/>
      <c r="MI142" s="136"/>
      <c r="MJ142" s="136"/>
      <c r="MK142" s="136"/>
      <c r="ML142" s="136"/>
      <c r="MM142" s="136"/>
      <c r="MN142" s="136"/>
      <c r="MO142" s="136"/>
      <c r="MP142" s="136"/>
      <c r="MQ142" s="136"/>
      <c r="MR142" s="136"/>
      <c r="MS142" s="136"/>
      <c r="MT142" s="136"/>
      <c r="MU142" s="136"/>
      <c r="MV142" s="136"/>
      <c r="MW142" s="136"/>
      <c r="MX142" s="136"/>
      <c r="MY142" s="136"/>
      <c r="MZ142" s="136"/>
      <c r="NA142" s="136"/>
      <c r="NB142" s="136"/>
      <c r="NC142" s="136"/>
      <c r="ND142" s="136"/>
      <c r="NE142" s="136"/>
      <c r="NF142" s="136"/>
      <c r="NG142" s="136"/>
      <c r="NH142" s="136"/>
      <c r="NI142" s="136"/>
      <c r="NJ142" s="136"/>
      <c r="NK142" s="136"/>
      <c r="NL142" s="136"/>
      <c r="NM142" s="136"/>
      <c r="NN142" s="136"/>
      <c r="NO142" s="136"/>
      <c r="NP142" s="136"/>
      <c r="NQ142" s="136"/>
      <c r="NR142" s="136"/>
      <c r="NS142" s="136"/>
      <c r="NT142" s="136"/>
      <c r="NU142" s="136"/>
      <c r="NV142" s="136"/>
      <c r="NW142" s="136"/>
      <c r="NX142" s="136"/>
      <c r="NY142" s="136"/>
      <c r="NZ142" s="136"/>
      <c r="OA142" s="136"/>
      <c r="OB142" s="136"/>
      <c r="OC142" s="136"/>
      <c r="OD142" s="136"/>
      <c r="OE142" s="136"/>
      <c r="OF142" s="136"/>
      <c r="OG142" s="136"/>
      <c r="OH142" s="136"/>
      <c r="OI142" s="136"/>
      <c r="OJ142" s="136"/>
      <c r="OK142" s="136"/>
      <c r="OL142" s="136"/>
      <c r="OM142" s="136"/>
      <c r="ON142" s="136"/>
      <c r="OO142" s="136"/>
      <c r="OP142" s="136"/>
      <c r="OQ142" s="136"/>
      <c r="OR142" s="136"/>
      <c r="OS142" s="136"/>
      <c r="OT142" s="136"/>
      <c r="OU142" s="136"/>
      <c r="OV142" s="136"/>
      <c r="OW142" s="136"/>
      <c r="OX142" s="136"/>
      <c r="OY142" s="136"/>
      <c r="OZ142" s="136"/>
      <c r="PA142" s="136"/>
      <c r="PB142" s="136"/>
      <c r="PC142" s="136"/>
      <c r="PD142" s="136"/>
      <c r="PE142" s="136"/>
      <c r="PF142" s="136"/>
      <c r="PG142" s="136"/>
      <c r="PH142" s="136"/>
      <c r="PI142" s="136"/>
      <c r="PJ142" s="136"/>
      <c r="PK142" s="136"/>
      <c r="PL142" s="136"/>
      <c r="PM142" s="136"/>
      <c r="PN142" s="136"/>
      <c r="PO142" s="136"/>
      <c r="PP142" s="136"/>
      <c r="PQ142" s="136"/>
      <c r="PR142" s="136"/>
      <c r="PS142" s="136"/>
      <c r="PT142" s="136"/>
      <c r="PU142" s="136"/>
      <c r="PV142" s="136"/>
      <c r="PW142" s="136"/>
      <c r="PX142" s="136"/>
      <c r="PY142" s="136"/>
      <c r="PZ142" s="136"/>
      <c r="QA142" s="136"/>
      <c r="QB142" s="136"/>
      <c r="QC142" s="136"/>
      <c r="QD142" s="136"/>
      <c r="QE142" s="136"/>
      <c r="QF142" s="136"/>
      <c r="QG142" s="136"/>
      <c r="QH142" s="136"/>
      <c r="QI142" s="136"/>
      <c r="QJ142" s="136"/>
      <c r="QK142" s="136"/>
      <c r="QL142" s="136"/>
      <c r="QM142" s="136"/>
      <c r="QN142" s="136"/>
      <c r="QO142" s="136"/>
      <c r="QP142" s="136"/>
      <c r="QQ142" s="136"/>
      <c r="QR142" s="136"/>
      <c r="QS142" s="136"/>
      <c r="QT142" s="136"/>
      <c r="QU142" s="136"/>
      <c r="QV142" s="136"/>
      <c r="QW142" s="136"/>
      <c r="QX142" s="136"/>
      <c r="QY142" s="136"/>
      <c r="QZ142" s="136"/>
      <c r="RA142" s="136"/>
      <c r="RB142" s="136"/>
      <c r="RC142" s="136"/>
      <c r="RD142" s="136"/>
      <c r="RE142" s="136"/>
      <c r="RF142" s="136"/>
      <c r="RG142" s="136"/>
      <c r="RH142" s="136"/>
      <c r="RI142" s="136"/>
      <c r="RJ142" s="136"/>
      <c r="RK142" s="136"/>
      <c r="RL142" s="136"/>
      <c r="RM142" s="136"/>
      <c r="RN142" s="136"/>
      <c r="RO142" s="136"/>
      <c r="RP142" s="136"/>
      <c r="RQ142" s="136"/>
      <c r="RR142" s="136"/>
      <c r="RS142" s="136"/>
      <c r="RT142" s="136"/>
      <c r="RU142" s="136"/>
      <c r="RV142" s="136"/>
      <c r="RW142" s="136"/>
      <c r="RX142" s="136"/>
      <c r="RY142" s="136"/>
      <c r="RZ142" s="136"/>
      <c r="SA142" s="136"/>
      <c r="SB142" s="136"/>
      <c r="SC142" s="136"/>
      <c r="SD142" s="136"/>
      <c r="SE142" s="136"/>
      <c r="SF142" s="136"/>
      <c r="SG142" s="136"/>
      <c r="SH142" s="136"/>
      <c r="SI142" s="136"/>
      <c r="SJ142" s="136"/>
      <c r="SK142" s="136"/>
      <c r="SL142" s="136"/>
      <c r="SM142" s="136"/>
      <c r="SN142" s="136"/>
      <c r="SO142" s="136"/>
      <c r="SP142" s="136"/>
      <c r="SQ142" s="136"/>
      <c r="SR142" s="136"/>
      <c r="SS142" s="136"/>
      <c r="ST142" s="136"/>
      <c r="SU142" s="136"/>
      <c r="SV142" s="136"/>
      <c r="SW142" s="136"/>
      <c r="SX142" s="136"/>
      <c r="SY142" s="136"/>
      <c r="SZ142" s="136"/>
      <c r="TA142" s="136"/>
      <c r="TB142" s="136"/>
      <c r="TC142" s="136"/>
      <c r="TD142" s="136"/>
      <c r="TE142" s="136"/>
      <c r="TF142" s="136"/>
      <c r="TG142" s="136"/>
      <c r="TH142" s="136"/>
      <c r="TI142" s="136"/>
      <c r="TJ142" s="136"/>
      <c r="TK142" s="136"/>
      <c r="TL142" s="136"/>
      <c r="TM142" s="136"/>
      <c r="TN142" s="136"/>
      <c r="TO142" s="136"/>
      <c r="TP142" s="136"/>
      <c r="TQ142" s="136"/>
      <c r="TR142" s="136"/>
      <c r="TS142" s="136"/>
      <c r="TT142" s="136"/>
      <c r="TU142" s="136"/>
      <c r="TV142" s="136"/>
      <c r="TW142" s="136"/>
      <c r="TX142" s="136"/>
      <c r="TY142" s="136"/>
      <c r="TZ142" s="136"/>
      <c r="UA142" s="136"/>
      <c r="UB142" s="136"/>
      <c r="UC142" s="136"/>
      <c r="UD142" s="136"/>
      <c r="UE142" s="136"/>
      <c r="UF142" s="136"/>
      <c r="UG142" s="136"/>
      <c r="UH142" s="136"/>
      <c r="UI142" s="136"/>
      <c r="UJ142" s="136"/>
      <c r="UK142" s="136"/>
      <c r="UL142" s="136"/>
      <c r="UM142" s="136"/>
      <c r="UN142" s="136"/>
      <c r="UO142" s="136"/>
      <c r="UP142" s="136"/>
      <c r="UQ142" s="136"/>
      <c r="UR142" s="136"/>
      <c r="US142" s="136"/>
      <c r="UT142" s="136"/>
      <c r="UU142" s="136"/>
      <c r="UV142" s="136"/>
      <c r="UW142" s="136"/>
      <c r="UX142" s="136"/>
      <c r="UY142" s="136"/>
      <c r="UZ142" s="136"/>
      <c r="VA142" s="136"/>
      <c r="VB142" s="136"/>
      <c r="VC142" s="136"/>
      <c r="VD142" s="136"/>
      <c r="VE142" s="136"/>
      <c r="VF142" s="136"/>
      <c r="VG142" s="136"/>
      <c r="VH142" s="136"/>
      <c r="VI142" s="136"/>
      <c r="VJ142" s="136"/>
      <c r="VK142" s="136"/>
      <c r="VL142" s="136"/>
      <c r="VM142" s="136"/>
      <c r="VN142" s="136"/>
      <c r="VO142" s="136"/>
      <c r="VP142" s="136"/>
      <c r="VQ142" s="136"/>
      <c r="VR142" s="136"/>
      <c r="VS142" s="136"/>
      <c r="VT142" s="136"/>
      <c r="VU142" s="136"/>
      <c r="VV142" s="136"/>
      <c r="VW142" s="136"/>
      <c r="VX142" s="136"/>
      <c r="VY142" s="136"/>
      <c r="VZ142" s="136"/>
      <c r="WA142" s="136"/>
      <c r="WB142" s="136"/>
      <c r="WC142" s="136"/>
      <c r="WD142" s="136"/>
      <c r="WE142" s="136"/>
      <c r="WF142" s="136"/>
      <c r="WG142" s="136"/>
      <c r="WH142" s="136"/>
      <c r="WI142" s="136"/>
      <c r="WJ142" s="136"/>
      <c r="WK142" s="136"/>
      <c r="WL142" s="136"/>
      <c r="WM142" s="136"/>
      <c r="WN142" s="136"/>
      <c r="WO142" s="136"/>
      <c r="WP142" s="136"/>
      <c r="WQ142" s="136"/>
      <c r="WR142" s="136"/>
      <c r="WS142" s="136"/>
      <c r="WT142" s="136"/>
      <c r="WU142" s="136"/>
      <c r="WV142" s="136"/>
      <c r="WW142" s="136"/>
      <c r="WX142" s="136"/>
      <c r="WY142" s="136"/>
      <c r="WZ142" s="136"/>
      <c r="XA142" s="136"/>
      <c r="XB142" s="136"/>
      <c r="XC142" s="136"/>
      <c r="XD142" s="136"/>
      <c r="XE142" s="136"/>
      <c r="XF142" s="136"/>
      <c r="XG142" s="136"/>
      <c r="XH142" s="136"/>
      <c r="XI142" s="136"/>
      <c r="XJ142" s="136"/>
      <c r="XK142" s="136"/>
      <c r="XL142" s="136"/>
      <c r="XM142" s="136"/>
      <c r="XN142" s="136"/>
      <c r="XO142" s="136"/>
      <c r="XP142" s="136"/>
      <c r="XQ142" s="136"/>
      <c r="XR142" s="136"/>
      <c r="XS142" s="136"/>
      <c r="XT142" s="136"/>
      <c r="XU142" s="136"/>
      <c r="XV142" s="136"/>
      <c r="XW142" s="136"/>
      <c r="XX142" s="136"/>
      <c r="XY142" s="136"/>
      <c r="XZ142" s="136"/>
      <c r="YA142" s="136"/>
      <c r="YB142" s="136"/>
      <c r="YC142" s="136"/>
      <c r="YD142" s="136"/>
      <c r="YE142" s="136"/>
      <c r="YF142" s="136"/>
      <c r="YG142" s="136"/>
      <c r="YH142" s="136"/>
      <c r="YI142" s="136"/>
      <c r="YJ142" s="136"/>
      <c r="YK142" s="136"/>
      <c r="YL142" s="136"/>
      <c r="YM142" s="136"/>
      <c r="YN142" s="136"/>
      <c r="YO142" s="136"/>
      <c r="YP142" s="136"/>
      <c r="YQ142" s="136"/>
      <c r="YR142" s="136"/>
      <c r="YS142" s="136"/>
      <c r="YT142" s="136"/>
      <c r="YU142" s="136"/>
      <c r="YV142" s="136"/>
      <c r="YW142" s="136"/>
      <c r="YX142" s="136"/>
      <c r="YY142" s="136"/>
      <c r="YZ142" s="136"/>
      <c r="ZA142" s="136"/>
      <c r="ZB142" s="136"/>
      <c r="ZC142" s="136"/>
      <c r="ZD142" s="136"/>
      <c r="ZE142" s="136"/>
      <c r="ZF142" s="136"/>
      <c r="ZG142" s="136"/>
      <c r="ZH142" s="136"/>
      <c r="ZI142" s="136"/>
      <c r="ZJ142" s="136"/>
      <c r="ZK142" s="136"/>
      <c r="ZL142" s="136"/>
      <c r="ZM142" s="136"/>
      <c r="ZN142" s="136"/>
      <c r="ZO142" s="136"/>
      <c r="ZP142" s="136"/>
      <c r="ZQ142" s="136"/>
      <c r="ZR142" s="136"/>
      <c r="ZS142" s="136"/>
      <c r="ZT142" s="136"/>
      <c r="ZU142" s="136"/>
      <c r="ZV142" s="136"/>
      <c r="ZW142" s="136"/>
      <c r="ZX142" s="136"/>
      <c r="ZY142" s="136"/>
      <c r="ZZ142" s="136"/>
      <c r="AAA142" s="136"/>
      <c r="AAB142" s="136"/>
      <c r="AAC142" s="136"/>
      <c r="AAD142" s="136"/>
      <c r="AAE142" s="136"/>
      <c r="AAF142" s="136"/>
      <c r="AAG142" s="136"/>
      <c r="AAH142" s="136"/>
      <c r="AAI142" s="136"/>
      <c r="AAJ142" s="136"/>
      <c r="AAK142" s="136"/>
      <c r="AAL142" s="136"/>
      <c r="AAM142" s="136"/>
      <c r="AAN142" s="136"/>
      <c r="AAO142" s="136"/>
      <c r="AAP142" s="136"/>
      <c r="AAQ142" s="136"/>
      <c r="AAR142" s="136"/>
      <c r="AAS142" s="136"/>
      <c r="AAT142" s="136"/>
      <c r="AAU142" s="136"/>
      <c r="AAV142" s="136"/>
      <c r="AAW142" s="136"/>
      <c r="AAX142" s="136"/>
      <c r="AAY142" s="136"/>
      <c r="AAZ142" s="136"/>
      <c r="ABA142" s="136"/>
      <c r="ABB142" s="136"/>
      <c r="ABC142" s="136"/>
      <c r="ABD142" s="136"/>
      <c r="ABE142" s="136"/>
      <c r="ABF142" s="136"/>
      <c r="ABG142" s="136"/>
      <c r="ABH142" s="136"/>
      <c r="ABI142" s="136"/>
      <c r="ABJ142" s="136"/>
      <c r="ABK142" s="136"/>
      <c r="ABL142" s="136"/>
      <c r="ABM142" s="136"/>
      <c r="ABN142" s="136"/>
      <c r="ABO142" s="136"/>
      <c r="ABP142" s="136"/>
      <c r="ABQ142" s="136"/>
      <c r="ABR142" s="136"/>
      <c r="ABS142" s="136"/>
      <c r="ABT142" s="136"/>
      <c r="ABU142" s="136"/>
      <c r="ABV142" s="136"/>
      <c r="ABW142" s="136"/>
      <c r="ABX142" s="136"/>
      <c r="ABY142" s="136"/>
      <c r="ABZ142" s="136"/>
      <c r="ACA142" s="136"/>
      <c r="ACB142" s="136"/>
      <c r="ACC142" s="136"/>
      <c r="ACD142" s="136"/>
      <c r="ACE142" s="136"/>
      <c r="ACF142" s="136"/>
      <c r="ACG142" s="136"/>
      <c r="ACH142" s="136"/>
      <c r="ACI142" s="136"/>
      <c r="ACJ142" s="136"/>
      <c r="ACK142" s="136"/>
      <c r="ACL142" s="136"/>
      <c r="ACM142" s="136"/>
      <c r="ACN142" s="136"/>
      <c r="ACO142" s="136"/>
      <c r="ACP142" s="136"/>
      <c r="ACQ142" s="136"/>
      <c r="ACR142" s="136"/>
      <c r="ACS142" s="136"/>
      <c r="ACT142" s="136"/>
      <c r="ACU142" s="136"/>
      <c r="ACV142" s="136"/>
      <c r="ACW142" s="136"/>
      <c r="ACX142" s="136"/>
      <c r="ACY142" s="136"/>
      <c r="ACZ142" s="136"/>
      <c r="ADA142" s="136"/>
      <c r="ADB142" s="136"/>
      <c r="ADC142" s="136"/>
      <c r="ADD142" s="136"/>
      <c r="ADE142" s="136"/>
      <c r="ADF142" s="136"/>
      <c r="ADG142" s="136"/>
      <c r="ADH142" s="136"/>
      <c r="ADI142" s="136"/>
      <c r="ADJ142" s="136"/>
      <c r="ADK142" s="136"/>
      <c r="ADL142" s="136"/>
      <c r="ADM142" s="136"/>
      <c r="ADN142" s="136"/>
      <c r="ADO142" s="136"/>
      <c r="ADP142" s="136"/>
      <c r="ADQ142" s="136"/>
      <c r="ADR142" s="136"/>
      <c r="ADS142" s="136"/>
      <c r="ADT142" s="136"/>
      <c r="ADU142" s="136"/>
      <c r="ADV142" s="136"/>
      <c r="ADW142" s="136"/>
      <c r="ADX142" s="136"/>
      <c r="ADY142" s="136"/>
      <c r="ADZ142" s="136"/>
      <c r="AEA142" s="136"/>
      <c r="AEB142" s="136"/>
      <c r="AEC142" s="136"/>
      <c r="AED142" s="136"/>
      <c r="AEE142" s="136"/>
      <c r="AEF142" s="136"/>
      <c r="AEG142" s="136"/>
      <c r="AEH142" s="136"/>
      <c r="AEI142" s="136"/>
      <c r="AEJ142" s="136"/>
      <c r="AEK142" s="136"/>
      <c r="AEL142" s="136"/>
      <c r="AEM142" s="136"/>
      <c r="AEN142" s="136"/>
      <c r="AEO142" s="136"/>
      <c r="AEP142" s="136"/>
      <c r="AEQ142" s="136"/>
      <c r="AER142" s="136"/>
      <c r="AES142" s="136"/>
      <c r="AET142" s="136"/>
      <c r="AEU142" s="136"/>
      <c r="AEV142" s="136"/>
      <c r="AEW142" s="136"/>
      <c r="AEX142" s="136"/>
      <c r="AEY142" s="136"/>
      <c r="AEZ142" s="136"/>
      <c r="AFA142" s="136"/>
      <c r="AFB142" s="136"/>
      <c r="AFC142" s="136"/>
      <c r="AFD142" s="136"/>
      <c r="AFE142" s="136"/>
      <c r="AFF142" s="136"/>
      <c r="AFG142" s="136"/>
      <c r="AFH142" s="136"/>
      <c r="AFI142" s="136"/>
      <c r="AFJ142" s="136"/>
      <c r="AFK142" s="136"/>
      <c r="AFL142" s="136"/>
      <c r="AFM142" s="136"/>
      <c r="AFN142" s="136"/>
      <c r="AFO142" s="136"/>
      <c r="AFP142" s="136"/>
      <c r="AFQ142" s="136"/>
      <c r="AFR142" s="136"/>
      <c r="AFS142" s="136"/>
      <c r="AFT142" s="136"/>
      <c r="AFU142" s="136"/>
      <c r="AFV142" s="136"/>
      <c r="AFW142" s="136"/>
      <c r="AFX142" s="136"/>
      <c r="AFY142" s="136"/>
      <c r="AFZ142" s="136"/>
      <c r="AGA142" s="136"/>
      <c r="AGB142" s="136"/>
      <c r="AGC142" s="136"/>
      <c r="AGD142" s="136"/>
      <c r="AGE142" s="136"/>
      <c r="AGF142" s="136"/>
      <c r="AGG142" s="136"/>
      <c r="AGH142" s="136"/>
      <c r="AGI142" s="136"/>
      <c r="AGJ142" s="136"/>
      <c r="AGK142" s="136"/>
      <c r="AGL142" s="136"/>
      <c r="AGM142" s="136"/>
      <c r="AGN142" s="136"/>
      <c r="AGO142" s="136"/>
      <c r="AGP142" s="136"/>
      <c r="AGQ142" s="136"/>
      <c r="AGR142" s="136"/>
      <c r="AGS142" s="136"/>
      <c r="AGT142" s="136"/>
      <c r="AGU142" s="136"/>
      <c r="AGV142" s="136"/>
      <c r="AGW142" s="136"/>
      <c r="AGX142" s="136"/>
      <c r="AGY142" s="136"/>
      <c r="AGZ142" s="136"/>
      <c r="AHA142" s="136"/>
      <c r="AHB142" s="136"/>
      <c r="AHC142" s="136"/>
      <c r="AHD142" s="136"/>
      <c r="AHE142" s="136"/>
      <c r="AHF142" s="136"/>
      <c r="AHG142" s="136"/>
      <c r="AHH142" s="136"/>
      <c r="AHI142" s="136"/>
      <c r="AHJ142" s="136"/>
      <c r="AHK142" s="136"/>
      <c r="AHL142" s="136"/>
      <c r="AHM142" s="136"/>
      <c r="AHN142" s="136"/>
      <c r="AHO142" s="136"/>
      <c r="AHP142" s="136"/>
      <c r="AHQ142" s="136"/>
      <c r="AHR142" s="136"/>
      <c r="AHS142" s="136"/>
      <c r="AHT142" s="136"/>
      <c r="AHU142" s="136"/>
      <c r="AHV142" s="136"/>
      <c r="AHW142" s="136"/>
      <c r="AHX142" s="136"/>
      <c r="AHY142" s="136"/>
      <c r="AHZ142" s="136"/>
      <c r="AIA142" s="136"/>
      <c r="AIB142" s="136"/>
      <c r="AIC142" s="136"/>
      <c r="AID142" s="136"/>
      <c r="AIE142" s="136"/>
      <c r="AIF142" s="136"/>
      <c r="AIG142" s="136"/>
      <c r="AIH142" s="136"/>
      <c r="AII142" s="136"/>
      <c r="AIJ142" s="136"/>
      <c r="AIK142" s="136"/>
      <c r="AIL142" s="136"/>
      <c r="AIM142" s="136"/>
      <c r="AIN142" s="136"/>
      <c r="AIO142" s="136"/>
      <c r="AIP142" s="136"/>
      <c r="AIQ142" s="136"/>
      <c r="AIR142" s="136"/>
      <c r="AIS142" s="136"/>
      <c r="AIT142" s="136"/>
      <c r="AIU142" s="136"/>
      <c r="AIV142" s="136"/>
      <c r="AIW142" s="136"/>
      <c r="AIX142" s="136"/>
      <c r="AIY142" s="136"/>
      <c r="AIZ142" s="136"/>
      <c r="AJA142" s="136"/>
      <c r="AJB142" s="136"/>
      <c r="AJC142" s="136"/>
      <c r="AJD142" s="136"/>
      <c r="AJE142" s="136"/>
      <c r="AJF142" s="136"/>
      <c r="AJG142" s="136"/>
      <c r="AJH142" s="136"/>
      <c r="AJI142" s="136"/>
      <c r="AJJ142" s="136"/>
      <c r="AJK142" s="136"/>
      <c r="AJL142" s="136"/>
      <c r="AJM142" s="136"/>
      <c r="AJN142" s="136"/>
      <c r="AJO142" s="136"/>
      <c r="AJP142" s="136"/>
      <c r="AJQ142" s="136"/>
      <c r="AJR142" s="136"/>
      <c r="AJS142" s="136"/>
      <c r="AJT142" s="136"/>
      <c r="AJU142" s="136"/>
      <c r="AJV142" s="136"/>
      <c r="AJW142" s="136"/>
      <c r="AJX142" s="136"/>
      <c r="AJY142" s="136"/>
      <c r="AJZ142" s="136"/>
      <c r="AKA142" s="136"/>
      <c r="AKB142" s="136"/>
      <c r="AKC142" s="136"/>
      <c r="AKD142" s="136"/>
      <c r="AKE142" s="136"/>
      <c r="AKF142" s="136"/>
      <c r="AKG142" s="136"/>
      <c r="AKH142" s="136"/>
      <c r="AKI142" s="136"/>
      <c r="AKJ142" s="136"/>
      <c r="AKK142" s="136"/>
      <c r="AKL142" s="136"/>
      <c r="AKM142" s="136"/>
      <c r="AKN142" s="136"/>
      <c r="AKO142" s="136"/>
      <c r="AKP142" s="136"/>
      <c r="AKQ142" s="136"/>
      <c r="AKR142" s="136"/>
      <c r="AKS142" s="136"/>
      <c r="AKT142" s="136"/>
      <c r="AKU142" s="136"/>
      <c r="AKV142" s="136"/>
      <c r="AKW142" s="136"/>
      <c r="AKX142" s="136"/>
      <c r="AKY142" s="136"/>
      <c r="AKZ142" s="136"/>
      <c r="ALA142" s="136"/>
      <c r="ALB142" s="136"/>
      <c r="ALC142" s="136"/>
      <c r="ALD142" s="136"/>
      <c r="ALE142" s="136"/>
      <c r="ALF142" s="136"/>
      <c r="ALG142" s="136"/>
      <c r="ALH142" s="136"/>
      <c r="ALI142" s="136"/>
      <c r="ALJ142" s="136"/>
      <c r="ALK142" s="136"/>
      <c r="ALL142" s="136"/>
      <c r="ALM142" s="136"/>
      <c r="ALN142" s="136"/>
      <c r="ALO142" s="136"/>
      <c r="ALP142" s="136"/>
      <c r="ALQ142" s="136"/>
      <c r="ALR142" s="136"/>
      <c r="ALS142" s="136"/>
      <c r="ALT142" s="136"/>
      <c r="ALU142" s="136"/>
      <c r="ALV142" s="136"/>
      <c r="ALW142" s="136"/>
      <c r="ALX142" s="136"/>
      <c r="ALY142" s="136"/>
      <c r="ALZ142" s="136"/>
      <c r="AMA142" s="136"/>
      <c r="AMB142" s="136"/>
      <c r="AMC142" s="136"/>
      <c r="AMD142" s="136"/>
      <c r="AME142" s="136"/>
      <c r="AMF142" s="136"/>
      <c r="AMG142" s="136"/>
      <c r="AMH142" s="136"/>
      <c r="AMI142" s="136"/>
    </row>
    <row r="143" spans="1:1023" ht="29.25" x14ac:dyDescent="0.25">
      <c r="A143" s="192" t="s">
        <v>1144</v>
      </c>
      <c r="B143" s="193">
        <v>143</v>
      </c>
      <c r="C143" s="192" t="s">
        <v>1145</v>
      </c>
      <c r="D143" s="209" t="s">
        <v>1146</v>
      </c>
      <c r="E143" s="136"/>
      <c r="F143" s="238"/>
      <c r="G143" s="214"/>
      <c r="H143" s="214"/>
      <c r="I143" s="367">
        <v>50.05</v>
      </c>
      <c r="J143" s="409">
        <v>2</v>
      </c>
      <c r="K143" s="161"/>
      <c r="L143" s="161"/>
      <c r="M143" s="161"/>
      <c r="N143" s="161"/>
      <c r="O143" s="161"/>
      <c r="P143" s="161"/>
      <c r="Q143" s="161"/>
      <c r="R143" s="161"/>
      <c r="S143" s="161"/>
      <c r="T143" s="161"/>
      <c r="U143" s="161"/>
      <c r="V143" s="256">
        <f>IF(O143=1,10,100)</f>
        <v>100</v>
      </c>
      <c r="W143" s="256">
        <f>IF(O143=1,1,IF(O143=2,10,100))</f>
        <v>100</v>
      </c>
      <c r="X143" s="256">
        <f>IF(O143=3,20,100)</f>
        <v>100</v>
      </c>
      <c r="Y143" s="256">
        <f>IF(P143=1,10,100)</f>
        <v>100</v>
      </c>
      <c r="Z143" s="256">
        <f>IF(P143=1,1,IF(P143=2,10,100))</f>
        <v>100</v>
      </c>
      <c r="AA143" s="257">
        <f>IF(OR(EXACT(Q143,"1A"),EXACT(Q143,"1B")),0.1,IF(Q143=2,1,100))</f>
        <v>100</v>
      </c>
      <c r="AB143" s="257">
        <f>IF(OR(EXACT(R143,"1A"),EXACT(R143,"1B")),0.1,IF(R143=2,1,100))</f>
        <v>100</v>
      </c>
      <c r="AC143" s="257">
        <f>IF(OR(EXACT(S143,"1A"),EXACT(S143,"1B")),0.3,IF(S143=2,3,100))</f>
        <v>100</v>
      </c>
      <c r="AD143" s="136"/>
      <c r="AE143" s="136"/>
      <c r="AF143" s="249">
        <f>IF(OR(OR(EXACT(J143,"1A"),EXACT(J143,"1B"),EXACT(J143,"1C")),K143=1),1,IF(K143=2,10,100))</f>
        <v>100</v>
      </c>
      <c r="AG143" s="249">
        <f>IF(OR(EXACT(J143,"1A"),EXACT(J143,"1B"),EXACT(J143,"1C")),1,IF(J143=2,10,100))</f>
        <v>10</v>
      </c>
      <c r="AH143" s="249">
        <f>IF(OR(EXACT(J143,"1A"),EXACT(J143,"1B"),EXACT(J143,"1C"),K143=1),3,100)</f>
        <v>100</v>
      </c>
      <c r="AI143" s="249">
        <f>IF(OR(EXACT(J143,"1A"),EXACT(J143,"1B"),EXACT(J143,"1C")),5,100)</f>
        <v>100</v>
      </c>
      <c r="AJ143" s="251"/>
      <c r="AK143" s="136"/>
      <c r="AL143" s="136"/>
      <c r="AM143" s="251"/>
      <c r="AN143" s="136"/>
      <c r="AO143" s="136"/>
      <c r="AP143" s="136"/>
      <c r="AQ143" s="272" t="s">
        <v>25774</v>
      </c>
      <c r="AR143" s="136"/>
      <c r="AS143" s="136"/>
      <c r="AT143" s="136"/>
      <c r="AU143" s="136"/>
      <c r="AV143" s="136"/>
      <c r="AW143" s="136"/>
      <c r="AX143" s="136"/>
      <c r="AY143" s="136"/>
      <c r="AZ143" s="136"/>
      <c r="BA143" s="136"/>
      <c r="BB143" s="136"/>
      <c r="BC143" s="136"/>
      <c r="BD143" s="136"/>
      <c r="BE143" s="136"/>
      <c r="BF143" s="136"/>
      <c r="BG143" s="136"/>
      <c r="BH143" s="136"/>
      <c r="BI143" s="136"/>
      <c r="BJ143" s="136"/>
      <c r="BK143" s="136"/>
      <c r="BL143" s="136"/>
      <c r="BM143" s="136"/>
      <c r="BN143" s="136"/>
      <c r="BO143" s="136"/>
      <c r="BP143" s="136"/>
      <c r="BQ143" s="136"/>
      <c r="BR143" s="136"/>
      <c r="BS143" s="136"/>
      <c r="BT143" s="136"/>
      <c r="BU143" s="136"/>
      <c r="BV143" s="136"/>
      <c r="BW143" s="136"/>
      <c r="BX143" s="136"/>
      <c r="BY143" s="136"/>
      <c r="BZ143" s="136"/>
      <c r="CA143" s="136"/>
      <c r="CB143" s="136"/>
      <c r="CC143" s="136"/>
      <c r="CD143" s="136"/>
      <c r="CE143" s="136"/>
      <c r="CF143" s="136"/>
      <c r="CG143" s="136"/>
      <c r="CH143" s="136"/>
      <c r="CI143" s="136"/>
      <c r="CJ143" s="136"/>
      <c r="CK143" s="136"/>
      <c r="CL143" s="136"/>
      <c r="CM143" s="136"/>
      <c r="CN143" s="136"/>
      <c r="CO143" s="136"/>
      <c r="CP143" s="136"/>
      <c r="CQ143" s="136"/>
      <c r="CR143" s="136"/>
      <c r="CS143" s="136"/>
      <c r="CT143" s="136"/>
      <c r="CU143" s="136"/>
      <c r="CV143" s="136"/>
      <c r="CW143" s="136"/>
      <c r="CX143" s="136"/>
      <c r="CY143" s="136"/>
      <c r="CZ143" s="136"/>
      <c r="DA143" s="136"/>
      <c r="DB143" s="136"/>
      <c r="DC143" s="136"/>
      <c r="DD143" s="136"/>
      <c r="DE143" s="136"/>
      <c r="DF143" s="136"/>
      <c r="DG143" s="136"/>
      <c r="DH143" s="136"/>
      <c r="DI143" s="136"/>
      <c r="DJ143" s="136"/>
      <c r="DK143" s="136"/>
      <c r="DL143" s="136"/>
      <c r="DM143" s="136"/>
      <c r="DN143" s="136"/>
      <c r="DO143" s="136"/>
      <c r="DP143" s="136"/>
      <c r="DQ143" s="136"/>
      <c r="DR143" s="136"/>
      <c r="DS143" s="136"/>
      <c r="DT143" s="136"/>
      <c r="DU143" s="136"/>
      <c r="DV143" s="136"/>
      <c r="DW143" s="136"/>
      <c r="DX143" s="136"/>
      <c r="DY143" s="136"/>
      <c r="DZ143" s="136"/>
      <c r="EA143" s="136"/>
      <c r="EB143" s="136"/>
      <c r="EC143" s="136"/>
      <c r="ED143" s="136"/>
      <c r="EE143" s="136"/>
      <c r="EF143" s="136"/>
      <c r="EG143" s="136"/>
      <c r="EH143" s="136"/>
      <c r="EI143" s="136"/>
      <c r="EJ143" s="136"/>
      <c r="EK143" s="136"/>
      <c r="EL143" s="136"/>
      <c r="EM143" s="136"/>
      <c r="EN143" s="136"/>
      <c r="EO143" s="136"/>
      <c r="EP143" s="136"/>
      <c r="EQ143" s="136"/>
      <c r="ER143" s="136"/>
      <c r="ES143" s="136"/>
      <c r="ET143" s="136"/>
      <c r="EU143" s="136"/>
      <c r="EV143" s="136"/>
      <c r="EW143" s="136"/>
      <c r="EX143" s="136"/>
      <c r="EY143" s="136"/>
      <c r="EZ143" s="136"/>
      <c r="FA143" s="136"/>
      <c r="FB143" s="136"/>
      <c r="FC143" s="136"/>
      <c r="FD143" s="136"/>
      <c r="FE143" s="136"/>
      <c r="FF143" s="136"/>
      <c r="FG143" s="136"/>
      <c r="FH143" s="136"/>
      <c r="FI143" s="136"/>
      <c r="FJ143" s="136"/>
      <c r="FK143" s="136"/>
      <c r="FL143" s="136"/>
      <c r="FM143" s="136"/>
      <c r="FN143" s="136"/>
      <c r="FO143" s="136"/>
      <c r="FP143" s="136"/>
      <c r="FQ143" s="136"/>
      <c r="FR143" s="136"/>
      <c r="FS143" s="136"/>
      <c r="FT143" s="136"/>
      <c r="FU143" s="136"/>
      <c r="FV143" s="136"/>
      <c r="FW143" s="136"/>
      <c r="FX143" s="136"/>
      <c r="FY143" s="136"/>
      <c r="FZ143" s="136"/>
      <c r="GA143" s="136"/>
      <c r="GB143" s="136"/>
      <c r="GC143" s="136"/>
      <c r="GD143" s="136"/>
      <c r="GE143" s="136"/>
      <c r="GF143" s="136"/>
      <c r="GG143" s="136"/>
      <c r="GH143" s="136"/>
      <c r="GI143" s="136"/>
      <c r="GJ143" s="136"/>
      <c r="GK143" s="136"/>
      <c r="GL143" s="136"/>
      <c r="GM143" s="136"/>
      <c r="GN143" s="136"/>
      <c r="GO143" s="136"/>
      <c r="GP143" s="136"/>
      <c r="GQ143" s="136"/>
      <c r="GR143" s="136"/>
      <c r="GS143" s="136"/>
      <c r="GT143" s="136"/>
      <c r="GU143" s="136"/>
      <c r="GV143" s="136"/>
      <c r="GW143" s="136"/>
      <c r="GX143" s="136"/>
      <c r="GY143" s="136"/>
      <c r="GZ143" s="136"/>
      <c r="HA143" s="136"/>
      <c r="HB143" s="136"/>
      <c r="HC143" s="136"/>
      <c r="HD143" s="136"/>
      <c r="HE143" s="136"/>
      <c r="HF143" s="136"/>
      <c r="HG143" s="136"/>
      <c r="HH143" s="136"/>
      <c r="HI143" s="136"/>
      <c r="HJ143" s="136"/>
      <c r="HK143" s="136"/>
      <c r="HL143" s="136"/>
      <c r="HM143" s="136"/>
      <c r="HN143" s="136"/>
      <c r="HO143" s="136"/>
      <c r="HP143" s="136"/>
      <c r="HQ143" s="136"/>
      <c r="HR143" s="136"/>
      <c r="HS143" s="136"/>
      <c r="HT143" s="136"/>
      <c r="HU143" s="136"/>
      <c r="HV143" s="136"/>
      <c r="HW143" s="136"/>
      <c r="HX143" s="136"/>
      <c r="HY143" s="136"/>
      <c r="HZ143" s="136"/>
      <c r="IA143" s="136"/>
      <c r="IB143" s="136"/>
      <c r="IC143" s="136"/>
      <c r="ID143" s="136"/>
      <c r="IE143" s="136"/>
      <c r="IF143" s="136"/>
      <c r="IG143" s="136"/>
      <c r="IH143" s="136"/>
      <c r="II143" s="136"/>
      <c r="IJ143" s="136"/>
      <c r="IK143" s="136"/>
      <c r="IL143" s="136"/>
      <c r="IM143" s="136"/>
      <c r="IN143" s="136"/>
      <c r="IO143" s="136"/>
      <c r="IP143" s="136"/>
      <c r="IQ143" s="136"/>
      <c r="IR143" s="136"/>
      <c r="IS143" s="136"/>
      <c r="IT143" s="136"/>
      <c r="IU143" s="136"/>
      <c r="IV143" s="136"/>
      <c r="IW143" s="136"/>
      <c r="IX143" s="136"/>
      <c r="IY143" s="136"/>
      <c r="IZ143" s="136"/>
      <c r="JA143" s="136"/>
      <c r="JB143" s="136"/>
      <c r="JC143" s="136"/>
      <c r="JD143" s="136"/>
      <c r="JE143" s="136"/>
      <c r="JF143" s="136"/>
      <c r="JG143" s="136"/>
      <c r="JH143" s="136"/>
      <c r="JI143" s="136"/>
      <c r="JJ143" s="136"/>
      <c r="JK143" s="136"/>
      <c r="JL143" s="136"/>
      <c r="JM143" s="136"/>
      <c r="JN143" s="136"/>
      <c r="JO143" s="136"/>
      <c r="JP143" s="136"/>
      <c r="JQ143" s="136"/>
      <c r="JR143" s="136"/>
      <c r="JS143" s="136"/>
      <c r="JT143" s="136"/>
      <c r="JU143" s="136"/>
      <c r="JV143" s="136"/>
      <c r="JW143" s="136"/>
      <c r="JX143" s="136"/>
      <c r="JY143" s="136"/>
      <c r="JZ143" s="136"/>
      <c r="KA143" s="136"/>
      <c r="KB143" s="136"/>
      <c r="KC143" s="136"/>
      <c r="KD143" s="136"/>
      <c r="KE143" s="136"/>
      <c r="KF143" s="136"/>
      <c r="KG143" s="136"/>
      <c r="KH143" s="136"/>
      <c r="KI143" s="136"/>
      <c r="KJ143" s="136"/>
      <c r="KK143" s="136"/>
      <c r="KL143" s="136"/>
      <c r="KM143" s="136"/>
      <c r="KN143" s="136"/>
      <c r="KO143" s="136"/>
      <c r="KP143" s="136"/>
      <c r="KQ143" s="136"/>
      <c r="KR143" s="136"/>
      <c r="KS143" s="136"/>
      <c r="KT143" s="136"/>
      <c r="KU143" s="136"/>
      <c r="KV143" s="136"/>
      <c r="KW143" s="136"/>
      <c r="KX143" s="136"/>
      <c r="KY143" s="136"/>
      <c r="KZ143" s="136"/>
      <c r="LA143" s="136"/>
      <c r="LB143" s="136"/>
      <c r="LC143" s="136"/>
      <c r="LD143" s="136"/>
      <c r="LE143" s="136"/>
      <c r="LF143" s="136"/>
      <c r="LG143" s="136"/>
      <c r="LH143" s="136"/>
      <c r="LI143" s="136"/>
      <c r="LJ143" s="136"/>
      <c r="LK143" s="136"/>
      <c r="LL143" s="136"/>
      <c r="LM143" s="136"/>
      <c r="LN143" s="136"/>
      <c r="LO143" s="136"/>
      <c r="LP143" s="136"/>
      <c r="LQ143" s="136"/>
      <c r="LR143" s="136"/>
      <c r="LS143" s="136"/>
      <c r="LT143" s="136"/>
      <c r="LU143" s="136"/>
      <c r="LV143" s="136"/>
      <c r="LW143" s="136"/>
      <c r="LX143" s="136"/>
      <c r="LY143" s="136"/>
      <c r="LZ143" s="136"/>
      <c r="MA143" s="136"/>
      <c r="MB143" s="136"/>
      <c r="MC143" s="136"/>
      <c r="MD143" s="136"/>
      <c r="ME143" s="136"/>
      <c r="MF143" s="136"/>
      <c r="MG143" s="136"/>
      <c r="MH143" s="136"/>
      <c r="MI143" s="136"/>
      <c r="MJ143" s="136"/>
      <c r="MK143" s="136"/>
      <c r="ML143" s="136"/>
      <c r="MM143" s="136"/>
      <c r="MN143" s="136"/>
      <c r="MO143" s="136"/>
      <c r="MP143" s="136"/>
      <c r="MQ143" s="136"/>
      <c r="MR143" s="136"/>
      <c r="MS143" s="136"/>
      <c r="MT143" s="136"/>
      <c r="MU143" s="136"/>
      <c r="MV143" s="136"/>
      <c r="MW143" s="136"/>
      <c r="MX143" s="136"/>
      <c r="MY143" s="136"/>
      <c r="MZ143" s="136"/>
      <c r="NA143" s="136"/>
      <c r="NB143" s="136"/>
      <c r="NC143" s="136"/>
      <c r="ND143" s="136"/>
      <c r="NE143" s="136"/>
      <c r="NF143" s="136"/>
      <c r="NG143" s="136"/>
      <c r="NH143" s="136"/>
      <c r="NI143" s="136"/>
      <c r="NJ143" s="136"/>
      <c r="NK143" s="136"/>
      <c r="NL143" s="136"/>
      <c r="NM143" s="136"/>
      <c r="NN143" s="136"/>
      <c r="NO143" s="136"/>
      <c r="NP143" s="136"/>
      <c r="NQ143" s="136"/>
      <c r="NR143" s="136"/>
      <c r="NS143" s="136"/>
      <c r="NT143" s="136"/>
      <c r="NU143" s="136"/>
      <c r="NV143" s="136"/>
      <c r="NW143" s="136"/>
      <c r="NX143" s="136"/>
      <c r="NY143" s="136"/>
      <c r="NZ143" s="136"/>
      <c r="OA143" s="136"/>
      <c r="OB143" s="136"/>
      <c r="OC143" s="136"/>
      <c r="OD143" s="136"/>
      <c r="OE143" s="136"/>
      <c r="OF143" s="136"/>
      <c r="OG143" s="136"/>
      <c r="OH143" s="136"/>
      <c r="OI143" s="136"/>
      <c r="OJ143" s="136"/>
      <c r="OK143" s="136"/>
      <c r="OL143" s="136"/>
      <c r="OM143" s="136"/>
      <c r="ON143" s="136"/>
      <c r="OO143" s="136"/>
      <c r="OP143" s="136"/>
      <c r="OQ143" s="136"/>
      <c r="OR143" s="136"/>
      <c r="OS143" s="136"/>
      <c r="OT143" s="136"/>
      <c r="OU143" s="136"/>
      <c r="OV143" s="136"/>
      <c r="OW143" s="136"/>
      <c r="OX143" s="136"/>
      <c r="OY143" s="136"/>
      <c r="OZ143" s="136"/>
      <c r="PA143" s="136"/>
      <c r="PB143" s="136"/>
      <c r="PC143" s="136"/>
      <c r="PD143" s="136"/>
      <c r="PE143" s="136"/>
      <c r="PF143" s="136"/>
      <c r="PG143" s="136"/>
      <c r="PH143" s="136"/>
      <c r="PI143" s="136"/>
      <c r="PJ143" s="136"/>
      <c r="PK143" s="136"/>
      <c r="PL143" s="136"/>
      <c r="PM143" s="136"/>
      <c r="PN143" s="136"/>
      <c r="PO143" s="136"/>
      <c r="PP143" s="136"/>
      <c r="PQ143" s="136"/>
      <c r="PR143" s="136"/>
      <c r="PS143" s="136"/>
      <c r="PT143" s="136"/>
      <c r="PU143" s="136"/>
      <c r="PV143" s="136"/>
      <c r="PW143" s="136"/>
      <c r="PX143" s="136"/>
      <c r="PY143" s="136"/>
      <c r="PZ143" s="136"/>
      <c r="QA143" s="136"/>
      <c r="QB143" s="136"/>
      <c r="QC143" s="136"/>
      <c r="QD143" s="136"/>
      <c r="QE143" s="136"/>
      <c r="QF143" s="136"/>
      <c r="QG143" s="136"/>
      <c r="QH143" s="136"/>
      <c r="QI143" s="136"/>
      <c r="QJ143" s="136"/>
      <c r="QK143" s="136"/>
      <c r="QL143" s="136"/>
      <c r="QM143" s="136"/>
      <c r="QN143" s="136"/>
      <c r="QO143" s="136"/>
      <c r="QP143" s="136"/>
      <c r="QQ143" s="136"/>
      <c r="QR143" s="136"/>
      <c r="QS143" s="136"/>
      <c r="QT143" s="136"/>
      <c r="QU143" s="136"/>
      <c r="QV143" s="136"/>
      <c r="QW143" s="136"/>
      <c r="QX143" s="136"/>
      <c r="QY143" s="136"/>
      <c r="QZ143" s="136"/>
      <c r="RA143" s="136"/>
      <c r="RB143" s="136"/>
      <c r="RC143" s="136"/>
      <c r="RD143" s="136"/>
      <c r="RE143" s="136"/>
      <c r="RF143" s="136"/>
      <c r="RG143" s="136"/>
      <c r="RH143" s="136"/>
      <c r="RI143" s="136"/>
      <c r="RJ143" s="136"/>
      <c r="RK143" s="136"/>
      <c r="RL143" s="136"/>
      <c r="RM143" s="136"/>
      <c r="RN143" s="136"/>
      <c r="RO143" s="136"/>
      <c r="RP143" s="136"/>
      <c r="RQ143" s="136"/>
      <c r="RR143" s="136"/>
      <c r="RS143" s="136"/>
      <c r="RT143" s="136"/>
      <c r="RU143" s="136"/>
      <c r="RV143" s="136"/>
      <c r="RW143" s="136"/>
      <c r="RX143" s="136"/>
      <c r="RY143" s="136"/>
      <c r="RZ143" s="136"/>
      <c r="SA143" s="136"/>
      <c r="SB143" s="136"/>
      <c r="SC143" s="136"/>
      <c r="SD143" s="136"/>
      <c r="SE143" s="136"/>
      <c r="SF143" s="136"/>
      <c r="SG143" s="136"/>
      <c r="SH143" s="136"/>
      <c r="SI143" s="136"/>
      <c r="SJ143" s="136"/>
      <c r="SK143" s="136"/>
      <c r="SL143" s="136"/>
      <c r="SM143" s="136"/>
      <c r="SN143" s="136"/>
      <c r="SO143" s="136"/>
      <c r="SP143" s="136"/>
      <c r="SQ143" s="136"/>
      <c r="SR143" s="136"/>
      <c r="SS143" s="136"/>
      <c r="ST143" s="136"/>
      <c r="SU143" s="136"/>
      <c r="SV143" s="136"/>
      <c r="SW143" s="136"/>
      <c r="SX143" s="136"/>
      <c r="SY143" s="136"/>
      <c r="SZ143" s="136"/>
      <c r="TA143" s="136"/>
      <c r="TB143" s="136"/>
      <c r="TC143" s="136"/>
      <c r="TD143" s="136"/>
      <c r="TE143" s="136"/>
      <c r="TF143" s="136"/>
      <c r="TG143" s="136"/>
      <c r="TH143" s="136"/>
      <c r="TI143" s="136"/>
      <c r="TJ143" s="136"/>
      <c r="TK143" s="136"/>
      <c r="TL143" s="136"/>
      <c r="TM143" s="136"/>
      <c r="TN143" s="136"/>
      <c r="TO143" s="136"/>
      <c r="TP143" s="136"/>
      <c r="TQ143" s="136"/>
      <c r="TR143" s="136"/>
      <c r="TS143" s="136"/>
      <c r="TT143" s="136"/>
      <c r="TU143" s="136"/>
      <c r="TV143" s="136"/>
      <c r="TW143" s="136"/>
      <c r="TX143" s="136"/>
      <c r="TY143" s="136"/>
      <c r="TZ143" s="136"/>
      <c r="UA143" s="136"/>
      <c r="UB143" s="136"/>
      <c r="UC143" s="136"/>
      <c r="UD143" s="136"/>
      <c r="UE143" s="136"/>
      <c r="UF143" s="136"/>
      <c r="UG143" s="136"/>
      <c r="UH143" s="136"/>
      <c r="UI143" s="136"/>
      <c r="UJ143" s="136"/>
      <c r="UK143" s="136"/>
      <c r="UL143" s="136"/>
      <c r="UM143" s="136"/>
      <c r="UN143" s="136"/>
      <c r="UO143" s="136"/>
      <c r="UP143" s="136"/>
      <c r="UQ143" s="136"/>
      <c r="UR143" s="136"/>
      <c r="US143" s="136"/>
      <c r="UT143" s="136"/>
      <c r="UU143" s="136"/>
      <c r="UV143" s="136"/>
      <c r="UW143" s="136"/>
      <c r="UX143" s="136"/>
      <c r="UY143" s="136"/>
      <c r="UZ143" s="136"/>
      <c r="VA143" s="136"/>
      <c r="VB143" s="136"/>
      <c r="VC143" s="136"/>
      <c r="VD143" s="136"/>
      <c r="VE143" s="136"/>
      <c r="VF143" s="136"/>
      <c r="VG143" s="136"/>
      <c r="VH143" s="136"/>
      <c r="VI143" s="136"/>
      <c r="VJ143" s="136"/>
      <c r="VK143" s="136"/>
      <c r="VL143" s="136"/>
      <c r="VM143" s="136"/>
      <c r="VN143" s="136"/>
      <c r="VO143" s="136"/>
      <c r="VP143" s="136"/>
      <c r="VQ143" s="136"/>
      <c r="VR143" s="136"/>
      <c r="VS143" s="136"/>
      <c r="VT143" s="136"/>
      <c r="VU143" s="136"/>
      <c r="VV143" s="136"/>
      <c r="VW143" s="136"/>
      <c r="VX143" s="136"/>
      <c r="VY143" s="136"/>
      <c r="VZ143" s="136"/>
      <c r="WA143" s="136"/>
      <c r="WB143" s="136"/>
      <c r="WC143" s="136"/>
      <c r="WD143" s="136"/>
      <c r="WE143" s="136"/>
      <c r="WF143" s="136"/>
      <c r="WG143" s="136"/>
      <c r="WH143" s="136"/>
      <c r="WI143" s="136"/>
      <c r="WJ143" s="136"/>
      <c r="WK143" s="136"/>
      <c r="WL143" s="136"/>
      <c r="WM143" s="136"/>
      <c r="WN143" s="136"/>
      <c r="WO143" s="136"/>
      <c r="WP143" s="136"/>
      <c r="WQ143" s="136"/>
      <c r="WR143" s="136"/>
      <c r="WS143" s="136"/>
      <c r="WT143" s="136"/>
      <c r="WU143" s="136"/>
      <c r="WV143" s="136"/>
      <c r="WW143" s="136"/>
      <c r="WX143" s="136"/>
      <c r="WY143" s="136"/>
      <c r="WZ143" s="136"/>
      <c r="XA143" s="136"/>
      <c r="XB143" s="136"/>
      <c r="XC143" s="136"/>
      <c r="XD143" s="136"/>
      <c r="XE143" s="136"/>
      <c r="XF143" s="136"/>
      <c r="XG143" s="136"/>
      <c r="XH143" s="136"/>
      <c r="XI143" s="136"/>
      <c r="XJ143" s="136"/>
      <c r="XK143" s="136"/>
      <c r="XL143" s="136"/>
      <c r="XM143" s="136"/>
      <c r="XN143" s="136"/>
      <c r="XO143" s="136"/>
      <c r="XP143" s="136"/>
      <c r="XQ143" s="136"/>
      <c r="XR143" s="136"/>
      <c r="XS143" s="136"/>
      <c r="XT143" s="136"/>
      <c r="XU143" s="136"/>
      <c r="XV143" s="136"/>
      <c r="XW143" s="136"/>
      <c r="XX143" s="136"/>
      <c r="XY143" s="136"/>
      <c r="XZ143" s="136"/>
      <c r="YA143" s="136"/>
      <c r="YB143" s="136"/>
      <c r="YC143" s="136"/>
      <c r="YD143" s="136"/>
      <c r="YE143" s="136"/>
      <c r="YF143" s="136"/>
      <c r="YG143" s="136"/>
      <c r="YH143" s="136"/>
      <c r="YI143" s="136"/>
      <c r="YJ143" s="136"/>
      <c r="YK143" s="136"/>
      <c r="YL143" s="136"/>
      <c r="YM143" s="136"/>
      <c r="YN143" s="136"/>
      <c r="YO143" s="136"/>
      <c r="YP143" s="136"/>
      <c r="YQ143" s="136"/>
      <c r="YR143" s="136"/>
      <c r="YS143" s="136"/>
      <c r="YT143" s="136"/>
      <c r="YU143" s="136"/>
      <c r="YV143" s="136"/>
      <c r="YW143" s="136"/>
      <c r="YX143" s="136"/>
      <c r="YY143" s="136"/>
      <c r="YZ143" s="136"/>
      <c r="ZA143" s="136"/>
      <c r="ZB143" s="136"/>
      <c r="ZC143" s="136"/>
      <c r="ZD143" s="136"/>
      <c r="ZE143" s="136"/>
      <c r="ZF143" s="136"/>
      <c r="ZG143" s="136"/>
      <c r="ZH143" s="136"/>
      <c r="ZI143" s="136"/>
      <c r="ZJ143" s="136"/>
      <c r="ZK143" s="136"/>
      <c r="ZL143" s="136"/>
      <c r="ZM143" s="136"/>
      <c r="ZN143" s="136"/>
      <c r="ZO143" s="136"/>
      <c r="ZP143" s="136"/>
      <c r="ZQ143" s="136"/>
      <c r="ZR143" s="136"/>
      <c r="ZS143" s="136"/>
      <c r="ZT143" s="136"/>
      <c r="ZU143" s="136"/>
      <c r="ZV143" s="136"/>
      <c r="ZW143" s="136"/>
      <c r="ZX143" s="136"/>
      <c r="ZY143" s="136"/>
      <c r="ZZ143" s="136"/>
      <c r="AAA143" s="136"/>
      <c r="AAB143" s="136"/>
      <c r="AAC143" s="136"/>
      <c r="AAD143" s="136"/>
      <c r="AAE143" s="136"/>
      <c r="AAF143" s="136"/>
      <c r="AAG143" s="136"/>
      <c r="AAH143" s="136"/>
      <c r="AAI143" s="136"/>
      <c r="AAJ143" s="136"/>
      <c r="AAK143" s="136"/>
      <c r="AAL143" s="136"/>
      <c r="AAM143" s="136"/>
      <c r="AAN143" s="136"/>
      <c r="AAO143" s="136"/>
      <c r="AAP143" s="136"/>
      <c r="AAQ143" s="136"/>
      <c r="AAR143" s="136"/>
      <c r="AAS143" s="136"/>
      <c r="AAT143" s="136"/>
      <c r="AAU143" s="136"/>
      <c r="AAV143" s="136"/>
      <c r="AAW143" s="136"/>
      <c r="AAX143" s="136"/>
      <c r="AAY143" s="136"/>
      <c r="AAZ143" s="136"/>
      <c r="ABA143" s="136"/>
      <c r="ABB143" s="136"/>
      <c r="ABC143" s="136"/>
      <c r="ABD143" s="136"/>
      <c r="ABE143" s="136"/>
      <c r="ABF143" s="136"/>
      <c r="ABG143" s="136"/>
      <c r="ABH143" s="136"/>
      <c r="ABI143" s="136"/>
      <c r="ABJ143" s="136"/>
      <c r="ABK143" s="136"/>
      <c r="ABL143" s="136"/>
      <c r="ABM143" s="136"/>
      <c r="ABN143" s="136"/>
      <c r="ABO143" s="136"/>
      <c r="ABP143" s="136"/>
      <c r="ABQ143" s="136"/>
      <c r="ABR143" s="136"/>
      <c r="ABS143" s="136"/>
      <c r="ABT143" s="136"/>
      <c r="ABU143" s="136"/>
      <c r="ABV143" s="136"/>
      <c r="ABW143" s="136"/>
      <c r="ABX143" s="136"/>
      <c r="ABY143" s="136"/>
      <c r="ABZ143" s="136"/>
      <c r="ACA143" s="136"/>
      <c r="ACB143" s="136"/>
      <c r="ACC143" s="136"/>
      <c r="ACD143" s="136"/>
      <c r="ACE143" s="136"/>
      <c r="ACF143" s="136"/>
      <c r="ACG143" s="136"/>
      <c r="ACH143" s="136"/>
      <c r="ACI143" s="136"/>
      <c r="ACJ143" s="136"/>
      <c r="ACK143" s="136"/>
      <c r="ACL143" s="136"/>
      <c r="ACM143" s="136"/>
      <c r="ACN143" s="136"/>
      <c r="ACO143" s="136"/>
      <c r="ACP143" s="136"/>
      <c r="ACQ143" s="136"/>
      <c r="ACR143" s="136"/>
      <c r="ACS143" s="136"/>
      <c r="ACT143" s="136"/>
      <c r="ACU143" s="136"/>
      <c r="ACV143" s="136"/>
      <c r="ACW143" s="136"/>
      <c r="ACX143" s="136"/>
      <c r="ACY143" s="136"/>
      <c r="ACZ143" s="136"/>
      <c r="ADA143" s="136"/>
      <c r="ADB143" s="136"/>
      <c r="ADC143" s="136"/>
      <c r="ADD143" s="136"/>
      <c r="ADE143" s="136"/>
      <c r="ADF143" s="136"/>
      <c r="ADG143" s="136"/>
      <c r="ADH143" s="136"/>
      <c r="ADI143" s="136"/>
      <c r="ADJ143" s="136"/>
      <c r="ADK143" s="136"/>
      <c r="ADL143" s="136"/>
      <c r="ADM143" s="136"/>
      <c r="ADN143" s="136"/>
      <c r="ADO143" s="136"/>
      <c r="ADP143" s="136"/>
      <c r="ADQ143" s="136"/>
      <c r="ADR143" s="136"/>
      <c r="ADS143" s="136"/>
      <c r="ADT143" s="136"/>
      <c r="ADU143" s="136"/>
      <c r="ADV143" s="136"/>
      <c r="ADW143" s="136"/>
      <c r="ADX143" s="136"/>
      <c r="ADY143" s="136"/>
      <c r="ADZ143" s="136"/>
      <c r="AEA143" s="136"/>
      <c r="AEB143" s="136"/>
      <c r="AEC143" s="136"/>
      <c r="AED143" s="136"/>
      <c r="AEE143" s="136"/>
      <c r="AEF143" s="136"/>
      <c r="AEG143" s="136"/>
      <c r="AEH143" s="136"/>
      <c r="AEI143" s="136"/>
      <c r="AEJ143" s="136"/>
      <c r="AEK143" s="136"/>
      <c r="AEL143" s="136"/>
      <c r="AEM143" s="136"/>
      <c r="AEN143" s="136"/>
      <c r="AEO143" s="136"/>
      <c r="AEP143" s="136"/>
      <c r="AEQ143" s="136"/>
      <c r="AER143" s="136"/>
      <c r="AES143" s="136"/>
      <c r="AET143" s="136"/>
      <c r="AEU143" s="136"/>
      <c r="AEV143" s="136"/>
      <c r="AEW143" s="136"/>
      <c r="AEX143" s="136"/>
      <c r="AEY143" s="136"/>
      <c r="AEZ143" s="136"/>
      <c r="AFA143" s="136"/>
      <c r="AFB143" s="136"/>
      <c r="AFC143" s="136"/>
      <c r="AFD143" s="136"/>
      <c r="AFE143" s="136"/>
      <c r="AFF143" s="136"/>
      <c r="AFG143" s="136"/>
      <c r="AFH143" s="136"/>
      <c r="AFI143" s="136"/>
      <c r="AFJ143" s="136"/>
      <c r="AFK143" s="136"/>
      <c r="AFL143" s="136"/>
      <c r="AFM143" s="136"/>
      <c r="AFN143" s="136"/>
      <c r="AFO143" s="136"/>
      <c r="AFP143" s="136"/>
      <c r="AFQ143" s="136"/>
      <c r="AFR143" s="136"/>
      <c r="AFS143" s="136"/>
      <c r="AFT143" s="136"/>
      <c r="AFU143" s="136"/>
      <c r="AFV143" s="136"/>
      <c r="AFW143" s="136"/>
      <c r="AFX143" s="136"/>
      <c r="AFY143" s="136"/>
      <c r="AFZ143" s="136"/>
      <c r="AGA143" s="136"/>
      <c r="AGB143" s="136"/>
      <c r="AGC143" s="136"/>
      <c r="AGD143" s="136"/>
      <c r="AGE143" s="136"/>
      <c r="AGF143" s="136"/>
      <c r="AGG143" s="136"/>
      <c r="AGH143" s="136"/>
      <c r="AGI143" s="136"/>
      <c r="AGJ143" s="136"/>
      <c r="AGK143" s="136"/>
      <c r="AGL143" s="136"/>
      <c r="AGM143" s="136"/>
      <c r="AGN143" s="136"/>
      <c r="AGO143" s="136"/>
      <c r="AGP143" s="136"/>
      <c r="AGQ143" s="136"/>
      <c r="AGR143" s="136"/>
      <c r="AGS143" s="136"/>
      <c r="AGT143" s="136"/>
      <c r="AGU143" s="136"/>
      <c r="AGV143" s="136"/>
      <c r="AGW143" s="136"/>
      <c r="AGX143" s="136"/>
      <c r="AGY143" s="136"/>
      <c r="AGZ143" s="136"/>
      <c r="AHA143" s="136"/>
      <c r="AHB143" s="136"/>
      <c r="AHC143" s="136"/>
      <c r="AHD143" s="136"/>
      <c r="AHE143" s="136"/>
      <c r="AHF143" s="136"/>
      <c r="AHG143" s="136"/>
      <c r="AHH143" s="136"/>
      <c r="AHI143" s="136"/>
      <c r="AHJ143" s="136"/>
      <c r="AHK143" s="136"/>
      <c r="AHL143" s="136"/>
      <c r="AHM143" s="136"/>
      <c r="AHN143" s="136"/>
      <c r="AHO143" s="136"/>
      <c r="AHP143" s="136"/>
      <c r="AHQ143" s="136"/>
      <c r="AHR143" s="136"/>
      <c r="AHS143" s="136"/>
      <c r="AHT143" s="136"/>
      <c r="AHU143" s="136"/>
      <c r="AHV143" s="136"/>
      <c r="AHW143" s="136"/>
      <c r="AHX143" s="136"/>
      <c r="AHY143" s="136"/>
      <c r="AHZ143" s="136"/>
      <c r="AIA143" s="136"/>
      <c r="AIB143" s="136"/>
      <c r="AIC143" s="136"/>
      <c r="AID143" s="136"/>
      <c r="AIE143" s="136"/>
      <c r="AIF143" s="136"/>
      <c r="AIG143" s="136"/>
      <c r="AIH143" s="136"/>
      <c r="AII143" s="136"/>
      <c r="AIJ143" s="136"/>
      <c r="AIK143" s="136"/>
      <c r="AIL143" s="136"/>
      <c r="AIM143" s="136"/>
      <c r="AIN143" s="136"/>
      <c r="AIO143" s="136"/>
      <c r="AIP143" s="136"/>
      <c r="AIQ143" s="136"/>
      <c r="AIR143" s="136"/>
      <c r="AIS143" s="136"/>
      <c r="AIT143" s="136"/>
      <c r="AIU143" s="136"/>
      <c r="AIV143" s="136"/>
      <c r="AIW143" s="136"/>
      <c r="AIX143" s="136"/>
      <c r="AIY143" s="136"/>
      <c r="AIZ143" s="136"/>
      <c r="AJA143" s="136"/>
      <c r="AJB143" s="136"/>
      <c r="AJC143" s="136"/>
      <c r="AJD143" s="136"/>
      <c r="AJE143" s="136"/>
      <c r="AJF143" s="136"/>
      <c r="AJG143" s="136"/>
      <c r="AJH143" s="136"/>
      <c r="AJI143" s="136"/>
      <c r="AJJ143" s="136"/>
      <c r="AJK143" s="136"/>
      <c r="AJL143" s="136"/>
      <c r="AJM143" s="136"/>
      <c r="AJN143" s="136"/>
      <c r="AJO143" s="136"/>
      <c r="AJP143" s="136"/>
      <c r="AJQ143" s="136"/>
      <c r="AJR143" s="136"/>
      <c r="AJS143" s="136"/>
      <c r="AJT143" s="136"/>
      <c r="AJU143" s="136"/>
      <c r="AJV143" s="136"/>
      <c r="AJW143" s="136"/>
      <c r="AJX143" s="136"/>
      <c r="AJY143" s="136"/>
      <c r="AJZ143" s="136"/>
      <c r="AKA143" s="136"/>
      <c r="AKB143" s="136"/>
      <c r="AKC143" s="136"/>
      <c r="AKD143" s="136"/>
      <c r="AKE143" s="136"/>
      <c r="AKF143" s="136"/>
      <c r="AKG143" s="136"/>
      <c r="AKH143" s="136"/>
      <c r="AKI143" s="136"/>
      <c r="AKJ143" s="136"/>
      <c r="AKK143" s="136"/>
      <c r="AKL143" s="136"/>
      <c r="AKM143" s="136"/>
      <c r="AKN143" s="136"/>
      <c r="AKO143" s="136"/>
      <c r="AKP143" s="136"/>
      <c r="AKQ143" s="136"/>
      <c r="AKR143" s="136"/>
      <c r="AKS143" s="136"/>
      <c r="AKT143" s="136"/>
      <c r="AKU143" s="136"/>
      <c r="AKV143" s="136"/>
      <c r="AKW143" s="136"/>
      <c r="AKX143" s="136"/>
      <c r="AKY143" s="136"/>
      <c r="AKZ143" s="136"/>
      <c r="ALA143" s="136"/>
      <c r="ALB143" s="136"/>
      <c r="ALC143" s="136"/>
      <c r="ALD143" s="136"/>
      <c r="ALE143" s="136"/>
      <c r="ALF143" s="136"/>
      <c r="ALG143" s="136"/>
      <c r="ALH143" s="136"/>
      <c r="ALI143" s="136"/>
      <c r="ALJ143" s="136"/>
      <c r="ALK143" s="136"/>
      <c r="ALL143" s="136"/>
      <c r="ALM143" s="136"/>
      <c r="ALN143" s="136"/>
      <c r="ALO143" s="136"/>
      <c r="ALP143" s="136"/>
      <c r="ALQ143" s="136"/>
      <c r="ALR143" s="136"/>
      <c r="ALS143" s="136"/>
      <c r="ALT143" s="136"/>
      <c r="ALU143" s="136"/>
      <c r="ALV143" s="136"/>
      <c r="ALW143" s="136"/>
      <c r="ALX143" s="136"/>
      <c r="ALY143" s="136"/>
      <c r="ALZ143" s="136"/>
      <c r="AMA143" s="136"/>
      <c r="AMB143" s="136"/>
      <c r="AMC143" s="136"/>
      <c r="AMD143" s="136"/>
      <c r="AME143" s="136"/>
      <c r="AMF143" s="136"/>
      <c r="AMG143" s="136"/>
      <c r="AMH143" s="136"/>
      <c r="AMI143" s="136"/>
    </row>
    <row r="144" spans="1:1023" ht="43.5" x14ac:dyDescent="0.25">
      <c r="A144" s="192" t="s">
        <v>1147</v>
      </c>
      <c r="B144" s="193">
        <v>144</v>
      </c>
      <c r="C144" s="192" t="s">
        <v>1148</v>
      </c>
      <c r="D144" s="209" t="s">
        <v>1149</v>
      </c>
      <c r="E144" s="136"/>
      <c r="F144" s="238"/>
      <c r="G144" s="214"/>
      <c r="H144" s="214"/>
      <c r="I144" s="367">
        <v>70</v>
      </c>
      <c r="J144" s="443"/>
      <c r="K144" s="161"/>
      <c r="L144" s="161"/>
      <c r="M144" s="161"/>
      <c r="N144" s="161"/>
      <c r="O144" s="161"/>
      <c r="P144" s="161"/>
      <c r="Q144" s="161"/>
      <c r="R144" s="161"/>
      <c r="S144" s="161"/>
      <c r="T144" s="161"/>
      <c r="U144" s="161"/>
      <c r="V144" s="256">
        <f>IF(O144=1,10,100)</f>
        <v>100</v>
      </c>
      <c r="W144" s="256">
        <f>IF(O144=1,1,IF(O144=2,10,100))</f>
        <v>100</v>
      </c>
      <c r="X144" s="256">
        <f>IF(O144=3,20,100)</f>
        <v>100</v>
      </c>
      <c r="Y144" s="256">
        <f>IF(P144=1,10,100)</f>
        <v>100</v>
      </c>
      <c r="Z144" s="256">
        <f>IF(P144=1,1,IF(P144=2,10,100))</f>
        <v>100</v>
      </c>
      <c r="AA144" s="257">
        <f>IF(OR(EXACT(Q144,"1A"),EXACT(Q144,"1B")),0.1,IF(Q144=2,1,100))</f>
        <v>100</v>
      </c>
      <c r="AB144" s="257">
        <f>IF(OR(EXACT(R144,"1A"),EXACT(R144,"1B")),0.1,IF(R144=2,1,100))</f>
        <v>100</v>
      </c>
      <c r="AC144" s="257">
        <f>IF(OR(EXACT(S144,"1A"),EXACT(S144,"1B")),0.3,IF(S144=2,3,100))</f>
        <v>100</v>
      </c>
      <c r="AD144" s="136"/>
      <c r="AE144" s="136"/>
      <c r="AF144" s="249">
        <f>IF(OR(OR(EXACT(J144,"1A"),EXACT(J144,"1B"),EXACT(J144,"1C")),K144=1),1,IF(K144=2,10,100))</f>
        <v>100</v>
      </c>
      <c r="AG144" s="249">
        <f>IF(OR(EXACT(J144,"1A"),EXACT(J144,"1B"),EXACT(J144,"1C")),1,IF(J144=2,10,100))</f>
        <v>100</v>
      </c>
      <c r="AH144" s="249">
        <f>IF(OR(EXACT(J144,"1A"),EXACT(J144,"1B"),EXACT(J144,"1C"),K144=1),3,100)</f>
        <v>100</v>
      </c>
      <c r="AI144" s="249">
        <f>IF(OR(EXACT(J144,"1A"),EXACT(J144,"1B"),EXACT(J144,"1C")),5,100)</f>
        <v>100</v>
      </c>
      <c r="AJ144" s="269" t="s">
        <v>25775</v>
      </c>
      <c r="AK144" s="136"/>
      <c r="AL144" s="136"/>
      <c r="AM144" s="251"/>
      <c r="AN144" s="136"/>
      <c r="AO144" s="136"/>
      <c r="AP144" s="136"/>
      <c r="AQ144" s="272" t="s">
        <v>25776</v>
      </c>
      <c r="AR144" s="136"/>
      <c r="AS144" s="136"/>
      <c r="AT144" s="136"/>
      <c r="AU144" s="136"/>
      <c r="AV144" s="136"/>
      <c r="AW144" s="136"/>
      <c r="AX144" s="136"/>
      <c r="AY144" s="136"/>
      <c r="AZ144" s="136"/>
      <c r="BA144" s="136"/>
      <c r="BB144" s="136"/>
      <c r="BC144" s="136"/>
      <c r="BD144" s="136"/>
      <c r="BE144" s="136"/>
      <c r="BF144" s="136"/>
      <c r="BG144" s="136"/>
      <c r="BH144" s="136"/>
      <c r="BI144" s="136"/>
      <c r="BJ144" s="136"/>
      <c r="BK144" s="136"/>
      <c r="BL144" s="136"/>
      <c r="BM144" s="136"/>
      <c r="BN144" s="136"/>
      <c r="BO144" s="136"/>
      <c r="BP144" s="136"/>
      <c r="BQ144" s="136"/>
      <c r="BR144" s="136"/>
      <c r="BS144" s="136"/>
      <c r="BT144" s="136"/>
      <c r="BU144" s="136"/>
      <c r="BV144" s="136"/>
      <c r="BW144" s="136"/>
      <c r="BX144" s="136"/>
      <c r="BY144" s="136"/>
      <c r="BZ144" s="136"/>
      <c r="CA144" s="136"/>
      <c r="CB144" s="136"/>
      <c r="CC144" s="136"/>
      <c r="CD144" s="136"/>
      <c r="CE144" s="136"/>
      <c r="CF144" s="136"/>
      <c r="CG144" s="136"/>
      <c r="CH144" s="136"/>
      <c r="CI144" s="136"/>
      <c r="CJ144" s="136"/>
      <c r="CK144" s="136"/>
      <c r="CL144" s="136"/>
      <c r="CM144" s="136"/>
      <c r="CN144" s="136"/>
      <c r="CO144" s="136"/>
      <c r="CP144" s="136"/>
      <c r="CQ144" s="136"/>
      <c r="CR144" s="136"/>
      <c r="CS144" s="136"/>
      <c r="CT144" s="136"/>
      <c r="CU144" s="136"/>
      <c r="CV144" s="136"/>
      <c r="CW144" s="136"/>
      <c r="CX144" s="136"/>
      <c r="CY144" s="136"/>
      <c r="CZ144" s="136"/>
      <c r="DA144" s="136"/>
      <c r="DB144" s="136"/>
      <c r="DC144" s="136"/>
      <c r="DD144" s="136"/>
      <c r="DE144" s="136"/>
      <c r="DF144" s="136"/>
      <c r="DG144" s="136"/>
      <c r="DH144" s="136"/>
      <c r="DI144" s="136"/>
      <c r="DJ144" s="136"/>
      <c r="DK144" s="136"/>
      <c r="DL144" s="136"/>
      <c r="DM144" s="136"/>
      <c r="DN144" s="136"/>
      <c r="DO144" s="136"/>
      <c r="DP144" s="136"/>
      <c r="DQ144" s="136"/>
      <c r="DR144" s="136"/>
      <c r="DS144" s="136"/>
      <c r="DT144" s="136"/>
      <c r="DU144" s="136"/>
      <c r="DV144" s="136"/>
      <c r="DW144" s="136"/>
      <c r="DX144" s="136"/>
      <c r="DY144" s="136"/>
      <c r="DZ144" s="136"/>
      <c r="EA144" s="136"/>
      <c r="EB144" s="136"/>
      <c r="EC144" s="136"/>
      <c r="ED144" s="136"/>
      <c r="EE144" s="136"/>
      <c r="EF144" s="136"/>
      <c r="EG144" s="136"/>
      <c r="EH144" s="136"/>
      <c r="EI144" s="136"/>
      <c r="EJ144" s="136"/>
      <c r="EK144" s="136"/>
      <c r="EL144" s="136"/>
      <c r="EM144" s="136"/>
      <c r="EN144" s="136"/>
      <c r="EO144" s="136"/>
      <c r="EP144" s="136"/>
      <c r="EQ144" s="136"/>
      <c r="ER144" s="136"/>
      <c r="ES144" s="136"/>
      <c r="ET144" s="136"/>
      <c r="EU144" s="136"/>
      <c r="EV144" s="136"/>
      <c r="EW144" s="136"/>
      <c r="EX144" s="136"/>
      <c r="EY144" s="136"/>
      <c r="EZ144" s="136"/>
      <c r="FA144" s="136"/>
      <c r="FB144" s="136"/>
      <c r="FC144" s="136"/>
      <c r="FD144" s="136"/>
      <c r="FE144" s="136"/>
      <c r="FF144" s="136"/>
      <c r="FG144" s="136"/>
      <c r="FH144" s="136"/>
      <c r="FI144" s="136"/>
      <c r="FJ144" s="136"/>
      <c r="FK144" s="136"/>
      <c r="FL144" s="136"/>
      <c r="FM144" s="136"/>
      <c r="FN144" s="136"/>
      <c r="FO144" s="136"/>
      <c r="FP144" s="136"/>
      <c r="FQ144" s="136"/>
      <c r="FR144" s="136"/>
      <c r="FS144" s="136"/>
      <c r="FT144" s="136"/>
      <c r="FU144" s="136"/>
      <c r="FV144" s="136"/>
      <c r="FW144" s="136"/>
      <c r="FX144" s="136"/>
      <c r="FY144" s="136"/>
      <c r="FZ144" s="136"/>
      <c r="GA144" s="136"/>
      <c r="GB144" s="136"/>
      <c r="GC144" s="136"/>
      <c r="GD144" s="136"/>
      <c r="GE144" s="136"/>
      <c r="GF144" s="136"/>
      <c r="GG144" s="136"/>
      <c r="GH144" s="136"/>
      <c r="GI144" s="136"/>
      <c r="GJ144" s="136"/>
      <c r="GK144" s="136"/>
      <c r="GL144" s="136"/>
      <c r="GM144" s="136"/>
      <c r="GN144" s="136"/>
      <c r="GO144" s="136"/>
      <c r="GP144" s="136"/>
      <c r="GQ144" s="136"/>
      <c r="GR144" s="136"/>
      <c r="GS144" s="136"/>
      <c r="GT144" s="136"/>
      <c r="GU144" s="136"/>
      <c r="GV144" s="136"/>
      <c r="GW144" s="136"/>
      <c r="GX144" s="136"/>
      <c r="GY144" s="136"/>
      <c r="GZ144" s="136"/>
      <c r="HA144" s="136"/>
      <c r="HB144" s="136"/>
      <c r="HC144" s="136"/>
      <c r="HD144" s="136"/>
      <c r="HE144" s="136"/>
      <c r="HF144" s="136"/>
      <c r="HG144" s="136"/>
      <c r="HH144" s="136"/>
      <c r="HI144" s="136"/>
      <c r="HJ144" s="136"/>
      <c r="HK144" s="136"/>
      <c r="HL144" s="136"/>
      <c r="HM144" s="136"/>
      <c r="HN144" s="136"/>
      <c r="HO144" s="136"/>
      <c r="HP144" s="136"/>
      <c r="HQ144" s="136"/>
      <c r="HR144" s="136"/>
      <c r="HS144" s="136"/>
      <c r="HT144" s="136"/>
      <c r="HU144" s="136"/>
      <c r="HV144" s="136"/>
      <c r="HW144" s="136"/>
      <c r="HX144" s="136"/>
      <c r="HY144" s="136"/>
      <c r="HZ144" s="136"/>
      <c r="IA144" s="136"/>
      <c r="IB144" s="136"/>
      <c r="IC144" s="136"/>
      <c r="ID144" s="136"/>
      <c r="IE144" s="136"/>
      <c r="IF144" s="136"/>
      <c r="IG144" s="136"/>
      <c r="IH144" s="136"/>
      <c r="II144" s="136"/>
      <c r="IJ144" s="136"/>
      <c r="IK144" s="136"/>
      <c r="IL144" s="136"/>
      <c r="IM144" s="136"/>
      <c r="IN144" s="136"/>
      <c r="IO144" s="136"/>
      <c r="IP144" s="136"/>
      <c r="IQ144" s="136"/>
      <c r="IR144" s="136"/>
      <c r="IS144" s="136"/>
      <c r="IT144" s="136"/>
      <c r="IU144" s="136"/>
      <c r="IV144" s="136"/>
      <c r="IW144" s="136"/>
      <c r="IX144" s="136"/>
      <c r="IY144" s="136"/>
      <c r="IZ144" s="136"/>
      <c r="JA144" s="136"/>
      <c r="JB144" s="136"/>
      <c r="JC144" s="136"/>
      <c r="JD144" s="136"/>
      <c r="JE144" s="136"/>
      <c r="JF144" s="136"/>
      <c r="JG144" s="136"/>
      <c r="JH144" s="136"/>
      <c r="JI144" s="136"/>
      <c r="JJ144" s="136"/>
      <c r="JK144" s="136"/>
      <c r="JL144" s="136"/>
      <c r="JM144" s="136"/>
      <c r="JN144" s="136"/>
      <c r="JO144" s="136"/>
      <c r="JP144" s="136"/>
      <c r="JQ144" s="136"/>
      <c r="JR144" s="136"/>
      <c r="JS144" s="136"/>
      <c r="JT144" s="136"/>
      <c r="JU144" s="136"/>
      <c r="JV144" s="136"/>
      <c r="JW144" s="136"/>
      <c r="JX144" s="136"/>
      <c r="JY144" s="136"/>
      <c r="JZ144" s="136"/>
      <c r="KA144" s="136"/>
      <c r="KB144" s="136"/>
      <c r="KC144" s="136"/>
      <c r="KD144" s="136"/>
      <c r="KE144" s="136"/>
      <c r="KF144" s="136"/>
      <c r="KG144" s="136"/>
      <c r="KH144" s="136"/>
      <c r="KI144" s="136"/>
      <c r="KJ144" s="136"/>
      <c r="KK144" s="136"/>
      <c r="KL144" s="136"/>
      <c r="KM144" s="136"/>
      <c r="KN144" s="136"/>
      <c r="KO144" s="136"/>
      <c r="KP144" s="136"/>
      <c r="KQ144" s="136"/>
      <c r="KR144" s="136"/>
      <c r="KS144" s="136"/>
      <c r="KT144" s="136"/>
      <c r="KU144" s="136"/>
      <c r="KV144" s="136"/>
      <c r="KW144" s="136"/>
      <c r="KX144" s="136"/>
      <c r="KY144" s="136"/>
      <c r="KZ144" s="136"/>
      <c r="LA144" s="136"/>
      <c r="LB144" s="136"/>
      <c r="LC144" s="136"/>
      <c r="LD144" s="136"/>
      <c r="LE144" s="136"/>
      <c r="LF144" s="136"/>
      <c r="LG144" s="136"/>
      <c r="LH144" s="136"/>
      <c r="LI144" s="136"/>
      <c r="LJ144" s="136"/>
      <c r="LK144" s="136"/>
      <c r="LL144" s="136"/>
      <c r="LM144" s="136"/>
      <c r="LN144" s="136"/>
      <c r="LO144" s="136"/>
      <c r="LP144" s="136"/>
      <c r="LQ144" s="136"/>
      <c r="LR144" s="136"/>
      <c r="LS144" s="136"/>
      <c r="LT144" s="136"/>
      <c r="LU144" s="136"/>
      <c r="LV144" s="136"/>
      <c r="LW144" s="136"/>
      <c r="LX144" s="136"/>
      <c r="LY144" s="136"/>
      <c r="LZ144" s="136"/>
      <c r="MA144" s="136"/>
      <c r="MB144" s="136"/>
      <c r="MC144" s="136"/>
      <c r="MD144" s="136"/>
      <c r="ME144" s="136"/>
      <c r="MF144" s="136"/>
      <c r="MG144" s="136"/>
      <c r="MH144" s="136"/>
      <c r="MI144" s="136"/>
      <c r="MJ144" s="136"/>
      <c r="MK144" s="136"/>
      <c r="ML144" s="136"/>
      <c r="MM144" s="136"/>
      <c r="MN144" s="136"/>
      <c r="MO144" s="136"/>
      <c r="MP144" s="136"/>
      <c r="MQ144" s="136"/>
      <c r="MR144" s="136"/>
      <c r="MS144" s="136"/>
      <c r="MT144" s="136"/>
      <c r="MU144" s="136"/>
      <c r="MV144" s="136"/>
      <c r="MW144" s="136"/>
      <c r="MX144" s="136"/>
      <c r="MY144" s="136"/>
      <c r="MZ144" s="136"/>
      <c r="NA144" s="136"/>
      <c r="NB144" s="136"/>
      <c r="NC144" s="136"/>
      <c r="ND144" s="136"/>
      <c r="NE144" s="136"/>
      <c r="NF144" s="136"/>
      <c r="NG144" s="136"/>
      <c r="NH144" s="136"/>
      <c r="NI144" s="136"/>
      <c r="NJ144" s="136"/>
      <c r="NK144" s="136"/>
      <c r="NL144" s="136"/>
      <c r="NM144" s="136"/>
      <c r="NN144" s="136"/>
      <c r="NO144" s="136"/>
      <c r="NP144" s="136"/>
      <c r="NQ144" s="136"/>
      <c r="NR144" s="136"/>
      <c r="NS144" s="136"/>
      <c r="NT144" s="136"/>
      <c r="NU144" s="136"/>
      <c r="NV144" s="136"/>
      <c r="NW144" s="136"/>
      <c r="NX144" s="136"/>
      <c r="NY144" s="136"/>
      <c r="NZ144" s="136"/>
      <c r="OA144" s="136"/>
      <c r="OB144" s="136"/>
      <c r="OC144" s="136"/>
      <c r="OD144" s="136"/>
      <c r="OE144" s="136"/>
      <c r="OF144" s="136"/>
      <c r="OG144" s="136"/>
      <c r="OH144" s="136"/>
      <c r="OI144" s="136"/>
      <c r="OJ144" s="136"/>
      <c r="OK144" s="136"/>
      <c r="OL144" s="136"/>
      <c r="OM144" s="136"/>
      <c r="ON144" s="136"/>
      <c r="OO144" s="136"/>
      <c r="OP144" s="136"/>
      <c r="OQ144" s="136"/>
      <c r="OR144" s="136"/>
      <c r="OS144" s="136"/>
      <c r="OT144" s="136"/>
      <c r="OU144" s="136"/>
      <c r="OV144" s="136"/>
      <c r="OW144" s="136"/>
      <c r="OX144" s="136"/>
      <c r="OY144" s="136"/>
      <c r="OZ144" s="136"/>
      <c r="PA144" s="136"/>
      <c r="PB144" s="136"/>
      <c r="PC144" s="136"/>
      <c r="PD144" s="136"/>
      <c r="PE144" s="136"/>
      <c r="PF144" s="136"/>
      <c r="PG144" s="136"/>
      <c r="PH144" s="136"/>
      <c r="PI144" s="136"/>
      <c r="PJ144" s="136"/>
      <c r="PK144" s="136"/>
      <c r="PL144" s="136"/>
      <c r="PM144" s="136"/>
      <c r="PN144" s="136"/>
      <c r="PO144" s="136"/>
      <c r="PP144" s="136"/>
      <c r="PQ144" s="136"/>
      <c r="PR144" s="136"/>
      <c r="PS144" s="136"/>
      <c r="PT144" s="136"/>
      <c r="PU144" s="136"/>
      <c r="PV144" s="136"/>
      <c r="PW144" s="136"/>
      <c r="PX144" s="136"/>
      <c r="PY144" s="136"/>
      <c r="PZ144" s="136"/>
      <c r="QA144" s="136"/>
      <c r="QB144" s="136"/>
      <c r="QC144" s="136"/>
      <c r="QD144" s="136"/>
      <c r="QE144" s="136"/>
      <c r="QF144" s="136"/>
      <c r="QG144" s="136"/>
      <c r="QH144" s="136"/>
      <c r="QI144" s="136"/>
      <c r="QJ144" s="136"/>
      <c r="QK144" s="136"/>
      <c r="QL144" s="136"/>
      <c r="QM144" s="136"/>
      <c r="QN144" s="136"/>
      <c r="QO144" s="136"/>
      <c r="QP144" s="136"/>
      <c r="QQ144" s="136"/>
      <c r="QR144" s="136"/>
      <c r="QS144" s="136"/>
      <c r="QT144" s="136"/>
      <c r="QU144" s="136"/>
      <c r="QV144" s="136"/>
      <c r="QW144" s="136"/>
      <c r="QX144" s="136"/>
      <c r="QY144" s="136"/>
      <c r="QZ144" s="136"/>
      <c r="RA144" s="136"/>
      <c r="RB144" s="136"/>
      <c r="RC144" s="136"/>
      <c r="RD144" s="136"/>
      <c r="RE144" s="136"/>
      <c r="RF144" s="136"/>
      <c r="RG144" s="136"/>
      <c r="RH144" s="136"/>
      <c r="RI144" s="136"/>
      <c r="RJ144" s="136"/>
      <c r="RK144" s="136"/>
      <c r="RL144" s="136"/>
      <c r="RM144" s="136"/>
      <c r="RN144" s="136"/>
      <c r="RO144" s="136"/>
      <c r="RP144" s="136"/>
      <c r="RQ144" s="136"/>
      <c r="RR144" s="136"/>
      <c r="RS144" s="136"/>
      <c r="RT144" s="136"/>
      <c r="RU144" s="136"/>
      <c r="RV144" s="136"/>
      <c r="RW144" s="136"/>
      <c r="RX144" s="136"/>
      <c r="RY144" s="136"/>
      <c r="RZ144" s="136"/>
      <c r="SA144" s="136"/>
      <c r="SB144" s="136"/>
      <c r="SC144" s="136"/>
      <c r="SD144" s="136"/>
      <c r="SE144" s="136"/>
      <c r="SF144" s="136"/>
      <c r="SG144" s="136"/>
      <c r="SH144" s="136"/>
      <c r="SI144" s="136"/>
      <c r="SJ144" s="136"/>
      <c r="SK144" s="136"/>
      <c r="SL144" s="136"/>
      <c r="SM144" s="136"/>
      <c r="SN144" s="136"/>
      <c r="SO144" s="136"/>
      <c r="SP144" s="136"/>
      <c r="SQ144" s="136"/>
      <c r="SR144" s="136"/>
      <c r="SS144" s="136"/>
      <c r="ST144" s="136"/>
      <c r="SU144" s="136"/>
      <c r="SV144" s="136"/>
      <c r="SW144" s="136"/>
      <c r="SX144" s="136"/>
      <c r="SY144" s="136"/>
      <c r="SZ144" s="136"/>
      <c r="TA144" s="136"/>
      <c r="TB144" s="136"/>
      <c r="TC144" s="136"/>
      <c r="TD144" s="136"/>
      <c r="TE144" s="136"/>
      <c r="TF144" s="136"/>
      <c r="TG144" s="136"/>
      <c r="TH144" s="136"/>
      <c r="TI144" s="136"/>
      <c r="TJ144" s="136"/>
      <c r="TK144" s="136"/>
      <c r="TL144" s="136"/>
      <c r="TM144" s="136"/>
      <c r="TN144" s="136"/>
      <c r="TO144" s="136"/>
      <c r="TP144" s="136"/>
      <c r="TQ144" s="136"/>
      <c r="TR144" s="136"/>
      <c r="TS144" s="136"/>
      <c r="TT144" s="136"/>
      <c r="TU144" s="136"/>
      <c r="TV144" s="136"/>
      <c r="TW144" s="136"/>
      <c r="TX144" s="136"/>
      <c r="TY144" s="136"/>
      <c r="TZ144" s="136"/>
      <c r="UA144" s="136"/>
      <c r="UB144" s="136"/>
      <c r="UC144" s="136"/>
      <c r="UD144" s="136"/>
      <c r="UE144" s="136"/>
      <c r="UF144" s="136"/>
      <c r="UG144" s="136"/>
      <c r="UH144" s="136"/>
      <c r="UI144" s="136"/>
      <c r="UJ144" s="136"/>
      <c r="UK144" s="136"/>
      <c r="UL144" s="136"/>
      <c r="UM144" s="136"/>
      <c r="UN144" s="136"/>
      <c r="UO144" s="136"/>
      <c r="UP144" s="136"/>
      <c r="UQ144" s="136"/>
      <c r="UR144" s="136"/>
      <c r="US144" s="136"/>
      <c r="UT144" s="136"/>
      <c r="UU144" s="136"/>
      <c r="UV144" s="136"/>
      <c r="UW144" s="136"/>
      <c r="UX144" s="136"/>
      <c r="UY144" s="136"/>
      <c r="UZ144" s="136"/>
      <c r="VA144" s="136"/>
      <c r="VB144" s="136"/>
      <c r="VC144" s="136"/>
      <c r="VD144" s="136"/>
      <c r="VE144" s="136"/>
      <c r="VF144" s="136"/>
      <c r="VG144" s="136"/>
      <c r="VH144" s="136"/>
      <c r="VI144" s="136"/>
      <c r="VJ144" s="136"/>
      <c r="VK144" s="136"/>
      <c r="VL144" s="136"/>
      <c r="VM144" s="136"/>
      <c r="VN144" s="136"/>
      <c r="VO144" s="136"/>
      <c r="VP144" s="136"/>
      <c r="VQ144" s="136"/>
      <c r="VR144" s="136"/>
      <c r="VS144" s="136"/>
      <c r="VT144" s="136"/>
      <c r="VU144" s="136"/>
      <c r="VV144" s="136"/>
      <c r="VW144" s="136"/>
      <c r="VX144" s="136"/>
      <c r="VY144" s="136"/>
      <c r="VZ144" s="136"/>
      <c r="WA144" s="136"/>
      <c r="WB144" s="136"/>
      <c r="WC144" s="136"/>
      <c r="WD144" s="136"/>
      <c r="WE144" s="136"/>
      <c r="WF144" s="136"/>
      <c r="WG144" s="136"/>
      <c r="WH144" s="136"/>
      <c r="WI144" s="136"/>
      <c r="WJ144" s="136"/>
      <c r="WK144" s="136"/>
      <c r="WL144" s="136"/>
      <c r="WM144" s="136"/>
      <c r="WN144" s="136"/>
      <c r="WO144" s="136"/>
      <c r="WP144" s="136"/>
      <c r="WQ144" s="136"/>
      <c r="WR144" s="136"/>
      <c r="WS144" s="136"/>
      <c r="WT144" s="136"/>
      <c r="WU144" s="136"/>
      <c r="WV144" s="136"/>
      <c r="WW144" s="136"/>
      <c r="WX144" s="136"/>
      <c r="WY144" s="136"/>
      <c r="WZ144" s="136"/>
      <c r="XA144" s="136"/>
      <c r="XB144" s="136"/>
      <c r="XC144" s="136"/>
      <c r="XD144" s="136"/>
      <c r="XE144" s="136"/>
      <c r="XF144" s="136"/>
      <c r="XG144" s="136"/>
      <c r="XH144" s="136"/>
      <c r="XI144" s="136"/>
      <c r="XJ144" s="136"/>
      <c r="XK144" s="136"/>
      <c r="XL144" s="136"/>
      <c r="XM144" s="136"/>
      <c r="XN144" s="136"/>
      <c r="XO144" s="136"/>
      <c r="XP144" s="136"/>
      <c r="XQ144" s="136"/>
      <c r="XR144" s="136"/>
      <c r="XS144" s="136"/>
      <c r="XT144" s="136"/>
      <c r="XU144" s="136"/>
      <c r="XV144" s="136"/>
      <c r="XW144" s="136"/>
      <c r="XX144" s="136"/>
      <c r="XY144" s="136"/>
      <c r="XZ144" s="136"/>
      <c r="YA144" s="136"/>
      <c r="YB144" s="136"/>
      <c r="YC144" s="136"/>
      <c r="YD144" s="136"/>
      <c r="YE144" s="136"/>
      <c r="YF144" s="136"/>
      <c r="YG144" s="136"/>
      <c r="YH144" s="136"/>
      <c r="YI144" s="136"/>
      <c r="YJ144" s="136"/>
      <c r="YK144" s="136"/>
      <c r="YL144" s="136"/>
      <c r="YM144" s="136"/>
      <c r="YN144" s="136"/>
      <c r="YO144" s="136"/>
      <c r="YP144" s="136"/>
      <c r="YQ144" s="136"/>
      <c r="YR144" s="136"/>
      <c r="YS144" s="136"/>
      <c r="YT144" s="136"/>
      <c r="YU144" s="136"/>
      <c r="YV144" s="136"/>
      <c r="YW144" s="136"/>
      <c r="YX144" s="136"/>
      <c r="YY144" s="136"/>
      <c r="YZ144" s="136"/>
      <c r="ZA144" s="136"/>
      <c r="ZB144" s="136"/>
      <c r="ZC144" s="136"/>
      <c r="ZD144" s="136"/>
      <c r="ZE144" s="136"/>
      <c r="ZF144" s="136"/>
      <c r="ZG144" s="136"/>
      <c r="ZH144" s="136"/>
      <c r="ZI144" s="136"/>
      <c r="ZJ144" s="136"/>
      <c r="ZK144" s="136"/>
      <c r="ZL144" s="136"/>
      <c r="ZM144" s="136"/>
      <c r="ZN144" s="136"/>
      <c r="ZO144" s="136"/>
      <c r="ZP144" s="136"/>
      <c r="ZQ144" s="136"/>
      <c r="ZR144" s="136"/>
      <c r="ZS144" s="136"/>
      <c r="ZT144" s="136"/>
      <c r="ZU144" s="136"/>
      <c r="ZV144" s="136"/>
      <c r="ZW144" s="136"/>
      <c r="ZX144" s="136"/>
      <c r="ZY144" s="136"/>
      <c r="ZZ144" s="136"/>
      <c r="AAA144" s="136"/>
      <c r="AAB144" s="136"/>
      <c r="AAC144" s="136"/>
      <c r="AAD144" s="136"/>
      <c r="AAE144" s="136"/>
      <c r="AAF144" s="136"/>
      <c r="AAG144" s="136"/>
      <c r="AAH144" s="136"/>
      <c r="AAI144" s="136"/>
      <c r="AAJ144" s="136"/>
      <c r="AAK144" s="136"/>
      <c r="AAL144" s="136"/>
      <c r="AAM144" s="136"/>
      <c r="AAN144" s="136"/>
      <c r="AAO144" s="136"/>
      <c r="AAP144" s="136"/>
      <c r="AAQ144" s="136"/>
      <c r="AAR144" s="136"/>
      <c r="AAS144" s="136"/>
      <c r="AAT144" s="136"/>
      <c r="AAU144" s="136"/>
      <c r="AAV144" s="136"/>
      <c r="AAW144" s="136"/>
      <c r="AAX144" s="136"/>
      <c r="AAY144" s="136"/>
      <c r="AAZ144" s="136"/>
      <c r="ABA144" s="136"/>
      <c r="ABB144" s="136"/>
      <c r="ABC144" s="136"/>
      <c r="ABD144" s="136"/>
      <c r="ABE144" s="136"/>
      <c r="ABF144" s="136"/>
      <c r="ABG144" s="136"/>
      <c r="ABH144" s="136"/>
      <c r="ABI144" s="136"/>
      <c r="ABJ144" s="136"/>
      <c r="ABK144" s="136"/>
      <c r="ABL144" s="136"/>
      <c r="ABM144" s="136"/>
      <c r="ABN144" s="136"/>
      <c r="ABO144" s="136"/>
      <c r="ABP144" s="136"/>
      <c r="ABQ144" s="136"/>
      <c r="ABR144" s="136"/>
      <c r="ABS144" s="136"/>
      <c r="ABT144" s="136"/>
      <c r="ABU144" s="136"/>
      <c r="ABV144" s="136"/>
      <c r="ABW144" s="136"/>
      <c r="ABX144" s="136"/>
      <c r="ABY144" s="136"/>
      <c r="ABZ144" s="136"/>
      <c r="ACA144" s="136"/>
      <c r="ACB144" s="136"/>
      <c r="ACC144" s="136"/>
      <c r="ACD144" s="136"/>
      <c r="ACE144" s="136"/>
      <c r="ACF144" s="136"/>
      <c r="ACG144" s="136"/>
      <c r="ACH144" s="136"/>
      <c r="ACI144" s="136"/>
      <c r="ACJ144" s="136"/>
      <c r="ACK144" s="136"/>
      <c r="ACL144" s="136"/>
      <c r="ACM144" s="136"/>
      <c r="ACN144" s="136"/>
      <c r="ACO144" s="136"/>
      <c r="ACP144" s="136"/>
      <c r="ACQ144" s="136"/>
      <c r="ACR144" s="136"/>
      <c r="ACS144" s="136"/>
      <c r="ACT144" s="136"/>
      <c r="ACU144" s="136"/>
      <c r="ACV144" s="136"/>
      <c r="ACW144" s="136"/>
      <c r="ACX144" s="136"/>
      <c r="ACY144" s="136"/>
      <c r="ACZ144" s="136"/>
      <c r="ADA144" s="136"/>
      <c r="ADB144" s="136"/>
      <c r="ADC144" s="136"/>
      <c r="ADD144" s="136"/>
      <c r="ADE144" s="136"/>
      <c r="ADF144" s="136"/>
      <c r="ADG144" s="136"/>
      <c r="ADH144" s="136"/>
      <c r="ADI144" s="136"/>
      <c r="ADJ144" s="136"/>
      <c r="ADK144" s="136"/>
      <c r="ADL144" s="136"/>
      <c r="ADM144" s="136"/>
      <c r="ADN144" s="136"/>
      <c r="ADO144" s="136"/>
      <c r="ADP144" s="136"/>
      <c r="ADQ144" s="136"/>
      <c r="ADR144" s="136"/>
      <c r="ADS144" s="136"/>
      <c r="ADT144" s="136"/>
      <c r="ADU144" s="136"/>
      <c r="ADV144" s="136"/>
      <c r="ADW144" s="136"/>
      <c r="ADX144" s="136"/>
      <c r="ADY144" s="136"/>
      <c r="ADZ144" s="136"/>
      <c r="AEA144" s="136"/>
      <c r="AEB144" s="136"/>
      <c r="AEC144" s="136"/>
      <c r="AED144" s="136"/>
      <c r="AEE144" s="136"/>
      <c r="AEF144" s="136"/>
      <c r="AEG144" s="136"/>
      <c r="AEH144" s="136"/>
      <c r="AEI144" s="136"/>
      <c r="AEJ144" s="136"/>
      <c r="AEK144" s="136"/>
      <c r="AEL144" s="136"/>
      <c r="AEM144" s="136"/>
      <c r="AEN144" s="136"/>
      <c r="AEO144" s="136"/>
      <c r="AEP144" s="136"/>
      <c r="AEQ144" s="136"/>
      <c r="AER144" s="136"/>
      <c r="AES144" s="136"/>
      <c r="AET144" s="136"/>
      <c r="AEU144" s="136"/>
      <c r="AEV144" s="136"/>
      <c r="AEW144" s="136"/>
      <c r="AEX144" s="136"/>
      <c r="AEY144" s="136"/>
      <c r="AEZ144" s="136"/>
      <c r="AFA144" s="136"/>
      <c r="AFB144" s="136"/>
      <c r="AFC144" s="136"/>
      <c r="AFD144" s="136"/>
      <c r="AFE144" s="136"/>
      <c r="AFF144" s="136"/>
      <c r="AFG144" s="136"/>
      <c r="AFH144" s="136"/>
      <c r="AFI144" s="136"/>
      <c r="AFJ144" s="136"/>
      <c r="AFK144" s="136"/>
      <c r="AFL144" s="136"/>
      <c r="AFM144" s="136"/>
      <c r="AFN144" s="136"/>
      <c r="AFO144" s="136"/>
      <c r="AFP144" s="136"/>
      <c r="AFQ144" s="136"/>
      <c r="AFR144" s="136"/>
      <c r="AFS144" s="136"/>
      <c r="AFT144" s="136"/>
      <c r="AFU144" s="136"/>
      <c r="AFV144" s="136"/>
      <c r="AFW144" s="136"/>
      <c r="AFX144" s="136"/>
      <c r="AFY144" s="136"/>
      <c r="AFZ144" s="136"/>
      <c r="AGA144" s="136"/>
      <c r="AGB144" s="136"/>
      <c r="AGC144" s="136"/>
      <c r="AGD144" s="136"/>
      <c r="AGE144" s="136"/>
      <c r="AGF144" s="136"/>
      <c r="AGG144" s="136"/>
      <c r="AGH144" s="136"/>
      <c r="AGI144" s="136"/>
      <c r="AGJ144" s="136"/>
      <c r="AGK144" s="136"/>
      <c r="AGL144" s="136"/>
      <c r="AGM144" s="136"/>
      <c r="AGN144" s="136"/>
      <c r="AGO144" s="136"/>
      <c r="AGP144" s="136"/>
      <c r="AGQ144" s="136"/>
      <c r="AGR144" s="136"/>
      <c r="AGS144" s="136"/>
      <c r="AGT144" s="136"/>
      <c r="AGU144" s="136"/>
      <c r="AGV144" s="136"/>
      <c r="AGW144" s="136"/>
      <c r="AGX144" s="136"/>
      <c r="AGY144" s="136"/>
      <c r="AGZ144" s="136"/>
      <c r="AHA144" s="136"/>
      <c r="AHB144" s="136"/>
      <c r="AHC144" s="136"/>
      <c r="AHD144" s="136"/>
      <c r="AHE144" s="136"/>
      <c r="AHF144" s="136"/>
      <c r="AHG144" s="136"/>
      <c r="AHH144" s="136"/>
      <c r="AHI144" s="136"/>
      <c r="AHJ144" s="136"/>
      <c r="AHK144" s="136"/>
      <c r="AHL144" s="136"/>
      <c r="AHM144" s="136"/>
      <c r="AHN144" s="136"/>
      <c r="AHO144" s="136"/>
      <c r="AHP144" s="136"/>
      <c r="AHQ144" s="136"/>
      <c r="AHR144" s="136"/>
      <c r="AHS144" s="136"/>
      <c r="AHT144" s="136"/>
      <c r="AHU144" s="136"/>
      <c r="AHV144" s="136"/>
      <c r="AHW144" s="136"/>
      <c r="AHX144" s="136"/>
      <c r="AHY144" s="136"/>
      <c r="AHZ144" s="136"/>
      <c r="AIA144" s="136"/>
      <c r="AIB144" s="136"/>
      <c r="AIC144" s="136"/>
      <c r="AID144" s="136"/>
      <c r="AIE144" s="136"/>
      <c r="AIF144" s="136"/>
      <c r="AIG144" s="136"/>
      <c r="AIH144" s="136"/>
      <c r="AII144" s="136"/>
      <c r="AIJ144" s="136"/>
      <c r="AIK144" s="136"/>
      <c r="AIL144" s="136"/>
      <c r="AIM144" s="136"/>
      <c r="AIN144" s="136"/>
      <c r="AIO144" s="136"/>
      <c r="AIP144" s="136"/>
      <c r="AIQ144" s="136"/>
      <c r="AIR144" s="136"/>
      <c r="AIS144" s="136"/>
      <c r="AIT144" s="136"/>
      <c r="AIU144" s="136"/>
      <c r="AIV144" s="136"/>
      <c r="AIW144" s="136"/>
      <c r="AIX144" s="136"/>
      <c r="AIY144" s="136"/>
      <c r="AIZ144" s="136"/>
      <c r="AJA144" s="136"/>
      <c r="AJB144" s="136"/>
      <c r="AJC144" s="136"/>
      <c r="AJD144" s="136"/>
      <c r="AJE144" s="136"/>
      <c r="AJF144" s="136"/>
      <c r="AJG144" s="136"/>
      <c r="AJH144" s="136"/>
      <c r="AJI144" s="136"/>
      <c r="AJJ144" s="136"/>
      <c r="AJK144" s="136"/>
      <c r="AJL144" s="136"/>
      <c r="AJM144" s="136"/>
      <c r="AJN144" s="136"/>
      <c r="AJO144" s="136"/>
      <c r="AJP144" s="136"/>
      <c r="AJQ144" s="136"/>
      <c r="AJR144" s="136"/>
      <c r="AJS144" s="136"/>
      <c r="AJT144" s="136"/>
      <c r="AJU144" s="136"/>
      <c r="AJV144" s="136"/>
      <c r="AJW144" s="136"/>
      <c r="AJX144" s="136"/>
      <c r="AJY144" s="136"/>
      <c r="AJZ144" s="136"/>
      <c r="AKA144" s="136"/>
      <c r="AKB144" s="136"/>
      <c r="AKC144" s="136"/>
      <c r="AKD144" s="136"/>
      <c r="AKE144" s="136"/>
      <c r="AKF144" s="136"/>
      <c r="AKG144" s="136"/>
      <c r="AKH144" s="136"/>
      <c r="AKI144" s="136"/>
      <c r="AKJ144" s="136"/>
      <c r="AKK144" s="136"/>
      <c r="AKL144" s="136"/>
      <c r="AKM144" s="136"/>
      <c r="AKN144" s="136"/>
      <c r="AKO144" s="136"/>
      <c r="AKP144" s="136"/>
      <c r="AKQ144" s="136"/>
      <c r="AKR144" s="136"/>
      <c r="AKS144" s="136"/>
      <c r="AKT144" s="136"/>
      <c r="AKU144" s="136"/>
      <c r="AKV144" s="136"/>
      <c r="AKW144" s="136"/>
      <c r="AKX144" s="136"/>
      <c r="AKY144" s="136"/>
      <c r="AKZ144" s="136"/>
      <c r="ALA144" s="136"/>
      <c r="ALB144" s="136"/>
      <c r="ALC144" s="136"/>
      <c r="ALD144" s="136"/>
      <c r="ALE144" s="136"/>
      <c r="ALF144" s="136"/>
      <c r="ALG144" s="136"/>
      <c r="ALH144" s="136"/>
      <c r="ALI144" s="136"/>
      <c r="ALJ144" s="136"/>
      <c r="ALK144" s="136"/>
      <c r="ALL144" s="136"/>
      <c r="ALM144" s="136"/>
      <c r="ALN144" s="136"/>
      <c r="ALO144" s="136"/>
      <c r="ALP144" s="136"/>
      <c r="ALQ144" s="136"/>
      <c r="ALR144" s="136"/>
      <c r="ALS144" s="136"/>
      <c r="ALT144" s="136"/>
      <c r="ALU144" s="136"/>
      <c r="ALV144" s="136"/>
      <c r="ALW144" s="136"/>
      <c r="ALX144" s="136"/>
      <c r="ALY144" s="136"/>
      <c r="ALZ144" s="136"/>
      <c r="AMA144" s="136"/>
      <c r="AMB144" s="136"/>
      <c r="AMC144" s="136"/>
      <c r="AMD144" s="136"/>
      <c r="AME144" s="136"/>
      <c r="AMF144" s="136"/>
      <c r="AMG144" s="136"/>
      <c r="AMH144" s="136"/>
      <c r="AMI144" s="136"/>
    </row>
    <row r="145" spans="1:1023" x14ac:dyDescent="0.25">
      <c r="A145" s="298" t="s">
        <v>754</v>
      </c>
      <c r="B145" s="193">
        <v>145</v>
      </c>
      <c r="C145" s="201" t="s">
        <v>755</v>
      </c>
      <c r="D145" s="215" t="s">
        <v>756</v>
      </c>
      <c r="E145" s="227"/>
      <c r="F145" s="231"/>
      <c r="G145" s="299"/>
      <c r="H145" s="299"/>
      <c r="I145" s="369" t="s">
        <v>26962</v>
      </c>
      <c r="J145" s="431"/>
      <c r="K145" s="432">
        <v>2</v>
      </c>
      <c r="L145" s="432"/>
      <c r="M145" s="433"/>
      <c r="N145" s="433"/>
      <c r="O145" s="432"/>
      <c r="P145" s="433"/>
      <c r="Q145" s="433"/>
      <c r="R145" s="433"/>
      <c r="S145" s="433"/>
      <c r="T145" s="433"/>
      <c r="U145" s="428"/>
      <c r="V145" s="256">
        <f>IF(O145=1,10,100)</f>
        <v>100</v>
      </c>
      <c r="W145" s="256">
        <f>IF(O145=1,1,IF(O145=2,10,100))</f>
        <v>100</v>
      </c>
      <c r="X145" s="256">
        <f>IF(O145=3,20,100)</f>
        <v>100</v>
      </c>
      <c r="Y145" s="256">
        <f>IF(P145=1,10,100)</f>
        <v>100</v>
      </c>
      <c r="Z145" s="256">
        <f>IF(P145=1,1,IF(P145=2,10,100))</f>
        <v>100</v>
      </c>
      <c r="AA145" s="257">
        <f>IF(OR(EXACT(Q145,"1A"),EXACT(Q145,"1B")),0.1,IF(Q145=2,1,100))</f>
        <v>100</v>
      </c>
      <c r="AB145" s="257">
        <f>IF(OR(EXACT(R145,"1A"),EXACT(R145,"1B")),0.1,IF(R145=2,1,100))</f>
        <v>100</v>
      </c>
      <c r="AC145" s="257">
        <f>IF(OR(EXACT(S145,"1A"),EXACT(S145,"1B")),0.3,IF(S145=2,3,100))</f>
        <v>100</v>
      </c>
      <c r="AD145" s="224"/>
      <c r="AE145" s="224"/>
      <c r="AF145" s="249">
        <f>IF(OR(OR(EXACT(J145,"1A"),EXACT(J145,"1B"),EXACT(J145,"1C")),K145=1),1,IF(K145=2,10,100))</f>
        <v>10</v>
      </c>
      <c r="AG145" s="249">
        <f>IF(OR(EXACT(J145,"1A"),EXACT(J145,"1B"),EXACT(J145,"1C")),1,IF(J145=2,10,100))</f>
        <v>100</v>
      </c>
      <c r="AH145" s="249">
        <f>IF(OR(EXACT(J145,"1A"),EXACT(J145,"1B"),EXACT(J145,"1C"),K145=1),3,100)</f>
        <v>100</v>
      </c>
      <c r="AI145" s="249">
        <f>IF(OR(EXACT(J145,"1A"),EXACT(J145,"1B"),EXACT(J145,"1C")),5,100)</f>
        <v>100</v>
      </c>
      <c r="AJ145" s="251" t="s">
        <v>757</v>
      </c>
      <c r="AK145" s="337"/>
      <c r="AL145" s="301"/>
      <c r="AM145" s="306" t="s">
        <v>758</v>
      </c>
      <c r="AN145" s="136"/>
      <c r="AO145" s="136"/>
      <c r="AP145" s="136"/>
      <c r="AQ145" s="199" t="s">
        <v>5987</v>
      </c>
      <c r="AR145" s="220" t="s">
        <v>759</v>
      </c>
      <c r="AS145" s="136"/>
      <c r="AT145" s="136"/>
      <c r="AU145" s="136"/>
      <c r="AV145" s="136"/>
      <c r="AW145" s="136"/>
      <c r="AX145" s="136"/>
      <c r="AY145" s="136"/>
      <c r="AZ145" s="136"/>
      <c r="BA145" s="136"/>
      <c r="BB145" s="136"/>
      <c r="BC145" s="136"/>
      <c r="BD145" s="136"/>
      <c r="BE145" s="136"/>
      <c r="BF145" s="136"/>
      <c r="BG145" s="136"/>
      <c r="BH145" s="136"/>
      <c r="BI145" s="136"/>
      <c r="BJ145" s="136"/>
      <c r="BK145" s="136"/>
      <c r="BL145" s="136"/>
      <c r="BM145" s="136"/>
      <c r="BN145" s="136"/>
      <c r="BO145" s="136"/>
      <c r="BP145" s="136"/>
      <c r="BQ145" s="136"/>
      <c r="BR145" s="136"/>
      <c r="BS145" s="136"/>
      <c r="BT145" s="136"/>
      <c r="BU145" s="136"/>
      <c r="BV145" s="136"/>
      <c r="BW145" s="136"/>
      <c r="BX145" s="136"/>
      <c r="BY145" s="136"/>
      <c r="BZ145" s="136"/>
      <c r="CA145" s="136"/>
      <c r="CB145" s="136"/>
      <c r="CC145" s="136"/>
      <c r="CD145" s="136"/>
      <c r="CE145" s="136"/>
      <c r="CF145" s="136"/>
      <c r="CG145" s="136"/>
      <c r="CH145" s="136"/>
      <c r="CI145" s="136"/>
      <c r="CJ145" s="136"/>
      <c r="CK145" s="136"/>
      <c r="CL145" s="136"/>
      <c r="CM145" s="136"/>
      <c r="CN145" s="136"/>
      <c r="CO145" s="136"/>
      <c r="CP145" s="136"/>
      <c r="CQ145" s="136"/>
      <c r="CR145" s="136"/>
      <c r="CS145" s="136"/>
      <c r="CT145" s="136"/>
      <c r="CU145" s="136"/>
      <c r="CV145" s="136"/>
      <c r="CW145" s="136"/>
      <c r="CX145" s="136"/>
      <c r="CY145" s="136"/>
      <c r="CZ145" s="136"/>
      <c r="DA145" s="136"/>
      <c r="DB145" s="136"/>
      <c r="DC145" s="136"/>
      <c r="DD145" s="136"/>
      <c r="DE145" s="136"/>
      <c r="DF145" s="136"/>
      <c r="DG145" s="136"/>
      <c r="DH145" s="136"/>
      <c r="DI145" s="136"/>
      <c r="DJ145" s="136"/>
      <c r="DK145" s="136"/>
      <c r="DL145" s="136"/>
      <c r="DM145" s="136"/>
      <c r="DN145" s="136"/>
      <c r="DO145" s="136"/>
      <c r="DP145" s="136"/>
      <c r="DQ145" s="136"/>
      <c r="DR145" s="136"/>
      <c r="DS145" s="136"/>
      <c r="DT145" s="136"/>
      <c r="DU145" s="136"/>
      <c r="DV145" s="136"/>
      <c r="DW145" s="136"/>
      <c r="DX145" s="136"/>
      <c r="DY145" s="136"/>
      <c r="DZ145" s="136"/>
      <c r="EA145" s="136"/>
      <c r="EB145" s="136"/>
      <c r="EC145" s="136"/>
      <c r="ED145" s="136"/>
      <c r="EE145" s="136"/>
      <c r="EF145" s="136"/>
      <c r="EG145" s="136"/>
      <c r="EH145" s="136"/>
      <c r="EI145" s="136"/>
      <c r="EJ145" s="136"/>
      <c r="EK145" s="136"/>
      <c r="EL145" s="136"/>
      <c r="EM145" s="136"/>
      <c r="EN145" s="136"/>
      <c r="EO145" s="136"/>
      <c r="EP145" s="136"/>
      <c r="EQ145" s="136"/>
      <c r="ER145" s="136"/>
      <c r="ES145" s="136"/>
      <c r="ET145" s="136"/>
      <c r="EU145" s="136"/>
      <c r="EV145" s="136"/>
      <c r="EW145" s="136"/>
      <c r="EX145" s="136"/>
      <c r="EY145" s="136"/>
      <c r="EZ145" s="136"/>
      <c r="FA145" s="136"/>
      <c r="FB145" s="136"/>
      <c r="FC145" s="136"/>
      <c r="FD145" s="136"/>
      <c r="FE145" s="136"/>
      <c r="FF145" s="136"/>
      <c r="FG145" s="136"/>
      <c r="FH145" s="136"/>
      <c r="FI145" s="136"/>
      <c r="FJ145" s="136"/>
      <c r="FK145" s="136"/>
      <c r="FL145" s="136"/>
      <c r="FM145" s="136"/>
      <c r="FN145" s="136"/>
      <c r="FO145" s="136"/>
      <c r="FP145" s="136"/>
      <c r="FQ145" s="136"/>
      <c r="FR145" s="136"/>
      <c r="FS145" s="136"/>
      <c r="FT145" s="136"/>
      <c r="FU145" s="136"/>
      <c r="FV145" s="136"/>
      <c r="FW145" s="136"/>
      <c r="FX145" s="136"/>
      <c r="FY145" s="136"/>
      <c r="FZ145" s="136"/>
      <c r="GA145" s="136"/>
      <c r="GB145" s="136"/>
      <c r="GC145" s="136"/>
      <c r="GD145" s="136"/>
      <c r="GE145" s="136"/>
      <c r="GF145" s="136"/>
      <c r="GG145" s="136"/>
      <c r="GH145" s="136"/>
      <c r="GI145" s="136"/>
      <c r="GJ145" s="136"/>
      <c r="GK145" s="136"/>
      <c r="GL145" s="136"/>
      <c r="GM145" s="136"/>
      <c r="GN145" s="136"/>
      <c r="GO145" s="136"/>
      <c r="GP145" s="136"/>
      <c r="GQ145" s="136"/>
      <c r="GR145" s="136"/>
      <c r="GS145" s="136"/>
      <c r="GT145" s="136"/>
      <c r="GU145" s="136"/>
      <c r="GV145" s="136"/>
      <c r="GW145" s="136"/>
      <c r="GX145" s="136"/>
      <c r="GY145" s="136"/>
      <c r="GZ145" s="136"/>
      <c r="HA145" s="136"/>
      <c r="HB145" s="136"/>
      <c r="HC145" s="136"/>
      <c r="HD145" s="136"/>
      <c r="HE145" s="136"/>
      <c r="HF145" s="136"/>
      <c r="HG145" s="136"/>
      <c r="HH145" s="136"/>
      <c r="HI145" s="136"/>
      <c r="HJ145" s="136"/>
      <c r="HK145" s="136"/>
      <c r="HL145" s="136"/>
      <c r="HM145" s="136"/>
      <c r="HN145" s="136"/>
      <c r="HO145" s="136"/>
      <c r="HP145" s="136"/>
      <c r="HQ145" s="136"/>
      <c r="HR145" s="136"/>
      <c r="HS145" s="136"/>
      <c r="HT145" s="136"/>
      <c r="HU145" s="136"/>
      <c r="HV145" s="136"/>
      <c r="HW145" s="136"/>
      <c r="HX145" s="136"/>
      <c r="HY145" s="136"/>
      <c r="HZ145" s="136"/>
      <c r="IA145" s="136"/>
      <c r="IB145" s="136"/>
      <c r="IC145" s="136"/>
      <c r="ID145" s="136"/>
      <c r="IE145" s="136"/>
      <c r="IF145" s="136"/>
      <c r="IG145" s="136"/>
      <c r="IH145" s="136"/>
      <c r="II145" s="136"/>
      <c r="IJ145" s="136"/>
      <c r="IK145" s="136"/>
      <c r="IL145" s="136"/>
      <c r="IM145" s="136"/>
      <c r="IN145" s="136"/>
      <c r="IO145" s="136"/>
      <c r="IP145" s="136"/>
      <c r="IQ145" s="136"/>
      <c r="IR145" s="136"/>
      <c r="IS145" s="136"/>
      <c r="IT145" s="136"/>
      <c r="IU145" s="136"/>
      <c r="IV145" s="136"/>
      <c r="IW145" s="136"/>
      <c r="IX145" s="136"/>
      <c r="IY145" s="136"/>
      <c r="IZ145" s="136"/>
      <c r="JA145" s="136"/>
      <c r="JB145" s="136"/>
      <c r="JC145" s="136"/>
      <c r="JD145" s="136"/>
      <c r="JE145" s="136"/>
      <c r="JF145" s="136"/>
      <c r="JG145" s="136"/>
      <c r="JH145" s="136"/>
      <c r="JI145" s="136"/>
      <c r="JJ145" s="136"/>
      <c r="JK145" s="136"/>
      <c r="JL145" s="136"/>
      <c r="JM145" s="136"/>
      <c r="JN145" s="136"/>
      <c r="JO145" s="136"/>
      <c r="JP145" s="136"/>
      <c r="JQ145" s="136"/>
      <c r="JR145" s="136"/>
      <c r="JS145" s="136"/>
      <c r="JT145" s="136"/>
      <c r="JU145" s="136"/>
      <c r="JV145" s="136"/>
      <c r="JW145" s="136"/>
      <c r="JX145" s="136"/>
      <c r="JY145" s="136"/>
      <c r="JZ145" s="136"/>
      <c r="KA145" s="136"/>
      <c r="KB145" s="136"/>
      <c r="KC145" s="136"/>
      <c r="KD145" s="136"/>
      <c r="KE145" s="136"/>
      <c r="KF145" s="136"/>
      <c r="KG145" s="136"/>
      <c r="KH145" s="136"/>
      <c r="KI145" s="136"/>
      <c r="KJ145" s="136"/>
      <c r="KK145" s="136"/>
      <c r="KL145" s="136"/>
      <c r="KM145" s="136"/>
      <c r="KN145" s="136"/>
      <c r="KO145" s="136"/>
      <c r="KP145" s="136"/>
      <c r="KQ145" s="136"/>
      <c r="KR145" s="136"/>
      <c r="KS145" s="136"/>
      <c r="KT145" s="136"/>
      <c r="KU145" s="136"/>
      <c r="KV145" s="136"/>
      <c r="KW145" s="136"/>
      <c r="KX145" s="136"/>
      <c r="KY145" s="136"/>
      <c r="KZ145" s="136"/>
      <c r="LA145" s="136"/>
      <c r="LB145" s="136"/>
      <c r="LC145" s="136"/>
      <c r="LD145" s="136"/>
      <c r="LE145" s="136"/>
      <c r="LF145" s="136"/>
      <c r="LG145" s="136"/>
      <c r="LH145" s="136"/>
      <c r="LI145" s="136"/>
      <c r="LJ145" s="136"/>
      <c r="LK145" s="136"/>
      <c r="LL145" s="136"/>
      <c r="LM145" s="136"/>
      <c r="LN145" s="136"/>
      <c r="LO145" s="136"/>
      <c r="LP145" s="136"/>
      <c r="LQ145" s="136"/>
      <c r="LR145" s="136"/>
      <c r="LS145" s="136"/>
      <c r="LT145" s="136"/>
      <c r="LU145" s="136"/>
      <c r="LV145" s="136"/>
      <c r="LW145" s="136"/>
      <c r="LX145" s="136"/>
      <c r="LY145" s="136"/>
      <c r="LZ145" s="136"/>
      <c r="MA145" s="136"/>
      <c r="MB145" s="136"/>
      <c r="MC145" s="136"/>
      <c r="MD145" s="136"/>
      <c r="ME145" s="136"/>
      <c r="MF145" s="136"/>
      <c r="MG145" s="136"/>
      <c r="MH145" s="136"/>
      <c r="MI145" s="136"/>
      <c r="MJ145" s="136"/>
      <c r="MK145" s="136"/>
      <c r="ML145" s="136"/>
      <c r="MM145" s="136"/>
      <c r="MN145" s="136"/>
      <c r="MO145" s="136"/>
      <c r="MP145" s="136"/>
      <c r="MQ145" s="136"/>
      <c r="MR145" s="136"/>
      <c r="MS145" s="136"/>
      <c r="MT145" s="136"/>
      <c r="MU145" s="136"/>
      <c r="MV145" s="136"/>
      <c r="MW145" s="136"/>
      <c r="MX145" s="136"/>
      <c r="MY145" s="136"/>
      <c r="MZ145" s="136"/>
      <c r="NA145" s="136"/>
      <c r="NB145" s="136"/>
      <c r="NC145" s="136"/>
      <c r="ND145" s="136"/>
      <c r="NE145" s="136"/>
      <c r="NF145" s="136"/>
      <c r="NG145" s="136"/>
      <c r="NH145" s="136"/>
      <c r="NI145" s="136"/>
      <c r="NJ145" s="136"/>
      <c r="NK145" s="136"/>
      <c r="NL145" s="136"/>
      <c r="NM145" s="136"/>
      <c r="NN145" s="136"/>
      <c r="NO145" s="136"/>
      <c r="NP145" s="136"/>
      <c r="NQ145" s="136"/>
      <c r="NR145" s="136"/>
      <c r="NS145" s="136"/>
      <c r="NT145" s="136"/>
      <c r="NU145" s="136"/>
      <c r="NV145" s="136"/>
      <c r="NW145" s="136"/>
      <c r="NX145" s="136"/>
      <c r="NY145" s="136"/>
      <c r="NZ145" s="136"/>
      <c r="OA145" s="136"/>
      <c r="OB145" s="136"/>
      <c r="OC145" s="136"/>
      <c r="OD145" s="136"/>
      <c r="OE145" s="136"/>
      <c r="OF145" s="136"/>
      <c r="OG145" s="136"/>
      <c r="OH145" s="136"/>
      <c r="OI145" s="136"/>
      <c r="OJ145" s="136"/>
      <c r="OK145" s="136"/>
      <c r="OL145" s="136"/>
      <c r="OM145" s="136"/>
      <c r="ON145" s="136"/>
      <c r="OO145" s="136"/>
      <c r="OP145" s="136"/>
      <c r="OQ145" s="136"/>
      <c r="OR145" s="136"/>
      <c r="OS145" s="136"/>
      <c r="OT145" s="136"/>
      <c r="OU145" s="136"/>
      <c r="OV145" s="136"/>
      <c r="OW145" s="136"/>
      <c r="OX145" s="136"/>
      <c r="OY145" s="136"/>
      <c r="OZ145" s="136"/>
      <c r="PA145" s="136"/>
      <c r="PB145" s="136"/>
      <c r="PC145" s="136"/>
      <c r="PD145" s="136"/>
      <c r="PE145" s="136"/>
      <c r="PF145" s="136"/>
      <c r="PG145" s="136"/>
      <c r="PH145" s="136"/>
      <c r="PI145" s="136"/>
      <c r="PJ145" s="136"/>
      <c r="PK145" s="136"/>
      <c r="PL145" s="136"/>
      <c r="PM145" s="136"/>
      <c r="PN145" s="136"/>
      <c r="PO145" s="136"/>
      <c r="PP145" s="136"/>
      <c r="PQ145" s="136"/>
      <c r="PR145" s="136"/>
      <c r="PS145" s="136"/>
      <c r="PT145" s="136"/>
      <c r="PU145" s="136"/>
      <c r="PV145" s="136"/>
      <c r="PW145" s="136"/>
      <c r="PX145" s="136"/>
      <c r="PY145" s="136"/>
      <c r="PZ145" s="136"/>
      <c r="QA145" s="136"/>
      <c r="QB145" s="136"/>
      <c r="QC145" s="136"/>
      <c r="QD145" s="136"/>
      <c r="QE145" s="136"/>
      <c r="QF145" s="136"/>
      <c r="QG145" s="136"/>
      <c r="QH145" s="136"/>
      <c r="QI145" s="136"/>
      <c r="QJ145" s="136"/>
      <c r="QK145" s="136"/>
      <c r="QL145" s="136"/>
      <c r="QM145" s="136"/>
      <c r="QN145" s="136"/>
      <c r="QO145" s="136"/>
      <c r="QP145" s="136"/>
      <c r="QQ145" s="136"/>
      <c r="QR145" s="136"/>
      <c r="QS145" s="136"/>
      <c r="QT145" s="136"/>
      <c r="QU145" s="136"/>
      <c r="QV145" s="136"/>
      <c r="QW145" s="136"/>
      <c r="QX145" s="136"/>
      <c r="QY145" s="136"/>
      <c r="QZ145" s="136"/>
      <c r="RA145" s="136"/>
      <c r="RB145" s="136"/>
      <c r="RC145" s="136"/>
      <c r="RD145" s="136"/>
      <c r="RE145" s="136"/>
      <c r="RF145" s="136"/>
      <c r="RG145" s="136"/>
      <c r="RH145" s="136"/>
      <c r="RI145" s="136"/>
      <c r="RJ145" s="136"/>
      <c r="RK145" s="136"/>
      <c r="RL145" s="136"/>
      <c r="RM145" s="136"/>
      <c r="RN145" s="136"/>
      <c r="RO145" s="136"/>
      <c r="RP145" s="136"/>
      <c r="RQ145" s="136"/>
      <c r="RR145" s="136"/>
      <c r="RS145" s="136"/>
      <c r="RT145" s="136"/>
      <c r="RU145" s="136"/>
      <c r="RV145" s="136"/>
      <c r="RW145" s="136"/>
      <c r="RX145" s="136"/>
      <c r="RY145" s="136"/>
      <c r="RZ145" s="136"/>
      <c r="SA145" s="136"/>
      <c r="SB145" s="136"/>
      <c r="SC145" s="136"/>
      <c r="SD145" s="136"/>
      <c r="SE145" s="136"/>
      <c r="SF145" s="136"/>
      <c r="SG145" s="136"/>
      <c r="SH145" s="136"/>
      <c r="SI145" s="136"/>
      <c r="SJ145" s="136"/>
      <c r="SK145" s="136"/>
      <c r="SL145" s="136"/>
      <c r="SM145" s="136"/>
      <c r="SN145" s="136"/>
      <c r="SO145" s="136"/>
      <c r="SP145" s="136"/>
      <c r="SQ145" s="136"/>
      <c r="SR145" s="136"/>
      <c r="SS145" s="136"/>
      <c r="ST145" s="136"/>
      <c r="SU145" s="136"/>
      <c r="SV145" s="136"/>
      <c r="SW145" s="136"/>
      <c r="SX145" s="136"/>
      <c r="SY145" s="136"/>
      <c r="SZ145" s="136"/>
      <c r="TA145" s="136"/>
      <c r="TB145" s="136"/>
      <c r="TC145" s="136"/>
      <c r="TD145" s="136"/>
      <c r="TE145" s="136"/>
      <c r="TF145" s="136"/>
      <c r="TG145" s="136"/>
      <c r="TH145" s="136"/>
      <c r="TI145" s="136"/>
      <c r="TJ145" s="136"/>
      <c r="TK145" s="136"/>
      <c r="TL145" s="136"/>
      <c r="TM145" s="136"/>
      <c r="TN145" s="136"/>
      <c r="TO145" s="136"/>
      <c r="TP145" s="136"/>
      <c r="TQ145" s="136"/>
      <c r="TR145" s="136"/>
      <c r="TS145" s="136"/>
      <c r="TT145" s="136"/>
      <c r="TU145" s="136"/>
      <c r="TV145" s="136"/>
      <c r="TW145" s="136"/>
      <c r="TX145" s="136"/>
      <c r="TY145" s="136"/>
      <c r="TZ145" s="136"/>
      <c r="UA145" s="136"/>
      <c r="UB145" s="136"/>
      <c r="UC145" s="136"/>
      <c r="UD145" s="136"/>
      <c r="UE145" s="136"/>
      <c r="UF145" s="136"/>
      <c r="UG145" s="136"/>
      <c r="UH145" s="136"/>
      <c r="UI145" s="136"/>
      <c r="UJ145" s="136"/>
      <c r="UK145" s="136"/>
      <c r="UL145" s="136"/>
      <c r="UM145" s="136"/>
      <c r="UN145" s="136"/>
      <c r="UO145" s="136"/>
      <c r="UP145" s="136"/>
      <c r="UQ145" s="136"/>
      <c r="UR145" s="136"/>
      <c r="US145" s="136"/>
      <c r="UT145" s="136"/>
      <c r="UU145" s="136"/>
      <c r="UV145" s="136"/>
      <c r="UW145" s="136"/>
      <c r="UX145" s="136"/>
      <c r="UY145" s="136"/>
      <c r="UZ145" s="136"/>
      <c r="VA145" s="136"/>
      <c r="VB145" s="136"/>
      <c r="VC145" s="136"/>
      <c r="VD145" s="136"/>
      <c r="VE145" s="136"/>
      <c r="VF145" s="136"/>
      <c r="VG145" s="136"/>
      <c r="VH145" s="136"/>
      <c r="VI145" s="136"/>
      <c r="VJ145" s="136"/>
      <c r="VK145" s="136"/>
      <c r="VL145" s="136"/>
      <c r="VM145" s="136"/>
      <c r="VN145" s="136"/>
      <c r="VO145" s="136"/>
      <c r="VP145" s="136"/>
      <c r="VQ145" s="136"/>
      <c r="VR145" s="136"/>
      <c r="VS145" s="136"/>
      <c r="VT145" s="136"/>
      <c r="VU145" s="136"/>
      <c r="VV145" s="136"/>
      <c r="VW145" s="136"/>
      <c r="VX145" s="136"/>
      <c r="VY145" s="136"/>
      <c r="VZ145" s="136"/>
      <c r="WA145" s="136"/>
      <c r="WB145" s="136"/>
      <c r="WC145" s="136"/>
      <c r="WD145" s="136"/>
      <c r="WE145" s="136"/>
      <c r="WF145" s="136"/>
      <c r="WG145" s="136"/>
      <c r="WH145" s="136"/>
      <c r="WI145" s="136"/>
      <c r="WJ145" s="136"/>
      <c r="WK145" s="136"/>
      <c r="WL145" s="136"/>
      <c r="WM145" s="136"/>
      <c r="WN145" s="136"/>
      <c r="WO145" s="136"/>
      <c r="WP145" s="136"/>
      <c r="WQ145" s="136"/>
      <c r="WR145" s="136"/>
      <c r="WS145" s="136"/>
      <c r="WT145" s="136"/>
      <c r="WU145" s="136"/>
      <c r="WV145" s="136"/>
      <c r="WW145" s="136"/>
      <c r="WX145" s="136"/>
      <c r="WY145" s="136"/>
      <c r="WZ145" s="136"/>
      <c r="XA145" s="136"/>
      <c r="XB145" s="136"/>
      <c r="XC145" s="136"/>
      <c r="XD145" s="136"/>
      <c r="XE145" s="136"/>
      <c r="XF145" s="136"/>
      <c r="XG145" s="136"/>
      <c r="XH145" s="136"/>
      <c r="XI145" s="136"/>
      <c r="XJ145" s="136"/>
      <c r="XK145" s="136"/>
      <c r="XL145" s="136"/>
      <c r="XM145" s="136"/>
      <c r="XN145" s="136"/>
      <c r="XO145" s="136"/>
      <c r="XP145" s="136"/>
      <c r="XQ145" s="136"/>
      <c r="XR145" s="136"/>
      <c r="XS145" s="136"/>
      <c r="XT145" s="136"/>
      <c r="XU145" s="136"/>
      <c r="XV145" s="136"/>
      <c r="XW145" s="136"/>
      <c r="XX145" s="136"/>
      <c r="XY145" s="136"/>
      <c r="XZ145" s="136"/>
      <c r="YA145" s="136"/>
      <c r="YB145" s="136"/>
      <c r="YC145" s="136"/>
      <c r="YD145" s="136"/>
      <c r="YE145" s="136"/>
      <c r="YF145" s="136"/>
      <c r="YG145" s="136"/>
      <c r="YH145" s="136"/>
      <c r="YI145" s="136"/>
      <c r="YJ145" s="136"/>
      <c r="YK145" s="136"/>
      <c r="YL145" s="136"/>
      <c r="YM145" s="136"/>
      <c r="YN145" s="136"/>
      <c r="YO145" s="136"/>
      <c r="YP145" s="136"/>
      <c r="YQ145" s="136"/>
      <c r="YR145" s="136"/>
      <c r="YS145" s="136"/>
      <c r="YT145" s="136"/>
      <c r="YU145" s="136"/>
      <c r="YV145" s="136"/>
      <c r="YW145" s="136"/>
      <c r="YX145" s="136"/>
      <c r="YY145" s="136"/>
      <c r="YZ145" s="136"/>
      <c r="ZA145" s="136"/>
      <c r="ZB145" s="136"/>
      <c r="ZC145" s="136"/>
      <c r="ZD145" s="136"/>
      <c r="ZE145" s="136"/>
      <c r="ZF145" s="136"/>
      <c r="ZG145" s="136"/>
      <c r="ZH145" s="136"/>
      <c r="ZI145" s="136"/>
      <c r="ZJ145" s="136"/>
      <c r="ZK145" s="136"/>
      <c r="ZL145" s="136"/>
      <c r="ZM145" s="136"/>
      <c r="ZN145" s="136"/>
      <c r="ZO145" s="136"/>
      <c r="ZP145" s="136"/>
      <c r="ZQ145" s="136"/>
      <c r="ZR145" s="136"/>
      <c r="ZS145" s="136"/>
      <c r="ZT145" s="136"/>
      <c r="ZU145" s="136"/>
      <c r="ZV145" s="136"/>
      <c r="ZW145" s="136"/>
      <c r="ZX145" s="136"/>
      <c r="ZY145" s="136"/>
      <c r="ZZ145" s="136"/>
      <c r="AAA145" s="136"/>
      <c r="AAB145" s="136"/>
      <c r="AAC145" s="136"/>
      <c r="AAD145" s="136"/>
      <c r="AAE145" s="136"/>
      <c r="AAF145" s="136"/>
      <c r="AAG145" s="136"/>
      <c r="AAH145" s="136"/>
      <c r="AAI145" s="136"/>
      <c r="AAJ145" s="136"/>
      <c r="AAK145" s="136"/>
      <c r="AAL145" s="136"/>
      <c r="AAM145" s="136"/>
      <c r="AAN145" s="136"/>
      <c r="AAO145" s="136"/>
      <c r="AAP145" s="136"/>
      <c r="AAQ145" s="136"/>
      <c r="AAR145" s="136"/>
      <c r="AAS145" s="136"/>
      <c r="AAT145" s="136"/>
      <c r="AAU145" s="136"/>
      <c r="AAV145" s="136"/>
      <c r="AAW145" s="136"/>
      <c r="AAX145" s="136"/>
      <c r="AAY145" s="136"/>
      <c r="AAZ145" s="136"/>
      <c r="ABA145" s="136"/>
      <c r="ABB145" s="136"/>
      <c r="ABC145" s="136"/>
      <c r="ABD145" s="136"/>
      <c r="ABE145" s="136"/>
      <c r="ABF145" s="136"/>
      <c r="ABG145" s="136"/>
      <c r="ABH145" s="136"/>
      <c r="ABI145" s="136"/>
      <c r="ABJ145" s="136"/>
      <c r="ABK145" s="136"/>
      <c r="ABL145" s="136"/>
      <c r="ABM145" s="136"/>
      <c r="ABN145" s="136"/>
      <c r="ABO145" s="136"/>
      <c r="ABP145" s="136"/>
      <c r="ABQ145" s="136"/>
      <c r="ABR145" s="136"/>
      <c r="ABS145" s="136"/>
      <c r="ABT145" s="136"/>
      <c r="ABU145" s="136"/>
      <c r="ABV145" s="136"/>
      <c r="ABW145" s="136"/>
      <c r="ABX145" s="136"/>
      <c r="ABY145" s="136"/>
      <c r="ABZ145" s="136"/>
      <c r="ACA145" s="136"/>
      <c r="ACB145" s="136"/>
      <c r="ACC145" s="136"/>
      <c r="ACD145" s="136"/>
      <c r="ACE145" s="136"/>
      <c r="ACF145" s="136"/>
      <c r="ACG145" s="136"/>
      <c r="ACH145" s="136"/>
      <c r="ACI145" s="136"/>
      <c r="ACJ145" s="136"/>
      <c r="ACK145" s="136"/>
      <c r="ACL145" s="136"/>
      <c r="ACM145" s="136"/>
      <c r="ACN145" s="136"/>
      <c r="ACO145" s="136"/>
      <c r="ACP145" s="136"/>
      <c r="ACQ145" s="136"/>
      <c r="ACR145" s="136"/>
      <c r="ACS145" s="136"/>
      <c r="ACT145" s="136"/>
      <c r="ACU145" s="136"/>
      <c r="ACV145" s="136"/>
      <c r="ACW145" s="136"/>
      <c r="ACX145" s="136"/>
      <c r="ACY145" s="136"/>
      <c r="ACZ145" s="136"/>
      <c r="ADA145" s="136"/>
      <c r="ADB145" s="136"/>
      <c r="ADC145" s="136"/>
      <c r="ADD145" s="136"/>
      <c r="ADE145" s="136"/>
      <c r="ADF145" s="136"/>
      <c r="ADG145" s="136"/>
      <c r="ADH145" s="136"/>
      <c r="ADI145" s="136"/>
      <c r="ADJ145" s="136"/>
      <c r="ADK145" s="136"/>
      <c r="ADL145" s="136"/>
      <c r="ADM145" s="136"/>
      <c r="ADN145" s="136"/>
      <c r="ADO145" s="136"/>
      <c r="ADP145" s="136"/>
      <c r="ADQ145" s="136"/>
      <c r="ADR145" s="136"/>
      <c r="ADS145" s="136"/>
      <c r="ADT145" s="136"/>
      <c r="ADU145" s="136"/>
      <c r="ADV145" s="136"/>
      <c r="ADW145" s="136"/>
      <c r="ADX145" s="136"/>
      <c r="ADY145" s="136"/>
      <c r="ADZ145" s="136"/>
      <c r="AEA145" s="136"/>
      <c r="AEB145" s="136"/>
      <c r="AEC145" s="136"/>
      <c r="AED145" s="136"/>
      <c r="AEE145" s="136"/>
      <c r="AEF145" s="136"/>
      <c r="AEG145" s="136"/>
      <c r="AEH145" s="136"/>
      <c r="AEI145" s="136"/>
      <c r="AEJ145" s="136"/>
      <c r="AEK145" s="136"/>
      <c r="AEL145" s="136"/>
      <c r="AEM145" s="136"/>
      <c r="AEN145" s="136"/>
      <c r="AEO145" s="136"/>
      <c r="AEP145" s="136"/>
      <c r="AEQ145" s="136"/>
      <c r="AER145" s="136"/>
      <c r="AES145" s="136"/>
      <c r="AET145" s="136"/>
      <c r="AEU145" s="136"/>
      <c r="AEV145" s="136"/>
      <c r="AEW145" s="136"/>
      <c r="AEX145" s="136"/>
      <c r="AEY145" s="136"/>
      <c r="AEZ145" s="136"/>
      <c r="AFA145" s="136"/>
      <c r="AFB145" s="136"/>
      <c r="AFC145" s="136"/>
      <c r="AFD145" s="136"/>
      <c r="AFE145" s="136"/>
      <c r="AFF145" s="136"/>
      <c r="AFG145" s="136"/>
      <c r="AFH145" s="136"/>
      <c r="AFI145" s="136"/>
      <c r="AFJ145" s="136"/>
      <c r="AFK145" s="136"/>
      <c r="AFL145" s="136"/>
      <c r="AFM145" s="136"/>
      <c r="AFN145" s="136"/>
      <c r="AFO145" s="136"/>
      <c r="AFP145" s="136"/>
      <c r="AFQ145" s="136"/>
      <c r="AFR145" s="136"/>
      <c r="AFS145" s="136"/>
      <c r="AFT145" s="136"/>
      <c r="AFU145" s="136"/>
      <c r="AFV145" s="136"/>
      <c r="AFW145" s="136"/>
      <c r="AFX145" s="136"/>
      <c r="AFY145" s="136"/>
      <c r="AFZ145" s="136"/>
      <c r="AGA145" s="136"/>
      <c r="AGB145" s="136"/>
      <c r="AGC145" s="136"/>
      <c r="AGD145" s="136"/>
      <c r="AGE145" s="136"/>
      <c r="AGF145" s="136"/>
      <c r="AGG145" s="136"/>
      <c r="AGH145" s="136"/>
      <c r="AGI145" s="136"/>
      <c r="AGJ145" s="136"/>
      <c r="AGK145" s="136"/>
      <c r="AGL145" s="136"/>
      <c r="AGM145" s="136"/>
      <c r="AGN145" s="136"/>
      <c r="AGO145" s="136"/>
      <c r="AGP145" s="136"/>
      <c r="AGQ145" s="136"/>
      <c r="AGR145" s="136"/>
      <c r="AGS145" s="136"/>
      <c r="AGT145" s="136"/>
      <c r="AGU145" s="136"/>
      <c r="AGV145" s="136"/>
      <c r="AGW145" s="136"/>
      <c r="AGX145" s="136"/>
      <c r="AGY145" s="136"/>
      <c r="AGZ145" s="136"/>
      <c r="AHA145" s="136"/>
      <c r="AHB145" s="136"/>
      <c r="AHC145" s="136"/>
      <c r="AHD145" s="136"/>
      <c r="AHE145" s="136"/>
      <c r="AHF145" s="136"/>
      <c r="AHG145" s="136"/>
      <c r="AHH145" s="136"/>
      <c r="AHI145" s="136"/>
      <c r="AHJ145" s="136"/>
      <c r="AHK145" s="136"/>
      <c r="AHL145" s="136"/>
      <c r="AHM145" s="136"/>
      <c r="AHN145" s="136"/>
      <c r="AHO145" s="136"/>
      <c r="AHP145" s="136"/>
      <c r="AHQ145" s="136"/>
      <c r="AHR145" s="136"/>
      <c r="AHS145" s="136"/>
      <c r="AHT145" s="136"/>
      <c r="AHU145" s="136"/>
      <c r="AHV145" s="136"/>
      <c r="AHW145" s="136"/>
      <c r="AHX145" s="136"/>
      <c r="AHY145" s="136"/>
      <c r="AHZ145" s="136"/>
      <c r="AIA145" s="136"/>
      <c r="AIB145" s="136"/>
      <c r="AIC145" s="136"/>
      <c r="AID145" s="136"/>
      <c r="AIE145" s="136"/>
      <c r="AIF145" s="136"/>
      <c r="AIG145" s="136"/>
      <c r="AIH145" s="136"/>
      <c r="AII145" s="136"/>
      <c r="AIJ145" s="136"/>
      <c r="AIK145" s="136"/>
      <c r="AIL145" s="136"/>
      <c r="AIM145" s="136"/>
      <c r="AIN145" s="136"/>
      <c r="AIO145" s="136"/>
      <c r="AIP145" s="136"/>
      <c r="AIQ145" s="136"/>
      <c r="AIR145" s="136"/>
      <c r="AIS145" s="136"/>
      <c r="AIT145" s="136"/>
      <c r="AIU145" s="136"/>
      <c r="AIV145" s="136"/>
      <c r="AIW145" s="136"/>
      <c r="AIX145" s="136"/>
      <c r="AIY145" s="136"/>
      <c r="AIZ145" s="136"/>
      <c r="AJA145" s="136"/>
      <c r="AJB145" s="136"/>
      <c r="AJC145" s="136"/>
      <c r="AJD145" s="136"/>
      <c r="AJE145" s="136"/>
      <c r="AJF145" s="136"/>
      <c r="AJG145" s="136"/>
      <c r="AJH145" s="136"/>
      <c r="AJI145" s="136"/>
      <c r="AJJ145" s="136"/>
      <c r="AJK145" s="136"/>
      <c r="AJL145" s="136"/>
      <c r="AJM145" s="136"/>
      <c r="AJN145" s="136"/>
      <c r="AJO145" s="136"/>
      <c r="AJP145" s="136"/>
      <c r="AJQ145" s="136"/>
      <c r="AJR145" s="136"/>
      <c r="AJS145" s="136"/>
      <c r="AJT145" s="136"/>
      <c r="AJU145" s="136"/>
      <c r="AJV145" s="136"/>
      <c r="AJW145" s="136"/>
      <c r="AJX145" s="136"/>
      <c r="AJY145" s="136"/>
      <c r="AJZ145" s="136"/>
      <c r="AKA145" s="136"/>
      <c r="AKB145" s="136"/>
      <c r="AKC145" s="136"/>
      <c r="AKD145" s="136"/>
      <c r="AKE145" s="136"/>
      <c r="AKF145" s="136"/>
      <c r="AKG145" s="136"/>
      <c r="AKH145" s="136"/>
      <c r="AKI145" s="136"/>
      <c r="AKJ145" s="136"/>
      <c r="AKK145" s="136"/>
      <c r="AKL145" s="136"/>
      <c r="AKM145" s="136"/>
      <c r="AKN145" s="136"/>
      <c r="AKO145" s="136"/>
      <c r="AKP145" s="136"/>
      <c r="AKQ145" s="136"/>
      <c r="AKR145" s="136"/>
      <c r="AKS145" s="136"/>
      <c r="AKT145" s="136"/>
      <c r="AKU145" s="136"/>
      <c r="AKV145" s="136"/>
      <c r="AKW145" s="136"/>
      <c r="AKX145" s="136"/>
      <c r="AKY145" s="136"/>
      <c r="AKZ145" s="136"/>
      <c r="ALA145" s="136"/>
      <c r="ALB145" s="136"/>
      <c r="ALC145" s="136"/>
      <c r="ALD145" s="136"/>
      <c r="ALE145" s="136"/>
      <c r="ALF145" s="136"/>
      <c r="ALG145" s="136"/>
      <c r="ALH145" s="136"/>
      <c r="ALI145" s="136"/>
      <c r="ALJ145" s="136"/>
      <c r="ALK145" s="136"/>
      <c r="ALL145" s="136"/>
      <c r="ALM145" s="136"/>
      <c r="ALN145" s="136"/>
      <c r="ALO145" s="136"/>
      <c r="ALP145" s="136"/>
      <c r="ALQ145" s="136"/>
      <c r="ALR145" s="136"/>
      <c r="ALS145" s="136"/>
      <c r="ALT145" s="136"/>
      <c r="ALU145" s="136"/>
      <c r="ALV145" s="136"/>
      <c r="ALW145" s="136"/>
      <c r="ALX145" s="136"/>
      <c r="ALY145" s="136"/>
      <c r="ALZ145" s="136"/>
      <c r="AMA145" s="136"/>
      <c r="AMB145" s="136"/>
      <c r="AMC145" s="136"/>
      <c r="AMD145" s="136"/>
      <c r="AME145" s="136"/>
      <c r="AMF145" s="136"/>
      <c r="AMG145" s="136"/>
      <c r="AMH145" s="136"/>
      <c r="AMI145" s="136"/>
    </row>
    <row r="146" spans="1:1023" x14ac:dyDescent="0.25">
      <c r="A146" s="292" t="s">
        <v>826</v>
      </c>
      <c r="B146" s="193">
        <v>146</v>
      </c>
      <c r="C146" s="201" t="s">
        <v>25777</v>
      </c>
      <c r="D146" s="210" t="s">
        <v>1128</v>
      </c>
      <c r="E146" s="227"/>
      <c r="F146" s="231">
        <v>4</v>
      </c>
      <c r="G146" s="299"/>
      <c r="H146" s="299"/>
      <c r="I146" s="369" t="s">
        <v>769</v>
      </c>
      <c r="J146" s="431"/>
      <c r="K146" s="432"/>
      <c r="L146" s="432"/>
      <c r="M146" s="433"/>
      <c r="N146" s="433"/>
      <c r="O146" s="432"/>
      <c r="P146" s="448"/>
      <c r="Q146" s="433"/>
      <c r="R146" s="433"/>
      <c r="S146" s="433"/>
      <c r="T146" s="433"/>
      <c r="U146" s="428"/>
      <c r="V146" s="256">
        <f>IF(O146=1,10,100)</f>
        <v>100</v>
      </c>
      <c r="W146" s="256">
        <f>IF(O146=1,1,IF(O146=2,10,100))</f>
        <v>100</v>
      </c>
      <c r="X146" s="256">
        <f>IF(O146=3,20,100)</f>
        <v>100</v>
      </c>
      <c r="Y146" s="256">
        <f>IF(P146=1,10,100)</f>
        <v>100</v>
      </c>
      <c r="Z146" s="256">
        <f>IF(P146=1,1,IF(P146=2,10,100))</f>
        <v>100</v>
      </c>
      <c r="AA146" s="257">
        <f>IF(OR(EXACT(Q146,"1A"),EXACT(Q146,"1B")),0.1,IF(Q146=2,1,100))</f>
        <v>100</v>
      </c>
      <c r="AB146" s="257">
        <f>IF(OR(EXACT(R146,"1A"),EXACT(R146,"1B")),0.1,IF(R146=2,1,100))</f>
        <v>100</v>
      </c>
      <c r="AC146" s="257">
        <f>IF(OR(EXACT(S146,"1A"),EXACT(S146,"1B")),0.3,IF(S146=2,3,100))</f>
        <v>100</v>
      </c>
      <c r="AD146" s="224"/>
      <c r="AE146" s="224"/>
      <c r="AF146" s="249">
        <f>IF(OR(OR(EXACT(J146,"1A"),EXACT(J146,"1B"),EXACT(J146,"1C")),K146=1),1,IF(K146=2,10,100))</f>
        <v>100</v>
      </c>
      <c r="AG146" s="249">
        <f>IF(OR(EXACT(J146,"1A"),EXACT(J146,"1B"),EXACT(J146,"1C")),1,IF(J146=2,10,100))</f>
        <v>100</v>
      </c>
      <c r="AH146" s="249">
        <f>IF(OR(EXACT(J146,"1A"),EXACT(J146,"1B"),EXACT(J146,"1C"),K146=1),3,100)</f>
        <v>100</v>
      </c>
      <c r="AI146" s="249">
        <f>IF(OR(EXACT(J146,"1A"),EXACT(J146,"1B"),EXACT(J146,"1C")),5,100)</f>
        <v>100</v>
      </c>
      <c r="AJ146" s="251" t="s">
        <v>827</v>
      </c>
      <c r="AK146" s="337"/>
      <c r="AL146" s="301"/>
      <c r="AM146" s="306" t="s">
        <v>828</v>
      </c>
      <c r="AN146" s="136"/>
      <c r="AO146" s="136"/>
      <c r="AP146" s="136"/>
      <c r="AQ146" s="285" t="s">
        <v>26933</v>
      </c>
      <c r="AR146" s="136"/>
      <c r="AS146" s="136"/>
      <c r="AT146" s="136"/>
      <c r="AU146" s="136"/>
      <c r="AV146" s="136"/>
      <c r="AW146" s="136"/>
      <c r="AX146" s="136"/>
      <c r="AY146" s="136"/>
      <c r="AZ146" s="136"/>
      <c r="BA146" s="136"/>
      <c r="BB146" s="136"/>
      <c r="BC146" s="136"/>
      <c r="BD146" s="136"/>
      <c r="BE146" s="136"/>
      <c r="BF146" s="136"/>
      <c r="BG146" s="136"/>
      <c r="BH146" s="136"/>
      <c r="BI146" s="136"/>
      <c r="BJ146" s="136"/>
      <c r="BK146" s="136"/>
      <c r="BL146" s="136"/>
      <c r="BM146" s="136"/>
      <c r="BN146" s="136"/>
      <c r="BO146" s="136"/>
      <c r="BP146" s="136"/>
      <c r="BQ146" s="136"/>
      <c r="BR146" s="136"/>
      <c r="BS146" s="136"/>
      <c r="BT146" s="136"/>
      <c r="BU146" s="136"/>
      <c r="BV146" s="136"/>
      <c r="BW146" s="136"/>
      <c r="BX146" s="136"/>
      <c r="BY146" s="136"/>
      <c r="BZ146" s="136"/>
      <c r="CA146" s="136"/>
      <c r="CB146" s="136"/>
      <c r="CC146" s="136"/>
      <c r="CD146" s="136"/>
      <c r="CE146" s="136"/>
      <c r="CF146" s="136"/>
      <c r="CG146" s="136"/>
      <c r="CH146" s="136"/>
      <c r="CI146" s="136"/>
      <c r="CJ146" s="136"/>
      <c r="CK146" s="136"/>
      <c r="CL146" s="136"/>
      <c r="CM146" s="136"/>
      <c r="CN146" s="136"/>
      <c r="CO146" s="136"/>
      <c r="CP146" s="136"/>
      <c r="CQ146" s="136"/>
      <c r="CR146" s="136"/>
      <c r="CS146" s="136"/>
      <c r="CT146" s="136"/>
      <c r="CU146" s="136"/>
      <c r="CV146" s="136"/>
      <c r="CW146" s="136"/>
      <c r="CX146" s="136"/>
      <c r="CY146" s="136"/>
      <c r="CZ146" s="136"/>
      <c r="DA146" s="136"/>
      <c r="DB146" s="136"/>
      <c r="DC146" s="136"/>
      <c r="DD146" s="136"/>
      <c r="DE146" s="136"/>
      <c r="DF146" s="136"/>
      <c r="DG146" s="136"/>
      <c r="DH146" s="136"/>
      <c r="DI146" s="136"/>
      <c r="DJ146" s="136"/>
      <c r="DK146" s="136"/>
      <c r="DL146" s="136"/>
      <c r="DM146" s="136"/>
      <c r="DN146" s="136"/>
      <c r="DO146" s="136"/>
      <c r="DP146" s="136"/>
      <c r="DQ146" s="136"/>
      <c r="DR146" s="136"/>
      <c r="DS146" s="136"/>
      <c r="DT146" s="136"/>
      <c r="DU146" s="136"/>
      <c r="DV146" s="136"/>
      <c r="DW146" s="136"/>
      <c r="DX146" s="136"/>
      <c r="DY146" s="136"/>
      <c r="DZ146" s="136"/>
      <c r="EA146" s="136"/>
      <c r="EB146" s="136"/>
      <c r="EC146" s="136"/>
      <c r="ED146" s="136"/>
      <c r="EE146" s="136"/>
      <c r="EF146" s="136"/>
      <c r="EG146" s="136"/>
      <c r="EH146" s="136"/>
      <c r="EI146" s="136"/>
      <c r="EJ146" s="136"/>
      <c r="EK146" s="136"/>
      <c r="EL146" s="136"/>
      <c r="EM146" s="136"/>
      <c r="EN146" s="136"/>
      <c r="EO146" s="136"/>
      <c r="EP146" s="136"/>
      <c r="EQ146" s="136"/>
      <c r="ER146" s="136"/>
      <c r="ES146" s="136"/>
      <c r="ET146" s="136"/>
      <c r="EU146" s="136"/>
      <c r="EV146" s="136"/>
      <c r="EW146" s="136"/>
      <c r="EX146" s="136"/>
      <c r="EY146" s="136"/>
      <c r="EZ146" s="136"/>
      <c r="FA146" s="136"/>
      <c r="FB146" s="136"/>
      <c r="FC146" s="136"/>
      <c r="FD146" s="136"/>
      <c r="FE146" s="136"/>
      <c r="FF146" s="136"/>
      <c r="FG146" s="136"/>
      <c r="FH146" s="136"/>
      <c r="FI146" s="136"/>
      <c r="FJ146" s="136"/>
      <c r="FK146" s="136"/>
      <c r="FL146" s="136"/>
      <c r="FM146" s="136"/>
      <c r="FN146" s="136"/>
      <c r="FO146" s="136"/>
      <c r="FP146" s="136"/>
      <c r="FQ146" s="136"/>
      <c r="FR146" s="136"/>
      <c r="FS146" s="136"/>
      <c r="FT146" s="136"/>
      <c r="FU146" s="136"/>
      <c r="FV146" s="136"/>
      <c r="FW146" s="136"/>
      <c r="FX146" s="136"/>
      <c r="FY146" s="136"/>
      <c r="FZ146" s="136"/>
      <c r="GA146" s="136"/>
      <c r="GB146" s="136"/>
      <c r="GC146" s="136"/>
      <c r="GD146" s="136"/>
      <c r="GE146" s="136"/>
      <c r="GF146" s="136"/>
      <c r="GG146" s="136"/>
      <c r="GH146" s="136"/>
      <c r="GI146" s="136"/>
      <c r="GJ146" s="136"/>
      <c r="GK146" s="136"/>
      <c r="GL146" s="136"/>
      <c r="GM146" s="136"/>
      <c r="GN146" s="136"/>
      <c r="GO146" s="136"/>
      <c r="GP146" s="136"/>
      <c r="GQ146" s="136"/>
      <c r="GR146" s="136"/>
      <c r="GS146" s="136"/>
      <c r="GT146" s="136"/>
      <c r="GU146" s="136"/>
      <c r="GV146" s="136"/>
      <c r="GW146" s="136"/>
      <c r="GX146" s="136"/>
      <c r="GY146" s="136"/>
      <c r="GZ146" s="136"/>
      <c r="HA146" s="136"/>
      <c r="HB146" s="136"/>
      <c r="HC146" s="136"/>
      <c r="HD146" s="136"/>
      <c r="HE146" s="136"/>
      <c r="HF146" s="136"/>
      <c r="HG146" s="136"/>
      <c r="HH146" s="136"/>
      <c r="HI146" s="136"/>
      <c r="HJ146" s="136"/>
      <c r="HK146" s="136"/>
      <c r="HL146" s="136"/>
      <c r="HM146" s="136"/>
      <c r="HN146" s="136"/>
      <c r="HO146" s="136"/>
      <c r="HP146" s="136"/>
      <c r="HQ146" s="136"/>
      <c r="HR146" s="136"/>
      <c r="HS146" s="136"/>
      <c r="HT146" s="136"/>
      <c r="HU146" s="136"/>
      <c r="HV146" s="136"/>
      <c r="HW146" s="136"/>
      <c r="HX146" s="136"/>
      <c r="HY146" s="136"/>
      <c r="HZ146" s="136"/>
      <c r="IA146" s="136"/>
      <c r="IB146" s="136"/>
      <c r="IC146" s="136"/>
      <c r="ID146" s="136"/>
      <c r="IE146" s="136"/>
      <c r="IF146" s="136"/>
      <c r="IG146" s="136"/>
      <c r="IH146" s="136"/>
      <c r="II146" s="136"/>
      <c r="IJ146" s="136"/>
      <c r="IK146" s="136"/>
      <c r="IL146" s="136"/>
      <c r="IM146" s="136"/>
      <c r="IN146" s="136"/>
      <c r="IO146" s="136"/>
      <c r="IP146" s="136"/>
      <c r="IQ146" s="136"/>
      <c r="IR146" s="136"/>
      <c r="IS146" s="136"/>
      <c r="IT146" s="136"/>
      <c r="IU146" s="136"/>
      <c r="IV146" s="136"/>
      <c r="IW146" s="136"/>
      <c r="IX146" s="136"/>
      <c r="IY146" s="136"/>
      <c r="IZ146" s="136"/>
      <c r="JA146" s="136"/>
      <c r="JB146" s="136"/>
      <c r="JC146" s="136"/>
      <c r="JD146" s="136"/>
      <c r="JE146" s="136"/>
      <c r="JF146" s="136"/>
      <c r="JG146" s="136"/>
      <c r="JH146" s="136"/>
      <c r="JI146" s="136"/>
      <c r="JJ146" s="136"/>
      <c r="JK146" s="136"/>
      <c r="JL146" s="136"/>
      <c r="JM146" s="136"/>
      <c r="JN146" s="136"/>
      <c r="JO146" s="136"/>
      <c r="JP146" s="136"/>
      <c r="JQ146" s="136"/>
      <c r="JR146" s="136"/>
      <c r="JS146" s="136"/>
      <c r="JT146" s="136"/>
      <c r="JU146" s="136"/>
      <c r="JV146" s="136"/>
      <c r="JW146" s="136"/>
      <c r="JX146" s="136"/>
      <c r="JY146" s="136"/>
      <c r="JZ146" s="136"/>
      <c r="KA146" s="136"/>
      <c r="KB146" s="136"/>
      <c r="KC146" s="136"/>
      <c r="KD146" s="136"/>
      <c r="KE146" s="136"/>
      <c r="KF146" s="136"/>
      <c r="KG146" s="136"/>
      <c r="KH146" s="136"/>
      <c r="KI146" s="136"/>
      <c r="KJ146" s="136"/>
      <c r="KK146" s="136"/>
      <c r="KL146" s="136"/>
      <c r="KM146" s="136"/>
      <c r="KN146" s="136"/>
      <c r="KO146" s="136"/>
      <c r="KP146" s="136"/>
      <c r="KQ146" s="136"/>
      <c r="KR146" s="136"/>
      <c r="KS146" s="136"/>
      <c r="KT146" s="136"/>
      <c r="KU146" s="136"/>
      <c r="KV146" s="136"/>
      <c r="KW146" s="136"/>
      <c r="KX146" s="136"/>
      <c r="KY146" s="136"/>
      <c r="KZ146" s="136"/>
      <c r="LA146" s="136"/>
      <c r="LB146" s="136"/>
      <c r="LC146" s="136"/>
      <c r="LD146" s="136"/>
      <c r="LE146" s="136"/>
      <c r="LF146" s="136"/>
      <c r="LG146" s="136"/>
      <c r="LH146" s="136"/>
      <c r="LI146" s="136"/>
      <c r="LJ146" s="136"/>
      <c r="LK146" s="136"/>
      <c r="LL146" s="136"/>
      <c r="LM146" s="136"/>
      <c r="LN146" s="136"/>
      <c r="LO146" s="136"/>
      <c r="LP146" s="136"/>
      <c r="LQ146" s="136"/>
      <c r="LR146" s="136"/>
      <c r="LS146" s="136"/>
      <c r="LT146" s="136"/>
      <c r="LU146" s="136"/>
      <c r="LV146" s="136"/>
      <c r="LW146" s="136"/>
      <c r="LX146" s="136"/>
      <c r="LY146" s="136"/>
      <c r="LZ146" s="136"/>
      <c r="MA146" s="136"/>
      <c r="MB146" s="136"/>
      <c r="MC146" s="136"/>
      <c r="MD146" s="136"/>
      <c r="ME146" s="136"/>
      <c r="MF146" s="136"/>
      <c r="MG146" s="136"/>
      <c r="MH146" s="136"/>
      <c r="MI146" s="136"/>
      <c r="MJ146" s="136"/>
      <c r="MK146" s="136"/>
      <c r="ML146" s="136"/>
      <c r="MM146" s="136"/>
      <c r="MN146" s="136"/>
      <c r="MO146" s="136"/>
      <c r="MP146" s="136"/>
      <c r="MQ146" s="136"/>
      <c r="MR146" s="136"/>
      <c r="MS146" s="136"/>
      <c r="MT146" s="136"/>
      <c r="MU146" s="136"/>
      <c r="MV146" s="136"/>
      <c r="MW146" s="136"/>
      <c r="MX146" s="136"/>
      <c r="MY146" s="136"/>
      <c r="MZ146" s="136"/>
      <c r="NA146" s="136"/>
      <c r="NB146" s="136"/>
      <c r="NC146" s="136"/>
      <c r="ND146" s="136"/>
      <c r="NE146" s="136"/>
      <c r="NF146" s="136"/>
      <c r="NG146" s="136"/>
      <c r="NH146" s="136"/>
      <c r="NI146" s="136"/>
      <c r="NJ146" s="136"/>
      <c r="NK146" s="136"/>
      <c r="NL146" s="136"/>
      <c r="NM146" s="136"/>
      <c r="NN146" s="136"/>
      <c r="NO146" s="136"/>
      <c r="NP146" s="136"/>
      <c r="NQ146" s="136"/>
      <c r="NR146" s="136"/>
      <c r="NS146" s="136"/>
      <c r="NT146" s="136"/>
      <c r="NU146" s="136"/>
      <c r="NV146" s="136"/>
      <c r="NW146" s="136"/>
      <c r="NX146" s="136"/>
      <c r="NY146" s="136"/>
      <c r="NZ146" s="136"/>
      <c r="OA146" s="136"/>
      <c r="OB146" s="136"/>
      <c r="OC146" s="136"/>
      <c r="OD146" s="136"/>
      <c r="OE146" s="136"/>
      <c r="OF146" s="136"/>
      <c r="OG146" s="136"/>
      <c r="OH146" s="136"/>
      <c r="OI146" s="136"/>
      <c r="OJ146" s="136"/>
      <c r="OK146" s="136"/>
      <c r="OL146" s="136"/>
      <c r="OM146" s="136"/>
      <c r="ON146" s="136"/>
      <c r="OO146" s="136"/>
      <c r="OP146" s="136"/>
      <c r="OQ146" s="136"/>
      <c r="OR146" s="136"/>
      <c r="OS146" s="136"/>
      <c r="OT146" s="136"/>
      <c r="OU146" s="136"/>
      <c r="OV146" s="136"/>
      <c r="OW146" s="136"/>
      <c r="OX146" s="136"/>
      <c r="OY146" s="136"/>
      <c r="OZ146" s="136"/>
      <c r="PA146" s="136"/>
      <c r="PB146" s="136"/>
      <c r="PC146" s="136"/>
      <c r="PD146" s="136"/>
      <c r="PE146" s="136"/>
      <c r="PF146" s="136"/>
      <c r="PG146" s="136"/>
      <c r="PH146" s="136"/>
      <c r="PI146" s="136"/>
      <c r="PJ146" s="136"/>
      <c r="PK146" s="136"/>
      <c r="PL146" s="136"/>
      <c r="PM146" s="136"/>
      <c r="PN146" s="136"/>
      <c r="PO146" s="136"/>
      <c r="PP146" s="136"/>
      <c r="PQ146" s="136"/>
      <c r="PR146" s="136"/>
      <c r="PS146" s="136"/>
      <c r="PT146" s="136"/>
      <c r="PU146" s="136"/>
      <c r="PV146" s="136"/>
      <c r="PW146" s="136"/>
      <c r="PX146" s="136"/>
      <c r="PY146" s="136"/>
      <c r="PZ146" s="136"/>
      <c r="QA146" s="136"/>
      <c r="QB146" s="136"/>
      <c r="QC146" s="136"/>
      <c r="QD146" s="136"/>
      <c r="QE146" s="136"/>
      <c r="QF146" s="136"/>
      <c r="QG146" s="136"/>
      <c r="QH146" s="136"/>
      <c r="QI146" s="136"/>
      <c r="QJ146" s="136"/>
      <c r="QK146" s="136"/>
      <c r="QL146" s="136"/>
      <c r="QM146" s="136"/>
      <c r="QN146" s="136"/>
      <c r="QO146" s="136"/>
      <c r="QP146" s="136"/>
      <c r="QQ146" s="136"/>
      <c r="QR146" s="136"/>
      <c r="QS146" s="136"/>
      <c r="QT146" s="136"/>
      <c r="QU146" s="136"/>
      <c r="QV146" s="136"/>
      <c r="QW146" s="136"/>
      <c r="QX146" s="136"/>
      <c r="QY146" s="136"/>
      <c r="QZ146" s="136"/>
      <c r="RA146" s="136"/>
      <c r="RB146" s="136"/>
      <c r="RC146" s="136"/>
      <c r="RD146" s="136"/>
      <c r="RE146" s="136"/>
      <c r="RF146" s="136"/>
      <c r="RG146" s="136"/>
      <c r="RH146" s="136"/>
      <c r="RI146" s="136"/>
      <c r="RJ146" s="136"/>
      <c r="RK146" s="136"/>
      <c r="RL146" s="136"/>
      <c r="RM146" s="136"/>
      <c r="RN146" s="136"/>
      <c r="RO146" s="136"/>
      <c r="RP146" s="136"/>
      <c r="RQ146" s="136"/>
      <c r="RR146" s="136"/>
      <c r="RS146" s="136"/>
      <c r="RT146" s="136"/>
      <c r="RU146" s="136"/>
      <c r="RV146" s="136"/>
      <c r="RW146" s="136"/>
      <c r="RX146" s="136"/>
      <c r="RY146" s="136"/>
      <c r="RZ146" s="136"/>
      <c r="SA146" s="136"/>
      <c r="SB146" s="136"/>
      <c r="SC146" s="136"/>
      <c r="SD146" s="136"/>
      <c r="SE146" s="136"/>
      <c r="SF146" s="136"/>
      <c r="SG146" s="136"/>
      <c r="SH146" s="136"/>
      <c r="SI146" s="136"/>
      <c r="SJ146" s="136"/>
      <c r="SK146" s="136"/>
      <c r="SL146" s="136"/>
      <c r="SM146" s="136"/>
      <c r="SN146" s="136"/>
      <c r="SO146" s="136"/>
      <c r="SP146" s="136"/>
      <c r="SQ146" s="136"/>
      <c r="SR146" s="136"/>
      <c r="SS146" s="136"/>
      <c r="ST146" s="136"/>
      <c r="SU146" s="136"/>
      <c r="SV146" s="136"/>
      <c r="SW146" s="136"/>
      <c r="SX146" s="136"/>
      <c r="SY146" s="136"/>
      <c r="SZ146" s="136"/>
      <c r="TA146" s="136"/>
      <c r="TB146" s="136"/>
      <c r="TC146" s="136"/>
      <c r="TD146" s="136"/>
      <c r="TE146" s="136"/>
      <c r="TF146" s="136"/>
      <c r="TG146" s="136"/>
      <c r="TH146" s="136"/>
      <c r="TI146" s="136"/>
      <c r="TJ146" s="136"/>
      <c r="TK146" s="136"/>
      <c r="TL146" s="136"/>
      <c r="TM146" s="136"/>
      <c r="TN146" s="136"/>
      <c r="TO146" s="136"/>
      <c r="TP146" s="136"/>
      <c r="TQ146" s="136"/>
      <c r="TR146" s="136"/>
      <c r="TS146" s="136"/>
      <c r="TT146" s="136"/>
      <c r="TU146" s="136"/>
      <c r="TV146" s="136"/>
      <c r="TW146" s="136"/>
      <c r="TX146" s="136"/>
      <c r="TY146" s="136"/>
      <c r="TZ146" s="136"/>
      <c r="UA146" s="136"/>
      <c r="UB146" s="136"/>
      <c r="UC146" s="136"/>
      <c r="UD146" s="136"/>
      <c r="UE146" s="136"/>
      <c r="UF146" s="136"/>
      <c r="UG146" s="136"/>
      <c r="UH146" s="136"/>
      <c r="UI146" s="136"/>
      <c r="UJ146" s="136"/>
      <c r="UK146" s="136"/>
      <c r="UL146" s="136"/>
      <c r="UM146" s="136"/>
      <c r="UN146" s="136"/>
      <c r="UO146" s="136"/>
      <c r="UP146" s="136"/>
      <c r="UQ146" s="136"/>
      <c r="UR146" s="136"/>
      <c r="US146" s="136"/>
      <c r="UT146" s="136"/>
      <c r="UU146" s="136"/>
      <c r="UV146" s="136"/>
      <c r="UW146" s="136"/>
      <c r="UX146" s="136"/>
      <c r="UY146" s="136"/>
      <c r="UZ146" s="136"/>
      <c r="VA146" s="136"/>
      <c r="VB146" s="136"/>
      <c r="VC146" s="136"/>
      <c r="VD146" s="136"/>
      <c r="VE146" s="136"/>
      <c r="VF146" s="136"/>
      <c r="VG146" s="136"/>
      <c r="VH146" s="136"/>
      <c r="VI146" s="136"/>
      <c r="VJ146" s="136"/>
      <c r="VK146" s="136"/>
      <c r="VL146" s="136"/>
      <c r="VM146" s="136"/>
      <c r="VN146" s="136"/>
      <c r="VO146" s="136"/>
      <c r="VP146" s="136"/>
      <c r="VQ146" s="136"/>
      <c r="VR146" s="136"/>
      <c r="VS146" s="136"/>
      <c r="VT146" s="136"/>
      <c r="VU146" s="136"/>
      <c r="VV146" s="136"/>
      <c r="VW146" s="136"/>
      <c r="VX146" s="136"/>
      <c r="VY146" s="136"/>
      <c r="VZ146" s="136"/>
      <c r="WA146" s="136"/>
      <c r="WB146" s="136"/>
      <c r="WC146" s="136"/>
      <c r="WD146" s="136"/>
      <c r="WE146" s="136"/>
      <c r="WF146" s="136"/>
      <c r="WG146" s="136"/>
      <c r="WH146" s="136"/>
      <c r="WI146" s="136"/>
      <c r="WJ146" s="136"/>
      <c r="WK146" s="136"/>
      <c r="WL146" s="136"/>
      <c r="WM146" s="136"/>
      <c r="WN146" s="136"/>
      <c r="WO146" s="136"/>
      <c r="WP146" s="136"/>
      <c r="WQ146" s="136"/>
      <c r="WR146" s="136"/>
      <c r="WS146" s="136"/>
      <c r="WT146" s="136"/>
      <c r="WU146" s="136"/>
      <c r="WV146" s="136"/>
      <c r="WW146" s="136"/>
      <c r="WX146" s="136"/>
      <c r="WY146" s="136"/>
      <c r="WZ146" s="136"/>
      <c r="XA146" s="136"/>
      <c r="XB146" s="136"/>
      <c r="XC146" s="136"/>
      <c r="XD146" s="136"/>
      <c r="XE146" s="136"/>
      <c r="XF146" s="136"/>
      <c r="XG146" s="136"/>
      <c r="XH146" s="136"/>
      <c r="XI146" s="136"/>
      <c r="XJ146" s="136"/>
      <c r="XK146" s="136"/>
      <c r="XL146" s="136"/>
      <c r="XM146" s="136"/>
      <c r="XN146" s="136"/>
      <c r="XO146" s="136"/>
      <c r="XP146" s="136"/>
      <c r="XQ146" s="136"/>
      <c r="XR146" s="136"/>
      <c r="XS146" s="136"/>
      <c r="XT146" s="136"/>
      <c r="XU146" s="136"/>
      <c r="XV146" s="136"/>
      <c r="XW146" s="136"/>
      <c r="XX146" s="136"/>
      <c r="XY146" s="136"/>
      <c r="XZ146" s="136"/>
      <c r="YA146" s="136"/>
      <c r="YB146" s="136"/>
      <c r="YC146" s="136"/>
      <c r="YD146" s="136"/>
      <c r="YE146" s="136"/>
      <c r="YF146" s="136"/>
      <c r="YG146" s="136"/>
      <c r="YH146" s="136"/>
      <c r="YI146" s="136"/>
      <c r="YJ146" s="136"/>
      <c r="YK146" s="136"/>
      <c r="YL146" s="136"/>
      <c r="YM146" s="136"/>
      <c r="YN146" s="136"/>
      <c r="YO146" s="136"/>
      <c r="YP146" s="136"/>
      <c r="YQ146" s="136"/>
      <c r="YR146" s="136"/>
      <c r="YS146" s="136"/>
      <c r="YT146" s="136"/>
      <c r="YU146" s="136"/>
      <c r="YV146" s="136"/>
      <c r="YW146" s="136"/>
      <c r="YX146" s="136"/>
      <c r="YY146" s="136"/>
      <c r="YZ146" s="136"/>
      <c r="ZA146" s="136"/>
      <c r="ZB146" s="136"/>
      <c r="ZC146" s="136"/>
      <c r="ZD146" s="136"/>
      <c r="ZE146" s="136"/>
      <c r="ZF146" s="136"/>
      <c r="ZG146" s="136"/>
      <c r="ZH146" s="136"/>
      <c r="ZI146" s="136"/>
      <c r="ZJ146" s="136"/>
      <c r="ZK146" s="136"/>
      <c r="ZL146" s="136"/>
      <c r="ZM146" s="136"/>
      <c r="ZN146" s="136"/>
      <c r="ZO146" s="136"/>
      <c r="ZP146" s="136"/>
      <c r="ZQ146" s="136"/>
      <c r="ZR146" s="136"/>
      <c r="ZS146" s="136"/>
      <c r="ZT146" s="136"/>
      <c r="ZU146" s="136"/>
      <c r="ZV146" s="136"/>
      <c r="ZW146" s="136"/>
      <c r="ZX146" s="136"/>
      <c r="ZY146" s="136"/>
      <c r="ZZ146" s="136"/>
      <c r="AAA146" s="136"/>
      <c r="AAB146" s="136"/>
      <c r="AAC146" s="136"/>
      <c r="AAD146" s="136"/>
      <c r="AAE146" s="136"/>
      <c r="AAF146" s="136"/>
      <c r="AAG146" s="136"/>
      <c r="AAH146" s="136"/>
      <c r="AAI146" s="136"/>
      <c r="AAJ146" s="136"/>
      <c r="AAK146" s="136"/>
      <c r="AAL146" s="136"/>
      <c r="AAM146" s="136"/>
      <c r="AAN146" s="136"/>
      <c r="AAO146" s="136"/>
      <c r="AAP146" s="136"/>
      <c r="AAQ146" s="136"/>
      <c r="AAR146" s="136"/>
      <c r="AAS146" s="136"/>
      <c r="AAT146" s="136"/>
      <c r="AAU146" s="136"/>
      <c r="AAV146" s="136"/>
      <c r="AAW146" s="136"/>
      <c r="AAX146" s="136"/>
      <c r="AAY146" s="136"/>
      <c r="AAZ146" s="136"/>
      <c r="ABA146" s="136"/>
      <c r="ABB146" s="136"/>
      <c r="ABC146" s="136"/>
      <c r="ABD146" s="136"/>
      <c r="ABE146" s="136"/>
      <c r="ABF146" s="136"/>
      <c r="ABG146" s="136"/>
      <c r="ABH146" s="136"/>
      <c r="ABI146" s="136"/>
      <c r="ABJ146" s="136"/>
      <c r="ABK146" s="136"/>
      <c r="ABL146" s="136"/>
      <c r="ABM146" s="136"/>
      <c r="ABN146" s="136"/>
      <c r="ABO146" s="136"/>
      <c r="ABP146" s="136"/>
      <c r="ABQ146" s="136"/>
      <c r="ABR146" s="136"/>
      <c r="ABS146" s="136"/>
      <c r="ABT146" s="136"/>
      <c r="ABU146" s="136"/>
      <c r="ABV146" s="136"/>
      <c r="ABW146" s="136"/>
      <c r="ABX146" s="136"/>
      <c r="ABY146" s="136"/>
      <c r="ABZ146" s="136"/>
      <c r="ACA146" s="136"/>
      <c r="ACB146" s="136"/>
      <c r="ACC146" s="136"/>
      <c r="ACD146" s="136"/>
      <c r="ACE146" s="136"/>
      <c r="ACF146" s="136"/>
      <c r="ACG146" s="136"/>
      <c r="ACH146" s="136"/>
      <c r="ACI146" s="136"/>
      <c r="ACJ146" s="136"/>
      <c r="ACK146" s="136"/>
      <c r="ACL146" s="136"/>
      <c r="ACM146" s="136"/>
      <c r="ACN146" s="136"/>
      <c r="ACO146" s="136"/>
      <c r="ACP146" s="136"/>
      <c r="ACQ146" s="136"/>
      <c r="ACR146" s="136"/>
      <c r="ACS146" s="136"/>
      <c r="ACT146" s="136"/>
      <c r="ACU146" s="136"/>
      <c r="ACV146" s="136"/>
      <c r="ACW146" s="136"/>
      <c r="ACX146" s="136"/>
      <c r="ACY146" s="136"/>
      <c r="ACZ146" s="136"/>
      <c r="ADA146" s="136"/>
      <c r="ADB146" s="136"/>
      <c r="ADC146" s="136"/>
      <c r="ADD146" s="136"/>
      <c r="ADE146" s="136"/>
      <c r="ADF146" s="136"/>
      <c r="ADG146" s="136"/>
      <c r="ADH146" s="136"/>
      <c r="ADI146" s="136"/>
      <c r="ADJ146" s="136"/>
      <c r="ADK146" s="136"/>
      <c r="ADL146" s="136"/>
      <c r="ADM146" s="136"/>
      <c r="ADN146" s="136"/>
      <c r="ADO146" s="136"/>
      <c r="ADP146" s="136"/>
      <c r="ADQ146" s="136"/>
      <c r="ADR146" s="136"/>
      <c r="ADS146" s="136"/>
      <c r="ADT146" s="136"/>
      <c r="ADU146" s="136"/>
      <c r="ADV146" s="136"/>
      <c r="ADW146" s="136"/>
      <c r="ADX146" s="136"/>
      <c r="ADY146" s="136"/>
      <c r="ADZ146" s="136"/>
      <c r="AEA146" s="136"/>
      <c r="AEB146" s="136"/>
      <c r="AEC146" s="136"/>
      <c r="AED146" s="136"/>
      <c r="AEE146" s="136"/>
      <c r="AEF146" s="136"/>
      <c r="AEG146" s="136"/>
      <c r="AEH146" s="136"/>
      <c r="AEI146" s="136"/>
      <c r="AEJ146" s="136"/>
      <c r="AEK146" s="136"/>
      <c r="AEL146" s="136"/>
      <c r="AEM146" s="136"/>
      <c r="AEN146" s="136"/>
      <c r="AEO146" s="136"/>
      <c r="AEP146" s="136"/>
      <c r="AEQ146" s="136"/>
      <c r="AER146" s="136"/>
      <c r="AES146" s="136"/>
      <c r="AET146" s="136"/>
      <c r="AEU146" s="136"/>
      <c r="AEV146" s="136"/>
      <c r="AEW146" s="136"/>
      <c r="AEX146" s="136"/>
      <c r="AEY146" s="136"/>
      <c r="AEZ146" s="136"/>
      <c r="AFA146" s="136"/>
      <c r="AFB146" s="136"/>
      <c r="AFC146" s="136"/>
      <c r="AFD146" s="136"/>
      <c r="AFE146" s="136"/>
      <c r="AFF146" s="136"/>
      <c r="AFG146" s="136"/>
      <c r="AFH146" s="136"/>
      <c r="AFI146" s="136"/>
      <c r="AFJ146" s="136"/>
      <c r="AFK146" s="136"/>
      <c r="AFL146" s="136"/>
      <c r="AFM146" s="136"/>
      <c r="AFN146" s="136"/>
      <c r="AFO146" s="136"/>
      <c r="AFP146" s="136"/>
      <c r="AFQ146" s="136"/>
      <c r="AFR146" s="136"/>
      <c r="AFS146" s="136"/>
      <c r="AFT146" s="136"/>
      <c r="AFU146" s="136"/>
      <c r="AFV146" s="136"/>
      <c r="AFW146" s="136"/>
      <c r="AFX146" s="136"/>
      <c r="AFY146" s="136"/>
      <c r="AFZ146" s="136"/>
      <c r="AGA146" s="136"/>
      <c r="AGB146" s="136"/>
      <c r="AGC146" s="136"/>
      <c r="AGD146" s="136"/>
      <c r="AGE146" s="136"/>
      <c r="AGF146" s="136"/>
      <c r="AGG146" s="136"/>
      <c r="AGH146" s="136"/>
      <c r="AGI146" s="136"/>
      <c r="AGJ146" s="136"/>
      <c r="AGK146" s="136"/>
      <c r="AGL146" s="136"/>
      <c r="AGM146" s="136"/>
      <c r="AGN146" s="136"/>
      <c r="AGO146" s="136"/>
      <c r="AGP146" s="136"/>
      <c r="AGQ146" s="136"/>
      <c r="AGR146" s="136"/>
      <c r="AGS146" s="136"/>
      <c r="AGT146" s="136"/>
      <c r="AGU146" s="136"/>
      <c r="AGV146" s="136"/>
      <c r="AGW146" s="136"/>
      <c r="AGX146" s="136"/>
      <c r="AGY146" s="136"/>
      <c r="AGZ146" s="136"/>
      <c r="AHA146" s="136"/>
      <c r="AHB146" s="136"/>
      <c r="AHC146" s="136"/>
      <c r="AHD146" s="136"/>
      <c r="AHE146" s="136"/>
      <c r="AHF146" s="136"/>
      <c r="AHG146" s="136"/>
      <c r="AHH146" s="136"/>
      <c r="AHI146" s="136"/>
      <c r="AHJ146" s="136"/>
      <c r="AHK146" s="136"/>
      <c r="AHL146" s="136"/>
      <c r="AHM146" s="136"/>
      <c r="AHN146" s="136"/>
      <c r="AHO146" s="136"/>
      <c r="AHP146" s="136"/>
      <c r="AHQ146" s="136"/>
      <c r="AHR146" s="136"/>
      <c r="AHS146" s="136"/>
      <c r="AHT146" s="136"/>
      <c r="AHU146" s="136"/>
      <c r="AHV146" s="136"/>
      <c r="AHW146" s="136"/>
      <c r="AHX146" s="136"/>
      <c r="AHY146" s="136"/>
      <c r="AHZ146" s="136"/>
      <c r="AIA146" s="136"/>
      <c r="AIB146" s="136"/>
      <c r="AIC146" s="136"/>
      <c r="AID146" s="136"/>
      <c r="AIE146" s="136"/>
      <c r="AIF146" s="136"/>
      <c r="AIG146" s="136"/>
      <c r="AIH146" s="136"/>
      <c r="AII146" s="136"/>
      <c r="AIJ146" s="136"/>
      <c r="AIK146" s="136"/>
      <c r="AIL146" s="136"/>
      <c r="AIM146" s="136"/>
      <c r="AIN146" s="136"/>
      <c r="AIO146" s="136"/>
      <c r="AIP146" s="136"/>
      <c r="AIQ146" s="136"/>
      <c r="AIR146" s="136"/>
      <c r="AIS146" s="136"/>
      <c r="AIT146" s="136"/>
      <c r="AIU146" s="136"/>
      <c r="AIV146" s="136"/>
      <c r="AIW146" s="136"/>
      <c r="AIX146" s="136"/>
      <c r="AIY146" s="136"/>
      <c r="AIZ146" s="136"/>
      <c r="AJA146" s="136"/>
      <c r="AJB146" s="136"/>
      <c r="AJC146" s="136"/>
      <c r="AJD146" s="136"/>
      <c r="AJE146" s="136"/>
      <c r="AJF146" s="136"/>
      <c r="AJG146" s="136"/>
      <c r="AJH146" s="136"/>
      <c r="AJI146" s="136"/>
      <c r="AJJ146" s="136"/>
      <c r="AJK146" s="136"/>
      <c r="AJL146" s="136"/>
      <c r="AJM146" s="136"/>
      <c r="AJN146" s="136"/>
      <c r="AJO146" s="136"/>
      <c r="AJP146" s="136"/>
      <c r="AJQ146" s="136"/>
      <c r="AJR146" s="136"/>
      <c r="AJS146" s="136"/>
      <c r="AJT146" s="136"/>
      <c r="AJU146" s="136"/>
      <c r="AJV146" s="136"/>
      <c r="AJW146" s="136"/>
      <c r="AJX146" s="136"/>
      <c r="AJY146" s="136"/>
      <c r="AJZ146" s="136"/>
      <c r="AKA146" s="136"/>
      <c r="AKB146" s="136"/>
      <c r="AKC146" s="136"/>
      <c r="AKD146" s="136"/>
      <c r="AKE146" s="136"/>
      <c r="AKF146" s="136"/>
      <c r="AKG146" s="136"/>
      <c r="AKH146" s="136"/>
      <c r="AKI146" s="136"/>
      <c r="AKJ146" s="136"/>
      <c r="AKK146" s="136"/>
      <c r="AKL146" s="136"/>
      <c r="AKM146" s="136"/>
      <c r="AKN146" s="136"/>
      <c r="AKO146" s="136"/>
      <c r="AKP146" s="136"/>
      <c r="AKQ146" s="136"/>
      <c r="AKR146" s="136"/>
      <c r="AKS146" s="136"/>
      <c r="AKT146" s="136"/>
      <c r="AKU146" s="136"/>
      <c r="AKV146" s="136"/>
      <c r="AKW146" s="136"/>
      <c r="AKX146" s="136"/>
      <c r="AKY146" s="136"/>
      <c r="AKZ146" s="136"/>
      <c r="ALA146" s="136"/>
      <c r="ALB146" s="136"/>
      <c r="ALC146" s="136"/>
      <c r="ALD146" s="136"/>
      <c r="ALE146" s="136"/>
      <c r="ALF146" s="136"/>
      <c r="ALG146" s="136"/>
      <c r="ALH146" s="136"/>
      <c r="ALI146" s="136"/>
      <c r="ALJ146" s="136"/>
      <c r="ALK146" s="136"/>
      <c r="ALL146" s="136"/>
      <c r="ALM146" s="136"/>
      <c r="ALN146" s="136"/>
      <c r="ALO146" s="136"/>
      <c r="ALP146" s="136"/>
      <c r="ALQ146" s="136"/>
      <c r="ALR146" s="136"/>
      <c r="ALS146" s="136"/>
      <c r="ALT146" s="136"/>
      <c r="ALU146" s="136"/>
      <c r="ALV146" s="136"/>
      <c r="ALW146" s="136"/>
      <c r="ALX146" s="136"/>
      <c r="ALY146" s="136"/>
      <c r="ALZ146" s="136"/>
      <c r="AMA146" s="136"/>
      <c r="AMB146" s="136"/>
      <c r="AMC146" s="136"/>
      <c r="AMD146" s="136"/>
      <c r="AME146" s="136"/>
      <c r="AMF146" s="136"/>
      <c r="AMG146" s="136"/>
      <c r="AMH146" s="136"/>
      <c r="AMI146" s="136"/>
    </row>
    <row r="147" spans="1:1023" x14ac:dyDescent="0.25">
      <c r="A147" s="298" t="s">
        <v>830</v>
      </c>
      <c r="B147" s="193">
        <v>147</v>
      </c>
      <c r="C147" s="201" t="s">
        <v>25778</v>
      </c>
      <c r="D147" s="215" t="s">
        <v>26950</v>
      </c>
      <c r="E147" s="227"/>
      <c r="F147" s="231">
        <v>4</v>
      </c>
      <c r="G147" s="299"/>
      <c r="H147" s="299"/>
      <c r="I147" s="369"/>
      <c r="J147" s="431">
        <v>2</v>
      </c>
      <c r="K147" s="432">
        <v>1</v>
      </c>
      <c r="L147" s="432"/>
      <c r="M147" s="433"/>
      <c r="N147" s="433"/>
      <c r="O147" s="432"/>
      <c r="P147" s="433"/>
      <c r="Q147" s="433"/>
      <c r="R147" s="433"/>
      <c r="S147" s="433"/>
      <c r="T147" s="433"/>
      <c r="U147" s="428"/>
      <c r="V147" s="256">
        <f>IF(O147=1,10,100)</f>
        <v>100</v>
      </c>
      <c r="W147" s="256">
        <f>IF(O147=1,1,IF(O147=2,10,100))</f>
        <v>100</v>
      </c>
      <c r="X147" s="256">
        <f>IF(O147=3,20,100)</f>
        <v>100</v>
      </c>
      <c r="Y147" s="256">
        <f>IF(P147=1,10,100)</f>
        <v>100</v>
      </c>
      <c r="Z147" s="256">
        <f>IF(P147=1,1,IF(P147=2,10,100))</f>
        <v>100</v>
      </c>
      <c r="AA147" s="257">
        <f>IF(OR(EXACT(Q147,"1A"),EXACT(Q147,"1B")),0.1,IF(Q147=2,1,100))</f>
        <v>100</v>
      </c>
      <c r="AB147" s="257">
        <f>IF(OR(EXACT(R147,"1A"),EXACT(R147,"1B")),0.1,IF(R147=2,1,100))</f>
        <v>100</v>
      </c>
      <c r="AC147" s="257">
        <f>IF(OR(EXACT(S147,"1A"),EXACT(S147,"1B")),0.3,IF(S147=2,3,100))</f>
        <v>100</v>
      </c>
      <c r="AD147" s="224"/>
      <c r="AE147" s="224"/>
      <c r="AF147" s="249">
        <f>IF(OR(OR(EXACT(J147,"1A"),EXACT(J147,"1B"),EXACT(J147,"1C")),K147=1),1,IF(K147=2,10,100))</f>
        <v>1</v>
      </c>
      <c r="AG147" s="249">
        <f>IF(OR(EXACT(J147,"1A"),EXACT(J147,"1B"),EXACT(J147,"1C")),1,IF(J147=2,10,100))</f>
        <v>10</v>
      </c>
      <c r="AH147" s="249">
        <f>IF(OR(EXACT(J147,"1A"),EXACT(J147,"1B"),EXACT(J147,"1C"),K147=1),3,100)</f>
        <v>3</v>
      </c>
      <c r="AI147" s="249">
        <f>IF(OR(EXACT(J147,"1A"),EXACT(J147,"1B"),EXACT(J147,"1C")),5,100)</f>
        <v>100</v>
      </c>
      <c r="AJ147" s="251" t="s">
        <v>772</v>
      </c>
      <c r="AK147" s="337"/>
      <c r="AL147" s="301"/>
      <c r="AM147" s="306"/>
      <c r="AN147" s="136"/>
      <c r="AO147" s="136"/>
      <c r="AP147" s="136"/>
      <c r="AQ147" s="267" t="s">
        <v>779</v>
      </c>
      <c r="AR147" s="136"/>
      <c r="AS147" s="136"/>
      <c r="AT147" s="136"/>
      <c r="AU147" s="136"/>
      <c r="AV147" s="136"/>
      <c r="AW147" s="136"/>
      <c r="AX147" s="136"/>
      <c r="AY147" s="136"/>
      <c r="AZ147" s="136"/>
      <c r="BA147" s="136"/>
      <c r="BB147" s="136"/>
      <c r="BC147" s="136"/>
      <c r="BD147" s="136"/>
      <c r="BE147" s="136"/>
      <c r="BF147" s="136"/>
      <c r="BG147" s="136"/>
      <c r="BH147" s="136"/>
      <c r="BI147" s="136"/>
      <c r="BJ147" s="136"/>
      <c r="BK147" s="136"/>
      <c r="BL147" s="136"/>
      <c r="BM147" s="136"/>
      <c r="BN147" s="136"/>
      <c r="BO147" s="136"/>
      <c r="BP147" s="136"/>
      <c r="BQ147" s="136"/>
      <c r="BR147" s="136"/>
      <c r="BS147" s="136"/>
      <c r="BT147" s="136"/>
      <c r="BU147" s="136"/>
      <c r="BV147" s="136"/>
      <c r="BW147" s="136"/>
      <c r="BX147" s="136"/>
      <c r="BY147" s="136"/>
      <c r="BZ147" s="136"/>
      <c r="CA147" s="136"/>
      <c r="CB147" s="136"/>
      <c r="CC147" s="136"/>
      <c r="CD147" s="136"/>
      <c r="CE147" s="136"/>
      <c r="CF147" s="136"/>
      <c r="CG147" s="136"/>
      <c r="CH147" s="136"/>
      <c r="CI147" s="136"/>
      <c r="CJ147" s="136"/>
      <c r="CK147" s="136"/>
      <c r="CL147" s="136"/>
      <c r="CM147" s="136"/>
      <c r="CN147" s="136"/>
      <c r="CO147" s="136"/>
      <c r="CP147" s="136"/>
      <c r="CQ147" s="136"/>
      <c r="CR147" s="136"/>
      <c r="CS147" s="136"/>
      <c r="CT147" s="136"/>
      <c r="CU147" s="136"/>
      <c r="CV147" s="136"/>
      <c r="CW147" s="136"/>
      <c r="CX147" s="136"/>
      <c r="CY147" s="136"/>
      <c r="CZ147" s="136"/>
      <c r="DA147" s="136"/>
      <c r="DB147" s="136"/>
      <c r="DC147" s="136"/>
      <c r="DD147" s="136"/>
      <c r="DE147" s="136"/>
      <c r="DF147" s="136"/>
      <c r="DG147" s="136"/>
      <c r="DH147" s="136"/>
      <c r="DI147" s="136"/>
      <c r="DJ147" s="136"/>
      <c r="DK147" s="136"/>
      <c r="DL147" s="136"/>
      <c r="DM147" s="136"/>
      <c r="DN147" s="136"/>
      <c r="DO147" s="136"/>
      <c r="DP147" s="136"/>
      <c r="DQ147" s="136"/>
      <c r="DR147" s="136"/>
      <c r="DS147" s="136"/>
      <c r="DT147" s="136"/>
      <c r="DU147" s="136"/>
      <c r="DV147" s="136"/>
      <c r="DW147" s="136"/>
      <c r="DX147" s="136"/>
      <c r="DY147" s="136"/>
      <c r="DZ147" s="136"/>
      <c r="EA147" s="136"/>
      <c r="EB147" s="136"/>
      <c r="EC147" s="136"/>
      <c r="ED147" s="136"/>
      <c r="EE147" s="136"/>
      <c r="EF147" s="136"/>
      <c r="EG147" s="136"/>
      <c r="EH147" s="136"/>
      <c r="EI147" s="136"/>
      <c r="EJ147" s="136"/>
      <c r="EK147" s="136"/>
      <c r="EL147" s="136"/>
      <c r="EM147" s="136"/>
      <c r="EN147" s="136"/>
      <c r="EO147" s="136"/>
      <c r="EP147" s="136"/>
      <c r="EQ147" s="136"/>
      <c r="ER147" s="136"/>
      <c r="ES147" s="136"/>
      <c r="ET147" s="136"/>
      <c r="EU147" s="136"/>
      <c r="EV147" s="136"/>
      <c r="EW147" s="136"/>
      <c r="EX147" s="136"/>
      <c r="EY147" s="136"/>
      <c r="EZ147" s="136"/>
      <c r="FA147" s="136"/>
      <c r="FB147" s="136"/>
      <c r="FC147" s="136"/>
      <c r="FD147" s="136"/>
      <c r="FE147" s="136"/>
      <c r="FF147" s="136"/>
      <c r="FG147" s="136"/>
      <c r="FH147" s="136"/>
      <c r="FI147" s="136"/>
      <c r="FJ147" s="136"/>
      <c r="FK147" s="136"/>
      <c r="FL147" s="136"/>
      <c r="FM147" s="136"/>
      <c r="FN147" s="136"/>
      <c r="FO147" s="136"/>
      <c r="FP147" s="136"/>
      <c r="FQ147" s="136"/>
      <c r="FR147" s="136"/>
      <c r="FS147" s="136"/>
      <c r="FT147" s="136"/>
      <c r="FU147" s="136"/>
      <c r="FV147" s="136"/>
      <c r="FW147" s="136"/>
      <c r="FX147" s="136"/>
      <c r="FY147" s="136"/>
      <c r="FZ147" s="136"/>
      <c r="GA147" s="136"/>
      <c r="GB147" s="136"/>
      <c r="GC147" s="136"/>
      <c r="GD147" s="136"/>
      <c r="GE147" s="136"/>
      <c r="GF147" s="136"/>
      <c r="GG147" s="136"/>
      <c r="GH147" s="136"/>
      <c r="GI147" s="136"/>
      <c r="GJ147" s="136"/>
      <c r="GK147" s="136"/>
      <c r="GL147" s="136"/>
      <c r="GM147" s="136"/>
      <c r="GN147" s="136"/>
      <c r="GO147" s="136"/>
      <c r="GP147" s="136"/>
      <c r="GQ147" s="136"/>
      <c r="GR147" s="136"/>
      <c r="GS147" s="136"/>
      <c r="GT147" s="136"/>
      <c r="GU147" s="136"/>
      <c r="GV147" s="136"/>
      <c r="GW147" s="136"/>
      <c r="GX147" s="136"/>
      <c r="GY147" s="136"/>
      <c r="GZ147" s="136"/>
      <c r="HA147" s="136"/>
      <c r="HB147" s="136"/>
      <c r="HC147" s="136"/>
      <c r="HD147" s="136"/>
      <c r="HE147" s="136"/>
      <c r="HF147" s="136"/>
      <c r="HG147" s="136"/>
      <c r="HH147" s="136"/>
      <c r="HI147" s="136"/>
      <c r="HJ147" s="136"/>
      <c r="HK147" s="136"/>
      <c r="HL147" s="136"/>
      <c r="HM147" s="136"/>
      <c r="HN147" s="136"/>
      <c r="HO147" s="136"/>
      <c r="HP147" s="136"/>
      <c r="HQ147" s="136"/>
      <c r="HR147" s="136"/>
      <c r="HS147" s="136"/>
      <c r="HT147" s="136"/>
      <c r="HU147" s="136"/>
      <c r="HV147" s="136"/>
      <c r="HW147" s="136"/>
      <c r="HX147" s="136"/>
      <c r="HY147" s="136"/>
      <c r="HZ147" s="136"/>
      <c r="IA147" s="136"/>
      <c r="IB147" s="136"/>
      <c r="IC147" s="136"/>
      <c r="ID147" s="136"/>
      <c r="IE147" s="136"/>
      <c r="IF147" s="136"/>
      <c r="IG147" s="136"/>
      <c r="IH147" s="136"/>
      <c r="II147" s="136"/>
      <c r="IJ147" s="136"/>
      <c r="IK147" s="136"/>
      <c r="IL147" s="136"/>
      <c r="IM147" s="136"/>
      <c r="IN147" s="136"/>
      <c r="IO147" s="136"/>
      <c r="IP147" s="136"/>
      <c r="IQ147" s="136"/>
      <c r="IR147" s="136"/>
      <c r="IS147" s="136"/>
      <c r="IT147" s="136"/>
      <c r="IU147" s="136"/>
      <c r="IV147" s="136"/>
      <c r="IW147" s="136"/>
      <c r="IX147" s="136"/>
      <c r="IY147" s="136"/>
      <c r="IZ147" s="136"/>
      <c r="JA147" s="136"/>
      <c r="JB147" s="136"/>
      <c r="JC147" s="136"/>
      <c r="JD147" s="136"/>
      <c r="JE147" s="136"/>
      <c r="JF147" s="136"/>
      <c r="JG147" s="136"/>
      <c r="JH147" s="136"/>
      <c r="JI147" s="136"/>
      <c r="JJ147" s="136"/>
      <c r="JK147" s="136"/>
      <c r="JL147" s="136"/>
      <c r="JM147" s="136"/>
      <c r="JN147" s="136"/>
      <c r="JO147" s="136"/>
      <c r="JP147" s="136"/>
      <c r="JQ147" s="136"/>
      <c r="JR147" s="136"/>
      <c r="JS147" s="136"/>
      <c r="JT147" s="136"/>
      <c r="JU147" s="136"/>
      <c r="JV147" s="136"/>
      <c r="JW147" s="136"/>
      <c r="JX147" s="136"/>
      <c r="JY147" s="136"/>
      <c r="JZ147" s="136"/>
      <c r="KA147" s="136"/>
      <c r="KB147" s="136"/>
      <c r="KC147" s="136"/>
      <c r="KD147" s="136"/>
      <c r="KE147" s="136"/>
      <c r="KF147" s="136"/>
      <c r="KG147" s="136"/>
      <c r="KH147" s="136"/>
      <c r="KI147" s="136"/>
      <c r="KJ147" s="136"/>
      <c r="KK147" s="136"/>
      <c r="KL147" s="136"/>
      <c r="KM147" s="136"/>
      <c r="KN147" s="136"/>
      <c r="KO147" s="136"/>
      <c r="KP147" s="136"/>
      <c r="KQ147" s="136"/>
      <c r="KR147" s="136"/>
      <c r="KS147" s="136"/>
      <c r="KT147" s="136"/>
      <c r="KU147" s="136"/>
      <c r="KV147" s="136"/>
      <c r="KW147" s="136"/>
      <c r="KX147" s="136"/>
      <c r="KY147" s="136"/>
      <c r="KZ147" s="136"/>
      <c r="LA147" s="136"/>
      <c r="LB147" s="136"/>
      <c r="LC147" s="136"/>
      <c r="LD147" s="136"/>
      <c r="LE147" s="136"/>
      <c r="LF147" s="136"/>
      <c r="LG147" s="136"/>
      <c r="LH147" s="136"/>
      <c r="LI147" s="136"/>
      <c r="LJ147" s="136"/>
      <c r="LK147" s="136"/>
      <c r="LL147" s="136"/>
      <c r="LM147" s="136"/>
      <c r="LN147" s="136"/>
      <c r="LO147" s="136"/>
      <c r="LP147" s="136"/>
      <c r="LQ147" s="136"/>
      <c r="LR147" s="136"/>
      <c r="LS147" s="136"/>
      <c r="LT147" s="136"/>
      <c r="LU147" s="136"/>
      <c r="LV147" s="136"/>
      <c r="LW147" s="136"/>
      <c r="LX147" s="136"/>
      <c r="LY147" s="136"/>
      <c r="LZ147" s="136"/>
      <c r="MA147" s="136"/>
      <c r="MB147" s="136"/>
      <c r="MC147" s="136"/>
      <c r="MD147" s="136"/>
      <c r="ME147" s="136"/>
      <c r="MF147" s="136"/>
      <c r="MG147" s="136"/>
      <c r="MH147" s="136"/>
      <c r="MI147" s="136"/>
      <c r="MJ147" s="136"/>
      <c r="MK147" s="136"/>
      <c r="ML147" s="136"/>
      <c r="MM147" s="136"/>
      <c r="MN147" s="136"/>
      <c r="MO147" s="136"/>
      <c r="MP147" s="136"/>
      <c r="MQ147" s="136"/>
      <c r="MR147" s="136"/>
      <c r="MS147" s="136"/>
      <c r="MT147" s="136"/>
      <c r="MU147" s="136"/>
      <c r="MV147" s="136"/>
      <c r="MW147" s="136"/>
      <c r="MX147" s="136"/>
      <c r="MY147" s="136"/>
      <c r="MZ147" s="136"/>
      <c r="NA147" s="136"/>
      <c r="NB147" s="136"/>
      <c r="NC147" s="136"/>
      <c r="ND147" s="136"/>
      <c r="NE147" s="136"/>
      <c r="NF147" s="136"/>
      <c r="NG147" s="136"/>
      <c r="NH147" s="136"/>
      <c r="NI147" s="136"/>
      <c r="NJ147" s="136"/>
      <c r="NK147" s="136"/>
      <c r="NL147" s="136"/>
      <c r="NM147" s="136"/>
      <c r="NN147" s="136"/>
      <c r="NO147" s="136"/>
      <c r="NP147" s="136"/>
      <c r="NQ147" s="136"/>
      <c r="NR147" s="136"/>
      <c r="NS147" s="136"/>
      <c r="NT147" s="136"/>
      <c r="NU147" s="136"/>
      <c r="NV147" s="136"/>
      <c r="NW147" s="136"/>
      <c r="NX147" s="136"/>
      <c r="NY147" s="136"/>
      <c r="NZ147" s="136"/>
      <c r="OA147" s="136"/>
      <c r="OB147" s="136"/>
      <c r="OC147" s="136"/>
      <c r="OD147" s="136"/>
      <c r="OE147" s="136"/>
      <c r="OF147" s="136"/>
      <c r="OG147" s="136"/>
      <c r="OH147" s="136"/>
      <c r="OI147" s="136"/>
      <c r="OJ147" s="136"/>
      <c r="OK147" s="136"/>
      <c r="OL147" s="136"/>
      <c r="OM147" s="136"/>
      <c r="ON147" s="136"/>
      <c r="OO147" s="136"/>
      <c r="OP147" s="136"/>
      <c r="OQ147" s="136"/>
      <c r="OR147" s="136"/>
      <c r="OS147" s="136"/>
      <c r="OT147" s="136"/>
      <c r="OU147" s="136"/>
      <c r="OV147" s="136"/>
      <c r="OW147" s="136"/>
      <c r="OX147" s="136"/>
      <c r="OY147" s="136"/>
      <c r="OZ147" s="136"/>
      <c r="PA147" s="136"/>
      <c r="PB147" s="136"/>
      <c r="PC147" s="136"/>
      <c r="PD147" s="136"/>
      <c r="PE147" s="136"/>
      <c r="PF147" s="136"/>
      <c r="PG147" s="136"/>
      <c r="PH147" s="136"/>
      <c r="PI147" s="136"/>
      <c r="PJ147" s="136"/>
      <c r="PK147" s="136"/>
      <c r="PL147" s="136"/>
      <c r="PM147" s="136"/>
      <c r="PN147" s="136"/>
      <c r="PO147" s="136"/>
      <c r="PP147" s="136"/>
      <c r="PQ147" s="136"/>
      <c r="PR147" s="136"/>
      <c r="PS147" s="136"/>
      <c r="PT147" s="136"/>
      <c r="PU147" s="136"/>
      <c r="PV147" s="136"/>
      <c r="PW147" s="136"/>
      <c r="PX147" s="136"/>
      <c r="PY147" s="136"/>
      <c r="PZ147" s="136"/>
      <c r="QA147" s="136"/>
      <c r="QB147" s="136"/>
      <c r="QC147" s="136"/>
      <c r="QD147" s="136"/>
      <c r="QE147" s="136"/>
      <c r="QF147" s="136"/>
      <c r="QG147" s="136"/>
      <c r="QH147" s="136"/>
      <c r="QI147" s="136"/>
      <c r="QJ147" s="136"/>
      <c r="QK147" s="136"/>
      <c r="QL147" s="136"/>
      <c r="QM147" s="136"/>
      <c r="QN147" s="136"/>
      <c r="QO147" s="136"/>
      <c r="QP147" s="136"/>
      <c r="QQ147" s="136"/>
      <c r="QR147" s="136"/>
      <c r="QS147" s="136"/>
      <c r="QT147" s="136"/>
      <c r="QU147" s="136"/>
      <c r="QV147" s="136"/>
      <c r="QW147" s="136"/>
      <c r="QX147" s="136"/>
      <c r="QY147" s="136"/>
      <c r="QZ147" s="136"/>
      <c r="RA147" s="136"/>
      <c r="RB147" s="136"/>
      <c r="RC147" s="136"/>
      <c r="RD147" s="136"/>
      <c r="RE147" s="136"/>
      <c r="RF147" s="136"/>
      <c r="RG147" s="136"/>
      <c r="RH147" s="136"/>
      <c r="RI147" s="136"/>
      <c r="RJ147" s="136"/>
      <c r="RK147" s="136"/>
      <c r="RL147" s="136"/>
      <c r="RM147" s="136"/>
      <c r="RN147" s="136"/>
      <c r="RO147" s="136"/>
      <c r="RP147" s="136"/>
      <c r="RQ147" s="136"/>
      <c r="RR147" s="136"/>
      <c r="RS147" s="136"/>
      <c r="RT147" s="136"/>
      <c r="RU147" s="136"/>
      <c r="RV147" s="136"/>
      <c r="RW147" s="136"/>
      <c r="RX147" s="136"/>
      <c r="RY147" s="136"/>
      <c r="RZ147" s="136"/>
      <c r="SA147" s="136"/>
      <c r="SB147" s="136"/>
      <c r="SC147" s="136"/>
      <c r="SD147" s="136"/>
      <c r="SE147" s="136"/>
      <c r="SF147" s="136"/>
      <c r="SG147" s="136"/>
      <c r="SH147" s="136"/>
      <c r="SI147" s="136"/>
      <c r="SJ147" s="136"/>
      <c r="SK147" s="136"/>
      <c r="SL147" s="136"/>
      <c r="SM147" s="136"/>
      <c r="SN147" s="136"/>
      <c r="SO147" s="136"/>
      <c r="SP147" s="136"/>
      <c r="SQ147" s="136"/>
      <c r="SR147" s="136"/>
      <c r="SS147" s="136"/>
      <c r="ST147" s="136"/>
      <c r="SU147" s="136"/>
      <c r="SV147" s="136"/>
      <c r="SW147" s="136"/>
      <c r="SX147" s="136"/>
      <c r="SY147" s="136"/>
      <c r="SZ147" s="136"/>
      <c r="TA147" s="136"/>
      <c r="TB147" s="136"/>
      <c r="TC147" s="136"/>
      <c r="TD147" s="136"/>
      <c r="TE147" s="136"/>
      <c r="TF147" s="136"/>
      <c r="TG147" s="136"/>
      <c r="TH147" s="136"/>
      <c r="TI147" s="136"/>
      <c r="TJ147" s="136"/>
      <c r="TK147" s="136"/>
      <c r="TL147" s="136"/>
      <c r="TM147" s="136"/>
      <c r="TN147" s="136"/>
      <c r="TO147" s="136"/>
      <c r="TP147" s="136"/>
      <c r="TQ147" s="136"/>
      <c r="TR147" s="136"/>
      <c r="TS147" s="136"/>
      <c r="TT147" s="136"/>
      <c r="TU147" s="136"/>
      <c r="TV147" s="136"/>
      <c r="TW147" s="136"/>
      <c r="TX147" s="136"/>
      <c r="TY147" s="136"/>
      <c r="TZ147" s="136"/>
      <c r="UA147" s="136"/>
      <c r="UB147" s="136"/>
      <c r="UC147" s="136"/>
      <c r="UD147" s="136"/>
      <c r="UE147" s="136"/>
      <c r="UF147" s="136"/>
      <c r="UG147" s="136"/>
      <c r="UH147" s="136"/>
      <c r="UI147" s="136"/>
      <c r="UJ147" s="136"/>
      <c r="UK147" s="136"/>
      <c r="UL147" s="136"/>
      <c r="UM147" s="136"/>
      <c r="UN147" s="136"/>
      <c r="UO147" s="136"/>
      <c r="UP147" s="136"/>
      <c r="UQ147" s="136"/>
      <c r="UR147" s="136"/>
      <c r="US147" s="136"/>
      <c r="UT147" s="136"/>
      <c r="UU147" s="136"/>
      <c r="UV147" s="136"/>
      <c r="UW147" s="136"/>
      <c r="UX147" s="136"/>
      <c r="UY147" s="136"/>
      <c r="UZ147" s="136"/>
      <c r="VA147" s="136"/>
      <c r="VB147" s="136"/>
      <c r="VC147" s="136"/>
      <c r="VD147" s="136"/>
      <c r="VE147" s="136"/>
      <c r="VF147" s="136"/>
      <c r="VG147" s="136"/>
      <c r="VH147" s="136"/>
      <c r="VI147" s="136"/>
      <c r="VJ147" s="136"/>
      <c r="VK147" s="136"/>
      <c r="VL147" s="136"/>
      <c r="VM147" s="136"/>
      <c r="VN147" s="136"/>
      <c r="VO147" s="136"/>
      <c r="VP147" s="136"/>
      <c r="VQ147" s="136"/>
      <c r="VR147" s="136"/>
      <c r="VS147" s="136"/>
      <c r="VT147" s="136"/>
      <c r="VU147" s="136"/>
      <c r="VV147" s="136"/>
      <c r="VW147" s="136"/>
      <c r="VX147" s="136"/>
      <c r="VY147" s="136"/>
      <c r="VZ147" s="136"/>
      <c r="WA147" s="136"/>
      <c r="WB147" s="136"/>
      <c r="WC147" s="136"/>
      <c r="WD147" s="136"/>
      <c r="WE147" s="136"/>
      <c r="WF147" s="136"/>
      <c r="WG147" s="136"/>
      <c r="WH147" s="136"/>
      <c r="WI147" s="136"/>
      <c r="WJ147" s="136"/>
      <c r="WK147" s="136"/>
      <c r="WL147" s="136"/>
      <c r="WM147" s="136"/>
      <c r="WN147" s="136"/>
      <c r="WO147" s="136"/>
      <c r="WP147" s="136"/>
      <c r="WQ147" s="136"/>
      <c r="WR147" s="136"/>
      <c r="WS147" s="136"/>
      <c r="WT147" s="136"/>
      <c r="WU147" s="136"/>
      <c r="WV147" s="136"/>
      <c r="WW147" s="136"/>
      <c r="WX147" s="136"/>
      <c r="WY147" s="136"/>
      <c r="WZ147" s="136"/>
      <c r="XA147" s="136"/>
      <c r="XB147" s="136"/>
      <c r="XC147" s="136"/>
      <c r="XD147" s="136"/>
      <c r="XE147" s="136"/>
      <c r="XF147" s="136"/>
      <c r="XG147" s="136"/>
      <c r="XH147" s="136"/>
      <c r="XI147" s="136"/>
      <c r="XJ147" s="136"/>
      <c r="XK147" s="136"/>
      <c r="XL147" s="136"/>
      <c r="XM147" s="136"/>
      <c r="XN147" s="136"/>
      <c r="XO147" s="136"/>
      <c r="XP147" s="136"/>
      <c r="XQ147" s="136"/>
      <c r="XR147" s="136"/>
      <c r="XS147" s="136"/>
      <c r="XT147" s="136"/>
      <c r="XU147" s="136"/>
      <c r="XV147" s="136"/>
      <c r="XW147" s="136"/>
      <c r="XX147" s="136"/>
      <c r="XY147" s="136"/>
      <c r="XZ147" s="136"/>
      <c r="YA147" s="136"/>
      <c r="YB147" s="136"/>
      <c r="YC147" s="136"/>
      <c r="YD147" s="136"/>
      <c r="YE147" s="136"/>
      <c r="YF147" s="136"/>
      <c r="YG147" s="136"/>
      <c r="YH147" s="136"/>
      <c r="YI147" s="136"/>
      <c r="YJ147" s="136"/>
      <c r="YK147" s="136"/>
      <c r="YL147" s="136"/>
      <c r="YM147" s="136"/>
      <c r="YN147" s="136"/>
      <c r="YO147" s="136"/>
      <c r="YP147" s="136"/>
      <c r="YQ147" s="136"/>
      <c r="YR147" s="136"/>
      <c r="YS147" s="136"/>
      <c r="YT147" s="136"/>
      <c r="YU147" s="136"/>
      <c r="YV147" s="136"/>
      <c r="YW147" s="136"/>
      <c r="YX147" s="136"/>
      <c r="YY147" s="136"/>
      <c r="YZ147" s="136"/>
      <c r="ZA147" s="136"/>
      <c r="ZB147" s="136"/>
      <c r="ZC147" s="136"/>
      <c r="ZD147" s="136"/>
      <c r="ZE147" s="136"/>
      <c r="ZF147" s="136"/>
      <c r="ZG147" s="136"/>
      <c r="ZH147" s="136"/>
      <c r="ZI147" s="136"/>
      <c r="ZJ147" s="136"/>
      <c r="ZK147" s="136"/>
      <c r="ZL147" s="136"/>
      <c r="ZM147" s="136"/>
      <c r="ZN147" s="136"/>
      <c r="ZO147" s="136"/>
      <c r="ZP147" s="136"/>
      <c r="ZQ147" s="136"/>
      <c r="ZR147" s="136"/>
      <c r="ZS147" s="136"/>
      <c r="ZT147" s="136"/>
      <c r="ZU147" s="136"/>
      <c r="ZV147" s="136"/>
      <c r="ZW147" s="136"/>
      <c r="ZX147" s="136"/>
      <c r="ZY147" s="136"/>
      <c r="ZZ147" s="136"/>
      <c r="AAA147" s="136"/>
      <c r="AAB147" s="136"/>
      <c r="AAC147" s="136"/>
      <c r="AAD147" s="136"/>
      <c r="AAE147" s="136"/>
      <c r="AAF147" s="136"/>
      <c r="AAG147" s="136"/>
      <c r="AAH147" s="136"/>
      <c r="AAI147" s="136"/>
      <c r="AAJ147" s="136"/>
      <c r="AAK147" s="136"/>
      <c r="AAL147" s="136"/>
      <c r="AAM147" s="136"/>
      <c r="AAN147" s="136"/>
      <c r="AAO147" s="136"/>
      <c r="AAP147" s="136"/>
      <c r="AAQ147" s="136"/>
      <c r="AAR147" s="136"/>
      <c r="AAS147" s="136"/>
      <c r="AAT147" s="136"/>
      <c r="AAU147" s="136"/>
      <c r="AAV147" s="136"/>
      <c r="AAW147" s="136"/>
      <c r="AAX147" s="136"/>
      <c r="AAY147" s="136"/>
      <c r="AAZ147" s="136"/>
      <c r="ABA147" s="136"/>
      <c r="ABB147" s="136"/>
      <c r="ABC147" s="136"/>
      <c r="ABD147" s="136"/>
      <c r="ABE147" s="136"/>
      <c r="ABF147" s="136"/>
      <c r="ABG147" s="136"/>
      <c r="ABH147" s="136"/>
      <c r="ABI147" s="136"/>
      <c r="ABJ147" s="136"/>
      <c r="ABK147" s="136"/>
      <c r="ABL147" s="136"/>
      <c r="ABM147" s="136"/>
      <c r="ABN147" s="136"/>
      <c r="ABO147" s="136"/>
      <c r="ABP147" s="136"/>
      <c r="ABQ147" s="136"/>
      <c r="ABR147" s="136"/>
      <c r="ABS147" s="136"/>
      <c r="ABT147" s="136"/>
      <c r="ABU147" s="136"/>
      <c r="ABV147" s="136"/>
      <c r="ABW147" s="136"/>
      <c r="ABX147" s="136"/>
      <c r="ABY147" s="136"/>
      <c r="ABZ147" s="136"/>
      <c r="ACA147" s="136"/>
      <c r="ACB147" s="136"/>
      <c r="ACC147" s="136"/>
      <c r="ACD147" s="136"/>
      <c r="ACE147" s="136"/>
      <c r="ACF147" s="136"/>
      <c r="ACG147" s="136"/>
      <c r="ACH147" s="136"/>
      <c r="ACI147" s="136"/>
      <c r="ACJ147" s="136"/>
      <c r="ACK147" s="136"/>
      <c r="ACL147" s="136"/>
      <c r="ACM147" s="136"/>
      <c r="ACN147" s="136"/>
      <c r="ACO147" s="136"/>
      <c r="ACP147" s="136"/>
      <c r="ACQ147" s="136"/>
      <c r="ACR147" s="136"/>
      <c r="ACS147" s="136"/>
      <c r="ACT147" s="136"/>
      <c r="ACU147" s="136"/>
      <c r="ACV147" s="136"/>
      <c r="ACW147" s="136"/>
      <c r="ACX147" s="136"/>
      <c r="ACY147" s="136"/>
      <c r="ACZ147" s="136"/>
      <c r="ADA147" s="136"/>
      <c r="ADB147" s="136"/>
      <c r="ADC147" s="136"/>
      <c r="ADD147" s="136"/>
      <c r="ADE147" s="136"/>
      <c r="ADF147" s="136"/>
      <c r="ADG147" s="136"/>
      <c r="ADH147" s="136"/>
      <c r="ADI147" s="136"/>
      <c r="ADJ147" s="136"/>
      <c r="ADK147" s="136"/>
      <c r="ADL147" s="136"/>
      <c r="ADM147" s="136"/>
      <c r="ADN147" s="136"/>
      <c r="ADO147" s="136"/>
      <c r="ADP147" s="136"/>
      <c r="ADQ147" s="136"/>
      <c r="ADR147" s="136"/>
      <c r="ADS147" s="136"/>
      <c r="ADT147" s="136"/>
      <c r="ADU147" s="136"/>
      <c r="ADV147" s="136"/>
      <c r="ADW147" s="136"/>
      <c r="ADX147" s="136"/>
      <c r="ADY147" s="136"/>
      <c r="ADZ147" s="136"/>
      <c r="AEA147" s="136"/>
      <c r="AEB147" s="136"/>
      <c r="AEC147" s="136"/>
      <c r="AED147" s="136"/>
      <c r="AEE147" s="136"/>
      <c r="AEF147" s="136"/>
      <c r="AEG147" s="136"/>
      <c r="AEH147" s="136"/>
      <c r="AEI147" s="136"/>
      <c r="AEJ147" s="136"/>
      <c r="AEK147" s="136"/>
      <c r="AEL147" s="136"/>
      <c r="AEM147" s="136"/>
      <c r="AEN147" s="136"/>
      <c r="AEO147" s="136"/>
      <c r="AEP147" s="136"/>
      <c r="AEQ147" s="136"/>
      <c r="AER147" s="136"/>
      <c r="AES147" s="136"/>
      <c r="AET147" s="136"/>
      <c r="AEU147" s="136"/>
      <c r="AEV147" s="136"/>
      <c r="AEW147" s="136"/>
      <c r="AEX147" s="136"/>
      <c r="AEY147" s="136"/>
      <c r="AEZ147" s="136"/>
      <c r="AFA147" s="136"/>
      <c r="AFB147" s="136"/>
      <c r="AFC147" s="136"/>
      <c r="AFD147" s="136"/>
      <c r="AFE147" s="136"/>
      <c r="AFF147" s="136"/>
      <c r="AFG147" s="136"/>
      <c r="AFH147" s="136"/>
      <c r="AFI147" s="136"/>
      <c r="AFJ147" s="136"/>
      <c r="AFK147" s="136"/>
      <c r="AFL147" s="136"/>
      <c r="AFM147" s="136"/>
      <c r="AFN147" s="136"/>
      <c r="AFO147" s="136"/>
      <c r="AFP147" s="136"/>
      <c r="AFQ147" s="136"/>
      <c r="AFR147" s="136"/>
      <c r="AFS147" s="136"/>
      <c r="AFT147" s="136"/>
      <c r="AFU147" s="136"/>
      <c r="AFV147" s="136"/>
      <c r="AFW147" s="136"/>
      <c r="AFX147" s="136"/>
      <c r="AFY147" s="136"/>
      <c r="AFZ147" s="136"/>
      <c r="AGA147" s="136"/>
      <c r="AGB147" s="136"/>
      <c r="AGC147" s="136"/>
      <c r="AGD147" s="136"/>
      <c r="AGE147" s="136"/>
      <c r="AGF147" s="136"/>
      <c r="AGG147" s="136"/>
      <c r="AGH147" s="136"/>
      <c r="AGI147" s="136"/>
      <c r="AGJ147" s="136"/>
      <c r="AGK147" s="136"/>
      <c r="AGL147" s="136"/>
      <c r="AGM147" s="136"/>
      <c r="AGN147" s="136"/>
      <c r="AGO147" s="136"/>
      <c r="AGP147" s="136"/>
      <c r="AGQ147" s="136"/>
      <c r="AGR147" s="136"/>
      <c r="AGS147" s="136"/>
      <c r="AGT147" s="136"/>
      <c r="AGU147" s="136"/>
      <c r="AGV147" s="136"/>
      <c r="AGW147" s="136"/>
      <c r="AGX147" s="136"/>
      <c r="AGY147" s="136"/>
      <c r="AGZ147" s="136"/>
      <c r="AHA147" s="136"/>
      <c r="AHB147" s="136"/>
      <c r="AHC147" s="136"/>
      <c r="AHD147" s="136"/>
      <c r="AHE147" s="136"/>
      <c r="AHF147" s="136"/>
      <c r="AHG147" s="136"/>
      <c r="AHH147" s="136"/>
      <c r="AHI147" s="136"/>
      <c r="AHJ147" s="136"/>
      <c r="AHK147" s="136"/>
      <c r="AHL147" s="136"/>
      <c r="AHM147" s="136"/>
      <c r="AHN147" s="136"/>
      <c r="AHO147" s="136"/>
      <c r="AHP147" s="136"/>
      <c r="AHQ147" s="136"/>
      <c r="AHR147" s="136"/>
      <c r="AHS147" s="136"/>
      <c r="AHT147" s="136"/>
      <c r="AHU147" s="136"/>
      <c r="AHV147" s="136"/>
      <c r="AHW147" s="136"/>
      <c r="AHX147" s="136"/>
      <c r="AHY147" s="136"/>
      <c r="AHZ147" s="136"/>
      <c r="AIA147" s="136"/>
      <c r="AIB147" s="136"/>
      <c r="AIC147" s="136"/>
      <c r="AID147" s="136"/>
      <c r="AIE147" s="136"/>
      <c r="AIF147" s="136"/>
      <c r="AIG147" s="136"/>
      <c r="AIH147" s="136"/>
      <c r="AII147" s="136"/>
      <c r="AIJ147" s="136"/>
      <c r="AIK147" s="136"/>
      <c r="AIL147" s="136"/>
      <c r="AIM147" s="136"/>
      <c r="AIN147" s="136"/>
      <c r="AIO147" s="136"/>
      <c r="AIP147" s="136"/>
      <c r="AIQ147" s="136"/>
      <c r="AIR147" s="136"/>
      <c r="AIS147" s="136"/>
      <c r="AIT147" s="136"/>
      <c r="AIU147" s="136"/>
      <c r="AIV147" s="136"/>
      <c r="AIW147" s="136"/>
      <c r="AIX147" s="136"/>
      <c r="AIY147" s="136"/>
      <c r="AIZ147" s="136"/>
      <c r="AJA147" s="136"/>
      <c r="AJB147" s="136"/>
      <c r="AJC147" s="136"/>
      <c r="AJD147" s="136"/>
      <c r="AJE147" s="136"/>
      <c r="AJF147" s="136"/>
      <c r="AJG147" s="136"/>
      <c r="AJH147" s="136"/>
      <c r="AJI147" s="136"/>
      <c r="AJJ147" s="136"/>
      <c r="AJK147" s="136"/>
      <c r="AJL147" s="136"/>
      <c r="AJM147" s="136"/>
      <c r="AJN147" s="136"/>
      <c r="AJO147" s="136"/>
      <c r="AJP147" s="136"/>
      <c r="AJQ147" s="136"/>
      <c r="AJR147" s="136"/>
      <c r="AJS147" s="136"/>
      <c r="AJT147" s="136"/>
      <c r="AJU147" s="136"/>
      <c r="AJV147" s="136"/>
      <c r="AJW147" s="136"/>
      <c r="AJX147" s="136"/>
      <c r="AJY147" s="136"/>
      <c r="AJZ147" s="136"/>
      <c r="AKA147" s="136"/>
      <c r="AKB147" s="136"/>
      <c r="AKC147" s="136"/>
      <c r="AKD147" s="136"/>
      <c r="AKE147" s="136"/>
      <c r="AKF147" s="136"/>
      <c r="AKG147" s="136"/>
      <c r="AKH147" s="136"/>
      <c r="AKI147" s="136"/>
      <c r="AKJ147" s="136"/>
      <c r="AKK147" s="136"/>
      <c r="AKL147" s="136"/>
      <c r="AKM147" s="136"/>
      <c r="AKN147" s="136"/>
      <c r="AKO147" s="136"/>
      <c r="AKP147" s="136"/>
      <c r="AKQ147" s="136"/>
      <c r="AKR147" s="136"/>
      <c r="AKS147" s="136"/>
      <c r="AKT147" s="136"/>
      <c r="AKU147" s="136"/>
      <c r="AKV147" s="136"/>
      <c r="AKW147" s="136"/>
      <c r="AKX147" s="136"/>
      <c r="AKY147" s="136"/>
      <c r="AKZ147" s="136"/>
      <c r="ALA147" s="136"/>
      <c r="ALB147" s="136"/>
      <c r="ALC147" s="136"/>
      <c r="ALD147" s="136"/>
      <c r="ALE147" s="136"/>
      <c r="ALF147" s="136"/>
      <c r="ALG147" s="136"/>
      <c r="ALH147" s="136"/>
      <c r="ALI147" s="136"/>
      <c r="ALJ147" s="136"/>
      <c r="ALK147" s="136"/>
      <c r="ALL147" s="136"/>
      <c r="ALM147" s="136"/>
      <c r="ALN147" s="136"/>
      <c r="ALO147" s="136"/>
      <c r="ALP147" s="136"/>
      <c r="ALQ147" s="136"/>
      <c r="ALR147" s="136"/>
      <c r="ALS147" s="136"/>
      <c r="ALT147" s="136"/>
      <c r="ALU147" s="136"/>
      <c r="ALV147" s="136"/>
      <c r="ALW147" s="136"/>
      <c r="ALX147" s="136"/>
      <c r="ALY147" s="136"/>
      <c r="ALZ147" s="136"/>
      <c r="AMA147" s="136"/>
      <c r="AMB147" s="136"/>
      <c r="AMC147" s="136"/>
      <c r="AMD147" s="136"/>
      <c r="AME147" s="136"/>
      <c r="AMF147" s="136"/>
      <c r="AMG147" s="136"/>
      <c r="AMH147" s="136"/>
      <c r="AMI147" s="136"/>
    </row>
    <row r="148" spans="1:1023" x14ac:dyDescent="0.25">
      <c r="A148" s="273" t="s">
        <v>5942</v>
      </c>
      <c r="B148" s="193">
        <v>148</v>
      </c>
      <c r="C148" s="261" t="s">
        <v>25779</v>
      </c>
      <c r="D148" s="211" t="s">
        <v>5943</v>
      </c>
      <c r="E148" s="255"/>
      <c r="F148" s="222"/>
      <c r="G148" s="211"/>
      <c r="H148" s="211"/>
      <c r="I148" s="367">
        <v>0.41799999999999998</v>
      </c>
      <c r="J148" s="411"/>
      <c r="K148" s="411"/>
      <c r="L148" s="411"/>
      <c r="M148" s="411"/>
      <c r="N148" s="411"/>
      <c r="O148" s="416">
        <v>3</v>
      </c>
      <c r="P148" s="411"/>
      <c r="Q148" s="411"/>
      <c r="R148" s="411"/>
      <c r="S148" s="411"/>
      <c r="T148" s="411"/>
      <c r="U148" s="417"/>
      <c r="V148" s="275">
        <f>IF(O148=1,10,100)</f>
        <v>100</v>
      </c>
      <c r="W148" s="275">
        <f>IF(O148=1,1,IF(O148=2,10,100))</f>
        <v>100</v>
      </c>
      <c r="X148" s="275">
        <f>IF(O148=3,20,100)</f>
        <v>20</v>
      </c>
      <c r="Y148" s="275">
        <f>IF(P148=1,10,100)</f>
        <v>100</v>
      </c>
      <c r="Z148" s="275">
        <f>IF(P148=1,1,IF(P148=2,10,100))</f>
        <v>100</v>
      </c>
      <c r="AA148" s="276">
        <f>IF(OR(EXACT(Q148,"1A"),EXACT(Q148,"1B")),0.1,IF(Q148=2,1,100))</f>
        <v>100</v>
      </c>
      <c r="AB148" s="276">
        <f>IF(OR(EXACT(R148,"1A"),EXACT(R148,"1B")),0.1,IF(R148=2,1,100))</f>
        <v>100</v>
      </c>
      <c r="AC148" s="276">
        <f>IF(OR(EXACT(S148,"1A"),EXACT(S148,"1B")),0.3,IF(S148=2,3,100))</f>
        <v>100</v>
      </c>
      <c r="AF148" s="277">
        <f>IF(OR(OR(EXACT(J148,"1A"),EXACT(J148,"1B"),EXACT(J148,"1C")),K148=1),1,IF(K148=2,10,100))</f>
        <v>100</v>
      </c>
      <c r="AG148" s="277">
        <f>IF(OR(EXACT(J148,"1A"),EXACT(J148,"1B"),EXACT(J148,"1C")),1,IF(J148=2,10,100))</f>
        <v>100</v>
      </c>
      <c r="AH148" s="277">
        <f>IF(OR(EXACT(J148,"1A"),EXACT(J148,"1B"),EXACT(J148,"1C"),K148=1),3,100)</f>
        <v>100</v>
      </c>
      <c r="AI148" s="277">
        <f>IF(OR(EXACT(J148,"1A"),EXACT(J148,"1B"),EXACT(J148,"1C")),5,100)</f>
        <v>100</v>
      </c>
      <c r="AJ148" s="263" t="s">
        <v>25780</v>
      </c>
      <c r="AK148" s="274"/>
      <c r="AL148" s="222"/>
      <c r="AM148" s="251"/>
      <c r="AN148" s="222"/>
      <c r="AO148" s="222"/>
      <c r="AQ148" s="199" t="s">
        <v>5944</v>
      </c>
      <c r="AR148" s="253" t="s">
        <v>5945</v>
      </c>
    </row>
    <row r="149" spans="1:1023" x14ac:dyDescent="0.25">
      <c r="A149" s="192" t="s">
        <v>6663</v>
      </c>
      <c r="B149" s="193">
        <v>149</v>
      </c>
      <c r="C149" s="192" t="s">
        <v>25781</v>
      </c>
      <c r="D149" s="209" t="s">
        <v>6667</v>
      </c>
      <c r="F149" s="220">
        <v>4</v>
      </c>
      <c r="I149" s="367"/>
      <c r="J149" s="409">
        <v>2</v>
      </c>
      <c r="K149" s="409">
        <v>2</v>
      </c>
      <c r="O149" s="409">
        <v>3</v>
      </c>
      <c r="V149" s="256">
        <f>IF(O149=1,10,100)</f>
        <v>100</v>
      </c>
      <c r="W149" s="256">
        <f>IF(O149=1,1,IF(O149=2,10,100))</f>
        <v>100</v>
      </c>
      <c r="X149" s="256">
        <f>IF(O149=3,20,100)</f>
        <v>20</v>
      </c>
      <c r="Y149" s="256">
        <f>IF(P149=1,10,100)</f>
        <v>100</v>
      </c>
      <c r="Z149" s="256">
        <f>IF(P149=1,1,IF(P149=2,10,100))</f>
        <v>100</v>
      </c>
      <c r="AA149" s="257">
        <f>IF(OR(EXACT(Q149,"1A"),EXACT(Q149,"1B")),0.1,IF(Q149=2,1,100))</f>
        <v>100</v>
      </c>
      <c r="AB149" s="257">
        <f>IF(OR(EXACT(R149,"1A"),EXACT(R149,"1B")),0.1,IF(R149=2,1,100))</f>
        <v>100</v>
      </c>
      <c r="AC149" s="257">
        <f>IF(OR(EXACT(S149,"1A"),EXACT(S149,"1B")),0.3,IF(S149=2,3,100))</f>
        <v>100</v>
      </c>
      <c r="AF149" s="249">
        <f>IF(OR(OR(EXACT(J149,"1A"),EXACT(J149,"1B"),EXACT(J149,"1C")),K149=1),1,IF(K149=2,10,100))</f>
        <v>10</v>
      </c>
      <c r="AG149" s="249">
        <f>IF(OR(EXACT(J149,"1A"),EXACT(J149,"1B"),EXACT(J149,"1C")),1,IF(J149=2,10,100))</f>
        <v>10</v>
      </c>
      <c r="AH149" s="249">
        <f>IF(OR(EXACT(J149,"1A"),EXACT(J149,"1B"),EXACT(J149,"1C"),K149=1),3,100)</f>
        <v>100</v>
      </c>
      <c r="AI149" s="249">
        <f>IF(OR(EXACT(J149,"1A"),EXACT(J149,"1B"),EXACT(J149,"1C")),5,100)</f>
        <v>100</v>
      </c>
      <c r="AJ149" s="251"/>
      <c r="AM149" s="251"/>
      <c r="AQ149" s="199" t="s">
        <v>6668</v>
      </c>
    </row>
    <row r="150" spans="1:1023" x14ac:dyDescent="0.25">
      <c r="A150" s="192" t="s">
        <v>6664</v>
      </c>
      <c r="B150" s="193">
        <v>150</v>
      </c>
      <c r="C150" s="192" t="s">
        <v>25782</v>
      </c>
      <c r="D150" s="209" t="s">
        <v>6669</v>
      </c>
      <c r="I150" s="367"/>
      <c r="K150" s="409">
        <v>2</v>
      </c>
      <c r="L150" s="415">
        <v>2</v>
      </c>
      <c r="V150" s="256">
        <f>IF(O150=1,10,100)</f>
        <v>100</v>
      </c>
      <c r="W150" s="256">
        <f>IF(O150=1,1,IF(O150=2,10,100))</f>
        <v>100</v>
      </c>
      <c r="X150" s="256">
        <f>IF(O150=3,20,100)</f>
        <v>100</v>
      </c>
      <c r="Y150" s="256">
        <f>IF(P150=1,10,100)</f>
        <v>100</v>
      </c>
      <c r="Z150" s="256">
        <f>IF(P150=1,1,IF(P150=2,10,100))</f>
        <v>100</v>
      </c>
      <c r="AA150" s="257">
        <f>IF(OR(EXACT(Q150,"1A"),EXACT(Q150,"1B")),0.1,IF(Q150=2,1,100))</f>
        <v>100</v>
      </c>
      <c r="AB150" s="257">
        <f>IF(OR(EXACT(R150,"1A"),EXACT(R150,"1B")),0.1,IF(R150=2,1,100))</f>
        <v>100</v>
      </c>
      <c r="AC150" s="257">
        <f>IF(OR(EXACT(S150,"1A"),EXACT(S150,"1B")),0.3,IF(S150=2,3,100))</f>
        <v>100</v>
      </c>
      <c r="AF150" s="249">
        <f>IF(OR(OR(EXACT(J150,"1A"),EXACT(J150,"1B"),EXACT(J150,"1C")),K150=1),1,IF(K150=2,10,100))</f>
        <v>10</v>
      </c>
      <c r="AG150" s="249">
        <f>IF(OR(EXACT(J150,"1A"),EXACT(J150,"1B"),EXACT(J150,"1C")),1,IF(J150=2,10,100))</f>
        <v>100</v>
      </c>
      <c r="AH150" s="249">
        <f>IF(OR(EXACT(J150,"1A"),EXACT(J150,"1B"),EXACT(J150,"1C"),K150=1),3,100)</f>
        <v>100</v>
      </c>
      <c r="AI150" s="249">
        <f>IF(OR(EXACT(J150,"1A"),EXACT(J150,"1B"),EXACT(J150,"1C")),5,100)</f>
        <v>100</v>
      </c>
      <c r="AJ150" s="251"/>
      <c r="AL150" s="221">
        <v>3</v>
      </c>
      <c r="AM150" s="251"/>
      <c r="AQ150" s="267" t="s">
        <v>6670</v>
      </c>
    </row>
    <row r="151" spans="1:1023" ht="29.25" x14ac:dyDescent="0.25">
      <c r="A151" s="192" t="s">
        <v>6665</v>
      </c>
      <c r="B151" s="193">
        <v>151</v>
      </c>
      <c r="C151" s="261" t="s">
        <v>25783</v>
      </c>
      <c r="D151" s="209" t="s">
        <v>6674</v>
      </c>
      <c r="I151" s="367"/>
      <c r="K151" s="415">
        <v>2</v>
      </c>
      <c r="V151" s="256">
        <f>IF(O151=1,10,100)</f>
        <v>100</v>
      </c>
      <c r="W151" s="256">
        <f>IF(O151=1,1,IF(O151=2,10,100))</f>
        <v>100</v>
      </c>
      <c r="X151" s="256">
        <f>IF(O151=3,20,100)</f>
        <v>100</v>
      </c>
      <c r="Y151" s="256">
        <f>IF(P151=1,10,100)</f>
        <v>100</v>
      </c>
      <c r="Z151" s="256">
        <f>IF(P151=1,1,IF(P151=2,10,100))</f>
        <v>100</v>
      </c>
      <c r="AA151" s="257">
        <f>IF(OR(EXACT(Q151,"1A"),EXACT(Q151,"1B")),0.1,IF(Q151=2,1,100))</f>
        <v>100</v>
      </c>
      <c r="AB151" s="257">
        <f>IF(OR(EXACT(R151,"1A"),EXACT(R151,"1B")),0.1,IF(R151=2,1,100))</f>
        <v>100</v>
      </c>
      <c r="AC151" s="257">
        <f>IF(OR(EXACT(S151,"1A"),EXACT(S151,"1B")),0.3,IF(S151=2,3,100))</f>
        <v>100</v>
      </c>
      <c r="AF151" s="249">
        <f>IF(OR(OR(EXACT(J151,"1A"),EXACT(J151,"1B"),EXACT(J151,"1C")),K151=1),1,IF(K151=2,10,100))</f>
        <v>10</v>
      </c>
      <c r="AG151" s="249">
        <f>IF(OR(EXACT(J151,"1A"),EXACT(J151,"1B"),EXACT(J151,"1C")),1,IF(J151=2,10,100))</f>
        <v>100</v>
      </c>
      <c r="AH151" s="249">
        <f>IF(OR(EXACT(J151,"1A"),EXACT(J151,"1B"),EXACT(J151,"1C"),K151=1),3,100)</f>
        <v>100</v>
      </c>
      <c r="AI151" s="249">
        <f>IF(OR(EXACT(J151,"1A"),EXACT(J151,"1B"),EXACT(J151,"1C")),5,100)</f>
        <v>100</v>
      </c>
      <c r="AJ151" s="251"/>
      <c r="AM151" s="251"/>
      <c r="AQ151" s="199" t="s">
        <v>6675</v>
      </c>
    </row>
    <row r="152" spans="1:1023" x14ac:dyDescent="0.25">
      <c r="A152" s="286" t="s">
        <v>6671</v>
      </c>
      <c r="B152" s="193">
        <v>152</v>
      </c>
      <c r="C152" s="261" t="s">
        <v>25784</v>
      </c>
      <c r="D152" s="209" t="s">
        <v>6672</v>
      </c>
      <c r="I152" s="367"/>
      <c r="V152" s="256">
        <f>IF(O152=1,10,100)</f>
        <v>100</v>
      </c>
      <c r="W152" s="256">
        <f>IF(O152=1,1,IF(O152=2,10,100))</f>
        <v>100</v>
      </c>
      <c r="X152" s="256">
        <f>IF(O152=3,20,100)</f>
        <v>100</v>
      </c>
      <c r="Y152" s="256">
        <f>IF(P152=1,10,100)</f>
        <v>100</v>
      </c>
      <c r="Z152" s="256">
        <f>IF(P152=1,1,IF(P152=2,10,100))</f>
        <v>100</v>
      </c>
      <c r="AA152" s="257">
        <f>IF(OR(EXACT(Q152,"1A"),EXACT(Q152,"1B")),0.1,IF(Q152=2,1,100))</f>
        <v>100</v>
      </c>
      <c r="AB152" s="257">
        <f>IF(OR(EXACT(R152,"1A"),EXACT(R152,"1B")),0.1,IF(R152=2,1,100))</f>
        <v>100</v>
      </c>
      <c r="AC152" s="257">
        <f>IF(OR(EXACT(S152,"1A"),EXACT(S152,"1B")),0.3,IF(S152=2,3,100))</f>
        <v>100</v>
      </c>
      <c r="AF152" s="249">
        <f>IF(OR(OR(EXACT(J152,"1A"),EXACT(J152,"1B"),EXACT(J152,"1C")),K152=1),1,IF(K152=2,10,100))</f>
        <v>100</v>
      </c>
      <c r="AG152" s="249">
        <f>IF(OR(EXACT(J152,"1A"),EXACT(J152,"1B"),EXACT(J152,"1C")),1,IF(J152=2,10,100))</f>
        <v>100</v>
      </c>
      <c r="AH152" s="249">
        <f>IF(OR(EXACT(J152,"1A"),EXACT(J152,"1B"),EXACT(J152,"1C"),K152=1),3,100)</f>
        <v>100</v>
      </c>
      <c r="AI152" s="249">
        <f>IF(OR(EXACT(J152,"1A"),EXACT(J152,"1B"),EXACT(J152,"1C")),5,100)</f>
        <v>100</v>
      </c>
      <c r="AJ152" s="251"/>
      <c r="AM152" s="251"/>
      <c r="AQ152" s="199" t="s">
        <v>6673</v>
      </c>
    </row>
    <row r="153" spans="1:1023" x14ac:dyDescent="0.25">
      <c r="A153" s="365" t="s">
        <v>6666</v>
      </c>
      <c r="B153" s="193">
        <v>153</v>
      </c>
      <c r="C153" s="261" t="s">
        <v>25785</v>
      </c>
      <c r="D153" s="209" t="s">
        <v>6676</v>
      </c>
      <c r="I153" s="367"/>
      <c r="V153" s="256">
        <f>IF(O153=1,10,100)</f>
        <v>100</v>
      </c>
      <c r="W153" s="256">
        <f>IF(O153=1,1,IF(O153=2,10,100))</f>
        <v>100</v>
      </c>
      <c r="X153" s="256">
        <f>IF(O153=3,20,100)</f>
        <v>100</v>
      </c>
      <c r="Y153" s="256">
        <f>IF(P153=1,10,100)</f>
        <v>100</v>
      </c>
      <c r="Z153" s="256">
        <f>IF(P153=1,1,IF(P153=2,10,100))</f>
        <v>100</v>
      </c>
      <c r="AA153" s="257">
        <f>IF(OR(EXACT(Q153,"1A"),EXACT(Q153,"1B")),0.1,IF(Q153=2,1,100))</f>
        <v>100</v>
      </c>
      <c r="AB153" s="257">
        <f>IF(OR(EXACT(R153,"1A"),EXACT(R153,"1B")),0.1,IF(R153=2,1,100))</f>
        <v>100</v>
      </c>
      <c r="AC153" s="257">
        <f>IF(OR(EXACT(S153,"1A"),EXACT(S153,"1B")),0.3,IF(S153=2,3,100))</f>
        <v>100</v>
      </c>
      <c r="AF153" s="249">
        <f>IF(OR(OR(EXACT(J153,"1A"),EXACT(J153,"1B"),EXACT(J153,"1C")),K153=1),1,IF(K153=2,10,100))</f>
        <v>100</v>
      </c>
      <c r="AG153" s="249">
        <f>IF(OR(EXACT(J153,"1A"),EXACT(J153,"1B"),EXACT(J153,"1C")),1,IF(J153=2,10,100))</f>
        <v>100</v>
      </c>
      <c r="AH153" s="249">
        <f>IF(OR(EXACT(J153,"1A"),EXACT(J153,"1B"),EXACT(J153,"1C"),K153=1),3,100)</f>
        <v>100</v>
      </c>
      <c r="AI153" s="249">
        <f>IF(OR(EXACT(J153,"1A"),EXACT(J153,"1B"),EXACT(J153,"1C")),5,100)</f>
        <v>100</v>
      </c>
      <c r="AJ153" s="251"/>
      <c r="AM153" s="251"/>
      <c r="AQ153" s="199" t="s">
        <v>6677</v>
      </c>
    </row>
    <row r="154" spans="1:1023" ht="30" x14ac:dyDescent="0.25">
      <c r="A154" s="192" t="s">
        <v>1673</v>
      </c>
      <c r="B154" s="193">
        <v>154</v>
      </c>
      <c r="C154" s="261" t="s">
        <v>25786</v>
      </c>
      <c r="D154" s="209" t="s">
        <v>6704</v>
      </c>
      <c r="E154" s="253" t="s">
        <v>789</v>
      </c>
      <c r="I154" s="367">
        <v>275</v>
      </c>
      <c r="V154" s="256">
        <f>IF(O154=1,10,100)</f>
        <v>100</v>
      </c>
      <c r="W154" s="256">
        <f>IF(O154=1,1,IF(O154=2,10,100))</f>
        <v>100</v>
      </c>
      <c r="X154" s="256">
        <f>IF(O154=3,20,100)</f>
        <v>100</v>
      </c>
      <c r="Y154" s="256">
        <f>IF(P154=1,10,100)</f>
        <v>100</v>
      </c>
      <c r="Z154" s="256">
        <f>IF(P154=1,1,IF(P154=2,10,100))</f>
        <v>100</v>
      </c>
      <c r="AA154" s="257">
        <f>IF(OR(EXACT(Q154,"1A"),EXACT(Q154,"1B")),0.1,IF(Q154=2,1,100))</f>
        <v>100</v>
      </c>
      <c r="AB154" s="257">
        <f>IF(OR(EXACT(R154,"1A"),EXACT(R154,"1B")),0.1,IF(R154=2,1,100))</f>
        <v>100</v>
      </c>
      <c r="AC154" s="257">
        <f>IF(OR(EXACT(S154,"1A"),EXACT(S154,"1B")),0.3,IF(S154=2,3,100))</f>
        <v>100</v>
      </c>
      <c r="AF154" s="249">
        <f>IF(OR(OR(EXACT(J154,"1A"),EXACT(J154,"1B"),EXACT(J154,"1C")),K154=1),1,IF(K154=2,10,100))</f>
        <v>100</v>
      </c>
      <c r="AG154" s="249">
        <f>IF(OR(EXACT(J154,"1A"),EXACT(J154,"1B"),EXACT(J154,"1C")),1,IF(J154=2,10,100))</f>
        <v>100</v>
      </c>
      <c r="AH154" s="249">
        <f>IF(OR(EXACT(J154,"1A"),EXACT(J154,"1B"),EXACT(J154,"1C"),K154=1),3,100)</f>
        <v>100</v>
      </c>
      <c r="AI154" s="249">
        <f>IF(OR(EXACT(J154,"1A"),EXACT(J154,"1B"),EXACT(J154,"1C")),5,100)</f>
        <v>100</v>
      </c>
      <c r="AJ154" s="269" t="s">
        <v>25787</v>
      </c>
      <c r="AM154" s="251"/>
      <c r="AQ154" s="199" t="s">
        <v>6705</v>
      </c>
    </row>
    <row r="155" spans="1:1023" ht="30" customHeight="1" x14ac:dyDescent="0.25">
      <c r="A155" s="192" t="s">
        <v>6706</v>
      </c>
      <c r="B155" s="193">
        <v>155</v>
      </c>
      <c r="C155" s="192" t="s">
        <v>25788</v>
      </c>
      <c r="D155" s="209" t="s">
        <v>6707</v>
      </c>
      <c r="E155" s="253" t="s">
        <v>6708</v>
      </c>
      <c r="I155" s="367"/>
      <c r="O155" s="409">
        <v>3</v>
      </c>
      <c r="S155" s="409" t="s">
        <v>770</v>
      </c>
      <c r="V155" s="256">
        <f>IF(O155=1,10,100)</f>
        <v>100</v>
      </c>
      <c r="W155" s="256">
        <f>IF(O155=1,1,IF(O155=2,10,100))</f>
        <v>100</v>
      </c>
      <c r="X155" s="256">
        <f>IF(O155=3,20,100)</f>
        <v>20</v>
      </c>
      <c r="Y155" s="256">
        <f>IF(P155=1,10,100)</f>
        <v>100</v>
      </c>
      <c r="Z155" s="256">
        <f>IF(P155=1,1,IF(P155=2,10,100))</f>
        <v>100</v>
      </c>
      <c r="AA155" s="257">
        <f>IF(OR(EXACT(Q155,"1A"),EXACT(Q155,"1B")),0.1,IF(Q155=2,1,100))</f>
        <v>100</v>
      </c>
      <c r="AB155" s="257">
        <f>IF(OR(EXACT(R155,"1A"),EXACT(R155,"1B")),0.1,IF(R155=2,1,100))</f>
        <v>100</v>
      </c>
      <c r="AC155" s="257">
        <f>IF(OR(EXACT(S155,"1A"),EXACT(S155,"1B")),0.3,IF(S155=2,3,100))</f>
        <v>0.3</v>
      </c>
      <c r="AF155" s="249">
        <f>IF(OR(OR(EXACT(J155,"1A"),EXACT(J155,"1B"),EXACT(J155,"1C")),K155=1),1,IF(K155=2,10,100))</f>
        <v>100</v>
      </c>
      <c r="AG155" s="249">
        <f>IF(OR(EXACT(J155,"1A"),EXACT(J155,"1B"),EXACT(J155,"1C")),1,IF(J155=2,10,100))</f>
        <v>100</v>
      </c>
      <c r="AH155" s="249">
        <f>IF(OR(EXACT(J155,"1A"),EXACT(J155,"1B"),EXACT(J155,"1C"),K155=1),3,100)</f>
        <v>100</v>
      </c>
      <c r="AI155" s="249">
        <f>IF(OR(EXACT(J155,"1A"),EXACT(J155,"1B"),EXACT(J155,"1C")),5,100)</f>
        <v>100</v>
      </c>
      <c r="AJ155" s="251"/>
      <c r="AM155" s="251"/>
      <c r="AQ155" s="267" t="s">
        <v>6709</v>
      </c>
    </row>
    <row r="156" spans="1:1023" ht="29.25" x14ac:dyDescent="0.25">
      <c r="A156" s="192" t="s">
        <v>1150</v>
      </c>
      <c r="B156" s="193">
        <v>156</v>
      </c>
      <c r="C156" s="198" t="s">
        <v>1151</v>
      </c>
      <c r="D156" s="209" t="s">
        <v>6852</v>
      </c>
      <c r="E156" s="136"/>
      <c r="F156" s="238"/>
      <c r="G156" s="214"/>
      <c r="H156" s="214"/>
      <c r="I156" s="367">
        <v>168</v>
      </c>
      <c r="J156" s="443"/>
      <c r="K156" s="161"/>
      <c r="L156" s="161"/>
      <c r="M156" s="161"/>
      <c r="N156" s="161"/>
      <c r="O156" s="161"/>
      <c r="P156" s="161"/>
      <c r="Q156" s="161"/>
      <c r="R156" s="161"/>
      <c r="S156" s="161"/>
      <c r="T156" s="161"/>
      <c r="U156" s="161"/>
      <c r="V156" s="256">
        <f>IF(O156=1,10,100)</f>
        <v>100</v>
      </c>
      <c r="W156" s="256">
        <f>IF(O156=1,1,IF(O156=2,10,100))</f>
        <v>100</v>
      </c>
      <c r="X156" s="256">
        <f>IF(O156=3,20,100)</f>
        <v>100</v>
      </c>
      <c r="Y156" s="256">
        <f>IF(P156=1,10,100)</f>
        <v>100</v>
      </c>
      <c r="Z156" s="256">
        <f>IF(P156=1,1,IF(P156=2,10,100))</f>
        <v>100</v>
      </c>
      <c r="AA156" s="257">
        <f>IF(OR(EXACT(Q156,"1A"),EXACT(Q156,"1B")),0.1,IF(Q156=2,1,100))</f>
        <v>100</v>
      </c>
      <c r="AB156" s="257">
        <f>IF(OR(EXACT(R156,"1A"),EXACT(R156,"1B")),0.1,IF(R156=2,1,100))</f>
        <v>100</v>
      </c>
      <c r="AC156" s="257">
        <f>IF(OR(EXACT(S156,"1A"),EXACT(S156,"1B")),0.3,IF(S156=2,3,100))</f>
        <v>100</v>
      </c>
      <c r="AD156" s="136"/>
      <c r="AE156" s="136"/>
      <c r="AF156" s="249">
        <f>IF(OR(OR(EXACT(J156,"1A"),EXACT(J156,"1B"),EXACT(J156,"1C")),K156=1),1,IF(K156=2,10,100))</f>
        <v>100</v>
      </c>
      <c r="AG156" s="249">
        <f>IF(OR(EXACT(J156,"1A"),EXACT(J156,"1B"),EXACT(J156,"1C")),1,IF(J156=2,10,100))</f>
        <v>100</v>
      </c>
      <c r="AH156" s="249">
        <f>IF(OR(EXACT(J156,"1A"),EXACT(J156,"1B"),EXACT(J156,"1C"),K156=1),3,100)</f>
        <v>100</v>
      </c>
      <c r="AI156" s="249">
        <f>IF(OR(EXACT(J156,"1A"),EXACT(J156,"1B"),EXACT(J156,"1C")),5,100)</f>
        <v>100</v>
      </c>
      <c r="AJ156" s="269" t="s">
        <v>25789</v>
      </c>
      <c r="AK156" s="136"/>
      <c r="AL156" s="136"/>
      <c r="AM156" s="251"/>
      <c r="AN156" s="136"/>
      <c r="AO156" s="136"/>
      <c r="AP156" s="136"/>
      <c r="AQ156" s="272" t="s">
        <v>25790</v>
      </c>
      <c r="AR156" s="136"/>
      <c r="AS156" s="136"/>
      <c r="AT156" s="136"/>
      <c r="AU156" s="136"/>
      <c r="AV156" s="136"/>
      <c r="AW156" s="136"/>
      <c r="AX156" s="136"/>
      <c r="AY156" s="136"/>
      <c r="AZ156" s="136"/>
      <c r="BA156" s="136"/>
      <c r="BB156" s="136"/>
      <c r="BC156" s="136"/>
      <c r="BD156" s="136"/>
      <c r="BE156" s="136"/>
      <c r="BF156" s="136"/>
      <c r="BG156" s="136"/>
      <c r="BH156" s="136"/>
      <c r="BI156" s="136"/>
      <c r="BJ156" s="136"/>
      <c r="BK156" s="136"/>
      <c r="BL156" s="136"/>
      <c r="BM156" s="136"/>
      <c r="BN156" s="136"/>
      <c r="BO156" s="136"/>
      <c r="BP156" s="136"/>
      <c r="BQ156" s="136"/>
      <c r="BR156" s="136"/>
      <c r="BS156" s="136"/>
      <c r="BT156" s="136"/>
      <c r="BU156" s="136"/>
      <c r="BV156" s="136"/>
      <c r="BW156" s="136"/>
      <c r="BX156" s="136"/>
      <c r="BY156" s="136"/>
      <c r="BZ156" s="136"/>
      <c r="CA156" s="136"/>
      <c r="CB156" s="136"/>
      <c r="CC156" s="136"/>
      <c r="CD156" s="136"/>
      <c r="CE156" s="136"/>
      <c r="CF156" s="136"/>
      <c r="CG156" s="136"/>
      <c r="CH156" s="136"/>
      <c r="CI156" s="136"/>
      <c r="CJ156" s="136"/>
      <c r="CK156" s="136"/>
      <c r="CL156" s="136"/>
      <c r="CM156" s="136"/>
      <c r="CN156" s="136"/>
      <c r="CO156" s="136"/>
      <c r="CP156" s="136"/>
      <c r="CQ156" s="136"/>
      <c r="CR156" s="136"/>
      <c r="CS156" s="136"/>
      <c r="CT156" s="136"/>
      <c r="CU156" s="136"/>
      <c r="CV156" s="136"/>
      <c r="CW156" s="136"/>
      <c r="CX156" s="136"/>
      <c r="CY156" s="136"/>
      <c r="CZ156" s="136"/>
      <c r="DA156" s="136"/>
      <c r="DB156" s="136"/>
      <c r="DC156" s="136"/>
      <c r="DD156" s="136"/>
      <c r="DE156" s="136"/>
      <c r="DF156" s="136"/>
      <c r="DG156" s="136"/>
      <c r="DH156" s="136"/>
      <c r="DI156" s="136"/>
      <c r="DJ156" s="136"/>
      <c r="DK156" s="136"/>
      <c r="DL156" s="136"/>
      <c r="DM156" s="136"/>
      <c r="DN156" s="136"/>
      <c r="DO156" s="136"/>
      <c r="DP156" s="136"/>
      <c r="DQ156" s="136"/>
      <c r="DR156" s="136"/>
      <c r="DS156" s="136"/>
      <c r="DT156" s="136"/>
      <c r="DU156" s="136"/>
      <c r="DV156" s="136"/>
      <c r="DW156" s="136"/>
      <c r="DX156" s="136"/>
      <c r="DY156" s="136"/>
      <c r="DZ156" s="136"/>
      <c r="EA156" s="136"/>
      <c r="EB156" s="136"/>
      <c r="EC156" s="136"/>
      <c r="ED156" s="136"/>
      <c r="EE156" s="136"/>
      <c r="EF156" s="136"/>
      <c r="EG156" s="136"/>
      <c r="EH156" s="136"/>
      <c r="EI156" s="136"/>
      <c r="EJ156" s="136"/>
      <c r="EK156" s="136"/>
      <c r="EL156" s="136"/>
      <c r="EM156" s="136"/>
      <c r="EN156" s="136"/>
      <c r="EO156" s="136"/>
      <c r="EP156" s="136"/>
      <c r="EQ156" s="136"/>
      <c r="ER156" s="136"/>
      <c r="ES156" s="136"/>
      <c r="ET156" s="136"/>
      <c r="EU156" s="136"/>
      <c r="EV156" s="136"/>
      <c r="EW156" s="136"/>
      <c r="EX156" s="136"/>
      <c r="EY156" s="136"/>
      <c r="EZ156" s="136"/>
      <c r="FA156" s="136"/>
      <c r="FB156" s="136"/>
      <c r="FC156" s="136"/>
      <c r="FD156" s="136"/>
      <c r="FE156" s="136"/>
      <c r="FF156" s="136"/>
      <c r="FG156" s="136"/>
      <c r="FH156" s="136"/>
      <c r="FI156" s="136"/>
      <c r="FJ156" s="136"/>
      <c r="FK156" s="136"/>
      <c r="FL156" s="136"/>
      <c r="FM156" s="136"/>
      <c r="FN156" s="136"/>
      <c r="FO156" s="136"/>
      <c r="FP156" s="136"/>
      <c r="FQ156" s="136"/>
      <c r="FR156" s="136"/>
      <c r="FS156" s="136"/>
      <c r="FT156" s="136"/>
      <c r="FU156" s="136"/>
      <c r="FV156" s="136"/>
      <c r="FW156" s="136"/>
      <c r="FX156" s="136"/>
      <c r="FY156" s="136"/>
      <c r="FZ156" s="136"/>
      <c r="GA156" s="136"/>
      <c r="GB156" s="136"/>
      <c r="GC156" s="136"/>
      <c r="GD156" s="136"/>
      <c r="GE156" s="136"/>
      <c r="GF156" s="136"/>
      <c r="GG156" s="136"/>
      <c r="GH156" s="136"/>
      <c r="GI156" s="136"/>
      <c r="GJ156" s="136"/>
      <c r="GK156" s="136"/>
      <c r="GL156" s="136"/>
      <c r="GM156" s="136"/>
      <c r="GN156" s="136"/>
      <c r="GO156" s="136"/>
      <c r="GP156" s="136"/>
      <c r="GQ156" s="136"/>
      <c r="GR156" s="136"/>
      <c r="GS156" s="136"/>
      <c r="GT156" s="136"/>
      <c r="GU156" s="136"/>
      <c r="GV156" s="136"/>
      <c r="GW156" s="136"/>
      <c r="GX156" s="136"/>
      <c r="GY156" s="136"/>
      <c r="GZ156" s="136"/>
      <c r="HA156" s="136"/>
      <c r="HB156" s="136"/>
      <c r="HC156" s="136"/>
      <c r="HD156" s="136"/>
      <c r="HE156" s="136"/>
      <c r="HF156" s="136"/>
      <c r="HG156" s="136"/>
      <c r="HH156" s="136"/>
      <c r="HI156" s="136"/>
      <c r="HJ156" s="136"/>
      <c r="HK156" s="136"/>
      <c r="HL156" s="136"/>
      <c r="HM156" s="136"/>
      <c r="HN156" s="136"/>
      <c r="HO156" s="136"/>
      <c r="HP156" s="136"/>
      <c r="HQ156" s="136"/>
      <c r="HR156" s="136"/>
      <c r="HS156" s="136"/>
      <c r="HT156" s="136"/>
      <c r="HU156" s="136"/>
      <c r="HV156" s="136"/>
      <c r="HW156" s="136"/>
      <c r="HX156" s="136"/>
      <c r="HY156" s="136"/>
      <c r="HZ156" s="136"/>
      <c r="IA156" s="136"/>
      <c r="IB156" s="136"/>
      <c r="IC156" s="136"/>
      <c r="ID156" s="136"/>
      <c r="IE156" s="136"/>
      <c r="IF156" s="136"/>
      <c r="IG156" s="136"/>
      <c r="IH156" s="136"/>
      <c r="II156" s="136"/>
      <c r="IJ156" s="136"/>
      <c r="IK156" s="136"/>
      <c r="IL156" s="136"/>
      <c r="IM156" s="136"/>
      <c r="IN156" s="136"/>
      <c r="IO156" s="136"/>
      <c r="IP156" s="136"/>
      <c r="IQ156" s="136"/>
      <c r="IR156" s="136"/>
      <c r="IS156" s="136"/>
      <c r="IT156" s="136"/>
      <c r="IU156" s="136"/>
      <c r="IV156" s="136"/>
      <c r="IW156" s="136"/>
      <c r="IX156" s="136"/>
      <c r="IY156" s="136"/>
      <c r="IZ156" s="136"/>
      <c r="JA156" s="136"/>
      <c r="JB156" s="136"/>
      <c r="JC156" s="136"/>
      <c r="JD156" s="136"/>
      <c r="JE156" s="136"/>
      <c r="JF156" s="136"/>
      <c r="JG156" s="136"/>
      <c r="JH156" s="136"/>
      <c r="JI156" s="136"/>
      <c r="JJ156" s="136"/>
      <c r="JK156" s="136"/>
      <c r="JL156" s="136"/>
      <c r="JM156" s="136"/>
      <c r="JN156" s="136"/>
      <c r="JO156" s="136"/>
      <c r="JP156" s="136"/>
      <c r="JQ156" s="136"/>
      <c r="JR156" s="136"/>
      <c r="JS156" s="136"/>
      <c r="JT156" s="136"/>
      <c r="JU156" s="136"/>
      <c r="JV156" s="136"/>
      <c r="JW156" s="136"/>
      <c r="JX156" s="136"/>
      <c r="JY156" s="136"/>
      <c r="JZ156" s="136"/>
      <c r="KA156" s="136"/>
      <c r="KB156" s="136"/>
      <c r="KC156" s="136"/>
      <c r="KD156" s="136"/>
      <c r="KE156" s="136"/>
      <c r="KF156" s="136"/>
      <c r="KG156" s="136"/>
      <c r="KH156" s="136"/>
      <c r="KI156" s="136"/>
      <c r="KJ156" s="136"/>
      <c r="KK156" s="136"/>
      <c r="KL156" s="136"/>
      <c r="KM156" s="136"/>
      <c r="KN156" s="136"/>
      <c r="KO156" s="136"/>
      <c r="KP156" s="136"/>
      <c r="KQ156" s="136"/>
      <c r="KR156" s="136"/>
      <c r="KS156" s="136"/>
      <c r="KT156" s="136"/>
      <c r="KU156" s="136"/>
      <c r="KV156" s="136"/>
      <c r="KW156" s="136"/>
      <c r="KX156" s="136"/>
      <c r="KY156" s="136"/>
      <c r="KZ156" s="136"/>
      <c r="LA156" s="136"/>
      <c r="LB156" s="136"/>
      <c r="LC156" s="136"/>
      <c r="LD156" s="136"/>
      <c r="LE156" s="136"/>
      <c r="LF156" s="136"/>
      <c r="LG156" s="136"/>
      <c r="LH156" s="136"/>
      <c r="LI156" s="136"/>
      <c r="LJ156" s="136"/>
      <c r="LK156" s="136"/>
      <c r="LL156" s="136"/>
      <c r="LM156" s="136"/>
      <c r="LN156" s="136"/>
      <c r="LO156" s="136"/>
      <c r="LP156" s="136"/>
      <c r="LQ156" s="136"/>
      <c r="LR156" s="136"/>
      <c r="LS156" s="136"/>
      <c r="LT156" s="136"/>
      <c r="LU156" s="136"/>
      <c r="LV156" s="136"/>
      <c r="LW156" s="136"/>
      <c r="LX156" s="136"/>
      <c r="LY156" s="136"/>
      <c r="LZ156" s="136"/>
      <c r="MA156" s="136"/>
      <c r="MB156" s="136"/>
      <c r="MC156" s="136"/>
      <c r="MD156" s="136"/>
      <c r="ME156" s="136"/>
      <c r="MF156" s="136"/>
      <c r="MG156" s="136"/>
      <c r="MH156" s="136"/>
      <c r="MI156" s="136"/>
      <c r="MJ156" s="136"/>
      <c r="MK156" s="136"/>
      <c r="ML156" s="136"/>
      <c r="MM156" s="136"/>
      <c r="MN156" s="136"/>
      <c r="MO156" s="136"/>
      <c r="MP156" s="136"/>
      <c r="MQ156" s="136"/>
      <c r="MR156" s="136"/>
      <c r="MS156" s="136"/>
      <c r="MT156" s="136"/>
      <c r="MU156" s="136"/>
      <c r="MV156" s="136"/>
      <c r="MW156" s="136"/>
      <c r="MX156" s="136"/>
      <c r="MY156" s="136"/>
      <c r="MZ156" s="136"/>
      <c r="NA156" s="136"/>
      <c r="NB156" s="136"/>
      <c r="NC156" s="136"/>
      <c r="ND156" s="136"/>
      <c r="NE156" s="136"/>
      <c r="NF156" s="136"/>
      <c r="NG156" s="136"/>
      <c r="NH156" s="136"/>
      <c r="NI156" s="136"/>
      <c r="NJ156" s="136"/>
      <c r="NK156" s="136"/>
      <c r="NL156" s="136"/>
      <c r="NM156" s="136"/>
      <c r="NN156" s="136"/>
      <c r="NO156" s="136"/>
      <c r="NP156" s="136"/>
      <c r="NQ156" s="136"/>
      <c r="NR156" s="136"/>
      <c r="NS156" s="136"/>
      <c r="NT156" s="136"/>
      <c r="NU156" s="136"/>
      <c r="NV156" s="136"/>
      <c r="NW156" s="136"/>
      <c r="NX156" s="136"/>
      <c r="NY156" s="136"/>
      <c r="NZ156" s="136"/>
      <c r="OA156" s="136"/>
      <c r="OB156" s="136"/>
      <c r="OC156" s="136"/>
      <c r="OD156" s="136"/>
      <c r="OE156" s="136"/>
      <c r="OF156" s="136"/>
      <c r="OG156" s="136"/>
      <c r="OH156" s="136"/>
      <c r="OI156" s="136"/>
      <c r="OJ156" s="136"/>
      <c r="OK156" s="136"/>
      <c r="OL156" s="136"/>
      <c r="OM156" s="136"/>
      <c r="ON156" s="136"/>
      <c r="OO156" s="136"/>
      <c r="OP156" s="136"/>
      <c r="OQ156" s="136"/>
      <c r="OR156" s="136"/>
      <c r="OS156" s="136"/>
      <c r="OT156" s="136"/>
      <c r="OU156" s="136"/>
      <c r="OV156" s="136"/>
      <c r="OW156" s="136"/>
      <c r="OX156" s="136"/>
      <c r="OY156" s="136"/>
      <c r="OZ156" s="136"/>
      <c r="PA156" s="136"/>
      <c r="PB156" s="136"/>
      <c r="PC156" s="136"/>
      <c r="PD156" s="136"/>
      <c r="PE156" s="136"/>
      <c r="PF156" s="136"/>
      <c r="PG156" s="136"/>
      <c r="PH156" s="136"/>
      <c r="PI156" s="136"/>
      <c r="PJ156" s="136"/>
      <c r="PK156" s="136"/>
      <c r="PL156" s="136"/>
      <c r="PM156" s="136"/>
      <c r="PN156" s="136"/>
      <c r="PO156" s="136"/>
      <c r="PP156" s="136"/>
      <c r="PQ156" s="136"/>
      <c r="PR156" s="136"/>
      <c r="PS156" s="136"/>
      <c r="PT156" s="136"/>
      <c r="PU156" s="136"/>
      <c r="PV156" s="136"/>
      <c r="PW156" s="136"/>
      <c r="PX156" s="136"/>
      <c r="PY156" s="136"/>
      <c r="PZ156" s="136"/>
      <c r="QA156" s="136"/>
      <c r="QB156" s="136"/>
      <c r="QC156" s="136"/>
      <c r="QD156" s="136"/>
      <c r="QE156" s="136"/>
      <c r="QF156" s="136"/>
      <c r="QG156" s="136"/>
      <c r="QH156" s="136"/>
      <c r="QI156" s="136"/>
      <c r="QJ156" s="136"/>
      <c r="QK156" s="136"/>
      <c r="QL156" s="136"/>
      <c r="QM156" s="136"/>
      <c r="QN156" s="136"/>
      <c r="QO156" s="136"/>
      <c r="QP156" s="136"/>
      <c r="QQ156" s="136"/>
      <c r="QR156" s="136"/>
      <c r="QS156" s="136"/>
      <c r="QT156" s="136"/>
      <c r="QU156" s="136"/>
      <c r="QV156" s="136"/>
      <c r="QW156" s="136"/>
      <c r="QX156" s="136"/>
      <c r="QY156" s="136"/>
      <c r="QZ156" s="136"/>
      <c r="RA156" s="136"/>
      <c r="RB156" s="136"/>
      <c r="RC156" s="136"/>
      <c r="RD156" s="136"/>
      <c r="RE156" s="136"/>
      <c r="RF156" s="136"/>
      <c r="RG156" s="136"/>
      <c r="RH156" s="136"/>
      <c r="RI156" s="136"/>
      <c r="RJ156" s="136"/>
      <c r="RK156" s="136"/>
      <c r="RL156" s="136"/>
      <c r="RM156" s="136"/>
      <c r="RN156" s="136"/>
      <c r="RO156" s="136"/>
      <c r="RP156" s="136"/>
      <c r="RQ156" s="136"/>
      <c r="RR156" s="136"/>
      <c r="RS156" s="136"/>
      <c r="RT156" s="136"/>
      <c r="RU156" s="136"/>
      <c r="RV156" s="136"/>
      <c r="RW156" s="136"/>
      <c r="RX156" s="136"/>
      <c r="RY156" s="136"/>
      <c r="RZ156" s="136"/>
      <c r="SA156" s="136"/>
      <c r="SB156" s="136"/>
      <c r="SC156" s="136"/>
      <c r="SD156" s="136"/>
      <c r="SE156" s="136"/>
      <c r="SF156" s="136"/>
      <c r="SG156" s="136"/>
      <c r="SH156" s="136"/>
      <c r="SI156" s="136"/>
      <c r="SJ156" s="136"/>
      <c r="SK156" s="136"/>
      <c r="SL156" s="136"/>
      <c r="SM156" s="136"/>
      <c r="SN156" s="136"/>
      <c r="SO156" s="136"/>
      <c r="SP156" s="136"/>
      <c r="SQ156" s="136"/>
      <c r="SR156" s="136"/>
      <c r="SS156" s="136"/>
      <c r="ST156" s="136"/>
      <c r="SU156" s="136"/>
      <c r="SV156" s="136"/>
      <c r="SW156" s="136"/>
      <c r="SX156" s="136"/>
      <c r="SY156" s="136"/>
      <c r="SZ156" s="136"/>
      <c r="TA156" s="136"/>
      <c r="TB156" s="136"/>
      <c r="TC156" s="136"/>
      <c r="TD156" s="136"/>
      <c r="TE156" s="136"/>
      <c r="TF156" s="136"/>
      <c r="TG156" s="136"/>
      <c r="TH156" s="136"/>
      <c r="TI156" s="136"/>
      <c r="TJ156" s="136"/>
      <c r="TK156" s="136"/>
      <c r="TL156" s="136"/>
      <c r="TM156" s="136"/>
      <c r="TN156" s="136"/>
      <c r="TO156" s="136"/>
      <c r="TP156" s="136"/>
      <c r="TQ156" s="136"/>
      <c r="TR156" s="136"/>
      <c r="TS156" s="136"/>
      <c r="TT156" s="136"/>
      <c r="TU156" s="136"/>
      <c r="TV156" s="136"/>
      <c r="TW156" s="136"/>
      <c r="TX156" s="136"/>
      <c r="TY156" s="136"/>
      <c r="TZ156" s="136"/>
      <c r="UA156" s="136"/>
      <c r="UB156" s="136"/>
      <c r="UC156" s="136"/>
      <c r="UD156" s="136"/>
      <c r="UE156" s="136"/>
      <c r="UF156" s="136"/>
      <c r="UG156" s="136"/>
      <c r="UH156" s="136"/>
      <c r="UI156" s="136"/>
      <c r="UJ156" s="136"/>
      <c r="UK156" s="136"/>
      <c r="UL156" s="136"/>
      <c r="UM156" s="136"/>
      <c r="UN156" s="136"/>
      <c r="UO156" s="136"/>
      <c r="UP156" s="136"/>
      <c r="UQ156" s="136"/>
      <c r="UR156" s="136"/>
      <c r="US156" s="136"/>
      <c r="UT156" s="136"/>
      <c r="UU156" s="136"/>
      <c r="UV156" s="136"/>
      <c r="UW156" s="136"/>
      <c r="UX156" s="136"/>
      <c r="UY156" s="136"/>
      <c r="UZ156" s="136"/>
      <c r="VA156" s="136"/>
      <c r="VB156" s="136"/>
      <c r="VC156" s="136"/>
      <c r="VD156" s="136"/>
      <c r="VE156" s="136"/>
      <c r="VF156" s="136"/>
      <c r="VG156" s="136"/>
      <c r="VH156" s="136"/>
      <c r="VI156" s="136"/>
      <c r="VJ156" s="136"/>
      <c r="VK156" s="136"/>
      <c r="VL156" s="136"/>
      <c r="VM156" s="136"/>
      <c r="VN156" s="136"/>
      <c r="VO156" s="136"/>
      <c r="VP156" s="136"/>
      <c r="VQ156" s="136"/>
      <c r="VR156" s="136"/>
      <c r="VS156" s="136"/>
      <c r="VT156" s="136"/>
      <c r="VU156" s="136"/>
      <c r="VV156" s="136"/>
      <c r="VW156" s="136"/>
      <c r="VX156" s="136"/>
      <c r="VY156" s="136"/>
      <c r="VZ156" s="136"/>
      <c r="WA156" s="136"/>
      <c r="WB156" s="136"/>
      <c r="WC156" s="136"/>
      <c r="WD156" s="136"/>
      <c r="WE156" s="136"/>
      <c r="WF156" s="136"/>
      <c r="WG156" s="136"/>
      <c r="WH156" s="136"/>
      <c r="WI156" s="136"/>
      <c r="WJ156" s="136"/>
      <c r="WK156" s="136"/>
      <c r="WL156" s="136"/>
      <c r="WM156" s="136"/>
      <c r="WN156" s="136"/>
      <c r="WO156" s="136"/>
      <c r="WP156" s="136"/>
      <c r="WQ156" s="136"/>
      <c r="WR156" s="136"/>
      <c r="WS156" s="136"/>
      <c r="WT156" s="136"/>
      <c r="WU156" s="136"/>
      <c r="WV156" s="136"/>
      <c r="WW156" s="136"/>
      <c r="WX156" s="136"/>
      <c r="WY156" s="136"/>
      <c r="WZ156" s="136"/>
      <c r="XA156" s="136"/>
      <c r="XB156" s="136"/>
      <c r="XC156" s="136"/>
      <c r="XD156" s="136"/>
      <c r="XE156" s="136"/>
      <c r="XF156" s="136"/>
      <c r="XG156" s="136"/>
      <c r="XH156" s="136"/>
      <c r="XI156" s="136"/>
      <c r="XJ156" s="136"/>
      <c r="XK156" s="136"/>
      <c r="XL156" s="136"/>
      <c r="XM156" s="136"/>
      <c r="XN156" s="136"/>
      <c r="XO156" s="136"/>
      <c r="XP156" s="136"/>
      <c r="XQ156" s="136"/>
      <c r="XR156" s="136"/>
      <c r="XS156" s="136"/>
      <c r="XT156" s="136"/>
      <c r="XU156" s="136"/>
      <c r="XV156" s="136"/>
      <c r="XW156" s="136"/>
      <c r="XX156" s="136"/>
      <c r="XY156" s="136"/>
      <c r="XZ156" s="136"/>
      <c r="YA156" s="136"/>
      <c r="YB156" s="136"/>
      <c r="YC156" s="136"/>
      <c r="YD156" s="136"/>
      <c r="YE156" s="136"/>
      <c r="YF156" s="136"/>
      <c r="YG156" s="136"/>
      <c r="YH156" s="136"/>
      <c r="YI156" s="136"/>
      <c r="YJ156" s="136"/>
      <c r="YK156" s="136"/>
      <c r="YL156" s="136"/>
      <c r="YM156" s="136"/>
      <c r="YN156" s="136"/>
      <c r="YO156" s="136"/>
      <c r="YP156" s="136"/>
      <c r="YQ156" s="136"/>
      <c r="YR156" s="136"/>
      <c r="YS156" s="136"/>
      <c r="YT156" s="136"/>
      <c r="YU156" s="136"/>
      <c r="YV156" s="136"/>
      <c r="YW156" s="136"/>
      <c r="YX156" s="136"/>
      <c r="YY156" s="136"/>
      <c r="YZ156" s="136"/>
      <c r="ZA156" s="136"/>
      <c r="ZB156" s="136"/>
      <c r="ZC156" s="136"/>
      <c r="ZD156" s="136"/>
      <c r="ZE156" s="136"/>
      <c r="ZF156" s="136"/>
      <c r="ZG156" s="136"/>
      <c r="ZH156" s="136"/>
      <c r="ZI156" s="136"/>
      <c r="ZJ156" s="136"/>
      <c r="ZK156" s="136"/>
      <c r="ZL156" s="136"/>
      <c r="ZM156" s="136"/>
      <c r="ZN156" s="136"/>
      <c r="ZO156" s="136"/>
      <c r="ZP156" s="136"/>
      <c r="ZQ156" s="136"/>
      <c r="ZR156" s="136"/>
      <c r="ZS156" s="136"/>
      <c r="ZT156" s="136"/>
      <c r="ZU156" s="136"/>
      <c r="ZV156" s="136"/>
      <c r="ZW156" s="136"/>
      <c r="ZX156" s="136"/>
      <c r="ZY156" s="136"/>
      <c r="ZZ156" s="136"/>
      <c r="AAA156" s="136"/>
      <c r="AAB156" s="136"/>
      <c r="AAC156" s="136"/>
      <c r="AAD156" s="136"/>
      <c r="AAE156" s="136"/>
      <c r="AAF156" s="136"/>
      <c r="AAG156" s="136"/>
      <c r="AAH156" s="136"/>
      <c r="AAI156" s="136"/>
      <c r="AAJ156" s="136"/>
      <c r="AAK156" s="136"/>
      <c r="AAL156" s="136"/>
      <c r="AAM156" s="136"/>
      <c r="AAN156" s="136"/>
      <c r="AAO156" s="136"/>
      <c r="AAP156" s="136"/>
      <c r="AAQ156" s="136"/>
      <c r="AAR156" s="136"/>
      <c r="AAS156" s="136"/>
      <c r="AAT156" s="136"/>
      <c r="AAU156" s="136"/>
      <c r="AAV156" s="136"/>
      <c r="AAW156" s="136"/>
      <c r="AAX156" s="136"/>
      <c r="AAY156" s="136"/>
      <c r="AAZ156" s="136"/>
      <c r="ABA156" s="136"/>
      <c r="ABB156" s="136"/>
      <c r="ABC156" s="136"/>
      <c r="ABD156" s="136"/>
      <c r="ABE156" s="136"/>
      <c r="ABF156" s="136"/>
      <c r="ABG156" s="136"/>
      <c r="ABH156" s="136"/>
      <c r="ABI156" s="136"/>
      <c r="ABJ156" s="136"/>
      <c r="ABK156" s="136"/>
      <c r="ABL156" s="136"/>
      <c r="ABM156" s="136"/>
      <c r="ABN156" s="136"/>
      <c r="ABO156" s="136"/>
      <c r="ABP156" s="136"/>
      <c r="ABQ156" s="136"/>
      <c r="ABR156" s="136"/>
      <c r="ABS156" s="136"/>
      <c r="ABT156" s="136"/>
      <c r="ABU156" s="136"/>
      <c r="ABV156" s="136"/>
      <c r="ABW156" s="136"/>
      <c r="ABX156" s="136"/>
      <c r="ABY156" s="136"/>
      <c r="ABZ156" s="136"/>
      <c r="ACA156" s="136"/>
      <c r="ACB156" s="136"/>
      <c r="ACC156" s="136"/>
      <c r="ACD156" s="136"/>
      <c r="ACE156" s="136"/>
      <c r="ACF156" s="136"/>
      <c r="ACG156" s="136"/>
      <c r="ACH156" s="136"/>
      <c r="ACI156" s="136"/>
      <c r="ACJ156" s="136"/>
      <c r="ACK156" s="136"/>
      <c r="ACL156" s="136"/>
      <c r="ACM156" s="136"/>
      <c r="ACN156" s="136"/>
      <c r="ACO156" s="136"/>
      <c r="ACP156" s="136"/>
      <c r="ACQ156" s="136"/>
      <c r="ACR156" s="136"/>
      <c r="ACS156" s="136"/>
      <c r="ACT156" s="136"/>
      <c r="ACU156" s="136"/>
      <c r="ACV156" s="136"/>
      <c r="ACW156" s="136"/>
      <c r="ACX156" s="136"/>
      <c r="ACY156" s="136"/>
      <c r="ACZ156" s="136"/>
      <c r="ADA156" s="136"/>
      <c r="ADB156" s="136"/>
      <c r="ADC156" s="136"/>
      <c r="ADD156" s="136"/>
      <c r="ADE156" s="136"/>
      <c r="ADF156" s="136"/>
      <c r="ADG156" s="136"/>
      <c r="ADH156" s="136"/>
      <c r="ADI156" s="136"/>
      <c r="ADJ156" s="136"/>
      <c r="ADK156" s="136"/>
      <c r="ADL156" s="136"/>
      <c r="ADM156" s="136"/>
      <c r="ADN156" s="136"/>
      <c r="ADO156" s="136"/>
      <c r="ADP156" s="136"/>
      <c r="ADQ156" s="136"/>
      <c r="ADR156" s="136"/>
      <c r="ADS156" s="136"/>
      <c r="ADT156" s="136"/>
      <c r="ADU156" s="136"/>
      <c r="ADV156" s="136"/>
      <c r="ADW156" s="136"/>
      <c r="ADX156" s="136"/>
      <c r="ADY156" s="136"/>
      <c r="ADZ156" s="136"/>
      <c r="AEA156" s="136"/>
      <c r="AEB156" s="136"/>
      <c r="AEC156" s="136"/>
      <c r="AED156" s="136"/>
      <c r="AEE156" s="136"/>
      <c r="AEF156" s="136"/>
      <c r="AEG156" s="136"/>
      <c r="AEH156" s="136"/>
      <c r="AEI156" s="136"/>
      <c r="AEJ156" s="136"/>
      <c r="AEK156" s="136"/>
      <c r="AEL156" s="136"/>
      <c r="AEM156" s="136"/>
      <c r="AEN156" s="136"/>
      <c r="AEO156" s="136"/>
      <c r="AEP156" s="136"/>
      <c r="AEQ156" s="136"/>
      <c r="AER156" s="136"/>
      <c r="AES156" s="136"/>
      <c r="AET156" s="136"/>
      <c r="AEU156" s="136"/>
      <c r="AEV156" s="136"/>
      <c r="AEW156" s="136"/>
      <c r="AEX156" s="136"/>
      <c r="AEY156" s="136"/>
      <c r="AEZ156" s="136"/>
      <c r="AFA156" s="136"/>
      <c r="AFB156" s="136"/>
      <c r="AFC156" s="136"/>
      <c r="AFD156" s="136"/>
      <c r="AFE156" s="136"/>
      <c r="AFF156" s="136"/>
      <c r="AFG156" s="136"/>
      <c r="AFH156" s="136"/>
      <c r="AFI156" s="136"/>
      <c r="AFJ156" s="136"/>
      <c r="AFK156" s="136"/>
      <c r="AFL156" s="136"/>
      <c r="AFM156" s="136"/>
      <c r="AFN156" s="136"/>
      <c r="AFO156" s="136"/>
      <c r="AFP156" s="136"/>
      <c r="AFQ156" s="136"/>
      <c r="AFR156" s="136"/>
      <c r="AFS156" s="136"/>
      <c r="AFT156" s="136"/>
      <c r="AFU156" s="136"/>
      <c r="AFV156" s="136"/>
      <c r="AFW156" s="136"/>
      <c r="AFX156" s="136"/>
      <c r="AFY156" s="136"/>
      <c r="AFZ156" s="136"/>
      <c r="AGA156" s="136"/>
      <c r="AGB156" s="136"/>
      <c r="AGC156" s="136"/>
      <c r="AGD156" s="136"/>
      <c r="AGE156" s="136"/>
      <c r="AGF156" s="136"/>
      <c r="AGG156" s="136"/>
      <c r="AGH156" s="136"/>
      <c r="AGI156" s="136"/>
      <c r="AGJ156" s="136"/>
      <c r="AGK156" s="136"/>
      <c r="AGL156" s="136"/>
      <c r="AGM156" s="136"/>
      <c r="AGN156" s="136"/>
      <c r="AGO156" s="136"/>
      <c r="AGP156" s="136"/>
      <c r="AGQ156" s="136"/>
      <c r="AGR156" s="136"/>
      <c r="AGS156" s="136"/>
      <c r="AGT156" s="136"/>
      <c r="AGU156" s="136"/>
      <c r="AGV156" s="136"/>
      <c r="AGW156" s="136"/>
      <c r="AGX156" s="136"/>
      <c r="AGY156" s="136"/>
      <c r="AGZ156" s="136"/>
      <c r="AHA156" s="136"/>
      <c r="AHB156" s="136"/>
      <c r="AHC156" s="136"/>
      <c r="AHD156" s="136"/>
      <c r="AHE156" s="136"/>
      <c r="AHF156" s="136"/>
      <c r="AHG156" s="136"/>
      <c r="AHH156" s="136"/>
      <c r="AHI156" s="136"/>
      <c r="AHJ156" s="136"/>
      <c r="AHK156" s="136"/>
      <c r="AHL156" s="136"/>
      <c r="AHM156" s="136"/>
      <c r="AHN156" s="136"/>
      <c r="AHO156" s="136"/>
      <c r="AHP156" s="136"/>
      <c r="AHQ156" s="136"/>
      <c r="AHR156" s="136"/>
      <c r="AHS156" s="136"/>
      <c r="AHT156" s="136"/>
      <c r="AHU156" s="136"/>
      <c r="AHV156" s="136"/>
      <c r="AHW156" s="136"/>
      <c r="AHX156" s="136"/>
      <c r="AHY156" s="136"/>
      <c r="AHZ156" s="136"/>
      <c r="AIA156" s="136"/>
      <c r="AIB156" s="136"/>
      <c r="AIC156" s="136"/>
      <c r="AID156" s="136"/>
      <c r="AIE156" s="136"/>
      <c r="AIF156" s="136"/>
      <c r="AIG156" s="136"/>
      <c r="AIH156" s="136"/>
      <c r="AII156" s="136"/>
      <c r="AIJ156" s="136"/>
      <c r="AIK156" s="136"/>
      <c r="AIL156" s="136"/>
      <c r="AIM156" s="136"/>
      <c r="AIN156" s="136"/>
      <c r="AIO156" s="136"/>
      <c r="AIP156" s="136"/>
      <c r="AIQ156" s="136"/>
      <c r="AIR156" s="136"/>
      <c r="AIS156" s="136"/>
      <c r="AIT156" s="136"/>
      <c r="AIU156" s="136"/>
      <c r="AIV156" s="136"/>
      <c r="AIW156" s="136"/>
      <c r="AIX156" s="136"/>
      <c r="AIY156" s="136"/>
      <c r="AIZ156" s="136"/>
      <c r="AJA156" s="136"/>
      <c r="AJB156" s="136"/>
      <c r="AJC156" s="136"/>
      <c r="AJD156" s="136"/>
      <c r="AJE156" s="136"/>
      <c r="AJF156" s="136"/>
      <c r="AJG156" s="136"/>
      <c r="AJH156" s="136"/>
      <c r="AJI156" s="136"/>
      <c r="AJJ156" s="136"/>
      <c r="AJK156" s="136"/>
      <c r="AJL156" s="136"/>
      <c r="AJM156" s="136"/>
      <c r="AJN156" s="136"/>
      <c r="AJO156" s="136"/>
      <c r="AJP156" s="136"/>
      <c r="AJQ156" s="136"/>
      <c r="AJR156" s="136"/>
      <c r="AJS156" s="136"/>
      <c r="AJT156" s="136"/>
      <c r="AJU156" s="136"/>
      <c r="AJV156" s="136"/>
      <c r="AJW156" s="136"/>
      <c r="AJX156" s="136"/>
      <c r="AJY156" s="136"/>
      <c r="AJZ156" s="136"/>
      <c r="AKA156" s="136"/>
      <c r="AKB156" s="136"/>
      <c r="AKC156" s="136"/>
      <c r="AKD156" s="136"/>
      <c r="AKE156" s="136"/>
      <c r="AKF156" s="136"/>
      <c r="AKG156" s="136"/>
      <c r="AKH156" s="136"/>
      <c r="AKI156" s="136"/>
      <c r="AKJ156" s="136"/>
      <c r="AKK156" s="136"/>
      <c r="AKL156" s="136"/>
      <c r="AKM156" s="136"/>
      <c r="AKN156" s="136"/>
      <c r="AKO156" s="136"/>
      <c r="AKP156" s="136"/>
      <c r="AKQ156" s="136"/>
      <c r="AKR156" s="136"/>
      <c r="AKS156" s="136"/>
      <c r="AKT156" s="136"/>
      <c r="AKU156" s="136"/>
      <c r="AKV156" s="136"/>
      <c r="AKW156" s="136"/>
      <c r="AKX156" s="136"/>
      <c r="AKY156" s="136"/>
      <c r="AKZ156" s="136"/>
      <c r="ALA156" s="136"/>
      <c r="ALB156" s="136"/>
      <c r="ALC156" s="136"/>
      <c r="ALD156" s="136"/>
      <c r="ALE156" s="136"/>
      <c r="ALF156" s="136"/>
      <c r="ALG156" s="136"/>
      <c r="ALH156" s="136"/>
      <c r="ALI156" s="136"/>
      <c r="ALJ156" s="136"/>
      <c r="ALK156" s="136"/>
      <c r="ALL156" s="136"/>
      <c r="ALM156" s="136"/>
      <c r="ALN156" s="136"/>
      <c r="ALO156" s="136"/>
      <c r="ALP156" s="136"/>
      <c r="ALQ156" s="136"/>
      <c r="ALR156" s="136"/>
      <c r="ALS156" s="136"/>
      <c r="ALT156" s="136"/>
      <c r="ALU156" s="136"/>
      <c r="ALV156" s="136"/>
      <c r="ALW156" s="136"/>
      <c r="ALX156" s="136"/>
      <c r="ALY156" s="136"/>
      <c r="ALZ156" s="136"/>
      <c r="AMA156" s="136"/>
      <c r="AMB156" s="136"/>
      <c r="AMC156" s="136"/>
      <c r="AMD156" s="136"/>
      <c r="AME156" s="136"/>
      <c r="AMF156" s="136"/>
      <c r="AMG156" s="136"/>
      <c r="AMH156" s="136"/>
      <c r="AMI156" s="136"/>
    </row>
    <row r="157" spans="1:1023" ht="29.25" x14ac:dyDescent="0.25">
      <c r="A157" s="192" t="s">
        <v>1152</v>
      </c>
      <c r="B157" s="193">
        <v>157</v>
      </c>
      <c r="C157" s="198" t="s">
        <v>25791</v>
      </c>
      <c r="D157" s="209" t="s">
        <v>1153</v>
      </c>
      <c r="E157" s="253" t="s">
        <v>789</v>
      </c>
      <c r="F157" s="238"/>
      <c r="G157" s="214"/>
      <c r="H157" s="214"/>
      <c r="I157" s="367">
        <v>369</v>
      </c>
      <c r="J157" s="443"/>
      <c r="K157" s="161"/>
      <c r="L157" s="161"/>
      <c r="M157" s="161"/>
      <c r="N157" s="161"/>
      <c r="O157" s="413">
        <v>3</v>
      </c>
      <c r="P157" s="161"/>
      <c r="Q157" s="161"/>
      <c r="R157" s="161"/>
      <c r="S157" s="161"/>
      <c r="T157" s="161"/>
      <c r="U157" s="161"/>
      <c r="V157" s="256">
        <f>IF(O157=1,10,100)</f>
        <v>100</v>
      </c>
      <c r="W157" s="256">
        <f>IF(O157=1,1,IF(O157=2,10,100))</f>
        <v>100</v>
      </c>
      <c r="X157" s="256">
        <f>IF(O157=3,20,100)</f>
        <v>20</v>
      </c>
      <c r="Y157" s="256">
        <f>IF(P157=1,10,100)</f>
        <v>100</v>
      </c>
      <c r="Z157" s="256">
        <f>IF(P157=1,1,IF(P157=2,10,100))</f>
        <v>100</v>
      </c>
      <c r="AA157" s="257">
        <f>IF(OR(EXACT(Q157,"1A"),EXACT(Q157,"1B")),0.1,IF(Q157=2,1,100))</f>
        <v>100</v>
      </c>
      <c r="AB157" s="257">
        <f>IF(OR(EXACT(R157,"1A"),EXACT(R157,"1B")),0.1,IF(R157=2,1,100))</f>
        <v>100</v>
      </c>
      <c r="AC157" s="257">
        <f>IF(OR(EXACT(S157,"1A"),EXACT(S157,"1B")),0.3,IF(S157=2,3,100))</f>
        <v>100</v>
      </c>
      <c r="AD157" s="136"/>
      <c r="AE157" s="136"/>
      <c r="AF157" s="249">
        <f>IF(OR(OR(EXACT(J157,"1A"),EXACT(J157,"1B"),EXACT(J157,"1C")),K157=1),1,IF(K157=2,10,100))</f>
        <v>100</v>
      </c>
      <c r="AG157" s="249">
        <f>IF(OR(EXACT(J157,"1A"),EXACT(J157,"1B"),EXACT(J157,"1C")),1,IF(J157=2,10,100))</f>
        <v>100</v>
      </c>
      <c r="AH157" s="249">
        <f>IF(OR(EXACT(J157,"1A"),EXACT(J157,"1B"),EXACT(J157,"1C"),K157=1),3,100)</f>
        <v>100</v>
      </c>
      <c r="AI157" s="249">
        <f>IF(OR(EXACT(J157,"1A"),EXACT(J157,"1B"),EXACT(J157,"1C")),5,100)</f>
        <v>100</v>
      </c>
      <c r="AJ157" s="269" t="s">
        <v>827</v>
      </c>
      <c r="AK157" s="136"/>
      <c r="AL157" s="136"/>
      <c r="AM157" s="251"/>
      <c r="AN157" s="136"/>
      <c r="AO157" s="136"/>
      <c r="AP157" s="136"/>
      <c r="AQ157" s="267" t="s">
        <v>1154</v>
      </c>
      <c r="AR157" s="136"/>
      <c r="AS157" s="136"/>
      <c r="AT157" s="136"/>
      <c r="AU157" s="136"/>
      <c r="AV157" s="136"/>
      <c r="AW157" s="136"/>
      <c r="AX157" s="136"/>
      <c r="AY157" s="136"/>
      <c r="AZ157" s="136"/>
      <c r="BA157" s="136"/>
      <c r="BB157" s="136"/>
      <c r="BC157" s="136"/>
      <c r="BD157" s="136"/>
      <c r="BE157" s="136"/>
      <c r="BF157" s="136"/>
      <c r="BG157" s="136"/>
      <c r="BH157" s="136"/>
      <c r="BI157" s="136"/>
      <c r="BJ157" s="136"/>
      <c r="BK157" s="136"/>
      <c r="BL157" s="136"/>
      <c r="BM157" s="136"/>
      <c r="BN157" s="136"/>
      <c r="BO157" s="136"/>
      <c r="BP157" s="136"/>
      <c r="BQ157" s="136"/>
      <c r="BR157" s="136"/>
      <c r="BS157" s="136"/>
      <c r="BT157" s="136"/>
      <c r="BU157" s="136"/>
      <c r="BV157" s="136"/>
      <c r="BW157" s="136"/>
      <c r="BX157" s="136"/>
      <c r="BY157" s="136"/>
      <c r="BZ157" s="136"/>
      <c r="CA157" s="136"/>
      <c r="CB157" s="136"/>
      <c r="CC157" s="136"/>
      <c r="CD157" s="136"/>
      <c r="CE157" s="136"/>
      <c r="CF157" s="136"/>
      <c r="CG157" s="136"/>
      <c r="CH157" s="136"/>
      <c r="CI157" s="136"/>
      <c r="CJ157" s="136"/>
      <c r="CK157" s="136"/>
      <c r="CL157" s="136"/>
      <c r="CM157" s="136"/>
      <c r="CN157" s="136"/>
      <c r="CO157" s="136"/>
      <c r="CP157" s="136"/>
      <c r="CQ157" s="136"/>
      <c r="CR157" s="136"/>
      <c r="CS157" s="136"/>
      <c r="CT157" s="136"/>
      <c r="CU157" s="136"/>
      <c r="CV157" s="136"/>
      <c r="CW157" s="136"/>
      <c r="CX157" s="136"/>
      <c r="CY157" s="136"/>
      <c r="CZ157" s="136"/>
      <c r="DA157" s="136"/>
      <c r="DB157" s="136"/>
      <c r="DC157" s="136"/>
      <c r="DD157" s="136"/>
      <c r="DE157" s="136"/>
      <c r="DF157" s="136"/>
      <c r="DG157" s="136"/>
      <c r="DH157" s="136"/>
      <c r="DI157" s="136"/>
      <c r="DJ157" s="136"/>
      <c r="DK157" s="136"/>
      <c r="DL157" s="136"/>
      <c r="DM157" s="136"/>
      <c r="DN157" s="136"/>
      <c r="DO157" s="136"/>
      <c r="DP157" s="136"/>
      <c r="DQ157" s="136"/>
      <c r="DR157" s="136"/>
      <c r="DS157" s="136"/>
      <c r="DT157" s="136"/>
      <c r="DU157" s="136"/>
      <c r="DV157" s="136"/>
      <c r="DW157" s="136"/>
      <c r="DX157" s="136"/>
      <c r="DY157" s="136"/>
      <c r="DZ157" s="136"/>
      <c r="EA157" s="136"/>
      <c r="EB157" s="136"/>
      <c r="EC157" s="136"/>
      <c r="ED157" s="136"/>
      <c r="EE157" s="136"/>
      <c r="EF157" s="136"/>
      <c r="EG157" s="136"/>
      <c r="EH157" s="136"/>
      <c r="EI157" s="136"/>
      <c r="EJ157" s="136"/>
      <c r="EK157" s="136"/>
      <c r="EL157" s="136"/>
      <c r="EM157" s="136"/>
      <c r="EN157" s="136"/>
      <c r="EO157" s="136"/>
      <c r="EP157" s="136"/>
      <c r="EQ157" s="136"/>
      <c r="ER157" s="136"/>
      <c r="ES157" s="136"/>
      <c r="ET157" s="136"/>
      <c r="EU157" s="136"/>
      <c r="EV157" s="136"/>
      <c r="EW157" s="136"/>
      <c r="EX157" s="136"/>
      <c r="EY157" s="136"/>
      <c r="EZ157" s="136"/>
      <c r="FA157" s="136"/>
      <c r="FB157" s="136"/>
      <c r="FC157" s="136"/>
      <c r="FD157" s="136"/>
      <c r="FE157" s="136"/>
      <c r="FF157" s="136"/>
      <c r="FG157" s="136"/>
      <c r="FH157" s="136"/>
      <c r="FI157" s="136"/>
      <c r="FJ157" s="136"/>
      <c r="FK157" s="136"/>
      <c r="FL157" s="136"/>
      <c r="FM157" s="136"/>
      <c r="FN157" s="136"/>
      <c r="FO157" s="136"/>
      <c r="FP157" s="136"/>
      <c r="FQ157" s="136"/>
      <c r="FR157" s="136"/>
      <c r="FS157" s="136"/>
      <c r="FT157" s="136"/>
      <c r="FU157" s="136"/>
      <c r="FV157" s="136"/>
      <c r="FW157" s="136"/>
      <c r="FX157" s="136"/>
      <c r="FY157" s="136"/>
      <c r="FZ157" s="136"/>
      <c r="GA157" s="136"/>
      <c r="GB157" s="136"/>
      <c r="GC157" s="136"/>
      <c r="GD157" s="136"/>
      <c r="GE157" s="136"/>
      <c r="GF157" s="136"/>
      <c r="GG157" s="136"/>
      <c r="GH157" s="136"/>
      <c r="GI157" s="136"/>
      <c r="GJ157" s="136"/>
      <c r="GK157" s="136"/>
      <c r="GL157" s="136"/>
      <c r="GM157" s="136"/>
      <c r="GN157" s="136"/>
      <c r="GO157" s="136"/>
      <c r="GP157" s="136"/>
      <c r="GQ157" s="136"/>
      <c r="GR157" s="136"/>
      <c r="GS157" s="136"/>
      <c r="GT157" s="136"/>
      <c r="GU157" s="136"/>
      <c r="GV157" s="136"/>
      <c r="GW157" s="136"/>
      <c r="GX157" s="136"/>
      <c r="GY157" s="136"/>
      <c r="GZ157" s="136"/>
      <c r="HA157" s="136"/>
      <c r="HB157" s="136"/>
      <c r="HC157" s="136"/>
      <c r="HD157" s="136"/>
      <c r="HE157" s="136"/>
      <c r="HF157" s="136"/>
      <c r="HG157" s="136"/>
      <c r="HH157" s="136"/>
      <c r="HI157" s="136"/>
      <c r="HJ157" s="136"/>
      <c r="HK157" s="136"/>
      <c r="HL157" s="136"/>
      <c r="HM157" s="136"/>
      <c r="HN157" s="136"/>
      <c r="HO157" s="136"/>
      <c r="HP157" s="136"/>
      <c r="HQ157" s="136"/>
      <c r="HR157" s="136"/>
      <c r="HS157" s="136"/>
      <c r="HT157" s="136"/>
      <c r="HU157" s="136"/>
      <c r="HV157" s="136"/>
      <c r="HW157" s="136"/>
      <c r="HX157" s="136"/>
      <c r="HY157" s="136"/>
      <c r="HZ157" s="136"/>
      <c r="IA157" s="136"/>
      <c r="IB157" s="136"/>
      <c r="IC157" s="136"/>
      <c r="ID157" s="136"/>
      <c r="IE157" s="136"/>
      <c r="IF157" s="136"/>
      <c r="IG157" s="136"/>
      <c r="IH157" s="136"/>
      <c r="II157" s="136"/>
      <c r="IJ157" s="136"/>
      <c r="IK157" s="136"/>
      <c r="IL157" s="136"/>
      <c r="IM157" s="136"/>
      <c r="IN157" s="136"/>
      <c r="IO157" s="136"/>
      <c r="IP157" s="136"/>
      <c r="IQ157" s="136"/>
      <c r="IR157" s="136"/>
      <c r="IS157" s="136"/>
      <c r="IT157" s="136"/>
      <c r="IU157" s="136"/>
      <c r="IV157" s="136"/>
      <c r="IW157" s="136"/>
      <c r="IX157" s="136"/>
      <c r="IY157" s="136"/>
      <c r="IZ157" s="136"/>
      <c r="JA157" s="136"/>
      <c r="JB157" s="136"/>
      <c r="JC157" s="136"/>
      <c r="JD157" s="136"/>
      <c r="JE157" s="136"/>
      <c r="JF157" s="136"/>
      <c r="JG157" s="136"/>
      <c r="JH157" s="136"/>
      <c r="JI157" s="136"/>
      <c r="JJ157" s="136"/>
      <c r="JK157" s="136"/>
      <c r="JL157" s="136"/>
      <c r="JM157" s="136"/>
      <c r="JN157" s="136"/>
      <c r="JO157" s="136"/>
      <c r="JP157" s="136"/>
      <c r="JQ157" s="136"/>
      <c r="JR157" s="136"/>
      <c r="JS157" s="136"/>
      <c r="JT157" s="136"/>
      <c r="JU157" s="136"/>
      <c r="JV157" s="136"/>
      <c r="JW157" s="136"/>
      <c r="JX157" s="136"/>
      <c r="JY157" s="136"/>
      <c r="JZ157" s="136"/>
      <c r="KA157" s="136"/>
      <c r="KB157" s="136"/>
      <c r="KC157" s="136"/>
      <c r="KD157" s="136"/>
      <c r="KE157" s="136"/>
      <c r="KF157" s="136"/>
      <c r="KG157" s="136"/>
      <c r="KH157" s="136"/>
      <c r="KI157" s="136"/>
      <c r="KJ157" s="136"/>
      <c r="KK157" s="136"/>
      <c r="KL157" s="136"/>
      <c r="KM157" s="136"/>
      <c r="KN157" s="136"/>
      <c r="KO157" s="136"/>
      <c r="KP157" s="136"/>
      <c r="KQ157" s="136"/>
      <c r="KR157" s="136"/>
      <c r="KS157" s="136"/>
      <c r="KT157" s="136"/>
      <c r="KU157" s="136"/>
      <c r="KV157" s="136"/>
      <c r="KW157" s="136"/>
      <c r="KX157" s="136"/>
      <c r="KY157" s="136"/>
      <c r="KZ157" s="136"/>
      <c r="LA157" s="136"/>
      <c r="LB157" s="136"/>
      <c r="LC157" s="136"/>
      <c r="LD157" s="136"/>
      <c r="LE157" s="136"/>
      <c r="LF157" s="136"/>
      <c r="LG157" s="136"/>
      <c r="LH157" s="136"/>
      <c r="LI157" s="136"/>
      <c r="LJ157" s="136"/>
      <c r="LK157" s="136"/>
      <c r="LL157" s="136"/>
      <c r="LM157" s="136"/>
      <c r="LN157" s="136"/>
      <c r="LO157" s="136"/>
      <c r="LP157" s="136"/>
      <c r="LQ157" s="136"/>
      <c r="LR157" s="136"/>
      <c r="LS157" s="136"/>
      <c r="LT157" s="136"/>
      <c r="LU157" s="136"/>
      <c r="LV157" s="136"/>
      <c r="LW157" s="136"/>
      <c r="LX157" s="136"/>
      <c r="LY157" s="136"/>
      <c r="LZ157" s="136"/>
      <c r="MA157" s="136"/>
      <c r="MB157" s="136"/>
      <c r="MC157" s="136"/>
      <c r="MD157" s="136"/>
      <c r="ME157" s="136"/>
      <c r="MF157" s="136"/>
      <c r="MG157" s="136"/>
      <c r="MH157" s="136"/>
      <c r="MI157" s="136"/>
      <c r="MJ157" s="136"/>
      <c r="MK157" s="136"/>
      <c r="ML157" s="136"/>
      <c r="MM157" s="136"/>
      <c r="MN157" s="136"/>
      <c r="MO157" s="136"/>
      <c r="MP157" s="136"/>
      <c r="MQ157" s="136"/>
      <c r="MR157" s="136"/>
      <c r="MS157" s="136"/>
      <c r="MT157" s="136"/>
      <c r="MU157" s="136"/>
      <c r="MV157" s="136"/>
      <c r="MW157" s="136"/>
      <c r="MX157" s="136"/>
      <c r="MY157" s="136"/>
      <c r="MZ157" s="136"/>
      <c r="NA157" s="136"/>
      <c r="NB157" s="136"/>
      <c r="NC157" s="136"/>
      <c r="ND157" s="136"/>
      <c r="NE157" s="136"/>
      <c r="NF157" s="136"/>
      <c r="NG157" s="136"/>
      <c r="NH157" s="136"/>
      <c r="NI157" s="136"/>
      <c r="NJ157" s="136"/>
      <c r="NK157" s="136"/>
      <c r="NL157" s="136"/>
      <c r="NM157" s="136"/>
      <c r="NN157" s="136"/>
      <c r="NO157" s="136"/>
      <c r="NP157" s="136"/>
      <c r="NQ157" s="136"/>
      <c r="NR157" s="136"/>
      <c r="NS157" s="136"/>
      <c r="NT157" s="136"/>
      <c r="NU157" s="136"/>
      <c r="NV157" s="136"/>
      <c r="NW157" s="136"/>
      <c r="NX157" s="136"/>
      <c r="NY157" s="136"/>
      <c r="NZ157" s="136"/>
      <c r="OA157" s="136"/>
      <c r="OB157" s="136"/>
      <c r="OC157" s="136"/>
      <c r="OD157" s="136"/>
      <c r="OE157" s="136"/>
      <c r="OF157" s="136"/>
      <c r="OG157" s="136"/>
      <c r="OH157" s="136"/>
      <c r="OI157" s="136"/>
      <c r="OJ157" s="136"/>
      <c r="OK157" s="136"/>
      <c r="OL157" s="136"/>
      <c r="OM157" s="136"/>
      <c r="ON157" s="136"/>
      <c r="OO157" s="136"/>
      <c r="OP157" s="136"/>
      <c r="OQ157" s="136"/>
      <c r="OR157" s="136"/>
      <c r="OS157" s="136"/>
      <c r="OT157" s="136"/>
      <c r="OU157" s="136"/>
      <c r="OV157" s="136"/>
      <c r="OW157" s="136"/>
      <c r="OX157" s="136"/>
      <c r="OY157" s="136"/>
      <c r="OZ157" s="136"/>
      <c r="PA157" s="136"/>
      <c r="PB157" s="136"/>
      <c r="PC157" s="136"/>
      <c r="PD157" s="136"/>
      <c r="PE157" s="136"/>
      <c r="PF157" s="136"/>
      <c r="PG157" s="136"/>
      <c r="PH157" s="136"/>
      <c r="PI157" s="136"/>
      <c r="PJ157" s="136"/>
      <c r="PK157" s="136"/>
      <c r="PL157" s="136"/>
      <c r="PM157" s="136"/>
      <c r="PN157" s="136"/>
      <c r="PO157" s="136"/>
      <c r="PP157" s="136"/>
      <c r="PQ157" s="136"/>
      <c r="PR157" s="136"/>
      <c r="PS157" s="136"/>
      <c r="PT157" s="136"/>
      <c r="PU157" s="136"/>
      <c r="PV157" s="136"/>
      <c r="PW157" s="136"/>
      <c r="PX157" s="136"/>
      <c r="PY157" s="136"/>
      <c r="PZ157" s="136"/>
      <c r="QA157" s="136"/>
      <c r="QB157" s="136"/>
      <c r="QC157" s="136"/>
      <c r="QD157" s="136"/>
      <c r="QE157" s="136"/>
      <c r="QF157" s="136"/>
      <c r="QG157" s="136"/>
      <c r="QH157" s="136"/>
      <c r="QI157" s="136"/>
      <c r="QJ157" s="136"/>
      <c r="QK157" s="136"/>
      <c r="QL157" s="136"/>
      <c r="QM157" s="136"/>
      <c r="QN157" s="136"/>
      <c r="QO157" s="136"/>
      <c r="QP157" s="136"/>
      <c r="QQ157" s="136"/>
      <c r="QR157" s="136"/>
      <c r="QS157" s="136"/>
      <c r="QT157" s="136"/>
      <c r="QU157" s="136"/>
      <c r="QV157" s="136"/>
      <c r="QW157" s="136"/>
      <c r="QX157" s="136"/>
      <c r="QY157" s="136"/>
      <c r="QZ157" s="136"/>
      <c r="RA157" s="136"/>
      <c r="RB157" s="136"/>
      <c r="RC157" s="136"/>
      <c r="RD157" s="136"/>
      <c r="RE157" s="136"/>
      <c r="RF157" s="136"/>
      <c r="RG157" s="136"/>
      <c r="RH157" s="136"/>
      <c r="RI157" s="136"/>
      <c r="RJ157" s="136"/>
      <c r="RK157" s="136"/>
      <c r="RL157" s="136"/>
      <c r="RM157" s="136"/>
      <c r="RN157" s="136"/>
      <c r="RO157" s="136"/>
      <c r="RP157" s="136"/>
      <c r="RQ157" s="136"/>
      <c r="RR157" s="136"/>
      <c r="RS157" s="136"/>
      <c r="RT157" s="136"/>
      <c r="RU157" s="136"/>
      <c r="RV157" s="136"/>
      <c r="RW157" s="136"/>
      <c r="RX157" s="136"/>
      <c r="RY157" s="136"/>
      <c r="RZ157" s="136"/>
      <c r="SA157" s="136"/>
      <c r="SB157" s="136"/>
      <c r="SC157" s="136"/>
      <c r="SD157" s="136"/>
      <c r="SE157" s="136"/>
      <c r="SF157" s="136"/>
      <c r="SG157" s="136"/>
      <c r="SH157" s="136"/>
      <c r="SI157" s="136"/>
      <c r="SJ157" s="136"/>
      <c r="SK157" s="136"/>
      <c r="SL157" s="136"/>
      <c r="SM157" s="136"/>
      <c r="SN157" s="136"/>
      <c r="SO157" s="136"/>
      <c r="SP157" s="136"/>
      <c r="SQ157" s="136"/>
      <c r="SR157" s="136"/>
      <c r="SS157" s="136"/>
      <c r="ST157" s="136"/>
      <c r="SU157" s="136"/>
      <c r="SV157" s="136"/>
      <c r="SW157" s="136"/>
      <c r="SX157" s="136"/>
      <c r="SY157" s="136"/>
      <c r="SZ157" s="136"/>
      <c r="TA157" s="136"/>
      <c r="TB157" s="136"/>
      <c r="TC157" s="136"/>
      <c r="TD157" s="136"/>
      <c r="TE157" s="136"/>
      <c r="TF157" s="136"/>
      <c r="TG157" s="136"/>
      <c r="TH157" s="136"/>
      <c r="TI157" s="136"/>
      <c r="TJ157" s="136"/>
      <c r="TK157" s="136"/>
      <c r="TL157" s="136"/>
      <c r="TM157" s="136"/>
      <c r="TN157" s="136"/>
      <c r="TO157" s="136"/>
      <c r="TP157" s="136"/>
      <c r="TQ157" s="136"/>
      <c r="TR157" s="136"/>
      <c r="TS157" s="136"/>
      <c r="TT157" s="136"/>
      <c r="TU157" s="136"/>
      <c r="TV157" s="136"/>
      <c r="TW157" s="136"/>
      <c r="TX157" s="136"/>
      <c r="TY157" s="136"/>
      <c r="TZ157" s="136"/>
      <c r="UA157" s="136"/>
      <c r="UB157" s="136"/>
      <c r="UC157" s="136"/>
      <c r="UD157" s="136"/>
      <c r="UE157" s="136"/>
      <c r="UF157" s="136"/>
      <c r="UG157" s="136"/>
      <c r="UH157" s="136"/>
      <c r="UI157" s="136"/>
      <c r="UJ157" s="136"/>
      <c r="UK157" s="136"/>
      <c r="UL157" s="136"/>
      <c r="UM157" s="136"/>
      <c r="UN157" s="136"/>
      <c r="UO157" s="136"/>
      <c r="UP157" s="136"/>
      <c r="UQ157" s="136"/>
      <c r="UR157" s="136"/>
      <c r="US157" s="136"/>
      <c r="UT157" s="136"/>
      <c r="UU157" s="136"/>
      <c r="UV157" s="136"/>
      <c r="UW157" s="136"/>
      <c r="UX157" s="136"/>
      <c r="UY157" s="136"/>
      <c r="UZ157" s="136"/>
      <c r="VA157" s="136"/>
      <c r="VB157" s="136"/>
      <c r="VC157" s="136"/>
      <c r="VD157" s="136"/>
      <c r="VE157" s="136"/>
      <c r="VF157" s="136"/>
      <c r="VG157" s="136"/>
      <c r="VH157" s="136"/>
      <c r="VI157" s="136"/>
      <c r="VJ157" s="136"/>
      <c r="VK157" s="136"/>
      <c r="VL157" s="136"/>
      <c r="VM157" s="136"/>
      <c r="VN157" s="136"/>
      <c r="VO157" s="136"/>
      <c r="VP157" s="136"/>
      <c r="VQ157" s="136"/>
      <c r="VR157" s="136"/>
      <c r="VS157" s="136"/>
      <c r="VT157" s="136"/>
      <c r="VU157" s="136"/>
      <c r="VV157" s="136"/>
      <c r="VW157" s="136"/>
      <c r="VX157" s="136"/>
      <c r="VY157" s="136"/>
      <c r="VZ157" s="136"/>
      <c r="WA157" s="136"/>
      <c r="WB157" s="136"/>
      <c r="WC157" s="136"/>
      <c r="WD157" s="136"/>
      <c r="WE157" s="136"/>
      <c r="WF157" s="136"/>
      <c r="WG157" s="136"/>
      <c r="WH157" s="136"/>
      <c r="WI157" s="136"/>
      <c r="WJ157" s="136"/>
      <c r="WK157" s="136"/>
      <c r="WL157" s="136"/>
      <c r="WM157" s="136"/>
      <c r="WN157" s="136"/>
      <c r="WO157" s="136"/>
      <c r="WP157" s="136"/>
      <c r="WQ157" s="136"/>
      <c r="WR157" s="136"/>
      <c r="WS157" s="136"/>
      <c r="WT157" s="136"/>
      <c r="WU157" s="136"/>
      <c r="WV157" s="136"/>
      <c r="WW157" s="136"/>
      <c r="WX157" s="136"/>
      <c r="WY157" s="136"/>
      <c r="WZ157" s="136"/>
      <c r="XA157" s="136"/>
      <c r="XB157" s="136"/>
      <c r="XC157" s="136"/>
      <c r="XD157" s="136"/>
      <c r="XE157" s="136"/>
      <c r="XF157" s="136"/>
      <c r="XG157" s="136"/>
      <c r="XH157" s="136"/>
      <c r="XI157" s="136"/>
      <c r="XJ157" s="136"/>
      <c r="XK157" s="136"/>
      <c r="XL157" s="136"/>
      <c r="XM157" s="136"/>
      <c r="XN157" s="136"/>
      <c r="XO157" s="136"/>
      <c r="XP157" s="136"/>
      <c r="XQ157" s="136"/>
      <c r="XR157" s="136"/>
      <c r="XS157" s="136"/>
      <c r="XT157" s="136"/>
      <c r="XU157" s="136"/>
      <c r="XV157" s="136"/>
      <c r="XW157" s="136"/>
      <c r="XX157" s="136"/>
      <c r="XY157" s="136"/>
      <c r="XZ157" s="136"/>
      <c r="YA157" s="136"/>
      <c r="YB157" s="136"/>
      <c r="YC157" s="136"/>
      <c r="YD157" s="136"/>
      <c r="YE157" s="136"/>
      <c r="YF157" s="136"/>
      <c r="YG157" s="136"/>
      <c r="YH157" s="136"/>
      <c r="YI157" s="136"/>
      <c r="YJ157" s="136"/>
      <c r="YK157" s="136"/>
      <c r="YL157" s="136"/>
      <c r="YM157" s="136"/>
      <c r="YN157" s="136"/>
      <c r="YO157" s="136"/>
      <c r="YP157" s="136"/>
      <c r="YQ157" s="136"/>
      <c r="YR157" s="136"/>
      <c r="YS157" s="136"/>
      <c r="YT157" s="136"/>
      <c r="YU157" s="136"/>
      <c r="YV157" s="136"/>
      <c r="YW157" s="136"/>
      <c r="YX157" s="136"/>
      <c r="YY157" s="136"/>
      <c r="YZ157" s="136"/>
      <c r="ZA157" s="136"/>
      <c r="ZB157" s="136"/>
      <c r="ZC157" s="136"/>
      <c r="ZD157" s="136"/>
      <c r="ZE157" s="136"/>
      <c r="ZF157" s="136"/>
      <c r="ZG157" s="136"/>
      <c r="ZH157" s="136"/>
      <c r="ZI157" s="136"/>
      <c r="ZJ157" s="136"/>
      <c r="ZK157" s="136"/>
      <c r="ZL157" s="136"/>
      <c r="ZM157" s="136"/>
      <c r="ZN157" s="136"/>
      <c r="ZO157" s="136"/>
      <c r="ZP157" s="136"/>
      <c r="ZQ157" s="136"/>
      <c r="ZR157" s="136"/>
      <c r="ZS157" s="136"/>
      <c r="ZT157" s="136"/>
      <c r="ZU157" s="136"/>
      <c r="ZV157" s="136"/>
      <c r="ZW157" s="136"/>
      <c r="ZX157" s="136"/>
      <c r="ZY157" s="136"/>
      <c r="ZZ157" s="136"/>
      <c r="AAA157" s="136"/>
      <c r="AAB157" s="136"/>
      <c r="AAC157" s="136"/>
      <c r="AAD157" s="136"/>
      <c r="AAE157" s="136"/>
      <c r="AAF157" s="136"/>
      <c r="AAG157" s="136"/>
      <c r="AAH157" s="136"/>
      <c r="AAI157" s="136"/>
      <c r="AAJ157" s="136"/>
      <c r="AAK157" s="136"/>
      <c r="AAL157" s="136"/>
      <c r="AAM157" s="136"/>
      <c r="AAN157" s="136"/>
      <c r="AAO157" s="136"/>
      <c r="AAP157" s="136"/>
      <c r="AAQ157" s="136"/>
      <c r="AAR157" s="136"/>
      <c r="AAS157" s="136"/>
      <c r="AAT157" s="136"/>
      <c r="AAU157" s="136"/>
      <c r="AAV157" s="136"/>
      <c r="AAW157" s="136"/>
      <c r="AAX157" s="136"/>
      <c r="AAY157" s="136"/>
      <c r="AAZ157" s="136"/>
      <c r="ABA157" s="136"/>
      <c r="ABB157" s="136"/>
      <c r="ABC157" s="136"/>
      <c r="ABD157" s="136"/>
      <c r="ABE157" s="136"/>
      <c r="ABF157" s="136"/>
      <c r="ABG157" s="136"/>
      <c r="ABH157" s="136"/>
      <c r="ABI157" s="136"/>
      <c r="ABJ157" s="136"/>
      <c r="ABK157" s="136"/>
      <c r="ABL157" s="136"/>
      <c r="ABM157" s="136"/>
      <c r="ABN157" s="136"/>
      <c r="ABO157" s="136"/>
      <c r="ABP157" s="136"/>
      <c r="ABQ157" s="136"/>
      <c r="ABR157" s="136"/>
      <c r="ABS157" s="136"/>
      <c r="ABT157" s="136"/>
      <c r="ABU157" s="136"/>
      <c r="ABV157" s="136"/>
      <c r="ABW157" s="136"/>
      <c r="ABX157" s="136"/>
      <c r="ABY157" s="136"/>
      <c r="ABZ157" s="136"/>
      <c r="ACA157" s="136"/>
      <c r="ACB157" s="136"/>
      <c r="ACC157" s="136"/>
      <c r="ACD157" s="136"/>
      <c r="ACE157" s="136"/>
      <c r="ACF157" s="136"/>
      <c r="ACG157" s="136"/>
      <c r="ACH157" s="136"/>
      <c r="ACI157" s="136"/>
      <c r="ACJ157" s="136"/>
      <c r="ACK157" s="136"/>
      <c r="ACL157" s="136"/>
      <c r="ACM157" s="136"/>
      <c r="ACN157" s="136"/>
      <c r="ACO157" s="136"/>
      <c r="ACP157" s="136"/>
      <c r="ACQ157" s="136"/>
      <c r="ACR157" s="136"/>
      <c r="ACS157" s="136"/>
      <c r="ACT157" s="136"/>
      <c r="ACU157" s="136"/>
      <c r="ACV157" s="136"/>
      <c r="ACW157" s="136"/>
      <c r="ACX157" s="136"/>
      <c r="ACY157" s="136"/>
      <c r="ACZ157" s="136"/>
      <c r="ADA157" s="136"/>
      <c r="ADB157" s="136"/>
      <c r="ADC157" s="136"/>
      <c r="ADD157" s="136"/>
      <c r="ADE157" s="136"/>
      <c r="ADF157" s="136"/>
      <c r="ADG157" s="136"/>
      <c r="ADH157" s="136"/>
      <c r="ADI157" s="136"/>
      <c r="ADJ157" s="136"/>
      <c r="ADK157" s="136"/>
      <c r="ADL157" s="136"/>
      <c r="ADM157" s="136"/>
      <c r="ADN157" s="136"/>
      <c r="ADO157" s="136"/>
      <c r="ADP157" s="136"/>
      <c r="ADQ157" s="136"/>
      <c r="ADR157" s="136"/>
      <c r="ADS157" s="136"/>
      <c r="ADT157" s="136"/>
      <c r="ADU157" s="136"/>
      <c r="ADV157" s="136"/>
      <c r="ADW157" s="136"/>
      <c r="ADX157" s="136"/>
      <c r="ADY157" s="136"/>
      <c r="ADZ157" s="136"/>
      <c r="AEA157" s="136"/>
      <c r="AEB157" s="136"/>
      <c r="AEC157" s="136"/>
      <c r="AED157" s="136"/>
      <c r="AEE157" s="136"/>
      <c r="AEF157" s="136"/>
      <c r="AEG157" s="136"/>
      <c r="AEH157" s="136"/>
      <c r="AEI157" s="136"/>
      <c r="AEJ157" s="136"/>
      <c r="AEK157" s="136"/>
      <c r="AEL157" s="136"/>
      <c r="AEM157" s="136"/>
      <c r="AEN157" s="136"/>
      <c r="AEO157" s="136"/>
      <c r="AEP157" s="136"/>
      <c r="AEQ157" s="136"/>
      <c r="AER157" s="136"/>
      <c r="AES157" s="136"/>
      <c r="AET157" s="136"/>
      <c r="AEU157" s="136"/>
      <c r="AEV157" s="136"/>
      <c r="AEW157" s="136"/>
      <c r="AEX157" s="136"/>
      <c r="AEY157" s="136"/>
      <c r="AEZ157" s="136"/>
      <c r="AFA157" s="136"/>
      <c r="AFB157" s="136"/>
      <c r="AFC157" s="136"/>
      <c r="AFD157" s="136"/>
      <c r="AFE157" s="136"/>
      <c r="AFF157" s="136"/>
      <c r="AFG157" s="136"/>
      <c r="AFH157" s="136"/>
      <c r="AFI157" s="136"/>
      <c r="AFJ157" s="136"/>
      <c r="AFK157" s="136"/>
      <c r="AFL157" s="136"/>
      <c r="AFM157" s="136"/>
      <c r="AFN157" s="136"/>
      <c r="AFO157" s="136"/>
      <c r="AFP157" s="136"/>
      <c r="AFQ157" s="136"/>
      <c r="AFR157" s="136"/>
      <c r="AFS157" s="136"/>
      <c r="AFT157" s="136"/>
      <c r="AFU157" s="136"/>
      <c r="AFV157" s="136"/>
      <c r="AFW157" s="136"/>
      <c r="AFX157" s="136"/>
      <c r="AFY157" s="136"/>
      <c r="AFZ157" s="136"/>
      <c r="AGA157" s="136"/>
      <c r="AGB157" s="136"/>
      <c r="AGC157" s="136"/>
      <c r="AGD157" s="136"/>
      <c r="AGE157" s="136"/>
      <c r="AGF157" s="136"/>
      <c r="AGG157" s="136"/>
      <c r="AGH157" s="136"/>
      <c r="AGI157" s="136"/>
      <c r="AGJ157" s="136"/>
      <c r="AGK157" s="136"/>
      <c r="AGL157" s="136"/>
      <c r="AGM157" s="136"/>
      <c r="AGN157" s="136"/>
      <c r="AGO157" s="136"/>
      <c r="AGP157" s="136"/>
      <c r="AGQ157" s="136"/>
      <c r="AGR157" s="136"/>
      <c r="AGS157" s="136"/>
      <c r="AGT157" s="136"/>
      <c r="AGU157" s="136"/>
      <c r="AGV157" s="136"/>
      <c r="AGW157" s="136"/>
      <c r="AGX157" s="136"/>
      <c r="AGY157" s="136"/>
      <c r="AGZ157" s="136"/>
      <c r="AHA157" s="136"/>
      <c r="AHB157" s="136"/>
      <c r="AHC157" s="136"/>
      <c r="AHD157" s="136"/>
      <c r="AHE157" s="136"/>
      <c r="AHF157" s="136"/>
      <c r="AHG157" s="136"/>
      <c r="AHH157" s="136"/>
      <c r="AHI157" s="136"/>
      <c r="AHJ157" s="136"/>
      <c r="AHK157" s="136"/>
      <c r="AHL157" s="136"/>
      <c r="AHM157" s="136"/>
      <c r="AHN157" s="136"/>
      <c r="AHO157" s="136"/>
      <c r="AHP157" s="136"/>
      <c r="AHQ157" s="136"/>
      <c r="AHR157" s="136"/>
      <c r="AHS157" s="136"/>
      <c r="AHT157" s="136"/>
      <c r="AHU157" s="136"/>
      <c r="AHV157" s="136"/>
      <c r="AHW157" s="136"/>
      <c r="AHX157" s="136"/>
      <c r="AHY157" s="136"/>
      <c r="AHZ157" s="136"/>
      <c r="AIA157" s="136"/>
      <c r="AIB157" s="136"/>
      <c r="AIC157" s="136"/>
      <c r="AID157" s="136"/>
      <c r="AIE157" s="136"/>
      <c r="AIF157" s="136"/>
      <c r="AIG157" s="136"/>
      <c r="AIH157" s="136"/>
      <c r="AII157" s="136"/>
      <c r="AIJ157" s="136"/>
      <c r="AIK157" s="136"/>
      <c r="AIL157" s="136"/>
      <c r="AIM157" s="136"/>
      <c r="AIN157" s="136"/>
      <c r="AIO157" s="136"/>
      <c r="AIP157" s="136"/>
      <c r="AIQ157" s="136"/>
      <c r="AIR157" s="136"/>
      <c r="AIS157" s="136"/>
      <c r="AIT157" s="136"/>
      <c r="AIU157" s="136"/>
      <c r="AIV157" s="136"/>
      <c r="AIW157" s="136"/>
      <c r="AIX157" s="136"/>
      <c r="AIY157" s="136"/>
      <c r="AIZ157" s="136"/>
      <c r="AJA157" s="136"/>
      <c r="AJB157" s="136"/>
      <c r="AJC157" s="136"/>
      <c r="AJD157" s="136"/>
      <c r="AJE157" s="136"/>
      <c r="AJF157" s="136"/>
      <c r="AJG157" s="136"/>
      <c r="AJH157" s="136"/>
      <c r="AJI157" s="136"/>
      <c r="AJJ157" s="136"/>
      <c r="AJK157" s="136"/>
      <c r="AJL157" s="136"/>
      <c r="AJM157" s="136"/>
      <c r="AJN157" s="136"/>
      <c r="AJO157" s="136"/>
      <c r="AJP157" s="136"/>
      <c r="AJQ157" s="136"/>
      <c r="AJR157" s="136"/>
      <c r="AJS157" s="136"/>
      <c r="AJT157" s="136"/>
      <c r="AJU157" s="136"/>
      <c r="AJV157" s="136"/>
      <c r="AJW157" s="136"/>
      <c r="AJX157" s="136"/>
      <c r="AJY157" s="136"/>
      <c r="AJZ157" s="136"/>
      <c r="AKA157" s="136"/>
      <c r="AKB157" s="136"/>
      <c r="AKC157" s="136"/>
      <c r="AKD157" s="136"/>
      <c r="AKE157" s="136"/>
      <c r="AKF157" s="136"/>
      <c r="AKG157" s="136"/>
      <c r="AKH157" s="136"/>
      <c r="AKI157" s="136"/>
      <c r="AKJ157" s="136"/>
      <c r="AKK157" s="136"/>
      <c r="AKL157" s="136"/>
      <c r="AKM157" s="136"/>
      <c r="AKN157" s="136"/>
      <c r="AKO157" s="136"/>
      <c r="AKP157" s="136"/>
      <c r="AKQ157" s="136"/>
      <c r="AKR157" s="136"/>
      <c r="AKS157" s="136"/>
      <c r="AKT157" s="136"/>
      <c r="AKU157" s="136"/>
      <c r="AKV157" s="136"/>
      <c r="AKW157" s="136"/>
      <c r="AKX157" s="136"/>
      <c r="AKY157" s="136"/>
      <c r="AKZ157" s="136"/>
      <c r="ALA157" s="136"/>
      <c r="ALB157" s="136"/>
      <c r="ALC157" s="136"/>
      <c r="ALD157" s="136"/>
      <c r="ALE157" s="136"/>
      <c r="ALF157" s="136"/>
      <c r="ALG157" s="136"/>
      <c r="ALH157" s="136"/>
      <c r="ALI157" s="136"/>
      <c r="ALJ157" s="136"/>
      <c r="ALK157" s="136"/>
      <c r="ALL157" s="136"/>
      <c r="ALM157" s="136"/>
      <c r="ALN157" s="136"/>
      <c r="ALO157" s="136"/>
      <c r="ALP157" s="136"/>
      <c r="ALQ157" s="136"/>
      <c r="ALR157" s="136"/>
      <c r="ALS157" s="136"/>
      <c r="ALT157" s="136"/>
      <c r="ALU157" s="136"/>
      <c r="ALV157" s="136"/>
      <c r="ALW157" s="136"/>
      <c r="ALX157" s="136"/>
      <c r="ALY157" s="136"/>
      <c r="ALZ157" s="136"/>
      <c r="AMA157" s="136"/>
      <c r="AMB157" s="136"/>
      <c r="AMC157" s="136"/>
      <c r="AMD157" s="136"/>
      <c r="AME157" s="136"/>
      <c r="AMF157" s="136"/>
      <c r="AMG157" s="136"/>
      <c r="AMH157" s="136"/>
      <c r="AMI157" s="136"/>
    </row>
    <row r="158" spans="1:1023" x14ac:dyDescent="0.25">
      <c r="A158" s="192" t="s">
        <v>1155</v>
      </c>
      <c r="B158" s="193">
        <v>158</v>
      </c>
      <c r="C158" s="192" t="s">
        <v>12427</v>
      </c>
      <c r="D158" s="209" t="s">
        <v>1156</v>
      </c>
      <c r="E158" s="253" t="s">
        <v>789</v>
      </c>
      <c r="F158" s="238"/>
      <c r="G158" s="214"/>
      <c r="H158" s="214"/>
      <c r="I158" s="367"/>
      <c r="J158" s="409">
        <v>2</v>
      </c>
      <c r="K158" s="409">
        <v>1</v>
      </c>
      <c r="L158" s="161"/>
      <c r="M158" s="161"/>
      <c r="N158" s="161"/>
      <c r="O158" s="413">
        <v>3</v>
      </c>
      <c r="P158" s="161"/>
      <c r="Q158" s="161"/>
      <c r="R158" s="161"/>
      <c r="S158" s="409" t="s">
        <v>770</v>
      </c>
      <c r="T158" s="161"/>
      <c r="U158" s="161"/>
      <c r="V158" s="256">
        <f>IF(O158=1,10,100)</f>
        <v>100</v>
      </c>
      <c r="W158" s="256">
        <f>IF(O158=1,1,IF(O158=2,10,100))</f>
        <v>100</v>
      </c>
      <c r="X158" s="256">
        <f>IF(O158=3,20,100)</f>
        <v>20</v>
      </c>
      <c r="Y158" s="256">
        <f>IF(P158=1,10,100)</f>
        <v>100</v>
      </c>
      <c r="Z158" s="256">
        <f>IF(P158=1,1,IF(P158=2,10,100))</f>
        <v>100</v>
      </c>
      <c r="AA158" s="257">
        <f>IF(OR(EXACT(Q158,"1A"),EXACT(Q158,"1B")),0.1,IF(Q158=2,1,100))</f>
        <v>100</v>
      </c>
      <c r="AB158" s="257">
        <f>IF(OR(EXACT(R158,"1A"),EXACT(R158,"1B")),0.1,IF(R158=2,1,100))</f>
        <v>100</v>
      </c>
      <c r="AC158" s="257">
        <f>IF(OR(EXACT(S158,"1A"),EXACT(S158,"1B")),0.3,IF(S158=2,3,100))</f>
        <v>0.3</v>
      </c>
      <c r="AD158" s="136"/>
      <c r="AE158" s="136"/>
      <c r="AF158" s="249">
        <f>IF(OR(OR(EXACT(J158,"1A"),EXACT(J158,"1B"),EXACT(J158,"1C")),K158=1),1,IF(K158=2,10,100))</f>
        <v>1</v>
      </c>
      <c r="AG158" s="249">
        <f>IF(OR(EXACT(J158,"1A"),EXACT(J158,"1B"),EXACT(J158,"1C")),1,IF(J158=2,10,100))</f>
        <v>10</v>
      </c>
      <c r="AH158" s="249">
        <f>IF(OR(EXACT(J158,"1A"),EXACT(J158,"1B"),EXACT(J158,"1C"),K158=1),3,100)</f>
        <v>3</v>
      </c>
      <c r="AI158" s="249">
        <f>IF(OR(EXACT(J158,"1A"),EXACT(J158,"1B"),EXACT(J158,"1C")),5,100)</f>
        <v>100</v>
      </c>
      <c r="AJ158" s="251"/>
      <c r="AK158" s="136"/>
      <c r="AL158" s="136"/>
      <c r="AM158" s="251"/>
      <c r="AN158" s="136"/>
      <c r="AO158" s="136"/>
      <c r="AP158" s="136"/>
      <c r="AQ158" s="199" t="s">
        <v>857</v>
      </c>
      <c r="AR158" s="136"/>
      <c r="AS158" s="136"/>
      <c r="AT158" s="136"/>
      <c r="AU158" s="136"/>
      <c r="AV158" s="136"/>
      <c r="AW158" s="136"/>
      <c r="AX158" s="136"/>
      <c r="AY158" s="136"/>
      <c r="AZ158" s="136"/>
      <c r="BA158" s="136"/>
      <c r="BB158" s="136"/>
      <c r="BC158" s="136"/>
      <c r="BD158" s="136"/>
      <c r="BE158" s="136"/>
      <c r="BF158" s="136"/>
      <c r="BG158" s="136"/>
      <c r="BH158" s="136"/>
      <c r="BI158" s="136"/>
      <c r="BJ158" s="136"/>
      <c r="BK158" s="136"/>
      <c r="BL158" s="136"/>
      <c r="BM158" s="136"/>
      <c r="BN158" s="136"/>
      <c r="BO158" s="136"/>
      <c r="BP158" s="136"/>
      <c r="BQ158" s="136"/>
      <c r="BR158" s="136"/>
      <c r="BS158" s="136"/>
      <c r="BT158" s="136"/>
      <c r="BU158" s="136"/>
      <c r="BV158" s="136"/>
      <c r="BW158" s="136"/>
      <c r="BX158" s="136"/>
      <c r="BY158" s="136"/>
      <c r="BZ158" s="136"/>
      <c r="CA158" s="136"/>
      <c r="CB158" s="136"/>
      <c r="CC158" s="136"/>
      <c r="CD158" s="136"/>
      <c r="CE158" s="136"/>
      <c r="CF158" s="136"/>
      <c r="CG158" s="136"/>
      <c r="CH158" s="136"/>
      <c r="CI158" s="136"/>
      <c r="CJ158" s="136"/>
      <c r="CK158" s="136"/>
      <c r="CL158" s="136"/>
      <c r="CM158" s="136"/>
      <c r="CN158" s="136"/>
      <c r="CO158" s="136"/>
      <c r="CP158" s="136"/>
      <c r="CQ158" s="136"/>
      <c r="CR158" s="136"/>
      <c r="CS158" s="136"/>
      <c r="CT158" s="136"/>
      <c r="CU158" s="136"/>
      <c r="CV158" s="136"/>
      <c r="CW158" s="136"/>
      <c r="CX158" s="136"/>
      <c r="CY158" s="136"/>
      <c r="CZ158" s="136"/>
      <c r="DA158" s="136"/>
      <c r="DB158" s="136"/>
      <c r="DC158" s="136"/>
      <c r="DD158" s="136"/>
      <c r="DE158" s="136"/>
      <c r="DF158" s="136"/>
      <c r="DG158" s="136"/>
      <c r="DH158" s="136"/>
      <c r="DI158" s="136"/>
      <c r="DJ158" s="136"/>
      <c r="DK158" s="136"/>
      <c r="DL158" s="136"/>
      <c r="DM158" s="136"/>
      <c r="DN158" s="136"/>
      <c r="DO158" s="136"/>
      <c r="DP158" s="136"/>
      <c r="DQ158" s="136"/>
      <c r="DR158" s="136"/>
      <c r="DS158" s="136"/>
      <c r="DT158" s="136"/>
      <c r="DU158" s="136"/>
      <c r="DV158" s="136"/>
      <c r="DW158" s="136"/>
      <c r="DX158" s="136"/>
      <c r="DY158" s="136"/>
      <c r="DZ158" s="136"/>
      <c r="EA158" s="136"/>
      <c r="EB158" s="136"/>
      <c r="EC158" s="136"/>
      <c r="ED158" s="136"/>
      <c r="EE158" s="136"/>
      <c r="EF158" s="136"/>
      <c r="EG158" s="136"/>
      <c r="EH158" s="136"/>
      <c r="EI158" s="136"/>
      <c r="EJ158" s="136"/>
      <c r="EK158" s="136"/>
      <c r="EL158" s="136"/>
      <c r="EM158" s="136"/>
      <c r="EN158" s="136"/>
      <c r="EO158" s="136"/>
      <c r="EP158" s="136"/>
      <c r="EQ158" s="136"/>
      <c r="ER158" s="136"/>
      <c r="ES158" s="136"/>
      <c r="ET158" s="136"/>
      <c r="EU158" s="136"/>
      <c r="EV158" s="136"/>
      <c r="EW158" s="136"/>
      <c r="EX158" s="136"/>
      <c r="EY158" s="136"/>
      <c r="EZ158" s="136"/>
      <c r="FA158" s="136"/>
      <c r="FB158" s="136"/>
      <c r="FC158" s="136"/>
      <c r="FD158" s="136"/>
      <c r="FE158" s="136"/>
      <c r="FF158" s="136"/>
      <c r="FG158" s="136"/>
      <c r="FH158" s="136"/>
      <c r="FI158" s="136"/>
      <c r="FJ158" s="136"/>
      <c r="FK158" s="136"/>
      <c r="FL158" s="136"/>
      <c r="FM158" s="136"/>
      <c r="FN158" s="136"/>
      <c r="FO158" s="136"/>
      <c r="FP158" s="136"/>
      <c r="FQ158" s="136"/>
      <c r="FR158" s="136"/>
      <c r="FS158" s="136"/>
      <c r="FT158" s="136"/>
      <c r="FU158" s="136"/>
      <c r="FV158" s="136"/>
      <c r="FW158" s="136"/>
      <c r="FX158" s="136"/>
      <c r="FY158" s="136"/>
      <c r="FZ158" s="136"/>
      <c r="GA158" s="136"/>
      <c r="GB158" s="136"/>
      <c r="GC158" s="136"/>
      <c r="GD158" s="136"/>
      <c r="GE158" s="136"/>
      <c r="GF158" s="136"/>
      <c r="GG158" s="136"/>
      <c r="GH158" s="136"/>
      <c r="GI158" s="136"/>
      <c r="GJ158" s="136"/>
      <c r="GK158" s="136"/>
      <c r="GL158" s="136"/>
      <c r="GM158" s="136"/>
      <c r="GN158" s="136"/>
      <c r="GO158" s="136"/>
      <c r="GP158" s="136"/>
      <c r="GQ158" s="136"/>
      <c r="GR158" s="136"/>
      <c r="GS158" s="136"/>
      <c r="GT158" s="136"/>
      <c r="GU158" s="136"/>
      <c r="GV158" s="136"/>
      <c r="GW158" s="136"/>
      <c r="GX158" s="136"/>
      <c r="GY158" s="136"/>
      <c r="GZ158" s="136"/>
      <c r="HA158" s="136"/>
      <c r="HB158" s="136"/>
      <c r="HC158" s="136"/>
      <c r="HD158" s="136"/>
      <c r="HE158" s="136"/>
      <c r="HF158" s="136"/>
      <c r="HG158" s="136"/>
      <c r="HH158" s="136"/>
      <c r="HI158" s="136"/>
      <c r="HJ158" s="136"/>
      <c r="HK158" s="136"/>
      <c r="HL158" s="136"/>
      <c r="HM158" s="136"/>
      <c r="HN158" s="136"/>
      <c r="HO158" s="136"/>
      <c r="HP158" s="136"/>
      <c r="HQ158" s="136"/>
      <c r="HR158" s="136"/>
      <c r="HS158" s="136"/>
      <c r="HT158" s="136"/>
      <c r="HU158" s="136"/>
      <c r="HV158" s="136"/>
      <c r="HW158" s="136"/>
      <c r="HX158" s="136"/>
      <c r="HY158" s="136"/>
      <c r="HZ158" s="136"/>
      <c r="IA158" s="136"/>
      <c r="IB158" s="136"/>
      <c r="IC158" s="136"/>
      <c r="ID158" s="136"/>
      <c r="IE158" s="136"/>
      <c r="IF158" s="136"/>
      <c r="IG158" s="136"/>
      <c r="IH158" s="136"/>
      <c r="II158" s="136"/>
      <c r="IJ158" s="136"/>
      <c r="IK158" s="136"/>
      <c r="IL158" s="136"/>
      <c r="IM158" s="136"/>
      <c r="IN158" s="136"/>
      <c r="IO158" s="136"/>
      <c r="IP158" s="136"/>
      <c r="IQ158" s="136"/>
      <c r="IR158" s="136"/>
      <c r="IS158" s="136"/>
      <c r="IT158" s="136"/>
      <c r="IU158" s="136"/>
      <c r="IV158" s="136"/>
      <c r="IW158" s="136"/>
      <c r="IX158" s="136"/>
      <c r="IY158" s="136"/>
      <c r="IZ158" s="136"/>
      <c r="JA158" s="136"/>
      <c r="JB158" s="136"/>
      <c r="JC158" s="136"/>
      <c r="JD158" s="136"/>
      <c r="JE158" s="136"/>
      <c r="JF158" s="136"/>
      <c r="JG158" s="136"/>
      <c r="JH158" s="136"/>
      <c r="JI158" s="136"/>
      <c r="JJ158" s="136"/>
      <c r="JK158" s="136"/>
      <c r="JL158" s="136"/>
      <c r="JM158" s="136"/>
      <c r="JN158" s="136"/>
      <c r="JO158" s="136"/>
      <c r="JP158" s="136"/>
      <c r="JQ158" s="136"/>
      <c r="JR158" s="136"/>
      <c r="JS158" s="136"/>
      <c r="JT158" s="136"/>
      <c r="JU158" s="136"/>
      <c r="JV158" s="136"/>
      <c r="JW158" s="136"/>
      <c r="JX158" s="136"/>
      <c r="JY158" s="136"/>
      <c r="JZ158" s="136"/>
      <c r="KA158" s="136"/>
      <c r="KB158" s="136"/>
      <c r="KC158" s="136"/>
      <c r="KD158" s="136"/>
      <c r="KE158" s="136"/>
      <c r="KF158" s="136"/>
      <c r="KG158" s="136"/>
      <c r="KH158" s="136"/>
      <c r="KI158" s="136"/>
      <c r="KJ158" s="136"/>
      <c r="KK158" s="136"/>
      <c r="KL158" s="136"/>
      <c r="KM158" s="136"/>
      <c r="KN158" s="136"/>
      <c r="KO158" s="136"/>
      <c r="KP158" s="136"/>
      <c r="KQ158" s="136"/>
      <c r="KR158" s="136"/>
      <c r="KS158" s="136"/>
      <c r="KT158" s="136"/>
      <c r="KU158" s="136"/>
      <c r="KV158" s="136"/>
      <c r="KW158" s="136"/>
      <c r="KX158" s="136"/>
      <c r="KY158" s="136"/>
      <c r="KZ158" s="136"/>
      <c r="LA158" s="136"/>
      <c r="LB158" s="136"/>
      <c r="LC158" s="136"/>
      <c r="LD158" s="136"/>
      <c r="LE158" s="136"/>
      <c r="LF158" s="136"/>
      <c r="LG158" s="136"/>
      <c r="LH158" s="136"/>
      <c r="LI158" s="136"/>
      <c r="LJ158" s="136"/>
      <c r="LK158" s="136"/>
      <c r="LL158" s="136"/>
      <c r="LM158" s="136"/>
      <c r="LN158" s="136"/>
      <c r="LO158" s="136"/>
      <c r="LP158" s="136"/>
      <c r="LQ158" s="136"/>
      <c r="LR158" s="136"/>
      <c r="LS158" s="136"/>
      <c r="LT158" s="136"/>
      <c r="LU158" s="136"/>
      <c r="LV158" s="136"/>
      <c r="LW158" s="136"/>
      <c r="LX158" s="136"/>
      <c r="LY158" s="136"/>
      <c r="LZ158" s="136"/>
      <c r="MA158" s="136"/>
      <c r="MB158" s="136"/>
      <c r="MC158" s="136"/>
      <c r="MD158" s="136"/>
      <c r="ME158" s="136"/>
      <c r="MF158" s="136"/>
      <c r="MG158" s="136"/>
      <c r="MH158" s="136"/>
      <c r="MI158" s="136"/>
      <c r="MJ158" s="136"/>
      <c r="MK158" s="136"/>
      <c r="ML158" s="136"/>
      <c r="MM158" s="136"/>
      <c r="MN158" s="136"/>
      <c r="MO158" s="136"/>
      <c r="MP158" s="136"/>
      <c r="MQ158" s="136"/>
      <c r="MR158" s="136"/>
      <c r="MS158" s="136"/>
      <c r="MT158" s="136"/>
      <c r="MU158" s="136"/>
      <c r="MV158" s="136"/>
      <c r="MW158" s="136"/>
      <c r="MX158" s="136"/>
      <c r="MY158" s="136"/>
      <c r="MZ158" s="136"/>
      <c r="NA158" s="136"/>
      <c r="NB158" s="136"/>
      <c r="NC158" s="136"/>
      <c r="ND158" s="136"/>
      <c r="NE158" s="136"/>
      <c r="NF158" s="136"/>
      <c r="NG158" s="136"/>
      <c r="NH158" s="136"/>
      <c r="NI158" s="136"/>
      <c r="NJ158" s="136"/>
      <c r="NK158" s="136"/>
      <c r="NL158" s="136"/>
      <c r="NM158" s="136"/>
      <c r="NN158" s="136"/>
      <c r="NO158" s="136"/>
      <c r="NP158" s="136"/>
      <c r="NQ158" s="136"/>
      <c r="NR158" s="136"/>
      <c r="NS158" s="136"/>
      <c r="NT158" s="136"/>
      <c r="NU158" s="136"/>
      <c r="NV158" s="136"/>
      <c r="NW158" s="136"/>
      <c r="NX158" s="136"/>
      <c r="NY158" s="136"/>
      <c r="NZ158" s="136"/>
      <c r="OA158" s="136"/>
      <c r="OB158" s="136"/>
      <c r="OC158" s="136"/>
      <c r="OD158" s="136"/>
      <c r="OE158" s="136"/>
      <c r="OF158" s="136"/>
      <c r="OG158" s="136"/>
      <c r="OH158" s="136"/>
      <c r="OI158" s="136"/>
      <c r="OJ158" s="136"/>
      <c r="OK158" s="136"/>
      <c r="OL158" s="136"/>
      <c r="OM158" s="136"/>
      <c r="ON158" s="136"/>
      <c r="OO158" s="136"/>
      <c r="OP158" s="136"/>
      <c r="OQ158" s="136"/>
      <c r="OR158" s="136"/>
      <c r="OS158" s="136"/>
      <c r="OT158" s="136"/>
      <c r="OU158" s="136"/>
      <c r="OV158" s="136"/>
      <c r="OW158" s="136"/>
      <c r="OX158" s="136"/>
      <c r="OY158" s="136"/>
      <c r="OZ158" s="136"/>
      <c r="PA158" s="136"/>
      <c r="PB158" s="136"/>
      <c r="PC158" s="136"/>
      <c r="PD158" s="136"/>
      <c r="PE158" s="136"/>
      <c r="PF158" s="136"/>
      <c r="PG158" s="136"/>
      <c r="PH158" s="136"/>
      <c r="PI158" s="136"/>
      <c r="PJ158" s="136"/>
      <c r="PK158" s="136"/>
      <c r="PL158" s="136"/>
      <c r="PM158" s="136"/>
      <c r="PN158" s="136"/>
      <c r="PO158" s="136"/>
      <c r="PP158" s="136"/>
      <c r="PQ158" s="136"/>
      <c r="PR158" s="136"/>
      <c r="PS158" s="136"/>
      <c r="PT158" s="136"/>
      <c r="PU158" s="136"/>
      <c r="PV158" s="136"/>
      <c r="PW158" s="136"/>
      <c r="PX158" s="136"/>
      <c r="PY158" s="136"/>
      <c r="PZ158" s="136"/>
      <c r="QA158" s="136"/>
      <c r="QB158" s="136"/>
      <c r="QC158" s="136"/>
      <c r="QD158" s="136"/>
      <c r="QE158" s="136"/>
      <c r="QF158" s="136"/>
      <c r="QG158" s="136"/>
      <c r="QH158" s="136"/>
      <c r="QI158" s="136"/>
      <c r="QJ158" s="136"/>
      <c r="QK158" s="136"/>
      <c r="QL158" s="136"/>
      <c r="QM158" s="136"/>
      <c r="QN158" s="136"/>
      <c r="QO158" s="136"/>
      <c r="QP158" s="136"/>
      <c r="QQ158" s="136"/>
      <c r="QR158" s="136"/>
      <c r="QS158" s="136"/>
      <c r="QT158" s="136"/>
      <c r="QU158" s="136"/>
      <c r="QV158" s="136"/>
      <c r="QW158" s="136"/>
      <c r="QX158" s="136"/>
      <c r="QY158" s="136"/>
      <c r="QZ158" s="136"/>
      <c r="RA158" s="136"/>
      <c r="RB158" s="136"/>
      <c r="RC158" s="136"/>
      <c r="RD158" s="136"/>
      <c r="RE158" s="136"/>
      <c r="RF158" s="136"/>
      <c r="RG158" s="136"/>
      <c r="RH158" s="136"/>
      <c r="RI158" s="136"/>
      <c r="RJ158" s="136"/>
      <c r="RK158" s="136"/>
      <c r="RL158" s="136"/>
      <c r="RM158" s="136"/>
      <c r="RN158" s="136"/>
      <c r="RO158" s="136"/>
      <c r="RP158" s="136"/>
      <c r="RQ158" s="136"/>
      <c r="RR158" s="136"/>
      <c r="RS158" s="136"/>
      <c r="RT158" s="136"/>
      <c r="RU158" s="136"/>
      <c r="RV158" s="136"/>
      <c r="RW158" s="136"/>
      <c r="RX158" s="136"/>
      <c r="RY158" s="136"/>
      <c r="RZ158" s="136"/>
      <c r="SA158" s="136"/>
      <c r="SB158" s="136"/>
      <c r="SC158" s="136"/>
      <c r="SD158" s="136"/>
      <c r="SE158" s="136"/>
      <c r="SF158" s="136"/>
      <c r="SG158" s="136"/>
      <c r="SH158" s="136"/>
      <c r="SI158" s="136"/>
      <c r="SJ158" s="136"/>
      <c r="SK158" s="136"/>
      <c r="SL158" s="136"/>
      <c r="SM158" s="136"/>
      <c r="SN158" s="136"/>
      <c r="SO158" s="136"/>
      <c r="SP158" s="136"/>
      <c r="SQ158" s="136"/>
      <c r="SR158" s="136"/>
      <c r="SS158" s="136"/>
      <c r="ST158" s="136"/>
      <c r="SU158" s="136"/>
      <c r="SV158" s="136"/>
      <c r="SW158" s="136"/>
      <c r="SX158" s="136"/>
      <c r="SY158" s="136"/>
      <c r="SZ158" s="136"/>
      <c r="TA158" s="136"/>
      <c r="TB158" s="136"/>
      <c r="TC158" s="136"/>
      <c r="TD158" s="136"/>
      <c r="TE158" s="136"/>
      <c r="TF158" s="136"/>
      <c r="TG158" s="136"/>
      <c r="TH158" s="136"/>
      <c r="TI158" s="136"/>
      <c r="TJ158" s="136"/>
      <c r="TK158" s="136"/>
      <c r="TL158" s="136"/>
      <c r="TM158" s="136"/>
      <c r="TN158" s="136"/>
      <c r="TO158" s="136"/>
      <c r="TP158" s="136"/>
      <c r="TQ158" s="136"/>
      <c r="TR158" s="136"/>
      <c r="TS158" s="136"/>
      <c r="TT158" s="136"/>
      <c r="TU158" s="136"/>
      <c r="TV158" s="136"/>
      <c r="TW158" s="136"/>
      <c r="TX158" s="136"/>
      <c r="TY158" s="136"/>
      <c r="TZ158" s="136"/>
      <c r="UA158" s="136"/>
      <c r="UB158" s="136"/>
      <c r="UC158" s="136"/>
      <c r="UD158" s="136"/>
      <c r="UE158" s="136"/>
      <c r="UF158" s="136"/>
      <c r="UG158" s="136"/>
      <c r="UH158" s="136"/>
      <c r="UI158" s="136"/>
      <c r="UJ158" s="136"/>
      <c r="UK158" s="136"/>
      <c r="UL158" s="136"/>
      <c r="UM158" s="136"/>
      <c r="UN158" s="136"/>
      <c r="UO158" s="136"/>
      <c r="UP158" s="136"/>
      <c r="UQ158" s="136"/>
      <c r="UR158" s="136"/>
      <c r="US158" s="136"/>
      <c r="UT158" s="136"/>
      <c r="UU158" s="136"/>
      <c r="UV158" s="136"/>
      <c r="UW158" s="136"/>
      <c r="UX158" s="136"/>
      <c r="UY158" s="136"/>
      <c r="UZ158" s="136"/>
      <c r="VA158" s="136"/>
      <c r="VB158" s="136"/>
      <c r="VC158" s="136"/>
      <c r="VD158" s="136"/>
      <c r="VE158" s="136"/>
      <c r="VF158" s="136"/>
      <c r="VG158" s="136"/>
      <c r="VH158" s="136"/>
      <c r="VI158" s="136"/>
      <c r="VJ158" s="136"/>
      <c r="VK158" s="136"/>
      <c r="VL158" s="136"/>
      <c r="VM158" s="136"/>
      <c r="VN158" s="136"/>
      <c r="VO158" s="136"/>
      <c r="VP158" s="136"/>
      <c r="VQ158" s="136"/>
      <c r="VR158" s="136"/>
      <c r="VS158" s="136"/>
      <c r="VT158" s="136"/>
      <c r="VU158" s="136"/>
      <c r="VV158" s="136"/>
      <c r="VW158" s="136"/>
      <c r="VX158" s="136"/>
      <c r="VY158" s="136"/>
      <c r="VZ158" s="136"/>
      <c r="WA158" s="136"/>
      <c r="WB158" s="136"/>
      <c r="WC158" s="136"/>
      <c r="WD158" s="136"/>
      <c r="WE158" s="136"/>
      <c r="WF158" s="136"/>
      <c r="WG158" s="136"/>
      <c r="WH158" s="136"/>
      <c r="WI158" s="136"/>
      <c r="WJ158" s="136"/>
      <c r="WK158" s="136"/>
      <c r="WL158" s="136"/>
      <c r="WM158" s="136"/>
      <c r="WN158" s="136"/>
      <c r="WO158" s="136"/>
      <c r="WP158" s="136"/>
      <c r="WQ158" s="136"/>
      <c r="WR158" s="136"/>
      <c r="WS158" s="136"/>
      <c r="WT158" s="136"/>
      <c r="WU158" s="136"/>
      <c r="WV158" s="136"/>
      <c r="WW158" s="136"/>
      <c r="WX158" s="136"/>
      <c r="WY158" s="136"/>
      <c r="WZ158" s="136"/>
      <c r="XA158" s="136"/>
      <c r="XB158" s="136"/>
      <c r="XC158" s="136"/>
      <c r="XD158" s="136"/>
      <c r="XE158" s="136"/>
      <c r="XF158" s="136"/>
      <c r="XG158" s="136"/>
      <c r="XH158" s="136"/>
      <c r="XI158" s="136"/>
      <c r="XJ158" s="136"/>
      <c r="XK158" s="136"/>
      <c r="XL158" s="136"/>
      <c r="XM158" s="136"/>
      <c r="XN158" s="136"/>
      <c r="XO158" s="136"/>
      <c r="XP158" s="136"/>
      <c r="XQ158" s="136"/>
      <c r="XR158" s="136"/>
      <c r="XS158" s="136"/>
      <c r="XT158" s="136"/>
      <c r="XU158" s="136"/>
      <c r="XV158" s="136"/>
      <c r="XW158" s="136"/>
      <c r="XX158" s="136"/>
      <c r="XY158" s="136"/>
      <c r="XZ158" s="136"/>
      <c r="YA158" s="136"/>
      <c r="YB158" s="136"/>
      <c r="YC158" s="136"/>
      <c r="YD158" s="136"/>
      <c r="YE158" s="136"/>
      <c r="YF158" s="136"/>
      <c r="YG158" s="136"/>
      <c r="YH158" s="136"/>
      <c r="YI158" s="136"/>
      <c r="YJ158" s="136"/>
      <c r="YK158" s="136"/>
      <c r="YL158" s="136"/>
      <c r="YM158" s="136"/>
      <c r="YN158" s="136"/>
      <c r="YO158" s="136"/>
      <c r="YP158" s="136"/>
      <c r="YQ158" s="136"/>
      <c r="YR158" s="136"/>
      <c r="YS158" s="136"/>
      <c r="YT158" s="136"/>
      <c r="YU158" s="136"/>
      <c r="YV158" s="136"/>
      <c r="YW158" s="136"/>
      <c r="YX158" s="136"/>
      <c r="YY158" s="136"/>
      <c r="YZ158" s="136"/>
      <c r="ZA158" s="136"/>
      <c r="ZB158" s="136"/>
      <c r="ZC158" s="136"/>
      <c r="ZD158" s="136"/>
      <c r="ZE158" s="136"/>
      <c r="ZF158" s="136"/>
      <c r="ZG158" s="136"/>
      <c r="ZH158" s="136"/>
      <c r="ZI158" s="136"/>
      <c r="ZJ158" s="136"/>
      <c r="ZK158" s="136"/>
      <c r="ZL158" s="136"/>
      <c r="ZM158" s="136"/>
      <c r="ZN158" s="136"/>
      <c r="ZO158" s="136"/>
      <c r="ZP158" s="136"/>
      <c r="ZQ158" s="136"/>
      <c r="ZR158" s="136"/>
      <c r="ZS158" s="136"/>
      <c r="ZT158" s="136"/>
      <c r="ZU158" s="136"/>
      <c r="ZV158" s="136"/>
      <c r="ZW158" s="136"/>
      <c r="ZX158" s="136"/>
      <c r="ZY158" s="136"/>
      <c r="ZZ158" s="136"/>
      <c r="AAA158" s="136"/>
      <c r="AAB158" s="136"/>
      <c r="AAC158" s="136"/>
      <c r="AAD158" s="136"/>
      <c r="AAE158" s="136"/>
      <c r="AAF158" s="136"/>
      <c r="AAG158" s="136"/>
      <c r="AAH158" s="136"/>
      <c r="AAI158" s="136"/>
      <c r="AAJ158" s="136"/>
      <c r="AAK158" s="136"/>
      <c r="AAL158" s="136"/>
      <c r="AAM158" s="136"/>
      <c r="AAN158" s="136"/>
      <c r="AAO158" s="136"/>
      <c r="AAP158" s="136"/>
      <c r="AAQ158" s="136"/>
      <c r="AAR158" s="136"/>
      <c r="AAS158" s="136"/>
      <c r="AAT158" s="136"/>
      <c r="AAU158" s="136"/>
      <c r="AAV158" s="136"/>
      <c r="AAW158" s="136"/>
      <c r="AAX158" s="136"/>
      <c r="AAY158" s="136"/>
      <c r="AAZ158" s="136"/>
      <c r="ABA158" s="136"/>
      <c r="ABB158" s="136"/>
      <c r="ABC158" s="136"/>
      <c r="ABD158" s="136"/>
      <c r="ABE158" s="136"/>
      <c r="ABF158" s="136"/>
      <c r="ABG158" s="136"/>
      <c r="ABH158" s="136"/>
      <c r="ABI158" s="136"/>
      <c r="ABJ158" s="136"/>
      <c r="ABK158" s="136"/>
      <c r="ABL158" s="136"/>
      <c r="ABM158" s="136"/>
      <c r="ABN158" s="136"/>
      <c r="ABO158" s="136"/>
      <c r="ABP158" s="136"/>
      <c r="ABQ158" s="136"/>
      <c r="ABR158" s="136"/>
      <c r="ABS158" s="136"/>
      <c r="ABT158" s="136"/>
      <c r="ABU158" s="136"/>
      <c r="ABV158" s="136"/>
      <c r="ABW158" s="136"/>
      <c r="ABX158" s="136"/>
      <c r="ABY158" s="136"/>
      <c r="ABZ158" s="136"/>
      <c r="ACA158" s="136"/>
      <c r="ACB158" s="136"/>
      <c r="ACC158" s="136"/>
      <c r="ACD158" s="136"/>
      <c r="ACE158" s="136"/>
      <c r="ACF158" s="136"/>
      <c r="ACG158" s="136"/>
      <c r="ACH158" s="136"/>
      <c r="ACI158" s="136"/>
      <c r="ACJ158" s="136"/>
      <c r="ACK158" s="136"/>
      <c r="ACL158" s="136"/>
      <c r="ACM158" s="136"/>
      <c r="ACN158" s="136"/>
      <c r="ACO158" s="136"/>
      <c r="ACP158" s="136"/>
      <c r="ACQ158" s="136"/>
      <c r="ACR158" s="136"/>
      <c r="ACS158" s="136"/>
      <c r="ACT158" s="136"/>
      <c r="ACU158" s="136"/>
      <c r="ACV158" s="136"/>
      <c r="ACW158" s="136"/>
      <c r="ACX158" s="136"/>
      <c r="ACY158" s="136"/>
      <c r="ACZ158" s="136"/>
      <c r="ADA158" s="136"/>
      <c r="ADB158" s="136"/>
      <c r="ADC158" s="136"/>
      <c r="ADD158" s="136"/>
      <c r="ADE158" s="136"/>
      <c r="ADF158" s="136"/>
      <c r="ADG158" s="136"/>
      <c r="ADH158" s="136"/>
      <c r="ADI158" s="136"/>
      <c r="ADJ158" s="136"/>
      <c r="ADK158" s="136"/>
      <c r="ADL158" s="136"/>
      <c r="ADM158" s="136"/>
      <c r="ADN158" s="136"/>
      <c r="ADO158" s="136"/>
      <c r="ADP158" s="136"/>
      <c r="ADQ158" s="136"/>
      <c r="ADR158" s="136"/>
      <c r="ADS158" s="136"/>
      <c r="ADT158" s="136"/>
      <c r="ADU158" s="136"/>
      <c r="ADV158" s="136"/>
      <c r="ADW158" s="136"/>
      <c r="ADX158" s="136"/>
      <c r="ADY158" s="136"/>
      <c r="ADZ158" s="136"/>
      <c r="AEA158" s="136"/>
      <c r="AEB158" s="136"/>
      <c r="AEC158" s="136"/>
      <c r="AED158" s="136"/>
      <c r="AEE158" s="136"/>
      <c r="AEF158" s="136"/>
      <c r="AEG158" s="136"/>
      <c r="AEH158" s="136"/>
      <c r="AEI158" s="136"/>
      <c r="AEJ158" s="136"/>
      <c r="AEK158" s="136"/>
      <c r="AEL158" s="136"/>
      <c r="AEM158" s="136"/>
      <c r="AEN158" s="136"/>
      <c r="AEO158" s="136"/>
      <c r="AEP158" s="136"/>
      <c r="AEQ158" s="136"/>
      <c r="AER158" s="136"/>
      <c r="AES158" s="136"/>
      <c r="AET158" s="136"/>
      <c r="AEU158" s="136"/>
      <c r="AEV158" s="136"/>
      <c r="AEW158" s="136"/>
      <c r="AEX158" s="136"/>
      <c r="AEY158" s="136"/>
      <c r="AEZ158" s="136"/>
      <c r="AFA158" s="136"/>
      <c r="AFB158" s="136"/>
      <c r="AFC158" s="136"/>
      <c r="AFD158" s="136"/>
      <c r="AFE158" s="136"/>
      <c r="AFF158" s="136"/>
      <c r="AFG158" s="136"/>
      <c r="AFH158" s="136"/>
      <c r="AFI158" s="136"/>
      <c r="AFJ158" s="136"/>
      <c r="AFK158" s="136"/>
      <c r="AFL158" s="136"/>
      <c r="AFM158" s="136"/>
      <c r="AFN158" s="136"/>
      <c r="AFO158" s="136"/>
      <c r="AFP158" s="136"/>
      <c r="AFQ158" s="136"/>
      <c r="AFR158" s="136"/>
      <c r="AFS158" s="136"/>
      <c r="AFT158" s="136"/>
      <c r="AFU158" s="136"/>
      <c r="AFV158" s="136"/>
      <c r="AFW158" s="136"/>
      <c r="AFX158" s="136"/>
      <c r="AFY158" s="136"/>
      <c r="AFZ158" s="136"/>
      <c r="AGA158" s="136"/>
      <c r="AGB158" s="136"/>
      <c r="AGC158" s="136"/>
      <c r="AGD158" s="136"/>
      <c r="AGE158" s="136"/>
      <c r="AGF158" s="136"/>
      <c r="AGG158" s="136"/>
      <c r="AGH158" s="136"/>
      <c r="AGI158" s="136"/>
      <c r="AGJ158" s="136"/>
      <c r="AGK158" s="136"/>
      <c r="AGL158" s="136"/>
      <c r="AGM158" s="136"/>
      <c r="AGN158" s="136"/>
      <c r="AGO158" s="136"/>
      <c r="AGP158" s="136"/>
      <c r="AGQ158" s="136"/>
      <c r="AGR158" s="136"/>
      <c r="AGS158" s="136"/>
      <c r="AGT158" s="136"/>
      <c r="AGU158" s="136"/>
      <c r="AGV158" s="136"/>
      <c r="AGW158" s="136"/>
      <c r="AGX158" s="136"/>
      <c r="AGY158" s="136"/>
      <c r="AGZ158" s="136"/>
      <c r="AHA158" s="136"/>
      <c r="AHB158" s="136"/>
      <c r="AHC158" s="136"/>
      <c r="AHD158" s="136"/>
      <c r="AHE158" s="136"/>
      <c r="AHF158" s="136"/>
      <c r="AHG158" s="136"/>
      <c r="AHH158" s="136"/>
      <c r="AHI158" s="136"/>
      <c r="AHJ158" s="136"/>
      <c r="AHK158" s="136"/>
      <c r="AHL158" s="136"/>
      <c r="AHM158" s="136"/>
      <c r="AHN158" s="136"/>
      <c r="AHO158" s="136"/>
      <c r="AHP158" s="136"/>
      <c r="AHQ158" s="136"/>
      <c r="AHR158" s="136"/>
      <c r="AHS158" s="136"/>
      <c r="AHT158" s="136"/>
      <c r="AHU158" s="136"/>
      <c r="AHV158" s="136"/>
      <c r="AHW158" s="136"/>
      <c r="AHX158" s="136"/>
      <c r="AHY158" s="136"/>
      <c r="AHZ158" s="136"/>
      <c r="AIA158" s="136"/>
      <c r="AIB158" s="136"/>
      <c r="AIC158" s="136"/>
      <c r="AID158" s="136"/>
      <c r="AIE158" s="136"/>
      <c r="AIF158" s="136"/>
      <c r="AIG158" s="136"/>
      <c r="AIH158" s="136"/>
      <c r="AII158" s="136"/>
      <c r="AIJ158" s="136"/>
      <c r="AIK158" s="136"/>
      <c r="AIL158" s="136"/>
      <c r="AIM158" s="136"/>
      <c r="AIN158" s="136"/>
      <c r="AIO158" s="136"/>
      <c r="AIP158" s="136"/>
      <c r="AIQ158" s="136"/>
      <c r="AIR158" s="136"/>
      <c r="AIS158" s="136"/>
      <c r="AIT158" s="136"/>
      <c r="AIU158" s="136"/>
      <c r="AIV158" s="136"/>
      <c r="AIW158" s="136"/>
      <c r="AIX158" s="136"/>
      <c r="AIY158" s="136"/>
      <c r="AIZ158" s="136"/>
      <c r="AJA158" s="136"/>
      <c r="AJB158" s="136"/>
      <c r="AJC158" s="136"/>
      <c r="AJD158" s="136"/>
      <c r="AJE158" s="136"/>
      <c r="AJF158" s="136"/>
      <c r="AJG158" s="136"/>
      <c r="AJH158" s="136"/>
      <c r="AJI158" s="136"/>
      <c r="AJJ158" s="136"/>
      <c r="AJK158" s="136"/>
      <c r="AJL158" s="136"/>
      <c r="AJM158" s="136"/>
      <c r="AJN158" s="136"/>
      <c r="AJO158" s="136"/>
      <c r="AJP158" s="136"/>
      <c r="AJQ158" s="136"/>
      <c r="AJR158" s="136"/>
      <c r="AJS158" s="136"/>
      <c r="AJT158" s="136"/>
      <c r="AJU158" s="136"/>
      <c r="AJV158" s="136"/>
      <c r="AJW158" s="136"/>
      <c r="AJX158" s="136"/>
      <c r="AJY158" s="136"/>
      <c r="AJZ158" s="136"/>
      <c r="AKA158" s="136"/>
      <c r="AKB158" s="136"/>
      <c r="AKC158" s="136"/>
      <c r="AKD158" s="136"/>
      <c r="AKE158" s="136"/>
      <c r="AKF158" s="136"/>
      <c r="AKG158" s="136"/>
      <c r="AKH158" s="136"/>
      <c r="AKI158" s="136"/>
      <c r="AKJ158" s="136"/>
      <c r="AKK158" s="136"/>
      <c r="AKL158" s="136"/>
      <c r="AKM158" s="136"/>
      <c r="AKN158" s="136"/>
      <c r="AKO158" s="136"/>
      <c r="AKP158" s="136"/>
      <c r="AKQ158" s="136"/>
      <c r="AKR158" s="136"/>
      <c r="AKS158" s="136"/>
      <c r="AKT158" s="136"/>
      <c r="AKU158" s="136"/>
      <c r="AKV158" s="136"/>
      <c r="AKW158" s="136"/>
      <c r="AKX158" s="136"/>
      <c r="AKY158" s="136"/>
      <c r="AKZ158" s="136"/>
      <c r="ALA158" s="136"/>
      <c r="ALB158" s="136"/>
      <c r="ALC158" s="136"/>
      <c r="ALD158" s="136"/>
      <c r="ALE158" s="136"/>
      <c r="ALF158" s="136"/>
      <c r="ALG158" s="136"/>
      <c r="ALH158" s="136"/>
      <c r="ALI158" s="136"/>
      <c r="ALJ158" s="136"/>
      <c r="ALK158" s="136"/>
      <c r="ALL158" s="136"/>
      <c r="ALM158" s="136"/>
      <c r="ALN158" s="136"/>
      <c r="ALO158" s="136"/>
      <c r="ALP158" s="136"/>
      <c r="ALQ158" s="136"/>
      <c r="ALR158" s="136"/>
      <c r="ALS158" s="136"/>
      <c r="ALT158" s="136"/>
      <c r="ALU158" s="136"/>
      <c r="ALV158" s="136"/>
      <c r="ALW158" s="136"/>
      <c r="ALX158" s="136"/>
      <c r="ALY158" s="136"/>
      <c r="ALZ158" s="136"/>
      <c r="AMA158" s="136"/>
      <c r="AMB158" s="136"/>
      <c r="AMC158" s="136"/>
      <c r="AMD158" s="136"/>
      <c r="AME158" s="136"/>
      <c r="AMF158" s="136"/>
      <c r="AMG158" s="136"/>
      <c r="AMH158" s="136"/>
      <c r="AMI158" s="136"/>
    </row>
    <row r="159" spans="1:1023" x14ac:dyDescent="0.25">
      <c r="A159" s="192" t="s">
        <v>6689</v>
      </c>
      <c r="B159" s="193">
        <v>159</v>
      </c>
      <c r="C159" s="192" t="s">
        <v>6688</v>
      </c>
      <c r="D159" s="209" t="s">
        <v>6690</v>
      </c>
      <c r="E159" s="253" t="s">
        <v>789</v>
      </c>
      <c r="F159" s="238"/>
      <c r="G159" s="214"/>
      <c r="H159" s="214"/>
      <c r="I159" s="367"/>
      <c r="L159" s="161"/>
      <c r="M159" s="161"/>
      <c r="N159" s="161"/>
      <c r="O159" s="413"/>
      <c r="P159" s="161"/>
      <c r="Q159" s="161"/>
      <c r="R159" s="161"/>
      <c r="T159" s="161"/>
      <c r="U159" s="161"/>
      <c r="V159" s="256">
        <f>IF(O159=1,10,100)</f>
        <v>100</v>
      </c>
      <c r="W159" s="256">
        <f>IF(O159=1,1,IF(O159=2,10,100))</f>
        <v>100</v>
      </c>
      <c r="X159" s="256">
        <f>IF(O159=3,20,100)</f>
        <v>100</v>
      </c>
      <c r="Y159" s="256">
        <f>IF(P159=1,10,100)</f>
        <v>100</v>
      </c>
      <c r="Z159" s="256">
        <f>IF(P159=1,1,IF(P159=2,10,100))</f>
        <v>100</v>
      </c>
      <c r="AA159" s="257">
        <f>IF(OR(EXACT(Q159,"1A"),EXACT(Q159,"1B")),0.1,IF(Q159=2,1,100))</f>
        <v>100</v>
      </c>
      <c r="AB159" s="257">
        <f>IF(OR(EXACT(R159,"1A"),EXACT(R159,"1B")),0.1,IF(R159=2,1,100))</f>
        <v>100</v>
      </c>
      <c r="AC159" s="257">
        <f>IF(OR(EXACT(S159,"1A"),EXACT(S159,"1B")),0.3,IF(S159=2,3,100))</f>
        <v>100</v>
      </c>
      <c r="AD159" s="136"/>
      <c r="AE159" s="136"/>
      <c r="AF159" s="249">
        <f>IF(OR(OR(EXACT(J159,"1A"),EXACT(J159,"1B"),EXACT(J159,"1C")),K159=1),1,IF(K159=2,10,100))</f>
        <v>100</v>
      </c>
      <c r="AG159" s="249">
        <f>IF(OR(EXACT(J159,"1A"),EXACT(J159,"1B"),EXACT(J159,"1C")),1,IF(J159=2,10,100))</f>
        <v>100</v>
      </c>
      <c r="AH159" s="249">
        <f>IF(OR(EXACT(J159,"1A"),EXACT(J159,"1B"),EXACT(J159,"1C"),K159=1),3,100)</f>
        <v>100</v>
      </c>
      <c r="AI159" s="249">
        <f>IF(OR(EXACT(J159,"1A"),EXACT(J159,"1B"),EXACT(J159,"1C")),5,100)</f>
        <v>100</v>
      </c>
      <c r="AJ159" s="251"/>
      <c r="AK159" s="136"/>
      <c r="AL159" s="136"/>
      <c r="AM159" s="251"/>
      <c r="AN159" s="136"/>
      <c r="AO159" s="136"/>
      <c r="AP159" s="136"/>
      <c r="AQ159" s="199" t="s">
        <v>6691</v>
      </c>
      <c r="AR159" s="136"/>
      <c r="AS159" s="136"/>
      <c r="AT159" s="136"/>
      <c r="AU159" s="136"/>
      <c r="AV159" s="136"/>
      <c r="AW159" s="136"/>
      <c r="AX159" s="136"/>
      <c r="AY159" s="136"/>
      <c r="AZ159" s="136"/>
      <c r="BA159" s="136"/>
      <c r="BB159" s="136"/>
      <c r="BC159" s="136"/>
      <c r="BD159" s="136"/>
      <c r="BE159" s="136"/>
      <c r="BF159" s="136"/>
      <c r="BG159" s="136"/>
      <c r="BH159" s="136"/>
      <c r="BI159" s="136"/>
      <c r="BJ159" s="136"/>
      <c r="BK159" s="136"/>
      <c r="BL159" s="136"/>
      <c r="BM159" s="136"/>
      <c r="BN159" s="136"/>
      <c r="BO159" s="136"/>
      <c r="BP159" s="136"/>
      <c r="BQ159" s="136"/>
      <c r="BR159" s="136"/>
      <c r="BS159" s="136"/>
      <c r="BT159" s="136"/>
      <c r="BU159" s="136"/>
      <c r="BV159" s="136"/>
      <c r="BW159" s="136"/>
      <c r="BX159" s="136"/>
      <c r="BY159" s="136"/>
      <c r="BZ159" s="136"/>
      <c r="CA159" s="136"/>
      <c r="CB159" s="136"/>
      <c r="CC159" s="136"/>
      <c r="CD159" s="136"/>
      <c r="CE159" s="136"/>
      <c r="CF159" s="136"/>
      <c r="CG159" s="136"/>
      <c r="CH159" s="136"/>
      <c r="CI159" s="136"/>
      <c r="CJ159" s="136"/>
      <c r="CK159" s="136"/>
      <c r="CL159" s="136"/>
      <c r="CM159" s="136"/>
      <c r="CN159" s="136"/>
      <c r="CO159" s="136"/>
      <c r="CP159" s="136"/>
      <c r="CQ159" s="136"/>
      <c r="CR159" s="136"/>
      <c r="CS159" s="136"/>
      <c r="CT159" s="136"/>
      <c r="CU159" s="136"/>
      <c r="CV159" s="136"/>
      <c r="CW159" s="136"/>
      <c r="CX159" s="136"/>
      <c r="CY159" s="136"/>
      <c r="CZ159" s="136"/>
      <c r="DA159" s="136"/>
      <c r="DB159" s="136"/>
      <c r="DC159" s="136"/>
      <c r="DD159" s="136"/>
      <c r="DE159" s="136"/>
      <c r="DF159" s="136"/>
      <c r="DG159" s="136"/>
      <c r="DH159" s="136"/>
      <c r="DI159" s="136"/>
      <c r="DJ159" s="136"/>
      <c r="DK159" s="136"/>
      <c r="DL159" s="136"/>
      <c r="DM159" s="136"/>
      <c r="DN159" s="136"/>
      <c r="DO159" s="136"/>
      <c r="DP159" s="136"/>
      <c r="DQ159" s="136"/>
      <c r="DR159" s="136"/>
      <c r="DS159" s="136"/>
      <c r="DT159" s="136"/>
      <c r="DU159" s="136"/>
      <c r="DV159" s="136"/>
      <c r="DW159" s="136"/>
      <c r="DX159" s="136"/>
      <c r="DY159" s="136"/>
      <c r="DZ159" s="136"/>
      <c r="EA159" s="136"/>
      <c r="EB159" s="136"/>
      <c r="EC159" s="136"/>
      <c r="ED159" s="136"/>
      <c r="EE159" s="136"/>
      <c r="EF159" s="136"/>
      <c r="EG159" s="136"/>
      <c r="EH159" s="136"/>
      <c r="EI159" s="136"/>
      <c r="EJ159" s="136"/>
      <c r="EK159" s="136"/>
      <c r="EL159" s="136"/>
      <c r="EM159" s="136"/>
      <c r="EN159" s="136"/>
      <c r="EO159" s="136"/>
      <c r="EP159" s="136"/>
      <c r="EQ159" s="136"/>
      <c r="ER159" s="136"/>
      <c r="ES159" s="136"/>
      <c r="ET159" s="136"/>
      <c r="EU159" s="136"/>
      <c r="EV159" s="136"/>
      <c r="EW159" s="136"/>
      <c r="EX159" s="136"/>
      <c r="EY159" s="136"/>
      <c r="EZ159" s="136"/>
      <c r="FA159" s="136"/>
      <c r="FB159" s="136"/>
      <c r="FC159" s="136"/>
      <c r="FD159" s="136"/>
      <c r="FE159" s="136"/>
      <c r="FF159" s="136"/>
      <c r="FG159" s="136"/>
      <c r="FH159" s="136"/>
      <c r="FI159" s="136"/>
      <c r="FJ159" s="136"/>
      <c r="FK159" s="136"/>
      <c r="FL159" s="136"/>
      <c r="FM159" s="136"/>
      <c r="FN159" s="136"/>
      <c r="FO159" s="136"/>
      <c r="FP159" s="136"/>
      <c r="FQ159" s="136"/>
      <c r="FR159" s="136"/>
      <c r="FS159" s="136"/>
      <c r="FT159" s="136"/>
      <c r="FU159" s="136"/>
      <c r="FV159" s="136"/>
      <c r="FW159" s="136"/>
      <c r="FX159" s="136"/>
      <c r="FY159" s="136"/>
      <c r="FZ159" s="136"/>
      <c r="GA159" s="136"/>
      <c r="GB159" s="136"/>
      <c r="GC159" s="136"/>
      <c r="GD159" s="136"/>
      <c r="GE159" s="136"/>
      <c r="GF159" s="136"/>
      <c r="GG159" s="136"/>
      <c r="GH159" s="136"/>
      <c r="GI159" s="136"/>
      <c r="GJ159" s="136"/>
      <c r="GK159" s="136"/>
      <c r="GL159" s="136"/>
      <c r="GM159" s="136"/>
      <c r="GN159" s="136"/>
      <c r="GO159" s="136"/>
      <c r="GP159" s="136"/>
      <c r="GQ159" s="136"/>
      <c r="GR159" s="136"/>
      <c r="GS159" s="136"/>
      <c r="GT159" s="136"/>
      <c r="GU159" s="136"/>
      <c r="GV159" s="136"/>
      <c r="GW159" s="136"/>
      <c r="GX159" s="136"/>
      <c r="GY159" s="136"/>
      <c r="GZ159" s="136"/>
      <c r="HA159" s="136"/>
      <c r="HB159" s="136"/>
      <c r="HC159" s="136"/>
      <c r="HD159" s="136"/>
      <c r="HE159" s="136"/>
      <c r="HF159" s="136"/>
      <c r="HG159" s="136"/>
      <c r="HH159" s="136"/>
      <c r="HI159" s="136"/>
      <c r="HJ159" s="136"/>
      <c r="HK159" s="136"/>
      <c r="HL159" s="136"/>
      <c r="HM159" s="136"/>
      <c r="HN159" s="136"/>
      <c r="HO159" s="136"/>
      <c r="HP159" s="136"/>
      <c r="HQ159" s="136"/>
      <c r="HR159" s="136"/>
      <c r="HS159" s="136"/>
      <c r="HT159" s="136"/>
      <c r="HU159" s="136"/>
      <c r="HV159" s="136"/>
      <c r="HW159" s="136"/>
      <c r="HX159" s="136"/>
      <c r="HY159" s="136"/>
      <c r="HZ159" s="136"/>
      <c r="IA159" s="136"/>
      <c r="IB159" s="136"/>
      <c r="IC159" s="136"/>
      <c r="ID159" s="136"/>
      <c r="IE159" s="136"/>
      <c r="IF159" s="136"/>
      <c r="IG159" s="136"/>
      <c r="IH159" s="136"/>
      <c r="II159" s="136"/>
      <c r="IJ159" s="136"/>
      <c r="IK159" s="136"/>
      <c r="IL159" s="136"/>
      <c r="IM159" s="136"/>
      <c r="IN159" s="136"/>
      <c r="IO159" s="136"/>
      <c r="IP159" s="136"/>
      <c r="IQ159" s="136"/>
      <c r="IR159" s="136"/>
      <c r="IS159" s="136"/>
      <c r="IT159" s="136"/>
      <c r="IU159" s="136"/>
      <c r="IV159" s="136"/>
      <c r="IW159" s="136"/>
      <c r="IX159" s="136"/>
      <c r="IY159" s="136"/>
      <c r="IZ159" s="136"/>
      <c r="JA159" s="136"/>
      <c r="JB159" s="136"/>
      <c r="JC159" s="136"/>
      <c r="JD159" s="136"/>
      <c r="JE159" s="136"/>
      <c r="JF159" s="136"/>
      <c r="JG159" s="136"/>
      <c r="JH159" s="136"/>
      <c r="JI159" s="136"/>
      <c r="JJ159" s="136"/>
      <c r="JK159" s="136"/>
      <c r="JL159" s="136"/>
      <c r="JM159" s="136"/>
      <c r="JN159" s="136"/>
      <c r="JO159" s="136"/>
      <c r="JP159" s="136"/>
      <c r="JQ159" s="136"/>
      <c r="JR159" s="136"/>
      <c r="JS159" s="136"/>
      <c r="JT159" s="136"/>
      <c r="JU159" s="136"/>
      <c r="JV159" s="136"/>
      <c r="JW159" s="136"/>
      <c r="JX159" s="136"/>
      <c r="JY159" s="136"/>
      <c r="JZ159" s="136"/>
      <c r="KA159" s="136"/>
      <c r="KB159" s="136"/>
      <c r="KC159" s="136"/>
      <c r="KD159" s="136"/>
      <c r="KE159" s="136"/>
      <c r="KF159" s="136"/>
      <c r="KG159" s="136"/>
      <c r="KH159" s="136"/>
      <c r="KI159" s="136"/>
      <c r="KJ159" s="136"/>
      <c r="KK159" s="136"/>
      <c r="KL159" s="136"/>
      <c r="KM159" s="136"/>
      <c r="KN159" s="136"/>
      <c r="KO159" s="136"/>
      <c r="KP159" s="136"/>
      <c r="KQ159" s="136"/>
      <c r="KR159" s="136"/>
      <c r="KS159" s="136"/>
      <c r="KT159" s="136"/>
      <c r="KU159" s="136"/>
      <c r="KV159" s="136"/>
      <c r="KW159" s="136"/>
      <c r="KX159" s="136"/>
      <c r="KY159" s="136"/>
      <c r="KZ159" s="136"/>
      <c r="LA159" s="136"/>
      <c r="LB159" s="136"/>
      <c r="LC159" s="136"/>
      <c r="LD159" s="136"/>
      <c r="LE159" s="136"/>
      <c r="LF159" s="136"/>
      <c r="LG159" s="136"/>
      <c r="LH159" s="136"/>
      <c r="LI159" s="136"/>
      <c r="LJ159" s="136"/>
      <c r="LK159" s="136"/>
      <c r="LL159" s="136"/>
      <c r="LM159" s="136"/>
      <c r="LN159" s="136"/>
      <c r="LO159" s="136"/>
      <c r="LP159" s="136"/>
      <c r="LQ159" s="136"/>
      <c r="LR159" s="136"/>
      <c r="LS159" s="136"/>
      <c r="LT159" s="136"/>
      <c r="LU159" s="136"/>
      <c r="LV159" s="136"/>
      <c r="LW159" s="136"/>
      <c r="LX159" s="136"/>
      <c r="LY159" s="136"/>
      <c r="LZ159" s="136"/>
      <c r="MA159" s="136"/>
      <c r="MB159" s="136"/>
      <c r="MC159" s="136"/>
      <c r="MD159" s="136"/>
      <c r="ME159" s="136"/>
      <c r="MF159" s="136"/>
      <c r="MG159" s="136"/>
      <c r="MH159" s="136"/>
      <c r="MI159" s="136"/>
      <c r="MJ159" s="136"/>
      <c r="MK159" s="136"/>
      <c r="ML159" s="136"/>
      <c r="MM159" s="136"/>
      <c r="MN159" s="136"/>
      <c r="MO159" s="136"/>
      <c r="MP159" s="136"/>
      <c r="MQ159" s="136"/>
      <c r="MR159" s="136"/>
      <c r="MS159" s="136"/>
      <c r="MT159" s="136"/>
      <c r="MU159" s="136"/>
      <c r="MV159" s="136"/>
      <c r="MW159" s="136"/>
      <c r="MX159" s="136"/>
      <c r="MY159" s="136"/>
      <c r="MZ159" s="136"/>
      <c r="NA159" s="136"/>
      <c r="NB159" s="136"/>
      <c r="NC159" s="136"/>
      <c r="ND159" s="136"/>
      <c r="NE159" s="136"/>
      <c r="NF159" s="136"/>
      <c r="NG159" s="136"/>
      <c r="NH159" s="136"/>
      <c r="NI159" s="136"/>
      <c r="NJ159" s="136"/>
      <c r="NK159" s="136"/>
      <c r="NL159" s="136"/>
      <c r="NM159" s="136"/>
      <c r="NN159" s="136"/>
      <c r="NO159" s="136"/>
      <c r="NP159" s="136"/>
      <c r="NQ159" s="136"/>
      <c r="NR159" s="136"/>
      <c r="NS159" s="136"/>
      <c r="NT159" s="136"/>
      <c r="NU159" s="136"/>
      <c r="NV159" s="136"/>
      <c r="NW159" s="136"/>
      <c r="NX159" s="136"/>
      <c r="NY159" s="136"/>
      <c r="NZ159" s="136"/>
      <c r="OA159" s="136"/>
      <c r="OB159" s="136"/>
      <c r="OC159" s="136"/>
      <c r="OD159" s="136"/>
      <c r="OE159" s="136"/>
      <c r="OF159" s="136"/>
      <c r="OG159" s="136"/>
      <c r="OH159" s="136"/>
      <c r="OI159" s="136"/>
      <c r="OJ159" s="136"/>
      <c r="OK159" s="136"/>
      <c r="OL159" s="136"/>
      <c r="OM159" s="136"/>
      <c r="ON159" s="136"/>
      <c r="OO159" s="136"/>
      <c r="OP159" s="136"/>
      <c r="OQ159" s="136"/>
      <c r="OR159" s="136"/>
      <c r="OS159" s="136"/>
      <c r="OT159" s="136"/>
      <c r="OU159" s="136"/>
      <c r="OV159" s="136"/>
      <c r="OW159" s="136"/>
      <c r="OX159" s="136"/>
      <c r="OY159" s="136"/>
      <c r="OZ159" s="136"/>
      <c r="PA159" s="136"/>
      <c r="PB159" s="136"/>
      <c r="PC159" s="136"/>
      <c r="PD159" s="136"/>
      <c r="PE159" s="136"/>
      <c r="PF159" s="136"/>
      <c r="PG159" s="136"/>
      <c r="PH159" s="136"/>
      <c r="PI159" s="136"/>
      <c r="PJ159" s="136"/>
      <c r="PK159" s="136"/>
      <c r="PL159" s="136"/>
      <c r="PM159" s="136"/>
      <c r="PN159" s="136"/>
      <c r="PO159" s="136"/>
      <c r="PP159" s="136"/>
      <c r="PQ159" s="136"/>
      <c r="PR159" s="136"/>
      <c r="PS159" s="136"/>
      <c r="PT159" s="136"/>
      <c r="PU159" s="136"/>
      <c r="PV159" s="136"/>
      <c r="PW159" s="136"/>
      <c r="PX159" s="136"/>
      <c r="PY159" s="136"/>
      <c r="PZ159" s="136"/>
      <c r="QA159" s="136"/>
      <c r="QB159" s="136"/>
      <c r="QC159" s="136"/>
      <c r="QD159" s="136"/>
      <c r="QE159" s="136"/>
      <c r="QF159" s="136"/>
      <c r="QG159" s="136"/>
      <c r="QH159" s="136"/>
      <c r="QI159" s="136"/>
      <c r="QJ159" s="136"/>
      <c r="QK159" s="136"/>
      <c r="QL159" s="136"/>
      <c r="QM159" s="136"/>
      <c r="QN159" s="136"/>
      <c r="QO159" s="136"/>
      <c r="QP159" s="136"/>
      <c r="QQ159" s="136"/>
      <c r="QR159" s="136"/>
      <c r="QS159" s="136"/>
      <c r="QT159" s="136"/>
      <c r="QU159" s="136"/>
      <c r="QV159" s="136"/>
      <c r="QW159" s="136"/>
      <c r="QX159" s="136"/>
      <c r="QY159" s="136"/>
      <c r="QZ159" s="136"/>
      <c r="RA159" s="136"/>
      <c r="RB159" s="136"/>
      <c r="RC159" s="136"/>
      <c r="RD159" s="136"/>
      <c r="RE159" s="136"/>
      <c r="RF159" s="136"/>
      <c r="RG159" s="136"/>
      <c r="RH159" s="136"/>
      <c r="RI159" s="136"/>
      <c r="RJ159" s="136"/>
      <c r="RK159" s="136"/>
      <c r="RL159" s="136"/>
      <c r="RM159" s="136"/>
      <c r="RN159" s="136"/>
      <c r="RO159" s="136"/>
      <c r="RP159" s="136"/>
      <c r="RQ159" s="136"/>
      <c r="RR159" s="136"/>
      <c r="RS159" s="136"/>
      <c r="RT159" s="136"/>
      <c r="RU159" s="136"/>
      <c r="RV159" s="136"/>
      <c r="RW159" s="136"/>
      <c r="RX159" s="136"/>
      <c r="RY159" s="136"/>
      <c r="RZ159" s="136"/>
      <c r="SA159" s="136"/>
      <c r="SB159" s="136"/>
      <c r="SC159" s="136"/>
      <c r="SD159" s="136"/>
      <c r="SE159" s="136"/>
      <c r="SF159" s="136"/>
      <c r="SG159" s="136"/>
      <c r="SH159" s="136"/>
      <c r="SI159" s="136"/>
      <c r="SJ159" s="136"/>
      <c r="SK159" s="136"/>
      <c r="SL159" s="136"/>
      <c r="SM159" s="136"/>
      <c r="SN159" s="136"/>
      <c r="SO159" s="136"/>
      <c r="SP159" s="136"/>
      <c r="SQ159" s="136"/>
      <c r="SR159" s="136"/>
      <c r="SS159" s="136"/>
      <c r="ST159" s="136"/>
      <c r="SU159" s="136"/>
      <c r="SV159" s="136"/>
      <c r="SW159" s="136"/>
      <c r="SX159" s="136"/>
      <c r="SY159" s="136"/>
      <c r="SZ159" s="136"/>
      <c r="TA159" s="136"/>
      <c r="TB159" s="136"/>
      <c r="TC159" s="136"/>
      <c r="TD159" s="136"/>
      <c r="TE159" s="136"/>
      <c r="TF159" s="136"/>
      <c r="TG159" s="136"/>
      <c r="TH159" s="136"/>
      <c r="TI159" s="136"/>
      <c r="TJ159" s="136"/>
      <c r="TK159" s="136"/>
      <c r="TL159" s="136"/>
      <c r="TM159" s="136"/>
      <c r="TN159" s="136"/>
      <c r="TO159" s="136"/>
      <c r="TP159" s="136"/>
      <c r="TQ159" s="136"/>
      <c r="TR159" s="136"/>
      <c r="TS159" s="136"/>
      <c r="TT159" s="136"/>
      <c r="TU159" s="136"/>
      <c r="TV159" s="136"/>
      <c r="TW159" s="136"/>
      <c r="TX159" s="136"/>
      <c r="TY159" s="136"/>
      <c r="TZ159" s="136"/>
      <c r="UA159" s="136"/>
      <c r="UB159" s="136"/>
      <c r="UC159" s="136"/>
      <c r="UD159" s="136"/>
      <c r="UE159" s="136"/>
      <c r="UF159" s="136"/>
      <c r="UG159" s="136"/>
      <c r="UH159" s="136"/>
      <c r="UI159" s="136"/>
      <c r="UJ159" s="136"/>
      <c r="UK159" s="136"/>
      <c r="UL159" s="136"/>
      <c r="UM159" s="136"/>
      <c r="UN159" s="136"/>
      <c r="UO159" s="136"/>
      <c r="UP159" s="136"/>
      <c r="UQ159" s="136"/>
      <c r="UR159" s="136"/>
      <c r="US159" s="136"/>
      <c r="UT159" s="136"/>
      <c r="UU159" s="136"/>
      <c r="UV159" s="136"/>
      <c r="UW159" s="136"/>
      <c r="UX159" s="136"/>
      <c r="UY159" s="136"/>
      <c r="UZ159" s="136"/>
      <c r="VA159" s="136"/>
      <c r="VB159" s="136"/>
      <c r="VC159" s="136"/>
      <c r="VD159" s="136"/>
      <c r="VE159" s="136"/>
      <c r="VF159" s="136"/>
      <c r="VG159" s="136"/>
      <c r="VH159" s="136"/>
      <c r="VI159" s="136"/>
      <c r="VJ159" s="136"/>
      <c r="VK159" s="136"/>
      <c r="VL159" s="136"/>
      <c r="VM159" s="136"/>
      <c r="VN159" s="136"/>
      <c r="VO159" s="136"/>
      <c r="VP159" s="136"/>
      <c r="VQ159" s="136"/>
      <c r="VR159" s="136"/>
      <c r="VS159" s="136"/>
      <c r="VT159" s="136"/>
      <c r="VU159" s="136"/>
      <c r="VV159" s="136"/>
      <c r="VW159" s="136"/>
      <c r="VX159" s="136"/>
      <c r="VY159" s="136"/>
      <c r="VZ159" s="136"/>
      <c r="WA159" s="136"/>
      <c r="WB159" s="136"/>
      <c r="WC159" s="136"/>
      <c r="WD159" s="136"/>
      <c r="WE159" s="136"/>
      <c r="WF159" s="136"/>
      <c r="WG159" s="136"/>
      <c r="WH159" s="136"/>
      <c r="WI159" s="136"/>
      <c r="WJ159" s="136"/>
      <c r="WK159" s="136"/>
      <c r="WL159" s="136"/>
      <c r="WM159" s="136"/>
      <c r="WN159" s="136"/>
      <c r="WO159" s="136"/>
      <c r="WP159" s="136"/>
      <c r="WQ159" s="136"/>
      <c r="WR159" s="136"/>
      <c r="WS159" s="136"/>
      <c r="WT159" s="136"/>
      <c r="WU159" s="136"/>
      <c r="WV159" s="136"/>
      <c r="WW159" s="136"/>
      <c r="WX159" s="136"/>
      <c r="WY159" s="136"/>
      <c r="WZ159" s="136"/>
      <c r="XA159" s="136"/>
      <c r="XB159" s="136"/>
      <c r="XC159" s="136"/>
      <c r="XD159" s="136"/>
      <c r="XE159" s="136"/>
      <c r="XF159" s="136"/>
      <c r="XG159" s="136"/>
      <c r="XH159" s="136"/>
      <c r="XI159" s="136"/>
      <c r="XJ159" s="136"/>
      <c r="XK159" s="136"/>
      <c r="XL159" s="136"/>
      <c r="XM159" s="136"/>
      <c r="XN159" s="136"/>
      <c r="XO159" s="136"/>
      <c r="XP159" s="136"/>
      <c r="XQ159" s="136"/>
      <c r="XR159" s="136"/>
      <c r="XS159" s="136"/>
      <c r="XT159" s="136"/>
      <c r="XU159" s="136"/>
      <c r="XV159" s="136"/>
      <c r="XW159" s="136"/>
      <c r="XX159" s="136"/>
      <c r="XY159" s="136"/>
      <c r="XZ159" s="136"/>
      <c r="YA159" s="136"/>
      <c r="YB159" s="136"/>
      <c r="YC159" s="136"/>
      <c r="YD159" s="136"/>
      <c r="YE159" s="136"/>
      <c r="YF159" s="136"/>
      <c r="YG159" s="136"/>
      <c r="YH159" s="136"/>
      <c r="YI159" s="136"/>
      <c r="YJ159" s="136"/>
      <c r="YK159" s="136"/>
      <c r="YL159" s="136"/>
      <c r="YM159" s="136"/>
      <c r="YN159" s="136"/>
      <c r="YO159" s="136"/>
      <c r="YP159" s="136"/>
      <c r="YQ159" s="136"/>
      <c r="YR159" s="136"/>
      <c r="YS159" s="136"/>
      <c r="YT159" s="136"/>
      <c r="YU159" s="136"/>
      <c r="YV159" s="136"/>
      <c r="YW159" s="136"/>
      <c r="YX159" s="136"/>
      <c r="YY159" s="136"/>
      <c r="YZ159" s="136"/>
      <c r="ZA159" s="136"/>
      <c r="ZB159" s="136"/>
      <c r="ZC159" s="136"/>
      <c r="ZD159" s="136"/>
      <c r="ZE159" s="136"/>
      <c r="ZF159" s="136"/>
      <c r="ZG159" s="136"/>
      <c r="ZH159" s="136"/>
      <c r="ZI159" s="136"/>
      <c r="ZJ159" s="136"/>
      <c r="ZK159" s="136"/>
      <c r="ZL159" s="136"/>
      <c r="ZM159" s="136"/>
      <c r="ZN159" s="136"/>
      <c r="ZO159" s="136"/>
      <c r="ZP159" s="136"/>
      <c r="ZQ159" s="136"/>
      <c r="ZR159" s="136"/>
      <c r="ZS159" s="136"/>
      <c r="ZT159" s="136"/>
      <c r="ZU159" s="136"/>
      <c r="ZV159" s="136"/>
      <c r="ZW159" s="136"/>
      <c r="ZX159" s="136"/>
      <c r="ZY159" s="136"/>
      <c r="ZZ159" s="136"/>
      <c r="AAA159" s="136"/>
      <c r="AAB159" s="136"/>
      <c r="AAC159" s="136"/>
      <c r="AAD159" s="136"/>
      <c r="AAE159" s="136"/>
      <c r="AAF159" s="136"/>
      <c r="AAG159" s="136"/>
      <c r="AAH159" s="136"/>
      <c r="AAI159" s="136"/>
      <c r="AAJ159" s="136"/>
      <c r="AAK159" s="136"/>
      <c r="AAL159" s="136"/>
      <c r="AAM159" s="136"/>
      <c r="AAN159" s="136"/>
      <c r="AAO159" s="136"/>
      <c r="AAP159" s="136"/>
      <c r="AAQ159" s="136"/>
      <c r="AAR159" s="136"/>
      <c r="AAS159" s="136"/>
      <c r="AAT159" s="136"/>
      <c r="AAU159" s="136"/>
      <c r="AAV159" s="136"/>
      <c r="AAW159" s="136"/>
      <c r="AAX159" s="136"/>
      <c r="AAY159" s="136"/>
      <c r="AAZ159" s="136"/>
      <c r="ABA159" s="136"/>
      <c r="ABB159" s="136"/>
      <c r="ABC159" s="136"/>
      <c r="ABD159" s="136"/>
      <c r="ABE159" s="136"/>
      <c r="ABF159" s="136"/>
      <c r="ABG159" s="136"/>
      <c r="ABH159" s="136"/>
      <c r="ABI159" s="136"/>
      <c r="ABJ159" s="136"/>
      <c r="ABK159" s="136"/>
      <c r="ABL159" s="136"/>
      <c r="ABM159" s="136"/>
      <c r="ABN159" s="136"/>
      <c r="ABO159" s="136"/>
      <c r="ABP159" s="136"/>
      <c r="ABQ159" s="136"/>
      <c r="ABR159" s="136"/>
      <c r="ABS159" s="136"/>
      <c r="ABT159" s="136"/>
      <c r="ABU159" s="136"/>
      <c r="ABV159" s="136"/>
      <c r="ABW159" s="136"/>
      <c r="ABX159" s="136"/>
      <c r="ABY159" s="136"/>
      <c r="ABZ159" s="136"/>
      <c r="ACA159" s="136"/>
      <c r="ACB159" s="136"/>
      <c r="ACC159" s="136"/>
      <c r="ACD159" s="136"/>
      <c r="ACE159" s="136"/>
      <c r="ACF159" s="136"/>
      <c r="ACG159" s="136"/>
      <c r="ACH159" s="136"/>
      <c r="ACI159" s="136"/>
      <c r="ACJ159" s="136"/>
      <c r="ACK159" s="136"/>
      <c r="ACL159" s="136"/>
      <c r="ACM159" s="136"/>
      <c r="ACN159" s="136"/>
      <c r="ACO159" s="136"/>
      <c r="ACP159" s="136"/>
      <c r="ACQ159" s="136"/>
      <c r="ACR159" s="136"/>
      <c r="ACS159" s="136"/>
      <c r="ACT159" s="136"/>
      <c r="ACU159" s="136"/>
      <c r="ACV159" s="136"/>
      <c r="ACW159" s="136"/>
      <c r="ACX159" s="136"/>
      <c r="ACY159" s="136"/>
      <c r="ACZ159" s="136"/>
      <c r="ADA159" s="136"/>
      <c r="ADB159" s="136"/>
      <c r="ADC159" s="136"/>
      <c r="ADD159" s="136"/>
      <c r="ADE159" s="136"/>
      <c r="ADF159" s="136"/>
      <c r="ADG159" s="136"/>
      <c r="ADH159" s="136"/>
      <c r="ADI159" s="136"/>
      <c r="ADJ159" s="136"/>
      <c r="ADK159" s="136"/>
      <c r="ADL159" s="136"/>
      <c r="ADM159" s="136"/>
      <c r="ADN159" s="136"/>
      <c r="ADO159" s="136"/>
      <c r="ADP159" s="136"/>
      <c r="ADQ159" s="136"/>
      <c r="ADR159" s="136"/>
      <c r="ADS159" s="136"/>
      <c r="ADT159" s="136"/>
      <c r="ADU159" s="136"/>
      <c r="ADV159" s="136"/>
      <c r="ADW159" s="136"/>
      <c r="ADX159" s="136"/>
      <c r="ADY159" s="136"/>
      <c r="ADZ159" s="136"/>
      <c r="AEA159" s="136"/>
      <c r="AEB159" s="136"/>
      <c r="AEC159" s="136"/>
      <c r="AED159" s="136"/>
      <c r="AEE159" s="136"/>
      <c r="AEF159" s="136"/>
      <c r="AEG159" s="136"/>
      <c r="AEH159" s="136"/>
      <c r="AEI159" s="136"/>
      <c r="AEJ159" s="136"/>
      <c r="AEK159" s="136"/>
      <c r="AEL159" s="136"/>
      <c r="AEM159" s="136"/>
      <c r="AEN159" s="136"/>
      <c r="AEO159" s="136"/>
      <c r="AEP159" s="136"/>
      <c r="AEQ159" s="136"/>
      <c r="AER159" s="136"/>
      <c r="AES159" s="136"/>
      <c r="AET159" s="136"/>
      <c r="AEU159" s="136"/>
      <c r="AEV159" s="136"/>
      <c r="AEW159" s="136"/>
      <c r="AEX159" s="136"/>
      <c r="AEY159" s="136"/>
      <c r="AEZ159" s="136"/>
      <c r="AFA159" s="136"/>
      <c r="AFB159" s="136"/>
      <c r="AFC159" s="136"/>
      <c r="AFD159" s="136"/>
      <c r="AFE159" s="136"/>
      <c r="AFF159" s="136"/>
      <c r="AFG159" s="136"/>
      <c r="AFH159" s="136"/>
      <c r="AFI159" s="136"/>
      <c r="AFJ159" s="136"/>
      <c r="AFK159" s="136"/>
      <c r="AFL159" s="136"/>
      <c r="AFM159" s="136"/>
      <c r="AFN159" s="136"/>
      <c r="AFO159" s="136"/>
      <c r="AFP159" s="136"/>
      <c r="AFQ159" s="136"/>
      <c r="AFR159" s="136"/>
      <c r="AFS159" s="136"/>
      <c r="AFT159" s="136"/>
      <c r="AFU159" s="136"/>
      <c r="AFV159" s="136"/>
      <c r="AFW159" s="136"/>
      <c r="AFX159" s="136"/>
      <c r="AFY159" s="136"/>
      <c r="AFZ159" s="136"/>
      <c r="AGA159" s="136"/>
      <c r="AGB159" s="136"/>
      <c r="AGC159" s="136"/>
      <c r="AGD159" s="136"/>
      <c r="AGE159" s="136"/>
      <c r="AGF159" s="136"/>
      <c r="AGG159" s="136"/>
      <c r="AGH159" s="136"/>
      <c r="AGI159" s="136"/>
      <c r="AGJ159" s="136"/>
      <c r="AGK159" s="136"/>
      <c r="AGL159" s="136"/>
      <c r="AGM159" s="136"/>
      <c r="AGN159" s="136"/>
      <c r="AGO159" s="136"/>
      <c r="AGP159" s="136"/>
      <c r="AGQ159" s="136"/>
      <c r="AGR159" s="136"/>
      <c r="AGS159" s="136"/>
      <c r="AGT159" s="136"/>
      <c r="AGU159" s="136"/>
      <c r="AGV159" s="136"/>
      <c r="AGW159" s="136"/>
      <c r="AGX159" s="136"/>
      <c r="AGY159" s="136"/>
      <c r="AGZ159" s="136"/>
      <c r="AHA159" s="136"/>
      <c r="AHB159" s="136"/>
      <c r="AHC159" s="136"/>
      <c r="AHD159" s="136"/>
      <c r="AHE159" s="136"/>
      <c r="AHF159" s="136"/>
      <c r="AHG159" s="136"/>
      <c r="AHH159" s="136"/>
      <c r="AHI159" s="136"/>
      <c r="AHJ159" s="136"/>
      <c r="AHK159" s="136"/>
      <c r="AHL159" s="136"/>
      <c r="AHM159" s="136"/>
      <c r="AHN159" s="136"/>
      <c r="AHO159" s="136"/>
      <c r="AHP159" s="136"/>
      <c r="AHQ159" s="136"/>
      <c r="AHR159" s="136"/>
      <c r="AHS159" s="136"/>
      <c r="AHT159" s="136"/>
      <c r="AHU159" s="136"/>
      <c r="AHV159" s="136"/>
      <c r="AHW159" s="136"/>
      <c r="AHX159" s="136"/>
      <c r="AHY159" s="136"/>
      <c r="AHZ159" s="136"/>
      <c r="AIA159" s="136"/>
      <c r="AIB159" s="136"/>
      <c r="AIC159" s="136"/>
      <c r="AID159" s="136"/>
      <c r="AIE159" s="136"/>
      <c r="AIF159" s="136"/>
      <c r="AIG159" s="136"/>
      <c r="AIH159" s="136"/>
      <c r="AII159" s="136"/>
      <c r="AIJ159" s="136"/>
      <c r="AIK159" s="136"/>
      <c r="AIL159" s="136"/>
      <c r="AIM159" s="136"/>
      <c r="AIN159" s="136"/>
      <c r="AIO159" s="136"/>
      <c r="AIP159" s="136"/>
      <c r="AIQ159" s="136"/>
      <c r="AIR159" s="136"/>
      <c r="AIS159" s="136"/>
      <c r="AIT159" s="136"/>
      <c r="AIU159" s="136"/>
      <c r="AIV159" s="136"/>
      <c r="AIW159" s="136"/>
      <c r="AIX159" s="136"/>
      <c r="AIY159" s="136"/>
      <c r="AIZ159" s="136"/>
      <c r="AJA159" s="136"/>
      <c r="AJB159" s="136"/>
      <c r="AJC159" s="136"/>
      <c r="AJD159" s="136"/>
      <c r="AJE159" s="136"/>
      <c r="AJF159" s="136"/>
      <c r="AJG159" s="136"/>
      <c r="AJH159" s="136"/>
      <c r="AJI159" s="136"/>
      <c r="AJJ159" s="136"/>
      <c r="AJK159" s="136"/>
      <c r="AJL159" s="136"/>
      <c r="AJM159" s="136"/>
      <c r="AJN159" s="136"/>
      <c r="AJO159" s="136"/>
      <c r="AJP159" s="136"/>
      <c r="AJQ159" s="136"/>
      <c r="AJR159" s="136"/>
      <c r="AJS159" s="136"/>
      <c r="AJT159" s="136"/>
      <c r="AJU159" s="136"/>
      <c r="AJV159" s="136"/>
      <c r="AJW159" s="136"/>
      <c r="AJX159" s="136"/>
      <c r="AJY159" s="136"/>
      <c r="AJZ159" s="136"/>
      <c r="AKA159" s="136"/>
      <c r="AKB159" s="136"/>
      <c r="AKC159" s="136"/>
      <c r="AKD159" s="136"/>
      <c r="AKE159" s="136"/>
      <c r="AKF159" s="136"/>
      <c r="AKG159" s="136"/>
      <c r="AKH159" s="136"/>
      <c r="AKI159" s="136"/>
      <c r="AKJ159" s="136"/>
      <c r="AKK159" s="136"/>
      <c r="AKL159" s="136"/>
      <c r="AKM159" s="136"/>
      <c r="AKN159" s="136"/>
      <c r="AKO159" s="136"/>
      <c r="AKP159" s="136"/>
      <c r="AKQ159" s="136"/>
      <c r="AKR159" s="136"/>
      <c r="AKS159" s="136"/>
      <c r="AKT159" s="136"/>
      <c r="AKU159" s="136"/>
      <c r="AKV159" s="136"/>
      <c r="AKW159" s="136"/>
      <c r="AKX159" s="136"/>
      <c r="AKY159" s="136"/>
      <c r="AKZ159" s="136"/>
      <c r="ALA159" s="136"/>
      <c r="ALB159" s="136"/>
      <c r="ALC159" s="136"/>
      <c r="ALD159" s="136"/>
      <c r="ALE159" s="136"/>
      <c r="ALF159" s="136"/>
      <c r="ALG159" s="136"/>
      <c r="ALH159" s="136"/>
      <c r="ALI159" s="136"/>
      <c r="ALJ159" s="136"/>
      <c r="ALK159" s="136"/>
      <c r="ALL159" s="136"/>
      <c r="ALM159" s="136"/>
      <c r="ALN159" s="136"/>
      <c r="ALO159" s="136"/>
      <c r="ALP159" s="136"/>
      <c r="ALQ159" s="136"/>
      <c r="ALR159" s="136"/>
      <c r="ALS159" s="136"/>
      <c r="ALT159" s="136"/>
      <c r="ALU159" s="136"/>
      <c r="ALV159" s="136"/>
      <c r="ALW159" s="136"/>
      <c r="ALX159" s="136"/>
      <c r="ALY159" s="136"/>
      <c r="ALZ159" s="136"/>
      <c r="AMA159" s="136"/>
      <c r="AMB159" s="136"/>
      <c r="AMC159" s="136"/>
      <c r="AMD159" s="136"/>
      <c r="AME159" s="136"/>
      <c r="AMF159" s="136"/>
      <c r="AMG159" s="136"/>
      <c r="AMH159" s="136"/>
      <c r="AMI159" s="136"/>
    </row>
    <row r="160" spans="1:1023" ht="45" x14ac:dyDescent="0.25">
      <c r="A160" s="192" t="s">
        <v>6684</v>
      </c>
      <c r="B160" s="193">
        <v>160</v>
      </c>
      <c r="C160" s="192" t="s">
        <v>6685</v>
      </c>
      <c r="D160" s="209" t="s">
        <v>6686</v>
      </c>
      <c r="E160" s="253" t="s">
        <v>789</v>
      </c>
      <c r="F160" s="238"/>
      <c r="G160" s="214"/>
      <c r="H160" s="214"/>
      <c r="I160" s="367">
        <v>211</v>
      </c>
      <c r="J160" s="412">
        <v>2</v>
      </c>
      <c r="K160" s="415">
        <v>2</v>
      </c>
      <c r="L160" s="161"/>
      <c r="M160" s="161"/>
      <c r="N160" s="161"/>
      <c r="O160" s="413">
        <v>3</v>
      </c>
      <c r="P160" s="161"/>
      <c r="Q160" s="161"/>
      <c r="R160" s="161"/>
      <c r="T160" s="161"/>
      <c r="U160" s="161"/>
      <c r="V160" s="256">
        <f>IF(O160=1,10,100)</f>
        <v>100</v>
      </c>
      <c r="W160" s="256">
        <f>IF(O160=1,1,IF(O160=2,10,100))</f>
        <v>100</v>
      </c>
      <c r="X160" s="256">
        <f>IF(O160=3,20,100)</f>
        <v>20</v>
      </c>
      <c r="Y160" s="256">
        <f>IF(P160=1,10,100)</f>
        <v>100</v>
      </c>
      <c r="Z160" s="256">
        <f>IF(P160=1,1,IF(P160=2,10,100))</f>
        <v>100</v>
      </c>
      <c r="AA160" s="257">
        <f>IF(OR(EXACT(Q160,"1A"),EXACT(Q160,"1B")),0.1,IF(Q160=2,1,100))</f>
        <v>100</v>
      </c>
      <c r="AB160" s="257">
        <f>IF(OR(EXACT(R160,"1A"),EXACT(R160,"1B")),0.1,IF(R160=2,1,100))</f>
        <v>100</v>
      </c>
      <c r="AC160" s="257">
        <f>IF(OR(EXACT(S160,"1A"),EXACT(S160,"1B")),0.3,IF(S160=2,3,100))</f>
        <v>100</v>
      </c>
      <c r="AD160" s="136"/>
      <c r="AE160" s="136"/>
      <c r="AF160" s="249">
        <f>IF(OR(OR(EXACT(J160,"1A"),EXACT(J160,"1B"),EXACT(J160,"1C")),K160=1),1,IF(K160=2,10,100))</f>
        <v>10</v>
      </c>
      <c r="AG160" s="249">
        <f>IF(OR(EXACT(J160,"1A"),EXACT(J160,"1B"),EXACT(J160,"1C")),1,IF(J160=2,10,100))</f>
        <v>10</v>
      </c>
      <c r="AH160" s="249">
        <f>IF(OR(EXACT(J160,"1A"),EXACT(J160,"1B"),EXACT(J160,"1C"),K160=1),3,100)</f>
        <v>100</v>
      </c>
      <c r="AI160" s="249">
        <f>IF(OR(EXACT(J160,"1A"),EXACT(J160,"1B"),EXACT(J160,"1C")),5,100)</f>
        <v>100</v>
      </c>
      <c r="AJ160" s="269" t="s">
        <v>827</v>
      </c>
      <c r="AK160" s="136"/>
      <c r="AL160" s="136"/>
      <c r="AM160" s="251"/>
      <c r="AN160" s="136"/>
      <c r="AO160" s="136"/>
      <c r="AP160" s="136"/>
      <c r="AQ160" s="267" t="s">
        <v>6687</v>
      </c>
      <c r="AR160" s="136"/>
      <c r="AS160" s="136"/>
      <c r="AT160" s="136"/>
      <c r="AU160" s="136"/>
      <c r="AV160" s="136"/>
      <c r="AW160" s="136"/>
      <c r="AX160" s="136"/>
      <c r="AY160" s="136"/>
      <c r="AZ160" s="136"/>
      <c r="BA160" s="136"/>
      <c r="BB160" s="136"/>
      <c r="BC160" s="136"/>
      <c r="BD160" s="136"/>
      <c r="BE160" s="136"/>
      <c r="BF160" s="136"/>
      <c r="BG160" s="136"/>
      <c r="BH160" s="136"/>
      <c r="BI160" s="136"/>
      <c r="BJ160" s="136"/>
      <c r="BK160" s="136"/>
      <c r="BL160" s="136"/>
      <c r="BM160" s="136"/>
      <c r="BN160" s="136"/>
      <c r="BO160" s="136"/>
      <c r="BP160" s="136"/>
      <c r="BQ160" s="136"/>
      <c r="BR160" s="136"/>
      <c r="BS160" s="136"/>
      <c r="BT160" s="136"/>
      <c r="BU160" s="136"/>
      <c r="BV160" s="136"/>
      <c r="BW160" s="136"/>
      <c r="BX160" s="136"/>
      <c r="BY160" s="136"/>
      <c r="BZ160" s="136"/>
      <c r="CA160" s="136"/>
      <c r="CB160" s="136"/>
      <c r="CC160" s="136"/>
      <c r="CD160" s="136"/>
      <c r="CE160" s="136"/>
      <c r="CF160" s="136"/>
      <c r="CG160" s="136"/>
      <c r="CH160" s="136"/>
      <c r="CI160" s="136"/>
      <c r="CJ160" s="136"/>
      <c r="CK160" s="136"/>
      <c r="CL160" s="136"/>
      <c r="CM160" s="136"/>
      <c r="CN160" s="136"/>
      <c r="CO160" s="136"/>
      <c r="CP160" s="136"/>
      <c r="CQ160" s="136"/>
      <c r="CR160" s="136"/>
      <c r="CS160" s="136"/>
      <c r="CT160" s="136"/>
      <c r="CU160" s="136"/>
      <c r="CV160" s="136"/>
      <c r="CW160" s="136"/>
      <c r="CX160" s="136"/>
      <c r="CY160" s="136"/>
      <c r="CZ160" s="136"/>
      <c r="DA160" s="136"/>
      <c r="DB160" s="136"/>
      <c r="DC160" s="136"/>
      <c r="DD160" s="136"/>
      <c r="DE160" s="136"/>
      <c r="DF160" s="136"/>
      <c r="DG160" s="136"/>
      <c r="DH160" s="136"/>
      <c r="DI160" s="136"/>
      <c r="DJ160" s="136"/>
      <c r="DK160" s="136"/>
      <c r="DL160" s="136"/>
      <c r="DM160" s="136"/>
      <c r="DN160" s="136"/>
      <c r="DO160" s="136"/>
      <c r="DP160" s="136"/>
      <c r="DQ160" s="136"/>
      <c r="DR160" s="136"/>
      <c r="DS160" s="136"/>
      <c r="DT160" s="136"/>
      <c r="DU160" s="136"/>
      <c r="DV160" s="136"/>
      <c r="DW160" s="136"/>
      <c r="DX160" s="136"/>
      <c r="DY160" s="136"/>
      <c r="DZ160" s="136"/>
      <c r="EA160" s="136"/>
      <c r="EB160" s="136"/>
      <c r="EC160" s="136"/>
      <c r="ED160" s="136"/>
      <c r="EE160" s="136"/>
      <c r="EF160" s="136"/>
      <c r="EG160" s="136"/>
      <c r="EH160" s="136"/>
      <c r="EI160" s="136"/>
      <c r="EJ160" s="136"/>
      <c r="EK160" s="136"/>
      <c r="EL160" s="136"/>
      <c r="EM160" s="136"/>
      <c r="EN160" s="136"/>
      <c r="EO160" s="136"/>
      <c r="EP160" s="136"/>
      <c r="EQ160" s="136"/>
      <c r="ER160" s="136"/>
      <c r="ES160" s="136"/>
      <c r="ET160" s="136"/>
      <c r="EU160" s="136"/>
      <c r="EV160" s="136"/>
      <c r="EW160" s="136"/>
      <c r="EX160" s="136"/>
      <c r="EY160" s="136"/>
      <c r="EZ160" s="136"/>
      <c r="FA160" s="136"/>
      <c r="FB160" s="136"/>
      <c r="FC160" s="136"/>
      <c r="FD160" s="136"/>
      <c r="FE160" s="136"/>
      <c r="FF160" s="136"/>
      <c r="FG160" s="136"/>
      <c r="FH160" s="136"/>
      <c r="FI160" s="136"/>
      <c r="FJ160" s="136"/>
      <c r="FK160" s="136"/>
      <c r="FL160" s="136"/>
      <c r="FM160" s="136"/>
      <c r="FN160" s="136"/>
      <c r="FO160" s="136"/>
      <c r="FP160" s="136"/>
      <c r="FQ160" s="136"/>
      <c r="FR160" s="136"/>
      <c r="FS160" s="136"/>
      <c r="FT160" s="136"/>
      <c r="FU160" s="136"/>
      <c r="FV160" s="136"/>
      <c r="FW160" s="136"/>
      <c r="FX160" s="136"/>
      <c r="FY160" s="136"/>
      <c r="FZ160" s="136"/>
      <c r="GA160" s="136"/>
      <c r="GB160" s="136"/>
      <c r="GC160" s="136"/>
      <c r="GD160" s="136"/>
      <c r="GE160" s="136"/>
      <c r="GF160" s="136"/>
      <c r="GG160" s="136"/>
      <c r="GH160" s="136"/>
      <c r="GI160" s="136"/>
      <c r="GJ160" s="136"/>
      <c r="GK160" s="136"/>
      <c r="GL160" s="136"/>
      <c r="GM160" s="136"/>
      <c r="GN160" s="136"/>
      <c r="GO160" s="136"/>
      <c r="GP160" s="136"/>
      <c r="GQ160" s="136"/>
      <c r="GR160" s="136"/>
      <c r="GS160" s="136"/>
      <c r="GT160" s="136"/>
      <c r="GU160" s="136"/>
      <c r="GV160" s="136"/>
      <c r="GW160" s="136"/>
      <c r="GX160" s="136"/>
      <c r="GY160" s="136"/>
      <c r="GZ160" s="136"/>
      <c r="HA160" s="136"/>
      <c r="HB160" s="136"/>
      <c r="HC160" s="136"/>
      <c r="HD160" s="136"/>
      <c r="HE160" s="136"/>
      <c r="HF160" s="136"/>
      <c r="HG160" s="136"/>
      <c r="HH160" s="136"/>
      <c r="HI160" s="136"/>
      <c r="HJ160" s="136"/>
      <c r="HK160" s="136"/>
      <c r="HL160" s="136"/>
      <c r="HM160" s="136"/>
      <c r="HN160" s="136"/>
      <c r="HO160" s="136"/>
      <c r="HP160" s="136"/>
      <c r="HQ160" s="136"/>
      <c r="HR160" s="136"/>
      <c r="HS160" s="136"/>
      <c r="HT160" s="136"/>
      <c r="HU160" s="136"/>
      <c r="HV160" s="136"/>
      <c r="HW160" s="136"/>
      <c r="HX160" s="136"/>
      <c r="HY160" s="136"/>
      <c r="HZ160" s="136"/>
      <c r="IA160" s="136"/>
      <c r="IB160" s="136"/>
      <c r="IC160" s="136"/>
      <c r="ID160" s="136"/>
      <c r="IE160" s="136"/>
      <c r="IF160" s="136"/>
      <c r="IG160" s="136"/>
      <c r="IH160" s="136"/>
      <c r="II160" s="136"/>
      <c r="IJ160" s="136"/>
      <c r="IK160" s="136"/>
      <c r="IL160" s="136"/>
      <c r="IM160" s="136"/>
      <c r="IN160" s="136"/>
      <c r="IO160" s="136"/>
      <c r="IP160" s="136"/>
      <c r="IQ160" s="136"/>
      <c r="IR160" s="136"/>
      <c r="IS160" s="136"/>
      <c r="IT160" s="136"/>
      <c r="IU160" s="136"/>
      <c r="IV160" s="136"/>
      <c r="IW160" s="136"/>
      <c r="IX160" s="136"/>
      <c r="IY160" s="136"/>
      <c r="IZ160" s="136"/>
      <c r="JA160" s="136"/>
      <c r="JB160" s="136"/>
      <c r="JC160" s="136"/>
      <c r="JD160" s="136"/>
      <c r="JE160" s="136"/>
      <c r="JF160" s="136"/>
      <c r="JG160" s="136"/>
      <c r="JH160" s="136"/>
      <c r="JI160" s="136"/>
      <c r="JJ160" s="136"/>
      <c r="JK160" s="136"/>
      <c r="JL160" s="136"/>
      <c r="JM160" s="136"/>
      <c r="JN160" s="136"/>
      <c r="JO160" s="136"/>
      <c r="JP160" s="136"/>
      <c r="JQ160" s="136"/>
      <c r="JR160" s="136"/>
      <c r="JS160" s="136"/>
      <c r="JT160" s="136"/>
      <c r="JU160" s="136"/>
      <c r="JV160" s="136"/>
      <c r="JW160" s="136"/>
      <c r="JX160" s="136"/>
      <c r="JY160" s="136"/>
      <c r="JZ160" s="136"/>
      <c r="KA160" s="136"/>
      <c r="KB160" s="136"/>
      <c r="KC160" s="136"/>
      <c r="KD160" s="136"/>
      <c r="KE160" s="136"/>
      <c r="KF160" s="136"/>
      <c r="KG160" s="136"/>
      <c r="KH160" s="136"/>
      <c r="KI160" s="136"/>
      <c r="KJ160" s="136"/>
      <c r="KK160" s="136"/>
      <c r="KL160" s="136"/>
      <c r="KM160" s="136"/>
      <c r="KN160" s="136"/>
      <c r="KO160" s="136"/>
      <c r="KP160" s="136"/>
      <c r="KQ160" s="136"/>
      <c r="KR160" s="136"/>
      <c r="KS160" s="136"/>
      <c r="KT160" s="136"/>
      <c r="KU160" s="136"/>
      <c r="KV160" s="136"/>
      <c r="KW160" s="136"/>
      <c r="KX160" s="136"/>
      <c r="KY160" s="136"/>
      <c r="KZ160" s="136"/>
      <c r="LA160" s="136"/>
      <c r="LB160" s="136"/>
      <c r="LC160" s="136"/>
      <c r="LD160" s="136"/>
      <c r="LE160" s="136"/>
      <c r="LF160" s="136"/>
      <c r="LG160" s="136"/>
      <c r="LH160" s="136"/>
      <c r="LI160" s="136"/>
      <c r="LJ160" s="136"/>
      <c r="LK160" s="136"/>
      <c r="LL160" s="136"/>
      <c r="LM160" s="136"/>
      <c r="LN160" s="136"/>
      <c r="LO160" s="136"/>
      <c r="LP160" s="136"/>
      <c r="LQ160" s="136"/>
      <c r="LR160" s="136"/>
      <c r="LS160" s="136"/>
      <c r="LT160" s="136"/>
      <c r="LU160" s="136"/>
      <c r="LV160" s="136"/>
      <c r="LW160" s="136"/>
      <c r="LX160" s="136"/>
      <c r="LY160" s="136"/>
      <c r="LZ160" s="136"/>
      <c r="MA160" s="136"/>
      <c r="MB160" s="136"/>
      <c r="MC160" s="136"/>
      <c r="MD160" s="136"/>
      <c r="ME160" s="136"/>
      <c r="MF160" s="136"/>
      <c r="MG160" s="136"/>
      <c r="MH160" s="136"/>
      <c r="MI160" s="136"/>
      <c r="MJ160" s="136"/>
      <c r="MK160" s="136"/>
      <c r="ML160" s="136"/>
      <c r="MM160" s="136"/>
      <c r="MN160" s="136"/>
      <c r="MO160" s="136"/>
      <c r="MP160" s="136"/>
      <c r="MQ160" s="136"/>
      <c r="MR160" s="136"/>
      <c r="MS160" s="136"/>
      <c r="MT160" s="136"/>
      <c r="MU160" s="136"/>
      <c r="MV160" s="136"/>
      <c r="MW160" s="136"/>
      <c r="MX160" s="136"/>
      <c r="MY160" s="136"/>
      <c r="MZ160" s="136"/>
      <c r="NA160" s="136"/>
      <c r="NB160" s="136"/>
      <c r="NC160" s="136"/>
      <c r="ND160" s="136"/>
      <c r="NE160" s="136"/>
      <c r="NF160" s="136"/>
      <c r="NG160" s="136"/>
      <c r="NH160" s="136"/>
      <c r="NI160" s="136"/>
      <c r="NJ160" s="136"/>
      <c r="NK160" s="136"/>
      <c r="NL160" s="136"/>
      <c r="NM160" s="136"/>
      <c r="NN160" s="136"/>
      <c r="NO160" s="136"/>
      <c r="NP160" s="136"/>
      <c r="NQ160" s="136"/>
      <c r="NR160" s="136"/>
      <c r="NS160" s="136"/>
      <c r="NT160" s="136"/>
      <c r="NU160" s="136"/>
      <c r="NV160" s="136"/>
      <c r="NW160" s="136"/>
      <c r="NX160" s="136"/>
      <c r="NY160" s="136"/>
      <c r="NZ160" s="136"/>
      <c r="OA160" s="136"/>
      <c r="OB160" s="136"/>
      <c r="OC160" s="136"/>
      <c r="OD160" s="136"/>
      <c r="OE160" s="136"/>
      <c r="OF160" s="136"/>
      <c r="OG160" s="136"/>
      <c r="OH160" s="136"/>
      <c r="OI160" s="136"/>
      <c r="OJ160" s="136"/>
      <c r="OK160" s="136"/>
      <c r="OL160" s="136"/>
      <c r="OM160" s="136"/>
      <c r="ON160" s="136"/>
      <c r="OO160" s="136"/>
      <c r="OP160" s="136"/>
      <c r="OQ160" s="136"/>
      <c r="OR160" s="136"/>
      <c r="OS160" s="136"/>
      <c r="OT160" s="136"/>
      <c r="OU160" s="136"/>
      <c r="OV160" s="136"/>
      <c r="OW160" s="136"/>
      <c r="OX160" s="136"/>
      <c r="OY160" s="136"/>
      <c r="OZ160" s="136"/>
      <c r="PA160" s="136"/>
      <c r="PB160" s="136"/>
      <c r="PC160" s="136"/>
      <c r="PD160" s="136"/>
      <c r="PE160" s="136"/>
      <c r="PF160" s="136"/>
      <c r="PG160" s="136"/>
      <c r="PH160" s="136"/>
      <c r="PI160" s="136"/>
      <c r="PJ160" s="136"/>
      <c r="PK160" s="136"/>
      <c r="PL160" s="136"/>
      <c r="PM160" s="136"/>
      <c r="PN160" s="136"/>
      <c r="PO160" s="136"/>
      <c r="PP160" s="136"/>
      <c r="PQ160" s="136"/>
      <c r="PR160" s="136"/>
      <c r="PS160" s="136"/>
      <c r="PT160" s="136"/>
      <c r="PU160" s="136"/>
      <c r="PV160" s="136"/>
      <c r="PW160" s="136"/>
      <c r="PX160" s="136"/>
      <c r="PY160" s="136"/>
      <c r="PZ160" s="136"/>
      <c r="QA160" s="136"/>
      <c r="QB160" s="136"/>
      <c r="QC160" s="136"/>
      <c r="QD160" s="136"/>
      <c r="QE160" s="136"/>
      <c r="QF160" s="136"/>
      <c r="QG160" s="136"/>
      <c r="QH160" s="136"/>
      <c r="QI160" s="136"/>
      <c r="QJ160" s="136"/>
      <c r="QK160" s="136"/>
      <c r="QL160" s="136"/>
      <c r="QM160" s="136"/>
      <c r="QN160" s="136"/>
      <c r="QO160" s="136"/>
      <c r="QP160" s="136"/>
      <c r="QQ160" s="136"/>
      <c r="QR160" s="136"/>
      <c r="QS160" s="136"/>
      <c r="QT160" s="136"/>
      <c r="QU160" s="136"/>
      <c r="QV160" s="136"/>
      <c r="QW160" s="136"/>
      <c r="QX160" s="136"/>
      <c r="QY160" s="136"/>
      <c r="QZ160" s="136"/>
      <c r="RA160" s="136"/>
      <c r="RB160" s="136"/>
      <c r="RC160" s="136"/>
      <c r="RD160" s="136"/>
      <c r="RE160" s="136"/>
      <c r="RF160" s="136"/>
      <c r="RG160" s="136"/>
      <c r="RH160" s="136"/>
      <c r="RI160" s="136"/>
      <c r="RJ160" s="136"/>
      <c r="RK160" s="136"/>
      <c r="RL160" s="136"/>
      <c r="RM160" s="136"/>
      <c r="RN160" s="136"/>
      <c r="RO160" s="136"/>
      <c r="RP160" s="136"/>
      <c r="RQ160" s="136"/>
      <c r="RR160" s="136"/>
      <c r="RS160" s="136"/>
      <c r="RT160" s="136"/>
      <c r="RU160" s="136"/>
      <c r="RV160" s="136"/>
      <c r="RW160" s="136"/>
      <c r="RX160" s="136"/>
      <c r="RY160" s="136"/>
      <c r="RZ160" s="136"/>
      <c r="SA160" s="136"/>
      <c r="SB160" s="136"/>
      <c r="SC160" s="136"/>
      <c r="SD160" s="136"/>
      <c r="SE160" s="136"/>
      <c r="SF160" s="136"/>
      <c r="SG160" s="136"/>
      <c r="SH160" s="136"/>
      <c r="SI160" s="136"/>
      <c r="SJ160" s="136"/>
      <c r="SK160" s="136"/>
      <c r="SL160" s="136"/>
      <c r="SM160" s="136"/>
      <c r="SN160" s="136"/>
      <c r="SO160" s="136"/>
      <c r="SP160" s="136"/>
      <c r="SQ160" s="136"/>
      <c r="SR160" s="136"/>
      <c r="SS160" s="136"/>
      <c r="ST160" s="136"/>
      <c r="SU160" s="136"/>
      <c r="SV160" s="136"/>
      <c r="SW160" s="136"/>
      <c r="SX160" s="136"/>
      <c r="SY160" s="136"/>
      <c r="SZ160" s="136"/>
      <c r="TA160" s="136"/>
      <c r="TB160" s="136"/>
      <c r="TC160" s="136"/>
      <c r="TD160" s="136"/>
      <c r="TE160" s="136"/>
      <c r="TF160" s="136"/>
      <c r="TG160" s="136"/>
      <c r="TH160" s="136"/>
      <c r="TI160" s="136"/>
      <c r="TJ160" s="136"/>
      <c r="TK160" s="136"/>
      <c r="TL160" s="136"/>
      <c r="TM160" s="136"/>
      <c r="TN160" s="136"/>
      <c r="TO160" s="136"/>
      <c r="TP160" s="136"/>
      <c r="TQ160" s="136"/>
      <c r="TR160" s="136"/>
      <c r="TS160" s="136"/>
      <c r="TT160" s="136"/>
      <c r="TU160" s="136"/>
      <c r="TV160" s="136"/>
      <c r="TW160" s="136"/>
      <c r="TX160" s="136"/>
      <c r="TY160" s="136"/>
      <c r="TZ160" s="136"/>
      <c r="UA160" s="136"/>
      <c r="UB160" s="136"/>
      <c r="UC160" s="136"/>
      <c r="UD160" s="136"/>
      <c r="UE160" s="136"/>
      <c r="UF160" s="136"/>
      <c r="UG160" s="136"/>
      <c r="UH160" s="136"/>
      <c r="UI160" s="136"/>
      <c r="UJ160" s="136"/>
      <c r="UK160" s="136"/>
      <c r="UL160" s="136"/>
      <c r="UM160" s="136"/>
      <c r="UN160" s="136"/>
      <c r="UO160" s="136"/>
      <c r="UP160" s="136"/>
      <c r="UQ160" s="136"/>
      <c r="UR160" s="136"/>
      <c r="US160" s="136"/>
      <c r="UT160" s="136"/>
      <c r="UU160" s="136"/>
      <c r="UV160" s="136"/>
      <c r="UW160" s="136"/>
      <c r="UX160" s="136"/>
      <c r="UY160" s="136"/>
      <c r="UZ160" s="136"/>
      <c r="VA160" s="136"/>
      <c r="VB160" s="136"/>
      <c r="VC160" s="136"/>
      <c r="VD160" s="136"/>
      <c r="VE160" s="136"/>
      <c r="VF160" s="136"/>
      <c r="VG160" s="136"/>
      <c r="VH160" s="136"/>
      <c r="VI160" s="136"/>
      <c r="VJ160" s="136"/>
      <c r="VK160" s="136"/>
      <c r="VL160" s="136"/>
      <c r="VM160" s="136"/>
      <c r="VN160" s="136"/>
      <c r="VO160" s="136"/>
      <c r="VP160" s="136"/>
      <c r="VQ160" s="136"/>
      <c r="VR160" s="136"/>
      <c r="VS160" s="136"/>
      <c r="VT160" s="136"/>
      <c r="VU160" s="136"/>
      <c r="VV160" s="136"/>
      <c r="VW160" s="136"/>
      <c r="VX160" s="136"/>
      <c r="VY160" s="136"/>
      <c r="VZ160" s="136"/>
      <c r="WA160" s="136"/>
      <c r="WB160" s="136"/>
      <c r="WC160" s="136"/>
      <c r="WD160" s="136"/>
      <c r="WE160" s="136"/>
      <c r="WF160" s="136"/>
      <c r="WG160" s="136"/>
      <c r="WH160" s="136"/>
      <c r="WI160" s="136"/>
      <c r="WJ160" s="136"/>
      <c r="WK160" s="136"/>
      <c r="WL160" s="136"/>
      <c r="WM160" s="136"/>
      <c r="WN160" s="136"/>
      <c r="WO160" s="136"/>
      <c r="WP160" s="136"/>
      <c r="WQ160" s="136"/>
      <c r="WR160" s="136"/>
      <c r="WS160" s="136"/>
      <c r="WT160" s="136"/>
      <c r="WU160" s="136"/>
      <c r="WV160" s="136"/>
      <c r="WW160" s="136"/>
      <c r="WX160" s="136"/>
      <c r="WY160" s="136"/>
      <c r="WZ160" s="136"/>
      <c r="XA160" s="136"/>
      <c r="XB160" s="136"/>
      <c r="XC160" s="136"/>
      <c r="XD160" s="136"/>
      <c r="XE160" s="136"/>
      <c r="XF160" s="136"/>
      <c r="XG160" s="136"/>
      <c r="XH160" s="136"/>
      <c r="XI160" s="136"/>
      <c r="XJ160" s="136"/>
      <c r="XK160" s="136"/>
      <c r="XL160" s="136"/>
      <c r="XM160" s="136"/>
      <c r="XN160" s="136"/>
      <c r="XO160" s="136"/>
      <c r="XP160" s="136"/>
      <c r="XQ160" s="136"/>
      <c r="XR160" s="136"/>
      <c r="XS160" s="136"/>
      <c r="XT160" s="136"/>
      <c r="XU160" s="136"/>
      <c r="XV160" s="136"/>
      <c r="XW160" s="136"/>
      <c r="XX160" s="136"/>
      <c r="XY160" s="136"/>
      <c r="XZ160" s="136"/>
      <c r="YA160" s="136"/>
      <c r="YB160" s="136"/>
      <c r="YC160" s="136"/>
      <c r="YD160" s="136"/>
      <c r="YE160" s="136"/>
      <c r="YF160" s="136"/>
      <c r="YG160" s="136"/>
      <c r="YH160" s="136"/>
      <c r="YI160" s="136"/>
      <c r="YJ160" s="136"/>
      <c r="YK160" s="136"/>
      <c r="YL160" s="136"/>
      <c r="YM160" s="136"/>
      <c r="YN160" s="136"/>
      <c r="YO160" s="136"/>
      <c r="YP160" s="136"/>
      <c r="YQ160" s="136"/>
      <c r="YR160" s="136"/>
      <c r="YS160" s="136"/>
      <c r="YT160" s="136"/>
      <c r="YU160" s="136"/>
      <c r="YV160" s="136"/>
      <c r="YW160" s="136"/>
      <c r="YX160" s="136"/>
      <c r="YY160" s="136"/>
      <c r="YZ160" s="136"/>
      <c r="ZA160" s="136"/>
      <c r="ZB160" s="136"/>
      <c r="ZC160" s="136"/>
      <c r="ZD160" s="136"/>
      <c r="ZE160" s="136"/>
      <c r="ZF160" s="136"/>
      <c r="ZG160" s="136"/>
      <c r="ZH160" s="136"/>
      <c r="ZI160" s="136"/>
      <c r="ZJ160" s="136"/>
      <c r="ZK160" s="136"/>
      <c r="ZL160" s="136"/>
      <c r="ZM160" s="136"/>
      <c r="ZN160" s="136"/>
      <c r="ZO160" s="136"/>
      <c r="ZP160" s="136"/>
      <c r="ZQ160" s="136"/>
      <c r="ZR160" s="136"/>
      <c r="ZS160" s="136"/>
      <c r="ZT160" s="136"/>
      <c r="ZU160" s="136"/>
      <c r="ZV160" s="136"/>
      <c r="ZW160" s="136"/>
      <c r="ZX160" s="136"/>
      <c r="ZY160" s="136"/>
      <c r="ZZ160" s="136"/>
      <c r="AAA160" s="136"/>
      <c r="AAB160" s="136"/>
      <c r="AAC160" s="136"/>
      <c r="AAD160" s="136"/>
      <c r="AAE160" s="136"/>
      <c r="AAF160" s="136"/>
      <c r="AAG160" s="136"/>
      <c r="AAH160" s="136"/>
      <c r="AAI160" s="136"/>
      <c r="AAJ160" s="136"/>
      <c r="AAK160" s="136"/>
      <c r="AAL160" s="136"/>
      <c r="AAM160" s="136"/>
      <c r="AAN160" s="136"/>
      <c r="AAO160" s="136"/>
      <c r="AAP160" s="136"/>
      <c r="AAQ160" s="136"/>
      <c r="AAR160" s="136"/>
      <c r="AAS160" s="136"/>
      <c r="AAT160" s="136"/>
      <c r="AAU160" s="136"/>
      <c r="AAV160" s="136"/>
      <c r="AAW160" s="136"/>
      <c r="AAX160" s="136"/>
      <c r="AAY160" s="136"/>
      <c r="AAZ160" s="136"/>
      <c r="ABA160" s="136"/>
      <c r="ABB160" s="136"/>
      <c r="ABC160" s="136"/>
      <c r="ABD160" s="136"/>
      <c r="ABE160" s="136"/>
      <c r="ABF160" s="136"/>
      <c r="ABG160" s="136"/>
      <c r="ABH160" s="136"/>
      <c r="ABI160" s="136"/>
      <c r="ABJ160" s="136"/>
      <c r="ABK160" s="136"/>
      <c r="ABL160" s="136"/>
      <c r="ABM160" s="136"/>
      <c r="ABN160" s="136"/>
      <c r="ABO160" s="136"/>
      <c r="ABP160" s="136"/>
      <c r="ABQ160" s="136"/>
      <c r="ABR160" s="136"/>
      <c r="ABS160" s="136"/>
      <c r="ABT160" s="136"/>
      <c r="ABU160" s="136"/>
      <c r="ABV160" s="136"/>
      <c r="ABW160" s="136"/>
      <c r="ABX160" s="136"/>
      <c r="ABY160" s="136"/>
      <c r="ABZ160" s="136"/>
      <c r="ACA160" s="136"/>
      <c r="ACB160" s="136"/>
      <c r="ACC160" s="136"/>
      <c r="ACD160" s="136"/>
      <c r="ACE160" s="136"/>
      <c r="ACF160" s="136"/>
      <c r="ACG160" s="136"/>
      <c r="ACH160" s="136"/>
      <c r="ACI160" s="136"/>
      <c r="ACJ160" s="136"/>
      <c r="ACK160" s="136"/>
      <c r="ACL160" s="136"/>
      <c r="ACM160" s="136"/>
      <c r="ACN160" s="136"/>
      <c r="ACO160" s="136"/>
      <c r="ACP160" s="136"/>
      <c r="ACQ160" s="136"/>
      <c r="ACR160" s="136"/>
      <c r="ACS160" s="136"/>
      <c r="ACT160" s="136"/>
      <c r="ACU160" s="136"/>
      <c r="ACV160" s="136"/>
      <c r="ACW160" s="136"/>
      <c r="ACX160" s="136"/>
      <c r="ACY160" s="136"/>
      <c r="ACZ160" s="136"/>
      <c r="ADA160" s="136"/>
      <c r="ADB160" s="136"/>
      <c r="ADC160" s="136"/>
      <c r="ADD160" s="136"/>
      <c r="ADE160" s="136"/>
      <c r="ADF160" s="136"/>
      <c r="ADG160" s="136"/>
      <c r="ADH160" s="136"/>
      <c r="ADI160" s="136"/>
      <c r="ADJ160" s="136"/>
      <c r="ADK160" s="136"/>
      <c r="ADL160" s="136"/>
      <c r="ADM160" s="136"/>
      <c r="ADN160" s="136"/>
      <c r="ADO160" s="136"/>
      <c r="ADP160" s="136"/>
      <c r="ADQ160" s="136"/>
      <c r="ADR160" s="136"/>
      <c r="ADS160" s="136"/>
      <c r="ADT160" s="136"/>
      <c r="ADU160" s="136"/>
      <c r="ADV160" s="136"/>
      <c r="ADW160" s="136"/>
      <c r="ADX160" s="136"/>
      <c r="ADY160" s="136"/>
      <c r="ADZ160" s="136"/>
      <c r="AEA160" s="136"/>
      <c r="AEB160" s="136"/>
      <c r="AEC160" s="136"/>
      <c r="AED160" s="136"/>
      <c r="AEE160" s="136"/>
      <c r="AEF160" s="136"/>
      <c r="AEG160" s="136"/>
      <c r="AEH160" s="136"/>
      <c r="AEI160" s="136"/>
      <c r="AEJ160" s="136"/>
      <c r="AEK160" s="136"/>
      <c r="AEL160" s="136"/>
      <c r="AEM160" s="136"/>
      <c r="AEN160" s="136"/>
      <c r="AEO160" s="136"/>
      <c r="AEP160" s="136"/>
      <c r="AEQ160" s="136"/>
      <c r="AER160" s="136"/>
      <c r="AES160" s="136"/>
      <c r="AET160" s="136"/>
      <c r="AEU160" s="136"/>
      <c r="AEV160" s="136"/>
      <c r="AEW160" s="136"/>
      <c r="AEX160" s="136"/>
      <c r="AEY160" s="136"/>
      <c r="AEZ160" s="136"/>
      <c r="AFA160" s="136"/>
      <c r="AFB160" s="136"/>
      <c r="AFC160" s="136"/>
      <c r="AFD160" s="136"/>
      <c r="AFE160" s="136"/>
      <c r="AFF160" s="136"/>
      <c r="AFG160" s="136"/>
      <c r="AFH160" s="136"/>
      <c r="AFI160" s="136"/>
      <c r="AFJ160" s="136"/>
      <c r="AFK160" s="136"/>
      <c r="AFL160" s="136"/>
      <c r="AFM160" s="136"/>
      <c r="AFN160" s="136"/>
      <c r="AFO160" s="136"/>
      <c r="AFP160" s="136"/>
      <c r="AFQ160" s="136"/>
      <c r="AFR160" s="136"/>
      <c r="AFS160" s="136"/>
      <c r="AFT160" s="136"/>
      <c r="AFU160" s="136"/>
      <c r="AFV160" s="136"/>
      <c r="AFW160" s="136"/>
      <c r="AFX160" s="136"/>
      <c r="AFY160" s="136"/>
      <c r="AFZ160" s="136"/>
      <c r="AGA160" s="136"/>
      <c r="AGB160" s="136"/>
      <c r="AGC160" s="136"/>
      <c r="AGD160" s="136"/>
      <c r="AGE160" s="136"/>
      <c r="AGF160" s="136"/>
      <c r="AGG160" s="136"/>
      <c r="AGH160" s="136"/>
      <c r="AGI160" s="136"/>
      <c r="AGJ160" s="136"/>
      <c r="AGK160" s="136"/>
      <c r="AGL160" s="136"/>
      <c r="AGM160" s="136"/>
      <c r="AGN160" s="136"/>
      <c r="AGO160" s="136"/>
      <c r="AGP160" s="136"/>
      <c r="AGQ160" s="136"/>
      <c r="AGR160" s="136"/>
      <c r="AGS160" s="136"/>
      <c r="AGT160" s="136"/>
      <c r="AGU160" s="136"/>
      <c r="AGV160" s="136"/>
      <c r="AGW160" s="136"/>
      <c r="AGX160" s="136"/>
      <c r="AGY160" s="136"/>
      <c r="AGZ160" s="136"/>
      <c r="AHA160" s="136"/>
      <c r="AHB160" s="136"/>
      <c r="AHC160" s="136"/>
      <c r="AHD160" s="136"/>
      <c r="AHE160" s="136"/>
      <c r="AHF160" s="136"/>
      <c r="AHG160" s="136"/>
      <c r="AHH160" s="136"/>
      <c r="AHI160" s="136"/>
      <c r="AHJ160" s="136"/>
      <c r="AHK160" s="136"/>
      <c r="AHL160" s="136"/>
      <c r="AHM160" s="136"/>
      <c r="AHN160" s="136"/>
      <c r="AHO160" s="136"/>
      <c r="AHP160" s="136"/>
      <c r="AHQ160" s="136"/>
      <c r="AHR160" s="136"/>
      <c r="AHS160" s="136"/>
      <c r="AHT160" s="136"/>
      <c r="AHU160" s="136"/>
      <c r="AHV160" s="136"/>
      <c r="AHW160" s="136"/>
      <c r="AHX160" s="136"/>
      <c r="AHY160" s="136"/>
      <c r="AHZ160" s="136"/>
      <c r="AIA160" s="136"/>
      <c r="AIB160" s="136"/>
      <c r="AIC160" s="136"/>
      <c r="AID160" s="136"/>
      <c r="AIE160" s="136"/>
      <c r="AIF160" s="136"/>
      <c r="AIG160" s="136"/>
      <c r="AIH160" s="136"/>
      <c r="AII160" s="136"/>
      <c r="AIJ160" s="136"/>
      <c r="AIK160" s="136"/>
      <c r="AIL160" s="136"/>
      <c r="AIM160" s="136"/>
      <c r="AIN160" s="136"/>
      <c r="AIO160" s="136"/>
      <c r="AIP160" s="136"/>
      <c r="AIQ160" s="136"/>
      <c r="AIR160" s="136"/>
      <c r="AIS160" s="136"/>
      <c r="AIT160" s="136"/>
      <c r="AIU160" s="136"/>
      <c r="AIV160" s="136"/>
      <c r="AIW160" s="136"/>
      <c r="AIX160" s="136"/>
      <c r="AIY160" s="136"/>
      <c r="AIZ160" s="136"/>
      <c r="AJA160" s="136"/>
      <c r="AJB160" s="136"/>
      <c r="AJC160" s="136"/>
      <c r="AJD160" s="136"/>
      <c r="AJE160" s="136"/>
      <c r="AJF160" s="136"/>
      <c r="AJG160" s="136"/>
      <c r="AJH160" s="136"/>
      <c r="AJI160" s="136"/>
      <c r="AJJ160" s="136"/>
      <c r="AJK160" s="136"/>
      <c r="AJL160" s="136"/>
      <c r="AJM160" s="136"/>
      <c r="AJN160" s="136"/>
      <c r="AJO160" s="136"/>
      <c r="AJP160" s="136"/>
      <c r="AJQ160" s="136"/>
      <c r="AJR160" s="136"/>
      <c r="AJS160" s="136"/>
      <c r="AJT160" s="136"/>
      <c r="AJU160" s="136"/>
      <c r="AJV160" s="136"/>
      <c r="AJW160" s="136"/>
      <c r="AJX160" s="136"/>
      <c r="AJY160" s="136"/>
      <c r="AJZ160" s="136"/>
      <c r="AKA160" s="136"/>
      <c r="AKB160" s="136"/>
      <c r="AKC160" s="136"/>
      <c r="AKD160" s="136"/>
      <c r="AKE160" s="136"/>
      <c r="AKF160" s="136"/>
      <c r="AKG160" s="136"/>
      <c r="AKH160" s="136"/>
      <c r="AKI160" s="136"/>
      <c r="AKJ160" s="136"/>
      <c r="AKK160" s="136"/>
      <c r="AKL160" s="136"/>
      <c r="AKM160" s="136"/>
      <c r="AKN160" s="136"/>
      <c r="AKO160" s="136"/>
      <c r="AKP160" s="136"/>
      <c r="AKQ160" s="136"/>
      <c r="AKR160" s="136"/>
      <c r="AKS160" s="136"/>
      <c r="AKT160" s="136"/>
      <c r="AKU160" s="136"/>
      <c r="AKV160" s="136"/>
      <c r="AKW160" s="136"/>
      <c r="AKX160" s="136"/>
      <c r="AKY160" s="136"/>
      <c r="AKZ160" s="136"/>
      <c r="ALA160" s="136"/>
      <c r="ALB160" s="136"/>
      <c r="ALC160" s="136"/>
      <c r="ALD160" s="136"/>
      <c r="ALE160" s="136"/>
      <c r="ALF160" s="136"/>
      <c r="ALG160" s="136"/>
      <c r="ALH160" s="136"/>
      <c r="ALI160" s="136"/>
      <c r="ALJ160" s="136"/>
      <c r="ALK160" s="136"/>
      <c r="ALL160" s="136"/>
      <c r="ALM160" s="136"/>
      <c r="ALN160" s="136"/>
      <c r="ALO160" s="136"/>
      <c r="ALP160" s="136"/>
      <c r="ALQ160" s="136"/>
      <c r="ALR160" s="136"/>
      <c r="ALS160" s="136"/>
      <c r="ALT160" s="136"/>
      <c r="ALU160" s="136"/>
      <c r="ALV160" s="136"/>
      <c r="ALW160" s="136"/>
      <c r="ALX160" s="136"/>
      <c r="ALY160" s="136"/>
      <c r="ALZ160" s="136"/>
      <c r="AMA160" s="136"/>
      <c r="AMB160" s="136"/>
      <c r="AMC160" s="136"/>
      <c r="AMD160" s="136"/>
      <c r="AME160" s="136"/>
      <c r="AMF160" s="136"/>
      <c r="AMG160" s="136"/>
      <c r="AMH160" s="136"/>
      <c r="AMI160" s="136"/>
    </row>
    <row r="161" spans="1:1024" ht="29.25" x14ac:dyDescent="0.25">
      <c r="A161" s="192" t="s">
        <v>1157</v>
      </c>
      <c r="B161" s="193">
        <v>161</v>
      </c>
      <c r="C161" s="192" t="s">
        <v>1158</v>
      </c>
      <c r="D161" s="209" t="s">
        <v>1159</v>
      </c>
      <c r="E161" s="136"/>
      <c r="F161" s="238"/>
      <c r="G161" s="214"/>
      <c r="H161" s="214"/>
      <c r="I161" s="367">
        <v>270.5</v>
      </c>
      <c r="J161" s="409">
        <v>2</v>
      </c>
      <c r="K161" s="409">
        <v>2</v>
      </c>
      <c r="L161" s="161"/>
      <c r="M161" s="161"/>
      <c r="N161" s="161"/>
      <c r="O161" s="161"/>
      <c r="P161" s="161"/>
      <c r="Q161" s="161"/>
      <c r="R161" s="161"/>
      <c r="S161" s="161"/>
      <c r="T161" s="161"/>
      <c r="U161" s="161"/>
      <c r="V161" s="256">
        <f>IF(O161=1,10,100)</f>
        <v>100</v>
      </c>
      <c r="W161" s="256">
        <f>IF(O161=1,1,IF(O161=2,10,100))</f>
        <v>100</v>
      </c>
      <c r="X161" s="256">
        <f>IF(O161=3,20,100)</f>
        <v>100</v>
      </c>
      <c r="Y161" s="256">
        <f>IF(P161=1,10,100)</f>
        <v>100</v>
      </c>
      <c r="Z161" s="256">
        <f>IF(P161=1,1,IF(P161=2,10,100))</f>
        <v>100</v>
      </c>
      <c r="AA161" s="257">
        <f>IF(OR(EXACT(Q161,"1A"),EXACT(Q161,"1B")),0.1,IF(Q161=2,1,100))</f>
        <v>100</v>
      </c>
      <c r="AB161" s="257">
        <f>IF(OR(EXACT(R161,"1A"),EXACT(R161,"1B")),0.1,IF(R161=2,1,100))</f>
        <v>100</v>
      </c>
      <c r="AC161" s="257">
        <f>IF(OR(EXACT(S161,"1A"),EXACT(S161,"1B")),0.3,IF(S161=2,3,100))</f>
        <v>100</v>
      </c>
      <c r="AD161" s="136"/>
      <c r="AE161" s="136"/>
      <c r="AF161" s="249">
        <f>IF(OR(OR(EXACT(J161,"1A"),EXACT(J161,"1B"),EXACT(J161,"1C")),K161=1),1,IF(K161=2,10,100))</f>
        <v>10</v>
      </c>
      <c r="AG161" s="249">
        <f>IF(OR(EXACT(J161,"1A"),EXACT(J161,"1B"),EXACT(J161,"1C")),1,IF(J161=2,10,100))</f>
        <v>10</v>
      </c>
      <c r="AH161" s="249">
        <f>IF(OR(EXACT(J161,"1A"),EXACT(J161,"1B"),EXACT(J161,"1C"),K161=1),3,100)</f>
        <v>100</v>
      </c>
      <c r="AI161" s="249">
        <f>IF(OR(EXACT(J161,"1A"),EXACT(J161,"1B"),EXACT(J161,"1C")),5,100)</f>
        <v>100</v>
      </c>
      <c r="AJ161" s="269" t="s">
        <v>25792</v>
      </c>
      <c r="AK161" s="136"/>
      <c r="AL161" s="136"/>
      <c r="AM161" s="251"/>
      <c r="AN161" s="136"/>
      <c r="AO161" s="136"/>
      <c r="AP161" s="136"/>
      <c r="AQ161" s="272" t="s">
        <v>25793</v>
      </c>
      <c r="AR161" s="136"/>
      <c r="AS161" s="136"/>
      <c r="AT161" s="136"/>
      <c r="AU161" s="136"/>
      <c r="AV161" s="136"/>
      <c r="AW161" s="136"/>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DA161" s="136"/>
      <c r="DB161" s="136"/>
      <c r="DC161" s="136"/>
      <c r="DD161" s="136"/>
      <c r="DE161" s="136"/>
      <c r="DF161" s="136"/>
      <c r="DG161" s="136"/>
      <c r="DH161" s="136"/>
      <c r="DI161" s="136"/>
      <c r="DJ161" s="136"/>
      <c r="DK161" s="136"/>
      <c r="DL161" s="136"/>
      <c r="DM161" s="136"/>
      <c r="DN161" s="136"/>
      <c r="DO161" s="136"/>
      <c r="DP161" s="136"/>
      <c r="DQ161" s="136"/>
      <c r="DR161" s="136"/>
      <c r="DS161" s="136"/>
      <c r="DT161" s="136"/>
      <c r="DU161" s="136"/>
      <c r="DV161" s="136"/>
      <c r="DW161" s="136"/>
      <c r="DX161" s="136"/>
      <c r="DY161" s="136"/>
      <c r="DZ161" s="136"/>
      <c r="EA161" s="136"/>
      <c r="EB161" s="136"/>
      <c r="EC161" s="136"/>
      <c r="ED161" s="136"/>
      <c r="EE161" s="136"/>
      <c r="EF161" s="136"/>
      <c r="EG161" s="136"/>
      <c r="EH161" s="136"/>
      <c r="EI161" s="136"/>
      <c r="EJ161" s="136"/>
      <c r="EK161" s="136"/>
      <c r="EL161" s="136"/>
      <c r="EM161" s="136"/>
      <c r="EN161" s="136"/>
      <c r="EO161" s="136"/>
      <c r="EP161" s="136"/>
      <c r="EQ161" s="136"/>
      <c r="ER161" s="136"/>
      <c r="ES161" s="136"/>
      <c r="ET161" s="136"/>
      <c r="EU161" s="136"/>
      <c r="EV161" s="136"/>
      <c r="EW161" s="136"/>
      <c r="EX161" s="136"/>
      <c r="EY161" s="136"/>
      <c r="EZ161" s="136"/>
      <c r="FA161" s="136"/>
      <c r="FB161" s="136"/>
      <c r="FC161" s="136"/>
      <c r="FD161" s="136"/>
      <c r="FE161" s="136"/>
      <c r="FF161" s="136"/>
      <c r="FG161" s="136"/>
      <c r="FH161" s="136"/>
      <c r="FI161" s="136"/>
      <c r="FJ161" s="136"/>
      <c r="FK161" s="136"/>
      <c r="FL161" s="136"/>
      <c r="FM161" s="136"/>
      <c r="FN161" s="136"/>
      <c r="FO161" s="136"/>
      <c r="FP161" s="136"/>
      <c r="FQ161" s="136"/>
      <c r="FR161" s="136"/>
      <c r="FS161" s="136"/>
      <c r="FT161" s="136"/>
      <c r="FU161" s="136"/>
      <c r="FV161" s="136"/>
      <c r="FW161" s="136"/>
      <c r="FX161" s="136"/>
      <c r="FY161" s="136"/>
      <c r="FZ161" s="136"/>
      <c r="GA161" s="136"/>
      <c r="GB161" s="136"/>
      <c r="GC161" s="136"/>
      <c r="GD161" s="136"/>
      <c r="GE161" s="136"/>
      <c r="GF161" s="136"/>
      <c r="GG161" s="136"/>
      <c r="GH161" s="136"/>
      <c r="GI161" s="136"/>
      <c r="GJ161" s="136"/>
      <c r="GK161" s="136"/>
      <c r="GL161" s="136"/>
      <c r="GM161" s="136"/>
      <c r="GN161" s="136"/>
      <c r="GO161" s="136"/>
      <c r="GP161" s="136"/>
      <c r="GQ161" s="136"/>
      <c r="GR161" s="136"/>
      <c r="GS161" s="136"/>
      <c r="GT161" s="136"/>
      <c r="GU161" s="136"/>
      <c r="GV161" s="136"/>
      <c r="GW161" s="136"/>
      <c r="GX161" s="136"/>
      <c r="GY161" s="136"/>
      <c r="GZ161" s="136"/>
      <c r="HA161" s="136"/>
      <c r="HB161" s="136"/>
      <c r="HC161" s="136"/>
      <c r="HD161" s="136"/>
      <c r="HE161" s="136"/>
      <c r="HF161" s="136"/>
      <c r="HG161" s="136"/>
      <c r="HH161" s="136"/>
      <c r="HI161" s="136"/>
      <c r="HJ161" s="136"/>
      <c r="HK161" s="136"/>
      <c r="HL161" s="136"/>
      <c r="HM161" s="136"/>
      <c r="HN161" s="136"/>
      <c r="HO161" s="136"/>
      <c r="HP161" s="136"/>
      <c r="HQ161" s="136"/>
      <c r="HR161" s="136"/>
      <c r="HS161" s="136"/>
      <c r="HT161" s="136"/>
      <c r="HU161" s="136"/>
      <c r="HV161" s="136"/>
      <c r="HW161" s="136"/>
      <c r="HX161" s="136"/>
      <c r="HY161" s="136"/>
      <c r="HZ161" s="136"/>
      <c r="IA161" s="136"/>
      <c r="IB161" s="136"/>
      <c r="IC161" s="136"/>
      <c r="ID161" s="136"/>
      <c r="IE161" s="136"/>
      <c r="IF161" s="136"/>
      <c r="IG161" s="136"/>
      <c r="IH161" s="136"/>
      <c r="II161" s="136"/>
      <c r="IJ161" s="136"/>
      <c r="IK161" s="136"/>
      <c r="IL161" s="136"/>
      <c r="IM161" s="136"/>
      <c r="IN161" s="136"/>
      <c r="IO161" s="136"/>
      <c r="IP161" s="136"/>
      <c r="IQ161" s="136"/>
      <c r="IR161" s="136"/>
      <c r="IS161" s="136"/>
      <c r="IT161" s="136"/>
      <c r="IU161" s="136"/>
      <c r="IV161" s="136"/>
      <c r="IW161" s="136"/>
      <c r="IX161" s="136"/>
      <c r="IY161" s="136"/>
      <c r="IZ161" s="136"/>
      <c r="JA161" s="136"/>
      <c r="JB161" s="136"/>
      <c r="JC161" s="136"/>
      <c r="JD161" s="136"/>
      <c r="JE161" s="136"/>
      <c r="JF161" s="136"/>
      <c r="JG161" s="136"/>
      <c r="JH161" s="136"/>
      <c r="JI161" s="136"/>
      <c r="JJ161" s="136"/>
      <c r="JK161" s="136"/>
      <c r="JL161" s="136"/>
      <c r="JM161" s="136"/>
      <c r="JN161" s="136"/>
      <c r="JO161" s="136"/>
      <c r="JP161" s="136"/>
      <c r="JQ161" s="136"/>
      <c r="JR161" s="136"/>
      <c r="JS161" s="136"/>
      <c r="JT161" s="136"/>
      <c r="JU161" s="136"/>
      <c r="JV161" s="136"/>
      <c r="JW161" s="136"/>
      <c r="JX161" s="136"/>
      <c r="JY161" s="136"/>
      <c r="JZ161" s="136"/>
      <c r="KA161" s="136"/>
      <c r="KB161" s="136"/>
      <c r="KC161" s="136"/>
      <c r="KD161" s="136"/>
      <c r="KE161" s="136"/>
      <c r="KF161" s="136"/>
      <c r="KG161" s="136"/>
      <c r="KH161" s="136"/>
      <c r="KI161" s="136"/>
      <c r="KJ161" s="136"/>
      <c r="KK161" s="136"/>
      <c r="KL161" s="136"/>
      <c r="KM161" s="136"/>
      <c r="KN161" s="136"/>
      <c r="KO161" s="136"/>
      <c r="KP161" s="136"/>
      <c r="KQ161" s="136"/>
      <c r="KR161" s="136"/>
      <c r="KS161" s="136"/>
      <c r="KT161" s="136"/>
      <c r="KU161" s="136"/>
      <c r="KV161" s="136"/>
      <c r="KW161" s="136"/>
      <c r="KX161" s="136"/>
      <c r="KY161" s="136"/>
      <c r="KZ161" s="136"/>
      <c r="LA161" s="136"/>
      <c r="LB161" s="136"/>
      <c r="LC161" s="136"/>
      <c r="LD161" s="136"/>
      <c r="LE161" s="136"/>
      <c r="LF161" s="136"/>
      <c r="LG161" s="136"/>
      <c r="LH161" s="136"/>
      <c r="LI161" s="136"/>
      <c r="LJ161" s="136"/>
      <c r="LK161" s="136"/>
      <c r="LL161" s="136"/>
      <c r="LM161" s="136"/>
      <c r="LN161" s="136"/>
      <c r="LO161" s="136"/>
      <c r="LP161" s="136"/>
      <c r="LQ161" s="136"/>
      <c r="LR161" s="136"/>
      <c r="LS161" s="136"/>
      <c r="LT161" s="136"/>
      <c r="LU161" s="136"/>
      <c r="LV161" s="136"/>
      <c r="LW161" s="136"/>
      <c r="LX161" s="136"/>
      <c r="LY161" s="136"/>
      <c r="LZ161" s="136"/>
      <c r="MA161" s="136"/>
      <c r="MB161" s="136"/>
      <c r="MC161" s="136"/>
      <c r="MD161" s="136"/>
      <c r="ME161" s="136"/>
      <c r="MF161" s="136"/>
      <c r="MG161" s="136"/>
      <c r="MH161" s="136"/>
      <c r="MI161" s="136"/>
      <c r="MJ161" s="136"/>
      <c r="MK161" s="136"/>
      <c r="ML161" s="136"/>
      <c r="MM161" s="136"/>
      <c r="MN161" s="136"/>
      <c r="MO161" s="136"/>
      <c r="MP161" s="136"/>
      <c r="MQ161" s="136"/>
      <c r="MR161" s="136"/>
      <c r="MS161" s="136"/>
      <c r="MT161" s="136"/>
      <c r="MU161" s="136"/>
      <c r="MV161" s="136"/>
      <c r="MW161" s="136"/>
      <c r="MX161" s="136"/>
      <c r="MY161" s="136"/>
      <c r="MZ161" s="136"/>
      <c r="NA161" s="136"/>
      <c r="NB161" s="136"/>
      <c r="NC161" s="136"/>
      <c r="ND161" s="136"/>
      <c r="NE161" s="136"/>
      <c r="NF161" s="136"/>
      <c r="NG161" s="136"/>
      <c r="NH161" s="136"/>
      <c r="NI161" s="136"/>
      <c r="NJ161" s="136"/>
      <c r="NK161" s="136"/>
      <c r="NL161" s="136"/>
      <c r="NM161" s="136"/>
      <c r="NN161" s="136"/>
      <c r="NO161" s="136"/>
      <c r="NP161" s="136"/>
      <c r="NQ161" s="136"/>
      <c r="NR161" s="136"/>
      <c r="NS161" s="136"/>
      <c r="NT161" s="136"/>
      <c r="NU161" s="136"/>
      <c r="NV161" s="136"/>
      <c r="NW161" s="136"/>
      <c r="NX161" s="136"/>
      <c r="NY161" s="136"/>
      <c r="NZ161" s="136"/>
      <c r="OA161" s="136"/>
      <c r="OB161" s="136"/>
      <c r="OC161" s="136"/>
      <c r="OD161" s="136"/>
      <c r="OE161" s="136"/>
      <c r="OF161" s="136"/>
      <c r="OG161" s="136"/>
      <c r="OH161" s="136"/>
      <c r="OI161" s="136"/>
      <c r="OJ161" s="136"/>
      <c r="OK161" s="136"/>
      <c r="OL161" s="136"/>
      <c r="OM161" s="136"/>
      <c r="ON161" s="136"/>
      <c r="OO161" s="136"/>
      <c r="OP161" s="136"/>
      <c r="OQ161" s="136"/>
      <c r="OR161" s="136"/>
      <c r="OS161" s="136"/>
      <c r="OT161" s="136"/>
      <c r="OU161" s="136"/>
      <c r="OV161" s="136"/>
      <c r="OW161" s="136"/>
      <c r="OX161" s="136"/>
      <c r="OY161" s="136"/>
      <c r="OZ161" s="136"/>
      <c r="PA161" s="136"/>
      <c r="PB161" s="136"/>
      <c r="PC161" s="136"/>
      <c r="PD161" s="136"/>
      <c r="PE161" s="136"/>
      <c r="PF161" s="136"/>
      <c r="PG161" s="136"/>
      <c r="PH161" s="136"/>
      <c r="PI161" s="136"/>
      <c r="PJ161" s="136"/>
      <c r="PK161" s="136"/>
      <c r="PL161" s="136"/>
      <c r="PM161" s="136"/>
      <c r="PN161" s="136"/>
      <c r="PO161" s="136"/>
      <c r="PP161" s="136"/>
      <c r="PQ161" s="136"/>
      <c r="PR161" s="136"/>
      <c r="PS161" s="136"/>
      <c r="PT161" s="136"/>
      <c r="PU161" s="136"/>
      <c r="PV161" s="136"/>
      <c r="PW161" s="136"/>
      <c r="PX161" s="136"/>
      <c r="PY161" s="136"/>
      <c r="PZ161" s="136"/>
      <c r="QA161" s="136"/>
      <c r="QB161" s="136"/>
      <c r="QC161" s="136"/>
      <c r="QD161" s="136"/>
      <c r="QE161" s="136"/>
      <c r="QF161" s="136"/>
      <c r="QG161" s="136"/>
      <c r="QH161" s="136"/>
      <c r="QI161" s="136"/>
      <c r="QJ161" s="136"/>
      <c r="QK161" s="136"/>
      <c r="QL161" s="136"/>
      <c r="QM161" s="136"/>
      <c r="QN161" s="136"/>
      <c r="QO161" s="136"/>
      <c r="QP161" s="136"/>
      <c r="QQ161" s="136"/>
      <c r="QR161" s="136"/>
      <c r="QS161" s="136"/>
      <c r="QT161" s="136"/>
      <c r="QU161" s="136"/>
      <c r="QV161" s="136"/>
      <c r="QW161" s="136"/>
      <c r="QX161" s="136"/>
      <c r="QY161" s="136"/>
      <c r="QZ161" s="136"/>
      <c r="RA161" s="136"/>
      <c r="RB161" s="136"/>
      <c r="RC161" s="136"/>
      <c r="RD161" s="136"/>
      <c r="RE161" s="136"/>
      <c r="RF161" s="136"/>
      <c r="RG161" s="136"/>
      <c r="RH161" s="136"/>
      <c r="RI161" s="136"/>
      <c r="RJ161" s="136"/>
      <c r="RK161" s="136"/>
      <c r="RL161" s="136"/>
      <c r="RM161" s="136"/>
      <c r="RN161" s="136"/>
      <c r="RO161" s="136"/>
      <c r="RP161" s="136"/>
      <c r="RQ161" s="136"/>
      <c r="RR161" s="136"/>
      <c r="RS161" s="136"/>
      <c r="RT161" s="136"/>
      <c r="RU161" s="136"/>
      <c r="RV161" s="136"/>
      <c r="RW161" s="136"/>
      <c r="RX161" s="136"/>
      <c r="RY161" s="136"/>
      <c r="RZ161" s="136"/>
      <c r="SA161" s="136"/>
      <c r="SB161" s="136"/>
      <c r="SC161" s="136"/>
      <c r="SD161" s="136"/>
      <c r="SE161" s="136"/>
      <c r="SF161" s="136"/>
      <c r="SG161" s="136"/>
      <c r="SH161" s="136"/>
      <c r="SI161" s="136"/>
      <c r="SJ161" s="136"/>
      <c r="SK161" s="136"/>
      <c r="SL161" s="136"/>
      <c r="SM161" s="136"/>
      <c r="SN161" s="136"/>
      <c r="SO161" s="136"/>
      <c r="SP161" s="136"/>
      <c r="SQ161" s="136"/>
      <c r="SR161" s="136"/>
      <c r="SS161" s="136"/>
      <c r="ST161" s="136"/>
      <c r="SU161" s="136"/>
      <c r="SV161" s="136"/>
      <c r="SW161" s="136"/>
      <c r="SX161" s="136"/>
      <c r="SY161" s="136"/>
      <c r="SZ161" s="136"/>
      <c r="TA161" s="136"/>
      <c r="TB161" s="136"/>
      <c r="TC161" s="136"/>
      <c r="TD161" s="136"/>
      <c r="TE161" s="136"/>
      <c r="TF161" s="136"/>
      <c r="TG161" s="136"/>
      <c r="TH161" s="136"/>
      <c r="TI161" s="136"/>
      <c r="TJ161" s="136"/>
      <c r="TK161" s="136"/>
      <c r="TL161" s="136"/>
      <c r="TM161" s="136"/>
      <c r="TN161" s="136"/>
      <c r="TO161" s="136"/>
      <c r="TP161" s="136"/>
      <c r="TQ161" s="136"/>
      <c r="TR161" s="136"/>
      <c r="TS161" s="136"/>
      <c r="TT161" s="136"/>
      <c r="TU161" s="136"/>
      <c r="TV161" s="136"/>
      <c r="TW161" s="136"/>
      <c r="TX161" s="136"/>
      <c r="TY161" s="136"/>
      <c r="TZ161" s="136"/>
      <c r="UA161" s="136"/>
      <c r="UB161" s="136"/>
      <c r="UC161" s="136"/>
      <c r="UD161" s="136"/>
      <c r="UE161" s="136"/>
      <c r="UF161" s="136"/>
      <c r="UG161" s="136"/>
      <c r="UH161" s="136"/>
      <c r="UI161" s="136"/>
      <c r="UJ161" s="136"/>
      <c r="UK161" s="136"/>
      <c r="UL161" s="136"/>
      <c r="UM161" s="136"/>
      <c r="UN161" s="136"/>
      <c r="UO161" s="136"/>
      <c r="UP161" s="136"/>
      <c r="UQ161" s="136"/>
      <c r="UR161" s="136"/>
      <c r="US161" s="136"/>
      <c r="UT161" s="136"/>
      <c r="UU161" s="136"/>
      <c r="UV161" s="136"/>
      <c r="UW161" s="136"/>
      <c r="UX161" s="136"/>
      <c r="UY161" s="136"/>
      <c r="UZ161" s="136"/>
      <c r="VA161" s="136"/>
      <c r="VB161" s="136"/>
      <c r="VC161" s="136"/>
      <c r="VD161" s="136"/>
      <c r="VE161" s="136"/>
      <c r="VF161" s="136"/>
      <c r="VG161" s="136"/>
      <c r="VH161" s="136"/>
      <c r="VI161" s="136"/>
      <c r="VJ161" s="136"/>
      <c r="VK161" s="136"/>
      <c r="VL161" s="136"/>
      <c r="VM161" s="136"/>
      <c r="VN161" s="136"/>
      <c r="VO161" s="136"/>
      <c r="VP161" s="136"/>
      <c r="VQ161" s="136"/>
      <c r="VR161" s="136"/>
      <c r="VS161" s="136"/>
      <c r="VT161" s="136"/>
      <c r="VU161" s="136"/>
      <c r="VV161" s="136"/>
      <c r="VW161" s="136"/>
      <c r="VX161" s="136"/>
      <c r="VY161" s="136"/>
      <c r="VZ161" s="136"/>
      <c r="WA161" s="136"/>
      <c r="WB161" s="136"/>
      <c r="WC161" s="136"/>
      <c r="WD161" s="136"/>
      <c r="WE161" s="136"/>
      <c r="WF161" s="136"/>
      <c r="WG161" s="136"/>
      <c r="WH161" s="136"/>
      <c r="WI161" s="136"/>
      <c r="WJ161" s="136"/>
      <c r="WK161" s="136"/>
      <c r="WL161" s="136"/>
      <c r="WM161" s="136"/>
      <c r="WN161" s="136"/>
      <c r="WO161" s="136"/>
      <c r="WP161" s="136"/>
      <c r="WQ161" s="136"/>
      <c r="WR161" s="136"/>
      <c r="WS161" s="136"/>
      <c r="WT161" s="136"/>
      <c r="WU161" s="136"/>
      <c r="WV161" s="136"/>
      <c r="WW161" s="136"/>
      <c r="WX161" s="136"/>
      <c r="WY161" s="136"/>
      <c r="WZ161" s="136"/>
      <c r="XA161" s="136"/>
      <c r="XB161" s="136"/>
      <c r="XC161" s="136"/>
      <c r="XD161" s="136"/>
      <c r="XE161" s="136"/>
      <c r="XF161" s="136"/>
      <c r="XG161" s="136"/>
      <c r="XH161" s="136"/>
      <c r="XI161" s="136"/>
      <c r="XJ161" s="136"/>
      <c r="XK161" s="136"/>
      <c r="XL161" s="136"/>
      <c r="XM161" s="136"/>
      <c r="XN161" s="136"/>
      <c r="XO161" s="136"/>
      <c r="XP161" s="136"/>
      <c r="XQ161" s="136"/>
      <c r="XR161" s="136"/>
      <c r="XS161" s="136"/>
      <c r="XT161" s="136"/>
      <c r="XU161" s="136"/>
      <c r="XV161" s="136"/>
      <c r="XW161" s="136"/>
      <c r="XX161" s="136"/>
      <c r="XY161" s="136"/>
      <c r="XZ161" s="136"/>
      <c r="YA161" s="136"/>
      <c r="YB161" s="136"/>
      <c r="YC161" s="136"/>
      <c r="YD161" s="136"/>
      <c r="YE161" s="136"/>
      <c r="YF161" s="136"/>
      <c r="YG161" s="136"/>
      <c r="YH161" s="136"/>
      <c r="YI161" s="136"/>
      <c r="YJ161" s="136"/>
      <c r="YK161" s="136"/>
      <c r="YL161" s="136"/>
      <c r="YM161" s="136"/>
      <c r="YN161" s="136"/>
      <c r="YO161" s="136"/>
      <c r="YP161" s="136"/>
      <c r="YQ161" s="136"/>
      <c r="YR161" s="136"/>
      <c r="YS161" s="136"/>
      <c r="YT161" s="136"/>
      <c r="YU161" s="136"/>
      <c r="YV161" s="136"/>
      <c r="YW161" s="136"/>
      <c r="YX161" s="136"/>
      <c r="YY161" s="136"/>
      <c r="YZ161" s="136"/>
      <c r="ZA161" s="136"/>
      <c r="ZB161" s="136"/>
      <c r="ZC161" s="136"/>
      <c r="ZD161" s="136"/>
      <c r="ZE161" s="136"/>
      <c r="ZF161" s="136"/>
      <c r="ZG161" s="136"/>
      <c r="ZH161" s="136"/>
      <c r="ZI161" s="136"/>
      <c r="ZJ161" s="136"/>
      <c r="ZK161" s="136"/>
      <c r="ZL161" s="136"/>
      <c r="ZM161" s="136"/>
      <c r="ZN161" s="136"/>
      <c r="ZO161" s="136"/>
      <c r="ZP161" s="136"/>
      <c r="ZQ161" s="136"/>
      <c r="ZR161" s="136"/>
      <c r="ZS161" s="136"/>
      <c r="ZT161" s="136"/>
      <c r="ZU161" s="136"/>
      <c r="ZV161" s="136"/>
      <c r="ZW161" s="136"/>
      <c r="ZX161" s="136"/>
      <c r="ZY161" s="136"/>
      <c r="ZZ161" s="136"/>
      <c r="AAA161" s="136"/>
      <c r="AAB161" s="136"/>
      <c r="AAC161" s="136"/>
      <c r="AAD161" s="136"/>
      <c r="AAE161" s="136"/>
      <c r="AAF161" s="136"/>
      <c r="AAG161" s="136"/>
      <c r="AAH161" s="136"/>
      <c r="AAI161" s="136"/>
      <c r="AAJ161" s="136"/>
      <c r="AAK161" s="136"/>
      <c r="AAL161" s="136"/>
      <c r="AAM161" s="136"/>
      <c r="AAN161" s="136"/>
      <c r="AAO161" s="136"/>
      <c r="AAP161" s="136"/>
      <c r="AAQ161" s="136"/>
      <c r="AAR161" s="136"/>
      <c r="AAS161" s="136"/>
      <c r="AAT161" s="136"/>
      <c r="AAU161" s="136"/>
      <c r="AAV161" s="136"/>
      <c r="AAW161" s="136"/>
      <c r="AAX161" s="136"/>
      <c r="AAY161" s="136"/>
      <c r="AAZ161" s="136"/>
      <c r="ABA161" s="136"/>
      <c r="ABB161" s="136"/>
      <c r="ABC161" s="136"/>
      <c r="ABD161" s="136"/>
      <c r="ABE161" s="136"/>
      <c r="ABF161" s="136"/>
      <c r="ABG161" s="136"/>
      <c r="ABH161" s="136"/>
      <c r="ABI161" s="136"/>
      <c r="ABJ161" s="136"/>
      <c r="ABK161" s="136"/>
      <c r="ABL161" s="136"/>
      <c r="ABM161" s="136"/>
      <c r="ABN161" s="136"/>
      <c r="ABO161" s="136"/>
      <c r="ABP161" s="136"/>
      <c r="ABQ161" s="136"/>
      <c r="ABR161" s="136"/>
      <c r="ABS161" s="136"/>
      <c r="ABT161" s="136"/>
      <c r="ABU161" s="136"/>
      <c r="ABV161" s="136"/>
      <c r="ABW161" s="136"/>
      <c r="ABX161" s="136"/>
      <c r="ABY161" s="136"/>
      <c r="ABZ161" s="136"/>
      <c r="ACA161" s="136"/>
      <c r="ACB161" s="136"/>
      <c r="ACC161" s="136"/>
      <c r="ACD161" s="136"/>
      <c r="ACE161" s="136"/>
      <c r="ACF161" s="136"/>
      <c r="ACG161" s="136"/>
      <c r="ACH161" s="136"/>
      <c r="ACI161" s="136"/>
      <c r="ACJ161" s="136"/>
      <c r="ACK161" s="136"/>
      <c r="ACL161" s="136"/>
      <c r="ACM161" s="136"/>
      <c r="ACN161" s="136"/>
      <c r="ACO161" s="136"/>
      <c r="ACP161" s="136"/>
      <c r="ACQ161" s="136"/>
      <c r="ACR161" s="136"/>
      <c r="ACS161" s="136"/>
      <c r="ACT161" s="136"/>
      <c r="ACU161" s="136"/>
      <c r="ACV161" s="136"/>
      <c r="ACW161" s="136"/>
      <c r="ACX161" s="136"/>
      <c r="ACY161" s="136"/>
      <c r="ACZ161" s="136"/>
      <c r="ADA161" s="136"/>
      <c r="ADB161" s="136"/>
      <c r="ADC161" s="136"/>
      <c r="ADD161" s="136"/>
      <c r="ADE161" s="136"/>
      <c r="ADF161" s="136"/>
      <c r="ADG161" s="136"/>
      <c r="ADH161" s="136"/>
      <c r="ADI161" s="136"/>
      <c r="ADJ161" s="136"/>
      <c r="ADK161" s="136"/>
      <c r="ADL161" s="136"/>
      <c r="ADM161" s="136"/>
      <c r="ADN161" s="136"/>
      <c r="ADO161" s="136"/>
      <c r="ADP161" s="136"/>
      <c r="ADQ161" s="136"/>
      <c r="ADR161" s="136"/>
      <c r="ADS161" s="136"/>
      <c r="ADT161" s="136"/>
      <c r="ADU161" s="136"/>
      <c r="ADV161" s="136"/>
      <c r="ADW161" s="136"/>
      <c r="ADX161" s="136"/>
      <c r="ADY161" s="136"/>
      <c r="ADZ161" s="136"/>
      <c r="AEA161" s="136"/>
      <c r="AEB161" s="136"/>
      <c r="AEC161" s="136"/>
      <c r="AED161" s="136"/>
      <c r="AEE161" s="136"/>
      <c r="AEF161" s="136"/>
      <c r="AEG161" s="136"/>
      <c r="AEH161" s="136"/>
      <c r="AEI161" s="136"/>
      <c r="AEJ161" s="136"/>
      <c r="AEK161" s="136"/>
      <c r="AEL161" s="136"/>
      <c r="AEM161" s="136"/>
      <c r="AEN161" s="136"/>
      <c r="AEO161" s="136"/>
      <c r="AEP161" s="136"/>
      <c r="AEQ161" s="136"/>
      <c r="AER161" s="136"/>
      <c r="AES161" s="136"/>
      <c r="AET161" s="136"/>
      <c r="AEU161" s="136"/>
      <c r="AEV161" s="136"/>
      <c r="AEW161" s="136"/>
      <c r="AEX161" s="136"/>
      <c r="AEY161" s="136"/>
      <c r="AEZ161" s="136"/>
      <c r="AFA161" s="136"/>
      <c r="AFB161" s="136"/>
      <c r="AFC161" s="136"/>
      <c r="AFD161" s="136"/>
      <c r="AFE161" s="136"/>
      <c r="AFF161" s="136"/>
      <c r="AFG161" s="136"/>
      <c r="AFH161" s="136"/>
      <c r="AFI161" s="136"/>
      <c r="AFJ161" s="136"/>
      <c r="AFK161" s="136"/>
      <c r="AFL161" s="136"/>
      <c r="AFM161" s="136"/>
      <c r="AFN161" s="136"/>
      <c r="AFO161" s="136"/>
      <c r="AFP161" s="136"/>
      <c r="AFQ161" s="136"/>
      <c r="AFR161" s="136"/>
      <c r="AFS161" s="136"/>
      <c r="AFT161" s="136"/>
      <c r="AFU161" s="136"/>
      <c r="AFV161" s="136"/>
      <c r="AFW161" s="136"/>
      <c r="AFX161" s="136"/>
      <c r="AFY161" s="136"/>
      <c r="AFZ161" s="136"/>
      <c r="AGA161" s="136"/>
      <c r="AGB161" s="136"/>
      <c r="AGC161" s="136"/>
      <c r="AGD161" s="136"/>
      <c r="AGE161" s="136"/>
      <c r="AGF161" s="136"/>
      <c r="AGG161" s="136"/>
      <c r="AGH161" s="136"/>
      <c r="AGI161" s="136"/>
      <c r="AGJ161" s="136"/>
      <c r="AGK161" s="136"/>
      <c r="AGL161" s="136"/>
      <c r="AGM161" s="136"/>
      <c r="AGN161" s="136"/>
      <c r="AGO161" s="136"/>
      <c r="AGP161" s="136"/>
      <c r="AGQ161" s="136"/>
      <c r="AGR161" s="136"/>
      <c r="AGS161" s="136"/>
      <c r="AGT161" s="136"/>
      <c r="AGU161" s="136"/>
      <c r="AGV161" s="136"/>
      <c r="AGW161" s="136"/>
      <c r="AGX161" s="136"/>
      <c r="AGY161" s="136"/>
      <c r="AGZ161" s="136"/>
      <c r="AHA161" s="136"/>
      <c r="AHB161" s="136"/>
      <c r="AHC161" s="136"/>
      <c r="AHD161" s="136"/>
      <c r="AHE161" s="136"/>
      <c r="AHF161" s="136"/>
      <c r="AHG161" s="136"/>
      <c r="AHH161" s="136"/>
      <c r="AHI161" s="136"/>
      <c r="AHJ161" s="136"/>
      <c r="AHK161" s="136"/>
      <c r="AHL161" s="136"/>
      <c r="AHM161" s="136"/>
      <c r="AHN161" s="136"/>
      <c r="AHO161" s="136"/>
      <c r="AHP161" s="136"/>
      <c r="AHQ161" s="136"/>
      <c r="AHR161" s="136"/>
      <c r="AHS161" s="136"/>
      <c r="AHT161" s="136"/>
      <c r="AHU161" s="136"/>
      <c r="AHV161" s="136"/>
      <c r="AHW161" s="136"/>
      <c r="AHX161" s="136"/>
      <c r="AHY161" s="136"/>
      <c r="AHZ161" s="136"/>
      <c r="AIA161" s="136"/>
      <c r="AIB161" s="136"/>
      <c r="AIC161" s="136"/>
      <c r="AID161" s="136"/>
      <c r="AIE161" s="136"/>
      <c r="AIF161" s="136"/>
      <c r="AIG161" s="136"/>
      <c r="AIH161" s="136"/>
      <c r="AII161" s="136"/>
      <c r="AIJ161" s="136"/>
      <c r="AIK161" s="136"/>
      <c r="AIL161" s="136"/>
      <c r="AIM161" s="136"/>
      <c r="AIN161" s="136"/>
      <c r="AIO161" s="136"/>
      <c r="AIP161" s="136"/>
      <c r="AIQ161" s="136"/>
      <c r="AIR161" s="136"/>
      <c r="AIS161" s="136"/>
      <c r="AIT161" s="136"/>
      <c r="AIU161" s="136"/>
      <c r="AIV161" s="136"/>
      <c r="AIW161" s="136"/>
      <c r="AIX161" s="136"/>
      <c r="AIY161" s="136"/>
      <c r="AIZ161" s="136"/>
      <c r="AJA161" s="136"/>
      <c r="AJB161" s="136"/>
      <c r="AJC161" s="136"/>
      <c r="AJD161" s="136"/>
      <c r="AJE161" s="136"/>
      <c r="AJF161" s="136"/>
      <c r="AJG161" s="136"/>
      <c r="AJH161" s="136"/>
      <c r="AJI161" s="136"/>
      <c r="AJJ161" s="136"/>
      <c r="AJK161" s="136"/>
      <c r="AJL161" s="136"/>
      <c r="AJM161" s="136"/>
      <c r="AJN161" s="136"/>
      <c r="AJO161" s="136"/>
      <c r="AJP161" s="136"/>
      <c r="AJQ161" s="136"/>
      <c r="AJR161" s="136"/>
      <c r="AJS161" s="136"/>
      <c r="AJT161" s="136"/>
      <c r="AJU161" s="136"/>
      <c r="AJV161" s="136"/>
      <c r="AJW161" s="136"/>
      <c r="AJX161" s="136"/>
      <c r="AJY161" s="136"/>
      <c r="AJZ161" s="136"/>
      <c r="AKA161" s="136"/>
      <c r="AKB161" s="136"/>
      <c r="AKC161" s="136"/>
      <c r="AKD161" s="136"/>
      <c r="AKE161" s="136"/>
      <c r="AKF161" s="136"/>
      <c r="AKG161" s="136"/>
      <c r="AKH161" s="136"/>
      <c r="AKI161" s="136"/>
      <c r="AKJ161" s="136"/>
      <c r="AKK161" s="136"/>
      <c r="AKL161" s="136"/>
      <c r="AKM161" s="136"/>
      <c r="AKN161" s="136"/>
      <c r="AKO161" s="136"/>
      <c r="AKP161" s="136"/>
      <c r="AKQ161" s="136"/>
      <c r="AKR161" s="136"/>
      <c r="AKS161" s="136"/>
      <c r="AKT161" s="136"/>
      <c r="AKU161" s="136"/>
      <c r="AKV161" s="136"/>
      <c r="AKW161" s="136"/>
      <c r="AKX161" s="136"/>
      <c r="AKY161" s="136"/>
      <c r="AKZ161" s="136"/>
      <c r="ALA161" s="136"/>
      <c r="ALB161" s="136"/>
      <c r="ALC161" s="136"/>
      <c r="ALD161" s="136"/>
      <c r="ALE161" s="136"/>
      <c r="ALF161" s="136"/>
      <c r="ALG161" s="136"/>
      <c r="ALH161" s="136"/>
      <c r="ALI161" s="136"/>
      <c r="ALJ161" s="136"/>
      <c r="ALK161" s="136"/>
      <c r="ALL161" s="136"/>
      <c r="ALM161" s="136"/>
      <c r="ALN161" s="136"/>
      <c r="ALO161" s="136"/>
      <c r="ALP161" s="136"/>
      <c r="ALQ161" s="136"/>
      <c r="ALR161" s="136"/>
      <c r="ALS161" s="136"/>
      <c r="ALT161" s="136"/>
      <c r="ALU161" s="136"/>
      <c r="ALV161" s="136"/>
      <c r="ALW161" s="136"/>
      <c r="ALX161" s="136"/>
      <c r="ALY161" s="136"/>
      <c r="ALZ161" s="136"/>
      <c r="AMA161" s="136"/>
      <c r="AMB161" s="136"/>
      <c r="AMC161" s="136"/>
      <c r="AMD161" s="136"/>
      <c r="AME161" s="136"/>
      <c r="AMF161" s="136"/>
      <c r="AMG161" s="136"/>
      <c r="AMH161" s="136"/>
      <c r="AMI161" s="136"/>
    </row>
    <row r="162" spans="1:1024" x14ac:dyDescent="0.25">
      <c r="A162" s="192" t="s">
        <v>1160</v>
      </c>
      <c r="B162" s="193">
        <v>162</v>
      </c>
      <c r="C162" s="261" t="s">
        <v>25794</v>
      </c>
      <c r="D162" s="209" t="s">
        <v>1161</v>
      </c>
      <c r="E162" s="136"/>
      <c r="F162" s="229"/>
      <c r="G162" s="214"/>
      <c r="H162" s="214"/>
      <c r="I162" s="367">
        <v>4.4000000000000004</v>
      </c>
      <c r="K162" s="430">
        <v>2</v>
      </c>
      <c r="L162" s="161"/>
      <c r="M162" s="161"/>
      <c r="N162" s="161"/>
      <c r="O162" s="161"/>
      <c r="P162" s="161"/>
      <c r="Q162" s="161"/>
      <c r="R162" s="161"/>
      <c r="S162" s="161"/>
      <c r="T162" s="161"/>
      <c r="U162" s="161"/>
      <c r="V162" s="256">
        <f>IF(O162=1,10,100)</f>
        <v>100</v>
      </c>
      <c r="W162" s="256">
        <f>IF(O162=1,1,IF(O162=2,10,100))</f>
        <v>100</v>
      </c>
      <c r="X162" s="256">
        <f>IF(O162=3,20,100)</f>
        <v>100</v>
      </c>
      <c r="Y162" s="256">
        <f>IF(P162=1,10,100)</f>
        <v>100</v>
      </c>
      <c r="Z162" s="256">
        <f>IF(P162=1,1,IF(P162=2,10,100))</f>
        <v>100</v>
      </c>
      <c r="AA162" s="257">
        <f>IF(OR(EXACT(Q162,"1A"),EXACT(Q162,"1B")),0.1,IF(Q162=2,1,100))</f>
        <v>100</v>
      </c>
      <c r="AB162" s="257">
        <f>IF(OR(EXACT(R162,"1A"),EXACT(R162,"1B")),0.1,IF(R162=2,1,100))</f>
        <v>100</v>
      </c>
      <c r="AC162" s="257">
        <f>IF(OR(EXACT(S162,"1A"),EXACT(S162,"1B")),0.3,IF(S162=2,3,100))</f>
        <v>100</v>
      </c>
      <c r="AD162" s="136"/>
      <c r="AE162" s="136"/>
      <c r="AF162" s="249">
        <f>IF(OR(OR(EXACT(J162,"1A"),EXACT(J162,"1B"),EXACT(J162,"1C")),K162=1),1,IF(K162=2,10,100))</f>
        <v>10</v>
      </c>
      <c r="AG162" s="249">
        <f>IF(OR(EXACT(J162,"1A"),EXACT(J162,"1B"),EXACT(J162,"1C")),1,IF(J162=2,10,100))</f>
        <v>100</v>
      </c>
      <c r="AH162" s="249">
        <f>IF(OR(EXACT(J162,"1A"),EXACT(J162,"1B"),EXACT(J162,"1C"),K162=1),3,100)</f>
        <v>100</v>
      </c>
      <c r="AI162" s="249">
        <f>IF(OR(EXACT(J162,"1A"),EXACT(J162,"1B"),EXACT(J162,"1C")),5,100)</f>
        <v>100</v>
      </c>
      <c r="AJ162" s="269" t="s">
        <v>757</v>
      </c>
      <c r="AK162" s="304"/>
      <c r="AL162" s="229"/>
      <c r="AM162" s="251"/>
      <c r="AN162" s="136"/>
      <c r="AO162" s="136"/>
      <c r="AP162" s="136"/>
      <c r="AQ162" s="272" t="s">
        <v>25795</v>
      </c>
      <c r="AR162" s="136"/>
      <c r="AS162" s="136"/>
      <c r="AT162" s="136"/>
      <c r="AU162" s="136"/>
      <c r="AV162" s="136"/>
      <c r="AW162" s="136"/>
      <c r="AX162" s="136"/>
      <c r="AY162" s="136"/>
      <c r="AZ162" s="136"/>
      <c r="BA162" s="136"/>
      <c r="BB162" s="136"/>
      <c r="BC162" s="136"/>
      <c r="BD162" s="136"/>
      <c r="BE162" s="136"/>
      <c r="BF162" s="136"/>
      <c r="BG162" s="136"/>
      <c r="BH162" s="136"/>
      <c r="BI162" s="136"/>
      <c r="BJ162" s="136"/>
      <c r="BK162" s="136"/>
      <c r="BL162" s="136"/>
      <c r="BM162" s="136"/>
      <c r="BN162" s="136"/>
      <c r="BO162" s="136"/>
      <c r="BP162" s="136"/>
      <c r="BQ162" s="136"/>
      <c r="BR162" s="136"/>
      <c r="BS162" s="136"/>
      <c r="BT162" s="136"/>
      <c r="BU162" s="136"/>
      <c r="BV162" s="136"/>
      <c r="BW162" s="136"/>
      <c r="BX162" s="136"/>
      <c r="BY162" s="136"/>
      <c r="BZ162" s="136"/>
      <c r="CA162" s="136"/>
      <c r="CB162" s="136"/>
      <c r="CC162" s="136"/>
      <c r="CD162" s="136"/>
      <c r="CE162" s="136"/>
      <c r="CF162" s="136"/>
      <c r="CG162" s="136"/>
      <c r="CH162" s="136"/>
      <c r="CI162" s="136"/>
      <c r="CJ162" s="136"/>
      <c r="CK162" s="136"/>
      <c r="CL162" s="136"/>
      <c r="CM162" s="136"/>
      <c r="CN162" s="136"/>
      <c r="CO162" s="136"/>
      <c r="CP162" s="136"/>
      <c r="CQ162" s="136"/>
      <c r="CR162" s="136"/>
      <c r="CS162" s="136"/>
      <c r="CT162" s="136"/>
      <c r="CU162" s="136"/>
      <c r="CV162" s="136"/>
      <c r="CW162" s="136"/>
      <c r="CX162" s="136"/>
      <c r="CY162" s="136"/>
      <c r="CZ162" s="136"/>
      <c r="DA162" s="136"/>
      <c r="DB162" s="136"/>
      <c r="DC162" s="136"/>
      <c r="DD162" s="136"/>
      <c r="DE162" s="136"/>
      <c r="DF162" s="136"/>
      <c r="DG162" s="136"/>
      <c r="DH162" s="136"/>
      <c r="DI162" s="136"/>
      <c r="DJ162" s="136"/>
      <c r="DK162" s="136"/>
      <c r="DL162" s="136"/>
      <c r="DM162" s="136"/>
      <c r="DN162" s="136"/>
      <c r="DO162" s="136"/>
      <c r="DP162" s="136"/>
      <c r="DQ162" s="136"/>
      <c r="DR162" s="136"/>
      <c r="DS162" s="136"/>
      <c r="DT162" s="136"/>
      <c r="DU162" s="136"/>
      <c r="DV162" s="136"/>
      <c r="DW162" s="136"/>
      <c r="DX162" s="136"/>
      <c r="DY162" s="136"/>
      <c r="DZ162" s="136"/>
      <c r="EA162" s="136"/>
      <c r="EB162" s="136"/>
      <c r="EC162" s="136"/>
      <c r="ED162" s="136"/>
      <c r="EE162" s="136"/>
      <c r="EF162" s="136"/>
      <c r="EG162" s="136"/>
      <c r="EH162" s="136"/>
      <c r="EI162" s="136"/>
      <c r="EJ162" s="136"/>
      <c r="EK162" s="136"/>
      <c r="EL162" s="136"/>
      <c r="EM162" s="136"/>
      <c r="EN162" s="136"/>
      <c r="EO162" s="136"/>
      <c r="EP162" s="136"/>
      <c r="EQ162" s="136"/>
      <c r="ER162" s="136"/>
      <c r="ES162" s="136"/>
      <c r="ET162" s="136"/>
      <c r="EU162" s="136"/>
      <c r="EV162" s="136"/>
      <c r="EW162" s="136"/>
      <c r="EX162" s="136"/>
      <c r="EY162" s="136"/>
      <c r="EZ162" s="136"/>
      <c r="FA162" s="136"/>
      <c r="FB162" s="136"/>
      <c r="FC162" s="136"/>
      <c r="FD162" s="136"/>
      <c r="FE162" s="136"/>
      <c r="FF162" s="136"/>
      <c r="FG162" s="136"/>
      <c r="FH162" s="136"/>
      <c r="FI162" s="136"/>
      <c r="FJ162" s="136"/>
      <c r="FK162" s="136"/>
      <c r="FL162" s="136"/>
      <c r="FM162" s="136"/>
      <c r="FN162" s="136"/>
      <c r="FO162" s="136"/>
      <c r="FP162" s="136"/>
      <c r="FQ162" s="136"/>
      <c r="FR162" s="136"/>
      <c r="FS162" s="136"/>
      <c r="FT162" s="136"/>
      <c r="FU162" s="136"/>
      <c r="FV162" s="136"/>
      <c r="FW162" s="136"/>
      <c r="FX162" s="136"/>
      <c r="FY162" s="136"/>
      <c r="FZ162" s="136"/>
      <c r="GA162" s="136"/>
      <c r="GB162" s="136"/>
      <c r="GC162" s="136"/>
      <c r="GD162" s="136"/>
      <c r="GE162" s="136"/>
      <c r="GF162" s="136"/>
      <c r="GG162" s="136"/>
      <c r="GH162" s="136"/>
      <c r="GI162" s="136"/>
      <c r="GJ162" s="136"/>
      <c r="GK162" s="136"/>
      <c r="GL162" s="136"/>
      <c r="GM162" s="136"/>
      <c r="GN162" s="136"/>
      <c r="GO162" s="136"/>
      <c r="GP162" s="136"/>
      <c r="GQ162" s="136"/>
      <c r="GR162" s="136"/>
      <c r="GS162" s="136"/>
      <c r="GT162" s="136"/>
      <c r="GU162" s="136"/>
      <c r="GV162" s="136"/>
      <c r="GW162" s="136"/>
      <c r="GX162" s="136"/>
      <c r="GY162" s="136"/>
      <c r="GZ162" s="136"/>
      <c r="HA162" s="136"/>
      <c r="HB162" s="136"/>
      <c r="HC162" s="136"/>
      <c r="HD162" s="136"/>
      <c r="HE162" s="136"/>
      <c r="HF162" s="136"/>
      <c r="HG162" s="136"/>
      <c r="HH162" s="136"/>
      <c r="HI162" s="136"/>
      <c r="HJ162" s="136"/>
      <c r="HK162" s="136"/>
      <c r="HL162" s="136"/>
      <c r="HM162" s="136"/>
      <c r="HN162" s="136"/>
      <c r="HO162" s="136"/>
      <c r="HP162" s="136"/>
      <c r="HQ162" s="136"/>
      <c r="HR162" s="136"/>
      <c r="HS162" s="136"/>
      <c r="HT162" s="136"/>
      <c r="HU162" s="136"/>
      <c r="HV162" s="136"/>
      <c r="HW162" s="136"/>
      <c r="HX162" s="136"/>
      <c r="HY162" s="136"/>
      <c r="HZ162" s="136"/>
      <c r="IA162" s="136"/>
      <c r="IB162" s="136"/>
      <c r="IC162" s="136"/>
      <c r="ID162" s="136"/>
      <c r="IE162" s="136"/>
      <c r="IF162" s="136"/>
      <c r="IG162" s="136"/>
      <c r="IH162" s="136"/>
      <c r="II162" s="136"/>
      <c r="IJ162" s="136"/>
      <c r="IK162" s="136"/>
      <c r="IL162" s="136"/>
      <c r="IM162" s="136"/>
      <c r="IN162" s="136"/>
      <c r="IO162" s="136"/>
      <c r="IP162" s="136"/>
      <c r="IQ162" s="136"/>
      <c r="IR162" s="136"/>
      <c r="IS162" s="136"/>
      <c r="IT162" s="136"/>
      <c r="IU162" s="136"/>
      <c r="IV162" s="136"/>
      <c r="IW162" s="136"/>
      <c r="IX162" s="136"/>
      <c r="IY162" s="136"/>
      <c r="IZ162" s="136"/>
      <c r="JA162" s="136"/>
      <c r="JB162" s="136"/>
      <c r="JC162" s="136"/>
      <c r="JD162" s="136"/>
      <c r="JE162" s="136"/>
      <c r="JF162" s="136"/>
      <c r="JG162" s="136"/>
      <c r="JH162" s="136"/>
      <c r="JI162" s="136"/>
      <c r="JJ162" s="136"/>
      <c r="JK162" s="136"/>
      <c r="JL162" s="136"/>
      <c r="JM162" s="136"/>
      <c r="JN162" s="136"/>
      <c r="JO162" s="136"/>
      <c r="JP162" s="136"/>
      <c r="JQ162" s="136"/>
      <c r="JR162" s="136"/>
      <c r="JS162" s="136"/>
      <c r="JT162" s="136"/>
      <c r="JU162" s="136"/>
      <c r="JV162" s="136"/>
      <c r="JW162" s="136"/>
      <c r="JX162" s="136"/>
      <c r="JY162" s="136"/>
      <c r="JZ162" s="136"/>
      <c r="KA162" s="136"/>
      <c r="KB162" s="136"/>
      <c r="KC162" s="136"/>
      <c r="KD162" s="136"/>
      <c r="KE162" s="136"/>
      <c r="KF162" s="136"/>
      <c r="KG162" s="136"/>
      <c r="KH162" s="136"/>
      <c r="KI162" s="136"/>
      <c r="KJ162" s="136"/>
      <c r="KK162" s="136"/>
      <c r="KL162" s="136"/>
      <c r="KM162" s="136"/>
      <c r="KN162" s="136"/>
      <c r="KO162" s="136"/>
      <c r="KP162" s="136"/>
      <c r="KQ162" s="136"/>
      <c r="KR162" s="136"/>
      <c r="KS162" s="136"/>
      <c r="KT162" s="136"/>
      <c r="KU162" s="136"/>
      <c r="KV162" s="136"/>
      <c r="KW162" s="136"/>
      <c r="KX162" s="136"/>
      <c r="KY162" s="136"/>
      <c r="KZ162" s="136"/>
      <c r="LA162" s="136"/>
      <c r="LB162" s="136"/>
      <c r="LC162" s="136"/>
      <c r="LD162" s="136"/>
      <c r="LE162" s="136"/>
      <c r="LF162" s="136"/>
      <c r="LG162" s="136"/>
      <c r="LH162" s="136"/>
      <c r="LI162" s="136"/>
      <c r="LJ162" s="136"/>
      <c r="LK162" s="136"/>
      <c r="LL162" s="136"/>
      <c r="LM162" s="136"/>
      <c r="LN162" s="136"/>
      <c r="LO162" s="136"/>
      <c r="LP162" s="136"/>
      <c r="LQ162" s="136"/>
      <c r="LR162" s="136"/>
      <c r="LS162" s="136"/>
      <c r="LT162" s="136"/>
      <c r="LU162" s="136"/>
      <c r="LV162" s="136"/>
      <c r="LW162" s="136"/>
      <c r="LX162" s="136"/>
      <c r="LY162" s="136"/>
      <c r="LZ162" s="136"/>
      <c r="MA162" s="136"/>
      <c r="MB162" s="136"/>
      <c r="MC162" s="136"/>
      <c r="MD162" s="136"/>
      <c r="ME162" s="136"/>
      <c r="MF162" s="136"/>
      <c r="MG162" s="136"/>
      <c r="MH162" s="136"/>
      <c r="MI162" s="136"/>
      <c r="MJ162" s="136"/>
      <c r="MK162" s="136"/>
      <c r="ML162" s="136"/>
      <c r="MM162" s="136"/>
      <c r="MN162" s="136"/>
      <c r="MO162" s="136"/>
      <c r="MP162" s="136"/>
      <c r="MQ162" s="136"/>
      <c r="MR162" s="136"/>
      <c r="MS162" s="136"/>
      <c r="MT162" s="136"/>
      <c r="MU162" s="136"/>
      <c r="MV162" s="136"/>
      <c r="MW162" s="136"/>
      <c r="MX162" s="136"/>
      <c r="MY162" s="136"/>
      <c r="MZ162" s="136"/>
      <c r="NA162" s="136"/>
      <c r="NB162" s="136"/>
      <c r="NC162" s="136"/>
      <c r="ND162" s="136"/>
      <c r="NE162" s="136"/>
      <c r="NF162" s="136"/>
      <c r="NG162" s="136"/>
      <c r="NH162" s="136"/>
      <c r="NI162" s="136"/>
      <c r="NJ162" s="136"/>
      <c r="NK162" s="136"/>
      <c r="NL162" s="136"/>
      <c r="NM162" s="136"/>
      <c r="NN162" s="136"/>
      <c r="NO162" s="136"/>
      <c r="NP162" s="136"/>
      <c r="NQ162" s="136"/>
      <c r="NR162" s="136"/>
      <c r="NS162" s="136"/>
      <c r="NT162" s="136"/>
      <c r="NU162" s="136"/>
      <c r="NV162" s="136"/>
      <c r="NW162" s="136"/>
      <c r="NX162" s="136"/>
      <c r="NY162" s="136"/>
      <c r="NZ162" s="136"/>
      <c r="OA162" s="136"/>
      <c r="OB162" s="136"/>
      <c r="OC162" s="136"/>
      <c r="OD162" s="136"/>
      <c r="OE162" s="136"/>
      <c r="OF162" s="136"/>
      <c r="OG162" s="136"/>
      <c r="OH162" s="136"/>
      <c r="OI162" s="136"/>
      <c r="OJ162" s="136"/>
      <c r="OK162" s="136"/>
      <c r="OL162" s="136"/>
      <c r="OM162" s="136"/>
      <c r="ON162" s="136"/>
      <c r="OO162" s="136"/>
      <c r="OP162" s="136"/>
      <c r="OQ162" s="136"/>
      <c r="OR162" s="136"/>
      <c r="OS162" s="136"/>
      <c r="OT162" s="136"/>
      <c r="OU162" s="136"/>
      <c r="OV162" s="136"/>
      <c r="OW162" s="136"/>
      <c r="OX162" s="136"/>
      <c r="OY162" s="136"/>
      <c r="OZ162" s="136"/>
      <c r="PA162" s="136"/>
      <c r="PB162" s="136"/>
      <c r="PC162" s="136"/>
      <c r="PD162" s="136"/>
      <c r="PE162" s="136"/>
      <c r="PF162" s="136"/>
      <c r="PG162" s="136"/>
      <c r="PH162" s="136"/>
      <c r="PI162" s="136"/>
      <c r="PJ162" s="136"/>
      <c r="PK162" s="136"/>
      <c r="PL162" s="136"/>
      <c r="PM162" s="136"/>
      <c r="PN162" s="136"/>
      <c r="PO162" s="136"/>
      <c r="PP162" s="136"/>
      <c r="PQ162" s="136"/>
      <c r="PR162" s="136"/>
      <c r="PS162" s="136"/>
      <c r="PT162" s="136"/>
      <c r="PU162" s="136"/>
      <c r="PV162" s="136"/>
      <c r="PW162" s="136"/>
      <c r="PX162" s="136"/>
      <c r="PY162" s="136"/>
      <c r="PZ162" s="136"/>
      <c r="QA162" s="136"/>
      <c r="QB162" s="136"/>
      <c r="QC162" s="136"/>
      <c r="QD162" s="136"/>
      <c r="QE162" s="136"/>
      <c r="QF162" s="136"/>
      <c r="QG162" s="136"/>
      <c r="QH162" s="136"/>
      <c r="QI162" s="136"/>
      <c r="QJ162" s="136"/>
      <c r="QK162" s="136"/>
      <c r="QL162" s="136"/>
      <c r="QM162" s="136"/>
      <c r="QN162" s="136"/>
      <c r="QO162" s="136"/>
      <c r="QP162" s="136"/>
      <c r="QQ162" s="136"/>
      <c r="QR162" s="136"/>
      <c r="QS162" s="136"/>
      <c r="QT162" s="136"/>
      <c r="QU162" s="136"/>
      <c r="QV162" s="136"/>
      <c r="QW162" s="136"/>
      <c r="QX162" s="136"/>
      <c r="QY162" s="136"/>
      <c r="QZ162" s="136"/>
      <c r="RA162" s="136"/>
      <c r="RB162" s="136"/>
      <c r="RC162" s="136"/>
      <c r="RD162" s="136"/>
      <c r="RE162" s="136"/>
      <c r="RF162" s="136"/>
      <c r="RG162" s="136"/>
      <c r="RH162" s="136"/>
      <c r="RI162" s="136"/>
      <c r="RJ162" s="136"/>
      <c r="RK162" s="136"/>
      <c r="RL162" s="136"/>
      <c r="RM162" s="136"/>
      <c r="RN162" s="136"/>
      <c r="RO162" s="136"/>
      <c r="RP162" s="136"/>
      <c r="RQ162" s="136"/>
      <c r="RR162" s="136"/>
      <c r="RS162" s="136"/>
      <c r="RT162" s="136"/>
      <c r="RU162" s="136"/>
      <c r="RV162" s="136"/>
      <c r="RW162" s="136"/>
      <c r="RX162" s="136"/>
      <c r="RY162" s="136"/>
      <c r="RZ162" s="136"/>
      <c r="SA162" s="136"/>
      <c r="SB162" s="136"/>
      <c r="SC162" s="136"/>
      <c r="SD162" s="136"/>
      <c r="SE162" s="136"/>
      <c r="SF162" s="136"/>
      <c r="SG162" s="136"/>
      <c r="SH162" s="136"/>
      <c r="SI162" s="136"/>
      <c r="SJ162" s="136"/>
      <c r="SK162" s="136"/>
      <c r="SL162" s="136"/>
      <c r="SM162" s="136"/>
      <c r="SN162" s="136"/>
      <c r="SO162" s="136"/>
      <c r="SP162" s="136"/>
      <c r="SQ162" s="136"/>
      <c r="SR162" s="136"/>
      <c r="SS162" s="136"/>
      <c r="ST162" s="136"/>
      <c r="SU162" s="136"/>
      <c r="SV162" s="136"/>
      <c r="SW162" s="136"/>
      <c r="SX162" s="136"/>
      <c r="SY162" s="136"/>
      <c r="SZ162" s="136"/>
      <c r="TA162" s="136"/>
      <c r="TB162" s="136"/>
      <c r="TC162" s="136"/>
      <c r="TD162" s="136"/>
      <c r="TE162" s="136"/>
      <c r="TF162" s="136"/>
      <c r="TG162" s="136"/>
      <c r="TH162" s="136"/>
      <c r="TI162" s="136"/>
      <c r="TJ162" s="136"/>
      <c r="TK162" s="136"/>
      <c r="TL162" s="136"/>
      <c r="TM162" s="136"/>
      <c r="TN162" s="136"/>
      <c r="TO162" s="136"/>
      <c r="TP162" s="136"/>
      <c r="TQ162" s="136"/>
      <c r="TR162" s="136"/>
      <c r="TS162" s="136"/>
      <c r="TT162" s="136"/>
      <c r="TU162" s="136"/>
      <c r="TV162" s="136"/>
      <c r="TW162" s="136"/>
      <c r="TX162" s="136"/>
      <c r="TY162" s="136"/>
      <c r="TZ162" s="136"/>
      <c r="UA162" s="136"/>
      <c r="UB162" s="136"/>
      <c r="UC162" s="136"/>
      <c r="UD162" s="136"/>
      <c r="UE162" s="136"/>
      <c r="UF162" s="136"/>
      <c r="UG162" s="136"/>
      <c r="UH162" s="136"/>
      <c r="UI162" s="136"/>
      <c r="UJ162" s="136"/>
      <c r="UK162" s="136"/>
      <c r="UL162" s="136"/>
      <c r="UM162" s="136"/>
      <c r="UN162" s="136"/>
      <c r="UO162" s="136"/>
      <c r="UP162" s="136"/>
      <c r="UQ162" s="136"/>
      <c r="UR162" s="136"/>
      <c r="US162" s="136"/>
      <c r="UT162" s="136"/>
      <c r="UU162" s="136"/>
      <c r="UV162" s="136"/>
      <c r="UW162" s="136"/>
      <c r="UX162" s="136"/>
      <c r="UY162" s="136"/>
      <c r="UZ162" s="136"/>
      <c r="VA162" s="136"/>
      <c r="VB162" s="136"/>
      <c r="VC162" s="136"/>
      <c r="VD162" s="136"/>
      <c r="VE162" s="136"/>
      <c r="VF162" s="136"/>
      <c r="VG162" s="136"/>
      <c r="VH162" s="136"/>
      <c r="VI162" s="136"/>
      <c r="VJ162" s="136"/>
      <c r="VK162" s="136"/>
      <c r="VL162" s="136"/>
      <c r="VM162" s="136"/>
      <c r="VN162" s="136"/>
      <c r="VO162" s="136"/>
      <c r="VP162" s="136"/>
      <c r="VQ162" s="136"/>
      <c r="VR162" s="136"/>
      <c r="VS162" s="136"/>
      <c r="VT162" s="136"/>
      <c r="VU162" s="136"/>
      <c r="VV162" s="136"/>
      <c r="VW162" s="136"/>
      <c r="VX162" s="136"/>
      <c r="VY162" s="136"/>
      <c r="VZ162" s="136"/>
      <c r="WA162" s="136"/>
      <c r="WB162" s="136"/>
      <c r="WC162" s="136"/>
      <c r="WD162" s="136"/>
      <c r="WE162" s="136"/>
      <c r="WF162" s="136"/>
      <c r="WG162" s="136"/>
      <c r="WH162" s="136"/>
      <c r="WI162" s="136"/>
      <c r="WJ162" s="136"/>
      <c r="WK162" s="136"/>
      <c r="WL162" s="136"/>
      <c r="WM162" s="136"/>
      <c r="WN162" s="136"/>
      <c r="WO162" s="136"/>
      <c r="WP162" s="136"/>
      <c r="WQ162" s="136"/>
      <c r="WR162" s="136"/>
      <c r="WS162" s="136"/>
      <c r="WT162" s="136"/>
      <c r="WU162" s="136"/>
      <c r="WV162" s="136"/>
      <c r="WW162" s="136"/>
      <c r="WX162" s="136"/>
      <c r="WY162" s="136"/>
      <c r="WZ162" s="136"/>
      <c r="XA162" s="136"/>
      <c r="XB162" s="136"/>
      <c r="XC162" s="136"/>
      <c r="XD162" s="136"/>
      <c r="XE162" s="136"/>
      <c r="XF162" s="136"/>
      <c r="XG162" s="136"/>
      <c r="XH162" s="136"/>
      <c r="XI162" s="136"/>
      <c r="XJ162" s="136"/>
      <c r="XK162" s="136"/>
      <c r="XL162" s="136"/>
      <c r="XM162" s="136"/>
      <c r="XN162" s="136"/>
      <c r="XO162" s="136"/>
      <c r="XP162" s="136"/>
      <c r="XQ162" s="136"/>
      <c r="XR162" s="136"/>
      <c r="XS162" s="136"/>
      <c r="XT162" s="136"/>
      <c r="XU162" s="136"/>
      <c r="XV162" s="136"/>
      <c r="XW162" s="136"/>
      <c r="XX162" s="136"/>
      <c r="XY162" s="136"/>
      <c r="XZ162" s="136"/>
      <c r="YA162" s="136"/>
      <c r="YB162" s="136"/>
      <c r="YC162" s="136"/>
      <c r="YD162" s="136"/>
      <c r="YE162" s="136"/>
      <c r="YF162" s="136"/>
      <c r="YG162" s="136"/>
      <c r="YH162" s="136"/>
      <c r="YI162" s="136"/>
      <c r="YJ162" s="136"/>
      <c r="YK162" s="136"/>
      <c r="YL162" s="136"/>
      <c r="YM162" s="136"/>
      <c r="YN162" s="136"/>
      <c r="YO162" s="136"/>
      <c r="YP162" s="136"/>
      <c r="YQ162" s="136"/>
      <c r="YR162" s="136"/>
      <c r="YS162" s="136"/>
      <c r="YT162" s="136"/>
      <c r="YU162" s="136"/>
      <c r="YV162" s="136"/>
      <c r="YW162" s="136"/>
      <c r="YX162" s="136"/>
      <c r="YY162" s="136"/>
      <c r="YZ162" s="136"/>
      <c r="ZA162" s="136"/>
      <c r="ZB162" s="136"/>
      <c r="ZC162" s="136"/>
      <c r="ZD162" s="136"/>
      <c r="ZE162" s="136"/>
      <c r="ZF162" s="136"/>
      <c r="ZG162" s="136"/>
      <c r="ZH162" s="136"/>
      <c r="ZI162" s="136"/>
      <c r="ZJ162" s="136"/>
      <c r="ZK162" s="136"/>
      <c r="ZL162" s="136"/>
      <c r="ZM162" s="136"/>
      <c r="ZN162" s="136"/>
      <c r="ZO162" s="136"/>
      <c r="ZP162" s="136"/>
      <c r="ZQ162" s="136"/>
      <c r="ZR162" s="136"/>
      <c r="ZS162" s="136"/>
      <c r="ZT162" s="136"/>
      <c r="ZU162" s="136"/>
      <c r="ZV162" s="136"/>
      <c r="ZW162" s="136"/>
      <c r="ZX162" s="136"/>
      <c r="ZY162" s="136"/>
      <c r="ZZ162" s="136"/>
      <c r="AAA162" s="136"/>
      <c r="AAB162" s="136"/>
      <c r="AAC162" s="136"/>
      <c r="AAD162" s="136"/>
      <c r="AAE162" s="136"/>
      <c r="AAF162" s="136"/>
      <c r="AAG162" s="136"/>
      <c r="AAH162" s="136"/>
      <c r="AAI162" s="136"/>
      <c r="AAJ162" s="136"/>
      <c r="AAK162" s="136"/>
      <c r="AAL162" s="136"/>
      <c r="AAM162" s="136"/>
      <c r="AAN162" s="136"/>
      <c r="AAO162" s="136"/>
      <c r="AAP162" s="136"/>
      <c r="AAQ162" s="136"/>
      <c r="AAR162" s="136"/>
      <c r="AAS162" s="136"/>
      <c r="AAT162" s="136"/>
      <c r="AAU162" s="136"/>
      <c r="AAV162" s="136"/>
      <c r="AAW162" s="136"/>
      <c r="AAX162" s="136"/>
      <c r="AAY162" s="136"/>
      <c r="AAZ162" s="136"/>
      <c r="ABA162" s="136"/>
      <c r="ABB162" s="136"/>
      <c r="ABC162" s="136"/>
      <c r="ABD162" s="136"/>
      <c r="ABE162" s="136"/>
      <c r="ABF162" s="136"/>
      <c r="ABG162" s="136"/>
      <c r="ABH162" s="136"/>
      <c r="ABI162" s="136"/>
      <c r="ABJ162" s="136"/>
      <c r="ABK162" s="136"/>
      <c r="ABL162" s="136"/>
      <c r="ABM162" s="136"/>
      <c r="ABN162" s="136"/>
      <c r="ABO162" s="136"/>
      <c r="ABP162" s="136"/>
      <c r="ABQ162" s="136"/>
      <c r="ABR162" s="136"/>
      <c r="ABS162" s="136"/>
      <c r="ABT162" s="136"/>
      <c r="ABU162" s="136"/>
      <c r="ABV162" s="136"/>
      <c r="ABW162" s="136"/>
      <c r="ABX162" s="136"/>
      <c r="ABY162" s="136"/>
      <c r="ABZ162" s="136"/>
      <c r="ACA162" s="136"/>
      <c r="ACB162" s="136"/>
      <c r="ACC162" s="136"/>
      <c r="ACD162" s="136"/>
      <c r="ACE162" s="136"/>
      <c r="ACF162" s="136"/>
      <c r="ACG162" s="136"/>
      <c r="ACH162" s="136"/>
      <c r="ACI162" s="136"/>
      <c r="ACJ162" s="136"/>
      <c r="ACK162" s="136"/>
      <c r="ACL162" s="136"/>
      <c r="ACM162" s="136"/>
      <c r="ACN162" s="136"/>
      <c r="ACO162" s="136"/>
      <c r="ACP162" s="136"/>
      <c r="ACQ162" s="136"/>
      <c r="ACR162" s="136"/>
      <c r="ACS162" s="136"/>
      <c r="ACT162" s="136"/>
      <c r="ACU162" s="136"/>
      <c r="ACV162" s="136"/>
      <c r="ACW162" s="136"/>
      <c r="ACX162" s="136"/>
      <c r="ACY162" s="136"/>
      <c r="ACZ162" s="136"/>
      <c r="ADA162" s="136"/>
      <c r="ADB162" s="136"/>
      <c r="ADC162" s="136"/>
      <c r="ADD162" s="136"/>
      <c r="ADE162" s="136"/>
      <c r="ADF162" s="136"/>
      <c r="ADG162" s="136"/>
      <c r="ADH162" s="136"/>
      <c r="ADI162" s="136"/>
      <c r="ADJ162" s="136"/>
      <c r="ADK162" s="136"/>
      <c r="ADL162" s="136"/>
      <c r="ADM162" s="136"/>
      <c r="ADN162" s="136"/>
      <c r="ADO162" s="136"/>
      <c r="ADP162" s="136"/>
      <c r="ADQ162" s="136"/>
      <c r="ADR162" s="136"/>
      <c r="ADS162" s="136"/>
      <c r="ADT162" s="136"/>
      <c r="ADU162" s="136"/>
      <c r="ADV162" s="136"/>
      <c r="ADW162" s="136"/>
      <c r="ADX162" s="136"/>
      <c r="ADY162" s="136"/>
      <c r="ADZ162" s="136"/>
      <c r="AEA162" s="136"/>
      <c r="AEB162" s="136"/>
      <c r="AEC162" s="136"/>
      <c r="AED162" s="136"/>
      <c r="AEE162" s="136"/>
      <c r="AEF162" s="136"/>
      <c r="AEG162" s="136"/>
      <c r="AEH162" s="136"/>
      <c r="AEI162" s="136"/>
      <c r="AEJ162" s="136"/>
      <c r="AEK162" s="136"/>
      <c r="AEL162" s="136"/>
      <c r="AEM162" s="136"/>
      <c r="AEN162" s="136"/>
      <c r="AEO162" s="136"/>
      <c r="AEP162" s="136"/>
      <c r="AEQ162" s="136"/>
      <c r="AER162" s="136"/>
      <c r="AES162" s="136"/>
      <c r="AET162" s="136"/>
      <c r="AEU162" s="136"/>
      <c r="AEV162" s="136"/>
      <c r="AEW162" s="136"/>
      <c r="AEX162" s="136"/>
      <c r="AEY162" s="136"/>
      <c r="AEZ162" s="136"/>
      <c r="AFA162" s="136"/>
      <c r="AFB162" s="136"/>
      <c r="AFC162" s="136"/>
      <c r="AFD162" s="136"/>
      <c r="AFE162" s="136"/>
      <c r="AFF162" s="136"/>
      <c r="AFG162" s="136"/>
      <c r="AFH162" s="136"/>
      <c r="AFI162" s="136"/>
      <c r="AFJ162" s="136"/>
      <c r="AFK162" s="136"/>
      <c r="AFL162" s="136"/>
      <c r="AFM162" s="136"/>
      <c r="AFN162" s="136"/>
      <c r="AFO162" s="136"/>
      <c r="AFP162" s="136"/>
      <c r="AFQ162" s="136"/>
      <c r="AFR162" s="136"/>
      <c r="AFS162" s="136"/>
      <c r="AFT162" s="136"/>
      <c r="AFU162" s="136"/>
      <c r="AFV162" s="136"/>
      <c r="AFW162" s="136"/>
      <c r="AFX162" s="136"/>
      <c r="AFY162" s="136"/>
      <c r="AFZ162" s="136"/>
      <c r="AGA162" s="136"/>
      <c r="AGB162" s="136"/>
      <c r="AGC162" s="136"/>
      <c r="AGD162" s="136"/>
      <c r="AGE162" s="136"/>
      <c r="AGF162" s="136"/>
      <c r="AGG162" s="136"/>
      <c r="AGH162" s="136"/>
      <c r="AGI162" s="136"/>
      <c r="AGJ162" s="136"/>
      <c r="AGK162" s="136"/>
      <c r="AGL162" s="136"/>
      <c r="AGM162" s="136"/>
      <c r="AGN162" s="136"/>
      <c r="AGO162" s="136"/>
      <c r="AGP162" s="136"/>
      <c r="AGQ162" s="136"/>
      <c r="AGR162" s="136"/>
      <c r="AGS162" s="136"/>
      <c r="AGT162" s="136"/>
      <c r="AGU162" s="136"/>
      <c r="AGV162" s="136"/>
      <c r="AGW162" s="136"/>
      <c r="AGX162" s="136"/>
      <c r="AGY162" s="136"/>
      <c r="AGZ162" s="136"/>
      <c r="AHA162" s="136"/>
      <c r="AHB162" s="136"/>
      <c r="AHC162" s="136"/>
      <c r="AHD162" s="136"/>
      <c r="AHE162" s="136"/>
      <c r="AHF162" s="136"/>
      <c r="AHG162" s="136"/>
      <c r="AHH162" s="136"/>
      <c r="AHI162" s="136"/>
      <c r="AHJ162" s="136"/>
      <c r="AHK162" s="136"/>
      <c r="AHL162" s="136"/>
      <c r="AHM162" s="136"/>
      <c r="AHN162" s="136"/>
      <c r="AHO162" s="136"/>
      <c r="AHP162" s="136"/>
      <c r="AHQ162" s="136"/>
      <c r="AHR162" s="136"/>
      <c r="AHS162" s="136"/>
      <c r="AHT162" s="136"/>
      <c r="AHU162" s="136"/>
      <c r="AHV162" s="136"/>
      <c r="AHW162" s="136"/>
      <c r="AHX162" s="136"/>
      <c r="AHY162" s="136"/>
      <c r="AHZ162" s="136"/>
      <c r="AIA162" s="136"/>
      <c r="AIB162" s="136"/>
      <c r="AIC162" s="136"/>
      <c r="AID162" s="136"/>
      <c r="AIE162" s="136"/>
      <c r="AIF162" s="136"/>
      <c r="AIG162" s="136"/>
      <c r="AIH162" s="136"/>
      <c r="AII162" s="136"/>
      <c r="AIJ162" s="136"/>
      <c r="AIK162" s="136"/>
      <c r="AIL162" s="136"/>
      <c r="AIM162" s="136"/>
      <c r="AIN162" s="136"/>
      <c r="AIO162" s="136"/>
      <c r="AIP162" s="136"/>
      <c r="AIQ162" s="136"/>
      <c r="AIR162" s="136"/>
      <c r="AIS162" s="136"/>
      <c r="AIT162" s="136"/>
      <c r="AIU162" s="136"/>
      <c r="AIV162" s="136"/>
      <c r="AIW162" s="136"/>
      <c r="AIX162" s="136"/>
      <c r="AIY162" s="136"/>
      <c r="AIZ162" s="136"/>
      <c r="AJA162" s="136"/>
      <c r="AJB162" s="136"/>
      <c r="AJC162" s="136"/>
      <c r="AJD162" s="136"/>
      <c r="AJE162" s="136"/>
      <c r="AJF162" s="136"/>
      <c r="AJG162" s="136"/>
      <c r="AJH162" s="136"/>
      <c r="AJI162" s="136"/>
      <c r="AJJ162" s="136"/>
      <c r="AJK162" s="136"/>
      <c r="AJL162" s="136"/>
      <c r="AJM162" s="136"/>
      <c r="AJN162" s="136"/>
      <c r="AJO162" s="136"/>
      <c r="AJP162" s="136"/>
      <c r="AJQ162" s="136"/>
      <c r="AJR162" s="136"/>
      <c r="AJS162" s="136"/>
      <c r="AJT162" s="136"/>
      <c r="AJU162" s="136"/>
      <c r="AJV162" s="136"/>
      <c r="AJW162" s="136"/>
      <c r="AJX162" s="136"/>
      <c r="AJY162" s="136"/>
      <c r="AJZ162" s="136"/>
      <c r="AKA162" s="136"/>
      <c r="AKB162" s="136"/>
      <c r="AKC162" s="136"/>
      <c r="AKD162" s="136"/>
      <c r="AKE162" s="136"/>
      <c r="AKF162" s="136"/>
      <c r="AKG162" s="136"/>
      <c r="AKH162" s="136"/>
      <c r="AKI162" s="136"/>
      <c r="AKJ162" s="136"/>
      <c r="AKK162" s="136"/>
      <c r="AKL162" s="136"/>
      <c r="AKM162" s="136"/>
      <c r="AKN162" s="136"/>
      <c r="AKO162" s="136"/>
      <c r="AKP162" s="136"/>
      <c r="AKQ162" s="136"/>
      <c r="AKR162" s="136"/>
      <c r="AKS162" s="136"/>
      <c r="AKT162" s="136"/>
      <c r="AKU162" s="136"/>
      <c r="AKV162" s="136"/>
      <c r="AKW162" s="136"/>
      <c r="AKX162" s="136"/>
      <c r="AKY162" s="136"/>
      <c r="AKZ162" s="136"/>
      <c r="ALA162" s="136"/>
      <c r="ALB162" s="136"/>
      <c r="ALC162" s="136"/>
      <c r="ALD162" s="136"/>
      <c r="ALE162" s="136"/>
      <c r="ALF162" s="136"/>
      <c r="ALG162" s="136"/>
      <c r="ALH162" s="136"/>
      <c r="ALI162" s="136"/>
      <c r="ALJ162" s="136"/>
      <c r="ALK162" s="136"/>
      <c r="ALL162" s="136"/>
      <c r="ALM162" s="136"/>
      <c r="ALN162" s="136"/>
      <c r="ALO162" s="136"/>
      <c r="ALP162" s="136"/>
      <c r="ALQ162" s="136"/>
      <c r="ALR162" s="136"/>
      <c r="ALS162" s="136"/>
      <c r="ALT162" s="136"/>
      <c r="ALU162" s="136"/>
      <c r="ALV162" s="136"/>
      <c r="ALW162" s="136"/>
      <c r="ALX162" s="136"/>
      <c r="ALY162" s="136"/>
      <c r="ALZ162" s="136"/>
      <c r="AMA162" s="136"/>
      <c r="AMB162" s="136"/>
      <c r="AMC162" s="136"/>
      <c r="AMD162" s="136"/>
      <c r="AME162" s="136"/>
      <c r="AMF162" s="136"/>
      <c r="AMG162" s="136"/>
      <c r="AMH162" s="136"/>
      <c r="AMI162" s="136"/>
    </row>
    <row r="163" spans="1:1024" ht="29.25" x14ac:dyDescent="0.25">
      <c r="A163" s="192" t="s">
        <v>1162</v>
      </c>
      <c r="B163" s="193">
        <v>163</v>
      </c>
      <c r="C163" s="261" t="s">
        <v>25796</v>
      </c>
      <c r="D163" s="209" t="s">
        <v>1163</v>
      </c>
      <c r="E163" s="136"/>
      <c r="F163" s="229"/>
      <c r="G163" s="214"/>
      <c r="H163" s="214"/>
      <c r="I163" s="367">
        <v>294</v>
      </c>
      <c r="K163" s="451">
        <v>1</v>
      </c>
      <c r="L163" s="161"/>
      <c r="M163" s="161"/>
      <c r="N163" s="161"/>
      <c r="O163" s="161"/>
      <c r="P163" s="161"/>
      <c r="Q163" s="161"/>
      <c r="R163" s="161"/>
      <c r="S163" s="161"/>
      <c r="T163" s="161"/>
      <c r="U163" s="161"/>
      <c r="V163" s="256">
        <f>IF(O163=1,10,100)</f>
        <v>100</v>
      </c>
      <c r="W163" s="256">
        <f>IF(O163=1,1,IF(O163=2,10,100))</f>
        <v>100</v>
      </c>
      <c r="X163" s="256">
        <f>IF(O163=3,20,100)</f>
        <v>100</v>
      </c>
      <c r="Y163" s="256">
        <f>IF(P163=1,10,100)</f>
        <v>100</v>
      </c>
      <c r="Z163" s="256">
        <f>IF(P163=1,1,IF(P163=2,10,100))</f>
        <v>100</v>
      </c>
      <c r="AA163" s="257">
        <f>IF(OR(EXACT(Q163,"1A"),EXACT(Q163,"1B")),0.1,IF(Q163=2,1,100))</f>
        <v>100</v>
      </c>
      <c r="AB163" s="257">
        <f>IF(OR(EXACT(R163,"1A"),EXACT(R163,"1B")),0.1,IF(R163=2,1,100))</f>
        <v>100</v>
      </c>
      <c r="AC163" s="257">
        <f>IF(OR(EXACT(S163,"1A"),EXACT(S163,"1B")),0.3,IF(S163=2,3,100))</f>
        <v>100</v>
      </c>
      <c r="AD163" s="136"/>
      <c r="AE163" s="136"/>
      <c r="AF163" s="249">
        <f>IF(OR(OR(EXACT(J163,"1A"),EXACT(J163,"1B"),EXACT(J163,"1C")),K163=1),1,IF(K163=2,10,100))</f>
        <v>1</v>
      </c>
      <c r="AG163" s="249">
        <f>IF(OR(EXACT(J163,"1A"),EXACT(J163,"1B"),EXACT(J163,"1C")),1,IF(J163=2,10,100))</f>
        <v>100</v>
      </c>
      <c r="AH163" s="249">
        <f>IF(OR(EXACT(J163,"1A"),EXACT(J163,"1B"),EXACT(J163,"1C"),K163=1),3,100)</f>
        <v>3</v>
      </c>
      <c r="AI163" s="249">
        <f>IF(OR(EXACT(J163,"1A"),EXACT(J163,"1B"),EXACT(J163,"1C")),5,100)</f>
        <v>100</v>
      </c>
      <c r="AJ163" s="269" t="s">
        <v>25797</v>
      </c>
      <c r="AK163" s="304">
        <v>1</v>
      </c>
      <c r="AL163" s="229">
        <v>3</v>
      </c>
      <c r="AM163" s="251"/>
      <c r="AN163" s="136"/>
      <c r="AO163" s="136"/>
      <c r="AP163" s="136"/>
      <c r="AQ163" s="272" t="s">
        <v>25798</v>
      </c>
      <c r="AR163" s="136"/>
      <c r="AS163" s="136"/>
      <c r="AT163" s="136"/>
      <c r="AU163" s="136"/>
      <c r="AV163" s="136"/>
      <c r="AW163" s="136"/>
      <c r="AX163" s="136"/>
      <c r="AY163" s="136"/>
      <c r="AZ163" s="136"/>
      <c r="BA163" s="136"/>
      <c r="BB163" s="136"/>
      <c r="BC163" s="136"/>
      <c r="BD163" s="136"/>
      <c r="BE163" s="136"/>
      <c r="BF163" s="136"/>
      <c r="BG163" s="136"/>
      <c r="BH163" s="136"/>
      <c r="BI163" s="136"/>
      <c r="BJ163" s="136"/>
      <c r="BK163" s="136"/>
      <c r="BL163" s="136"/>
      <c r="BM163" s="136"/>
      <c r="BN163" s="136"/>
      <c r="BO163" s="136"/>
      <c r="BP163" s="136"/>
      <c r="BQ163" s="136"/>
      <c r="BR163" s="136"/>
      <c r="BS163" s="136"/>
      <c r="BT163" s="136"/>
      <c r="BU163" s="136"/>
      <c r="BV163" s="136"/>
      <c r="BW163" s="136"/>
      <c r="BX163" s="136"/>
      <c r="BY163" s="136"/>
      <c r="BZ163" s="136"/>
      <c r="CA163" s="136"/>
      <c r="CB163" s="136"/>
      <c r="CC163" s="136"/>
      <c r="CD163" s="136"/>
      <c r="CE163" s="136"/>
      <c r="CF163" s="136"/>
      <c r="CG163" s="136"/>
      <c r="CH163" s="136"/>
      <c r="CI163" s="136"/>
      <c r="CJ163" s="136"/>
      <c r="CK163" s="136"/>
      <c r="CL163" s="136"/>
      <c r="CM163" s="136"/>
      <c r="CN163" s="136"/>
      <c r="CO163" s="136"/>
      <c r="CP163" s="136"/>
      <c r="CQ163" s="136"/>
      <c r="CR163" s="136"/>
      <c r="CS163" s="136"/>
      <c r="CT163" s="136"/>
      <c r="CU163" s="136"/>
      <c r="CV163" s="136"/>
      <c r="CW163" s="136"/>
      <c r="CX163" s="136"/>
      <c r="CY163" s="136"/>
      <c r="CZ163" s="136"/>
      <c r="DA163" s="136"/>
      <c r="DB163" s="136"/>
      <c r="DC163" s="136"/>
      <c r="DD163" s="136"/>
      <c r="DE163" s="136"/>
      <c r="DF163" s="136"/>
      <c r="DG163" s="136"/>
      <c r="DH163" s="136"/>
      <c r="DI163" s="136"/>
      <c r="DJ163" s="136"/>
      <c r="DK163" s="136"/>
      <c r="DL163" s="136"/>
      <c r="DM163" s="136"/>
      <c r="DN163" s="136"/>
      <c r="DO163" s="136"/>
      <c r="DP163" s="136"/>
      <c r="DQ163" s="136"/>
      <c r="DR163" s="136"/>
      <c r="DS163" s="136"/>
      <c r="DT163" s="136"/>
      <c r="DU163" s="136"/>
      <c r="DV163" s="136"/>
      <c r="DW163" s="136"/>
      <c r="DX163" s="136"/>
      <c r="DY163" s="136"/>
      <c r="DZ163" s="136"/>
      <c r="EA163" s="136"/>
      <c r="EB163" s="136"/>
      <c r="EC163" s="136"/>
      <c r="ED163" s="136"/>
      <c r="EE163" s="136"/>
      <c r="EF163" s="136"/>
      <c r="EG163" s="136"/>
      <c r="EH163" s="136"/>
      <c r="EI163" s="136"/>
      <c r="EJ163" s="136"/>
      <c r="EK163" s="136"/>
      <c r="EL163" s="136"/>
      <c r="EM163" s="136"/>
      <c r="EN163" s="136"/>
      <c r="EO163" s="136"/>
      <c r="EP163" s="136"/>
      <c r="EQ163" s="136"/>
      <c r="ER163" s="136"/>
      <c r="ES163" s="136"/>
      <c r="ET163" s="136"/>
      <c r="EU163" s="136"/>
      <c r="EV163" s="136"/>
      <c r="EW163" s="136"/>
      <c r="EX163" s="136"/>
      <c r="EY163" s="136"/>
      <c r="EZ163" s="136"/>
      <c r="FA163" s="136"/>
      <c r="FB163" s="136"/>
      <c r="FC163" s="136"/>
      <c r="FD163" s="136"/>
      <c r="FE163" s="136"/>
      <c r="FF163" s="136"/>
      <c r="FG163" s="136"/>
      <c r="FH163" s="136"/>
      <c r="FI163" s="136"/>
      <c r="FJ163" s="136"/>
      <c r="FK163" s="136"/>
      <c r="FL163" s="136"/>
      <c r="FM163" s="136"/>
      <c r="FN163" s="136"/>
      <c r="FO163" s="136"/>
      <c r="FP163" s="136"/>
      <c r="FQ163" s="136"/>
      <c r="FR163" s="136"/>
      <c r="FS163" s="136"/>
      <c r="FT163" s="136"/>
      <c r="FU163" s="136"/>
      <c r="FV163" s="136"/>
      <c r="FW163" s="136"/>
      <c r="FX163" s="136"/>
      <c r="FY163" s="136"/>
      <c r="FZ163" s="136"/>
      <c r="GA163" s="136"/>
      <c r="GB163" s="136"/>
      <c r="GC163" s="136"/>
      <c r="GD163" s="136"/>
      <c r="GE163" s="136"/>
      <c r="GF163" s="136"/>
      <c r="GG163" s="136"/>
      <c r="GH163" s="136"/>
      <c r="GI163" s="136"/>
      <c r="GJ163" s="136"/>
      <c r="GK163" s="136"/>
      <c r="GL163" s="136"/>
      <c r="GM163" s="136"/>
      <c r="GN163" s="136"/>
      <c r="GO163" s="136"/>
      <c r="GP163" s="136"/>
      <c r="GQ163" s="136"/>
      <c r="GR163" s="136"/>
      <c r="GS163" s="136"/>
      <c r="GT163" s="136"/>
      <c r="GU163" s="136"/>
      <c r="GV163" s="136"/>
      <c r="GW163" s="136"/>
      <c r="GX163" s="136"/>
      <c r="GY163" s="136"/>
      <c r="GZ163" s="136"/>
      <c r="HA163" s="136"/>
      <c r="HB163" s="136"/>
      <c r="HC163" s="136"/>
      <c r="HD163" s="136"/>
      <c r="HE163" s="136"/>
      <c r="HF163" s="136"/>
      <c r="HG163" s="136"/>
      <c r="HH163" s="136"/>
      <c r="HI163" s="136"/>
      <c r="HJ163" s="136"/>
      <c r="HK163" s="136"/>
      <c r="HL163" s="136"/>
      <c r="HM163" s="136"/>
      <c r="HN163" s="136"/>
      <c r="HO163" s="136"/>
      <c r="HP163" s="136"/>
      <c r="HQ163" s="136"/>
      <c r="HR163" s="136"/>
      <c r="HS163" s="136"/>
      <c r="HT163" s="136"/>
      <c r="HU163" s="136"/>
      <c r="HV163" s="136"/>
      <c r="HW163" s="136"/>
      <c r="HX163" s="136"/>
      <c r="HY163" s="136"/>
      <c r="HZ163" s="136"/>
      <c r="IA163" s="136"/>
      <c r="IB163" s="136"/>
      <c r="IC163" s="136"/>
      <c r="ID163" s="136"/>
      <c r="IE163" s="136"/>
      <c r="IF163" s="136"/>
      <c r="IG163" s="136"/>
      <c r="IH163" s="136"/>
      <c r="II163" s="136"/>
      <c r="IJ163" s="136"/>
      <c r="IK163" s="136"/>
      <c r="IL163" s="136"/>
      <c r="IM163" s="136"/>
      <c r="IN163" s="136"/>
      <c r="IO163" s="136"/>
      <c r="IP163" s="136"/>
      <c r="IQ163" s="136"/>
      <c r="IR163" s="136"/>
      <c r="IS163" s="136"/>
      <c r="IT163" s="136"/>
      <c r="IU163" s="136"/>
      <c r="IV163" s="136"/>
      <c r="IW163" s="136"/>
      <c r="IX163" s="136"/>
      <c r="IY163" s="136"/>
      <c r="IZ163" s="136"/>
      <c r="JA163" s="136"/>
      <c r="JB163" s="136"/>
      <c r="JC163" s="136"/>
      <c r="JD163" s="136"/>
      <c r="JE163" s="136"/>
      <c r="JF163" s="136"/>
      <c r="JG163" s="136"/>
      <c r="JH163" s="136"/>
      <c r="JI163" s="136"/>
      <c r="JJ163" s="136"/>
      <c r="JK163" s="136"/>
      <c r="JL163" s="136"/>
      <c r="JM163" s="136"/>
      <c r="JN163" s="136"/>
      <c r="JO163" s="136"/>
      <c r="JP163" s="136"/>
      <c r="JQ163" s="136"/>
      <c r="JR163" s="136"/>
      <c r="JS163" s="136"/>
      <c r="JT163" s="136"/>
      <c r="JU163" s="136"/>
      <c r="JV163" s="136"/>
      <c r="JW163" s="136"/>
      <c r="JX163" s="136"/>
      <c r="JY163" s="136"/>
      <c r="JZ163" s="136"/>
      <c r="KA163" s="136"/>
      <c r="KB163" s="136"/>
      <c r="KC163" s="136"/>
      <c r="KD163" s="136"/>
      <c r="KE163" s="136"/>
      <c r="KF163" s="136"/>
      <c r="KG163" s="136"/>
      <c r="KH163" s="136"/>
      <c r="KI163" s="136"/>
      <c r="KJ163" s="136"/>
      <c r="KK163" s="136"/>
      <c r="KL163" s="136"/>
      <c r="KM163" s="136"/>
      <c r="KN163" s="136"/>
      <c r="KO163" s="136"/>
      <c r="KP163" s="136"/>
      <c r="KQ163" s="136"/>
      <c r="KR163" s="136"/>
      <c r="KS163" s="136"/>
      <c r="KT163" s="136"/>
      <c r="KU163" s="136"/>
      <c r="KV163" s="136"/>
      <c r="KW163" s="136"/>
      <c r="KX163" s="136"/>
      <c r="KY163" s="136"/>
      <c r="KZ163" s="136"/>
      <c r="LA163" s="136"/>
      <c r="LB163" s="136"/>
      <c r="LC163" s="136"/>
      <c r="LD163" s="136"/>
      <c r="LE163" s="136"/>
      <c r="LF163" s="136"/>
      <c r="LG163" s="136"/>
      <c r="LH163" s="136"/>
      <c r="LI163" s="136"/>
      <c r="LJ163" s="136"/>
      <c r="LK163" s="136"/>
      <c r="LL163" s="136"/>
      <c r="LM163" s="136"/>
      <c r="LN163" s="136"/>
      <c r="LO163" s="136"/>
      <c r="LP163" s="136"/>
      <c r="LQ163" s="136"/>
      <c r="LR163" s="136"/>
      <c r="LS163" s="136"/>
      <c r="LT163" s="136"/>
      <c r="LU163" s="136"/>
      <c r="LV163" s="136"/>
      <c r="LW163" s="136"/>
      <c r="LX163" s="136"/>
      <c r="LY163" s="136"/>
      <c r="LZ163" s="136"/>
      <c r="MA163" s="136"/>
      <c r="MB163" s="136"/>
      <c r="MC163" s="136"/>
      <c r="MD163" s="136"/>
      <c r="ME163" s="136"/>
      <c r="MF163" s="136"/>
      <c r="MG163" s="136"/>
      <c r="MH163" s="136"/>
      <c r="MI163" s="136"/>
      <c r="MJ163" s="136"/>
      <c r="MK163" s="136"/>
      <c r="ML163" s="136"/>
      <c r="MM163" s="136"/>
      <c r="MN163" s="136"/>
      <c r="MO163" s="136"/>
      <c r="MP163" s="136"/>
      <c r="MQ163" s="136"/>
      <c r="MR163" s="136"/>
      <c r="MS163" s="136"/>
      <c r="MT163" s="136"/>
      <c r="MU163" s="136"/>
      <c r="MV163" s="136"/>
      <c r="MW163" s="136"/>
      <c r="MX163" s="136"/>
      <c r="MY163" s="136"/>
      <c r="MZ163" s="136"/>
      <c r="NA163" s="136"/>
      <c r="NB163" s="136"/>
      <c r="NC163" s="136"/>
      <c r="ND163" s="136"/>
      <c r="NE163" s="136"/>
      <c r="NF163" s="136"/>
      <c r="NG163" s="136"/>
      <c r="NH163" s="136"/>
      <c r="NI163" s="136"/>
      <c r="NJ163" s="136"/>
      <c r="NK163" s="136"/>
      <c r="NL163" s="136"/>
      <c r="NM163" s="136"/>
      <c r="NN163" s="136"/>
      <c r="NO163" s="136"/>
      <c r="NP163" s="136"/>
      <c r="NQ163" s="136"/>
      <c r="NR163" s="136"/>
      <c r="NS163" s="136"/>
      <c r="NT163" s="136"/>
      <c r="NU163" s="136"/>
      <c r="NV163" s="136"/>
      <c r="NW163" s="136"/>
      <c r="NX163" s="136"/>
      <c r="NY163" s="136"/>
      <c r="NZ163" s="136"/>
      <c r="OA163" s="136"/>
      <c r="OB163" s="136"/>
      <c r="OC163" s="136"/>
      <c r="OD163" s="136"/>
      <c r="OE163" s="136"/>
      <c r="OF163" s="136"/>
      <c r="OG163" s="136"/>
      <c r="OH163" s="136"/>
      <c r="OI163" s="136"/>
      <c r="OJ163" s="136"/>
      <c r="OK163" s="136"/>
      <c r="OL163" s="136"/>
      <c r="OM163" s="136"/>
      <c r="ON163" s="136"/>
      <c r="OO163" s="136"/>
      <c r="OP163" s="136"/>
      <c r="OQ163" s="136"/>
      <c r="OR163" s="136"/>
      <c r="OS163" s="136"/>
      <c r="OT163" s="136"/>
      <c r="OU163" s="136"/>
      <c r="OV163" s="136"/>
      <c r="OW163" s="136"/>
      <c r="OX163" s="136"/>
      <c r="OY163" s="136"/>
      <c r="OZ163" s="136"/>
      <c r="PA163" s="136"/>
      <c r="PB163" s="136"/>
      <c r="PC163" s="136"/>
      <c r="PD163" s="136"/>
      <c r="PE163" s="136"/>
      <c r="PF163" s="136"/>
      <c r="PG163" s="136"/>
      <c r="PH163" s="136"/>
      <c r="PI163" s="136"/>
      <c r="PJ163" s="136"/>
      <c r="PK163" s="136"/>
      <c r="PL163" s="136"/>
      <c r="PM163" s="136"/>
      <c r="PN163" s="136"/>
      <c r="PO163" s="136"/>
      <c r="PP163" s="136"/>
      <c r="PQ163" s="136"/>
      <c r="PR163" s="136"/>
      <c r="PS163" s="136"/>
      <c r="PT163" s="136"/>
      <c r="PU163" s="136"/>
      <c r="PV163" s="136"/>
      <c r="PW163" s="136"/>
      <c r="PX163" s="136"/>
      <c r="PY163" s="136"/>
      <c r="PZ163" s="136"/>
      <c r="QA163" s="136"/>
      <c r="QB163" s="136"/>
      <c r="QC163" s="136"/>
      <c r="QD163" s="136"/>
      <c r="QE163" s="136"/>
      <c r="QF163" s="136"/>
      <c r="QG163" s="136"/>
      <c r="QH163" s="136"/>
      <c r="QI163" s="136"/>
      <c r="QJ163" s="136"/>
      <c r="QK163" s="136"/>
      <c r="QL163" s="136"/>
      <c r="QM163" s="136"/>
      <c r="QN163" s="136"/>
      <c r="QO163" s="136"/>
      <c r="QP163" s="136"/>
      <c r="QQ163" s="136"/>
      <c r="QR163" s="136"/>
      <c r="QS163" s="136"/>
      <c r="QT163" s="136"/>
      <c r="QU163" s="136"/>
      <c r="QV163" s="136"/>
      <c r="QW163" s="136"/>
      <c r="QX163" s="136"/>
      <c r="QY163" s="136"/>
      <c r="QZ163" s="136"/>
      <c r="RA163" s="136"/>
      <c r="RB163" s="136"/>
      <c r="RC163" s="136"/>
      <c r="RD163" s="136"/>
      <c r="RE163" s="136"/>
      <c r="RF163" s="136"/>
      <c r="RG163" s="136"/>
      <c r="RH163" s="136"/>
      <c r="RI163" s="136"/>
      <c r="RJ163" s="136"/>
      <c r="RK163" s="136"/>
      <c r="RL163" s="136"/>
      <c r="RM163" s="136"/>
      <c r="RN163" s="136"/>
      <c r="RO163" s="136"/>
      <c r="RP163" s="136"/>
      <c r="RQ163" s="136"/>
      <c r="RR163" s="136"/>
      <c r="RS163" s="136"/>
      <c r="RT163" s="136"/>
      <c r="RU163" s="136"/>
      <c r="RV163" s="136"/>
      <c r="RW163" s="136"/>
      <c r="RX163" s="136"/>
      <c r="RY163" s="136"/>
      <c r="RZ163" s="136"/>
      <c r="SA163" s="136"/>
      <c r="SB163" s="136"/>
      <c r="SC163" s="136"/>
      <c r="SD163" s="136"/>
      <c r="SE163" s="136"/>
      <c r="SF163" s="136"/>
      <c r="SG163" s="136"/>
      <c r="SH163" s="136"/>
      <c r="SI163" s="136"/>
      <c r="SJ163" s="136"/>
      <c r="SK163" s="136"/>
      <c r="SL163" s="136"/>
      <c r="SM163" s="136"/>
      <c r="SN163" s="136"/>
      <c r="SO163" s="136"/>
      <c r="SP163" s="136"/>
      <c r="SQ163" s="136"/>
      <c r="SR163" s="136"/>
      <c r="SS163" s="136"/>
      <c r="ST163" s="136"/>
      <c r="SU163" s="136"/>
      <c r="SV163" s="136"/>
      <c r="SW163" s="136"/>
      <c r="SX163" s="136"/>
      <c r="SY163" s="136"/>
      <c r="SZ163" s="136"/>
      <c r="TA163" s="136"/>
      <c r="TB163" s="136"/>
      <c r="TC163" s="136"/>
      <c r="TD163" s="136"/>
      <c r="TE163" s="136"/>
      <c r="TF163" s="136"/>
      <c r="TG163" s="136"/>
      <c r="TH163" s="136"/>
      <c r="TI163" s="136"/>
      <c r="TJ163" s="136"/>
      <c r="TK163" s="136"/>
      <c r="TL163" s="136"/>
      <c r="TM163" s="136"/>
      <c r="TN163" s="136"/>
      <c r="TO163" s="136"/>
      <c r="TP163" s="136"/>
      <c r="TQ163" s="136"/>
      <c r="TR163" s="136"/>
      <c r="TS163" s="136"/>
      <c r="TT163" s="136"/>
      <c r="TU163" s="136"/>
      <c r="TV163" s="136"/>
      <c r="TW163" s="136"/>
      <c r="TX163" s="136"/>
      <c r="TY163" s="136"/>
      <c r="TZ163" s="136"/>
      <c r="UA163" s="136"/>
      <c r="UB163" s="136"/>
      <c r="UC163" s="136"/>
      <c r="UD163" s="136"/>
      <c r="UE163" s="136"/>
      <c r="UF163" s="136"/>
      <c r="UG163" s="136"/>
      <c r="UH163" s="136"/>
      <c r="UI163" s="136"/>
      <c r="UJ163" s="136"/>
      <c r="UK163" s="136"/>
      <c r="UL163" s="136"/>
      <c r="UM163" s="136"/>
      <c r="UN163" s="136"/>
      <c r="UO163" s="136"/>
      <c r="UP163" s="136"/>
      <c r="UQ163" s="136"/>
      <c r="UR163" s="136"/>
      <c r="US163" s="136"/>
      <c r="UT163" s="136"/>
      <c r="UU163" s="136"/>
      <c r="UV163" s="136"/>
      <c r="UW163" s="136"/>
      <c r="UX163" s="136"/>
      <c r="UY163" s="136"/>
      <c r="UZ163" s="136"/>
      <c r="VA163" s="136"/>
      <c r="VB163" s="136"/>
      <c r="VC163" s="136"/>
      <c r="VD163" s="136"/>
      <c r="VE163" s="136"/>
      <c r="VF163" s="136"/>
      <c r="VG163" s="136"/>
      <c r="VH163" s="136"/>
      <c r="VI163" s="136"/>
      <c r="VJ163" s="136"/>
      <c r="VK163" s="136"/>
      <c r="VL163" s="136"/>
      <c r="VM163" s="136"/>
      <c r="VN163" s="136"/>
      <c r="VO163" s="136"/>
      <c r="VP163" s="136"/>
      <c r="VQ163" s="136"/>
      <c r="VR163" s="136"/>
      <c r="VS163" s="136"/>
      <c r="VT163" s="136"/>
      <c r="VU163" s="136"/>
      <c r="VV163" s="136"/>
      <c r="VW163" s="136"/>
      <c r="VX163" s="136"/>
      <c r="VY163" s="136"/>
      <c r="VZ163" s="136"/>
      <c r="WA163" s="136"/>
      <c r="WB163" s="136"/>
      <c r="WC163" s="136"/>
      <c r="WD163" s="136"/>
      <c r="WE163" s="136"/>
      <c r="WF163" s="136"/>
      <c r="WG163" s="136"/>
      <c r="WH163" s="136"/>
      <c r="WI163" s="136"/>
      <c r="WJ163" s="136"/>
      <c r="WK163" s="136"/>
      <c r="WL163" s="136"/>
      <c r="WM163" s="136"/>
      <c r="WN163" s="136"/>
      <c r="WO163" s="136"/>
      <c r="WP163" s="136"/>
      <c r="WQ163" s="136"/>
      <c r="WR163" s="136"/>
      <c r="WS163" s="136"/>
      <c r="WT163" s="136"/>
      <c r="WU163" s="136"/>
      <c r="WV163" s="136"/>
      <c r="WW163" s="136"/>
      <c r="WX163" s="136"/>
      <c r="WY163" s="136"/>
      <c r="WZ163" s="136"/>
      <c r="XA163" s="136"/>
      <c r="XB163" s="136"/>
      <c r="XC163" s="136"/>
      <c r="XD163" s="136"/>
      <c r="XE163" s="136"/>
      <c r="XF163" s="136"/>
      <c r="XG163" s="136"/>
      <c r="XH163" s="136"/>
      <c r="XI163" s="136"/>
      <c r="XJ163" s="136"/>
      <c r="XK163" s="136"/>
      <c r="XL163" s="136"/>
      <c r="XM163" s="136"/>
      <c r="XN163" s="136"/>
      <c r="XO163" s="136"/>
      <c r="XP163" s="136"/>
      <c r="XQ163" s="136"/>
      <c r="XR163" s="136"/>
      <c r="XS163" s="136"/>
      <c r="XT163" s="136"/>
      <c r="XU163" s="136"/>
      <c r="XV163" s="136"/>
      <c r="XW163" s="136"/>
      <c r="XX163" s="136"/>
      <c r="XY163" s="136"/>
      <c r="XZ163" s="136"/>
      <c r="YA163" s="136"/>
      <c r="YB163" s="136"/>
      <c r="YC163" s="136"/>
      <c r="YD163" s="136"/>
      <c r="YE163" s="136"/>
      <c r="YF163" s="136"/>
      <c r="YG163" s="136"/>
      <c r="YH163" s="136"/>
      <c r="YI163" s="136"/>
      <c r="YJ163" s="136"/>
      <c r="YK163" s="136"/>
      <c r="YL163" s="136"/>
      <c r="YM163" s="136"/>
      <c r="YN163" s="136"/>
      <c r="YO163" s="136"/>
      <c r="YP163" s="136"/>
      <c r="YQ163" s="136"/>
      <c r="YR163" s="136"/>
      <c r="YS163" s="136"/>
      <c r="YT163" s="136"/>
      <c r="YU163" s="136"/>
      <c r="YV163" s="136"/>
      <c r="YW163" s="136"/>
      <c r="YX163" s="136"/>
      <c r="YY163" s="136"/>
      <c r="YZ163" s="136"/>
      <c r="ZA163" s="136"/>
      <c r="ZB163" s="136"/>
      <c r="ZC163" s="136"/>
      <c r="ZD163" s="136"/>
      <c r="ZE163" s="136"/>
      <c r="ZF163" s="136"/>
      <c r="ZG163" s="136"/>
      <c r="ZH163" s="136"/>
      <c r="ZI163" s="136"/>
      <c r="ZJ163" s="136"/>
      <c r="ZK163" s="136"/>
      <c r="ZL163" s="136"/>
      <c r="ZM163" s="136"/>
      <c r="ZN163" s="136"/>
      <c r="ZO163" s="136"/>
      <c r="ZP163" s="136"/>
      <c r="ZQ163" s="136"/>
      <c r="ZR163" s="136"/>
      <c r="ZS163" s="136"/>
      <c r="ZT163" s="136"/>
      <c r="ZU163" s="136"/>
      <c r="ZV163" s="136"/>
      <c r="ZW163" s="136"/>
      <c r="ZX163" s="136"/>
      <c r="ZY163" s="136"/>
      <c r="ZZ163" s="136"/>
      <c r="AAA163" s="136"/>
      <c r="AAB163" s="136"/>
      <c r="AAC163" s="136"/>
      <c r="AAD163" s="136"/>
      <c r="AAE163" s="136"/>
      <c r="AAF163" s="136"/>
      <c r="AAG163" s="136"/>
      <c r="AAH163" s="136"/>
      <c r="AAI163" s="136"/>
      <c r="AAJ163" s="136"/>
      <c r="AAK163" s="136"/>
      <c r="AAL163" s="136"/>
      <c r="AAM163" s="136"/>
      <c r="AAN163" s="136"/>
      <c r="AAO163" s="136"/>
      <c r="AAP163" s="136"/>
      <c r="AAQ163" s="136"/>
      <c r="AAR163" s="136"/>
      <c r="AAS163" s="136"/>
      <c r="AAT163" s="136"/>
      <c r="AAU163" s="136"/>
      <c r="AAV163" s="136"/>
      <c r="AAW163" s="136"/>
      <c r="AAX163" s="136"/>
      <c r="AAY163" s="136"/>
      <c r="AAZ163" s="136"/>
      <c r="ABA163" s="136"/>
      <c r="ABB163" s="136"/>
      <c r="ABC163" s="136"/>
      <c r="ABD163" s="136"/>
      <c r="ABE163" s="136"/>
      <c r="ABF163" s="136"/>
      <c r="ABG163" s="136"/>
      <c r="ABH163" s="136"/>
      <c r="ABI163" s="136"/>
      <c r="ABJ163" s="136"/>
      <c r="ABK163" s="136"/>
      <c r="ABL163" s="136"/>
      <c r="ABM163" s="136"/>
      <c r="ABN163" s="136"/>
      <c r="ABO163" s="136"/>
      <c r="ABP163" s="136"/>
      <c r="ABQ163" s="136"/>
      <c r="ABR163" s="136"/>
      <c r="ABS163" s="136"/>
      <c r="ABT163" s="136"/>
      <c r="ABU163" s="136"/>
      <c r="ABV163" s="136"/>
      <c r="ABW163" s="136"/>
      <c r="ABX163" s="136"/>
      <c r="ABY163" s="136"/>
      <c r="ABZ163" s="136"/>
      <c r="ACA163" s="136"/>
      <c r="ACB163" s="136"/>
      <c r="ACC163" s="136"/>
      <c r="ACD163" s="136"/>
      <c r="ACE163" s="136"/>
      <c r="ACF163" s="136"/>
      <c r="ACG163" s="136"/>
      <c r="ACH163" s="136"/>
      <c r="ACI163" s="136"/>
      <c r="ACJ163" s="136"/>
      <c r="ACK163" s="136"/>
      <c r="ACL163" s="136"/>
      <c r="ACM163" s="136"/>
      <c r="ACN163" s="136"/>
      <c r="ACO163" s="136"/>
      <c r="ACP163" s="136"/>
      <c r="ACQ163" s="136"/>
      <c r="ACR163" s="136"/>
      <c r="ACS163" s="136"/>
      <c r="ACT163" s="136"/>
      <c r="ACU163" s="136"/>
      <c r="ACV163" s="136"/>
      <c r="ACW163" s="136"/>
      <c r="ACX163" s="136"/>
      <c r="ACY163" s="136"/>
      <c r="ACZ163" s="136"/>
      <c r="ADA163" s="136"/>
      <c r="ADB163" s="136"/>
      <c r="ADC163" s="136"/>
      <c r="ADD163" s="136"/>
      <c r="ADE163" s="136"/>
      <c r="ADF163" s="136"/>
      <c r="ADG163" s="136"/>
      <c r="ADH163" s="136"/>
      <c r="ADI163" s="136"/>
      <c r="ADJ163" s="136"/>
      <c r="ADK163" s="136"/>
      <c r="ADL163" s="136"/>
      <c r="ADM163" s="136"/>
      <c r="ADN163" s="136"/>
      <c r="ADO163" s="136"/>
      <c r="ADP163" s="136"/>
      <c r="ADQ163" s="136"/>
      <c r="ADR163" s="136"/>
      <c r="ADS163" s="136"/>
      <c r="ADT163" s="136"/>
      <c r="ADU163" s="136"/>
      <c r="ADV163" s="136"/>
      <c r="ADW163" s="136"/>
      <c r="ADX163" s="136"/>
      <c r="ADY163" s="136"/>
      <c r="ADZ163" s="136"/>
      <c r="AEA163" s="136"/>
      <c r="AEB163" s="136"/>
      <c r="AEC163" s="136"/>
      <c r="AED163" s="136"/>
      <c r="AEE163" s="136"/>
      <c r="AEF163" s="136"/>
      <c r="AEG163" s="136"/>
      <c r="AEH163" s="136"/>
      <c r="AEI163" s="136"/>
      <c r="AEJ163" s="136"/>
      <c r="AEK163" s="136"/>
      <c r="AEL163" s="136"/>
      <c r="AEM163" s="136"/>
      <c r="AEN163" s="136"/>
      <c r="AEO163" s="136"/>
      <c r="AEP163" s="136"/>
      <c r="AEQ163" s="136"/>
      <c r="AER163" s="136"/>
      <c r="AES163" s="136"/>
      <c r="AET163" s="136"/>
      <c r="AEU163" s="136"/>
      <c r="AEV163" s="136"/>
      <c r="AEW163" s="136"/>
      <c r="AEX163" s="136"/>
      <c r="AEY163" s="136"/>
      <c r="AEZ163" s="136"/>
      <c r="AFA163" s="136"/>
      <c r="AFB163" s="136"/>
      <c r="AFC163" s="136"/>
      <c r="AFD163" s="136"/>
      <c r="AFE163" s="136"/>
      <c r="AFF163" s="136"/>
      <c r="AFG163" s="136"/>
      <c r="AFH163" s="136"/>
      <c r="AFI163" s="136"/>
      <c r="AFJ163" s="136"/>
      <c r="AFK163" s="136"/>
      <c r="AFL163" s="136"/>
      <c r="AFM163" s="136"/>
      <c r="AFN163" s="136"/>
      <c r="AFO163" s="136"/>
      <c r="AFP163" s="136"/>
      <c r="AFQ163" s="136"/>
      <c r="AFR163" s="136"/>
      <c r="AFS163" s="136"/>
      <c r="AFT163" s="136"/>
      <c r="AFU163" s="136"/>
      <c r="AFV163" s="136"/>
      <c r="AFW163" s="136"/>
      <c r="AFX163" s="136"/>
      <c r="AFY163" s="136"/>
      <c r="AFZ163" s="136"/>
      <c r="AGA163" s="136"/>
      <c r="AGB163" s="136"/>
      <c r="AGC163" s="136"/>
      <c r="AGD163" s="136"/>
      <c r="AGE163" s="136"/>
      <c r="AGF163" s="136"/>
      <c r="AGG163" s="136"/>
      <c r="AGH163" s="136"/>
      <c r="AGI163" s="136"/>
      <c r="AGJ163" s="136"/>
      <c r="AGK163" s="136"/>
      <c r="AGL163" s="136"/>
      <c r="AGM163" s="136"/>
      <c r="AGN163" s="136"/>
      <c r="AGO163" s="136"/>
      <c r="AGP163" s="136"/>
      <c r="AGQ163" s="136"/>
      <c r="AGR163" s="136"/>
      <c r="AGS163" s="136"/>
      <c r="AGT163" s="136"/>
      <c r="AGU163" s="136"/>
      <c r="AGV163" s="136"/>
      <c r="AGW163" s="136"/>
      <c r="AGX163" s="136"/>
      <c r="AGY163" s="136"/>
      <c r="AGZ163" s="136"/>
      <c r="AHA163" s="136"/>
      <c r="AHB163" s="136"/>
      <c r="AHC163" s="136"/>
      <c r="AHD163" s="136"/>
      <c r="AHE163" s="136"/>
      <c r="AHF163" s="136"/>
      <c r="AHG163" s="136"/>
      <c r="AHH163" s="136"/>
      <c r="AHI163" s="136"/>
      <c r="AHJ163" s="136"/>
      <c r="AHK163" s="136"/>
      <c r="AHL163" s="136"/>
      <c r="AHM163" s="136"/>
      <c r="AHN163" s="136"/>
      <c r="AHO163" s="136"/>
      <c r="AHP163" s="136"/>
      <c r="AHQ163" s="136"/>
      <c r="AHR163" s="136"/>
      <c r="AHS163" s="136"/>
      <c r="AHT163" s="136"/>
      <c r="AHU163" s="136"/>
      <c r="AHV163" s="136"/>
      <c r="AHW163" s="136"/>
      <c r="AHX163" s="136"/>
      <c r="AHY163" s="136"/>
      <c r="AHZ163" s="136"/>
      <c r="AIA163" s="136"/>
      <c r="AIB163" s="136"/>
      <c r="AIC163" s="136"/>
      <c r="AID163" s="136"/>
      <c r="AIE163" s="136"/>
      <c r="AIF163" s="136"/>
      <c r="AIG163" s="136"/>
      <c r="AIH163" s="136"/>
      <c r="AII163" s="136"/>
      <c r="AIJ163" s="136"/>
      <c r="AIK163" s="136"/>
      <c r="AIL163" s="136"/>
      <c r="AIM163" s="136"/>
      <c r="AIN163" s="136"/>
      <c r="AIO163" s="136"/>
      <c r="AIP163" s="136"/>
      <c r="AIQ163" s="136"/>
      <c r="AIR163" s="136"/>
      <c r="AIS163" s="136"/>
      <c r="AIT163" s="136"/>
      <c r="AIU163" s="136"/>
      <c r="AIV163" s="136"/>
      <c r="AIW163" s="136"/>
      <c r="AIX163" s="136"/>
      <c r="AIY163" s="136"/>
      <c r="AIZ163" s="136"/>
      <c r="AJA163" s="136"/>
      <c r="AJB163" s="136"/>
      <c r="AJC163" s="136"/>
      <c r="AJD163" s="136"/>
      <c r="AJE163" s="136"/>
      <c r="AJF163" s="136"/>
      <c r="AJG163" s="136"/>
      <c r="AJH163" s="136"/>
      <c r="AJI163" s="136"/>
      <c r="AJJ163" s="136"/>
      <c r="AJK163" s="136"/>
      <c r="AJL163" s="136"/>
      <c r="AJM163" s="136"/>
      <c r="AJN163" s="136"/>
      <c r="AJO163" s="136"/>
      <c r="AJP163" s="136"/>
      <c r="AJQ163" s="136"/>
      <c r="AJR163" s="136"/>
      <c r="AJS163" s="136"/>
      <c r="AJT163" s="136"/>
      <c r="AJU163" s="136"/>
      <c r="AJV163" s="136"/>
      <c r="AJW163" s="136"/>
      <c r="AJX163" s="136"/>
      <c r="AJY163" s="136"/>
      <c r="AJZ163" s="136"/>
      <c r="AKA163" s="136"/>
      <c r="AKB163" s="136"/>
      <c r="AKC163" s="136"/>
      <c r="AKD163" s="136"/>
      <c r="AKE163" s="136"/>
      <c r="AKF163" s="136"/>
      <c r="AKG163" s="136"/>
      <c r="AKH163" s="136"/>
      <c r="AKI163" s="136"/>
      <c r="AKJ163" s="136"/>
      <c r="AKK163" s="136"/>
      <c r="AKL163" s="136"/>
      <c r="AKM163" s="136"/>
      <c r="AKN163" s="136"/>
      <c r="AKO163" s="136"/>
      <c r="AKP163" s="136"/>
      <c r="AKQ163" s="136"/>
      <c r="AKR163" s="136"/>
      <c r="AKS163" s="136"/>
      <c r="AKT163" s="136"/>
      <c r="AKU163" s="136"/>
      <c r="AKV163" s="136"/>
      <c r="AKW163" s="136"/>
      <c r="AKX163" s="136"/>
      <c r="AKY163" s="136"/>
      <c r="AKZ163" s="136"/>
      <c r="ALA163" s="136"/>
      <c r="ALB163" s="136"/>
      <c r="ALC163" s="136"/>
      <c r="ALD163" s="136"/>
      <c r="ALE163" s="136"/>
      <c r="ALF163" s="136"/>
      <c r="ALG163" s="136"/>
      <c r="ALH163" s="136"/>
      <c r="ALI163" s="136"/>
      <c r="ALJ163" s="136"/>
      <c r="ALK163" s="136"/>
      <c r="ALL163" s="136"/>
      <c r="ALM163" s="136"/>
      <c r="ALN163" s="136"/>
      <c r="ALO163" s="136"/>
      <c r="ALP163" s="136"/>
      <c r="ALQ163" s="136"/>
      <c r="ALR163" s="136"/>
      <c r="ALS163" s="136"/>
      <c r="ALT163" s="136"/>
      <c r="ALU163" s="136"/>
      <c r="ALV163" s="136"/>
      <c r="ALW163" s="136"/>
      <c r="ALX163" s="136"/>
      <c r="ALY163" s="136"/>
      <c r="ALZ163" s="136"/>
      <c r="AMA163" s="136"/>
      <c r="AMB163" s="136"/>
      <c r="AMC163" s="136"/>
      <c r="AMD163" s="136"/>
      <c r="AME163" s="136"/>
      <c r="AMF163" s="136"/>
      <c r="AMG163" s="136"/>
      <c r="AMH163" s="136"/>
      <c r="AMI163" s="136"/>
    </row>
    <row r="164" spans="1:1024" x14ac:dyDescent="0.25">
      <c r="A164" s="192" t="s">
        <v>1164</v>
      </c>
      <c r="B164" s="193">
        <v>164</v>
      </c>
      <c r="C164" s="261" t="s">
        <v>25799</v>
      </c>
      <c r="D164" s="209" t="s">
        <v>1165</v>
      </c>
      <c r="E164" s="136"/>
      <c r="F164" s="237"/>
      <c r="G164" s="214"/>
      <c r="H164" s="214"/>
      <c r="I164" s="367">
        <v>294</v>
      </c>
      <c r="J164" s="421"/>
      <c r="K164" s="451">
        <v>1</v>
      </c>
      <c r="L164" s="161"/>
      <c r="M164" s="161"/>
      <c r="N164" s="161"/>
      <c r="O164" s="161"/>
      <c r="P164" s="161"/>
      <c r="Q164" s="161"/>
      <c r="R164" s="161"/>
      <c r="S164" s="161"/>
      <c r="T164" s="161"/>
      <c r="U164" s="161"/>
      <c r="V164" s="256">
        <f>IF(O164=1,10,100)</f>
        <v>100</v>
      </c>
      <c r="W164" s="256">
        <f>IF(O164=1,1,IF(O164=2,10,100))</f>
        <v>100</v>
      </c>
      <c r="X164" s="256">
        <f>IF(O164=3,20,100)</f>
        <v>100</v>
      </c>
      <c r="Y164" s="256">
        <f>IF(P164=1,10,100)</f>
        <v>100</v>
      </c>
      <c r="Z164" s="256">
        <f>IF(P164=1,1,IF(P164=2,10,100))</f>
        <v>100</v>
      </c>
      <c r="AA164" s="257">
        <f>IF(OR(EXACT(Q164,"1A"),EXACT(Q164,"1B")),0.1,IF(Q164=2,1,100))</f>
        <v>100</v>
      </c>
      <c r="AB164" s="257">
        <f>IF(OR(EXACT(R164,"1A"),EXACT(R164,"1B")),0.1,IF(R164=2,1,100))</f>
        <v>100</v>
      </c>
      <c r="AC164" s="257">
        <f>IF(OR(EXACT(S164,"1A"),EXACT(S164,"1B")),0.3,IF(S164=2,3,100))</f>
        <v>100</v>
      </c>
      <c r="AD164" s="136"/>
      <c r="AE164" s="136"/>
      <c r="AF164" s="249">
        <f>IF(OR(OR(EXACT(J164,"1A"),EXACT(J164,"1B"),EXACT(J164,"1C")),K164=1),1,IF(K164=2,10,100))</f>
        <v>1</v>
      </c>
      <c r="AG164" s="249">
        <f>IF(OR(EXACT(J164,"1A"),EXACT(J164,"1B"),EXACT(J164,"1C")),1,IF(J164=2,10,100))</f>
        <v>100</v>
      </c>
      <c r="AH164" s="249">
        <f>IF(OR(EXACT(J164,"1A"),EXACT(J164,"1B"),EXACT(J164,"1C"),K164=1),3,100)</f>
        <v>3</v>
      </c>
      <c r="AI164" s="249">
        <f>IF(OR(EXACT(J164,"1A"),EXACT(J164,"1B"),EXACT(J164,"1C")),5,100)</f>
        <v>100</v>
      </c>
      <c r="AJ164" s="269" t="s">
        <v>25800</v>
      </c>
      <c r="AK164" s="304">
        <v>1</v>
      </c>
      <c r="AL164" s="229">
        <v>3</v>
      </c>
      <c r="AM164" s="251"/>
      <c r="AN164" s="136"/>
      <c r="AO164" s="136"/>
      <c r="AP164" s="136"/>
      <c r="AQ164" s="272" t="s">
        <v>25801</v>
      </c>
      <c r="AR164" s="136"/>
      <c r="AS164" s="136"/>
      <c r="AT164" s="136"/>
      <c r="AU164" s="136"/>
      <c r="AV164" s="136"/>
      <c r="AW164" s="136"/>
      <c r="AX164" s="136"/>
      <c r="AY164" s="136"/>
      <c r="AZ164" s="136"/>
      <c r="BA164" s="136"/>
      <c r="BB164" s="136"/>
      <c r="BC164" s="136"/>
      <c r="BD164" s="136"/>
      <c r="BE164" s="136"/>
      <c r="BF164" s="136"/>
      <c r="BG164" s="136"/>
      <c r="BH164" s="136"/>
      <c r="BI164" s="136"/>
      <c r="BJ164" s="136"/>
      <c r="BK164" s="136"/>
      <c r="BL164" s="136"/>
      <c r="BM164" s="136"/>
      <c r="BN164" s="136"/>
      <c r="BO164" s="136"/>
      <c r="BP164" s="136"/>
      <c r="BQ164" s="136"/>
      <c r="BR164" s="136"/>
      <c r="BS164" s="136"/>
      <c r="BT164" s="136"/>
      <c r="BU164" s="136"/>
      <c r="BV164" s="136"/>
      <c r="BW164" s="136"/>
      <c r="BX164" s="136"/>
      <c r="BY164" s="136"/>
      <c r="BZ164" s="136"/>
      <c r="CA164" s="136"/>
      <c r="CB164" s="136"/>
      <c r="CC164" s="136"/>
      <c r="CD164" s="136"/>
      <c r="CE164" s="136"/>
      <c r="CF164" s="136"/>
      <c r="CG164" s="136"/>
      <c r="CH164" s="136"/>
      <c r="CI164" s="136"/>
      <c r="CJ164" s="136"/>
      <c r="CK164" s="136"/>
      <c r="CL164" s="136"/>
      <c r="CM164" s="136"/>
      <c r="CN164" s="136"/>
      <c r="CO164" s="136"/>
      <c r="CP164" s="136"/>
      <c r="CQ164" s="136"/>
      <c r="CR164" s="136"/>
      <c r="CS164" s="136"/>
      <c r="CT164" s="136"/>
      <c r="CU164" s="136"/>
      <c r="CV164" s="136"/>
      <c r="CW164" s="136"/>
      <c r="CX164" s="136"/>
      <c r="CY164" s="136"/>
      <c r="CZ164" s="136"/>
      <c r="DA164" s="136"/>
      <c r="DB164" s="136"/>
      <c r="DC164" s="136"/>
      <c r="DD164" s="136"/>
      <c r="DE164" s="136"/>
      <c r="DF164" s="136"/>
      <c r="DG164" s="136"/>
      <c r="DH164" s="136"/>
      <c r="DI164" s="136"/>
      <c r="DJ164" s="136"/>
      <c r="DK164" s="136"/>
      <c r="DL164" s="136"/>
      <c r="DM164" s="136"/>
      <c r="DN164" s="136"/>
      <c r="DO164" s="136"/>
      <c r="DP164" s="136"/>
      <c r="DQ164" s="136"/>
      <c r="DR164" s="136"/>
      <c r="DS164" s="136"/>
      <c r="DT164" s="136"/>
      <c r="DU164" s="136"/>
      <c r="DV164" s="136"/>
      <c r="DW164" s="136"/>
      <c r="DX164" s="136"/>
      <c r="DY164" s="136"/>
      <c r="DZ164" s="136"/>
      <c r="EA164" s="136"/>
      <c r="EB164" s="136"/>
      <c r="EC164" s="136"/>
      <c r="ED164" s="136"/>
      <c r="EE164" s="136"/>
      <c r="EF164" s="136"/>
      <c r="EG164" s="136"/>
      <c r="EH164" s="136"/>
      <c r="EI164" s="136"/>
      <c r="EJ164" s="136"/>
      <c r="EK164" s="136"/>
      <c r="EL164" s="136"/>
      <c r="EM164" s="136"/>
      <c r="EN164" s="136"/>
      <c r="EO164" s="136"/>
      <c r="EP164" s="136"/>
      <c r="EQ164" s="136"/>
      <c r="ER164" s="136"/>
      <c r="ES164" s="136"/>
      <c r="ET164" s="136"/>
      <c r="EU164" s="136"/>
      <c r="EV164" s="136"/>
      <c r="EW164" s="136"/>
      <c r="EX164" s="136"/>
      <c r="EY164" s="136"/>
      <c r="EZ164" s="136"/>
      <c r="FA164" s="136"/>
      <c r="FB164" s="136"/>
      <c r="FC164" s="136"/>
      <c r="FD164" s="136"/>
      <c r="FE164" s="136"/>
      <c r="FF164" s="136"/>
      <c r="FG164" s="136"/>
      <c r="FH164" s="136"/>
      <c r="FI164" s="136"/>
      <c r="FJ164" s="136"/>
      <c r="FK164" s="136"/>
      <c r="FL164" s="136"/>
      <c r="FM164" s="136"/>
      <c r="FN164" s="136"/>
      <c r="FO164" s="136"/>
      <c r="FP164" s="136"/>
      <c r="FQ164" s="136"/>
      <c r="FR164" s="136"/>
      <c r="FS164" s="136"/>
      <c r="FT164" s="136"/>
      <c r="FU164" s="136"/>
      <c r="FV164" s="136"/>
      <c r="FW164" s="136"/>
      <c r="FX164" s="136"/>
      <c r="FY164" s="136"/>
      <c r="FZ164" s="136"/>
      <c r="GA164" s="136"/>
      <c r="GB164" s="136"/>
      <c r="GC164" s="136"/>
      <c r="GD164" s="136"/>
      <c r="GE164" s="136"/>
      <c r="GF164" s="136"/>
      <c r="GG164" s="136"/>
      <c r="GH164" s="136"/>
      <c r="GI164" s="136"/>
      <c r="GJ164" s="136"/>
      <c r="GK164" s="136"/>
      <c r="GL164" s="136"/>
      <c r="GM164" s="136"/>
      <c r="GN164" s="136"/>
      <c r="GO164" s="136"/>
      <c r="GP164" s="136"/>
      <c r="GQ164" s="136"/>
      <c r="GR164" s="136"/>
      <c r="GS164" s="136"/>
      <c r="GT164" s="136"/>
      <c r="GU164" s="136"/>
      <c r="GV164" s="136"/>
      <c r="GW164" s="136"/>
      <c r="GX164" s="136"/>
      <c r="GY164" s="136"/>
      <c r="GZ164" s="136"/>
      <c r="HA164" s="136"/>
      <c r="HB164" s="136"/>
      <c r="HC164" s="136"/>
      <c r="HD164" s="136"/>
      <c r="HE164" s="136"/>
      <c r="HF164" s="136"/>
      <c r="HG164" s="136"/>
      <c r="HH164" s="136"/>
      <c r="HI164" s="136"/>
      <c r="HJ164" s="136"/>
      <c r="HK164" s="136"/>
      <c r="HL164" s="136"/>
      <c r="HM164" s="136"/>
      <c r="HN164" s="136"/>
      <c r="HO164" s="136"/>
      <c r="HP164" s="136"/>
      <c r="HQ164" s="136"/>
      <c r="HR164" s="136"/>
      <c r="HS164" s="136"/>
      <c r="HT164" s="136"/>
      <c r="HU164" s="136"/>
      <c r="HV164" s="136"/>
      <c r="HW164" s="136"/>
      <c r="HX164" s="136"/>
      <c r="HY164" s="136"/>
      <c r="HZ164" s="136"/>
      <c r="IA164" s="136"/>
      <c r="IB164" s="136"/>
      <c r="IC164" s="136"/>
      <c r="ID164" s="136"/>
      <c r="IE164" s="136"/>
      <c r="IF164" s="136"/>
      <c r="IG164" s="136"/>
      <c r="IH164" s="136"/>
      <c r="II164" s="136"/>
      <c r="IJ164" s="136"/>
      <c r="IK164" s="136"/>
      <c r="IL164" s="136"/>
      <c r="IM164" s="136"/>
      <c r="IN164" s="136"/>
      <c r="IO164" s="136"/>
      <c r="IP164" s="136"/>
      <c r="IQ164" s="136"/>
      <c r="IR164" s="136"/>
      <c r="IS164" s="136"/>
      <c r="IT164" s="136"/>
      <c r="IU164" s="136"/>
      <c r="IV164" s="136"/>
      <c r="IW164" s="136"/>
      <c r="IX164" s="136"/>
      <c r="IY164" s="136"/>
      <c r="IZ164" s="136"/>
      <c r="JA164" s="136"/>
      <c r="JB164" s="136"/>
      <c r="JC164" s="136"/>
      <c r="JD164" s="136"/>
      <c r="JE164" s="136"/>
      <c r="JF164" s="136"/>
      <c r="JG164" s="136"/>
      <c r="JH164" s="136"/>
      <c r="JI164" s="136"/>
      <c r="JJ164" s="136"/>
      <c r="JK164" s="136"/>
      <c r="JL164" s="136"/>
      <c r="JM164" s="136"/>
      <c r="JN164" s="136"/>
      <c r="JO164" s="136"/>
      <c r="JP164" s="136"/>
      <c r="JQ164" s="136"/>
      <c r="JR164" s="136"/>
      <c r="JS164" s="136"/>
      <c r="JT164" s="136"/>
      <c r="JU164" s="136"/>
      <c r="JV164" s="136"/>
      <c r="JW164" s="136"/>
      <c r="JX164" s="136"/>
      <c r="JY164" s="136"/>
      <c r="JZ164" s="136"/>
      <c r="KA164" s="136"/>
      <c r="KB164" s="136"/>
      <c r="KC164" s="136"/>
      <c r="KD164" s="136"/>
      <c r="KE164" s="136"/>
      <c r="KF164" s="136"/>
      <c r="KG164" s="136"/>
      <c r="KH164" s="136"/>
      <c r="KI164" s="136"/>
      <c r="KJ164" s="136"/>
      <c r="KK164" s="136"/>
      <c r="KL164" s="136"/>
      <c r="KM164" s="136"/>
      <c r="KN164" s="136"/>
      <c r="KO164" s="136"/>
      <c r="KP164" s="136"/>
      <c r="KQ164" s="136"/>
      <c r="KR164" s="136"/>
      <c r="KS164" s="136"/>
      <c r="KT164" s="136"/>
      <c r="KU164" s="136"/>
      <c r="KV164" s="136"/>
      <c r="KW164" s="136"/>
      <c r="KX164" s="136"/>
      <c r="KY164" s="136"/>
      <c r="KZ164" s="136"/>
      <c r="LA164" s="136"/>
      <c r="LB164" s="136"/>
      <c r="LC164" s="136"/>
      <c r="LD164" s="136"/>
      <c r="LE164" s="136"/>
      <c r="LF164" s="136"/>
      <c r="LG164" s="136"/>
      <c r="LH164" s="136"/>
      <c r="LI164" s="136"/>
      <c r="LJ164" s="136"/>
      <c r="LK164" s="136"/>
      <c r="LL164" s="136"/>
      <c r="LM164" s="136"/>
      <c r="LN164" s="136"/>
      <c r="LO164" s="136"/>
      <c r="LP164" s="136"/>
      <c r="LQ164" s="136"/>
      <c r="LR164" s="136"/>
      <c r="LS164" s="136"/>
      <c r="LT164" s="136"/>
      <c r="LU164" s="136"/>
      <c r="LV164" s="136"/>
      <c r="LW164" s="136"/>
      <c r="LX164" s="136"/>
      <c r="LY164" s="136"/>
      <c r="LZ164" s="136"/>
      <c r="MA164" s="136"/>
      <c r="MB164" s="136"/>
      <c r="MC164" s="136"/>
      <c r="MD164" s="136"/>
      <c r="ME164" s="136"/>
      <c r="MF164" s="136"/>
      <c r="MG164" s="136"/>
      <c r="MH164" s="136"/>
      <c r="MI164" s="136"/>
      <c r="MJ164" s="136"/>
      <c r="MK164" s="136"/>
      <c r="ML164" s="136"/>
      <c r="MM164" s="136"/>
      <c r="MN164" s="136"/>
      <c r="MO164" s="136"/>
      <c r="MP164" s="136"/>
      <c r="MQ164" s="136"/>
      <c r="MR164" s="136"/>
      <c r="MS164" s="136"/>
      <c r="MT164" s="136"/>
      <c r="MU164" s="136"/>
      <c r="MV164" s="136"/>
      <c r="MW164" s="136"/>
      <c r="MX164" s="136"/>
      <c r="MY164" s="136"/>
      <c r="MZ164" s="136"/>
      <c r="NA164" s="136"/>
      <c r="NB164" s="136"/>
      <c r="NC164" s="136"/>
      <c r="ND164" s="136"/>
      <c r="NE164" s="136"/>
      <c r="NF164" s="136"/>
      <c r="NG164" s="136"/>
      <c r="NH164" s="136"/>
      <c r="NI164" s="136"/>
      <c r="NJ164" s="136"/>
      <c r="NK164" s="136"/>
      <c r="NL164" s="136"/>
      <c r="NM164" s="136"/>
      <c r="NN164" s="136"/>
      <c r="NO164" s="136"/>
      <c r="NP164" s="136"/>
      <c r="NQ164" s="136"/>
      <c r="NR164" s="136"/>
      <c r="NS164" s="136"/>
      <c r="NT164" s="136"/>
      <c r="NU164" s="136"/>
      <c r="NV164" s="136"/>
      <c r="NW164" s="136"/>
      <c r="NX164" s="136"/>
      <c r="NY164" s="136"/>
      <c r="NZ164" s="136"/>
      <c r="OA164" s="136"/>
      <c r="OB164" s="136"/>
      <c r="OC164" s="136"/>
      <c r="OD164" s="136"/>
      <c r="OE164" s="136"/>
      <c r="OF164" s="136"/>
      <c r="OG164" s="136"/>
      <c r="OH164" s="136"/>
      <c r="OI164" s="136"/>
      <c r="OJ164" s="136"/>
      <c r="OK164" s="136"/>
      <c r="OL164" s="136"/>
      <c r="OM164" s="136"/>
      <c r="ON164" s="136"/>
      <c r="OO164" s="136"/>
      <c r="OP164" s="136"/>
      <c r="OQ164" s="136"/>
      <c r="OR164" s="136"/>
      <c r="OS164" s="136"/>
      <c r="OT164" s="136"/>
      <c r="OU164" s="136"/>
      <c r="OV164" s="136"/>
      <c r="OW164" s="136"/>
      <c r="OX164" s="136"/>
      <c r="OY164" s="136"/>
      <c r="OZ164" s="136"/>
      <c r="PA164" s="136"/>
      <c r="PB164" s="136"/>
      <c r="PC164" s="136"/>
      <c r="PD164" s="136"/>
      <c r="PE164" s="136"/>
      <c r="PF164" s="136"/>
      <c r="PG164" s="136"/>
      <c r="PH164" s="136"/>
      <c r="PI164" s="136"/>
      <c r="PJ164" s="136"/>
      <c r="PK164" s="136"/>
      <c r="PL164" s="136"/>
      <c r="PM164" s="136"/>
      <c r="PN164" s="136"/>
      <c r="PO164" s="136"/>
      <c r="PP164" s="136"/>
      <c r="PQ164" s="136"/>
      <c r="PR164" s="136"/>
      <c r="PS164" s="136"/>
      <c r="PT164" s="136"/>
      <c r="PU164" s="136"/>
      <c r="PV164" s="136"/>
      <c r="PW164" s="136"/>
      <c r="PX164" s="136"/>
      <c r="PY164" s="136"/>
      <c r="PZ164" s="136"/>
      <c r="QA164" s="136"/>
      <c r="QB164" s="136"/>
      <c r="QC164" s="136"/>
      <c r="QD164" s="136"/>
      <c r="QE164" s="136"/>
      <c r="QF164" s="136"/>
      <c r="QG164" s="136"/>
      <c r="QH164" s="136"/>
      <c r="QI164" s="136"/>
      <c r="QJ164" s="136"/>
      <c r="QK164" s="136"/>
      <c r="QL164" s="136"/>
      <c r="QM164" s="136"/>
      <c r="QN164" s="136"/>
      <c r="QO164" s="136"/>
      <c r="QP164" s="136"/>
      <c r="QQ164" s="136"/>
      <c r="QR164" s="136"/>
      <c r="QS164" s="136"/>
      <c r="QT164" s="136"/>
      <c r="QU164" s="136"/>
      <c r="QV164" s="136"/>
      <c r="QW164" s="136"/>
      <c r="QX164" s="136"/>
      <c r="QY164" s="136"/>
      <c r="QZ164" s="136"/>
      <c r="RA164" s="136"/>
      <c r="RB164" s="136"/>
      <c r="RC164" s="136"/>
      <c r="RD164" s="136"/>
      <c r="RE164" s="136"/>
      <c r="RF164" s="136"/>
      <c r="RG164" s="136"/>
      <c r="RH164" s="136"/>
      <c r="RI164" s="136"/>
      <c r="RJ164" s="136"/>
      <c r="RK164" s="136"/>
      <c r="RL164" s="136"/>
      <c r="RM164" s="136"/>
      <c r="RN164" s="136"/>
      <c r="RO164" s="136"/>
      <c r="RP164" s="136"/>
      <c r="RQ164" s="136"/>
      <c r="RR164" s="136"/>
      <c r="RS164" s="136"/>
      <c r="RT164" s="136"/>
      <c r="RU164" s="136"/>
      <c r="RV164" s="136"/>
      <c r="RW164" s="136"/>
      <c r="RX164" s="136"/>
      <c r="RY164" s="136"/>
      <c r="RZ164" s="136"/>
      <c r="SA164" s="136"/>
      <c r="SB164" s="136"/>
      <c r="SC164" s="136"/>
      <c r="SD164" s="136"/>
      <c r="SE164" s="136"/>
      <c r="SF164" s="136"/>
      <c r="SG164" s="136"/>
      <c r="SH164" s="136"/>
      <c r="SI164" s="136"/>
      <c r="SJ164" s="136"/>
      <c r="SK164" s="136"/>
      <c r="SL164" s="136"/>
      <c r="SM164" s="136"/>
      <c r="SN164" s="136"/>
      <c r="SO164" s="136"/>
      <c r="SP164" s="136"/>
      <c r="SQ164" s="136"/>
      <c r="SR164" s="136"/>
      <c r="SS164" s="136"/>
      <c r="ST164" s="136"/>
      <c r="SU164" s="136"/>
      <c r="SV164" s="136"/>
      <c r="SW164" s="136"/>
      <c r="SX164" s="136"/>
      <c r="SY164" s="136"/>
      <c r="SZ164" s="136"/>
      <c r="TA164" s="136"/>
      <c r="TB164" s="136"/>
      <c r="TC164" s="136"/>
      <c r="TD164" s="136"/>
      <c r="TE164" s="136"/>
      <c r="TF164" s="136"/>
      <c r="TG164" s="136"/>
      <c r="TH164" s="136"/>
      <c r="TI164" s="136"/>
      <c r="TJ164" s="136"/>
      <c r="TK164" s="136"/>
      <c r="TL164" s="136"/>
      <c r="TM164" s="136"/>
      <c r="TN164" s="136"/>
      <c r="TO164" s="136"/>
      <c r="TP164" s="136"/>
      <c r="TQ164" s="136"/>
      <c r="TR164" s="136"/>
      <c r="TS164" s="136"/>
      <c r="TT164" s="136"/>
      <c r="TU164" s="136"/>
      <c r="TV164" s="136"/>
      <c r="TW164" s="136"/>
      <c r="TX164" s="136"/>
      <c r="TY164" s="136"/>
      <c r="TZ164" s="136"/>
      <c r="UA164" s="136"/>
      <c r="UB164" s="136"/>
      <c r="UC164" s="136"/>
      <c r="UD164" s="136"/>
      <c r="UE164" s="136"/>
      <c r="UF164" s="136"/>
      <c r="UG164" s="136"/>
      <c r="UH164" s="136"/>
      <c r="UI164" s="136"/>
      <c r="UJ164" s="136"/>
      <c r="UK164" s="136"/>
      <c r="UL164" s="136"/>
      <c r="UM164" s="136"/>
      <c r="UN164" s="136"/>
      <c r="UO164" s="136"/>
      <c r="UP164" s="136"/>
      <c r="UQ164" s="136"/>
      <c r="UR164" s="136"/>
      <c r="US164" s="136"/>
      <c r="UT164" s="136"/>
      <c r="UU164" s="136"/>
      <c r="UV164" s="136"/>
      <c r="UW164" s="136"/>
      <c r="UX164" s="136"/>
      <c r="UY164" s="136"/>
      <c r="UZ164" s="136"/>
      <c r="VA164" s="136"/>
      <c r="VB164" s="136"/>
      <c r="VC164" s="136"/>
      <c r="VD164" s="136"/>
      <c r="VE164" s="136"/>
      <c r="VF164" s="136"/>
      <c r="VG164" s="136"/>
      <c r="VH164" s="136"/>
      <c r="VI164" s="136"/>
      <c r="VJ164" s="136"/>
      <c r="VK164" s="136"/>
      <c r="VL164" s="136"/>
      <c r="VM164" s="136"/>
      <c r="VN164" s="136"/>
      <c r="VO164" s="136"/>
      <c r="VP164" s="136"/>
      <c r="VQ164" s="136"/>
      <c r="VR164" s="136"/>
      <c r="VS164" s="136"/>
      <c r="VT164" s="136"/>
      <c r="VU164" s="136"/>
      <c r="VV164" s="136"/>
      <c r="VW164" s="136"/>
      <c r="VX164" s="136"/>
      <c r="VY164" s="136"/>
      <c r="VZ164" s="136"/>
      <c r="WA164" s="136"/>
      <c r="WB164" s="136"/>
      <c r="WC164" s="136"/>
      <c r="WD164" s="136"/>
      <c r="WE164" s="136"/>
      <c r="WF164" s="136"/>
      <c r="WG164" s="136"/>
      <c r="WH164" s="136"/>
      <c r="WI164" s="136"/>
      <c r="WJ164" s="136"/>
      <c r="WK164" s="136"/>
      <c r="WL164" s="136"/>
      <c r="WM164" s="136"/>
      <c r="WN164" s="136"/>
      <c r="WO164" s="136"/>
      <c r="WP164" s="136"/>
      <c r="WQ164" s="136"/>
      <c r="WR164" s="136"/>
      <c r="WS164" s="136"/>
      <c r="WT164" s="136"/>
      <c r="WU164" s="136"/>
      <c r="WV164" s="136"/>
      <c r="WW164" s="136"/>
      <c r="WX164" s="136"/>
      <c r="WY164" s="136"/>
      <c r="WZ164" s="136"/>
      <c r="XA164" s="136"/>
      <c r="XB164" s="136"/>
      <c r="XC164" s="136"/>
      <c r="XD164" s="136"/>
      <c r="XE164" s="136"/>
      <c r="XF164" s="136"/>
      <c r="XG164" s="136"/>
      <c r="XH164" s="136"/>
      <c r="XI164" s="136"/>
      <c r="XJ164" s="136"/>
      <c r="XK164" s="136"/>
      <c r="XL164" s="136"/>
      <c r="XM164" s="136"/>
      <c r="XN164" s="136"/>
      <c r="XO164" s="136"/>
      <c r="XP164" s="136"/>
      <c r="XQ164" s="136"/>
      <c r="XR164" s="136"/>
      <c r="XS164" s="136"/>
      <c r="XT164" s="136"/>
      <c r="XU164" s="136"/>
      <c r="XV164" s="136"/>
      <c r="XW164" s="136"/>
      <c r="XX164" s="136"/>
      <c r="XY164" s="136"/>
      <c r="XZ164" s="136"/>
      <c r="YA164" s="136"/>
      <c r="YB164" s="136"/>
      <c r="YC164" s="136"/>
      <c r="YD164" s="136"/>
      <c r="YE164" s="136"/>
      <c r="YF164" s="136"/>
      <c r="YG164" s="136"/>
      <c r="YH164" s="136"/>
      <c r="YI164" s="136"/>
      <c r="YJ164" s="136"/>
      <c r="YK164" s="136"/>
      <c r="YL164" s="136"/>
      <c r="YM164" s="136"/>
      <c r="YN164" s="136"/>
      <c r="YO164" s="136"/>
      <c r="YP164" s="136"/>
      <c r="YQ164" s="136"/>
      <c r="YR164" s="136"/>
      <c r="YS164" s="136"/>
      <c r="YT164" s="136"/>
      <c r="YU164" s="136"/>
      <c r="YV164" s="136"/>
      <c r="YW164" s="136"/>
      <c r="YX164" s="136"/>
      <c r="YY164" s="136"/>
      <c r="YZ164" s="136"/>
      <c r="ZA164" s="136"/>
      <c r="ZB164" s="136"/>
      <c r="ZC164" s="136"/>
      <c r="ZD164" s="136"/>
      <c r="ZE164" s="136"/>
      <c r="ZF164" s="136"/>
      <c r="ZG164" s="136"/>
      <c r="ZH164" s="136"/>
      <c r="ZI164" s="136"/>
      <c r="ZJ164" s="136"/>
      <c r="ZK164" s="136"/>
      <c r="ZL164" s="136"/>
      <c r="ZM164" s="136"/>
      <c r="ZN164" s="136"/>
      <c r="ZO164" s="136"/>
      <c r="ZP164" s="136"/>
      <c r="ZQ164" s="136"/>
      <c r="ZR164" s="136"/>
      <c r="ZS164" s="136"/>
      <c r="ZT164" s="136"/>
      <c r="ZU164" s="136"/>
      <c r="ZV164" s="136"/>
      <c r="ZW164" s="136"/>
      <c r="ZX164" s="136"/>
      <c r="ZY164" s="136"/>
      <c r="ZZ164" s="136"/>
      <c r="AAA164" s="136"/>
      <c r="AAB164" s="136"/>
      <c r="AAC164" s="136"/>
      <c r="AAD164" s="136"/>
      <c r="AAE164" s="136"/>
      <c r="AAF164" s="136"/>
      <c r="AAG164" s="136"/>
      <c r="AAH164" s="136"/>
      <c r="AAI164" s="136"/>
      <c r="AAJ164" s="136"/>
      <c r="AAK164" s="136"/>
      <c r="AAL164" s="136"/>
      <c r="AAM164" s="136"/>
      <c r="AAN164" s="136"/>
      <c r="AAO164" s="136"/>
      <c r="AAP164" s="136"/>
      <c r="AAQ164" s="136"/>
      <c r="AAR164" s="136"/>
      <c r="AAS164" s="136"/>
      <c r="AAT164" s="136"/>
      <c r="AAU164" s="136"/>
      <c r="AAV164" s="136"/>
      <c r="AAW164" s="136"/>
      <c r="AAX164" s="136"/>
      <c r="AAY164" s="136"/>
      <c r="AAZ164" s="136"/>
      <c r="ABA164" s="136"/>
      <c r="ABB164" s="136"/>
      <c r="ABC164" s="136"/>
      <c r="ABD164" s="136"/>
      <c r="ABE164" s="136"/>
      <c r="ABF164" s="136"/>
      <c r="ABG164" s="136"/>
      <c r="ABH164" s="136"/>
      <c r="ABI164" s="136"/>
      <c r="ABJ164" s="136"/>
      <c r="ABK164" s="136"/>
      <c r="ABL164" s="136"/>
      <c r="ABM164" s="136"/>
      <c r="ABN164" s="136"/>
      <c r="ABO164" s="136"/>
      <c r="ABP164" s="136"/>
      <c r="ABQ164" s="136"/>
      <c r="ABR164" s="136"/>
      <c r="ABS164" s="136"/>
      <c r="ABT164" s="136"/>
      <c r="ABU164" s="136"/>
      <c r="ABV164" s="136"/>
      <c r="ABW164" s="136"/>
      <c r="ABX164" s="136"/>
      <c r="ABY164" s="136"/>
      <c r="ABZ164" s="136"/>
      <c r="ACA164" s="136"/>
      <c r="ACB164" s="136"/>
      <c r="ACC164" s="136"/>
      <c r="ACD164" s="136"/>
      <c r="ACE164" s="136"/>
      <c r="ACF164" s="136"/>
      <c r="ACG164" s="136"/>
      <c r="ACH164" s="136"/>
      <c r="ACI164" s="136"/>
      <c r="ACJ164" s="136"/>
      <c r="ACK164" s="136"/>
      <c r="ACL164" s="136"/>
      <c r="ACM164" s="136"/>
      <c r="ACN164" s="136"/>
      <c r="ACO164" s="136"/>
      <c r="ACP164" s="136"/>
      <c r="ACQ164" s="136"/>
      <c r="ACR164" s="136"/>
      <c r="ACS164" s="136"/>
      <c r="ACT164" s="136"/>
      <c r="ACU164" s="136"/>
      <c r="ACV164" s="136"/>
      <c r="ACW164" s="136"/>
      <c r="ACX164" s="136"/>
      <c r="ACY164" s="136"/>
      <c r="ACZ164" s="136"/>
      <c r="ADA164" s="136"/>
      <c r="ADB164" s="136"/>
      <c r="ADC164" s="136"/>
      <c r="ADD164" s="136"/>
      <c r="ADE164" s="136"/>
      <c r="ADF164" s="136"/>
      <c r="ADG164" s="136"/>
      <c r="ADH164" s="136"/>
      <c r="ADI164" s="136"/>
      <c r="ADJ164" s="136"/>
      <c r="ADK164" s="136"/>
      <c r="ADL164" s="136"/>
      <c r="ADM164" s="136"/>
      <c r="ADN164" s="136"/>
      <c r="ADO164" s="136"/>
      <c r="ADP164" s="136"/>
      <c r="ADQ164" s="136"/>
      <c r="ADR164" s="136"/>
      <c r="ADS164" s="136"/>
      <c r="ADT164" s="136"/>
      <c r="ADU164" s="136"/>
      <c r="ADV164" s="136"/>
      <c r="ADW164" s="136"/>
      <c r="ADX164" s="136"/>
      <c r="ADY164" s="136"/>
      <c r="ADZ164" s="136"/>
      <c r="AEA164" s="136"/>
      <c r="AEB164" s="136"/>
      <c r="AEC164" s="136"/>
      <c r="AED164" s="136"/>
      <c r="AEE164" s="136"/>
      <c r="AEF164" s="136"/>
      <c r="AEG164" s="136"/>
      <c r="AEH164" s="136"/>
      <c r="AEI164" s="136"/>
      <c r="AEJ164" s="136"/>
      <c r="AEK164" s="136"/>
      <c r="AEL164" s="136"/>
      <c r="AEM164" s="136"/>
      <c r="AEN164" s="136"/>
      <c r="AEO164" s="136"/>
      <c r="AEP164" s="136"/>
      <c r="AEQ164" s="136"/>
      <c r="AER164" s="136"/>
      <c r="AES164" s="136"/>
      <c r="AET164" s="136"/>
      <c r="AEU164" s="136"/>
      <c r="AEV164" s="136"/>
      <c r="AEW164" s="136"/>
      <c r="AEX164" s="136"/>
      <c r="AEY164" s="136"/>
      <c r="AEZ164" s="136"/>
      <c r="AFA164" s="136"/>
      <c r="AFB164" s="136"/>
      <c r="AFC164" s="136"/>
      <c r="AFD164" s="136"/>
      <c r="AFE164" s="136"/>
      <c r="AFF164" s="136"/>
      <c r="AFG164" s="136"/>
      <c r="AFH164" s="136"/>
      <c r="AFI164" s="136"/>
      <c r="AFJ164" s="136"/>
      <c r="AFK164" s="136"/>
      <c r="AFL164" s="136"/>
      <c r="AFM164" s="136"/>
      <c r="AFN164" s="136"/>
      <c r="AFO164" s="136"/>
      <c r="AFP164" s="136"/>
      <c r="AFQ164" s="136"/>
      <c r="AFR164" s="136"/>
      <c r="AFS164" s="136"/>
      <c r="AFT164" s="136"/>
      <c r="AFU164" s="136"/>
      <c r="AFV164" s="136"/>
      <c r="AFW164" s="136"/>
      <c r="AFX164" s="136"/>
      <c r="AFY164" s="136"/>
      <c r="AFZ164" s="136"/>
      <c r="AGA164" s="136"/>
      <c r="AGB164" s="136"/>
      <c r="AGC164" s="136"/>
      <c r="AGD164" s="136"/>
      <c r="AGE164" s="136"/>
      <c r="AGF164" s="136"/>
      <c r="AGG164" s="136"/>
      <c r="AGH164" s="136"/>
      <c r="AGI164" s="136"/>
      <c r="AGJ164" s="136"/>
      <c r="AGK164" s="136"/>
      <c r="AGL164" s="136"/>
      <c r="AGM164" s="136"/>
      <c r="AGN164" s="136"/>
      <c r="AGO164" s="136"/>
      <c r="AGP164" s="136"/>
      <c r="AGQ164" s="136"/>
      <c r="AGR164" s="136"/>
      <c r="AGS164" s="136"/>
      <c r="AGT164" s="136"/>
      <c r="AGU164" s="136"/>
      <c r="AGV164" s="136"/>
      <c r="AGW164" s="136"/>
      <c r="AGX164" s="136"/>
      <c r="AGY164" s="136"/>
      <c r="AGZ164" s="136"/>
      <c r="AHA164" s="136"/>
      <c r="AHB164" s="136"/>
      <c r="AHC164" s="136"/>
      <c r="AHD164" s="136"/>
      <c r="AHE164" s="136"/>
      <c r="AHF164" s="136"/>
      <c r="AHG164" s="136"/>
      <c r="AHH164" s="136"/>
      <c r="AHI164" s="136"/>
      <c r="AHJ164" s="136"/>
      <c r="AHK164" s="136"/>
      <c r="AHL164" s="136"/>
      <c r="AHM164" s="136"/>
      <c r="AHN164" s="136"/>
      <c r="AHO164" s="136"/>
      <c r="AHP164" s="136"/>
      <c r="AHQ164" s="136"/>
      <c r="AHR164" s="136"/>
      <c r="AHS164" s="136"/>
      <c r="AHT164" s="136"/>
      <c r="AHU164" s="136"/>
      <c r="AHV164" s="136"/>
      <c r="AHW164" s="136"/>
      <c r="AHX164" s="136"/>
      <c r="AHY164" s="136"/>
      <c r="AHZ164" s="136"/>
      <c r="AIA164" s="136"/>
      <c r="AIB164" s="136"/>
      <c r="AIC164" s="136"/>
      <c r="AID164" s="136"/>
      <c r="AIE164" s="136"/>
      <c r="AIF164" s="136"/>
      <c r="AIG164" s="136"/>
      <c r="AIH164" s="136"/>
      <c r="AII164" s="136"/>
      <c r="AIJ164" s="136"/>
      <c r="AIK164" s="136"/>
      <c r="AIL164" s="136"/>
      <c r="AIM164" s="136"/>
      <c r="AIN164" s="136"/>
      <c r="AIO164" s="136"/>
      <c r="AIP164" s="136"/>
      <c r="AIQ164" s="136"/>
      <c r="AIR164" s="136"/>
      <c r="AIS164" s="136"/>
      <c r="AIT164" s="136"/>
      <c r="AIU164" s="136"/>
      <c r="AIV164" s="136"/>
      <c r="AIW164" s="136"/>
      <c r="AIX164" s="136"/>
      <c r="AIY164" s="136"/>
      <c r="AIZ164" s="136"/>
      <c r="AJA164" s="136"/>
      <c r="AJB164" s="136"/>
      <c r="AJC164" s="136"/>
      <c r="AJD164" s="136"/>
      <c r="AJE164" s="136"/>
      <c r="AJF164" s="136"/>
      <c r="AJG164" s="136"/>
      <c r="AJH164" s="136"/>
      <c r="AJI164" s="136"/>
      <c r="AJJ164" s="136"/>
      <c r="AJK164" s="136"/>
      <c r="AJL164" s="136"/>
      <c r="AJM164" s="136"/>
      <c r="AJN164" s="136"/>
      <c r="AJO164" s="136"/>
      <c r="AJP164" s="136"/>
      <c r="AJQ164" s="136"/>
      <c r="AJR164" s="136"/>
      <c r="AJS164" s="136"/>
      <c r="AJT164" s="136"/>
      <c r="AJU164" s="136"/>
      <c r="AJV164" s="136"/>
      <c r="AJW164" s="136"/>
      <c r="AJX164" s="136"/>
      <c r="AJY164" s="136"/>
      <c r="AJZ164" s="136"/>
      <c r="AKA164" s="136"/>
      <c r="AKB164" s="136"/>
      <c r="AKC164" s="136"/>
      <c r="AKD164" s="136"/>
      <c r="AKE164" s="136"/>
      <c r="AKF164" s="136"/>
      <c r="AKG164" s="136"/>
      <c r="AKH164" s="136"/>
      <c r="AKI164" s="136"/>
      <c r="AKJ164" s="136"/>
      <c r="AKK164" s="136"/>
      <c r="AKL164" s="136"/>
      <c r="AKM164" s="136"/>
      <c r="AKN164" s="136"/>
      <c r="AKO164" s="136"/>
      <c r="AKP164" s="136"/>
      <c r="AKQ164" s="136"/>
      <c r="AKR164" s="136"/>
      <c r="AKS164" s="136"/>
      <c r="AKT164" s="136"/>
      <c r="AKU164" s="136"/>
      <c r="AKV164" s="136"/>
      <c r="AKW164" s="136"/>
      <c r="AKX164" s="136"/>
      <c r="AKY164" s="136"/>
      <c r="AKZ164" s="136"/>
      <c r="ALA164" s="136"/>
      <c r="ALB164" s="136"/>
      <c r="ALC164" s="136"/>
      <c r="ALD164" s="136"/>
      <c r="ALE164" s="136"/>
      <c r="ALF164" s="136"/>
      <c r="ALG164" s="136"/>
      <c r="ALH164" s="136"/>
      <c r="ALI164" s="136"/>
      <c r="ALJ164" s="136"/>
      <c r="ALK164" s="136"/>
      <c r="ALL164" s="136"/>
      <c r="ALM164" s="136"/>
      <c r="ALN164" s="136"/>
      <c r="ALO164" s="136"/>
      <c r="ALP164" s="136"/>
      <c r="ALQ164" s="136"/>
      <c r="ALR164" s="136"/>
      <c r="ALS164" s="136"/>
      <c r="ALT164" s="136"/>
      <c r="ALU164" s="136"/>
      <c r="ALV164" s="136"/>
      <c r="ALW164" s="136"/>
      <c r="ALX164" s="136"/>
      <c r="ALY164" s="136"/>
      <c r="ALZ164" s="136"/>
      <c r="AMA164" s="136"/>
      <c r="AMB164" s="136"/>
      <c r="AMC164" s="136"/>
      <c r="AMD164" s="136"/>
      <c r="AME164" s="136"/>
      <c r="AMF164" s="136"/>
      <c r="AMG164" s="136"/>
      <c r="AMH164" s="136"/>
      <c r="AMI164" s="136"/>
    </row>
    <row r="165" spans="1:1024" x14ac:dyDescent="0.25">
      <c r="A165" s="192" t="s">
        <v>26333</v>
      </c>
      <c r="B165" s="193">
        <v>165</v>
      </c>
      <c r="C165" s="336" t="s">
        <v>26336</v>
      </c>
      <c r="D165" s="209" t="s">
        <v>1166</v>
      </c>
      <c r="E165" s="136"/>
      <c r="F165" s="237"/>
      <c r="G165" s="214"/>
      <c r="H165" s="214"/>
      <c r="I165" s="367"/>
      <c r="J165" s="421">
        <v>2</v>
      </c>
      <c r="K165" s="451"/>
      <c r="L165" s="161"/>
      <c r="M165" s="161"/>
      <c r="N165" s="161"/>
      <c r="O165" s="161"/>
      <c r="P165" s="161"/>
      <c r="Q165" s="161"/>
      <c r="R165" s="161"/>
      <c r="S165" s="161"/>
      <c r="T165" s="161"/>
      <c r="U165" s="161"/>
      <c r="V165" s="256">
        <f>IF(O165=1,10,100)</f>
        <v>100</v>
      </c>
      <c r="W165" s="256">
        <f>IF(O165=1,1,IF(O165=2,10,100))</f>
        <v>100</v>
      </c>
      <c r="X165" s="256">
        <f>IF(O165=3,20,100)</f>
        <v>100</v>
      </c>
      <c r="Y165" s="256">
        <f>IF(P165=1,10,100)</f>
        <v>100</v>
      </c>
      <c r="Z165" s="256">
        <f>IF(P165=1,1,IF(P165=2,10,100))</f>
        <v>100</v>
      </c>
      <c r="AA165" s="257">
        <f>IF(OR(EXACT(Q165,"1A"),EXACT(Q165,"1B")),0.1,IF(Q165=2,1,100))</f>
        <v>100</v>
      </c>
      <c r="AB165" s="257">
        <f>IF(OR(EXACT(R165,"1A"),EXACT(R165,"1B")),0.1,IF(R165=2,1,100))</f>
        <v>100</v>
      </c>
      <c r="AC165" s="257">
        <f>IF(OR(EXACT(S165,"1A"),EXACT(S165,"1B")),0.3,IF(S165=2,3,100))</f>
        <v>100</v>
      </c>
      <c r="AD165" s="136"/>
      <c r="AE165" s="136"/>
      <c r="AF165" s="249">
        <f>IF(OR(OR(EXACT(J165,"1A"),EXACT(J165,"1B"),EXACT(J165,"1C")),K165=1),1,IF(K165=2,10,100))</f>
        <v>100</v>
      </c>
      <c r="AG165" s="249">
        <f>IF(OR(EXACT(J165,"1A"),EXACT(J165,"1B"),EXACT(J165,"1C")),1,IF(J165=2,10,100))</f>
        <v>10</v>
      </c>
      <c r="AH165" s="249">
        <f>IF(OR(EXACT(J165,"1A"),EXACT(J165,"1B"),EXACT(J165,"1C"),K165=1),3,100)</f>
        <v>100</v>
      </c>
      <c r="AI165" s="249">
        <f>IF(OR(EXACT(J165,"1A"),EXACT(J165,"1B"),EXACT(J165,"1C")),5,100)</f>
        <v>100</v>
      </c>
      <c r="AJ165" s="269"/>
      <c r="AK165" s="304"/>
      <c r="AL165" s="229">
        <v>2</v>
      </c>
      <c r="AM165" s="251"/>
      <c r="AN165" s="136"/>
      <c r="AO165" s="136"/>
      <c r="AP165" s="136"/>
      <c r="AQ165" s="199" t="s">
        <v>779</v>
      </c>
      <c r="AR165" s="136"/>
      <c r="AS165" s="136"/>
      <c r="AT165" s="136"/>
      <c r="AU165" s="136"/>
      <c r="AV165" s="136"/>
      <c r="AW165" s="136"/>
      <c r="AX165" s="136"/>
      <c r="AY165" s="136"/>
      <c r="AZ165" s="136"/>
      <c r="BA165" s="136"/>
      <c r="BB165" s="136"/>
      <c r="BC165" s="136"/>
      <c r="BD165" s="136"/>
      <c r="BE165" s="136"/>
      <c r="BF165" s="136"/>
      <c r="BG165" s="136"/>
      <c r="BH165" s="136"/>
      <c r="BI165" s="136"/>
      <c r="BJ165" s="136"/>
      <c r="BK165" s="136"/>
      <c r="BL165" s="136"/>
      <c r="BM165" s="136"/>
      <c r="BN165" s="136"/>
      <c r="BO165" s="136"/>
      <c r="BP165" s="136"/>
      <c r="BQ165" s="136"/>
      <c r="BR165" s="136"/>
      <c r="BS165" s="136"/>
      <c r="BT165" s="136"/>
      <c r="BU165" s="136"/>
      <c r="BV165" s="136"/>
      <c r="BW165" s="136"/>
      <c r="BX165" s="136"/>
      <c r="BY165" s="136"/>
      <c r="BZ165" s="136"/>
      <c r="CA165" s="136"/>
      <c r="CB165" s="136"/>
      <c r="CC165" s="136"/>
      <c r="CD165" s="136"/>
      <c r="CE165" s="136"/>
      <c r="CF165" s="136"/>
      <c r="CG165" s="136"/>
      <c r="CH165" s="136"/>
      <c r="CI165" s="136"/>
      <c r="CJ165" s="136"/>
      <c r="CK165" s="136"/>
      <c r="CL165" s="136"/>
      <c r="CM165" s="136"/>
      <c r="CN165" s="136"/>
      <c r="CO165" s="136"/>
      <c r="CP165" s="136"/>
      <c r="CQ165" s="136"/>
      <c r="CR165" s="136"/>
      <c r="CS165" s="136"/>
      <c r="CT165" s="136"/>
      <c r="CU165" s="136"/>
      <c r="CV165" s="136"/>
      <c r="CW165" s="136"/>
      <c r="CX165" s="136"/>
      <c r="CY165" s="136"/>
      <c r="CZ165" s="136"/>
      <c r="DA165" s="136"/>
      <c r="DB165" s="136"/>
      <c r="DC165" s="136"/>
      <c r="DD165" s="136"/>
      <c r="DE165" s="136"/>
      <c r="DF165" s="136"/>
      <c r="DG165" s="136"/>
      <c r="DH165" s="136"/>
      <c r="DI165" s="136"/>
      <c r="DJ165" s="136"/>
      <c r="DK165" s="136"/>
      <c r="DL165" s="136"/>
      <c r="DM165" s="136"/>
      <c r="DN165" s="136"/>
      <c r="DO165" s="136"/>
      <c r="DP165" s="136"/>
      <c r="DQ165" s="136"/>
      <c r="DR165" s="136"/>
      <c r="DS165" s="136"/>
      <c r="DT165" s="136"/>
      <c r="DU165" s="136"/>
      <c r="DV165" s="136"/>
      <c r="DW165" s="136"/>
      <c r="DX165" s="136"/>
      <c r="DY165" s="136"/>
      <c r="DZ165" s="136"/>
      <c r="EA165" s="136"/>
      <c r="EB165" s="136"/>
      <c r="EC165" s="136"/>
      <c r="ED165" s="136"/>
      <c r="EE165" s="136"/>
      <c r="EF165" s="136"/>
      <c r="EG165" s="136"/>
      <c r="EH165" s="136"/>
      <c r="EI165" s="136"/>
      <c r="EJ165" s="136"/>
      <c r="EK165" s="136"/>
      <c r="EL165" s="136"/>
      <c r="EM165" s="136"/>
      <c r="EN165" s="136"/>
      <c r="EO165" s="136"/>
      <c r="EP165" s="136"/>
      <c r="EQ165" s="136"/>
      <c r="ER165" s="136"/>
      <c r="ES165" s="136"/>
      <c r="ET165" s="136"/>
      <c r="EU165" s="136"/>
      <c r="EV165" s="136"/>
      <c r="EW165" s="136"/>
      <c r="EX165" s="136"/>
      <c r="EY165" s="136"/>
      <c r="EZ165" s="136"/>
      <c r="FA165" s="136"/>
      <c r="FB165" s="136"/>
      <c r="FC165" s="136"/>
      <c r="FD165" s="136"/>
      <c r="FE165" s="136"/>
      <c r="FF165" s="136"/>
      <c r="FG165" s="136"/>
      <c r="FH165" s="136"/>
      <c r="FI165" s="136"/>
      <c r="FJ165" s="136"/>
      <c r="FK165" s="136"/>
      <c r="FL165" s="136"/>
      <c r="FM165" s="136"/>
      <c r="FN165" s="136"/>
      <c r="FO165" s="136"/>
      <c r="FP165" s="136"/>
      <c r="FQ165" s="136"/>
      <c r="FR165" s="136"/>
      <c r="FS165" s="136"/>
      <c r="FT165" s="136"/>
      <c r="FU165" s="136"/>
      <c r="FV165" s="136"/>
      <c r="FW165" s="136"/>
      <c r="FX165" s="136"/>
      <c r="FY165" s="136"/>
      <c r="FZ165" s="136"/>
      <c r="GA165" s="136"/>
      <c r="GB165" s="136"/>
      <c r="GC165" s="136"/>
      <c r="GD165" s="136"/>
      <c r="GE165" s="136"/>
      <c r="GF165" s="136"/>
      <c r="GG165" s="136"/>
      <c r="GH165" s="136"/>
      <c r="GI165" s="136"/>
      <c r="GJ165" s="136"/>
      <c r="GK165" s="136"/>
      <c r="GL165" s="136"/>
      <c r="GM165" s="136"/>
      <c r="GN165" s="136"/>
      <c r="GO165" s="136"/>
      <c r="GP165" s="136"/>
      <c r="GQ165" s="136"/>
      <c r="GR165" s="136"/>
      <c r="GS165" s="136"/>
      <c r="GT165" s="136"/>
      <c r="GU165" s="136"/>
      <c r="GV165" s="136"/>
      <c r="GW165" s="136"/>
      <c r="GX165" s="136"/>
      <c r="GY165" s="136"/>
      <c r="GZ165" s="136"/>
      <c r="HA165" s="136"/>
      <c r="HB165" s="136"/>
      <c r="HC165" s="136"/>
      <c r="HD165" s="136"/>
      <c r="HE165" s="136"/>
      <c r="HF165" s="136"/>
      <c r="HG165" s="136"/>
      <c r="HH165" s="136"/>
      <c r="HI165" s="136"/>
      <c r="HJ165" s="136"/>
      <c r="HK165" s="136"/>
      <c r="HL165" s="136"/>
      <c r="HM165" s="136"/>
      <c r="HN165" s="136"/>
      <c r="HO165" s="136"/>
      <c r="HP165" s="136"/>
      <c r="HQ165" s="136"/>
      <c r="HR165" s="136"/>
      <c r="HS165" s="136"/>
      <c r="HT165" s="136"/>
      <c r="HU165" s="136"/>
      <c r="HV165" s="136"/>
      <c r="HW165" s="136"/>
      <c r="HX165" s="136"/>
      <c r="HY165" s="136"/>
      <c r="HZ165" s="136"/>
      <c r="IA165" s="136"/>
      <c r="IB165" s="136"/>
      <c r="IC165" s="136"/>
      <c r="ID165" s="136"/>
      <c r="IE165" s="136"/>
      <c r="IF165" s="136"/>
      <c r="IG165" s="136"/>
      <c r="IH165" s="136"/>
      <c r="II165" s="136"/>
      <c r="IJ165" s="136"/>
      <c r="IK165" s="136"/>
      <c r="IL165" s="136"/>
      <c r="IM165" s="136"/>
      <c r="IN165" s="136"/>
      <c r="IO165" s="136"/>
      <c r="IP165" s="136"/>
      <c r="IQ165" s="136"/>
      <c r="IR165" s="136"/>
      <c r="IS165" s="136"/>
      <c r="IT165" s="136"/>
      <c r="IU165" s="136"/>
      <c r="IV165" s="136"/>
      <c r="IW165" s="136"/>
      <c r="IX165" s="136"/>
      <c r="IY165" s="136"/>
      <c r="IZ165" s="136"/>
      <c r="JA165" s="136"/>
      <c r="JB165" s="136"/>
      <c r="JC165" s="136"/>
      <c r="JD165" s="136"/>
      <c r="JE165" s="136"/>
      <c r="JF165" s="136"/>
      <c r="JG165" s="136"/>
      <c r="JH165" s="136"/>
      <c r="JI165" s="136"/>
      <c r="JJ165" s="136"/>
      <c r="JK165" s="136"/>
      <c r="JL165" s="136"/>
      <c r="JM165" s="136"/>
      <c r="JN165" s="136"/>
      <c r="JO165" s="136"/>
      <c r="JP165" s="136"/>
      <c r="JQ165" s="136"/>
      <c r="JR165" s="136"/>
      <c r="JS165" s="136"/>
      <c r="JT165" s="136"/>
      <c r="JU165" s="136"/>
      <c r="JV165" s="136"/>
      <c r="JW165" s="136"/>
      <c r="JX165" s="136"/>
      <c r="JY165" s="136"/>
      <c r="JZ165" s="136"/>
      <c r="KA165" s="136"/>
      <c r="KB165" s="136"/>
      <c r="KC165" s="136"/>
      <c r="KD165" s="136"/>
      <c r="KE165" s="136"/>
      <c r="KF165" s="136"/>
      <c r="KG165" s="136"/>
      <c r="KH165" s="136"/>
      <c r="KI165" s="136"/>
      <c r="KJ165" s="136"/>
      <c r="KK165" s="136"/>
      <c r="KL165" s="136"/>
      <c r="KM165" s="136"/>
      <c r="KN165" s="136"/>
      <c r="KO165" s="136"/>
      <c r="KP165" s="136"/>
      <c r="KQ165" s="136"/>
      <c r="KR165" s="136"/>
      <c r="KS165" s="136"/>
      <c r="KT165" s="136"/>
      <c r="KU165" s="136"/>
      <c r="KV165" s="136"/>
      <c r="KW165" s="136"/>
      <c r="KX165" s="136"/>
      <c r="KY165" s="136"/>
      <c r="KZ165" s="136"/>
      <c r="LA165" s="136"/>
      <c r="LB165" s="136"/>
      <c r="LC165" s="136"/>
      <c r="LD165" s="136"/>
      <c r="LE165" s="136"/>
      <c r="LF165" s="136"/>
      <c r="LG165" s="136"/>
      <c r="LH165" s="136"/>
      <c r="LI165" s="136"/>
      <c r="LJ165" s="136"/>
      <c r="LK165" s="136"/>
      <c r="LL165" s="136"/>
      <c r="LM165" s="136"/>
      <c r="LN165" s="136"/>
      <c r="LO165" s="136"/>
      <c r="LP165" s="136"/>
      <c r="LQ165" s="136"/>
      <c r="LR165" s="136"/>
      <c r="LS165" s="136"/>
      <c r="LT165" s="136"/>
      <c r="LU165" s="136"/>
      <c r="LV165" s="136"/>
      <c r="LW165" s="136"/>
      <c r="LX165" s="136"/>
      <c r="LY165" s="136"/>
      <c r="LZ165" s="136"/>
      <c r="MA165" s="136"/>
      <c r="MB165" s="136"/>
      <c r="MC165" s="136"/>
      <c r="MD165" s="136"/>
      <c r="ME165" s="136"/>
      <c r="MF165" s="136"/>
      <c r="MG165" s="136"/>
      <c r="MH165" s="136"/>
      <c r="MI165" s="136"/>
      <c r="MJ165" s="136"/>
      <c r="MK165" s="136"/>
      <c r="ML165" s="136"/>
      <c r="MM165" s="136"/>
      <c r="MN165" s="136"/>
      <c r="MO165" s="136"/>
      <c r="MP165" s="136"/>
      <c r="MQ165" s="136"/>
      <c r="MR165" s="136"/>
      <c r="MS165" s="136"/>
      <c r="MT165" s="136"/>
      <c r="MU165" s="136"/>
      <c r="MV165" s="136"/>
      <c r="MW165" s="136"/>
      <c r="MX165" s="136"/>
      <c r="MY165" s="136"/>
      <c r="MZ165" s="136"/>
      <c r="NA165" s="136"/>
      <c r="NB165" s="136"/>
      <c r="NC165" s="136"/>
      <c r="ND165" s="136"/>
      <c r="NE165" s="136"/>
      <c r="NF165" s="136"/>
      <c r="NG165" s="136"/>
      <c r="NH165" s="136"/>
      <c r="NI165" s="136"/>
      <c r="NJ165" s="136"/>
      <c r="NK165" s="136"/>
      <c r="NL165" s="136"/>
      <c r="NM165" s="136"/>
      <c r="NN165" s="136"/>
      <c r="NO165" s="136"/>
      <c r="NP165" s="136"/>
      <c r="NQ165" s="136"/>
      <c r="NR165" s="136"/>
      <c r="NS165" s="136"/>
      <c r="NT165" s="136"/>
      <c r="NU165" s="136"/>
      <c r="NV165" s="136"/>
      <c r="NW165" s="136"/>
      <c r="NX165" s="136"/>
      <c r="NY165" s="136"/>
      <c r="NZ165" s="136"/>
      <c r="OA165" s="136"/>
      <c r="OB165" s="136"/>
      <c r="OC165" s="136"/>
      <c r="OD165" s="136"/>
      <c r="OE165" s="136"/>
      <c r="OF165" s="136"/>
      <c r="OG165" s="136"/>
      <c r="OH165" s="136"/>
      <c r="OI165" s="136"/>
      <c r="OJ165" s="136"/>
      <c r="OK165" s="136"/>
      <c r="OL165" s="136"/>
      <c r="OM165" s="136"/>
      <c r="ON165" s="136"/>
      <c r="OO165" s="136"/>
      <c r="OP165" s="136"/>
      <c r="OQ165" s="136"/>
      <c r="OR165" s="136"/>
      <c r="OS165" s="136"/>
      <c r="OT165" s="136"/>
      <c r="OU165" s="136"/>
      <c r="OV165" s="136"/>
      <c r="OW165" s="136"/>
      <c r="OX165" s="136"/>
      <c r="OY165" s="136"/>
      <c r="OZ165" s="136"/>
      <c r="PA165" s="136"/>
      <c r="PB165" s="136"/>
      <c r="PC165" s="136"/>
      <c r="PD165" s="136"/>
      <c r="PE165" s="136"/>
      <c r="PF165" s="136"/>
      <c r="PG165" s="136"/>
      <c r="PH165" s="136"/>
      <c r="PI165" s="136"/>
      <c r="PJ165" s="136"/>
      <c r="PK165" s="136"/>
      <c r="PL165" s="136"/>
      <c r="PM165" s="136"/>
      <c r="PN165" s="136"/>
      <c r="PO165" s="136"/>
      <c r="PP165" s="136"/>
      <c r="PQ165" s="136"/>
      <c r="PR165" s="136"/>
      <c r="PS165" s="136"/>
      <c r="PT165" s="136"/>
      <c r="PU165" s="136"/>
      <c r="PV165" s="136"/>
      <c r="PW165" s="136"/>
      <c r="PX165" s="136"/>
      <c r="PY165" s="136"/>
      <c r="PZ165" s="136"/>
      <c r="QA165" s="136"/>
      <c r="QB165" s="136"/>
      <c r="QC165" s="136"/>
      <c r="QD165" s="136"/>
      <c r="QE165" s="136"/>
      <c r="QF165" s="136"/>
      <c r="QG165" s="136"/>
      <c r="QH165" s="136"/>
      <c r="QI165" s="136"/>
      <c r="QJ165" s="136"/>
      <c r="QK165" s="136"/>
      <c r="QL165" s="136"/>
      <c r="QM165" s="136"/>
      <c r="QN165" s="136"/>
      <c r="QO165" s="136"/>
      <c r="QP165" s="136"/>
      <c r="QQ165" s="136"/>
      <c r="QR165" s="136"/>
      <c r="QS165" s="136"/>
      <c r="QT165" s="136"/>
      <c r="QU165" s="136"/>
      <c r="QV165" s="136"/>
      <c r="QW165" s="136"/>
      <c r="QX165" s="136"/>
      <c r="QY165" s="136"/>
      <c r="QZ165" s="136"/>
      <c r="RA165" s="136"/>
      <c r="RB165" s="136"/>
      <c r="RC165" s="136"/>
      <c r="RD165" s="136"/>
      <c r="RE165" s="136"/>
      <c r="RF165" s="136"/>
      <c r="RG165" s="136"/>
      <c r="RH165" s="136"/>
      <c r="RI165" s="136"/>
      <c r="RJ165" s="136"/>
      <c r="RK165" s="136"/>
      <c r="RL165" s="136"/>
      <c r="RM165" s="136"/>
      <c r="RN165" s="136"/>
      <c r="RO165" s="136"/>
      <c r="RP165" s="136"/>
      <c r="RQ165" s="136"/>
      <c r="RR165" s="136"/>
      <c r="RS165" s="136"/>
      <c r="RT165" s="136"/>
      <c r="RU165" s="136"/>
      <c r="RV165" s="136"/>
      <c r="RW165" s="136"/>
      <c r="RX165" s="136"/>
      <c r="RY165" s="136"/>
      <c r="RZ165" s="136"/>
      <c r="SA165" s="136"/>
      <c r="SB165" s="136"/>
      <c r="SC165" s="136"/>
      <c r="SD165" s="136"/>
      <c r="SE165" s="136"/>
      <c r="SF165" s="136"/>
      <c r="SG165" s="136"/>
      <c r="SH165" s="136"/>
      <c r="SI165" s="136"/>
      <c r="SJ165" s="136"/>
      <c r="SK165" s="136"/>
      <c r="SL165" s="136"/>
      <c r="SM165" s="136"/>
      <c r="SN165" s="136"/>
      <c r="SO165" s="136"/>
      <c r="SP165" s="136"/>
      <c r="SQ165" s="136"/>
      <c r="SR165" s="136"/>
      <c r="SS165" s="136"/>
      <c r="ST165" s="136"/>
      <c r="SU165" s="136"/>
      <c r="SV165" s="136"/>
      <c r="SW165" s="136"/>
      <c r="SX165" s="136"/>
      <c r="SY165" s="136"/>
      <c r="SZ165" s="136"/>
      <c r="TA165" s="136"/>
      <c r="TB165" s="136"/>
      <c r="TC165" s="136"/>
      <c r="TD165" s="136"/>
      <c r="TE165" s="136"/>
      <c r="TF165" s="136"/>
      <c r="TG165" s="136"/>
      <c r="TH165" s="136"/>
      <c r="TI165" s="136"/>
      <c r="TJ165" s="136"/>
      <c r="TK165" s="136"/>
      <c r="TL165" s="136"/>
      <c r="TM165" s="136"/>
      <c r="TN165" s="136"/>
      <c r="TO165" s="136"/>
      <c r="TP165" s="136"/>
      <c r="TQ165" s="136"/>
      <c r="TR165" s="136"/>
      <c r="TS165" s="136"/>
      <c r="TT165" s="136"/>
      <c r="TU165" s="136"/>
      <c r="TV165" s="136"/>
      <c r="TW165" s="136"/>
      <c r="TX165" s="136"/>
      <c r="TY165" s="136"/>
      <c r="TZ165" s="136"/>
      <c r="UA165" s="136"/>
      <c r="UB165" s="136"/>
      <c r="UC165" s="136"/>
      <c r="UD165" s="136"/>
      <c r="UE165" s="136"/>
      <c r="UF165" s="136"/>
      <c r="UG165" s="136"/>
      <c r="UH165" s="136"/>
      <c r="UI165" s="136"/>
      <c r="UJ165" s="136"/>
      <c r="UK165" s="136"/>
      <c r="UL165" s="136"/>
      <c r="UM165" s="136"/>
      <c r="UN165" s="136"/>
      <c r="UO165" s="136"/>
      <c r="UP165" s="136"/>
      <c r="UQ165" s="136"/>
      <c r="UR165" s="136"/>
      <c r="US165" s="136"/>
      <c r="UT165" s="136"/>
      <c r="UU165" s="136"/>
      <c r="UV165" s="136"/>
      <c r="UW165" s="136"/>
      <c r="UX165" s="136"/>
      <c r="UY165" s="136"/>
      <c r="UZ165" s="136"/>
      <c r="VA165" s="136"/>
      <c r="VB165" s="136"/>
      <c r="VC165" s="136"/>
      <c r="VD165" s="136"/>
      <c r="VE165" s="136"/>
      <c r="VF165" s="136"/>
      <c r="VG165" s="136"/>
      <c r="VH165" s="136"/>
      <c r="VI165" s="136"/>
      <c r="VJ165" s="136"/>
      <c r="VK165" s="136"/>
      <c r="VL165" s="136"/>
      <c r="VM165" s="136"/>
      <c r="VN165" s="136"/>
      <c r="VO165" s="136"/>
      <c r="VP165" s="136"/>
      <c r="VQ165" s="136"/>
      <c r="VR165" s="136"/>
      <c r="VS165" s="136"/>
      <c r="VT165" s="136"/>
      <c r="VU165" s="136"/>
      <c r="VV165" s="136"/>
      <c r="VW165" s="136"/>
      <c r="VX165" s="136"/>
      <c r="VY165" s="136"/>
      <c r="VZ165" s="136"/>
      <c r="WA165" s="136"/>
      <c r="WB165" s="136"/>
      <c r="WC165" s="136"/>
      <c r="WD165" s="136"/>
      <c r="WE165" s="136"/>
      <c r="WF165" s="136"/>
      <c r="WG165" s="136"/>
      <c r="WH165" s="136"/>
      <c r="WI165" s="136"/>
      <c r="WJ165" s="136"/>
      <c r="WK165" s="136"/>
      <c r="WL165" s="136"/>
      <c r="WM165" s="136"/>
      <c r="WN165" s="136"/>
      <c r="WO165" s="136"/>
      <c r="WP165" s="136"/>
      <c r="WQ165" s="136"/>
      <c r="WR165" s="136"/>
      <c r="WS165" s="136"/>
      <c r="WT165" s="136"/>
      <c r="WU165" s="136"/>
      <c r="WV165" s="136"/>
      <c r="WW165" s="136"/>
      <c r="WX165" s="136"/>
      <c r="WY165" s="136"/>
      <c r="WZ165" s="136"/>
      <c r="XA165" s="136"/>
      <c r="XB165" s="136"/>
      <c r="XC165" s="136"/>
      <c r="XD165" s="136"/>
      <c r="XE165" s="136"/>
      <c r="XF165" s="136"/>
      <c r="XG165" s="136"/>
      <c r="XH165" s="136"/>
      <c r="XI165" s="136"/>
      <c r="XJ165" s="136"/>
      <c r="XK165" s="136"/>
      <c r="XL165" s="136"/>
      <c r="XM165" s="136"/>
      <c r="XN165" s="136"/>
      <c r="XO165" s="136"/>
      <c r="XP165" s="136"/>
      <c r="XQ165" s="136"/>
      <c r="XR165" s="136"/>
      <c r="XS165" s="136"/>
      <c r="XT165" s="136"/>
      <c r="XU165" s="136"/>
      <c r="XV165" s="136"/>
      <c r="XW165" s="136"/>
      <c r="XX165" s="136"/>
      <c r="XY165" s="136"/>
      <c r="XZ165" s="136"/>
      <c r="YA165" s="136"/>
      <c r="YB165" s="136"/>
      <c r="YC165" s="136"/>
      <c r="YD165" s="136"/>
      <c r="YE165" s="136"/>
      <c r="YF165" s="136"/>
      <c r="YG165" s="136"/>
      <c r="YH165" s="136"/>
      <c r="YI165" s="136"/>
      <c r="YJ165" s="136"/>
      <c r="YK165" s="136"/>
      <c r="YL165" s="136"/>
      <c r="YM165" s="136"/>
      <c r="YN165" s="136"/>
      <c r="YO165" s="136"/>
      <c r="YP165" s="136"/>
      <c r="YQ165" s="136"/>
      <c r="YR165" s="136"/>
      <c r="YS165" s="136"/>
      <c r="YT165" s="136"/>
      <c r="YU165" s="136"/>
      <c r="YV165" s="136"/>
      <c r="YW165" s="136"/>
      <c r="YX165" s="136"/>
      <c r="YY165" s="136"/>
      <c r="YZ165" s="136"/>
      <c r="ZA165" s="136"/>
      <c r="ZB165" s="136"/>
      <c r="ZC165" s="136"/>
      <c r="ZD165" s="136"/>
      <c r="ZE165" s="136"/>
      <c r="ZF165" s="136"/>
      <c r="ZG165" s="136"/>
      <c r="ZH165" s="136"/>
      <c r="ZI165" s="136"/>
      <c r="ZJ165" s="136"/>
      <c r="ZK165" s="136"/>
      <c r="ZL165" s="136"/>
      <c r="ZM165" s="136"/>
      <c r="ZN165" s="136"/>
      <c r="ZO165" s="136"/>
      <c r="ZP165" s="136"/>
      <c r="ZQ165" s="136"/>
      <c r="ZR165" s="136"/>
      <c r="ZS165" s="136"/>
      <c r="ZT165" s="136"/>
      <c r="ZU165" s="136"/>
      <c r="ZV165" s="136"/>
      <c r="ZW165" s="136"/>
      <c r="ZX165" s="136"/>
      <c r="ZY165" s="136"/>
      <c r="ZZ165" s="136"/>
      <c r="AAA165" s="136"/>
      <c r="AAB165" s="136"/>
      <c r="AAC165" s="136"/>
      <c r="AAD165" s="136"/>
      <c r="AAE165" s="136"/>
      <c r="AAF165" s="136"/>
      <c r="AAG165" s="136"/>
      <c r="AAH165" s="136"/>
      <c r="AAI165" s="136"/>
      <c r="AAJ165" s="136"/>
      <c r="AAK165" s="136"/>
      <c r="AAL165" s="136"/>
      <c r="AAM165" s="136"/>
      <c r="AAN165" s="136"/>
      <c r="AAO165" s="136"/>
      <c r="AAP165" s="136"/>
      <c r="AAQ165" s="136"/>
      <c r="AAR165" s="136"/>
      <c r="AAS165" s="136"/>
      <c r="AAT165" s="136"/>
      <c r="AAU165" s="136"/>
      <c r="AAV165" s="136"/>
      <c r="AAW165" s="136"/>
      <c r="AAX165" s="136"/>
      <c r="AAY165" s="136"/>
      <c r="AAZ165" s="136"/>
      <c r="ABA165" s="136"/>
      <c r="ABB165" s="136"/>
      <c r="ABC165" s="136"/>
      <c r="ABD165" s="136"/>
      <c r="ABE165" s="136"/>
      <c r="ABF165" s="136"/>
      <c r="ABG165" s="136"/>
      <c r="ABH165" s="136"/>
      <c r="ABI165" s="136"/>
      <c r="ABJ165" s="136"/>
      <c r="ABK165" s="136"/>
      <c r="ABL165" s="136"/>
      <c r="ABM165" s="136"/>
      <c r="ABN165" s="136"/>
      <c r="ABO165" s="136"/>
      <c r="ABP165" s="136"/>
      <c r="ABQ165" s="136"/>
      <c r="ABR165" s="136"/>
      <c r="ABS165" s="136"/>
      <c r="ABT165" s="136"/>
      <c r="ABU165" s="136"/>
      <c r="ABV165" s="136"/>
      <c r="ABW165" s="136"/>
      <c r="ABX165" s="136"/>
      <c r="ABY165" s="136"/>
      <c r="ABZ165" s="136"/>
      <c r="ACA165" s="136"/>
      <c r="ACB165" s="136"/>
      <c r="ACC165" s="136"/>
      <c r="ACD165" s="136"/>
      <c r="ACE165" s="136"/>
      <c r="ACF165" s="136"/>
      <c r="ACG165" s="136"/>
      <c r="ACH165" s="136"/>
      <c r="ACI165" s="136"/>
      <c r="ACJ165" s="136"/>
      <c r="ACK165" s="136"/>
      <c r="ACL165" s="136"/>
      <c r="ACM165" s="136"/>
      <c r="ACN165" s="136"/>
      <c r="ACO165" s="136"/>
      <c r="ACP165" s="136"/>
      <c r="ACQ165" s="136"/>
      <c r="ACR165" s="136"/>
      <c r="ACS165" s="136"/>
      <c r="ACT165" s="136"/>
      <c r="ACU165" s="136"/>
      <c r="ACV165" s="136"/>
      <c r="ACW165" s="136"/>
      <c r="ACX165" s="136"/>
      <c r="ACY165" s="136"/>
      <c r="ACZ165" s="136"/>
      <c r="ADA165" s="136"/>
      <c r="ADB165" s="136"/>
      <c r="ADC165" s="136"/>
      <c r="ADD165" s="136"/>
      <c r="ADE165" s="136"/>
      <c r="ADF165" s="136"/>
      <c r="ADG165" s="136"/>
      <c r="ADH165" s="136"/>
      <c r="ADI165" s="136"/>
      <c r="ADJ165" s="136"/>
      <c r="ADK165" s="136"/>
      <c r="ADL165" s="136"/>
      <c r="ADM165" s="136"/>
      <c r="ADN165" s="136"/>
      <c r="ADO165" s="136"/>
      <c r="ADP165" s="136"/>
      <c r="ADQ165" s="136"/>
      <c r="ADR165" s="136"/>
      <c r="ADS165" s="136"/>
      <c r="ADT165" s="136"/>
      <c r="ADU165" s="136"/>
      <c r="ADV165" s="136"/>
      <c r="ADW165" s="136"/>
      <c r="ADX165" s="136"/>
      <c r="ADY165" s="136"/>
      <c r="ADZ165" s="136"/>
      <c r="AEA165" s="136"/>
      <c r="AEB165" s="136"/>
      <c r="AEC165" s="136"/>
      <c r="AED165" s="136"/>
      <c r="AEE165" s="136"/>
      <c r="AEF165" s="136"/>
      <c r="AEG165" s="136"/>
      <c r="AEH165" s="136"/>
      <c r="AEI165" s="136"/>
      <c r="AEJ165" s="136"/>
      <c r="AEK165" s="136"/>
      <c r="AEL165" s="136"/>
      <c r="AEM165" s="136"/>
      <c r="AEN165" s="136"/>
      <c r="AEO165" s="136"/>
      <c r="AEP165" s="136"/>
      <c r="AEQ165" s="136"/>
      <c r="AER165" s="136"/>
      <c r="AES165" s="136"/>
      <c r="AET165" s="136"/>
      <c r="AEU165" s="136"/>
      <c r="AEV165" s="136"/>
      <c r="AEW165" s="136"/>
      <c r="AEX165" s="136"/>
      <c r="AEY165" s="136"/>
      <c r="AEZ165" s="136"/>
      <c r="AFA165" s="136"/>
      <c r="AFB165" s="136"/>
      <c r="AFC165" s="136"/>
      <c r="AFD165" s="136"/>
      <c r="AFE165" s="136"/>
      <c r="AFF165" s="136"/>
      <c r="AFG165" s="136"/>
      <c r="AFH165" s="136"/>
      <c r="AFI165" s="136"/>
      <c r="AFJ165" s="136"/>
      <c r="AFK165" s="136"/>
      <c r="AFL165" s="136"/>
      <c r="AFM165" s="136"/>
      <c r="AFN165" s="136"/>
      <c r="AFO165" s="136"/>
      <c r="AFP165" s="136"/>
      <c r="AFQ165" s="136"/>
      <c r="AFR165" s="136"/>
      <c r="AFS165" s="136"/>
      <c r="AFT165" s="136"/>
      <c r="AFU165" s="136"/>
      <c r="AFV165" s="136"/>
      <c r="AFW165" s="136"/>
      <c r="AFX165" s="136"/>
      <c r="AFY165" s="136"/>
      <c r="AFZ165" s="136"/>
      <c r="AGA165" s="136"/>
      <c r="AGB165" s="136"/>
      <c r="AGC165" s="136"/>
      <c r="AGD165" s="136"/>
      <c r="AGE165" s="136"/>
      <c r="AGF165" s="136"/>
      <c r="AGG165" s="136"/>
      <c r="AGH165" s="136"/>
      <c r="AGI165" s="136"/>
      <c r="AGJ165" s="136"/>
      <c r="AGK165" s="136"/>
      <c r="AGL165" s="136"/>
      <c r="AGM165" s="136"/>
      <c r="AGN165" s="136"/>
      <c r="AGO165" s="136"/>
      <c r="AGP165" s="136"/>
      <c r="AGQ165" s="136"/>
      <c r="AGR165" s="136"/>
      <c r="AGS165" s="136"/>
      <c r="AGT165" s="136"/>
      <c r="AGU165" s="136"/>
      <c r="AGV165" s="136"/>
      <c r="AGW165" s="136"/>
      <c r="AGX165" s="136"/>
      <c r="AGY165" s="136"/>
      <c r="AGZ165" s="136"/>
      <c r="AHA165" s="136"/>
      <c r="AHB165" s="136"/>
      <c r="AHC165" s="136"/>
      <c r="AHD165" s="136"/>
      <c r="AHE165" s="136"/>
      <c r="AHF165" s="136"/>
      <c r="AHG165" s="136"/>
      <c r="AHH165" s="136"/>
      <c r="AHI165" s="136"/>
      <c r="AHJ165" s="136"/>
      <c r="AHK165" s="136"/>
      <c r="AHL165" s="136"/>
      <c r="AHM165" s="136"/>
      <c r="AHN165" s="136"/>
      <c r="AHO165" s="136"/>
      <c r="AHP165" s="136"/>
      <c r="AHQ165" s="136"/>
      <c r="AHR165" s="136"/>
      <c r="AHS165" s="136"/>
      <c r="AHT165" s="136"/>
      <c r="AHU165" s="136"/>
      <c r="AHV165" s="136"/>
      <c r="AHW165" s="136"/>
      <c r="AHX165" s="136"/>
      <c r="AHY165" s="136"/>
      <c r="AHZ165" s="136"/>
      <c r="AIA165" s="136"/>
      <c r="AIB165" s="136"/>
      <c r="AIC165" s="136"/>
      <c r="AID165" s="136"/>
      <c r="AIE165" s="136"/>
      <c r="AIF165" s="136"/>
      <c r="AIG165" s="136"/>
      <c r="AIH165" s="136"/>
      <c r="AII165" s="136"/>
      <c r="AIJ165" s="136"/>
      <c r="AIK165" s="136"/>
      <c r="AIL165" s="136"/>
      <c r="AIM165" s="136"/>
      <c r="AIN165" s="136"/>
      <c r="AIO165" s="136"/>
      <c r="AIP165" s="136"/>
      <c r="AIQ165" s="136"/>
      <c r="AIR165" s="136"/>
      <c r="AIS165" s="136"/>
      <c r="AIT165" s="136"/>
      <c r="AIU165" s="136"/>
      <c r="AIV165" s="136"/>
      <c r="AIW165" s="136"/>
      <c r="AIX165" s="136"/>
      <c r="AIY165" s="136"/>
      <c r="AIZ165" s="136"/>
      <c r="AJA165" s="136"/>
      <c r="AJB165" s="136"/>
      <c r="AJC165" s="136"/>
      <c r="AJD165" s="136"/>
      <c r="AJE165" s="136"/>
      <c r="AJF165" s="136"/>
      <c r="AJG165" s="136"/>
      <c r="AJH165" s="136"/>
      <c r="AJI165" s="136"/>
      <c r="AJJ165" s="136"/>
      <c r="AJK165" s="136"/>
      <c r="AJL165" s="136"/>
      <c r="AJM165" s="136"/>
      <c r="AJN165" s="136"/>
      <c r="AJO165" s="136"/>
      <c r="AJP165" s="136"/>
      <c r="AJQ165" s="136"/>
      <c r="AJR165" s="136"/>
      <c r="AJS165" s="136"/>
      <c r="AJT165" s="136"/>
      <c r="AJU165" s="136"/>
      <c r="AJV165" s="136"/>
      <c r="AJW165" s="136"/>
      <c r="AJX165" s="136"/>
      <c r="AJY165" s="136"/>
      <c r="AJZ165" s="136"/>
      <c r="AKA165" s="136"/>
      <c r="AKB165" s="136"/>
      <c r="AKC165" s="136"/>
      <c r="AKD165" s="136"/>
      <c r="AKE165" s="136"/>
      <c r="AKF165" s="136"/>
      <c r="AKG165" s="136"/>
      <c r="AKH165" s="136"/>
      <c r="AKI165" s="136"/>
      <c r="AKJ165" s="136"/>
      <c r="AKK165" s="136"/>
      <c r="AKL165" s="136"/>
      <c r="AKM165" s="136"/>
      <c r="AKN165" s="136"/>
      <c r="AKO165" s="136"/>
      <c r="AKP165" s="136"/>
      <c r="AKQ165" s="136"/>
      <c r="AKR165" s="136"/>
      <c r="AKS165" s="136"/>
      <c r="AKT165" s="136"/>
      <c r="AKU165" s="136"/>
      <c r="AKV165" s="136"/>
      <c r="AKW165" s="136"/>
      <c r="AKX165" s="136"/>
      <c r="AKY165" s="136"/>
      <c r="AKZ165" s="136"/>
      <c r="ALA165" s="136"/>
      <c r="ALB165" s="136"/>
      <c r="ALC165" s="136"/>
      <c r="ALD165" s="136"/>
      <c r="ALE165" s="136"/>
      <c r="ALF165" s="136"/>
      <c r="ALG165" s="136"/>
      <c r="ALH165" s="136"/>
      <c r="ALI165" s="136"/>
      <c r="ALJ165" s="136"/>
      <c r="ALK165" s="136"/>
      <c r="ALL165" s="136"/>
      <c r="ALM165" s="136"/>
      <c r="ALN165" s="136"/>
      <c r="ALO165" s="136"/>
      <c r="ALP165" s="136"/>
      <c r="ALQ165" s="136"/>
      <c r="ALR165" s="136"/>
      <c r="ALS165" s="136"/>
      <c r="ALT165" s="136"/>
      <c r="ALU165" s="136"/>
      <c r="ALV165" s="136"/>
      <c r="ALW165" s="136"/>
      <c r="ALX165" s="136"/>
      <c r="ALY165" s="136"/>
      <c r="ALZ165" s="136"/>
      <c r="AMA165" s="136"/>
      <c r="AMB165" s="136"/>
      <c r="AMC165" s="136"/>
      <c r="AMD165" s="136"/>
      <c r="AME165" s="136"/>
      <c r="AMF165" s="136"/>
      <c r="AMG165" s="136"/>
      <c r="AMH165" s="136"/>
      <c r="AMI165" s="136"/>
    </row>
    <row r="166" spans="1:1024" x14ac:dyDescent="0.25">
      <c r="A166" s="192" t="s">
        <v>1172</v>
      </c>
      <c r="B166" s="193">
        <v>166</v>
      </c>
      <c r="C166" s="261" t="s">
        <v>25802</v>
      </c>
      <c r="D166" s="209" t="s">
        <v>1166</v>
      </c>
      <c r="E166" s="136"/>
      <c r="F166" s="237"/>
      <c r="G166" s="214"/>
      <c r="H166" s="214"/>
      <c r="I166" s="367">
        <v>294</v>
      </c>
      <c r="J166" s="412">
        <v>2</v>
      </c>
      <c r="K166" s="77"/>
      <c r="L166" s="161"/>
      <c r="M166" s="161"/>
      <c r="N166" s="161"/>
      <c r="O166" s="161"/>
      <c r="P166" s="161"/>
      <c r="Q166" s="161"/>
      <c r="R166" s="161"/>
      <c r="S166" s="161"/>
      <c r="T166" s="161"/>
      <c r="U166" s="161"/>
      <c r="V166" s="256">
        <f>IF(O166=1,10,100)</f>
        <v>100</v>
      </c>
      <c r="W166" s="256">
        <f>IF(O166=1,1,IF(O166=2,10,100))</f>
        <v>100</v>
      </c>
      <c r="X166" s="256">
        <f>IF(O166=3,20,100)</f>
        <v>100</v>
      </c>
      <c r="Y166" s="256">
        <f>IF(P166=1,10,100)</f>
        <v>100</v>
      </c>
      <c r="Z166" s="256">
        <f>IF(P166=1,1,IF(P166=2,10,100))</f>
        <v>100</v>
      </c>
      <c r="AA166" s="257">
        <f>IF(OR(EXACT(Q166,"1A"),EXACT(Q166,"1B")),0.1,IF(Q166=2,1,100))</f>
        <v>100</v>
      </c>
      <c r="AB166" s="257">
        <f>IF(OR(EXACT(R166,"1A"),EXACT(R166,"1B")),0.1,IF(R166=2,1,100))</f>
        <v>100</v>
      </c>
      <c r="AC166" s="257">
        <f>IF(OR(EXACT(S166,"1A"),EXACT(S166,"1B")),0.3,IF(S166=2,3,100))</f>
        <v>100</v>
      </c>
      <c r="AD166" s="136"/>
      <c r="AE166" s="136"/>
      <c r="AF166" s="249">
        <f>IF(OR(OR(EXACT(J166,"1A"),EXACT(J166,"1B"),EXACT(J166,"1C")),K166=1),1,IF(K166=2,10,100))</f>
        <v>100</v>
      </c>
      <c r="AG166" s="249">
        <f>IF(OR(EXACT(J166,"1A"),EXACT(J166,"1B"),EXACT(J166,"1C")),1,IF(J166=2,10,100))</f>
        <v>10</v>
      </c>
      <c r="AH166" s="249">
        <f>IF(OR(EXACT(J166,"1A"),EXACT(J166,"1B"),EXACT(J166,"1C"),K166=1),3,100)</f>
        <v>100</v>
      </c>
      <c r="AI166" s="249">
        <f>IF(OR(EXACT(J166,"1A"),EXACT(J166,"1B"),EXACT(J166,"1C")),5,100)</f>
        <v>100</v>
      </c>
      <c r="AJ166" s="269" t="s">
        <v>25803</v>
      </c>
      <c r="AK166" s="297"/>
      <c r="AL166" s="244">
        <v>2</v>
      </c>
      <c r="AM166" s="251"/>
      <c r="AN166" s="136"/>
      <c r="AO166" s="136"/>
      <c r="AP166" s="136"/>
      <c r="AQ166" s="285" t="s">
        <v>25804</v>
      </c>
      <c r="AR166" s="136"/>
      <c r="AS166" s="136"/>
      <c r="AT166" s="136"/>
      <c r="AU166" s="136"/>
      <c r="AV166" s="136"/>
      <c r="AW166" s="136"/>
      <c r="AX166" s="136"/>
      <c r="AY166" s="136"/>
      <c r="AZ166" s="136"/>
      <c r="BA166" s="136"/>
      <c r="BB166" s="136"/>
      <c r="BC166" s="136"/>
      <c r="BD166" s="136"/>
      <c r="BE166" s="136"/>
      <c r="BF166" s="136"/>
      <c r="BG166" s="136"/>
      <c r="BH166" s="136"/>
      <c r="BI166" s="136"/>
      <c r="BJ166" s="136"/>
      <c r="BK166" s="136"/>
      <c r="BL166" s="136"/>
      <c r="BM166" s="136"/>
      <c r="BN166" s="136"/>
      <c r="BO166" s="136"/>
      <c r="BP166" s="136"/>
      <c r="BQ166" s="136"/>
      <c r="BR166" s="136"/>
      <c r="BS166" s="136"/>
      <c r="BT166" s="136"/>
      <c r="BU166" s="136"/>
      <c r="BV166" s="136"/>
      <c r="BW166" s="136"/>
      <c r="BX166" s="136"/>
      <c r="BY166" s="136"/>
      <c r="BZ166" s="136"/>
      <c r="CA166" s="136"/>
      <c r="CB166" s="136"/>
      <c r="CC166" s="136"/>
      <c r="CD166" s="136"/>
      <c r="CE166" s="136"/>
      <c r="CF166" s="136"/>
      <c r="CG166" s="136"/>
      <c r="CH166" s="136"/>
      <c r="CI166" s="136"/>
      <c r="CJ166" s="136"/>
      <c r="CK166" s="136"/>
      <c r="CL166" s="136"/>
      <c r="CM166" s="136"/>
      <c r="CN166" s="136"/>
      <c r="CO166" s="136"/>
      <c r="CP166" s="136"/>
      <c r="CQ166" s="136"/>
      <c r="CR166" s="136"/>
      <c r="CS166" s="136"/>
      <c r="CT166" s="136"/>
      <c r="CU166" s="136"/>
      <c r="CV166" s="136"/>
      <c r="CW166" s="136"/>
      <c r="CX166" s="136"/>
      <c r="CY166" s="136"/>
      <c r="CZ166" s="136"/>
      <c r="DA166" s="136"/>
      <c r="DB166" s="136"/>
      <c r="DC166" s="136"/>
      <c r="DD166" s="136"/>
      <c r="DE166" s="136"/>
      <c r="DF166" s="136"/>
      <c r="DG166" s="136"/>
      <c r="DH166" s="136"/>
      <c r="DI166" s="136"/>
      <c r="DJ166" s="136"/>
      <c r="DK166" s="136"/>
      <c r="DL166" s="136"/>
      <c r="DM166" s="136"/>
      <c r="DN166" s="136"/>
      <c r="DO166" s="136"/>
      <c r="DP166" s="136"/>
      <c r="DQ166" s="136"/>
      <c r="DR166" s="136"/>
      <c r="DS166" s="136"/>
      <c r="DT166" s="136"/>
      <c r="DU166" s="136"/>
      <c r="DV166" s="136"/>
      <c r="DW166" s="136"/>
      <c r="DX166" s="136"/>
      <c r="DY166" s="136"/>
      <c r="DZ166" s="136"/>
      <c r="EA166" s="136"/>
      <c r="EB166" s="136"/>
      <c r="EC166" s="136"/>
      <c r="ED166" s="136"/>
      <c r="EE166" s="136"/>
      <c r="EF166" s="136"/>
      <c r="EG166" s="136"/>
      <c r="EH166" s="136"/>
      <c r="EI166" s="136"/>
      <c r="EJ166" s="136"/>
      <c r="EK166" s="136"/>
      <c r="EL166" s="136"/>
      <c r="EM166" s="136"/>
      <c r="EN166" s="136"/>
      <c r="EO166" s="136"/>
      <c r="EP166" s="136"/>
      <c r="EQ166" s="136"/>
      <c r="ER166" s="136"/>
      <c r="ES166" s="136"/>
      <c r="ET166" s="136"/>
      <c r="EU166" s="136"/>
      <c r="EV166" s="136"/>
      <c r="EW166" s="136"/>
      <c r="EX166" s="136"/>
      <c r="EY166" s="136"/>
      <c r="EZ166" s="136"/>
      <c r="FA166" s="136"/>
      <c r="FB166" s="136"/>
      <c r="FC166" s="136"/>
      <c r="FD166" s="136"/>
      <c r="FE166" s="136"/>
      <c r="FF166" s="136"/>
      <c r="FG166" s="136"/>
      <c r="FH166" s="136"/>
      <c r="FI166" s="136"/>
      <c r="FJ166" s="136"/>
      <c r="FK166" s="136"/>
      <c r="FL166" s="136"/>
      <c r="FM166" s="136"/>
      <c r="FN166" s="136"/>
      <c r="FO166" s="136"/>
      <c r="FP166" s="136"/>
      <c r="FQ166" s="136"/>
      <c r="FR166" s="136"/>
      <c r="FS166" s="136"/>
      <c r="FT166" s="136"/>
      <c r="FU166" s="136"/>
      <c r="FV166" s="136"/>
      <c r="FW166" s="136"/>
      <c r="FX166" s="136"/>
      <c r="FY166" s="136"/>
      <c r="FZ166" s="136"/>
      <c r="GA166" s="136"/>
      <c r="GB166" s="136"/>
      <c r="GC166" s="136"/>
      <c r="GD166" s="136"/>
      <c r="GE166" s="136"/>
      <c r="GF166" s="136"/>
      <c r="GG166" s="136"/>
      <c r="GH166" s="136"/>
      <c r="GI166" s="136"/>
      <c r="GJ166" s="136"/>
      <c r="GK166" s="136"/>
      <c r="GL166" s="136"/>
      <c r="GM166" s="136"/>
      <c r="GN166" s="136"/>
      <c r="GO166" s="136"/>
      <c r="GP166" s="136"/>
      <c r="GQ166" s="136"/>
      <c r="GR166" s="136"/>
      <c r="GS166" s="136"/>
      <c r="GT166" s="136"/>
      <c r="GU166" s="136"/>
      <c r="GV166" s="136"/>
      <c r="GW166" s="136"/>
      <c r="GX166" s="136"/>
      <c r="GY166" s="136"/>
      <c r="GZ166" s="136"/>
      <c r="HA166" s="136"/>
      <c r="HB166" s="136"/>
      <c r="HC166" s="136"/>
      <c r="HD166" s="136"/>
      <c r="HE166" s="136"/>
      <c r="HF166" s="136"/>
      <c r="HG166" s="136"/>
      <c r="HH166" s="136"/>
      <c r="HI166" s="136"/>
      <c r="HJ166" s="136"/>
      <c r="HK166" s="136"/>
      <c r="HL166" s="136"/>
      <c r="HM166" s="136"/>
      <c r="HN166" s="136"/>
      <c r="HO166" s="136"/>
      <c r="HP166" s="136"/>
      <c r="HQ166" s="136"/>
      <c r="HR166" s="136"/>
      <c r="HS166" s="136"/>
      <c r="HT166" s="136"/>
      <c r="HU166" s="136"/>
      <c r="HV166" s="136"/>
      <c r="HW166" s="136"/>
      <c r="HX166" s="136"/>
      <c r="HY166" s="136"/>
      <c r="HZ166" s="136"/>
      <c r="IA166" s="136"/>
      <c r="IB166" s="136"/>
      <c r="IC166" s="136"/>
      <c r="ID166" s="136"/>
      <c r="IE166" s="136"/>
      <c r="IF166" s="136"/>
      <c r="IG166" s="136"/>
      <c r="IH166" s="136"/>
      <c r="II166" s="136"/>
      <c r="IJ166" s="136"/>
      <c r="IK166" s="136"/>
      <c r="IL166" s="136"/>
      <c r="IM166" s="136"/>
      <c r="IN166" s="136"/>
      <c r="IO166" s="136"/>
      <c r="IP166" s="136"/>
      <c r="IQ166" s="136"/>
      <c r="IR166" s="136"/>
      <c r="IS166" s="136"/>
      <c r="IT166" s="136"/>
      <c r="IU166" s="136"/>
      <c r="IV166" s="136"/>
      <c r="IW166" s="136"/>
      <c r="IX166" s="136"/>
      <c r="IY166" s="136"/>
      <c r="IZ166" s="136"/>
      <c r="JA166" s="136"/>
      <c r="JB166" s="136"/>
      <c r="JC166" s="136"/>
      <c r="JD166" s="136"/>
      <c r="JE166" s="136"/>
      <c r="JF166" s="136"/>
      <c r="JG166" s="136"/>
      <c r="JH166" s="136"/>
      <c r="JI166" s="136"/>
      <c r="JJ166" s="136"/>
      <c r="JK166" s="136"/>
      <c r="JL166" s="136"/>
      <c r="JM166" s="136"/>
      <c r="JN166" s="136"/>
      <c r="JO166" s="136"/>
      <c r="JP166" s="136"/>
      <c r="JQ166" s="136"/>
      <c r="JR166" s="136"/>
      <c r="JS166" s="136"/>
      <c r="JT166" s="136"/>
      <c r="JU166" s="136"/>
      <c r="JV166" s="136"/>
      <c r="JW166" s="136"/>
      <c r="JX166" s="136"/>
      <c r="JY166" s="136"/>
      <c r="JZ166" s="136"/>
      <c r="KA166" s="136"/>
      <c r="KB166" s="136"/>
      <c r="KC166" s="136"/>
      <c r="KD166" s="136"/>
      <c r="KE166" s="136"/>
      <c r="KF166" s="136"/>
      <c r="KG166" s="136"/>
      <c r="KH166" s="136"/>
      <c r="KI166" s="136"/>
      <c r="KJ166" s="136"/>
      <c r="KK166" s="136"/>
      <c r="KL166" s="136"/>
      <c r="KM166" s="136"/>
      <c r="KN166" s="136"/>
      <c r="KO166" s="136"/>
      <c r="KP166" s="136"/>
      <c r="KQ166" s="136"/>
      <c r="KR166" s="136"/>
      <c r="KS166" s="136"/>
      <c r="KT166" s="136"/>
      <c r="KU166" s="136"/>
      <c r="KV166" s="136"/>
      <c r="KW166" s="136"/>
      <c r="KX166" s="136"/>
      <c r="KY166" s="136"/>
      <c r="KZ166" s="136"/>
      <c r="LA166" s="136"/>
      <c r="LB166" s="136"/>
      <c r="LC166" s="136"/>
      <c r="LD166" s="136"/>
      <c r="LE166" s="136"/>
      <c r="LF166" s="136"/>
      <c r="LG166" s="136"/>
      <c r="LH166" s="136"/>
      <c r="LI166" s="136"/>
      <c r="LJ166" s="136"/>
      <c r="LK166" s="136"/>
      <c r="LL166" s="136"/>
      <c r="LM166" s="136"/>
      <c r="LN166" s="136"/>
      <c r="LO166" s="136"/>
      <c r="LP166" s="136"/>
      <c r="LQ166" s="136"/>
      <c r="LR166" s="136"/>
      <c r="LS166" s="136"/>
      <c r="LT166" s="136"/>
      <c r="LU166" s="136"/>
      <c r="LV166" s="136"/>
      <c r="LW166" s="136"/>
      <c r="LX166" s="136"/>
      <c r="LY166" s="136"/>
      <c r="LZ166" s="136"/>
      <c r="MA166" s="136"/>
      <c r="MB166" s="136"/>
      <c r="MC166" s="136"/>
      <c r="MD166" s="136"/>
      <c r="ME166" s="136"/>
      <c r="MF166" s="136"/>
      <c r="MG166" s="136"/>
      <c r="MH166" s="136"/>
      <c r="MI166" s="136"/>
      <c r="MJ166" s="136"/>
      <c r="MK166" s="136"/>
      <c r="ML166" s="136"/>
      <c r="MM166" s="136"/>
      <c r="MN166" s="136"/>
      <c r="MO166" s="136"/>
      <c r="MP166" s="136"/>
      <c r="MQ166" s="136"/>
      <c r="MR166" s="136"/>
      <c r="MS166" s="136"/>
      <c r="MT166" s="136"/>
      <c r="MU166" s="136"/>
      <c r="MV166" s="136"/>
      <c r="MW166" s="136"/>
      <c r="MX166" s="136"/>
      <c r="MY166" s="136"/>
      <c r="MZ166" s="136"/>
      <c r="NA166" s="136"/>
      <c r="NB166" s="136"/>
      <c r="NC166" s="136"/>
      <c r="ND166" s="136"/>
      <c r="NE166" s="136"/>
      <c r="NF166" s="136"/>
      <c r="NG166" s="136"/>
      <c r="NH166" s="136"/>
      <c r="NI166" s="136"/>
      <c r="NJ166" s="136"/>
      <c r="NK166" s="136"/>
      <c r="NL166" s="136"/>
      <c r="NM166" s="136"/>
      <c r="NN166" s="136"/>
      <c r="NO166" s="136"/>
      <c r="NP166" s="136"/>
      <c r="NQ166" s="136"/>
      <c r="NR166" s="136"/>
      <c r="NS166" s="136"/>
      <c r="NT166" s="136"/>
      <c r="NU166" s="136"/>
      <c r="NV166" s="136"/>
      <c r="NW166" s="136"/>
      <c r="NX166" s="136"/>
      <c r="NY166" s="136"/>
      <c r="NZ166" s="136"/>
      <c r="OA166" s="136"/>
      <c r="OB166" s="136"/>
      <c r="OC166" s="136"/>
      <c r="OD166" s="136"/>
      <c r="OE166" s="136"/>
      <c r="OF166" s="136"/>
      <c r="OG166" s="136"/>
      <c r="OH166" s="136"/>
      <c r="OI166" s="136"/>
      <c r="OJ166" s="136"/>
      <c r="OK166" s="136"/>
      <c r="OL166" s="136"/>
      <c r="OM166" s="136"/>
      <c r="ON166" s="136"/>
      <c r="OO166" s="136"/>
      <c r="OP166" s="136"/>
      <c r="OQ166" s="136"/>
      <c r="OR166" s="136"/>
      <c r="OS166" s="136"/>
      <c r="OT166" s="136"/>
      <c r="OU166" s="136"/>
      <c r="OV166" s="136"/>
      <c r="OW166" s="136"/>
      <c r="OX166" s="136"/>
      <c r="OY166" s="136"/>
      <c r="OZ166" s="136"/>
      <c r="PA166" s="136"/>
      <c r="PB166" s="136"/>
      <c r="PC166" s="136"/>
      <c r="PD166" s="136"/>
      <c r="PE166" s="136"/>
      <c r="PF166" s="136"/>
      <c r="PG166" s="136"/>
      <c r="PH166" s="136"/>
      <c r="PI166" s="136"/>
      <c r="PJ166" s="136"/>
      <c r="PK166" s="136"/>
      <c r="PL166" s="136"/>
      <c r="PM166" s="136"/>
      <c r="PN166" s="136"/>
      <c r="PO166" s="136"/>
      <c r="PP166" s="136"/>
      <c r="PQ166" s="136"/>
      <c r="PR166" s="136"/>
      <c r="PS166" s="136"/>
      <c r="PT166" s="136"/>
      <c r="PU166" s="136"/>
      <c r="PV166" s="136"/>
      <c r="PW166" s="136"/>
      <c r="PX166" s="136"/>
      <c r="PY166" s="136"/>
      <c r="PZ166" s="136"/>
      <c r="QA166" s="136"/>
      <c r="QB166" s="136"/>
      <c r="QC166" s="136"/>
      <c r="QD166" s="136"/>
      <c r="QE166" s="136"/>
      <c r="QF166" s="136"/>
      <c r="QG166" s="136"/>
      <c r="QH166" s="136"/>
      <c r="QI166" s="136"/>
      <c r="QJ166" s="136"/>
      <c r="QK166" s="136"/>
      <c r="QL166" s="136"/>
      <c r="QM166" s="136"/>
      <c r="QN166" s="136"/>
      <c r="QO166" s="136"/>
      <c r="QP166" s="136"/>
      <c r="QQ166" s="136"/>
      <c r="QR166" s="136"/>
      <c r="QS166" s="136"/>
      <c r="QT166" s="136"/>
      <c r="QU166" s="136"/>
      <c r="QV166" s="136"/>
      <c r="QW166" s="136"/>
      <c r="QX166" s="136"/>
      <c r="QY166" s="136"/>
      <c r="QZ166" s="136"/>
      <c r="RA166" s="136"/>
      <c r="RB166" s="136"/>
      <c r="RC166" s="136"/>
      <c r="RD166" s="136"/>
      <c r="RE166" s="136"/>
      <c r="RF166" s="136"/>
      <c r="RG166" s="136"/>
      <c r="RH166" s="136"/>
      <c r="RI166" s="136"/>
      <c r="RJ166" s="136"/>
      <c r="RK166" s="136"/>
      <c r="RL166" s="136"/>
      <c r="RM166" s="136"/>
      <c r="RN166" s="136"/>
      <c r="RO166" s="136"/>
      <c r="RP166" s="136"/>
      <c r="RQ166" s="136"/>
      <c r="RR166" s="136"/>
      <c r="RS166" s="136"/>
      <c r="RT166" s="136"/>
      <c r="RU166" s="136"/>
      <c r="RV166" s="136"/>
      <c r="RW166" s="136"/>
      <c r="RX166" s="136"/>
      <c r="RY166" s="136"/>
      <c r="RZ166" s="136"/>
      <c r="SA166" s="136"/>
      <c r="SB166" s="136"/>
      <c r="SC166" s="136"/>
      <c r="SD166" s="136"/>
      <c r="SE166" s="136"/>
      <c r="SF166" s="136"/>
      <c r="SG166" s="136"/>
      <c r="SH166" s="136"/>
      <c r="SI166" s="136"/>
      <c r="SJ166" s="136"/>
      <c r="SK166" s="136"/>
      <c r="SL166" s="136"/>
      <c r="SM166" s="136"/>
      <c r="SN166" s="136"/>
      <c r="SO166" s="136"/>
      <c r="SP166" s="136"/>
      <c r="SQ166" s="136"/>
      <c r="SR166" s="136"/>
      <c r="SS166" s="136"/>
      <c r="ST166" s="136"/>
      <c r="SU166" s="136"/>
      <c r="SV166" s="136"/>
      <c r="SW166" s="136"/>
      <c r="SX166" s="136"/>
      <c r="SY166" s="136"/>
      <c r="SZ166" s="136"/>
      <c r="TA166" s="136"/>
      <c r="TB166" s="136"/>
      <c r="TC166" s="136"/>
      <c r="TD166" s="136"/>
      <c r="TE166" s="136"/>
      <c r="TF166" s="136"/>
      <c r="TG166" s="136"/>
      <c r="TH166" s="136"/>
      <c r="TI166" s="136"/>
      <c r="TJ166" s="136"/>
      <c r="TK166" s="136"/>
      <c r="TL166" s="136"/>
      <c r="TM166" s="136"/>
      <c r="TN166" s="136"/>
      <c r="TO166" s="136"/>
      <c r="TP166" s="136"/>
      <c r="TQ166" s="136"/>
      <c r="TR166" s="136"/>
      <c r="TS166" s="136"/>
      <c r="TT166" s="136"/>
      <c r="TU166" s="136"/>
      <c r="TV166" s="136"/>
      <c r="TW166" s="136"/>
      <c r="TX166" s="136"/>
      <c r="TY166" s="136"/>
      <c r="TZ166" s="136"/>
      <c r="UA166" s="136"/>
      <c r="UB166" s="136"/>
      <c r="UC166" s="136"/>
      <c r="UD166" s="136"/>
      <c r="UE166" s="136"/>
      <c r="UF166" s="136"/>
      <c r="UG166" s="136"/>
      <c r="UH166" s="136"/>
      <c r="UI166" s="136"/>
      <c r="UJ166" s="136"/>
      <c r="UK166" s="136"/>
      <c r="UL166" s="136"/>
      <c r="UM166" s="136"/>
      <c r="UN166" s="136"/>
      <c r="UO166" s="136"/>
      <c r="UP166" s="136"/>
      <c r="UQ166" s="136"/>
      <c r="UR166" s="136"/>
      <c r="US166" s="136"/>
      <c r="UT166" s="136"/>
      <c r="UU166" s="136"/>
      <c r="UV166" s="136"/>
      <c r="UW166" s="136"/>
      <c r="UX166" s="136"/>
      <c r="UY166" s="136"/>
      <c r="UZ166" s="136"/>
      <c r="VA166" s="136"/>
      <c r="VB166" s="136"/>
      <c r="VC166" s="136"/>
      <c r="VD166" s="136"/>
      <c r="VE166" s="136"/>
      <c r="VF166" s="136"/>
      <c r="VG166" s="136"/>
      <c r="VH166" s="136"/>
      <c r="VI166" s="136"/>
      <c r="VJ166" s="136"/>
      <c r="VK166" s="136"/>
      <c r="VL166" s="136"/>
      <c r="VM166" s="136"/>
      <c r="VN166" s="136"/>
      <c r="VO166" s="136"/>
      <c r="VP166" s="136"/>
      <c r="VQ166" s="136"/>
      <c r="VR166" s="136"/>
      <c r="VS166" s="136"/>
      <c r="VT166" s="136"/>
      <c r="VU166" s="136"/>
      <c r="VV166" s="136"/>
      <c r="VW166" s="136"/>
      <c r="VX166" s="136"/>
      <c r="VY166" s="136"/>
      <c r="VZ166" s="136"/>
      <c r="WA166" s="136"/>
      <c r="WB166" s="136"/>
      <c r="WC166" s="136"/>
      <c r="WD166" s="136"/>
      <c r="WE166" s="136"/>
      <c r="WF166" s="136"/>
      <c r="WG166" s="136"/>
      <c r="WH166" s="136"/>
      <c r="WI166" s="136"/>
      <c r="WJ166" s="136"/>
      <c r="WK166" s="136"/>
      <c r="WL166" s="136"/>
      <c r="WM166" s="136"/>
      <c r="WN166" s="136"/>
      <c r="WO166" s="136"/>
      <c r="WP166" s="136"/>
      <c r="WQ166" s="136"/>
      <c r="WR166" s="136"/>
      <c r="WS166" s="136"/>
      <c r="WT166" s="136"/>
      <c r="WU166" s="136"/>
      <c r="WV166" s="136"/>
      <c r="WW166" s="136"/>
      <c r="WX166" s="136"/>
      <c r="WY166" s="136"/>
      <c r="WZ166" s="136"/>
      <c r="XA166" s="136"/>
      <c r="XB166" s="136"/>
      <c r="XC166" s="136"/>
      <c r="XD166" s="136"/>
      <c r="XE166" s="136"/>
      <c r="XF166" s="136"/>
      <c r="XG166" s="136"/>
      <c r="XH166" s="136"/>
      <c r="XI166" s="136"/>
      <c r="XJ166" s="136"/>
      <c r="XK166" s="136"/>
      <c r="XL166" s="136"/>
      <c r="XM166" s="136"/>
      <c r="XN166" s="136"/>
      <c r="XO166" s="136"/>
      <c r="XP166" s="136"/>
      <c r="XQ166" s="136"/>
      <c r="XR166" s="136"/>
      <c r="XS166" s="136"/>
      <c r="XT166" s="136"/>
      <c r="XU166" s="136"/>
      <c r="XV166" s="136"/>
      <c r="XW166" s="136"/>
      <c r="XX166" s="136"/>
      <c r="XY166" s="136"/>
      <c r="XZ166" s="136"/>
      <c r="YA166" s="136"/>
      <c r="YB166" s="136"/>
      <c r="YC166" s="136"/>
      <c r="YD166" s="136"/>
      <c r="YE166" s="136"/>
      <c r="YF166" s="136"/>
      <c r="YG166" s="136"/>
      <c r="YH166" s="136"/>
      <c r="YI166" s="136"/>
      <c r="YJ166" s="136"/>
      <c r="YK166" s="136"/>
      <c r="YL166" s="136"/>
      <c r="YM166" s="136"/>
      <c r="YN166" s="136"/>
      <c r="YO166" s="136"/>
      <c r="YP166" s="136"/>
      <c r="YQ166" s="136"/>
      <c r="YR166" s="136"/>
      <c r="YS166" s="136"/>
      <c r="YT166" s="136"/>
      <c r="YU166" s="136"/>
      <c r="YV166" s="136"/>
      <c r="YW166" s="136"/>
      <c r="YX166" s="136"/>
      <c r="YY166" s="136"/>
      <c r="YZ166" s="136"/>
      <c r="ZA166" s="136"/>
      <c r="ZB166" s="136"/>
      <c r="ZC166" s="136"/>
      <c r="ZD166" s="136"/>
      <c r="ZE166" s="136"/>
      <c r="ZF166" s="136"/>
      <c r="ZG166" s="136"/>
      <c r="ZH166" s="136"/>
      <c r="ZI166" s="136"/>
      <c r="ZJ166" s="136"/>
      <c r="ZK166" s="136"/>
      <c r="ZL166" s="136"/>
      <c r="ZM166" s="136"/>
      <c r="ZN166" s="136"/>
      <c r="ZO166" s="136"/>
      <c r="ZP166" s="136"/>
      <c r="ZQ166" s="136"/>
      <c r="ZR166" s="136"/>
      <c r="ZS166" s="136"/>
      <c r="ZT166" s="136"/>
      <c r="ZU166" s="136"/>
      <c r="ZV166" s="136"/>
      <c r="ZW166" s="136"/>
      <c r="ZX166" s="136"/>
      <c r="ZY166" s="136"/>
      <c r="ZZ166" s="136"/>
      <c r="AAA166" s="136"/>
      <c r="AAB166" s="136"/>
      <c r="AAC166" s="136"/>
      <c r="AAD166" s="136"/>
      <c r="AAE166" s="136"/>
      <c r="AAF166" s="136"/>
      <c r="AAG166" s="136"/>
      <c r="AAH166" s="136"/>
      <c r="AAI166" s="136"/>
      <c r="AAJ166" s="136"/>
      <c r="AAK166" s="136"/>
      <c r="AAL166" s="136"/>
      <c r="AAM166" s="136"/>
      <c r="AAN166" s="136"/>
      <c r="AAO166" s="136"/>
      <c r="AAP166" s="136"/>
      <c r="AAQ166" s="136"/>
      <c r="AAR166" s="136"/>
      <c r="AAS166" s="136"/>
      <c r="AAT166" s="136"/>
      <c r="AAU166" s="136"/>
      <c r="AAV166" s="136"/>
      <c r="AAW166" s="136"/>
      <c r="AAX166" s="136"/>
      <c r="AAY166" s="136"/>
      <c r="AAZ166" s="136"/>
      <c r="ABA166" s="136"/>
      <c r="ABB166" s="136"/>
      <c r="ABC166" s="136"/>
      <c r="ABD166" s="136"/>
      <c r="ABE166" s="136"/>
      <c r="ABF166" s="136"/>
      <c r="ABG166" s="136"/>
      <c r="ABH166" s="136"/>
      <c r="ABI166" s="136"/>
      <c r="ABJ166" s="136"/>
      <c r="ABK166" s="136"/>
      <c r="ABL166" s="136"/>
      <c r="ABM166" s="136"/>
      <c r="ABN166" s="136"/>
      <c r="ABO166" s="136"/>
      <c r="ABP166" s="136"/>
      <c r="ABQ166" s="136"/>
      <c r="ABR166" s="136"/>
      <c r="ABS166" s="136"/>
      <c r="ABT166" s="136"/>
      <c r="ABU166" s="136"/>
      <c r="ABV166" s="136"/>
      <c r="ABW166" s="136"/>
      <c r="ABX166" s="136"/>
      <c r="ABY166" s="136"/>
      <c r="ABZ166" s="136"/>
      <c r="ACA166" s="136"/>
      <c r="ACB166" s="136"/>
      <c r="ACC166" s="136"/>
      <c r="ACD166" s="136"/>
      <c r="ACE166" s="136"/>
      <c r="ACF166" s="136"/>
      <c r="ACG166" s="136"/>
      <c r="ACH166" s="136"/>
      <c r="ACI166" s="136"/>
      <c r="ACJ166" s="136"/>
      <c r="ACK166" s="136"/>
      <c r="ACL166" s="136"/>
      <c r="ACM166" s="136"/>
      <c r="ACN166" s="136"/>
      <c r="ACO166" s="136"/>
      <c r="ACP166" s="136"/>
      <c r="ACQ166" s="136"/>
      <c r="ACR166" s="136"/>
      <c r="ACS166" s="136"/>
      <c r="ACT166" s="136"/>
      <c r="ACU166" s="136"/>
      <c r="ACV166" s="136"/>
      <c r="ACW166" s="136"/>
      <c r="ACX166" s="136"/>
      <c r="ACY166" s="136"/>
      <c r="ACZ166" s="136"/>
      <c r="ADA166" s="136"/>
      <c r="ADB166" s="136"/>
      <c r="ADC166" s="136"/>
      <c r="ADD166" s="136"/>
      <c r="ADE166" s="136"/>
      <c r="ADF166" s="136"/>
      <c r="ADG166" s="136"/>
      <c r="ADH166" s="136"/>
      <c r="ADI166" s="136"/>
      <c r="ADJ166" s="136"/>
      <c r="ADK166" s="136"/>
      <c r="ADL166" s="136"/>
      <c r="ADM166" s="136"/>
      <c r="ADN166" s="136"/>
      <c r="ADO166" s="136"/>
      <c r="ADP166" s="136"/>
      <c r="ADQ166" s="136"/>
      <c r="ADR166" s="136"/>
      <c r="ADS166" s="136"/>
      <c r="ADT166" s="136"/>
      <c r="ADU166" s="136"/>
      <c r="ADV166" s="136"/>
      <c r="ADW166" s="136"/>
      <c r="ADX166" s="136"/>
      <c r="ADY166" s="136"/>
      <c r="ADZ166" s="136"/>
      <c r="AEA166" s="136"/>
      <c r="AEB166" s="136"/>
      <c r="AEC166" s="136"/>
      <c r="AED166" s="136"/>
      <c r="AEE166" s="136"/>
      <c r="AEF166" s="136"/>
      <c r="AEG166" s="136"/>
      <c r="AEH166" s="136"/>
      <c r="AEI166" s="136"/>
      <c r="AEJ166" s="136"/>
      <c r="AEK166" s="136"/>
      <c r="AEL166" s="136"/>
      <c r="AEM166" s="136"/>
      <c r="AEN166" s="136"/>
      <c r="AEO166" s="136"/>
      <c r="AEP166" s="136"/>
      <c r="AEQ166" s="136"/>
      <c r="AER166" s="136"/>
      <c r="AES166" s="136"/>
      <c r="AET166" s="136"/>
      <c r="AEU166" s="136"/>
      <c r="AEV166" s="136"/>
      <c r="AEW166" s="136"/>
      <c r="AEX166" s="136"/>
      <c r="AEY166" s="136"/>
      <c r="AEZ166" s="136"/>
      <c r="AFA166" s="136"/>
      <c r="AFB166" s="136"/>
      <c r="AFC166" s="136"/>
      <c r="AFD166" s="136"/>
      <c r="AFE166" s="136"/>
      <c r="AFF166" s="136"/>
      <c r="AFG166" s="136"/>
      <c r="AFH166" s="136"/>
      <c r="AFI166" s="136"/>
      <c r="AFJ166" s="136"/>
      <c r="AFK166" s="136"/>
      <c r="AFL166" s="136"/>
      <c r="AFM166" s="136"/>
      <c r="AFN166" s="136"/>
      <c r="AFO166" s="136"/>
      <c r="AFP166" s="136"/>
      <c r="AFQ166" s="136"/>
      <c r="AFR166" s="136"/>
      <c r="AFS166" s="136"/>
      <c r="AFT166" s="136"/>
      <c r="AFU166" s="136"/>
      <c r="AFV166" s="136"/>
      <c r="AFW166" s="136"/>
      <c r="AFX166" s="136"/>
      <c r="AFY166" s="136"/>
      <c r="AFZ166" s="136"/>
      <c r="AGA166" s="136"/>
      <c r="AGB166" s="136"/>
      <c r="AGC166" s="136"/>
      <c r="AGD166" s="136"/>
      <c r="AGE166" s="136"/>
      <c r="AGF166" s="136"/>
      <c r="AGG166" s="136"/>
      <c r="AGH166" s="136"/>
      <c r="AGI166" s="136"/>
      <c r="AGJ166" s="136"/>
      <c r="AGK166" s="136"/>
      <c r="AGL166" s="136"/>
      <c r="AGM166" s="136"/>
      <c r="AGN166" s="136"/>
      <c r="AGO166" s="136"/>
      <c r="AGP166" s="136"/>
      <c r="AGQ166" s="136"/>
      <c r="AGR166" s="136"/>
      <c r="AGS166" s="136"/>
      <c r="AGT166" s="136"/>
      <c r="AGU166" s="136"/>
      <c r="AGV166" s="136"/>
      <c r="AGW166" s="136"/>
      <c r="AGX166" s="136"/>
      <c r="AGY166" s="136"/>
      <c r="AGZ166" s="136"/>
      <c r="AHA166" s="136"/>
      <c r="AHB166" s="136"/>
      <c r="AHC166" s="136"/>
      <c r="AHD166" s="136"/>
      <c r="AHE166" s="136"/>
      <c r="AHF166" s="136"/>
      <c r="AHG166" s="136"/>
      <c r="AHH166" s="136"/>
      <c r="AHI166" s="136"/>
      <c r="AHJ166" s="136"/>
      <c r="AHK166" s="136"/>
      <c r="AHL166" s="136"/>
      <c r="AHM166" s="136"/>
      <c r="AHN166" s="136"/>
      <c r="AHO166" s="136"/>
      <c r="AHP166" s="136"/>
      <c r="AHQ166" s="136"/>
      <c r="AHR166" s="136"/>
      <c r="AHS166" s="136"/>
      <c r="AHT166" s="136"/>
      <c r="AHU166" s="136"/>
      <c r="AHV166" s="136"/>
      <c r="AHW166" s="136"/>
      <c r="AHX166" s="136"/>
      <c r="AHY166" s="136"/>
      <c r="AHZ166" s="136"/>
      <c r="AIA166" s="136"/>
      <c r="AIB166" s="136"/>
      <c r="AIC166" s="136"/>
      <c r="AID166" s="136"/>
      <c r="AIE166" s="136"/>
      <c r="AIF166" s="136"/>
      <c r="AIG166" s="136"/>
      <c r="AIH166" s="136"/>
      <c r="AII166" s="136"/>
      <c r="AIJ166" s="136"/>
      <c r="AIK166" s="136"/>
      <c r="AIL166" s="136"/>
      <c r="AIM166" s="136"/>
      <c r="AIN166" s="136"/>
      <c r="AIO166" s="136"/>
      <c r="AIP166" s="136"/>
      <c r="AIQ166" s="136"/>
      <c r="AIR166" s="136"/>
      <c r="AIS166" s="136"/>
      <c r="AIT166" s="136"/>
      <c r="AIU166" s="136"/>
      <c r="AIV166" s="136"/>
      <c r="AIW166" s="136"/>
      <c r="AIX166" s="136"/>
      <c r="AIY166" s="136"/>
      <c r="AIZ166" s="136"/>
      <c r="AJA166" s="136"/>
      <c r="AJB166" s="136"/>
      <c r="AJC166" s="136"/>
      <c r="AJD166" s="136"/>
      <c r="AJE166" s="136"/>
      <c r="AJF166" s="136"/>
      <c r="AJG166" s="136"/>
      <c r="AJH166" s="136"/>
      <c r="AJI166" s="136"/>
      <c r="AJJ166" s="136"/>
      <c r="AJK166" s="136"/>
      <c r="AJL166" s="136"/>
      <c r="AJM166" s="136"/>
      <c r="AJN166" s="136"/>
      <c r="AJO166" s="136"/>
      <c r="AJP166" s="136"/>
      <c r="AJQ166" s="136"/>
      <c r="AJR166" s="136"/>
      <c r="AJS166" s="136"/>
      <c r="AJT166" s="136"/>
      <c r="AJU166" s="136"/>
      <c r="AJV166" s="136"/>
      <c r="AJW166" s="136"/>
      <c r="AJX166" s="136"/>
      <c r="AJY166" s="136"/>
      <c r="AJZ166" s="136"/>
      <c r="AKA166" s="136"/>
      <c r="AKB166" s="136"/>
      <c r="AKC166" s="136"/>
      <c r="AKD166" s="136"/>
      <c r="AKE166" s="136"/>
      <c r="AKF166" s="136"/>
      <c r="AKG166" s="136"/>
      <c r="AKH166" s="136"/>
      <c r="AKI166" s="136"/>
      <c r="AKJ166" s="136"/>
      <c r="AKK166" s="136"/>
      <c r="AKL166" s="136"/>
      <c r="AKM166" s="136"/>
      <c r="AKN166" s="136"/>
      <c r="AKO166" s="136"/>
      <c r="AKP166" s="136"/>
      <c r="AKQ166" s="136"/>
      <c r="AKR166" s="136"/>
      <c r="AKS166" s="136"/>
      <c r="AKT166" s="136"/>
      <c r="AKU166" s="136"/>
      <c r="AKV166" s="136"/>
      <c r="AKW166" s="136"/>
      <c r="AKX166" s="136"/>
      <c r="AKY166" s="136"/>
      <c r="AKZ166" s="136"/>
      <c r="ALA166" s="136"/>
      <c r="ALB166" s="136"/>
      <c r="ALC166" s="136"/>
      <c r="ALD166" s="136"/>
      <c r="ALE166" s="136"/>
      <c r="ALF166" s="136"/>
      <c r="ALG166" s="136"/>
      <c r="ALH166" s="136"/>
      <c r="ALI166" s="136"/>
      <c r="ALJ166" s="136"/>
      <c r="ALK166" s="136"/>
      <c r="ALL166" s="136"/>
      <c r="ALM166" s="136"/>
      <c r="ALN166" s="136"/>
      <c r="ALO166" s="136"/>
      <c r="ALP166" s="136"/>
      <c r="ALQ166" s="136"/>
      <c r="ALR166" s="136"/>
      <c r="ALS166" s="136"/>
      <c r="ALT166" s="136"/>
      <c r="ALU166" s="136"/>
      <c r="ALV166" s="136"/>
      <c r="ALW166" s="136"/>
      <c r="ALX166" s="136"/>
      <c r="ALY166" s="136"/>
      <c r="ALZ166" s="136"/>
      <c r="AMA166" s="136"/>
      <c r="AMB166" s="136"/>
      <c r="AMC166" s="136"/>
      <c r="AMD166" s="136"/>
      <c r="AME166" s="136"/>
      <c r="AMF166" s="136"/>
      <c r="AMG166" s="136"/>
      <c r="AMH166" s="136"/>
      <c r="AMI166" s="136"/>
    </row>
    <row r="167" spans="1:1024" x14ac:dyDescent="0.25">
      <c r="A167" s="192" t="s">
        <v>1167</v>
      </c>
      <c r="B167" s="193">
        <v>167</v>
      </c>
      <c r="C167" s="261" t="s">
        <v>25805</v>
      </c>
      <c r="D167" s="209" t="s">
        <v>1168</v>
      </c>
      <c r="E167" s="136"/>
      <c r="F167" s="229">
        <v>4</v>
      </c>
      <c r="G167" s="214"/>
      <c r="H167" s="214"/>
      <c r="I167" s="367">
        <v>5.51</v>
      </c>
      <c r="J167" s="409">
        <v>2</v>
      </c>
      <c r="K167" s="430">
        <v>1</v>
      </c>
      <c r="L167" s="161"/>
      <c r="M167" s="161"/>
      <c r="N167" s="161"/>
      <c r="O167" s="161"/>
      <c r="P167" s="161"/>
      <c r="Q167" s="161"/>
      <c r="R167" s="161"/>
      <c r="S167" s="161"/>
      <c r="T167" s="161"/>
      <c r="U167" s="161"/>
      <c r="V167" s="256">
        <f>IF(O167=1,10,100)</f>
        <v>100</v>
      </c>
      <c r="W167" s="256">
        <f>IF(O167=1,1,IF(O167=2,10,100))</f>
        <v>100</v>
      </c>
      <c r="X167" s="256">
        <f>IF(O167=3,20,100)</f>
        <v>100</v>
      </c>
      <c r="Y167" s="256">
        <f>IF(P167=1,10,100)</f>
        <v>100</v>
      </c>
      <c r="Z167" s="256">
        <f>IF(P167=1,1,IF(P167=2,10,100))</f>
        <v>100</v>
      </c>
      <c r="AA167" s="257">
        <f>IF(OR(EXACT(Q167,"1A"),EXACT(Q167,"1B")),0.1,IF(Q167=2,1,100))</f>
        <v>100</v>
      </c>
      <c r="AB167" s="257">
        <f>IF(OR(EXACT(R167,"1A"),EXACT(R167,"1B")),0.1,IF(R167=2,1,100))</f>
        <v>100</v>
      </c>
      <c r="AC167" s="257">
        <f>IF(OR(EXACT(S167,"1A"),EXACT(S167,"1B")),0.3,IF(S167=2,3,100))</f>
        <v>100</v>
      </c>
      <c r="AD167" s="136"/>
      <c r="AE167" s="136"/>
      <c r="AF167" s="249">
        <f>IF(OR(OR(EXACT(J167,"1A"),EXACT(J167,"1B"),EXACT(J167,"1C")),K167=1),1,IF(K167=2,10,100))</f>
        <v>1</v>
      </c>
      <c r="AG167" s="249">
        <f>IF(OR(EXACT(J167,"1A"),EXACT(J167,"1B"),EXACT(J167,"1C")),1,IF(J167=2,10,100))</f>
        <v>10</v>
      </c>
      <c r="AH167" s="249">
        <f>IF(OR(EXACT(J167,"1A"),EXACT(J167,"1B"),EXACT(J167,"1C"),K167=1),3,100)</f>
        <v>3</v>
      </c>
      <c r="AI167" s="249">
        <f>IF(OR(EXACT(J167,"1A"),EXACT(J167,"1B"),EXACT(J167,"1C")),5,100)</f>
        <v>100</v>
      </c>
      <c r="AJ167" s="269" t="s">
        <v>25806</v>
      </c>
      <c r="AK167" s="297"/>
      <c r="AL167" s="153"/>
      <c r="AM167" s="251"/>
      <c r="AN167" s="136"/>
      <c r="AO167" s="136"/>
      <c r="AP167" s="136"/>
      <c r="AQ167" s="272" t="s">
        <v>25807</v>
      </c>
      <c r="AR167" s="136"/>
      <c r="AS167" s="136"/>
      <c r="AT167" s="136"/>
      <c r="AU167" s="136"/>
      <c r="AV167" s="136"/>
      <c r="AW167" s="136"/>
      <c r="AX167" s="136"/>
      <c r="AY167" s="136"/>
      <c r="AZ167" s="136"/>
      <c r="BA167" s="136"/>
      <c r="BB167" s="136"/>
      <c r="BC167" s="136"/>
      <c r="BD167" s="136"/>
      <c r="BE167" s="136"/>
      <c r="BF167" s="136"/>
      <c r="BG167" s="136"/>
      <c r="BH167" s="136"/>
      <c r="BI167" s="136"/>
      <c r="BJ167" s="136"/>
      <c r="BK167" s="136"/>
      <c r="BL167" s="136"/>
      <c r="BM167" s="136"/>
      <c r="BN167" s="136"/>
      <c r="BO167" s="136"/>
      <c r="BP167" s="136"/>
      <c r="BQ167" s="136"/>
      <c r="BR167" s="136"/>
      <c r="BS167" s="136"/>
      <c r="BT167" s="136"/>
      <c r="BU167" s="136"/>
      <c r="BV167" s="136"/>
      <c r="BW167" s="136"/>
      <c r="BX167" s="136"/>
      <c r="BY167" s="136"/>
      <c r="BZ167" s="136"/>
      <c r="CA167" s="136"/>
      <c r="CB167" s="136"/>
      <c r="CC167" s="136"/>
      <c r="CD167" s="136"/>
      <c r="CE167" s="136"/>
      <c r="CF167" s="136"/>
      <c r="CG167" s="136"/>
      <c r="CH167" s="136"/>
      <c r="CI167" s="136"/>
      <c r="CJ167" s="136"/>
      <c r="CK167" s="136"/>
      <c r="CL167" s="136"/>
      <c r="CM167" s="136"/>
      <c r="CN167" s="136"/>
      <c r="CO167" s="136"/>
      <c r="CP167" s="136"/>
      <c r="CQ167" s="136"/>
      <c r="CR167" s="136"/>
      <c r="CS167" s="136"/>
      <c r="CT167" s="136"/>
      <c r="CU167" s="136"/>
      <c r="CV167" s="136"/>
      <c r="CW167" s="136"/>
      <c r="CX167" s="136"/>
      <c r="CY167" s="136"/>
      <c r="CZ167" s="136"/>
      <c r="DA167" s="136"/>
      <c r="DB167" s="136"/>
      <c r="DC167" s="136"/>
      <c r="DD167" s="136"/>
      <c r="DE167" s="136"/>
      <c r="DF167" s="136"/>
      <c r="DG167" s="136"/>
      <c r="DH167" s="136"/>
      <c r="DI167" s="136"/>
      <c r="DJ167" s="136"/>
      <c r="DK167" s="136"/>
      <c r="DL167" s="136"/>
      <c r="DM167" s="136"/>
      <c r="DN167" s="136"/>
      <c r="DO167" s="136"/>
      <c r="DP167" s="136"/>
      <c r="DQ167" s="136"/>
      <c r="DR167" s="136"/>
      <c r="DS167" s="136"/>
      <c r="DT167" s="136"/>
      <c r="DU167" s="136"/>
      <c r="DV167" s="136"/>
      <c r="DW167" s="136"/>
      <c r="DX167" s="136"/>
      <c r="DY167" s="136"/>
      <c r="DZ167" s="136"/>
      <c r="EA167" s="136"/>
      <c r="EB167" s="136"/>
      <c r="EC167" s="136"/>
      <c r="ED167" s="136"/>
      <c r="EE167" s="136"/>
      <c r="EF167" s="136"/>
      <c r="EG167" s="136"/>
      <c r="EH167" s="136"/>
      <c r="EI167" s="136"/>
      <c r="EJ167" s="136"/>
      <c r="EK167" s="136"/>
      <c r="EL167" s="136"/>
      <c r="EM167" s="136"/>
      <c r="EN167" s="136"/>
      <c r="EO167" s="136"/>
      <c r="EP167" s="136"/>
      <c r="EQ167" s="136"/>
      <c r="ER167" s="136"/>
      <c r="ES167" s="136"/>
      <c r="ET167" s="136"/>
      <c r="EU167" s="136"/>
      <c r="EV167" s="136"/>
      <c r="EW167" s="136"/>
      <c r="EX167" s="136"/>
      <c r="EY167" s="136"/>
      <c r="EZ167" s="136"/>
      <c r="FA167" s="136"/>
      <c r="FB167" s="136"/>
      <c r="FC167" s="136"/>
      <c r="FD167" s="136"/>
      <c r="FE167" s="136"/>
      <c r="FF167" s="136"/>
      <c r="FG167" s="136"/>
      <c r="FH167" s="136"/>
      <c r="FI167" s="136"/>
      <c r="FJ167" s="136"/>
      <c r="FK167" s="136"/>
      <c r="FL167" s="136"/>
      <c r="FM167" s="136"/>
      <c r="FN167" s="136"/>
      <c r="FO167" s="136"/>
      <c r="FP167" s="136"/>
      <c r="FQ167" s="136"/>
      <c r="FR167" s="136"/>
      <c r="FS167" s="136"/>
      <c r="FT167" s="136"/>
      <c r="FU167" s="136"/>
      <c r="FV167" s="136"/>
      <c r="FW167" s="136"/>
      <c r="FX167" s="136"/>
      <c r="FY167" s="136"/>
      <c r="FZ167" s="136"/>
      <c r="GA167" s="136"/>
      <c r="GB167" s="136"/>
      <c r="GC167" s="136"/>
      <c r="GD167" s="136"/>
      <c r="GE167" s="136"/>
      <c r="GF167" s="136"/>
      <c r="GG167" s="136"/>
      <c r="GH167" s="136"/>
      <c r="GI167" s="136"/>
      <c r="GJ167" s="136"/>
      <c r="GK167" s="136"/>
      <c r="GL167" s="136"/>
      <c r="GM167" s="136"/>
      <c r="GN167" s="136"/>
      <c r="GO167" s="136"/>
      <c r="GP167" s="136"/>
      <c r="GQ167" s="136"/>
      <c r="GR167" s="136"/>
      <c r="GS167" s="136"/>
      <c r="GT167" s="136"/>
      <c r="GU167" s="136"/>
      <c r="GV167" s="136"/>
      <c r="GW167" s="136"/>
      <c r="GX167" s="136"/>
      <c r="GY167" s="136"/>
      <c r="GZ167" s="136"/>
      <c r="HA167" s="136"/>
      <c r="HB167" s="136"/>
      <c r="HC167" s="136"/>
      <c r="HD167" s="136"/>
      <c r="HE167" s="136"/>
      <c r="HF167" s="136"/>
      <c r="HG167" s="136"/>
      <c r="HH167" s="136"/>
      <c r="HI167" s="136"/>
      <c r="HJ167" s="136"/>
      <c r="HK167" s="136"/>
      <c r="HL167" s="136"/>
      <c r="HM167" s="136"/>
      <c r="HN167" s="136"/>
      <c r="HO167" s="136"/>
      <c r="HP167" s="136"/>
      <c r="HQ167" s="136"/>
      <c r="HR167" s="136"/>
      <c r="HS167" s="136"/>
      <c r="HT167" s="136"/>
      <c r="HU167" s="136"/>
      <c r="HV167" s="136"/>
      <c r="HW167" s="136"/>
      <c r="HX167" s="136"/>
      <c r="HY167" s="136"/>
      <c r="HZ167" s="136"/>
      <c r="IA167" s="136"/>
      <c r="IB167" s="136"/>
      <c r="IC167" s="136"/>
      <c r="ID167" s="136"/>
      <c r="IE167" s="136"/>
      <c r="IF167" s="136"/>
      <c r="IG167" s="136"/>
      <c r="IH167" s="136"/>
      <c r="II167" s="136"/>
      <c r="IJ167" s="136"/>
      <c r="IK167" s="136"/>
      <c r="IL167" s="136"/>
      <c r="IM167" s="136"/>
      <c r="IN167" s="136"/>
      <c r="IO167" s="136"/>
      <c r="IP167" s="136"/>
      <c r="IQ167" s="136"/>
      <c r="IR167" s="136"/>
      <c r="IS167" s="136"/>
      <c r="IT167" s="136"/>
      <c r="IU167" s="136"/>
      <c r="IV167" s="136"/>
      <c r="IW167" s="136"/>
      <c r="IX167" s="136"/>
      <c r="IY167" s="136"/>
      <c r="IZ167" s="136"/>
      <c r="JA167" s="136"/>
      <c r="JB167" s="136"/>
      <c r="JC167" s="136"/>
      <c r="JD167" s="136"/>
      <c r="JE167" s="136"/>
      <c r="JF167" s="136"/>
      <c r="JG167" s="136"/>
      <c r="JH167" s="136"/>
      <c r="JI167" s="136"/>
      <c r="JJ167" s="136"/>
      <c r="JK167" s="136"/>
      <c r="JL167" s="136"/>
      <c r="JM167" s="136"/>
      <c r="JN167" s="136"/>
      <c r="JO167" s="136"/>
      <c r="JP167" s="136"/>
      <c r="JQ167" s="136"/>
      <c r="JR167" s="136"/>
      <c r="JS167" s="136"/>
      <c r="JT167" s="136"/>
      <c r="JU167" s="136"/>
      <c r="JV167" s="136"/>
      <c r="JW167" s="136"/>
      <c r="JX167" s="136"/>
      <c r="JY167" s="136"/>
      <c r="JZ167" s="136"/>
      <c r="KA167" s="136"/>
      <c r="KB167" s="136"/>
      <c r="KC167" s="136"/>
      <c r="KD167" s="136"/>
      <c r="KE167" s="136"/>
      <c r="KF167" s="136"/>
      <c r="KG167" s="136"/>
      <c r="KH167" s="136"/>
      <c r="KI167" s="136"/>
      <c r="KJ167" s="136"/>
      <c r="KK167" s="136"/>
      <c r="KL167" s="136"/>
      <c r="KM167" s="136"/>
      <c r="KN167" s="136"/>
      <c r="KO167" s="136"/>
      <c r="KP167" s="136"/>
      <c r="KQ167" s="136"/>
      <c r="KR167" s="136"/>
      <c r="KS167" s="136"/>
      <c r="KT167" s="136"/>
      <c r="KU167" s="136"/>
      <c r="KV167" s="136"/>
      <c r="KW167" s="136"/>
      <c r="KX167" s="136"/>
      <c r="KY167" s="136"/>
      <c r="KZ167" s="136"/>
      <c r="LA167" s="136"/>
      <c r="LB167" s="136"/>
      <c r="LC167" s="136"/>
      <c r="LD167" s="136"/>
      <c r="LE167" s="136"/>
      <c r="LF167" s="136"/>
      <c r="LG167" s="136"/>
      <c r="LH167" s="136"/>
      <c r="LI167" s="136"/>
      <c r="LJ167" s="136"/>
      <c r="LK167" s="136"/>
      <c r="LL167" s="136"/>
      <c r="LM167" s="136"/>
      <c r="LN167" s="136"/>
      <c r="LO167" s="136"/>
      <c r="LP167" s="136"/>
      <c r="LQ167" s="136"/>
      <c r="LR167" s="136"/>
      <c r="LS167" s="136"/>
      <c r="LT167" s="136"/>
      <c r="LU167" s="136"/>
      <c r="LV167" s="136"/>
      <c r="LW167" s="136"/>
      <c r="LX167" s="136"/>
      <c r="LY167" s="136"/>
      <c r="LZ167" s="136"/>
      <c r="MA167" s="136"/>
      <c r="MB167" s="136"/>
      <c r="MC167" s="136"/>
      <c r="MD167" s="136"/>
      <c r="ME167" s="136"/>
      <c r="MF167" s="136"/>
      <c r="MG167" s="136"/>
      <c r="MH167" s="136"/>
      <c r="MI167" s="136"/>
      <c r="MJ167" s="136"/>
      <c r="MK167" s="136"/>
      <c r="ML167" s="136"/>
      <c r="MM167" s="136"/>
      <c r="MN167" s="136"/>
      <c r="MO167" s="136"/>
      <c r="MP167" s="136"/>
      <c r="MQ167" s="136"/>
      <c r="MR167" s="136"/>
      <c r="MS167" s="136"/>
      <c r="MT167" s="136"/>
      <c r="MU167" s="136"/>
      <c r="MV167" s="136"/>
      <c r="MW167" s="136"/>
      <c r="MX167" s="136"/>
      <c r="MY167" s="136"/>
      <c r="MZ167" s="136"/>
      <c r="NA167" s="136"/>
      <c r="NB167" s="136"/>
      <c r="NC167" s="136"/>
      <c r="ND167" s="136"/>
      <c r="NE167" s="136"/>
      <c r="NF167" s="136"/>
      <c r="NG167" s="136"/>
      <c r="NH167" s="136"/>
      <c r="NI167" s="136"/>
      <c r="NJ167" s="136"/>
      <c r="NK167" s="136"/>
      <c r="NL167" s="136"/>
      <c r="NM167" s="136"/>
      <c r="NN167" s="136"/>
      <c r="NO167" s="136"/>
      <c r="NP167" s="136"/>
      <c r="NQ167" s="136"/>
      <c r="NR167" s="136"/>
      <c r="NS167" s="136"/>
      <c r="NT167" s="136"/>
      <c r="NU167" s="136"/>
      <c r="NV167" s="136"/>
      <c r="NW167" s="136"/>
      <c r="NX167" s="136"/>
      <c r="NY167" s="136"/>
      <c r="NZ167" s="136"/>
      <c r="OA167" s="136"/>
      <c r="OB167" s="136"/>
      <c r="OC167" s="136"/>
      <c r="OD167" s="136"/>
      <c r="OE167" s="136"/>
      <c r="OF167" s="136"/>
      <c r="OG167" s="136"/>
      <c r="OH167" s="136"/>
      <c r="OI167" s="136"/>
      <c r="OJ167" s="136"/>
      <c r="OK167" s="136"/>
      <c r="OL167" s="136"/>
      <c r="OM167" s="136"/>
      <c r="ON167" s="136"/>
      <c r="OO167" s="136"/>
      <c r="OP167" s="136"/>
      <c r="OQ167" s="136"/>
      <c r="OR167" s="136"/>
      <c r="OS167" s="136"/>
      <c r="OT167" s="136"/>
      <c r="OU167" s="136"/>
      <c r="OV167" s="136"/>
      <c r="OW167" s="136"/>
      <c r="OX167" s="136"/>
      <c r="OY167" s="136"/>
      <c r="OZ167" s="136"/>
      <c r="PA167" s="136"/>
      <c r="PB167" s="136"/>
      <c r="PC167" s="136"/>
      <c r="PD167" s="136"/>
      <c r="PE167" s="136"/>
      <c r="PF167" s="136"/>
      <c r="PG167" s="136"/>
      <c r="PH167" s="136"/>
      <c r="PI167" s="136"/>
      <c r="PJ167" s="136"/>
      <c r="PK167" s="136"/>
      <c r="PL167" s="136"/>
      <c r="PM167" s="136"/>
      <c r="PN167" s="136"/>
      <c r="PO167" s="136"/>
      <c r="PP167" s="136"/>
      <c r="PQ167" s="136"/>
      <c r="PR167" s="136"/>
      <c r="PS167" s="136"/>
      <c r="PT167" s="136"/>
      <c r="PU167" s="136"/>
      <c r="PV167" s="136"/>
      <c r="PW167" s="136"/>
      <c r="PX167" s="136"/>
      <c r="PY167" s="136"/>
      <c r="PZ167" s="136"/>
      <c r="QA167" s="136"/>
      <c r="QB167" s="136"/>
      <c r="QC167" s="136"/>
      <c r="QD167" s="136"/>
      <c r="QE167" s="136"/>
      <c r="QF167" s="136"/>
      <c r="QG167" s="136"/>
      <c r="QH167" s="136"/>
      <c r="QI167" s="136"/>
      <c r="QJ167" s="136"/>
      <c r="QK167" s="136"/>
      <c r="QL167" s="136"/>
      <c r="QM167" s="136"/>
      <c r="QN167" s="136"/>
      <c r="QO167" s="136"/>
      <c r="QP167" s="136"/>
      <c r="QQ167" s="136"/>
      <c r="QR167" s="136"/>
      <c r="QS167" s="136"/>
      <c r="QT167" s="136"/>
      <c r="QU167" s="136"/>
      <c r="QV167" s="136"/>
      <c r="QW167" s="136"/>
      <c r="QX167" s="136"/>
      <c r="QY167" s="136"/>
      <c r="QZ167" s="136"/>
      <c r="RA167" s="136"/>
      <c r="RB167" s="136"/>
      <c r="RC167" s="136"/>
      <c r="RD167" s="136"/>
      <c r="RE167" s="136"/>
      <c r="RF167" s="136"/>
      <c r="RG167" s="136"/>
      <c r="RH167" s="136"/>
      <c r="RI167" s="136"/>
      <c r="RJ167" s="136"/>
      <c r="RK167" s="136"/>
      <c r="RL167" s="136"/>
      <c r="RM167" s="136"/>
      <c r="RN167" s="136"/>
      <c r="RO167" s="136"/>
      <c r="RP167" s="136"/>
      <c r="RQ167" s="136"/>
      <c r="RR167" s="136"/>
      <c r="RS167" s="136"/>
      <c r="RT167" s="136"/>
      <c r="RU167" s="136"/>
      <c r="RV167" s="136"/>
      <c r="RW167" s="136"/>
      <c r="RX167" s="136"/>
      <c r="RY167" s="136"/>
      <c r="RZ167" s="136"/>
      <c r="SA167" s="136"/>
      <c r="SB167" s="136"/>
      <c r="SC167" s="136"/>
      <c r="SD167" s="136"/>
      <c r="SE167" s="136"/>
      <c r="SF167" s="136"/>
      <c r="SG167" s="136"/>
      <c r="SH167" s="136"/>
      <c r="SI167" s="136"/>
      <c r="SJ167" s="136"/>
      <c r="SK167" s="136"/>
      <c r="SL167" s="136"/>
      <c r="SM167" s="136"/>
      <c r="SN167" s="136"/>
      <c r="SO167" s="136"/>
      <c r="SP167" s="136"/>
      <c r="SQ167" s="136"/>
      <c r="SR167" s="136"/>
      <c r="SS167" s="136"/>
      <c r="ST167" s="136"/>
      <c r="SU167" s="136"/>
      <c r="SV167" s="136"/>
      <c r="SW167" s="136"/>
      <c r="SX167" s="136"/>
      <c r="SY167" s="136"/>
      <c r="SZ167" s="136"/>
      <c r="TA167" s="136"/>
      <c r="TB167" s="136"/>
      <c r="TC167" s="136"/>
      <c r="TD167" s="136"/>
      <c r="TE167" s="136"/>
      <c r="TF167" s="136"/>
      <c r="TG167" s="136"/>
      <c r="TH167" s="136"/>
      <c r="TI167" s="136"/>
      <c r="TJ167" s="136"/>
      <c r="TK167" s="136"/>
      <c r="TL167" s="136"/>
      <c r="TM167" s="136"/>
      <c r="TN167" s="136"/>
      <c r="TO167" s="136"/>
      <c r="TP167" s="136"/>
      <c r="TQ167" s="136"/>
      <c r="TR167" s="136"/>
      <c r="TS167" s="136"/>
      <c r="TT167" s="136"/>
      <c r="TU167" s="136"/>
      <c r="TV167" s="136"/>
      <c r="TW167" s="136"/>
      <c r="TX167" s="136"/>
      <c r="TY167" s="136"/>
      <c r="TZ167" s="136"/>
      <c r="UA167" s="136"/>
      <c r="UB167" s="136"/>
      <c r="UC167" s="136"/>
      <c r="UD167" s="136"/>
      <c r="UE167" s="136"/>
      <c r="UF167" s="136"/>
      <c r="UG167" s="136"/>
      <c r="UH167" s="136"/>
      <c r="UI167" s="136"/>
      <c r="UJ167" s="136"/>
      <c r="UK167" s="136"/>
      <c r="UL167" s="136"/>
      <c r="UM167" s="136"/>
      <c r="UN167" s="136"/>
      <c r="UO167" s="136"/>
      <c r="UP167" s="136"/>
      <c r="UQ167" s="136"/>
      <c r="UR167" s="136"/>
      <c r="US167" s="136"/>
      <c r="UT167" s="136"/>
      <c r="UU167" s="136"/>
      <c r="UV167" s="136"/>
      <c r="UW167" s="136"/>
      <c r="UX167" s="136"/>
      <c r="UY167" s="136"/>
      <c r="UZ167" s="136"/>
      <c r="VA167" s="136"/>
      <c r="VB167" s="136"/>
      <c r="VC167" s="136"/>
      <c r="VD167" s="136"/>
      <c r="VE167" s="136"/>
      <c r="VF167" s="136"/>
      <c r="VG167" s="136"/>
      <c r="VH167" s="136"/>
      <c r="VI167" s="136"/>
      <c r="VJ167" s="136"/>
      <c r="VK167" s="136"/>
      <c r="VL167" s="136"/>
      <c r="VM167" s="136"/>
      <c r="VN167" s="136"/>
      <c r="VO167" s="136"/>
      <c r="VP167" s="136"/>
      <c r="VQ167" s="136"/>
      <c r="VR167" s="136"/>
      <c r="VS167" s="136"/>
      <c r="VT167" s="136"/>
      <c r="VU167" s="136"/>
      <c r="VV167" s="136"/>
      <c r="VW167" s="136"/>
      <c r="VX167" s="136"/>
      <c r="VY167" s="136"/>
      <c r="VZ167" s="136"/>
      <c r="WA167" s="136"/>
      <c r="WB167" s="136"/>
      <c r="WC167" s="136"/>
      <c r="WD167" s="136"/>
      <c r="WE167" s="136"/>
      <c r="WF167" s="136"/>
      <c r="WG167" s="136"/>
      <c r="WH167" s="136"/>
      <c r="WI167" s="136"/>
      <c r="WJ167" s="136"/>
      <c r="WK167" s="136"/>
      <c r="WL167" s="136"/>
      <c r="WM167" s="136"/>
      <c r="WN167" s="136"/>
      <c r="WO167" s="136"/>
      <c r="WP167" s="136"/>
      <c r="WQ167" s="136"/>
      <c r="WR167" s="136"/>
      <c r="WS167" s="136"/>
      <c r="WT167" s="136"/>
      <c r="WU167" s="136"/>
      <c r="WV167" s="136"/>
      <c r="WW167" s="136"/>
      <c r="WX167" s="136"/>
      <c r="WY167" s="136"/>
      <c r="WZ167" s="136"/>
      <c r="XA167" s="136"/>
      <c r="XB167" s="136"/>
      <c r="XC167" s="136"/>
      <c r="XD167" s="136"/>
      <c r="XE167" s="136"/>
      <c r="XF167" s="136"/>
      <c r="XG167" s="136"/>
      <c r="XH167" s="136"/>
      <c r="XI167" s="136"/>
      <c r="XJ167" s="136"/>
      <c r="XK167" s="136"/>
      <c r="XL167" s="136"/>
      <c r="XM167" s="136"/>
      <c r="XN167" s="136"/>
      <c r="XO167" s="136"/>
      <c r="XP167" s="136"/>
      <c r="XQ167" s="136"/>
      <c r="XR167" s="136"/>
      <c r="XS167" s="136"/>
      <c r="XT167" s="136"/>
      <c r="XU167" s="136"/>
      <c r="XV167" s="136"/>
      <c r="XW167" s="136"/>
      <c r="XX167" s="136"/>
      <c r="XY167" s="136"/>
      <c r="XZ167" s="136"/>
      <c r="YA167" s="136"/>
      <c r="YB167" s="136"/>
      <c r="YC167" s="136"/>
      <c r="YD167" s="136"/>
      <c r="YE167" s="136"/>
      <c r="YF167" s="136"/>
      <c r="YG167" s="136"/>
      <c r="YH167" s="136"/>
      <c r="YI167" s="136"/>
      <c r="YJ167" s="136"/>
      <c r="YK167" s="136"/>
      <c r="YL167" s="136"/>
      <c r="YM167" s="136"/>
      <c r="YN167" s="136"/>
      <c r="YO167" s="136"/>
      <c r="YP167" s="136"/>
      <c r="YQ167" s="136"/>
      <c r="YR167" s="136"/>
      <c r="YS167" s="136"/>
      <c r="YT167" s="136"/>
      <c r="YU167" s="136"/>
      <c r="YV167" s="136"/>
      <c r="YW167" s="136"/>
      <c r="YX167" s="136"/>
      <c r="YY167" s="136"/>
      <c r="YZ167" s="136"/>
      <c r="ZA167" s="136"/>
      <c r="ZB167" s="136"/>
      <c r="ZC167" s="136"/>
      <c r="ZD167" s="136"/>
      <c r="ZE167" s="136"/>
      <c r="ZF167" s="136"/>
      <c r="ZG167" s="136"/>
      <c r="ZH167" s="136"/>
      <c r="ZI167" s="136"/>
      <c r="ZJ167" s="136"/>
      <c r="ZK167" s="136"/>
      <c r="ZL167" s="136"/>
      <c r="ZM167" s="136"/>
      <c r="ZN167" s="136"/>
      <c r="ZO167" s="136"/>
      <c r="ZP167" s="136"/>
      <c r="ZQ167" s="136"/>
      <c r="ZR167" s="136"/>
      <c r="ZS167" s="136"/>
      <c r="ZT167" s="136"/>
      <c r="ZU167" s="136"/>
      <c r="ZV167" s="136"/>
      <c r="ZW167" s="136"/>
      <c r="ZX167" s="136"/>
      <c r="ZY167" s="136"/>
      <c r="ZZ167" s="136"/>
      <c r="AAA167" s="136"/>
      <c r="AAB167" s="136"/>
      <c r="AAC167" s="136"/>
      <c r="AAD167" s="136"/>
      <c r="AAE167" s="136"/>
      <c r="AAF167" s="136"/>
      <c r="AAG167" s="136"/>
      <c r="AAH167" s="136"/>
      <c r="AAI167" s="136"/>
      <c r="AAJ167" s="136"/>
      <c r="AAK167" s="136"/>
      <c r="AAL167" s="136"/>
      <c r="AAM167" s="136"/>
      <c r="AAN167" s="136"/>
      <c r="AAO167" s="136"/>
      <c r="AAP167" s="136"/>
      <c r="AAQ167" s="136"/>
      <c r="AAR167" s="136"/>
      <c r="AAS167" s="136"/>
      <c r="AAT167" s="136"/>
      <c r="AAU167" s="136"/>
      <c r="AAV167" s="136"/>
      <c r="AAW167" s="136"/>
      <c r="AAX167" s="136"/>
      <c r="AAY167" s="136"/>
      <c r="AAZ167" s="136"/>
      <c r="ABA167" s="136"/>
      <c r="ABB167" s="136"/>
      <c r="ABC167" s="136"/>
      <c r="ABD167" s="136"/>
      <c r="ABE167" s="136"/>
      <c r="ABF167" s="136"/>
      <c r="ABG167" s="136"/>
      <c r="ABH167" s="136"/>
      <c r="ABI167" s="136"/>
      <c r="ABJ167" s="136"/>
      <c r="ABK167" s="136"/>
      <c r="ABL167" s="136"/>
      <c r="ABM167" s="136"/>
      <c r="ABN167" s="136"/>
      <c r="ABO167" s="136"/>
      <c r="ABP167" s="136"/>
      <c r="ABQ167" s="136"/>
      <c r="ABR167" s="136"/>
      <c r="ABS167" s="136"/>
      <c r="ABT167" s="136"/>
      <c r="ABU167" s="136"/>
      <c r="ABV167" s="136"/>
      <c r="ABW167" s="136"/>
      <c r="ABX167" s="136"/>
      <c r="ABY167" s="136"/>
      <c r="ABZ167" s="136"/>
      <c r="ACA167" s="136"/>
      <c r="ACB167" s="136"/>
      <c r="ACC167" s="136"/>
      <c r="ACD167" s="136"/>
      <c r="ACE167" s="136"/>
      <c r="ACF167" s="136"/>
      <c r="ACG167" s="136"/>
      <c r="ACH167" s="136"/>
      <c r="ACI167" s="136"/>
      <c r="ACJ167" s="136"/>
      <c r="ACK167" s="136"/>
      <c r="ACL167" s="136"/>
      <c r="ACM167" s="136"/>
      <c r="ACN167" s="136"/>
      <c r="ACO167" s="136"/>
      <c r="ACP167" s="136"/>
      <c r="ACQ167" s="136"/>
      <c r="ACR167" s="136"/>
      <c r="ACS167" s="136"/>
      <c r="ACT167" s="136"/>
      <c r="ACU167" s="136"/>
      <c r="ACV167" s="136"/>
      <c r="ACW167" s="136"/>
      <c r="ACX167" s="136"/>
      <c r="ACY167" s="136"/>
      <c r="ACZ167" s="136"/>
      <c r="ADA167" s="136"/>
      <c r="ADB167" s="136"/>
      <c r="ADC167" s="136"/>
      <c r="ADD167" s="136"/>
      <c r="ADE167" s="136"/>
      <c r="ADF167" s="136"/>
      <c r="ADG167" s="136"/>
      <c r="ADH167" s="136"/>
      <c r="ADI167" s="136"/>
      <c r="ADJ167" s="136"/>
      <c r="ADK167" s="136"/>
      <c r="ADL167" s="136"/>
      <c r="ADM167" s="136"/>
      <c r="ADN167" s="136"/>
      <c r="ADO167" s="136"/>
      <c r="ADP167" s="136"/>
      <c r="ADQ167" s="136"/>
      <c r="ADR167" s="136"/>
      <c r="ADS167" s="136"/>
      <c r="ADT167" s="136"/>
      <c r="ADU167" s="136"/>
      <c r="ADV167" s="136"/>
      <c r="ADW167" s="136"/>
      <c r="ADX167" s="136"/>
      <c r="ADY167" s="136"/>
      <c r="ADZ167" s="136"/>
      <c r="AEA167" s="136"/>
      <c r="AEB167" s="136"/>
      <c r="AEC167" s="136"/>
      <c r="AED167" s="136"/>
      <c r="AEE167" s="136"/>
      <c r="AEF167" s="136"/>
      <c r="AEG167" s="136"/>
      <c r="AEH167" s="136"/>
      <c r="AEI167" s="136"/>
      <c r="AEJ167" s="136"/>
      <c r="AEK167" s="136"/>
      <c r="AEL167" s="136"/>
      <c r="AEM167" s="136"/>
      <c r="AEN167" s="136"/>
      <c r="AEO167" s="136"/>
      <c r="AEP167" s="136"/>
      <c r="AEQ167" s="136"/>
      <c r="AER167" s="136"/>
      <c r="AES167" s="136"/>
      <c r="AET167" s="136"/>
      <c r="AEU167" s="136"/>
      <c r="AEV167" s="136"/>
      <c r="AEW167" s="136"/>
      <c r="AEX167" s="136"/>
      <c r="AEY167" s="136"/>
      <c r="AEZ167" s="136"/>
      <c r="AFA167" s="136"/>
      <c r="AFB167" s="136"/>
      <c r="AFC167" s="136"/>
      <c r="AFD167" s="136"/>
      <c r="AFE167" s="136"/>
      <c r="AFF167" s="136"/>
      <c r="AFG167" s="136"/>
      <c r="AFH167" s="136"/>
      <c r="AFI167" s="136"/>
      <c r="AFJ167" s="136"/>
      <c r="AFK167" s="136"/>
      <c r="AFL167" s="136"/>
      <c r="AFM167" s="136"/>
      <c r="AFN167" s="136"/>
      <c r="AFO167" s="136"/>
      <c r="AFP167" s="136"/>
      <c r="AFQ167" s="136"/>
      <c r="AFR167" s="136"/>
      <c r="AFS167" s="136"/>
      <c r="AFT167" s="136"/>
      <c r="AFU167" s="136"/>
      <c r="AFV167" s="136"/>
      <c r="AFW167" s="136"/>
      <c r="AFX167" s="136"/>
      <c r="AFY167" s="136"/>
      <c r="AFZ167" s="136"/>
      <c r="AGA167" s="136"/>
      <c r="AGB167" s="136"/>
      <c r="AGC167" s="136"/>
      <c r="AGD167" s="136"/>
      <c r="AGE167" s="136"/>
      <c r="AGF167" s="136"/>
      <c r="AGG167" s="136"/>
      <c r="AGH167" s="136"/>
      <c r="AGI167" s="136"/>
      <c r="AGJ167" s="136"/>
      <c r="AGK167" s="136"/>
      <c r="AGL167" s="136"/>
      <c r="AGM167" s="136"/>
      <c r="AGN167" s="136"/>
      <c r="AGO167" s="136"/>
      <c r="AGP167" s="136"/>
      <c r="AGQ167" s="136"/>
      <c r="AGR167" s="136"/>
      <c r="AGS167" s="136"/>
      <c r="AGT167" s="136"/>
      <c r="AGU167" s="136"/>
      <c r="AGV167" s="136"/>
      <c r="AGW167" s="136"/>
      <c r="AGX167" s="136"/>
      <c r="AGY167" s="136"/>
      <c r="AGZ167" s="136"/>
      <c r="AHA167" s="136"/>
      <c r="AHB167" s="136"/>
      <c r="AHC167" s="136"/>
      <c r="AHD167" s="136"/>
      <c r="AHE167" s="136"/>
      <c r="AHF167" s="136"/>
      <c r="AHG167" s="136"/>
      <c r="AHH167" s="136"/>
      <c r="AHI167" s="136"/>
      <c r="AHJ167" s="136"/>
      <c r="AHK167" s="136"/>
      <c r="AHL167" s="136"/>
      <c r="AHM167" s="136"/>
      <c r="AHN167" s="136"/>
      <c r="AHO167" s="136"/>
      <c r="AHP167" s="136"/>
      <c r="AHQ167" s="136"/>
      <c r="AHR167" s="136"/>
      <c r="AHS167" s="136"/>
      <c r="AHT167" s="136"/>
      <c r="AHU167" s="136"/>
      <c r="AHV167" s="136"/>
      <c r="AHW167" s="136"/>
      <c r="AHX167" s="136"/>
      <c r="AHY167" s="136"/>
      <c r="AHZ167" s="136"/>
      <c r="AIA167" s="136"/>
      <c r="AIB167" s="136"/>
      <c r="AIC167" s="136"/>
      <c r="AID167" s="136"/>
      <c r="AIE167" s="136"/>
      <c r="AIF167" s="136"/>
      <c r="AIG167" s="136"/>
      <c r="AIH167" s="136"/>
      <c r="AII167" s="136"/>
      <c r="AIJ167" s="136"/>
      <c r="AIK167" s="136"/>
      <c r="AIL167" s="136"/>
      <c r="AIM167" s="136"/>
      <c r="AIN167" s="136"/>
      <c r="AIO167" s="136"/>
      <c r="AIP167" s="136"/>
      <c r="AIQ167" s="136"/>
      <c r="AIR167" s="136"/>
      <c r="AIS167" s="136"/>
      <c r="AIT167" s="136"/>
      <c r="AIU167" s="136"/>
      <c r="AIV167" s="136"/>
      <c r="AIW167" s="136"/>
      <c r="AIX167" s="136"/>
      <c r="AIY167" s="136"/>
      <c r="AIZ167" s="136"/>
      <c r="AJA167" s="136"/>
      <c r="AJB167" s="136"/>
      <c r="AJC167" s="136"/>
      <c r="AJD167" s="136"/>
      <c r="AJE167" s="136"/>
      <c r="AJF167" s="136"/>
      <c r="AJG167" s="136"/>
      <c r="AJH167" s="136"/>
      <c r="AJI167" s="136"/>
      <c r="AJJ167" s="136"/>
      <c r="AJK167" s="136"/>
      <c r="AJL167" s="136"/>
      <c r="AJM167" s="136"/>
      <c r="AJN167" s="136"/>
      <c r="AJO167" s="136"/>
      <c r="AJP167" s="136"/>
      <c r="AJQ167" s="136"/>
      <c r="AJR167" s="136"/>
      <c r="AJS167" s="136"/>
      <c r="AJT167" s="136"/>
      <c r="AJU167" s="136"/>
      <c r="AJV167" s="136"/>
      <c r="AJW167" s="136"/>
      <c r="AJX167" s="136"/>
      <c r="AJY167" s="136"/>
      <c r="AJZ167" s="136"/>
      <c r="AKA167" s="136"/>
      <c r="AKB167" s="136"/>
      <c r="AKC167" s="136"/>
      <c r="AKD167" s="136"/>
      <c r="AKE167" s="136"/>
      <c r="AKF167" s="136"/>
      <c r="AKG167" s="136"/>
      <c r="AKH167" s="136"/>
      <c r="AKI167" s="136"/>
      <c r="AKJ167" s="136"/>
      <c r="AKK167" s="136"/>
      <c r="AKL167" s="136"/>
      <c r="AKM167" s="136"/>
      <c r="AKN167" s="136"/>
      <c r="AKO167" s="136"/>
      <c r="AKP167" s="136"/>
      <c r="AKQ167" s="136"/>
      <c r="AKR167" s="136"/>
      <c r="AKS167" s="136"/>
      <c r="AKT167" s="136"/>
      <c r="AKU167" s="136"/>
      <c r="AKV167" s="136"/>
      <c r="AKW167" s="136"/>
      <c r="AKX167" s="136"/>
      <c r="AKY167" s="136"/>
      <c r="AKZ167" s="136"/>
      <c r="ALA167" s="136"/>
      <c r="ALB167" s="136"/>
      <c r="ALC167" s="136"/>
      <c r="ALD167" s="136"/>
      <c r="ALE167" s="136"/>
      <c r="ALF167" s="136"/>
      <c r="ALG167" s="136"/>
      <c r="ALH167" s="136"/>
      <c r="ALI167" s="136"/>
      <c r="ALJ167" s="136"/>
      <c r="ALK167" s="136"/>
      <c r="ALL167" s="136"/>
      <c r="ALM167" s="136"/>
      <c r="ALN167" s="136"/>
      <c r="ALO167" s="136"/>
      <c r="ALP167" s="136"/>
      <c r="ALQ167" s="136"/>
      <c r="ALR167" s="136"/>
      <c r="ALS167" s="136"/>
      <c r="ALT167" s="136"/>
      <c r="ALU167" s="136"/>
      <c r="ALV167" s="136"/>
      <c r="ALW167" s="136"/>
      <c r="ALX167" s="136"/>
      <c r="ALY167" s="136"/>
      <c r="ALZ167" s="136"/>
      <c r="AMA167" s="136"/>
      <c r="AMB167" s="136"/>
      <c r="AMC167" s="136"/>
      <c r="AMD167" s="136"/>
      <c r="AME167" s="136"/>
      <c r="AMF167" s="136"/>
      <c r="AMG167" s="136"/>
      <c r="AMH167" s="136"/>
      <c r="AMI167" s="136"/>
    </row>
    <row r="168" spans="1:1024" x14ac:dyDescent="0.25">
      <c r="A168" s="192" t="s">
        <v>1169</v>
      </c>
      <c r="B168" s="193">
        <v>168</v>
      </c>
      <c r="C168" s="261" t="s">
        <v>25808</v>
      </c>
      <c r="D168" s="209" t="s">
        <v>1170</v>
      </c>
      <c r="E168" s="136"/>
      <c r="F168" s="237"/>
      <c r="G168" s="214"/>
      <c r="H168" s="214"/>
      <c r="I168" s="367"/>
      <c r="J168" s="421"/>
      <c r="K168" s="430">
        <v>1</v>
      </c>
      <c r="L168" s="161"/>
      <c r="M168" s="161"/>
      <c r="N168" s="161"/>
      <c r="O168" s="161"/>
      <c r="P168" s="161"/>
      <c r="Q168" s="161"/>
      <c r="R168" s="161"/>
      <c r="S168" s="161"/>
      <c r="T168" s="161"/>
      <c r="U168" s="161"/>
      <c r="V168" s="256">
        <f>IF(O168=1,10,100)</f>
        <v>100</v>
      </c>
      <c r="W168" s="256">
        <f>IF(O168=1,1,IF(O168=2,10,100))</f>
        <v>100</v>
      </c>
      <c r="X168" s="256">
        <f>IF(O168=3,20,100)</f>
        <v>100</v>
      </c>
      <c r="Y168" s="256">
        <f>IF(P168=1,10,100)</f>
        <v>100</v>
      </c>
      <c r="Z168" s="256">
        <f>IF(P168=1,1,IF(P168=2,10,100))</f>
        <v>100</v>
      </c>
      <c r="AA168" s="257">
        <f>IF(OR(EXACT(Q168,"1A"),EXACT(Q168,"1B")),0.1,IF(Q168=2,1,100))</f>
        <v>100</v>
      </c>
      <c r="AB168" s="257">
        <f>IF(OR(EXACT(R168,"1A"),EXACT(R168,"1B")),0.1,IF(R168=2,1,100))</f>
        <v>100</v>
      </c>
      <c r="AC168" s="257">
        <f>IF(OR(EXACT(S168,"1A"),EXACT(S168,"1B")),0.3,IF(S168=2,3,100))</f>
        <v>100</v>
      </c>
      <c r="AD168" s="136"/>
      <c r="AE168" s="136"/>
      <c r="AF168" s="249">
        <f>IF(OR(OR(EXACT(J168,"1A"),EXACT(J168,"1B"),EXACT(J168,"1C")),K168=1),1,IF(K168=2,10,100))</f>
        <v>1</v>
      </c>
      <c r="AG168" s="249">
        <f>IF(OR(EXACT(J168,"1A"),EXACT(J168,"1B"),EXACT(J168,"1C")),1,IF(J168=2,10,100))</f>
        <v>100</v>
      </c>
      <c r="AH168" s="249">
        <f>IF(OR(EXACT(J168,"1A"),EXACT(J168,"1B"),EXACT(J168,"1C"),K168=1),3,100)</f>
        <v>3</v>
      </c>
      <c r="AI168" s="249">
        <f>IF(OR(EXACT(J168,"1A"),EXACT(J168,"1B"),EXACT(J168,"1C")),5,100)</f>
        <v>100</v>
      </c>
      <c r="AJ168" s="251"/>
      <c r="AK168" s="297"/>
      <c r="AL168" s="153"/>
      <c r="AM168" s="251"/>
      <c r="AN168" s="136"/>
      <c r="AO168" s="136"/>
      <c r="AP168" s="136"/>
      <c r="AQ168" s="272" t="s">
        <v>25809</v>
      </c>
      <c r="AR168" s="136"/>
      <c r="AS168" s="136"/>
      <c r="AT168" s="136"/>
      <c r="AU168" s="136"/>
      <c r="AV168" s="136"/>
      <c r="AW168" s="136"/>
      <c r="AX168" s="136"/>
      <c r="AY168" s="136"/>
      <c r="AZ168" s="136"/>
      <c r="BA168" s="136"/>
      <c r="BB168" s="136"/>
      <c r="BC168" s="136"/>
      <c r="BD168" s="136"/>
      <c r="BE168" s="136"/>
      <c r="BF168" s="136"/>
      <c r="BG168" s="136"/>
      <c r="BH168" s="136"/>
      <c r="BI168" s="136"/>
      <c r="BJ168" s="136"/>
      <c r="BK168" s="136"/>
      <c r="BL168" s="136"/>
      <c r="BM168" s="136"/>
      <c r="BN168" s="136"/>
      <c r="BO168" s="136"/>
      <c r="BP168" s="136"/>
      <c r="BQ168" s="136"/>
      <c r="BR168" s="136"/>
      <c r="BS168" s="136"/>
      <c r="BT168" s="136"/>
      <c r="BU168" s="136"/>
      <c r="BV168" s="136"/>
      <c r="BW168" s="136"/>
      <c r="BX168" s="136"/>
      <c r="BY168" s="136"/>
      <c r="BZ168" s="136"/>
      <c r="CA168" s="136"/>
      <c r="CB168" s="136"/>
      <c r="CC168" s="136"/>
      <c r="CD168" s="136"/>
      <c r="CE168" s="136"/>
      <c r="CF168" s="136"/>
      <c r="CG168" s="136"/>
      <c r="CH168" s="136"/>
      <c r="CI168" s="136"/>
      <c r="CJ168" s="136"/>
      <c r="CK168" s="136"/>
      <c r="CL168" s="136"/>
      <c r="CM168" s="136"/>
      <c r="CN168" s="136"/>
      <c r="CO168" s="136"/>
      <c r="CP168" s="136"/>
      <c r="CQ168" s="136"/>
      <c r="CR168" s="136"/>
      <c r="CS168" s="136"/>
      <c r="CT168" s="136"/>
      <c r="CU168" s="136"/>
      <c r="CV168" s="136"/>
      <c r="CW168" s="136"/>
      <c r="CX168" s="136"/>
      <c r="CY168" s="136"/>
      <c r="CZ168" s="136"/>
      <c r="DA168" s="136"/>
      <c r="DB168" s="136"/>
      <c r="DC168" s="136"/>
      <c r="DD168" s="136"/>
      <c r="DE168" s="136"/>
      <c r="DF168" s="136"/>
      <c r="DG168" s="136"/>
      <c r="DH168" s="136"/>
      <c r="DI168" s="136"/>
      <c r="DJ168" s="136"/>
      <c r="DK168" s="136"/>
      <c r="DL168" s="136"/>
      <c r="DM168" s="136"/>
      <c r="DN168" s="136"/>
      <c r="DO168" s="136"/>
      <c r="DP168" s="136"/>
      <c r="DQ168" s="136"/>
      <c r="DR168" s="136"/>
      <c r="DS168" s="136"/>
      <c r="DT168" s="136"/>
      <c r="DU168" s="136"/>
      <c r="DV168" s="136"/>
      <c r="DW168" s="136"/>
      <c r="DX168" s="136"/>
      <c r="DY168" s="136"/>
      <c r="DZ168" s="136"/>
      <c r="EA168" s="136"/>
      <c r="EB168" s="136"/>
      <c r="EC168" s="136"/>
      <c r="ED168" s="136"/>
      <c r="EE168" s="136"/>
      <c r="EF168" s="136"/>
      <c r="EG168" s="136"/>
      <c r="EH168" s="136"/>
      <c r="EI168" s="136"/>
      <c r="EJ168" s="136"/>
      <c r="EK168" s="136"/>
      <c r="EL168" s="136"/>
      <c r="EM168" s="136"/>
      <c r="EN168" s="136"/>
      <c r="EO168" s="136"/>
      <c r="EP168" s="136"/>
      <c r="EQ168" s="136"/>
      <c r="ER168" s="136"/>
      <c r="ES168" s="136"/>
      <c r="ET168" s="136"/>
      <c r="EU168" s="136"/>
      <c r="EV168" s="136"/>
      <c r="EW168" s="136"/>
      <c r="EX168" s="136"/>
      <c r="EY168" s="136"/>
      <c r="EZ168" s="136"/>
      <c r="FA168" s="136"/>
      <c r="FB168" s="136"/>
      <c r="FC168" s="136"/>
      <c r="FD168" s="136"/>
      <c r="FE168" s="136"/>
      <c r="FF168" s="136"/>
      <c r="FG168" s="136"/>
      <c r="FH168" s="136"/>
      <c r="FI168" s="136"/>
      <c r="FJ168" s="136"/>
      <c r="FK168" s="136"/>
      <c r="FL168" s="136"/>
      <c r="FM168" s="136"/>
      <c r="FN168" s="136"/>
      <c r="FO168" s="136"/>
      <c r="FP168" s="136"/>
      <c r="FQ168" s="136"/>
      <c r="FR168" s="136"/>
      <c r="FS168" s="136"/>
      <c r="FT168" s="136"/>
      <c r="FU168" s="136"/>
      <c r="FV168" s="136"/>
      <c r="FW168" s="136"/>
      <c r="FX168" s="136"/>
      <c r="FY168" s="136"/>
      <c r="FZ168" s="136"/>
      <c r="GA168" s="136"/>
      <c r="GB168" s="136"/>
      <c r="GC168" s="136"/>
      <c r="GD168" s="136"/>
      <c r="GE168" s="136"/>
      <c r="GF168" s="136"/>
      <c r="GG168" s="136"/>
      <c r="GH168" s="136"/>
      <c r="GI168" s="136"/>
      <c r="GJ168" s="136"/>
      <c r="GK168" s="136"/>
      <c r="GL168" s="136"/>
      <c r="GM168" s="136"/>
      <c r="GN168" s="136"/>
      <c r="GO168" s="136"/>
      <c r="GP168" s="136"/>
      <c r="GQ168" s="136"/>
      <c r="GR168" s="136"/>
      <c r="GS168" s="136"/>
      <c r="GT168" s="136"/>
      <c r="GU168" s="136"/>
      <c r="GV168" s="136"/>
      <c r="GW168" s="136"/>
      <c r="GX168" s="136"/>
      <c r="GY168" s="136"/>
      <c r="GZ168" s="136"/>
      <c r="HA168" s="136"/>
      <c r="HB168" s="136"/>
      <c r="HC168" s="136"/>
      <c r="HD168" s="136"/>
      <c r="HE168" s="136"/>
      <c r="HF168" s="136"/>
      <c r="HG168" s="136"/>
      <c r="HH168" s="136"/>
      <c r="HI168" s="136"/>
      <c r="HJ168" s="136"/>
      <c r="HK168" s="136"/>
      <c r="HL168" s="136"/>
      <c r="HM168" s="136"/>
      <c r="HN168" s="136"/>
      <c r="HO168" s="136"/>
      <c r="HP168" s="136"/>
      <c r="HQ168" s="136"/>
      <c r="HR168" s="136"/>
      <c r="HS168" s="136"/>
      <c r="HT168" s="136"/>
      <c r="HU168" s="136"/>
      <c r="HV168" s="136"/>
      <c r="HW168" s="136"/>
      <c r="HX168" s="136"/>
      <c r="HY168" s="136"/>
      <c r="HZ168" s="136"/>
      <c r="IA168" s="136"/>
      <c r="IB168" s="136"/>
      <c r="IC168" s="136"/>
      <c r="ID168" s="136"/>
      <c r="IE168" s="136"/>
      <c r="IF168" s="136"/>
      <c r="IG168" s="136"/>
      <c r="IH168" s="136"/>
      <c r="II168" s="136"/>
      <c r="IJ168" s="136"/>
      <c r="IK168" s="136"/>
      <c r="IL168" s="136"/>
      <c r="IM168" s="136"/>
      <c r="IN168" s="136"/>
      <c r="IO168" s="136"/>
      <c r="IP168" s="136"/>
      <c r="IQ168" s="136"/>
      <c r="IR168" s="136"/>
      <c r="IS168" s="136"/>
      <c r="IT168" s="136"/>
      <c r="IU168" s="136"/>
      <c r="IV168" s="136"/>
      <c r="IW168" s="136"/>
      <c r="IX168" s="136"/>
      <c r="IY168" s="136"/>
      <c r="IZ168" s="136"/>
      <c r="JA168" s="136"/>
      <c r="JB168" s="136"/>
      <c r="JC168" s="136"/>
      <c r="JD168" s="136"/>
      <c r="JE168" s="136"/>
      <c r="JF168" s="136"/>
      <c r="JG168" s="136"/>
      <c r="JH168" s="136"/>
      <c r="JI168" s="136"/>
      <c r="JJ168" s="136"/>
      <c r="JK168" s="136"/>
      <c r="JL168" s="136"/>
      <c r="JM168" s="136"/>
      <c r="JN168" s="136"/>
      <c r="JO168" s="136"/>
      <c r="JP168" s="136"/>
      <c r="JQ168" s="136"/>
      <c r="JR168" s="136"/>
      <c r="JS168" s="136"/>
      <c r="JT168" s="136"/>
      <c r="JU168" s="136"/>
      <c r="JV168" s="136"/>
      <c r="JW168" s="136"/>
      <c r="JX168" s="136"/>
      <c r="JY168" s="136"/>
      <c r="JZ168" s="136"/>
      <c r="KA168" s="136"/>
      <c r="KB168" s="136"/>
      <c r="KC168" s="136"/>
      <c r="KD168" s="136"/>
      <c r="KE168" s="136"/>
      <c r="KF168" s="136"/>
      <c r="KG168" s="136"/>
      <c r="KH168" s="136"/>
      <c r="KI168" s="136"/>
      <c r="KJ168" s="136"/>
      <c r="KK168" s="136"/>
      <c r="KL168" s="136"/>
      <c r="KM168" s="136"/>
      <c r="KN168" s="136"/>
      <c r="KO168" s="136"/>
      <c r="KP168" s="136"/>
      <c r="KQ168" s="136"/>
      <c r="KR168" s="136"/>
      <c r="KS168" s="136"/>
      <c r="KT168" s="136"/>
      <c r="KU168" s="136"/>
      <c r="KV168" s="136"/>
      <c r="KW168" s="136"/>
      <c r="KX168" s="136"/>
      <c r="KY168" s="136"/>
      <c r="KZ168" s="136"/>
      <c r="LA168" s="136"/>
      <c r="LB168" s="136"/>
      <c r="LC168" s="136"/>
      <c r="LD168" s="136"/>
      <c r="LE168" s="136"/>
      <c r="LF168" s="136"/>
      <c r="LG168" s="136"/>
      <c r="LH168" s="136"/>
      <c r="LI168" s="136"/>
      <c r="LJ168" s="136"/>
      <c r="LK168" s="136"/>
      <c r="LL168" s="136"/>
      <c r="LM168" s="136"/>
      <c r="LN168" s="136"/>
      <c r="LO168" s="136"/>
      <c r="LP168" s="136"/>
      <c r="LQ168" s="136"/>
      <c r="LR168" s="136"/>
      <c r="LS168" s="136"/>
      <c r="LT168" s="136"/>
      <c r="LU168" s="136"/>
      <c r="LV168" s="136"/>
      <c r="LW168" s="136"/>
      <c r="LX168" s="136"/>
      <c r="LY168" s="136"/>
      <c r="LZ168" s="136"/>
      <c r="MA168" s="136"/>
      <c r="MB168" s="136"/>
      <c r="MC168" s="136"/>
      <c r="MD168" s="136"/>
      <c r="ME168" s="136"/>
      <c r="MF168" s="136"/>
      <c r="MG168" s="136"/>
      <c r="MH168" s="136"/>
      <c r="MI168" s="136"/>
      <c r="MJ168" s="136"/>
      <c r="MK168" s="136"/>
      <c r="ML168" s="136"/>
      <c r="MM168" s="136"/>
      <c r="MN168" s="136"/>
      <c r="MO168" s="136"/>
      <c r="MP168" s="136"/>
      <c r="MQ168" s="136"/>
      <c r="MR168" s="136"/>
      <c r="MS168" s="136"/>
      <c r="MT168" s="136"/>
      <c r="MU168" s="136"/>
      <c r="MV168" s="136"/>
      <c r="MW168" s="136"/>
      <c r="MX168" s="136"/>
      <c r="MY168" s="136"/>
      <c r="MZ168" s="136"/>
      <c r="NA168" s="136"/>
      <c r="NB168" s="136"/>
      <c r="NC168" s="136"/>
      <c r="ND168" s="136"/>
      <c r="NE168" s="136"/>
      <c r="NF168" s="136"/>
      <c r="NG168" s="136"/>
      <c r="NH168" s="136"/>
      <c r="NI168" s="136"/>
      <c r="NJ168" s="136"/>
      <c r="NK168" s="136"/>
      <c r="NL168" s="136"/>
      <c r="NM168" s="136"/>
      <c r="NN168" s="136"/>
      <c r="NO168" s="136"/>
      <c r="NP168" s="136"/>
      <c r="NQ168" s="136"/>
      <c r="NR168" s="136"/>
      <c r="NS168" s="136"/>
      <c r="NT168" s="136"/>
      <c r="NU168" s="136"/>
      <c r="NV168" s="136"/>
      <c r="NW168" s="136"/>
      <c r="NX168" s="136"/>
      <c r="NY168" s="136"/>
      <c r="NZ168" s="136"/>
      <c r="OA168" s="136"/>
      <c r="OB168" s="136"/>
      <c r="OC168" s="136"/>
      <c r="OD168" s="136"/>
      <c r="OE168" s="136"/>
      <c r="OF168" s="136"/>
      <c r="OG168" s="136"/>
      <c r="OH168" s="136"/>
      <c r="OI168" s="136"/>
      <c r="OJ168" s="136"/>
      <c r="OK168" s="136"/>
      <c r="OL168" s="136"/>
      <c r="OM168" s="136"/>
      <c r="ON168" s="136"/>
      <c r="OO168" s="136"/>
      <c r="OP168" s="136"/>
      <c r="OQ168" s="136"/>
      <c r="OR168" s="136"/>
      <c r="OS168" s="136"/>
      <c r="OT168" s="136"/>
      <c r="OU168" s="136"/>
      <c r="OV168" s="136"/>
      <c r="OW168" s="136"/>
      <c r="OX168" s="136"/>
      <c r="OY168" s="136"/>
      <c r="OZ168" s="136"/>
      <c r="PA168" s="136"/>
      <c r="PB168" s="136"/>
      <c r="PC168" s="136"/>
      <c r="PD168" s="136"/>
      <c r="PE168" s="136"/>
      <c r="PF168" s="136"/>
      <c r="PG168" s="136"/>
      <c r="PH168" s="136"/>
      <c r="PI168" s="136"/>
      <c r="PJ168" s="136"/>
      <c r="PK168" s="136"/>
      <c r="PL168" s="136"/>
      <c r="PM168" s="136"/>
      <c r="PN168" s="136"/>
      <c r="PO168" s="136"/>
      <c r="PP168" s="136"/>
      <c r="PQ168" s="136"/>
      <c r="PR168" s="136"/>
      <c r="PS168" s="136"/>
      <c r="PT168" s="136"/>
      <c r="PU168" s="136"/>
      <c r="PV168" s="136"/>
      <c r="PW168" s="136"/>
      <c r="PX168" s="136"/>
      <c r="PY168" s="136"/>
      <c r="PZ168" s="136"/>
      <c r="QA168" s="136"/>
      <c r="QB168" s="136"/>
      <c r="QC168" s="136"/>
      <c r="QD168" s="136"/>
      <c r="QE168" s="136"/>
      <c r="QF168" s="136"/>
      <c r="QG168" s="136"/>
      <c r="QH168" s="136"/>
      <c r="QI168" s="136"/>
      <c r="QJ168" s="136"/>
      <c r="QK168" s="136"/>
      <c r="QL168" s="136"/>
      <c r="QM168" s="136"/>
      <c r="QN168" s="136"/>
      <c r="QO168" s="136"/>
      <c r="QP168" s="136"/>
      <c r="QQ168" s="136"/>
      <c r="QR168" s="136"/>
      <c r="QS168" s="136"/>
      <c r="QT168" s="136"/>
      <c r="QU168" s="136"/>
      <c r="QV168" s="136"/>
      <c r="QW168" s="136"/>
      <c r="QX168" s="136"/>
      <c r="QY168" s="136"/>
      <c r="QZ168" s="136"/>
      <c r="RA168" s="136"/>
      <c r="RB168" s="136"/>
      <c r="RC168" s="136"/>
      <c r="RD168" s="136"/>
      <c r="RE168" s="136"/>
      <c r="RF168" s="136"/>
      <c r="RG168" s="136"/>
      <c r="RH168" s="136"/>
      <c r="RI168" s="136"/>
      <c r="RJ168" s="136"/>
      <c r="RK168" s="136"/>
      <c r="RL168" s="136"/>
      <c r="RM168" s="136"/>
      <c r="RN168" s="136"/>
      <c r="RO168" s="136"/>
      <c r="RP168" s="136"/>
      <c r="RQ168" s="136"/>
      <c r="RR168" s="136"/>
      <c r="RS168" s="136"/>
      <c r="RT168" s="136"/>
      <c r="RU168" s="136"/>
      <c r="RV168" s="136"/>
      <c r="RW168" s="136"/>
      <c r="RX168" s="136"/>
      <c r="RY168" s="136"/>
      <c r="RZ168" s="136"/>
      <c r="SA168" s="136"/>
      <c r="SB168" s="136"/>
      <c r="SC168" s="136"/>
      <c r="SD168" s="136"/>
      <c r="SE168" s="136"/>
      <c r="SF168" s="136"/>
      <c r="SG168" s="136"/>
      <c r="SH168" s="136"/>
      <c r="SI168" s="136"/>
      <c r="SJ168" s="136"/>
      <c r="SK168" s="136"/>
      <c r="SL168" s="136"/>
      <c r="SM168" s="136"/>
      <c r="SN168" s="136"/>
      <c r="SO168" s="136"/>
      <c r="SP168" s="136"/>
      <c r="SQ168" s="136"/>
      <c r="SR168" s="136"/>
      <c r="SS168" s="136"/>
      <c r="ST168" s="136"/>
      <c r="SU168" s="136"/>
      <c r="SV168" s="136"/>
      <c r="SW168" s="136"/>
      <c r="SX168" s="136"/>
      <c r="SY168" s="136"/>
      <c r="SZ168" s="136"/>
      <c r="TA168" s="136"/>
      <c r="TB168" s="136"/>
      <c r="TC168" s="136"/>
      <c r="TD168" s="136"/>
      <c r="TE168" s="136"/>
      <c r="TF168" s="136"/>
      <c r="TG168" s="136"/>
      <c r="TH168" s="136"/>
      <c r="TI168" s="136"/>
      <c r="TJ168" s="136"/>
      <c r="TK168" s="136"/>
      <c r="TL168" s="136"/>
      <c r="TM168" s="136"/>
      <c r="TN168" s="136"/>
      <c r="TO168" s="136"/>
      <c r="TP168" s="136"/>
      <c r="TQ168" s="136"/>
      <c r="TR168" s="136"/>
      <c r="TS168" s="136"/>
      <c r="TT168" s="136"/>
      <c r="TU168" s="136"/>
      <c r="TV168" s="136"/>
      <c r="TW168" s="136"/>
      <c r="TX168" s="136"/>
      <c r="TY168" s="136"/>
      <c r="TZ168" s="136"/>
      <c r="UA168" s="136"/>
      <c r="UB168" s="136"/>
      <c r="UC168" s="136"/>
      <c r="UD168" s="136"/>
      <c r="UE168" s="136"/>
      <c r="UF168" s="136"/>
      <c r="UG168" s="136"/>
      <c r="UH168" s="136"/>
      <c r="UI168" s="136"/>
      <c r="UJ168" s="136"/>
      <c r="UK168" s="136"/>
      <c r="UL168" s="136"/>
      <c r="UM168" s="136"/>
      <c r="UN168" s="136"/>
      <c r="UO168" s="136"/>
      <c r="UP168" s="136"/>
      <c r="UQ168" s="136"/>
      <c r="UR168" s="136"/>
      <c r="US168" s="136"/>
      <c r="UT168" s="136"/>
      <c r="UU168" s="136"/>
      <c r="UV168" s="136"/>
      <c r="UW168" s="136"/>
      <c r="UX168" s="136"/>
      <c r="UY168" s="136"/>
      <c r="UZ168" s="136"/>
      <c r="VA168" s="136"/>
      <c r="VB168" s="136"/>
      <c r="VC168" s="136"/>
      <c r="VD168" s="136"/>
      <c r="VE168" s="136"/>
      <c r="VF168" s="136"/>
      <c r="VG168" s="136"/>
      <c r="VH168" s="136"/>
      <c r="VI168" s="136"/>
      <c r="VJ168" s="136"/>
      <c r="VK168" s="136"/>
      <c r="VL168" s="136"/>
      <c r="VM168" s="136"/>
      <c r="VN168" s="136"/>
      <c r="VO168" s="136"/>
      <c r="VP168" s="136"/>
      <c r="VQ168" s="136"/>
      <c r="VR168" s="136"/>
      <c r="VS168" s="136"/>
      <c r="VT168" s="136"/>
      <c r="VU168" s="136"/>
      <c r="VV168" s="136"/>
      <c r="VW168" s="136"/>
      <c r="VX168" s="136"/>
      <c r="VY168" s="136"/>
      <c r="VZ168" s="136"/>
      <c r="WA168" s="136"/>
      <c r="WB168" s="136"/>
      <c r="WC168" s="136"/>
      <c r="WD168" s="136"/>
      <c r="WE168" s="136"/>
      <c r="WF168" s="136"/>
      <c r="WG168" s="136"/>
      <c r="WH168" s="136"/>
      <c r="WI168" s="136"/>
      <c r="WJ168" s="136"/>
      <c r="WK168" s="136"/>
      <c r="WL168" s="136"/>
      <c r="WM168" s="136"/>
      <c r="WN168" s="136"/>
      <c r="WO168" s="136"/>
      <c r="WP168" s="136"/>
      <c r="WQ168" s="136"/>
      <c r="WR168" s="136"/>
      <c r="WS168" s="136"/>
      <c r="WT168" s="136"/>
      <c r="WU168" s="136"/>
      <c r="WV168" s="136"/>
      <c r="WW168" s="136"/>
      <c r="WX168" s="136"/>
      <c r="WY168" s="136"/>
      <c r="WZ168" s="136"/>
      <c r="XA168" s="136"/>
      <c r="XB168" s="136"/>
      <c r="XC168" s="136"/>
      <c r="XD168" s="136"/>
      <c r="XE168" s="136"/>
      <c r="XF168" s="136"/>
      <c r="XG168" s="136"/>
      <c r="XH168" s="136"/>
      <c r="XI168" s="136"/>
      <c r="XJ168" s="136"/>
      <c r="XK168" s="136"/>
      <c r="XL168" s="136"/>
      <c r="XM168" s="136"/>
      <c r="XN168" s="136"/>
      <c r="XO168" s="136"/>
      <c r="XP168" s="136"/>
      <c r="XQ168" s="136"/>
      <c r="XR168" s="136"/>
      <c r="XS168" s="136"/>
      <c r="XT168" s="136"/>
      <c r="XU168" s="136"/>
      <c r="XV168" s="136"/>
      <c r="XW168" s="136"/>
      <c r="XX168" s="136"/>
      <c r="XY168" s="136"/>
      <c r="XZ168" s="136"/>
      <c r="YA168" s="136"/>
      <c r="YB168" s="136"/>
      <c r="YC168" s="136"/>
      <c r="YD168" s="136"/>
      <c r="YE168" s="136"/>
      <c r="YF168" s="136"/>
      <c r="YG168" s="136"/>
      <c r="YH168" s="136"/>
      <c r="YI168" s="136"/>
      <c r="YJ168" s="136"/>
      <c r="YK168" s="136"/>
      <c r="YL168" s="136"/>
      <c r="YM168" s="136"/>
      <c r="YN168" s="136"/>
      <c r="YO168" s="136"/>
      <c r="YP168" s="136"/>
      <c r="YQ168" s="136"/>
      <c r="YR168" s="136"/>
      <c r="YS168" s="136"/>
      <c r="YT168" s="136"/>
      <c r="YU168" s="136"/>
      <c r="YV168" s="136"/>
      <c r="YW168" s="136"/>
      <c r="YX168" s="136"/>
      <c r="YY168" s="136"/>
      <c r="YZ168" s="136"/>
      <c r="ZA168" s="136"/>
      <c r="ZB168" s="136"/>
      <c r="ZC168" s="136"/>
      <c r="ZD168" s="136"/>
      <c r="ZE168" s="136"/>
      <c r="ZF168" s="136"/>
      <c r="ZG168" s="136"/>
      <c r="ZH168" s="136"/>
      <c r="ZI168" s="136"/>
      <c r="ZJ168" s="136"/>
      <c r="ZK168" s="136"/>
      <c r="ZL168" s="136"/>
      <c r="ZM168" s="136"/>
      <c r="ZN168" s="136"/>
      <c r="ZO168" s="136"/>
      <c r="ZP168" s="136"/>
      <c r="ZQ168" s="136"/>
      <c r="ZR168" s="136"/>
      <c r="ZS168" s="136"/>
      <c r="ZT168" s="136"/>
      <c r="ZU168" s="136"/>
      <c r="ZV168" s="136"/>
      <c r="ZW168" s="136"/>
      <c r="ZX168" s="136"/>
      <c r="ZY168" s="136"/>
      <c r="ZZ168" s="136"/>
      <c r="AAA168" s="136"/>
      <c r="AAB168" s="136"/>
      <c r="AAC168" s="136"/>
      <c r="AAD168" s="136"/>
      <c r="AAE168" s="136"/>
      <c r="AAF168" s="136"/>
      <c r="AAG168" s="136"/>
      <c r="AAH168" s="136"/>
      <c r="AAI168" s="136"/>
      <c r="AAJ168" s="136"/>
      <c r="AAK168" s="136"/>
      <c r="AAL168" s="136"/>
      <c r="AAM168" s="136"/>
      <c r="AAN168" s="136"/>
      <c r="AAO168" s="136"/>
      <c r="AAP168" s="136"/>
      <c r="AAQ168" s="136"/>
      <c r="AAR168" s="136"/>
      <c r="AAS168" s="136"/>
      <c r="AAT168" s="136"/>
      <c r="AAU168" s="136"/>
      <c r="AAV168" s="136"/>
      <c r="AAW168" s="136"/>
      <c r="AAX168" s="136"/>
      <c r="AAY168" s="136"/>
      <c r="AAZ168" s="136"/>
      <c r="ABA168" s="136"/>
      <c r="ABB168" s="136"/>
      <c r="ABC168" s="136"/>
      <c r="ABD168" s="136"/>
      <c r="ABE168" s="136"/>
      <c r="ABF168" s="136"/>
      <c r="ABG168" s="136"/>
      <c r="ABH168" s="136"/>
      <c r="ABI168" s="136"/>
      <c r="ABJ168" s="136"/>
      <c r="ABK168" s="136"/>
      <c r="ABL168" s="136"/>
      <c r="ABM168" s="136"/>
      <c r="ABN168" s="136"/>
      <c r="ABO168" s="136"/>
      <c r="ABP168" s="136"/>
      <c r="ABQ168" s="136"/>
      <c r="ABR168" s="136"/>
      <c r="ABS168" s="136"/>
      <c r="ABT168" s="136"/>
      <c r="ABU168" s="136"/>
      <c r="ABV168" s="136"/>
      <c r="ABW168" s="136"/>
      <c r="ABX168" s="136"/>
      <c r="ABY168" s="136"/>
      <c r="ABZ168" s="136"/>
      <c r="ACA168" s="136"/>
      <c r="ACB168" s="136"/>
      <c r="ACC168" s="136"/>
      <c r="ACD168" s="136"/>
      <c r="ACE168" s="136"/>
      <c r="ACF168" s="136"/>
      <c r="ACG168" s="136"/>
      <c r="ACH168" s="136"/>
      <c r="ACI168" s="136"/>
      <c r="ACJ168" s="136"/>
      <c r="ACK168" s="136"/>
      <c r="ACL168" s="136"/>
      <c r="ACM168" s="136"/>
      <c r="ACN168" s="136"/>
      <c r="ACO168" s="136"/>
      <c r="ACP168" s="136"/>
      <c r="ACQ168" s="136"/>
      <c r="ACR168" s="136"/>
      <c r="ACS168" s="136"/>
      <c r="ACT168" s="136"/>
      <c r="ACU168" s="136"/>
      <c r="ACV168" s="136"/>
      <c r="ACW168" s="136"/>
      <c r="ACX168" s="136"/>
      <c r="ACY168" s="136"/>
      <c r="ACZ168" s="136"/>
      <c r="ADA168" s="136"/>
      <c r="ADB168" s="136"/>
      <c r="ADC168" s="136"/>
      <c r="ADD168" s="136"/>
      <c r="ADE168" s="136"/>
      <c r="ADF168" s="136"/>
      <c r="ADG168" s="136"/>
      <c r="ADH168" s="136"/>
      <c r="ADI168" s="136"/>
      <c r="ADJ168" s="136"/>
      <c r="ADK168" s="136"/>
      <c r="ADL168" s="136"/>
      <c r="ADM168" s="136"/>
      <c r="ADN168" s="136"/>
      <c r="ADO168" s="136"/>
      <c r="ADP168" s="136"/>
      <c r="ADQ168" s="136"/>
      <c r="ADR168" s="136"/>
      <c r="ADS168" s="136"/>
      <c r="ADT168" s="136"/>
      <c r="ADU168" s="136"/>
      <c r="ADV168" s="136"/>
      <c r="ADW168" s="136"/>
      <c r="ADX168" s="136"/>
      <c r="ADY168" s="136"/>
      <c r="ADZ168" s="136"/>
      <c r="AEA168" s="136"/>
      <c r="AEB168" s="136"/>
      <c r="AEC168" s="136"/>
      <c r="AED168" s="136"/>
      <c r="AEE168" s="136"/>
      <c r="AEF168" s="136"/>
      <c r="AEG168" s="136"/>
      <c r="AEH168" s="136"/>
      <c r="AEI168" s="136"/>
      <c r="AEJ168" s="136"/>
      <c r="AEK168" s="136"/>
      <c r="AEL168" s="136"/>
      <c r="AEM168" s="136"/>
      <c r="AEN168" s="136"/>
      <c r="AEO168" s="136"/>
      <c r="AEP168" s="136"/>
      <c r="AEQ168" s="136"/>
      <c r="AER168" s="136"/>
      <c r="AES168" s="136"/>
      <c r="AET168" s="136"/>
      <c r="AEU168" s="136"/>
      <c r="AEV168" s="136"/>
      <c r="AEW168" s="136"/>
      <c r="AEX168" s="136"/>
      <c r="AEY168" s="136"/>
      <c r="AEZ168" s="136"/>
      <c r="AFA168" s="136"/>
      <c r="AFB168" s="136"/>
      <c r="AFC168" s="136"/>
      <c r="AFD168" s="136"/>
      <c r="AFE168" s="136"/>
      <c r="AFF168" s="136"/>
      <c r="AFG168" s="136"/>
      <c r="AFH168" s="136"/>
      <c r="AFI168" s="136"/>
      <c r="AFJ168" s="136"/>
      <c r="AFK168" s="136"/>
      <c r="AFL168" s="136"/>
      <c r="AFM168" s="136"/>
      <c r="AFN168" s="136"/>
      <c r="AFO168" s="136"/>
      <c r="AFP168" s="136"/>
      <c r="AFQ168" s="136"/>
      <c r="AFR168" s="136"/>
      <c r="AFS168" s="136"/>
      <c r="AFT168" s="136"/>
      <c r="AFU168" s="136"/>
      <c r="AFV168" s="136"/>
      <c r="AFW168" s="136"/>
      <c r="AFX168" s="136"/>
      <c r="AFY168" s="136"/>
      <c r="AFZ168" s="136"/>
      <c r="AGA168" s="136"/>
      <c r="AGB168" s="136"/>
      <c r="AGC168" s="136"/>
      <c r="AGD168" s="136"/>
      <c r="AGE168" s="136"/>
      <c r="AGF168" s="136"/>
      <c r="AGG168" s="136"/>
      <c r="AGH168" s="136"/>
      <c r="AGI168" s="136"/>
      <c r="AGJ168" s="136"/>
      <c r="AGK168" s="136"/>
      <c r="AGL168" s="136"/>
      <c r="AGM168" s="136"/>
      <c r="AGN168" s="136"/>
      <c r="AGO168" s="136"/>
      <c r="AGP168" s="136"/>
      <c r="AGQ168" s="136"/>
      <c r="AGR168" s="136"/>
      <c r="AGS168" s="136"/>
      <c r="AGT168" s="136"/>
      <c r="AGU168" s="136"/>
      <c r="AGV168" s="136"/>
      <c r="AGW168" s="136"/>
      <c r="AGX168" s="136"/>
      <c r="AGY168" s="136"/>
      <c r="AGZ168" s="136"/>
      <c r="AHA168" s="136"/>
      <c r="AHB168" s="136"/>
      <c r="AHC168" s="136"/>
      <c r="AHD168" s="136"/>
      <c r="AHE168" s="136"/>
      <c r="AHF168" s="136"/>
      <c r="AHG168" s="136"/>
      <c r="AHH168" s="136"/>
      <c r="AHI168" s="136"/>
      <c r="AHJ168" s="136"/>
      <c r="AHK168" s="136"/>
      <c r="AHL168" s="136"/>
      <c r="AHM168" s="136"/>
      <c r="AHN168" s="136"/>
      <c r="AHO168" s="136"/>
      <c r="AHP168" s="136"/>
      <c r="AHQ168" s="136"/>
      <c r="AHR168" s="136"/>
      <c r="AHS168" s="136"/>
      <c r="AHT168" s="136"/>
      <c r="AHU168" s="136"/>
      <c r="AHV168" s="136"/>
      <c r="AHW168" s="136"/>
      <c r="AHX168" s="136"/>
      <c r="AHY168" s="136"/>
      <c r="AHZ168" s="136"/>
      <c r="AIA168" s="136"/>
      <c r="AIB168" s="136"/>
      <c r="AIC168" s="136"/>
      <c r="AID168" s="136"/>
      <c r="AIE168" s="136"/>
      <c r="AIF168" s="136"/>
      <c r="AIG168" s="136"/>
      <c r="AIH168" s="136"/>
      <c r="AII168" s="136"/>
      <c r="AIJ168" s="136"/>
      <c r="AIK168" s="136"/>
      <c r="AIL168" s="136"/>
      <c r="AIM168" s="136"/>
      <c r="AIN168" s="136"/>
      <c r="AIO168" s="136"/>
      <c r="AIP168" s="136"/>
      <c r="AIQ168" s="136"/>
      <c r="AIR168" s="136"/>
      <c r="AIS168" s="136"/>
      <c r="AIT168" s="136"/>
      <c r="AIU168" s="136"/>
      <c r="AIV168" s="136"/>
      <c r="AIW168" s="136"/>
      <c r="AIX168" s="136"/>
      <c r="AIY168" s="136"/>
      <c r="AIZ168" s="136"/>
      <c r="AJA168" s="136"/>
      <c r="AJB168" s="136"/>
      <c r="AJC168" s="136"/>
      <c r="AJD168" s="136"/>
      <c r="AJE168" s="136"/>
      <c r="AJF168" s="136"/>
      <c r="AJG168" s="136"/>
      <c r="AJH168" s="136"/>
      <c r="AJI168" s="136"/>
      <c r="AJJ168" s="136"/>
      <c r="AJK168" s="136"/>
      <c r="AJL168" s="136"/>
      <c r="AJM168" s="136"/>
      <c r="AJN168" s="136"/>
      <c r="AJO168" s="136"/>
      <c r="AJP168" s="136"/>
      <c r="AJQ168" s="136"/>
      <c r="AJR168" s="136"/>
      <c r="AJS168" s="136"/>
      <c r="AJT168" s="136"/>
      <c r="AJU168" s="136"/>
      <c r="AJV168" s="136"/>
      <c r="AJW168" s="136"/>
      <c r="AJX168" s="136"/>
      <c r="AJY168" s="136"/>
      <c r="AJZ168" s="136"/>
      <c r="AKA168" s="136"/>
      <c r="AKB168" s="136"/>
      <c r="AKC168" s="136"/>
      <c r="AKD168" s="136"/>
      <c r="AKE168" s="136"/>
      <c r="AKF168" s="136"/>
      <c r="AKG168" s="136"/>
      <c r="AKH168" s="136"/>
      <c r="AKI168" s="136"/>
      <c r="AKJ168" s="136"/>
      <c r="AKK168" s="136"/>
      <c r="AKL168" s="136"/>
      <c r="AKM168" s="136"/>
      <c r="AKN168" s="136"/>
      <c r="AKO168" s="136"/>
      <c r="AKP168" s="136"/>
      <c r="AKQ168" s="136"/>
      <c r="AKR168" s="136"/>
      <c r="AKS168" s="136"/>
      <c r="AKT168" s="136"/>
      <c r="AKU168" s="136"/>
      <c r="AKV168" s="136"/>
      <c r="AKW168" s="136"/>
      <c r="AKX168" s="136"/>
      <c r="AKY168" s="136"/>
      <c r="AKZ168" s="136"/>
      <c r="ALA168" s="136"/>
      <c r="ALB168" s="136"/>
      <c r="ALC168" s="136"/>
      <c r="ALD168" s="136"/>
      <c r="ALE168" s="136"/>
      <c r="ALF168" s="136"/>
      <c r="ALG168" s="136"/>
      <c r="ALH168" s="136"/>
      <c r="ALI168" s="136"/>
      <c r="ALJ168" s="136"/>
      <c r="ALK168" s="136"/>
      <c r="ALL168" s="136"/>
      <c r="ALM168" s="136"/>
      <c r="ALN168" s="136"/>
      <c r="ALO168" s="136"/>
      <c r="ALP168" s="136"/>
      <c r="ALQ168" s="136"/>
      <c r="ALR168" s="136"/>
      <c r="ALS168" s="136"/>
      <c r="ALT168" s="136"/>
      <c r="ALU168" s="136"/>
      <c r="ALV168" s="136"/>
      <c r="ALW168" s="136"/>
      <c r="ALX168" s="136"/>
      <c r="ALY168" s="136"/>
      <c r="ALZ168" s="136"/>
      <c r="AMA168" s="136"/>
      <c r="AMB168" s="136"/>
      <c r="AMC168" s="136"/>
      <c r="AMD168" s="136"/>
      <c r="AME168" s="136"/>
      <c r="AMF168" s="136"/>
      <c r="AMG168" s="136"/>
      <c r="AMH168" s="136"/>
      <c r="AMI168" s="136"/>
    </row>
    <row r="169" spans="1:1024" x14ac:dyDescent="0.25">
      <c r="A169" s="192" t="s">
        <v>1172</v>
      </c>
      <c r="B169" s="193">
        <v>169</v>
      </c>
      <c r="C169" s="192" t="s">
        <v>6841</v>
      </c>
      <c r="D169" s="209" t="s">
        <v>1173</v>
      </c>
      <c r="E169" s="136"/>
      <c r="F169" s="237"/>
      <c r="G169" s="214"/>
      <c r="H169" s="214"/>
      <c r="I169" s="367">
        <v>294</v>
      </c>
      <c r="J169" s="421"/>
      <c r="K169" s="451">
        <v>1</v>
      </c>
      <c r="L169" s="161"/>
      <c r="M169" s="161"/>
      <c r="N169" s="161"/>
      <c r="O169" s="161"/>
      <c r="P169" s="161"/>
      <c r="Q169" s="161"/>
      <c r="R169" s="161"/>
      <c r="S169" s="161"/>
      <c r="T169" s="161"/>
      <c r="U169" s="161"/>
      <c r="V169" s="256">
        <f>IF(O169=1,10,100)</f>
        <v>100</v>
      </c>
      <c r="W169" s="256">
        <f>IF(O169=1,1,IF(O169=2,10,100))</f>
        <v>100</v>
      </c>
      <c r="X169" s="256">
        <f>IF(O169=3,20,100)</f>
        <v>100</v>
      </c>
      <c r="Y169" s="256">
        <f>IF(P169=1,10,100)</f>
        <v>100</v>
      </c>
      <c r="Z169" s="256">
        <f>IF(P169=1,1,IF(P169=2,10,100))</f>
        <v>100</v>
      </c>
      <c r="AA169" s="257">
        <f>IF(OR(EXACT(Q169,"1A"),EXACT(Q169,"1B")),0.1,IF(Q169=2,1,100))</f>
        <v>100</v>
      </c>
      <c r="AB169" s="257">
        <f>IF(OR(EXACT(R169,"1A"),EXACT(R169,"1B")),0.1,IF(R169=2,1,100))</f>
        <v>100</v>
      </c>
      <c r="AC169" s="257">
        <f>IF(OR(EXACT(S169,"1A"),EXACT(S169,"1B")),0.3,IF(S169=2,3,100))</f>
        <v>100</v>
      </c>
      <c r="AD169" s="136"/>
      <c r="AE169" s="136"/>
      <c r="AF169" s="249">
        <f>IF(OR(OR(EXACT(J169,"1A"),EXACT(J169,"1B"),EXACT(J169,"1C")),K169=1),1,IF(K169=2,10,100))</f>
        <v>1</v>
      </c>
      <c r="AG169" s="249">
        <f>IF(OR(EXACT(J169,"1A"),EXACT(J169,"1B"),EXACT(J169,"1C")),1,IF(J169=2,10,100))</f>
        <v>100</v>
      </c>
      <c r="AH169" s="249">
        <f>IF(OR(EXACT(J169,"1A"),EXACT(J169,"1B"),EXACT(J169,"1C"),K169=1),3,100)</f>
        <v>3</v>
      </c>
      <c r="AI169" s="249">
        <f>IF(OR(EXACT(J169,"1A"),EXACT(J169,"1B"),EXACT(J169,"1C")),5,100)</f>
        <v>100</v>
      </c>
      <c r="AJ169" s="269" t="s">
        <v>25810</v>
      </c>
      <c r="AK169" s="341">
        <v>1</v>
      </c>
      <c r="AL169" s="229">
        <v>3</v>
      </c>
      <c r="AM169" s="251"/>
      <c r="AN169" s="136"/>
      <c r="AO169" s="136"/>
      <c r="AP169" s="136"/>
      <c r="AQ169" s="199" t="s">
        <v>25512</v>
      </c>
      <c r="AR169" s="136"/>
      <c r="AS169" s="136"/>
      <c r="AT169" s="136"/>
      <c r="AU169" s="136"/>
      <c r="AV169" s="136"/>
      <c r="AW169" s="136"/>
      <c r="AX169" s="136"/>
      <c r="AY169" s="136"/>
      <c r="AZ169" s="136"/>
      <c r="BA169" s="136"/>
      <c r="BB169" s="136"/>
      <c r="BC169" s="136"/>
      <c r="BD169" s="136"/>
      <c r="BE169" s="136"/>
      <c r="BF169" s="136"/>
      <c r="BG169" s="136"/>
      <c r="BH169" s="136"/>
      <c r="BI169" s="136"/>
      <c r="BJ169" s="136"/>
      <c r="BK169" s="136"/>
      <c r="BL169" s="136"/>
      <c r="BM169" s="136"/>
      <c r="BN169" s="136"/>
      <c r="BO169" s="136"/>
      <c r="BP169" s="136"/>
      <c r="BQ169" s="136"/>
      <c r="BR169" s="136"/>
      <c r="BS169" s="136"/>
      <c r="BT169" s="136"/>
      <c r="BU169" s="136"/>
      <c r="BV169" s="136"/>
      <c r="BW169" s="136"/>
      <c r="BX169" s="136"/>
      <c r="BY169" s="136"/>
      <c r="BZ169" s="136"/>
      <c r="CA169" s="136"/>
      <c r="CB169" s="136"/>
      <c r="CC169" s="136"/>
      <c r="CD169" s="136"/>
      <c r="CE169" s="136"/>
      <c r="CF169" s="136"/>
      <c r="CG169" s="136"/>
      <c r="CH169" s="136"/>
      <c r="CI169" s="136"/>
      <c r="CJ169" s="136"/>
      <c r="CK169" s="136"/>
      <c r="CL169" s="136"/>
      <c r="CM169" s="136"/>
      <c r="CN169" s="136"/>
      <c r="CO169" s="136"/>
      <c r="CP169" s="136"/>
      <c r="CQ169" s="136"/>
      <c r="CR169" s="136"/>
      <c r="CS169" s="136"/>
      <c r="CT169" s="136"/>
      <c r="CU169" s="136"/>
      <c r="CV169" s="136"/>
      <c r="CW169" s="136"/>
      <c r="CX169" s="136"/>
      <c r="CY169" s="136"/>
      <c r="CZ169" s="136"/>
      <c r="DA169" s="136"/>
      <c r="DB169" s="136"/>
      <c r="DC169" s="136"/>
      <c r="DD169" s="136"/>
      <c r="DE169" s="136"/>
      <c r="DF169" s="136"/>
      <c r="DG169" s="136"/>
      <c r="DH169" s="136"/>
      <c r="DI169" s="136"/>
      <c r="DJ169" s="136"/>
      <c r="DK169" s="136"/>
      <c r="DL169" s="136"/>
      <c r="DM169" s="136"/>
      <c r="DN169" s="136"/>
      <c r="DO169" s="136"/>
      <c r="DP169" s="136"/>
      <c r="DQ169" s="136"/>
      <c r="DR169" s="136"/>
      <c r="DS169" s="136"/>
      <c r="DT169" s="136"/>
      <c r="DU169" s="136"/>
      <c r="DV169" s="136"/>
      <c r="DW169" s="136"/>
      <c r="DX169" s="136"/>
      <c r="DY169" s="136"/>
      <c r="DZ169" s="136"/>
      <c r="EA169" s="136"/>
      <c r="EB169" s="136"/>
      <c r="EC169" s="136"/>
      <c r="ED169" s="136"/>
      <c r="EE169" s="136"/>
      <c r="EF169" s="136"/>
      <c r="EG169" s="136"/>
      <c r="EH169" s="136"/>
      <c r="EI169" s="136"/>
      <c r="EJ169" s="136"/>
      <c r="EK169" s="136"/>
      <c r="EL169" s="136"/>
      <c r="EM169" s="136"/>
      <c r="EN169" s="136"/>
      <c r="EO169" s="136"/>
      <c r="EP169" s="136"/>
      <c r="EQ169" s="136"/>
      <c r="ER169" s="136"/>
      <c r="ES169" s="136"/>
      <c r="ET169" s="136"/>
      <c r="EU169" s="136"/>
      <c r="EV169" s="136"/>
      <c r="EW169" s="136"/>
      <c r="EX169" s="136"/>
      <c r="EY169" s="136"/>
      <c r="EZ169" s="136"/>
      <c r="FA169" s="136"/>
      <c r="FB169" s="136"/>
      <c r="FC169" s="136"/>
      <c r="FD169" s="136"/>
      <c r="FE169" s="136"/>
      <c r="FF169" s="136"/>
      <c r="FG169" s="136"/>
      <c r="FH169" s="136"/>
      <c r="FI169" s="136"/>
      <c r="FJ169" s="136"/>
      <c r="FK169" s="136"/>
      <c r="FL169" s="136"/>
      <c r="FM169" s="136"/>
      <c r="FN169" s="136"/>
      <c r="FO169" s="136"/>
      <c r="FP169" s="136"/>
      <c r="FQ169" s="136"/>
      <c r="FR169" s="136"/>
      <c r="FS169" s="136"/>
      <c r="FT169" s="136"/>
      <c r="FU169" s="136"/>
      <c r="FV169" s="136"/>
      <c r="FW169" s="136"/>
      <c r="FX169" s="136"/>
      <c r="FY169" s="136"/>
      <c r="FZ169" s="136"/>
      <c r="GA169" s="136"/>
      <c r="GB169" s="136"/>
      <c r="GC169" s="136"/>
      <c r="GD169" s="136"/>
      <c r="GE169" s="136"/>
      <c r="GF169" s="136"/>
      <c r="GG169" s="136"/>
      <c r="GH169" s="136"/>
      <c r="GI169" s="136"/>
      <c r="GJ169" s="136"/>
      <c r="GK169" s="136"/>
      <c r="GL169" s="136"/>
      <c r="GM169" s="136"/>
      <c r="GN169" s="136"/>
      <c r="GO169" s="136"/>
      <c r="GP169" s="136"/>
      <c r="GQ169" s="136"/>
      <c r="GR169" s="136"/>
      <c r="GS169" s="136"/>
      <c r="GT169" s="136"/>
      <c r="GU169" s="136"/>
      <c r="GV169" s="136"/>
      <c r="GW169" s="136"/>
      <c r="GX169" s="136"/>
      <c r="GY169" s="136"/>
      <c r="GZ169" s="136"/>
      <c r="HA169" s="136"/>
      <c r="HB169" s="136"/>
      <c r="HC169" s="136"/>
      <c r="HD169" s="136"/>
      <c r="HE169" s="136"/>
      <c r="HF169" s="136"/>
      <c r="HG169" s="136"/>
      <c r="HH169" s="136"/>
      <c r="HI169" s="136"/>
      <c r="HJ169" s="136"/>
      <c r="HK169" s="136"/>
      <c r="HL169" s="136"/>
      <c r="HM169" s="136"/>
      <c r="HN169" s="136"/>
      <c r="HO169" s="136"/>
      <c r="HP169" s="136"/>
      <c r="HQ169" s="136"/>
      <c r="HR169" s="136"/>
      <c r="HS169" s="136"/>
      <c r="HT169" s="136"/>
      <c r="HU169" s="136"/>
      <c r="HV169" s="136"/>
      <c r="HW169" s="136"/>
      <c r="HX169" s="136"/>
      <c r="HY169" s="136"/>
      <c r="HZ169" s="136"/>
      <c r="IA169" s="136"/>
      <c r="IB169" s="136"/>
      <c r="IC169" s="136"/>
      <c r="ID169" s="136"/>
      <c r="IE169" s="136"/>
      <c r="IF169" s="136"/>
      <c r="IG169" s="136"/>
      <c r="IH169" s="136"/>
      <c r="II169" s="136"/>
      <c r="IJ169" s="136"/>
      <c r="IK169" s="136"/>
      <c r="IL169" s="136"/>
      <c r="IM169" s="136"/>
      <c r="IN169" s="136"/>
      <c r="IO169" s="136"/>
      <c r="IP169" s="136"/>
      <c r="IQ169" s="136"/>
      <c r="IR169" s="136"/>
      <c r="IS169" s="136"/>
      <c r="IT169" s="136"/>
      <c r="IU169" s="136"/>
      <c r="IV169" s="136"/>
      <c r="IW169" s="136"/>
      <c r="IX169" s="136"/>
      <c r="IY169" s="136"/>
      <c r="IZ169" s="136"/>
      <c r="JA169" s="136"/>
      <c r="JB169" s="136"/>
      <c r="JC169" s="136"/>
      <c r="JD169" s="136"/>
      <c r="JE169" s="136"/>
      <c r="JF169" s="136"/>
      <c r="JG169" s="136"/>
      <c r="JH169" s="136"/>
      <c r="JI169" s="136"/>
      <c r="JJ169" s="136"/>
      <c r="JK169" s="136"/>
      <c r="JL169" s="136"/>
      <c r="JM169" s="136"/>
      <c r="JN169" s="136"/>
      <c r="JO169" s="136"/>
      <c r="JP169" s="136"/>
      <c r="JQ169" s="136"/>
      <c r="JR169" s="136"/>
      <c r="JS169" s="136"/>
      <c r="JT169" s="136"/>
      <c r="JU169" s="136"/>
      <c r="JV169" s="136"/>
      <c r="JW169" s="136"/>
      <c r="JX169" s="136"/>
      <c r="JY169" s="136"/>
      <c r="JZ169" s="136"/>
      <c r="KA169" s="136"/>
      <c r="KB169" s="136"/>
      <c r="KC169" s="136"/>
      <c r="KD169" s="136"/>
      <c r="KE169" s="136"/>
      <c r="KF169" s="136"/>
      <c r="KG169" s="136"/>
      <c r="KH169" s="136"/>
      <c r="KI169" s="136"/>
      <c r="KJ169" s="136"/>
      <c r="KK169" s="136"/>
      <c r="KL169" s="136"/>
      <c r="KM169" s="136"/>
      <c r="KN169" s="136"/>
      <c r="KO169" s="136"/>
      <c r="KP169" s="136"/>
      <c r="KQ169" s="136"/>
      <c r="KR169" s="136"/>
      <c r="KS169" s="136"/>
      <c r="KT169" s="136"/>
      <c r="KU169" s="136"/>
      <c r="KV169" s="136"/>
      <c r="KW169" s="136"/>
      <c r="KX169" s="136"/>
      <c r="KY169" s="136"/>
      <c r="KZ169" s="136"/>
      <c r="LA169" s="136"/>
      <c r="LB169" s="136"/>
      <c r="LC169" s="136"/>
      <c r="LD169" s="136"/>
      <c r="LE169" s="136"/>
      <c r="LF169" s="136"/>
      <c r="LG169" s="136"/>
      <c r="LH169" s="136"/>
      <c r="LI169" s="136"/>
      <c r="LJ169" s="136"/>
      <c r="LK169" s="136"/>
      <c r="LL169" s="136"/>
      <c r="LM169" s="136"/>
      <c r="LN169" s="136"/>
      <c r="LO169" s="136"/>
      <c r="LP169" s="136"/>
      <c r="LQ169" s="136"/>
      <c r="LR169" s="136"/>
      <c r="LS169" s="136"/>
      <c r="LT169" s="136"/>
      <c r="LU169" s="136"/>
      <c r="LV169" s="136"/>
      <c r="LW169" s="136"/>
      <c r="LX169" s="136"/>
      <c r="LY169" s="136"/>
      <c r="LZ169" s="136"/>
      <c r="MA169" s="136"/>
      <c r="MB169" s="136"/>
      <c r="MC169" s="136"/>
      <c r="MD169" s="136"/>
      <c r="ME169" s="136"/>
      <c r="MF169" s="136"/>
      <c r="MG169" s="136"/>
      <c r="MH169" s="136"/>
      <c r="MI169" s="136"/>
      <c r="MJ169" s="136"/>
      <c r="MK169" s="136"/>
      <c r="ML169" s="136"/>
      <c r="MM169" s="136"/>
      <c r="MN169" s="136"/>
      <c r="MO169" s="136"/>
      <c r="MP169" s="136"/>
      <c r="MQ169" s="136"/>
      <c r="MR169" s="136"/>
      <c r="MS169" s="136"/>
      <c r="MT169" s="136"/>
      <c r="MU169" s="136"/>
      <c r="MV169" s="136"/>
      <c r="MW169" s="136"/>
      <c r="MX169" s="136"/>
      <c r="MY169" s="136"/>
      <c r="MZ169" s="136"/>
      <c r="NA169" s="136"/>
      <c r="NB169" s="136"/>
      <c r="NC169" s="136"/>
      <c r="ND169" s="136"/>
      <c r="NE169" s="136"/>
      <c r="NF169" s="136"/>
      <c r="NG169" s="136"/>
      <c r="NH169" s="136"/>
      <c r="NI169" s="136"/>
      <c r="NJ169" s="136"/>
      <c r="NK169" s="136"/>
      <c r="NL169" s="136"/>
      <c r="NM169" s="136"/>
      <c r="NN169" s="136"/>
      <c r="NO169" s="136"/>
      <c r="NP169" s="136"/>
      <c r="NQ169" s="136"/>
      <c r="NR169" s="136"/>
      <c r="NS169" s="136"/>
      <c r="NT169" s="136"/>
      <c r="NU169" s="136"/>
      <c r="NV169" s="136"/>
      <c r="NW169" s="136"/>
      <c r="NX169" s="136"/>
      <c r="NY169" s="136"/>
      <c r="NZ169" s="136"/>
      <c r="OA169" s="136"/>
      <c r="OB169" s="136"/>
      <c r="OC169" s="136"/>
      <c r="OD169" s="136"/>
      <c r="OE169" s="136"/>
      <c r="OF169" s="136"/>
      <c r="OG169" s="136"/>
      <c r="OH169" s="136"/>
      <c r="OI169" s="136"/>
      <c r="OJ169" s="136"/>
      <c r="OK169" s="136"/>
      <c r="OL169" s="136"/>
      <c r="OM169" s="136"/>
      <c r="ON169" s="136"/>
      <c r="OO169" s="136"/>
      <c r="OP169" s="136"/>
      <c r="OQ169" s="136"/>
      <c r="OR169" s="136"/>
      <c r="OS169" s="136"/>
      <c r="OT169" s="136"/>
      <c r="OU169" s="136"/>
      <c r="OV169" s="136"/>
      <c r="OW169" s="136"/>
      <c r="OX169" s="136"/>
      <c r="OY169" s="136"/>
      <c r="OZ169" s="136"/>
      <c r="PA169" s="136"/>
      <c r="PB169" s="136"/>
      <c r="PC169" s="136"/>
      <c r="PD169" s="136"/>
      <c r="PE169" s="136"/>
      <c r="PF169" s="136"/>
      <c r="PG169" s="136"/>
      <c r="PH169" s="136"/>
      <c r="PI169" s="136"/>
      <c r="PJ169" s="136"/>
      <c r="PK169" s="136"/>
      <c r="PL169" s="136"/>
      <c r="PM169" s="136"/>
      <c r="PN169" s="136"/>
      <c r="PO169" s="136"/>
      <c r="PP169" s="136"/>
      <c r="PQ169" s="136"/>
      <c r="PR169" s="136"/>
      <c r="PS169" s="136"/>
      <c r="PT169" s="136"/>
      <c r="PU169" s="136"/>
      <c r="PV169" s="136"/>
      <c r="PW169" s="136"/>
      <c r="PX169" s="136"/>
      <c r="PY169" s="136"/>
      <c r="PZ169" s="136"/>
      <c r="QA169" s="136"/>
      <c r="QB169" s="136"/>
      <c r="QC169" s="136"/>
      <c r="QD169" s="136"/>
      <c r="QE169" s="136"/>
      <c r="QF169" s="136"/>
      <c r="QG169" s="136"/>
      <c r="QH169" s="136"/>
      <c r="QI169" s="136"/>
      <c r="QJ169" s="136"/>
      <c r="QK169" s="136"/>
      <c r="QL169" s="136"/>
      <c r="QM169" s="136"/>
      <c r="QN169" s="136"/>
      <c r="QO169" s="136"/>
      <c r="QP169" s="136"/>
      <c r="QQ169" s="136"/>
      <c r="QR169" s="136"/>
      <c r="QS169" s="136"/>
      <c r="QT169" s="136"/>
      <c r="QU169" s="136"/>
      <c r="QV169" s="136"/>
      <c r="QW169" s="136"/>
      <c r="QX169" s="136"/>
      <c r="QY169" s="136"/>
      <c r="QZ169" s="136"/>
      <c r="RA169" s="136"/>
      <c r="RB169" s="136"/>
      <c r="RC169" s="136"/>
      <c r="RD169" s="136"/>
      <c r="RE169" s="136"/>
      <c r="RF169" s="136"/>
      <c r="RG169" s="136"/>
      <c r="RH169" s="136"/>
      <c r="RI169" s="136"/>
      <c r="RJ169" s="136"/>
      <c r="RK169" s="136"/>
      <c r="RL169" s="136"/>
      <c r="RM169" s="136"/>
      <c r="RN169" s="136"/>
      <c r="RO169" s="136"/>
      <c r="RP169" s="136"/>
      <c r="RQ169" s="136"/>
      <c r="RR169" s="136"/>
      <c r="RS169" s="136"/>
      <c r="RT169" s="136"/>
      <c r="RU169" s="136"/>
      <c r="RV169" s="136"/>
      <c r="RW169" s="136"/>
      <c r="RX169" s="136"/>
      <c r="RY169" s="136"/>
      <c r="RZ169" s="136"/>
      <c r="SA169" s="136"/>
      <c r="SB169" s="136"/>
      <c r="SC169" s="136"/>
      <c r="SD169" s="136"/>
      <c r="SE169" s="136"/>
      <c r="SF169" s="136"/>
      <c r="SG169" s="136"/>
      <c r="SH169" s="136"/>
      <c r="SI169" s="136"/>
      <c r="SJ169" s="136"/>
      <c r="SK169" s="136"/>
      <c r="SL169" s="136"/>
      <c r="SM169" s="136"/>
      <c r="SN169" s="136"/>
      <c r="SO169" s="136"/>
      <c r="SP169" s="136"/>
      <c r="SQ169" s="136"/>
      <c r="SR169" s="136"/>
      <c r="SS169" s="136"/>
      <c r="ST169" s="136"/>
      <c r="SU169" s="136"/>
      <c r="SV169" s="136"/>
      <c r="SW169" s="136"/>
      <c r="SX169" s="136"/>
      <c r="SY169" s="136"/>
      <c r="SZ169" s="136"/>
      <c r="TA169" s="136"/>
      <c r="TB169" s="136"/>
      <c r="TC169" s="136"/>
      <c r="TD169" s="136"/>
      <c r="TE169" s="136"/>
      <c r="TF169" s="136"/>
      <c r="TG169" s="136"/>
      <c r="TH169" s="136"/>
      <c r="TI169" s="136"/>
      <c r="TJ169" s="136"/>
      <c r="TK169" s="136"/>
      <c r="TL169" s="136"/>
      <c r="TM169" s="136"/>
      <c r="TN169" s="136"/>
      <c r="TO169" s="136"/>
      <c r="TP169" s="136"/>
      <c r="TQ169" s="136"/>
      <c r="TR169" s="136"/>
      <c r="TS169" s="136"/>
      <c r="TT169" s="136"/>
      <c r="TU169" s="136"/>
      <c r="TV169" s="136"/>
      <c r="TW169" s="136"/>
      <c r="TX169" s="136"/>
      <c r="TY169" s="136"/>
      <c r="TZ169" s="136"/>
      <c r="UA169" s="136"/>
      <c r="UB169" s="136"/>
      <c r="UC169" s="136"/>
      <c r="UD169" s="136"/>
      <c r="UE169" s="136"/>
      <c r="UF169" s="136"/>
      <c r="UG169" s="136"/>
      <c r="UH169" s="136"/>
      <c r="UI169" s="136"/>
      <c r="UJ169" s="136"/>
      <c r="UK169" s="136"/>
      <c r="UL169" s="136"/>
      <c r="UM169" s="136"/>
      <c r="UN169" s="136"/>
      <c r="UO169" s="136"/>
      <c r="UP169" s="136"/>
      <c r="UQ169" s="136"/>
      <c r="UR169" s="136"/>
      <c r="US169" s="136"/>
      <c r="UT169" s="136"/>
      <c r="UU169" s="136"/>
      <c r="UV169" s="136"/>
      <c r="UW169" s="136"/>
      <c r="UX169" s="136"/>
      <c r="UY169" s="136"/>
      <c r="UZ169" s="136"/>
      <c r="VA169" s="136"/>
      <c r="VB169" s="136"/>
      <c r="VC169" s="136"/>
      <c r="VD169" s="136"/>
      <c r="VE169" s="136"/>
      <c r="VF169" s="136"/>
      <c r="VG169" s="136"/>
      <c r="VH169" s="136"/>
      <c r="VI169" s="136"/>
      <c r="VJ169" s="136"/>
      <c r="VK169" s="136"/>
      <c r="VL169" s="136"/>
      <c r="VM169" s="136"/>
      <c r="VN169" s="136"/>
      <c r="VO169" s="136"/>
      <c r="VP169" s="136"/>
      <c r="VQ169" s="136"/>
      <c r="VR169" s="136"/>
      <c r="VS169" s="136"/>
      <c r="VT169" s="136"/>
      <c r="VU169" s="136"/>
      <c r="VV169" s="136"/>
      <c r="VW169" s="136"/>
      <c r="VX169" s="136"/>
      <c r="VY169" s="136"/>
      <c r="VZ169" s="136"/>
      <c r="WA169" s="136"/>
      <c r="WB169" s="136"/>
      <c r="WC169" s="136"/>
      <c r="WD169" s="136"/>
      <c r="WE169" s="136"/>
      <c r="WF169" s="136"/>
      <c r="WG169" s="136"/>
      <c r="WH169" s="136"/>
      <c r="WI169" s="136"/>
      <c r="WJ169" s="136"/>
      <c r="WK169" s="136"/>
      <c r="WL169" s="136"/>
      <c r="WM169" s="136"/>
      <c r="WN169" s="136"/>
      <c r="WO169" s="136"/>
      <c r="WP169" s="136"/>
      <c r="WQ169" s="136"/>
      <c r="WR169" s="136"/>
      <c r="WS169" s="136"/>
      <c r="WT169" s="136"/>
      <c r="WU169" s="136"/>
      <c r="WV169" s="136"/>
      <c r="WW169" s="136"/>
      <c r="WX169" s="136"/>
      <c r="WY169" s="136"/>
      <c r="WZ169" s="136"/>
      <c r="XA169" s="136"/>
      <c r="XB169" s="136"/>
      <c r="XC169" s="136"/>
      <c r="XD169" s="136"/>
      <c r="XE169" s="136"/>
      <c r="XF169" s="136"/>
      <c r="XG169" s="136"/>
      <c r="XH169" s="136"/>
      <c r="XI169" s="136"/>
      <c r="XJ169" s="136"/>
      <c r="XK169" s="136"/>
      <c r="XL169" s="136"/>
      <c r="XM169" s="136"/>
      <c r="XN169" s="136"/>
      <c r="XO169" s="136"/>
      <c r="XP169" s="136"/>
      <c r="XQ169" s="136"/>
      <c r="XR169" s="136"/>
      <c r="XS169" s="136"/>
      <c r="XT169" s="136"/>
      <c r="XU169" s="136"/>
      <c r="XV169" s="136"/>
      <c r="XW169" s="136"/>
      <c r="XX169" s="136"/>
      <c r="XY169" s="136"/>
      <c r="XZ169" s="136"/>
      <c r="YA169" s="136"/>
      <c r="YB169" s="136"/>
      <c r="YC169" s="136"/>
      <c r="YD169" s="136"/>
      <c r="YE169" s="136"/>
      <c r="YF169" s="136"/>
      <c r="YG169" s="136"/>
      <c r="YH169" s="136"/>
      <c r="YI169" s="136"/>
      <c r="YJ169" s="136"/>
      <c r="YK169" s="136"/>
      <c r="YL169" s="136"/>
      <c r="YM169" s="136"/>
      <c r="YN169" s="136"/>
      <c r="YO169" s="136"/>
      <c r="YP169" s="136"/>
      <c r="YQ169" s="136"/>
      <c r="YR169" s="136"/>
      <c r="YS169" s="136"/>
      <c r="YT169" s="136"/>
      <c r="YU169" s="136"/>
      <c r="YV169" s="136"/>
      <c r="YW169" s="136"/>
      <c r="YX169" s="136"/>
      <c r="YY169" s="136"/>
      <c r="YZ169" s="136"/>
      <c r="ZA169" s="136"/>
      <c r="ZB169" s="136"/>
      <c r="ZC169" s="136"/>
      <c r="ZD169" s="136"/>
      <c r="ZE169" s="136"/>
      <c r="ZF169" s="136"/>
      <c r="ZG169" s="136"/>
      <c r="ZH169" s="136"/>
      <c r="ZI169" s="136"/>
      <c r="ZJ169" s="136"/>
      <c r="ZK169" s="136"/>
      <c r="ZL169" s="136"/>
      <c r="ZM169" s="136"/>
      <c r="ZN169" s="136"/>
      <c r="ZO169" s="136"/>
      <c r="ZP169" s="136"/>
      <c r="ZQ169" s="136"/>
      <c r="ZR169" s="136"/>
      <c r="ZS169" s="136"/>
      <c r="ZT169" s="136"/>
      <c r="ZU169" s="136"/>
      <c r="ZV169" s="136"/>
      <c r="ZW169" s="136"/>
      <c r="ZX169" s="136"/>
      <c r="ZY169" s="136"/>
      <c r="ZZ169" s="136"/>
      <c r="AAA169" s="136"/>
      <c r="AAB169" s="136"/>
      <c r="AAC169" s="136"/>
      <c r="AAD169" s="136"/>
      <c r="AAE169" s="136"/>
      <c r="AAF169" s="136"/>
      <c r="AAG169" s="136"/>
      <c r="AAH169" s="136"/>
      <c r="AAI169" s="136"/>
      <c r="AAJ169" s="136"/>
      <c r="AAK169" s="136"/>
      <c r="AAL169" s="136"/>
      <c r="AAM169" s="136"/>
      <c r="AAN169" s="136"/>
      <c r="AAO169" s="136"/>
      <c r="AAP169" s="136"/>
      <c r="AAQ169" s="136"/>
      <c r="AAR169" s="136"/>
      <c r="AAS169" s="136"/>
      <c r="AAT169" s="136"/>
      <c r="AAU169" s="136"/>
      <c r="AAV169" s="136"/>
      <c r="AAW169" s="136"/>
      <c r="AAX169" s="136"/>
      <c r="AAY169" s="136"/>
      <c r="AAZ169" s="136"/>
      <c r="ABA169" s="136"/>
      <c r="ABB169" s="136"/>
      <c r="ABC169" s="136"/>
      <c r="ABD169" s="136"/>
      <c r="ABE169" s="136"/>
      <c r="ABF169" s="136"/>
      <c r="ABG169" s="136"/>
      <c r="ABH169" s="136"/>
      <c r="ABI169" s="136"/>
      <c r="ABJ169" s="136"/>
      <c r="ABK169" s="136"/>
      <c r="ABL169" s="136"/>
      <c r="ABM169" s="136"/>
      <c r="ABN169" s="136"/>
      <c r="ABO169" s="136"/>
      <c r="ABP169" s="136"/>
      <c r="ABQ169" s="136"/>
      <c r="ABR169" s="136"/>
      <c r="ABS169" s="136"/>
      <c r="ABT169" s="136"/>
      <c r="ABU169" s="136"/>
      <c r="ABV169" s="136"/>
      <c r="ABW169" s="136"/>
      <c r="ABX169" s="136"/>
      <c r="ABY169" s="136"/>
      <c r="ABZ169" s="136"/>
      <c r="ACA169" s="136"/>
      <c r="ACB169" s="136"/>
      <c r="ACC169" s="136"/>
      <c r="ACD169" s="136"/>
      <c r="ACE169" s="136"/>
      <c r="ACF169" s="136"/>
      <c r="ACG169" s="136"/>
      <c r="ACH169" s="136"/>
      <c r="ACI169" s="136"/>
      <c r="ACJ169" s="136"/>
      <c r="ACK169" s="136"/>
      <c r="ACL169" s="136"/>
      <c r="ACM169" s="136"/>
      <c r="ACN169" s="136"/>
      <c r="ACO169" s="136"/>
      <c r="ACP169" s="136"/>
      <c r="ACQ169" s="136"/>
      <c r="ACR169" s="136"/>
      <c r="ACS169" s="136"/>
      <c r="ACT169" s="136"/>
      <c r="ACU169" s="136"/>
      <c r="ACV169" s="136"/>
      <c r="ACW169" s="136"/>
      <c r="ACX169" s="136"/>
      <c r="ACY169" s="136"/>
      <c r="ACZ169" s="136"/>
      <c r="ADA169" s="136"/>
      <c r="ADB169" s="136"/>
      <c r="ADC169" s="136"/>
      <c r="ADD169" s="136"/>
      <c r="ADE169" s="136"/>
      <c r="ADF169" s="136"/>
      <c r="ADG169" s="136"/>
      <c r="ADH169" s="136"/>
      <c r="ADI169" s="136"/>
      <c r="ADJ169" s="136"/>
      <c r="ADK169" s="136"/>
      <c r="ADL169" s="136"/>
      <c r="ADM169" s="136"/>
      <c r="ADN169" s="136"/>
      <c r="ADO169" s="136"/>
      <c r="ADP169" s="136"/>
      <c r="ADQ169" s="136"/>
      <c r="ADR169" s="136"/>
      <c r="ADS169" s="136"/>
      <c r="ADT169" s="136"/>
      <c r="ADU169" s="136"/>
      <c r="ADV169" s="136"/>
      <c r="ADW169" s="136"/>
      <c r="ADX169" s="136"/>
      <c r="ADY169" s="136"/>
      <c r="ADZ169" s="136"/>
      <c r="AEA169" s="136"/>
      <c r="AEB169" s="136"/>
      <c r="AEC169" s="136"/>
      <c r="AED169" s="136"/>
      <c r="AEE169" s="136"/>
      <c r="AEF169" s="136"/>
      <c r="AEG169" s="136"/>
      <c r="AEH169" s="136"/>
      <c r="AEI169" s="136"/>
      <c r="AEJ169" s="136"/>
      <c r="AEK169" s="136"/>
      <c r="AEL169" s="136"/>
      <c r="AEM169" s="136"/>
      <c r="AEN169" s="136"/>
      <c r="AEO169" s="136"/>
      <c r="AEP169" s="136"/>
      <c r="AEQ169" s="136"/>
      <c r="AER169" s="136"/>
      <c r="AES169" s="136"/>
      <c r="AET169" s="136"/>
      <c r="AEU169" s="136"/>
      <c r="AEV169" s="136"/>
      <c r="AEW169" s="136"/>
      <c r="AEX169" s="136"/>
      <c r="AEY169" s="136"/>
      <c r="AEZ169" s="136"/>
      <c r="AFA169" s="136"/>
      <c r="AFB169" s="136"/>
      <c r="AFC169" s="136"/>
      <c r="AFD169" s="136"/>
      <c r="AFE169" s="136"/>
      <c r="AFF169" s="136"/>
      <c r="AFG169" s="136"/>
      <c r="AFH169" s="136"/>
      <c r="AFI169" s="136"/>
      <c r="AFJ169" s="136"/>
      <c r="AFK169" s="136"/>
      <c r="AFL169" s="136"/>
      <c r="AFM169" s="136"/>
      <c r="AFN169" s="136"/>
      <c r="AFO169" s="136"/>
      <c r="AFP169" s="136"/>
      <c r="AFQ169" s="136"/>
      <c r="AFR169" s="136"/>
      <c r="AFS169" s="136"/>
      <c r="AFT169" s="136"/>
      <c r="AFU169" s="136"/>
      <c r="AFV169" s="136"/>
      <c r="AFW169" s="136"/>
      <c r="AFX169" s="136"/>
      <c r="AFY169" s="136"/>
      <c r="AFZ169" s="136"/>
      <c r="AGA169" s="136"/>
      <c r="AGB169" s="136"/>
      <c r="AGC169" s="136"/>
      <c r="AGD169" s="136"/>
      <c r="AGE169" s="136"/>
      <c r="AGF169" s="136"/>
      <c r="AGG169" s="136"/>
      <c r="AGH169" s="136"/>
      <c r="AGI169" s="136"/>
      <c r="AGJ169" s="136"/>
      <c r="AGK169" s="136"/>
      <c r="AGL169" s="136"/>
      <c r="AGM169" s="136"/>
      <c r="AGN169" s="136"/>
      <c r="AGO169" s="136"/>
      <c r="AGP169" s="136"/>
      <c r="AGQ169" s="136"/>
      <c r="AGR169" s="136"/>
      <c r="AGS169" s="136"/>
      <c r="AGT169" s="136"/>
      <c r="AGU169" s="136"/>
      <c r="AGV169" s="136"/>
      <c r="AGW169" s="136"/>
      <c r="AGX169" s="136"/>
      <c r="AGY169" s="136"/>
      <c r="AGZ169" s="136"/>
      <c r="AHA169" s="136"/>
      <c r="AHB169" s="136"/>
      <c r="AHC169" s="136"/>
      <c r="AHD169" s="136"/>
      <c r="AHE169" s="136"/>
      <c r="AHF169" s="136"/>
      <c r="AHG169" s="136"/>
      <c r="AHH169" s="136"/>
      <c r="AHI169" s="136"/>
      <c r="AHJ169" s="136"/>
      <c r="AHK169" s="136"/>
      <c r="AHL169" s="136"/>
      <c r="AHM169" s="136"/>
      <c r="AHN169" s="136"/>
      <c r="AHO169" s="136"/>
      <c r="AHP169" s="136"/>
      <c r="AHQ169" s="136"/>
      <c r="AHR169" s="136"/>
      <c r="AHS169" s="136"/>
      <c r="AHT169" s="136"/>
      <c r="AHU169" s="136"/>
      <c r="AHV169" s="136"/>
      <c r="AHW169" s="136"/>
      <c r="AHX169" s="136"/>
      <c r="AHY169" s="136"/>
      <c r="AHZ169" s="136"/>
      <c r="AIA169" s="136"/>
      <c r="AIB169" s="136"/>
      <c r="AIC169" s="136"/>
      <c r="AID169" s="136"/>
      <c r="AIE169" s="136"/>
      <c r="AIF169" s="136"/>
      <c r="AIG169" s="136"/>
      <c r="AIH169" s="136"/>
      <c r="AII169" s="136"/>
      <c r="AIJ169" s="136"/>
      <c r="AIK169" s="136"/>
      <c r="AIL169" s="136"/>
      <c r="AIM169" s="136"/>
      <c r="AIN169" s="136"/>
      <c r="AIO169" s="136"/>
      <c r="AIP169" s="136"/>
      <c r="AIQ169" s="136"/>
      <c r="AIR169" s="136"/>
      <c r="AIS169" s="136"/>
      <c r="AIT169" s="136"/>
      <c r="AIU169" s="136"/>
      <c r="AIV169" s="136"/>
      <c r="AIW169" s="136"/>
      <c r="AIX169" s="136"/>
      <c r="AIY169" s="136"/>
      <c r="AIZ169" s="136"/>
      <c r="AJA169" s="136"/>
      <c r="AJB169" s="136"/>
      <c r="AJC169" s="136"/>
      <c r="AJD169" s="136"/>
      <c r="AJE169" s="136"/>
      <c r="AJF169" s="136"/>
      <c r="AJG169" s="136"/>
      <c r="AJH169" s="136"/>
      <c r="AJI169" s="136"/>
      <c r="AJJ169" s="136"/>
      <c r="AJK169" s="136"/>
      <c r="AJL169" s="136"/>
      <c r="AJM169" s="136"/>
      <c r="AJN169" s="136"/>
      <c r="AJO169" s="136"/>
      <c r="AJP169" s="136"/>
      <c r="AJQ169" s="136"/>
      <c r="AJR169" s="136"/>
      <c r="AJS169" s="136"/>
      <c r="AJT169" s="136"/>
      <c r="AJU169" s="136"/>
      <c r="AJV169" s="136"/>
      <c r="AJW169" s="136"/>
      <c r="AJX169" s="136"/>
      <c r="AJY169" s="136"/>
      <c r="AJZ169" s="136"/>
      <c r="AKA169" s="136"/>
      <c r="AKB169" s="136"/>
      <c r="AKC169" s="136"/>
      <c r="AKD169" s="136"/>
      <c r="AKE169" s="136"/>
      <c r="AKF169" s="136"/>
      <c r="AKG169" s="136"/>
      <c r="AKH169" s="136"/>
      <c r="AKI169" s="136"/>
      <c r="AKJ169" s="136"/>
      <c r="AKK169" s="136"/>
      <c r="AKL169" s="136"/>
      <c r="AKM169" s="136"/>
      <c r="AKN169" s="136"/>
      <c r="AKO169" s="136"/>
      <c r="AKP169" s="136"/>
      <c r="AKQ169" s="136"/>
      <c r="AKR169" s="136"/>
      <c r="AKS169" s="136"/>
      <c r="AKT169" s="136"/>
      <c r="AKU169" s="136"/>
      <c r="AKV169" s="136"/>
      <c r="AKW169" s="136"/>
      <c r="AKX169" s="136"/>
      <c r="AKY169" s="136"/>
      <c r="AKZ169" s="136"/>
      <c r="ALA169" s="136"/>
      <c r="ALB169" s="136"/>
      <c r="ALC169" s="136"/>
      <c r="ALD169" s="136"/>
      <c r="ALE169" s="136"/>
      <c r="ALF169" s="136"/>
      <c r="ALG169" s="136"/>
      <c r="ALH169" s="136"/>
      <c r="ALI169" s="136"/>
      <c r="ALJ169" s="136"/>
      <c r="ALK169" s="136"/>
      <c r="ALL169" s="136"/>
      <c r="ALM169" s="136"/>
      <c r="ALN169" s="136"/>
      <c r="ALO169" s="136"/>
      <c r="ALP169" s="136"/>
      <c r="ALQ169" s="136"/>
      <c r="ALR169" s="136"/>
      <c r="ALS169" s="136"/>
      <c r="ALT169" s="136"/>
      <c r="ALU169" s="136"/>
      <c r="ALV169" s="136"/>
      <c r="ALW169" s="136"/>
      <c r="ALX169" s="136"/>
      <c r="ALY169" s="136"/>
      <c r="ALZ169" s="136"/>
      <c r="AMA169" s="136"/>
      <c r="AMB169" s="136"/>
      <c r="AMC169" s="136"/>
      <c r="AMD169" s="136"/>
      <c r="AME169" s="136"/>
      <c r="AMF169" s="136"/>
      <c r="AMG169" s="136"/>
      <c r="AMH169" s="136"/>
      <c r="AMI169" s="136"/>
    </row>
    <row r="170" spans="1:1024" x14ac:dyDescent="0.25">
      <c r="A170" s="280" t="s">
        <v>6598</v>
      </c>
      <c r="B170" s="193">
        <v>170</v>
      </c>
      <c r="C170" s="261" t="s">
        <v>6597</v>
      </c>
      <c r="D170" s="209" t="s">
        <v>6599</v>
      </c>
      <c r="I170" s="367">
        <v>175</v>
      </c>
      <c r="J170" s="415">
        <v>2</v>
      </c>
      <c r="K170" s="415">
        <v>1</v>
      </c>
      <c r="V170" s="256">
        <f>IF(O170=1,10,100)</f>
        <v>100</v>
      </c>
      <c r="W170" s="256">
        <f>IF(O170=1,1,IF(O170=2,10,100))</f>
        <v>100</v>
      </c>
      <c r="X170" s="256">
        <f>IF(O170=3,20,100)</f>
        <v>100</v>
      </c>
      <c r="Y170" s="256">
        <f>IF(P170=1,10,100)</f>
        <v>100</v>
      </c>
      <c r="Z170" s="256">
        <f>IF(P170=1,1,IF(P170=2,10,100))</f>
        <v>100</v>
      </c>
      <c r="AA170" s="257">
        <f>IF(OR(EXACT(Q170,"1A"),EXACT(Q170,"1B")),0.1,IF(Q170=2,1,100))</f>
        <v>100</v>
      </c>
      <c r="AB170" s="257">
        <f>IF(OR(EXACT(R170,"1A"),EXACT(R170,"1B")),0.1,IF(R170=2,1,100))</f>
        <v>100</v>
      </c>
      <c r="AC170" s="257">
        <f>IF(OR(EXACT(S170,"1A"),EXACT(S170,"1B")),0.3,IF(S170=2,3,100))</f>
        <v>100</v>
      </c>
      <c r="AF170" s="249">
        <v>5</v>
      </c>
      <c r="AG170" s="249">
        <f>IF(OR(EXACT(J170,"1A"),EXACT(J170,"1B"),EXACT(J170,"1C")),1,IF(J170=2,10,100))</f>
        <v>10</v>
      </c>
      <c r="AH170" s="258">
        <v>10</v>
      </c>
      <c r="AI170" s="249">
        <f>IF(OR(EXACT(J170,"1A"),EXACT(J170,"1B"),EXACT(J170,"1C")),5,100)</f>
        <v>100</v>
      </c>
      <c r="AJ170" s="269" t="s">
        <v>25811</v>
      </c>
      <c r="AL170" s="225">
        <v>3</v>
      </c>
      <c r="AM170" s="251"/>
      <c r="AQ170" s="199" t="s">
        <v>779</v>
      </c>
    </row>
    <row r="171" spans="1:1024" x14ac:dyDescent="0.25">
      <c r="A171" s="292" t="s">
        <v>790</v>
      </c>
      <c r="B171" s="193">
        <v>171</v>
      </c>
      <c r="C171" s="261" t="s">
        <v>25812</v>
      </c>
      <c r="D171" s="207"/>
      <c r="E171" s="227"/>
      <c r="F171" s="231">
        <v>4</v>
      </c>
      <c r="G171" s="299"/>
      <c r="H171" s="299"/>
      <c r="I171" s="369" t="s">
        <v>791</v>
      </c>
      <c r="J171" s="413">
        <v>2</v>
      </c>
      <c r="K171" s="455">
        <v>1</v>
      </c>
      <c r="L171" s="455"/>
      <c r="M171" s="456"/>
      <c r="N171" s="456"/>
      <c r="O171" s="455"/>
      <c r="P171" s="456"/>
      <c r="Q171" s="456"/>
      <c r="R171" s="456"/>
      <c r="S171" s="456"/>
      <c r="T171" s="456"/>
      <c r="U171" s="428"/>
      <c r="V171" s="256">
        <f>IF(O171=1,10,100)</f>
        <v>100</v>
      </c>
      <c r="W171" s="256">
        <f>IF(O171=1,1,IF(O171=2,10,100))</f>
        <v>100</v>
      </c>
      <c r="X171" s="256">
        <f>IF(O171=3,20,100)</f>
        <v>100</v>
      </c>
      <c r="Y171" s="256">
        <f>IF(P171=1,10,100)</f>
        <v>100</v>
      </c>
      <c r="Z171" s="256">
        <f>IF(P171=1,1,IF(P171=2,10,100))</f>
        <v>100</v>
      </c>
      <c r="AA171" s="257">
        <f>IF(OR(EXACT(Q171,"1A"),EXACT(Q171,"1B")),0.1,IF(Q171=2,1,100))</f>
        <v>100</v>
      </c>
      <c r="AB171" s="257">
        <f>IF(OR(EXACT(R171,"1A"),EXACT(R171,"1B")),0.1,IF(R171=2,1,100))</f>
        <v>100</v>
      </c>
      <c r="AC171" s="257">
        <f>IF(OR(EXACT(S171,"1A"),EXACT(S171,"1B")),0.3,IF(S171=2,3,100))</f>
        <v>100</v>
      </c>
      <c r="AD171" s="350"/>
      <c r="AE171" s="350"/>
      <c r="AF171" s="249">
        <f>IF(OR(OR(EXACT(J171,"1A"),EXACT(J171,"1B"),EXACT(J171,"1C")),K171=1),1,IF(K171=2,10,100))</f>
        <v>1</v>
      </c>
      <c r="AG171" s="249">
        <f>IF(OR(EXACT(J171,"1A"),EXACT(J171,"1B"),EXACT(J171,"1C")),1,IF(J171=2,10,100))</f>
        <v>10</v>
      </c>
      <c r="AH171" s="249">
        <f>IF(OR(EXACT(J171,"1A"),EXACT(J171,"1B"),EXACT(J171,"1C"),K171=1),3,100)</f>
        <v>3</v>
      </c>
      <c r="AI171" s="249">
        <f>IF(OR(EXACT(J171,"1A"),EXACT(J171,"1B"),EXACT(J171,"1C")),5,100)</f>
        <v>100</v>
      </c>
      <c r="AJ171" s="251">
        <v>4.3700000000000003E-2</v>
      </c>
      <c r="AK171" s="227">
        <v>1</v>
      </c>
      <c r="AL171" s="227">
        <v>3</v>
      </c>
      <c r="AM171" s="306" t="s">
        <v>792</v>
      </c>
      <c r="AN171" s="136"/>
      <c r="AO171" s="136"/>
      <c r="AP171" s="136"/>
      <c r="AQ171" s="272" t="s">
        <v>25813</v>
      </c>
      <c r="AR171" s="136"/>
      <c r="AS171" s="136"/>
      <c r="AT171" s="136"/>
      <c r="AU171" s="136"/>
      <c r="AV171" s="136"/>
      <c r="AW171" s="136"/>
      <c r="AX171" s="136"/>
      <c r="AY171" s="136"/>
      <c r="AZ171" s="136"/>
      <c r="BA171" s="136"/>
      <c r="BB171" s="136"/>
      <c r="BC171" s="136"/>
      <c r="BD171" s="136"/>
      <c r="BE171" s="136"/>
      <c r="BF171" s="136"/>
      <c r="BG171" s="136"/>
      <c r="BH171" s="136"/>
      <c r="BI171" s="136"/>
      <c r="BJ171" s="136"/>
      <c r="BK171" s="136"/>
      <c r="BL171" s="136"/>
      <c r="BM171" s="136"/>
      <c r="BN171" s="136"/>
      <c r="BO171" s="136"/>
      <c r="BP171" s="136"/>
      <c r="BQ171" s="136"/>
      <c r="BR171" s="136"/>
      <c r="BS171" s="136"/>
      <c r="BT171" s="136"/>
      <c r="BU171" s="136"/>
      <c r="BV171" s="136"/>
      <c r="BW171" s="136"/>
      <c r="BX171" s="136"/>
      <c r="BY171" s="136"/>
      <c r="BZ171" s="136"/>
      <c r="CA171" s="136"/>
      <c r="CB171" s="136"/>
      <c r="CC171" s="136"/>
      <c r="CD171" s="136"/>
      <c r="CE171" s="136"/>
      <c r="CF171" s="136"/>
      <c r="CG171" s="136"/>
      <c r="CH171" s="136"/>
      <c r="CI171" s="136"/>
      <c r="CJ171" s="136"/>
      <c r="CK171" s="136"/>
      <c r="CL171" s="136"/>
      <c r="CM171" s="136"/>
      <c r="CN171" s="136"/>
      <c r="CO171" s="136"/>
      <c r="CP171" s="136"/>
      <c r="CQ171" s="136"/>
      <c r="CR171" s="136"/>
      <c r="CS171" s="136"/>
      <c r="CT171" s="136"/>
      <c r="CU171" s="136"/>
      <c r="CV171" s="136"/>
      <c r="CW171" s="136"/>
      <c r="CX171" s="136"/>
      <c r="CY171" s="136"/>
      <c r="CZ171" s="136"/>
      <c r="DA171" s="136"/>
      <c r="DB171" s="136"/>
      <c r="DC171" s="136"/>
      <c r="DD171" s="136"/>
      <c r="DE171" s="136"/>
      <c r="DF171" s="136"/>
      <c r="DG171" s="136"/>
      <c r="DH171" s="136"/>
      <c r="DI171" s="136"/>
      <c r="DJ171" s="136"/>
      <c r="DK171" s="136"/>
      <c r="DL171" s="136"/>
      <c r="DM171" s="136"/>
      <c r="DN171" s="136"/>
      <c r="DO171" s="136"/>
      <c r="DP171" s="136"/>
      <c r="DQ171" s="136"/>
      <c r="DR171" s="136"/>
      <c r="DS171" s="136"/>
      <c r="DT171" s="136"/>
      <c r="DU171" s="136"/>
      <c r="DV171" s="136"/>
      <c r="DW171" s="136"/>
      <c r="DX171" s="136"/>
      <c r="DY171" s="136"/>
      <c r="DZ171" s="136"/>
      <c r="EA171" s="136"/>
      <c r="EB171" s="136"/>
      <c r="EC171" s="136"/>
      <c r="ED171" s="136"/>
      <c r="EE171" s="136"/>
      <c r="EF171" s="136"/>
      <c r="EG171" s="136"/>
      <c r="EH171" s="136"/>
      <c r="EI171" s="136"/>
      <c r="EJ171" s="136"/>
      <c r="EK171" s="136"/>
      <c r="EL171" s="136"/>
      <c r="EM171" s="136"/>
      <c r="EN171" s="136"/>
      <c r="EO171" s="136"/>
      <c r="EP171" s="136"/>
      <c r="EQ171" s="136"/>
      <c r="ER171" s="136"/>
      <c r="ES171" s="136"/>
      <c r="ET171" s="136"/>
      <c r="EU171" s="136"/>
      <c r="EV171" s="136"/>
      <c r="EW171" s="136"/>
      <c r="EX171" s="136"/>
      <c r="EY171" s="136"/>
      <c r="EZ171" s="136"/>
      <c r="FA171" s="136"/>
      <c r="FB171" s="136"/>
      <c r="FC171" s="136"/>
      <c r="FD171" s="136"/>
      <c r="FE171" s="136"/>
      <c r="FF171" s="136"/>
      <c r="FG171" s="136"/>
      <c r="FH171" s="136"/>
      <c r="FI171" s="136"/>
      <c r="FJ171" s="136"/>
      <c r="FK171" s="136"/>
      <c r="FL171" s="136"/>
      <c r="FM171" s="136"/>
      <c r="FN171" s="136"/>
      <c r="FO171" s="136"/>
      <c r="FP171" s="136"/>
      <c r="FQ171" s="136"/>
      <c r="FR171" s="136"/>
      <c r="FS171" s="136"/>
      <c r="FT171" s="136"/>
      <c r="FU171" s="136"/>
      <c r="FV171" s="136"/>
      <c r="FW171" s="136"/>
      <c r="FX171" s="136"/>
      <c r="FY171" s="136"/>
      <c r="FZ171" s="136"/>
      <c r="GA171" s="136"/>
      <c r="GB171" s="136"/>
      <c r="GC171" s="136"/>
      <c r="GD171" s="136"/>
      <c r="GE171" s="136"/>
      <c r="GF171" s="136"/>
      <c r="GG171" s="136"/>
      <c r="GH171" s="136"/>
      <c r="GI171" s="136"/>
      <c r="GJ171" s="136"/>
      <c r="GK171" s="136"/>
      <c r="GL171" s="136"/>
      <c r="GM171" s="136"/>
      <c r="GN171" s="136"/>
      <c r="GO171" s="136"/>
      <c r="GP171" s="136"/>
      <c r="GQ171" s="136"/>
      <c r="GR171" s="136"/>
      <c r="GS171" s="136"/>
      <c r="GT171" s="136"/>
      <c r="GU171" s="136"/>
      <c r="GV171" s="136"/>
      <c r="GW171" s="136"/>
      <c r="GX171" s="136"/>
      <c r="GY171" s="136"/>
      <c r="GZ171" s="136"/>
      <c r="HA171" s="136"/>
      <c r="HB171" s="136"/>
      <c r="HC171" s="136"/>
      <c r="HD171" s="136"/>
      <c r="HE171" s="136"/>
      <c r="HF171" s="136"/>
      <c r="HG171" s="136"/>
      <c r="HH171" s="136"/>
      <c r="HI171" s="136"/>
      <c r="HJ171" s="136"/>
      <c r="HK171" s="136"/>
      <c r="HL171" s="136"/>
      <c r="HM171" s="136"/>
      <c r="HN171" s="136"/>
      <c r="HO171" s="136"/>
      <c r="HP171" s="136"/>
      <c r="HQ171" s="136"/>
      <c r="HR171" s="136"/>
      <c r="HS171" s="136"/>
      <c r="HT171" s="136"/>
      <c r="HU171" s="136"/>
      <c r="HV171" s="136"/>
      <c r="HW171" s="136"/>
      <c r="HX171" s="136"/>
      <c r="HY171" s="136"/>
      <c r="HZ171" s="136"/>
      <c r="IA171" s="136"/>
      <c r="IB171" s="136"/>
      <c r="IC171" s="136"/>
      <c r="ID171" s="136"/>
      <c r="IE171" s="136"/>
      <c r="IF171" s="136"/>
      <c r="IG171" s="136"/>
      <c r="IH171" s="136"/>
      <c r="II171" s="136"/>
      <c r="IJ171" s="136"/>
      <c r="IK171" s="136"/>
      <c r="IL171" s="136"/>
      <c r="IM171" s="136"/>
      <c r="IN171" s="136"/>
      <c r="IO171" s="136"/>
      <c r="IP171" s="136"/>
      <c r="IQ171" s="136"/>
      <c r="IR171" s="136"/>
      <c r="IS171" s="136"/>
      <c r="IT171" s="136"/>
      <c r="IU171" s="136"/>
      <c r="IV171" s="136"/>
      <c r="IW171" s="136"/>
      <c r="IX171" s="136"/>
      <c r="IY171" s="136"/>
      <c r="IZ171" s="136"/>
      <c r="JA171" s="136"/>
      <c r="JB171" s="136"/>
      <c r="JC171" s="136"/>
      <c r="JD171" s="136"/>
      <c r="JE171" s="136"/>
      <c r="JF171" s="136"/>
      <c r="JG171" s="136"/>
      <c r="JH171" s="136"/>
      <c r="JI171" s="136"/>
      <c r="JJ171" s="136"/>
      <c r="JK171" s="136"/>
      <c r="JL171" s="136"/>
      <c r="JM171" s="136"/>
      <c r="JN171" s="136"/>
      <c r="JO171" s="136"/>
      <c r="JP171" s="136"/>
      <c r="JQ171" s="136"/>
      <c r="JR171" s="136"/>
      <c r="JS171" s="136"/>
      <c r="JT171" s="136"/>
      <c r="JU171" s="136"/>
      <c r="JV171" s="136"/>
      <c r="JW171" s="136"/>
      <c r="JX171" s="136"/>
      <c r="JY171" s="136"/>
      <c r="JZ171" s="136"/>
      <c r="KA171" s="136"/>
      <c r="KB171" s="136"/>
      <c r="KC171" s="136"/>
      <c r="KD171" s="136"/>
      <c r="KE171" s="136"/>
      <c r="KF171" s="136"/>
      <c r="KG171" s="136"/>
      <c r="KH171" s="136"/>
      <c r="KI171" s="136"/>
      <c r="KJ171" s="136"/>
      <c r="KK171" s="136"/>
      <c r="KL171" s="136"/>
      <c r="KM171" s="136"/>
      <c r="KN171" s="136"/>
      <c r="KO171" s="136"/>
      <c r="KP171" s="136"/>
      <c r="KQ171" s="136"/>
      <c r="KR171" s="136"/>
      <c r="KS171" s="136"/>
      <c r="KT171" s="136"/>
      <c r="KU171" s="136"/>
      <c r="KV171" s="136"/>
      <c r="KW171" s="136"/>
      <c r="KX171" s="136"/>
      <c r="KY171" s="136"/>
      <c r="KZ171" s="136"/>
      <c r="LA171" s="136"/>
      <c r="LB171" s="136"/>
      <c r="LC171" s="136"/>
      <c r="LD171" s="136"/>
      <c r="LE171" s="136"/>
      <c r="LF171" s="136"/>
      <c r="LG171" s="136"/>
      <c r="LH171" s="136"/>
      <c r="LI171" s="136"/>
      <c r="LJ171" s="136"/>
      <c r="LK171" s="136"/>
      <c r="LL171" s="136"/>
      <c r="LM171" s="136"/>
      <c r="LN171" s="136"/>
      <c r="LO171" s="136"/>
      <c r="LP171" s="136"/>
      <c r="LQ171" s="136"/>
      <c r="LR171" s="136"/>
      <c r="LS171" s="136"/>
      <c r="LT171" s="136"/>
      <c r="LU171" s="136"/>
      <c r="LV171" s="136"/>
      <c r="LW171" s="136"/>
      <c r="LX171" s="136"/>
      <c r="LY171" s="136"/>
      <c r="LZ171" s="136"/>
      <c r="MA171" s="136"/>
      <c r="MB171" s="136"/>
      <c r="MC171" s="136"/>
      <c r="MD171" s="136"/>
      <c r="ME171" s="136"/>
      <c r="MF171" s="136"/>
      <c r="MG171" s="136"/>
      <c r="MH171" s="136"/>
      <c r="MI171" s="136"/>
      <c r="MJ171" s="136"/>
      <c r="MK171" s="136"/>
      <c r="ML171" s="136"/>
      <c r="MM171" s="136"/>
      <c r="MN171" s="136"/>
      <c r="MO171" s="136"/>
      <c r="MP171" s="136"/>
      <c r="MQ171" s="136"/>
      <c r="MR171" s="136"/>
      <c r="MS171" s="136"/>
      <c r="MT171" s="136"/>
      <c r="MU171" s="136"/>
      <c r="MV171" s="136"/>
      <c r="MW171" s="136"/>
      <c r="MX171" s="136"/>
      <c r="MY171" s="136"/>
      <c r="MZ171" s="136"/>
      <c r="NA171" s="136"/>
      <c r="NB171" s="136"/>
      <c r="NC171" s="136"/>
      <c r="ND171" s="136"/>
      <c r="NE171" s="136"/>
      <c r="NF171" s="136"/>
      <c r="NG171" s="136"/>
      <c r="NH171" s="136"/>
      <c r="NI171" s="136"/>
      <c r="NJ171" s="136"/>
      <c r="NK171" s="136"/>
      <c r="NL171" s="136"/>
      <c r="NM171" s="136"/>
      <c r="NN171" s="136"/>
      <c r="NO171" s="136"/>
      <c r="NP171" s="136"/>
      <c r="NQ171" s="136"/>
      <c r="NR171" s="136"/>
      <c r="NS171" s="136"/>
      <c r="NT171" s="136"/>
      <c r="NU171" s="136"/>
      <c r="NV171" s="136"/>
      <c r="NW171" s="136"/>
      <c r="NX171" s="136"/>
      <c r="NY171" s="136"/>
      <c r="NZ171" s="136"/>
      <c r="OA171" s="136"/>
      <c r="OB171" s="136"/>
      <c r="OC171" s="136"/>
      <c r="OD171" s="136"/>
      <c r="OE171" s="136"/>
      <c r="OF171" s="136"/>
      <c r="OG171" s="136"/>
      <c r="OH171" s="136"/>
      <c r="OI171" s="136"/>
      <c r="OJ171" s="136"/>
      <c r="OK171" s="136"/>
      <c r="OL171" s="136"/>
      <c r="OM171" s="136"/>
      <c r="ON171" s="136"/>
      <c r="OO171" s="136"/>
      <c r="OP171" s="136"/>
      <c r="OQ171" s="136"/>
      <c r="OR171" s="136"/>
      <c r="OS171" s="136"/>
      <c r="OT171" s="136"/>
      <c r="OU171" s="136"/>
      <c r="OV171" s="136"/>
      <c r="OW171" s="136"/>
      <c r="OX171" s="136"/>
      <c r="OY171" s="136"/>
      <c r="OZ171" s="136"/>
      <c r="PA171" s="136"/>
      <c r="PB171" s="136"/>
      <c r="PC171" s="136"/>
      <c r="PD171" s="136"/>
      <c r="PE171" s="136"/>
      <c r="PF171" s="136"/>
      <c r="PG171" s="136"/>
      <c r="PH171" s="136"/>
      <c r="PI171" s="136"/>
      <c r="PJ171" s="136"/>
      <c r="PK171" s="136"/>
      <c r="PL171" s="136"/>
      <c r="PM171" s="136"/>
      <c r="PN171" s="136"/>
      <c r="PO171" s="136"/>
      <c r="PP171" s="136"/>
      <c r="PQ171" s="136"/>
      <c r="PR171" s="136"/>
      <c r="PS171" s="136"/>
      <c r="PT171" s="136"/>
      <c r="PU171" s="136"/>
      <c r="PV171" s="136"/>
      <c r="PW171" s="136"/>
      <c r="PX171" s="136"/>
      <c r="PY171" s="136"/>
      <c r="PZ171" s="136"/>
      <c r="QA171" s="136"/>
      <c r="QB171" s="136"/>
      <c r="QC171" s="136"/>
      <c r="QD171" s="136"/>
      <c r="QE171" s="136"/>
      <c r="QF171" s="136"/>
      <c r="QG171" s="136"/>
      <c r="QH171" s="136"/>
      <c r="QI171" s="136"/>
      <c r="QJ171" s="136"/>
      <c r="QK171" s="136"/>
      <c r="QL171" s="136"/>
      <c r="QM171" s="136"/>
      <c r="QN171" s="136"/>
      <c r="QO171" s="136"/>
      <c r="QP171" s="136"/>
      <c r="QQ171" s="136"/>
      <c r="QR171" s="136"/>
      <c r="QS171" s="136"/>
      <c r="QT171" s="136"/>
      <c r="QU171" s="136"/>
      <c r="QV171" s="136"/>
      <c r="QW171" s="136"/>
      <c r="QX171" s="136"/>
      <c r="QY171" s="136"/>
      <c r="QZ171" s="136"/>
      <c r="RA171" s="136"/>
      <c r="RB171" s="136"/>
      <c r="RC171" s="136"/>
      <c r="RD171" s="136"/>
      <c r="RE171" s="136"/>
      <c r="RF171" s="136"/>
      <c r="RG171" s="136"/>
      <c r="RH171" s="136"/>
      <c r="RI171" s="136"/>
      <c r="RJ171" s="136"/>
      <c r="RK171" s="136"/>
      <c r="RL171" s="136"/>
      <c r="RM171" s="136"/>
      <c r="RN171" s="136"/>
      <c r="RO171" s="136"/>
      <c r="RP171" s="136"/>
      <c r="RQ171" s="136"/>
      <c r="RR171" s="136"/>
      <c r="RS171" s="136"/>
      <c r="RT171" s="136"/>
      <c r="RU171" s="136"/>
      <c r="RV171" s="136"/>
      <c r="RW171" s="136"/>
      <c r="RX171" s="136"/>
      <c r="RY171" s="136"/>
      <c r="RZ171" s="136"/>
      <c r="SA171" s="136"/>
      <c r="SB171" s="136"/>
      <c r="SC171" s="136"/>
      <c r="SD171" s="136"/>
      <c r="SE171" s="136"/>
      <c r="SF171" s="136"/>
      <c r="SG171" s="136"/>
      <c r="SH171" s="136"/>
      <c r="SI171" s="136"/>
      <c r="SJ171" s="136"/>
      <c r="SK171" s="136"/>
      <c r="SL171" s="136"/>
      <c r="SM171" s="136"/>
      <c r="SN171" s="136"/>
      <c r="SO171" s="136"/>
      <c r="SP171" s="136"/>
      <c r="SQ171" s="136"/>
      <c r="SR171" s="136"/>
      <c r="SS171" s="136"/>
      <c r="ST171" s="136"/>
      <c r="SU171" s="136"/>
      <c r="SV171" s="136"/>
      <c r="SW171" s="136"/>
      <c r="SX171" s="136"/>
      <c r="SY171" s="136"/>
      <c r="SZ171" s="136"/>
      <c r="TA171" s="136"/>
      <c r="TB171" s="136"/>
      <c r="TC171" s="136"/>
      <c r="TD171" s="136"/>
      <c r="TE171" s="136"/>
      <c r="TF171" s="136"/>
      <c r="TG171" s="136"/>
      <c r="TH171" s="136"/>
      <c r="TI171" s="136"/>
      <c r="TJ171" s="136"/>
      <c r="TK171" s="136"/>
      <c r="TL171" s="136"/>
      <c r="TM171" s="136"/>
      <c r="TN171" s="136"/>
      <c r="TO171" s="136"/>
      <c r="TP171" s="136"/>
      <c r="TQ171" s="136"/>
      <c r="TR171" s="136"/>
      <c r="TS171" s="136"/>
      <c r="TT171" s="136"/>
      <c r="TU171" s="136"/>
      <c r="TV171" s="136"/>
      <c r="TW171" s="136"/>
      <c r="TX171" s="136"/>
      <c r="TY171" s="136"/>
      <c r="TZ171" s="136"/>
      <c r="UA171" s="136"/>
      <c r="UB171" s="136"/>
      <c r="UC171" s="136"/>
      <c r="UD171" s="136"/>
      <c r="UE171" s="136"/>
      <c r="UF171" s="136"/>
      <c r="UG171" s="136"/>
      <c r="UH171" s="136"/>
      <c r="UI171" s="136"/>
      <c r="UJ171" s="136"/>
      <c r="UK171" s="136"/>
      <c r="UL171" s="136"/>
      <c r="UM171" s="136"/>
      <c r="UN171" s="136"/>
      <c r="UO171" s="136"/>
      <c r="UP171" s="136"/>
      <c r="UQ171" s="136"/>
      <c r="UR171" s="136"/>
      <c r="US171" s="136"/>
      <c r="UT171" s="136"/>
      <c r="UU171" s="136"/>
      <c r="UV171" s="136"/>
      <c r="UW171" s="136"/>
      <c r="UX171" s="136"/>
      <c r="UY171" s="136"/>
      <c r="UZ171" s="136"/>
      <c r="VA171" s="136"/>
      <c r="VB171" s="136"/>
      <c r="VC171" s="136"/>
      <c r="VD171" s="136"/>
      <c r="VE171" s="136"/>
      <c r="VF171" s="136"/>
      <c r="VG171" s="136"/>
      <c r="VH171" s="136"/>
      <c r="VI171" s="136"/>
      <c r="VJ171" s="136"/>
      <c r="VK171" s="136"/>
      <c r="VL171" s="136"/>
      <c r="VM171" s="136"/>
      <c r="VN171" s="136"/>
      <c r="VO171" s="136"/>
      <c r="VP171" s="136"/>
      <c r="VQ171" s="136"/>
      <c r="VR171" s="136"/>
      <c r="VS171" s="136"/>
      <c r="VT171" s="136"/>
      <c r="VU171" s="136"/>
      <c r="VV171" s="136"/>
      <c r="VW171" s="136"/>
      <c r="VX171" s="136"/>
      <c r="VY171" s="136"/>
      <c r="VZ171" s="136"/>
      <c r="WA171" s="136"/>
      <c r="WB171" s="136"/>
      <c r="WC171" s="136"/>
      <c r="WD171" s="136"/>
      <c r="WE171" s="136"/>
      <c r="WF171" s="136"/>
      <c r="WG171" s="136"/>
      <c r="WH171" s="136"/>
      <c r="WI171" s="136"/>
      <c r="WJ171" s="136"/>
      <c r="WK171" s="136"/>
      <c r="WL171" s="136"/>
      <c r="WM171" s="136"/>
      <c r="WN171" s="136"/>
      <c r="WO171" s="136"/>
      <c r="WP171" s="136"/>
      <c r="WQ171" s="136"/>
      <c r="WR171" s="136"/>
      <c r="WS171" s="136"/>
      <c r="WT171" s="136"/>
      <c r="WU171" s="136"/>
      <c r="WV171" s="136"/>
      <c r="WW171" s="136"/>
      <c r="WX171" s="136"/>
      <c r="WY171" s="136"/>
      <c r="WZ171" s="136"/>
      <c r="XA171" s="136"/>
      <c r="XB171" s="136"/>
      <c r="XC171" s="136"/>
      <c r="XD171" s="136"/>
      <c r="XE171" s="136"/>
      <c r="XF171" s="136"/>
      <c r="XG171" s="136"/>
      <c r="XH171" s="136"/>
      <c r="XI171" s="136"/>
      <c r="XJ171" s="136"/>
      <c r="XK171" s="136"/>
      <c r="XL171" s="136"/>
      <c r="XM171" s="136"/>
      <c r="XN171" s="136"/>
      <c r="XO171" s="136"/>
      <c r="XP171" s="136"/>
      <c r="XQ171" s="136"/>
      <c r="XR171" s="136"/>
      <c r="XS171" s="136"/>
      <c r="XT171" s="136"/>
      <c r="XU171" s="136"/>
      <c r="XV171" s="136"/>
      <c r="XW171" s="136"/>
      <c r="XX171" s="136"/>
      <c r="XY171" s="136"/>
      <c r="XZ171" s="136"/>
      <c r="YA171" s="136"/>
      <c r="YB171" s="136"/>
      <c r="YC171" s="136"/>
      <c r="YD171" s="136"/>
      <c r="YE171" s="136"/>
      <c r="YF171" s="136"/>
      <c r="YG171" s="136"/>
      <c r="YH171" s="136"/>
      <c r="YI171" s="136"/>
      <c r="YJ171" s="136"/>
      <c r="YK171" s="136"/>
      <c r="YL171" s="136"/>
      <c r="YM171" s="136"/>
      <c r="YN171" s="136"/>
      <c r="YO171" s="136"/>
      <c r="YP171" s="136"/>
      <c r="YQ171" s="136"/>
      <c r="YR171" s="136"/>
      <c r="YS171" s="136"/>
      <c r="YT171" s="136"/>
      <c r="YU171" s="136"/>
      <c r="YV171" s="136"/>
      <c r="YW171" s="136"/>
      <c r="YX171" s="136"/>
      <c r="YY171" s="136"/>
      <c r="YZ171" s="136"/>
      <c r="ZA171" s="136"/>
      <c r="ZB171" s="136"/>
      <c r="ZC171" s="136"/>
      <c r="ZD171" s="136"/>
      <c r="ZE171" s="136"/>
      <c r="ZF171" s="136"/>
      <c r="ZG171" s="136"/>
      <c r="ZH171" s="136"/>
      <c r="ZI171" s="136"/>
      <c r="ZJ171" s="136"/>
      <c r="ZK171" s="136"/>
      <c r="ZL171" s="136"/>
      <c r="ZM171" s="136"/>
      <c r="ZN171" s="136"/>
      <c r="ZO171" s="136"/>
      <c r="ZP171" s="136"/>
      <c r="ZQ171" s="136"/>
      <c r="ZR171" s="136"/>
      <c r="ZS171" s="136"/>
      <c r="ZT171" s="136"/>
      <c r="ZU171" s="136"/>
      <c r="ZV171" s="136"/>
      <c r="ZW171" s="136"/>
      <c r="ZX171" s="136"/>
      <c r="ZY171" s="136"/>
      <c r="ZZ171" s="136"/>
      <c r="AAA171" s="136"/>
      <c r="AAB171" s="136"/>
      <c r="AAC171" s="136"/>
      <c r="AAD171" s="136"/>
      <c r="AAE171" s="136"/>
      <c r="AAF171" s="136"/>
      <c r="AAG171" s="136"/>
      <c r="AAH171" s="136"/>
      <c r="AAI171" s="136"/>
      <c r="AAJ171" s="136"/>
      <c r="AAK171" s="136"/>
      <c r="AAL171" s="136"/>
      <c r="AAM171" s="136"/>
      <c r="AAN171" s="136"/>
      <c r="AAO171" s="136"/>
      <c r="AAP171" s="136"/>
      <c r="AAQ171" s="136"/>
      <c r="AAR171" s="136"/>
      <c r="AAS171" s="136"/>
      <c r="AAT171" s="136"/>
      <c r="AAU171" s="136"/>
      <c r="AAV171" s="136"/>
      <c r="AAW171" s="136"/>
      <c r="AAX171" s="136"/>
      <c r="AAY171" s="136"/>
      <c r="AAZ171" s="136"/>
      <c r="ABA171" s="136"/>
      <c r="ABB171" s="136"/>
      <c r="ABC171" s="136"/>
      <c r="ABD171" s="136"/>
      <c r="ABE171" s="136"/>
      <c r="ABF171" s="136"/>
      <c r="ABG171" s="136"/>
      <c r="ABH171" s="136"/>
      <c r="ABI171" s="136"/>
      <c r="ABJ171" s="136"/>
      <c r="ABK171" s="136"/>
      <c r="ABL171" s="136"/>
      <c r="ABM171" s="136"/>
      <c r="ABN171" s="136"/>
      <c r="ABO171" s="136"/>
      <c r="ABP171" s="136"/>
      <c r="ABQ171" s="136"/>
      <c r="ABR171" s="136"/>
      <c r="ABS171" s="136"/>
      <c r="ABT171" s="136"/>
      <c r="ABU171" s="136"/>
      <c r="ABV171" s="136"/>
      <c r="ABW171" s="136"/>
      <c r="ABX171" s="136"/>
      <c r="ABY171" s="136"/>
      <c r="ABZ171" s="136"/>
      <c r="ACA171" s="136"/>
      <c r="ACB171" s="136"/>
      <c r="ACC171" s="136"/>
      <c r="ACD171" s="136"/>
      <c r="ACE171" s="136"/>
      <c r="ACF171" s="136"/>
      <c r="ACG171" s="136"/>
      <c r="ACH171" s="136"/>
      <c r="ACI171" s="136"/>
      <c r="ACJ171" s="136"/>
      <c r="ACK171" s="136"/>
      <c r="ACL171" s="136"/>
      <c r="ACM171" s="136"/>
      <c r="ACN171" s="136"/>
      <c r="ACO171" s="136"/>
      <c r="ACP171" s="136"/>
      <c r="ACQ171" s="136"/>
      <c r="ACR171" s="136"/>
      <c r="ACS171" s="136"/>
      <c r="ACT171" s="136"/>
      <c r="ACU171" s="136"/>
      <c r="ACV171" s="136"/>
      <c r="ACW171" s="136"/>
      <c r="ACX171" s="136"/>
      <c r="ACY171" s="136"/>
      <c r="ACZ171" s="136"/>
      <c r="ADA171" s="136"/>
      <c r="ADB171" s="136"/>
      <c r="ADC171" s="136"/>
      <c r="ADD171" s="136"/>
      <c r="ADE171" s="136"/>
      <c r="ADF171" s="136"/>
      <c r="ADG171" s="136"/>
      <c r="ADH171" s="136"/>
      <c r="ADI171" s="136"/>
      <c r="ADJ171" s="136"/>
      <c r="ADK171" s="136"/>
      <c r="ADL171" s="136"/>
      <c r="ADM171" s="136"/>
      <c r="ADN171" s="136"/>
      <c r="ADO171" s="136"/>
      <c r="ADP171" s="136"/>
      <c r="ADQ171" s="136"/>
      <c r="ADR171" s="136"/>
      <c r="ADS171" s="136"/>
      <c r="ADT171" s="136"/>
      <c r="ADU171" s="136"/>
      <c r="ADV171" s="136"/>
      <c r="ADW171" s="136"/>
      <c r="ADX171" s="136"/>
      <c r="ADY171" s="136"/>
      <c r="ADZ171" s="136"/>
      <c r="AEA171" s="136"/>
      <c r="AEB171" s="136"/>
      <c r="AEC171" s="136"/>
      <c r="AED171" s="136"/>
      <c r="AEE171" s="136"/>
      <c r="AEF171" s="136"/>
      <c r="AEG171" s="136"/>
      <c r="AEH171" s="136"/>
      <c r="AEI171" s="136"/>
      <c r="AEJ171" s="136"/>
      <c r="AEK171" s="136"/>
      <c r="AEL171" s="136"/>
      <c r="AEM171" s="136"/>
      <c r="AEN171" s="136"/>
      <c r="AEO171" s="136"/>
      <c r="AEP171" s="136"/>
      <c r="AEQ171" s="136"/>
      <c r="AER171" s="136"/>
      <c r="AES171" s="136"/>
      <c r="AET171" s="136"/>
      <c r="AEU171" s="136"/>
      <c r="AEV171" s="136"/>
      <c r="AEW171" s="136"/>
      <c r="AEX171" s="136"/>
      <c r="AEY171" s="136"/>
      <c r="AEZ171" s="136"/>
      <c r="AFA171" s="136"/>
      <c r="AFB171" s="136"/>
      <c r="AFC171" s="136"/>
      <c r="AFD171" s="136"/>
      <c r="AFE171" s="136"/>
      <c r="AFF171" s="136"/>
      <c r="AFG171" s="136"/>
      <c r="AFH171" s="136"/>
      <c r="AFI171" s="136"/>
      <c r="AFJ171" s="136"/>
      <c r="AFK171" s="136"/>
      <c r="AFL171" s="136"/>
      <c r="AFM171" s="136"/>
      <c r="AFN171" s="136"/>
      <c r="AFO171" s="136"/>
      <c r="AFP171" s="136"/>
      <c r="AFQ171" s="136"/>
      <c r="AFR171" s="136"/>
      <c r="AFS171" s="136"/>
      <c r="AFT171" s="136"/>
      <c r="AFU171" s="136"/>
      <c r="AFV171" s="136"/>
      <c r="AFW171" s="136"/>
      <c r="AFX171" s="136"/>
      <c r="AFY171" s="136"/>
      <c r="AFZ171" s="136"/>
      <c r="AGA171" s="136"/>
      <c r="AGB171" s="136"/>
      <c r="AGC171" s="136"/>
      <c r="AGD171" s="136"/>
      <c r="AGE171" s="136"/>
      <c r="AGF171" s="136"/>
      <c r="AGG171" s="136"/>
      <c r="AGH171" s="136"/>
      <c r="AGI171" s="136"/>
      <c r="AGJ171" s="136"/>
      <c r="AGK171" s="136"/>
      <c r="AGL171" s="136"/>
      <c r="AGM171" s="136"/>
      <c r="AGN171" s="136"/>
      <c r="AGO171" s="136"/>
      <c r="AGP171" s="136"/>
      <c r="AGQ171" s="136"/>
      <c r="AGR171" s="136"/>
      <c r="AGS171" s="136"/>
      <c r="AGT171" s="136"/>
      <c r="AGU171" s="136"/>
      <c r="AGV171" s="136"/>
      <c r="AGW171" s="136"/>
      <c r="AGX171" s="136"/>
      <c r="AGY171" s="136"/>
      <c r="AGZ171" s="136"/>
      <c r="AHA171" s="136"/>
      <c r="AHB171" s="136"/>
      <c r="AHC171" s="136"/>
      <c r="AHD171" s="136"/>
      <c r="AHE171" s="136"/>
      <c r="AHF171" s="136"/>
      <c r="AHG171" s="136"/>
      <c r="AHH171" s="136"/>
      <c r="AHI171" s="136"/>
      <c r="AHJ171" s="136"/>
      <c r="AHK171" s="136"/>
      <c r="AHL171" s="136"/>
      <c r="AHM171" s="136"/>
      <c r="AHN171" s="136"/>
      <c r="AHO171" s="136"/>
      <c r="AHP171" s="136"/>
      <c r="AHQ171" s="136"/>
      <c r="AHR171" s="136"/>
      <c r="AHS171" s="136"/>
      <c r="AHT171" s="136"/>
      <c r="AHU171" s="136"/>
      <c r="AHV171" s="136"/>
      <c r="AHW171" s="136"/>
      <c r="AHX171" s="136"/>
      <c r="AHY171" s="136"/>
      <c r="AHZ171" s="136"/>
      <c r="AIA171" s="136"/>
      <c r="AIB171" s="136"/>
      <c r="AIC171" s="136"/>
      <c r="AID171" s="136"/>
      <c r="AIE171" s="136"/>
      <c r="AIF171" s="136"/>
      <c r="AIG171" s="136"/>
      <c r="AIH171" s="136"/>
      <c r="AII171" s="136"/>
      <c r="AIJ171" s="136"/>
      <c r="AIK171" s="136"/>
      <c r="AIL171" s="136"/>
      <c r="AIM171" s="136"/>
      <c r="AIN171" s="136"/>
      <c r="AIO171" s="136"/>
      <c r="AIP171" s="136"/>
      <c r="AIQ171" s="136"/>
      <c r="AIR171" s="136"/>
      <c r="AIS171" s="136"/>
      <c r="AIT171" s="136"/>
      <c r="AIU171" s="136"/>
      <c r="AIV171" s="136"/>
      <c r="AIW171" s="136"/>
      <c r="AIX171" s="136"/>
      <c r="AIY171" s="136"/>
      <c r="AIZ171" s="136"/>
      <c r="AJA171" s="136"/>
      <c r="AJB171" s="136"/>
      <c r="AJC171" s="136"/>
      <c r="AJD171" s="136"/>
      <c r="AJE171" s="136"/>
      <c r="AJF171" s="136"/>
      <c r="AJG171" s="136"/>
      <c r="AJH171" s="136"/>
      <c r="AJI171" s="136"/>
      <c r="AJJ171" s="136"/>
      <c r="AJK171" s="136"/>
      <c r="AJL171" s="136"/>
      <c r="AJM171" s="136"/>
      <c r="AJN171" s="136"/>
      <c r="AJO171" s="136"/>
      <c r="AJP171" s="136"/>
      <c r="AJQ171" s="136"/>
      <c r="AJR171" s="136"/>
      <c r="AJS171" s="136"/>
      <c r="AJT171" s="136"/>
      <c r="AJU171" s="136"/>
      <c r="AJV171" s="136"/>
      <c r="AJW171" s="136"/>
      <c r="AJX171" s="136"/>
      <c r="AJY171" s="136"/>
      <c r="AJZ171" s="136"/>
      <c r="AKA171" s="136"/>
      <c r="AKB171" s="136"/>
      <c r="AKC171" s="136"/>
      <c r="AKD171" s="136"/>
      <c r="AKE171" s="136"/>
      <c r="AKF171" s="136"/>
      <c r="AKG171" s="136"/>
      <c r="AKH171" s="136"/>
      <c r="AKI171" s="136"/>
      <c r="AKJ171" s="136"/>
      <c r="AKK171" s="136"/>
      <c r="AKL171" s="136"/>
      <c r="AKM171" s="136"/>
      <c r="AKN171" s="136"/>
      <c r="AKO171" s="136"/>
      <c r="AKP171" s="136"/>
      <c r="AKQ171" s="136"/>
      <c r="AKR171" s="136"/>
      <c r="AKS171" s="136"/>
      <c r="AKT171" s="136"/>
      <c r="AKU171" s="136"/>
      <c r="AKV171" s="136"/>
      <c r="AKW171" s="136"/>
      <c r="AKX171" s="136"/>
      <c r="AKY171" s="136"/>
      <c r="AKZ171" s="136"/>
      <c r="ALA171" s="136"/>
      <c r="ALB171" s="136"/>
      <c r="ALC171" s="136"/>
      <c r="ALD171" s="136"/>
      <c r="ALE171" s="136"/>
      <c r="ALF171" s="136"/>
      <c r="ALG171" s="136"/>
      <c r="ALH171" s="136"/>
      <c r="ALI171" s="136"/>
      <c r="ALJ171" s="136"/>
      <c r="ALK171" s="136"/>
      <c r="ALL171" s="136"/>
      <c r="ALM171" s="136"/>
      <c r="ALN171" s="136"/>
      <c r="ALO171" s="136"/>
      <c r="ALP171" s="136"/>
      <c r="ALQ171" s="136"/>
      <c r="ALR171" s="136"/>
      <c r="ALS171" s="136"/>
      <c r="ALT171" s="136"/>
      <c r="ALU171" s="136"/>
      <c r="ALV171" s="136"/>
      <c r="ALW171" s="136"/>
      <c r="ALX171" s="136"/>
      <c r="ALY171" s="136"/>
      <c r="ALZ171" s="136"/>
      <c r="AMA171" s="136"/>
      <c r="AMB171" s="136"/>
      <c r="AMC171" s="136"/>
      <c r="AMD171" s="136"/>
      <c r="AME171" s="136"/>
      <c r="AMF171" s="136"/>
      <c r="AMG171" s="136"/>
      <c r="AMH171" s="136"/>
      <c r="AMI171" s="136"/>
    </row>
    <row r="172" spans="1:1024" x14ac:dyDescent="0.25">
      <c r="A172" s="298" t="s">
        <v>836</v>
      </c>
      <c r="B172" s="193">
        <v>172</v>
      </c>
      <c r="C172" s="201" t="s">
        <v>837</v>
      </c>
      <c r="D172" s="215" t="s">
        <v>1171</v>
      </c>
      <c r="E172" s="224"/>
      <c r="F172" s="239"/>
      <c r="G172" s="207"/>
      <c r="H172" s="207"/>
      <c r="I172" s="368">
        <v>294</v>
      </c>
      <c r="J172" s="431">
        <v>2</v>
      </c>
      <c r="K172" s="432">
        <v>1</v>
      </c>
      <c r="L172" s="432"/>
      <c r="M172" s="433"/>
      <c r="N172" s="433"/>
      <c r="O172" s="432"/>
      <c r="P172" s="433"/>
      <c r="Q172" s="433"/>
      <c r="R172" s="433"/>
      <c r="S172" s="433"/>
      <c r="T172" s="433"/>
      <c r="U172" s="428"/>
      <c r="V172" s="256">
        <f>IF(O172=1,10,100)</f>
        <v>100</v>
      </c>
      <c r="W172" s="256">
        <f>IF(O172=1,1,IF(O172=2,10,100))</f>
        <v>100</v>
      </c>
      <c r="X172" s="256">
        <f>IF(O172=3,20,100)</f>
        <v>100</v>
      </c>
      <c r="Y172" s="256">
        <f>IF(P172=1,10,100)</f>
        <v>100</v>
      </c>
      <c r="Z172" s="256">
        <f>IF(P172=1,1,IF(P172=2,10,100))</f>
        <v>100</v>
      </c>
      <c r="AA172" s="257">
        <f>IF(OR(EXACT(Q172,"1A"),EXACT(Q172,"1B")),0.1,IF(Q172=2,1,100))</f>
        <v>100</v>
      </c>
      <c r="AB172" s="257">
        <f>IF(OR(EXACT(R172,"1A"),EXACT(R172,"1B")),0.1,IF(R172=2,1,100))</f>
        <v>100</v>
      </c>
      <c r="AC172" s="257">
        <f>IF(OR(EXACT(S172,"1A"),EXACT(S172,"1B")),0.3,IF(S172=2,3,100))</f>
        <v>100</v>
      </c>
      <c r="AD172" s="224"/>
      <c r="AE172" s="224"/>
      <c r="AF172" s="249">
        <f>IF(OR(OR(EXACT(J172,"1A"),EXACT(J172,"1B"),EXACT(J172,"1C")),K172=1),1,IF(K172=2,10,100))</f>
        <v>1</v>
      </c>
      <c r="AG172" s="249">
        <f>IF(OR(EXACT(J172,"1A"),EXACT(J172,"1B"),EXACT(J172,"1C")),1,IF(J172=2,10,100))</f>
        <v>10</v>
      </c>
      <c r="AH172" s="249">
        <f>IF(OR(EXACT(J172,"1A"),EXACT(J172,"1B"),EXACT(J172,"1C"),K172=1),3,100)</f>
        <v>3</v>
      </c>
      <c r="AI172" s="249">
        <f>IF(OR(EXACT(J172,"1A"),EXACT(J172,"1B"),EXACT(J172,"1C")),5,100)</f>
        <v>100</v>
      </c>
      <c r="AJ172" s="251">
        <v>7.3999999999999996E-2</v>
      </c>
      <c r="AK172" s="342"/>
      <c r="AL172" s="323">
        <v>3</v>
      </c>
      <c r="AM172" s="251" t="s">
        <v>838</v>
      </c>
      <c r="AN172" s="283"/>
      <c r="AO172" s="283"/>
      <c r="AP172" s="283"/>
      <c r="AQ172" s="285" t="s">
        <v>779</v>
      </c>
      <c r="AR172" s="283"/>
      <c r="AS172" s="283"/>
      <c r="AT172" s="283"/>
      <c r="AU172" s="283"/>
      <c r="AV172" s="283"/>
      <c r="AW172" s="283"/>
      <c r="AX172" s="283"/>
      <c r="AY172" s="283"/>
      <c r="AZ172" s="283"/>
      <c r="BA172" s="283"/>
      <c r="BB172" s="283"/>
      <c r="BC172" s="283"/>
      <c r="BD172" s="283"/>
      <c r="BE172" s="283"/>
      <c r="BF172" s="283"/>
      <c r="BG172" s="283"/>
      <c r="BH172" s="283"/>
      <c r="BI172" s="283"/>
      <c r="BJ172" s="283"/>
      <c r="BK172" s="283"/>
      <c r="BL172" s="283"/>
      <c r="BM172" s="283"/>
      <c r="BN172" s="283"/>
      <c r="BO172" s="283"/>
      <c r="BP172" s="283"/>
      <c r="BQ172" s="283"/>
      <c r="BR172" s="283"/>
      <c r="BS172" s="283"/>
      <c r="BT172" s="283"/>
      <c r="BU172" s="283"/>
      <c r="BV172" s="283"/>
      <c r="BW172" s="283"/>
      <c r="BX172" s="283"/>
      <c r="BY172" s="283"/>
      <c r="BZ172" s="283"/>
      <c r="CA172" s="283"/>
      <c r="CB172" s="283"/>
      <c r="CC172" s="283"/>
      <c r="CD172" s="283"/>
      <c r="CE172" s="283"/>
      <c r="CF172" s="283"/>
      <c r="CG172" s="283"/>
      <c r="CH172" s="283"/>
      <c r="CI172" s="283"/>
      <c r="CJ172" s="283"/>
      <c r="CK172" s="283"/>
      <c r="CL172" s="283"/>
      <c r="CM172" s="283"/>
      <c r="CN172" s="283"/>
      <c r="CO172" s="283"/>
      <c r="CP172" s="283"/>
      <c r="CQ172" s="283"/>
      <c r="CR172" s="283"/>
      <c r="CS172" s="283"/>
      <c r="CT172" s="283"/>
      <c r="CU172" s="283"/>
      <c r="CV172" s="283"/>
      <c r="CW172" s="283"/>
      <c r="CX172" s="283"/>
      <c r="CY172" s="283"/>
      <c r="CZ172" s="283"/>
      <c r="DA172" s="283"/>
      <c r="DB172" s="283"/>
      <c r="DC172" s="283"/>
      <c r="DD172" s="283"/>
      <c r="DE172" s="283"/>
      <c r="DF172" s="283"/>
      <c r="DG172" s="283"/>
      <c r="DH172" s="283"/>
      <c r="DI172" s="283"/>
      <c r="DJ172" s="283"/>
      <c r="DK172" s="283"/>
      <c r="DL172" s="283"/>
      <c r="DM172" s="283"/>
      <c r="DN172" s="283"/>
      <c r="DO172" s="283"/>
      <c r="DP172" s="283"/>
      <c r="DQ172" s="283"/>
      <c r="DR172" s="283"/>
      <c r="DS172" s="283"/>
      <c r="DT172" s="283"/>
      <c r="DU172" s="283"/>
      <c r="DV172" s="283"/>
      <c r="DW172" s="283"/>
      <c r="DX172" s="283"/>
      <c r="DY172" s="283"/>
      <c r="DZ172" s="283"/>
      <c r="EA172" s="283"/>
      <c r="EB172" s="283"/>
      <c r="EC172" s="283"/>
      <c r="ED172" s="283"/>
      <c r="EE172" s="283"/>
      <c r="EF172" s="283"/>
      <c r="EG172" s="283"/>
      <c r="EH172" s="283"/>
      <c r="EI172" s="283"/>
      <c r="EJ172" s="283"/>
      <c r="EK172" s="283"/>
      <c r="EL172" s="283"/>
      <c r="EM172" s="283"/>
      <c r="EN172" s="283"/>
      <c r="EO172" s="283"/>
      <c r="EP172" s="283"/>
      <c r="EQ172" s="283"/>
      <c r="ER172" s="283"/>
      <c r="ES172" s="283"/>
      <c r="ET172" s="283"/>
      <c r="EU172" s="283"/>
      <c r="EV172" s="283"/>
      <c r="EW172" s="283"/>
      <c r="EX172" s="283"/>
      <c r="EY172" s="283"/>
      <c r="EZ172" s="283"/>
      <c r="FA172" s="283"/>
      <c r="FB172" s="283"/>
      <c r="FC172" s="283"/>
      <c r="FD172" s="283"/>
      <c r="FE172" s="283"/>
      <c r="FF172" s="283"/>
      <c r="FG172" s="283"/>
      <c r="FH172" s="283"/>
      <c r="FI172" s="283"/>
      <c r="FJ172" s="283"/>
      <c r="FK172" s="283"/>
      <c r="FL172" s="283"/>
      <c r="FM172" s="283"/>
      <c r="FN172" s="283"/>
      <c r="FO172" s="283"/>
      <c r="FP172" s="283"/>
      <c r="FQ172" s="283"/>
      <c r="FR172" s="283"/>
      <c r="FS172" s="283"/>
      <c r="FT172" s="283"/>
      <c r="FU172" s="283"/>
      <c r="FV172" s="283"/>
      <c r="FW172" s="283"/>
      <c r="FX172" s="283"/>
      <c r="FY172" s="283"/>
      <c r="FZ172" s="283"/>
      <c r="GA172" s="283"/>
      <c r="GB172" s="283"/>
      <c r="GC172" s="283"/>
      <c r="GD172" s="283"/>
      <c r="GE172" s="283"/>
      <c r="GF172" s="283"/>
      <c r="GG172" s="283"/>
      <c r="GH172" s="283"/>
      <c r="GI172" s="283"/>
      <c r="GJ172" s="283"/>
      <c r="GK172" s="283"/>
      <c r="GL172" s="283"/>
      <c r="GM172" s="283"/>
      <c r="GN172" s="283"/>
      <c r="GO172" s="283"/>
      <c r="GP172" s="283"/>
      <c r="GQ172" s="283"/>
      <c r="GR172" s="283"/>
      <c r="GS172" s="283"/>
      <c r="GT172" s="283"/>
      <c r="GU172" s="283"/>
      <c r="GV172" s="283"/>
      <c r="GW172" s="283"/>
      <c r="GX172" s="283"/>
      <c r="GY172" s="283"/>
      <c r="GZ172" s="283"/>
      <c r="HA172" s="283"/>
      <c r="HB172" s="283"/>
      <c r="HC172" s="283"/>
      <c r="HD172" s="283"/>
      <c r="HE172" s="283"/>
      <c r="HF172" s="283"/>
      <c r="HG172" s="283"/>
      <c r="HH172" s="283"/>
      <c r="HI172" s="283"/>
      <c r="HJ172" s="283"/>
      <c r="HK172" s="283"/>
      <c r="HL172" s="283"/>
      <c r="HM172" s="283"/>
      <c r="HN172" s="283"/>
      <c r="HO172" s="283"/>
      <c r="HP172" s="283"/>
      <c r="HQ172" s="283"/>
      <c r="HR172" s="283"/>
      <c r="HS172" s="283"/>
      <c r="HT172" s="283"/>
      <c r="HU172" s="283"/>
      <c r="HV172" s="283"/>
      <c r="HW172" s="283"/>
      <c r="HX172" s="283"/>
      <c r="HY172" s="283"/>
      <c r="HZ172" s="283"/>
      <c r="IA172" s="283"/>
      <c r="IB172" s="283"/>
      <c r="IC172" s="283"/>
      <c r="ID172" s="283"/>
      <c r="IE172" s="283"/>
      <c r="IF172" s="283"/>
      <c r="IG172" s="283"/>
      <c r="IH172" s="283"/>
      <c r="II172" s="283"/>
      <c r="IJ172" s="283"/>
      <c r="IK172" s="283"/>
      <c r="IL172" s="283"/>
      <c r="IM172" s="283"/>
      <c r="IN172" s="283"/>
      <c r="IO172" s="283"/>
      <c r="IP172" s="283"/>
      <c r="IQ172" s="283"/>
      <c r="IR172" s="283"/>
      <c r="IS172" s="283"/>
      <c r="IT172" s="283"/>
      <c r="IU172" s="283"/>
      <c r="IV172" s="283"/>
      <c r="IW172" s="283"/>
      <c r="IX172" s="283"/>
      <c r="IY172" s="283"/>
      <c r="IZ172" s="283"/>
      <c r="JA172" s="283"/>
      <c r="JB172" s="283"/>
      <c r="JC172" s="283"/>
      <c r="JD172" s="283"/>
      <c r="JE172" s="283"/>
      <c r="JF172" s="283"/>
      <c r="JG172" s="283"/>
      <c r="JH172" s="283"/>
      <c r="JI172" s="283"/>
      <c r="JJ172" s="283"/>
      <c r="JK172" s="283"/>
      <c r="JL172" s="283"/>
      <c r="JM172" s="283"/>
      <c r="JN172" s="283"/>
      <c r="JO172" s="283"/>
      <c r="JP172" s="283"/>
      <c r="JQ172" s="283"/>
      <c r="JR172" s="283"/>
      <c r="JS172" s="283"/>
      <c r="JT172" s="283"/>
      <c r="JU172" s="283"/>
      <c r="JV172" s="283"/>
      <c r="JW172" s="283"/>
      <c r="JX172" s="283"/>
      <c r="JY172" s="283"/>
      <c r="JZ172" s="283"/>
      <c r="KA172" s="283"/>
      <c r="KB172" s="283"/>
      <c r="KC172" s="283"/>
      <c r="KD172" s="283"/>
      <c r="KE172" s="283"/>
      <c r="KF172" s="283"/>
      <c r="KG172" s="283"/>
      <c r="KH172" s="283"/>
      <c r="KI172" s="283"/>
      <c r="KJ172" s="283"/>
      <c r="KK172" s="283"/>
      <c r="KL172" s="283"/>
      <c r="KM172" s="283"/>
      <c r="KN172" s="283"/>
      <c r="KO172" s="283"/>
      <c r="KP172" s="283"/>
      <c r="KQ172" s="283"/>
      <c r="KR172" s="283"/>
      <c r="KS172" s="283"/>
      <c r="KT172" s="283"/>
      <c r="KU172" s="283"/>
      <c r="KV172" s="283"/>
      <c r="KW172" s="283"/>
      <c r="KX172" s="283"/>
      <c r="KY172" s="283"/>
      <c r="KZ172" s="283"/>
      <c r="LA172" s="283"/>
      <c r="LB172" s="283"/>
      <c r="LC172" s="283"/>
      <c r="LD172" s="283"/>
      <c r="LE172" s="283"/>
      <c r="LF172" s="283"/>
      <c r="LG172" s="283"/>
      <c r="LH172" s="283"/>
      <c r="LI172" s="283"/>
      <c r="LJ172" s="283"/>
      <c r="LK172" s="283"/>
      <c r="LL172" s="283"/>
      <c r="LM172" s="283"/>
      <c r="LN172" s="283"/>
      <c r="LO172" s="283"/>
      <c r="LP172" s="283"/>
      <c r="LQ172" s="283"/>
      <c r="LR172" s="283"/>
      <c r="LS172" s="283"/>
      <c r="LT172" s="283"/>
      <c r="LU172" s="283"/>
      <c r="LV172" s="283"/>
      <c r="LW172" s="283"/>
      <c r="LX172" s="283"/>
      <c r="LY172" s="283"/>
      <c r="LZ172" s="283"/>
      <c r="MA172" s="283"/>
      <c r="MB172" s="283"/>
      <c r="MC172" s="283"/>
      <c r="MD172" s="283"/>
      <c r="ME172" s="283"/>
      <c r="MF172" s="283"/>
      <c r="MG172" s="283"/>
      <c r="MH172" s="283"/>
      <c r="MI172" s="283"/>
      <c r="MJ172" s="283"/>
      <c r="MK172" s="283"/>
      <c r="ML172" s="283"/>
      <c r="MM172" s="283"/>
      <c r="MN172" s="283"/>
      <c r="MO172" s="283"/>
      <c r="MP172" s="283"/>
      <c r="MQ172" s="283"/>
      <c r="MR172" s="283"/>
      <c r="MS172" s="283"/>
      <c r="MT172" s="283"/>
      <c r="MU172" s="283"/>
      <c r="MV172" s="283"/>
      <c r="MW172" s="283"/>
      <c r="MX172" s="283"/>
      <c r="MY172" s="283"/>
      <c r="MZ172" s="283"/>
      <c r="NA172" s="283"/>
      <c r="NB172" s="283"/>
      <c r="NC172" s="283"/>
      <c r="ND172" s="283"/>
      <c r="NE172" s="283"/>
      <c r="NF172" s="283"/>
      <c r="NG172" s="283"/>
      <c r="NH172" s="283"/>
      <c r="NI172" s="283"/>
      <c r="NJ172" s="283"/>
      <c r="NK172" s="283"/>
      <c r="NL172" s="283"/>
      <c r="NM172" s="283"/>
      <c r="NN172" s="283"/>
      <c r="NO172" s="283"/>
      <c r="NP172" s="283"/>
      <c r="NQ172" s="283"/>
      <c r="NR172" s="283"/>
      <c r="NS172" s="283"/>
      <c r="NT172" s="283"/>
      <c r="NU172" s="283"/>
      <c r="NV172" s="283"/>
      <c r="NW172" s="283"/>
      <c r="NX172" s="283"/>
      <c r="NY172" s="283"/>
      <c r="NZ172" s="283"/>
      <c r="OA172" s="283"/>
      <c r="OB172" s="283"/>
      <c r="OC172" s="283"/>
      <c r="OD172" s="283"/>
      <c r="OE172" s="283"/>
      <c r="OF172" s="283"/>
      <c r="OG172" s="283"/>
      <c r="OH172" s="283"/>
      <c r="OI172" s="283"/>
      <c r="OJ172" s="283"/>
      <c r="OK172" s="283"/>
      <c r="OL172" s="283"/>
      <c r="OM172" s="283"/>
      <c r="ON172" s="283"/>
      <c r="OO172" s="283"/>
      <c r="OP172" s="283"/>
      <c r="OQ172" s="283"/>
      <c r="OR172" s="283"/>
      <c r="OS172" s="283"/>
      <c r="OT172" s="283"/>
      <c r="OU172" s="283"/>
      <c r="OV172" s="283"/>
      <c r="OW172" s="283"/>
      <c r="OX172" s="283"/>
      <c r="OY172" s="283"/>
      <c r="OZ172" s="283"/>
      <c r="PA172" s="283"/>
      <c r="PB172" s="283"/>
      <c r="PC172" s="283"/>
      <c r="PD172" s="283"/>
      <c r="PE172" s="283"/>
      <c r="PF172" s="283"/>
      <c r="PG172" s="283"/>
      <c r="PH172" s="283"/>
      <c r="PI172" s="283"/>
      <c r="PJ172" s="283"/>
      <c r="PK172" s="283"/>
      <c r="PL172" s="283"/>
      <c r="PM172" s="283"/>
      <c r="PN172" s="283"/>
      <c r="PO172" s="283"/>
      <c r="PP172" s="283"/>
      <c r="PQ172" s="283"/>
      <c r="PR172" s="283"/>
      <c r="PS172" s="283"/>
      <c r="PT172" s="283"/>
      <c r="PU172" s="283"/>
      <c r="PV172" s="283"/>
      <c r="PW172" s="283"/>
      <c r="PX172" s="283"/>
      <c r="PY172" s="283"/>
      <c r="PZ172" s="283"/>
      <c r="QA172" s="283"/>
      <c r="QB172" s="283"/>
      <c r="QC172" s="283"/>
      <c r="QD172" s="283"/>
      <c r="QE172" s="283"/>
      <c r="QF172" s="283"/>
      <c r="QG172" s="283"/>
      <c r="QH172" s="283"/>
      <c r="QI172" s="283"/>
      <c r="QJ172" s="283"/>
      <c r="QK172" s="283"/>
      <c r="QL172" s="283"/>
      <c r="QM172" s="283"/>
      <c r="QN172" s="283"/>
      <c r="QO172" s="283"/>
      <c r="QP172" s="283"/>
      <c r="QQ172" s="283"/>
      <c r="QR172" s="283"/>
      <c r="QS172" s="283"/>
      <c r="QT172" s="283"/>
      <c r="QU172" s="283"/>
      <c r="QV172" s="283"/>
      <c r="QW172" s="283"/>
      <c r="QX172" s="283"/>
      <c r="QY172" s="283"/>
      <c r="QZ172" s="283"/>
      <c r="RA172" s="283"/>
      <c r="RB172" s="283"/>
      <c r="RC172" s="283"/>
      <c r="RD172" s="283"/>
      <c r="RE172" s="283"/>
      <c r="RF172" s="283"/>
      <c r="RG172" s="283"/>
      <c r="RH172" s="283"/>
      <c r="RI172" s="283"/>
      <c r="RJ172" s="283"/>
      <c r="RK172" s="283"/>
      <c r="RL172" s="283"/>
      <c r="RM172" s="283"/>
      <c r="RN172" s="283"/>
      <c r="RO172" s="283"/>
      <c r="RP172" s="283"/>
      <c r="RQ172" s="283"/>
      <c r="RR172" s="283"/>
      <c r="RS172" s="283"/>
      <c r="RT172" s="283"/>
      <c r="RU172" s="283"/>
      <c r="RV172" s="283"/>
      <c r="RW172" s="283"/>
      <c r="RX172" s="283"/>
      <c r="RY172" s="283"/>
      <c r="RZ172" s="283"/>
      <c r="SA172" s="283"/>
      <c r="SB172" s="283"/>
      <c r="SC172" s="283"/>
      <c r="SD172" s="283"/>
      <c r="SE172" s="283"/>
      <c r="SF172" s="283"/>
      <c r="SG172" s="283"/>
      <c r="SH172" s="283"/>
      <c r="SI172" s="283"/>
      <c r="SJ172" s="283"/>
      <c r="SK172" s="283"/>
      <c r="SL172" s="283"/>
      <c r="SM172" s="283"/>
      <c r="SN172" s="283"/>
      <c r="SO172" s="283"/>
      <c r="SP172" s="283"/>
      <c r="SQ172" s="283"/>
      <c r="SR172" s="283"/>
      <c r="SS172" s="283"/>
      <c r="ST172" s="283"/>
      <c r="SU172" s="283"/>
      <c r="SV172" s="283"/>
      <c r="SW172" s="283"/>
      <c r="SX172" s="283"/>
      <c r="SY172" s="283"/>
      <c r="SZ172" s="283"/>
      <c r="TA172" s="283"/>
      <c r="TB172" s="283"/>
      <c r="TC172" s="283"/>
      <c r="TD172" s="283"/>
      <c r="TE172" s="283"/>
      <c r="TF172" s="283"/>
      <c r="TG172" s="283"/>
      <c r="TH172" s="283"/>
      <c r="TI172" s="283"/>
      <c r="TJ172" s="283"/>
      <c r="TK172" s="283"/>
      <c r="TL172" s="283"/>
      <c r="TM172" s="283"/>
      <c r="TN172" s="283"/>
      <c r="TO172" s="283"/>
      <c r="TP172" s="283"/>
      <c r="TQ172" s="283"/>
      <c r="TR172" s="283"/>
      <c r="TS172" s="283"/>
      <c r="TT172" s="283"/>
      <c r="TU172" s="283"/>
      <c r="TV172" s="283"/>
      <c r="TW172" s="283"/>
      <c r="TX172" s="283"/>
      <c r="TY172" s="283"/>
      <c r="TZ172" s="283"/>
      <c r="UA172" s="283"/>
      <c r="UB172" s="283"/>
      <c r="UC172" s="283"/>
      <c r="UD172" s="283"/>
      <c r="UE172" s="283"/>
      <c r="UF172" s="283"/>
      <c r="UG172" s="283"/>
      <c r="UH172" s="283"/>
      <c r="UI172" s="283"/>
      <c r="UJ172" s="283"/>
      <c r="UK172" s="283"/>
      <c r="UL172" s="283"/>
      <c r="UM172" s="283"/>
      <c r="UN172" s="283"/>
      <c r="UO172" s="283"/>
      <c r="UP172" s="283"/>
      <c r="UQ172" s="283"/>
      <c r="UR172" s="283"/>
      <c r="US172" s="283"/>
      <c r="UT172" s="283"/>
      <c r="UU172" s="283"/>
      <c r="UV172" s="283"/>
      <c r="UW172" s="283"/>
      <c r="UX172" s="283"/>
      <c r="UY172" s="283"/>
      <c r="UZ172" s="283"/>
      <c r="VA172" s="283"/>
      <c r="VB172" s="283"/>
      <c r="VC172" s="283"/>
      <c r="VD172" s="283"/>
      <c r="VE172" s="283"/>
      <c r="VF172" s="283"/>
      <c r="VG172" s="283"/>
      <c r="VH172" s="283"/>
      <c r="VI172" s="283"/>
      <c r="VJ172" s="283"/>
      <c r="VK172" s="283"/>
      <c r="VL172" s="283"/>
      <c r="VM172" s="283"/>
      <c r="VN172" s="283"/>
      <c r="VO172" s="283"/>
      <c r="VP172" s="283"/>
      <c r="VQ172" s="283"/>
      <c r="VR172" s="283"/>
      <c r="VS172" s="283"/>
      <c r="VT172" s="283"/>
      <c r="VU172" s="283"/>
      <c r="VV172" s="283"/>
      <c r="VW172" s="283"/>
      <c r="VX172" s="283"/>
      <c r="VY172" s="283"/>
      <c r="VZ172" s="283"/>
      <c r="WA172" s="283"/>
      <c r="WB172" s="283"/>
      <c r="WC172" s="283"/>
      <c r="WD172" s="283"/>
      <c r="WE172" s="283"/>
      <c r="WF172" s="283"/>
      <c r="WG172" s="283"/>
      <c r="WH172" s="283"/>
      <c r="WI172" s="283"/>
      <c r="WJ172" s="283"/>
      <c r="WK172" s="283"/>
      <c r="WL172" s="283"/>
      <c r="WM172" s="283"/>
      <c r="WN172" s="283"/>
      <c r="WO172" s="283"/>
      <c r="WP172" s="283"/>
      <c r="WQ172" s="283"/>
      <c r="WR172" s="283"/>
      <c r="WS172" s="283"/>
      <c r="WT172" s="283"/>
      <c r="WU172" s="283"/>
      <c r="WV172" s="283"/>
      <c r="WW172" s="283"/>
      <c r="WX172" s="283"/>
      <c r="WY172" s="283"/>
      <c r="WZ172" s="283"/>
      <c r="XA172" s="283"/>
      <c r="XB172" s="283"/>
      <c r="XC172" s="283"/>
      <c r="XD172" s="283"/>
      <c r="XE172" s="283"/>
      <c r="XF172" s="283"/>
      <c r="XG172" s="283"/>
      <c r="XH172" s="283"/>
      <c r="XI172" s="283"/>
      <c r="XJ172" s="283"/>
      <c r="XK172" s="283"/>
      <c r="XL172" s="283"/>
      <c r="XM172" s="283"/>
      <c r="XN172" s="283"/>
      <c r="XO172" s="283"/>
      <c r="XP172" s="283"/>
      <c r="XQ172" s="283"/>
      <c r="XR172" s="283"/>
      <c r="XS172" s="283"/>
      <c r="XT172" s="283"/>
      <c r="XU172" s="283"/>
      <c r="XV172" s="283"/>
      <c r="XW172" s="283"/>
      <c r="XX172" s="283"/>
      <c r="XY172" s="283"/>
      <c r="XZ172" s="283"/>
      <c r="YA172" s="283"/>
      <c r="YB172" s="283"/>
      <c r="YC172" s="283"/>
      <c r="YD172" s="283"/>
      <c r="YE172" s="283"/>
      <c r="YF172" s="283"/>
      <c r="YG172" s="283"/>
      <c r="YH172" s="283"/>
      <c r="YI172" s="283"/>
      <c r="YJ172" s="283"/>
      <c r="YK172" s="283"/>
      <c r="YL172" s="283"/>
      <c r="YM172" s="283"/>
      <c r="YN172" s="283"/>
      <c r="YO172" s="283"/>
      <c r="YP172" s="283"/>
      <c r="YQ172" s="283"/>
      <c r="YR172" s="283"/>
      <c r="YS172" s="283"/>
      <c r="YT172" s="283"/>
      <c r="YU172" s="283"/>
      <c r="YV172" s="283"/>
      <c r="YW172" s="283"/>
      <c r="YX172" s="283"/>
      <c r="YY172" s="283"/>
      <c r="YZ172" s="283"/>
      <c r="ZA172" s="283"/>
      <c r="ZB172" s="283"/>
      <c r="ZC172" s="283"/>
      <c r="ZD172" s="283"/>
      <c r="ZE172" s="283"/>
      <c r="ZF172" s="283"/>
      <c r="ZG172" s="283"/>
      <c r="ZH172" s="283"/>
      <c r="ZI172" s="283"/>
      <c r="ZJ172" s="283"/>
      <c r="ZK172" s="283"/>
      <c r="ZL172" s="283"/>
      <c r="ZM172" s="283"/>
      <c r="ZN172" s="283"/>
      <c r="ZO172" s="283"/>
      <c r="ZP172" s="283"/>
      <c r="ZQ172" s="283"/>
      <c r="ZR172" s="283"/>
      <c r="ZS172" s="283"/>
      <c r="ZT172" s="283"/>
      <c r="ZU172" s="283"/>
      <c r="ZV172" s="283"/>
      <c r="ZW172" s="283"/>
      <c r="ZX172" s="283"/>
      <c r="ZY172" s="283"/>
      <c r="ZZ172" s="283"/>
      <c r="AAA172" s="283"/>
      <c r="AAB172" s="283"/>
      <c r="AAC172" s="283"/>
      <c r="AAD172" s="283"/>
      <c r="AAE172" s="283"/>
      <c r="AAF172" s="283"/>
      <c r="AAG172" s="283"/>
      <c r="AAH172" s="283"/>
      <c r="AAI172" s="283"/>
      <c r="AAJ172" s="283"/>
      <c r="AAK172" s="283"/>
      <c r="AAL172" s="283"/>
      <c r="AAM172" s="283"/>
      <c r="AAN172" s="283"/>
      <c r="AAO172" s="283"/>
      <c r="AAP172" s="283"/>
      <c r="AAQ172" s="283"/>
      <c r="AAR172" s="283"/>
      <c r="AAS172" s="283"/>
      <c r="AAT172" s="283"/>
      <c r="AAU172" s="283"/>
      <c r="AAV172" s="283"/>
      <c r="AAW172" s="283"/>
      <c r="AAX172" s="283"/>
      <c r="AAY172" s="283"/>
      <c r="AAZ172" s="283"/>
      <c r="ABA172" s="283"/>
      <c r="ABB172" s="283"/>
      <c r="ABC172" s="283"/>
      <c r="ABD172" s="283"/>
      <c r="ABE172" s="283"/>
      <c r="ABF172" s="283"/>
      <c r="ABG172" s="283"/>
      <c r="ABH172" s="283"/>
      <c r="ABI172" s="283"/>
      <c r="ABJ172" s="283"/>
      <c r="ABK172" s="283"/>
      <c r="ABL172" s="283"/>
      <c r="ABM172" s="283"/>
      <c r="ABN172" s="283"/>
      <c r="ABO172" s="283"/>
      <c r="ABP172" s="283"/>
      <c r="ABQ172" s="283"/>
      <c r="ABR172" s="283"/>
      <c r="ABS172" s="283"/>
      <c r="ABT172" s="283"/>
      <c r="ABU172" s="283"/>
      <c r="ABV172" s="283"/>
      <c r="ABW172" s="283"/>
      <c r="ABX172" s="283"/>
      <c r="ABY172" s="283"/>
      <c r="ABZ172" s="283"/>
      <c r="ACA172" s="283"/>
      <c r="ACB172" s="283"/>
      <c r="ACC172" s="283"/>
      <c r="ACD172" s="283"/>
      <c r="ACE172" s="283"/>
      <c r="ACF172" s="283"/>
      <c r="ACG172" s="283"/>
      <c r="ACH172" s="283"/>
      <c r="ACI172" s="283"/>
      <c r="ACJ172" s="283"/>
      <c r="ACK172" s="283"/>
      <c r="ACL172" s="283"/>
      <c r="ACM172" s="283"/>
      <c r="ACN172" s="283"/>
      <c r="ACO172" s="283"/>
      <c r="ACP172" s="283"/>
      <c r="ACQ172" s="283"/>
      <c r="ACR172" s="283"/>
      <c r="ACS172" s="283"/>
      <c r="ACT172" s="283"/>
      <c r="ACU172" s="283"/>
      <c r="ACV172" s="283"/>
      <c r="ACW172" s="283"/>
      <c r="ACX172" s="283"/>
      <c r="ACY172" s="283"/>
      <c r="ACZ172" s="283"/>
      <c r="ADA172" s="283"/>
      <c r="ADB172" s="283"/>
      <c r="ADC172" s="283"/>
      <c r="ADD172" s="283"/>
      <c r="ADE172" s="283"/>
      <c r="ADF172" s="283"/>
      <c r="ADG172" s="283"/>
      <c r="ADH172" s="283"/>
      <c r="ADI172" s="283"/>
      <c r="ADJ172" s="283"/>
      <c r="ADK172" s="283"/>
      <c r="ADL172" s="283"/>
      <c r="ADM172" s="283"/>
      <c r="ADN172" s="283"/>
      <c r="ADO172" s="283"/>
      <c r="ADP172" s="283"/>
      <c r="ADQ172" s="283"/>
      <c r="ADR172" s="283"/>
      <c r="ADS172" s="283"/>
      <c r="ADT172" s="283"/>
      <c r="ADU172" s="283"/>
      <c r="ADV172" s="283"/>
      <c r="ADW172" s="283"/>
      <c r="ADX172" s="283"/>
      <c r="ADY172" s="283"/>
      <c r="ADZ172" s="283"/>
      <c r="AEA172" s="283"/>
      <c r="AEB172" s="283"/>
      <c r="AEC172" s="283"/>
      <c r="AED172" s="283"/>
      <c r="AEE172" s="283"/>
      <c r="AEF172" s="283"/>
      <c r="AEG172" s="283"/>
      <c r="AEH172" s="283"/>
      <c r="AEI172" s="283"/>
      <c r="AEJ172" s="283"/>
      <c r="AEK172" s="283"/>
      <c r="AEL172" s="283"/>
      <c r="AEM172" s="283"/>
      <c r="AEN172" s="283"/>
      <c r="AEO172" s="283"/>
      <c r="AEP172" s="283"/>
      <c r="AEQ172" s="283"/>
      <c r="AER172" s="283"/>
      <c r="AES172" s="283"/>
      <c r="AET172" s="283"/>
      <c r="AEU172" s="283"/>
      <c r="AEV172" s="283"/>
      <c r="AEW172" s="283"/>
      <c r="AEX172" s="283"/>
      <c r="AEY172" s="283"/>
      <c r="AEZ172" s="283"/>
      <c r="AFA172" s="283"/>
      <c r="AFB172" s="283"/>
      <c r="AFC172" s="283"/>
      <c r="AFD172" s="283"/>
      <c r="AFE172" s="283"/>
      <c r="AFF172" s="283"/>
      <c r="AFG172" s="283"/>
      <c r="AFH172" s="283"/>
      <c r="AFI172" s="283"/>
      <c r="AFJ172" s="283"/>
      <c r="AFK172" s="283"/>
      <c r="AFL172" s="283"/>
      <c r="AFM172" s="283"/>
      <c r="AFN172" s="283"/>
      <c r="AFO172" s="283"/>
      <c r="AFP172" s="283"/>
      <c r="AFQ172" s="283"/>
      <c r="AFR172" s="283"/>
      <c r="AFS172" s="283"/>
      <c r="AFT172" s="283"/>
      <c r="AFU172" s="283"/>
      <c r="AFV172" s="283"/>
      <c r="AFW172" s="283"/>
      <c r="AFX172" s="283"/>
      <c r="AFY172" s="283"/>
      <c r="AFZ172" s="283"/>
      <c r="AGA172" s="283"/>
      <c r="AGB172" s="283"/>
      <c r="AGC172" s="283"/>
      <c r="AGD172" s="283"/>
      <c r="AGE172" s="283"/>
      <c r="AGF172" s="283"/>
      <c r="AGG172" s="283"/>
      <c r="AGH172" s="283"/>
      <c r="AGI172" s="283"/>
      <c r="AGJ172" s="283"/>
      <c r="AGK172" s="283"/>
      <c r="AGL172" s="283"/>
      <c r="AGM172" s="283"/>
      <c r="AGN172" s="283"/>
      <c r="AGO172" s="283"/>
      <c r="AGP172" s="283"/>
      <c r="AGQ172" s="283"/>
      <c r="AGR172" s="283"/>
      <c r="AGS172" s="283"/>
      <c r="AGT172" s="283"/>
      <c r="AGU172" s="283"/>
      <c r="AGV172" s="283"/>
      <c r="AGW172" s="283"/>
      <c r="AGX172" s="283"/>
      <c r="AGY172" s="283"/>
      <c r="AGZ172" s="283"/>
      <c r="AHA172" s="283"/>
      <c r="AHB172" s="283"/>
      <c r="AHC172" s="283"/>
      <c r="AHD172" s="283"/>
      <c r="AHE172" s="283"/>
      <c r="AHF172" s="283"/>
      <c r="AHG172" s="283"/>
      <c r="AHH172" s="283"/>
      <c r="AHI172" s="283"/>
      <c r="AHJ172" s="283"/>
      <c r="AHK172" s="283"/>
      <c r="AHL172" s="283"/>
      <c r="AHM172" s="283"/>
      <c r="AHN172" s="283"/>
      <c r="AHO172" s="283"/>
      <c r="AHP172" s="283"/>
      <c r="AHQ172" s="283"/>
      <c r="AHR172" s="283"/>
      <c r="AHS172" s="283"/>
      <c r="AHT172" s="283"/>
      <c r="AHU172" s="283"/>
      <c r="AHV172" s="283"/>
      <c r="AHW172" s="283"/>
      <c r="AHX172" s="283"/>
      <c r="AHY172" s="283"/>
      <c r="AHZ172" s="283"/>
      <c r="AIA172" s="283"/>
      <c r="AIB172" s="283"/>
      <c r="AIC172" s="283"/>
      <c r="AID172" s="283"/>
      <c r="AIE172" s="283"/>
      <c r="AIF172" s="283"/>
      <c r="AIG172" s="283"/>
      <c r="AIH172" s="283"/>
      <c r="AII172" s="283"/>
      <c r="AIJ172" s="283"/>
      <c r="AIK172" s="283"/>
      <c r="AIL172" s="283"/>
      <c r="AIM172" s="283"/>
      <c r="AIN172" s="283"/>
      <c r="AIO172" s="283"/>
      <c r="AIP172" s="283"/>
      <c r="AIQ172" s="283"/>
      <c r="AIR172" s="283"/>
      <c r="AIS172" s="283"/>
      <c r="AIT172" s="283"/>
      <c r="AIU172" s="283"/>
      <c r="AIV172" s="283"/>
      <c r="AIW172" s="283"/>
      <c r="AIX172" s="283"/>
      <c r="AIY172" s="283"/>
      <c r="AIZ172" s="283"/>
      <c r="AJA172" s="283"/>
      <c r="AJB172" s="283"/>
      <c r="AJC172" s="283"/>
      <c r="AJD172" s="283"/>
      <c r="AJE172" s="283"/>
      <c r="AJF172" s="283"/>
      <c r="AJG172" s="283"/>
      <c r="AJH172" s="283"/>
      <c r="AJI172" s="283"/>
      <c r="AJJ172" s="283"/>
      <c r="AJK172" s="283"/>
      <c r="AJL172" s="283"/>
      <c r="AJM172" s="283"/>
      <c r="AJN172" s="283"/>
      <c r="AJO172" s="283"/>
      <c r="AJP172" s="283"/>
      <c r="AJQ172" s="283"/>
      <c r="AJR172" s="283"/>
      <c r="AJS172" s="283"/>
      <c r="AJT172" s="283"/>
      <c r="AJU172" s="283"/>
      <c r="AJV172" s="283"/>
      <c r="AJW172" s="283"/>
      <c r="AJX172" s="283"/>
      <c r="AJY172" s="283"/>
      <c r="AJZ172" s="283"/>
      <c r="AKA172" s="283"/>
      <c r="AKB172" s="283"/>
      <c r="AKC172" s="283"/>
      <c r="AKD172" s="283"/>
      <c r="AKE172" s="283"/>
      <c r="AKF172" s="283"/>
      <c r="AKG172" s="283"/>
      <c r="AKH172" s="283"/>
      <c r="AKI172" s="283"/>
      <c r="AKJ172" s="283"/>
      <c r="AKK172" s="283"/>
      <c r="AKL172" s="283"/>
      <c r="AKM172" s="283"/>
      <c r="AKN172" s="283"/>
      <c r="AKO172" s="283"/>
      <c r="AKP172" s="283"/>
      <c r="AKQ172" s="283"/>
      <c r="AKR172" s="283"/>
      <c r="AKS172" s="283"/>
      <c r="AKT172" s="283"/>
      <c r="AKU172" s="283"/>
      <c r="AKV172" s="283"/>
      <c r="AKW172" s="283"/>
      <c r="AKX172" s="283"/>
      <c r="AKY172" s="283"/>
      <c r="AKZ172" s="283"/>
      <c r="ALA172" s="283"/>
      <c r="ALB172" s="283"/>
      <c r="ALC172" s="283"/>
      <c r="ALD172" s="283"/>
      <c r="ALE172" s="283"/>
      <c r="ALF172" s="283"/>
      <c r="ALG172" s="283"/>
      <c r="ALH172" s="283"/>
      <c r="ALI172" s="283"/>
      <c r="ALJ172" s="283"/>
      <c r="ALK172" s="283"/>
      <c r="ALL172" s="283"/>
      <c r="ALM172" s="283"/>
      <c r="ALN172" s="283"/>
      <c r="ALO172" s="283"/>
      <c r="ALP172" s="283"/>
      <c r="ALQ172" s="283"/>
      <c r="ALR172" s="283"/>
      <c r="ALS172" s="283"/>
      <c r="ALT172" s="283"/>
      <c r="ALU172" s="283"/>
      <c r="ALV172" s="283"/>
      <c r="ALW172" s="283"/>
      <c r="ALX172" s="283"/>
      <c r="ALY172" s="283"/>
      <c r="ALZ172" s="283"/>
      <c r="AMA172" s="283"/>
      <c r="AMB172" s="283"/>
      <c r="AMC172" s="283"/>
      <c r="AMD172" s="283"/>
      <c r="AME172" s="283"/>
      <c r="AMF172" s="283"/>
      <c r="AMG172" s="283"/>
      <c r="AMH172" s="283"/>
      <c r="AMI172" s="283"/>
      <c r="AMJ172" s="283"/>
    </row>
    <row r="173" spans="1:1024" x14ac:dyDescent="0.25">
      <c r="A173" s="298" t="s">
        <v>25510</v>
      </c>
      <c r="B173" s="193">
        <v>173</v>
      </c>
      <c r="C173" s="261" t="s">
        <v>25814</v>
      </c>
      <c r="D173" s="215" t="s">
        <v>25511</v>
      </c>
      <c r="E173" s="224"/>
      <c r="F173" s="239">
        <v>4</v>
      </c>
      <c r="G173" s="207"/>
      <c r="H173" s="207"/>
      <c r="I173" s="368">
        <v>294</v>
      </c>
      <c r="J173" s="431"/>
      <c r="K173" s="436">
        <v>1</v>
      </c>
      <c r="L173" s="432"/>
      <c r="M173" s="433"/>
      <c r="N173" s="433"/>
      <c r="O173" s="432"/>
      <c r="P173" s="433"/>
      <c r="Q173" s="433"/>
      <c r="R173" s="433"/>
      <c r="S173" s="433"/>
      <c r="T173" s="433"/>
      <c r="U173" s="428"/>
      <c r="V173" s="256">
        <f>IF(O173=1,10,100)</f>
        <v>100</v>
      </c>
      <c r="W173" s="256">
        <f>IF(O173=1,1,IF(O173=2,10,100))</f>
        <v>100</v>
      </c>
      <c r="X173" s="256">
        <f>IF(O173=3,20,100)</f>
        <v>100</v>
      </c>
      <c r="Y173" s="256">
        <f>IF(P173=1,10,100)</f>
        <v>100</v>
      </c>
      <c r="Z173" s="256">
        <f>IF(P173=1,1,IF(P173=2,10,100))</f>
        <v>100</v>
      </c>
      <c r="AA173" s="257">
        <f>IF(OR(EXACT(Q173,"1A"),EXACT(Q173,"1B")),0.1,IF(Q173=2,1,100))</f>
        <v>100</v>
      </c>
      <c r="AB173" s="257">
        <f>IF(OR(EXACT(R173,"1A"),EXACT(R173,"1B")),0.1,IF(R173=2,1,100))</f>
        <v>100</v>
      </c>
      <c r="AC173" s="257">
        <f>IF(OR(EXACT(S173,"1A"),EXACT(S173,"1B")),0.3,IF(S173=2,3,100))</f>
        <v>100</v>
      </c>
      <c r="AD173" s="224"/>
      <c r="AE173" s="224"/>
      <c r="AF173" s="249">
        <f>IF(OR(OR(EXACT(J173,"1A"),EXACT(J173,"1B"),EXACT(J173,"1C")),K173=1),1,IF(K173=2,10,100))</f>
        <v>1</v>
      </c>
      <c r="AG173" s="249">
        <f>IF(OR(EXACT(J173,"1A"),EXACT(J173,"1B"),EXACT(J173,"1C")),1,IF(J173=2,10,100))</f>
        <v>100</v>
      </c>
      <c r="AH173" s="249">
        <f>IF(OR(EXACT(J173,"1A"),EXACT(J173,"1B"),EXACT(J173,"1C"),K173=1),3,100)</f>
        <v>3</v>
      </c>
      <c r="AI173" s="249">
        <f>IF(OR(EXACT(J173,"1A"),EXACT(J173,"1B"),EXACT(J173,"1C")),5,100)</f>
        <v>100</v>
      </c>
      <c r="AJ173" s="269" t="s">
        <v>25815</v>
      </c>
      <c r="AK173" s="339">
        <v>1</v>
      </c>
      <c r="AL173" s="340" t="s">
        <v>6738</v>
      </c>
      <c r="AM173" s="251"/>
      <c r="AN173" s="283"/>
      <c r="AO173" s="283"/>
      <c r="AP173" s="283"/>
      <c r="AQ173" s="285" t="s">
        <v>6838</v>
      </c>
      <c r="AR173" s="283"/>
      <c r="AS173" s="283"/>
      <c r="AT173" s="283"/>
      <c r="AU173" s="283"/>
      <c r="AV173" s="283"/>
      <c r="AW173" s="283"/>
      <c r="AX173" s="283"/>
      <c r="AY173" s="283"/>
      <c r="AZ173" s="283"/>
      <c r="BA173" s="283"/>
      <c r="BB173" s="283"/>
      <c r="BC173" s="283"/>
      <c r="BD173" s="283"/>
      <c r="BE173" s="283"/>
      <c r="BF173" s="283"/>
      <c r="BG173" s="283"/>
      <c r="BH173" s="283"/>
      <c r="BI173" s="283"/>
      <c r="BJ173" s="283"/>
      <c r="BK173" s="283"/>
      <c r="BL173" s="283"/>
      <c r="BM173" s="283"/>
      <c r="BN173" s="283"/>
      <c r="BO173" s="283"/>
      <c r="BP173" s="283"/>
      <c r="BQ173" s="283"/>
      <c r="BR173" s="283"/>
      <c r="BS173" s="283"/>
      <c r="BT173" s="283"/>
      <c r="BU173" s="283"/>
      <c r="BV173" s="283"/>
      <c r="BW173" s="283"/>
      <c r="BX173" s="283"/>
      <c r="BY173" s="283"/>
      <c r="BZ173" s="283"/>
      <c r="CA173" s="283"/>
      <c r="CB173" s="283"/>
      <c r="CC173" s="283"/>
      <c r="CD173" s="283"/>
      <c r="CE173" s="283"/>
      <c r="CF173" s="283"/>
      <c r="CG173" s="283"/>
      <c r="CH173" s="283"/>
      <c r="CI173" s="283"/>
      <c r="CJ173" s="283"/>
      <c r="CK173" s="283"/>
      <c r="CL173" s="283"/>
      <c r="CM173" s="283"/>
      <c r="CN173" s="283"/>
      <c r="CO173" s="283"/>
      <c r="CP173" s="283"/>
      <c r="CQ173" s="283"/>
      <c r="CR173" s="283"/>
      <c r="CS173" s="283"/>
      <c r="CT173" s="283"/>
      <c r="CU173" s="283"/>
      <c r="CV173" s="283"/>
      <c r="CW173" s="283"/>
      <c r="CX173" s="283"/>
      <c r="CY173" s="283"/>
      <c r="CZ173" s="283"/>
      <c r="DA173" s="283"/>
      <c r="DB173" s="283"/>
      <c r="DC173" s="283"/>
      <c r="DD173" s="283"/>
      <c r="DE173" s="283"/>
      <c r="DF173" s="283"/>
      <c r="DG173" s="283"/>
      <c r="DH173" s="283"/>
      <c r="DI173" s="283"/>
      <c r="DJ173" s="283"/>
      <c r="DK173" s="283"/>
      <c r="DL173" s="283"/>
      <c r="DM173" s="283"/>
      <c r="DN173" s="283"/>
      <c r="DO173" s="283"/>
      <c r="DP173" s="283"/>
      <c r="DQ173" s="283"/>
      <c r="DR173" s="283"/>
      <c r="DS173" s="283"/>
      <c r="DT173" s="283"/>
      <c r="DU173" s="283"/>
      <c r="DV173" s="283"/>
      <c r="DW173" s="283"/>
      <c r="DX173" s="283"/>
      <c r="DY173" s="283"/>
      <c r="DZ173" s="283"/>
      <c r="EA173" s="283"/>
      <c r="EB173" s="283"/>
      <c r="EC173" s="283"/>
      <c r="ED173" s="283"/>
      <c r="EE173" s="283"/>
      <c r="EF173" s="283"/>
      <c r="EG173" s="283"/>
      <c r="EH173" s="283"/>
      <c r="EI173" s="283"/>
      <c r="EJ173" s="283"/>
      <c r="EK173" s="283"/>
      <c r="EL173" s="283"/>
      <c r="EM173" s="283"/>
      <c r="EN173" s="283"/>
      <c r="EO173" s="283"/>
      <c r="EP173" s="283"/>
      <c r="EQ173" s="283"/>
      <c r="ER173" s="283"/>
      <c r="ES173" s="283"/>
      <c r="ET173" s="283"/>
      <c r="EU173" s="283"/>
      <c r="EV173" s="283"/>
      <c r="EW173" s="283"/>
      <c r="EX173" s="283"/>
      <c r="EY173" s="283"/>
      <c r="EZ173" s="283"/>
      <c r="FA173" s="283"/>
      <c r="FB173" s="283"/>
      <c r="FC173" s="283"/>
      <c r="FD173" s="283"/>
      <c r="FE173" s="283"/>
      <c r="FF173" s="283"/>
      <c r="FG173" s="283"/>
      <c r="FH173" s="283"/>
      <c r="FI173" s="283"/>
      <c r="FJ173" s="283"/>
      <c r="FK173" s="283"/>
      <c r="FL173" s="283"/>
      <c r="FM173" s="283"/>
      <c r="FN173" s="283"/>
      <c r="FO173" s="283"/>
      <c r="FP173" s="283"/>
      <c r="FQ173" s="283"/>
      <c r="FR173" s="283"/>
      <c r="FS173" s="283"/>
      <c r="FT173" s="283"/>
      <c r="FU173" s="283"/>
      <c r="FV173" s="283"/>
      <c r="FW173" s="283"/>
      <c r="FX173" s="283"/>
      <c r="FY173" s="283"/>
      <c r="FZ173" s="283"/>
      <c r="GA173" s="283"/>
      <c r="GB173" s="283"/>
      <c r="GC173" s="283"/>
      <c r="GD173" s="283"/>
      <c r="GE173" s="283"/>
      <c r="GF173" s="283"/>
      <c r="GG173" s="283"/>
      <c r="GH173" s="283"/>
      <c r="GI173" s="283"/>
      <c r="GJ173" s="283"/>
      <c r="GK173" s="283"/>
      <c r="GL173" s="283"/>
      <c r="GM173" s="283"/>
      <c r="GN173" s="283"/>
      <c r="GO173" s="283"/>
      <c r="GP173" s="283"/>
      <c r="GQ173" s="283"/>
      <c r="GR173" s="283"/>
      <c r="GS173" s="283"/>
      <c r="GT173" s="283"/>
      <c r="GU173" s="283"/>
      <c r="GV173" s="283"/>
      <c r="GW173" s="283"/>
      <c r="GX173" s="283"/>
      <c r="GY173" s="283"/>
      <c r="GZ173" s="283"/>
      <c r="HA173" s="283"/>
      <c r="HB173" s="283"/>
      <c r="HC173" s="283"/>
      <c r="HD173" s="283"/>
      <c r="HE173" s="283"/>
      <c r="HF173" s="283"/>
      <c r="HG173" s="283"/>
      <c r="HH173" s="283"/>
      <c r="HI173" s="283"/>
      <c r="HJ173" s="283"/>
      <c r="HK173" s="283"/>
      <c r="HL173" s="283"/>
      <c r="HM173" s="283"/>
      <c r="HN173" s="283"/>
      <c r="HO173" s="283"/>
      <c r="HP173" s="283"/>
      <c r="HQ173" s="283"/>
      <c r="HR173" s="283"/>
      <c r="HS173" s="283"/>
      <c r="HT173" s="283"/>
      <c r="HU173" s="283"/>
      <c r="HV173" s="283"/>
      <c r="HW173" s="283"/>
      <c r="HX173" s="283"/>
      <c r="HY173" s="283"/>
      <c r="HZ173" s="283"/>
      <c r="IA173" s="283"/>
      <c r="IB173" s="283"/>
      <c r="IC173" s="283"/>
      <c r="ID173" s="283"/>
      <c r="IE173" s="283"/>
      <c r="IF173" s="283"/>
      <c r="IG173" s="283"/>
      <c r="IH173" s="283"/>
      <c r="II173" s="283"/>
      <c r="IJ173" s="283"/>
      <c r="IK173" s="283"/>
      <c r="IL173" s="283"/>
      <c r="IM173" s="283"/>
      <c r="IN173" s="283"/>
      <c r="IO173" s="283"/>
      <c r="IP173" s="283"/>
      <c r="IQ173" s="283"/>
      <c r="IR173" s="283"/>
      <c r="IS173" s="283"/>
      <c r="IT173" s="283"/>
      <c r="IU173" s="283"/>
      <c r="IV173" s="283"/>
      <c r="IW173" s="283"/>
      <c r="IX173" s="283"/>
      <c r="IY173" s="283"/>
      <c r="IZ173" s="283"/>
      <c r="JA173" s="283"/>
      <c r="JB173" s="283"/>
      <c r="JC173" s="283"/>
      <c r="JD173" s="283"/>
      <c r="JE173" s="283"/>
      <c r="JF173" s="283"/>
      <c r="JG173" s="283"/>
      <c r="JH173" s="283"/>
      <c r="JI173" s="283"/>
      <c r="JJ173" s="283"/>
      <c r="JK173" s="283"/>
      <c r="JL173" s="283"/>
      <c r="JM173" s="283"/>
      <c r="JN173" s="283"/>
      <c r="JO173" s="283"/>
      <c r="JP173" s="283"/>
      <c r="JQ173" s="283"/>
      <c r="JR173" s="283"/>
      <c r="JS173" s="283"/>
      <c r="JT173" s="283"/>
      <c r="JU173" s="283"/>
      <c r="JV173" s="283"/>
      <c r="JW173" s="283"/>
      <c r="JX173" s="283"/>
      <c r="JY173" s="283"/>
      <c r="JZ173" s="283"/>
      <c r="KA173" s="283"/>
      <c r="KB173" s="283"/>
      <c r="KC173" s="283"/>
      <c r="KD173" s="283"/>
      <c r="KE173" s="283"/>
      <c r="KF173" s="283"/>
      <c r="KG173" s="283"/>
      <c r="KH173" s="283"/>
      <c r="KI173" s="283"/>
      <c r="KJ173" s="283"/>
      <c r="KK173" s="283"/>
      <c r="KL173" s="283"/>
      <c r="KM173" s="283"/>
      <c r="KN173" s="283"/>
      <c r="KO173" s="283"/>
      <c r="KP173" s="283"/>
      <c r="KQ173" s="283"/>
      <c r="KR173" s="283"/>
      <c r="KS173" s="283"/>
      <c r="KT173" s="283"/>
      <c r="KU173" s="283"/>
      <c r="KV173" s="283"/>
      <c r="KW173" s="283"/>
      <c r="KX173" s="283"/>
      <c r="KY173" s="283"/>
      <c r="KZ173" s="283"/>
      <c r="LA173" s="283"/>
      <c r="LB173" s="283"/>
      <c r="LC173" s="283"/>
      <c r="LD173" s="283"/>
      <c r="LE173" s="283"/>
      <c r="LF173" s="283"/>
      <c r="LG173" s="283"/>
      <c r="LH173" s="283"/>
      <c r="LI173" s="283"/>
      <c r="LJ173" s="283"/>
      <c r="LK173" s="283"/>
      <c r="LL173" s="283"/>
      <c r="LM173" s="283"/>
      <c r="LN173" s="283"/>
      <c r="LO173" s="283"/>
      <c r="LP173" s="283"/>
      <c r="LQ173" s="283"/>
      <c r="LR173" s="283"/>
      <c r="LS173" s="283"/>
      <c r="LT173" s="283"/>
      <c r="LU173" s="283"/>
      <c r="LV173" s="283"/>
      <c r="LW173" s="283"/>
      <c r="LX173" s="283"/>
      <c r="LY173" s="283"/>
      <c r="LZ173" s="283"/>
      <c r="MA173" s="283"/>
      <c r="MB173" s="283"/>
      <c r="MC173" s="283"/>
      <c r="MD173" s="283"/>
      <c r="ME173" s="283"/>
      <c r="MF173" s="283"/>
      <c r="MG173" s="283"/>
      <c r="MH173" s="283"/>
      <c r="MI173" s="283"/>
      <c r="MJ173" s="283"/>
      <c r="MK173" s="283"/>
      <c r="ML173" s="283"/>
      <c r="MM173" s="283"/>
      <c r="MN173" s="283"/>
      <c r="MO173" s="283"/>
      <c r="MP173" s="283"/>
      <c r="MQ173" s="283"/>
      <c r="MR173" s="283"/>
      <c r="MS173" s="283"/>
      <c r="MT173" s="283"/>
      <c r="MU173" s="283"/>
      <c r="MV173" s="283"/>
      <c r="MW173" s="283"/>
      <c r="MX173" s="283"/>
      <c r="MY173" s="283"/>
      <c r="MZ173" s="283"/>
      <c r="NA173" s="283"/>
      <c r="NB173" s="283"/>
      <c r="NC173" s="283"/>
      <c r="ND173" s="283"/>
      <c r="NE173" s="283"/>
      <c r="NF173" s="283"/>
      <c r="NG173" s="283"/>
      <c r="NH173" s="283"/>
      <c r="NI173" s="283"/>
      <c r="NJ173" s="283"/>
      <c r="NK173" s="283"/>
      <c r="NL173" s="283"/>
      <c r="NM173" s="283"/>
      <c r="NN173" s="283"/>
      <c r="NO173" s="283"/>
      <c r="NP173" s="283"/>
      <c r="NQ173" s="283"/>
      <c r="NR173" s="283"/>
      <c r="NS173" s="283"/>
      <c r="NT173" s="283"/>
      <c r="NU173" s="283"/>
      <c r="NV173" s="283"/>
      <c r="NW173" s="283"/>
      <c r="NX173" s="283"/>
      <c r="NY173" s="283"/>
      <c r="NZ173" s="283"/>
      <c r="OA173" s="283"/>
      <c r="OB173" s="283"/>
      <c r="OC173" s="283"/>
      <c r="OD173" s="283"/>
      <c r="OE173" s="283"/>
      <c r="OF173" s="283"/>
      <c r="OG173" s="283"/>
      <c r="OH173" s="283"/>
      <c r="OI173" s="283"/>
      <c r="OJ173" s="283"/>
      <c r="OK173" s="283"/>
      <c r="OL173" s="283"/>
      <c r="OM173" s="283"/>
      <c r="ON173" s="283"/>
      <c r="OO173" s="283"/>
      <c r="OP173" s="283"/>
      <c r="OQ173" s="283"/>
      <c r="OR173" s="283"/>
      <c r="OS173" s="283"/>
      <c r="OT173" s="283"/>
      <c r="OU173" s="283"/>
      <c r="OV173" s="283"/>
      <c r="OW173" s="283"/>
      <c r="OX173" s="283"/>
      <c r="OY173" s="283"/>
      <c r="OZ173" s="283"/>
      <c r="PA173" s="283"/>
      <c r="PB173" s="283"/>
      <c r="PC173" s="283"/>
      <c r="PD173" s="283"/>
      <c r="PE173" s="283"/>
      <c r="PF173" s="283"/>
      <c r="PG173" s="283"/>
      <c r="PH173" s="283"/>
      <c r="PI173" s="283"/>
      <c r="PJ173" s="283"/>
      <c r="PK173" s="283"/>
      <c r="PL173" s="283"/>
      <c r="PM173" s="283"/>
      <c r="PN173" s="283"/>
      <c r="PO173" s="283"/>
      <c r="PP173" s="283"/>
      <c r="PQ173" s="283"/>
      <c r="PR173" s="283"/>
      <c r="PS173" s="283"/>
      <c r="PT173" s="283"/>
      <c r="PU173" s="283"/>
      <c r="PV173" s="283"/>
      <c r="PW173" s="283"/>
      <c r="PX173" s="283"/>
      <c r="PY173" s="283"/>
      <c r="PZ173" s="283"/>
      <c r="QA173" s="283"/>
      <c r="QB173" s="283"/>
      <c r="QC173" s="283"/>
      <c r="QD173" s="283"/>
      <c r="QE173" s="283"/>
      <c r="QF173" s="283"/>
      <c r="QG173" s="283"/>
      <c r="QH173" s="283"/>
      <c r="QI173" s="283"/>
      <c r="QJ173" s="283"/>
      <c r="QK173" s="283"/>
      <c r="QL173" s="283"/>
      <c r="QM173" s="283"/>
      <c r="QN173" s="283"/>
      <c r="QO173" s="283"/>
      <c r="QP173" s="283"/>
      <c r="QQ173" s="283"/>
      <c r="QR173" s="283"/>
      <c r="QS173" s="283"/>
      <c r="QT173" s="283"/>
      <c r="QU173" s="283"/>
      <c r="QV173" s="283"/>
      <c r="QW173" s="283"/>
      <c r="QX173" s="283"/>
      <c r="QY173" s="283"/>
      <c r="QZ173" s="283"/>
      <c r="RA173" s="283"/>
      <c r="RB173" s="283"/>
      <c r="RC173" s="283"/>
      <c r="RD173" s="283"/>
      <c r="RE173" s="283"/>
      <c r="RF173" s="283"/>
      <c r="RG173" s="283"/>
      <c r="RH173" s="283"/>
      <c r="RI173" s="283"/>
      <c r="RJ173" s="283"/>
      <c r="RK173" s="283"/>
      <c r="RL173" s="283"/>
      <c r="RM173" s="283"/>
      <c r="RN173" s="283"/>
      <c r="RO173" s="283"/>
      <c r="RP173" s="283"/>
      <c r="RQ173" s="283"/>
      <c r="RR173" s="283"/>
      <c r="RS173" s="283"/>
      <c r="RT173" s="283"/>
      <c r="RU173" s="283"/>
      <c r="RV173" s="283"/>
      <c r="RW173" s="283"/>
      <c r="RX173" s="283"/>
      <c r="RY173" s="283"/>
      <c r="RZ173" s="283"/>
      <c r="SA173" s="283"/>
      <c r="SB173" s="283"/>
      <c r="SC173" s="283"/>
      <c r="SD173" s="283"/>
      <c r="SE173" s="283"/>
      <c r="SF173" s="283"/>
      <c r="SG173" s="283"/>
      <c r="SH173" s="283"/>
      <c r="SI173" s="283"/>
      <c r="SJ173" s="283"/>
      <c r="SK173" s="283"/>
      <c r="SL173" s="283"/>
      <c r="SM173" s="283"/>
      <c r="SN173" s="283"/>
      <c r="SO173" s="283"/>
      <c r="SP173" s="283"/>
      <c r="SQ173" s="283"/>
      <c r="SR173" s="283"/>
      <c r="SS173" s="283"/>
      <c r="ST173" s="283"/>
      <c r="SU173" s="283"/>
      <c r="SV173" s="283"/>
      <c r="SW173" s="283"/>
      <c r="SX173" s="283"/>
      <c r="SY173" s="283"/>
      <c r="SZ173" s="283"/>
      <c r="TA173" s="283"/>
      <c r="TB173" s="283"/>
      <c r="TC173" s="283"/>
      <c r="TD173" s="283"/>
      <c r="TE173" s="283"/>
      <c r="TF173" s="283"/>
      <c r="TG173" s="283"/>
      <c r="TH173" s="283"/>
      <c r="TI173" s="283"/>
      <c r="TJ173" s="283"/>
      <c r="TK173" s="283"/>
      <c r="TL173" s="283"/>
      <c r="TM173" s="283"/>
      <c r="TN173" s="283"/>
      <c r="TO173" s="283"/>
      <c r="TP173" s="283"/>
      <c r="TQ173" s="283"/>
      <c r="TR173" s="283"/>
      <c r="TS173" s="283"/>
      <c r="TT173" s="283"/>
      <c r="TU173" s="283"/>
      <c r="TV173" s="283"/>
      <c r="TW173" s="283"/>
      <c r="TX173" s="283"/>
      <c r="TY173" s="283"/>
      <c r="TZ173" s="283"/>
      <c r="UA173" s="283"/>
      <c r="UB173" s="283"/>
      <c r="UC173" s="283"/>
      <c r="UD173" s="283"/>
      <c r="UE173" s="283"/>
      <c r="UF173" s="283"/>
      <c r="UG173" s="283"/>
      <c r="UH173" s="283"/>
      <c r="UI173" s="283"/>
      <c r="UJ173" s="283"/>
      <c r="UK173" s="283"/>
      <c r="UL173" s="283"/>
      <c r="UM173" s="283"/>
      <c r="UN173" s="283"/>
      <c r="UO173" s="283"/>
      <c r="UP173" s="283"/>
      <c r="UQ173" s="283"/>
      <c r="UR173" s="283"/>
      <c r="US173" s="283"/>
      <c r="UT173" s="283"/>
      <c r="UU173" s="283"/>
      <c r="UV173" s="283"/>
      <c r="UW173" s="283"/>
      <c r="UX173" s="283"/>
      <c r="UY173" s="283"/>
      <c r="UZ173" s="283"/>
      <c r="VA173" s="283"/>
      <c r="VB173" s="283"/>
      <c r="VC173" s="283"/>
      <c r="VD173" s="283"/>
      <c r="VE173" s="283"/>
      <c r="VF173" s="283"/>
      <c r="VG173" s="283"/>
      <c r="VH173" s="283"/>
      <c r="VI173" s="283"/>
      <c r="VJ173" s="283"/>
      <c r="VK173" s="283"/>
      <c r="VL173" s="283"/>
      <c r="VM173" s="283"/>
      <c r="VN173" s="283"/>
      <c r="VO173" s="283"/>
      <c r="VP173" s="283"/>
      <c r="VQ173" s="283"/>
      <c r="VR173" s="283"/>
      <c r="VS173" s="283"/>
      <c r="VT173" s="283"/>
      <c r="VU173" s="283"/>
      <c r="VV173" s="283"/>
      <c r="VW173" s="283"/>
      <c r="VX173" s="283"/>
      <c r="VY173" s="283"/>
      <c r="VZ173" s="283"/>
      <c r="WA173" s="283"/>
      <c r="WB173" s="283"/>
      <c r="WC173" s="283"/>
      <c r="WD173" s="283"/>
      <c r="WE173" s="283"/>
      <c r="WF173" s="283"/>
      <c r="WG173" s="283"/>
      <c r="WH173" s="283"/>
      <c r="WI173" s="283"/>
      <c r="WJ173" s="283"/>
      <c r="WK173" s="283"/>
      <c r="WL173" s="283"/>
      <c r="WM173" s="283"/>
      <c r="WN173" s="283"/>
      <c r="WO173" s="283"/>
      <c r="WP173" s="283"/>
      <c r="WQ173" s="283"/>
      <c r="WR173" s="283"/>
      <c r="WS173" s="283"/>
      <c r="WT173" s="283"/>
      <c r="WU173" s="283"/>
      <c r="WV173" s="283"/>
      <c r="WW173" s="283"/>
      <c r="WX173" s="283"/>
      <c r="WY173" s="283"/>
      <c r="WZ173" s="283"/>
      <c r="XA173" s="283"/>
      <c r="XB173" s="283"/>
      <c r="XC173" s="283"/>
      <c r="XD173" s="283"/>
      <c r="XE173" s="283"/>
      <c r="XF173" s="283"/>
      <c r="XG173" s="283"/>
      <c r="XH173" s="283"/>
      <c r="XI173" s="283"/>
      <c r="XJ173" s="283"/>
      <c r="XK173" s="283"/>
      <c r="XL173" s="283"/>
      <c r="XM173" s="283"/>
      <c r="XN173" s="283"/>
      <c r="XO173" s="283"/>
      <c r="XP173" s="283"/>
      <c r="XQ173" s="283"/>
      <c r="XR173" s="283"/>
      <c r="XS173" s="283"/>
      <c r="XT173" s="283"/>
      <c r="XU173" s="283"/>
      <c r="XV173" s="283"/>
      <c r="XW173" s="283"/>
      <c r="XX173" s="283"/>
      <c r="XY173" s="283"/>
      <c r="XZ173" s="283"/>
      <c r="YA173" s="283"/>
      <c r="YB173" s="283"/>
      <c r="YC173" s="283"/>
      <c r="YD173" s="283"/>
      <c r="YE173" s="283"/>
      <c r="YF173" s="283"/>
      <c r="YG173" s="283"/>
      <c r="YH173" s="283"/>
      <c r="YI173" s="283"/>
      <c r="YJ173" s="283"/>
      <c r="YK173" s="283"/>
      <c r="YL173" s="283"/>
      <c r="YM173" s="283"/>
      <c r="YN173" s="283"/>
      <c r="YO173" s="283"/>
      <c r="YP173" s="283"/>
      <c r="YQ173" s="283"/>
      <c r="YR173" s="283"/>
      <c r="YS173" s="283"/>
      <c r="YT173" s="283"/>
      <c r="YU173" s="283"/>
      <c r="YV173" s="283"/>
      <c r="YW173" s="283"/>
      <c r="YX173" s="283"/>
      <c r="YY173" s="283"/>
      <c r="YZ173" s="283"/>
      <c r="ZA173" s="283"/>
      <c r="ZB173" s="283"/>
      <c r="ZC173" s="283"/>
      <c r="ZD173" s="283"/>
      <c r="ZE173" s="283"/>
      <c r="ZF173" s="283"/>
      <c r="ZG173" s="283"/>
      <c r="ZH173" s="283"/>
      <c r="ZI173" s="283"/>
      <c r="ZJ173" s="283"/>
      <c r="ZK173" s="283"/>
      <c r="ZL173" s="283"/>
      <c r="ZM173" s="283"/>
      <c r="ZN173" s="283"/>
      <c r="ZO173" s="283"/>
      <c r="ZP173" s="283"/>
      <c r="ZQ173" s="283"/>
      <c r="ZR173" s="283"/>
      <c r="ZS173" s="283"/>
      <c r="ZT173" s="283"/>
      <c r="ZU173" s="283"/>
      <c r="ZV173" s="283"/>
      <c r="ZW173" s="283"/>
      <c r="ZX173" s="283"/>
      <c r="ZY173" s="283"/>
      <c r="ZZ173" s="283"/>
      <c r="AAA173" s="283"/>
      <c r="AAB173" s="283"/>
      <c r="AAC173" s="283"/>
      <c r="AAD173" s="283"/>
      <c r="AAE173" s="283"/>
      <c r="AAF173" s="283"/>
      <c r="AAG173" s="283"/>
      <c r="AAH173" s="283"/>
      <c r="AAI173" s="283"/>
      <c r="AAJ173" s="283"/>
      <c r="AAK173" s="283"/>
      <c r="AAL173" s="283"/>
      <c r="AAM173" s="283"/>
      <c r="AAN173" s="283"/>
      <c r="AAO173" s="283"/>
      <c r="AAP173" s="283"/>
      <c r="AAQ173" s="283"/>
      <c r="AAR173" s="283"/>
      <c r="AAS173" s="283"/>
      <c r="AAT173" s="283"/>
      <c r="AAU173" s="283"/>
      <c r="AAV173" s="283"/>
      <c r="AAW173" s="283"/>
      <c r="AAX173" s="283"/>
      <c r="AAY173" s="283"/>
      <c r="AAZ173" s="283"/>
      <c r="ABA173" s="283"/>
      <c r="ABB173" s="283"/>
      <c r="ABC173" s="283"/>
      <c r="ABD173" s="283"/>
      <c r="ABE173" s="283"/>
      <c r="ABF173" s="283"/>
      <c r="ABG173" s="283"/>
      <c r="ABH173" s="283"/>
      <c r="ABI173" s="283"/>
      <c r="ABJ173" s="283"/>
      <c r="ABK173" s="283"/>
      <c r="ABL173" s="283"/>
      <c r="ABM173" s="283"/>
      <c r="ABN173" s="283"/>
      <c r="ABO173" s="283"/>
      <c r="ABP173" s="283"/>
      <c r="ABQ173" s="283"/>
      <c r="ABR173" s="283"/>
      <c r="ABS173" s="283"/>
      <c r="ABT173" s="283"/>
      <c r="ABU173" s="283"/>
      <c r="ABV173" s="283"/>
      <c r="ABW173" s="283"/>
      <c r="ABX173" s="283"/>
      <c r="ABY173" s="283"/>
      <c r="ABZ173" s="283"/>
      <c r="ACA173" s="283"/>
      <c r="ACB173" s="283"/>
      <c r="ACC173" s="283"/>
      <c r="ACD173" s="283"/>
      <c r="ACE173" s="283"/>
      <c r="ACF173" s="283"/>
      <c r="ACG173" s="283"/>
      <c r="ACH173" s="283"/>
      <c r="ACI173" s="283"/>
      <c r="ACJ173" s="283"/>
      <c r="ACK173" s="283"/>
      <c r="ACL173" s="283"/>
      <c r="ACM173" s="283"/>
      <c r="ACN173" s="283"/>
      <c r="ACO173" s="283"/>
      <c r="ACP173" s="283"/>
      <c r="ACQ173" s="283"/>
      <c r="ACR173" s="283"/>
      <c r="ACS173" s="283"/>
      <c r="ACT173" s="283"/>
      <c r="ACU173" s="283"/>
      <c r="ACV173" s="283"/>
      <c r="ACW173" s="283"/>
      <c r="ACX173" s="283"/>
      <c r="ACY173" s="283"/>
      <c r="ACZ173" s="283"/>
      <c r="ADA173" s="283"/>
      <c r="ADB173" s="283"/>
      <c r="ADC173" s="283"/>
      <c r="ADD173" s="283"/>
      <c r="ADE173" s="283"/>
      <c r="ADF173" s="283"/>
      <c r="ADG173" s="283"/>
      <c r="ADH173" s="283"/>
      <c r="ADI173" s="283"/>
      <c r="ADJ173" s="283"/>
      <c r="ADK173" s="283"/>
      <c r="ADL173" s="283"/>
      <c r="ADM173" s="283"/>
      <c r="ADN173" s="283"/>
      <c r="ADO173" s="283"/>
      <c r="ADP173" s="283"/>
      <c r="ADQ173" s="283"/>
      <c r="ADR173" s="283"/>
      <c r="ADS173" s="283"/>
      <c r="ADT173" s="283"/>
      <c r="ADU173" s="283"/>
      <c r="ADV173" s="283"/>
      <c r="ADW173" s="283"/>
      <c r="ADX173" s="283"/>
      <c r="ADY173" s="283"/>
      <c r="ADZ173" s="283"/>
      <c r="AEA173" s="283"/>
      <c r="AEB173" s="283"/>
      <c r="AEC173" s="283"/>
      <c r="AED173" s="283"/>
      <c r="AEE173" s="283"/>
      <c r="AEF173" s="283"/>
      <c r="AEG173" s="283"/>
      <c r="AEH173" s="283"/>
      <c r="AEI173" s="283"/>
      <c r="AEJ173" s="283"/>
      <c r="AEK173" s="283"/>
      <c r="AEL173" s="283"/>
      <c r="AEM173" s="283"/>
      <c r="AEN173" s="283"/>
      <c r="AEO173" s="283"/>
      <c r="AEP173" s="283"/>
      <c r="AEQ173" s="283"/>
      <c r="AER173" s="283"/>
      <c r="AES173" s="283"/>
      <c r="AET173" s="283"/>
      <c r="AEU173" s="283"/>
      <c r="AEV173" s="283"/>
      <c r="AEW173" s="283"/>
      <c r="AEX173" s="283"/>
      <c r="AEY173" s="283"/>
      <c r="AEZ173" s="283"/>
      <c r="AFA173" s="283"/>
      <c r="AFB173" s="283"/>
      <c r="AFC173" s="283"/>
      <c r="AFD173" s="283"/>
      <c r="AFE173" s="283"/>
      <c r="AFF173" s="283"/>
      <c r="AFG173" s="283"/>
      <c r="AFH173" s="283"/>
      <c r="AFI173" s="283"/>
      <c r="AFJ173" s="283"/>
      <c r="AFK173" s="283"/>
      <c r="AFL173" s="283"/>
      <c r="AFM173" s="283"/>
      <c r="AFN173" s="283"/>
      <c r="AFO173" s="283"/>
      <c r="AFP173" s="283"/>
      <c r="AFQ173" s="283"/>
      <c r="AFR173" s="283"/>
      <c r="AFS173" s="283"/>
      <c r="AFT173" s="283"/>
      <c r="AFU173" s="283"/>
      <c r="AFV173" s="283"/>
      <c r="AFW173" s="283"/>
      <c r="AFX173" s="283"/>
      <c r="AFY173" s="283"/>
      <c r="AFZ173" s="283"/>
      <c r="AGA173" s="283"/>
      <c r="AGB173" s="283"/>
      <c r="AGC173" s="283"/>
      <c r="AGD173" s="283"/>
      <c r="AGE173" s="283"/>
      <c r="AGF173" s="283"/>
      <c r="AGG173" s="283"/>
      <c r="AGH173" s="283"/>
      <c r="AGI173" s="283"/>
      <c r="AGJ173" s="283"/>
      <c r="AGK173" s="283"/>
      <c r="AGL173" s="283"/>
      <c r="AGM173" s="283"/>
      <c r="AGN173" s="283"/>
      <c r="AGO173" s="283"/>
      <c r="AGP173" s="283"/>
      <c r="AGQ173" s="283"/>
      <c r="AGR173" s="283"/>
      <c r="AGS173" s="283"/>
      <c r="AGT173" s="283"/>
      <c r="AGU173" s="283"/>
      <c r="AGV173" s="283"/>
      <c r="AGW173" s="283"/>
      <c r="AGX173" s="283"/>
      <c r="AGY173" s="283"/>
      <c r="AGZ173" s="283"/>
      <c r="AHA173" s="283"/>
      <c r="AHB173" s="283"/>
      <c r="AHC173" s="283"/>
      <c r="AHD173" s="283"/>
      <c r="AHE173" s="283"/>
      <c r="AHF173" s="283"/>
      <c r="AHG173" s="283"/>
      <c r="AHH173" s="283"/>
      <c r="AHI173" s="283"/>
      <c r="AHJ173" s="283"/>
      <c r="AHK173" s="283"/>
      <c r="AHL173" s="283"/>
      <c r="AHM173" s="283"/>
      <c r="AHN173" s="283"/>
      <c r="AHO173" s="283"/>
      <c r="AHP173" s="283"/>
      <c r="AHQ173" s="283"/>
      <c r="AHR173" s="283"/>
      <c r="AHS173" s="283"/>
      <c r="AHT173" s="283"/>
      <c r="AHU173" s="283"/>
      <c r="AHV173" s="283"/>
      <c r="AHW173" s="283"/>
      <c r="AHX173" s="283"/>
      <c r="AHY173" s="283"/>
      <c r="AHZ173" s="283"/>
      <c r="AIA173" s="283"/>
      <c r="AIB173" s="283"/>
      <c r="AIC173" s="283"/>
      <c r="AID173" s="283"/>
      <c r="AIE173" s="283"/>
      <c r="AIF173" s="283"/>
      <c r="AIG173" s="283"/>
      <c r="AIH173" s="283"/>
      <c r="AII173" s="283"/>
      <c r="AIJ173" s="283"/>
      <c r="AIK173" s="283"/>
      <c r="AIL173" s="283"/>
      <c r="AIM173" s="283"/>
      <c r="AIN173" s="283"/>
      <c r="AIO173" s="283"/>
      <c r="AIP173" s="283"/>
      <c r="AIQ173" s="283"/>
      <c r="AIR173" s="283"/>
      <c r="AIS173" s="283"/>
      <c r="AIT173" s="283"/>
      <c r="AIU173" s="283"/>
      <c r="AIV173" s="283"/>
      <c r="AIW173" s="283"/>
      <c r="AIX173" s="283"/>
      <c r="AIY173" s="283"/>
      <c r="AIZ173" s="283"/>
      <c r="AJA173" s="283"/>
      <c r="AJB173" s="283"/>
      <c r="AJC173" s="283"/>
      <c r="AJD173" s="283"/>
      <c r="AJE173" s="283"/>
      <c r="AJF173" s="283"/>
      <c r="AJG173" s="283"/>
      <c r="AJH173" s="283"/>
      <c r="AJI173" s="283"/>
      <c r="AJJ173" s="283"/>
      <c r="AJK173" s="283"/>
      <c r="AJL173" s="283"/>
      <c r="AJM173" s="283"/>
      <c r="AJN173" s="283"/>
      <c r="AJO173" s="283"/>
      <c r="AJP173" s="283"/>
      <c r="AJQ173" s="283"/>
      <c r="AJR173" s="283"/>
      <c r="AJS173" s="283"/>
      <c r="AJT173" s="283"/>
      <c r="AJU173" s="283"/>
      <c r="AJV173" s="283"/>
      <c r="AJW173" s="283"/>
      <c r="AJX173" s="283"/>
      <c r="AJY173" s="283"/>
      <c r="AJZ173" s="283"/>
      <c r="AKA173" s="283"/>
      <c r="AKB173" s="283"/>
      <c r="AKC173" s="283"/>
      <c r="AKD173" s="283"/>
      <c r="AKE173" s="283"/>
      <c r="AKF173" s="283"/>
      <c r="AKG173" s="283"/>
      <c r="AKH173" s="283"/>
      <c r="AKI173" s="283"/>
      <c r="AKJ173" s="283"/>
      <c r="AKK173" s="283"/>
      <c r="AKL173" s="283"/>
      <c r="AKM173" s="283"/>
      <c r="AKN173" s="283"/>
      <c r="AKO173" s="283"/>
      <c r="AKP173" s="283"/>
      <c r="AKQ173" s="283"/>
      <c r="AKR173" s="283"/>
      <c r="AKS173" s="283"/>
      <c r="AKT173" s="283"/>
      <c r="AKU173" s="283"/>
      <c r="AKV173" s="283"/>
      <c r="AKW173" s="283"/>
      <c r="AKX173" s="283"/>
      <c r="AKY173" s="283"/>
      <c r="AKZ173" s="283"/>
      <c r="ALA173" s="283"/>
      <c r="ALB173" s="283"/>
      <c r="ALC173" s="283"/>
      <c r="ALD173" s="283"/>
      <c r="ALE173" s="283"/>
      <c r="ALF173" s="283"/>
      <c r="ALG173" s="283"/>
      <c r="ALH173" s="283"/>
      <c r="ALI173" s="283"/>
      <c r="ALJ173" s="283"/>
      <c r="ALK173" s="283"/>
      <c r="ALL173" s="283"/>
      <c r="ALM173" s="283"/>
      <c r="ALN173" s="283"/>
      <c r="ALO173" s="283"/>
      <c r="ALP173" s="283"/>
      <c r="ALQ173" s="283"/>
      <c r="ALR173" s="283"/>
      <c r="ALS173" s="283"/>
      <c r="ALT173" s="283"/>
      <c r="ALU173" s="283"/>
      <c r="ALV173" s="283"/>
      <c r="ALW173" s="283"/>
      <c r="ALX173" s="283"/>
      <c r="ALY173" s="283"/>
      <c r="ALZ173" s="283"/>
      <c r="AMA173" s="283"/>
      <c r="AMB173" s="283"/>
      <c r="AMC173" s="283"/>
      <c r="AMD173" s="283"/>
      <c r="AME173" s="283"/>
      <c r="AMF173" s="283"/>
      <c r="AMG173" s="283"/>
      <c r="AMH173" s="283"/>
      <c r="AMI173" s="283"/>
      <c r="AMJ173" s="283"/>
    </row>
    <row r="174" spans="1:1024" x14ac:dyDescent="0.25">
      <c r="A174" s="245" t="s">
        <v>871</v>
      </c>
      <c r="B174" s="193">
        <v>174</v>
      </c>
      <c r="C174" s="261" t="s">
        <v>25816</v>
      </c>
      <c r="D174" s="212" t="s">
        <v>872</v>
      </c>
      <c r="E174" s="136"/>
      <c r="F174" s="220">
        <v>4</v>
      </c>
      <c r="G174" s="214"/>
      <c r="H174" s="214"/>
      <c r="I174" s="367">
        <v>2</v>
      </c>
      <c r="J174" s="426">
        <v>2</v>
      </c>
      <c r="K174" s="77"/>
      <c r="L174" s="77"/>
      <c r="M174" s="77"/>
      <c r="N174" s="77"/>
      <c r="O174" s="445"/>
      <c r="P174" s="409">
        <v>2</v>
      </c>
      <c r="Q174" s="161"/>
      <c r="R174" s="161"/>
      <c r="S174" s="161"/>
      <c r="T174" s="161"/>
      <c r="U174" s="161"/>
      <c r="V174" s="256">
        <f>IF(O174=1,10,100)</f>
        <v>100</v>
      </c>
      <c r="W174" s="256">
        <f>IF(O174=1,1,IF(O174=2,10,100))</f>
        <v>100</v>
      </c>
      <c r="X174" s="256">
        <f>IF(O174=3,20,100)</f>
        <v>100</v>
      </c>
      <c r="Y174" s="256">
        <f>IF(P174=1,10,100)</f>
        <v>100</v>
      </c>
      <c r="Z174" s="256">
        <f>IF(P174=1,1,IF(P174=2,10,100))</f>
        <v>10</v>
      </c>
      <c r="AA174" s="257">
        <f>IF(OR(EXACT(Q174,"1A"),EXACT(Q174,"1B")),0.1,IF(Q174=2,1,100))</f>
        <v>100</v>
      </c>
      <c r="AB174" s="257">
        <f>IF(OR(EXACT(R174,"1A"),EXACT(R174,"1B")),0.1,IF(R174=2,1,100))</f>
        <v>100</v>
      </c>
      <c r="AC174" s="257">
        <f>IF(OR(EXACT(S174,"1A"),EXACT(S174,"1B")),0.3,IF(S174=2,3,100))</f>
        <v>100</v>
      </c>
      <c r="AD174" s="136"/>
      <c r="AE174" s="136"/>
      <c r="AF174" s="249">
        <f>IF(OR(OR(EXACT(J174,"1A"),EXACT(J174,"1B"),EXACT(J174,"1C")),K174=1),1,IF(K174=2,10,100))</f>
        <v>100</v>
      </c>
      <c r="AG174" s="249">
        <f>IF(OR(EXACT(J174,"1A"),EXACT(J174,"1B"),EXACT(J174,"1C")),1,IF(J174=2,10,100))</f>
        <v>10</v>
      </c>
      <c r="AH174" s="249">
        <f>IF(OR(EXACT(J174,"1A"),EXACT(J174,"1B"),EXACT(J174,"1C"),K174=1),3,100)</f>
        <v>100</v>
      </c>
      <c r="AI174" s="249">
        <f>IF(OR(EXACT(J174,"1A"),EXACT(J174,"1B"),EXACT(J174,"1C")),5,100)</f>
        <v>100</v>
      </c>
      <c r="AJ174" s="269"/>
      <c r="AK174" s="136"/>
      <c r="AL174" s="136"/>
      <c r="AM174" s="251"/>
      <c r="AN174" s="136"/>
      <c r="AO174" s="136"/>
      <c r="AP174" s="136"/>
      <c r="AQ174" s="199" t="s">
        <v>779</v>
      </c>
      <c r="AR174" s="136"/>
      <c r="AS174" s="136"/>
      <c r="AT174" s="136"/>
      <c r="AU174" s="136"/>
      <c r="AV174" s="136"/>
      <c r="AW174" s="136"/>
      <c r="AX174" s="136"/>
      <c r="AY174" s="136"/>
      <c r="AZ174" s="136"/>
      <c r="BA174" s="136"/>
      <c r="BB174" s="136"/>
      <c r="BC174" s="136"/>
      <c r="BD174" s="136"/>
      <c r="BE174" s="136"/>
      <c r="BF174" s="136"/>
      <c r="BG174" s="136"/>
      <c r="BH174" s="136"/>
      <c r="BI174" s="136"/>
      <c r="BJ174" s="136"/>
      <c r="BK174" s="136"/>
      <c r="BL174" s="136"/>
      <c r="BM174" s="136"/>
      <c r="BN174" s="136"/>
      <c r="BO174" s="136"/>
      <c r="BP174" s="136"/>
      <c r="BQ174" s="136"/>
      <c r="BR174" s="136"/>
      <c r="BS174" s="136"/>
      <c r="BT174" s="136"/>
      <c r="BU174" s="136"/>
      <c r="BV174" s="136"/>
      <c r="BW174" s="136"/>
      <c r="BX174" s="136"/>
      <c r="BY174" s="136"/>
      <c r="BZ174" s="136"/>
      <c r="CA174" s="136"/>
      <c r="CB174" s="136"/>
      <c r="CC174" s="136"/>
      <c r="CD174" s="136"/>
      <c r="CE174" s="136"/>
      <c r="CF174" s="136"/>
      <c r="CG174" s="136"/>
      <c r="CH174" s="136"/>
      <c r="CI174" s="136"/>
      <c r="CJ174" s="136"/>
      <c r="CK174" s="136"/>
      <c r="CL174" s="136"/>
      <c r="CM174" s="136"/>
      <c r="CN174" s="136"/>
      <c r="CO174" s="136"/>
      <c r="CP174" s="136"/>
      <c r="CQ174" s="136"/>
      <c r="CR174" s="136"/>
      <c r="CS174" s="136"/>
      <c r="CT174" s="136"/>
      <c r="CU174" s="136"/>
      <c r="CV174" s="136"/>
      <c r="CW174" s="136"/>
      <c r="CX174" s="136"/>
      <c r="CY174" s="136"/>
      <c r="CZ174" s="136"/>
      <c r="DA174" s="136"/>
      <c r="DB174" s="136"/>
      <c r="DC174" s="136"/>
      <c r="DD174" s="136"/>
      <c r="DE174" s="136"/>
      <c r="DF174" s="136"/>
      <c r="DG174" s="136"/>
      <c r="DH174" s="136"/>
      <c r="DI174" s="136"/>
      <c r="DJ174" s="136"/>
      <c r="DK174" s="136"/>
      <c r="DL174" s="136"/>
      <c r="DM174" s="136"/>
      <c r="DN174" s="136"/>
      <c r="DO174" s="136"/>
      <c r="DP174" s="136"/>
      <c r="DQ174" s="136"/>
      <c r="DR174" s="136"/>
      <c r="DS174" s="136"/>
      <c r="DT174" s="136"/>
      <c r="DU174" s="136"/>
      <c r="DV174" s="136"/>
      <c r="DW174" s="136"/>
      <c r="DX174" s="136"/>
      <c r="DY174" s="136"/>
      <c r="DZ174" s="136"/>
      <c r="EA174" s="136"/>
      <c r="EB174" s="136"/>
      <c r="EC174" s="136"/>
      <c r="ED174" s="136"/>
      <c r="EE174" s="136"/>
      <c r="EF174" s="136"/>
      <c r="EG174" s="136"/>
      <c r="EH174" s="136"/>
      <c r="EI174" s="136"/>
      <c r="EJ174" s="136"/>
      <c r="EK174" s="136"/>
      <c r="EL174" s="136"/>
      <c r="EM174" s="136"/>
      <c r="EN174" s="136"/>
      <c r="EO174" s="136"/>
      <c r="EP174" s="136"/>
      <c r="EQ174" s="136"/>
      <c r="ER174" s="136"/>
      <c r="ES174" s="136"/>
      <c r="ET174" s="136"/>
      <c r="EU174" s="136"/>
      <c r="EV174" s="136"/>
      <c r="EW174" s="136"/>
      <c r="EX174" s="136"/>
      <c r="EY174" s="136"/>
      <c r="EZ174" s="136"/>
      <c r="FA174" s="136"/>
      <c r="FB174" s="136"/>
      <c r="FC174" s="136"/>
      <c r="FD174" s="136"/>
      <c r="FE174" s="136"/>
      <c r="FF174" s="136"/>
      <c r="FG174" s="136"/>
      <c r="FH174" s="136"/>
      <c r="FI174" s="136"/>
      <c r="FJ174" s="136"/>
      <c r="FK174" s="136"/>
      <c r="FL174" s="136"/>
      <c r="FM174" s="136"/>
      <c r="FN174" s="136"/>
      <c r="FO174" s="136"/>
      <c r="FP174" s="136"/>
      <c r="FQ174" s="136"/>
      <c r="FR174" s="136"/>
      <c r="FS174" s="136"/>
      <c r="FT174" s="136"/>
      <c r="FU174" s="136"/>
      <c r="FV174" s="136"/>
      <c r="FW174" s="136"/>
      <c r="FX174" s="136"/>
      <c r="FY174" s="136"/>
      <c r="FZ174" s="136"/>
      <c r="GA174" s="136"/>
      <c r="GB174" s="136"/>
      <c r="GC174" s="136"/>
      <c r="GD174" s="136"/>
      <c r="GE174" s="136"/>
      <c r="GF174" s="136"/>
      <c r="GG174" s="136"/>
      <c r="GH174" s="136"/>
      <c r="GI174" s="136"/>
      <c r="GJ174" s="136"/>
      <c r="GK174" s="136"/>
      <c r="GL174" s="136"/>
      <c r="GM174" s="136"/>
      <c r="GN174" s="136"/>
      <c r="GO174" s="136"/>
      <c r="GP174" s="136"/>
      <c r="GQ174" s="136"/>
      <c r="GR174" s="136"/>
      <c r="GS174" s="136"/>
      <c r="GT174" s="136"/>
      <c r="GU174" s="136"/>
      <c r="GV174" s="136"/>
      <c r="GW174" s="136"/>
      <c r="GX174" s="136"/>
      <c r="GY174" s="136"/>
      <c r="GZ174" s="136"/>
      <c r="HA174" s="136"/>
      <c r="HB174" s="136"/>
      <c r="HC174" s="136"/>
      <c r="HD174" s="136"/>
      <c r="HE174" s="136"/>
      <c r="HF174" s="136"/>
      <c r="HG174" s="136"/>
      <c r="HH174" s="136"/>
      <c r="HI174" s="136"/>
      <c r="HJ174" s="136"/>
      <c r="HK174" s="136"/>
      <c r="HL174" s="136"/>
      <c r="HM174" s="136"/>
      <c r="HN174" s="136"/>
      <c r="HO174" s="136"/>
      <c r="HP174" s="136"/>
      <c r="HQ174" s="136"/>
      <c r="HR174" s="136"/>
      <c r="HS174" s="136"/>
      <c r="HT174" s="136"/>
      <c r="HU174" s="136"/>
      <c r="HV174" s="136"/>
      <c r="HW174" s="136"/>
      <c r="HX174" s="136"/>
      <c r="HY174" s="136"/>
      <c r="HZ174" s="136"/>
      <c r="IA174" s="136"/>
      <c r="IB174" s="136"/>
      <c r="IC174" s="136"/>
      <c r="ID174" s="136"/>
      <c r="IE174" s="136"/>
      <c r="IF174" s="136"/>
      <c r="IG174" s="136"/>
      <c r="IH174" s="136"/>
      <c r="II174" s="136"/>
      <c r="IJ174" s="136"/>
      <c r="IK174" s="136"/>
      <c r="IL174" s="136"/>
      <c r="IM174" s="136"/>
      <c r="IN174" s="136"/>
      <c r="IO174" s="136"/>
      <c r="IP174" s="136"/>
      <c r="IQ174" s="136"/>
      <c r="IR174" s="136"/>
      <c r="IS174" s="136"/>
      <c r="IT174" s="136"/>
      <c r="IU174" s="136"/>
      <c r="IV174" s="136"/>
      <c r="IW174" s="136"/>
      <c r="IX174" s="136"/>
      <c r="IY174" s="136"/>
      <c r="IZ174" s="136"/>
      <c r="JA174" s="136"/>
      <c r="JB174" s="136"/>
      <c r="JC174" s="136"/>
      <c r="JD174" s="136"/>
      <c r="JE174" s="136"/>
      <c r="JF174" s="136"/>
      <c r="JG174" s="136"/>
      <c r="JH174" s="136"/>
      <c r="JI174" s="136"/>
      <c r="JJ174" s="136"/>
      <c r="JK174" s="136"/>
      <c r="JL174" s="136"/>
      <c r="JM174" s="136"/>
      <c r="JN174" s="136"/>
      <c r="JO174" s="136"/>
      <c r="JP174" s="136"/>
      <c r="JQ174" s="136"/>
      <c r="JR174" s="136"/>
      <c r="JS174" s="136"/>
      <c r="JT174" s="136"/>
      <c r="JU174" s="136"/>
      <c r="JV174" s="136"/>
      <c r="JW174" s="136"/>
      <c r="JX174" s="136"/>
      <c r="JY174" s="136"/>
      <c r="JZ174" s="136"/>
      <c r="KA174" s="136"/>
      <c r="KB174" s="136"/>
      <c r="KC174" s="136"/>
      <c r="KD174" s="136"/>
      <c r="KE174" s="136"/>
      <c r="KF174" s="136"/>
      <c r="KG174" s="136"/>
      <c r="KH174" s="136"/>
      <c r="KI174" s="136"/>
      <c r="KJ174" s="136"/>
      <c r="KK174" s="136"/>
      <c r="KL174" s="136"/>
      <c r="KM174" s="136"/>
      <c r="KN174" s="136"/>
      <c r="KO174" s="136"/>
      <c r="KP174" s="136"/>
      <c r="KQ174" s="136"/>
      <c r="KR174" s="136"/>
      <c r="KS174" s="136"/>
      <c r="KT174" s="136"/>
      <c r="KU174" s="136"/>
      <c r="KV174" s="136"/>
      <c r="KW174" s="136"/>
      <c r="KX174" s="136"/>
      <c r="KY174" s="136"/>
      <c r="KZ174" s="136"/>
      <c r="LA174" s="136"/>
      <c r="LB174" s="136"/>
      <c r="LC174" s="136"/>
      <c r="LD174" s="136"/>
      <c r="LE174" s="136"/>
      <c r="LF174" s="136"/>
      <c r="LG174" s="136"/>
      <c r="LH174" s="136"/>
      <c r="LI174" s="136"/>
      <c r="LJ174" s="136"/>
      <c r="LK174" s="136"/>
      <c r="LL174" s="136"/>
      <c r="LM174" s="136"/>
      <c r="LN174" s="136"/>
      <c r="LO174" s="136"/>
      <c r="LP174" s="136"/>
      <c r="LQ174" s="136"/>
      <c r="LR174" s="136"/>
      <c r="LS174" s="136"/>
      <c r="LT174" s="136"/>
      <c r="LU174" s="136"/>
      <c r="LV174" s="136"/>
      <c r="LW174" s="136"/>
      <c r="LX174" s="136"/>
      <c r="LY174" s="136"/>
      <c r="LZ174" s="136"/>
      <c r="MA174" s="136"/>
      <c r="MB174" s="136"/>
      <c r="MC174" s="136"/>
      <c r="MD174" s="136"/>
      <c r="ME174" s="136"/>
      <c r="MF174" s="136"/>
      <c r="MG174" s="136"/>
      <c r="MH174" s="136"/>
      <c r="MI174" s="136"/>
      <c r="MJ174" s="136"/>
      <c r="MK174" s="136"/>
      <c r="ML174" s="136"/>
      <c r="MM174" s="136"/>
      <c r="MN174" s="136"/>
      <c r="MO174" s="136"/>
      <c r="MP174" s="136"/>
      <c r="MQ174" s="136"/>
      <c r="MR174" s="136"/>
      <c r="MS174" s="136"/>
      <c r="MT174" s="136"/>
      <c r="MU174" s="136"/>
      <c r="MV174" s="136"/>
      <c r="MW174" s="136"/>
      <c r="MX174" s="136"/>
      <c r="MY174" s="136"/>
      <c r="MZ174" s="136"/>
      <c r="NA174" s="136"/>
      <c r="NB174" s="136"/>
      <c r="NC174" s="136"/>
      <c r="ND174" s="136"/>
      <c r="NE174" s="136"/>
      <c r="NF174" s="136"/>
      <c r="NG174" s="136"/>
      <c r="NH174" s="136"/>
      <c r="NI174" s="136"/>
      <c r="NJ174" s="136"/>
      <c r="NK174" s="136"/>
      <c r="NL174" s="136"/>
      <c r="NM174" s="136"/>
      <c r="NN174" s="136"/>
      <c r="NO174" s="136"/>
      <c r="NP174" s="136"/>
      <c r="NQ174" s="136"/>
      <c r="NR174" s="136"/>
      <c r="NS174" s="136"/>
      <c r="NT174" s="136"/>
      <c r="NU174" s="136"/>
      <c r="NV174" s="136"/>
      <c r="NW174" s="136"/>
      <c r="NX174" s="136"/>
      <c r="NY174" s="136"/>
      <c r="NZ174" s="136"/>
      <c r="OA174" s="136"/>
      <c r="OB174" s="136"/>
      <c r="OC174" s="136"/>
      <c r="OD174" s="136"/>
      <c r="OE174" s="136"/>
      <c r="OF174" s="136"/>
      <c r="OG174" s="136"/>
      <c r="OH174" s="136"/>
      <c r="OI174" s="136"/>
      <c r="OJ174" s="136"/>
      <c r="OK174" s="136"/>
      <c r="OL174" s="136"/>
      <c r="OM174" s="136"/>
      <c r="ON174" s="136"/>
      <c r="OO174" s="136"/>
      <c r="OP174" s="136"/>
      <c r="OQ174" s="136"/>
      <c r="OR174" s="136"/>
      <c r="OS174" s="136"/>
      <c r="OT174" s="136"/>
      <c r="OU174" s="136"/>
      <c r="OV174" s="136"/>
      <c r="OW174" s="136"/>
      <c r="OX174" s="136"/>
      <c r="OY174" s="136"/>
      <c r="OZ174" s="136"/>
      <c r="PA174" s="136"/>
      <c r="PB174" s="136"/>
      <c r="PC174" s="136"/>
      <c r="PD174" s="136"/>
      <c r="PE174" s="136"/>
      <c r="PF174" s="136"/>
      <c r="PG174" s="136"/>
      <c r="PH174" s="136"/>
      <c r="PI174" s="136"/>
      <c r="PJ174" s="136"/>
      <c r="PK174" s="136"/>
      <c r="PL174" s="136"/>
      <c r="PM174" s="136"/>
      <c r="PN174" s="136"/>
      <c r="PO174" s="136"/>
      <c r="PP174" s="136"/>
      <c r="PQ174" s="136"/>
      <c r="PR174" s="136"/>
      <c r="PS174" s="136"/>
      <c r="PT174" s="136"/>
      <c r="PU174" s="136"/>
      <c r="PV174" s="136"/>
      <c r="PW174" s="136"/>
      <c r="PX174" s="136"/>
      <c r="PY174" s="136"/>
      <c r="PZ174" s="136"/>
      <c r="QA174" s="136"/>
      <c r="QB174" s="136"/>
      <c r="QC174" s="136"/>
      <c r="QD174" s="136"/>
      <c r="QE174" s="136"/>
      <c r="QF174" s="136"/>
      <c r="QG174" s="136"/>
      <c r="QH174" s="136"/>
      <c r="QI174" s="136"/>
      <c r="QJ174" s="136"/>
      <c r="QK174" s="136"/>
      <c r="QL174" s="136"/>
      <c r="QM174" s="136"/>
      <c r="QN174" s="136"/>
      <c r="QO174" s="136"/>
      <c r="QP174" s="136"/>
      <c r="QQ174" s="136"/>
      <c r="QR174" s="136"/>
      <c r="QS174" s="136"/>
      <c r="QT174" s="136"/>
      <c r="QU174" s="136"/>
      <c r="QV174" s="136"/>
      <c r="QW174" s="136"/>
      <c r="QX174" s="136"/>
      <c r="QY174" s="136"/>
      <c r="QZ174" s="136"/>
      <c r="RA174" s="136"/>
      <c r="RB174" s="136"/>
      <c r="RC174" s="136"/>
      <c r="RD174" s="136"/>
      <c r="RE174" s="136"/>
      <c r="RF174" s="136"/>
      <c r="RG174" s="136"/>
      <c r="RH174" s="136"/>
      <c r="RI174" s="136"/>
      <c r="RJ174" s="136"/>
      <c r="RK174" s="136"/>
      <c r="RL174" s="136"/>
      <c r="RM174" s="136"/>
      <c r="RN174" s="136"/>
      <c r="RO174" s="136"/>
      <c r="RP174" s="136"/>
      <c r="RQ174" s="136"/>
      <c r="RR174" s="136"/>
      <c r="RS174" s="136"/>
      <c r="RT174" s="136"/>
      <c r="RU174" s="136"/>
      <c r="RV174" s="136"/>
      <c r="RW174" s="136"/>
      <c r="RX174" s="136"/>
      <c r="RY174" s="136"/>
      <c r="RZ174" s="136"/>
      <c r="SA174" s="136"/>
      <c r="SB174" s="136"/>
      <c r="SC174" s="136"/>
      <c r="SD174" s="136"/>
      <c r="SE174" s="136"/>
      <c r="SF174" s="136"/>
      <c r="SG174" s="136"/>
      <c r="SH174" s="136"/>
      <c r="SI174" s="136"/>
      <c r="SJ174" s="136"/>
      <c r="SK174" s="136"/>
      <c r="SL174" s="136"/>
      <c r="SM174" s="136"/>
      <c r="SN174" s="136"/>
      <c r="SO174" s="136"/>
      <c r="SP174" s="136"/>
      <c r="SQ174" s="136"/>
      <c r="SR174" s="136"/>
      <c r="SS174" s="136"/>
      <c r="ST174" s="136"/>
      <c r="SU174" s="136"/>
      <c r="SV174" s="136"/>
      <c r="SW174" s="136"/>
      <c r="SX174" s="136"/>
      <c r="SY174" s="136"/>
      <c r="SZ174" s="136"/>
      <c r="TA174" s="136"/>
      <c r="TB174" s="136"/>
      <c r="TC174" s="136"/>
      <c r="TD174" s="136"/>
      <c r="TE174" s="136"/>
      <c r="TF174" s="136"/>
      <c r="TG174" s="136"/>
      <c r="TH174" s="136"/>
      <c r="TI174" s="136"/>
      <c r="TJ174" s="136"/>
      <c r="TK174" s="136"/>
      <c r="TL174" s="136"/>
      <c r="TM174" s="136"/>
      <c r="TN174" s="136"/>
      <c r="TO174" s="136"/>
      <c r="TP174" s="136"/>
      <c r="TQ174" s="136"/>
      <c r="TR174" s="136"/>
      <c r="TS174" s="136"/>
      <c r="TT174" s="136"/>
      <c r="TU174" s="136"/>
      <c r="TV174" s="136"/>
      <c r="TW174" s="136"/>
      <c r="TX174" s="136"/>
      <c r="TY174" s="136"/>
      <c r="TZ174" s="136"/>
      <c r="UA174" s="136"/>
      <c r="UB174" s="136"/>
      <c r="UC174" s="136"/>
      <c r="UD174" s="136"/>
      <c r="UE174" s="136"/>
      <c r="UF174" s="136"/>
      <c r="UG174" s="136"/>
      <c r="UH174" s="136"/>
      <c r="UI174" s="136"/>
      <c r="UJ174" s="136"/>
      <c r="UK174" s="136"/>
      <c r="UL174" s="136"/>
      <c r="UM174" s="136"/>
      <c r="UN174" s="136"/>
      <c r="UO174" s="136"/>
      <c r="UP174" s="136"/>
      <c r="UQ174" s="136"/>
      <c r="UR174" s="136"/>
      <c r="US174" s="136"/>
      <c r="UT174" s="136"/>
      <c r="UU174" s="136"/>
      <c r="UV174" s="136"/>
      <c r="UW174" s="136"/>
      <c r="UX174" s="136"/>
      <c r="UY174" s="136"/>
      <c r="UZ174" s="136"/>
      <c r="VA174" s="136"/>
      <c r="VB174" s="136"/>
      <c r="VC174" s="136"/>
      <c r="VD174" s="136"/>
      <c r="VE174" s="136"/>
      <c r="VF174" s="136"/>
      <c r="VG174" s="136"/>
      <c r="VH174" s="136"/>
      <c r="VI174" s="136"/>
      <c r="VJ174" s="136"/>
      <c r="VK174" s="136"/>
      <c r="VL174" s="136"/>
      <c r="VM174" s="136"/>
      <c r="VN174" s="136"/>
      <c r="VO174" s="136"/>
      <c r="VP174" s="136"/>
      <c r="VQ174" s="136"/>
      <c r="VR174" s="136"/>
      <c r="VS174" s="136"/>
      <c r="VT174" s="136"/>
      <c r="VU174" s="136"/>
      <c r="VV174" s="136"/>
      <c r="VW174" s="136"/>
      <c r="VX174" s="136"/>
      <c r="VY174" s="136"/>
      <c r="VZ174" s="136"/>
      <c r="WA174" s="136"/>
      <c r="WB174" s="136"/>
      <c r="WC174" s="136"/>
      <c r="WD174" s="136"/>
      <c r="WE174" s="136"/>
      <c r="WF174" s="136"/>
      <c r="WG174" s="136"/>
      <c r="WH174" s="136"/>
      <c r="WI174" s="136"/>
      <c r="WJ174" s="136"/>
      <c r="WK174" s="136"/>
      <c r="WL174" s="136"/>
      <c r="WM174" s="136"/>
      <c r="WN174" s="136"/>
      <c r="WO174" s="136"/>
      <c r="WP174" s="136"/>
      <c r="WQ174" s="136"/>
      <c r="WR174" s="136"/>
      <c r="WS174" s="136"/>
      <c r="WT174" s="136"/>
      <c r="WU174" s="136"/>
      <c r="WV174" s="136"/>
      <c r="WW174" s="136"/>
      <c r="WX174" s="136"/>
      <c r="WY174" s="136"/>
      <c r="WZ174" s="136"/>
      <c r="XA174" s="136"/>
      <c r="XB174" s="136"/>
      <c r="XC174" s="136"/>
      <c r="XD174" s="136"/>
      <c r="XE174" s="136"/>
      <c r="XF174" s="136"/>
      <c r="XG174" s="136"/>
      <c r="XH174" s="136"/>
      <c r="XI174" s="136"/>
      <c r="XJ174" s="136"/>
      <c r="XK174" s="136"/>
      <c r="XL174" s="136"/>
      <c r="XM174" s="136"/>
      <c r="XN174" s="136"/>
      <c r="XO174" s="136"/>
      <c r="XP174" s="136"/>
      <c r="XQ174" s="136"/>
      <c r="XR174" s="136"/>
      <c r="XS174" s="136"/>
      <c r="XT174" s="136"/>
      <c r="XU174" s="136"/>
      <c r="XV174" s="136"/>
      <c r="XW174" s="136"/>
      <c r="XX174" s="136"/>
      <c r="XY174" s="136"/>
      <c r="XZ174" s="136"/>
      <c r="YA174" s="136"/>
      <c r="YB174" s="136"/>
      <c r="YC174" s="136"/>
      <c r="YD174" s="136"/>
      <c r="YE174" s="136"/>
      <c r="YF174" s="136"/>
      <c r="YG174" s="136"/>
      <c r="YH174" s="136"/>
      <c r="YI174" s="136"/>
      <c r="YJ174" s="136"/>
      <c r="YK174" s="136"/>
      <c r="YL174" s="136"/>
      <c r="YM174" s="136"/>
      <c r="YN174" s="136"/>
      <c r="YO174" s="136"/>
      <c r="YP174" s="136"/>
      <c r="YQ174" s="136"/>
      <c r="YR174" s="136"/>
      <c r="YS174" s="136"/>
      <c r="YT174" s="136"/>
      <c r="YU174" s="136"/>
      <c r="YV174" s="136"/>
      <c r="YW174" s="136"/>
      <c r="YX174" s="136"/>
      <c r="YY174" s="136"/>
      <c r="YZ174" s="136"/>
      <c r="ZA174" s="136"/>
      <c r="ZB174" s="136"/>
      <c r="ZC174" s="136"/>
      <c r="ZD174" s="136"/>
      <c r="ZE174" s="136"/>
      <c r="ZF174" s="136"/>
      <c r="ZG174" s="136"/>
      <c r="ZH174" s="136"/>
      <c r="ZI174" s="136"/>
      <c r="ZJ174" s="136"/>
      <c r="ZK174" s="136"/>
      <c r="ZL174" s="136"/>
      <c r="ZM174" s="136"/>
      <c r="ZN174" s="136"/>
      <c r="ZO174" s="136"/>
      <c r="ZP174" s="136"/>
      <c r="ZQ174" s="136"/>
      <c r="ZR174" s="136"/>
      <c r="ZS174" s="136"/>
      <c r="ZT174" s="136"/>
      <c r="ZU174" s="136"/>
      <c r="ZV174" s="136"/>
      <c r="ZW174" s="136"/>
      <c r="ZX174" s="136"/>
      <c r="ZY174" s="136"/>
      <c r="ZZ174" s="136"/>
      <c r="AAA174" s="136"/>
      <c r="AAB174" s="136"/>
      <c r="AAC174" s="136"/>
      <c r="AAD174" s="136"/>
      <c r="AAE174" s="136"/>
      <c r="AAF174" s="136"/>
      <c r="AAG174" s="136"/>
      <c r="AAH174" s="136"/>
      <c r="AAI174" s="136"/>
      <c r="AAJ174" s="136"/>
      <c r="AAK174" s="136"/>
      <c r="AAL174" s="136"/>
      <c r="AAM174" s="136"/>
      <c r="AAN174" s="136"/>
      <c r="AAO174" s="136"/>
      <c r="AAP174" s="136"/>
      <c r="AAQ174" s="136"/>
      <c r="AAR174" s="136"/>
      <c r="AAS174" s="136"/>
      <c r="AAT174" s="136"/>
      <c r="AAU174" s="136"/>
      <c r="AAV174" s="136"/>
      <c r="AAW174" s="136"/>
      <c r="AAX174" s="136"/>
      <c r="AAY174" s="136"/>
      <c r="AAZ174" s="136"/>
      <c r="ABA174" s="136"/>
      <c r="ABB174" s="136"/>
      <c r="ABC174" s="136"/>
      <c r="ABD174" s="136"/>
      <c r="ABE174" s="136"/>
      <c r="ABF174" s="136"/>
      <c r="ABG174" s="136"/>
      <c r="ABH174" s="136"/>
      <c r="ABI174" s="136"/>
      <c r="ABJ174" s="136"/>
      <c r="ABK174" s="136"/>
      <c r="ABL174" s="136"/>
      <c r="ABM174" s="136"/>
      <c r="ABN174" s="136"/>
      <c r="ABO174" s="136"/>
      <c r="ABP174" s="136"/>
      <c r="ABQ174" s="136"/>
      <c r="ABR174" s="136"/>
      <c r="ABS174" s="136"/>
      <c r="ABT174" s="136"/>
      <c r="ABU174" s="136"/>
      <c r="ABV174" s="136"/>
      <c r="ABW174" s="136"/>
      <c r="ABX174" s="136"/>
      <c r="ABY174" s="136"/>
      <c r="ABZ174" s="136"/>
      <c r="ACA174" s="136"/>
      <c r="ACB174" s="136"/>
      <c r="ACC174" s="136"/>
      <c r="ACD174" s="136"/>
      <c r="ACE174" s="136"/>
      <c r="ACF174" s="136"/>
      <c r="ACG174" s="136"/>
      <c r="ACH174" s="136"/>
      <c r="ACI174" s="136"/>
      <c r="ACJ174" s="136"/>
      <c r="ACK174" s="136"/>
      <c r="ACL174" s="136"/>
      <c r="ACM174" s="136"/>
      <c r="ACN174" s="136"/>
      <c r="ACO174" s="136"/>
      <c r="ACP174" s="136"/>
      <c r="ACQ174" s="136"/>
      <c r="ACR174" s="136"/>
      <c r="ACS174" s="136"/>
      <c r="ACT174" s="136"/>
      <c r="ACU174" s="136"/>
      <c r="ACV174" s="136"/>
      <c r="ACW174" s="136"/>
      <c r="ACX174" s="136"/>
      <c r="ACY174" s="136"/>
      <c r="ACZ174" s="136"/>
      <c r="ADA174" s="136"/>
      <c r="ADB174" s="136"/>
      <c r="ADC174" s="136"/>
      <c r="ADD174" s="136"/>
      <c r="ADE174" s="136"/>
      <c r="ADF174" s="136"/>
      <c r="ADG174" s="136"/>
      <c r="ADH174" s="136"/>
      <c r="ADI174" s="136"/>
      <c r="ADJ174" s="136"/>
      <c r="ADK174" s="136"/>
      <c r="ADL174" s="136"/>
      <c r="ADM174" s="136"/>
      <c r="ADN174" s="136"/>
      <c r="ADO174" s="136"/>
      <c r="ADP174" s="136"/>
      <c r="ADQ174" s="136"/>
      <c r="ADR174" s="136"/>
      <c r="ADS174" s="136"/>
      <c r="ADT174" s="136"/>
      <c r="ADU174" s="136"/>
      <c r="ADV174" s="136"/>
      <c r="ADW174" s="136"/>
      <c r="ADX174" s="136"/>
      <c r="ADY174" s="136"/>
      <c r="ADZ174" s="136"/>
      <c r="AEA174" s="136"/>
      <c r="AEB174" s="136"/>
      <c r="AEC174" s="136"/>
      <c r="AED174" s="136"/>
      <c r="AEE174" s="136"/>
      <c r="AEF174" s="136"/>
      <c r="AEG174" s="136"/>
      <c r="AEH174" s="136"/>
      <c r="AEI174" s="136"/>
      <c r="AEJ174" s="136"/>
      <c r="AEK174" s="136"/>
      <c r="AEL174" s="136"/>
      <c r="AEM174" s="136"/>
      <c r="AEN174" s="136"/>
      <c r="AEO174" s="136"/>
      <c r="AEP174" s="136"/>
      <c r="AEQ174" s="136"/>
      <c r="AER174" s="136"/>
      <c r="AES174" s="136"/>
      <c r="AET174" s="136"/>
      <c r="AEU174" s="136"/>
      <c r="AEV174" s="136"/>
      <c r="AEW174" s="136"/>
      <c r="AEX174" s="136"/>
      <c r="AEY174" s="136"/>
      <c r="AEZ174" s="136"/>
      <c r="AFA174" s="136"/>
      <c r="AFB174" s="136"/>
      <c r="AFC174" s="136"/>
      <c r="AFD174" s="136"/>
      <c r="AFE174" s="136"/>
      <c r="AFF174" s="136"/>
      <c r="AFG174" s="136"/>
      <c r="AFH174" s="136"/>
      <c r="AFI174" s="136"/>
      <c r="AFJ174" s="136"/>
      <c r="AFK174" s="136"/>
      <c r="AFL174" s="136"/>
      <c r="AFM174" s="136"/>
      <c r="AFN174" s="136"/>
      <c r="AFO174" s="136"/>
      <c r="AFP174" s="136"/>
      <c r="AFQ174" s="136"/>
      <c r="AFR174" s="136"/>
      <c r="AFS174" s="136"/>
      <c r="AFT174" s="136"/>
      <c r="AFU174" s="136"/>
      <c r="AFV174" s="136"/>
      <c r="AFW174" s="136"/>
      <c r="AFX174" s="136"/>
      <c r="AFY174" s="136"/>
      <c r="AFZ174" s="136"/>
      <c r="AGA174" s="136"/>
      <c r="AGB174" s="136"/>
      <c r="AGC174" s="136"/>
      <c r="AGD174" s="136"/>
      <c r="AGE174" s="136"/>
      <c r="AGF174" s="136"/>
      <c r="AGG174" s="136"/>
      <c r="AGH174" s="136"/>
      <c r="AGI174" s="136"/>
      <c r="AGJ174" s="136"/>
      <c r="AGK174" s="136"/>
      <c r="AGL174" s="136"/>
      <c r="AGM174" s="136"/>
      <c r="AGN174" s="136"/>
      <c r="AGO174" s="136"/>
      <c r="AGP174" s="136"/>
      <c r="AGQ174" s="136"/>
      <c r="AGR174" s="136"/>
      <c r="AGS174" s="136"/>
      <c r="AGT174" s="136"/>
      <c r="AGU174" s="136"/>
      <c r="AGV174" s="136"/>
      <c r="AGW174" s="136"/>
      <c r="AGX174" s="136"/>
      <c r="AGY174" s="136"/>
      <c r="AGZ174" s="136"/>
      <c r="AHA174" s="136"/>
      <c r="AHB174" s="136"/>
      <c r="AHC174" s="136"/>
      <c r="AHD174" s="136"/>
      <c r="AHE174" s="136"/>
      <c r="AHF174" s="136"/>
      <c r="AHG174" s="136"/>
      <c r="AHH174" s="136"/>
      <c r="AHI174" s="136"/>
      <c r="AHJ174" s="136"/>
      <c r="AHK174" s="136"/>
      <c r="AHL174" s="136"/>
      <c r="AHM174" s="136"/>
      <c r="AHN174" s="136"/>
      <c r="AHO174" s="136"/>
      <c r="AHP174" s="136"/>
      <c r="AHQ174" s="136"/>
      <c r="AHR174" s="136"/>
      <c r="AHS174" s="136"/>
      <c r="AHT174" s="136"/>
      <c r="AHU174" s="136"/>
      <c r="AHV174" s="136"/>
      <c r="AHW174" s="136"/>
      <c r="AHX174" s="136"/>
      <c r="AHY174" s="136"/>
      <c r="AHZ174" s="136"/>
      <c r="AIA174" s="136"/>
      <c r="AIB174" s="136"/>
      <c r="AIC174" s="136"/>
      <c r="AID174" s="136"/>
      <c r="AIE174" s="136"/>
      <c r="AIF174" s="136"/>
      <c r="AIG174" s="136"/>
      <c r="AIH174" s="136"/>
      <c r="AII174" s="136"/>
      <c r="AIJ174" s="136"/>
      <c r="AIK174" s="136"/>
      <c r="AIL174" s="136"/>
      <c r="AIM174" s="136"/>
      <c r="AIN174" s="136"/>
      <c r="AIO174" s="136"/>
      <c r="AIP174" s="136"/>
      <c r="AIQ174" s="136"/>
      <c r="AIR174" s="136"/>
      <c r="AIS174" s="136"/>
      <c r="AIT174" s="136"/>
      <c r="AIU174" s="136"/>
      <c r="AIV174" s="136"/>
      <c r="AIW174" s="136"/>
      <c r="AIX174" s="136"/>
      <c r="AIY174" s="136"/>
      <c r="AIZ174" s="136"/>
      <c r="AJA174" s="136"/>
      <c r="AJB174" s="136"/>
      <c r="AJC174" s="136"/>
      <c r="AJD174" s="136"/>
      <c r="AJE174" s="136"/>
      <c r="AJF174" s="136"/>
      <c r="AJG174" s="136"/>
      <c r="AJH174" s="136"/>
      <c r="AJI174" s="136"/>
      <c r="AJJ174" s="136"/>
      <c r="AJK174" s="136"/>
      <c r="AJL174" s="136"/>
      <c r="AJM174" s="136"/>
      <c r="AJN174" s="136"/>
      <c r="AJO174" s="136"/>
      <c r="AJP174" s="136"/>
      <c r="AJQ174" s="136"/>
      <c r="AJR174" s="136"/>
      <c r="AJS174" s="136"/>
      <c r="AJT174" s="136"/>
      <c r="AJU174" s="136"/>
      <c r="AJV174" s="136"/>
      <c r="AJW174" s="136"/>
      <c r="AJX174" s="136"/>
      <c r="AJY174" s="136"/>
      <c r="AJZ174" s="136"/>
      <c r="AKA174" s="136"/>
      <c r="AKB174" s="136"/>
      <c r="AKC174" s="136"/>
      <c r="AKD174" s="136"/>
      <c r="AKE174" s="136"/>
      <c r="AKF174" s="136"/>
      <c r="AKG174" s="136"/>
      <c r="AKH174" s="136"/>
      <c r="AKI174" s="136"/>
      <c r="AKJ174" s="136"/>
      <c r="AKK174" s="136"/>
      <c r="AKL174" s="136"/>
      <c r="AKM174" s="136"/>
      <c r="AKN174" s="136"/>
      <c r="AKO174" s="136"/>
      <c r="AKP174" s="136"/>
      <c r="AKQ174" s="136"/>
      <c r="AKR174" s="136"/>
      <c r="AKS174" s="136"/>
      <c r="AKT174" s="136"/>
      <c r="AKU174" s="136"/>
      <c r="AKV174" s="136"/>
      <c r="AKW174" s="136"/>
      <c r="AKX174" s="136"/>
      <c r="AKY174" s="136"/>
      <c r="AKZ174" s="136"/>
      <c r="ALA174" s="136"/>
      <c r="ALB174" s="136"/>
      <c r="ALC174" s="136"/>
      <c r="ALD174" s="136"/>
      <c r="ALE174" s="136"/>
      <c r="ALF174" s="136"/>
      <c r="ALG174" s="136"/>
      <c r="ALH174" s="136"/>
      <c r="ALI174" s="136"/>
      <c r="ALJ174" s="136"/>
      <c r="ALK174" s="136"/>
      <c r="ALL174" s="136"/>
      <c r="ALM174" s="136"/>
      <c r="ALN174" s="136"/>
      <c r="ALO174" s="136"/>
      <c r="ALP174" s="136"/>
      <c r="ALQ174" s="136"/>
      <c r="ALR174" s="136"/>
      <c r="ALS174" s="136"/>
      <c r="ALT174" s="136"/>
      <c r="ALU174" s="136"/>
      <c r="ALV174" s="136"/>
      <c r="ALW174" s="136"/>
      <c r="ALX174" s="136"/>
      <c r="ALY174" s="136"/>
      <c r="ALZ174" s="136"/>
      <c r="AMA174" s="136"/>
      <c r="AMB174" s="136"/>
      <c r="AMC174" s="136"/>
      <c r="AMD174" s="136"/>
      <c r="AME174" s="136"/>
      <c r="AMF174" s="136"/>
      <c r="AMG174" s="136"/>
      <c r="AMH174" s="136"/>
      <c r="AMI174" s="136"/>
    </row>
    <row r="175" spans="1:1024" ht="29.25" x14ac:dyDescent="0.25">
      <c r="A175" s="298" t="s">
        <v>774</v>
      </c>
      <c r="B175" s="193">
        <v>175</v>
      </c>
      <c r="C175" s="201" t="s">
        <v>775</v>
      </c>
      <c r="D175" s="215" t="s">
        <v>776</v>
      </c>
      <c r="E175" s="227"/>
      <c r="F175" s="231"/>
      <c r="G175" s="299"/>
      <c r="H175" s="299"/>
      <c r="I175" s="369" t="s">
        <v>25817</v>
      </c>
      <c r="J175" s="453">
        <v>2</v>
      </c>
      <c r="K175" s="432">
        <v>2</v>
      </c>
      <c r="L175" s="432"/>
      <c r="M175" s="433"/>
      <c r="N175" s="433"/>
      <c r="O175" s="432"/>
      <c r="P175" s="433"/>
      <c r="Q175" s="433"/>
      <c r="R175" s="433"/>
      <c r="S175" s="433"/>
      <c r="T175" s="433"/>
      <c r="U175" s="428"/>
      <c r="V175" s="256">
        <f>IF(O175=1,10,100)</f>
        <v>100</v>
      </c>
      <c r="W175" s="256">
        <f>IF(O175=1,1,IF(O175=2,10,100))</f>
        <v>100</v>
      </c>
      <c r="X175" s="256">
        <f>IF(O175=3,20,100)</f>
        <v>100</v>
      </c>
      <c r="Y175" s="256">
        <f>IF(P175=1,10,100)</f>
        <v>100</v>
      </c>
      <c r="Z175" s="256">
        <f>IF(P175=1,1,IF(P175=2,10,100))</f>
        <v>100</v>
      </c>
      <c r="AA175" s="257">
        <f>IF(OR(EXACT(Q175,"1A"),EXACT(Q175,"1B")),0.1,IF(Q175=2,1,100))</f>
        <v>100</v>
      </c>
      <c r="AB175" s="257">
        <f>IF(OR(EXACT(R175,"1A"),EXACT(R175,"1B")),0.1,IF(R175=2,1,100))</f>
        <v>100</v>
      </c>
      <c r="AC175" s="257">
        <f>IF(OR(EXACT(S175,"1A"),EXACT(S175,"1B")),0.3,IF(S175=2,3,100))</f>
        <v>100</v>
      </c>
      <c r="AD175" s="224"/>
      <c r="AE175" s="224"/>
      <c r="AF175" s="249">
        <f>IF(OR(OR(EXACT(J175,"1A"),EXACT(J175,"1B"),EXACT(J175,"1C")),K175=1),1,IF(K175=2,10,100))</f>
        <v>10</v>
      </c>
      <c r="AG175" s="249">
        <f>IF(OR(EXACT(J175,"1A"),EXACT(J175,"1B"),EXACT(J175,"1C")),1,IF(J175=2,10,100))</f>
        <v>10</v>
      </c>
      <c r="AH175" s="249">
        <f>IF(OR(EXACT(J175,"1A"),EXACT(J175,"1B"),EXACT(J175,"1C"),K175=1),3,100)</f>
        <v>100</v>
      </c>
      <c r="AI175" s="249">
        <f>IF(OR(EXACT(J175,"1A"),EXACT(J175,"1B"),EXACT(J175,"1C")),5,100)</f>
        <v>100</v>
      </c>
      <c r="AJ175" s="251" t="s">
        <v>777</v>
      </c>
      <c r="AK175" s="337"/>
      <c r="AL175" s="227"/>
      <c r="AM175" s="306" t="s">
        <v>778</v>
      </c>
      <c r="AN175" s="136"/>
      <c r="AO175" s="136"/>
      <c r="AP175" s="136"/>
      <c r="AQ175" s="199" t="s">
        <v>779</v>
      </c>
      <c r="AR175" s="136"/>
      <c r="AS175" s="136"/>
      <c r="AT175" s="136"/>
      <c r="AU175" s="136"/>
      <c r="AV175" s="136"/>
      <c r="AW175" s="136"/>
      <c r="AX175" s="136"/>
      <c r="AY175" s="136"/>
      <c r="AZ175" s="136"/>
      <c r="BA175" s="136"/>
      <c r="BB175" s="136"/>
      <c r="BC175" s="136"/>
      <c r="BD175" s="136"/>
      <c r="BE175" s="136"/>
      <c r="BF175" s="136"/>
      <c r="BG175" s="136"/>
      <c r="BH175" s="136"/>
      <c r="BI175" s="136"/>
      <c r="BJ175" s="136"/>
      <c r="BK175" s="136"/>
      <c r="BL175" s="136"/>
      <c r="BM175" s="136"/>
      <c r="BN175" s="136"/>
      <c r="BO175" s="136"/>
      <c r="BP175" s="136"/>
      <c r="BQ175" s="136"/>
      <c r="BR175" s="136"/>
      <c r="BS175" s="136"/>
      <c r="BT175" s="136"/>
      <c r="BU175" s="136"/>
      <c r="BV175" s="136"/>
      <c r="BW175" s="136"/>
      <c r="BX175" s="136"/>
      <c r="BY175" s="136"/>
      <c r="BZ175" s="136"/>
      <c r="CA175" s="136"/>
      <c r="CB175" s="136"/>
      <c r="CC175" s="136"/>
      <c r="CD175" s="136"/>
      <c r="CE175" s="136"/>
      <c r="CF175" s="136"/>
      <c r="CG175" s="136"/>
      <c r="CH175" s="136"/>
      <c r="CI175" s="136"/>
      <c r="CJ175" s="136"/>
      <c r="CK175" s="136"/>
      <c r="CL175" s="136"/>
      <c r="CM175" s="136"/>
      <c r="CN175" s="136"/>
      <c r="CO175" s="136"/>
      <c r="CP175" s="136"/>
      <c r="CQ175" s="136"/>
      <c r="CR175" s="136"/>
      <c r="CS175" s="136"/>
      <c r="CT175" s="136"/>
      <c r="CU175" s="136"/>
      <c r="CV175" s="136"/>
      <c r="CW175" s="136"/>
      <c r="CX175" s="136"/>
      <c r="CY175" s="136"/>
      <c r="CZ175" s="136"/>
      <c r="DA175" s="136"/>
      <c r="DB175" s="136"/>
      <c r="DC175" s="136"/>
      <c r="DD175" s="136"/>
      <c r="DE175" s="136"/>
      <c r="DF175" s="136"/>
      <c r="DG175" s="136"/>
      <c r="DH175" s="136"/>
      <c r="DI175" s="136"/>
      <c r="DJ175" s="136"/>
      <c r="DK175" s="136"/>
      <c r="DL175" s="136"/>
      <c r="DM175" s="136"/>
      <c r="DN175" s="136"/>
      <c r="DO175" s="136"/>
      <c r="DP175" s="136"/>
      <c r="DQ175" s="136"/>
      <c r="DR175" s="136"/>
      <c r="DS175" s="136"/>
      <c r="DT175" s="136"/>
      <c r="DU175" s="136"/>
      <c r="DV175" s="136"/>
      <c r="DW175" s="136"/>
      <c r="DX175" s="136"/>
      <c r="DY175" s="136"/>
      <c r="DZ175" s="136"/>
      <c r="EA175" s="136"/>
      <c r="EB175" s="136"/>
      <c r="EC175" s="136"/>
      <c r="ED175" s="136"/>
      <c r="EE175" s="136"/>
      <c r="EF175" s="136"/>
      <c r="EG175" s="136"/>
      <c r="EH175" s="136"/>
      <c r="EI175" s="136"/>
      <c r="EJ175" s="136"/>
      <c r="EK175" s="136"/>
      <c r="EL175" s="136"/>
      <c r="EM175" s="136"/>
      <c r="EN175" s="136"/>
      <c r="EO175" s="136"/>
      <c r="EP175" s="136"/>
      <c r="EQ175" s="136"/>
      <c r="ER175" s="136"/>
      <c r="ES175" s="136"/>
      <c r="ET175" s="136"/>
      <c r="EU175" s="136"/>
      <c r="EV175" s="136"/>
      <c r="EW175" s="136"/>
      <c r="EX175" s="136"/>
      <c r="EY175" s="136"/>
      <c r="EZ175" s="136"/>
      <c r="FA175" s="136"/>
      <c r="FB175" s="136"/>
      <c r="FC175" s="136"/>
      <c r="FD175" s="136"/>
      <c r="FE175" s="136"/>
      <c r="FF175" s="136"/>
      <c r="FG175" s="136"/>
      <c r="FH175" s="136"/>
      <c r="FI175" s="136"/>
      <c r="FJ175" s="136"/>
      <c r="FK175" s="136"/>
      <c r="FL175" s="136"/>
      <c r="FM175" s="136"/>
      <c r="FN175" s="136"/>
      <c r="FO175" s="136"/>
      <c r="FP175" s="136"/>
      <c r="FQ175" s="136"/>
      <c r="FR175" s="136"/>
      <c r="FS175" s="136"/>
      <c r="FT175" s="136"/>
      <c r="FU175" s="136"/>
      <c r="FV175" s="136"/>
      <c r="FW175" s="136"/>
      <c r="FX175" s="136"/>
      <c r="FY175" s="136"/>
      <c r="FZ175" s="136"/>
      <c r="GA175" s="136"/>
      <c r="GB175" s="136"/>
      <c r="GC175" s="136"/>
      <c r="GD175" s="136"/>
      <c r="GE175" s="136"/>
      <c r="GF175" s="136"/>
      <c r="GG175" s="136"/>
      <c r="GH175" s="136"/>
      <c r="GI175" s="136"/>
      <c r="GJ175" s="136"/>
      <c r="GK175" s="136"/>
      <c r="GL175" s="136"/>
      <c r="GM175" s="136"/>
      <c r="GN175" s="136"/>
      <c r="GO175" s="136"/>
      <c r="GP175" s="136"/>
      <c r="GQ175" s="136"/>
      <c r="GR175" s="136"/>
      <c r="GS175" s="136"/>
      <c r="GT175" s="136"/>
      <c r="GU175" s="136"/>
      <c r="GV175" s="136"/>
      <c r="GW175" s="136"/>
      <c r="GX175" s="136"/>
      <c r="GY175" s="136"/>
      <c r="GZ175" s="136"/>
      <c r="HA175" s="136"/>
      <c r="HB175" s="136"/>
      <c r="HC175" s="136"/>
      <c r="HD175" s="136"/>
      <c r="HE175" s="136"/>
      <c r="HF175" s="136"/>
      <c r="HG175" s="136"/>
      <c r="HH175" s="136"/>
      <c r="HI175" s="136"/>
      <c r="HJ175" s="136"/>
      <c r="HK175" s="136"/>
      <c r="HL175" s="136"/>
      <c r="HM175" s="136"/>
      <c r="HN175" s="136"/>
      <c r="HO175" s="136"/>
      <c r="HP175" s="136"/>
      <c r="HQ175" s="136"/>
      <c r="HR175" s="136"/>
      <c r="HS175" s="136"/>
      <c r="HT175" s="136"/>
      <c r="HU175" s="136"/>
      <c r="HV175" s="136"/>
      <c r="HW175" s="136"/>
      <c r="HX175" s="136"/>
      <c r="HY175" s="136"/>
      <c r="HZ175" s="136"/>
      <c r="IA175" s="136"/>
      <c r="IB175" s="136"/>
      <c r="IC175" s="136"/>
      <c r="ID175" s="136"/>
      <c r="IE175" s="136"/>
      <c r="IF175" s="136"/>
      <c r="IG175" s="136"/>
      <c r="IH175" s="136"/>
      <c r="II175" s="136"/>
      <c r="IJ175" s="136"/>
      <c r="IK175" s="136"/>
      <c r="IL175" s="136"/>
      <c r="IM175" s="136"/>
      <c r="IN175" s="136"/>
      <c r="IO175" s="136"/>
      <c r="IP175" s="136"/>
      <c r="IQ175" s="136"/>
      <c r="IR175" s="136"/>
      <c r="IS175" s="136"/>
      <c r="IT175" s="136"/>
      <c r="IU175" s="136"/>
      <c r="IV175" s="136"/>
      <c r="IW175" s="136"/>
      <c r="IX175" s="136"/>
      <c r="IY175" s="136"/>
      <c r="IZ175" s="136"/>
      <c r="JA175" s="136"/>
      <c r="JB175" s="136"/>
      <c r="JC175" s="136"/>
      <c r="JD175" s="136"/>
      <c r="JE175" s="136"/>
      <c r="JF175" s="136"/>
      <c r="JG175" s="136"/>
      <c r="JH175" s="136"/>
      <c r="JI175" s="136"/>
      <c r="JJ175" s="136"/>
      <c r="JK175" s="136"/>
      <c r="JL175" s="136"/>
      <c r="JM175" s="136"/>
      <c r="JN175" s="136"/>
      <c r="JO175" s="136"/>
      <c r="JP175" s="136"/>
      <c r="JQ175" s="136"/>
      <c r="JR175" s="136"/>
      <c r="JS175" s="136"/>
      <c r="JT175" s="136"/>
      <c r="JU175" s="136"/>
      <c r="JV175" s="136"/>
      <c r="JW175" s="136"/>
      <c r="JX175" s="136"/>
      <c r="JY175" s="136"/>
      <c r="JZ175" s="136"/>
      <c r="KA175" s="136"/>
      <c r="KB175" s="136"/>
      <c r="KC175" s="136"/>
      <c r="KD175" s="136"/>
      <c r="KE175" s="136"/>
      <c r="KF175" s="136"/>
      <c r="KG175" s="136"/>
      <c r="KH175" s="136"/>
      <c r="KI175" s="136"/>
      <c r="KJ175" s="136"/>
      <c r="KK175" s="136"/>
      <c r="KL175" s="136"/>
      <c r="KM175" s="136"/>
      <c r="KN175" s="136"/>
      <c r="KO175" s="136"/>
      <c r="KP175" s="136"/>
      <c r="KQ175" s="136"/>
      <c r="KR175" s="136"/>
      <c r="KS175" s="136"/>
      <c r="KT175" s="136"/>
      <c r="KU175" s="136"/>
      <c r="KV175" s="136"/>
      <c r="KW175" s="136"/>
      <c r="KX175" s="136"/>
      <c r="KY175" s="136"/>
      <c r="KZ175" s="136"/>
      <c r="LA175" s="136"/>
      <c r="LB175" s="136"/>
      <c r="LC175" s="136"/>
      <c r="LD175" s="136"/>
      <c r="LE175" s="136"/>
      <c r="LF175" s="136"/>
      <c r="LG175" s="136"/>
      <c r="LH175" s="136"/>
      <c r="LI175" s="136"/>
      <c r="LJ175" s="136"/>
      <c r="LK175" s="136"/>
      <c r="LL175" s="136"/>
      <c r="LM175" s="136"/>
      <c r="LN175" s="136"/>
      <c r="LO175" s="136"/>
      <c r="LP175" s="136"/>
      <c r="LQ175" s="136"/>
      <c r="LR175" s="136"/>
      <c r="LS175" s="136"/>
      <c r="LT175" s="136"/>
      <c r="LU175" s="136"/>
      <c r="LV175" s="136"/>
      <c r="LW175" s="136"/>
      <c r="LX175" s="136"/>
      <c r="LY175" s="136"/>
      <c r="LZ175" s="136"/>
      <c r="MA175" s="136"/>
      <c r="MB175" s="136"/>
      <c r="MC175" s="136"/>
      <c r="MD175" s="136"/>
      <c r="ME175" s="136"/>
      <c r="MF175" s="136"/>
      <c r="MG175" s="136"/>
      <c r="MH175" s="136"/>
      <c r="MI175" s="136"/>
      <c r="MJ175" s="136"/>
      <c r="MK175" s="136"/>
      <c r="ML175" s="136"/>
      <c r="MM175" s="136"/>
      <c r="MN175" s="136"/>
      <c r="MO175" s="136"/>
      <c r="MP175" s="136"/>
      <c r="MQ175" s="136"/>
      <c r="MR175" s="136"/>
      <c r="MS175" s="136"/>
      <c r="MT175" s="136"/>
      <c r="MU175" s="136"/>
      <c r="MV175" s="136"/>
      <c r="MW175" s="136"/>
      <c r="MX175" s="136"/>
      <c r="MY175" s="136"/>
      <c r="MZ175" s="136"/>
      <c r="NA175" s="136"/>
      <c r="NB175" s="136"/>
      <c r="NC175" s="136"/>
      <c r="ND175" s="136"/>
      <c r="NE175" s="136"/>
      <c r="NF175" s="136"/>
      <c r="NG175" s="136"/>
      <c r="NH175" s="136"/>
      <c r="NI175" s="136"/>
      <c r="NJ175" s="136"/>
      <c r="NK175" s="136"/>
      <c r="NL175" s="136"/>
      <c r="NM175" s="136"/>
      <c r="NN175" s="136"/>
      <c r="NO175" s="136"/>
      <c r="NP175" s="136"/>
      <c r="NQ175" s="136"/>
      <c r="NR175" s="136"/>
      <c r="NS175" s="136"/>
      <c r="NT175" s="136"/>
      <c r="NU175" s="136"/>
      <c r="NV175" s="136"/>
      <c r="NW175" s="136"/>
      <c r="NX175" s="136"/>
      <c r="NY175" s="136"/>
      <c r="NZ175" s="136"/>
      <c r="OA175" s="136"/>
      <c r="OB175" s="136"/>
      <c r="OC175" s="136"/>
      <c r="OD175" s="136"/>
      <c r="OE175" s="136"/>
      <c r="OF175" s="136"/>
      <c r="OG175" s="136"/>
      <c r="OH175" s="136"/>
      <c r="OI175" s="136"/>
      <c r="OJ175" s="136"/>
      <c r="OK175" s="136"/>
      <c r="OL175" s="136"/>
      <c r="OM175" s="136"/>
      <c r="ON175" s="136"/>
      <c r="OO175" s="136"/>
      <c r="OP175" s="136"/>
      <c r="OQ175" s="136"/>
      <c r="OR175" s="136"/>
      <c r="OS175" s="136"/>
      <c r="OT175" s="136"/>
      <c r="OU175" s="136"/>
      <c r="OV175" s="136"/>
      <c r="OW175" s="136"/>
      <c r="OX175" s="136"/>
      <c r="OY175" s="136"/>
      <c r="OZ175" s="136"/>
      <c r="PA175" s="136"/>
      <c r="PB175" s="136"/>
      <c r="PC175" s="136"/>
      <c r="PD175" s="136"/>
      <c r="PE175" s="136"/>
      <c r="PF175" s="136"/>
      <c r="PG175" s="136"/>
      <c r="PH175" s="136"/>
      <c r="PI175" s="136"/>
      <c r="PJ175" s="136"/>
      <c r="PK175" s="136"/>
      <c r="PL175" s="136"/>
      <c r="PM175" s="136"/>
      <c r="PN175" s="136"/>
      <c r="PO175" s="136"/>
      <c r="PP175" s="136"/>
      <c r="PQ175" s="136"/>
      <c r="PR175" s="136"/>
      <c r="PS175" s="136"/>
      <c r="PT175" s="136"/>
      <c r="PU175" s="136"/>
      <c r="PV175" s="136"/>
      <c r="PW175" s="136"/>
      <c r="PX175" s="136"/>
      <c r="PY175" s="136"/>
      <c r="PZ175" s="136"/>
      <c r="QA175" s="136"/>
      <c r="QB175" s="136"/>
      <c r="QC175" s="136"/>
      <c r="QD175" s="136"/>
      <c r="QE175" s="136"/>
      <c r="QF175" s="136"/>
      <c r="QG175" s="136"/>
      <c r="QH175" s="136"/>
      <c r="QI175" s="136"/>
      <c r="QJ175" s="136"/>
      <c r="QK175" s="136"/>
      <c r="QL175" s="136"/>
      <c r="QM175" s="136"/>
      <c r="QN175" s="136"/>
      <c r="QO175" s="136"/>
      <c r="QP175" s="136"/>
      <c r="QQ175" s="136"/>
      <c r="QR175" s="136"/>
      <c r="QS175" s="136"/>
      <c r="QT175" s="136"/>
      <c r="QU175" s="136"/>
      <c r="QV175" s="136"/>
      <c r="QW175" s="136"/>
      <c r="QX175" s="136"/>
      <c r="QY175" s="136"/>
      <c r="QZ175" s="136"/>
      <c r="RA175" s="136"/>
      <c r="RB175" s="136"/>
      <c r="RC175" s="136"/>
      <c r="RD175" s="136"/>
      <c r="RE175" s="136"/>
      <c r="RF175" s="136"/>
      <c r="RG175" s="136"/>
      <c r="RH175" s="136"/>
      <c r="RI175" s="136"/>
      <c r="RJ175" s="136"/>
      <c r="RK175" s="136"/>
      <c r="RL175" s="136"/>
      <c r="RM175" s="136"/>
      <c r="RN175" s="136"/>
      <c r="RO175" s="136"/>
      <c r="RP175" s="136"/>
      <c r="RQ175" s="136"/>
      <c r="RR175" s="136"/>
      <c r="RS175" s="136"/>
      <c r="RT175" s="136"/>
      <c r="RU175" s="136"/>
      <c r="RV175" s="136"/>
      <c r="RW175" s="136"/>
      <c r="RX175" s="136"/>
      <c r="RY175" s="136"/>
      <c r="RZ175" s="136"/>
      <c r="SA175" s="136"/>
      <c r="SB175" s="136"/>
      <c r="SC175" s="136"/>
      <c r="SD175" s="136"/>
      <c r="SE175" s="136"/>
      <c r="SF175" s="136"/>
      <c r="SG175" s="136"/>
      <c r="SH175" s="136"/>
      <c r="SI175" s="136"/>
      <c r="SJ175" s="136"/>
      <c r="SK175" s="136"/>
      <c r="SL175" s="136"/>
      <c r="SM175" s="136"/>
      <c r="SN175" s="136"/>
      <c r="SO175" s="136"/>
      <c r="SP175" s="136"/>
      <c r="SQ175" s="136"/>
      <c r="SR175" s="136"/>
      <c r="SS175" s="136"/>
      <c r="ST175" s="136"/>
      <c r="SU175" s="136"/>
      <c r="SV175" s="136"/>
      <c r="SW175" s="136"/>
      <c r="SX175" s="136"/>
      <c r="SY175" s="136"/>
      <c r="SZ175" s="136"/>
      <c r="TA175" s="136"/>
      <c r="TB175" s="136"/>
      <c r="TC175" s="136"/>
      <c r="TD175" s="136"/>
      <c r="TE175" s="136"/>
      <c r="TF175" s="136"/>
      <c r="TG175" s="136"/>
      <c r="TH175" s="136"/>
      <c r="TI175" s="136"/>
      <c r="TJ175" s="136"/>
      <c r="TK175" s="136"/>
      <c r="TL175" s="136"/>
      <c r="TM175" s="136"/>
      <c r="TN175" s="136"/>
      <c r="TO175" s="136"/>
      <c r="TP175" s="136"/>
      <c r="TQ175" s="136"/>
      <c r="TR175" s="136"/>
      <c r="TS175" s="136"/>
      <c r="TT175" s="136"/>
      <c r="TU175" s="136"/>
      <c r="TV175" s="136"/>
      <c r="TW175" s="136"/>
      <c r="TX175" s="136"/>
      <c r="TY175" s="136"/>
      <c r="TZ175" s="136"/>
      <c r="UA175" s="136"/>
      <c r="UB175" s="136"/>
      <c r="UC175" s="136"/>
      <c r="UD175" s="136"/>
      <c r="UE175" s="136"/>
      <c r="UF175" s="136"/>
      <c r="UG175" s="136"/>
      <c r="UH175" s="136"/>
      <c r="UI175" s="136"/>
      <c r="UJ175" s="136"/>
      <c r="UK175" s="136"/>
      <c r="UL175" s="136"/>
      <c r="UM175" s="136"/>
      <c r="UN175" s="136"/>
      <c r="UO175" s="136"/>
      <c r="UP175" s="136"/>
      <c r="UQ175" s="136"/>
      <c r="UR175" s="136"/>
      <c r="US175" s="136"/>
      <c r="UT175" s="136"/>
      <c r="UU175" s="136"/>
      <c r="UV175" s="136"/>
      <c r="UW175" s="136"/>
      <c r="UX175" s="136"/>
      <c r="UY175" s="136"/>
      <c r="UZ175" s="136"/>
      <c r="VA175" s="136"/>
      <c r="VB175" s="136"/>
      <c r="VC175" s="136"/>
      <c r="VD175" s="136"/>
      <c r="VE175" s="136"/>
      <c r="VF175" s="136"/>
      <c r="VG175" s="136"/>
      <c r="VH175" s="136"/>
      <c r="VI175" s="136"/>
      <c r="VJ175" s="136"/>
      <c r="VK175" s="136"/>
      <c r="VL175" s="136"/>
      <c r="VM175" s="136"/>
      <c r="VN175" s="136"/>
      <c r="VO175" s="136"/>
      <c r="VP175" s="136"/>
      <c r="VQ175" s="136"/>
      <c r="VR175" s="136"/>
      <c r="VS175" s="136"/>
      <c r="VT175" s="136"/>
      <c r="VU175" s="136"/>
      <c r="VV175" s="136"/>
      <c r="VW175" s="136"/>
      <c r="VX175" s="136"/>
      <c r="VY175" s="136"/>
      <c r="VZ175" s="136"/>
      <c r="WA175" s="136"/>
      <c r="WB175" s="136"/>
      <c r="WC175" s="136"/>
      <c r="WD175" s="136"/>
      <c r="WE175" s="136"/>
      <c r="WF175" s="136"/>
      <c r="WG175" s="136"/>
      <c r="WH175" s="136"/>
      <c r="WI175" s="136"/>
      <c r="WJ175" s="136"/>
      <c r="WK175" s="136"/>
      <c r="WL175" s="136"/>
      <c r="WM175" s="136"/>
      <c r="WN175" s="136"/>
      <c r="WO175" s="136"/>
      <c r="WP175" s="136"/>
      <c r="WQ175" s="136"/>
      <c r="WR175" s="136"/>
      <c r="WS175" s="136"/>
      <c r="WT175" s="136"/>
      <c r="WU175" s="136"/>
      <c r="WV175" s="136"/>
      <c r="WW175" s="136"/>
      <c r="WX175" s="136"/>
      <c r="WY175" s="136"/>
      <c r="WZ175" s="136"/>
      <c r="XA175" s="136"/>
      <c r="XB175" s="136"/>
      <c r="XC175" s="136"/>
      <c r="XD175" s="136"/>
      <c r="XE175" s="136"/>
      <c r="XF175" s="136"/>
      <c r="XG175" s="136"/>
      <c r="XH175" s="136"/>
      <c r="XI175" s="136"/>
      <c r="XJ175" s="136"/>
      <c r="XK175" s="136"/>
      <c r="XL175" s="136"/>
      <c r="XM175" s="136"/>
      <c r="XN175" s="136"/>
      <c r="XO175" s="136"/>
      <c r="XP175" s="136"/>
      <c r="XQ175" s="136"/>
      <c r="XR175" s="136"/>
      <c r="XS175" s="136"/>
      <c r="XT175" s="136"/>
      <c r="XU175" s="136"/>
      <c r="XV175" s="136"/>
      <c r="XW175" s="136"/>
      <c r="XX175" s="136"/>
      <c r="XY175" s="136"/>
      <c r="XZ175" s="136"/>
      <c r="YA175" s="136"/>
      <c r="YB175" s="136"/>
      <c r="YC175" s="136"/>
      <c r="YD175" s="136"/>
      <c r="YE175" s="136"/>
      <c r="YF175" s="136"/>
      <c r="YG175" s="136"/>
      <c r="YH175" s="136"/>
      <c r="YI175" s="136"/>
      <c r="YJ175" s="136"/>
      <c r="YK175" s="136"/>
      <c r="YL175" s="136"/>
      <c r="YM175" s="136"/>
      <c r="YN175" s="136"/>
      <c r="YO175" s="136"/>
      <c r="YP175" s="136"/>
      <c r="YQ175" s="136"/>
      <c r="YR175" s="136"/>
      <c r="YS175" s="136"/>
      <c r="YT175" s="136"/>
      <c r="YU175" s="136"/>
      <c r="YV175" s="136"/>
      <c r="YW175" s="136"/>
      <c r="YX175" s="136"/>
      <c r="YY175" s="136"/>
      <c r="YZ175" s="136"/>
      <c r="ZA175" s="136"/>
      <c r="ZB175" s="136"/>
      <c r="ZC175" s="136"/>
      <c r="ZD175" s="136"/>
      <c r="ZE175" s="136"/>
      <c r="ZF175" s="136"/>
      <c r="ZG175" s="136"/>
      <c r="ZH175" s="136"/>
      <c r="ZI175" s="136"/>
      <c r="ZJ175" s="136"/>
      <c r="ZK175" s="136"/>
      <c r="ZL175" s="136"/>
      <c r="ZM175" s="136"/>
      <c r="ZN175" s="136"/>
      <c r="ZO175" s="136"/>
      <c r="ZP175" s="136"/>
      <c r="ZQ175" s="136"/>
      <c r="ZR175" s="136"/>
      <c r="ZS175" s="136"/>
      <c r="ZT175" s="136"/>
      <c r="ZU175" s="136"/>
      <c r="ZV175" s="136"/>
      <c r="ZW175" s="136"/>
      <c r="ZX175" s="136"/>
      <c r="ZY175" s="136"/>
      <c r="ZZ175" s="136"/>
      <c r="AAA175" s="136"/>
      <c r="AAB175" s="136"/>
      <c r="AAC175" s="136"/>
      <c r="AAD175" s="136"/>
      <c r="AAE175" s="136"/>
      <c r="AAF175" s="136"/>
      <c r="AAG175" s="136"/>
      <c r="AAH175" s="136"/>
      <c r="AAI175" s="136"/>
      <c r="AAJ175" s="136"/>
      <c r="AAK175" s="136"/>
      <c r="AAL175" s="136"/>
      <c r="AAM175" s="136"/>
      <c r="AAN175" s="136"/>
      <c r="AAO175" s="136"/>
      <c r="AAP175" s="136"/>
      <c r="AAQ175" s="136"/>
      <c r="AAR175" s="136"/>
      <c r="AAS175" s="136"/>
      <c r="AAT175" s="136"/>
      <c r="AAU175" s="136"/>
      <c r="AAV175" s="136"/>
      <c r="AAW175" s="136"/>
      <c r="AAX175" s="136"/>
      <c r="AAY175" s="136"/>
      <c r="AAZ175" s="136"/>
      <c r="ABA175" s="136"/>
      <c r="ABB175" s="136"/>
      <c r="ABC175" s="136"/>
      <c r="ABD175" s="136"/>
      <c r="ABE175" s="136"/>
      <c r="ABF175" s="136"/>
      <c r="ABG175" s="136"/>
      <c r="ABH175" s="136"/>
      <c r="ABI175" s="136"/>
      <c r="ABJ175" s="136"/>
      <c r="ABK175" s="136"/>
      <c r="ABL175" s="136"/>
      <c r="ABM175" s="136"/>
      <c r="ABN175" s="136"/>
      <c r="ABO175" s="136"/>
      <c r="ABP175" s="136"/>
      <c r="ABQ175" s="136"/>
      <c r="ABR175" s="136"/>
      <c r="ABS175" s="136"/>
      <c r="ABT175" s="136"/>
      <c r="ABU175" s="136"/>
      <c r="ABV175" s="136"/>
      <c r="ABW175" s="136"/>
      <c r="ABX175" s="136"/>
      <c r="ABY175" s="136"/>
      <c r="ABZ175" s="136"/>
      <c r="ACA175" s="136"/>
      <c r="ACB175" s="136"/>
      <c r="ACC175" s="136"/>
      <c r="ACD175" s="136"/>
      <c r="ACE175" s="136"/>
      <c r="ACF175" s="136"/>
      <c r="ACG175" s="136"/>
      <c r="ACH175" s="136"/>
      <c r="ACI175" s="136"/>
      <c r="ACJ175" s="136"/>
      <c r="ACK175" s="136"/>
      <c r="ACL175" s="136"/>
      <c r="ACM175" s="136"/>
      <c r="ACN175" s="136"/>
      <c r="ACO175" s="136"/>
      <c r="ACP175" s="136"/>
      <c r="ACQ175" s="136"/>
      <c r="ACR175" s="136"/>
      <c r="ACS175" s="136"/>
      <c r="ACT175" s="136"/>
      <c r="ACU175" s="136"/>
      <c r="ACV175" s="136"/>
      <c r="ACW175" s="136"/>
      <c r="ACX175" s="136"/>
      <c r="ACY175" s="136"/>
      <c r="ACZ175" s="136"/>
      <c r="ADA175" s="136"/>
      <c r="ADB175" s="136"/>
      <c r="ADC175" s="136"/>
      <c r="ADD175" s="136"/>
      <c r="ADE175" s="136"/>
      <c r="ADF175" s="136"/>
      <c r="ADG175" s="136"/>
      <c r="ADH175" s="136"/>
      <c r="ADI175" s="136"/>
      <c r="ADJ175" s="136"/>
      <c r="ADK175" s="136"/>
      <c r="ADL175" s="136"/>
      <c r="ADM175" s="136"/>
      <c r="ADN175" s="136"/>
      <c r="ADO175" s="136"/>
      <c r="ADP175" s="136"/>
      <c r="ADQ175" s="136"/>
      <c r="ADR175" s="136"/>
      <c r="ADS175" s="136"/>
      <c r="ADT175" s="136"/>
      <c r="ADU175" s="136"/>
      <c r="ADV175" s="136"/>
      <c r="ADW175" s="136"/>
      <c r="ADX175" s="136"/>
      <c r="ADY175" s="136"/>
      <c r="ADZ175" s="136"/>
      <c r="AEA175" s="136"/>
      <c r="AEB175" s="136"/>
      <c r="AEC175" s="136"/>
      <c r="AED175" s="136"/>
      <c r="AEE175" s="136"/>
      <c r="AEF175" s="136"/>
      <c r="AEG175" s="136"/>
      <c r="AEH175" s="136"/>
      <c r="AEI175" s="136"/>
      <c r="AEJ175" s="136"/>
      <c r="AEK175" s="136"/>
      <c r="AEL175" s="136"/>
      <c r="AEM175" s="136"/>
      <c r="AEN175" s="136"/>
      <c r="AEO175" s="136"/>
      <c r="AEP175" s="136"/>
      <c r="AEQ175" s="136"/>
      <c r="AER175" s="136"/>
      <c r="AES175" s="136"/>
      <c r="AET175" s="136"/>
      <c r="AEU175" s="136"/>
      <c r="AEV175" s="136"/>
      <c r="AEW175" s="136"/>
      <c r="AEX175" s="136"/>
      <c r="AEY175" s="136"/>
      <c r="AEZ175" s="136"/>
      <c r="AFA175" s="136"/>
      <c r="AFB175" s="136"/>
      <c r="AFC175" s="136"/>
      <c r="AFD175" s="136"/>
      <c r="AFE175" s="136"/>
      <c r="AFF175" s="136"/>
      <c r="AFG175" s="136"/>
      <c r="AFH175" s="136"/>
      <c r="AFI175" s="136"/>
      <c r="AFJ175" s="136"/>
      <c r="AFK175" s="136"/>
      <c r="AFL175" s="136"/>
      <c r="AFM175" s="136"/>
      <c r="AFN175" s="136"/>
      <c r="AFO175" s="136"/>
      <c r="AFP175" s="136"/>
      <c r="AFQ175" s="136"/>
      <c r="AFR175" s="136"/>
      <c r="AFS175" s="136"/>
      <c r="AFT175" s="136"/>
      <c r="AFU175" s="136"/>
      <c r="AFV175" s="136"/>
      <c r="AFW175" s="136"/>
      <c r="AFX175" s="136"/>
      <c r="AFY175" s="136"/>
      <c r="AFZ175" s="136"/>
      <c r="AGA175" s="136"/>
      <c r="AGB175" s="136"/>
      <c r="AGC175" s="136"/>
      <c r="AGD175" s="136"/>
      <c r="AGE175" s="136"/>
      <c r="AGF175" s="136"/>
      <c r="AGG175" s="136"/>
      <c r="AGH175" s="136"/>
      <c r="AGI175" s="136"/>
      <c r="AGJ175" s="136"/>
      <c r="AGK175" s="136"/>
      <c r="AGL175" s="136"/>
      <c r="AGM175" s="136"/>
      <c r="AGN175" s="136"/>
      <c r="AGO175" s="136"/>
      <c r="AGP175" s="136"/>
      <c r="AGQ175" s="136"/>
      <c r="AGR175" s="136"/>
      <c r="AGS175" s="136"/>
      <c r="AGT175" s="136"/>
      <c r="AGU175" s="136"/>
      <c r="AGV175" s="136"/>
      <c r="AGW175" s="136"/>
      <c r="AGX175" s="136"/>
      <c r="AGY175" s="136"/>
      <c r="AGZ175" s="136"/>
      <c r="AHA175" s="136"/>
      <c r="AHB175" s="136"/>
      <c r="AHC175" s="136"/>
      <c r="AHD175" s="136"/>
      <c r="AHE175" s="136"/>
      <c r="AHF175" s="136"/>
      <c r="AHG175" s="136"/>
      <c r="AHH175" s="136"/>
      <c r="AHI175" s="136"/>
      <c r="AHJ175" s="136"/>
      <c r="AHK175" s="136"/>
      <c r="AHL175" s="136"/>
      <c r="AHM175" s="136"/>
      <c r="AHN175" s="136"/>
      <c r="AHO175" s="136"/>
      <c r="AHP175" s="136"/>
      <c r="AHQ175" s="136"/>
      <c r="AHR175" s="136"/>
      <c r="AHS175" s="136"/>
      <c r="AHT175" s="136"/>
      <c r="AHU175" s="136"/>
      <c r="AHV175" s="136"/>
      <c r="AHW175" s="136"/>
      <c r="AHX175" s="136"/>
      <c r="AHY175" s="136"/>
      <c r="AHZ175" s="136"/>
      <c r="AIA175" s="136"/>
      <c r="AIB175" s="136"/>
      <c r="AIC175" s="136"/>
      <c r="AID175" s="136"/>
      <c r="AIE175" s="136"/>
      <c r="AIF175" s="136"/>
      <c r="AIG175" s="136"/>
      <c r="AIH175" s="136"/>
      <c r="AII175" s="136"/>
      <c r="AIJ175" s="136"/>
      <c r="AIK175" s="136"/>
      <c r="AIL175" s="136"/>
      <c r="AIM175" s="136"/>
      <c r="AIN175" s="136"/>
      <c r="AIO175" s="136"/>
      <c r="AIP175" s="136"/>
      <c r="AIQ175" s="136"/>
      <c r="AIR175" s="136"/>
      <c r="AIS175" s="136"/>
      <c r="AIT175" s="136"/>
      <c r="AIU175" s="136"/>
      <c r="AIV175" s="136"/>
      <c r="AIW175" s="136"/>
      <c r="AIX175" s="136"/>
      <c r="AIY175" s="136"/>
      <c r="AIZ175" s="136"/>
      <c r="AJA175" s="136"/>
      <c r="AJB175" s="136"/>
      <c r="AJC175" s="136"/>
      <c r="AJD175" s="136"/>
      <c r="AJE175" s="136"/>
      <c r="AJF175" s="136"/>
      <c r="AJG175" s="136"/>
      <c r="AJH175" s="136"/>
      <c r="AJI175" s="136"/>
      <c r="AJJ175" s="136"/>
      <c r="AJK175" s="136"/>
      <c r="AJL175" s="136"/>
      <c r="AJM175" s="136"/>
      <c r="AJN175" s="136"/>
      <c r="AJO175" s="136"/>
      <c r="AJP175" s="136"/>
      <c r="AJQ175" s="136"/>
      <c r="AJR175" s="136"/>
      <c r="AJS175" s="136"/>
      <c r="AJT175" s="136"/>
      <c r="AJU175" s="136"/>
      <c r="AJV175" s="136"/>
      <c r="AJW175" s="136"/>
      <c r="AJX175" s="136"/>
      <c r="AJY175" s="136"/>
      <c r="AJZ175" s="136"/>
      <c r="AKA175" s="136"/>
      <c r="AKB175" s="136"/>
      <c r="AKC175" s="136"/>
      <c r="AKD175" s="136"/>
      <c r="AKE175" s="136"/>
      <c r="AKF175" s="136"/>
      <c r="AKG175" s="136"/>
      <c r="AKH175" s="136"/>
      <c r="AKI175" s="136"/>
      <c r="AKJ175" s="136"/>
      <c r="AKK175" s="136"/>
      <c r="AKL175" s="136"/>
      <c r="AKM175" s="136"/>
      <c r="AKN175" s="136"/>
      <c r="AKO175" s="136"/>
      <c r="AKP175" s="136"/>
      <c r="AKQ175" s="136"/>
      <c r="AKR175" s="136"/>
      <c r="AKS175" s="136"/>
      <c r="AKT175" s="136"/>
      <c r="AKU175" s="136"/>
      <c r="AKV175" s="136"/>
      <c r="AKW175" s="136"/>
      <c r="AKX175" s="136"/>
      <c r="AKY175" s="136"/>
      <c r="AKZ175" s="136"/>
      <c r="ALA175" s="136"/>
      <c r="ALB175" s="136"/>
      <c r="ALC175" s="136"/>
      <c r="ALD175" s="136"/>
      <c r="ALE175" s="136"/>
      <c r="ALF175" s="136"/>
      <c r="ALG175" s="136"/>
      <c r="ALH175" s="136"/>
      <c r="ALI175" s="136"/>
      <c r="ALJ175" s="136"/>
      <c r="ALK175" s="136"/>
      <c r="ALL175" s="136"/>
      <c r="ALM175" s="136"/>
      <c r="ALN175" s="136"/>
      <c r="ALO175" s="136"/>
      <c r="ALP175" s="136"/>
      <c r="ALQ175" s="136"/>
      <c r="ALR175" s="136"/>
      <c r="ALS175" s="136"/>
      <c r="ALT175" s="136"/>
      <c r="ALU175" s="136"/>
      <c r="ALV175" s="136"/>
      <c r="ALW175" s="136"/>
      <c r="ALX175" s="136"/>
      <c r="ALY175" s="136"/>
      <c r="ALZ175" s="136"/>
      <c r="AMA175" s="136"/>
      <c r="AMB175" s="136"/>
      <c r="AMC175" s="136"/>
      <c r="AMD175" s="136"/>
      <c r="AME175" s="136"/>
      <c r="AMF175" s="136"/>
      <c r="AMG175" s="136"/>
      <c r="AMH175" s="136"/>
      <c r="AMI175" s="136"/>
    </row>
    <row r="176" spans="1:1024" ht="29.25" x14ac:dyDescent="0.25">
      <c r="A176" s="311" t="s">
        <v>831</v>
      </c>
      <c r="B176" s="193">
        <v>176</v>
      </c>
      <c r="C176" s="203" t="s">
        <v>832</v>
      </c>
      <c r="D176" s="210" t="s">
        <v>6683</v>
      </c>
      <c r="E176" s="224"/>
      <c r="F176" s="239">
        <v>3</v>
      </c>
      <c r="G176" s="207">
        <v>3</v>
      </c>
      <c r="H176" s="207">
        <v>3</v>
      </c>
      <c r="I176" s="369">
        <v>9</v>
      </c>
      <c r="J176" s="435" t="s">
        <v>770</v>
      </c>
      <c r="K176" s="436">
        <v>1</v>
      </c>
      <c r="L176" s="436" t="s">
        <v>771</v>
      </c>
      <c r="M176" s="437"/>
      <c r="N176" s="437"/>
      <c r="O176" s="438">
        <v>3</v>
      </c>
      <c r="P176" s="437"/>
      <c r="Q176" s="439" t="s">
        <v>771</v>
      </c>
      <c r="R176" s="440">
        <v>2</v>
      </c>
      <c r="S176" s="437"/>
      <c r="T176" s="437"/>
      <c r="U176" s="441"/>
      <c r="V176" s="256">
        <f>IF(O176=1,10,100)</f>
        <v>100</v>
      </c>
      <c r="W176" s="256">
        <f>IF(O176=1,1,IF(O176=2,10,100))</f>
        <v>100</v>
      </c>
      <c r="X176" s="312">
        <v>5</v>
      </c>
      <c r="Y176" s="256">
        <f>IF(P176=1,10,100)</f>
        <v>100</v>
      </c>
      <c r="Z176" s="256">
        <f>IF(P176=1,1,IF(P176=2,10,100))</f>
        <v>100</v>
      </c>
      <c r="AA176" s="257">
        <f>IF(OR(EXACT(Q176,"1A"),EXACT(Q176,"1B")),0.1,IF(Q176=2,1,100))</f>
        <v>0.1</v>
      </c>
      <c r="AB176" s="257">
        <f>IF(OR(EXACT(R176,"1A"),EXACT(R176,"1B")),0.1,IF(R176=2,1,100))</f>
        <v>1</v>
      </c>
      <c r="AC176" s="257">
        <f>IF(OR(EXACT(S176,"1A"),EXACT(S176,"1B")),0.3,IF(S176=2,3,100))</f>
        <v>100</v>
      </c>
      <c r="AD176" s="313">
        <v>0.2</v>
      </c>
      <c r="AE176" s="313"/>
      <c r="AF176" s="314">
        <v>5</v>
      </c>
      <c r="AG176" s="314">
        <v>5</v>
      </c>
      <c r="AH176" s="314">
        <v>25</v>
      </c>
      <c r="AI176" s="314">
        <v>25</v>
      </c>
      <c r="AJ176" s="315" t="s">
        <v>25800</v>
      </c>
      <c r="AK176" s="316"/>
      <c r="AL176" s="317"/>
      <c r="AM176" s="251"/>
      <c r="AN176" s="136"/>
      <c r="AO176" s="136"/>
      <c r="AP176" s="136"/>
      <c r="AQ176" s="199" t="s">
        <v>26301</v>
      </c>
      <c r="AR176" s="136"/>
      <c r="AS176" s="136"/>
      <c r="AT176" s="136"/>
      <c r="AU176" s="136"/>
      <c r="AV176" s="136"/>
      <c r="AW176" s="136"/>
      <c r="AX176" s="136"/>
      <c r="AY176" s="136"/>
      <c r="AZ176" s="136"/>
      <c r="BA176" s="136"/>
      <c r="BB176" s="136"/>
      <c r="BC176" s="136"/>
      <c r="BD176" s="136"/>
      <c r="BE176" s="136"/>
      <c r="BF176" s="136"/>
      <c r="BG176" s="136"/>
      <c r="BH176" s="136"/>
      <c r="BI176" s="136"/>
      <c r="BJ176" s="136"/>
      <c r="BK176" s="136"/>
      <c r="BL176" s="136"/>
      <c r="BM176" s="136"/>
      <c r="BN176" s="136"/>
      <c r="BO176" s="136"/>
      <c r="BP176" s="136"/>
      <c r="BQ176" s="136"/>
      <c r="BR176" s="136"/>
      <c r="BS176" s="136"/>
      <c r="BT176" s="136"/>
      <c r="BU176" s="136"/>
      <c r="BV176" s="136"/>
      <c r="BW176" s="136"/>
      <c r="BX176" s="136"/>
      <c r="BY176" s="136"/>
      <c r="BZ176" s="136"/>
      <c r="CA176" s="136"/>
      <c r="CB176" s="136"/>
      <c r="CC176" s="136"/>
      <c r="CD176" s="136"/>
      <c r="CE176" s="136"/>
      <c r="CF176" s="136"/>
      <c r="CG176" s="136"/>
      <c r="CH176" s="136"/>
      <c r="CI176" s="136"/>
      <c r="CJ176" s="136"/>
      <c r="CK176" s="136"/>
      <c r="CL176" s="136"/>
      <c r="CM176" s="136"/>
      <c r="CN176" s="136"/>
      <c r="CO176" s="136"/>
      <c r="CP176" s="136"/>
      <c r="CQ176" s="136"/>
      <c r="CR176" s="136"/>
      <c r="CS176" s="136"/>
      <c r="CT176" s="136"/>
      <c r="CU176" s="136"/>
      <c r="CV176" s="136"/>
      <c r="CW176" s="136"/>
      <c r="CX176" s="136"/>
      <c r="CY176" s="136"/>
      <c r="CZ176" s="136"/>
      <c r="DA176" s="136"/>
      <c r="DB176" s="136"/>
      <c r="DC176" s="136"/>
      <c r="DD176" s="136"/>
      <c r="DE176" s="136"/>
      <c r="DF176" s="136"/>
      <c r="DG176" s="136"/>
      <c r="DH176" s="136"/>
      <c r="DI176" s="136"/>
      <c r="DJ176" s="136"/>
      <c r="DK176" s="136"/>
      <c r="DL176" s="136"/>
      <c r="DM176" s="136"/>
      <c r="DN176" s="136"/>
      <c r="DO176" s="136"/>
      <c r="DP176" s="136"/>
      <c r="DQ176" s="136"/>
      <c r="DR176" s="136"/>
      <c r="DS176" s="136"/>
      <c r="DT176" s="136"/>
      <c r="DU176" s="136"/>
      <c r="DV176" s="136"/>
      <c r="DW176" s="136"/>
      <c r="DX176" s="136"/>
      <c r="DY176" s="136"/>
      <c r="DZ176" s="136"/>
      <c r="EA176" s="136"/>
      <c r="EB176" s="136"/>
      <c r="EC176" s="136"/>
      <c r="ED176" s="136"/>
      <c r="EE176" s="136"/>
      <c r="EF176" s="136"/>
      <c r="EG176" s="136"/>
      <c r="EH176" s="136"/>
      <c r="EI176" s="136"/>
      <c r="EJ176" s="136"/>
      <c r="EK176" s="136"/>
      <c r="EL176" s="136"/>
      <c r="EM176" s="136"/>
      <c r="EN176" s="136"/>
      <c r="EO176" s="136"/>
      <c r="EP176" s="136"/>
      <c r="EQ176" s="136"/>
      <c r="ER176" s="136"/>
      <c r="ES176" s="136"/>
      <c r="ET176" s="136"/>
      <c r="EU176" s="136"/>
      <c r="EV176" s="136"/>
      <c r="EW176" s="136"/>
      <c r="EX176" s="136"/>
      <c r="EY176" s="136"/>
      <c r="EZ176" s="136"/>
      <c r="FA176" s="136"/>
      <c r="FB176" s="136"/>
      <c r="FC176" s="136"/>
      <c r="FD176" s="136"/>
      <c r="FE176" s="136"/>
      <c r="FF176" s="136"/>
      <c r="FG176" s="136"/>
      <c r="FH176" s="136"/>
      <c r="FI176" s="136"/>
      <c r="FJ176" s="136"/>
      <c r="FK176" s="136"/>
      <c r="FL176" s="136"/>
      <c r="FM176" s="136"/>
      <c r="FN176" s="136"/>
      <c r="FO176" s="136"/>
      <c r="FP176" s="136"/>
      <c r="FQ176" s="136"/>
      <c r="FR176" s="136"/>
      <c r="FS176" s="136"/>
      <c r="FT176" s="136"/>
      <c r="FU176" s="136"/>
      <c r="FV176" s="136"/>
      <c r="FW176" s="136"/>
      <c r="FX176" s="136"/>
      <c r="FY176" s="136"/>
      <c r="FZ176" s="136"/>
      <c r="GA176" s="136"/>
      <c r="GB176" s="136"/>
      <c r="GC176" s="136"/>
      <c r="GD176" s="136"/>
      <c r="GE176" s="136"/>
      <c r="GF176" s="136"/>
      <c r="GG176" s="136"/>
      <c r="GH176" s="136"/>
      <c r="GI176" s="136"/>
      <c r="GJ176" s="136"/>
      <c r="GK176" s="136"/>
      <c r="GL176" s="136"/>
      <c r="GM176" s="136"/>
      <c r="GN176" s="136"/>
      <c r="GO176" s="136"/>
      <c r="GP176" s="136"/>
      <c r="GQ176" s="136"/>
      <c r="GR176" s="136"/>
      <c r="GS176" s="136"/>
      <c r="GT176" s="136"/>
      <c r="GU176" s="136"/>
      <c r="GV176" s="136"/>
      <c r="GW176" s="136"/>
      <c r="GX176" s="136"/>
      <c r="GY176" s="136"/>
      <c r="GZ176" s="136"/>
      <c r="HA176" s="136"/>
      <c r="HB176" s="136"/>
      <c r="HC176" s="136"/>
      <c r="HD176" s="136"/>
      <c r="HE176" s="136"/>
      <c r="HF176" s="136"/>
      <c r="HG176" s="136"/>
      <c r="HH176" s="136"/>
      <c r="HI176" s="136"/>
      <c r="HJ176" s="136"/>
      <c r="HK176" s="136"/>
      <c r="HL176" s="136"/>
      <c r="HM176" s="136"/>
      <c r="HN176" s="136"/>
      <c r="HO176" s="136"/>
      <c r="HP176" s="136"/>
      <c r="HQ176" s="136"/>
      <c r="HR176" s="136"/>
      <c r="HS176" s="136"/>
      <c r="HT176" s="136"/>
      <c r="HU176" s="136"/>
      <c r="HV176" s="136"/>
      <c r="HW176" s="136"/>
      <c r="HX176" s="136"/>
      <c r="HY176" s="136"/>
      <c r="HZ176" s="136"/>
      <c r="IA176" s="136"/>
      <c r="IB176" s="136"/>
      <c r="IC176" s="136"/>
      <c r="ID176" s="136"/>
      <c r="IE176" s="136"/>
      <c r="IF176" s="136"/>
      <c r="IG176" s="136"/>
      <c r="IH176" s="136"/>
      <c r="II176" s="136"/>
      <c r="IJ176" s="136"/>
      <c r="IK176" s="136"/>
      <c r="IL176" s="136"/>
      <c r="IM176" s="136"/>
      <c r="IN176" s="136"/>
      <c r="IO176" s="136"/>
      <c r="IP176" s="136"/>
      <c r="IQ176" s="136"/>
      <c r="IR176" s="136"/>
      <c r="IS176" s="136"/>
      <c r="IT176" s="136"/>
      <c r="IU176" s="136"/>
      <c r="IV176" s="136"/>
      <c r="IW176" s="136"/>
      <c r="IX176" s="136"/>
      <c r="IY176" s="136"/>
      <c r="IZ176" s="136"/>
      <c r="JA176" s="136"/>
      <c r="JB176" s="136"/>
      <c r="JC176" s="136"/>
      <c r="JD176" s="136"/>
      <c r="JE176" s="136"/>
      <c r="JF176" s="136"/>
      <c r="JG176" s="136"/>
      <c r="JH176" s="136"/>
      <c r="JI176" s="136"/>
      <c r="JJ176" s="136"/>
      <c r="JK176" s="136"/>
      <c r="JL176" s="136"/>
      <c r="JM176" s="136"/>
      <c r="JN176" s="136"/>
      <c r="JO176" s="136"/>
      <c r="JP176" s="136"/>
      <c r="JQ176" s="136"/>
      <c r="JR176" s="136"/>
      <c r="JS176" s="136"/>
      <c r="JT176" s="136"/>
      <c r="JU176" s="136"/>
      <c r="JV176" s="136"/>
      <c r="JW176" s="136"/>
      <c r="JX176" s="136"/>
      <c r="JY176" s="136"/>
      <c r="JZ176" s="136"/>
      <c r="KA176" s="136"/>
      <c r="KB176" s="136"/>
      <c r="KC176" s="136"/>
      <c r="KD176" s="136"/>
      <c r="KE176" s="136"/>
      <c r="KF176" s="136"/>
      <c r="KG176" s="136"/>
      <c r="KH176" s="136"/>
      <c r="KI176" s="136"/>
      <c r="KJ176" s="136"/>
      <c r="KK176" s="136"/>
      <c r="KL176" s="136"/>
      <c r="KM176" s="136"/>
      <c r="KN176" s="136"/>
      <c r="KO176" s="136"/>
      <c r="KP176" s="136"/>
      <c r="KQ176" s="136"/>
      <c r="KR176" s="136"/>
      <c r="KS176" s="136"/>
      <c r="KT176" s="136"/>
      <c r="KU176" s="136"/>
      <c r="KV176" s="136"/>
      <c r="KW176" s="136"/>
      <c r="KX176" s="136"/>
      <c r="KY176" s="136"/>
      <c r="KZ176" s="136"/>
      <c r="LA176" s="136"/>
      <c r="LB176" s="136"/>
      <c r="LC176" s="136"/>
      <c r="LD176" s="136"/>
      <c r="LE176" s="136"/>
      <c r="LF176" s="136"/>
      <c r="LG176" s="136"/>
      <c r="LH176" s="136"/>
      <c r="LI176" s="136"/>
      <c r="LJ176" s="136"/>
      <c r="LK176" s="136"/>
      <c r="LL176" s="136"/>
      <c r="LM176" s="136"/>
      <c r="LN176" s="136"/>
      <c r="LO176" s="136"/>
      <c r="LP176" s="136"/>
      <c r="LQ176" s="136"/>
      <c r="LR176" s="136"/>
      <c r="LS176" s="136"/>
      <c r="LT176" s="136"/>
      <c r="LU176" s="136"/>
      <c r="LV176" s="136"/>
      <c r="LW176" s="136"/>
      <c r="LX176" s="136"/>
      <c r="LY176" s="136"/>
      <c r="LZ176" s="136"/>
      <c r="MA176" s="136"/>
      <c r="MB176" s="136"/>
      <c r="MC176" s="136"/>
      <c r="MD176" s="136"/>
      <c r="ME176" s="136"/>
      <c r="MF176" s="136"/>
      <c r="MG176" s="136"/>
      <c r="MH176" s="136"/>
      <c r="MI176" s="136"/>
      <c r="MJ176" s="136"/>
      <c r="MK176" s="136"/>
      <c r="ML176" s="136"/>
      <c r="MM176" s="136"/>
      <c r="MN176" s="136"/>
      <c r="MO176" s="136"/>
      <c r="MP176" s="136"/>
      <c r="MQ176" s="136"/>
      <c r="MR176" s="136"/>
      <c r="MS176" s="136"/>
      <c r="MT176" s="136"/>
      <c r="MU176" s="136"/>
      <c r="MV176" s="136"/>
      <c r="MW176" s="136"/>
      <c r="MX176" s="136"/>
      <c r="MY176" s="136"/>
      <c r="MZ176" s="136"/>
      <c r="NA176" s="136"/>
      <c r="NB176" s="136"/>
      <c r="NC176" s="136"/>
      <c r="ND176" s="136"/>
      <c r="NE176" s="136"/>
      <c r="NF176" s="136"/>
      <c r="NG176" s="136"/>
      <c r="NH176" s="136"/>
      <c r="NI176" s="136"/>
      <c r="NJ176" s="136"/>
      <c r="NK176" s="136"/>
      <c r="NL176" s="136"/>
      <c r="NM176" s="136"/>
      <c r="NN176" s="136"/>
      <c r="NO176" s="136"/>
      <c r="NP176" s="136"/>
      <c r="NQ176" s="136"/>
      <c r="NR176" s="136"/>
      <c r="NS176" s="136"/>
      <c r="NT176" s="136"/>
      <c r="NU176" s="136"/>
      <c r="NV176" s="136"/>
      <c r="NW176" s="136"/>
      <c r="NX176" s="136"/>
      <c r="NY176" s="136"/>
      <c r="NZ176" s="136"/>
      <c r="OA176" s="136"/>
      <c r="OB176" s="136"/>
      <c r="OC176" s="136"/>
      <c r="OD176" s="136"/>
      <c r="OE176" s="136"/>
      <c r="OF176" s="136"/>
      <c r="OG176" s="136"/>
      <c r="OH176" s="136"/>
      <c r="OI176" s="136"/>
      <c r="OJ176" s="136"/>
      <c r="OK176" s="136"/>
      <c r="OL176" s="136"/>
      <c r="OM176" s="136"/>
      <c r="ON176" s="136"/>
      <c r="OO176" s="136"/>
      <c r="OP176" s="136"/>
      <c r="OQ176" s="136"/>
      <c r="OR176" s="136"/>
      <c r="OS176" s="136"/>
      <c r="OT176" s="136"/>
      <c r="OU176" s="136"/>
      <c r="OV176" s="136"/>
      <c r="OW176" s="136"/>
      <c r="OX176" s="136"/>
      <c r="OY176" s="136"/>
      <c r="OZ176" s="136"/>
      <c r="PA176" s="136"/>
      <c r="PB176" s="136"/>
      <c r="PC176" s="136"/>
      <c r="PD176" s="136"/>
      <c r="PE176" s="136"/>
      <c r="PF176" s="136"/>
      <c r="PG176" s="136"/>
      <c r="PH176" s="136"/>
      <c r="PI176" s="136"/>
      <c r="PJ176" s="136"/>
      <c r="PK176" s="136"/>
      <c r="PL176" s="136"/>
      <c r="PM176" s="136"/>
      <c r="PN176" s="136"/>
      <c r="PO176" s="136"/>
      <c r="PP176" s="136"/>
      <c r="PQ176" s="136"/>
      <c r="PR176" s="136"/>
      <c r="PS176" s="136"/>
      <c r="PT176" s="136"/>
      <c r="PU176" s="136"/>
      <c r="PV176" s="136"/>
      <c r="PW176" s="136"/>
      <c r="PX176" s="136"/>
      <c r="PY176" s="136"/>
      <c r="PZ176" s="136"/>
      <c r="QA176" s="136"/>
      <c r="QB176" s="136"/>
      <c r="QC176" s="136"/>
      <c r="QD176" s="136"/>
      <c r="QE176" s="136"/>
      <c r="QF176" s="136"/>
      <c r="QG176" s="136"/>
      <c r="QH176" s="136"/>
      <c r="QI176" s="136"/>
      <c r="QJ176" s="136"/>
      <c r="QK176" s="136"/>
      <c r="QL176" s="136"/>
      <c r="QM176" s="136"/>
      <c r="QN176" s="136"/>
      <c r="QO176" s="136"/>
      <c r="QP176" s="136"/>
      <c r="QQ176" s="136"/>
      <c r="QR176" s="136"/>
      <c r="QS176" s="136"/>
      <c r="QT176" s="136"/>
      <c r="QU176" s="136"/>
      <c r="QV176" s="136"/>
      <c r="QW176" s="136"/>
      <c r="QX176" s="136"/>
      <c r="QY176" s="136"/>
      <c r="QZ176" s="136"/>
      <c r="RA176" s="136"/>
      <c r="RB176" s="136"/>
      <c r="RC176" s="136"/>
      <c r="RD176" s="136"/>
      <c r="RE176" s="136"/>
      <c r="RF176" s="136"/>
      <c r="RG176" s="136"/>
      <c r="RH176" s="136"/>
      <c r="RI176" s="136"/>
      <c r="RJ176" s="136"/>
      <c r="RK176" s="136"/>
      <c r="RL176" s="136"/>
      <c r="RM176" s="136"/>
      <c r="RN176" s="136"/>
      <c r="RO176" s="136"/>
      <c r="RP176" s="136"/>
      <c r="RQ176" s="136"/>
      <c r="RR176" s="136"/>
      <c r="RS176" s="136"/>
      <c r="RT176" s="136"/>
      <c r="RU176" s="136"/>
      <c r="RV176" s="136"/>
      <c r="RW176" s="136"/>
      <c r="RX176" s="136"/>
      <c r="RY176" s="136"/>
      <c r="RZ176" s="136"/>
      <c r="SA176" s="136"/>
      <c r="SB176" s="136"/>
      <c r="SC176" s="136"/>
      <c r="SD176" s="136"/>
      <c r="SE176" s="136"/>
      <c r="SF176" s="136"/>
      <c r="SG176" s="136"/>
      <c r="SH176" s="136"/>
      <c r="SI176" s="136"/>
      <c r="SJ176" s="136"/>
      <c r="SK176" s="136"/>
      <c r="SL176" s="136"/>
      <c r="SM176" s="136"/>
      <c r="SN176" s="136"/>
      <c r="SO176" s="136"/>
      <c r="SP176" s="136"/>
      <c r="SQ176" s="136"/>
      <c r="SR176" s="136"/>
      <c r="SS176" s="136"/>
      <c r="ST176" s="136"/>
      <c r="SU176" s="136"/>
      <c r="SV176" s="136"/>
      <c r="SW176" s="136"/>
      <c r="SX176" s="136"/>
      <c r="SY176" s="136"/>
      <c r="SZ176" s="136"/>
      <c r="TA176" s="136"/>
      <c r="TB176" s="136"/>
      <c r="TC176" s="136"/>
      <c r="TD176" s="136"/>
      <c r="TE176" s="136"/>
      <c r="TF176" s="136"/>
      <c r="TG176" s="136"/>
      <c r="TH176" s="136"/>
      <c r="TI176" s="136"/>
      <c r="TJ176" s="136"/>
      <c r="TK176" s="136"/>
      <c r="TL176" s="136"/>
      <c r="TM176" s="136"/>
      <c r="TN176" s="136"/>
      <c r="TO176" s="136"/>
      <c r="TP176" s="136"/>
      <c r="TQ176" s="136"/>
      <c r="TR176" s="136"/>
      <c r="TS176" s="136"/>
      <c r="TT176" s="136"/>
      <c r="TU176" s="136"/>
      <c r="TV176" s="136"/>
      <c r="TW176" s="136"/>
      <c r="TX176" s="136"/>
      <c r="TY176" s="136"/>
      <c r="TZ176" s="136"/>
      <c r="UA176" s="136"/>
      <c r="UB176" s="136"/>
      <c r="UC176" s="136"/>
      <c r="UD176" s="136"/>
      <c r="UE176" s="136"/>
      <c r="UF176" s="136"/>
      <c r="UG176" s="136"/>
      <c r="UH176" s="136"/>
      <c r="UI176" s="136"/>
      <c r="UJ176" s="136"/>
      <c r="UK176" s="136"/>
      <c r="UL176" s="136"/>
      <c r="UM176" s="136"/>
      <c r="UN176" s="136"/>
      <c r="UO176" s="136"/>
      <c r="UP176" s="136"/>
      <c r="UQ176" s="136"/>
      <c r="UR176" s="136"/>
      <c r="US176" s="136"/>
      <c r="UT176" s="136"/>
      <c r="UU176" s="136"/>
      <c r="UV176" s="136"/>
      <c r="UW176" s="136"/>
      <c r="UX176" s="136"/>
      <c r="UY176" s="136"/>
      <c r="UZ176" s="136"/>
      <c r="VA176" s="136"/>
      <c r="VB176" s="136"/>
      <c r="VC176" s="136"/>
      <c r="VD176" s="136"/>
      <c r="VE176" s="136"/>
      <c r="VF176" s="136"/>
      <c r="VG176" s="136"/>
      <c r="VH176" s="136"/>
      <c r="VI176" s="136"/>
      <c r="VJ176" s="136"/>
      <c r="VK176" s="136"/>
      <c r="VL176" s="136"/>
      <c r="VM176" s="136"/>
      <c r="VN176" s="136"/>
      <c r="VO176" s="136"/>
      <c r="VP176" s="136"/>
      <c r="VQ176" s="136"/>
      <c r="VR176" s="136"/>
      <c r="VS176" s="136"/>
      <c r="VT176" s="136"/>
      <c r="VU176" s="136"/>
      <c r="VV176" s="136"/>
      <c r="VW176" s="136"/>
      <c r="VX176" s="136"/>
      <c r="VY176" s="136"/>
      <c r="VZ176" s="136"/>
      <c r="WA176" s="136"/>
      <c r="WB176" s="136"/>
      <c r="WC176" s="136"/>
      <c r="WD176" s="136"/>
      <c r="WE176" s="136"/>
      <c r="WF176" s="136"/>
      <c r="WG176" s="136"/>
      <c r="WH176" s="136"/>
      <c r="WI176" s="136"/>
      <c r="WJ176" s="136"/>
      <c r="WK176" s="136"/>
      <c r="WL176" s="136"/>
      <c r="WM176" s="136"/>
      <c r="WN176" s="136"/>
      <c r="WO176" s="136"/>
      <c r="WP176" s="136"/>
      <c r="WQ176" s="136"/>
      <c r="WR176" s="136"/>
      <c r="WS176" s="136"/>
      <c r="WT176" s="136"/>
      <c r="WU176" s="136"/>
      <c r="WV176" s="136"/>
      <c r="WW176" s="136"/>
      <c r="WX176" s="136"/>
      <c r="WY176" s="136"/>
      <c r="WZ176" s="136"/>
      <c r="XA176" s="136"/>
      <c r="XB176" s="136"/>
      <c r="XC176" s="136"/>
      <c r="XD176" s="136"/>
      <c r="XE176" s="136"/>
      <c r="XF176" s="136"/>
      <c r="XG176" s="136"/>
      <c r="XH176" s="136"/>
      <c r="XI176" s="136"/>
      <c r="XJ176" s="136"/>
      <c r="XK176" s="136"/>
      <c r="XL176" s="136"/>
      <c r="XM176" s="136"/>
      <c r="XN176" s="136"/>
      <c r="XO176" s="136"/>
      <c r="XP176" s="136"/>
      <c r="XQ176" s="136"/>
      <c r="XR176" s="136"/>
      <c r="XS176" s="136"/>
      <c r="XT176" s="136"/>
      <c r="XU176" s="136"/>
      <c r="XV176" s="136"/>
      <c r="XW176" s="136"/>
      <c r="XX176" s="136"/>
      <c r="XY176" s="136"/>
      <c r="XZ176" s="136"/>
      <c r="YA176" s="136"/>
      <c r="YB176" s="136"/>
      <c r="YC176" s="136"/>
      <c r="YD176" s="136"/>
      <c r="YE176" s="136"/>
      <c r="YF176" s="136"/>
      <c r="YG176" s="136"/>
      <c r="YH176" s="136"/>
      <c r="YI176" s="136"/>
      <c r="YJ176" s="136"/>
      <c r="YK176" s="136"/>
      <c r="YL176" s="136"/>
      <c r="YM176" s="136"/>
      <c r="YN176" s="136"/>
      <c r="YO176" s="136"/>
      <c r="YP176" s="136"/>
      <c r="YQ176" s="136"/>
      <c r="YR176" s="136"/>
      <c r="YS176" s="136"/>
      <c r="YT176" s="136"/>
      <c r="YU176" s="136"/>
      <c r="YV176" s="136"/>
      <c r="YW176" s="136"/>
      <c r="YX176" s="136"/>
      <c r="YY176" s="136"/>
      <c r="YZ176" s="136"/>
      <c r="ZA176" s="136"/>
      <c r="ZB176" s="136"/>
      <c r="ZC176" s="136"/>
      <c r="ZD176" s="136"/>
      <c r="ZE176" s="136"/>
      <c r="ZF176" s="136"/>
      <c r="ZG176" s="136"/>
      <c r="ZH176" s="136"/>
      <c r="ZI176" s="136"/>
      <c r="ZJ176" s="136"/>
      <c r="ZK176" s="136"/>
      <c r="ZL176" s="136"/>
      <c r="ZM176" s="136"/>
      <c r="ZN176" s="136"/>
      <c r="ZO176" s="136"/>
      <c r="ZP176" s="136"/>
      <c r="ZQ176" s="136"/>
      <c r="ZR176" s="136"/>
      <c r="ZS176" s="136"/>
      <c r="ZT176" s="136"/>
      <c r="ZU176" s="136"/>
      <c r="ZV176" s="136"/>
      <c r="ZW176" s="136"/>
      <c r="ZX176" s="136"/>
      <c r="ZY176" s="136"/>
      <c r="ZZ176" s="136"/>
      <c r="AAA176" s="136"/>
      <c r="AAB176" s="136"/>
      <c r="AAC176" s="136"/>
      <c r="AAD176" s="136"/>
      <c r="AAE176" s="136"/>
      <c r="AAF176" s="136"/>
      <c r="AAG176" s="136"/>
      <c r="AAH176" s="136"/>
      <c r="AAI176" s="136"/>
      <c r="AAJ176" s="136"/>
      <c r="AAK176" s="136"/>
      <c r="AAL176" s="136"/>
      <c r="AAM176" s="136"/>
      <c r="AAN176" s="136"/>
      <c r="AAO176" s="136"/>
      <c r="AAP176" s="136"/>
      <c r="AAQ176" s="136"/>
      <c r="AAR176" s="136"/>
      <c r="AAS176" s="136"/>
      <c r="AAT176" s="136"/>
      <c r="AAU176" s="136"/>
      <c r="AAV176" s="136"/>
      <c r="AAW176" s="136"/>
      <c r="AAX176" s="136"/>
      <c r="AAY176" s="136"/>
      <c r="AAZ176" s="136"/>
      <c r="ABA176" s="136"/>
      <c r="ABB176" s="136"/>
      <c r="ABC176" s="136"/>
      <c r="ABD176" s="136"/>
      <c r="ABE176" s="136"/>
      <c r="ABF176" s="136"/>
      <c r="ABG176" s="136"/>
      <c r="ABH176" s="136"/>
      <c r="ABI176" s="136"/>
      <c r="ABJ176" s="136"/>
      <c r="ABK176" s="136"/>
      <c r="ABL176" s="136"/>
      <c r="ABM176" s="136"/>
      <c r="ABN176" s="136"/>
      <c r="ABO176" s="136"/>
      <c r="ABP176" s="136"/>
      <c r="ABQ176" s="136"/>
      <c r="ABR176" s="136"/>
      <c r="ABS176" s="136"/>
      <c r="ABT176" s="136"/>
      <c r="ABU176" s="136"/>
      <c r="ABV176" s="136"/>
      <c r="ABW176" s="136"/>
      <c r="ABX176" s="136"/>
      <c r="ABY176" s="136"/>
      <c r="ABZ176" s="136"/>
      <c r="ACA176" s="136"/>
      <c r="ACB176" s="136"/>
      <c r="ACC176" s="136"/>
      <c r="ACD176" s="136"/>
      <c r="ACE176" s="136"/>
      <c r="ACF176" s="136"/>
      <c r="ACG176" s="136"/>
      <c r="ACH176" s="136"/>
      <c r="ACI176" s="136"/>
      <c r="ACJ176" s="136"/>
      <c r="ACK176" s="136"/>
      <c r="ACL176" s="136"/>
      <c r="ACM176" s="136"/>
      <c r="ACN176" s="136"/>
      <c r="ACO176" s="136"/>
      <c r="ACP176" s="136"/>
      <c r="ACQ176" s="136"/>
      <c r="ACR176" s="136"/>
      <c r="ACS176" s="136"/>
      <c r="ACT176" s="136"/>
      <c r="ACU176" s="136"/>
      <c r="ACV176" s="136"/>
      <c r="ACW176" s="136"/>
      <c r="ACX176" s="136"/>
      <c r="ACY176" s="136"/>
      <c r="ACZ176" s="136"/>
      <c r="ADA176" s="136"/>
      <c r="ADB176" s="136"/>
      <c r="ADC176" s="136"/>
      <c r="ADD176" s="136"/>
      <c r="ADE176" s="136"/>
      <c r="ADF176" s="136"/>
      <c r="ADG176" s="136"/>
      <c r="ADH176" s="136"/>
      <c r="ADI176" s="136"/>
      <c r="ADJ176" s="136"/>
      <c r="ADK176" s="136"/>
      <c r="ADL176" s="136"/>
      <c r="ADM176" s="136"/>
      <c r="ADN176" s="136"/>
      <c r="ADO176" s="136"/>
      <c r="ADP176" s="136"/>
      <c r="ADQ176" s="136"/>
      <c r="ADR176" s="136"/>
      <c r="ADS176" s="136"/>
      <c r="ADT176" s="136"/>
      <c r="ADU176" s="136"/>
      <c r="ADV176" s="136"/>
      <c r="ADW176" s="136"/>
      <c r="ADX176" s="136"/>
      <c r="ADY176" s="136"/>
      <c r="ADZ176" s="136"/>
      <c r="AEA176" s="136"/>
      <c r="AEB176" s="136"/>
      <c r="AEC176" s="136"/>
      <c r="AED176" s="136"/>
      <c r="AEE176" s="136"/>
      <c r="AEF176" s="136"/>
      <c r="AEG176" s="136"/>
      <c r="AEH176" s="136"/>
      <c r="AEI176" s="136"/>
      <c r="AEJ176" s="136"/>
      <c r="AEK176" s="136"/>
      <c r="AEL176" s="136"/>
      <c r="AEM176" s="136"/>
      <c r="AEN176" s="136"/>
      <c r="AEO176" s="136"/>
      <c r="AEP176" s="136"/>
      <c r="AEQ176" s="136"/>
      <c r="AER176" s="136"/>
      <c r="AES176" s="136"/>
      <c r="AET176" s="136"/>
      <c r="AEU176" s="136"/>
      <c r="AEV176" s="136"/>
      <c r="AEW176" s="136"/>
      <c r="AEX176" s="136"/>
      <c r="AEY176" s="136"/>
      <c r="AEZ176" s="136"/>
      <c r="AFA176" s="136"/>
      <c r="AFB176" s="136"/>
      <c r="AFC176" s="136"/>
      <c r="AFD176" s="136"/>
      <c r="AFE176" s="136"/>
      <c r="AFF176" s="136"/>
      <c r="AFG176" s="136"/>
      <c r="AFH176" s="136"/>
      <c r="AFI176" s="136"/>
      <c r="AFJ176" s="136"/>
      <c r="AFK176" s="136"/>
      <c r="AFL176" s="136"/>
      <c r="AFM176" s="136"/>
      <c r="AFN176" s="136"/>
      <c r="AFO176" s="136"/>
      <c r="AFP176" s="136"/>
      <c r="AFQ176" s="136"/>
      <c r="AFR176" s="136"/>
      <c r="AFS176" s="136"/>
      <c r="AFT176" s="136"/>
      <c r="AFU176" s="136"/>
      <c r="AFV176" s="136"/>
      <c r="AFW176" s="136"/>
      <c r="AFX176" s="136"/>
      <c r="AFY176" s="136"/>
      <c r="AFZ176" s="136"/>
      <c r="AGA176" s="136"/>
      <c r="AGB176" s="136"/>
      <c r="AGC176" s="136"/>
      <c r="AGD176" s="136"/>
      <c r="AGE176" s="136"/>
      <c r="AGF176" s="136"/>
      <c r="AGG176" s="136"/>
      <c r="AGH176" s="136"/>
      <c r="AGI176" s="136"/>
      <c r="AGJ176" s="136"/>
      <c r="AGK176" s="136"/>
      <c r="AGL176" s="136"/>
      <c r="AGM176" s="136"/>
      <c r="AGN176" s="136"/>
      <c r="AGO176" s="136"/>
      <c r="AGP176" s="136"/>
      <c r="AGQ176" s="136"/>
      <c r="AGR176" s="136"/>
      <c r="AGS176" s="136"/>
      <c r="AGT176" s="136"/>
      <c r="AGU176" s="136"/>
      <c r="AGV176" s="136"/>
      <c r="AGW176" s="136"/>
      <c r="AGX176" s="136"/>
      <c r="AGY176" s="136"/>
      <c r="AGZ176" s="136"/>
      <c r="AHA176" s="136"/>
      <c r="AHB176" s="136"/>
      <c r="AHC176" s="136"/>
      <c r="AHD176" s="136"/>
      <c r="AHE176" s="136"/>
      <c r="AHF176" s="136"/>
      <c r="AHG176" s="136"/>
      <c r="AHH176" s="136"/>
      <c r="AHI176" s="136"/>
      <c r="AHJ176" s="136"/>
      <c r="AHK176" s="136"/>
      <c r="AHL176" s="136"/>
      <c r="AHM176" s="136"/>
      <c r="AHN176" s="136"/>
      <c r="AHO176" s="136"/>
      <c r="AHP176" s="136"/>
      <c r="AHQ176" s="136"/>
      <c r="AHR176" s="136"/>
      <c r="AHS176" s="136"/>
      <c r="AHT176" s="136"/>
      <c r="AHU176" s="136"/>
      <c r="AHV176" s="136"/>
      <c r="AHW176" s="136"/>
      <c r="AHX176" s="136"/>
      <c r="AHY176" s="136"/>
      <c r="AHZ176" s="136"/>
      <c r="AIA176" s="136"/>
      <c r="AIB176" s="136"/>
      <c r="AIC176" s="136"/>
      <c r="AID176" s="136"/>
      <c r="AIE176" s="136"/>
      <c r="AIF176" s="136"/>
      <c r="AIG176" s="136"/>
      <c r="AIH176" s="136"/>
      <c r="AII176" s="136"/>
      <c r="AIJ176" s="136"/>
      <c r="AIK176" s="136"/>
      <c r="AIL176" s="136"/>
      <c r="AIM176" s="136"/>
      <c r="AIN176" s="136"/>
      <c r="AIO176" s="136"/>
      <c r="AIP176" s="136"/>
      <c r="AIQ176" s="136"/>
      <c r="AIR176" s="136"/>
      <c r="AIS176" s="136"/>
      <c r="AIT176" s="136"/>
      <c r="AIU176" s="136"/>
      <c r="AIV176" s="136"/>
      <c r="AIW176" s="136"/>
      <c r="AIX176" s="136"/>
      <c r="AIY176" s="136"/>
      <c r="AIZ176" s="136"/>
      <c r="AJA176" s="136"/>
      <c r="AJB176" s="136"/>
      <c r="AJC176" s="136"/>
      <c r="AJD176" s="136"/>
      <c r="AJE176" s="136"/>
      <c r="AJF176" s="136"/>
      <c r="AJG176" s="136"/>
      <c r="AJH176" s="136"/>
      <c r="AJI176" s="136"/>
      <c r="AJJ176" s="136"/>
      <c r="AJK176" s="136"/>
      <c r="AJL176" s="136"/>
      <c r="AJM176" s="136"/>
      <c r="AJN176" s="136"/>
      <c r="AJO176" s="136"/>
      <c r="AJP176" s="136"/>
      <c r="AJQ176" s="136"/>
      <c r="AJR176" s="136"/>
      <c r="AJS176" s="136"/>
      <c r="AJT176" s="136"/>
      <c r="AJU176" s="136"/>
      <c r="AJV176" s="136"/>
      <c r="AJW176" s="136"/>
      <c r="AJX176" s="136"/>
      <c r="AJY176" s="136"/>
      <c r="AJZ176" s="136"/>
      <c r="AKA176" s="136"/>
      <c r="AKB176" s="136"/>
      <c r="AKC176" s="136"/>
      <c r="AKD176" s="136"/>
      <c r="AKE176" s="136"/>
      <c r="AKF176" s="136"/>
      <c r="AKG176" s="136"/>
      <c r="AKH176" s="136"/>
      <c r="AKI176" s="136"/>
      <c r="AKJ176" s="136"/>
      <c r="AKK176" s="136"/>
      <c r="AKL176" s="136"/>
      <c r="AKM176" s="136"/>
      <c r="AKN176" s="136"/>
      <c r="AKO176" s="136"/>
      <c r="AKP176" s="136"/>
      <c r="AKQ176" s="136"/>
      <c r="AKR176" s="136"/>
      <c r="AKS176" s="136"/>
      <c r="AKT176" s="136"/>
      <c r="AKU176" s="136"/>
      <c r="AKV176" s="136"/>
      <c r="AKW176" s="136"/>
      <c r="AKX176" s="136"/>
      <c r="AKY176" s="136"/>
      <c r="AKZ176" s="136"/>
      <c r="ALA176" s="136"/>
      <c r="ALB176" s="136"/>
      <c r="ALC176" s="136"/>
      <c r="ALD176" s="136"/>
      <c r="ALE176" s="136"/>
      <c r="ALF176" s="136"/>
      <c r="ALG176" s="136"/>
      <c r="ALH176" s="136"/>
      <c r="ALI176" s="136"/>
      <c r="ALJ176" s="136"/>
      <c r="ALK176" s="136"/>
      <c r="ALL176" s="136"/>
      <c r="ALM176" s="136"/>
      <c r="ALN176" s="136"/>
      <c r="ALO176" s="136"/>
      <c r="ALP176" s="136"/>
      <c r="ALQ176" s="136"/>
      <c r="ALR176" s="136"/>
      <c r="ALS176" s="136"/>
      <c r="ALT176" s="136"/>
      <c r="ALU176" s="136"/>
      <c r="ALV176" s="136"/>
      <c r="ALW176" s="136"/>
      <c r="ALX176" s="136"/>
      <c r="ALY176" s="136"/>
      <c r="ALZ176" s="136"/>
      <c r="AMA176" s="136"/>
      <c r="AMB176" s="136"/>
      <c r="AMC176" s="136"/>
      <c r="AMD176" s="136"/>
      <c r="AME176" s="136"/>
      <c r="AMF176" s="136"/>
      <c r="AMG176" s="136"/>
      <c r="AMH176" s="136"/>
      <c r="AMI176" s="136"/>
    </row>
    <row r="177" spans="1:1023" x14ac:dyDescent="0.25">
      <c r="A177" s="245" t="s">
        <v>2289</v>
      </c>
      <c r="B177" s="193">
        <v>177</v>
      </c>
      <c r="C177" s="192" t="s">
        <v>25818</v>
      </c>
      <c r="D177" s="209" t="s">
        <v>1352</v>
      </c>
      <c r="E177" s="253" t="s">
        <v>844</v>
      </c>
      <c r="F177" s="238"/>
      <c r="G177" s="214"/>
      <c r="H177" s="214"/>
      <c r="I177" s="367">
        <v>1210</v>
      </c>
      <c r="J177" s="443"/>
      <c r="K177" s="409">
        <v>2</v>
      </c>
      <c r="L177" s="161"/>
      <c r="M177" s="161"/>
      <c r="N177" s="161"/>
      <c r="O177" s="413">
        <v>3</v>
      </c>
      <c r="P177" s="161"/>
      <c r="Q177" s="161"/>
      <c r="R177" s="161"/>
      <c r="S177" s="161"/>
      <c r="V177" s="256">
        <f>IF(O177=1,10,100)</f>
        <v>100</v>
      </c>
      <c r="W177" s="256">
        <f>IF(O177=1,1,IF(O177=2,10,100))</f>
        <v>100</v>
      </c>
      <c r="X177" s="256">
        <f>IF(O177=3,20,100)</f>
        <v>20</v>
      </c>
      <c r="Y177" s="256">
        <f>IF(P177=1,10,100)</f>
        <v>100</v>
      </c>
      <c r="Z177" s="256">
        <f>IF(P177=1,1,IF(P177=2,10,100))</f>
        <v>100</v>
      </c>
      <c r="AA177" s="257">
        <f>IF(OR(EXACT(Q177,"1A"),EXACT(Q177,"1B")),0.1,IF(Q177=2,1,100))</f>
        <v>100</v>
      </c>
      <c r="AB177" s="257">
        <f>IF(OR(EXACT(R177,"1A"),EXACT(R177,"1B")),0.1,IF(R177=2,1,100))</f>
        <v>100</v>
      </c>
      <c r="AC177" s="257">
        <f>IF(OR(EXACT(S177,"1A"),EXACT(S177,"1B")),0.3,IF(S177=2,3,100))</f>
        <v>100</v>
      </c>
      <c r="AD177" s="136"/>
      <c r="AF177" s="249">
        <f>IF(OR(OR(EXACT(J177,"1A"),EXACT(J177,"1B"),EXACT(J177,"1C")),K177=1),1,IF(K177=2,10,100))</f>
        <v>10</v>
      </c>
      <c r="AG177" s="249">
        <f>IF(OR(EXACT(J177,"1A"),EXACT(J177,"1B"),EXACT(J177,"1C")),1,IF(J177=2,10,100))</f>
        <v>100</v>
      </c>
      <c r="AH177" s="249">
        <f>IF(OR(EXACT(J177,"1A"),EXACT(J177,"1B"),EXACT(J177,"1C"),K177=1),3,100)</f>
        <v>100</v>
      </c>
      <c r="AI177" s="249">
        <f>IF(OR(EXACT(J177,"1A"),EXACT(J177,"1B"),EXACT(J177,"1C")),5,100)</f>
        <v>100</v>
      </c>
      <c r="AJ177" s="269" t="s">
        <v>25819</v>
      </c>
      <c r="AK177" s="136"/>
      <c r="AL177" s="136"/>
      <c r="AM177" s="251"/>
      <c r="AN177" s="136"/>
      <c r="AO177" s="136"/>
      <c r="AP177" s="220" t="s">
        <v>1294</v>
      </c>
      <c r="AQ177" s="199" t="s">
        <v>1291</v>
      </c>
      <c r="AR177" s="136"/>
    </row>
    <row r="178" spans="1:1023" ht="43.5" x14ac:dyDescent="0.25">
      <c r="A178" s="245" t="s">
        <v>1353</v>
      </c>
      <c r="B178" s="193">
        <v>178</v>
      </c>
      <c r="C178" s="192" t="s">
        <v>25820</v>
      </c>
      <c r="D178" s="209" t="s">
        <v>1354</v>
      </c>
      <c r="E178" s="253" t="s">
        <v>844</v>
      </c>
      <c r="F178" s="238"/>
      <c r="G178" s="214"/>
      <c r="H178" s="214"/>
      <c r="I178" s="367">
        <v>600</v>
      </c>
      <c r="J178" s="443"/>
      <c r="K178" s="409">
        <v>2</v>
      </c>
      <c r="L178" s="161"/>
      <c r="M178" s="161"/>
      <c r="N178" s="161"/>
      <c r="O178" s="413">
        <v>3</v>
      </c>
      <c r="P178" s="161"/>
      <c r="Q178" s="161"/>
      <c r="R178" s="161"/>
      <c r="S178" s="161"/>
      <c r="V178" s="256">
        <f>IF(O178=1,10,100)</f>
        <v>100</v>
      </c>
      <c r="W178" s="256">
        <f>IF(O178=1,1,IF(O178=2,10,100))</f>
        <v>100</v>
      </c>
      <c r="X178" s="256">
        <f>IF(O178=3,20,100)</f>
        <v>20</v>
      </c>
      <c r="Y178" s="256">
        <f>IF(P178=1,10,100)</f>
        <v>100</v>
      </c>
      <c r="Z178" s="256">
        <f>IF(P178=1,1,IF(P178=2,10,100))</f>
        <v>100</v>
      </c>
      <c r="AA178" s="257">
        <f>IF(OR(EXACT(Q178,"1A"),EXACT(Q178,"1B")),0.1,IF(Q178=2,1,100))</f>
        <v>100</v>
      </c>
      <c r="AB178" s="257">
        <f>IF(OR(EXACT(R178,"1A"),EXACT(R178,"1B")),0.1,IF(R178=2,1,100))</f>
        <v>100</v>
      </c>
      <c r="AC178" s="257">
        <f>IF(OR(EXACT(S178,"1A"),EXACT(S178,"1B")),0.3,IF(S178=2,3,100))</f>
        <v>100</v>
      </c>
      <c r="AD178" s="136"/>
      <c r="AF178" s="249">
        <f>IF(OR(OR(EXACT(J178,"1A"),EXACT(J178,"1B"),EXACT(J178,"1C")),K178=1),1,IF(K178=2,10,100))</f>
        <v>10</v>
      </c>
      <c r="AG178" s="249">
        <f>IF(OR(EXACT(J178,"1A"),EXACT(J178,"1B"),EXACT(J178,"1C")),1,IF(J178=2,10,100))</f>
        <v>100</v>
      </c>
      <c r="AH178" s="249">
        <f>IF(OR(EXACT(J178,"1A"),EXACT(J178,"1B"),EXACT(J178,"1C"),K178=1),3,100)</f>
        <v>100</v>
      </c>
      <c r="AI178" s="249">
        <f>IF(OR(EXACT(J178,"1A"),EXACT(J178,"1B"),EXACT(J178,"1C")),5,100)</f>
        <v>100</v>
      </c>
      <c r="AJ178" s="269" t="s">
        <v>25821</v>
      </c>
      <c r="AK178" s="136"/>
      <c r="AL178" s="136"/>
      <c r="AM178" s="251"/>
      <c r="AN178" s="136"/>
      <c r="AO178" s="136"/>
      <c r="AP178" s="220" t="s">
        <v>1294</v>
      </c>
      <c r="AQ178" s="199" t="s">
        <v>1291</v>
      </c>
      <c r="AR178" s="136"/>
    </row>
    <row r="179" spans="1:1023" x14ac:dyDescent="0.25">
      <c r="A179" s="200" t="s">
        <v>1355</v>
      </c>
      <c r="B179" s="193">
        <v>179</v>
      </c>
      <c r="C179" s="192" t="s">
        <v>25822</v>
      </c>
      <c r="D179" s="218" t="s">
        <v>1356</v>
      </c>
      <c r="E179" s="253" t="s">
        <v>789</v>
      </c>
      <c r="F179" s="220">
        <v>4</v>
      </c>
      <c r="G179" s="209">
        <v>4</v>
      </c>
      <c r="H179" s="209">
        <v>4</v>
      </c>
      <c r="I179" s="367">
        <v>100</v>
      </c>
      <c r="J179" s="409">
        <v>2</v>
      </c>
      <c r="K179" s="409">
        <v>1</v>
      </c>
      <c r="L179" s="161"/>
      <c r="M179" s="161"/>
      <c r="N179" s="161"/>
      <c r="O179" s="161"/>
      <c r="P179" s="161"/>
      <c r="Q179" s="161"/>
      <c r="R179" s="161"/>
      <c r="S179" s="161"/>
      <c r="V179" s="256">
        <f>IF(O179=1,10,100)</f>
        <v>100</v>
      </c>
      <c r="W179" s="256">
        <f>IF(O179=1,1,IF(O179=2,10,100))</f>
        <v>100</v>
      </c>
      <c r="X179" s="256">
        <f>IF(O179=3,20,100)</f>
        <v>100</v>
      </c>
      <c r="Y179" s="256">
        <f>IF(P179=1,10,100)</f>
        <v>100</v>
      </c>
      <c r="Z179" s="256">
        <f>IF(P179=1,1,IF(P179=2,10,100))</f>
        <v>100</v>
      </c>
      <c r="AA179" s="257">
        <f>IF(OR(EXACT(Q179,"1A"),EXACT(Q179,"1B")),0.1,IF(Q179=2,1,100))</f>
        <v>100</v>
      </c>
      <c r="AB179" s="257">
        <f>IF(OR(EXACT(R179,"1A"),EXACT(R179,"1B")),0.1,IF(R179=2,1,100))</f>
        <v>100</v>
      </c>
      <c r="AC179" s="257">
        <f>IF(OR(EXACT(S179,"1A"),EXACT(S179,"1B")),0.3,IF(S179=2,3,100))</f>
        <v>100</v>
      </c>
      <c r="AD179" s="136"/>
      <c r="AF179" s="249">
        <f>IF(OR(OR(EXACT(J179,"1A"),EXACT(J179,"1B"),EXACT(J179,"1C")),K179=1),1,IF(K179=2,10,100))</f>
        <v>1</v>
      </c>
      <c r="AG179" s="249">
        <f>IF(OR(EXACT(J179,"1A"),EXACT(J179,"1B"),EXACT(J179,"1C")),1,IF(J179=2,10,100))</f>
        <v>10</v>
      </c>
      <c r="AH179" s="249">
        <f>IF(OR(EXACT(J179,"1A"),EXACT(J179,"1B"),EXACT(J179,"1C"),K179=1),3,100)</f>
        <v>3</v>
      </c>
      <c r="AI179" s="249">
        <f>IF(OR(EXACT(J179,"1A"),EXACT(J179,"1B"),EXACT(J179,"1C")),5,100)</f>
        <v>100</v>
      </c>
      <c r="AJ179" s="269" t="s">
        <v>25823</v>
      </c>
      <c r="AK179" s="136"/>
      <c r="AL179" s="136"/>
      <c r="AM179" s="251"/>
      <c r="AN179" s="136"/>
      <c r="AO179" s="136"/>
      <c r="AP179" s="136"/>
      <c r="AQ179" s="199" t="s">
        <v>1357</v>
      </c>
      <c r="AR179" s="136"/>
    </row>
    <row r="180" spans="1:1023" ht="29.25" x14ac:dyDescent="0.25">
      <c r="A180" s="280" t="s">
        <v>1097</v>
      </c>
      <c r="B180" s="193">
        <v>180</v>
      </c>
      <c r="C180" s="192" t="s">
        <v>25824</v>
      </c>
      <c r="D180" s="212" t="s">
        <v>21538</v>
      </c>
      <c r="E180" s="136"/>
      <c r="F180" s="241">
        <v>4</v>
      </c>
      <c r="G180" s="214">
        <v>4</v>
      </c>
      <c r="H180" s="214"/>
      <c r="I180" s="367">
        <v>9</v>
      </c>
      <c r="J180" s="421"/>
      <c r="K180" s="77">
        <v>1</v>
      </c>
      <c r="L180" s="77">
        <v>1</v>
      </c>
      <c r="M180" s="161"/>
      <c r="N180" s="161"/>
      <c r="O180" s="161"/>
      <c r="P180" s="161"/>
      <c r="Q180" s="409">
        <v>2</v>
      </c>
      <c r="R180" s="161"/>
      <c r="S180" s="161"/>
      <c r="T180" s="161"/>
      <c r="U180" s="161"/>
      <c r="V180" s="256">
        <f>IF(O180=1,10,100)</f>
        <v>100</v>
      </c>
      <c r="W180" s="256">
        <f>IF(O180=1,1,IF(O180=2,10,100))</f>
        <v>100</v>
      </c>
      <c r="X180" s="256">
        <f>IF(O180=3,20,100)</f>
        <v>100</v>
      </c>
      <c r="Y180" s="256">
        <f>IF(P180=1,10,100)</f>
        <v>100</v>
      </c>
      <c r="Z180" s="256">
        <f>IF(P180=1,1,IF(P180=2,10,100))</f>
        <v>100</v>
      </c>
      <c r="AA180" s="257">
        <f>IF(OR(EXACT(Q180,"1A"),EXACT(Q180,"1B")),0.1,IF(Q180=2,1,100))</f>
        <v>1</v>
      </c>
      <c r="AB180" s="257">
        <f>IF(OR(EXACT(R180,"1A"),EXACT(R180,"1B")),0.1,IF(R180=2,1,100))</f>
        <v>100</v>
      </c>
      <c r="AC180" s="257">
        <f>IF(OR(EXACT(S180,"1A"),EXACT(S180,"1B")),0.3,IF(S180=2,3,100))</f>
        <v>100</v>
      </c>
      <c r="AD180" s="136"/>
      <c r="AE180" s="136"/>
      <c r="AF180" s="249">
        <f>IF(OR(OR(EXACT(J180,"1A"),EXACT(J180,"1B"),EXACT(J180,"1C")),K180=1),1,IF(K180=2,10,100))</f>
        <v>1</v>
      </c>
      <c r="AG180" s="249">
        <f>IF(OR(EXACT(J180,"1A"),EXACT(J180,"1B"),EXACT(J180,"1C")),1,IF(J180=2,10,100))</f>
        <v>100</v>
      </c>
      <c r="AH180" s="249">
        <f>IF(OR(EXACT(J180,"1A"),EXACT(J180,"1B"),EXACT(J180,"1C"),K180=1),3,100)</f>
        <v>3</v>
      </c>
      <c r="AI180" s="249">
        <f>IF(OR(EXACT(J180,"1A"),EXACT(J180,"1B"),EXACT(J180,"1C")),5,100)</f>
        <v>100</v>
      </c>
      <c r="AJ180" s="269" t="s">
        <v>25825</v>
      </c>
      <c r="AK180" s="136"/>
      <c r="AL180" s="136"/>
      <c r="AM180" s="251"/>
      <c r="AN180" s="136"/>
      <c r="AO180" s="136"/>
      <c r="AP180" s="136"/>
      <c r="AQ180" s="272" t="s">
        <v>25826</v>
      </c>
      <c r="AR180" s="136"/>
      <c r="AS180" s="136"/>
      <c r="AT180" s="136"/>
      <c r="AU180" s="136"/>
      <c r="AV180" s="136"/>
      <c r="AW180" s="136"/>
      <c r="AX180" s="136"/>
      <c r="AY180" s="136"/>
      <c r="AZ180" s="136"/>
      <c r="BA180" s="136"/>
      <c r="BB180" s="136"/>
      <c r="BC180" s="136"/>
      <c r="BD180" s="136"/>
      <c r="BE180" s="136"/>
      <c r="BF180" s="136"/>
      <c r="BG180" s="136"/>
      <c r="BH180" s="136"/>
      <c r="BI180" s="136"/>
      <c r="BJ180" s="136"/>
      <c r="BK180" s="136"/>
      <c r="BL180" s="136"/>
      <c r="BM180" s="136"/>
      <c r="BN180" s="136"/>
      <c r="BO180" s="136"/>
      <c r="BP180" s="136"/>
      <c r="BQ180" s="136"/>
      <c r="BR180" s="136"/>
      <c r="BS180" s="136"/>
      <c r="BT180" s="136"/>
      <c r="BU180" s="136"/>
      <c r="BV180" s="136"/>
      <c r="BW180" s="136"/>
      <c r="BX180" s="136"/>
      <c r="BY180" s="136"/>
      <c r="BZ180" s="136"/>
      <c r="CA180" s="136"/>
      <c r="CB180" s="136"/>
      <c r="CC180" s="136"/>
      <c r="CD180" s="136"/>
      <c r="CE180" s="136"/>
      <c r="CF180" s="136"/>
      <c r="CG180" s="136"/>
      <c r="CH180" s="136"/>
      <c r="CI180" s="136"/>
      <c r="CJ180" s="136"/>
      <c r="CK180" s="136"/>
      <c r="CL180" s="136"/>
      <c r="CM180" s="136"/>
      <c r="CN180" s="136"/>
      <c r="CO180" s="136"/>
      <c r="CP180" s="136"/>
      <c r="CQ180" s="136"/>
      <c r="CR180" s="136"/>
      <c r="CS180" s="136"/>
      <c r="CT180" s="136"/>
      <c r="CU180" s="136"/>
      <c r="CV180" s="136"/>
      <c r="CW180" s="136"/>
      <c r="CX180" s="136"/>
      <c r="CY180" s="136"/>
      <c r="CZ180" s="136"/>
      <c r="DA180" s="136"/>
      <c r="DB180" s="136"/>
      <c r="DC180" s="136"/>
      <c r="DD180" s="136"/>
      <c r="DE180" s="136"/>
      <c r="DF180" s="136"/>
      <c r="DG180" s="136"/>
      <c r="DH180" s="136"/>
      <c r="DI180" s="136"/>
      <c r="DJ180" s="136"/>
      <c r="DK180" s="136"/>
      <c r="DL180" s="136"/>
      <c r="DM180" s="136"/>
      <c r="DN180" s="136"/>
      <c r="DO180" s="136"/>
      <c r="DP180" s="136"/>
      <c r="DQ180" s="136"/>
      <c r="DR180" s="136"/>
      <c r="DS180" s="136"/>
      <c r="DT180" s="136"/>
      <c r="DU180" s="136"/>
      <c r="DV180" s="136"/>
      <c r="DW180" s="136"/>
      <c r="DX180" s="136"/>
      <c r="DY180" s="136"/>
      <c r="DZ180" s="136"/>
      <c r="EA180" s="136"/>
      <c r="EB180" s="136"/>
      <c r="EC180" s="136"/>
      <c r="ED180" s="136"/>
      <c r="EE180" s="136"/>
      <c r="EF180" s="136"/>
      <c r="EG180" s="136"/>
      <c r="EH180" s="136"/>
      <c r="EI180" s="136"/>
      <c r="EJ180" s="136"/>
      <c r="EK180" s="136"/>
      <c r="EL180" s="136"/>
      <c r="EM180" s="136"/>
      <c r="EN180" s="136"/>
      <c r="EO180" s="136"/>
      <c r="EP180" s="136"/>
      <c r="EQ180" s="136"/>
      <c r="ER180" s="136"/>
      <c r="ES180" s="136"/>
      <c r="ET180" s="136"/>
      <c r="EU180" s="136"/>
      <c r="EV180" s="136"/>
      <c r="EW180" s="136"/>
      <c r="EX180" s="136"/>
      <c r="EY180" s="136"/>
      <c r="EZ180" s="136"/>
      <c r="FA180" s="136"/>
      <c r="FB180" s="136"/>
      <c r="FC180" s="136"/>
      <c r="FD180" s="136"/>
      <c r="FE180" s="136"/>
      <c r="FF180" s="136"/>
      <c r="FG180" s="136"/>
      <c r="FH180" s="136"/>
      <c r="FI180" s="136"/>
      <c r="FJ180" s="136"/>
      <c r="FK180" s="136"/>
      <c r="FL180" s="136"/>
      <c r="FM180" s="136"/>
      <c r="FN180" s="136"/>
      <c r="FO180" s="136"/>
      <c r="FP180" s="136"/>
      <c r="FQ180" s="136"/>
      <c r="FR180" s="136"/>
      <c r="FS180" s="136"/>
      <c r="FT180" s="136"/>
      <c r="FU180" s="136"/>
      <c r="FV180" s="136"/>
      <c r="FW180" s="136"/>
      <c r="FX180" s="136"/>
      <c r="FY180" s="136"/>
      <c r="FZ180" s="136"/>
      <c r="GA180" s="136"/>
      <c r="GB180" s="136"/>
      <c r="GC180" s="136"/>
      <c r="GD180" s="136"/>
      <c r="GE180" s="136"/>
      <c r="GF180" s="136"/>
      <c r="GG180" s="136"/>
      <c r="GH180" s="136"/>
      <c r="GI180" s="136"/>
      <c r="GJ180" s="136"/>
      <c r="GK180" s="136"/>
      <c r="GL180" s="136"/>
      <c r="GM180" s="136"/>
      <c r="GN180" s="136"/>
      <c r="GO180" s="136"/>
      <c r="GP180" s="136"/>
      <c r="GQ180" s="136"/>
      <c r="GR180" s="136"/>
      <c r="GS180" s="136"/>
      <c r="GT180" s="136"/>
      <c r="GU180" s="136"/>
      <c r="GV180" s="136"/>
      <c r="GW180" s="136"/>
      <c r="GX180" s="136"/>
      <c r="GY180" s="136"/>
      <c r="GZ180" s="136"/>
      <c r="HA180" s="136"/>
      <c r="HB180" s="136"/>
      <c r="HC180" s="136"/>
      <c r="HD180" s="136"/>
      <c r="HE180" s="136"/>
      <c r="HF180" s="136"/>
      <c r="HG180" s="136"/>
      <c r="HH180" s="136"/>
      <c r="HI180" s="136"/>
      <c r="HJ180" s="136"/>
      <c r="HK180" s="136"/>
      <c r="HL180" s="136"/>
      <c r="HM180" s="136"/>
      <c r="HN180" s="136"/>
      <c r="HO180" s="136"/>
      <c r="HP180" s="136"/>
      <c r="HQ180" s="136"/>
      <c r="HR180" s="136"/>
      <c r="HS180" s="136"/>
      <c r="HT180" s="136"/>
      <c r="HU180" s="136"/>
      <c r="HV180" s="136"/>
      <c r="HW180" s="136"/>
      <c r="HX180" s="136"/>
      <c r="HY180" s="136"/>
      <c r="HZ180" s="136"/>
      <c r="IA180" s="136"/>
      <c r="IB180" s="136"/>
      <c r="IC180" s="136"/>
      <c r="ID180" s="136"/>
      <c r="IE180" s="136"/>
      <c r="IF180" s="136"/>
      <c r="IG180" s="136"/>
      <c r="IH180" s="136"/>
      <c r="II180" s="136"/>
      <c r="IJ180" s="136"/>
      <c r="IK180" s="136"/>
      <c r="IL180" s="136"/>
      <c r="IM180" s="136"/>
      <c r="IN180" s="136"/>
      <c r="IO180" s="136"/>
      <c r="IP180" s="136"/>
      <c r="IQ180" s="136"/>
      <c r="IR180" s="136"/>
      <c r="IS180" s="136"/>
      <c r="IT180" s="136"/>
      <c r="IU180" s="136"/>
      <c r="IV180" s="136"/>
      <c r="IW180" s="136"/>
      <c r="IX180" s="136"/>
      <c r="IY180" s="136"/>
      <c r="IZ180" s="136"/>
      <c r="JA180" s="136"/>
      <c r="JB180" s="136"/>
      <c r="JC180" s="136"/>
      <c r="JD180" s="136"/>
      <c r="JE180" s="136"/>
      <c r="JF180" s="136"/>
      <c r="JG180" s="136"/>
      <c r="JH180" s="136"/>
      <c r="JI180" s="136"/>
      <c r="JJ180" s="136"/>
      <c r="JK180" s="136"/>
      <c r="JL180" s="136"/>
      <c r="JM180" s="136"/>
      <c r="JN180" s="136"/>
      <c r="JO180" s="136"/>
      <c r="JP180" s="136"/>
      <c r="JQ180" s="136"/>
      <c r="JR180" s="136"/>
      <c r="JS180" s="136"/>
      <c r="JT180" s="136"/>
      <c r="JU180" s="136"/>
      <c r="JV180" s="136"/>
      <c r="JW180" s="136"/>
      <c r="JX180" s="136"/>
      <c r="JY180" s="136"/>
      <c r="JZ180" s="136"/>
      <c r="KA180" s="136"/>
      <c r="KB180" s="136"/>
      <c r="KC180" s="136"/>
      <c r="KD180" s="136"/>
      <c r="KE180" s="136"/>
      <c r="KF180" s="136"/>
      <c r="KG180" s="136"/>
      <c r="KH180" s="136"/>
      <c r="KI180" s="136"/>
      <c r="KJ180" s="136"/>
      <c r="KK180" s="136"/>
      <c r="KL180" s="136"/>
      <c r="KM180" s="136"/>
      <c r="KN180" s="136"/>
      <c r="KO180" s="136"/>
      <c r="KP180" s="136"/>
      <c r="KQ180" s="136"/>
      <c r="KR180" s="136"/>
      <c r="KS180" s="136"/>
      <c r="KT180" s="136"/>
      <c r="KU180" s="136"/>
      <c r="KV180" s="136"/>
      <c r="KW180" s="136"/>
      <c r="KX180" s="136"/>
      <c r="KY180" s="136"/>
      <c r="KZ180" s="136"/>
      <c r="LA180" s="136"/>
      <c r="LB180" s="136"/>
      <c r="LC180" s="136"/>
      <c r="LD180" s="136"/>
      <c r="LE180" s="136"/>
      <c r="LF180" s="136"/>
      <c r="LG180" s="136"/>
      <c r="LH180" s="136"/>
      <c r="LI180" s="136"/>
      <c r="LJ180" s="136"/>
      <c r="LK180" s="136"/>
      <c r="LL180" s="136"/>
      <c r="LM180" s="136"/>
      <c r="LN180" s="136"/>
      <c r="LO180" s="136"/>
      <c r="LP180" s="136"/>
      <c r="LQ180" s="136"/>
      <c r="LR180" s="136"/>
      <c r="LS180" s="136"/>
      <c r="LT180" s="136"/>
      <c r="LU180" s="136"/>
      <c r="LV180" s="136"/>
      <c r="LW180" s="136"/>
      <c r="LX180" s="136"/>
      <c r="LY180" s="136"/>
      <c r="LZ180" s="136"/>
      <c r="MA180" s="136"/>
      <c r="MB180" s="136"/>
      <c r="MC180" s="136"/>
      <c r="MD180" s="136"/>
      <c r="ME180" s="136"/>
      <c r="MF180" s="136"/>
      <c r="MG180" s="136"/>
      <c r="MH180" s="136"/>
      <c r="MI180" s="136"/>
      <c r="MJ180" s="136"/>
      <c r="MK180" s="136"/>
      <c r="ML180" s="136"/>
      <c r="MM180" s="136"/>
      <c r="MN180" s="136"/>
      <c r="MO180" s="136"/>
      <c r="MP180" s="136"/>
      <c r="MQ180" s="136"/>
      <c r="MR180" s="136"/>
      <c r="MS180" s="136"/>
      <c r="MT180" s="136"/>
      <c r="MU180" s="136"/>
      <c r="MV180" s="136"/>
      <c r="MW180" s="136"/>
      <c r="MX180" s="136"/>
      <c r="MY180" s="136"/>
      <c r="MZ180" s="136"/>
      <c r="NA180" s="136"/>
      <c r="NB180" s="136"/>
      <c r="NC180" s="136"/>
      <c r="ND180" s="136"/>
      <c r="NE180" s="136"/>
      <c r="NF180" s="136"/>
      <c r="NG180" s="136"/>
      <c r="NH180" s="136"/>
      <c r="NI180" s="136"/>
      <c r="NJ180" s="136"/>
      <c r="NK180" s="136"/>
      <c r="NL180" s="136"/>
      <c r="NM180" s="136"/>
      <c r="NN180" s="136"/>
      <c r="NO180" s="136"/>
      <c r="NP180" s="136"/>
      <c r="NQ180" s="136"/>
      <c r="NR180" s="136"/>
      <c r="NS180" s="136"/>
      <c r="NT180" s="136"/>
      <c r="NU180" s="136"/>
      <c r="NV180" s="136"/>
      <c r="NW180" s="136"/>
      <c r="NX180" s="136"/>
      <c r="NY180" s="136"/>
      <c r="NZ180" s="136"/>
      <c r="OA180" s="136"/>
      <c r="OB180" s="136"/>
      <c r="OC180" s="136"/>
      <c r="OD180" s="136"/>
      <c r="OE180" s="136"/>
      <c r="OF180" s="136"/>
      <c r="OG180" s="136"/>
      <c r="OH180" s="136"/>
      <c r="OI180" s="136"/>
      <c r="OJ180" s="136"/>
      <c r="OK180" s="136"/>
      <c r="OL180" s="136"/>
      <c r="OM180" s="136"/>
      <c r="ON180" s="136"/>
      <c r="OO180" s="136"/>
      <c r="OP180" s="136"/>
      <c r="OQ180" s="136"/>
      <c r="OR180" s="136"/>
      <c r="OS180" s="136"/>
      <c r="OT180" s="136"/>
      <c r="OU180" s="136"/>
      <c r="OV180" s="136"/>
      <c r="OW180" s="136"/>
      <c r="OX180" s="136"/>
      <c r="OY180" s="136"/>
      <c r="OZ180" s="136"/>
      <c r="PA180" s="136"/>
      <c r="PB180" s="136"/>
      <c r="PC180" s="136"/>
      <c r="PD180" s="136"/>
      <c r="PE180" s="136"/>
      <c r="PF180" s="136"/>
      <c r="PG180" s="136"/>
      <c r="PH180" s="136"/>
      <c r="PI180" s="136"/>
      <c r="PJ180" s="136"/>
      <c r="PK180" s="136"/>
      <c r="PL180" s="136"/>
      <c r="PM180" s="136"/>
      <c r="PN180" s="136"/>
      <c r="PO180" s="136"/>
      <c r="PP180" s="136"/>
      <c r="PQ180" s="136"/>
      <c r="PR180" s="136"/>
      <c r="PS180" s="136"/>
      <c r="PT180" s="136"/>
      <c r="PU180" s="136"/>
      <c r="PV180" s="136"/>
      <c r="PW180" s="136"/>
      <c r="PX180" s="136"/>
      <c r="PY180" s="136"/>
      <c r="PZ180" s="136"/>
      <c r="QA180" s="136"/>
      <c r="QB180" s="136"/>
      <c r="QC180" s="136"/>
      <c r="QD180" s="136"/>
      <c r="QE180" s="136"/>
      <c r="QF180" s="136"/>
      <c r="QG180" s="136"/>
      <c r="QH180" s="136"/>
      <c r="QI180" s="136"/>
      <c r="QJ180" s="136"/>
      <c r="QK180" s="136"/>
      <c r="QL180" s="136"/>
      <c r="QM180" s="136"/>
      <c r="QN180" s="136"/>
      <c r="QO180" s="136"/>
      <c r="QP180" s="136"/>
      <c r="QQ180" s="136"/>
      <c r="QR180" s="136"/>
      <c r="QS180" s="136"/>
      <c r="QT180" s="136"/>
      <c r="QU180" s="136"/>
      <c r="QV180" s="136"/>
      <c r="QW180" s="136"/>
      <c r="QX180" s="136"/>
      <c r="QY180" s="136"/>
      <c r="QZ180" s="136"/>
      <c r="RA180" s="136"/>
      <c r="RB180" s="136"/>
      <c r="RC180" s="136"/>
      <c r="RD180" s="136"/>
      <c r="RE180" s="136"/>
      <c r="RF180" s="136"/>
      <c r="RG180" s="136"/>
      <c r="RH180" s="136"/>
      <c r="RI180" s="136"/>
      <c r="RJ180" s="136"/>
      <c r="RK180" s="136"/>
      <c r="RL180" s="136"/>
      <c r="RM180" s="136"/>
      <c r="RN180" s="136"/>
      <c r="RO180" s="136"/>
      <c r="RP180" s="136"/>
      <c r="RQ180" s="136"/>
      <c r="RR180" s="136"/>
      <c r="RS180" s="136"/>
      <c r="RT180" s="136"/>
      <c r="RU180" s="136"/>
      <c r="RV180" s="136"/>
      <c r="RW180" s="136"/>
      <c r="RX180" s="136"/>
      <c r="RY180" s="136"/>
      <c r="RZ180" s="136"/>
      <c r="SA180" s="136"/>
      <c r="SB180" s="136"/>
      <c r="SC180" s="136"/>
      <c r="SD180" s="136"/>
      <c r="SE180" s="136"/>
      <c r="SF180" s="136"/>
      <c r="SG180" s="136"/>
      <c r="SH180" s="136"/>
      <c r="SI180" s="136"/>
      <c r="SJ180" s="136"/>
      <c r="SK180" s="136"/>
      <c r="SL180" s="136"/>
      <c r="SM180" s="136"/>
      <c r="SN180" s="136"/>
      <c r="SO180" s="136"/>
      <c r="SP180" s="136"/>
      <c r="SQ180" s="136"/>
      <c r="SR180" s="136"/>
      <c r="SS180" s="136"/>
      <c r="ST180" s="136"/>
      <c r="SU180" s="136"/>
      <c r="SV180" s="136"/>
      <c r="SW180" s="136"/>
      <c r="SX180" s="136"/>
      <c r="SY180" s="136"/>
      <c r="SZ180" s="136"/>
      <c r="TA180" s="136"/>
      <c r="TB180" s="136"/>
      <c r="TC180" s="136"/>
      <c r="TD180" s="136"/>
      <c r="TE180" s="136"/>
      <c r="TF180" s="136"/>
      <c r="TG180" s="136"/>
      <c r="TH180" s="136"/>
      <c r="TI180" s="136"/>
      <c r="TJ180" s="136"/>
      <c r="TK180" s="136"/>
      <c r="TL180" s="136"/>
      <c r="TM180" s="136"/>
      <c r="TN180" s="136"/>
      <c r="TO180" s="136"/>
      <c r="TP180" s="136"/>
      <c r="TQ180" s="136"/>
      <c r="TR180" s="136"/>
      <c r="TS180" s="136"/>
      <c r="TT180" s="136"/>
      <c r="TU180" s="136"/>
      <c r="TV180" s="136"/>
      <c r="TW180" s="136"/>
      <c r="TX180" s="136"/>
      <c r="TY180" s="136"/>
      <c r="TZ180" s="136"/>
      <c r="UA180" s="136"/>
      <c r="UB180" s="136"/>
      <c r="UC180" s="136"/>
      <c r="UD180" s="136"/>
      <c r="UE180" s="136"/>
      <c r="UF180" s="136"/>
      <c r="UG180" s="136"/>
      <c r="UH180" s="136"/>
      <c r="UI180" s="136"/>
      <c r="UJ180" s="136"/>
      <c r="UK180" s="136"/>
      <c r="UL180" s="136"/>
      <c r="UM180" s="136"/>
      <c r="UN180" s="136"/>
      <c r="UO180" s="136"/>
      <c r="UP180" s="136"/>
      <c r="UQ180" s="136"/>
      <c r="UR180" s="136"/>
      <c r="US180" s="136"/>
      <c r="UT180" s="136"/>
      <c r="UU180" s="136"/>
      <c r="UV180" s="136"/>
      <c r="UW180" s="136"/>
      <c r="UX180" s="136"/>
      <c r="UY180" s="136"/>
      <c r="UZ180" s="136"/>
      <c r="VA180" s="136"/>
      <c r="VB180" s="136"/>
      <c r="VC180" s="136"/>
      <c r="VD180" s="136"/>
      <c r="VE180" s="136"/>
      <c r="VF180" s="136"/>
      <c r="VG180" s="136"/>
      <c r="VH180" s="136"/>
      <c r="VI180" s="136"/>
      <c r="VJ180" s="136"/>
      <c r="VK180" s="136"/>
      <c r="VL180" s="136"/>
      <c r="VM180" s="136"/>
      <c r="VN180" s="136"/>
      <c r="VO180" s="136"/>
      <c r="VP180" s="136"/>
      <c r="VQ180" s="136"/>
      <c r="VR180" s="136"/>
      <c r="VS180" s="136"/>
      <c r="VT180" s="136"/>
      <c r="VU180" s="136"/>
      <c r="VV180" s="136"/>
      <c r="VW180" s="136"/>
      <c r="VX180" s="136"/>
      <c r="VY180" s="136"/>
      <c r="VZ180" s="136"/>
      <c r="WA180" s="136"/>
      <c r="WB180" s="136"/>
      <c r="WC180" s="136"/>
      <c r="WD180" s="136"/>
      <c r="WE180" s="136"/>
      <c r="WF180" s="136"/>
      <c r="WG180" s="136"/>
      <c r="WH180" s="136"/>
      <c r="WI180" s="136"/>
      <c r="WJ180" s="136"/>
      <c r="WK180" s="136"/>
      <c r="WL180" s="136"/>
      <c r="WM180" s="136"/>
      <c r="WN180" s="136"/>
      <c r="WO180" s="136"/>
      <c r="WP180" s="136"/>
      <c r="WQ180" s="136"/>
      <c r="WR180" s="136"/>
      <c r="WS180" s="136"/>
      <c r="WT180" s="136"/>
      <c r="WU180" s="136"/>
      <c r="WV180" s="136"/>
      <c r="WW180" s="136"/>
      <c r="WX180" s="136"/>
      <c r="WY180" s="136"/>
      <c r="WZ180" s="136"/>
      <c r="XA180" s="136"/>
      <c r="XB180" s="136"/>
      <c r="XC180" s="136"/>
      <c r="XD180" s="136"/>
      <c r="XE180" s="136"/>
      <c r="XF180" s="136"/>
      <c r="XG180" s="136"/>
      <c r="XH180" s="136"/>
      <c r="XI180" s="136"/>
      <c r="XJ180" s="136"/>
      <c r="XK180" s="136"/>
      <c r="XL180" s="136"/>
      <c r="XM180" s="136"/>
      <c r="XN180" s="136"/>
      <c r="XO180" s="136"/>
      <c r="XP180" s="136"/>
      <c r="XQ180" s="136"/>
      <c r="XR180" s="136"/>
      <c r="XS180" s="136"/>
      <c r="XT180" s="136"/>
      <c r="XU180" s="136"/>
      <c r="XV180" s="136"/>
      <c r="XW180" s="136"/>
      <c r="XX180" s="136"/>
      <c r="XY180" s="136"/>
      <c r="XZ180" s="136"/>
      <c r="YA180" s="136"/>
      <c r="YB180" s="136"/>
      <c r="YC180" s="136"/>
      <c r="YD180" s="136"/>
      <c r="YE180" s="136"/>
      <c r="YF180" s="136"/>
      <c r="YG180" s="136"/>
      <c r="YH180" s="136"/>
      <c r="YI180" s="136"/>
      <c r="YJ180" s="136"/>
      <c r="YK180" s="136"/>
      <c r="YL180" s="136"/>
      <c r="YM180" s="136"/>
      <c r="YN180" s="136"/>
      <c r="YO180" s="136"/>
      <c r="YP180" s="136"/>
      <c r="YQ180" s="136"/>
      <c r="YR180" s="136"/>
      <c r="YS180" s="136"/>
      <c r="YT180" s="136"/>
      <c r="YU180" s="136"/>
      <c r="YV180" s="136"/>
      <c r="YW180" s="136"/>
      <c r="YX180" s="136"/>
      <c r="YY180" s="136"/>
      <c r="YZ180" s="136"/>
      <c r="ZA180" s="136"/>
      <c r="ZB180" s="136"/>
      <c r="ZC180" s="136"/>
      <c r="ZD180" s="136"/>
      <c r="ZE180" s="136"/>
      <c r="ZF180" s="136"/>
      <c r="ZG180" s="136"/>
      <c r="ZH180" s="136"/>
      <c r="ZI180" s="136"/>
      <c r="ZJ180" s="136"/>
      <c r="ZK180" s="136"/>
      <c r="ZL180" s="136"/>
      <c r="ZM180" s="136"/>
      <c r="ZN180" s="136"/>
      <c r="ZO180" s="136"/>
      <c r="ZP180" s="136"/>
      <c r="ZQ180" s="136"/>
      <c r="ZR180" s="136"/>
      <c r="ZS180" s="136"/>
      <c r="ZT180" s="136"/>
      <c r="ZU180" s="136"/>
      <c r="ZV180" s="136"/>
      <c r="ZW180" s="136"/>
      <c r="ZX180" s="136"/>
      <c r="ZY180" s="136"/>
      <c r="ZZ180" s="136"/>
      <c r="AAA180" s="136"/>
      <c r="AAB180" s="136"/>
      <c r="AAC180" s="136"/>
      <c r="AAD180" s="136"/>
      <c r="AAE180" s="136"/>
      <c r="AAF180" s="136"/>
      <c r="AAG180" s="136"/>
      <c r="AAH180" s="136"/>
      <c r="AAI180" s="136"/>
      <c r="AAJ180" s="136"/>
      <c r="AAK180" s="136"/>
      <c r="AAL180" s="136"/>
      <c r="AAM180" s="136"/>
      <c r="AAN180" s="136"/>
      <c r="AAO180" s="136"/>
      <c r="AAP180" s="136"/>
      <c r="AAQ180" s="136"/>
      <c r="AAR180" s="136"/>
      <c r="AAS180" s="136"/>
      <c r="AAT180" s="136"/>
      <c r="AAU180" s="136"/>
      <c r="AAV180" s="136"/>
      <c r="AAW180" s="136"/>
      <c r="AAX180" s="136"/>
      <c r="AAY180" s="136"/>
      <c r="AAZ180" s="136"/>
      <c r="ABA180" s="136"/>
      <c r="ABB180" s="136"/>
      <c r="ABC180" s="136"/>
      <c r="ABD180" s="136"/>
      <c r="ABE180" s="136"/>
      <c r="ABF180" s="136"/>
      <c r="ABG180" s="136"/>
      <c r="ABH180" s="136"/>
      <c r="ABI180" s="136"/>
      <c r="ABJ180" s="136"/>
      <c r="ABK180" s="136"/>
      <c r="ABL180" s="136"/>
      <c r="ABM180" s="136"/>
      <c r="ABN180" s="136"/>
      <c r="ABO180" s="136"/>
      <c r="ABP180" s="136"/>
      <c r="ABQ180" s="136"/>
      <c r="ABR180" s="136"/>
      <c r="ABS180" s="136"/>
      <c r="ABT180" s="136"/>
      <c r="ABU180" s="136"/>
      <c r="ABV180" s="136"/>
      <c r="ABW180" s="136"/>
      <c r="ABX180" s="136"/>
      <c r="ABY180" s="136"/>
      <c r="ABZ180" s="136"/>
      <c r="ACA180" s="136"/>
      <c r="ACB180" s="136"/>
      <c r="ACC180" s="136"/>
      <c r="ACD180" s="136"/>
      <c r="ACE180" s="136"/>
      <c r="ACF180" s="136"/>
      <c r="ACG180" s="136"/>
      <c r="ACH180" s="136"/>
      <c r="ACI180" s="136"/>
      <c r="ACJ180" s="136"/>
      <c r="ACK180" s="136"/>
      <c r="ACL180" s="136"/>
      <c r="ACM180" s="136"/>
      <c r="ACN180" s="136"/>
      <c r="ACO180" s="136"/>
      <c r="ACP180" s="136"/>
      <c r="ACQ180" s="136"/>
      <c r="ACR180" s="136"/>
      <c r="ACS180" s="136"/>
      <c r="ACT180" s="136"/>
      <c r="ACU180" s="136"/>
      <c r="ACV180" s="136"/>
      <c r="ACW180" s="136"/>
      <c r="ACX180" s="136"/>
      <c r="ACY180" s="136"/>
      <c r="ACZ180" s="136"/>
      <c r="ADA180" s="136"/>
      <c r="ADB180" s="136"/>
      <c r="ADC180" s="136"/>
      <c r="ADD180" s="136"/>
      <c r="ADE180" s="136"/>
      <c r="ADF180" s="136"/>
      <c r="ADG180" s="136"/>
      <c r="ADH180" s="136"/>
      <c r="ADI180" s="136"/>
      <c r="ADJ180" s="136"/>
      <c r="ADK180" s="136"/>
      <c r="ADL180" s="136"/>
      <c r="ADM180" s="136"/>
      <c r="ADN180" s="136"/>
      <c r="ADO180" s="136"/>
      <c r="ADP180" s="136"/>
      <c r="ADQ180" s="136"/>
      <c r="ADR180" s="136"/>
      <c r="ADS180" s="136"/>
      <c r="ADT180" s="136"/>
      <c r="ADU180" s="136"/>
      <c r="ADV180" s="136"/>
      <c r="ADW180" s="136"/>
      <c r="ADX180" s="136"/>
      <c r="ADY180" s="136"/>
      <c r="ADZ180" s="136"/>
      <c r="AEA180" s="136"/>
      <c r="AEB180" s="136"/>
      <c r="AEC180" s="136"/>
      <c r="AED180" s="136"/>
      <c r="AEE180" s="136"/>
      <c r="AEF180" s="136"/>
      <c r="AEG180" s="136"/>
      <c r="AEH180" s="136"/>
      <c r="AEI180" s="136"/>
      <c r="AEJ180" s="136"/>
      <c r="AEK180" s="136"/>
      <c r="AEL180" s="136"/>
      <c r="AEM180" s="136"/>
      <c r="AEN180" s="136"/>
      <c r="AEO180" s="136"/>
      <c r="AEP180" s="136"/>
      <c r="AEQ180" s="136"/>
      <c r="AER180" s="136"/>
      <c r="AES180" s="136"/>
      <c r="AET180" s="136"/>
      <c r="AEU180" s="136"/>
      <c r="AEV180" s="136"/>
      <c r="AEW180" s="136"/>
      <c r="AEX180" s="136"/>
      <c r="AEY180" s="136"/>
      <c r="AEZ180" s="136"/>
      <c r="AFA180" s="136"/>
      <c r="AFB180" s="136"/>
      <c r="AFC180" s="136"/>
      <c r="AFD180" s="136"/>
      <c r="AFE180" s="136"/>
      <c r="AFF180" s="136"/>
      <c r="AFG180" s="136"/>
      <c r="AFH180" s="136"/>
      <c r="AFI180" s="136"/>
      <c r="AFJ180" s="136"/>
      <c r="AFK180" s="136"/>
      <c r="AFL180" s="136"/>
      <c r="AFM180" s="136"/>
      <c r="AFN180" s="136"/>
      <c r="AFO180" s="136"/>
      <c r="AFP180" s="136"/>
      <c r="AFQ180" s="136"/>
      <c r="AFR180" s="136"/>
      <c r="AFS180" s="136"/>
      <c r="AFT180" s="136"/>
      <c r="AFU180" s="136"/>
      <c r="AFV180" s="136"/>
      <c r="AFW180" s="136"/>
      <c r="AFX180" s="136"/>
      <c r="AFY180" s="136"/>
      <c r="AFZ180" s="136"/>
      <c r="AGA180" s="136"/>
      <c r="AGB180" s="136"/>
      <c r="AGC180" s="136"/>
      <c r="AGD180" s="136"/>
      <c r="AGE180" s="136"/>
      <c r="AGF180" s="136"/>
      <c r="AGG180" s="136"/>
      <c r="AGH180" s="136"/>
      <c r="AGI180" s="136"/>
      <c r="AGJ180" s="136"/>
      <c r="AGK180" s="136"/>
      <c r="AGL180" s="136"/>
      <c r="AGM180" s="136"/>
      <c r="AGN180" s="136"/>
      <c r="AGO180" s="136"/>
      <c r="AGP180" s="136"/>
      <c r="AGQ180" s="136"/>
      <c r="AGR180" s="136"/>
      <c r="AGS180" s="136"/>
      <c r="AGT180" s="136"/>
      <c r="AGU180" s="136"/>
      <c r="AGV180" s="136"/>
      <c r="AGW180" s="136"/>
      <c r="AGX180" s="136"/>
      <c r="AGY180" s="136"/>
      <c r="AGZ180" s="136"/>
      <c r="AHA180" s="136"/>
      <c r="AHB180" s="136"/>
      <c r="AHC180" s="136"/>
      <c r="AHD180" s="136"/>
      <c r="AHE180" s="136"/>
      <c r="AHF180" s="136"/>
      <c r="AHG180" s="136"/>
      <c r="AHH180" s="136"/>
      <c r="AHI180" s="136"/>
      <c r="AHJ180" s="136"/>
      <c r="AHK180" s="136"/>
      <c r="AHL180" s="136"/>
      <c r="AHM180" s="136"/>
      <c r="AHN180" s="136"/>
      <c r="AHO180" s="136"/>
      <c r="AHP180" s="136"/>
      <c r="AHQ180" s="136"/>
      <c r="AHR180" s="136"/>
      <c r="AHS180" s="136"/>
      <c r="AHT180" s="136"/>
      <c r="AHU180" s="136"/>
      <c r="AHV180" s="136"/>
      <c r="AHW180" s="136"/>
      <c r="AHX180" s="136"/>
      <c r="AHY180" s="136"/>
      <c r="AHZ180" s="136"/>
      <c r="AIA180" s="136"/>
      <c r="AIB180" s="136"/>
      <c r="AIC180" s="136"/>
      <c r="AID180" s="136"/>
      <c r="AIE180" s="136"/>
      <c r="AIF180" s="136"/>
      <c r="AIG180" s="136"/>
      <c r="AIH180" s="136"/>
      <c r="AII180" s="136"/>
      <c r="AIJ180" s="136"/>
      <c r="AIK180" s="136"/>
      <c r="AIL180" s="136"/>
      <c r="AIM180" s="136"/>
      <c r="AIN180" s="136"/>
      <c r="AIO180" s="136"/>
      <c r="AIP180" s="136"/>
      <c r="AIQ180" s="136"/>
      <c r="AIR180" s="136"/>
      <c r="AIS180" s="136"/>
      <c r="AIT180" s="136"/>
      <c r="AIU180" s="136"/>
      <c r="AIV180" s="136"/>
      <c r="AIW180" s="136"/>
      <c r="AIX180" s="136"/>
      <c r="AIY180" s="136"/>
      <c r="AIZ180" s="136"/>
      <c r="AJA180" s="136"/>
      <c r="AJB180" s="136"/>
      <c r="AJC180" s="136"/>
      <c r="AJD180" s="136"/>
      <c r="AJE180" s="136"/>
      <c r="AJF180" s="136"/>
      <c r="AJG180" s="136"/>
      <c r="AJH180" s="136"/>
      <c r="AJI180" s="136"/>
      <c r="AJJ180" s="136"/>
      <c r="AJK180" s="136"/>
      <c r="AJL180" s="136"/>
      <c r="AJM180" s="136"/>
      <c r="AJN180" s="136"/>
      <c r="AJO180" s="136"/>
      <c r="AJP180" s="136"/>
      <c r="AJQ180" s="136"/>
      <c r="AJR180" s="136"/>
      <c r="AJS180" s="136"/>
      <c r="AJT180" s="136"/>
      <c r="AJU180" s="136"/>
      <c r="AJV180" s="136"/>
      <c r="AJW180" s="136"/>
      <c r="AJX180" s="136"/>
      <c r="AJY180" s="136"/>
      <c r="AJZ180" s="136"/>
      <c r="AKA180" s="136"/>
      <c r="AKB180" s="136"/>
      <c r="AKC180" s="136"/>
      <c r="AKD180" s="136"/>
      <c r="AKE180" s="136"/>
      <c r="AKF180" s="136"/>
      <c r="AKG180" s="136"/>
      <c r="AKH180" s="136"/>
      <c r="AKI180" s="136"/>
      <c r="AKJ180" s="136"/>
      <c r="AKK180" s="136"/>
      <c r="AKL180" s="136"/>
      <c r="AKM180" s="136"/>
      <c r="AKN180" s="136"/>
      <c r="AKO180" s="136"/>
      <c r="AKP180" s="136"/>
      <c r="AKQ180" s="136"/>
      <c r="AKR180" s="136"/>
      <c r="AKS180" s="136"/>
      <c r="AKT180" s="136"/>
      <c r="AKU180" s="136"/>
      <c r="AKV180" s="136"/>
      <c r="AKW180" s="136"/>
      <c r="AKX180" s="136"/>
      <c r="AKY180" s="136"/>
      <c r="AKZ180" s="136"/>
      <c r="ALA180" s="136"/>
      <c r="ALB180" s="136"/>
      <c r="ALC180" s="136"/>
      <c r="ALD180" s="136"/>
      <c r="ALE180" s="136"/>
      <c r="ALF180" s="136"/>
      <c r="ALG180" s="136"/>
      <c r="ALH180" s="136"/>
      <c r="ALI180" s="136"/>
      <c r="ALJ180" s="136"/>
      <c r="ALK180" s="136"/>
      <c r="ALL180" s="136"/>
      <c r="ALM180" s="136"/>
      <c r="ALN180" s="136"/>
      <c r="ALO180" s="136"/>
      <c r="ALP180" s="136"/>
      <c r="ALQ180" s="136"/>
      <c r="ALR180" s="136"/>
      <c r="ALS180" s="136"/>
      <c r="ALT180" s="136"/>
      <c r="ALU180" s="136"/>
      <c r="ALV180" s="136"/>
      <c r="ALW180" s="136"/>
      <c r="ALX180" s="136"/>
      <c r="ALY180" s="136"/>
      <c r="ALZ180" s="136"/>
      <c r="AMA180" s="136"/>
      <c r="AMB180" s="136"/>
      <c r="AMC180" s="136"/>
      <c r="AMD180" s="136"/>
      <c r="AME180" s="136"/>
      <c r="AMF180" s="136"/>
      <c r="AMG180" s="136"/>
      <c r="AMH180" s="136"/>
      <c r="AMI180" s="136"/>
    </row>
    <row r="181" spans="1:1023" x14ac:dyDescent="0.25">
      <c r="A181" s="292" t="s">
        <v>780</v>
      </c>
      <c r="B181" s="193">
        <v>181</v>
      </c>
      <c r="C181" s="201" t="s">
        <v>781</v>
      </c>
      <c r="D181" s="207" t="s">
        <v>12393</v>
      </c>
      <c r="E181" s="224"/>
      <c r="F181" s="239">
        <v>4</v>
      </c>
      <c r="G181" s="207"/>
      <c r="H181" s="207"/>
      <c r="I181" s="369" t="s">
        <v>782</v>
      </c>
      <c r="J181" s="431"/>
      <c r="K181" s="432">
        <v>2</v>
      </c>
      <c r="L181" s="432"/>
      <c r="M181" s="433"/>
      <c r="N181" s="433"/>
      <c r="O181" s="432"/>
      <c r="P181" s="433"/>
      <c r="Q181" s="433"/>
      <c r="R181" s="433"/>
      <c r="S181" s="433"/>
      <c r="T181" s="433"/>
      <c r="U181" s="458"/>
      <c r="V181" s="256">
        <f>IF(O181=1,10,100)</f>
        <v>100</v>
      </c>
      <c r="W181" s="256">
        <f>IF(O181=1,1,IF(O181=2,10,100))</f>
        <v>100</v>
      </c>
      <c r="X181" s="256">
        <f>IF(O181=3,20,100)</f>
        <v>100</v>
      </c>
      <c r="Y181" s="256">
        <f>IF(P181=1,10,100)</f>
        <v>100</v>
      </c>
      <c r="Z181" s="256">
        <f>IF(P181=1,1,IF(P181=2,10,100))</f>
        <v>100</v>
      </c>
      <c r="AA181" s="257">
        <f>IF(OR(EXACT(Q181,"1A"),EXACT(Q181,"1B")),0.1,IF(Q181=2,1,100))</f>
        <v>100</v>
      </c>
      <c r="AB181" s="257">
        <f>IF(OR(EXACT(R181,"1A"),EXACT(R181,"1B")),0.1,IF(R181=2,1,100))</f>
        <v>100</v>
      </c>
      <c r="AC181" s="257">
        <f>IF(OR(EXACT(S181,"1A"),EXACT(S181,"1B")),0.3,IF(S181=2,3,100))</f>
        <v>100</v>
      </c>
      <c r="AD181" s="224"/>
      <c r="AE181" s="224"/>
      <c r="AF181" s="249">
        <f>IF(OR(OR(EXACT(J181,"1A"),EXACT(J181,"1B"),EXACT(J181,"1C")),K181=1),1,IF(K181=2,10,100))</f>
        <v>10</v>
      </c>
      <c r="AG181" s="249">
        <f>IF(OR(EXACT(J181,"1A"),EXACT(J181,"1B"),EXACT(J181,"1C")),1,IF(J181=2,10,100))</f>
        <v>100</v>
      </c>
      <c r="AH181" s="249">
        <f>IF(OR(EXACT(J181,"1A"),EXACT(J181,"1B"),EXACT(J181,"1C"),K181=1),3,100)</f>
        <v>100</v>
      </c>
      <c r="AI181" s="249">
        <f>IF(OR(EXACT(J181,"1A"),EXACT(J181,"1B"),EXACT(J181,"1C")),5,100)</f>
        <v>100</v>
      </c>
      <c r="AJ181" s="251">
        <v>0.94299999999999995</v>
      </c>
      <c r="AK181" s="342"/>
      <c r="AL181" s="353"/>
      <c r="AM181" s="306" t="s">
        <v>783</v>
      </c>
      <c r="AN181" s="136"/>
      <c r="AO181" s="136"/>
      <c r="AP181" s="136"/>
      <c r="AQ181" s="285" t="s">
        <v>784</v>
      </c>
      <c r="AR181" s="136"/>
      <c r="AS181" s="136"/>
      <c r="AT181" s="136"/>
      <c r="AU181" s="136"/>
      <c r="AV181" s="136"/>
      <c r="AW181" s="136"/>
      <c r="AX181" s="136"/>
      <c r="AY181" s="136"/>
      <c r="AZ181" s="136"/>
      <c r="BA181" s="136"/>
      <c r="BB181" s="136"/>
      <c r="BC181" s="136"/>
      <c r="BD181" s="136"/>
      <c r="BE181" s="136"/>
      <c r="BF181" s="136"/>
      <c r="BG181" s="136"/>
      <c r="BH181" s="136"/>
      <c r="BI181" s="136"/>
      <c r="BJ181" s="136"/>
      <c r="BK181" s="136"/>
      <c r="BL181" s="136"/>
      <c r="BM181" s="136"/>
      <c r="BN181" s="136"/>
      <c r="BO181" s="136"/>
      <c r="BP181" s="136"/>
      <c r="BQ181" s="136"/>
      <c r="BR181" s="136"/>
      <c r="BS181" s="136"/>
      <c r="BT181" s="136"/>
      <c r="BU181" s="136"/>
      <c r="BV181" s="136"/>
      <c r="BW181" s="136"/>
      <c r="BX181" s="136"/>
      <c r="BY181" s="136"/>
      <c r="BZ181" s="136"/>
      <c r="CA181" s="136"/>
      <c r="CB181" s="136"/>
      <c r="CC181" s="136"/>
      <c r="CD181" s="136"/>
      <c r="CE181" s="136"/>
      <c r="CF181" s="136"/>
      <c r="CG181" s="136"/>
      <c r="CH181" s="136"/>
      <c r="CI181" s="136"/>
      <c r="CJ181" s="136"/>
      <c r="CK181" s="136"/>
      <c r="CL181" s="136"/>
      <c r="CM181" s="136"/>
      <c r="CN181" s="136"/>
      <c r="CO181" s="136"/>
      <c r="CP181" s="136"/>
      <c r="CQ181" s="136"/>
      <c r="CR181" s="136"/>
      <c r="CS181" s="136"/>
      <c r="CT181" s="136"/>
      <c r="CU181" s="136"/>
      <c r="CV181" s="136"/>
      <c r="CW181" s="136"/>
      <c r="CX181" s="136"/>
      <c r="CY181" s="136"/>
      <c r="CZ181" s="136"/>
      <c r="DA181" s="136"/>
      <c r="DB181" s="136"/>
      <c r="DC181" s="136"/>
      <c r="DD181" s="136"/>
      <c r="DE181" s="136"/>
      <c r="DF181" s="136"/>
      <c r="DG181" s="136"/>
      <c r="DH181" s="136"/>
      <c r="DI181" s="136"/>
      <c r="DJ181" s="136"/>
      <c r="DK181" s="136"/>
      <c r="DL181" s="136"/>
      <c r="DM181" s="136"/>
      <c r="DN181" s="136"/>
      <c r="DO181" s="136"/>
      <c r="DP181" s="136"/>
      <c r="DQ181" s="136"/>
      <c r="DR181" s="136"/>
      <c r="DS181" s="136"/>
      <c r="DT181" s="136"/>
      <c r="DU181" s="136"/>
      <c r="DV181" s="136"/>
      <c r="DW181" s="136"/>
      <c r="DX181" s="136"/>
      <c r="DY181" s="136"/>
      <c r="DZ181" s="136"/>
      <c r="EA181" s="136"/>
      <c r="EB181" s="136"/>
      <c r="EC181" s="136"/>
      <c r="ED181" s="136"/>
      <c r="EE181" s="136"/>
      <c r="EF181" s="136"/>
      <c r="EG181" s="136"/>
      <c r="EH181" s="136"/>
      <c r="EI181" s="136"/>
      <c r="EJ181" s="136"/>
      <c r="EK181" s="136"/>
      <c r="EL181" s="136"/>
      <c r="EM181" s="136"/>
      <c r="EN181" s="136"/>
      <c r="EO181" s="136"/>
      <c r="EP181" s="136"/>
      <c r="EQ181" s="136"/>
      <c r="ER181" s="136"/>
      <c r="ES181" s="136"/>
      <c r="ET181" s="136"/>
      <c r="EU181" s="136"/>
      <c r="EV181" s="136"/>
      <c r="EW181" s="136"/>
      <c r="EX181" s="136"/>
      <c r="EY181" s="136"/>
      <c r="EZ181" s="136"/>
      <c r="FA181" s="136"/>
      <c r="FB181" s="136"/>
      <c r="FC181" s="136"/>
      <c r="FD181" s="136"/>
      <c r="FE181" s="136"/>
      <c r="FF181" s="136"/>
      <c r="FG181" s="136"/>
      <c r="FH181" s="136"/>
      <c r="FI181" s="136"/>
      <c r="FJ181" s="136"/>
      <c r="FK181" s="136"/>
      <c r="FL181" s="136"/>
      <c r="FM181" s="136"/>
      <c r="FN181" s="136"/>
      <c r="FO181" s="136"/>
      <c r="FP181" s="136"/>
      <c r="FQ181" s="136"/>
      <c r="FR181" s="136"/>
      <c r="FS181" s="136"/>
      <c r="FT181" s="136"/>
      <c r="FU181" s="136"/>
      <c r="FV181" s="136"/>
      <c r="FW181" s="136"/>
      <c r="FX181" s="136"/>
      <c r="FY181" s="136"/>
      <c r="FZ181" s="136"/>
      <c r="GA181" s="136"/>
      <c r="GB181" s="136"/>
      <c r="GC181" s="136"/>
      <c r="GD181" s="136"/>
      <c r="GE181" s="136"/>
      <c r="GF181" s="136"/>
      <c r="GG181" s="136"/>
      <c r="GH181" s="136"/>
      <c r="GI181" s="136"/>
      <c r="GJ181" s="136"/>
      <c r="GK181" s="136"/>
      <c r="GL181" s="136"/>
      <c r="GM181" s="136"/>
      <c r="GN181" s="136"/>
      <c r="GO181" s="136"/>
      <c r="GP181" s="136"/>
      <c r="GQ181" s="136"/>
      <c r="GR181" s="136"/>
      <c r="GS181" s="136"/>
      <c r="GT181" s="136"/>
      <c r="GU181" s="136"/>
      <c r="GV181" s="136"/>
      <c r="GW181" s="136"/>
      <c r="GX181" s="136"/>
      <c r="GY181" s="136"/>
      <c r="GZ181" s="136"/>
      <c r="HA181" s="136"/>
      <c r="HB181" s="136"/>
      <c r="HC181" s="136"/>
      <c r="HD181" s="136"/>
      <c r="HE181" s="136"/>
      <c r="HF181" s="136"/>
      <c r="HG181" s="136"/>
      <c r="HH181" s="136"/>
      <c r="HI181" s="136"/>
      <c r="HJ181" s="136"/>
      <c r="HK181" s="136"/>
      <c r="HL181" s="136"/>
      <c r="HM181" s="136"/>
      <c r="HN181" s="136"/>
      <c r="HO181" s="136"/>
      <c r="HP181" s="136"/>
      <c r="HQ181" s="136"/>
      <c r="HR181" s="136"/>
      <c r="HS181" s="136"/>
      <c r="HT181" s="136"/>
      <c r="HU181" s="136"/>
      <c r="HV181" s="136"/>
      <c r="HW181" s="136"/>
      <c r="HX181" s="136"/>
      <c r="HY181" s="136"/>
      <c r="HZ181" s="136"/>
      <c r="IA181" s="136"/>
      <c r="IB181" s="136"/>
      <c r="IC181" s="136"/>
      <c r="ID181" s="136"/>
      <c r="IE181" s="136"/>
      <c r="IF181" s="136"/>
      <c r="IG181" s="136"/>
      <c r="IH181" s="136"/>
      <c r="II181" s="136"/>
      <c r="IJ181" s="136"/>
      <c r="IK181" s="136"/>
      <c r="IL181" s="136"/>
      <c r="IM181" s="136"/>
      <c r="IN181" s="136"/>
      <c r="IO181" s="136"/>
      <c r="IP181" s="136"/>
      <c r="IQ181" s="136"/>
      <c r="IR181" s="136"/>
      <c r="IS181" s="136"/>
      <c r="IT181" s="136"/>
      <c r="IU181" s="136"/>
      <c r="IV181" s="136"/>
      <c r="IW181" s="136"/>
      <c r="IX181" s="136"/>
      <c r="IY181" s="136"/>
      <c r="IZ181" s="136"/>
      <c r="JA181" s="136"/>
      <c r="JB181" s="136"/>
      <c r="JC181" s="136"/>
      <c r="JD181" s="136"/>
      <c r="JE181" s="136"/>
      <c r="JF181" s="136"/>
      <c r="JG181" s="136"/>
      <c r="JH181" s="136"/>
      <c r="JI181" s="136"/>
      <c r="JJ181" s="136"/>
      <c r="JK181" s="136"/>
      <c r="JL181" s="136"/>
      <c r="JM181" s="136"/>
      <c r="JN181" s="136"/>
      <c r="JO181" s="136"/>
      <c r="JP181" s="136"/>
      <c r="JQ181" s="136"/>
      <c r="JR181" s="136"/>
      <c r="JS181" s="136"/>
      <c r="JT181" s="136"/>
      <c r="JU181" s="136"/>
      <c r="JV181" s="136"/>
      <c r="JW181" s="136"/>
      <c r="JX181" s="136"/>
      <c r="JY181" s="136"/>
      <c r="JZ181" s="136"/>
      <c r="KA181" s="136"/>
      <c r="KB181" s="136"/>
      <c r="KC181" s="136"/>
      <c r="KD181" s="136"/>
      <c r="KE181" s="136"/>
      <c r="KF181" s="136"/>
      <c r="KG181" s="136"/>
      <c r="KH181" s="136"/>
      <c r="KI181" s="136"/>
      <c r="KJ181" s="136"/>
      <c r="KK181" s="136"/>
      <c r="KL181" s="136"/>
      <c r="KM181" s="136"/>
      <c r="KN181" s="136"/>
      <c r="KO181" s="136"/>
      <c r="KP181" s="136"/>
      <c r="KQ181" s="136"/>
      <c r="KR181" s="136"/>
      <c r="KS181" s="136"/>
      <c r="KT181" s="136"/>
      <c r="KU181" s="136"/>
      <c r="KV181" s="136"/>
      <c r="KW181" s="136"/>
      <c r="KX181" s="136"/>
      <c r="KY181" s="136"/>
      <c r="KZ181" s="136"/>
      <c r="LA181" s="136"/>
      <c r="LB181" s="136"/>
      <c r="LC181" s="136"/>
      <c r="LD181" s="136"/>
      <c r="LE181" s="136"/>
      <c r="LF181" s="136"/>
      <c r="LG181" s="136"/>
      <c r="LH181" s="136"/>
      <c r="LI181" s="136"/>
      <c r="LJ181" s="136"/>
      <c r="LK181" s="136"/>
      <c r="LL181" s="136"/>
      <c r="LM181" s="136"/>
      <c r="LN181" s="136"/>
      <c r="LO181" s="136"/>
      <c r="LP181" s="136"/>
      <c r="LQ181" s="136"/>
      <c r="LR181" s="136"/>
      <c r="LS181" s="136"/>
      <c r="LT181" s="136"/>
      <c r="LU181" s="136"/>
      <c r="LV181" s="136"/>
      <c r="LW181" s="136"/>
      <c r="LX181" s="136"/>
      <c r="LY181" s="136"/>
      <c r="LZ181" s="136"/>
      <c r="MA181" s="136"/>
      <c r="MB181" s="136"/>
      <c r="MC181" s="136"/>
      <c r="MD181" s="136"/>
      <c r="ME181" s="136"/>
      <c r="MF181" s="136"/>
      <c r="MG181" s="136"/>
      <c r="MH181" s="136"/>
      <c r="MI181" s="136"/>
      <c r="MJ181" s="136"/>
      <c r="MK181" s="136"/>
      <c r="ML181" s="136"/>
      <c r="MM181" s="136"/>
      <c r="MN181" s="136"/>
      <c r="MO181" s="136"/>
      <c r="MP181" s="136"/>
      <c r="MQ181" s="136"/>
      <c r="MR181" s="136"/>
      <c r="MS181" s="136"/>
      <c r="MT181" s="136"/>
      <c r="MU181" s="136"/>
      <c r="MV181" s="136"/>
      <c r="MW181" s="136"/>
      <c r="MX181" s="136"/>
      <c r="MY181" s="136"/>
      <c r="MZ181" s="136"/>
      <c r="NA181" s="136"/>
      <c r="NB181" s="136"/>
      <c r="NC181" s="136"/>
      <c r="ND181" s="136"/>
      <c r="NE181" s="136"/>
      <c r="NF181" s="136"/>
      <c r="NG181" s="136"/>
      <c r="NH181" s="136"/>
      <c r="NI181" s="136"/>
      <c r="NJ181" s="136"/>
      <c r="NK181" s="136"/>
      <c r="NL181" s="136"/>
      <c r="NM181" s="136"/>
      <c r="NN181" s="136"/>
      <c r="NO181" s="136"/>
      <c r="NP181" s="136"/>
      <c r="NQ181" s="136"/>
      <c r="NR181" s="136"/>
      <c r="NS181" s="136"/>
      <c r="NT181" s="136"/>
      <c r="NU181" s="136"/>
      <c r="NV181" s="136"/>
      <c r="NW181" s="136"/>
      <c r="NX181" s="136"/>
      <c r="NY181" s="136"/>
      <c r="NZ181" s="136"/>
      <c r="OA181" s="136"/>
      <c r="OB181" s="136"/>
      <c r="OC181" s="136"/>
      <c r="OD181" s="136"/>
      <c r="OE181" s="136"/>
      <c r="OF181" s="136"/>
      <c r="OG181" s="136"/>
      <c r="OH181" s="136"/>
      <c r="OI181" s="136"/>
      <c r="OJ181" s="136"/>
      <c r="OK181" s="136"/>
      <c r="OL181" s="136"/>
      <c r="OM181" s="136"/>
      <c r="ON181" s="136"/>
      <c r="OO181" s="136"/>
      <c r="OP181" s="136"/>
      <c r="OQ181" s="136"/>
      <c r="OR181" s="136"/>
      <c r="OS181" s="136"/>
      <c r="OT181" s="136"/>
      <c r="OU181" s="136"/>
      <c r="OV181" s="136"/>
      <c r="OW181" s="136"/>
      <c r="OX181" s="136"/>
      <c r="OY181" s="136"/>
      <c r="OZ181" s="136"/>
      <c r="PA181" s="136"/>
      <c r="PB181" s="136"/>
      <c r="PC181" s="136"/>
      <c r="PD181" s="136"/>
      <c r="PE181" s="136"/>
      <c r="PF181" s="136"/>
      <c r="PG181" s="136"/>
      <c r="PH181" s="136"/>
      <c r="PI181" s="136"/>
      <c r="PJ181" s="136"/>
      <c r="PK181" s="136"/>
      <c r="PL181" s="136"/>
      <c r="PM181" s="136"/>
      <c r="PN181" s="136"/>
      <c r="PO181" s="136"/>
      <c r="PP181" s="136"/>
      <c r="PQ181" s="136"/>
      <c r="PR181" s="136"/>
      <c r="PS181" s="136"/>
      <c r="PT181" s="136"/>
      <c r="PU181" s="136"/>
      <c r="PV181" s="136"/>
      <c r="PW181" s="136"/>
      <c r="PX181" s="136"/>
      <c r="PY181" s="136"/>
      <c r="PZ181" s="136"/>
      <c r="QA181" s="136"/>
      <c r="QB181" s="136"/>
      <c r="QC181" s="136"/>
      <c r="QD181" s="136"/>
      <c r="QE181" s="136"/>
      <c r="QF181" s="136"/>
      <c r="QG181" s="136"/>
      <c r="QH181" s="136"/>
      <c r="QI181" s="136"/>
      <c r="QJ181" s="136"/>
      <c r="QK181" s="136"/>
      <c r="QL181" s="136"/>
      <c r="QM181" s="136"/>
      <c r="QN181" s="136"/>
      <c r="QO181" s="136"/>
      <c r="QP181" s="136"/>
      <c r="QQ181" s="136"/>
      <c r="QR181" s="136"/>
      <c r="QS181" s="136"/>
      <c r="QT181" s="136"/>
      <c r="QU181" s="136"/>
      <c r="QV181" s="136"/>
      <c r="QW181" s="136"/>
      <c r="QX181" s="136"/>
      <c r="QY181" s="136"/>
      <c r="QZ181" s="136"/>
      <c r="RA181" s="136"/>
      <c r="RB181" s="136"/>
      <c r="RC181" s="136"/>
      <c r="RD181" s="136"/>
      <c r="RE181" s="136"/>
      <c r="RF181" s="136"/>
      <c r="RG181" s="136"/>
      <c r="RH181" s="136"/>
      <c r="RI181" s="136"/>
      <c r="RJ181" s="136"/>
      <c r="RK181" s="136"/>
      <c r="RL181" s="136"/>
      <c r="RM181" s="136"/>
      <c r="RN181" s="136"/>
      <c r="RO181" s="136"/>
      <c r="RP181" s="136"/>
      <c r="RQ181" s="136"/>
      <c r="RR181" s="136"/>
      <c r="RS181" s="136"/>
      <c r="RT181" s="136"/>
      <c r="RU181" s="136"/>
      <c r="RV181" s="136"/>
      <c r="RW181" s="136"/>
      <c r="RX181" s="136"/>
      <c r="RY181" s="136"/>
      <c r="RZ181" s="136"/>
      <c r="SA181" s="136"/>
      <c r="SB181" s="136"/>
      <c r="SC181" s="136"/>
      <c r="SD181" s="136"/>
      <c r="SE181" s="136"/>
      <c r="SF181" s="136"/>
      <c r="SG181" s="136"/>
      <c r="SH181" s="136"/>
      <c r="SI181" s="136"/>
      <c r="SJ181" s="136"/>
      <c r="SK181" s="136"/>
      <c r="SL181" s="136"/>
      <c r="SM181" s="136"/>
      <c r="SN181" s="136"/>
      <c r="SO181" s="136"/>
      <c r="SP181" s="136"/>
      <c r="SQ181" s="136"/>
      <c r="SR181" s="136"/>
      <c r="SS181" s="136"/>
      <c r="ST181" s="136"/>
      <c r="SU181" s="136"/>
      <c r="SV181" s="136"/>
      <c r="SW181" s="136"/>
      <c r="SX181" s="136"/>
      <c r="SY181" s="136"/>
      <c r="SZ181" s="136"/>
      <c r="TA181" s="136"/>
      <c r="TB181" s="136"/>
      <c r="TC181" s="136"/>
      <c r="TD181" s="136"/>
      <c r="TE181" s="136"/>
      <c r="TF181" s="136"/>
      <c r="TG181" s="136"/>
      <c r="TH181" s="136"/>
      <c r="TI181" s="136"/>
      <c r="TJ181" s="136"/>
      <c r="TK181" s="136"/>
      <c r="TL181" s="136"/>
      <c r="TM181" s="136"/>
      <c r="TN181" s="136"/>
      <c r="TO181" s="136"/>
      <c r="TP181" s="136"/>
      <c r="TQ181" s="136"/>
      <c r="TR181" s="136"/>
      <c r="TS181" s="136"/>
      <c r="TT181" s="136"/>
      <c r="TU181" s="136"/>
      <c r="TV181" s="136"/>
      <c r="TW181" s="136"/>
      <c r="TX181" s="136"/>
      <c r="TY181" s="136"/>
      <c r="TZ181" s="136"/>
      <c r="UA181" s="136"/>
      <c r="UB181" s="136"/>
      <c r="UC181" s="136"/>
      <c r="UD181" s="136"/>
      <c r="UE181" s="136"/>
      <c r="UF181" s="136"/>
      <c r="UG181" s="136"/>
      <c r="UH181" s="136"/>
      <c r="UI181" s="136"/>
      <c r="UJ181" s="136"/>
      <c r="UK181" s="136"/>
      <c r="UL181" s="136"/>
      <c r="UM181" s="136"/>
      <c r="UN181" s="136"/>
      <c r="UO181" s="136"/>
      <c r="UP181" s="136"/>
      <c r="UQ181" s="136"/>
      <c r="UR181" s="136"/>
      <c r="US181" s="136"/>
      <c r="UT181" s="136"/>
      <c r="UU181" s="136"/>
      <c r="UV181" s="136"/>
      <c r="UW181" s="136"/>
      <c r="UX181" s="136"/>
      <c r="UY181" s="136"/>
      <c r="UZ181" s="136"/>
      <c r="VA181" s="136"/>
      <c r="VB181" s="136"/>
      <c r="VC181" s="136"/>
      <c r="VD181" s="136"/>
      <c r="VE181" s="136"/>
      <c r="VF181" s="136"/>
      <c r="VG181" s="136"/>
      <c r="VH181" s="136"/>
      <c r="VI181" s="136"/>
      <c r="VJ181" s="136"/>
      <c r="VK181" s="136"/>
      <c r="VL181" s="136"/>
      <c r="VM181" s="136"/>
      <c r="VN181" s="136"/>
      <c r="VO181" s="136"/>
      <c r="VP181" s="136"/>
      <c r="VQ181" s="136"/>
      <c r="VR181" s="136"/>
      <c r="VS181" s="136"/>
      <c r="VT181" s="136"/>
      <c r="VU181" s="136"/>
      <c r="VV181" s="136"/>
      <c r="VW181" s="136"/>
      <c r="VX181" s="136"/>
      <c r="VY181" s="136"/>
      <c r="VZ181" s="136"/>
      <c r="WA181" s="136"/>
      <c r="WB181" s="136"/>
      <c r="WC181" s="136"/>
      <c r="WD181" s="136"/>
      <c r="WE181" s="136"/>
      <c r="WF181" s="136"/>
      <c r="WG181" s="136"/>
      <c r="WH181" s="136"/>
      <c r="WI181" s="136"/>
      <c r="WJ181" s="136"/>
      <c r="WK181" s="136"/>
      <c r="WL181" s="136"/>
      <c r="WM181" s="136"/>
      <c r="WN181" s="136"/>
      <c r="WO181" s="136"/>
      <c r="WP181" s="136"/>
      <c r="WQ181" s="136"/>
      <c r="WR181" s="136"/>
      <c r="WS181" s="136"/>
      <c r="WT181" s="136"/>
      <c r="WU181" s="136"/>
      <c r="WV181" s="136"/>
      <c r="WW181" s="136"/>
      <c r="WX181" s="136"/>
      <c r="WY181" s="136"/>
      <c r="WZ181" s="136"/>
      <c r="XA181" s="136"/>
      <c r="XB181" s="136"/>
      <c r="XC181" s="136"/>
      <c r="XD181" s="136"/>
      <c r="XE181" s="136"/>
      <c r="XF181" s="136"/>
      <c r="XG181" s="136"/>
      <c r="XH181" s="136"/>
      <c r="XI181" s="136"/>
      <c r="XJ181" s="136"/>
      <c r="XK181" s="136"/>
      <c r="XL181" s="136"/>
      <c r="XM181" s="136"/>
      <c r="XN181" s="136"/>
      <c r="XO181" s="136"/>
      <c r="XP181" s="136"/>
      <c r="XQ181" s="136"/>
      <c r="XR181" s="136"/>
      <c r="XS181" s="136"/>
      <c r="XT181" s="136"/>
      <c r="XU181" s="136"/>
      <c r="XV181" s="136"/>
      <c r="XW181" s="136"/>
      <c r="XX181" s="136"/>
      <c r="XY181" s="136"/>
      <c r="XZ181" s="136"/>
      <c r="YA181" s="136"/>
      <c r="YB181" s="136"/>
      <c r="YC181" s="136"/>
      <c r="YD181" s="136"/>
      <c r="YE181" s="136"/>
      <c r="YF181" s="136"/>
      <c r="YG181" s="136"/>
      <c r="YH181" s="136"/>
      <c r="YI181" s="136"/>
      <c r="YJ181" s="136"/>
      <c r="YK181" s="136"/>
      <c r="YL181" s="136"/>
      <c r="YM181" s="136"/>
      <c r="YN181" s="136"/>
      <c r="YO181" s="136"/>
      <c r="YP181" s="136"/>
      <c r="YQ181" s="136"/>
      <c r="YR181" s="136"/>
      <c r="YS181" s="136"/>
      <c r="YT181" s="136"/>
      <c r="YU181" s="136"/>
      <c r="YV181" s="136"/>
      <c r="YW181" s="136"/>
      <c r="YX181" s="136"/>
      <c r="YY181" s="136"/>
      <c r="YZ181" s="136"/>
      <c r="ZA181" s="136"/>
      <c r="ZB181" s="136"/>
      <c r="ZC181" s="136"/>
      <c r="ZD181" s="136"/>
      <c r="ZE181" s="136"/>
      <c r="ZF181" s="136"/>
      <c r="ZG181" s="136"/>
      <c r="ZH181" s="136"/>
      <c r="ZI181" s="136"/>
      <c r="ZJ181" s="136"/>
      <c r="ZK181" s="136"/>
      <c r="ZL181" s="136"/>
      <c r="ZM181" s="136"/>
      <c r="ZN181" s="136"/>
      <c r="ZO181" s="136"/>
      <c r="ZP181" s="136"/>
      <c r="ZQ181" s="136"/>
      <c r="ZR181" s="136"/>
      <c r="ZS181" s="136"/>
      <c r="ZT181" s="136"/>
      <c r="ZU181" s="136"/>
      <c r="ZV181" s="136"/>
      <c r="ZW181" s="136"/>
      <c r="ZX181" s="136"/>
      <c r="ZY181" s="136"/>
      <c r="ZZ181" s="136"/>
      <c r="AAA181" s="136"/>
      <c r="AAB181" s="136"/>
      <c r="AAC181" s="136"/>
      <c r="AAD181" s="136"/>
      <c r="AAE181" s="136"/>
      <c r="AAF181" s="136"/>
      <c r="AAG181" s="136"/>
      <c r="AAH181" s="136"/>
      <c r="AAI181" s="136"/>
      <c r="AAJ181" s="136"/>
      <c r="AAK181" s="136"/>
      <c r="AAL181" s="136"/>
      <c r="AAM181" s="136"/>
      <c r="AAN181" s="136"/>
      <c r="AAO181" s="136"/>
      <c r="AAP181" s="136"/>
      <c r="AAQ181" s="136"/>
      <c r="AAR181" s="136"/>
      <c r="AAS181" s="136"/>
      <c r="AAT181" s="136"/>
      <c r="AAU181" s="136"/>
      <c r="AAV181" s="136"/>
      <c r="AAW181" s="136"/>
      <c r="AAX181" s="136"/>
      <c r="AAY181" s="136"/>
      <c r="AAZ181" s="136"/>
      <c r="ABA181" s="136"/>
      <c r="ABB181" s="136"/>
      <c r="ABC181" s="136"/>
      <c r="ABD181" s="136"/>
      <c r="ABE181" s="136"/>
      <c r="ABF181" s="136"/>
      <c r="ABG181" s="136"/>
      <c r="ABH181" s="136"/>
      <c r="ABI181" s="136"/>
      <c r="ABJ181" s="136"/>
      <c r="ABK181" s="136"/>
      <c r="ABL181" s="136"/>
      <c r="ABM181" s="136"/>
      <c r="ABN181" s="136"/>
      <c r="ABO181" s="136"/>
      <c r="ABP181" s="136"/>
      <c r="ABQ181" s="136"/>
      <c r="ABR181" s="136"/>
      <c r="ABS181" s="136"/>
      <c r="ABT181" s="136"/>
      <c r="ABU181" s="136"/>
      <c r="ABV181" s="136"/>
      <c r="ABW181" s="136"/>
      <c r="ABX181" s="136"/>
      <c r="ABY181" s="136"/>
      <c r="ABZ181" s="136"/>
      <c r="ACA181" s="136"/>
      <c r="ACB181" s="136"/>
      <c r="ACC181" s="136"/>
      <c r="ACD181" s="136"/>
      <c r="ACE181" s="136"/>
      <c r="ACF181" s="136"/>
      <c r="ACG181" s="136"/>
      <c r="ACH181" s="136"/>
      <c r="ACI181" s="136"/>
      <c r="ACJ181" s="136"/>
      <c r="ACK181" s="136"/>
      <c r="ACL181" s="136"/>
      <c r="ACM181" s="136"/>
      <c r="ACN181" s="136"/>
      <c r="ACO181" s="136"/>
      <c r="ACP181" s="136"/>
      <c r="ACQ181" s="136"/>
      <c r="ACR181" s="136"/>
      <c r="ACS181" s="136"/>
      <c r="ACT181" s="136"/>
      <c r="ACU181" s="136"/>
      <c r="ACV181" s="136"/>
      <c r="ACW181" s="136"/>
      <c r="ACX181" s="136"/>
      <c r="ACY181" s="136"/>
      <c r="ACZ181" s="136"/>
      <c r="ADA181" s="136"/>
      <c r="ADB181" s="136"/>
      <c r="ADC181" s="136"/>
      <c r="ADD181" s="136"/>
      <c r="ADE181" s="136"/>
      <c r="ADF181" s="136"/>
      <c r="ADG181" s="136"/>
      <c r="ADH181" s="136"/>
      <c r="ADI181" s="136"/>
      <c r="ADJ181" s="136"/>
      <c r="ADK181" s="136"/>
      <c r="ADL181" s="136"/>
      <c r="ADM181" s="136"/>
      <c r="ADN181" s="136"/>
      <c r="ADO181" s="136"/>
      <c r="ADP181" s="136"/>
      <c r="ADQ181" s="136"/>
      <c r="ADR181" s="136"/>
      <c r="ADS181" s="136"/>
      <c r="ADT181" s="136"/>
      <c r="ADU181" s="136"/>
      <c r="ADV181" s="136"/>
      <c r="ADW181" s="136"/>
      <c r="ADX181" s="136"/>
      <c r="ADY181" s="136"/>
      <c r="ADZ181" s="136"/>
      <c r="AEA181" s="136"/>
      <c r="AEB181" s="136"/>
      <c r="AEC181" s="136"/>
      <c r="AED181" s="136"/>
      <c r="AEE181" s="136"/>
      <c r="AEF181" s="136"/>
      <c r="AEG181" s="136"/>
      <c r="AEH181" s="136"/>
      <c r="AEI181" s="136"/>
      <c r="AEJ181" s="136"/>
      <c r="AEK181" s="136"/>
      <c r="AEL181" s="136"/>
      <c r="AEM181" s="136"/>
      <c r="AEN181" s="136"/>
      <c r="AEO181" s="136"/>
      <c r="AEP181" s="136"/>
      <c r="AEQ181" s="136"/>
      <c r="AER181" s="136"/>
      <c r="AES181" s="136"/>
      <c r="AET181" s="136"/>
      <c r="AEU181" s="136"/>
      <c r="AEV181" s="136"/>
      <c r="AEW181" s="136"/>
      <c r="AEX181" s="136"/>
      <c r="AEY181" s="136"/>
      <c r="AEZ181" s="136"/>
      <c r="AFA181" s="136"/>
      <c r="AFB181" s="136"/>
      <c r="AFC181" s="136"/>
      <c r="AFD181" s="136"/>
      <c r="AFE181" s="136"/>
      <c r="AFF181" s="136"/>
      <c r="AFG181" s="136"/>
      <c r="AFH181" s="136"/>
      <c r="AFI181" s="136"/>
      <c r="AFJ181" s="136"/>
      <c r="AFK181" s="136"/>
      <c r="AFL181" s="136"/>
      <c r="AFM181" s="136"/>
      <c r="AFN181" s="136"/>
      <c r="AFO181" s="136"/>
      <c r="AFP181" s="136"/>
      <c r="AFQ181" s="136"/>
      <c r="AFR181" s="136"/>
      <c r="AFS181" s="136"/>
      <c r="AFT181" s="136"/>
      <c r="AFU181" s="136"/>
      <c r="AFV181" s="136"/>
      <c r="AFW181" s="136"/>
      <c r="AFX181" s="136"/>
      <c r="AFY181" s="136"/>
      <c r="AFZ181" s="136"/>
      <c r="AGA181" s="136"/>
      <c r="AGB181" s="136"/>
      <c r="AGC181" s="136"/>
      <c r="AGD181" s="136"/>
      <c r="AGE181" s="136"/>
      <c r="AGF181" s="136"/>
      <c r="AGG181" s="136"/>
      <c r="AGH181" s="136"/>
      <c r="AGI181" s="136"/>
      <c r="AGJ181" s="136"/>
      <c r="AGK181" s="136"/>
      <c r="AGL181" s="136"/>
      <c r="AGM181" s="136"/>
      <c r="AGN181" s="136"/>
      <c r="AGO181" s="136"/>
      <c r="AGP181" s="136"/>
      <c r="AGQ181" s="136"/>
      <c r="AGR181" s="136"/>
      <c r="AGS181" s="136"/>
      <c r="AGT181" s="136"/>
      <c r="AGU181" s="136"/>
      <c r="AGV181" s="136"/>
      <c r="AGW181" s="136"/>
      <c r="AGX181" s="136"/>
      <c r="AGY181" s="136"/>
      <c r="AGZ181" s="136"/>
      <c r="AHA181" s="136"/>
      <c r="AHB181" s="136"/>
      <c r="AHC181" s="136"/>
      <c r="AHD181" s="136"/>
      <c r="AHE181" s="136"/>
      <c r="AHF181" s="136"/>
      <c r="AHG181" s="136"/>
      <c r="AHH181" s="136"/>
      <c r="AHI181" s="136"/>
      <c r="AHJ181" s="136"/>
      <c r="AHK181" s="136"/>
      <c r="AHL181" s="136"/>
      <c r="AHM181" s="136"/>
      <c r="AHN181" s="136"/>
      <c r="AHO181" s="136"/>
      <c r="AHP181" s="136"/>
      <c r="AHQ181" s="136"/>
      <c r="AHR181" s="136"/>
      <c r="AHS181" s="136"/>
      <c r="AHT181" s="136"/>
      <c r="AHU181" s="136"/>
      <c r="AHV181" s="136"/>
      <c r="AHW181" s="136"/>
      <c r="AHX181" s="136"/>
      <c r="AHY181" s="136"/>
      <c r="AHZ181" s="136"/>
      <c r="AIA181" s="136"/>
      <c r="AIB181" s="136"/>
      <c r="AIC181" s="136"/>
      <c r="AID181" s="136"/>
      <c r="AIE181" s="136"/>
      <c r="AIF181" s="136"/>
      <c r="AIG181" s="136"/>
      <c r="AIH181" s="136"/>
      <c r="AII181" s="136"/>
      <c r="AIJ181" s="136"/>
      <c r="AIK181" s="136"/>
      <c r="AIL181" s="136"/>
      <c r="AIM181" s="136"/>
      <c r="AIN181" s="136"/>
      <c r="AIO181" s="136"/>
      <c r="AIP181" s="136"/>
      <c r="AIQ181" s="136"/>
      <c r="AIR181" s="136"/>
      <c r="AIS181" s="136"/>
      <c r="AIT181" s="136"/>
      <c r="AIU181" s="136"/>
      <c r="AIV181" s="136"/>
      <c r="AIW181" s="136"/>
      <c r="AIX181" s="136"/>
      <c r="AIY181" s="136"/>
      <c r="AIZ181" s="136"/>
      <c r="AJA181" s="136"/>
      <c r="AJB181" s="136"/>
      <c r="AJC181" s="136"/>
      <c r="AJD181" s="136"/>
      <c r="AJE181" s="136"/>
      <c r="AJF181" s="136"/>
      <c r="AJG181" s="136"/>
      <c r="AJH181" s="136"/>
      <c r="AJI181" s="136"/>
      <c r="AJJ181" s="136"/>
      <c r="AJK181" s="136"/>
      <c r="AJL181" s="136"/>
      <c r="AJM181" s="136"/>
      <c r="AJN181" s="136"/>
      <c r="AJO181" s="136"/>
      <c r="AJP181" s="136"/>
      <c r="AJQ181" s="136"/>
      <c r="AJR181" s="136"/>
      <c r="AJS181" s="136"/>
      <c r="AJT181" s="136"/>
      <c r="AJU181" s="136"/>
      <c r="AJV181" s="136"/>
      <c r="AJW181" s="136"/>
      <c r="AJX181" s="136"/>
      <c r="AJY181" s="136"/>
      <c r="AJZ181" s="136"/>
      <c r="AKA181" s="136"/>
      <c r="AKB181" s="136"/>
      <c r="AKC181" s="136"/>
      <c r="AKD181" s="136"/>
      <c r="AKE181" s="136"/>
      <c r="AKF181" s="136"/>
      <c r="AKG181" s="136"/>
      <c r="AKH181" s="136"/>
      <c r="AKI181" s="136"/>
      <c r="AKJ181" s="136"/>
      <c r="AKK181" s="136"/>
      <c r="AKL181" s="136"/>
      <c r="AKM181" s="136"/>
      <c r="AKN181" s="136"/>
      <c r="AKO181" s="136"/>
      <c r="AKP181" s="136"/>
      <c r="AKQ181" s="136"/>
      <c r="AKR181" s="136"/>
      <c r="AKS181" s="136"/>
      <c r="AKT181" s="136"/>
      <c r="AKU181" s="136"/>
      <c r="AKV181" s="136"/>
      <c r="AKW181" s="136"/>
      <c r="AKX181" s="136"/>
      <c r="AKY181" s="136"/>
      <c r="AKZ181" s="136"/>
      <c r="ALA181" s="136"/>
      <c r="ALB181" s="136"/>
      <c r="ALC181" s="136"/>
      <c r="ALD181" s="136"/>
      <c r="ALE181" s="136"/>
      <c r="ALF181" s="136"/>
      <c r="ALG181" s="136"/>
      <c r="ALH181" s="136"/>
      <c r="ALI181" s="136"/>
      <c r="ALJ181" s="136"/>
      <c r="ALK181" s="136"/>
      <c r="ALL181" s="136"/>
      <c r="ALM181" s="136"/>
      <c r="ALN181" s="136"/>
      <c r="ALO181" s="136"/>
      <c r="ALP181" s="136"/>
      <c r="ALQ181" s="136"/>
      <c r="ALR181" s="136"/>
      <c r="ALS181" s="136"/>
      <c r="ALT181" s="136"/>
      <c r="ALU181" s="136"/>
      <c r="ALV181" s="136"/>
      <c r="ALW181" s="136"/>
      <c r="ALX181" s="136"/>
      <c r="ALY181" s="136"/>
      <c r="ALZ181" s="136"/>
      <c r="AMA181" s="136"/>
      <c r="AMB181" s="136"/>
      <c r="AMC181" s="136"/>
      <c r="AMD181" s="136"/>
      <c r="AME181" s="136"/>
      <c r="AMF181" s="136"/>
      <c r="AMG181" s="136"/>
      <c r="AMH181" s="136"/>
      <c r="AMI181" s="136"/>
    </row>
    <row r="182" spans="1:1023" x14ac:dyDescent="0.25">
      <c r="A182" s="292" t="s">
        <v>26331</v>
      </c>
      <c r="B182" s="193">
        <v>182</v>
      </c>
      <c r="C182" s="201" t="s">
        <v>26337</v>
      </c>
      <c r="D182" s="207" t="s">
        <v>26338</v>
      </c>
      <c r="E182" s="224"/>
      <c r="F182" s="239"/>
      <c r="G182" s="207"/>
      <c r="H182" s="207"/>
      <c r="I182" s="369"/>
      <c r="J182" s="431"/>
      <c r="K182" s="432">
        <v>2</v>
      </c>
      <c r="L182" s="432"/>
      <c r="M182" s="433"/>
      <c r="N182" s="433"/>
      <c r="O182" s="432"/>
      <c r="P182" s="433"/>
      <c r="Q182" s="433"/>
      <c r="R182" s="433"/>
      <c r="S182" s="433"/>
      <c r="T182" s="433"/>
      <c r="U182" s="458"/>
      <c r="V182" s="256">
        <f>IF(O182=1,10,100)</f>
        <v>100</v>
      </c>
      <c r="W182" s="256">
        <f>IF(O182=1,1,IF(O182=2,10,100))</f>
        <v>100</v>
      </c>
      <c r="X182" s="256">
        <f>IF(O182=3,20,100)</f>
        <v>100</v>
      </c>
      <c r="Y182" s="256">
        <f>IF(P182=1,10,100)</f>
        <v>100</v>
      </c>
      <c r="Z182" s="256">
        <f>IF(P182=1,1,IF(P182=2,10,100))</f>
        <v>100</v>
      </c>
      <c r="AA182" s="257">
        <f>IF(OR(EXACT(Q182,"1A"),EXACT(Q182,"1B")),0.1,IF(Q182=2,1,100))</f>
        <v>100</v>
      </c>
      <c r="AB182" s="257">
        <f>IF(OR(EXACT(R182,"1A"),EXACT(R182,"1B")),0.1,IF(R182=2,1,100))</f>
        <v>100</v>
      </c>
      <c r="AC182" s="257">
        <f>IF(OR(EXACT(S182,"1A"),EXACT(S182,"1B")),0.3,IF(S182=2,3,100))</f>
        <v>100</v>
      </c>
      <c r="AD182" s="224"/>
      <c r="AE182" s="224"/>
      <c r="AF182" s="249">
        <f>IF(OR(OR(EXACT(J182,"1A"),EXACT(J182,"1B"),EXACT(J182,"1C")),K182=1),1,IF(K182=2,10,100))</f>
        <v>10</v>
      </c>
      <c r="AG182" s="249">
        <f>IF(OR(EXACT(J182,"1A"),EXACT(J182,"1B"),EXACT(J182,"1C")),1,IF(J182=2,10,100))</f>
        <v>100</v>
      </c>
      <c r="AH182" s="249">
        <f>IF(OR(EXACT(J182,"1A"),EXACT(J182,"1B"),EXACT(J182,"1C"),K182=1),3,100)</f>
        <v>100</v>
      </c>
      <c r="AI182" s="249">
        <f>IF(OR(EXACT(J182,"1A"),EXACT(J182,"1B"),EXACT(J182,"1C")),5,100)</f>
        <v>100</v>
      </c>
      <c r="AJ182" s="251"/>
      <c r="AK182" s="342"/>
      <c r="AL182" s="353"/>
      <c r="AM182" s="306"/>
      <c r="AN182" s="136"/>
      <c r="AO182" s="136"/>
      <c r="AP182" s="136"/>
      <c r="AQ182" s="267" t="s">
        <v>779</v>
      </c>
      <c r="AR182" s="136"/>
      <c r="AS182" s="136"/>
      <c r="AT182" s="136"/>
      <c r="AU182" s="136"/>
      <c r="AV182" s="136"/>
      <c r="AW182" s="136"/>
      <c r="AX182" s="136"/>
      <c r="AY182" s="136"/>
      <c r="AZ182" s="136"/>
      <c r="BA182" s="136"/>
      <c r="BB182" s="136"/>
      <c r="BC182" s="136"/>
      <c r="BD182" s="136"/>
      <c r="BE182" s="136"/>
      <c r="BF182" s="136"/>
      <c r="BG182" s="136"/>
      <c r="BH182" s="136"/>
      <c r="BI182" s="136"/>
      <c r="BJ182" s="136"/>
      <c r="BK182" s="136"/>
      <c r="BL182" s="136"/>
      <c r="BM182" s="136"/>
      <c r="BN182" s="136"/>
      <c r="BO182" s="136"/>
      <c r="BP182" s="136"/>
      <c r="BQ182" s="136"/>
      <c r="BR182" s="136"/>
      <c r="BS182" s="136"/>
      <c r="BT182" s="136"/>
      <c r="BU182" s="136"/>
      <c r="BV182" s="136"/>
      <c r="BW182" s="136"/>
      <c r="BX182" s="136"/>
      <c r="BY182" s="136"/>
      <c r="BZ182" s="136"/>
      <c r="CA182" s="136"/>
      <c r="CB182" s="136"/>
      <c r="CC182" s="136"/>
      <c r="CD182" s="136"/>
      <c r="CE182" s="136"/>
      <c r="CF182" s="136"/>
      <c r="CG182" s="136"/>
      <c r="CH182" s="136"/>
      <c r="CI182" s="136"/>
      <c r="CJ182" s="136"/>
      <c r="CK182" s="136"/>
      <c r="CL182" s="136"/>
      <c r="CM182" s="136"/>
      <c r="CN182" s="136"/>
      <c r="CO182" s="136"/>
      <c r="CP182" s="136"/>
      <c r="CQ182" s="136"/>
      <c r="CR182" s="136"/>
      <c r="CS182" s="136"/>
      <c r="CT182" s="136"/>
      <c r="CU182" s="136"/>
      <c r="CV182" s="136"/>
      <c r="CW182" s="136"/>
      <c r="CX182" s="136"/>
      <c r="CY182" s="136"/>
      <c r="CZ182" s="136"/>
      <c r="DA182" s="136"/>
      <c r="DB182" s="136"/>
      <c r="DC182" s="136"/>
      <c r="DD182" s="136"/>
      <c r="DE182" s="136"/>
      <c r="DF182" s="136"/>
      <c r="DG182" s="136"/>
      <c r="DH182" s="136"/>
      <c r="DI182" s="136"/>
      <c r="DJ182" s="136"/>
      <c r="DK182" s="136"/>
      <c r="DL182" s="136"/>
      <c r="DM182" s="136"/>
      <c r="DN182" s="136"/>
      <c r="DO182" s="136"/>
      <c r="DP182" s="136"/>
      <c r="DQ182" s="136"/>
      <c r="DR182" s="136"/>
      <c r="DS182" s="136"/>
      <c r="DT182" s="136"/>
      <c r="DU182" s="136"/>
      <c r="DV182" s="136"/>
      <c r="DW182" s="136"/>
      <c r="DX182" s="136"/>
      <c r="DY182" s="136"/>
      <c r="DZ182" s="136"/>
      <c r="EA182" s="136"/>
      <c r="EB182" s="136"/>
      <c r="EC182" s="136"/>
      <c r="ED182" s="136"/>
      <c r="EE182" s="136"/>
      <c r="EF182" s="136"/>
      <c r="EG182" s="136"/>
      <c r="EH182" s="136"/>
      <c r="EI182" s="136"/>
      <c r="EJ182" s="136"/>
      <c r="EK182" s="136"/>
      <c r="EL182" s="136"/>
      <c r="EM182" s="136"/>
      <c r="EN182" s="136"/>
      <c r="EO182" s="136"/>
      <c r="EP182" s="136"/>
      <c r="EQ182" s="136"/>
      <c r="ER182" s="136"/>
      <c r="ES182" s="136"/>
      <c r="ET182" s="136"/>
      <c r="EU182" s="136"/>
      <c r="EV182" s="136"/>
      <c r="EW182" s="136"/>
      <c r="EX182" s="136"/>
      <c r="EY182" s="136"/>
      <c r="EZ182" s="136"/>
      <c r="FA182" s="136"/>
      <c r="FB182" s="136"/>
      <c r="FC182" s="136"/>
      <c r="FD182" s="136"/>
      <c r="FE182" s="136"/>
      <c r="FF182" s="136"/>
      <c r="FG182" s="136"/>
      <c r="FH182" s="136"/>
      <c r="FI182" s="136"/>
      <c r="FJ182" s="136"/>
      <c r="FK182" s="136"/>
      <c r="FL182" s="136"/>
      <c r="FM182" s="136"/>
      <c r="FN182" s="136"/>
      <c r="FO182" s="136"/>
      <c r="FP182" s="136"/>
      <c r="FQ182" s="136"/>
      <c r="FR182" s="136"/>
      <c r="FS182" s="136"/>
      <c r="FT182" s="136"/>
      <c r="FU182" s="136"/>
      <c r="FV182" s="136"/>
      <c r="FW182" s="136"/>
      <c r="FX182" s="136"/>
      <c r="FY182" s="136"/>
      <c r="FZ182" s="136"/>
      <c r="GA182" s="136"/>
      <c r="GB182" s="136"/>
      <c r="GC182" s="136"/>
      <c r="GD182" s="136"/>
      <c r="GE182" s="136"/>
      <c r="GF182" s="136"/>
      <c r="GG182" s="136"/>
      <c r="GH182" s="136"/>
      <c r="GI182" s="136"/>
      <c r="GJ182" s="136"/>
      <c r="GK182" s="136"/>
      <c r="GL182" s="136"/>
      <c r="GM182" s="136"/>
      <c r="GN182" s="136"/>
      <c r="GO182" s="136"/>
      <c r="GP182" s="136"/>
      <c r="GQ182" s="136"/>
      <c r="GR182" s="136"/>
      <c r="GS182" s="136"/>
      <c r="GT182" s="136"/>
      <c r="GU182" s="136"/>
      <c r="GV182" s="136"/>
      <c r="GW182" s="136"/>
      <c r="GX182" s="136"/>
      <c r="GY182" s="136"/>
      <c r="GZ182" s="136"/>
      <c r="HA182" s="136"/>
      <c r="HB182" s="136"/>
      <c r="HC182" s="136"/>
      <c r="HD182" s="136"/>
      <c r="HE182" s="136"/>
      <c r="HF182" s="136"/>
      <c r="HG182" s="136"/>
      <c r="HH182" s="136"/>
      <c r="HI182" s="136"/>
      <c r="HJ182" s="136"/>
      <c r="HK182" s="136"/>
      <c r="HL182" s="136"/>
      <c r="HM182" s="136"/>
      <c r="HN182" s="136"/>
      <c r="HO182" s="136"/>
      <c r="HP182" s="136"/>
      <c r="HQ182" s="136"/>
      <c r="HR182" s="136"/>
      <c r="HS182" s="136"/>
      <c r="HT182" s="136"/>
      <c r="HU182" s="136"/>
      <c r="HV182" s="136"/>
      <c r="HW182" s="136"/>
      <c r="HX182" s="136"/>
      <c r="HY182" s="136"/>
      <c r="HZ182" s="136"/>
      <c r="IA182" s="136"/>
      <c r="IB182" s="136"/>
      <c r="IC182" s="136"/>
      <c r="ID182" s="136"/>
      <c r="IE182" s="136"/>
      <c r="IF182" s="136"/>
      <c r="IG182" s="136"/>
      <c r="IH182" s="136"/>
      <c r="II182" s="136"/>
      <c r="IJ182" s="136"/>
      <c r="IK182" s="136"/>
      <c r="IL182" s="136"/>
      <c r="IM182" s="136"/>
      <c r="IN182" s="136"/>
      <c r="IO182" s="136"/>
      <c r="IP182" s="136"/>
      <c r="IQ182" s="136"/>
      <c r="IR182" s="136"/>
      <c r="IS182" s="136"/>
      <c r="IT182" s="136"/>
      <c r="IU182" s="136"/>
      <c r="IV182" s="136"/>
      <c r="IW182" s="136"/>
      <c r="IX182" s="136"/>
      <c r="IY182" s="136"/>
      <c r="IZ182" s="136"/>
      <c r="JA182" s="136"/>
      <c r="JB182" s="136"/>
      <c r="JC182" s="136"/>
      <c r="JD182" s="136"/>
      <c r="JE182" s="136"/>
      <c r="JF182" s="136"/>
      <c r="JG182" s="136"/>
      <c r="JH182" s="136"/>
      <c r="JI182" s="136"/>
      <c r="JJ182" s="136"/>
      <c r="JK182" s="136"/>
      <c r="JL182" s="136"/>
      <c r="JM182" s="136"/>
      <c r="JN182" s="136"/>
      <c r="JO182" s="136"/>
      <c r="JP182" s="136"/>
      <c r="JQ182" s="136"/>
      <c r="JR182" s="136"/>
      <c r="JS182" s="136"/>
      <c r="JT182" s="136"/>
      <c r="JU182" s="136"/>
      <c r="JV182" s="136"/>
      <c r="JW182" s="136"/>
      <c r="JX182" s="136"/>
      <c r="JY182" s="136"/>
      <c r="JZ182" s="136"/>
      <c r="KA182" s="136"/>
      <c r="KB182" s="136"/>
      <c r="KC182" s="136"/>
      <c r="KD182" s="136"/>
      <c r="KE182" s="136"/>
      <c r="KF182" s="136"/>
      <c r="KG182" s="136"/>
      <c r="KH182" s="136"/>
      <c r="KI182" s="136"/>
      <c r="KJ182" s="136"/>
      <c r="KK182" s="136"/>
      <c r="KL182" s="136"/>
      <c r="KM182" s="136"/>
      <c r="KN182" s="136"/>
      <c r="KO182" s="136"/>
      <c r="KP182" s="136"/>
      <c r="KQ182" s="136"/>
      <c r="KR182" s="136"/>
      <c r="KS182" s="136"/>
      <c r="KT182" s="136"/>
      <c r="KU182" s="136"/>
      <c r="KV182" s="136"/>
      <c r="KW182" s="136"/>
      <c r="KX182" s="136"/>
      <c r="KY182" s="136"/>
      <c r="KZ182" s="136"/>
      <c r="LA182" s="136"/>
      <c r="LB182" s="136"/>
      <c r="LC182" s="136"/>
      <c r="LD182" s="136"/>
      <c r="LE182" s="136"/>
      <c r="LF182" s="136"/>
      <c r="LG182" s="136"/>
      <c r="LH182" s="136"/>
      <c r="LI182" s="136"/>
      <c r="LJ182" s="136"/>
      <c r="LK182" s="136"/>
      <c r="LL182" s="136"/>
      <c r="LM182" s="136"/>
      <c r="LN182" s="136"/>
      <c r="LO182" s="136"/>
      <c r="LP182" s="136"/>
      <c r="LQ182" s="136"/>
      <c r="LR182" s="136"/>
      <c r="LS182" s="136"/>
      <c r="LT182" s="136"/>
      <c r="LU182" s="136"/>
      <c r="LV182" s="136"/>
      <c r="LW182" s="136"/>
      <c r="LX182" s="136"/>
      <c r="LY182" s="136"/>
      <c r="LZ182" s="136"/>
      <c r="MA182" s="136"/>
      <c r="MB182" s="136"/>
      <c r="MC182" s="136"/>
      <c r="MD182" s="136"/>
      <c r="ME182" s="136"/>
      <c r="MF182" s="136"/>
      <c r="MG182" s="136"/>
      <c r="MH182" s="136"/>
      <c r="MI182" s="136"/>
      <c r="MJ182" s="136"/>
      <c r="MK182" s="136"/>
      <c r="ML182" s="136"/>
      <c r="MM182" s="136"/>
      <c r="MN182" s="136"/>
      <c r="MO182" s="136"/>
      <c r="MP182" s="136"/>
      <c r="MQ182" s="136"/>
      <c r="MR182" s="136"/>
      <c r="MS182" s="136"/>
      <c r="MT182" s="136"/>
      <c r="MU182" s="136"/>
      <c r="MV182" s="136"/>
      <c r="MW182" s="136"/>
      <c r="MX182" s="136"/>
      <c r="MY182" s="136"/>
      <c r="MZ182" s="136"/>
      <c r="NA182" s="136"/>
      <c r="NB182" s="136"/>
      <c r="NC182" s="136"/>
      <c r="ND182" s="136"/>
      <c r="NE182" s="136"/>
      <c r="NF182" s="136"/>
      <c r="NG182" s="136"/>
      <c r="NH182" s="136"/>
      <c r="NI182" s="136"/>
      <c r="NJ182" s="136"/>
      <c r="NK182" s="136"/>
      <c r="NL182" s="136"/>
      <c r="NM182" s="136"/>
      <c r="NN182" s="136"/>
      <c r="NO182" s="136"/>
      <c r="NP182" s="136"/>
      <c r="NQ182" s="136"/>
      <c r="NR182" s="136"/>
      <c r="NS182" s="136"/>
      <c r="NT182" s="136"/>
      <c r="NU182" s="136"/>
      <c r="NV182" s="136"/>
      <c r="NW182" s="136"/>
      <c r="NX182" s="136"/>
      <c r="NY182" s="136"/>
      <c r="NZ182" s="136"/>
      <c r="OA182" s="136"/>
      <c r="OB182" s="136"/>
      <c r="OC182" s="136"/>
      <c r="OD182" s="136"/>
      <c r="OE182" s="136"/>
      <c r="OF182" s="136"/>
      <c r="OG182" s="136"/>
      <c r="OH182" s="136"/>
      <c r="OI182" s="136"/>
      <c r="OJ182" s="136"/>
      <c r="OK182" s="136"/>
      <c r="OL182" s="136"/>
      <c r="OM182" s="136"/>
      <c r="ON182" s="136"/>
      <c r="OO182" s="136"/>
      <c r="OP182" s="136"/>
      <c r="OQ182" s="136"/>
      <c r="OR182" s="136"/>
      <c r="OS182" s="136"/>
      <c r="OT182" s="136"/>
      <c r="OU182" s="136"/>
      <c r="OV182" s="136"/>
      <c r="OW182" s="136"/>
      <c r="OX182" s="136"/>
      <c r="OY182" s="136"/>
      <c r="OZ182" s="136"/>
      <c r="PA182" s="136"/>
      <c r="PB182" s="136"/>
      <c r="PC182" s="136"/>
      <c r="PD182" s="136"/>
      <c r="PE182" s="136"/>
      <c r="PF182" s="136"/>
      <c r="PG182" s="136"/>
      <c r="PH182" s="136"/>
      <c r="PI182" s="136"/>
      <c r="PJ182" s="136"/>
      <c r="PK182" s="136"/>
      <c r="PL182" s="136"/>
      <c r="PM182" s="136"/>
      <c r="PN182" s="136"/>
      <c r="PO182" s="136"/>
      <c r="PP182" s="136"/>
      <c r="PQ182" s="136"/>
      <c r="PR182" s="136"/>
      <c r="PS182" s="136"/>
      <c r="PT182" s="136"/>
      <c r="PU182" s="136"/>
      <c r="PV182" s="136"/>
      <c r="PW182" s="136"/>
      <c r="PX182" s="136"/>
      <c r="PY182" s="136"/>
      <c r="PZ182" s="136"/>
      <c r="QA182" s="136"/>
      <c r="QB182" s="136"/>
      <c r="QC182" s="136"/>
      <c r="QD182" s="136"/>
      <c r="QE182" s="136"/>
      <c r="QF182" s="136"/>
      <c r="QG182" s="136"/>
      <c r="QH182" s="136"/>
      <c r="QI182" s="136"/>
      <c r="QJ182" s="136"/>
      <c r="QK182" s="136"/>
      <c r="QL182" s="136"/>
      <c r="QM182" s="136"/>
      <c r="QN182" s="136"/>
      <c r="QO182" s="136"/>
      <c r="QP182" s="136"/>
      <c r="QQ182" s="136"/>
      <c r="QR182" s="136"/>
      <c r="QS182" s="136"/>
      <c r="QT182" s="136"/>
      <c r="QU182" s="136"/>
      <c r="QV182" s="136"/>
      <c r="QW182" s="136"/>
      <c r="QX182" s="136"/>
      <c r="QY182" s="136"/>
      <c r="QZ182" s="136"/>
      <c r="RA182" s="136"/>
      <c r="RB182" s="136"/>
      <c r="RC182" s="136"/>
      <c r="RD182" s="136"/>
      <c r="RE182" s="136"/>
      <c r="RF182" s="136"/>
      <c r="RG182" s="136"/>
      <c r="RH182" s="136"/>
      <c r="RI182" s="136"/>
      <c r="RJ182" s="136"/>
      <c r="RK182" s="136"/>
      <c r="RL182" s="136"/>
      <c r="RM182" s="136"/>
      <c r="RN182" s="136"/>
      <c r="RO182" s="136"/>
      <c r="RP182" s="136"/>
      <c r="RQ182" s="136"/>
      <c r="RR182" s="136"/>
      <c r="RS182" s="136"/>
      <c r="RT182" s="136"/>
      <c r="RU182" s="136"/>
      <c r="RV182" s="136"/>
      <c r="RW182" s="136"/>
      <c r="RX182" s="136"/>
      <c r="RY182" s="136"/>
      <c r="RZ182" s="136"/>
      <c r="SA182" s="136"/>
      <c r="SB182" s="136"/>
      <c r="SC182" s="136"/>
      <c r="SD182" s="136"/>
      <c r="SE182" s="136"/>
      <c r="SF182" s="136"/>
      <c r="SG182" s="136"/>
      <c r="SH182" s="136"/>
      <c r="SI182" s="136"/>
      <c r="SJ182" s="136"/>
      <c r="SK182" s="136"/>
      <c r="SL182" s="136"/>
      <c r="SM182" s="136"/>
      <c r="SN182" s="136"/>
      <c r="SO182" s="136"/>
      <c r="SP182" s="136"/>
      <c r="SQ182" s="136"/>
      <c r="SR182" s="136"/>
      <c r="SS182" s="136"/>
      <c r="ST182" s="136"/>
      <c r="SU182" s="136"/>
      <c r="SV182" s="136"/>
      <c r="SW182" s="136"/>
      <c r="SX182" s="136"/>
      <c r="SY182" s="136"/>
      <c r="SZ182" s="136"/>
      <c r="TA182" s="136"/>
      <c r="TB182" s="136"/>
      <c r="TC182" s="136"/>
      <c r="TD182" s="136"/>
      <c r="TE182" s="136"/>
      <c r="TF182" s="136"/>
      <c r="TG182" s="136"/>
      <c r="TH182" s="136"/>
      <c r="TI182" s="136"/>
      <c r="TJ182" s="136"/>
      <c r="TK182" s="136"/>
      <c r="TL182" s="136"/>
      <c r="TM182" s="136"/>
      <c r="TN182" s="136"/>
      <c r="TO182" s="136"/>
      <c r="TP182" s="136"/>
      <c r="TQ182" s="136"/>
      <c r="TR182" s="136"/>
      <c r="TS182" s="136"/>
      <c r="TT182" s="136"/>
      <c r="TU182" s="136"/>
      <c r="TV182" s="136"/>
      <c r="TW182" s="136"/>
      <c r="TX182" s="136"/>
      <c r="TY182" s="136"/>
      <c r="TZ182" s="136"/>
      <c r="UA182" s="136"/>
      <c r="UB182" s="136"/>
      <c r="UC182" s="136"/>
      <c r="UD182" s="136"/>
      <c r="UE182" s="136"/>
      <c r="UF182" s="136"/>
      <c r="UG182" s="136"/>
      <c r="UH182" s="136"/>
      <c r="UI182" s="136"/>
      <c r="UJ182" s="136"/>
      <c r="UK182" s="136"/>
      <c r="UL182" s="136"/>
      <c r="UM182" s="136"/>
      <c r="UN182" s="136"/>
      <c r="UO182" s="136"/>
      <c r="UP182" s="136"/>
      <c r="UQ182" s="136"/>
      <c r="UR182" s="136"/>
      <c r="US182" s="136"/>
      <c r="UT182" s="136"/>
      <c r="UU182" s="136"/>
      <c r="UV182" s="136"/>
      <c r="UW182" s="136"/>
      <c r="UX182" s="136"/>
      <c r="UY182" s="136"/>
      <c r="UZ182" s="136"/>
      <c r="VA182" s="136"/>
      <c r="VB182" s="136"/>
      <c r="VC182" s="136"/>
      <c r="VD182" s="136"/>
      <c r="VE182" s="136"/>
      <c r="VF182" s="136"/>
      <c r="VG182" s="136"/>
      <c r="VH182" s="136"/>
      <c r="VI182" s="136"/>
      <c r="VJ182" s="136"/>
      <c r="VK182" s="136"/>
      <c r="VL182" s="136"/>
      <c r="VM182" s="136"/>
      <c r="VN182" s="136"/>
      <c r="VO182" s="136"/>
      <c r="VP182" s="136"/>
      <c r="VQ182" s="136"/>
      <c r="VR182" s="136"/>
      <c r="VS182" s="136"/>
      <c r="VT182" s="136"/>
      <c r="VU182" s="136"/>
      <c r="VV182" s="136"/>
      <c r="VW182" s="136"/>
      <c r="VX182" s="136"/>
      <c r="VY182" s="136"/>
      <c r="VZ182" s="136"/>
      <c r="WA182" s="136"/>
      <c r="WB182" s="136"/>
      <c r="WC182" s="136"/>
      <c r="WD182" s="136"/>
      <c r="WE182" s="136"/>
      <c r="WF182" s="136"/>
      <c r="WG182" s="136"/>
      <c r="WH182" s="136"/>
      <c r="WI182" s="136"/>
      <c r="WJ182" s="136"/>
      <c r="WK182" s="136"/>
      <c r="WL182" s="136"/>
      <c r="WM182" s="136"/>
      <c r="WN182" s="136"/>
      <c r="WO182" s="136"/>
      <c r="WP182" s="136"/>
      <c r="WQ182" s="136"/>
      <c r="WR182" s="136"/>
      <c r="WS182" s="136"/>
      <c r="WT182" s="136"/>
      <c r="WU182" s="136"/>
      <c r="WV182" s="136"/>
      <c r="WW182" s="136"/>
      <c r="WX182" s="136"/>
      <c r="WY182" s="136"/>
      <c r="WZ182" s="136"/>
      <c r="XA182" s="136"/>
      <c r="XB182" s="136"/>
      <c r="XC182" s="136"/>
      <c r="XD182" s="136"/>
      <c r="XE182" s="136"/>
      <c r="XF182" s="136"/>
      <c r="XG182" s="136"/>
      <c r="XH182" s="136"/>
      <c r="XI182" s="136"/>
      <c r="XJ182" s="136"/>
      <c r="XK182" s="136"/>
      <c r="XL182" s="136"/>
      <c r="XM182" s="136"/>
      <c r="XN182" s="136"/>
      <c r="XO182" s="136"/>
      <c r="XP182" s="136"/>
      <c r="XQ182" s="136"/>
      <c r="XR182" s="136"/>
      <c r="XS182" s="136"/>
      <c r="XT182" s="136"/>
      <c r="XU182" s="136"/>
      <c r="XV182" s="136"/>
      <c r="XW182" s="136"/>
      <c r="XX182" s="136"/>
      <c r="XY182" s="136"/>
      <c r="XZ182" s="136"/>
      <c r="YA182" s="136"/>
      <c r="YB182" s="136"/>
      <c r="YC182" s="136"/>
      <c r="YD182" s="136"/>
      <c r="YE182" s="136"/>
      <c r="YF182" s="136"/>
      <c r="YG182" s="136"/>
      <c r="YH182" s="136"/>
      <c r="YI182" s="136"/>
      <c r="YJ182" s="136"/>
      <c r="YK182" s="136"/>
      <c r="YL182" s="136"/>
      <c r="YM182" s="136"/>
      <c r="YN182" s="136"/>
      <c r="YO182" s="136"/>
      <c r="YP182" s="136"/>
      <c r="YQ182" s="136"/>
      <c r="YR182" s="136"/>
      <c r="YS182" s="136"/>
      <c r="YT182" s="136"/>
      <c r="YU182" s="136"/>
      <c r="YV182" s="136"/>
      <c r="YW182" s="136"/>
      <c r="YX182" s="136"/>
      <c r="YY182" s="136"/>
      <c r="YZ182" s="136"/>
      <c r="ZA182" s="136"/>
      <c r="ZB182" s="136"/>
      <c r="ZC182" s="136"/>
      <c r="ZD182" s="136"/>
      <c r="ZE182" s="136"/>
      <c r="ZF182" s="136"/>
      <c r="ZG182" s="136"/>
      <c r="ZH182" s="136"/>
      <c r="ZI182" s="136"/>
      <c r="ZJ182" s="136"/>
      <c r="ZK182" s="136"/>
      <c r="ZL182" s="136"/>
      <c r="ZM182" s="136"/>
      <c r="ZN182" s="136"/>
      <c r="ZO182" s="136"/>
      <c r="ZP182" s="136"/>
      <c r="ZQ182" s="136"/>
      <c r="ZR182" s="136"/>
      <c r="ZS182" s="136"/>
      <c r="ZT182" s="136"/>
      <c r="ZU182" s="136"/>
      <c r="ZV182" s="136"/>
      <c r="ZW182" s="136"/>
      <c r="ZX182" s="136"/>
      <c r="ZY182" s="136"/>
      <c r="ZZ182" s="136"/>
      <c r="AAA182" s="136"/>
      <c r="AAB182" s="136"/>
      <c r="AAC182" s="136"/>
      <c r="AAD182" s="136"/>
      <c r="AAE182" s="136"/>
      <c r="AAF182" s="136"/>
      <c r="AAG182" s="136"/>
      <c r="AAH182" s="136"/>
      <c r="AAI182" s="136"/>
      <c r="AAJ182" s="136"/>
      <c r="AAK182" s="136"/>
      <c r="AAL182" s="136"/>
      <c r="AAM182" s="136"/>
      <c r="AAN182" s="136"/>
      <c r="AAO182" s="136"/>
      <c r="AAP182" s="136"/>
      <c r="AAQ182" s="136"/>
      <c r="AAR182" s="136"/>
      <c r="AAS182" s="136"/>
      <c r="AAT182" s="136"/>
      <c r="AAU182" s="136"/>
      <c r="AAV182" s="136"/>
      <c r="AAW182" s="136"/>
      <c r="AAX182" s="136"/>
      <c r="AAY182" s="136"/>
      <c r="AAZ182" s="136"/>
      <c r="ABA182" s="136"/>
      <c r="ABB182" s="136"/>
      <c r="ABC182" s="136"/>
      <c r="ABD182" s="136"/>
      <c r="ABE182" s="136"/>
      <c r="ABF182" s="136"/>
      <c r="ABG182" s="136"/>
      <c r="ABH182" s="136"/>
      <c r="ABI182" s="136"/>
      <c r="ABJ182" s="136"/>
      <c r="ABK182" s="136"/>
      <c r="ABL182" s="136"/>
      <c r="ABM182" s="136"/>
      <c r="ABN182" s="136"/>
      <c r="ABO182" s="136"/>
      <c r="ABP182" s="136"/>
      <c r="ABQ182" s="136"/>
      <c r="ABR182" s="136"/>
      <c r="ABS182" s="136"/>
      <c r="ABT182" s="136"/>
      <c r="ABU182" s="136"/>
      <c r="ABV182" s="136"/>
      <c r="ABW182" s="136"/>
      <c r="ABX182" s="136"/>
      <c r="ABY182" s="136"/>
      <c r="ABZ182" s="136"/>
      <c r="ACA182" s="136"/>
      <c r="ACB182" s="136"/>
      <c r="ACC182" s="136"/>
      <c r="ACD182" s="136"/>
      <c r="ACE182" s="136"/>
      <c r="ACF182" s="136"/>
      <c r="ACG182" s="136"/>
      <c r="ACH182" s="136"/>
      <c r="ACI182" s="136"/>
      <c r="ACJ182" s="136"/>
      <c r="ACK182" s="136"/>
      <c r="ACL182" s="136"/>
      <c r="ACM182" s="136"/>
      <c r="ACN182" s="136"/>
      <c r="ACO182" s="136"/>
      <c r="ACP182" s="136"/>
      <c r="ACQ182" s="136"/>
      <c r="ACR182" s="136"/>
      <c r="ACS182" s="136"/>
      <c r="ACT182" s="136"/>
      <c r="ACU182" s="136"/>
      <c r="ACV182" s="136"/>
      <c r="ACW182" s="136"/>
      <c r="ACX182" s="136"/>
      <c r="ACY182" s="136"/>
      <c r="ACZ182" s="136"/>
      <c r="ADA182" s="136"/>
      <c r="ADB182" s="136"/>
      <c r="ADC182" s="136"/>
      <c r="ADD182" s="136"/>
      <c r="ADE182" s="136"/>
      <c r="ADF182" s="136"/>
      <c r="ADG182" s="136"/>
      <c r="ADH182" s="136"/>
      <c r="ADI182" s="136"/>
      <c r="ADJ182" s="136"/>
      <c r="ADK182" s="136"/>
      <c r="ADL182" s="136"/>
      <c r="ADM182" s="136"/>
      <c r="ADN182" s="136"/>
      <c r="ADO182" s="136"/>
      <c r="ADP182" s="136"/>
      <c r="ADQ182" s="136"/>
      <c r="ADR182" s="136"/>
      <c r="ADS182" s="136"/>
      <c r="ADT182" s="136"/>
      <c r="ADU182" s="136"/>
      <c r="ADV182" s="136"/>
      <c r="ADW182" s="136"/>
      <c r="ADX182" s="136"/>
      <c r="ADY182" s="136"/>
      <c r="ADZ182" s="136"/>
      <c r="AEA182" s="136"/>
      <c r="AEB182" s="136"/>
      <c r="AEC182" s="136"/>
      <c r="AED182" s="136"/>
      <c r="AEE182" s="136"/>
      <c r="AEF182" s="136"/>
      <c r="AEG182" s="136"/>
      <c r="AEH182" s="136"/>
      <c r="AEI182" s="136"/>
      <c r="AEJ182" s="136"/>
      <c r="AEK182" s="136"/>
      <c r="AEL182" s="136"/>
      <c r="AEM182" s="136"/>
      <c r="AEN182" s="136"/>
      <c r="AEO182" s="136"/>
      <c r="AEP182" s="136"/>
      <c r="AEQ182" s="136"/>
      <c r="AER182" s="136"/>
      <c r="AES182" s="136"/>
      <c r="AET182" s="136"/>
      <c r="AEU182" s="136"/>
      <c r="AEV182" s="136"/>
      <c r="AEW182" s="136"/>
      <c r="AEX182" s="136"/>
      <c r="AEY182" s="136"/>
      <c r="AEZ182" s="136"/>
      <c r="AFA182" s="136"/>
      <c r="AFB182" s="136"/>
      <c r="AFC182" s="136"/>
      <c r="AFD182" s="136"/>
      <c r="AFE182" s="136"/>
      <c r="AFF182" s="136"/>
      <c r="AFG182" s="136"/>
      <c r="AFH182" s="136"/>
      <c r="AFI182" s="136"/>
      <c r="AFJ182" s="136"/>
      <c r="AFK182" s="136"/>
      <c r="AFL182" s="136"/>
      <c r="AFM182" s="136"/>
      <c r="AFN182" s="136"/>
      <c r="AFO182" s="136"/>
      <c r="AFP182" s="136"/>
      <c r="AFQ182" s="136"/>
      <c r="AFR182" s="136"/>
      <c r="AFS182" s="136"/>
      <c r="AFT182" s="136"/>
      <c r="AFU182" s="136"/>
      <c r="AFV182" s="136"/>
      <c r="AFW182" s="136"/>
      <c r="AFX182" s="136"/>
      <c r="AFY182" s="136"/>
      <c r="AFZ182" s="136"/>
      <c r="AGA182" s="136"/>
      <c r="AGB182" s="136"/>
      <c r="AGC182" s="136"/>
      <c r="AGD182" s="136"/>
      <c r="AGE182" s="136"/>
      <c r="AGF182" s="136"/>
      <c r="AGG182" s="136"/>
      <c r="AGH182" s="136"/>
      <c r="AGI182" s="136"/>
      <c r="AGJ182" s="136"/>
      <c r="AGK182" s="136"/>
      <c r="AGL182" s="136"/>
      <c r="AGM182" s="136"/>
      <c r="AGN182" s="136"/>
      <c r="AGO182" s="136"/>
      <c r="AGP182" s="136"/>
      <c r="AGQ182" s="136"/>
      <c r="AGR182" s="136"/>
      <c r="AGS182" s="136"/>
      <c r="AGT182" s="136"/>
      <c r="AGU182" s="136"/>
      <c r="AGV182" s="136"/>
      <c r="AGW182" s="136"/>
      <c r="AGX182" s="136"/>
      <c r="AGY182" s="136"/>
      <c r="AGZ182" s="136"/>
      <c r="AHA182" s="136"/>
      <c r="AHB182" s="136"/>
      <c r="AHC182" s="136"/>
      <c r="AHD182" s="136"/>
      <c r="AHE182" s="136"/>
      <c r="AHF182" s="136"/>
      <c r="AHG182" s="136"/>
      <c r="AHH182" s="136"/>
      <c r="AHI182" s="136"/>
      <c r="AHJ182" s="136"/>
      <c r="AHK182" s="136"/>
      <c r="AHL182" s="136"/>
      <c r="AHM182" s="136"/>
      <c r="AHN182" s="136"/>
      <c r="AHO182" s="136"/>
      <c r="AHP182" s="136"/>
      <c r="AHQ182" s="136"/>
      <c r="AHR182" s="136"/>
      <c r="AHS182" s="136"/>
      <c r="AHT182" s="136"/>
      <c r="AHU182" s="136"/>
      <c r="AHV182" s="136"/>
      <c r="AHW182" s="136"/>
      <c r="AHX182" s="136"/>
      <c r="AHY182" s="136"/>
      <c r="AHZ182" s="136"/>
      <c r="AIA182" s="136"/>
      <c r="AIB182" s="136"/>
      <c r="AIC182" s="136"/>
      <c r="AID182" s="136"/>
      <c r="AIE182" s="136"/>
      <c r="AIF182" s="136"/>
      <c r="AIG182" s="136"/>
      <c r="AIH182" s="136"/>
      <c r="AII182" s="136"/>
      <c r="AIJ182" s="136"/>
      <c r="AIK182" s="136"/>
      <c r="AIL182" s="136"/>
      <c r="AIM182" s="136"/>
      <c r="AIN182" s="136"/>
      <c r="AIO182" s="136"/>
      <c r="AIP182" s="136"/>
      <c r="AIQ182" s="136"/>
      <c r="AIR182" s="136"/>
      <c r="AIS182" s="136"/>
      <c r="AIT182" s="136"/>
      <c r="AIU182" s="136"/>
      <c r="AIV182" s="136"/>
      <c r="AIW182" s="136"/>
      <c r="AIX182" s="136"/>
      <c r="AIY182" s="136"/>
      <c r="AIZ182" s="136"/>
      <c r="AJA182" s="136"/>
      <c r="AJB182" s="136"/>
      <c r="AJC182" s="136"/>
      <c r="AJD182" s="136"/>
      <c r="AJE182" s="136"/>
      <c r="AJF182" s="136"/>
      <c r="AJG182" s="136"/>
      <c r="AJH182" s="136"/>
      <c r="AJI182" s="136"/>
      <c r="AJJ182" s="136"/>
      <c r="AJK182" s="136"/>
      <c r="AJL182" s="136"/>
      <c r="AJM182" s="136"/>
      <c r="AJN182" s="136"/>
      <c r="AJO182" s="136"/>
      <c r="AJP182" s="136"/>
      <c r="AJQ182" s="136"/>
      <c r="AJR182" s="136"/>
      <c r="AJS182" s="136"/>
      <c r="AJT182" s="136"/>
      <c r="AJU182" s="136"/>
      <c r="AJV182" s="136"/>
      <c r="AJW182" s="136"/>
      <c r="AJX182" s="136"/>
      <c r="AJY182" s="136"/>
      <c r="AJZ182" s="136"/>
      <c r="AKA182" s="136"/>
      <c r="AKB182" s="136"/>
      <c r="AKC182" s="136"/>
      <c r="AKD182" s="136"/>
      <c r="AKE182" s="136"/>
      <c r="AKF182" s="136"/>
      <c r="AKG182" s="136"/>
      <c r="AKH182" s="136"/>
      <c r="AKI182" s="136"/>
      <c r="AKJ182" s="136"/>
      <c r="AKK182" s="136"/>
      <c r="AKL182" s="136"/>
      <c r="AKM182" s="136"/>
      <c r="AKN182" s="136"/>
      <c r="AKO182" s="136"/>
      <c r="AKP182" s="136"/>
      <c r="AKQ182" s="136"/>
      <c r="AKR182" s="136"/>
      <c r="AKS182" s="136"/>
      <c r="AKT182" s="136"/>
      <c r="AKU182" s="136"/>
      <c r="AKV182" s="136"/>
      <c r="AKW182" s="136"/>
      <c r="AKX182" s="136"/>
      <c r="AKY182" s="136"/>
      <c r="AKZ182" s="136"/>
      <c r="ALA182" s="136"/>
      <c r="ALB182" s="136"/>
      <c r="ALC182" s="136"/>
      <c r="ALD182" s="136"/>
      <c r="ALE182" s="136"/>
      <c r="ALF182" s="136"/>
      <c r="ALG182" s="136"/>
      <c r="ALH182" s="136"/>
      <c r="ALI182" s="136"/>
      <c r="ALJ182" s="136"/>
      <c r="ALK182" s="136"/>
      <c r="ALL182" s="136"/>
      <c r="ALM182" s="136"/>
      <c r="ALN182" s="136"/>
      <c r="ALO182" s="136"/>
      <c r="ALP182" s="136"/>
      <c r="ALQ182" s="136"/>
      <c r="ALR182" s="136"/>
      <c r="ALS182" s="136"/>
      <c r="ALT182" s="136"/>
      <c r="ALU182" s="136"/>
      <c r="ALV182" s="136"/>
      <c r="ALW182" s="136"/>
      <c r="ALX182" s="136"/>
      <c r="ALY182" s="136"/>
      <c r="ALZ182" s="136"/>
      <c r="AMA182" s="136"/>
      <c r="AMB182" s="136"/>
      <c r="AMC182" s="136"/>
      <c r="AMD182" s="136"/>
      <c r="AME182" s="136"/>
      <c r="AMF182" s="136"/>
      <c r="AMG182" s="136"/>
      <c r="AMH182" s="136"/>
      <c r="AMI182" s="136"/>
    </row>
    <row r="183" spans="1:1023" ht="30" x14ac:dyDescent="0.25">
      <c r="A183" s="172" t="s">
        <v>1453</v>
      </c>
      <c r="B183" s="193">
        <v>183</v>
      </c>
      <c r="C183" s="192" t="s">
        <v>25827</v>
      </c>
      <c r="D183" s="209" t="s">
        <v>1454</v>
      </c>
      <c r="E183" s="253" t="s">
        <v>789</v>
      </c>
      <c r="F183" s="220">
        <v>4</v>
      </c>
      <c r="G183" s="214"/>
      <c r="H183" s="209">
        <v>3</v>
      </c>
      <c r="I183" s="367">
        <v>9.5</v>
      </c>
      <c r="J183" s="409" t="s">
        <v>771</v>
      </c>
      <c r="K183" s="409">
        <v>1</v>
      </c>
      <c r="L183" s="161"/>
      <c r="M183" s="161"/>
      <c r="O183" s="161"/>
      <c r="V183" s="256">
        <f>IF(O183=1,10,100)</f>
        <v>100</v>
      </c>
      <c r="W183" s="256">
        <f>IF(O183=1,1,IF(O183=2,10,100))</f>
        <v>100</v>
      </c>
      <c r="X183" s="256">
        <f>IF(O183=3,20,100)</f>
        <v>100</v>
      </c>
      <c r="Y183" s="256">
        <f>IF(P183=1,10,100)</f>
        <v>100</v>
      </c>
      <c r="Z183" s="256">
        <f>IF(P183=1,1,IF(P183=2,10,100))</f>
        <v>100</v>
      </c>
      <c r="AA183" s="257">
        <f>IF(OR(EXACT(Q183,"1A"),EXACT(Q183,"1B")),0.1,IF(Q183=2,1,100))</f>
        <v>100</v>
      </c>
      <c r="AB183" s="257">
        <f>IF(OR(EXACT(R183,"1A"),EXACT(R183,"1B")),0.1,IF(R183=2,1,100))</f>
        <v>100</v>
      </c>
      <c r="AC183" s="257">
        <f>IF(OR(EXACT(S183,"1A"),EXACT(S183,"1B")),0.3,IF(S183=2,3,100))</f>
        <v>100</v>
      </c>
      <c r="AF183" s="249">
        <v>2</v>
      </c>
      <c r="AG183" s="258">
        <v>2</v>
      </c>
      <c r="AH183" s="249">
        <v>10</v>
      </c>
      <c r="AI183" s="249">
        <v>10</v>
      </c>
      <c r="AJ183" s="269" t="s">
        <v>25602</v>
      </c>
      <c r="AL183" s="136"/>
      <c r="AM183" s="251"/>
      <c r="AQ183" s="199" t="s">
        <v>1455</v>
      </c>
    </row>
    <row r="184" spans="1:1023" ht="29.25" x14ac:dyDescent="0.25">
      <c r="A184" s="298" t="s">
        <v>788</v>
      </c>
      <c r="B184" s="193">
        <v>184</v>
      </c>
      <c r="C184" s="201" t="s">
        <v>25828</v>
      </c>
      <c r="D184" s="215" t="s">
        <v>14228</v>
      </c>
      <c r="E184" s="253" t="s">
        <v>789</v>
      </c>
      <c r="F184" s="223"/>
      <c r="G184" s="293"/>
      <c r="H184" s="293"/>
      <c r="I184" s="369">
        <v>25</v>
      </c>
      <c r="J184" s="431" t="s">
        <v>771</v>
      </c>
      <c r="K184" s="432">
        <v>1</v>
      </c>
      <c r="L184" s="432"/>
      <c r="M184" s="433"/>
      <c r="N184" s="433"/>
      <c r="O184" s="432"/>
      <c r="P184" s="433"/>
      <c r="Q184" s="433"/>
      <c r="R184" s="433"/>
      <c r="S184" s="433"/>
      <c r="T184" s="433"/>
      <c r="U184" s="425"/>
      <c r="V184" s="256">
        <f>IF(O184=1,10,100)</f>
        <v>100</v>
      </c>
      <c r="W184" s="256">
        <f>IF(O184=1,1,IF(O184=2,10,100))</f>
        <v>100</v>
      </c>
      <c r="X184" s="256">
        <f>IF(O184=3,20,100)</f>
        <v>100</v>
      </c>
      <c r="Y184" s="256">
        <f>IF(P184=1,10,100)</f>
        <v>100</v>
      </c>
      <c r="Z184" s="256">
        <f>IF(P184=1,1,IF(P184=2,10,100))</f>
        <v>100</v>
      </c>
      <c r="AA184" s="257">
        <f>IF(OR(EXACT(Q184,"1A"),EXACT(Q184,"1B")),0.1,IF(Q184=2,1,100))</f>
        <v>100</v>
      </c>
      <c r="AB184" s="257">
        <f>IF(OR(EXACT(R184,"1A"),EXACT(R184,"1B")),0.1,IF(R184=2,1,100))</f>
        <v>100</v>
      </c>
      <c r="AC184" s="257">
        <f>IF(OR(EXACT(S184,"1A"),EXACT(S184,"1B")),0.3,IF(S184=2,3,100))</f>
        <v>100</v>
      </c>
      <c r="AD184" s="224"/>
      <c r="AE184" s="224"/>
      <c r="AF184" s="327">
        <v>10</v>
      </c>
      <c r="AG184" s="307">
        <v>10</v>
      </c>
      <c r="AH184" s="307">
        <v>25</v>
      </c>
      <c r="AI184" s="307">
        <v>25</v>
      </c>
      <c r="AJ184" s="269" t="s">
        <v>25829</v>
      </c>
      <c r="AK184" s="294"/>
      <c r="AL184" s="305"/>
      <c r="AM184" s="306"/>
      <c r="AN184" s="136"/>
      <c r="AO184" s="136"/>
      <c r="AP184" s="136"/>
      <c r="AQ184" s="285" t="s">
        <v>779</v>
      </c>
      <c r="AR184" s="136"/>
      <c r="AS184" s="136"/>
      <c r="AT184" s="136"/>
      <c r="AU184" s="136"/>
      <c r="AV184" s="136"/>
      <c r="AW184" s="136"/>
      <c r="AX184" s="136"/>
      <c r="AY184" s="136"/>
      <c r="AZ184" s="136"/>
      <c r="BA184" s="136"/>
      <c r="BB184" s="136"/>
      <c r="BC184" s="136"/>
      <c r="BD184" s="136"/>
      <c r="BE184" s="136"/>
      <c r="BF184" s="136"/>
      <c r="BG184" s="136"/>
      <c r="BH184" s="136"/>
      <c r="BI184" s="136"/>
      <c r="BJ184" s="136"/>
      <c r="BK184" s="136"/>
      <c r="BL184" s="136"/>
      <c r="BM184" s="136"/>
      <c r="BN184" s="136"/>
      <c r="BO184" s="136"/>
      <c r="BP184" s="136"/>
      <c r="BQ184" s="136"/>
      <c r="BR184" s="136"/>
      <c r="BS184" s="136"/>
      <c r="BT184" s="136"/>
      <c r="BU184" s="136"/>
      <c r="BV184" s="136"/>
      <c r="BW184" s="136"/>
      <c r="BX184" s="136"/>
      <c r="BY184" s="136"/>
      <c r="BZ184" s="136"/>
      <c r="CA184" s="136"/>
      <c r="CB184" s="136"/>
      <c r="CC184" s="136"/>
      <c r="CD184" s="136"/>
      <c r="CE184" s="136"/>
      <c r="CF184" s="136"/>
      <c r="CG184" s="136"/>
      <c r="CH184" s="136"/>
      <c r="CI184" s="136"/>
      <c r="CJ184" s="136"/>
      <c r="CK184" s="136"/>
      <c r="CL184" s="136"/>
      <c r="CM184" s="136"/>
      <c r="CN184" s="136"/>
      <c r="CO184" s="136"/>
      <c r="CP184" s="136"/>
      <c r="CQ184" s="136"/>
      <c r="CR184" s="136"/>
      <c r="CS184" s="136"/>
      <c r="CT184" s="136"/>
      <c r="CU184" s="136"/>
      <c r="CV184" s="136"/>
      <c r="CW184" s="136"/>
      <c r="CX184" s="136"/>
      <c r="CY184" s="136"/>
      <c r="CZ184" s="136"/>
      <c r="DA184" s="136"/>
      <c r="DB184" s="136"/>
      <c r="DC184" s="136"/>
      <c r="DD184" s="136"/>
      <c r="DE184" s="136"/>
      <c r="DF184" s="136"/>
      <c r="DG184" s="136"/>
      <c r="DH184" s="136"/>
      <c r="DI184" s="136"/>
      <c r="DJ184" s="136"/>
      <c r="DK184" s="136"/>
      <c r="DL184" s="136"/>
      <c r="DM184" s="136"/>
      <c r="DN184" s="136"/>
      <c r="DO184" s="136"/>
      <c r="DP184" s="136"/>
      <c r="DQ184" s="136"/>
      <c r="DR184" s="136"/>
      <c r="DS184" s="136"/>
      <c r="DT184" s="136"/>
      <c r="DU184" s="136"/>
      <c r="DV184" s="136"/>
      <c r="DW184" s="136"/>
      <c r="DX184" s="136"/>
      <c r="DY184" s="136"/>
      <c r="DZ184" s="136"/>
      <c r="EA184" s="136"/>
      <c r="EB184" s="136"/>
      <c r="EC184" s="136"/>
      <c r="ED184" s="136"/>
      <c r="EE184" s="136"/>
      <c r="EF184" s="136"/>
      <c r="EG184" s="136"/>
      <c r="EH184" s="136"/>
      <c r="EI184" s="136"/>
      <c r="EJ184" s="136"/>
      <c r="EK184" s="136"/>
      <c r="EL184" s="136"/>
      <c r="EM184" s="136"/>
      <c r="EN184" s="136"/>
      <c r="EO184" s="136"/>
      <c r="EP184" s="136"/>
      <c r="EQ184" s="136"/>
      <c r="ER184" s="136"/>
      <c r="ES184" s="136"/>
      <c r="ET184" s="136"/>
      <c r="EU184" s="136"/>
      <c r="EV184" s="136"/>
      <c r="EW184" s="136"/>
      <c r="EX184" s="136"/>
      <c r="EY184" s="136"/>
      <c r="EZ184" s="136"/>
      <c r="FA184" s="136"/>
      <c r="FB184" s="136"/>
      <c r="FC184" s="136"/>
      <c r="FD184" s="136"/>
      <c r="FE184" s="136"/>
      <c r="FF184" s="136"/>
      <c r="FG184" s="136"/>
      <c r="FH184" s="136"/>
      <c r="FI184" s="136"/>
      <c r="FJ184" s="136"/>
      <c r="FK184" s="136"/>
      <c r="FL184" s="136"/>
      <c r="FM184" s="136"/>
      <c r="FN184" s="136"/>
      <c r="FO184" s="136"/>
      <c r="FP184" s="136"/>
      <c r="FQ184" s="136"/>
      <c r="FR184" s="136"/>
      <c r="FS184" s="136"/>
      <c r="FT184" s="136"/>
      <c r="FU184" s="136"/>
      <c r="FV184" s="136"/>
      <c r="FW184" s="136"/>
      <c r="FX184" s="136"/>
      <c r="FY184" s="136"/>
      <c r="FZ184" s="136"/>
      <c r="GA184" s="136"/>
      <c r="GB184" s="136"/>
      <c r="GC184" s="136"/>
      <c r="GD184" s="136"/>
      <c r="GE184" s="136"/>
      <c r="GF184" s="136"/>
      <c r="GG184" s="136"/>
      <c r="GH184" s="136"/>
      <c r="GI184" s="136"/>
      <c r="GJ184" s="136"/>
      <c r="GK184" s="136"/>
      <c r="GL184" s="136"/>
      <c r="GM184" s="136"/>
      <c r="GN184" s="136"/>
      <c r="GO184" s="136"/>
      <c r="GP184" s="136"/>
      <c r="GQ184" s="136"/>
      <c r="GR184" s="136"/>
      <c r="GS184" s="136"/>
      <c r="GT184" s="136"/>
      <c r="GU184" s="136"/>
      <c r="GV184" s="136"/>
      <c r="GW184" s="136"/>
      <c r="GX184" s="136"/>
      <c r="GY184" s="136"/>
      <c r="GZ184" s="136"/>
      <c r="HA184" s="136"/>
      <c r="HB184" s="136"/>
      <c r="HC184" s="136"/>
      <c r="HD184" s="136"/>
      <c r="HE184" s="136"/>
      <c r="HF184" s="136"/>
      <c r="HG184" s="136"/>
      <c r="HH184" s="136"/>
      <c r="HI184" s="136"/>
      <c r="HJ184" s="136"/>
      <c r="HK184" s="136"/>
      <c r="HL184" s="136"/>
      <c r="HM184" s="136"/>
      <c r="HN184" s="136"/>
      <c r="HO184" s="136"/>
      <c r="HP184" s="136"/>
      <c r="HQ184" s="136"/>
      <c r="HR184" s="136"/>
      <c r="HS184" s="136"/>
      <c r="HT184" s="136"/>
      <c r="HU184" s="136"/>
      <c r="HV184" s="136"/>
      <c r="HW184" s="136"/>
      <c r="HX184" s="136"/>
      <c r="HY184" s="136"/>
      <c r="HZ184" s="136"/>
      <c r="IA184" s="136"/>
      <c r="IB184" s="136"/>
      <c r="IC184" s="136"/>
      <c r="ID184" s="136"/>
      <c r="IE184" s="136"/>
      <c r="IF184" s="136"/>
      <c r="IG184" s="136"/>
      <c r="IH184" s="136"/>
      <c r="II184" s="136"/>
      <c r="IJ184" s="136"/>
      <c r="IK184" s="136"/>
      <c r="IL184" s="136"/>
      <c r="IM184" s="136"/>
      <c r="IN184" s="136"/>
      <c r="IO184" s="136"/>
      <c r="IP184" s="136"/>
      <c r="IQ184" s="136"/>
      <c r="IR184" s="136"/>
      <c r="IS184" s="136"/>
      <c r="IT184" s="136"/>
      <c r="IU184" s="136"/>
      <c r="IV184" s="136"/>
      <c r="IW184" s="136"/>
      <c r="IX184" s="136"/>
      <c r="IY184" s="136"/>
      <c r="IZ184" s="136"/>
      <c r="JA184" s="136"/>
      <c r="JB184" s="136"/>
      <c r="JC184" s="136"/>
      <c r="JD184" s="136"/>
      <c r="JE184" s="136"/>
      <c r="JF184" s="136"/>
      <c r="JG184" s="136"/>
      <c r="JH184" s="136"/>
      <c r="JI184" s="136"/>
      <c r="JJ184" s="136"/>
      <c r="JK184" s="136"/>
      <c r="JL184" s="136"/>
      <c r="JM184" s="136"/>
      <c r="JN184" s="136"/>
      <c r="JO184" s="136"/>
      <c r="JP184" s="136"/>
      <c r="JQ184" s="136"/>
      <c r="JR184" s="136"/>
      <c r="JS184" s="136"/>
      <c r="JT184" s="136"/>
      <c r="JU184" s="136"/>
      <c r="JV184" s="136"/>
      <c r="JW184" s="136"/>
      <c r="JX184" s="136"/>
      <c r="JY184" s="136"/>
      <c r="JZ184" s="136"/>
      <c r="KA184" s="136"/>
      <c r="KB184" s="136"/>
      <c r="KC184" s="136"/>
      <c r="KD184" s="136"/>
      <c r="KE184" s="136"/>
      <c r="KF184" s="136"/>
      <c r="KG184" s="136"/>
      <c r="KH184" s="136"/>
      <c r="KI184" s="136"/>
      <c r="KJ184" s="136"/>
      <c r="KK184" s="136"/>
      <c r="KL184" s="136"/>
      <c r="KM184" s="136"/>
      <c r="KN184" s="136"/>
      <c r="KO184" s="136"/>
      <c r="KP184" s="136"/>
      <c r="KQ184" s="136"/>
      <c r="KR184" s="136"/>
      <c r="KS184" s="136"/>
      <c r="KT184" s="136"/>
      <c r="KU184" s="136"/>
      <c r="KV184" s="136"/>
      <c r="KW184" s="136"/>
      <c r="KX184" s="136"/>
      <c r="KY184" s="136"/>
      <c r="KZ184" s="136"/>
      <c r="LA184" s="136"/>
      <c r="LB184" s="136"/>
      <c r="LC184" s="136"/>
      <c r="LD184" s="136"/>
      <c r="LE184" s="136"/>
      <c r="LF184" s="136"/>
      <c r="LG184" s="136"/>
      <c r="LH184" s="136"/>
      <c r="LI184" s="136"/>
      <c r="LJ184" s="136"/>
      <c r="LK184" s="136"/>
      <c r="LL184" s="136"/>
      <c r="LM184" s="136"/>
      <c r="LN184" s="136"/>
      <c r="LO184" s="136"/>
      <c r="LP184" s="136"/>
      <c r="LQ184" s="136"/>
      <c r="LR184" s="136"/>
      <c r="LS184" s="136"/>
      <c r="LT184" s="136"/>
      <c r="LU184" s="136"/>
      <c r="LV184" s="136"/>
      <c r="LW184" s="136"/>
      <c r="LX184" s="136"/>
      <c r="LY184" s="136"/>
      <c r="LZ184" s="136"/>
      <c r="MA184" s="136"/>
      <c r="MB184" s="136"/>
      <c r="MC184" s="136"/>
      <c r="MD184" s="136"/>
      <c r="ME184" s="136"/>
      <c r="MF184" s="136"/>
      <c r="MG184" s="136"/>
      <c r="MH184" s="136"/>
      <c r="MI184" s="136"/>
      <c r="MJ184" s="136"/>
      <c r="MK184" s="136"/>
      <c r="ML184" s="136"/>
      <c r="MM184" s="136"/>
      <c r="MN184" s="136"/>
      <c r="MO184" s="136"/>
      <c r="MP184" s="136"/>
      <c r="MQ184" s="136"/>
      <c r="MR184" s="136"/>
      <c r="MS184" s="136"/>
      <c r="MT184" s="136"/>
      <c r="MU184" s="136"/>
      <c r="MV184" s="136"/>
      <c r="MW184" s="136"/>
      <c r="MX184" s="136"/>
      <c r="MY184" s="136"/>
      <c r="MZ184" s="136"/>
      <c r="NA184" s="136"/>
      <c r="NB184" s="136"/>
      <c r="NC184" s="136"/>
      <c r="ND184" s="136"/>
      <c r="NE184" s="136"/>
      <c r="NF184" s="136"/>
      <c r="NG184" s="136"/>
      <c r="NH184" s="136"/>
      <c r="NI184" s="136"/>
      <c r="NJ184" s="136"/>
      <c r="NK184" s="136"/>
      <c r="NL184" s="136"/>
      <c r="NM184" s="136"/>
      <c r="NN184" s="136"/>
      <c r="NO184" s="136"/>
      <c r="NP184" s="136"/>
      <c r="NQ184" s="136"/>
      <c r="NR184" s="136"/>
      <c r="NS184" s="136"/>
      <c r="NT184" s="136"/>
      <c r="NU184" s="136"/>
      <c r="NV184" s="136"/>
      <c r="NW184" s="136"/>
      <c r="NX184" s="136"/>
      <c r="NY184" s="136"/>
      <c r="NZ184" s="136"/>
      <c r="OA184" s="136"/>
      <c r="OB184" s="136"/>
      <c r="OC184" s="136"/>
      <c r="OD184" s="136"/>
      <c r="OE184" s="136"/>
      <c r="OF184" s="136"/>
      <c r="OG184" s="136"/>
      <c r="OH184" s="136"/>
      <c r="OI184" s="136"/>
      <c r="OJ184" s="136"/>
      <c r="OK184" s="136"/>
      <c r="OL184" s="136"/>
      <c r="OM184" s="136"/>
      <c r="ON184" s="136"/>
      <c r="OO184" s="136"/>
      <c r="OP184" s="136"/>
      <c r="OQ184" s="136"/>
      <c r="OR184" s="136"/>
      <c r="OS184" s="136"/>
      <c r="OT184" s="136"/>
      <c r="OU184" s="136"/>
      <c r="OV184" s="136"/>
      <c r="OW184" s="136"/>
      <c r="OX184" s="136"/>
      <c r="OY184" s="136"/>
      <c r="OZ184" s="136"/>
      <c r="PA184" s="136"/>
      <c r="PB184" s="136"/>
      <c r="PC184" s="136"/>
      <c r="PD184" s="136"/>
      <c r="PE184" s="136"/>
      <c r="PF184" s="136"/>
      <c r="PG184" s="136"/>
      <c r="PH184" s="136"/>
      <c r="PI184" s="136"/>
      <c r="PJ184" s="136"/>
      <c r="PK184" s="136"/>
      <c r="PL184" s="136"/>
      <c r="PM184" s="136"/>
      <c r="PN184" s="136"/>
      <c r="PO184" s="136"/>
      <c r="PP184" s="136"/>
      <c r="PQ184" s="136"/>
      <c r="PR184" s="136"/>
      <c r="PS184" s="136"/>
      <c r="PT184" s="136"/>
      <c r="PU184" s="136"/>
      <c r="PV184" s="136"/>
      <c r="PW184" s="136"/>
      <c r="PX184" s="136"/>
      <c r="PY184" s="136"/>
      <c r="PZ184" s="136"/>
      <c r="QA184" s="136"/>
      <c r="QB184" s="136"/>
      <c r="QC184" s="136"/>
      <c r="QD184" s="136"/>
      <c r="QE184" s="136"/>
      <c r="QF184" s="136"/>
      <c r="QG184" s="136"/>
      <c r="QH184" s="136"/>
      <c r="QI184" s="136"/>
      <c r="QJ184" s="136"/>
      <c r="QK184" s="136"/>
      <c r="QL184" s="136"/>
      <c r="QM184" s="136"/>
      <c r="QN184" s="136"/>
      <c r="QO184" s="136"/>
      <c r="QP184" s="136"/>
      <c r="QQ184" s="136"/>
      <c r="QR184" s="136"/>
      <c r="QS184" s="136"/>
      <c r="QT184" s="136"/>
      <c r="QU184" s="136"/>
      <c r="QV184" s="136"/>
      <c r="QW184" s="136"/>
      <c r="QX184" s="136"/>
      <c r="QY184" s="136"/>
      <c r="QZ184" s="136"/>
      <c r="RA184" s="136"/>
      <c r="RB184" s="136"/>
      <c r="RC184" s="136"/>
      <c r="RD184" s="136"/>
      <c r="RE184" s="136"/>
      <c r="RF184" s="136"/>
      <c r="RG184" s="136"/>
      <c r="RH184" s="136"/>
      <c r="RI184" s="136"/>
      <c r="RJ184" s="136"/>
      <c r="RK184" s="136"/>
      <c r="RL184" s="136"/>
      <c r="RM184" s="136"/>
      <c r="RN184" s="136"/>
      <c r="RO184" s="136"/>
      <c r="RP184" s="136"/>
      <c r="RQ184" s="136"/>
      <c r="RR184" s="136"/>
      <c r="RS184" s="136"/>
      <c r="RT184" s="136"/>
      <c r="RU184" s="136"/>
      <c r="RV184" s="136"/>
      <c r="RW184" s="136"/>
      <c r="RX184" s="136"/>
      <c r="RY184" s="136"/>
      <c r="RZ184" s="136"/>
      <c r="SA184" s="136"/>
      <c r="SB184" s="136"/>
      <c r="SC184" s="136"/>
      <c r="SD184" s="136"/>
      <c r="SE184" s="136"/>
      <c r="SF184" s="136"/>
      <c r="SG184" s="136"/>
      <c r="SH184" s="136"/>
      <c r="SI184" s="136"/>
      <c r="SJ184" s="136"/>
      <c r="SK184" s="136"/>
      <c r="SL184" s="136"/>
      <c r="SM184" s="136"/>
      <c r="SN184" s="136"/>
      <c r="SO184" s="136"/>
      <c r="SP184" s="136"/>
      <c r="SQ184" s="136"/>
      <c r="SR184" s="136"/>
      <c r="SS184" s="136"/>
      <c r="ST184" s="136"/>
      <c r="SU184" s="136"/>
      <c r="SV184" s="136"/>
      <c r="SW184" s="136"/>
      <c r="SX184" s="136"/>
      <c r="SY184" s="136"/>
      <c r="SZ184" s="136"/>
      <c r="TA184" s="136"/>
      <c r="TB184" s="136"/>
      <c r="TC184" s="136"/>
      <c r="TD184" s="136"/>
      <c r="TE184" s="136"/>
      <c r="TF184" s="136"/>
      <c r="TG184" s="136"/>
      <c r="TH184" s="136"/>
      <c r="TI184" s="136"/>
      <c r="TJ184" s="136"/>
      <c r="TK184" s="136"/>
      <c r="TL184" s="136"/>
      <c r="TM184" s="136"/>
      <c r="TN184" s="136"/>
      <c r="TO184" s="136"/>
      <c r="TP184" s="136"/>
      <c r="TQ184" s="136"/>
      <c r="TR184" s="136"/>
      <c r="TS184" s="136"/>
      <c r="TT184" s="136"/>
      <c r="TU184" s="136"/>
      <c r="TV184" s="136"/>
      <c r="TW184" s="136"/>
      <c r="TX184" s="136"/>
      <c r="TY184" s="136"/>
      <c r="TZ184" s="136"/>
      <c r="UA184" s="136"/>
      <c r="UB184" s="136"/>
      <c r="UC184" s="136"/>
      <c r="UD184" s="136"/>
      <c r="UE184" s="136"/>
      <c r="UF184" s="136"/>
      <c r="UG184" s="136"/>
      <c r="UH184" s="136"/>
      <c r="UI184" s="136"/>
      <c r="UJ184" s="136"/>
      <c r="UK184" s="136"/>
      <c r="UL184" s="136"/>
      <c r="UM184" s="136"/>
      <c r="UN184" s="136"/>
      <c r="UO184" s="136"/>
      <c r="UP184" s="136"/>
      <c r="UQ184" s="136"/>
      <c r="UR184" s="136"/>
      <c r="US184" s="136"/>
      <c r="UT184" s="136"/>
      <c r="UU184" s="136"/>
      <c r="UV184" s="136"/>
      <c r="UW184" s="136"/>
      <c r="UX184" s="136"/>
      <c r="UY184" s="136"/>
      <c r="UZ184" s="136"/>
      <c r="VA184" s="136"/>
      <c r="VB184" s="136"/>
      <c r="VC184" s="136"/>
      <c r="VD184" s="136"/>
      <c r="VE184" s="136"/>
      <c r="VF184" s="136"/>
      <c r="VG184" s="136"/>
      <c r="VH184" s="136"/>
      <c r="VI184" s="136"/>
      <c r="VJ184" s="136"/>
      <c r="VK184" s="136"/>
      <c r="VL184" s="136"/>
      <c r="VM184" s="136"/>
      <c r="VN184" s="136"/>
      <c r="VO184" s="136"/>
      <c r="VP184" s="136"/>
      <c r="VQ184" s="136"/>
      <c r="VR184" s="136"/>
      <c r="VS184" s="136"/>
      <c r="VT184" s="136"/>
      <c r="VU184" s="136"/>
      <c r="VV184" s="136"/>
      <c r="VW184" s="136"/>
      <c r="VX184" s="136"/>
      <c r="VY184" s="136"/>
      <c r="VZ184" s="136"/>
      <c r="WA184" s="136"/>
      <c r="WB184" s="136"/>
      <c r="WC184" s="136"/>
      <c r="WD184" s="136"/>
      <c r="WE184" s="136"/>
      <c r="WF184" s="136"/>
      <c r="WG184" s="136"/>
      <c r="WH184" s="136"/>
      <c r="WI184" s="136"/>
      <c r="WJ184" s="136"/>
      <c r="WK184" s="136"/>
      <c r="WL184" s="136"/>
      <c r="WM184" s="136"/>
      <c r="WN184" s="136"/>
      <c r="WO184" s="136"/>
      <c r="WP184" s="136"/>
      <c r="WQ184" s="136"/>
      <c r="WR184" s="136"/>
      <c r="WS184" s="136"/>
      <c r="WT184" s="136"/>
      <c r="WU184" s="136"/>
      <c r="WV184" s="136"/>
      <c r="WW184" s="136"/>
      <c r="WX184" s="136"/>
      <c r="WY184" s="136"/>
      <c r="WZ184" s="136"/>
      <c r="XA184" s="136"/>
      <c r="XB184" s="136"/>
      <c r="XC184" s="136"/>
      <c r="XD184" s="136"/>
      <c r="XE184" s="136"/>
      <c r="XF184" s="136"/>
      <c r="XG184" s="136"/>
      <c r="XH184" s="136"/>
      <c r="XI184" s="136"/>
      <c r="XJ184" s="136"/>
      <c r="XK184" s="136"/>
      <c r="XL184" s="136"/>
      <c r="XM184" s="136"/>
      <c r="XN184" s="136"/>
      <c r="XO184" s="136"/>
      <c r="XP184" s="136"/>
      <c r="XQ184" s="136"/>
      <c r="XR184" s="136"/>
      <c r="XS184" s="136"/>
      <c r="XT184" s="136"/>
      <c r="XU184" s="136"/>
      <c r="XV184" s="136"/>
      <c r="XW184" s="136"/>
      <c r="XX184" s="136"/>
      <c r="XY184" s="136"/>
      <c r="XZ184" s="136"/>
      <c r="YA184" s="136"/>
      <c r="YB184" s="136"/>
      <c r="YC184" s="136"/>
      <c r="YD184" s="136"/>
      <c r="YE184" s="136"/>
      <c r="YF184" s="136"/>
      <c r="YG184" s="136"/>
      <c r="YH184" s="136"/>
      <c r="YI184" s="136"/>
      <c r="YJ184" s="136"/>
      <c r="YK184" s="136"/>
      <c r="YL184" s="136"/>
      <c r="YM184" s="136"/>
      <c r="YN184" s="136"/>
      <c r="YO184" s="136"/>
      <c r="YP184" s="136"/>
      <c r="YQ184" s="136"/>
      <c r="YR184" s="136"/>
      <c r="YS184" s="136"/>
      <c r="YT184" s="136"/>
      <c r="YU184" s="136"/>
      <c r="YV184" s="136"/>
      <c r="YW184" s="136"/>
      <c r="YX184" s="136"/>
      <c r="YY184" s="136"/>
      <c r="YZ184" s="136"/>
      <c r="ZA184" s="136"/>
      <c r="ZB184" s="136"/>
      <c r="ZC184" s="136"/>
      <c r="ZD184" s="136"/>
      <c r="ZE184" s="136"/>
      <c r="ZF184" s="136"/>
      <c r="ZG184" s="136"/>
      <c r="ZH184" s="136"/>
      <c r="ZI184" s="136"/>
      <c r="ZJ184" s="136"/>
      <c r="ZK184" s="136"/>
      <c r="ZL184" s="136"/>
      <c r="ZM184" s="136"/>
      <c r="ZN184" s="136"/>
      <c r="ZO184" s="136"/>
      <c r="ZP184" s="136"/>
      <c r="ZQ184" s="136"/>
      <c r="ZR184" s="136"/>
      <c r="ZS184" s="136"/>
      <c r="ZT184" s="136"/>
      <c r="ZU184" s="136"/>
      <c r="ZV184" s="136"/>
      <c r="ZW184" s="136"/>
      <c r="ZX184" s="136"/>
      <c r="ZY184" s="136"/>
      <c r="ZZ184" s="136"/>
      <c r="AAA184" s="136"/>
      <c r="AAB184" s="136"/>
      <c r="AAC184" s="136"/>
      <c r="AAD184" s="136"/>
      <c r="AAE184" s="136"/>
      <c r="AAF184" s="136"/>
      <c r="AAG184" s="136"/>
      <c r="AAH184" s="136"/>
      <c r="AAI184" s="136"/>
      <c r="AAJ184" s="136"/>
      <c r="AAK184" s="136"/>
      <c r="AAL184" s="136"/>
      <c r="AAM184" s="136"/>
      <c r="AAN184" s="136"/>
      <c r="AAO184" s="136"/>
      <c r="AAP184" s="136"/>
      <c r="AAQ184" s="136"/>
      <c r="AAR184" s="136"/>
      <c r="AAS184" s="136"/>
      <c r="AAT184" s="136"/>
      <c r="AAU184" s="136"/>
      <c r="AAV184" s="136"/>
      <c r="AAW184" s="136"/>
      <c r="AAX184" s="136"/>
      <c r="AAY184" s="136"/>
      <c r="AAZ184" s="136"/>
      <c r="ABA184" s="136"/>
      <c r="ABB184" s="136"/>
      <c r="ABC184" s="136"/>
      <c r="ABD184" s="136"/>
      <c r="ABE184" s="136"/>
      <c r="ABF184" s="136"/>
      <c r="ABG184" s="136"/>
      <c r="ABH184" s="136"/>
      <c r="ABI184" s="136"/>
      <c r="ABJ184" s="136"/>
      <c r="ABK184" s="136"/>
      <c r="ABL184" s="136"/>
      <c r="ABM184" s="136"/>
      <c r="ABN184" s="136"/>
      <c r="ABO184" s="136"/>
      <c r="ABP184" s="136"/>
      <c r="ABQ184" s="136"/>
      <c r="ABR184" s="136"/>
      <c r="ABS184" s="136"/>
      <c r="ABT184" s="136"/>
      <c r="ABU184" s="136"/>
      <c r="ABV184" s="136"/>
      <c r="ABW184" s="136"/>
      <c r="ABX184" s="136"/>
      <c r="ABY184" s="136"/>
      <c r="ABZ184" s="136"/>
      <c r="ACA184" s="136"/>
      <c r="ACB184" s="136"/>
      <c r="ACC184" s="136"/>
      <c r="ACD184" s="136"/>
      <c r="ACE184" s="136"/>
      <c r="ACF184" s="136"/>
      <c r="ACG184" s="136"/>
      <c r="ACH184" s="136"/>
      <c r="ACI184" s="136"/>
      <c r="ACJ184" s="136"/>
      <c r="ACK184" s="136"/>
      <c r="ACL184" s="136"/>
      <c r="ACM184" s="136"/>
      <c r="ACN184" s="136"/>
      <c r="ACO184" s="136"/>
      <c r="ACP184" s="136"/>
      <c r="ACQ184" s="136"/>
      <c r="ACR184" s="136"/>
      <c r="ACS184" s="136"/>
      <c r="ACT184" s="136"/>
      <c r="ACU184" s="136"/>
      <c r="ACV184" s="136"/>
      <c r="ACW184" s="136"/>
      <c r="ACX184" s="136"/>
      <c r="ACY184" s="136"/>
      <c r="ACZ184" s="136"/>
      <c r="ADA184" s="136"/>
      <c r="ADB184" s="136"/>
      <c r="ADC184" s="136"/>
      <c r="ADD184" s="136"/>
      <c r="ADE184" s="136"/>
      <c r="ADF184" s="136"/>
      <c r="ADG184" s="136"/>
      <c r="ADH184" s="136"/>
      <c r="ADI184" s="136"/>
      <c r="ADJ184" s="136"/>
      <c r="ADK184" s="136"/>
      <c r="ADL184" s="136"/>
      <c r="ADM184" s="136"/>
      <c r="ADN184" s="136"/>
      <c r="ADO184" s="136"/>
      <c r="ADP184" s="136"/>
      <c r="ADQ184" s="136"/>
      <c r="ADR184" s="136"/>
      <c r="ADS184" s="136"/>
      <c r="ADT184" s="136"/>
      <c r="ADU184" s="136"/>
      <c r="ADV184" s="136"/>
      <c r="ADW184" s="136"/>
      <c r="ADX184" s="136"/>
      <c r="ADY184" s="136"/>
      <c r="ADZ184" s="136"/>
      <c r="AEA184" s="136"/>
      <c r="AEB184" s="136"/>
      <c r="AEC184" s="136"/>
      <c r="AED184" s="136"/>
      <c r="AEE184" s="136"/>
      <c r="AEF184" s="136"/>
      <c r="AEG184" s="136"/>
      <c r="AEH184" s="136"/>
      <c r="AEI184" s="136"/>
      <c r="AEJ184" s="136"/>
      <c r="AEK184" s="136"/>
      <c r="AEL184" s="136"/>
      <c r="AEM184" s="136"/>
      <c r="AEN184" s="136"/>
      <c r="AEO184" s="136"/>
      <c r="AEP184" s="136"/>
      <c r="AEQ184" s="136"/>
      <c r="AER184" s="136"/>
      <c r="AES184" s="136"/>
      <c r="AET184" s="136"/>
      <c r="AEU184" s="136"/>
      <c r="AEV184" s="136"/>
      <c r="AEW184" s="136"/>
      <c r="AEX184" s="136"/>
      <c r="AEY184" s="136"/>
      <c r="AEZ184" s="136"/>
      <c r="AFA184" s="136"/>
      <c r="AFB184" s="136"/>
      <c r="AFC184" s="136"/>
      <c r="AFD184" s="136"/>
      <c r="AFE184" s="136"/>
      <c r="AFF184" s="136"/>
      <c r="AFG184" s="136"/>
      <c r="AFH184" s="136"/>
      <c r="AFI184" s="136"/>
      <c r="AFJ184" s="136"/>
      <c r="AFK184" s="136"/>
      <c r="AFL184" s="136"/>
      <c r="AFM184" s="136"/>
      <c r="AFN184" s="136"/>
      <c r="AFO184" s="136"/>
      <c r="AFP184" s="136"/>
      <c r="AFQ184" s="136"/>
      <c r="AFR184" s="136"/>
      <c r="AFS184" s="136"/>
      <c r="AFT184" s="136"/>
      <c r="AFU184" s="136"/>
      <c r="AFV184" s="136"/>
      <c r="AFW184" s="136"/>
      <c r="AFX184" s="136"/>
      <c r="AFY184" s="136"/>
      <c r="AFZ184" s="136"/>
      <c r="AGA184" s="136"/>
      <c r="AGB184" s="136"/>
      <c r="AGC184" s="136"/>
      <c r="AGD184" s="136"/>
      <c r="AGE184" s="136"/>
      <c r="AGF184" s="136"/>
      <c r="AGG184" s="136"/>
      <c r="AGH184" s="136"/>
      <c r="AGI184" s="136"/>
      <c r="AGJ184" s="136"/>
      <c r="AGK184" s="136"/>
      <c r="AGL184" s="136"/>
      <c r="AGM184" s="136"/>
      <c r="AGN184" s="136"/>
      <c r="AGO184" s="136"/>
      <c r="AGP184" s="136"/>
      <c r="AGQ184" s="136"/>
      <c r="AGR184" s="136"/>
      <c r="AGS184" s="136"/>
      <c r="AGT184" s="136"/>
      <c r="AGU184" s="136"/>
      <c r="AGV184" s="136"/>
      <c r="AGW184" s="136"/>
      <c r="AGX184" s="136"/>
      <c r="AGY184" s="136"/>
      <c r="AGZ184" s="136"/>
      <c r="AHA184" s="136"/>
      <c r="AHB184" s="136"/>
      <c r="AHC184" s="136"/>
      <c r="AHD184" s="136"/>
      <c r="AHE184" s="136"/>
      <c r="AHF184" s="136"/>
      <c r="AHG184" s="136"/>
      <c r="AHH184" s="136"/>
      <c r="AHI184" s="136"/>
      <c r="AHJ184" s="136"/>
      <c r="AHK184" s="136"/>
      <c r="AHL184" s="136"/>
      <c r="AHM184" s="136"/>
      <c r="AHN184" s="136"/>
      <c r="AHO184" s="136"/>
      <c r="AHP184" s="136"/>
      <c r="AHQ184" s="136"/>
      <c r="AHR184" s="136"/>
      <c r="AHS184" s="136"/>
      <c r="AHT184" s="136"/>
      <c r="AHU184" s="136"/>
      <c r="AHV184" s="136"/>
      <c r="AHW184" s="136"/>
      <c r="AHX184" s="136"/>
      <c r="AHY184" s="136"/>
      <c r="AHZ184" s="136"/>
      <c r="AIA184" s="136"/>
      <c r="AIB184" s="136"/>
      <c r="AIC184" s="136"/>
      <c r="AID184" s="136"/>
      <c r="AIE184" s="136"/>
      <c r="AIF184" s="136"/>
      <c r="AIG184" s="136"/>
      <c r="AIH184" s="136"/>
      <c r="AII184" s="136"/>
      <c r="AIJ184" s="136"/>
      <c r="AIK184" s="136"/>
      <c r="AIL184" s="136"/>
      <c r="AIM184" s="136"/>
      <c r="AIN184" s="136"/>
      <c r="AIO184" s="136"/>
      <c r="AIP184" s="136"/>
      <c r="AIQ184" s="136"/>
      <c r="AIR184" s="136"/>
      <c r="AIS184" s="136"/>
      <c r="AIT184" s="136"/>
      <c r="AIU184" s="136"/>
      <c r="AIV184" s="136"/>
      <c r="AIW184" s="136"/>
      <c r="AIX184" s="136"/>
      <c r="AIY184" s="136"/>
      <c r="AIZ184" s="136"/>
      <c r="AJA184" s="136"/>
      <c r="AJB184" s="136"/>
      <c r="AJC184" s="136"/>
      <c r="AJD184" s="136"/>
      <c r="AJE184" s="136"/>
      <c r="AJF184" s="136"/>
      <c r="AJG184" s="136"/>
      <c r="AJH184" s="136"/>
      <c r="AJI184" s="136"/>
      <c r="AJJ184" s="136"/>
      <c r="AJK184" s="136"/>
      <c r="AJL184" s="136"/>
      <c r="AJM184" s="136"/>
      <c r="AJN184" s="136"/>
      <c r="AJO184" s="136"/>
      <c r="AJP184" s="136"/>
      <c r="AJQ184" s="136"/>
      <c r="AJR184" s="136"/>
      <c r="AJS184" s="136"/>
      <c r="AJT184" s="136"/>
      <c r="AJU184" s="136"/>
      <c r="AJV184" s="136"/>
      <c r="AJW184" s="136"/>
      <c r="AJX184" s="136"/>
      <c r="AJY184" s="136"/>
      <c r="AJZ184" s="136"/>
      <c r="AKA184" s="136"/>
      <c r="AKB184" s="136"/>
      <c r="AKC184" s="136"/>
      <c r="AKD184" s="136"/>
      <c r="AKE184" s="136"/>
      <c r="AKF184" s="136"/>
      <c r="AKG184" s="136"/>
      <c r="AKH184" s="136"/>
      <c r="AKI184" s="136"/>
      <c r="AKJ184" s="136"/>
      <c r="AKK184" s="136"/>
      <c r="AKL184" s="136"/>
      <c r="AKM184" s="136"/>
      <c r="AKN184" s="136"/>
      <c r="AKO184" s="136"/>
      <c r="AKP184" s="136"/>
      <c r="AKQ184" s="136"/>
      <c r="AKR184" s="136"/>
      <c r="AKS184" s="136"/>
      <c r="AKT184" s="136"/>
      <c r="AKU184" s="136"/>
      <c r="AKV184" s="136"/>
      <c r="AKW184" s="136"/>
      <c r="AKX184" s="136"/>
      <c r="AKY184" s="136"/>
      <c r="AKZ184" s="136"/>
      <c r="ALA184" s="136"/>
      <c r="ALB184" s="136"/>
      <c r="ALC184" s="136"/>
      <c r="ALD184" s="136"/>
      <c r="ALE184" s="136"/>
      <c r="ALF184" s="136"/>
      <c r="ALG184" s="136"/>
      <c r="ALH184" s="136"/>
      <c r="ALI184" s="136"/>
      <c r="ALJ184" s="136"/>
      <c r="ALK184" s="136"/>
      <c r="ALL184" s="136"/>
      <c r="ALM184" s="136"/>
      <c r="ALN184" s="136"/>
      <c r="ALO184" s="136"/>
      <c r="ALP184" s="136"/>
      <c r="ALQ184" s="136"/>
      <c r="ALR184" s="136"/>
      <c r="ALS184" s="136"/>
      <c r="ALT184" s="136"/>
      <c r="ALU184" s="136"/>
      <c r="ALV184" s="136"/>
      <c r="ALW184" s="136"/>
      <c r="ALX184" s="136"/>
      <c r="ALY184" s="136"/>
      <c r="ALZ184" s="136"/>
      <c r="AMA184" s="136"/>
      <c r="AMB184" s="136"/>
      <c r="AMC184" s="136"/>
      <c r="AMD184" s="136"/>
      <c r="AME184" s="136"/>
      <c r="AMF184" s="136"/>
      <c r="AMG184" s="136"/>
      <c r="AMH184" s="136"/>
      <c r="AMI184" s="136"/>
    </row>
    <row r="185" spans="1:1023" x14ac:dyDescent="0.25">
      <c r="A185" s="324" t="s">
        <v>5981</v>
      </c>
      <c r="B185" s="193">
        <v>185</v>
      </c>
      <c r="C185" s="194" t="s">
        <v>5957</v>
      </c>
      <c r="D185" s="211" t="s">
        <v>5958</v>
      </c>
      <c r="E185" s="255"/>
      <c r="F185" s="222"/>
      <c r="G185" s="211"/>
      <c r="H185" s="211"/>
      <c r="I185" s="367">
        <v>17.632000000000001</v>
      </c>
      <c r="J185" s="411"/>
      <c r="K185" s="411"/>
      <c r="L185" s="411"/>
      <c r="M185" s="411"/>
      <c r="N185" s="411"/>
      <c r="O185" s="416"/>
      <c r="P185" s="411"/>
      <c r="Q185" s="411"/>
      <c r="R185" s="411"/>
      <c r="S185" s="411"/>
      <c r="T185" s="411"/>
      <c r="U185" s="417"/>
      <c r="V185" s="275">
        <f>IF(O185=1,10,100)</f>
        <v>100</v>
      </c>
      <c r="W185" s="275">
        <f>IF(O185=1,1,IF(O185=2,10,100))</f>
        <v>100</v>
      </c>
      <c r="X185" s="275">
        <f>IF(O185=3,20,100)</f>
        <v>100</v>
      </c>
      <c r="Y185" s="275">
        <f>IF(P185=1,10,100)</f>
        <v>100</v>
      </c>
      <c r="Z185" s="275">
        <f>IF(P185=1,1,IF(P185=2,10,100))</f>
        <v>100</v>
      </c>
      <c r="AA185" s="276">
        <f>IF(OR(EXACT(Q185,"1A"),EXACT(Q185,"1B")),0.1,IF(Q185=2,1,100))</f>
        <v>100</v>
      </c>
      <c r="AB185" s="276">
        <f>IF(OR(EXACT(R185,"1A"),EXACT(R185,"1B")),0.1,IF(R185=2,1,100))</f>
        <v>100</v>
      </c>
      <c r="AC185" s="276">
        <f>IF(OR(EXACT(S185,"1A"),EXACT(S185,"1B")),0.3,IF(S185=2,3,100))</f>
        <v>100</v>
      </c>
      <c r="AF185" s="277">
        <f>IF(OR(OR(EXACT(J185,"1A"),EXACT(J185,"1B"),EXACT(J185,"1C")),K185=1),1,IF(K185=2,10,100))</f>
        <v>100</v>
      </c>
      <c r="AG185" s="277">
        <f>IF(OR(EXACT(J185,"1A"),EXACT(J185,"1B"),EXACT(J185,"1C")),1,IF(J185=2,10,100))</f>
        <v>100</v>
      </c>
      <c r="AH185" s="277">
        <f>IF(OR(EXACT(J185,"1A"),EXACT(J185,"1B"),EXACT(J185,"1C"),K185=1),3,100)</f>
        <v>100</v>
      </c>
      <c r="AI185" s="277">
        <f>IF(OR(EXACT(J185,"1A"),EXACT(J185,"1B"),EXACT(J185,"1C")),5,100)</f>
        <v>100</v>
      </c>
      <c r="AJ185" s="281"/>
      <c r="AK185" s="274"/>
      <c r="AL185" s="222"/>
      <c r="AM185" s="251"/>
      <c r="AN185" s="222"/>
      <c r="AO185" s="222"/>
      <c r="AQ185" s="199" t="s">
        <v>5959</v>
      </c>
      <c r="AR185" s="253" t="s">
        <v>5960</v>
      </c>
    </row>
    <row r="186" spans="1:1023" x14ac:dyDescent="0.25">
      <c r="A186" s="273" t="s">
        <v>5921</v>
      </c>
      <c r="B186" s="193">
        <v>186</v>
      </c>
      <c r="C186" s="194" t="s">
        <v>5922</v>
      </c>
      <c r="D186" s="211" t="s">
        <v>5923</v>
      </c>
      <c r="E186" s="255"/>
      <c r="F186" s="222"/>
      <c r="G186" s="211"/>
      <c r="H186" s="211"/>
      <c r="I186" s="367">
        <v>17.632000000000001</v>
      </c>
      <c r="J186" s="411"/>
      <c r="K186" s="411"/>
      <c r="L186" s="411"/>
      <c r="M186" s="411"/>
      <c r="N186" s="411"/>
      <c r="O186" s="416"/>
      <c r="P186" s="411"/>
      <c r="Q186" s="411"/>
      <c r="R186" s="411"/>
      <c r="S186" s="411"/>
      <c r="T186" s="411"/>
      <c r="U186" s="417"/>
      <c r="V186" s="275">
        <f>IF(O186=1,10,100)</f>
        <v>100</v>
      </c>
      <c r="W186" s="275">
        <f>IF(O186=1,1,IF(O186=2,10,100))</f>
        <v>100</v>
      </c>
      <c r="X186" s="275">
        <f>IF(O186=3,20,100)</f>
        <v>100</v>
      </c>
      <c r="Y186" s="275">
        <f>IF(P186=1,10,100)</f>
        <v>100</v>
      </c>
      <c r="Z186" s="275">
        <f>IF(P186=1,1,IF(P186=2,10,100))</f>
        <v>100</v>
      </c>
      <c r="AA186" s="276">
        <f>IF(OR(EXACT(Q186,"1A"),EXACT(Q186,"1B")),0.1,IF(Q186=2,1,100))</f>
        <v>100</v>
      </c>
      <c r="AB186" s="276">
        <f>IF(OR(EXACT(R186,"1A"),EXACT(R186,"1B")),0.1,IF(R186=2,1,100))</f>
        <v>100</v>
      </c>
      <c r="AC186" s="276">
        <f>IF(OR(EXACT(S186,"1A"),EXACT(S186,"1B")),0.3,IF(S186=2,3,100))</f>
        <v>100</v>
      </c>
      <c r="AF186" s="277">
        <f>IF(OR(OR(EXACT(J186,"1A"),EXACT(J186,"1B"),EXACT(J186,"1C")),K186=1),1,IF(K186=2,10,100))</f>
        <v>100</v>
      </c>
      <c r="AG186" s="277">
        <f>IF(OR(EXACT(J186,"1A"),EXACT(J186,"1B"),EXACT(J186,"1C")),1,IF(J186=2,10,100))</f>
        <v>100</v>
      </c>
      <c r="AH186" s="277">
        <f>IF(OR(EXACT(J186,"1A"),EXACT(J186,"1B"),EXACT(J186,"1C"),K186=1),3,100)</f>
        <v>100</v>
      </c>
      <c r="AI186" s="277">
        <f>IF(OR(EXACT(J186,"1A"),EXACT(J186,"1B"),EXACT(J186,"1C")),5,100)</f>
        <v>100</v>
      </c>
      <c r="AJ186" s="281"/>
      <c r="AK186" s="274"/>
      <c r="AL186" s="222"/>
      <c r="AM186" s="251"/>
      <c r="AN186" s="222"/>
      <c r="AO186" s="222"/>
      <c r="AQ186" s="199" t="s">
        <v>5924</v>
      </c>
      <c r="AR186" s="253" t="s">
        <v>5925</v>
      </c>
    </row>
    <row r="187" spans="1:1023" ht="29.25" x14ac:dyDescent="0.25">
      <c r="A187" s="245" t="s">
        <v>1420</v>
      </c>
      <c r="B187" s="193">
        <v>187</v>
      </c>
      <c r="C187" s="261" t="s">
        <v>25830</v>
      </c>
      <c r="D187" s="209" t="s">
        <v>1421</v>
      </c>
      <c r="E187" s="136"/>
      <c r="F187" s="238"/>
      <c r="G187" s="214"/>
      <c r="H187" s="214"/>
      <c r="I187" s="367">
        <v>17.632000000000001</v>
      </c>
      <c r="J187" s="443"/>
      <c r="K187" s="161"/>
      <c r="L187" s="161"/>
      <c r="M187" s="161"/>
      <c r="O187" s="161"/>
      <c r="P187" s="161"/>
      <c r="Q187" s="161"/>
      <c r="S187" s="161"/>
      <c r="V187" s="256">
        <f>IF(O187=1,10,100)</f>
        <v>100</v>
      </c>
      <c r="W187" s="256">
        <f>IF(O187=1,1,IF(O187=2,10,100))</f>
        <v>100</v>
      </c>
      <c r="X187" s="256">
        <f>IF(O187=3,20,100)</f>
        <v>100</v>
      </c>
      <c r="Y187" s="256">
        <f>IF(P187=1,10,100)</f>
        <v>100</v>
      </c>
      <c r="Z187" s="256">
        <f>IF(P187=1,1,IF(P187=2,10,100))</f>
        <v>100</v>
      </c>
      <c r="AA187" s="257">
        <f>IF(OR(EXACT(Q187,"1A"),EXACT(Q187,"1B")),0.1,IF(Q187=2,1,100))</f>
        <v>100</v>
      </c>
      <c r="AB187" s="257">
        <f>IF(OR(EXACT(R187,"1A"),EXACT(R187,"1B")),0.1,IF(R187=2,1,100))</f>
        <v>100</v>
      </c>
      <c r="AC187" s="257">
        <f>IF(OR(EXACT(S187,"1A"),EXACT(S187,"1B")),0.3,IF(S187=2,3,100))</f>
        <v>100</v>
      </c>
      <c r="AF187" s="249">
        <f>IF(OR(OR(EXACT(J187,"1A"),EXACT(J187,"1B"),EXACT(J187,"1C")),K187=1),1,IF(K187=2,10,100))</f>
        <v>100</v>
      </c>
      <c r="AG187" s="249">
        <f>IF(OR(EXACT(J187,"1A"),EXACT(J187,"1B"),EXACT(J187,"1C")),1,IF(J187=2,10,100))</f>
        <v>100</v>
      </c>
      <c r="AH187" s="249">
        <f>IF(OR(EXACT(J187,"1A"),EXACT(J187,"1B"),EXACT(J187,"1C"),K187=1),3,100)</f>
        <v>100</v>
      </c>
      <c r="AI187" s="249">
        <f>IF(OR(EXACT(J187,"1A"),EXACT(J187,"1B"),EXACT(J187,"1C")),5,100)</f>
        <v>100</v>
      </c>
      <c r="AJ187" s="251"/>
      <c r="AK187" s="136"/>
      <c r="AL187" s="136"/>
      <c r="AM187" s="251"/>
      <c r="AN187" s="136"/>
      <c r="AO187" s="136"/>
      <c r="AQ187" s="199" t="s">
        <v>1422</v>
      </c>
    </row>
    <row r="188" spans="1:1023" x14ac:dyDescent="0.25">
      <c r="A188" s="172" t="s">
        <v>1402</v>
      </c>
      <c r="B188" s="193">
        <v>188</v>
      </c>
      <c r="C188" s="192" t="s">
        <v>14251</v>
      </c>
      <c r="D188" s="212" t="s">
        <v>1403</v>
      </c>
      <c r="E188" s="136"/>
      <c r="F188" s="220">
        <v>4</v>
      </c>
      <c r="G188" s="209">
        <v>4</v>
      </c>
      <c r="H188" s="214"/>
      <c r="I188" s="367">
        <v>4.03</v>
      </c>
      <c r="J188" s="443"/>
      <c r="K188" s="409">
        <v>1</v>
      </c>
      <c r="L188" s="161"/>
      <c r="M188" s="161"/>
      <c r="N188" s="161"/>
      <c r="O188" s="161"/>
      <c r="P188" s="161"/>
      <c r="Q188" s="161"/>
      <c r="R188" s="161"/>
      <c r="S188" s="161"/>
      <c r="V188" s="256">
        <f>IF(O188=1,10,100)</f>
        <v>100</v>
      </c>
      <c r="W188" s="256">
        <f>IF(O188=1,1,IF(O188=2,10,100))</f>
        <v>100</v>
      </c>
      <c r="X188" s="256">
        <f>IF(O188=3,20,100)</f>
        <v>100</v>
      </c>
      <c r="Y188" s="256">
        <f>IF(P188=1,10,100)</f>
        <v>100</v>
      </c>
      <c r="Z188" s="256">
        <f>IF(P188=1,1,IF(P188=2,10,100))</f>
        <v>100</v>
      </c>
      <c r="AA188" s="257">
        <f>IF(OR(EXACT(Q188,"1A"),EXACT(Q188,"1B")),0.1,IF(Q188=2,1,100))</f>
        <v>100</v>
      </c>
      <c r="AB188" s="257">
        <f>IF(OR(EXACT(R188,"1A"),EXACT(R188,"1B")),0.1,IF(R188=2,1,100))</f>
        <v>100</v>
      </c>
      <c r="AC188" s="257">
        <f>IF(OR(EXACT(S188,"1A"),EXACT(S188,"1B")),0.3,IF(S188=2,3,100))</f>
        <v>100</v>
      </c>
      <c r="AD188" s="136"/>
      <c r="AF188" s="249">
        <f>IF(OR(OR(EXACT(J188,"1A"),EXACT(J188,"1B"),EXACT(J188,"1C")),K188=1),1,IF(K188=2,10,100))</f>
        <v>1</v>
      </c>
      <c r="AG188" s="249">
        <f>IF(OR(EXACT(J188,"1A"),EXACT(J188,"1B"),EXACT(J188,"1C")),1,IF(J188=2,10,100))</f>
        <v>100</v>
      </c>
      <c r="AH188" s="249">
        <f>IF(OR(EXACT(J188,"1A"),EXACT(J188,"1B"),EXACT(J188,"1C"),K188=1),3,100)</f>
        <v>3</v>
      </c>
      <c r="AI188" s="249">
        <f>IF(OR(EXACT(J188,"1A"),EXACT(J188,"1B"),EXACT(J188,"1C")),5,100)</f>
        <v>100</v>
      </c>
      <c r="AJ188" s="269" t="s">
        <v>25831</v>
      </c>
      <c r="AK188" s="136"/>
      <c r="AL188" s="136"/>
      <c r="AM188" s="251"/>
      <c r="AN188" s="136"/>
      <c r="AO188" s="136"/>
      <c r="AQ188" s="199" t="s">
        <v>1404</v>
      </c>
    </row>
    <row r="189" spans="1:1023" ht="45" x14ac:dyDescent="0.25">
      <c r="A189" s="172" t="s">
        <v>25523</v>
      </c>
      <c r="B189" s="193">
        <v>189</v>
      </c>
      <c r="C189" s="192" t="s">
        <v>25832</v>
      </c>
      <c r="D189" s="212" t="s">
        <v>25524</v>
      </c>
      <c r="E189" s="136"/>
      <c r="F189" s="220">
        <v>4</v>
      </c>
      <c r="H189" s="214"/>
      <c r="I189" s="367" t="s">
        <v>6815</v>
      </c>
      <c r="J189" s="412">
        <v>1</v>
      </c>
      <c r="K189" s="409">
        <v>2</v>
      </c>
      <c r="L189" s="161"/>
      <c r="M189" s="161"/>
      <c r="N189" s="161"/>
      <c r="O189" s="161"/>
      <c r="P189" s="161"/>
      <c r="Q189" s="161"/>
      <c r="R189" s="161"/>
      <c r="S189" s="161"/>
      <c r="V189" s="256">
        <f>IF(O189=1,10,100)</f>
        <v>100</v>
      </c>
      <c r="W189" s="256">
        <f>IF(O189=1,1,IF(O189=2,10,100))</f>
        <v>100</v>
      </c>
      <c r="X189" s="256">
        <f>IF(O189=3,20,100)</f>
        <v>100</v>
      </c>
      <c r="Y189" s="256">
        <f>IF(P189=1,10,100)</f>
        <v>100</v>
      </c>
      <c r="Z189" s="256">
        <f>IF(P189=1,1,IF(P189=2,10,100))</f>
        <v>100</v>
      </c>
      <c r="AA189" s="257">
        <f>IF(OR(EXACT(Q189,"1A"),EXACT(Q189,"1B")),0.1,IF(Q189=2,1,100))</f>
        <v>100</v>
      </c>
      <c r="AB189" s="257">
        <f>IF(OR(EXACT(R189,"1A"),EXACT(R189,"1B")),0.1,IF(R189=2,1,100))</f>
        <v>100</v>
      </c>
      <c r="AC189" s="257">
        <f>IF(OR(EXACT(S189,"1A"),EXACT(S189,"1B")),0.3,IF(S189=2,3,100))</f>
        <v>100</v>
      </c>
      <c r="AD189" s="136"/>
      <c r="AF189" s="249">
        <f>IF(OR(OR(EXACT(J189,"1A"),EXACT(J189,"1B"),EXACT(J189,"1C")),K189=1),1,IF(K189=2,10,100))</f>
        <v>10</v>
      </c>
      <c r="AG189" s="249">
        <f>IF(OR(EXACT(J189,"1A"),EXACT(J189,"1B"),EXACT(J189,"1C")),1,IF(J189=2,10,100))</f>
        <v>100</v>
      </c>
      <c r="AH189" s="249">
        <f>IF(OR(EXACT(J189,"1A"),EXACT(J189,"1B"),EXACT(J189,"1C"),K189=1),3,100)</f>
        <v>100</v>
      </c>
      <c r="AI189" s="249">
        <f>IF(OR(EXACT(J189,"1A"),EXACT(J189,"1B"),EXACT(J189,"1C")),5,100)</f>
        <v>100</v>
      </c>
      <c r="AJ189" s="251"/>
      <c r="AK189" s="136"/>
      <c r="AL189" s="136"/>
      <c r="AM189" s="251"/>
      <c r="AN189" s="136"/>
      <c r="AO189" s="136"/>
      <c r="AQ189" s="199" t="s">
        <v>25525</v>
      </c>
    </row>
    <row r="190" spans="1:1023" x14ac:dyDescent="0.25">
      <c r="A190" s="172" t="s">
        <v>25526</v>
      </c>
      <c r="B190" s="193">
        <v>190</v>
      </c>
      <c r="C190" s="192" t="s">
        <v>25833</v>
      </c>
      <c r="D190" s="212" t="s">
        <v>25527</v>
      </c>
      <c r="E190" s="136"/>
      <c r="H190" s="214"/>
      <c r="I190" s="367"/>
      <c r="K190" s="409">
        <v>1</v>
      </c>
      <c r="L190" s="161"/>
      <c r="M190" s="161"/>
      <c r="N190" s="161"/>
      <c r="O190" s="161"/>
      <c r="P190" s="161"/>
      <c r="Q190" s="161"/>
      <c r="R190" s="161"/>
      <c r="S190" s="161"/>
      <c r="V190" s="256">
        <f>IF(O190=1,10,100)</f>
        <v>100</v>
      </c>
      <c r="W190" s="256">
        <f>IF(O190=1,1,IF(O190=2,10,100))</f>
        <v>100</v>
      </c>
      <c r="X190" s="256">
        <f>IF(O190=3,20,100)</f>
        <v>100</v>
      </c>
      <c r="Y190" s="256">
        <f>IF(P190=1,10,100)</f>
        <v>100</v>
      </c>
      <c r="Z190" s="256">
        <f>IF(P190=1,1,IF(P190=2,10,100))</f>
        <v>100</v>
      </c>
      <c r="AA190" s="257">
        <f>IF(OR(EXACT(Q190,"1A"),EXACT(Q190,"1B")),0.1,IF(Q190=2,1,100))</f>
        <v>100</v>
      </c>
      <c r="AB190" s="257">
        <f>IF(OR(EXACT(R190,"1A"),EXACT(R190,"1B")),0.1,IF(R190=2,1,100))</f>
        <v>100</v>
      </c>
      <c r="AC190" s="257">
        <f>IF(OR(EXACT(S190,"1A"),EXACT(S190,"1B")),0.3,IF(S190=2,3,100))</f>
        <v>100</v>
      </c>
      <c r="AD190" s="136"/>
      <c r="AF190" s="249">
        <f>IF(OR(OR(EXACT(J190,"1A"),EXACT(J190,"1B"),EXACT(J190,"1C")),K190=1),1,IF(K190=2,10,100))</f>
        <v>1</v>
      </c>
      <c r="AG190" s="249">
        <f>IF(OR(EXACT(J190,"1A"),EXACT(J190,"1B"),EXACT(J190,"1C")),1,IF(J190=2,10,100))</f>
        <v>100</v>
      </c>
      <c r="AH190" s="249">
        <f>IF(OR(EXACT(J190,"1A"),EXACT(J190,"1B"),EXACT(J190,"1C"),K190=1),3,100)</f>
        <v>3</v>
      </c>
      <c r="AI190" s="249">
        <f>IF(OR(EXACT(J190,"1A"),EXACT(J190,"1B"),EXACT(J190,"1C")),5,100)</f>
        <v>100</v>
      </c>
      <c r="AJ190" s="269" t="s">
        <v>25598</v>
      </c>
      <c r="AK190" s="136"/>
      <c r="AL190" s="136"/>
      <c r="AM190" s="251"/>
      <c r="AN190" s="136"/>
      <c r="AO190" s="136"/>
      <c r="AQ190" s="199" t="s">
        <v>779</v>
      </c>
    </row>
    <row r="191" spans="1:1023" ht="29.25" x14ac:dyDescent="0.25">
      <c r="A191" s="172" t="s">
        <v>25528</v>
      </c>
      <c r="B191" s="193">
        <v>191</v>
      </c>
      <c r="C191" s="192" t="s">
        <v>25834</v>
      </c>
      <c r="D191" s="212" t="s">
        <v>25529</v>
      </c>
      <c r="E191" s="136"/>
      <c r="H191" s="214"/>
      <c r="I191" s="367"/>
      <c r="K191" s="409">
        <v>2</v>
      </c>
      <c r="L191" s="161"/>
      <c r="M191" s="161"/>
      <c r="N191" s="161"/>
      <c r="O191" s="161"/>
      <c r="P191" s="161"/>
      <c r="Q191" s="161"/>
      <c r="R191" s="161"/>
      <c r="S191" s="161"/>
      <c r="V191" s="256">
        <f>IF(O191=1,10,100)</f>
        <v>100</v>
      </c>
      <c r="W191" s="256">
        <f>IF(O191=1,1,IF(O191=2,10,100))</f>
        <v>100</v>
      </c>
      <c r="X191" s="256">
        <f>IF(O191=3,20,100)</f>
        <v>100</v>
      </c>
      <c r="Y191" s="256">
        <f>IF(P191=1,10,100)</f>
        <v>100</v>
      </c>
      <c r="Z191" s="256">
        <f>IF(P191=1,1,IF(P191=2,10,100))</f>
        <v>100</v>
      </c>
      <c r="AA191" s="257">
        <f>IF(OR(EXACT(Q191,"1A"),EXACT(Q191,"1B")),0.1,IF(Q191=2,1,100))</f>
        <v>100</v>
      </c>
      <c r="AB191" s="257">
        <f>IF(OR(EXACT(R191,"1A"),EXACT(R191,"1B")),0.1,IF(R191=2,1,100))</f>
        <v>100</v>
      </c>
      <c r="AC191" s="257">
        <f>IF(OR(EXACT(S191,"1A"),EXACT(S191,"1B")),0.3,IF(S191=2,3,100))</f>
        <v>100</v>
      </c>
      <c r="AD191" s="136"/>
      <c r="AF191" s="249">
        <f>IF(OR(OR(EXACT(J191,"1A"),EXACT(J191,"1B"),EXACT(J191,"1C")),K191=1),1,IF(K191=2,10,100))</f>
        <v>10</v>
      </c>
      <c r="AG191" s="249">
        <f>IF(OR(EXACT(J191,"1A"),EXACT(J191,"1B"),EXACT(J191,"1C")),1,IF(J191=2,10,100))</f>
        <v>100</v>
      </c>
      <c r="AH191" s="249">
        <f>IF(OR(EXACT(J191,"1A"),EXACT(J191,"1B"),EXACT(J191,"1C"),K191=1),3,100)</f>
        <v>100</v>
      </c>
      <c r="AI191" s="249">
        <f>IF(OR(EXACT(J191,"1A"),EXACT(J191,"1B"),EXACT(J191,"1C")),5,100)</f>
        <v>100</v>
      </c>
      <c r="AJ191" s="269"/>
      <c r="AK191" s="136"/>
      <c r="AL191" s="136"/>
      <c r="AM191" s="251"/>
      <c r="AN191" s="136"/>
      <c r="AO191" s="136"/>
      <c r="AQ191" s="199" t="s">
        <v>25530</v>
      </c>
    </row>
    <row r="192" spans="1:1023" ht="29.25" x14ac:dyDescent="0.25">
      <c r="A192" s="172" t="s">
        <v>14884</v>
      </c>
      <c r="B192" s="193">
        <v>192</v>
      </c>
      <c r="C192" s="192" t="s">
        <v>14882</v>
      </c>
      <c r="D192" s="212" t="s">
        <v>14883</v>
      </c>
      <c r="E192" s="136"/>
      <c r="H192" s="214"/>
      <c r="I192" s="367">
        <v>264</v>
      </c>
      <c r="K192" s="412">
        <v>1</v>
      </c>
      <c r="L192" s="161"/>
      <c r="M192" s="161"/>
      <c r="N192" s="161"/>
      <c r="O192" s="161"/>
      <c r="P192" s="161"/>
      <c r="Q192" s="161"/>
      <c r="R192" s="161"/>
      <c r="S192" s="161"/>
      <c r="V192" s="256">
        <f>IF(O192=1,10,100)</f>
        <v>100</v>
      </c>
      <c r="W192" s="256">
        <f>IF(O192=1,1,IF(O192=2,10,100))</f>
        <v>100</v>
      </c>
      <c r="X192" s="256">
        <f>IF(O192=3,20,100)</f>
        <v>100</v>
      </c>
      <c r="Y192" s="256">
        <f>IF(P192=1,10,100)</f>
        <v>100</v>
      </c>
      <c r="Z192" s="256">
        <f>IF(P192=1,1,IF(P192=2,10,100))</f>
        <v>100</v>
      </c>
      <c r="AA192" s="257">
        <f>IF(OR(EXACT(Q192,"1A"),EXACT(Q192,"1B")),0.1,IF(Q192=2,1,100))</f>
        <v>100</v>
      </c>
      <c r="AB192" s="257">
        <f>IF(OR(EXACT(R192,"1A"),EXACT(R192,"1B")),0.1,IF(R192=2,1,100))</f>
        <v>100</v>
      </c>
      <c r="AC192" s="257">
        <f>IF(OR(EXACT(S192,"1A"),EXACT(S192,"1B")),0.3,IF(S192=2,3,100))</f>
        <v>100</v>
      </c>
      <c r="AD192" s="136"/>
      <c r="AF192" s="249">
        <f>IF(OR(OR(EXACT(J192,"1A"),EXACT(J192,"1B"),EXACT(J192,"1C")),K192=1),1,IF(K192=2,10,100))</f>
        <v>1</v>
      </c>
      <c r="AG192" s="249">
        <f>IF(OR(EXACT(J192,"1A"),EXACT(J192,"1B"),EXACT(J192,"1C")),1,IF(J192=2,10,100))</f>
        <v>100</v>
      </c>
      <c r="AH192" s="249">
        <f>IF(OR(EXACT(J192,"1A"),EXACT(J192,"1B"),EXACT(J192,"1C"),K192=1),3,100)</f>
        <v>3</v>
      </c>
      <c r="AI192" s="249">
        <f>IF(OR(EXACT(J192,"1A"),EXACT(J192,"1B"),EXACT(J192,"1C")),5,100)</f>
        <v>100</v>
      </c>
      <c r="AJ192" s="269" t="s">
        <v>25835</v>
      </c>
      <c r="AK192" s="136"/>
      <c r="AL192" s="136"/>
      <c r="AM192" s="251"/>
      <c r="AN192" s="136"/>
      <c r="AO192" s="136"/>
      <c r="AQ192" s="199" t="s">
        <v>25522</v>
      </c>
    </row>
    <row r="193" spans="1:1024" ht="29.25" x14ac:dyDescent="0.25">
      <c r="A193" s="172" t="s">
        <v>14638</v>
      </c>
      <c r="B193" s="193">
        <v>193</v>
      </c>
      <c r="C193" s="192" t="s">
        <v>14636</v>
      </c>
      <c r="D193" s="212" t="s">
        <v>14637</v>
      </c>
      <c r="E193" s="136"/>
      <c r="F193" s="220">
        <v>4</v>
      </c>
      <c r="G193" s="209">
        <v>4</v>
      </c>
      <c r="H193" s="214"/>
      <c r="I193" s="367">
        <v>3</v>
      </c>
      <c r="J193" s="409">
        <v>2</v>
      </c>
      <c r="K193" s="409">
        <v>1</v>
      </c>
      <c r="L193" s="411">
        <v>1</v>
      </c>
      <c r="M193" s="161"/>
      <c r="N193" s="161"/>
      <c r="O193" s="411">
        <v>3</v>
      </c>
      <c r="P193" s="161"/>
      <c r="Q193" s="161"/>
      <c r="R193" s="161"/>
      <c r="S193" s="161"/>
      <c r="V193" s="256">
        <f>IF(O193=1,10,100)</f>
        <v>100</v>
      </c>
      <c r="W193" s="256">
        <f>IF(O193=1,1,IF(O193=2,10,100))</f>
        <v>100</v>
      </c>
      <c r="X193" s="256">
        <f>IF(O193=3,20,100)</f>
        <v>20</v>
      </c>
      <c r="Y193" s="256">
        <f>IF(P193=1,10,100)</f>
        <v>100</v>
      </c>
      <c r="Z193" s="256">
        <f>IF(P193=1,1,IF(P193=2,10,100))</f>
        <v>100</v>
      </c>
      <c r="AA193" s="257">
        <f>IF(OR(EXACT(Q193,"1A"),EXACT(Q193,"1B")),0.1,IF(Q193=2,1,100))</f>
        <v>100</v>
      </c>
      <c r="AB193" s="257">
        <f>IF(OR(EXACT(R193,"1A"),EXACT(R193,"1B")),0.1,IF(R193=2,1,100))</f>
        <v>100</v>
      </c>
      <c r="AC193" s="257">
        <f>IF(OR(EXACT(S193,"1A"),EXACT(S193,"1B")),0.3,IF(S193=2,3,100))</f>
        <v>100</v>
      </c>
      <c r="AD193" s="181">
        <v>0.1</v>
      </c>
      <c r="AF193" s="249">
        <f>IF(OR(OR(EXACT(J193,"1A"),EXACT(J193,"1B"),EXACT(J193,"1C")),K193=1),1,IF(K193=2,10,100))</f>
        <v>1</v>
      </c>
      <c r="AG193" s="249">
        <f>IF(OR(EXACT(J193,"1A"),EXACT(J193,"1B"),EXACT(J193,"1C")),1,IF(J193=2,10,100))</f>
        <v>10</v>
      </c>
      <c r="AH193" s="249">
        <f>IF(OR(EXACT(J193,"1A"),EXACT(J193,"1B"),EXACT(J193,"1C"),K193=1),3,100)</f>
        <v>3</v>
      </c>
      <c r="AI193" s="249">
        <f>IF(OR(EXACT(J193,"1A"),EXACT(J193,"1B"),EXACT(J193,"1C")),5,100)</f>
        <v>100</v>
      </c>
      <c r="AJ193" s="269" t="s">
        <v>25598</v>
      </c>
      <c r="AK193" s="136"/>
      <c r="AL193" s="136"/>
      <c r="AM193" s="251"/>
      <c r="AN193" s="136"/>
      <c r="AO193" s="136"/>
      <c r="AQ193" s="199" t="s">
        <v>25531</v>
      </c>
    </row>
    <row r="194" spans="1:1024" x14ac:dyDescent="0.25">
      <c r="A194" s="172" t="s">
        <v>14892</v>
      </c>
      <c r="B194" s="193">
        <v>194</v>
      </c>
      <c r="C194" s="192" t="s">
        <v>14890</v>
      </c>
      <c r="D194" s="212" t="s">
        <v>14891</v>
      </c>
      <c r="E194" s="136"/>
      <c r="H194" s="214"/>
      <c r="I194" s="367">
        <v>175</v>
      </c>
      <c r="J194" s="443"/>
      <c r="K194" s="409">
        <v>2</v>
      </c>
      <c r="L194" s="161"/>
      <c r="M194" s="161"/>
      <c r="N194" s="161"/>
      <c r="O194" s="161"/>
      <c r="P194" s="161"/>
      <c r="Q194" s="161"/>
      <c r="R194" s="161"/>
      <c r="S194" s="161"/>
      <c r="V194" s="256">
        <f>IF(O194=1,10,100)</f>
        <v>100</v>
      </c>
      <c r="W194" s="256">
        <f>IF(O194=1,1,IF(O194=2,10,100))</f>
        <v>100</v>
      </c>
      <c r="X194" s="256">
        <f>IF(O194=3,20,100)</f>
        <v>100</v>
      </c>
      <c r="Y194" s="256">
        <f>IF(P194=1,10,100)</f>
        <v>100</v>
      </c>
      <c r="Z194" s="256">
        <f>IF(P194=1,1,IF(P194=2,10,100))</f>
        <v>100</v>
      </c>
      <c r="AA194" s="257">
        <f>IF(OR(EXACT(Q194,"1A"),EXACT(Q194,"1B")),0.1,IF(Q194=2,1,100))</f>
        <v>100</v>
      </c>
      <c r="AB194" s="257">
        <f>IF(OR(EXACT(R194,"1A"),EXACT(R194,"1B")),0.1,IF(R194=2,1,100))</f>
        <v>100</v>
      </c>
      <c r="AC194" s="257">
        <f>IF(OR(EXACT(S194,"1A"),EXACT(S194,"1B")),0.3,IF(S194=2,3,100))</f>
        <v>100</v>
      </c>
      <c r="AD194" s="136"/>
      <c r="AF194" s="249">
        <f>IF(OR(OR(EXACT(J194,"1A"),EXACT(J194,"1B"),EXACT(J194,"1C")),K194=1),1,IF(K194=2,10,100))</f>
        <v>10</v>
      </c>
      <c r="AG194" s="249">
        <f>IF(OR(EXACT(J194,"1A"),EXACT(J194,"1B"),EXACT(J194,"1C")),1,IF(J194=2,10,100))</f>
        <v>100</v>
      </c>
      <c r="AH194" s="249">
        <f>IF(OR(EXACT(J194,"1A"),EXACT(J194,"1B"),EXACT(J194,"1C"),K194=1),3,100)</f>
        <v>100</v>
      </c>
      <c r="AI194" s="249">
        <f>IF(OR(EXACT(J194,"1A"),EXACT(J194,"1B"),EXACT(J194,"1C")),5,100)</f>
        <v>100</v>
      </c>
      <c r="AJ194" s="269" t="s">
        <v>25598</v>
      </c>
      <c r="AK194" s="136"/>
      <c r="AL194" s="136"/>
      <c r="AM194" s="251"/>
      <c r="AN194" s="136"/>
      <c r="AO194" s="136"/>
      <c r="AQ194" s="199" t="s">
        <v>779</v>
      </c>
    </row>
    <row r="195" spans="1:1024" x14ac:dyDescent="0.25">
      <c r="A195" s="298" t="s">
        <v>824</v>
      </c>
      <c r="B195" s="193">
        <v>195</v>
      </c>
      <c r="C195" s="201" t="s">
        <v>25836</v>
      </c>
      <c r="D195" s="215" t="s">
        <v>25837</v>
      </c>
      <c r="E195" s="223"/>
      <c r="F195" s="223"/>
      <c r="G195" s="293"/>
      <c r="H195" s="293"/>
      <c r="I195" s="369" t="s">
        <v>769</v>
      </c>
      <c r="J195" s="431"/>
      <c r="K195" s="432">
        <v>2</v>
      </c>
      <c r="L195" s="432"/>
      <c r="M195" s="433"/>
      <c r="N195" s="433"/>
      <c r="O195" s="432"/>
      <c r="P195" s="433"/>
      <c r="Q195" s="433"/>
      <c r="R195" s="433"/>
      <c r="S195" s="433"/>
      <c r="T195" s="433"/>
      <c r="U195" s="425"/>
      <c r="V195" s="256">
        <f>IF(O195=1,10,100)</f>
        <v>100</v>
      </c>
      <c r="W195" s="256">
        <f>IF(O195=1,1,IF(O195=2,10,100))</f>
        <v>100</v>
      </c>
      <c r="X195" s="256">
        <f>IF(O195=3,20,100)</f>
        <v>100</v>
      </c>
      <c r="Y195" s="256">
        <f>IF(P195=1,10,100)</f>
        <v>100</v>
      </c>
      <c r="Z195" s="256">
        <f>IF(P195=1,1,IF(P195=2,10,100))</f>
        <v>100</v>
      </c>
      <c r="AA195" s="257">
        <f>IF(OR(EXACT(Q195,"1A"),EXACT(Q195,"1B")),0.1,IF(Q195=2,1,100))</f>
        <v>100</v>
      </c>
      <c r="AB195" s="257">
        <f>IF(OR(EXACT(R195,"1A"),EXACT(R195,"1B")),0.1,IF(R195=2,1,100))</f>
        <v>100</v>
      </c>
      <c r="AC195" s="257">
        <f>IF(OR(EXACT(S195,"1A"),EXACT(S195,"1B")),0.3,IF(S195=2,3,100))</f>
        <v>100</v>
      </c>
      <c r="AD195" s="224"/>
      <c r="AE195" s="224"/>
      <c r="AF195" s="249">
        <f>IF(OR(OR(EXACT(J195,"1A"),EXACT(J195,"1B"),EXACT(J195,"1C")),K195=1),1,IF(K195=2,10,100))</f>
        <v>10</v>
      </c>
      <c r="AG195" s="249">
        <f>IF(OR(EXACT(J195,"1A"),EXACT(J195,"1B"),EXACT(J195,"1C")),1,IF(J195=2,10,100))</f>
        <v>100</v>
      </c>
      <c r="AH195" s="249">
        <f>IF(OR(EXACT(J195,"1A"),EXACT(J195,"1B"),EXACT(J195,"1C"),K195=1),3,100)</f>
        <v>100</v>
      </c>
      <c r="AI195" s="249">
        <f>IF(OR(EXACT(J195,"1A"),EXACT(J195,"1B"),EXACT(J195,"1C")),5,100)</f>
        <v>100</v>
      </c>
      <c r="AJ195" s="251">
        <v>0.44</v>
      </c>
      <c r="AK195" s="294"/>
      <c r="AL195" s="305"/>
      <c r="AM195" s="306" t="s">
        <v>825</v>
      </c>
      <c r="AN195" s="136"/>
      <c r="AO195" s="136"/>
      <c r="AP195" s="136"/>
      <c r="AQ195" s="272" t="s">
        <v>25838</v>
      </c>
      <c r="AR195" s="136"/>
      <c r="AS195" s="136"/>
      <c r="AT195" s="136"/>
      <c r="AU195" s="136"/>
      <c r="AV195" s="136"/>
      <c r="AW195" s="136"/>
      <c r="AX195" s="136"/>
      <c r="AY195" s="136"/>
      <c r="AZ195" s="136"/>
      <c r="BA195" s="136"/>
      <c r="BB195" s="136"/>
      <c r="BC195" s="136"/>
      <c r="BD195" s="136"/>
      <c r="BE195" s="136"/>
      <c r="BF195" s="136"/>
      <c r="BG195" s="136"/>
      <c r="BH195" s="136"/>
      <c r="BI195" s="136"/>
      <c r="BJ195" s="136"/>
      <c r="BK195" s="136"/>
      <c r="BL195" s="136"/>
      <c r="BM195" s="136"/>
      <c r="BN195" s="136"/>
      <c r="BO195" s="136"/>
      <c r="BP195" s="136"/>
      <c r="BQ195" s="136"/>
      <c r="BR195" s="136"/>
      <c r="BS195" s="136"/>
      <c r="BT195" s="136"/>
      <c r="BU195" s="136"/>
      <c r="BV195" s="136"/>
      <c r="BW195" s="136"/>
      <c r="BX195" s="136"/>
      <c r="BY195" s="136"/>
      <c r="BZ195" s="136"/>
      <c r="CA195" s="136"/>
      <c r="CB195" s="136"/>
      <c r="CC195" s="136"/>
      <c r="CD195" s="136"/>
      <c r="CE195" s="136"/>
      <c r="CF195" s="136"/>
      <c r="CG195" s="136"/>
      <c r="CH195" s="136"/>
      <c r="CI195" s="136"/>
      <c r="CJ195" s="136"/>
      <c r="CK195" s="136"/>
      <c r="CL195" s="136"/>
      <c r="CM195" s="136"/>
      <c r="CN195" s="136"/>
      <c r="CO195" s="136"/>
      <c r="CP195" s="136"/>
      <c r="CQ195" s="136"/>
      <c r="CR195" s="136"/>
      <c r="CS195" s="136"/>
      <c r="CT195" s="136"/>
      <c r="CU195" s="136"/>
      <c r="CV195" s="136"/>
      <c r="CW195" s="136"/>
      <c r="CX195" s="136"/>
      <c r="CY195" s="136"/>
      <c r="CZ195" s="136"/>
      <c r="DA195" s="136"/>
      <c r="DB195" s="136"/>
      <c r="DC195" s="136"/>
      <c r="DD195" s="136"/>
      <c r="DE195" s="136"/>
      <c r="DF195" s="136"/>
      <c r="DG195" s="136"/>
      <c r="DH195" s="136"/>
      <c r="DI195" s="136"/>
      <c r="DJ195" s="136"/>
      <c r="DK195" s="136"/>
      <c r="DL195" s="136"/>
      <c r="DM195" s="136"/>
      <c r="DN195" s="136"/>
      <c r="DO195" s="136"/>
      <c r="DP195" s="136"/>
      <c r="DQ195" s="136"/>
      <c r="DR195" s="136"/>
      <c r="DS195" s="136"/>
      <c r="DT195" s="136"/>
      <c r="DU195" s="136"/>
      <c r="DV195" s="136"/>
      <c r="DW195" s="136"/>
      <c r="DX195" s="136"/>
      <c r="DY195" s="136"/>
      <c r="DZ195" s="136"/>
      <c r="EA195" s="136"/>
      <c r="EB195" s="136"/>
      <c r="EC195" s="136"/>
      <c r="ED195" s="136"/>
      <c r="EE195" s="136"/>
      <c r="EF195" s="136"/>
      <c r="EG195" s="136"/>
      <c r="EH195" s="136"/>
      <c r="EI195" s="136"/>
      <c r="EJ195" s="136"/>
      <c r="EK195" s="136"/>
      <c r="EL195" s="136"/>
      <c r="EM195" s="136"/>
      <c r="EN195" s="136"/>
      <c r="EO195" s="136"/>
      <c r="EP195" s="136"/>
      <c r="EQ195" s="136"/>
      <c r="ER195" s="136"/>
      <c r="ES195" s="136"/>
      <c r="ET195" s="136"/>
      <c r="EU195" s="136"/>
      <c r="EV195" s="136"/>
      <c r="EW195" s="136"/>
      <c r="EX195" s="136"/>
      <c r="EY195" s="136"/>
      <c r="EZ195" s="136"/>
      <c r="FA195" s="136"/>
      <c r="FB195" s="136"/>
      <c r="FC195" s="136"/>
      <c r="FD195" s="136"/>
      <c r="FE195" s="136"/>
      <c r="FF195" s="136"/>
      <c r="FG195" s="136"/>
      <c r="FH195" s="136"/>
      <c r="FI195" s="136"/>
      <c r="FJ195" s="136"/>
      <c r="FK195" s="136"/>
      <c r="FL195" s="136"/>
      <c r="FM195" s="136"/>
      <c r="FN195" s="136"/>
      <c r="FO195" s="136"/>
      <c r="FP195" s="136"/>
      <c r="FQ195" s="136"/>
      <c r="FR195" s="136"/>
      <c r="FS195" s="136"/>
      <c r="FT195" s="136"/>
      <c r="FU195" s="136"/>
      <c r="FV195" s="136"/>
      <c r="FW195" s="136"/>
      <c r="FX195" s="136"/>
      <c r="FY195" s="136"/>
      <c r="FZ195" s="136"/>
      <c r="GA195" s="136"/>
      <c r="GB195" s="136"/>
      <c r="GC195" s="136"/>
      <c r="GD195" s="136"/>
      <c r="GE195" s="136"/>
      <c r="GF195" s="136"/>
      <c r="GG195" s="136"/>
      <c r="GH195" s="136"/>
      <c r="GI195" s="136"/>
      <c r="GJ195" s="136"/>
      <c r="GK195" s="136"/>
      <c r="GL195" s="136"/>
      <c r="GM195" s="136"/>
      <c r="GN195" s="136"/>
      <c r="GO195" s="136"/>
      <c r="GP195" s="136"/>
      <c r="GQ195" s="136"/>
      <c r="GR195" s="136"/>
      <c r="GS195" s="136"/>
      <c r="GT195" s="136"/>
      <c r="GU195" s="136"/>
      <c r="GV195" s="136"/>
      <c r="GW195" s="136"/>
      <c r="GX195" s="136"/>
      <c r="GY195" s="136"/>
      <c r="GZ195" s="136"/>
      <c r="HA195" s="136"/>
      <c r="HB195" s="136"/>
      <c r="HC195" s="136"/>
      <c r="HD195" s="136"/>
      <c r="HE195" s="136"/>
      <c r="HF195" s="136"/>
      <c r="HG195" s="136"/>
      <c r="HH195" s="136"/>
      <c r="HI195" s="136"/>
      <c r="HJ195" s="136"/>
      <c r="HK195" s="136"/>
      <c r="HL195" s="136"/>
      <c r="HM195" s="136"/>
      <c r="HN195" s="136"/>
      <c r="HO195" s="136"/>
      <c r="HP195" s="136"/>
      <c r="HQ195" s="136"/>
      <c r="HR195" s="136"/>
      <c r="HS195" s="136"/>
      <c r="HT195" s="136"/>
      <c r="HU195" s="136"/>
      <c r="HV195" s="136"/>
      <c r="HW195" s="136"/>
      <c r="HX195" s="136"/>
      <c r="HY195" s="136"/>
      <c r="HZ195" s="136"/>
      <c r="IA195" s="136"/>
      <c r="IB195" s="136"/>
      <c r="IC195" s="136"/>
      <c r="ID195" s="136"/>
      <c r="IE195" s="136"/>
      <c r="IF195" s="136"/>
      <c r="IG195" s="136"/>
      <c r="IH195" s="136"/>
      <c r="II195" s="136"/>
      <c r="IJ195" s="136"/>
      <c r="IK195" s="136"/>
      <c r="IL195" s="136"/>
      <c r="IM195" s="136"/>
      <c r="IN195" s="136"/>
      <c r="IO195" s="136"/>
      <c r="IP195" s="136"/>
      <c r="IQ195" s="136"/>
      <c r="IR195" s="136"/>
      <c r="IS195" s="136"/>
      <c r="IT195" s="136"/>
      <c r="IU195" s="136"/>
      <c r="IV195" s="136"/>
      <c r="IW195" s="136"/>
      <c r="IX195" s="136"/>
      <c r="IY195" s="136"/>
      <c r="IZ195" s="136"/>
      <c r="JA195" s="136"/>
      <c r="JB195" s="136"/>
      <c r="JC195" s="136"/>
      <c r="JD195" s="136"/>
      <c r="JE195" s="136"/>
      <c r="JF195" s="136"/>
      <c r="JG195" s="136"/>
      <c r="JH195" s="136"/>
      <c r="JI195" s="136"/>
      <c r="JJ195" s="136"/>
      <c r="JK195" s="136"/>
      <c r="JL195" s="136"/>
      <c r="JM195" s="136"/>
      <c r="JN195" s="136"/>
      <c r="JO195" s="136"/>
      <c r="JP195" s="136"/>
      <c r="JQ195" s="136"/>
      <c r="JR195" s="136"/>
      <c r="JS195" s="136"/>
      <c r="JT195" s="136"/>
      <c r="JU195" s="136"/>
      <c r="JV195" s="136"/>
      <c r="JW195" s="136"/>
      <c r="JX195" s="136"/>
      <c r="JY195" s="136"/>
      <c r="JZ195" s="136"/>
      <c r="KA195" s="136"/>
      <c r="KB195" s="136"/>
      <c r="KC195" s="136"/>
      <c r="KD195" s="136"/>
      <c r="KE195" s="136"/>
      <c r="KF195" s="136"/>
      <c r="KG195" s="136"/>
      <c r="KH195" s="136"/>
      <c r="KI195" s="136"/>
      <c r="KJ195" s="136"/>
      <c r="KK195" s="136"/>
      <c r="KL195" s="136"/>
      <c r="KM195" s="136"/>
      <c r="KN195" s="136"/>
      <c r="KO195" s="136"/>
      <c r="KP195" s="136"/>
      <c r="KQ195" s="136"/>
      <c r="KR195" s="136"/>
      <c r="KS195" s="136"/>
      <c r="KT195" s="136"/>
      <c r="KU195" s="136"/>
      <c r="KV195" s="136"/>
      <c r="KW195" s="136"/>
      <c r="KX195" s="136"/>
      <c r="KY195" s="136"/>
      <c r="KZ195" s="136"/>
      <c r="LA195" s="136"/>
      <c r="LB195" s="136"/>
      <c r="LC195" s="136"/>
      <c r="LD195" s="136"/>
      <c r="LE195" s="136"/>
      <c r="LF195" s="136"/>
      <c r="LG195" s="136"/>
      <c r="LH195" s="136"/>
      <c r="LI195" s="136"/>
      <c r="LJ195" s="136"/>
      <c r="LK195" s="136"/>
      <c r="LL195" s="136"/>
      <c r="LM195" s="136"/>
      <c r="LN195" s="136"/>
      <c r="LO195" s="136"/>
      <c r="LP195" s="136"/>
      <c r="LQ195" s="136"/>
      <c r="LR195" s="136"/>
      <c r="LS195" s="136"/>
      <c r="LT195" s="136"/>
      <c r="LU195" s="136"/>
      <c r="LV195" s="136"/>
      <c r="LW195" s="136"/>
      <c r="LX195" s="136"/>
      <c r="LY195" s="136"/>
      <c r="LZ195" s="136"/>
      <c r="MA195" s="136"/>
      <c r="MB195" s="136"/>
      <c r="MC195" s="136"/>
      <c r="MD195" s="136"/>
      <c r="ME195" s="136"/>
      <c r="MF195" s="136"/>
      <c r="MG195" s="136"/>
      <c r="MH195" s="136"/>
      <c r="MI195" s="136"/>
      <c r="MJ195" s="136"/>
      <c r="MK195" s="136"/>
      <c r="ML195" s="136"/>
      <c r="MM195" s="136"/>
      <c r="MN195" s="136"/>
      <c r="MO195" s="136"/>
      <c r="MP195" s="136"/>
      <c r="MQ195" s="136"/>
      <c r="MR195" s="136"/>
      <c r="MS195" s="136"/>
      <c r="MT195" s="136"/>
      <c r="MU195" s="136"/>
      <c r="MV195" s="136"/>
      <c r="MW195" s="136"/>
      <c r="MX195" s="136"/>
      <c r="MY195" s="136"/>
      <c r="MZ195" s="136"/>
      <c r="NA195" s="136"/>
      <c r="NB195" s="136"/>
      <c r="NC195" s="136"/>
      <c r="ND195" s="136"/>
      <c r="NE195" s="136"/>
      <c r="NF195" s="136"/>
      <c r="NG195" s="136"/>
      <c r="NH195" s="136"/>
      <c r="NI195" s="136"/>
      <c r="NJ195" s="136"/>
      <c r="NK195" s="136"/>
      <c r="NL195" s="136"/>
      <c r="NM195" s="136"/>
      <c r="NN195" s="136"/>
      <c r="NO195" s="136"/>
      <c r="NP195" s="136"/>
      <c r="NQ195" s="136"/>
      <c r="NR195" s="136"/>
      <c r="NS195" s="136"/>
      <c r="NT195" s="136"/>
      <c r="NU195" s="136"/>
      <c r="NV195" s="136"/>
      <c r="NW195" s="136"/>
      <c r="NX195" s="136"/>
      <c r="NY195" s="136"/>
      <c r="NZ195" s="136"/>
      <c r="OA195" s="136"/>
      <c r="OB195" s="136"/>
      <c r="OC195" s="136"/>
      <c r="OD195" s="136"/>
      <c r="OE195" s="136"/>
      <c r="OF195" s="136"/>
      <c r="OG195" s="136"/>
      <c r="OH195" s="136"/>
      <c r="OI195" s="136"/>
      <c r="OJ195" s="136"/>
      <c r="OK195" s="136"/>
      <c r="OL195" s="136"/>
      <c r="OM195" s="136"/>
      <c r="ON195" s="136"/>
      <c r="OO195" s="136"/>
      <c r="OP195" s="136"/>
      <c r="OQ195" s="136"/>
      <c r="OR195" s="136"/>
      <c r="OS195" s="136"/>
      <c r="OT195" s="136"/>
      <c r="OU195" s="136"/>
      <c r="OV195" s="136"/>
      <c r="OW195" s="136"/>
      <c r="OX195" s="136"/>
      <c r="OY195" s="136"/>
      <c r="OZ195" s="136"/>
      <c r="PA195" s="136"/>
      <c r="PB195" s="136"/>
      <c r="PC195" s="136"/>
      <c r="PD195" s="136"/>
      <c r="PE195" s="136"/>
      <c r="PF195" s="136"/>
      <c r="PG195" s="136"/>
      <c r="PH195" s="136"/>
      <c r="PI195" s="136"/>
      <c r="PJ195" s="136"/>
      <c r="PK195" s="136"/>
      <c r="PL195" s="136"/>
      <c r="PM195" s="136"/>
      <c r="PN195" s="136"/>
      <c r="PO195" s="136"/>
      <c r="PP195" s="136"/>
      <c r="PQ195" s="136"/>
      <c r="PR195" s="136"/>
      <c r="PS195" s="136"/>
      <c r="PT195" s="136"/>
      <c r="PU195" s="136"/>
      <c r="PV195" s="136"/>
      <c r="PW195" s="136"/>
      <c r="PX195" s="136"/>
      <c r="PY195" s="136"/>
      <c r="PZ195" s="136"/>
      <c r="QA195" s="136"/>
      <c r="QB195" s="136"/>
      <c r="QC195" s="136"/>
      <c r="QD195" s="136"/>
      <c r="QE195" s="136"/>
      <c r="QF195" s="136"/>
      <c r="QG195" s="136"/>
      <c r="QH195" s="136"/>
      <c r="QI195" s="136"/>
      <c r="QJ195" s="136"/>
      <c r="QK195" s="136"/>
      <c r="QL195" s="136"/>
      <c r="QM195" s="136"/>
      <c r="QN195" s="136"/>
      <c r="QO195" s="136"/>
      <c r="QP195" s="136"/>
      <c r="QQ195" s="136"/>
      <c r="QR195" s="136"/>
      <c r="QS195" s="136"/>
      <c r="QT195" s="136"/>
      <c r="QU195" s="136"/>
      <c r="QV195" s="136"/>
      <c r="QW195" s="136"/>
      <c r="QX195" s="136"/>
      <c r="QY195" s="136"/>
      <c r="QZ195" s="136"/>
      <c r="RA195" s="136"/>
      <c r="RB195" s="136"/>
      <c r="RC195" s="136"/>
      <c r="RD195" s="136"/>
      <c r="RE195" s="136"/>
      <c r="RF195" s="136"/>
      <c r="RG195" s="136"/>
      <c r="RH195" s="136"/>
      <c r="RI195" s="136"/>
      <c r="RJ195" s="136"/>
      <c r="RK195" s="136"/>
      <c r="RL195" s="136"/>
      <c r="RM195" s="136"/>
      <c r="RN195" s="136"/>
      <c r="RO195" s="136"/>
      <c r="RP195" s="136"/>
      <c r="RQ195" s="136"/>
      <c r="RR195" s="136"/>
      <c r="RS195" s="136"/>
      <c r="RT195" s="136"/>
      <c r="RU195" s="136"/>
      <c r="RV195" s="136"/>
      <c r="RW195" s="136"/>
      <c r="RX195" s="136"/>
      <c r="RY195" s="136"/>
      <c r="RZ195" s="136"/>
      <c r="SA195" s="136"/>
      <c r="SB195" s="136"/>
      <c r="SC195" s="136"/>
      <c r="SD195" s="136"/>
      <c r="SE195" s="136"/>
      <c r="SF195" s="136"/>
      <c r="SG195" s="136"/>
      <c r="SH195" s="136"/>
      <c r="SI195" s="136"/>
      <c r="SJ195" s="136"/>
      <c r="SK195" s="136"/>
      <c r="SL195" s="136"/>
      <c r="SM195" s="136"/>
      <c r="SN195" s="136"/>
      <c r="SO195" s="136"/>
      <c r="SP195" s="136"/>
      <c r="SQ195" s="136"/>
      <c r="SR195" s="136"/>
      <c r="SS195" s="136"/>
      <c r="ST195" s="136"/>
      <c r="SU195" s="136"/>
      <c r="SV195" s="136"/>
      <c r="SW195" s="136"/>
      <c r="SX195" s="136"/>
      <c r="SY195" s="136"/>
      <c r="SZ195" s="136"/>
      <c r="TA195" s="136"/>
      <c r="TB195" s="136"/>
      <c r="TC195" s="136"/>
      <c r="TD195" s="136"/>
      <c r="TE195" s="136"/>
      <c r="TF195" s="136"/>
      <c r="TG195" s="136"/>
      <c r="TH195" s="136"/>
      <c r="TI195" s="136"/>
      <c r="TJ195" s="136"/>
      <c r="TK195" s="136"/>
      <c r="TL195" s="136"/>
      <c r="TM195" s="136"/>
      <c r="TN195" s="136"/>
      <c r="TO195" s="136"/>
      <c r="TP195" s="136"/>
      <c r="TQ195" s="136"/>
      <c r="TR195" s="136"/>
      <c r="TS195" s="136"/>
      <c r="TT195" s="136"/>
      <c r="TU195" s="136"/>
      <c r="TV195" s="136"/>
      <c r="TW195" s="136"/>
      <c r="TX195" s="136"/>
      <c r="TY195" s="136"/>
      <c r="TZ195" s="136"/>
      <c r="UA195" s="136"/>
      <c r="UB195" s="136"/>
      <c r="UC195" s="136"/>
      <c r="UD195" s="136"/>
      <c r="UE195" s="136"/>
      <c r="UF195" s="136"/>
      <c r="UG195" s="136"/>
      <c r="UH195" s="136"/>
      <c r="UI195" s="136"/>
      <c r="UJ195" s="136"/>
      <c r="UK195" s="136"/>
      <c r="UL195" s="136"/>
      <c r="UM195" s="136"/>
      <c r="UN195" s="136"/>
      <c r="UO195" s="136"/>
      <c r="UP195" s="136"/>
      <c r="UQ195" s="136"/>
      <c r="UR195" s="136"/>
      <c r="US195" s="136"/>
      <c r="UT195" s="136"/>
      <c r="UU195" s="136"/>
      <c r="UV195" s="136"/>
      <c r="UW195" s="136"/>
      <c r="UX195" s="136"/>
      <c r="UY195" s="136"/>
      <c r="UZ195" s="136"/>
      <c r="VA195" s="136"/>
      <c r="VB195" s="136"/>
      <c r="VC195" s="136"/>
      <c r="VD195" s="136"/>
      <c r="VE195" s="136"/>
      <c r="VF195" s="136"/>
      <c r="VG195" s="136"/>
      <c r="VH195" s="136"/>
      <c r="VI195" s="136"/>
      <c r="VJ195" s="136"/>
      <c r="VK195" s="136"/>
      <c r="VL195" s="136"/>
      <c r="VM195" s="136"/>
      <c r="VN195" s="136"/>
      <c r="VO195" s="136"/>
      <c r="VP195" s="136"/>
      <c r="VQ195" s="136"/>
      <c r="VR195" s="136"/>
      <c r="VS195" s="136"/>
      <c r="VT195" s="136"/>
      <c r="VU195" s="136"/>
      <c r="VV195" s="136"/>
      <c r="VW195" s="136"/>
      <c r="VX195" s="136"/>
      <c r="VY195" s="136"/>
      <c r="VZ195" s="136"/>
      <c r="WA195" s="136"/>
      <c r="WB195" s="136"/>
      <c r="WC195" s="136"/>
      <c r="WD195" s="136"/>
      <c r="WE195" s="136"/>
      <c r="WF195" s="136"/>
      <c r="WG195" s="136"/>
      <c r="WH195" s="136"/>
      <c r="WI195" s="136"/>
      <c r="WJ195" s="136"/>
      <c r="WK195" s="136"/>
      <c r="WL195" s="136"/>
      <c r="WM195" s="136"/>
      <c r="WN195" s="136"/>
      <c r="WO195" s="136"/>
      <c r="WP195" s="136"/>
      <c r="WQ195" s="136"/>
      <c r="WR195" s="136"/>
      <c r="WS195" s="136"/>
      <c r="WT195" s="136"/>
      <c r="WU195" s="136"/>
      <c r="WV195" s="136"/>
      <c r="WW195" s="136"/>
      <c r="WX195" s="136"/>
      <c r="WY195" s="136"/>
      <c r="WZ195" s="136"/>
      <c r="XA195" s="136"/>
      <c r="XB195" s="136"/>
      <c r="XC195" s="136"/>
      <c r="XD195" s="136"/>
      <c r="XE195" s="136"/>
      <c r="XF195" s="136"/>
      <c r="XG195" s="136"/>
      <c r="XH195" s="136"/>
      <c r="XI195" s="136"/>
      <c r="XJ195" s="136"/>
      <c r="XK195" s="136"/>
      <c r="XL195" s="136"/>
      <c r="XM195" s="136"/>
      <c r="XN195" s="136"/>
      <c r="XO195" s="136"/>
      <c r="XP195" s="136"/>
      <c r="XQ195" s="136"/>
      <c r="XR195" s="136"/>
      <c r="XS195" s="136"/>
      <c r="XT195" s="136"/>
      <c r="XU195" s="136"/>
      <c r="XV195" s="136"/>
      <c r="XW195" s="136"/>
      <c r="XX195" s="136"/>
      <c r="XY195" s="136"/>
      <c r="XZ195" s="136"/>
      <c r="YA195" s="136"/>
      <c r="YB195" s="136"/>
      <c r="YC195" s="136"/>
      <c r="YD195" s="136"/>
      <c r="YE195" s="136"/>
      <c r="YF195" s="136"/>
      <c r="YG195" s="136"/>
      <c r="YH195" s="136"/>
      <c r="YI195" s="136"/>
      <c r="YJ195" s="136"/>
      <c r="YK195" s="136"/>
      <c r="YL195" s="136"/>
      <c r="YM195" s="136"/>
      <c r="YN195" s="136"/>
      <c r="YO195" s="136"/>
      <c r="YP195" s="136"/>
      <c r="YQ195" s="136"/>
      <c r="YR195" s="136"/>
      <c r="YS195" s="136"/>
      <c r="YT195" s="136"/>
      <c r="YU195" s="136"/>
      <c r="YV195" s="136"/>
      <c r="YW195" s="136"/>
      <c r="YX195" s="136"/>
      <c r="YY195" s="136"/>
      <c r="YZ195" s="136"/>
      <c r="ZA195" s="136"/>
      <c r="ZB195" s="136"/>
      <c r="ZC195" s="136"/>
      <c r="ZD195" s="136"/>
      <c r="ZE195" s="136"/>
      <c r="ZF195" s="136"/>
      <c r="ZG195" s="136"/>
      <c r="ZH195" s="136"/>
      <c r="ZI195" s="136"/>
      <c r="ZJ195" s="136"/>
      <c r="ZK195" s="136"/>
      <c r="ZL195" s="136"/>
      <c r="ZM195" s="136"/>
      <c r="ZN195" s="136"/>
      <c r="ZO195" s="136"/>
      <c r="ZP195" s="136"/>
      <c r="ZQ195" s="136"/>
      <c r="ZR195" s="136"/>
      <c r="ZS195" s="136"/>
      <c r="ZT195" s="136"/>
      <c r="ZU195" s="136"/>
      <c r="ZV195" s="136"/>
      <c r="ZW195" s="136"/>
      <c r="ZX195" s="136"/>
      <c r="ZY195" s="136"/>
      <c r="ZZ195" s="136"/>
      <c r="AAA195" s="136"/>
      <c r="AAB195" s="136"/>
      <c r="AAC195" s="136"/>
      <c r="AAD195" s="136"/>
      <c r="AAE195" s="136"/>
      <c r="AAF195" s="136"/>
      <c r="AAG195" s="136"/>
      <c r="AAH195" s="136"/>
      <c r="AAI195" s="136"/>
      <c r="AAJ195" s="136"/>
      <c r="AAK195" s="136"/>
      <c r="AAL195" s="136"/>
      <c r="AAM195" s="136"/>
      <c r="AAN195" s="136"/>
      <c r="AAO195" s="136"/>
      <c r="AAP195" s="136"/>
      <c r="AAQ195" s="136"/>
      <c r="AAR195" s="136"/>
      <c r="AAS195" s="136"/>
      <c r="AAT195" s="136"/>
      <c r="AAU195" s="136"/>
      <c r="AAV195" s="136"/>
      <c r="AAW195" s="136"/>
      <c r="AAX195" s="136"/>
      <c r="AAY195" s="136"/>
      <c r="AAZ195" s="136"/>
      <c r="ABA195" s="136"/>
      <c r="ABB195" s="136"/>
      <c r="ABC195" s="136"/>
      <c r="ABD195" s="136"/>
      <c r="ABE195" s="136"/>
      <c r="ABF195" s="136"/>
      <c r="ABG195" s="136"/>
      <c r="ABH195" s="136"/>
      <c r="ABI195" s="136"/>
      <c r="ABJ195" s="136"/>
      <c r="ABK195" s="136"/>
      <c r="ABL195" s="136"/>
      <c r="ABM195" s="136"/>
      <c r="ABN195" s="136"/>
      <c r="ABO195" s="136"/>
      <c r="ABP195" s="136"/>
      <c r="ABQ195" s="136"/>
      <c r="ABR195" s="136"/>
      <c r="ABS195" s="136"/>
      <c r="ABT195" s="136"/>
      <c r="ABU195" s="136"/>
      <c r="ABV195" s="136"/>
      <c r="ABW195" s="136"/>
      <c r="ABX195" s="136"/>
      <c r="ABY195" s="136"/>
      <c r="ABZ195" s="136"/>
      <c r="ACA195" s="136"/>
      <c r="ACB195" s="136"/>
      <c r="ACC195" s="136"/>
      <c r="ACD195" s="136"/>
      <c r="ACE195" s="136"/>
      <c r="ACF195" s="136"/>
      <c r="ACG195" s="136"/>
      <c r="ACH195" s="136"/>
      <c r="ACI195" s="136"/>
      <c r="ACJ195" s="136"/>
      <c r="ACK195" s="136"/>
      <c r="ACL195" s="136"/>
      <c r="ACM195" s="136"/>
      <c r="ACN195" s="136"/>
      <c r="ACO195" s="136"/>
      <c r="ACP195" s="136"/>
      <c r="ACQ195" s="136"/>
      <c r="ACR195" s="136"/>
      <c r="ACS195" s="136"/>
      <c r="ACT195" s="136"/>
      <c r="ACU195" s="136"/>
      <c r="ACV195" s="136"/>
      <c r="ACW195" s="136"/>
      <c r="ACX195" s="136"/>
      <c r="ACY195" s="136"/>
      <c r="ACZ195" s="136"/>
      <c r="ADA195" s="136"/>
      <c r="ADB195" s="136"/>
      <c r="ADC195" s="136"/>
      <c r="ADD195" s="136"/>
      <c r="ADE195" s="136"/>
      <c r="ADF195" s="136"/>
      <c r="ADG195" s="136"/>
      <c r="ADH195" s="136"/>
      <c r="ADI195" s="136"/>
      <c r="ADJ195" s="136"/>
      <c r="ADK195" s="136"/>
      <c r="ADL195" s="136"/>
      <c r="ADM195" s="136"/>
      <c r="ADN195" s="136"/>
      <c r="ADO195" s="136"/>
      <c r="ADP195" s="136"/>
      <c r="ADQ195" s="136"/>
      <c r="ADR195" s="136"/>
      <c r="ADS195" s="136"/>
      <c r="ADT195" s="136"/>
      <c r="ADU195" s="136"/>
      <c r="ADV195" s="136"/>
      <c r="ADW195" s="136"/>
      <c r="ADX195" s="136"/>
      <c r="ADY195" s="136"/>
      <c r="ADZ195" s="136"/>
      <c r="AEA195" s="136"/>
      <c r="AEB195" s="136"/>
      <c r="AEC195" s="136"/>
      <c r="AED195" s="136"/>
      <c r="AEE195" s="136"/>
      <c r="AEF195" s="136"/>
      <c r="AEG195" s="136"/>
      <c r="AEH195" s="136"/>
      <c r="AEI195" s="136"/>
      <c r="AEJ195" s="136"/>
      <c r="AEK195" s="136"/>
      <c r="AEL195" s="136"/>
      <c r="AEM195" s="136"/>
      <c r="AEN195" s="136"/>
      <c r="AEO195" s="136"/>
      <c r="AEP195" s="136"/>
      <c r="AEQ195" s="136"/>
      <c r="AER195" s="136"/>
      <c r="AES195" s="136"/>
      <c r="AET195" s="136"/>
      <c r="AEU195" s="136"/>
      <c r="AEV195" s="136"/>
      <c r="AEW195" s="136"/>
      <c r="AEX195" s="136"/>
      <c r="AEY195" s="136"/>
      <c r="AEZ195" s="136"/>
      <c r="AFA195" s="136"/>
      <c r="AFB195" s="136"/>
      <c r="AFC195" s="136"/>
      <c r="AFD195" s="136"/>
      <c r="AFE195" s="136"/>
      <c r="AFF195" s="136"/>
      <c r="AFG195" s="136"/>
      <c r="AFH195" s="136"/>
      <c r="AFI195" s="136"/>
      <c r="AFJ195" s="136"/>
      <c r="AFK195" s="136"/>
      <c r="AFL195" s="136"/>
      <c r="AFM195" s="136"/>
      <c r="AFN195" s="136"/>
      <c r="AFO195" s="136"/>
      <c r="AFP195" s="136"/>
      <c r="AFQ195" s="136"/>
      <c r="AFR195" s="136"/>
      <c r="AFS195" s="136"/>
      <c r="AFT195" s="136"/>
      <c r="AFU195" s="136"/>
      <c r="AFV195" s="136"/>
      <c r="AFW195" s="136"/>
      <c r="AFX195" s="136"/>
      <c r="AFY195" s="136"/>
      <c r="AFZ195" s="136"/>
      <c r="AGA195" s="136"/>
      <c r="AGB195" s="136"/>
      <c r="AGC195" s="136"/>
      <c r="AGD195" s="136"/>
      <c r="AGE195" s="136"/>
      <c r="AGF195" s="136"/>
      <c r="AGG195" s="136"/>
      <c r="AGH195" s="136"/>
      <c r="AGI195" s="136"/>
      <c r="AGJ195" s="136"/>
      <c r="AGK195" s="136"/>
      <c r="AGL195" s="136"/>
      <c r="AGM195" s="136"/>
      <c r="AGN195" s="136"/>
      <c r="AGO195" s="136"/>
      <c r="AGP195" s="136"/>
      <c r="AGQ195" s="136"/>
      <c r="AGR195" s="136"/>
      <c r="AGS195" s="136"/>
      <c r="AGT195" s="136"/>
      <c r="AGU195" s="136"/>
      <c r="AGV195" s="136"/>
      <c r="AGW195" s="136"/>
      <c r="AGX195" s="136"/>
      <c r="AGY195" s="136"/>
      <c r="AGZ195" s="136"/>
      <c r="AHA195" s="136"/>
      <c r="AHB195" s="136"/>
      <c r="AHC195" s="136"/>
      <c r="AHD195" s="136"/>
      <c r="AHE195" s="136"/>
      <c r="AHF195" s="136"/>
      <c r="AHG195" s="136"/>
      <c r="AHH195" s="136"/>
      <c r="AHI195" s="136"/>
      <c r="AHJ195" s="136"/>
      <c r="AHK195" s="136"/>
      <c r="AHL195" s="136"/>
      <c r="AHM195" s="136"/>
      <c r="AHN195" s="136"/>
      <c r="AHO195" s="136"/>
      <c r="AHP195" s="136"/>
      <c r="AHQ195" s="136"/>
      <c r="AHR195" s="136"/>
      <c r="AHS195" s="136"/>
      <c r="AHT195" s="136"/>
      <c r="AHU195" s="136"/>
      <c r="AHV195" s="136"/>
      <c r="AHW195" s="136"/>
      <c r="AHX195" s="136"/>
      <c r="AHY195" s="136"/>
      <c r="AHZ195" s="136"/>
      <c r="AIA195" s="136"/>
      <c r="AIB195" s="136"/>
      <c r="AIC195" s="136"/>
      <c r="AID195" s="136"/>
      <c r="AIE195" s="136"/>
      <c r="AIF195" s="136"/>
      <c r="AIG195" s="136"/>
      <c r="AIH195" s="136"/>
      <c r="AII195" s="136"/>
      <c r="AIJ195" s="136"/>
      <c r="AIK195" s="136"/>
      <c r="AIL195" s="136"/>
      <c r="AIM195" s="136"/>
      <c r="AIN195" s="136"/>
      <c r="AIO195" s="136"/>
      <c r="AIP195" s="136"/>
      <c r="AIQ195" s="136"/>
      <c r="AIR195" s="136"/>
      <c r="AIS195" s="136"/>
      <c r="AIT195" s="136"/>
      <c r="AIU195" s="136"/>
      <c r="AIV195" s="136"/>
      <c r="AIW195" s="136"/>
      <c r="AIX195" s="136"/>
      <c r="AIY195" s="136"/>
      <c r="AIZ195" s="136"/>
      <c r="AJA195" s="136"/>
      <c r="AJB195" s="136"/>
      <c r="AJC195" s="136"/>
      <c r="AJD195" s="136"/>
      <c r="AJE195" s="136"/>
      <c r="AJF195" s="136"/>
      <c r="AJG195" s="136"/>
      <c r="AJH195" s="136"/>
      <c r="AJI195" s="136"/>
      <c r="AJJ195" s="136"/>
      <c r="AJK195" s="136"/>
      <c r="AJL195" s="136"/>
      <c r="AJM195" s="136"/>
      <c r="AJN195" s="136"/>
      <c r="AJO195" s="136"/>
      <c r="AJP195" s="136"/>
      <c r="AJQ195" s="136"/>
      <c r="AJR195" s="136"/>
      <c r="AJS195" s="136"/>
      <c r="AJT195" s="136"/>
      <c r="AJU195" s="136"/>
      <c r="AJV195" s="136"/>
      <c r="AJW195" s="136"/>
      <c r="AJX195" s="136"/>
      <c r="AJY195" s="136"/>
      <c r="AJZ195" s="136"/>
      <c r="AKA195" s="136"/>
      <c r="AKB195" s="136"/>
      <c r="AKC195" s="136"/>
      <c r="AKD195" s="136"/>
      <c r="AKE195" s="136"/>
      <c r="AKF195" s="136"/>
      <c r="AKG195" s="136"/>
      <c r="AKH195" s="136"/>
      <c r="AKI195" s="136"/>
      <c r="AKJ195" s="136"/>
      <c r="AKK195" s="136"/>
      <c r="AKL195" s="136"/>
      <c r="AKM195" s="136"/>
      <c r="AKN195" s="136"/>
      <c r="AKO195" s="136"/>
      <c r="AKP195" s="136"/>
      <c r="AKQ195" s="136"/>
      <c r="AKR195" s="136"/>
      <c r="AKS195" s="136"/>
      <c r="AKT195" s="136"/>
      <c r="AKU195" s="136"/>
      <c r="AKV195" s="136"/>
      <c r="AKW195" s="136"/>
      <c r="AKX195" s="136"/>
      <c r="AKY195" s="136"/>
      <c r="AKZ195" s="136"/>
      <c r="ALA195" s="136"/>
      <c r="ALB195" s="136"/>
      <c r="ALC195" s="136"/>
      <c r="ALD195" s="136"/>
      <c r="ALE195" s="136"/>
      <c r="ALF195" s="136"/>
      <c r="ALG195" s="136"/>
      <c r="ALH195" s="136"/>
      <c r="ALI195" s="136"/>
      <c r="ALJ195" s="136"/>
      <c r="ALK195" s="136"/>
      <c r="ALL195" s="136"/>
      <c r="ALM195" s="136"/>
      <c r="ALN195" s="136"/>
      <c r="ALO195" s="136"/>
      <c r="ALP195" s="136"/>
      <c r="ALQ195" s="136"/>
      <c r="ALR195" s="136"/>
      <c r="ALS195" s="136"/>
      <c r="ALT195" s="136"/>
      <c r="ALU195" s="136"/>
      <c r="ALV195" s="136"/>
      <c r="ALW195" s="136"/>
      <c r="ALX195" s="136"/>
      <c r="ALY195" s="136"/>
      <c r="ALZ195" s="136"/>
      <c r="AMA195" s="136"/>
      <c r="AMB195" s="136"/>
      <c r="AMC195" s="136"/>
      <c r="AMD195" s="136"/>
      <c r="AME195" s="136"/>
      <c r="AMF195" s="136"/>
      <c r="AMG195" s="136"/>
      <c r="AMH195" s="136"/>
      <c r="AMI195" s="136"/>
    </row>
    <row r="196" spans="1:1024" x14ac:dyDescent="0.25">
      <c r="A196" s="332" t="s">
        <v>5983</v>
      </c>
      <c r="B196" s="193">
        <v>196</v>
      </c>
      <c r="C196" s="192" t="s">
        <v>924</v>
      </c>
      <c r="D196" s="212" t="s">
        <v>925</v>
      </c>
      <c r="E196" s="136"/>
      <c r="F196" s="220">
        <v>4</v>
      </c>
      <c r="G196" s="214"/>
      <c r="H196" s="214"/>
      <c r="I196" s="367"/>
      <c r="J196" s="421">
        <v>2</v>
      </c>
      <c r="K196" s="77">
        <v>2</v>
      </c>
      <c r="L196" s="77"/>
      <c r="M196" s="77"/>
      <c r="N196" s="77"/>
      <c r="O196" s="445">
        <v>3</v>
      </c>
      <c r="P196" s="161"/>
      <c r="Q196" s="161"/>
      <c r="R196" s="161"/>
      <c r="S196" s="161"/>
      <c r="T196" s="161"/>
      <c r="U196" s="161"/>
      <c r="V196" s="256">
        <f>IF(O196=1,10,100)</f>
        <v>100</v>
      </c>
      <c r="W196" s="256">
        <f>IF(O196=1,1,IF(O196=2,10,100))</f>
        <v>100</v>
      </c>
      <c r="X196" s="256">
        <f>IF(O196=3,20,100)</f>
        <v>20</v>
      </c>
      <c r="Y196" s="256">
        <f>IF(P196=1,10,100)</f>
        <v>100</v>
      </c>
      <c r="Z196" s="256">
        <f>IF(P196=1,1,IF(P196=2,10,100))</f>
        <v>100</v>
      </c>
      <c r="AA196" s="257">
        <f>IF(OR(EXACT(Q196,"1A"),EXACT(Q196,"1B")),0.1,IF(Q196=2,1,100))</f>
        <v>100</v>
      </c>
      <c r="AB196" s="257">
        <f>IF(OR(EXACT(R196,"1A"),EXACT(R196,"1B")),0.1,IF(R196=2,1,100))</f>
        <v>100</v>
      </c>
      <c r="AC196" s="257">
        <f>IF(OR(EXACT(S196,"1A"),EXACT(S196,"1B")),0.3,IF(S196=2,3,100))</f>
        <v>100</v>
      </c>
      <c r="AD196" s="136"/>
      <c r="AE196" s="136"/>
      <c r="AF196" s="249">
        <f>IF(OR(OR(EXACT(J196,"1A"),EXACT(J196,"1B"),EXACT(J196,"1C")),K196=1),1,IF(K196=2,10,100))</f>
        <v>10</v>
      </c>
      <c r="AG196" s="249">
        <f>IF(OR(EXACT(J196,"1A"),EXACT(J196,"1B"),EXACT(J196,"1C")),1,IF(J196=2,10,100))</f>
        <v>10</v>
      </c>
      <c r="AH196" s="249">
        <f>IF(OR(EXACT(J196,"1A"),EXACT(J196,"1B"),EXACT(J196,"1C"),K196=1),3,100)</f>
        <v>100</v>
      </c>
      <c r="AI196" s="249">
        <f>IF(OR(EXACT(J196,"1A"),EXACT(J196,"1B"),EXACT(J196,"1C")),5,100)</f>
        <v>100</v>
      </c>
      <c r="AJ196" s="251"/>
      <c r="AK196" s="136"/>
      <c r="AL196" s="136"/>
      <c r="AM196" s="251"/>
      <c r="AN196" s="136"/>
      <c r="AO196" s="136"/>
      <c r="AP196" s="136"/>
      <c r="AQ196" s="199" t="s">
        <v>803</v>
      </c>
      <c r="AR196" s="136"/>
      <c r="AS196" s="136"/>
      <c r="AT196" s="136"/>
      <c r="AU196" s="136"/>
      <c r="AV196" s="136"/>
      <c r="AW196" s="136"/>
      <c r="AX196" s="136"/>
      <c r="AY196" s="136"/>
      <c r="AZ196" s="136"/>
      <c r="BA196" s="136"/>
      <c r="BB196" s="136"/>
      <c r="BC196" s="136"/>
      <c r="BD196" s="136"/>
      <c r="BE196" s="136"/>
      <c r="BF196" s="136"/>
      <c r="BG196" s="136"/>
      <c r="BH196" s="136"/>
      <c r="BI196" s="136"/>
      <c r="BJ196" s="136"/>
      <c r="BK196" s="136"/>
      <c r="BL196" s="136"/>
      <c r="BM196" s="136"/>
      <c r="BN196" s="136"/>
      <c r="BO196" s="136"/>
      <c r="BP196" s="136"/>
      <c r="BQ196" s="136"/>
      <c r="BR196" s="136"/>
      <c r="BS196" s="136"/>
      <c r="BT196" s="136"/>
      <c r="BU196" s="136"/>
      <c r="BV196" s="136"/>
      <c r="BW196" s="136"/>
      <c r="BX196" s="136"/>
      <c r="BY196" s="136"/>
      <c r="BZ196" s="136"/>
      <c r="CA196" s="136"/>
      <c r="CB196" s="136"/>
      <c r="CC196" s="136"/>
      <c r="CD196" s="136"/>
      <c r="CE196" s="136"/>
      <c r="CF196" s="136"/>
      <c r="CG196" s="136"/>
      <c r="CH196" s="136"/>
      <c r="CI196" s="136"/>
      <c r="CJ196" s="136"/>
      <c r="CK196" s="136"/>
      <c r="CL196" s="136"/>
      <c r="CM196" s="136"/>
      <c r="CN196" s="136"/>
      <c r="CO196" s="136"/>
      <c r="CP196" s="136"/>
      <c r="CQ196" s="136"/>
      <c r="CR196" s="136"/>
      <c r="CS196" s="136"/>
      <c r="CT196" s="136"/>
      <c r="CU196" s="136"/>
      <c r="CV196" s="136"/>
      <c r="CW196" s="136"/>
      <c r="CX196" s="136"/>
      <c r="CY196" s="136"/>
      <c r="CZ196" s="136"/>
      <c r="DA196" s="136"/>
      <c r="DB196" s="136"/>
      <c r="DC196" s="136"/>
      <c r="DD196" s="136"/>
      <c r="DE196" s="136"/>
      <c r="DF196" s="136"/>
      <c r="DG196" s="136"/>
      <c r="DH196" s="136"/>
      <c r="DI196" s="136"/>
      <c r="DJ196" s="136"/>
      <c r="DK196" s="136"/>
      <c r="DL196" s="136"/>
      <c r="DM196" s="136"/>
      <c r="DN196" s="136"/>
      <c r="DO196" s="136"/>
      <c r="DP196" s="136"/>
      <c r="DQ196" s="136"/>
      <c r="DR196" s="136"/>
      <c r="DS196" s="136"/>
      <c r="DT196" s="136"/>
      <c r="DU196" s="136"/>
      <c r="DV196" s="136"/>
      <c r="DW196" s="136"/>
      <c r="DX196" s="136"/>
      <c r="DY196" s="136"/>
      <c r="DZ196" s="136"/>
      <c r="EA196" s="136"/>
      <c r="EB196" s="136"/>
      <c r="EC196" s="136"/>
      <c r="ED196" s="136"/>
      <c r="EE196" s="136"/>
      <c r="EF196" s="136"/>
      <c r="EG196" s="136"/>
      <c r="EH196" s="136"/>
      <c r="EI196" s="136"/>
      <c r="EJ196" s="136"/>
      <c r="EK196" s="136"/>
      <c r="EL196" s="136"/>
      <c r="EM196" s="136"/>
      <c r="EN196" s="136"/>
      <c r="EO196" s="136"/>
      <c r="EP196" s="136"/>
      <c r="EQ196" s="136"/>
      <c r="ER196" s="136"/>
      <c r="ES196" s="136"/>
      <c r="ET196" s="136"/>
      <c r="EU196" s="136"/>
      <c r="EV196" s="136"/>
      <c r="EW196" s="136"/>
      <c r="EX196" s="136"/>
      <c r="EY196" s="136"/>
      <c r="EZ196" s="136"/>
      <c r="FA196" s="136"/>
      <c r="FB196" s="136"/>
      <c r="FC196" s="136"/>
      <c r="FD196" s="136"/>
      <c r="FE196" s="136"/>
      <c r="FF196" s="136"/>
      <c r="FG196" s="136"/>
      <c r="FH196" s="136"/>
      <c r="FI196" s="136"/>
      <c r="FJ196" s="136"/>
      <c r="FK196" s="136"/>
      <c r="FL196" s="136"/>
      <c r="FM196" s="136"/>
      <c r="FN196" s="136"/>
      <c r="FO196" s="136"/>
      <c r="FP196" s="136"/>
      <c r="FQ196" s="136"/>
      <c r="FR196" s="136"/>
      <c r="FS196" s="136"/>
      <c r="FT196" s="136"/>
      <c r="FU196" s="136"/>
      <c r="FV196" s="136"/>
      <c r="FW196" s="136"/>
      <c r="FX196" s="136"/>
      <c r="FY196" s="136"/>
      <c r="FZ196" s="136"/>
      <c r="GA196" s="136"/>
      <c r="GB196" s="136"/>
      <c r="GC196" s="136"/>
      <c r="GD196" s="136"/>
      <c r="GE196" s="136"/>
      <c r="GF196" s="136"/>
      <c r="GG196" s="136"/>
      <c r="GH196" s="136"/>
      <c r="GI196" s="136"/>
      <c r="GJ196" s="136"/>
      <c r="GK196" s="136"/>
      <c r="GL196" s="136"/>
      <c r="GM196" s="136"/>
      <c r="GN196" s="136"/>
      <c r="GO196" s="136"/>
      <c r="GP196" s="136"/>
      <c r="GQ196" s="136"/>
      <c r="GR196" s="136"/>
      <c r="GS196" s="136"/>
      <c r="GT196" s="136"/>
      <c r="GU196" s="136"/>
      <c r="GV196" s="136"/>
      <c r="GW196" s="136"/>
      <c r="GX196" s="136"/>
      <c r="GY196" s="136"/>
      <c r="GZ196" s="136"/>
      <c r="HA196" s="136"/>
      <c r="HB196" s="136"/>
      <c r="HC196" s="136"/>
      <c r="HD196" s="136"/>
      <c r="HE196" s="136"/>
      <c r="HF196" s="136"/>
      <c r="HG196" s="136"/>
      <c r="HH196" s="136"/>
      <c r="HI196" s="136"/>
      <c r="HJ196" s="136"/>
      <c r="HK196" s="136"/>
      <c r="HL196" s="136"/>
      <c r="HM196" s="136"/>
      <c r="HN196" s="136"/>
      <c r="HO196" s="136"/>
      <c r="HP196" s="136"/>
      <c r="HQ196" s="136"/>
      <c r="HR196" s="136"/>
      <c r="HS196" s="136"/>
      <c r="HT196" s="136"/>
      <c r="HU196" s="136"/>
      <c r="HV196" s="136"/>
      <c r="HW196" s="136"/>
      <c r="HX196" s="136"/>
      <c r="HY196" s="136"/>
      <c r="HZ196" s="136"/>
      <c r="IA196" s="136"/>
      <c r="IB196" s="136"/>
      <c r="IC196" s="136"/>
      <c r="ID196" s="136"/>
      <c r="IE196" s="136"/>
      <c r="IF196" s="136"/>
      <c r="IG196" s="136"/>
      <c r="IH196" s="136"/>
      <c r="II196" s="136"/>
      <c r="IJ196" s="136"/>
      <c r="IK196" s="136"/>
      <c r="IL196" s="136"/>
      <c r="IM196" s="136"/>
      <c r="IN196" s="136"/>
      <c r="IO196" s="136"/>
      <c r="IP196" s="136"/>
      <c r="IQ196" s="136"/>
      <c r="IR196" s="136"/>
      <c r="IS196" s="136"/>
      <c r="IT196" s="136"/>
      <c r="IU196" s="136"/>
      <c r="IV196" s="136"/>
      <c r="IW196" s="136"/>
      <c r="IX196" s="136"/>
      <c r="IY196" s="136"/>
      <c r="IZ196" s="136"/>
      <c r="JA196" s="136"/>
      <c r="JB196" s="136"/>
      <c r="JC196" s="136"/>
      <c r="JD196" s="136"/>
      <c r="JE196" s="136"/>
      <c r="JF196" s="136"/>
      <c r="JG196" s="136"/>
      <c r="JH196" s="136"/>
      <c r="JI196" s="136"/>
      <c r="JJ196" s="136"/>
      <c r="JK196" s="136"/>
      <c r="JL196" s="136"/>
      <c r="JM196" s="136"/>
      <c r="JN196" s="136"/>
      <c r="JO196" s="136"/>
      <c r="JP196" s="136"/>
      <c r="JQ196" s="136"/>
      <c r="JR196" s="136"/>
      <c r="JS196" s="136"/>
      <c r="JT196" s="136"/>
      <c r="JU196" s="136"/>
      <c r="JV196" s="136"/>
      <c r="JW196" s="136"/>
      <c r="JX196" s="136"/>
      <c r="JY196" s="136"/>
      <c r="JZ196" s="136"/>
      <c r="KA196" s="136"/>
      <c r="KB196" s="136"/>
      <c r="KC196" s="136"/>
      <c r="KD196" s="136"/>
      <c r="KE196" s="136"/>
      <c r="KF196" s="136"/>
      <c r="KG196" s="136"/>
      <c r="KH196" s="136"/>
      <c r="KI196" s="136"/>
      <c r="KJ196" s="136"/>
      <c r="KK196" s="136"/>
      <c r="KL196" s="136"/>
      <c r="KM196" s="136"/>
      <c r="KN196" s="136"/>
      <c r="KO196" s="136"/>
      <c r="KP196" s="136"/>
      <c r="KQ196" s="136"/>
      <c r="KR196" s="136"/>
      <c r="KS196" s="136"/>
      <c r="KT196" s="136"/>
      <c r="KU196" s="136"/>
      <c r="KV196" s="136"/>
      <c r="KW196" s="136"/>
      <c r="KX196" s="136"/>
      <c r="KY196" s="136"/>
      <c r="KZ196" s="136"/>
      <c r="LA196" s="136"/>
      <c r="LB196" s="136"/>
      <c r="LC196" s="136"/>
      <c r="LD196" s="136"/>
      <c r="LE196" s="136"/>
      <c r="LF196" s="136"/>
      <c r="LG196" s="136"/>
      <c r="LH196" s="136"/>
      <c r="LI196" s="136"/>
      <c r="LJ196" s="136"/>
      <c r="LK196" s="136"/>
      <c r="LL196" s="136"/>
      <c r="LM196" s="136"/>
      <c r="LN196" s="136"/>
      <c r="LO196" s="136"/>
      <c r="LP196" s="136"/>
      <c r="LQ196" s="136"/>
      <c r="LR196" s="136"/>
      <c r="LS196" s="136"/>
      <c r="LT196" s="136"/>
      <c r="LU196" s="136"/>
      <c r="LV196" s="136"/>
      <c r="LW196" s="136"/>
      <c r="LX196" s="136"/>
      <c r="LY196" s="136"/>
      <c r="LZ196" s="136"/>
      <c r="MA196" s="136"/>
      <c r="MB196" s="136"/>
      <c r="MC196" s="136"/>
      <c r="MD196" s="136"/>
      <c r="ME196" s="136"/>
      <c r="MF196" s="136"/>
      <c r="MG196" s="136"/>
      <c r="MH196" s="136"/>
      <c r="MI196" s="136"/>
      <c r="MJ196" s="136"/>
      <c r="MK196" s="136"/>
      <c r="ML196" s="136"/>
      <c r="MM196" s="136"/>
      <c r="MN196" s="136"/>
      <c r="MO196" s="136"/>
      <c r="MP196" s="136"/>
      <c r="MQ196" s="136"/>
      <c r="MR196" s="136"/>
      <c r="MS196" s="136"/>
      <c r="MT196" s="136"/>
      <c r="MU196" s="136"/>
      <c r="MV196" s="136"/>
      <c r="MW196" s="136"/>
      <c r="MX196" s="136"/>
      <c r="MY196" s="136"/>
      <c r="MZ196" s="136"/>
      <c r="NA196" s="136"/>
      <c r="NB196" s="136"/>
      <c r="NC196" s="136"/>
      <c r="ND196" s="136"/>
      <c r="NE196" s="136"/>
      <c r="NF196" s="136"/>
      <c r="NG196" s="136"/>
      <c r="NH196" s="136"/>
      <c r="NI196" s="136"/>
      <c r="NJ196" s="136"/>
      <c r="NK196" s="136"/>
      <c r="NL196" s="136"/>
      <c r="NM196" s="136"/>
      <c r="NN196" s="136"/>
      <c r="NO196" s="136"/>
      <c r="NP196" s="136"/>
      <c r="NQ196" s="136"/>
      <c r="NR196" s="136"/>
      <c r="NS196" s="136"/>
      <c r="NT196" s="136"/>
      <c r="NU196" s="136"/>
      <c r="NV196" s="136"/>
      <c r="NW196" s="136"/>
      <c r="NX196" s="136"/>
      <c r="NY196" s="136"/>
      <c r="NZ196" s="136"/>
      <c r="OA196" s="136"/>
      <c r="OB196" s="136"/>
      <c r="OC196" s="136"/>
      <c r="OD196" s="136"/>
      <c r="OE196" s="136"/>
      <c r="OF196" s="136"/>
      <c r="OG196" s="136"/>
      <c r="OH196" s="136"/>
      <c r="OI196" s="136"/>
      <c r="OJ196" s="136"/>
      <c r="OK196" s="136"/>
      <c r="OL196" s="136"/>
      <c r="OM196" s="136"/>
      <c r="ON196" s="136"/>
      <c r="OO196" s="136"/>
      <c r="OP196" s="136"/>
      <c r="OQ196" s="136"/>
      <c r="OR196" s="136"/>
      <c r="OS196" s="136"/>
      <c r="OT196" s="136"/>
      <c r="OU196" s="136"/>
      <c r="OV196" s="136"/>
      <c r="OW196" s="136"/>
      <c r="OX196" s="136"/>
      <c r="OY196" s="136"/>
      <c r="OZ196" s="136"/>
      <c r="PA196" s="136"/>
      <c r="PB196" s="136"/>
      <c r="PC196" s="136"/>
      <c r="PD196" s="136"/>
      <c r="PE196" s="136"/>
      <c r="PF196" s="136"/>
      <c r="PG196" s="136"/>
      <c r="PH196" s="136"/>
      <c r="PI196" s="136"/>
      <c r="PJ196" s="136"/>
      <c r="PK196" s="136"/>
      <c r="PL196" s="136"/>
      <c r="PM196" s="136"/>
      <c r="PN196" s="136"/>
      <c r="PO196" s="136"/>
      <c r="PP196" s="136"/>
      <c r="PQ196" s="136"/>
      <c r="PR196" s="136"/>
      <c r="PS196" s="136"/>
      <c r="PT196" s="136"/>
      <c r="PU196" s="136"/>
      <c r="PV196" s="136"/>
      <c r="PW196" s="136"/>
      <c r="PX196" s="136"/>
      <c r="PY196" s="136"/>
      <c r="PZ196" s="136"/>
      <c r="QA196" s="136"/>
      <c r="QB196" s="136"/>
      <c r="QC196" s="136"/>
      <c r="QD196" s="136"/>
      <c r="QE196" s="136"/>
      <c r="QF196" s="136"/>
      <c r="QG196" s="136"/>
      <c r="QH196" s="136"/>
      <c r="QI196" s="136"/>
      <c r="QJ196" s="136"/>
      <c r="QK196" s="136"/>
      <c r="QL196" s="136"/>
      <c r="QM196" s="136"/>
      <c r="QN196" s="136"/>
      <c r="QO196" s="136"/>
      <c r="QP196" s="136"/>
      <c r="QQ196" s="136"/>
      <c r="QR196" s="136"/>
      <c r="QS196" s="136"/>
      <c r="QT196" s="136"/>
      <c r="QU196" s="136"/>
      <c r="QV196" s="136"/>
      <c r="QW196" s="136"/>
      <c r="QX196" s="136"/>
      <c r="QY196" s="136"/>
      <c r="QZ196" s="136"/>
      <c r="RA196" s="136"/>
      <c r="RB196" s="136"/>
      <c r="RC196" s="136"/>
      <c r="RD196" s="136"/>
      <c r="RE196" s="136"/>
      <c r="RF196" s="136"/>
      <c r="RG196" s="136"/>
      <c r="RH196" s="136"/>
      <c r="RI196" s="136"/>
      <c r="RJ196" s="136"/>
      <c r="RK196" s="136"/>
      <c r="RL196" s="136"/>
      <c r="RM196" s="136"/>
      <c r="RN196" s="136"/>
      <c r="RO196" s="136"/>
      <c r="RP196" s="136"/>
      <c r="RQ196" s="136"/>
      <c r="RR196" s="136"/>
      <c r="RS196" s="136"/>
      <c r="RT196" s="136"/>
      <c r="RU196" s="136"/>
      <c r="RV196" s="136"/>
      <c r="RW196" s="136"/>
      <c r="RX196" s="136"/>
      <c r="RY196" s="136"/>
      <c r="RZ196" s="136"/>
      <c r="SA196" s="136"/>
      <c r="SB196" s="136"/>
      <c r="SC196" s="136"/>
      <c r="SD196" s="136"/>
      <c r="SE196" s="136"/>
      <c r="SF196" s="136"/>
      <c r="SG196" s="136"/>
      <c r="SH196" s="136"/>
      <c r="SI196" s="136"/>
      <c r="SJ196" s="136"/>
      <c r="SK196" s="136"/>
      <c r="SL196" s="136"/>
      <c r="SM196" s="136"/>
      <c r="SN196" s="136"/>
      <c r="SO196" s="136"/>
      <c r="SP196" s="136"/>
      <c r="SQ196" s="136"/>
      <c r="SR196" s="136"/>
      <c r="SS196" s="136"/>
      <c r="ST196" s="136"/>
      <c r="SU196" s="136"/>
      <c r="SV196" s="136"/>
      <c r="SW196" s="136"/>
      <c r="SX196" s="136"/>
      <c r="SY196" s="136"/>
      <c r="SZ196" s="136"/>
      <c r="TA196" s="136"/>
      <c r="TB196" s="136"/>
      <c r="TC196" s="136"/>
      <c r="TD196" s="136"/>
      <c r="TE196" s="136"/>
      <c r="TF196" s="136"/>
      <c r="TG196" s="136"/>
      <c r="TH196" s="136"/>
      <c r="TI196" s="136"/>
      <c r="TJ196" s="136"/>
      <c r="TK196" s="136"/>
      <c r="TL196" s="136"/>
      <c r="TM196" s="136"/>
      <c r="TN196" s="136"/>
      <c r="TO196" s="136"/>
      <c r="TP196" s="136"/>
      <c r="TQ196" s="136"/>
      <c r="TR196" s="136"/>
      <c r="TS196" s="136"/>
      <c r="TT196" s="136"/>
      <c r="TU196" s="136"/>
      <c r="TV196" s="136"/>
      <c r="TW196" s="136"/>
      <c r="TX196" s="136"/>
      <c r="TY196" s="136"/>
      <c r="TZ196" s="136"/>
      <c r="UA196" s="136"/>
      <c r="UB196" s="136"/>
      <c r="UC196" s="136"/>
      <c r="UD196" s="136"/>
      <c r="UE196" s="136"/>
      <c r="UF196" s="136"/>
      <c r="UG196" s="136"/>
      <c r="UH196" s="136"/>
      <c r="UI196" s="136"/>
      <c r="UJ196" s="136"/>
      <c r="UK196" s="136"/>
      <c r="UL196" s="136"/>
      <c r="UM196" s="136"/>
      <c r="UN196" s="136"/>
      <c r="UO196" s="136"/>
      <c r="UP196" s="136"/>
      <c r="UQ196" s="136"/>
      <c r="UR196" s="136"/>
      <c r="US196" s="136"/>
      <c r="UT196" s="136"/>
      <c r="UU196" s="136"/>
      <c r="UV196" s="136"/>
      <c r="UW196" s="136"/>
      <c r="UX196" s="136"/>
      <c r="UY196" s="136"/>
      <c r="UZ196" s="136"/>
      <c r="VA196" s="136"/>
      <c r="VB196" s="136"/>
      <c r="VC196" s="136"/>
      <c r="VD196" s="136"/>
      <c r="VE196" s="136"/>
      <c r="VF196" s="136"/>
      <c r="VG196" s="136"/>
      <c r="VH196" s="136"/>
      <c r="VI196" s="136"/>
      <c r="VJ196" s="136"/>
      <c r="VK196" s="136"/>
      <c r="VL196" s="136"/>
      <c r="VM196" s="136"/>
      <c r="VN196" s="136"/>
      <c r="VO196" s="136"/>
      <c r="VP196" s="136"/>
      <c r="VQ196" s="136"/>
      <c r="VR196" s="136"/>
      <c r="VS196" s="136"/>
      <c r="VT196" s="136"/>
      <c r="VU196" s="136"/>
      <c r="VV196" s="136"/>
      <c r="VW196" s="136"/>
      <c r="VX196" s="136"/>
      <c r="VY196" s="136"/>
      <c r="VZ196" s="136"/>
      <c r="WA196" s="136"/>
      <c r="WB196" s="136"/>
      <c r="WC196" s="136"/>
      <c r="WD196" s="136"/>
      <c r="WE196" s="136"/>
      <c r="WF196" s="136"/>
      <c r="WG196" s="136"/>
      <c r="WH196" s="136"/>
      <c r="WI196" s="136"/>
      <c r="WJ196" s="136"/>
      <c r="WK196" s="136"/>
      <c r="WL196" s="136"/>
      <c r="WM196" s="136"/>
      <c r="WN196" s="136"/>
      <c r="WO196" s="136"/>
      <c r="WP196" s="136"/>
      <c r="WQ196" s="136"/>
      <c r="WR196" s="136"/>
      <c r="WS196" s="136"/>
      <c r="WT196" s="136"/>
      <c r="WU196" s="136"/>
      <c r="WV196" s="136"/>
      <c r="WW196" s="136"/>
      <c r="WX196" s="136"/>
      <c r="WY196" s="136"/>
      <c r="WZ196" s="136"/>
      <c r="XA196" s="136"/>
      <c r="XB196" s="136"/>
      <c r="XC196" s="136"/>
      <c r="XD196" s="136"/>
      <c r="XE196" s="136"/>
      <c r="XF196" s="136"/>
      <c r="XG196" s="136"/>
      <c r="XH196" s="136"/>
      <c r="XI196" s="136"/>
      <c r="XJ196" s="136"/>
      <c r="XK196" s="136"/>
      <c r="XL196" s="136"/>
      <c r="XM196" s="136"/>
      <c r="XN196" s="136"/>
      <c r="XO196" s="136"/>
      <c r="XP196" s="136"/>
      <c r="XQ196" s="136"/>
      <c r="XR196" s="136"/>
      <c r="XS196" s="136"/>
      <c r="XT196" s="136"/>
      <c r="XU196" s="136"/>
      <c r="XV196" s="136"/>
      <c r="XW196" s="136"/>
      <c r="XX196" s="136"/>
      <c r="XY196" s="136"/>
      <c r="XZ196" s="136"/>
      <c r="YA196" s="136"/>
      <c r="YB196" s="136"/>
      <c r="YC196" s="136"/>
      <c r="YD196" s="136"/>
      <c r="YE196" s="136"/>
      <c r="YF196" s="136"/>
      <c r="YG196" s="136"/>
      <c r="YH196" s="136"/>
      <c r="YI196" s="136"/>
      <c r="YJ196" s="136"/>
      <c r="YK196" s="136"/>
      <c r="YL196" s="136"/>
      <c r="YM196" s="136"/>
      <c r="YN196" s="136"/>
      <c r="YO196" s="136"/>
      <c r="YP196" s="136"/>
      <c r="YQ196" s="136"/>
      <c r="YR196" s="136"/>
      <c r="YS196" s="136"/>
      <c r="YT196" s="136"/>
      <c r="YU196" s="136"/>
      <c r="YV196" s="136"/>
      <c r="YW196" s="136"/>
      <c r="YX196" s="136"/>
      <c r="YY196" s="136"/>
      <c r="YZ196" s="136"/>
      <c r="ZA196" s="136"/>
      <c r="ZB196" s="136"/>
      <c r="ZC196" s="136"/>
      <c r="ZD196" s="136"/>
      <c r="ZE196" s="136"/>
      <c r="ZF196" s="136"/>
      <c r="ZG196" s="136"/>
      <c r="ZH196" s="136"/>
      <c r="ZI196" s="136"/>
      <c r="ZJ196" s="136"/>
      <c r="ZK196" s="136"/>
      <c r="ZL196" s="136"/>
      <c r="ZM196" s="136"/>
      <c r="ZN196" s="136"/>
      <c r="ZO196" s="136"/>
      <c r="ZP196" s="136"/>
      <c r="ZQ196" s="136"/>
      <c r="ZR196" s="136"/>
      <c r="ZS196" s="136"/>
      <c r="ZT196" s="136"/>
      <c r="ZU196" s="136"/>
      <c r="ZV196" s="136"/>
      <c r="ZW196" s="136"/>
      <c r="ZX196" s="136"/>
      <c r="ZY196" s="136"/>
      <c r="ZZ196" s="136"/>
      <c r="AAA196" s="136"/>
      <c r="AAB196" s="136"/>
      <c r="AAC196" s="136"/>
      <c r="AAD196" s="136"/>
      <c r="AAE196" s="136"/>
      <c r="AAF196" s="136"/>
      <c r="AAG196" s="136"/>
      <c r="AAH196" s="136"/>
      <c r="AAI196" s="136"/>
      <c r="AAJ196" s="136"/>
      <c r="AAK196" s="136"/>
      <c r="AAL196" s="136"/>
      <c r="AAM196" s="136"/>
      <c r="AAN196" s="136"/>
      <c r="AAO196" s="136"/>
      <c r="AAP196" s="136"/>
      <c r="AAQ196" s="136"/>
      <c r="AAR196" s="136"/>
      <c r="AAS196" s="136"/>
      <c r="AAT196" s="136"/>
      <c r="AAU196" s="136"/>
      <c r="AAV196" s="136"/>
      <c r="AAW196" s="136"/>
      <c r="AAX196" s="136"/>
      <c r="AAY196" s="136"/>
      <c r="AAZ196" s="136"/>
      <c r="ABA196" s="136"/>
      <c r="ABB196" s="136"/>
      <c r="ABC196" s="136"/>
      <c r="ABD196" s="136"/>
      <c r="ABE196" s="136"/>
      <c r="ABF196" s="136"/>
      <c r="ABG196" s="136"/>
      <c r="ABH196" s="136"/>
      <c r="ABI196" s="136"/>
      <c r="ABJ196" s="136"/>
      <c r="ABK196" s="136"/>
      <c r="ABL196" s="136"/>
      <c r="ABM196" s="136"/>
      <c r="ABN196" s="136"/>
      <c r="ABO196" s="136"/>
      <c r="ABP196" s="136"/>
      <c r="ABQ196" s="136"/>
      <c r="ABR196" s="136"/>
      <c r="ABS196" s="136"/>
      <c r="ABT196" s="136"/>
      <c r="ABU196" s="136"/>
      <c r="ABV196" s="136"/>
      <c r="ABW196" s="136"/>
      <c r="ABX196" s="136"/>
      <c r="ABY196" s="136"/>
      <c r="ABZ196" s="136"/>
      <c r="ACA196" s="136"/>
      <c r="ACB196" s="136"/>
      <c r="ACC196" s="136"/>
      <c r="ACD196" s="136"/>
      <c r="ACE196" s="136"/>
      <c r="ACF196" s="136"/>
      <c r="ACG196" s="136"/>
      <c r="ACH196" s="136"/>
      <c r="ACI196" s="136"/>
      <c r="ACJ196" s="136"/>
      <c r="ACK196" s="136"/>
      <c r="ACL196" s="136"/>
      <c r="ACM196" s="136"/>
      <c r="ACN196" s="136"/>
      <c r="ACO196" s="136"/>
      <c r="ACP196" s="136"/>
      <c r="ACQ196" s="136"/>
      <c r="ACR196" s="136"/>
      <c r="ACS196" s="136"/>
      <c r="ACT196" s="136"/>
      <c r="ACU196" s="136"/>
      <c r="ACV196" s="136"/>
      <c r="ACW196" s="136"/>
      <c r="ACX196" s="136"/>
      <c r="ACY196" s="136"/>
      <c r="ACZ196" s="136"/>
      <c r="ADA196" s="136"/>
      <c r="ADB196" s="136"/>
      <c r="ADC196" s="136"/>
      <c r="ADD196" s="136"/>
      <c r="ADE196" s="136"/>
      <c r="ADF196" s="136"/>
      <c r="ADG196" s="136"/>
      <c r="ADH196" s="136"/>
      <c r="ADI196" s="136"/>
      <c r="ADJ196" s="136"/>
      <c r="ADK196" s="136"/>
      <c r="ADL196" s="136"/>
      <c r="ADM196" s="136"/>
      <c r="ADN196" s="136"/>
      <c r="ADO196" s="136"/>
      <c r="ADP196" s="136"/>
      <c r="ADQ196" s="136"/>
      <c r="ADR196" s="136"/>
      <c r="ADS196" s="136"/>
      <c r="ADT196" s="136"/>
      <c r="ADU196" s="136"/>
      <c r="ADV196" s="136"/>
      <c r="ADW196" s="136"/>
      <c r="ADX196" s="136"/>
      <c r="ADY196" s="136"/>
      <c r="ADZ196" s="136"/>
      <c r="AEA196" s="136"/>
      <c r="AEB196" s="136"/>
      <c r="AEC196" s="136"/>
      <c r="AED196" s="136"/>
      <c r="AEE196" s="136"/>
      <c r="AEF196" s="136"/>
      <c r="AEG196" s="136"/>
      <c r="AEH196" s="136"/>
      <c r="AEI196" s="136"/>
      <c r="AEJ196" s="136"/>
      <c r="AEK196" s="136"/>
      <c r="AEL196" s="136"/>
      <c r="AEM196" s="136"/>
      <c r="AEN196" s="136"/>
      <c r="AEO196" s="136"/>
      <c r="AEP196" s="136"/>
      <c r="AEQ196" s="136"/>
      <c r="AER196" s="136"/>
      <c r="AES196" s="136"/>
      <c r="AET196" s="136"/>
      <c r="AEU196" s="136"/>
      <c r="AEV196" s="136"/>
      <c r="AEW196" s="136"/>
      <c r="AEX196" s="136"/>
      <c r="AEY196" s="136"/>
      <c r="AEZ196" s="136"/>
      <c r="AFA196" s="136"/>
      <c r="AFB196" s="136"/>
      <c r="AFC196" s="136"/>
      <c r="AFD196" s="136"/>
      <c r="AFE196" s="136"/>
      <c r="AFF196" s="136"/>
      <c r="AFG196" s="136"/>
      <c r="AFH196" s="136"/>
      <c r="AFI196" s="136"/>
      <c r="AFJ196" s="136"/>
      <c r="AFK196" s="136"/>
      <c r="AFL196" s="136"/>
      <c r="AFM196" s="136"/>
      <c r="AFN196" s="136"/>
      <c r="AFO196" s="136"/>
      <c r="AFP196" s="136"/>
      <c r="AFQ196" s="136"/>
      <c r="AFR196" s="136"/>
      <c r="AFS196" s="136"/>
      <c r="AFT196" s="136"/>
      <c r="AFU196" s="136"/>
      <c r="AFV196" s="136"/>
      <c r="AFW196" s="136"/>
      <c r="AFX196" s="136"/>
      <c r="AFY196" s="136"/>
      <c r="AFZ196" s="136"/>
      <c r="AGA196" s="136"/>
      <c r="AGB196" s="136"/>
      <c r="AGC196" s="136"/>
      <c r="AGD196" s="136"/>
      <c r="AGE196" s="136"/>
      <c r="AGF196" s="136"/>
      <c r="AGG196" s="136"/>
      <c r="AGH196" s="136"/>
      <c r="AGI196" s="136"/>
      <c r="AGJ196" s="136"/>
      <c r="AGK196" s="136"/>
      <c r="AGL196" s="136"/>
      <c r="AGM196" s="136"/>
      <c r="AGN196" s="136"/>
      <c r="AGO196" s="136"/>
      <c r="AGP196" s="136"/>
      <c r="AGQ196" s="136"/>
      <c r="AGR196" s="136"/>
      <c r="AGS196" s="136"/>
      <c r="AGT196" s="136"/>
      <c r="AGU196" s="136"/>
      <c r="AGV196" s="136"/>
      <c r="AGW196" s="136"/>
      <c r="AGX196" s="136"/>
      <c r="AGY196" s="136"/>
      <c r="AGZ196" s="136"/>
      <c r="AHA196" s="136"/>
      <c r="AHB196" s="136"/>
      <c r="AHC196" s="136"/>
      <c r="AHD196" s="136"/>
      <c r="AHE196" s="136"/>
      <c r="AHF196" s="136"/>
      <c r="AHG196" s="136"/>
      <c r="AHH196" s="136"/>
      <c r="AHI196" s="136"/>
      <c r="AHJ196" s="136"/>
      <c r="AHK196" s="136"/>
      <c r="AHL196" s="136"/>
      <c r="AHM196" s="136"/>
      <c r="AHN196" s="136"/>
      <c r="AHO196" s="136"/>
      <c r="AHP196" s="136"/>
      <c r="AHQ196" s="136"/>
      <c r="AHR196" s="136"/>
      <c r="AHS196" s="136"/>
      <c r="AHT196" s="136"/>
      <c r="AHU196" s="136"/>
      <c r="AHV196" s="136"/>
      <c r="AHW196" s="136"/>
      <c r="AHX196" s="136"/>
      <c r="AHY196" s="136"/>
      <c r="AHZ196" s="136"/>
      <c r="AIA196" s="136"/>
      <c r="AIB196" s="136"/>
      <c r="AIC196" s="136"/>
      <c r="AID196" s="136"/>
      <c r="AIE196" s="136"/>
      <c r="AIF196" s="136"/>
      <c r="AIG196" s="136"/>
      <c r="AIH196" s="136"/>
      <c r="AII196" s="136"/>
      <c r="AIJ196" s="136"/>
      <c r="AIK196" s="136"/>
      <c r="AIL196" s="136"/>
      <c r="AIM196" s="136"/>
      <c r="AIN196" s="136"/>
      <c r="AIO196" s="136"/>
      <c r="AIP196" s="136"/>
      <c r="AIQ196" s="136"/>
      <c r="AIR196" s="136"/>
      <c r="AIS196" s="136"/>
      <c r="AIT196" s="136"/>
      <c r="AIU196" s="136"/>
      <c r="AIV196" s="136"/>
      <c r="AIW196" s="136"/>
      <c r="AIX196" s="136"/>
      <c r="AIY196" s="136"/>
      <c r="AIZ196" s="136"/>
      <c r="AJA196" s="136"/>
      <c r="AJB196" s="136"/>
      <c r="AJC196" s="136"/>
      <c r="AJD196" s="136"/>
      <c r="AJE196" s="136"/>
      <c r="AJF196" s="136"/>
      <c r="AJG196" s="136"/>
      <c r="AJH196" s="136"/>
      <c r="AJI196" s="136"/>
      <c r="AJJ196" s="136"/>
      <c r="AJK196" s="136"/>
      <c r="AJL196" s="136"/>
      <c r="AJM196" s="136"/>
      <c r="AJN196" s="136"/>
      <c r="AJO196" s="136"/>
      <c r="AJP196" s="136"/>
      <c r="AJQ196" s="136"/>
      <c r="AJR196" s="136"/>
      <c r="AJS196" s="136"/>
      <c r="AJT196" s="136"/>
      <c r="AJU196" s="136"/>
      <c r="AJV196" s="136"/>
      <c r="AJW196" s="136"/>
      <c r="AJX196" s="136"/>
      <c r="AJY196" s="136"/>
      <c r="AJZ196" s="136"/>
      <c r="AKA196" s="136"/>
      <c r="AKB196" s="136"/>
      <c r="AKC196" s="136"/>
      <c r="AKD196" s="136"/>
      <c r="AKE196" s="136"/>
      <c r="AKF196" s="136"/>
      <c r="AKG196" s="136"/>
      <c r="AKH196" s="136"/>
      <c r="AKI196" s="136"/>
      <c r="AKJ196" s="136"/>
      <c r="AKK196" s="136"/>
      <c r="AKL196" s="136"/>
      <c r="AKM196" s="136"/>
      <c r="AKN196" s="136"/>
      <c r="AKO196" s="136"/>
      <c r="AKP196" s="136"/>
      <c r="AKQ196" s="136"/>
      <c r="AKR196" s="136"/>
      <c r="AKS196" s="136"/>
      <c r="AKT196" s="136"/>
      <c r="AKU196" s="136"/>
      <c r="AKV196" s="136"/>
      <c r="AKW196" s="136"/>
      <c r="AKX196" s="136"/>
      <c r="AKY196" s="136"/>
      <c r="AKZ196" s="136"/>
      <c r="ALA196" s="136"/>
      <c r="ALB196" s="136"/>
      <c r="ALC196" s="136"/>
      <c r="ALD196" s="136"/>
      <c r="ALE196" s="136"/>
      <c r="ALF196" s="136"/>
      <c r="ALG196" s="136"/>
      <c r="ALH196" s="136"/>
      <c r="ALI196" s="136"/>
      <c r="ALJ196" s="136"/>
      <c r="ALK196" s="136"/>
      <c r="ALL196" s="136"/>
      <c r="ALM196" s="136"/>
      <c r="ALN196" s="136"/>
      <c r="ALO196" s="136"/>
      <c r="ALP196" s="136"/>
      <c r="ALQ196" s="136"/>
      <c r="ALR196" s="136"/>
      <c r="ALS196" s="136"/>
      <c r="ALT196" s="136"/>
      <c r="ALU196" s="136"/>
      <c r="ALV196" s="136"/>
      <c r="ALW196" s="136"/>
      <c r="ALX196" s="136"/>
      <c r="ALY196" s="136"/>
      <c r="ALZ196" s="136"/>
      <c r="AMA196" s="136"/>
      <c r="AMB196" s="136"/>
      <c r="AMC196" s="136"/>
      <c r="AMD196" s="136"/>
      <c r="AME196" s="136"/>
      <c r="AMF196" s="136"/>
      <c r="AMG196" s="136"/>
      <c r="AMH196" s="136"/>
      <c r="AMI196" s="136"/>
    </row>
    <row r="197" spans="1:1024" x14ac:dyDescent="0.25">
      <c r="A197" s="280" t="s">
        <v>926</v>
      </c>
      <c r="B197" s="193">
        <v>197</v>
      </c>
      <c r="C197" s="192" t="s">
        <v>25839</v>
      </c>
      <c r="D197" s="212" t="s">
        <v>927</v>
      </c>
      <c r="E197" s="136"/>
      <c r="F197" s="220">
        <v>4</v>
      </c>
      <c r="G197" s="214"/>
      <c r="H197" s="214"/>
      <c r="I197" s="367">
        <v>0.4</v>
      </c>
      <c r="J197" s="421" t="s">
        <v>770</v>
      </c>
      <c r="K197" s="77">
        <v>1</v>
      </c>
      <c r="L197" s="77">
        <v>1</v>
      </c>
      <c r="M197" s="77">
        <v>1</v>
      </c>
      <c r="N197" s="77"/>
      <c r="O197" s="445"/>
      <c r="P197" s="412">
        <v>2</v>
      </c>
      <c r="Q197" s="161"/>
      <c r="R197" s="161"/>
      <c r="S197" s="161"/>
      <c r="T197" s="161"/>
      <c r="U197" s="161"/>
      <c r="V197" s="256">
        <f>IF(O197=1,10,100)</f>
        <v>100</v>
      </c>
      <c r="W197" s="256">
        <f>IF(O197=1,1,IF(O197=2,10,100))</f>
        <v>100</v>
      </c>
      <c r="X197" s="256">
        <f>IF(O197=3,20,100)</f>
        <v>100</v>
      </c>
      <c r="Y197" s="256">
        <f>IF(P197=1,10,100)</f>
        <v>100</v>
      </c>
      <c r="Z197" s="256">
        <f>IF(P197=1,1,IF(P197=2,10,100))</f>
        <v>10</v>
      </c>
      <c r="AA197" s="257">
        <f>IF(OR(EXACT(Q197,"1A"),EXACT(Q197,"1B")),0.1,IF(Q197=2,1,100))</f>
        <v>100</v>
      </c>
      <c r="AB197" s="257">
        <f>IF(OR(EXACT(R197,"1A"),EXACT(R197,"1B")),0.1,IF(R197=2,1,100))</f>
        <v>100</v>
      </c>
      <c r="AC197" s="257">
        <f>IF(OR(EXACT(S197,"1A"),EXACT(S197,"1B")),0.3,IF(S197=2,3,100))</f>
        <v>100</v>
      </c>
      <c r="AD197" s="136"/>
      <c r="AE197" s="136"/>
      <c r="AF197" s="249">
        <f>IF(OR(OR(EXACT(J197,"1A"),EXACT(J197,"1B"),EXACT(J197,"1C")),K197=1),1,IF(K197=2,10,100))</f>
        <v>1</v>
      </c>
      <c r="AG197" s="249">
        <f>IF(OR(EXACT(J197,"1A"),EXACT(J197,"1B"),EXACT(J197,"1C")),1,IF(J197=2,10,100))</f>
        <v>1</v>
      </c>
      <c r="AH197" s="249">
        <f>IF(OR(EXACT(J197,"1A"),EXACT(J197,"1B"),EXACT(J197,"1C"),K197=1),3,100)</f>
        <v>3</v>
      </c>
      <c r="AI197" s="249">
        <f>IF(OR(EXACT(J197,"1A"),EXACT(J197,"1B"),EXACT(J197,"1C")),5,100)</f>
        <v>5</v>
      </c>
      <c r="AJ197" s="269" t="s">
        <v>25598</v>
      </c>
      <c r="AK197" s="136"/>
      <c r="AL197" s="136"/>
      <c r="AM197" s="251"/>
      <c r="AN197" s="136"/>
      <c r="AO197" s="136"/>
      <c r="AP197" s="220" t="s">
        <v>928</v>
      </c>
      <c r="AQ197" s="199" t="s">
        <v>929</v>
      </c>
      <c r="AR197" s="136"/>
      <c r="AS197" s="136"/>
      <c r="AT197" s="136"/>
      <c r="AU197" s="136"/>
      <c r="AV197" s="136"/>
      <c r="AW197" s="136"/>
      <c r="AX197" s="136"/>
      <c r="AY197" s="136"/>
      <c r="AZ197" s="136"/>
      <c r="BA197" s="136"/>
      <c r="BB197" s="136"/>
      <c r="BC197" s="136"/>
      <c r="BD197" s="136"/>
      <c r="BE197" s="136"/>
      <c r="BF197" s="136"/>
      <c r="BG197" s="136"/>
      <c r="BH197" s="136"/>
      <c r="BI197" s="136"/>
      <c r="BJ197" s="136"/>
      <c r="BK197" s="136"/>
      <c r="BL197" s="136"/>
      <c r="BM197" s="136"/>
      <c r="BN197" s="136"/>
      <c r="BO197" s="136"/>
      <c r="BP197" s="136"/>
      <c r="BQ197" s="136"/>
      <c r="BR197" s="136"/>
      <c r="BS197" s="136"/>
      <c r="BT197" s="136"/>
      <c r="BU197" s="136"/>
      <c r="BV197" s="136"/>
      <c r="BW197" s="136"/>
      <c r="BX197" s="136"/>
      <c r="BY197" s="136"/>
      <c r="BZ197" s="136"/>
      <c r="CA197" s="136"/>
      <c r="CB197" s="136"/>
      <c r="CC197" s="136"/>
      <c r="CD197" s="136"/>
      <c r="CE197" s="136"/>
      <c r="CF197" s="136"/>
      <c r="CG197" s="136"/>
      <c r="CH197" s="136"/>
      <c r="CI197" s="136"/>
      <c r="CJ197" s="136"/>
      <c r="CK197" s="136"/>
      <c r="CL197" s="136"/>
      <c r="CM197" s="136"/>
      <c r="CN197" s="136"/>
      <c r="CO197" s="136"/>
      <c r="CP197" s="136"/>
      <c r="CQ197" s="136"/>
      <c r="CR197" s="136"/>
      <c r="CS197" s="136"/>
      <c r="CT197" s="136"/>
      <c r="CU197" s="136"/>
      <c r="CV197" s="136"/>
      <c r="CW197" s="136"/>
      <c r="CX197" s="136"/>
      <c r="CY197" s="136"/>
      <c r="CZ197" s="136"/>
      <c r="DA197" s="136"/>
      <c r="DB197" s="136"/>
      <c r="DC197" s="136"/>
      <c r="DD197" s="136"/>
      <c r="DE197" s="136"/>
      <c r="DF197" s="136"/>
      <c r="DG197" s="136"/>
      <c r="DH197" s="136"/>
      <c r="DI197" s="136"/>
      <c r="DJ197" s="136"/>
      <c r="DK197" s="136"/>
      <c r="DL197" s="136"/>
      <c r="DM197" s="136"/>
      <c r="DN197" s="136"/>
      <c r="DO197" s="136"/>
      <c r="DP197" s="136"/>
      <c r="DQ197" s="136"/>
      <c r="DR197" s="136"/>
      <c r="DS197" s="136"/>
      <c r="DT197" s="136"/>
      <c r="DU197" s="136"/>
      <c r="DV197" s="136"/>
      <c r="DW197" s="136"/>
      <c r="DX197" s="136"/>
      <c r="DY197" s="136"/>
      <c r="DZ197" s="136"/>
      <c r="EA197" s="136"/>
      <c r="EB197" s="136"/>
      <c r="EC197" s="136"/>
      <c r="ED197" s="136"/>
      <c r="EE197" s="136"/>
      <c r="EF197" s="136"/>
      <c r="EG197" s="136"/>
      <c r="EH197" s="136"/>
      <c r="EI197" s="136"/>
      <c r="EJ197" s="136"/>
      <c r="EK197" s="136"/>
      <c r="EL197" s="136"/>
      <c r="EM197" s="136"/>
      <c r="EN197" s="136"/>
      <c r="EO197" s="136"/>
      <c r="EP197" s="136"/>
      <c r="EQ197" s="136"/>
      <c r="ER197" s="136"/>
      <c r="ES197" s="136"/>
      <c r="ET197" s="136"/>
      <c r="EU197" s="136"/>
      <c r="EV197" s="136"/>
      <c r="EW197" s="136"/>
      <c r="EX197" s="136"/>
      <c r="EY197" s="136"/>
      <c r="EZ197" s="136"/>
      <c r="FA197" s="136"/>
      <c r="FB197" s="136"/>
      <c r="FC197" s="136"/>
      <c r="FD197" s="136"/>
      <c r="FE197" s="136"/>
      <c r="FF197" s="136"/>
      <c r="FG197" s="136"/>
      <c r="FH197" s="136"/>
      <c r="FI197" s="136"/>
      <c r="FJ197" s="136"/>
      <c r="FK197" s="136"/>
      <c r="FL197" s="136"/>
      <c r="FM197" s="136"/>
      <c r="FN197" s="136"/>
      <c r="FO197" s="136"/>
      <c r="FP197" s="136"/>
      <c r="FQ197" s="136"/>
      <c r="FR197" s="136"/>
      <c r="FS197" s="136"/>
      <c r="FT197" s="136"/>
      <c r="FU197" s="136"/>
      <c r="FV197" s="136"/>
      <c r="FW197" s="136"/>
      <c r="FX197" s="136"/>
      <c r="FY197" s="136"/>
      <c r="FZ197" s="136"/>
      <c r="GA197" s="136"/>
      <c r="GB197" s="136"/>
      <c r="GC197" s="136"/>
      <c r="GD197" s="136"/>
      <c r="GE197" s="136"/>
      <c r="GF197" s="136"/>
      <c r="GG197" s="136"/>
      <c r="GH197" s="136"/>
      <c r="GI197" s="136"/>
      <c r="GJ197" s="136"/>
      <c r="GK197" s="136"/>
      <c r="GL197" s="136"/>
      <c r="GM197" s="136"/>
      <c r="GN197" s="136"/>
      <c r="GO197" s="136"/>
      <c r="GP197" s="136"/>
      <c r="GQ197" s="136"/>
      <c r="GR197" s="136"/>
      <c r="GS197" s="136"/>
      <c r="GT197" s="136"/>
      <c r="GU197" s="136"/>
      <c r="GV197" s="136"/>
      <c r="GW197" s="136"/>
      <c r="GX197" s="136"/>
      <c r="GY197" s="136"/>
      <c r="GZ197" s="136"/>
      <c r="HA197" s="136"/>
      <c r="HB197" s="136"/>
      <c r="HC197" s="136"/>
      <c r="HD197" s="136"/>
      <c r="HE197" s="136"/>
      <c r="HF197" s="136"/>
      <c r="HG197" s="136"/>
      <c r="HH197" s="136"/>
      <c r="HI197" s="136"/>
      <c r="HJ197" s="136"/>
      <c r="HK197" s="136"/>
      <c r="HL197" s="136"/>
      <c r="HM197" s="136"/>
      <c r="HN197" s="136"/>
      <c r="HO197" s="136"/>
      <c r="HP197" s="136"/>
      <c r="HQ197" s="136"/>
      <c r="HR197" s="136"/>
      <c r="HS197" s="136"/>
      <c r="HT197" s="136"/>
      <c r="HU197" s="136"/>
      <c r="HV197" s="136"/>
      <c r="HW197" s="136"/>
      <c r="HX197" s="136"/>
      <c r="HY197" s="136"/>
      <c r="HZ197" s="136"/>
      <c r="IA197" s="136"/>
      <c r="IB197" s="136"/>
      <c r="IC197" s="136"/>
      <c r="ID197" s="136"/>
      <c r="IE197" s="136"/>
      <c r="IF197" s="136"/>
      <c r="IG197" s="136"/>
      <c r="IH197" s="136"/>
      <c r="II197" s="136"/>
      <c r="IJ197" s="136"/>
      <c r="IK197" s="136"/>
      <c r="IL197" s="136"/>
      <c r="IM197" s="136"/>
      <c r="IN197" s="136"/>
      <c r="IO197" s="136"/>
      <c r="IP197" s="136"/>
      <c r="IQ197" s="136"/>
      <c r="IR197" s="136"/>
      <c r="IS197" s="136"/>
      <c r="IT197" s="136"/>
      <c r="IU197" s="136"/>
      <c r="IV197" s="136"/>
      <c r="IW197" s="136"/>
      <c r="IX197" s="136"/>
      <c r="IY197" s="136"/>
      <c r="IZ197" s="136"/>
      <c r="JA197" s="136"/>
      <c r="JB197" s="136"/>
      <c r="JC197" s="136"/>
      <c r="JD197" s="136"/>
      <c r="JE197" s="136"/>
      <c r="JF197" s="136"/>
      <c r="JG197" s="136"/>
      <c r="JH197" s="136"/>
      <c r="JI197" s="136"/>
      <c r="JJ197" s="136"/>
      <c r="JK197" s="136"/>
      <c r="JL197" s="136"/>
      <c r="JM197" s="136"/>
      <c r="JN197" s="136"/>
      <c r="JO197" s="136"/>
      <c r="JP197" s="136"/>
      <c r="JQ197" s="136"/>
      <c r="JR197" s="136"/>
      <c r="JS197" s="136"/>
      <c r="JT197" s="136"/>
      <c r="JU197" s="136"/>
      <c r="JV197" s="136"/>
      <c r="JW197" s="136"/>
      <c r="JX197" s="136"/>
      <c r="JY197" s="136"/>
      <c r="JZ197" s="136"/>
      <c r="KA197" s="136"/>
      <c r="KB197" s="136"/>
      <c r="KC197" s="136"/>
      <c r="KD197" s="136"/>
      <c r="KE197" s="136"/>
      <c r="KF197" s="136"/>
      <c r="KG197" s="136"/>
      <c r="KH197" s="136"/>
      <c r="KI197" s="136"/>
      <c r="KJ197" s="136"/>
      <c r="KK197" s="136"/>
      <c r="KL197" s="136"/>
      <c r="KM197" s="136"/>
      <c r="KN197" s="136"/>
      <c r="KO197" s="136"/>
      <c r="KP197" s="136"/>
      <c r="KQ197" s="136"/>
      <c r="KR197" s="136"/>
      <c r="KS197" s="136"/>
      <c r="KT197" s="136"/>
      <c r="KU197" s="136"/>
      <c r="KV197" s="136"/>
      <c r="KW197" s="136"/>
      <c r="KX197" s="136"/>
      <c r="KY197" s="136"/>
      <c r="KZ197" s="136"/>
      <c r="LA197" s="136"/>
      <c r="LB197" s="136"/>
      <c r="LC197" s="136"/>
      <c r="LD197" s="136"/>
      <c r="LE197" s="136"/>
      <c r="LF197" s="136"/>
      <c r="LG197" s="136"/>
      <c r="LH197" s="136"/>
      <c r="LI197" s="136"/>
      <c r="LJ197" s="136"/>
      <c r="LK197" s="136"/>
      <c r="LL197" s="136"/>
      <c r="LM197" s="136"/>
      <c r="LN197" s="136"/>
      <c r="LO197" s="136"/>
      <c r="LP197" s="136"/>
      <c r="LQ197" s="136"/>
      <c r="LR197" s="136"/>
      <c r="LS197" s="136"/>
      <c r="LT197" s="136"/>
      <c r="LU197" s="136"/>
      <c r="LV197" s="136"/>
      <c r="LW197" s="136"/>
      <c r="LX197" s="136"/>
      <c r="LY197" s="136"/>
      <c r="LZ197" s="136"/>
      <c r="MA197" s="136"/>
      <c r="MB197" s="136"/>
      <c r="MC197" s="136"/>
      <c r="MD197" s="136"/>
      <c r="ME197" s="136"/>
      <c r="MF197" s="136"/>
      <c r="MG197" s="136"/>
      <c r="MH197" s="136"/>
      <c r="MI197" s="136"/>
      <c r="MJ197" s="136"/>
      <c r="MK197" s="136"/>
      <c r="ML197" s="136"/>
      <c r="MM197" s="136"/>
      <c r="MN197" s="136"/>
      <c r="MO197" s="136"/>
      <c r="MP197" s="136"/>
      <c r="MQ197" s="136"/>
      <c r="MR197" s="136"/>
      <c r="MS197" s="136"/>
      <c r="MT197" s="136"/>
      <c r="MU197" s="136"/>
      <c r="MV197" s="136"/>
      <c r="MW197" s="136"/>
      <c r="MX197" s="136"/>
      <c r="MY197" s="136"/>
      <c r="MZ197" s="136"/>
      <c r="NA197" s="136"/>
      <c r="NB197" s="136"/>
      <c r="NC197" s="136"/>
      <c r="ND197" s="136"/>
      <c r="NE197" s="136"/>
      <c r="NF197" s="136"/>
      <c r="NG197" s="136"/>
      <c r="NH197" s="136"/>
      <c r="NI197" s="136"/>
      <c r="NJ197" s="136"/>
      <c r="NK197" s="136"/>
      <c r="NL197" s="136"/>
      <c r="NM197" s="136"/>
      <c r="NN197" s="136"/>
      <c r="NO197" s="136"/>
      <c r="NP197" s="136"/>
      <c r="NQ197" s="136"/>
      <c r="NR197" s="136"/>
      <c r="NS197" s="136"/>
      <c r="NT197" s="136"/>
      <c r="NU197" s="136"/>
      <c r="NV197" s="136"/>
      <c r="NW197" s="136"/>
      <c r="NX197" s="136"/>
      <c r="NY197" s="136"/>
      <c r="NZ197" s="136"/>
      <c r="OA197" s="136"/>
      <c r="OB197" s="136"/>
      <c r="OC197" s="136"/>
      <c r="OD197" s="136"/>
      <c r="OE197" s="136"/>
      <c r="OF197" s="136"/>
      <c r="OG197" s="136"/>
      <c r="OH197" s="136"/>
      <c r="OI197" s="136"/>
      <c r="OJ197" s="136"/>
      <c r="OK197" s="136"/>
      <c r="OL197" s="136"/>
      <c r="OM197" s="136"/>
      <c r="ON197" s="136"/>
      <c r="OO197" s="136"/>
      <c r="OP197" s="136"/>
      <c r="OQ197" s="136"/>
      <c r="OR197" s="136"/>
      <c r="OS197" s="136"/>
      <c r="OT197" s="136"/>
      <c r="OU197" s="136"/>
      <c r="OV197" s="136"/>
      <c r="OW197" s="136"/>
      <c r="OX197" s="136"/>
      <c r="OY197" s="136"/>
      <c r="OZ197" s="136"/>
      <c r="PA197" s="136"/>
      <c r="PB197" s="136"/>
      <c r="PC197" s="136"/>
      <c r="PD197" s="136"/>
      <c r="PE197" s="136"/>
      <c r="PF197" s="136"/>
      <c r="PG197" s="136"/>
      <c r="PH197" s="136"/>
      <c r="PI197" s="136"/>
      <c r="PJ197" s="136"/>
      <c r="PK197" s="136"/>
      <c r="PL197" s="136"/>
      <c r="PM197" s="136"/>
      <c r="PN197" s="136"/>
      <c r="PO197" s="136"/>
      <c r="PP197" s="136"/>
      <c r="PQ197" s="136"/>
      <c r="PR197" s="136"/>
      <c r="PS197" s="136"/>
      <c r="PT197" s="136"/>
      <c r="PU197" s="136"/>
      <c r="PV197" s="136"/>
      <c r="PW197" s="136"/>
      <c r="PX197" s="136"/>
      <c r="PY197" s="136"/>
      <c r="PZ197" s="136"/>
      <c r="QA197" s="136"/>
      <c r="QB197" s="136"/>
      <c r="QC197" s="136"/>
      <c r="QD197" s="136"/>
      <c r="QE197" s="136"/>
      <c r="QF197" s="136"/>
      <c r="QG197" s="136"/>
      <c r="QH197" s="136"/>
      <c r="QI197" s="136"/>
      <c r="QJ197" s="136"/>
      <c r="QK197" s="136"/>
      <c r="QL197" s="136"/>
      <c r="QM197" s="136"/>
      <c r="QN197" s="136"/>
      <c r="QO197" s="136"/>
      <c r="QP197" s="136"/>
      <c r="QQ197" s="136"/>
      <c r="QR197" s="136"/>
      <c r="QS197" s="136"/>
      <c r="QT197" s="136"/>
      <c r="QU197" s="136"/>
      <c r="QV197" s="136"/>
      <c r="QW197" s="136"/>
      <c r="QX197" s="136"/>
      <c r="QY197" s="136"/>
      <c r="QZ197" s="136"/>
      <c r="RA197" s="136"/>
      <c r="RB197" s="136"/>
      <c r="RC197" s="136"/>
      <c r="RD197" s="136"/>
      <c r="RE197" s="136"/>
      <c r="RF197" s="136"/>
      <c r="RG197" s="136"/>
      <c r="RH197" s="136"/>
      <c r="RI197" s="136"/>
      <c r="RJ197" s="136"/>
      <c r="RK197" s="136"/>
      <c r="RL197" s="136"/>
      <c r="RM197" s="136"/>
      <c r="RN197" s="136"/>
      <c r="RO197" s="136"/>
      <c r="RP197" s="136"/>
      <c r="RQ197" s="136"/>
      <c r="RR197" s="136"/>
      <c r="RS197" s="136"/>
      <c r="RT197" s="136"/>
      <c r="RU197" s="136"/>
      <c r="RV197" s="136"/>
      <c r="RW197" s="136"/>
      <c r="RX197" s="136"/>
      <c r="RY197" s="136"/>
      <c r="RZ197" s="136"/>
      <c r="SA197" s="136"/>
      <c r="SB197" s="136"/>
      <c r="SC197" s="136"/>
      <c r="SD197" s="136"/>
      <c r="SE197" s="136"/>
      <c r="SF197" s="136"/>
      <c r="SG197" s="136"/>
      <c r="SH197" s="136"/>
      <c r="SI197" s="136"/>
      <c r="SJ197" s="136"/>
      <c r="SK197" s="136"/>
      <c r="SL197" s="136"/>
      <c r="SM197" s="136"/>
      <c r="SN197" s="136"/>
      <c r="SO197" s="136"/>
      <c r="SP197" s="136"/>
      <c r="SQ197" s="136"/>
      <c r="SR197" s="136"/>
      <c r="SS197" s="136"/>
      <c r="ST197" s="136"/>
      <c r="SU197" s="136"/>
      <c r="SV197" s="136"/>
      <c r="SW197" s="136"/>
      <c r="SX197" s="136"/>
      <c r="SY197" s="136"/>
      <c r="SZ197" s="136"/>
      <c r="TA197" s="136"/>
      <c r="TB197" s="136"/>
      <c r="TC197" s="136"/>
      <c r="TD197" s="136"/>
      <c r="TE197" s="136"/>
      <c r="TF197" s="136"/>
      <c r="TG197" s="136"/>
      <c r="TH197" s="136"/>
      <c r="TI197" s="136"/>
      <c r="TJ197" s="136"/>
      <c r="TK197" s="136"/>
      <c r="TL197" s="136"/>
      <c r="TM197" s="136"/>
      <c r="TN197" s="136"/>
      <c r="TO197" s="136"/>
      <c r="TP197" s="136"/>
      <c r="TQ197" s="136"/>
      <c r="TR197" s="136"/>
      <c r="TS197" s="136"/>
      <c r="TT197" s="136"/>
      <c r="TU197" s="136"/>
      <c r="TV197" s="136"/>
      <c r="TW197" s="136"/>
      <c r="TX197" s="136"/>
      <c r="TY197" s="136"/>
      <c r="TZ197" s="136"/>
      <c r="UA197" s="136"/>
      <c r="UB197" s="136"/>
      <c r="UC197" s="136"/>
      <c r="UD197" s="136"/>
      <c r="UE197" s="136"/>
      <c r="UF197" s="136"/>
      <c r="UG197" s="136"/>
      <c r="UH197" s="136"/>
      <c r="UI197" s="136"/>
      <c r="UJ197" s="136"/>
      <c r="UK197" s="136"/>
      <c r="UL197" s="136"/>
      <c r="UM197" s="136"/>
      <c r="UN197" s="136"/>
      <c r="UO197" s="136"/>
      <c r="UP197" s="136"/>
      <c r="UQ197" s="136"/>
      <c r="UR197" s="136"/>
      <c r="US197" s="136"/>
      <c r="UT197" s="136"/>
      <c r="UU197" s="136"/>
      <c r="UV197" s="136"/>
      <c r="UW197" s="136"/>
      <c r="UX197" s="136"/>
      <c r="UY197" s="136"/>
      <c r="UZ197" s="136"/>
      <c r="VA197" s="136"/>
      <c r="VB197" s="136"/>
      <c r="VC197" s="136"/>
      <c r="VD197" s="136"/>
      <c r="VE197" s="136"/>
      <c r="VF197" s="136"/>
      <c r="VG197" s="136"/>
      <c r="VH197" s="136"/>
      <c r="VI197" s="136"/>
      <c r="VJ197" s="136"/>
      <c r="VK197" s="136"/>
      <c r="VL197" s="136"/>
      <c r="VM197" s="136"/>
      <c r="VN197" s="136"/>
      <c r="VO197" s="136"/>
      <c r="VP197" s="136"/>
      <c r="VQ197" s="136"/>
      <c r="VR197" s="136"/>
      <c r="VS197" s="136"/>
      <c r="VT197" s="136"/>
      <c r="VU197" s="136"/>
      <c r="VV197" s="136"/>
      <c r="VW197" s="136"/>
      <c r="VX197" s="136"/>
      <c r="VY197" s="136"/>
      <c r="VZ197" s="136"/>
      <c r="WA197" s="136"/>
      <c r="WB197" s="136"/>
      <c r="WC197" s="136"/>
      <c r="WD197" s="136"/>
      <c r="WE197" s="136"/>
      <c r="WF197" s="136"/>
      <c r="WG197" s="136"/>
      <c r="WH197" s="136"/>
      <c r="WI197" s="136"/>
      <c r="WJ197" s="136"/>
      <c r="WK197" s="136"/>
      <c r="WL197" s="136"/>
      <c r="WM197" s="136"/>
      <c r="WN197" s="136"/>
      <c r="WO197" s="136"/>
      <c r="WP197" s="136"/>
      <c r="WQ197" s="136"/>
      <c r="WR197" s="136"/>
      <c r="WS197" s="136"/>
      <c r="WT197" s="136"/>
      <c r="WU197" s="136"/>
      <c r="WV197" s="136"/>
      <c r="WW197" s="136"/>
      <c r="WX197" s="136"/>
      <c r="WY197" s="136"/>
      <c r="WZ197" s="136"/>
      <c r="XA197" s="136"/>
      <c r="XB197" s="136"/>
      <c r="XC197" s="136"/>
      <c r="XD197" s="136"/>
      <c r="XE197" s="136"/>
      <c r="XF197" s="136"/>
      <c r="XG197" s="136"/>
      <c r="XH197" s="136"/>
      <c r="XI197" s="136"/>
      <c r="XJ197" s="136"/>
      <c r="XK197" s="136"/>
      <c r="XL197" s="136"/>
      <c r="XM197" s="136"/>
      <c r="XN197" s="136"/>
      <c r="XO197" s="136"/>
      <c r="XP197" s="136"/>
      <c r="XQ197" s="136"/>
      <c r="XR197" s="136"/>
      <c r="XS197" s="136"/>
      <c r="XT197" s="136"/>
      <c r="XU197" s="136"/>
      <c r="XV197" s="136"/>
      <c r="XW197" s="136"/>
      <c r="XX197" s="136"/>
      <c r="XY197" s="136"/>
      <c r="XZ197" s="136"/>
      <c r="YA197" s="136"/>
      <c r="YB197" s="136"/>
      <c r="YC197" s="136"/>
      <c r="YD197" s="136"/>
      <c r="YE197" s="136"/>
      <c r="YF197" s="136"/>
      <c r="YG197" s="136"/>
      <c r="YH197" s="136"/>
      <c r="YI197" s="136"/>
      <c r="YJ197" s="136"/>
      <c r="YK197" s="136"/>
      <c r="YL197" s="136"/>
      <c r="YM197" s="136"/>
      <c r="YN197" s="136"/>
      <c r="YO197" s="136"/>
      <c r="YP197" s="136"/>
      <c r="YQ197" s="136"/>
      <c r="YR197" s="136"/>
      <c r="YS197" s="136"/>
      <c r="YT197" s="136"/>
      <c r="YU197" s="136"/>
      <c r="YV197" s="136"/>
      <c r="YW197" s="136"/>
      <c r="YX197" s="136"/>
      <c r="YY197" s="136"/>
      <c r="YZ197" s="136"/>
      <c r="ZA197" s="136"/>
      <c r="ZB197" s="136"/>
      <c r="ZC197" s="136"/>
      <c r="ZD197" s="136"/>
      <c r="ZE197" s="136"/>
      <c r="ZF197" s="136"/>
      <c r="ZG197" s="136"/>
      <c r="ZH197" s="136"/>
      <c r="ZI197" s="136"/>
      <c r="ZJ197" s="136"/>
      <c r="ZK197" s="136"/>
      <c r="ZL197" s="136"/>
      <c r="ZM197" s="136"/>
      <c r="ZN197" s="136"/>
      <c r="ZO197" s="136"/>
      <c r="ZP197" s="136"/>
      <c r="ZQ197" s="136"/>
      <c r="ZR197" s="136"/>
      <c r="ZS197" s="136"/>
      <c r="ZT197" s="136"/>
      <c r="ZU197" s="136"/>
      <c r="ZV197" s="136"/>
      <c r="ZW197" s="136"/>
      <c r="ZX197" s="136"/>
      <c r="ZY197" s="136"/>
      <c r="ZZ197" s="136"/>
      <c r="AAA197" s="136"/>
      <c r="AAB197" s="136"/>
      <c r="AAC197" s="136"/>
      <c r="AAD197" s="136"/>
      <c r="AAE197" s="136"/>
      <c r="AAF197" s="136"/>
      <c r="AAG197" s="136"/>
      <c r="AAH197" s="136"/>
      <c r="AAI197" s="136"/>
      <c r="AAJ197" s="136"/>
      <c r="AAK197" s="136"/>
      <c r="AAL197" s="136"/>
      <c r="AAM197" s="136"/>
      <c r="AAN197" s="136"/>
      <c r="AAO197" s="136"/>
      <c r="AAP197" s="136"/>
      <c r="AAQ197" s="136"/>
      <c r="AAR197" s="136"/>
      <c r="AAS197" s="136"/>
      <c r="AAT197" s="136"/>
      <c r="AAU197" s="136"/>
      <c r="AAV197" s="136"/>
      <c r="AAW197" s="136"/>
      <c r="AAX197" s="136"/>
      <c r="AAY197" s="136"/>
      <c r="AAZ197" s="136"/>
      <c r="ABA197" s="136"/>
      <c r="ABB197" s="136"/>
      <c r="ABC197" s="136"/>
      <c r="ABD197" s="136"/>
      <c r="ABE197" s="136"/>
      <c r="ABF197" s="136"/>
      <c r="ABG197" s="136"/>
      <c r="ABH197" s="136"/>
      <c r="ABI197" s="136"/>
      <c r="ABJ197" s="136"/>
      <c r="ABK197" s="136"/>
      <c r="ABL197" s="136"/>
      <c r="ABM197" s="136"/>
      <c r="ABN197" s="136"/>
      <c r="ABO197" s="136"/>
      <c r="ABP197" s="136"/>
      <c r="ABQ197" s="136"/>
      <c r="ABR197" s="136"/>
      <c r="ABS197" s="136"/>
      <c r="ABT197" s="136"/>
      <c r="ABU197" s="136"/>
      <c r="ABV197" s="136"/>
      <c r="ABW197" s="136"/>
      <c r="ABX197" s="136"/>
      <c r="ABY197" s="136"/>
      <c r="ABZ197" s="136"/>
      <c r="ACA197" s="136"/>
      <c r="ACB197" s="136"/>
      <c r="ACC197" s="136"/>
      <c r="ACD197" s="136"/>
      <c r="ACE197" s="136"/>
      <c r="ACF197" s="136"/>
      <c r="ACG197" s="136"/>
      <c r="ACH197" s="136"/>
      <c r="ACI197" s="136"/>
      <c r="ACJ197" s="136"/>
      <c r="ACK197" s="136"/>
      <c r="ACL197" s="136"/>
      <c r="ACM197" s="136"/>
      <c r="ACN197" s="136"/>
      <c r="ACO197" s="136"/>
      <c r="ACP197" s="136"/>
      <c r="ACQ197" s="136"/>
      <c r="ACR197" s="136"/>
      <c r="ACS197" s="136"/>
      <c r="ACT197" s="136"/>
      <c r="ACU197" s="136"/>
      <c r="ACV197" s="136"/>
      <c r="ACW197" s="136"/>
      <c r="ACX197" s="136"/>
      <c r="ACY197" s="136"/>
      <c r="ACZ197" s="136"/>
      <c r="ADA197" s="136"/>
      <c r="ADB197" s="136"/>
      <c r="ADC197" s="136"/>
      <c r="ADD197" s="136"/>
      <c r="ADE197" s="136"/>
      <c r="ADF197" s="136"/>
      <c r="ADG197" s="136"/>
      <c r="ADH197" s="136"/>
      <c r="ADI197" s="136"/>
      <c r="ADJ197" s="136"/>
      <c r="ADK197" s="136"/>
      <c r="ADL197" s="136"/>
      <c r="ADM197" s="136"/>
      <c r="ADN197" s="136"/>
      <c r="ADO197" s="136"/>
      <c r="ADP197" s="136"/>
      <c r="ADQ197" s="136"/>
      <c r="ADR197" s="136"/>
      <c r="ADS197" s="136"/>
      <c r="ADT197" s="136"/>
      <c r="ADU197" s="136"/>
      <c r="ADV197" s="136"/>
      <c r="ADW197" s="136"/>
      <c r="ADX197" s="136"/>
      <c r="ADY197" s="136"/>
      <c r="ADZ197" s="136"/>
      <c r="AEA197" s="136"/>
      <c r="AEB197" s="136"/>
      <c r="AEC197" s="136"/>
      <c r="AED197" s="136"/>
      <c r="AEE197" s="136"/>
      <c r="AEF197" s="136"/>
      <c r="AEG197" s="136"/>
      <c r="AEH197" s="136"/>
      <c r="AEI197" s="136"/>
      <c r="AEJ197" s="136"/>
      <c r="AEK197" s="136"/>
      <c r="AEL197" s="136"/>
      <c r="AEM197" s="136"/>
      <c r="AEN197" s="136"/>
      <c r="AEO197" s="136"/>
      <c r="AEP197" s="136"/>
      <c r="AEQ197" s="136"/>
      <c r="AER197" s="136"/>
      <c r="AES197" s="136"/>
      <c r="AET197" s="136"/>
      <c r="AEU197" s="136"/>
      <c r="AEV197" s="136"/>
      <c r="AEW197" s="136"/>
      <c r="AEX197" s="136"/>
      <c r="AEY197" s="136"/>
      <c r="AEZ197" s="136"/>
      <c r="AFA197" s="136"/>
      <c r="AFB197" s="136"/>
      <c r="AFC197" s="136"/>
      <c r="AFD197" s="136"/>
      <c r="AFE197" s="136"/>
      <c r="AFF197" s="136"/>
      <c r="AFG197" s="136"/>
      <c r="AFH197" s="136"/>
      <c r="AFI197" s="136"/>
      <c r="AFJ197" s="136"/>
      <c r="AFK197" s="136"/>
      <c r="AFL197" s="136"/>
      <c r="AFM197" s="136"/>
      <c r="AFN197" s="136"/>
      <c r="AFO197" s="136"/>
      <c r="AFP197" s="136"/>
      <c r="AFQ197" s="136"/>
      <c r="AFR197" s="136"/>
      <c r="AFS197" s="136"/>
      <c r="AFT197" s="136"/>
      <c r="AFU197" s="136"/>
      <c r="AFV197" s="136"/>
      <c r="AFW197" s="136"/>
      <c r="AFX197" s="136"/>
      <c r="AFY197" s="136"/>
      <c r="AFZ197" s="136"/>
      <c r="AGA197" s="136"/>
      <c r="AGB197" s="136"/>
      <c r="AGC197" s="136"/>
      <c r="AGD197" s="136"/>
      <c r="AGE197" s="136"/>
      <c r="AGF197" s="136"/>
      <c r="AGG197" s="136"/>
      <c r="AGH197" s="136"/>
      <c r="AGI197" s="136"/>
      <c r="AGJ197" s="136"/>
      <c r="AGK197" s="136"/>
      <c r="AGL197" s="136"/>
      <c r="AGM197" s="136"/>
      <c r="AGN197" s="136"/>
      <c r="AGO197" s="136"/>
      <c r="AGP197" s="136"/>
      <c r="AGQ197" s="136"/>
      <c r="AGR197" s="136"/>
      <c r="AGS197" s="136"/>
      <c r="AGT197" s="136"/>
      <c r="AGU197" s="136"/>
      <c r="AGV197" s="136"/>
      <c r="AGW197" s="136"/>
      <c r="AGX197" s="136"/>
      <c r="AGY197" s="136"/>
      <c r="AGZ197" s="136"/>
      <c r="AHA197" s="136"/>
      <c r="AHB197" s="136"/>
      <c r="AHC197" s="136"/>
      <c r="AHD197" s="136"/>
      <c r="AHE197" s="136"/>
      <c r="AHF197" s="136"/>
      <c r="AHG197" s="136"/>
      <c r="AHH197" s="136"/>
      <c r="AHI197" s="136"/>
      <c r="AHJ197" s="136"/>
      <c r="AHK197" s="136"/>
      <c r="AHL197" s="136"/>
      <c r="AHM197" s="136"/>
      <c r="AHN197" s="136"/>
      <c r="AHO197" s="136"/>
      <c r="AHP197" s="136"/>
      <c r="AHQ197" s="136"/>
      <c r="AHR197" s="136"/>
      <c r="AHS197" s="136"/>
      <c r="AHT197" s="136"/>
      <c r="AHU197" s="136"/>
      <c r="AHV197" s="136"/>
      <c r="AHW197" s="136"/>
      <c r="AHX197" s="136"/>
      <c r="AHY197" s="136"/>
      <c r="AHZ197" s="136"/>
      <c r="AIA197" s="136"/>
      <c r="AIB197" s="136"/>
      <c r="AIC197" s="136"/>
      <c r="AID197" s="136"/>
      <c r="AIE197" s="136"/>
      <c r="AIF197" s="136"/>
      <c r="AIG197" s="136"/>
      <c r="AIH197" s="136"/>
      <c r="AII197" s="136"/>
      <c r="AIJ197" s="136"/>
      <c r="AIK197" s="136"/>
      <c r="AIL197" s="136"/>
      <c r="AIM197" s="136"/>
      <c r="AIN197" s="136"/>
      <c r="AIO197" s="136"/>
      <c r="AIP197" s="136"/>
      <c r="AIQ197" s="136"/>
      <c r="AIR197" s="136"/>
      <c r="AIS197" s="136"/>
      <c r="AIT197" s="136"/>
      <c r="AIU197" s="136"/>
      <c r="AIV197" s="136"/>
      <c r="AIW197" s="136"/>
      <c r="AIX197" s="136"/>
      <c r="AIY197" s="136"/>
      <c r="AIZ197" s="136"/>
      <c r="AJA197" s="136"/>
      <c r="AJB197" s="136"/>
      <c r="AJC197" s="136"/>
      <c r="AJD197" s="136"/>
      <c r="AJE197" s="136"/>
      <c r="AJF197" s="136"/>
      <c r="AJG197" s="136"/>
      <c r="AJH197" s="136"/>
      <c r="AJI197" s="136"/>
      <c r="AJJ197" s="136"/>
      <c r="AJK197" s="136"/>
      <c r="AJL197" s="136"/>
      <c r="AJM197" s="136"/>
      <c r="AJN197" s="136"/>
      <c r="AJO197" s="136"/>
      <c r="AJP197" s="136"/>
      <c r="AJQ197" s="136"/>
      <c r="AJR197" s="136"/>
      <c r="AJS197" s="136"/>
      <c r="AJT197" s="136"/>
      <c r="AJU197" s="136"/>
      <c r="AJV197" s="136"/>
      <c r="AJW197" s="136"/>
      <c r="AJX197" s="136"/>
      <c r="AJY197" s="136"/>
      <c r="AJZ197" s="136"/>
      <c r="AKA197" s="136"/>
      <c r="AKB197" s="136"/>
      <c r="AKC197" s="136"/>
      <c r="AKD197" s="136"/>
      <c r="AKE197" s="136"/>
      <c r="AKF197" s="136"/>
      <c r="AKG197" s="136"/>
      <c r="AKH197" s="136"/>
      <c r="AKI197" s="136"/>
      <c r="AKJ197" s="136"/>
      <c r="AKK197" s="136"/>
      <c r="AKL197" s="136"/>
      <c r="AKM197" s="136"/>
      <c r="AKN197" s="136"/>
      <c r="AKO197" s="136"/>
      <c r="AKP197" s="136"/>
      <c r="AKQ197" s="136"/>
      <c r="AKR197" s="136"/>
      <c r="AKS197" s="136"/>
      <c r="AKT197" s="136"/>
      <c r="AKU197" s="136"/>
      <c r="AKV197" s="136"/>
      <c r="AKW197" s="136"/>
      <c r="AKX197" s="136"/>
      <c r="AKY197" s="136"/>
      <c r="AKZ197" s="136"/>
      <c r="ALA197" s="136"/>
      <c r="ALB197" s="136"/>
      <c r="ALC197" s="136"/>
      <c r="ALD197" s="136"/>
      <c r="ALE197" s="136"/>
      <c r="ALF197" s="136"/>
      <c r="ALG197" s="136"/>
      <c r="ALH197" s="136"/>
      <c r="ALI197" s="136"/>
      <c r="ALJ197" s="136"/>
      <c r="ALK197" s="136"/>
      <c r="ALL197" s="136"/>
      <c r="ALM197" s="136"/>
      <c r="ALN197" s="136"/>
      <c r="ALO197" s="136"/>
      <c r="ALP197" s="136"/>
      <c r="ALQ197" s="136"/>
      <c r="ALR197" s="136"/>
      <c r="ALS197" s="136"/>
      <c r="ALT197" s="136"/>
      <c r="ALU197" s="136"/>
      <c r="ALV197" s="136"/>
      <c r="ALW197" s="136"/>
      <c r="ALX197" s="136"/>
      <c r="ALY197" s="136"/>
      <c r="ALZ197" s="136"/>
      <c r="AMA197" s="136"/>
      <c r="AMB197" s="136"/>
      <c r="AMC197" s="136"/>
      <c r="AMD197" s="136"/>
      <c r="AME197" s="136"/>
      <c r="AMF197" s="136"/>
      <c r="AMG197" s="136"/>
      <c r="AMH197" s="136"/>
      <c r="AMI197" s="136"/>
    </row>
    <row r="198" spans="1:1024" s="283" customFormat="1" ht="31.5" customHeight="1" x14ac:dyDescent="0.25">
      <c r="A198" s="192" t="s">
        <v>2637</v>
      </c>
      <c r="B198" s="193">
        <v>198</v>
      </c>
      <c r="C198" s="192" t="s">
        <v>25840</v>
      </c>
      <c r="D198" s="209" t="s">
        <v>6700</v>
      </c>
      <c r="E198" s="253" t="s">
        <v>844</v>
      </c>
      <c r="F198" s="220">
        <v>4</v>
      </c>
      <c r="G198" s="209">
        <v>4</v>
      </c>
      <c r="H198" s="209">
        <v>4</v>
      </c>
      <c r="I198" s="367">
        <v>610</v>
      </c>
      <c r="J198" s="409"/>
      <c r="K198" s="409">
        <v>2</v>
      </c>
      <c r="L198" s="409"/>
      <c r="M198" s="409"/>
      <c r="N198" s="409"/>
      <c r="O198" s="409">
        <v>3</v>
      </c>
      <c r="P198" s="409"/>
      <c r="Q198" s="409"/>
      <c r="R198" s="409"/>
      <c r="S198" s="409"/>
      <c r="T198" s="409"/>
      <c r="U198" s="409"/>
      <c r="V198" s="256">
        <f>IF(O198=1,10,100)</f>
        <v>100</v>
      </c>
      <c r="W198" s="256">
        <f>IF(O198=1,1,IF(O198=2,10,100))</f>
        <v>100</v>
      </c>
      <c r="X198" s="256">
        <f>IF(O198=3,20,100)</f>
        <v>20</v>
      </c>
      <c r="Y198" s="256">
        <f>IF(P198=1,10,100)</f>
        <v>100</v>
      </c>
      <c r="Z198" s="256">
        <f>IF(P198=1,1,IF(P198=2,10,100))</f>
        <v>100</v>
      </c>
      <c r="AA198" s="257">
        <f>IF(OR(EXACT(Q198,"1A"),EXACT(Q198,"1B")),0.1,IF(Q198=2,1,100))</f>
        <v>100</v>
      </c>
      <c r="AB198" s="257">
        <f>IF(OR(EXACT(R198,"1A"),EXACT(R198,"1B")),0.1,IF(R198=2,1,100))</f>
        <v>100</v>
      </c>
      <c r="AC198" s="257">
        <f>IF(OR(EXACT(S198,"1A"),EXACT(S198,"1B")),0.3,IF(S198=2,3,100))</f>
        <v>100</v>
      </c>
      <c r="AD198" s="220"/>
      <c r="AE198" s="220"/>
      <c r="AF198" s="249">
        <f>IF(OR(OR(EXACT(J198,"1A"),EXACT(J198,"1B"),EXACT(J198,"1C")),K198=1),1,IF(K198=2,10,100))</f>
        <v>10</v>
      </c>
      <c r="AG198" s="249">
        <f>IF(OR(EXACT(J198,"1A"),EXACT(J198,"1B"),EXACT(J198,"1C")),1,IF(J198=2,10,100))</f>
        <v>100</v>
      </c>
      <c r="AH198" s="249">
        <f>IF(OR(EXACT(J198,"1A"),EXACT(J198,"1B"),EXACT(J198,"1C"),K198=1),3,100)</f>
        <v>100</v>
      </c>
      <c r="AI198" s="249">
        <f>IF(OR(EXACT(J198,"1A"),EXACT(J198,"1B"),EXACT(J198,"1C")),5,100)</f>
        <v>100</v>
      </c>
      <c r="AJ198" s="269" t="s">
        <v>1206</v>
      </c>
      <c r="AK198" s="220"/>
      <c r="AL198" s="220"/>
      <c r="AM198" s="251"/>
      <c r="AN198" s="220"/>
      <c r="AO198" s="220"/>
      <c r="AP198" s="220" t="s">
        <v>1294</v>
      </c>
      <c r="AQ198" s="199" t="s">
        <v>779</v>
      </c>
      <c r="AR198" s="220"/>
      <c r="AS198" s="220"/>
      <c r="AT198" s="220"/>
      <c r="AU198" s="220"/>
      <c r="AV198" s="220"/>
      <c r="AW198" s="220"/>
      <c r="AX198" s="220"/>
      <c r="AY198" s="220"/>
      <c r="AZ198" s="220"/>
      <c r="BA198" s="220"/>
      <c r="BB198" s="220"/>
      <c r="BC198" s="220"/>
      <c r="BD198" s="220"/>
      <c r="BE198" s="220"/>
      <c r="BF198" s="220"/>
      <c r="BG198" s="220"/>
      <c r="BH198" s="220"/>
      <c r="BI198" s="220"/>
      <c r="BJ198" s="220"/>
      <c r="BK198" s="220"/>
      <c r="BL198" s="220"/>
      <c r="BM198" s="220"/>
      <c r="BN198" s="220"/>
      <c r="BO198" s="220"/>
      <c r="BP198" s="220"/>
      <c r="BQ198" s="220"/>
      <c r="BR198" s="220"/>
      <c r="BS198" s="220"/>
      <c r="BT198" s="220"/>
      <c r="BU198" s="220"/>
      <c r="BV198" s="220"/>
      <c r="BW198" s="220"/>
      <c r="BX198" s="220"/>
      <c r="BY198" s="220"/>
      <c r="BZ198" s="220"/>
      <c r="CA198" s="220"/>
      <c r="CB198" s="220"/>
      <c r="CC198" s="220"/>
      <c r="CD198" s="220"/>
      <c r="CE198" s="220"/>
      <c r="CF198" s="220"/>
      <c r="CG198" s="220"/>
      <c r="CH198" s="220"/>
      <c r="CI198" s="220"/>
      <c r="CJ198" s="220"/>
      <c r="CK198" s="220"/>
      <c r="CL198" s="220"/>
      <c r="CM198" s="220"/>
      <c r="CN198" s="220"/>
      <c r="CO198" s="220"/>
      <c r="CP198" s="220"/>
      <c r="CQ198" s="220"/>
      <c r="CR198" s="220"/>
      <c r="CS198" s="220"/>
      <c r="CT198" s="220"/>
      <c r="CU198" s="220"/>
      <c r="CV198" s="220"/>
      <c r="CW198" s="220"/>
      <c r="CX198" s="220"/>
      <c r="CY198" s="220"/>
      <c r="CZ198" s="220"/>
      <c r="DA198" s="220"/>
      <c r="DB198" s="220"/>
      <c r="DC198" s="220"/>
      <c r="DD198" s="220"/>
      <c r="DE198" s="220"/>
      <c r="DF198" s="220"/>
      <c r="DG198" s="220"/>
      <c r="DH198" s="220"/>
      <c r="DI198" s="220"/>
      <c r="DJ198" s="220"/>
      <c r="DK198" s="220"/>
      <c r="DL198" s="220"/>
      <c r="DM198" s="220"/>
      <c r="DN198" s="220"/>
      <c r="DO198" s="220"/>
      <c r="DP198" s="220"/>
      <c r="DQ198" s="220"/>
      <c r="DR198" s="220"/>
      <c r="DS198" s="220"/>
      <c r="DT198" s="220"/>
      <c r="DU198" s="220"/>
      <c r="DV198" s="220"/>
      <c r="DW198" s="220"/>
      <c r="DX198" s="220"/>
      <c r="DY198" s="220"/>
      <c r="DZ198" s="220"/>
      <c r="EA198" s="220"/>
      <c r="EB198" s="220"/>
      <c r="EC198" s="220"/>
      <c r="ED198" s="220"/>
      <c r="EE198" s="220"/>
      <c r="EF198" s="220"/>
      <c r="EG198" s="220"/>
      <c r="EH198" s="220"/>
      <c r="EI198" s="220"/>
      <c r="EJ198" s="220"/>
      <c r="EK198" s="220"/>
      <c r="EL198" s="220"/>
      <c r="EM198" s="220"/>
      <c r="EN198" s="220"/>
      <c r="EO198" s="220"/>
      <c r="EP198" s="220"/>
      <c r="EQ198" s="220"/>
      <c r="ER198" s="220"/>
      <c r="ES198" s="220"/>
      <c r="ET198" s="220"/>
      <c r="EU198" s="220"/>
      <c r="EV198" s="220"/>
      <c r="EW198" s="220"/>
      <c r="EX198" s="220"/>
      <c r="EY198" s="220"/>
      <c r="EZ198" s="220"/>
      <c r="FA198" s="220"/>
      <c r="FB198" s="220"/>
      <c r="FC198" s="220"/>
      <c r="FD198" s="220"/>
      <c r="FE198" s="220"/>
      <c r="FF198" s="220"/>
      <c r="FG198" s="220"/>
      <c r="FH198" s="220"/>
      <c r="FI198" s="220"/>
      <c r="FJ198" s="220"/>
      <c r="FK198" s="220"/>
      <c r="FL198" s="220"/>
      <c r="FM198" s="220"/>
      <c r="FN198" s="220"/>
      <c r="FO198" s="220"/>
      <c r="FP198" s="220"/>
      <c r="FQ198" s="220"/>
      <c r="FR198" s="220"/>
      <c r="FS198" s="220"/>
      <c r="FT198" s="220"/>
      <c r="FU198" s="220"/>
      <c r="FV198" s="220"/>
      <c r="FW198" s="220"/>
      <c r="FX198" s="220"/>
      <c r="FY198" s="220"/>
      <c r="FZ198" s="220"/>
      <c r="GA198" s="220"/>
      <c r="GB198" s="220"/>
      <c r="GC198" s="220"/>
      <c r="GD198" s="220"/>
      <c r="GE198" s="220"/>
      <c r="GF198" s="220"/>
      <c r="GG198" s="220"/>
      <c r="GH198" s="220"/>
      <c r="GI198" s="220"/>
      <c r="GJ198" s="220"/>
      <c r="GK198" s="220"/>
      <c r="GL198" s="220"/>
      <c r="GM198" s="220"/>
      <c r="GN198" s="220"/>
      <c r="GO198" s="220"/>
      <c r="GP198" s="220"/>
      <c r="GQ198" s="220"/>
      <c r="GR198" s="220"/>
      <c r="GS198" s="220"/>
      <c r="GT198" s="220"/>
      <c r="GU198" s="220"/>
      <c r="GV198" s="220"/>
      <c r="GW198" s="220"/>
      <c r="GX198" s="220"/>
      <c r="GY198" s="220"/>
      <c r="GZ198" s="220"/>
      <c r="HA198" s="220"/>
      <c r="HB198" s="220"/>
      <c r="HC198" s="220"/>
      <c r="HD198" s="220"/>
      <c r="HE198" s="220"/>
      <c r="HF198" s="220"/>
      <c r="HG198" s="220"/>
      <c r="HH198" s="220"/>
      <c r="HI198" s="220"/>
      <c r="HJ198" s="220"/>
      <c r="HK198" s="220"/>
      <c r="HL198" s="220"/>
      <c r="HM198" s="220"/>
      <c r="HN198" s="220"/>
      <c r="HO198" s="220"/>
      <c r="HP198" s="220"/>
      <c r="HQ198" s="220"/>
      <c r="HR198" s="220"/>
      <c r="HS198" s="220"/>
      <c r="HT198" s="220"/>
      <c r="HU198" s="220"/>
      <c r="HV198" s="220"/>
      <c r="HW198" s="220"/>
      <c r="HX198" s="220"/>
      <c r="HY198" s="220"/>
      <c r="HZ198" s="220"/>
      <c r="IA198" s="220"/>
      <c r="IB198" s="220"/>
      <c r="IC198" s="220"/>
      <c r="ID198" s="220"/>
      <c r="IE198" s="220"/>
      <c r="IF198" s="220"/>
      <c r="IG198" s="220"/>
      <c r="IH198" s="220"/>
      <c r="II198" s="220"/>
      <c r="IJ198" s="220"/>
      <c r="IK198" s="220"/>
      <c r="IL198" s="220"/>
      <c r="IM198" s="220"/>
      <c r="IN198" s="220"/>
      <c r="IO198" s="220"/>
      <c r="IP198" s="220"/>
      <c r="IQ198" s="220"/>
      <c r="IR198" s="220"/>
      <c r="IS198" s="220"/>
      <c r="IT198" s="220"/>
      <c r="IU198" s="220"/>
      <c r="IV198" s="220"/>
      <c r="IW198" s="220"/>
      <c r="IX198" s="220"/>
      <c r="IY198" s="220"/>
      <c r="IZ198" s="220"/>
      <c r="JA198" s="220"/>
      <c r="JB198" s="220"/>
      <c r="JC198" s="220"/>
      <c r="JD198" s="220"/>
      <c r="JE198" s="220"/>
      <c r="JF198" s="220"/>
      <c r="JG198" s="220"/>
      <c r="JH198" s="220"/>
      <c r="JI198" s="220"/>
      <c r="JJ198" s="220"/>
      <c r="JK198" s="220"/>
      <c r="JL198" s="220"/>
      <c r="JM198" s="220"/>
      <c r="JN198" s="220"/>
      <c r="JO198" s="220"/>
      <c r="JP198" s="220"/>
      <c r="JQ198" s="220"/>
      <c r="JR198" s="220"/>
      <c r="JS198" s="220"/>
      <c r="JT198" s="220"/>
      <c r="JU198" s="220"/>
      <c r="JV198" s="220"/>
      <c r="JW198" s="220"/>
      <c r="JX198" s="220"/>
      <c r="JY198" s="220"/>
      <c r="JZ198" s="220"/>
      <c r="KA198" s="220"/>
      <c r="KB198" s="220"/>
      <c r="KC198" s="220"/>
      <c r="KD198" s="220"/>
      <c r="KE198" s="220"/>
      <c r="KF198" s="220"/>
      <c r="KG198" s="220"/>
      <c r="KH198" s="220"/>
      <c r="KI198" s="220"/>
      <c r="KJ198" s="220"/>
      <c r="KK198" s="220"/>
      <c r="KL198" s="220"/>
      <c r="KM198" s="220"/>
      <c r="KN198" s="220"/>
      <c r="KO198" s="220"/>
      <c r="KP198" s="220"/>
      <c r="KQ198" s="220"/>
      <c r="KR198" s="220"/>
      <c r="KS198" s="220"/>
      <c r="KT198" s="220"/>
      <c r="KU198" s="220"/>
      <c r="KV198" s="220"/>
      <c r="KW198" s="220"/>
      <c r="KX198" s="220"/>
      <c r="KY198" s="220"/>
      <c r="KZ198" s="220"/>
      <c r="LA198" s="220"/>
      <c r="LB198" s="220"/>
      <c r="LC198" s="220"/>
      <c r="LD198" s="220"/>
      <c r="LE198" s="220"/>
      <c r="LF198" s="220"/>
      <c r="LG198" s="220"/>
      <c r="LH198" s="220"/>
      <c r="LI198" s="220"/>
      <c r="LJ198" s="220"/>
      <c r="LK198" s="220"/>
      <c r="LL198" s="220"/>
      <c r="LM198" s="220"/>
      <c r="LN198" s="220"/>
      <c r="LO198" s="220"/>
      <c r="LP198" s="220"/>
      <c r="LQ198" s="220"/>
      <c r="LR198" s="220"/>
      <c r="LS198" s="220"/>
      <c r="LT198" s="220"/>
      <c r="LU198" s="220"/>
      <c r="LV198" s="220"/>
      <c r="LW198" s="220"/>
      <c r="LX198" s="220"/>
      <c r="LY198" s="220"/>
      <c r="LZ198" s="220"/>
      <c r="MA198" s="220"/>
      <c r="MB198" s="220"/>
      <c r="MC198" s="220"/>
      <c r="MD198" s="220"/>
      <c r="ME198" s="220"/>
      <c r="MF198" s="220"/>
      <c r="MG198" s="220"/>
      <c r="MH198" s="220"/>
      <c r="MI198" s="220"/>
      <c r="MJ198" s="220"/>
      <c r="MK198" s="220"/>
      <c r="ML198" s="220"/>
      <c r="MM198" s="220"/>
      <c r="MN198" s="220"/>
      <c r="MO198" s="220"/>
      <c r="MP198" s="220"/>
      <c r="MQ198" s="220"/>
      <c r="MR198" s="220"/>
      <c r="MS198" s="220"/>
      <c r="MT198" s="220"/>
      <c r="MU198" s="220"/>
      <c r="MV198" s="220"/>
      <c r="MW198" s="220"/>
      <c r="MX198" s="220"/>
      <c r="MY198" s="220"/>
      <c r="MZ198" s="220"/>
      <c r="NA198" s="220"/>
      <c r="NB198" s="220"/>
      <c r="NC198" s="220"/>
      <c r="ND198" s="220"/>
      <c r="NE198" s="220"/>
      <c r="NF198" s="220"/>
      <c r="NG198" s="220"/>
      <c r="NH198" s="220"/>
      <c r="NI198" s="220"/>
      <c r="NJ198" s="220"/>
      <c r="NK198" s="220"/>
      <c r="NL198" s="220"/>
      <c r="NM198" s="220"/>
      <c r="NN198" s="220"/>
      <c r="NO198" s="220"/>
      <c r="NP198" s="220"/>
      <c r="NQ198" s="220"/>
      <c r="NR198" s="220"/>
      <c r="NS198" s="220"/>
      <c r="NT198" s="220"/>
      <c r="NU198" s="220"/>
      <c r="NV198" s="220"/>
      <c r="NW198" s="220"/>
      <c r="NX198" s="220"/>
      <c r="NY198" s="220"/>
      <c r="NZ198" s="220"/>
      <c r="OA198" s="220"/>
      <c r="OB198" s="220"/>
      <c r="OC198" s="220"/>
      <c r="OD198" s="220"/>
      <c r="OE198" s="220"/>
      <c r="OF198" s="220"/>
      <c r="OG198" s="220"/>
      <c r="OH198" s="220"/>
      <c r="OI198" s="220"/>
      <c r="OJ198" s="220"/>
      <c r="OK198" s="220"/>
      <c r="OL198" s="220"/>
      <c r="OM198" s="220"/>
      <c r="ON198" s="220"/>
      <c r="OO198" s="220"/>
      <c r="OP198" s="220"/>
      <c r="OQ198" s="220"/>
      <c r="OR198" s="220"/>
      <c r="OS198" s="220"/>
      <c r="OT198" s="220"/>
      <c r="OU198" s="220"/>
      <c r="OV198" s="220"/>
      <c r="OW198" s="220"/>
      <c r="OX198" s="220"/>
      <c r="OY198" s="220"/>
      <c r="OZ198" s="220"/>
      <c r="PA198" s="220"/>
      <c r="PB198" s="220"/>
      <c r="PC198" s="220"/>
      <c r="PD198" s="220"/>
      <c r="PE198" s="220"/>
      <c r="PF198" s="220"/>
      <c r="PG198" s="220"/>
      <c r="PH198" s="220"/>
      <c r="PI198" s="220"/>
      <c r="PJ198" s="220"/>
      <c r="PK198" s="220"/>
      <c r="PL198" s="220"/>
      <c r="PM198" s="220"/>
      <c r="PN198" s="220"/>
      <c r="PO198" s="220"/>
      <c r="PP198" s="220"/>
      <c r="PQ198" s="220"/>
      <c r="PR198" s="220"/>
      <c r="PS198" s="220"/>
      <c r="PT198" s="220"/>
      <c r="PU198" s="220"/>
      <c r="PV198" s="220"/>
      <c r="PW198" s="220"/>
      <c r="PX198" s="220"/>
      <c r="PY198" s="220"/>
      <c r="PZ198" s="220"/>
      <c r="QA198" s="220"/>
      <c r="QB198" s="220"/>
      <c r="QC198" s="220"/>
      <c r="QD198" s="220"/>
      <c r="QE198" s="220"/>
      <c r="QF198" s="220"/>
      <c r="QG198" s="220"/>
      <c r="QH198" s="220"/>
      <c r="QI198" s="220"/>
      <c r="QJ198" s="220"/>
      <c r="QK198" s="220"/>
      <c r="QL198" s="220"/>
      <c r="QM198" s="220"/>
      <c r="QN198" s="220"/>
      <c r="QO198" s="220"/>
      <c r="QP198" s="220"/>
      <c r="QQ198" s="220"/>
      <c r="QR198" s="220"/>
      <c r="QS198" s="220"/>
      <c r="QT198" s="220"/>
      <c r="QU198" s="220"/>
      <c r="QV198" s="220"/>
      <c r="QW198" s="220"/>
      <c r="QX198" s="220"/>
      <c r="QY198" s="220"/>
      <c r="QZ198" s="220"/>
      <c r="RA198" s="220"/>
      <c r="RB198" s="220"/>
      <c r="RC198" s="220"/>
      <c r="RD198" s="220"/>
      <c r="RE198" s="220"/>
      <c r="RF198" s="220"/>
      <c r="RG198" s="220"/>
      <c r="RH198" s="220"/>
      <c r="RI198" s="220"/>
      <c r="RJ198" s="220"/>
      <c r="RK198" s="220"/>
      <c r="RL198" s="220"/>
      <c r="RM198" s="220"/>
      <c r="RN198" s="220"/>
      <c r="RO198" s="220"/>
      <c r="RP198" s="220"/>
      <c r="RQ198" s="220"/>
      <c r="RR198" s="220"/>
      <c r="RS198" s="220"/>
      <c r="RT198" s="220"/>
      <c r="RU198" s="220"/>
      <c r="RV198" s="220"/>
      <c r="RW198" s="220"/>
      <c r="RX198" s="220"/>
      <c r="RY198" s="220"/>
      <c r="RZ198" s="220"/>
      <c r="SA198" s="220"/>
      <c r="SB198" s="220"/>
      <c r="SC198" s="220"/>
      <c r="SD198" s="220"/>
      <c r="SE198" s="220"/>
      <c r="SF198" s="220"/>
      <c r="SG198" s="220"/>
      <c r="SH198" s="220"/>
      <c r="SI198" s="220"/>
      <c r="SJ198" s="220"/>
      <c r="SK198" s="220"/>
      <c r="SL198" s="220"/>
      <c r="SM198" s="220"/>
      <c r="SN198" s="220"/>
      <c r="SO198" s="220"/>
      <c r="SP198" s="220"/>
      <c r="SQ198" s="220"/>
      <c r="SR198" s="220"/>
      <c r="SS198" s="220"/>
      <c r="ST198" s="220"/>
      <c r="SU198" s="220"/>
      <c r="SV198" s="220"/>
      <c r="SW198" s="220"/>
      <c r="SX198" s="220"/>
      <c r="SY198" s="220"/>
      <c r="SZ198" s="220"/>
      <c r="TA198" s="220"/>
      <c r="TB198" s="220"/>
      <c r="TC198" s="220"/>
      <c r="TD198" s="220"/>
      <c r="TE198" s="220"/>
      <c r="TF198" s="220"/>
      <c r="TG198" s="220"/>
      <c r="TH198" s="220"/>
      <c r="TI198" s="220"/>
      <c r="TJ198" s="220"/>
      <c r="TK198" s="220"/>
      <c r="TL198" s="220"/>
      <c r="TM198" s="220"/>
      <c r="TN198" s="220"/>
      <c r="TO198" s="220"/>
      <c r="TP198" s="220"/>
      <c r="TQ198" s="220"/>
      <c r="TR198" s="220"/>
      <c r="TS198" s="220"/>
      <c r="TT198" s="220"/>
      <c r="TU198" s="220"/>
      <c r="TV198" s="220"/>
      <c r="TW198" s="220"/>
      <c r="TX198" s="220"/>
      <c r="TY198" s="220"/>
      <c r="TZ198" s="220"/>
      <c r="UA198" s="220"/>
      <c r="UB198" s="220"/>
      <c r="UC198" s="220"/>
      <c r="UD198" s="220"/>
      <c r="UE198" s="220"/>
      <c r="UF198" s="220"/>
      <c r="UG198" s="220"/>
      <c r="UH198" s="220"/>
      <c r="UI198" s="220"/>
      <c r="UJ198" s="220"/>
      <c r="UK198" s="220"/>
      <c r="UL198" s="220"/>
      <c r="UM198" s="220"/>
      <c r="UN198" s="220"/>
      <c r="UO198" s="220"/>
      <c r="UP198" s="220"/>
      <c r="UQ198" s="220"/>
      <c r="UR198" s="220"/>
      <c r="US198" s="220"/>
      <c r="UT198" s="220"/>
      <c r="UU198" s="220"/>
      <c r="UV198" s="220"/>
      <c r="UW198" s="220"/>
      <c r="UX198" s="220"/>
      <c r="UY198" s="220"/>
      <c r="UZ198" s="220"/>
      <c r="VA198" s="220"/>
      <c r="VB198" s="220"/>
      <c r="VC198" s="220"/>
      <c r="VD198" s="220"/>
      <c r="VE198" s="220"/>
      <c r="VF198" s="220"/>
      <c r="VG198" s="220"/>
      <c r="VH198" s="220"/>
      <c r="VI198" s="220"/>
      <c r="VJ198" s="220"/>
      <c r="VK198" s="220"/>
      <c r="VL198" s="220"/>
      <c r="VM198" s="220"/>
      <c r="VN198" s="220"/>
      <c r="VO198" s="220"/>
      <c r="VP198" s="220"/>
      <c r="VQ198" s="220"/>
      <c r="VR198" s="220"/>
      <c r="VS198" s="220"/>
      <c r="VT198" s="220"/>
      <c r="VU198" s="220"/>
      <c r="VV198" s="220"/>
      <c r="VW198" s="220"/>
      <c r="VX198" s="220"/>
      <c r="VY198" s="220"/>
      <c r="VZ198" s="220"/>
      <c r="WA198" s="220"/>
      <c r="WB198" s="220"/>
      <c r="WC198" s="220"/>
      <c r="WD198" s="220"/>
      <c r="WE198" s="220"/>
      <c r="WF198" s="220"/>
      <c r="WG198" s="220"/>
      <c r="WH198" s="220"/>
      <c r="WI198" s="220"/>
      <c r="WJ198" s="220"/>
      <c r="WK198" s="220"/>
      <c r="WL198" s="220"/>
      <c r="WM198" s="220"/>
      <c r="WN198" s="220"/>
      <c r="WO198" s="220"/>
      <c r="WP198" s="220"/>
      <c r="WQ198" s="220"/>
      <c r="WR198" s="220"/>
      <c r="WS198" s="220"/>
      <c r="WT198" s="220"/>
      <c r="WU198" s="220"/>
      <c r="WV198" s="220"/>
      <c r="WW198" s="220"/>
      <c r="WX198" s="220"/>
      <c r="WY198" s="220"/>
      <c r="WZ198" s="220"/>
      <c r="XA198" s="220"/>
      <c r="XB198" s="220"/>
      <c r="XC198" s="220"/>
      <c r="XD198" s="220"/>
      <c r="XE198" s="220"/>
      <c r="XF198" s="220"/>
      <c r="XG198" s="220"/>
      <c r="XH198" s="220"/>
      <c r="XI198" s="220"/>
      <c r="XJ198" s="220"/>
      <c r="XK198" s="220"/>
      <c r="XL198" s="220"/>
      <c r="XM198" s="220"/>
      <c r="XN198" s="220"/>
      <c r="XO198" s="220"/>
      <c r="XP198" s="220"/>
      <c r="XQ198" s="220"/>
      <c r="XR198" s="220"/>
      <c r="XS198" s="220"/>
      <c r="XT198" s="220"/>
      <c r="XU198" s="220"/>
      <c r="XV198" s="220"/>
      <c r="XW198" s="220"/>
      <c r="XX198" s="220"/>
      <c r="XY198" s="220"/>
      <c r="XZ198" s="220"/>
      <c r="YA198" s="220"/>
      <c r="YB198" s="220"/>
      <c r="YC198" s="220"/>
      <c r="YD198" s="220"/>
      <c r="YE198" s="220"/>
      <c r="YF198" s="220"/>
      <c r="YG198" s="220"/>
      <c r="YH198" s="220"/>
      <c r="YI198" s="220"/>
      <c r="YJ198" s="220"/>
      <c r="YK198" s="220"/>
      <c r="YL198" s="220"/>
      <c r="YM198" s="220"/>
      <c r="YN198" s="220"/>
      <c r="YO198" s="220"/>
      <c r="YP198" s="220"/>
      <c r="YQ198" s="220"/>
      <c r="YR198" s="220"/>
      <c r="YS198" s="220"/>
      <c r="YT198" s="220"/>
      <c r="YU198" s="220"/>
      <c r="YV198" s="220"/>
      <c r="YW198" s="220"/>
      <c r="YX198" s="220"/>
      <c r="YY198" s="220"/>
      <c r="YZ198" s="220"/>
      <c r="ZA198" s="220"/>
      <c r="ZB198" s="220"/>
      <c r="ZC198" s="220"/>
      <c r="ZD198" s="220"/>
      <c r="ZE198" s="220"/>
      <c r="ZF198" s="220"/>
      <c r="ZG198" s="220"/>
      <c r="ZH198" s="220"/>
      <c r="ZI198" s="220"/>
      <c r="ZJ198" s="220"/>
      <c r="ZK198" s="220"/>
      <c r="ZL198" s="220"/>
      <c r="ZM198" s="220"/>
      <c r="ZN198" s="220"/>
      <c r="ZO198" s="220"/>
      <c r="ZP198" s="220"/>
      <c r="ZQ198" s="220"/>
      <c r="ZR198" s="220"/>
      <c r="ZS198" s="220"/>
      <c r="ZT198" s="220"/>
      <c r="ZU198" s="220"/>
      <c r="ZV198" s="220"/>
      <c r="ZW198" s="220"/>
      <c r="ZX198" s="220"/>
      <c r="ZY198" s="220"/>
      <c r="ZZ198" s="220"/>
      <c r="AAA198" s="220"/>
      <c r="AAB198" s="220"/>
      <c r="AAC198" s="220"/>
      <c r="AAD198" s="220"/>
      <c r="AAE198" s="220"/>
      <c r="AAF198" s="220"/>
      <c r="AAG198" s="220"/>
      <c r="AAH198" s="220"/>
      <c r="AAI198" s="220"/>
      <c r="AAJ198" s="220"/>
      <c r="AAK198" s="220"/>
      <c r="AAL198" s="220"/>
      <c r="AAM198" s="220"/>
      <c r="AAN198" s="220"/>
      <c r="AAO198" s="220"/>
      <c r="AAP198" s="220"/>
      <c r="AAQ198" s="220"/>
      <c r="AAR198" s="220"/>
      <c r="AAS198" s="220"/>
      <c r="AAT198" s="220"/>
      <c r="AAU198" s="220"/>
      <c r="AAV198" s="220"/>
      <c r="AAW198" s="220"/>
      <c r="AAX198" s="220"/>
      <c r="AAY198" s="220"/>
      <c r="AAZ198" s="220"/>
      <c r="ABA198" s="220"/>
      <c r="ABB198" s="220"/>
      <c r="ABC198" s="220"/>
      <c r="ABD198" s="220"/>
      <c r="ABE198" s="220"/>
      <c r="ABF198" s="220"/>
      <c r="ABG198" s="220"/>
      <c r="ABH198" s="220"/>
      <c r="ABI198" s="220"/>
      <c r="ABJ198" s="220"/>
      <c r="ABK198" s="220"/>
      <c r="ABL198" s="220"/>
      <c r="ABM198" s="220"/>
      <c r="ABN198" s="220"/>
      <c r="ABO198" s="220"/>
      <c r="ABP198" s="220"/>
      <c r="ABQ198" s="220"/>
      <c r="ABR198" s="220"/>
      <c r="ABS198" s="220"/>
      <c r="ABT198" s="220"/>
      <c r="ABU198" s="220"/>
      <c r="ABV198" s="220"/>
      <c r="ABW198" s="220"/>
      <c r="ABX198" s="220"/>
      <c r="ABY198" s="220"/>
      <c r="ABZ198" s="220"/>
      <c r="ACA198" s="220"/>
      <c r="ACB198" s="220"/>
      <c r="ACC198" s="220"/>
      <c r="ACD198" s="220"/>
      <c r="ACE198" s="220"/>
      <c r="ACF198" s="220"/>
      <c r="ACG198" s="220"/>
      <c r="ACH198" s="220"/>
      <c r="ACI198" s="220"/>
      <c r="ACJ198" s="220"/>
      <c r="ACK198" s="220"/>
      <c r="ACL198" s="220"/>
      <c r="ACM198" s="220"/>
      <c r="ACN198" s="220"/>
      <c r="ACO198" s="220"/>
      <c r="ACP198" s="220"/>
      <c r="ACQ198" s="220"/>
      <c r="ACR198" s="220"/>
      <c r="ACS198" s="220"/>
      <c r="ACT198" s="220"/>
      <c r="ACU198" s="220"/>
      <c r="ACV198" s="220"/>
      <c r="ACW198" s="220"/>
      <c r="ACX198" s="220"/>
      <c r="ACY198" s="220"/>
      <c r="ACZ198" s="220"/>
      <c r="ADA198" s="220"/>
      <c r="ADB198" s="220"/>
      <c r="ADC198" s="220"/>
      <c r="ADD198" s="220"/>
      <c r="ADE198" s="220"/>
      <c r="ADF198" s="220"/>
      <c r="ADG198" s="220"/>
      <c r="ADH198" s="220"/>
      <c r="ADI198" s="220"/>
      <c r="ADJ198" s="220"/>
      <c r="ADK198" s="220"/>
      <c r="ADL198" s="220"/>
      <c r="ADM198" s="220"/>
      <c r="ADN198" s="220"/>
      <c r="ADO198" s="220"/>
      <c r="ADP198" s="220"/>
      <c r="ADQ198" s="220"/>
      <c r="ADR198" s="220"/>
      <c r="ADS198" s="220"/>
      <c r="ADT198" s="220"/>
      <c r="ADU198" s="220"/>
      <c r="ADV198" s="220"/>
      <c r="ADW198" s="220"/>
      <c r="ADX198" s="220"/>
      <c r="ADY198" s="220"/>
      <c r="ADZ198" s="220"/>
      <c r="AEA198" s="220"/>
      <c r="AEB198" s="220"/>
      <c r="AEC198" s="220"/>
      <c r="AED198" s="220"/>
      <c r="AEE198" s="220"/>
      <c r="AEF198" s="220"/>
      <c r="AEG198" s="220"/>
      <c r="AEH198" s="220"/>
      <c r="AEI198" s="220"/>
      <c r="AEJ198" s="220"/>
      <c r="AEK198" s="220"/>
      <c r="AEL198" s="220"/>
      <c r="AEM198" s="220"/>
      <c r="AEN198" s="220"/>
      <c r="AEO198" s="220"/>
      <c r="AEP198" s="220"/>
      <c r="AEQ198" s="220"/>
      <c r="AER198" s="220"/>
      <c r="AES198" s="220"/>
      <c r="AET198" s="220"/>
      <c r="AEU198" s="220"/>
      <c r="AEV198" s="220"/>
      <c r="AEW198" s="220"/>
      <c r="AEX198" s="220"/>
      <c r="AEY198" s="220"/>
      <c r="AEZ198" s="220"/>
      <c r="AFA198" s="220"/>
      <c r="AFB198" s="220"/>
      <c r="AFC198" s="220"/>
      <c r="AFD198" s="220"/>
      <c r="AFE198" s="220"/>
      <c r="AFF198" s="220"/>
      <c r="AFG198" s="220"/>
      <c r="AFH198" s="220"/>
      <c r="AFI198" s="220"/>
      <c r="AFJ198" s="220"/>
      <c r="AFK198" s="220"/>
      <c r="AFL198" s="220"/>
      <c r="AFM198" s="220"/>
      <c r="AFN198" s="220"/>
      <c r="AFO198" s="220"/>
      <c r="AFP198" s="220"/>
      <c r="AFQ198" s="220"/>
      <c r="AFR198" s="220"/>
      <c r="AFS198" s="220"/>
      <c r="AFT198" s="220"/>
      <c r="AFU198" s="220"/>
      <c r="AFV198" s="220"/>
      <c r="AFW198" s="220"/>
      <c r="AFX198" s="220"/>
      <c r="AFY198" s="220"/>
      <c r="AFZ198" s="220"/>
      <c r="AGA198" s="220"/>
      <c r="AGB198" s="220"/>
      <c r="AGC198" s="220"/>
      <c r="AGD198" s="220"/>
      <c r="AGE198" s="220"/>
      <c r="AGF198" s="220"/>
      <c r="AGG198" s="220"/>
      <c r="AGH198" s="220"/>
      <c r="AGI198" s="220"/>
      <c r="AGJ198" s="220"/>
      <c r="AGK198" s="220"/>
      <c r="AGL198" s="220"/>
      <c r="AGM198" s="220"/>
      <c r="AGN198" s="220"/>
      <c r="AGO198" s="220"/>
      <c r="AGP198" s="220"/>
      <c r="AGQ198" s="220"/>
      <c r="AGR198" s="220"/>
      <c r="AGS198" s="220"/>
      <c r="AGT198" s="220"/>
      <c r="AGU198" s="220"/>
      <c r="AGV198" s="220"/>
      <c r="AGW198" s="220"/>
      <c r="AGX198" s="220"/>
      <c r="AGY198" s="220"/>
      <c r="AGZ198" s="220"/>
      <c r="AHA198" s="220"/>
      <c r="AHB198" s="220"/>
      <c r="AHC198" s="220"/>
      <c r="AHD198" s="220"/>
      <c r="AHE198" s="220"/>
      <c r="AHF198" s="220"/>
      <c r="AHG198" s="220"/>
      <c r="AHH198" s="220"/>
      <c r="AHI198" s="220"/>
      <c r="AHJ198" s="220"/>
      <c r="AHK198" s="220"/>
      <c r="AHL198" s="220"/>
      <c r="AHM198" s="220"/>
      <c r="AHN198" s="220"/>
      <c r="AHO198" s="220"/>
      <c r="AHP198" s="220"/>
      <c r="AHQ198" s="220"/>
      <c r="AHR198" s="220"/>
      <c r="AHS198" s="220"/>
      <c r="AHT198" s="220"/>
      <c r="AHU198" s="220"/>
      <c r="AHV198" s="220"/>
      <c r="AHW198" s="220"/>
      <c r="AHX198" s="220"/>
      <c r="AHY198" s="220"/>
      <c r="AHZ198" s="220"/>
      <c r="AIA198" s="220"/>
      <c r="AIB198" s="220"/>
      <c r="AIC198" s="220"/>
      <c r="AID198" s="220"/>
      <c r="AIE198" s="220"/>
      <c r="AIF198" s="220"/>
      <c r="AIG198" s="220"/>
      <c r="AIH198" s="220"/>
      <c r="AII198" s="220"/>
      <c r="AIJ198" s="220"/>
      <c r="AIK198" s="220"/>
      <c r="AIL198" s="220"/>
      <c r="AIM198" s="220"/>
      <c r="AIN198" s="220"/>
      <c r="AIO198" s="220"/>
      <c r="AIP198" s="220"/>
      <c r="AIQ198" s="220"/>
      <c r="AIR198" s="220"/>
      <c r="AIS198" s="220"/>
      <c r="AIT198" s="220"/>
      <c r="AIU198" s="220"/>
      <c r="AIV198" s="220"/>
      <c r="AIW198" s="220"/>
      <c r="AIX198" s="220"/>
      <c r="AIY198" s="220"/>
      <c r="AIZ198" s="220"/>
      <c r="AJA198" s="220"/>
      <c r="AJB198" s="220"/>
      <c r="AJC198" s="220"/>
      <c r="AJD198" s="220"/>
      <c r="AJE198" s="220"/>
      <c r="AJF198" s="220"/>
      <c r="AJG198" s="220"/>
      <c r="AJH198" s="220"/>
      <c r="AJI198" s="220"/>
      <c r="AJJ198" s="220"/>
      <c r="AJK198" s="220"/>
      <c r="AJL198" s="220"/>
      <c r="AJM198" s="220"/>
      <c r="AJN198" s="220"/>
      <c r="AJO198" s="220"/>
      <c r="AJP198" s="220"/>
      <c r="AJQ198" s="220"/>
      <c r="AJR198" s="220"/>
      <c r="AJS198" s="220"/>
      <c r="AJT198" s="220"/>
      <c r="AJU198" s="220"/>
      <c r="AJV198" s="220"/>
      <c r="AJW198" s="220"/>
      <c r="AJX198" s="220"/>
      <c r="AJY198" s="220"/>
      <c r="AJZ198" s="220"/>
      <c r="AKA198" s="220"/>
      <c r="AKB198" s="220"/>
      <c r="AKC198" s="220"/>
      <c r="AKD198" s="220"/>
      <c r="AKE198" s="220"/>
      <c r="AKF198" s="220"/>
      <c r="AKG198" s="220"/>
      <c r="AKH198" s="220"/>
      <c r="AKI198" s="220"/>
      <c r="AKJ198" s="220"/>
      <c r="AKK198" s="220"/>
      <c r="AKL198" s="220"/>
      <c r="AKM198" s="220"/>
      <c r="AKN198" s="220"/>
      <c r="AKO198" s="220"/>
      <c r="AKP198" s="220"/>
      <c r="AKQ198" s="220"/>
      <c r="AKR198" s="220"/>
      <c r="AKS198" s="220"/>
      <c r="AKT198" s="220"/>
      <c r="AKU198" s="220"/>
      <c r="AKV198" s="220"/>
      <c r="AKW198" s="220"/>
      <c r="AKX198" s="220"/>
      <c r="AKY198" s="220"/>
      <c r="AKZ198" s="220"/>
      <c r="ALA198" s="220"/>
      <c r="ALB198" s="220"/>
      <c r="ALC198" s="220"/>
      <c r="ALD198" s="220"/>
      <c r="ALE198" s="220"/>
      <c r="ALF198" s="220"/>
      <c r="ALG198" s="220"/>
      <c r="ALH198" s="220"/>
      <c r="ALI198" s="220"/>
      <c r="ALJ198" s="220"/>
      <c r="ALK198" s="220"/>
      <c r="ALL198" s="220"/>
      <c r="ALM198" s="220"/>
      <c r="ALN198" s="220"/>
      <c r="ALO198" s="220"/>
      <c r="ALP198" s="220"/>
      <c r="ALQ198" s="220"/>
      <c r="ALR198" s="220"/>
      <c r="ALS198" s="220"/>
      <c r="ALT198" s="220"/>
      <c r="ALU198" s="220"/>
      <c r="ALV198" s="220"/>
      <c r="ALW198" s="220"/>
      <c r="ALX198" s="220"/>
      <c r="ALY198" s="220"/>
      <c r="ALZ198" s="220"/>
      <c r="AMA198" s="220"/>
      <c r="AMB198" s="220"/>
      <c r="AMC198" s="220"/>
      <c r="AMD198" s="220"/>
      <c r="AME198" s="220"/>
      <c r="AMF198" s="220"/>
      <c r="AMG198" s="220"/>
      <c r="AMH198" s="220"/>
      <c r="AMI198" s="220"/>
      <c r="AMJ198" s="220"/>
    </row>
    <row r="199" spans="1:1024" x14ac:dyDescent="0.25">
      <c r="A199" s="192" t="s">
        <v>6701</v>
      </c>
      <c r="B199" s="193">
        <v>199</v>
      </c>
      <c r="C199" s="192" t="s">
        <v>25841</v>
      </c>
      <c r="D199" s="209" t="s">
        <v>6702</v>
      </c>
      <c r="E199" s="253" t="s">
        <v>5868</v>
      </c>
      <c r="F199" s="220">
        <v>4</v>
      </c>
      <c r="G199" s="209">
        <v>3</v>
      </c>
      <c r="H199" s="209">
        <v>3</v>
      </c>
      <c r="I199" s="367">
        <v>120</v>
      </c>
      <c r="K199" s="409">
        <v>2</v>
      </c>
      <c r="O199" s="412">
        <v>3</v>
      </c>
      <c r="V199" s="256">
        <f>IF(O199=1,10,100)</f>
        <v>100</v>
      </c>
      <c r="W199" s="268">
        <f>IF(O199=1,1,IF(O199=2,10,100))</f>
        <v>100</v>
      </c>
      <c r="X199" s="256">
        <f>IF(O199=3,20,100)</f>
        <v>20</v>
      </c>
      <c r="Y199" s="256">
        <f>IF(P199=1,10,100)</f>
        <v>100</v>
      </c>
      <c r="Z199" s="256">
        <f>IF(P199=1,1,IF(P199=2,10,100))</f>
        <v>100</v>
      </c>
      <c r="AA199" s="257">
        <f>IF(OR(EXACT(Q199,"1A"),EXACT(Q199,"1B")),0.1,IF(Q199=2,1,100))</f>
        <v>100</v>
      </c>
      <c r="AB199" s="257">
        <f>IF(OR(EXACT(R199,"1A"),EXACT(R199,"1B")),0.1,IF(R199=2,1,100))</f>
        <v>100</v>
      </c>
      <c r="AC199" s="257">
        <f>IF(OR(EXACT(S199,"1A"),EXACT(S199,"1B")),0.3,IF(S199=2,3,100))</f>
        <v>100</v>
      </c>
      <c r="AF199" s="249">
        <f>IF(OR(OR(EXACT(J199,"1A"),EXACT(J199,"1B"),EXACT(J199,"1C")),K199=1),1,IF(K199=2,10,100))</f>
        <v>10</v>
      </c>
      <c r="AG199" s="249">
        <f>IF(OR(EXACT(J199,"1A"),EXACT(J199,"1B"),EXACT(J199,"1C")),1,IF(J199=2,10,100))</f>
        <v>100</v>
      </c>
      <c r="AH199" s="249">
        <f>IF(OR(EXACT(J199,"1A"),EXACT(J199,"1B"),EXACT(J199,"1C"),K199=1),3,100)</f>
        <v>100</v>
      </c>
      <c r="AI199" s="249">
        <f>IF(OR(EXACT(J199,"1A"),EXACT(J199,"1B"),EXACT(J199,"1C")),5,100)</f>
        <v>100</v>
      </c>
      <c r="AJ199" s="269" t="s">
        <v>25842</v>
      </c>
      <c r="AM199" s="251"/>
      <c r="AQ199" s="199" t="s">
        <v>6703</v>
      </c>
    </row>
    <row r="200" spans="1:1024" x14ac:dyDescent="0.25">
      <c r="A200" s="245" t="s">
        <v>64</v>
      </c>
      <c r="B200" s="193">
        <v>200</v>
      </c>
      <c r="C200" s="192" t="s">
        <v>25843</v>
      </c>
      <c r="D200" s="209" t="s">
        <v>1250</v>
      </c>
      <c r="E200" s="253" t="s">
        <v>844</v>
      </c>
      <c r="F200" s="238"/>
      <c r="G200" s="214"/>
      <c r="H200" s="214"/>
      <c r="I200" s="367">
        <v>734</v>
      </c>
      <c r="J200" s="443"/>
      <c r="K200" s="409">
        <v>2</v>
      </c>
      <c r="L200" s="161"/>
      <c r="M200" s="161"/>
      <c r="N200" s="161"/>
      <c r="O200" s="413">
        <v>3</v>
      </c>
      <c r="P200" s="161"/>
      <c r="Q200" s="161"/>
      <c r="R200" s="161"/>
      <c r="S200" s="161"/>
      <c r="T200" s="161"/>
      <c r="U200" s="161"/>
      <c r="V200" s="256">
        <f>IF(O200=1,10,100)</f>
        <v>100</v>
      </c>
      <c r="W200" s="256">
        <f>IF(O200=1,1,IF(O200=2,10,100))</f>
        <v>100</v>
      </c>
      <c r="X200" s="256">
        <f>IF(O200=3,20,100)</f>
        <v>20</v>
      </c>
      <c r="Y200" s="256">
        <f>IF(P200=1,10,100)</f>
        <v>100</v>
      </c>
      <c r="Z200" s="256">
        <f>IF(P200=1,1,IF(P200=2,10,100))</f>
        <v>100</v>
      </c>
      <c r="AA200" s="257">
        <f>IF(OR(EXACT(Q200,"1A"),EXACT(Q200,"1B")),0.1,IF(Q200=2,1,100))</f>
        <v>100</v>
      </c>
      <c r="AB200" s="257">
        <f>IF(OR(EXACT(R200,"1A"),EXACT(R200,"1B")),0.1,IF(R200=2,1,100))</f>
        <v>100</v>
      </c>
      <c r="AC200" s="257">
        <f>IF(OR(EXACT(S200,"1A"),EXACT(S200,"1B")),0.3,IF(S200=2,3,100))</f>
        <v>100</v>
      </c>
      <c r="AD200" s="136"/>
      <c r="AE200" s="136"/>
      <c r="AF200" s="249">
        <f>IF(OR(OR(EXACT(J200,"1A"),EXACT(J200,"1B"),EXACT(J200,"1C")),K200=1),1,IF(K200=2,10,100))</f>
        <v>10</v>
      </c>
      <c r="AG200" s="249">
        <f>IF(OR(EXACT(J200,"1A"),EXACT(J200,"1B"),EXACT(J200,"1C")),1,IF(J200=2,10,100))</f>
        <v>100</v>
      </c>
      <c r="AH200" s="249">
        <f>IF(OR(EXACT(J200,"1A"),EXACT(J200,"1B"),EXACT(J200,"1C"),K200=1),3,100)</f>
        <v>100</v>
      </c>
      <c r="AI200" s="249">
        <f>IF(OR(EXACT(J200,"1A"),EXACT(J200,"1B"),EXACT(J200,"1C")),5,100)</f>
        <v>100</v>
      </c>
      <c r="AJ200" s="269" t="s">
        <v>25811</v>
      </c>
      <c r="AK200" s="136"/>
      <c r="AL200" s="136"/>
      <c r="AM200" s="251"/>
      <c r="AN200" s="136"/>
      <c r="AO200" s="136"/>
      <c r="AP200" s="136" t="s">
        <v>1294</v>
      </c>
      <c r="AQ200" s="199" t="s">
        <v>1251</v>
      </c>
      <c r="AR200" s="136"/>
      <c r="AS200" s="136"/>
      <c r="AT200" s="136"/>
      <c r="AU200" s="136"/>
      <c r="AV200" s="136"/>
      <c r="AW200" s="136"/>
      <c r="AX200" s="136"/>
      <c r="AY200" s="136"/>
      <c r="AZ200" s="136"/>
      <c r="BA200" s="136"/>
      <c r="BB200" s="136"/>
      <c r="BC200" s="136"/>
      <c r="BD200" s="136"/>
      <c r="BE200" s="136"/>
      <c r="BF200" s="136"/>
      <c r="BG200" s="136"/>
      <c r="BH200" s="136"/>
      <c r="BI200" s="136"/>
      <c r="BJ200" s="136"/>
      <c r="BK200" s="136"/>
      <c r="BL200" s="136"/>
      <c r="BM200" s="136"/>
      <c r="BN200" s="136"/>
      <c r="BO200" s="136"/>
      <c r="BP200" s="136"/>
      <c r="BQ200" s="136"/>
      <c r="BR200" s="136"/>
      <c r="BS200" s="136"/>
      <c r="BT200" s="136"/>
      <c r="BU200" s="136"/>
      <c r="BV200" s="136"/>
      <c r="BW200" s="136"/>
      <c r="BX200" s="136"/>
      <c r="BY200" s="136"/>
      <c r="BZ200" s="136"/>
      <c r="CA200" s="136"/>
      <c r="CB200" s="136"/>
      <c r="CC200" s="136"/>
      <c r="CD200" s="136"/>
      <c r="CE200" s="136"/>
      <c r="CF200" s="136"/>
      <c r="CG200" s="136"/>
      <c r="CH200" s="136"/>
      <c r="CI200" s="136"/>
      <c r="CJ200" s="136"/>
      <c r="CK200" s="136"/>
      <c r="CL200" s="136"/>
      <c r="CM200" s="136"/>
      <c r="CN200" s="136"/>
      <c r="CO200" s="136"/>
      <c r="CP200" s="136"/>
      <c r="CQ200" s="136"/>
      <c r="CR200" s="136"/>
      <c r="CS200" s="136"/>
      <c r="CT200" s="136"/>
      <c r="CU200" s="136"/>
      <c r="CV200" s="136"/>
      <c r="CW200" s="136"/>
      <c r="CX200" s="136"/>
      <c r="CY200" s="136"/>
      <c r="CZ200" s="136"/>
      <c r="DA200" s="136"/>
      <c r="DB200" s="136"/>
      <c r="DC200" s="136"/>
      <c r="DD200" s="136"/>
      <c r="DE200" s="136"/>
      <c r="DF200" s="136"/>
      <c r="DG200" s="136"/>
      <c r="DH200" s="136"/>
      <c r="DI200" s="136"/>
      <c r="DJ200" s="136"/>
      <c r="DK200" s="136"/>
      <c r="DL200" s="136"/>
      <c r="DM200" s="136"/>
      <c r="DN200" s="136"/>
      <c r="DO200" s="136"/>
      <c r="DP200" s="136"/>
      <c r="DQ200" s="136"/>
      <c r="DR200" s="136"/>
      <c r="DS200" s="136"/>
      <c r="DT200" s="136"/>
      <c r="DU200" s="136"/>
      <c r="DV200" s="136"/>
      <c r="DW200" s="136"/>
      <c r="DX200" s="136"/>
      <c r="DY200" s="136"/>
      <c r="DZ200" s="136"/>
      <c r="EA200" s="136"/>
      <c r="EB200" s="136"/>
      <c r="EC200" s="136"/>
      <c r="ED200" s="136"/>
      <c r="EE200" s="136"/>
      <c r="EF200" s="136"/>
      <c r="EG200" s="136"/>
      <c r="EH200" s="136"/>
      <c r="EI200" s="136"/>
      <c r="EJ200" s="136"/>
      <c r="EK200" s="136"/>
      <c r="EL200" s="136"/>
      <c r="EM200" s="136"/>
      <c r="EN200" s="136"/>
      <c r="EO200" s="136"/>
      <c r="EP200" s="136"/>
      <c r="EQ200" s="136"/>
      <c r="ER200" s="136"/>
      <c r="ES200" s="136"/>
      <c r="ET200" s="136"/>
      <c r="EU200" s="136"/>
      <c r="EV200" s="136"/>
      <c r="EW200" s="136"/>
      <c r="EX200" s="136"/>
      <c r="EY200" s="136"/>
      <c r="EZ200" s="136"/>
      <c r="FA200" s="136"/>
      <c r="FB200" s="136"/>
      <c r="FC200" s="136"/>
      <c r="FD200" s="136"/>
      <c r="FE200" s="136"/>
      <c r="FF200" s="136"/>
      <c r="FG200" s="136"/>
      <c r="FH200" s="136"/>
      <c r="FI200" s="136"/>
      <c r="FJ200" s="136"/>
      <c r="FK200" s="136"/>
      <c r="FL200" s="136"/>
      <c r="FM200" s="136"/>
      <c r="FN200" s="136"/>
      <c r="FO200" s="136"/>
      <c r="FP200" s="136"/>
      <c r="FQ200" s="136"/>
      <c r="FR200" s="136"/>
      <c r="FS200" s="136"/>
      <c r="FT200" s="136"/>
      <c r="FU200" s="136"/>
      <c r="FV200" s="136"/>
      <c r="FW200" s="136"/>
      <c r="FX200" s="136"/>
      <c r="FY200" s="136"/>
      <c r="FZ200" s="136"/>
      <c r="GA200" s="136"/>
      <c r="GB200" s="136"/>
      <c r="GC200" s="136"/>
      <c r="GD200" s="136"/>
      <c r="GE200" s="136"/>
      <c r="GF200" s="136"/>
      <c r="GG200" s="136"/>
      <c r="GH200" s="136"/>
      <c r="GI200" s="136"/>
      <c r="GJ200" s="136"/>
      <c r="GK200" s="136"/>
      <c r="GL200" s="136"/>
      <c r="GM200" s="136"/>
      <c r="GN200" s="136"/>
      <c r="GO200" s="136"/>
      <c r="GP200" s="136"/>
      <c r="GQ200" s="136"/>
      <c r="GR200" s="136"/>
      <c r="GS200" s="136"/>
      <c r="GT200" s="136"/>
      <c r="GU200" s="136"/>
      <c r="GV200" s="136"/>
      <c r="GW200" s="136"/>
      <c r="GX200" s="136"/>
      <c r="GY200" s="136"/>
      <c r="GZ200" s="136"/>
      <c r="HA200" s="136"/>
      <c r="HB200" s="136"/>
      <c r="HC200" s="136"/>
      <c r="HD200" s="136"/>
      <c r="HE200" s="136"/>
      <c r="HF200" s="136"/>
      <c r="HG200" s="136"/>
      <c r="HH200" s="136"/>
      <c r="HI200" s="136"/>
      <c r="HJ200" s="136"/>
      <c r="HK200" s="136"/>
      <c r="HL200" s="136"/>
      <c r="HM200" s="136"/>
      <c r="HN200" s="136"/>
      <c r="HO200" s="136"/>
      <c r="HP200" s="136"/>
      <c r="HQ200" s="136"/>
      <c r="HR200" s="136"/>
      <c r="HS200" s="136"/>
      <c r="HT200" s="136"/>
      <c r="HU200" s="136"/>
      <c r="HV200" s="136"/>
      <c r="HW200" s="136"/>
      <c r="HX200" s="136"/>
      <c r="HY200" s="136"/>
      <c r="HZ200" s="136"/>
      <c r="IA200" s="136"/>
      <c r="IB200" s="136"/>
      <c r="IC200" s="136"/>
      <c r="ID200" s="136"/>
      <c r="IE200" s="136"/>
      <c r="IF200" s="136"/>
      <c r="IG200" s="136"/>
      <c r="IH200" s="136"/>
      <c r="II200" s="136"/>
      <c r="IJ200" s="136"/>
      <c r="IK200" s="136"/>
      <c r="IL200" s="136"/>
      <c r="IM200" s="136"/>
      <c r="IN200" s="136"/>
      <c r="IO200" s="136"/>
      <c r="IP200" s="136"/>
      <c r="IQ200" s="136"/>
      <c r="IR200" s="136"/>
      <c r="IS200" s="136"/>
      <c r="IT200" s="136"/>
      <c r="IU200" s="136"/>
      <c r="IV200" s="136"/>
      <c r="IW200" s="136"/>
      <c r="IX200" s="136"/>
      <c r="IY200" s="136"/>
      <c r="IZ200" s="136"/>
      <c r="JA200" s="136"/>
      <c r="JB200" s="136"/>
      <c r="JC200" s="136"/>
      <c r="JD200" s="136"/>
      <c r="JE200" s="136"/>
      <c r="JF200" s="136"/>
      <c r="JG200" s="136"/>
      <c r="JH200" s="136"/>
      <c r="JI200" s="136"/>
      <c r="JJ200" s="136"/>
      <c r="JK200" s="136"/>
      <c r="JL200" s="136"/>
      <c r="JM200" s="136"/>
      <c r="JN200" s="136"/>
      <c r="JO200" s="136"/>
      <c r="JP200" s="136"/>
      <c r="JQ200" s="136"/>
      <c r="JR200" s="136"/>
      <c r="JS200" s="136"/>
      <c r="JT200" s="136"/>
      <c r="JU200" s="136"/>
      <c r="JV200" s="136"/>
      <c r="JW200" s="136"/>
      <c r="JX200" s="136"/>
      <c r="JY200" s="136"/>
      <c r="JZ200" s="136"/>
      <c r="KA200" s="136"/>
      <c r="KB200" s="136"/>
      <c r="KC200" s="136"/>
      <c r="KD200" s="136"/>
      <c r="KE200" s="136"/>
      <c r="KF200" s="136"/>
      <c r="KG200" s="136"/>
      <c r="KH200" s="136"/>
      <c r="KI200" s="136"/>
      <c r="KJ200" s="136"/>
      <c r="KK200" s="136"/>
      <c r="KL200" s="136"/>
      <c r="KM200" s="136"/>
      <c r="KN200" s="136"/>
      <c r="KO200" s="136"/>
      <c r="KP200" s="136"/>
      <c r="KQ200" s="136"/>
      <c r="KR200" s="136"/>
      <c r="KS200" s="136"/>
      <c r="KT200" s="136"/>
      <c r="KU200" s="136"/>
      <c r="KV200" s="136"/>
      <c r="KW200" s="136"/>
      <c r="KX200" s="136"/>
      <c r="KY200" s="136"/>
      <c r="KZ200" s="136"/>
      <c r="LA200" s="136"/>
      <c r="LB200" s="136"/>
      <c r="LC200" s="136"/>
      <c r="LD200" s="136"/>
      <c r="LE200" s="136"/>
      <c r="LF200" s="136"/>
      <c r="LG200" s="136"/>
      <c r="LH200" s="136"/>
      <c r="LI200" s="136"/>
      <c r="LJ200" s="136"/>
      <c r="LK200" s="136"/>
      <c r="LL200" s="136"/>
      <c r="LM200" s="136"/>
      <c r="LN200" s="136"/>
      <c r="LO200" s="136"/>
      <c r="LP200" s="136"/>
      <c r="LQ200" s="136"/>
      <c r="LR200" s="136"/>
      <c r="LS200" s="136"/>
      <c r="LT200" s="136"/>
      <c r="LU200" s="136"/>
      <c r="LV200" s="136"/>
      <c r="LW200" s="136"/>
      <c r="LX200" s="136"/>
      <c r="LY200" s="136"/>
      <c r="LZ200" s="136"/>
      <c r="MA200" s="136"/>
      <c r="MB200" s="136"/>
      <c r="MC200" s="136"/>
      <c r="MD200" s="136"/>
      <c r="ME200" s="136"/>
      <c r="MF200" s="136"/>
      <c r="MG200" s="136"/>
      <c r="MH200" s="136"/>
      <c r="MI200" s="136"/>
      <c r="MJ200" s="136"/>
      <c r="MK200" s="136"/>
      <c r="ML200" s="136"/>
      <c r="MM200" s="136"/>
      <c r="MN200" s="136"/>
      <c r="MO200" s="136"/>
      <c r="MP200" s="136"/>
      <c r="MQ200" s="136"/>
      <c r="MR200" s="136"/>
      <c r="MS200" s="136"/>
      <c r="MT200" s="136"/>
      <c r="MU200" s="136"/>
      <c r="MV200" s="136"/>
      <c r="MW200" s="136"/>
      <c r="MX200" s="136"/>
      <c r="MY200" s="136"/>
      <c r="MZ200" s="136"/>
      <c r="NA200" s="136"/>
      <c r="NB200" s="136"/>
      <c r="NC200" s="136"/>
      <c r="ND200" s="136"/>
      <c r="NE200" s="136"/>
      <c r="NF200" s="136"/>
      <c r="NG200" s="136"/>
      <c r="NH200" s="136"/>
      <c r="NI200" s="136"/>
      <c r="NJ200" s="136"/>
      <c r="NK200" s="136"/>
      <c r="NL200" s="136"/>
      <c r="NM200" s="136"/>
      <c r="NN200" s="136"/>
      <c r="NO200" s="136"/>
      <c r="NP200" s="136"/>
      <c r="NQ200" s="136"/>
      <c r="NR200" s="136"/>
      <c r="NS200" s="136"/>
      <c r="NT200" s="136"/>
      <c r="NU200" s="136"/>
      <c r="NV200" s="136"/>
      <c r="NW200" s="136"/>
      <c r="NX200" s="136"/>
      <c r="NY200" s="136"/>
      <c r="NZ200" s="136"/>
      <c r="OA200" s="136"/>
      <c r="OB200" s="136"/>
      <c r="OC200" s="136"/>
      <c r="OD200" s="136"/>
      <c r="OE200" s="136"/>
      <c r="OF200" s="136"/>
      <c r="OG200" s="136"/>
      <c r="OH200" s="136"/>
      <c r="OI200" s="136"/>
      <c r="OJ200" s="136"/>
      <c r="OK200" s="136"/>
      <c r="OL200" s="136"/>
      <c r="OM200" s="136"/>
      <c r="ON200" s="136"/>
      <c r="OO200" s="136"/>
      <c r="OP200" s="136"/>
      <c r="OQ200" s="136"/>
      <c r="OR200" s="136"/>
      <c r="OS200" s="136"/>
      <c r="OT200" s="136"/>
      <c r="OU200" s="136"/>
      <c r="OV200" s="136"/>
      <c r="OW200" s="136"/>
      <c r="OX200" s="136"/>
      <c r="OY200" s="136"/>
      <c r="OZ200" s="136"/>
      <c r="PA200" s="136"/>
      <c r="PB200" s="136"/>
      <c r="PC200" s="136"/>
      <c r="PD200" s="136"/>
      <c r="PE200" s="136"/>
      <c r="PF200" s="136"/>
      <c r="PG200" s="136"/>
      <c r="PH200" s="136"/>
      <c r="PI200" s="136"/>
      <c r="PJ200" s="136"/>
      <c r="PK200" s="136"/>
      <c r="PL200" s="136"/>
      <c r="PM200" s="136"/>
      <c r="PN200" s="136"/>
      <c r="PO200" s="136"/>
      <c r="PP200" s="136"/>
      <c r="PQ200" s="136"/>
      <c r="PR200" s="136"/>
      <c r="PS200" s="136"/>
      <c r="PT200" s="136"/>
      <c r="PU200" s="136"/>
      <c r="PV200" s="136"/>
      <c r="PW200" s="136"/>
      <c r="PX200" s="136"/>
      <c r="PY200" s="136"/>
      <c r="PZ200" s="136"/>
      <c r="QA200" s="136"/>
      <c r="QB200" s="136"/>
      <c r="QC200" s="136"/>
      <c r="QD200" s="136"/>
      <c r="QE200" s="136"/>
      <c r="QF200" s="136"/>
      <c r="QG200" s="136"/>
      <c r="QH200" s="136"/>
      <c r="QI200" s="136"/>
      <c r="QJ200" s="136"/>
      <c r="QK200" s="136"/>
      <c r="QL200" s="136"/>
      <c r="QM200" s="136"/>
      <c r="QN200" s="136"/>
      <c r="QO200" s="136"/>
      <c r="QP200" s="136"/>
      <c r="QQ200" s="136"/>
      <c r="QR200" s="136"/>
      <c r="QS200" s="136"/>
      <c r="QT200" s="136"/>
      <c r="QU200" s="136"/>
      <c r="QV200" s="136"/>
      <c r="QW200" s="136"/>
      <c r="QX200" s="136"/>
      <c r="QY200" s="136"/>
      <c r="QZ200" s="136"/>
      <c r="RA200" s="136"/>
      <c r="RB200" s="136"/>
      <c r="RC200" s="136"/>
      <c r="RD200" s="136"/>
      <c r="RE200" s="136"/>
      <c r="RF200" s="136"/>
      <c r="RG200" s="136"/>
      <c r="RH200" s="136"/>
      <c r="RI200" s="136"/>
      <c r="RJ200" s="136"/>
      <c r="RK200" s="136"/>
      <c r="RL200" s="136"/>
      <c r="RM200" s="136"/>
      <c r="RN200" s="136"/>
      <c r="RO200" s="136"/>
      <c r="RP200" s="136"/>
      <c r="RQ200" s="136"/>
      <c r="RR200" s="136"/>
      <c r="RS200" s="136"/>
      <c r="RT200" s="136"/>
      <c r="RU200" s="136"/>
      <c r="RV200" s="136"/>
      <c r="RW200" s="136"/>
      <c r="RX200" s="136"/>
      <c r="RY200" s="136"/>
      <c r="RZ200" s="136"/>
      <c r="SA200" s="136"/>
      <c r="SB200" s="136"/>
      <c r="SC200" s="136"/>
      <c r="SD200" s="136"/>
      <c r="SE200" s="136"/>
      <c r="SF200" s="136"/>
      <c r="SG200" s="136"/>
      <c r="SH200" s="136"/>
      <c r="SI200" s="136"/>
      <c r="SJ200" s="136"/>
      <c r="SK200" s="136"/>
      <c r="SL200" s="136"/>
      <c r="SM200" s="136"/>
      <c r="SN200" s="136"/>
      <c r="SO200" s="136"/>
      <c r="SP200" s="136"/>
      <c r="SQ200" s="136"/>
      <c r="SR200" s="136"/>
      <c r="SS200" s="136"/>
      <c r="ST200" s="136"/>
      <c r="SU200" s="136"/>
      <c r="SV200" s="136"/>
      <c r="SW200" s="136"/>
      <c r="SX200" s="136"/>
      <c r="SY200" s="136"/>
      <c r="SZ200" s="136"/>
      <c r="TA200" s="136"/>
      <c r="TB200" s="136"/>
      <c r="TC200" s="136"/>
      <c r="TD200" s="136"/>
      <c r="TE200" s="136"/>
      <c r="TF200" s="136"/>
      <c r="TG200" s="136"/>
      <c r="TH200" s="136"/>
      <c r="TI200" s="136"/>
      <c r="TJ200" s="136"/>
      <c r="TK200" s="136"/>
      <c r="TL200" s="136"/>
      <c r="TM200" s="136"/>
      <c r="TN200" s="136"/>
      <c r="TO200" s="136"/>
      <c r="TP200" s="136"/>
      <c r="TQ200" s="136"/>
      <c r="TR200" s="136"/>
      <c r="TS200" s="136"/>
      <c r="TT200" s="136"/>
      <c r="TU200" s="136"/>
      <c r="TV200" s="136"/>
      <c r="TW200" s="136"/>
      <c r="TX200" s="136"/>
      <c r="TY200" s="136"/>
      <c r="TZ200" s="136"/>
      <c r="UA200" s="136"/>
      <c r="UB200" s="136"/>
      <c r="UC200" s="136"/>
      <c r="UD200" s="136"/>
      <c r="UE200" s="136"/>
      <c r="UF200" s="136"/>
      <c r="UG200" s="136"/>
      <c r="UH200" s="136"/>
      <c r="UI200" s="136"/>
      <c r="UJ200" s="136"/>
      <c r="UK200" s="136"/>
      <c r="UL200" s="136"/>
      <c r="UM200" s="136"/>
      <c r="UN200" s="136"/>
      <c r="UO200" s="136"/>
      <c r="UP200" s="136"/>
      <c r="UQ200" s="136"/>
      <c r="UR200" s="136"/>
      <c r="US200" s="136"/>
      <c r="UT200" s="136"/>
      <c r="UU200" s="136"/>
      <c r="UV200" s="136"/>
      <c r="UW200" s="136"/>
      <c r="UX200" s="136"/>
      <c r="UY200" s="136"/>
      <c r="UZ200" s="136"/>
      <c r="VA200" s="136"/>
      <c r="VB200" s="136"/>
      <c r="VC200" s="136"/>
      <c r="VD200" s="136"/>
      <c r="VE200" s="136"/>
      <c r="VF200" s="136"/>
      <c r="VG200" s="136"/>
      <c r="VH200" s="136"/>
      <c r="VI200" s="136"/>
      <c r="VJ200" s="136"/>
      <c r="VK200" s="136"/>
      <c r="VL200" s="136"/>
      <c r="VM200" s="136"/>
      <c r="VN200" s="136"/>
      <c r="VO200" s="136"/>
      <c r="VP200" s="136"/>
      <c r="VQ200" s="136"/>
      <c r="VR200" s="136"/>
      <c r="VS200" s="136"/>
      <c r="VT200" s="136"/>
      <c r="VU200" s="136"/>
      <c r="VV200" s="136"/>
      <c r="VW200" s="136"/>
      <c r="VX200" s="136"/>
      <c r="VY200" s="136"/>
      <c r="VZ200" s="136"/>
      <c r="WA200" s="136"/>
      <c r="WB200" s="136"/>
      <c r="WC200" s="136"/>
      <c r="WD200" s="136"/>
      <c r="WE200" s="136"/>
      <c r="WF200" s="136"/>
      <c r="WG200" s="136"/>
      <c r="WH200" s="136"/>
      <c r="WI200" s="136"/>
      <c r="WJ200" s="136"/>
      <c r="WK200" s="136"/>
      <c r="WL200" s="136"/>
      <c r="WM200" s="136"/>
      <c r="WN200" s="136"/>
      <c r="WO200" s="136"/>
      <c r="WP200" s="136"/>
      <c r="WQ200" s="136"/>
      <c r="WR200" s="136"/>
      <c r="WS200" s="136"/>
      <c r="WT200" s="136"/>
      <c r="WU200" s="136"/>
      <c r="WV200" s="136"/>
      <c r="WW200" s="136"/>
      <c r="WX200" s="136"/>
      <c r="WY200" s="136"/>
      <c r="WZ200" s="136"/>
      <c r="XA200" s="136"/>
      <c r="XB200" s="136"/>
      <c r="XC200" s="136"/>
      <c r="XD200" s="136"/>
      <c r="XE200" s="136"/>
      <c r="XF200" s="136"/>
      <c r="XG200" s="136"/>
      <c r="XH200" s="136"/>
      <c r="XI200" s="136"/>
      <c r="XJ200" s="136"/>
      <c r="XK200" s="136"/>
      <c r="XL200" s="136"/>
      <c r="XM200" s="136"/>
      <c r="XN200" s="136"/>
      <c r="XO200" s="136"/>
      <c r="XP200" s="136"/>
      <c r="XQ200" s="136"/>
      <c r="XR200" s="136"/>
      <c r="XS200" s="136"/>
      <c r="XT200" s="136"/>
      <c r="XU200" s="136"/>
      <c r="XV200" s="136"/>
      <c r="XW200" s="136"/>
      <c r="XX200" s="136"/>
      <c r="XY200" s="136"/>
      <c r="XZ200" s="136"/>
      <c r="YA200" s="136"/>
      <c r="YB200" s="136"/>
      <c r="YC200" s="136"/>
      <c r="YD200" s="136"/>
      <c r="YE200" s="136"/>
      <c r="YF200" s="136"/>
      <c r="YG200" s="136"/>
      <c r="YH200" s="136"/>
      <c r="YI200" s="136"/>
      <c r="YJ200" s="136"/>
      <c r="YK200" s="136"/>
      <c r="YL200" s="136"/>
      <c r="YM200" s="136"/>
      <c r="YN200" s="136"/>
      <c r="YO200" s="136"/>
      <c r="YP200" s="136"/>
      <c r="YQ200" s="136"/>
      <c r="YR200" s="136"/>
      <c r="YS200" s="136"/>
      <c r="YT200" s="136"/>
      <c r="YU200" s="136"/>
      <c r="YV200" s="136"/>
      <c r="YW200" s="136"/>
      <c r="YX200" s="136"/>
      <c r="YY200" s="136"/>
      <c r="YZ200" s="136"/>
      <c r="ZA200" s="136"/>
      <c r="ZB200" s="136"/>
      <c r="ZC200" s="136"/>
      <c r="ZD200" s="136"/>
      <c r="ZE200" s="136"/>
      <c r="ZF200" s="136"/>
      <c r="ZG200" s="136"/>
      <c r="ZH200" s="136"/>
      <c r="ZI200" s="136"/>
      <c r="ZJ200" s="136"/>
      <c r="ZK200" s="136"/>
      <c r="ZL200" s="136"/>
      <c r="ZM200" s="136"/>
      <c r="ZN200" s="136"/>
      <c r="ZO200" s="136"/>
      <c r="ZP200" s="136"/>
      <c r="ZQ200" s="136"/>
      <c r="ZR200" s="136"/>
      <c r="ZS200" s="136"/>
      <c r="ZT200" s="136"/>
      <c r="ZU200" s="136"/>
      <c r="ZV200" s="136"/>
      <c r="ZW200" s="136"/>
      <c r="ZX200" s="136"/>
      <c r="ZY200" s="136"/>
      <c r="ZZ200" s="136"/>
      <c r="AAA200" s="136"/>
      <c r="AAB200" s="136"/>
      <c r="AAC200" s="136"/>
      <c r="AAD200" s="136"/>
      <c r="AAE200" s="136"/>
      <c r="AAF200" s="136"/>
      <c r="AAG200" s="136"/>
      <c r="AAH200" s="136"/>
      <c r="AAI200" s="136"/>
      <c r="AAJ200" s="136"/>
      <c r="AAK200" s="136"/>
      <c r="AAL200" s="136"/>
      <c r="AAM200" s="136"/>
      <c r="AAN200" s="136"/>
      <c r="AAO200" s="136"/>
      <c r="AAP200" s="136"/>
      <c r="AAQ200" s="136"/>
      <c r="AAR200" s="136"/>
      <c r="AAS200" s="136"/>
      <c r="AAT200" s="136"/>
      <c r="AAU200" s="136"/>
      <c r="AAV200" s="136"/>
      <c r="AAW200" s="136"/>
      <c r="AAX200" s="136"/>
      <c r="AAY200" s="136"/>
      <c r="AAZ200" s="136"/>
      <c r="ABA200" s="136"/>
      <c r="ABB200" s="136"/>
      <c r="ABC200" s="136"/>
      <c r="ABD200" s="136"/>
      <c r="ABE200" s="136"/>
      <c r="ABF200" s="136"/>
      <c r="ABG200" s="136"/>
      <c r="ABH200" s="136"/>
      <c r="ABI200" s="136"/>
      <c r="ABJ200" s="136"/>
      <c r="ABK200" s="136"/>
      <c r="ABL200" s="136"/>
      <c r="ABM200" s="136"/>
      <c r="ABN200" s="136"/>
      <c r="ABO200" s="136"/>
      <c r="ABP200" s="136"/>
      <c r="ABQ200" s="136"/>
      <c r="ABR200" s="136"/>
      <c r="ABS200" s="136"/>
      <c r="ABT200" s="136"/>
      <c r="ABU200" s="136"/>
      <c r="ABV200" s="136"/>
      <c r="ABW200" s="136"/>
      <c r="ABX200" s="136"/>
      <c r="ABY200" s="136"/>
      <c r="ABZ200" s="136"/>
      <c r="ACA200" s="136"/>
      <c r="ACB200" s="136"/>
      <c r="ACC200" s="136"/>
      <c r="ACD200" s="136"/>
      <c r="ACE200" s="136"/>
      <c r="ACF200" s="136"/>
      <c r="ACG200" s="136"/>
      <c r="ACH200" s="136"/>
      <c r="ACI200" s="136"/>
      <c r="ACJ200" s="136"/>
      <c r="ACK200" s="136"/>
      <c r="ACL200" s="136"/>
      <c r="ACM200" s="136"/>
      <c r="ACN200" s="136"/>
      <c r="ACO200" s="136"/>
      <c r="ACP200" s="136"/>
      <c r="ACQ200" s="136"/>
      <c r="ACR200" s="136"/>
      <c r="ACS200" s="136"/>
      <c r="ACT200" s="136"/>
      <c r="ACU200" s="136"/>
      <c r="ACV200" s="136"/>
      <c r="ACW200" s="136"/>
      <c r="ACX200" s="136"/>
      <c r="ACY200" s="136"/>
      <c r="ACZ200" s="136"/>
      <c r="ADA200" s="136"/>
      <c r="ADB200" s="136"/>
      <c r="ADC200" s="136"/>
      <c r="ADD200" s="136"/>
      <c r="ADE200" s="136"/>
      <c r="ADF200" s="136"/>
      <c r="ADG200" s="136"/>
      <c r="ADH200" s="136"/>
      <c r="ADI200" s="136"/>
      <c r="ADJ200" s="136"/>
      <c r="ADK200" s="136"/>
      <c r="ADL200" s="136"/>
      <c r="ADM200" s="136"/>
      <c r="ADN200" s="136"/>
      <c r="ADO200" s="136"/>
      <c r="ADP200" s="136"/>
      <c r="ADQ200" s="136"/>
      <c r="ADR200" s="136"/>
      <c r="ADS200" s="136"/>
      <c r="ADT200" s="136"/>
      <c r="ADU200" s="136"/>
      <c r="ADV200" s="136"/>
      <c r="ADW200" s="136"/>
      <c r="ADX200" s="136"/>
      <c r="ADY200" s="136"/>
      <c r="ADZ200" s="136"/>
      <c r="AEA200" s="136"/>
      <c r="AEB200" s="136"/>
      <c r="AEC200" s="136"/>
      <c r="AED200" s="136"/>
      <c r="AEE200" s="136"/>
      <c r="AEF200" s="136"/>
      <c r="AEG200" s="136"/>
      <c r="AEH200" s="136"/>
      <c r="AEI200" s="136"/>
      <c r="AEJ200" s="136"/>
      <c r="AEK200" s="136"/>
      <c r="AEL200" s="136"/>
      <c r="AEM200" s="136"/>
      <c r="AEN200" s="136"/>
      <c r="AEO200" s="136"/>
      <c r="AEP200" s="136"/>
      <c r="AEQ200" s="136"/>
      <c r="AER200" s="136"/>
      <c r="AES200" s="136"/>
      <c r="AET200" s="136"/>
      <c r="AEU200" s="136"/>
      <c r="AEV200" s="136"/>
      <c r="AEW200" s="136"/>
      <c r="AEX200" s="136"/>
      <c r="AEY200" s="136"/>
      <c r="AEZ200" s="136"/>
      <c r="AFA200" s="136"/>
      <c r="AFB200" s="136"/>
      <c r="AFC200" s="136"/>
      <c r="AFD200" s="136"/>
      <c r="AFE200" s="136"/>
      <c r="AFF200" s="136"/>
      <c r="AFG200" s="136"/>
      <c r="AFH200" s="136"/>
      <c r="AFI200" s="136"/>
      <c r="AFJ200" s="136"/>
      <c r="AFK200" s="136"/>
      <c r="AFL200" s="136"/>
      <c r="AFM200" s="136"/>
      <c r="AFN200" s="136"/>
      <c r="AFO200" s="136"/>
      <c r="AFP200" s="136"/>
      <c r="AFQ200" s="136"/>
      <c r="AFR200" s="136"/>
      <c r="AFS200" s="136"/>
      <c r="AFT200" s="136"/>
      <c r="AFU200" s="136"/>
      <c r="AFV200" s="136"/>
      <c r="AFW200" s="136"/>
      <c r="AFX200" s="136"/>
      <c r="AFY200" s="136"/>
      <c r="AFZ200" s="136"/>
      <c r="AGA200" s="136"/>
      <c r="AGB200" s="136"/>
      <c r="AGC200" s="136"/>
      <c r="AGD200" s="136"/>
      <c r="AGE200" s="136"/>
      <c r="AGF200" s="136"/>
      <c r="AGG200" s="136"/>
      <c r="AGH200" s="136"/>
      <c r="AGI200" s="136"/>
      <c r="AGJ200" s="136"/>
      <c r="AGK200" s="136"/>
      <c r="AGL200" s="136"/>
      <c r="AGM200" s="136"/>
      <c r="AGN200" s="136"/>
      <c r="AGO200" s="136"/>
      <c r="AGP200" s="136"/>
      <c r="AGQ200" s="136"/>
      <c r="AGR200" s="136"/>
      <c r="AGS200" s="136"/>
      <c r="AGT200" s="136"/>
      <c r="AGU200" s="136"/>
      <c r="AGV200" s="136"/>
      <c r="AGW200" s="136"/>
      <c r="AGX200" s="136"/>
      <c r="AGY200" s="136"/>
      <c r="AGZ200" s="136"/>
      <c r="AHA200" s="136"/>
      <c r="AHB200" s="136"/>
      <c r="AHC200" s="136"/>
      <c r="AHD200" s="136"/>
      <c r="AHE200" s="136"/>
      <c r="AHF200" s="136"/>
      <c r="AHG200" s="136"/>
      <c r="AHH200" s="136"/>
      <c r="AHI200" s="136"/>
      <c r="AHJ200" s="136"/>
      <c r="AHK200" s="136"/>
      <c r="AHL200" s="136"/>
      <c r="AHM200" s="136"/>
      <c r="AHN200" s="136"/>
      <c r="AHO200" s="136"/>
      <c r="AHP200" s="136"/>
      <c r="AHQ200" s="136"/>
      <c r="AHR200" s="136"/>
      <c r="AHS200" s="136"/>
      <c r="AHT200" s="136"/>
      <c r="AHU200" s="136"/>
      <c r="AHV200" s="136"/>
      <c r="AHW200" s="136"/>
      <c r="AHX200" s="136"/>
      <c r="AHY200" s="136"/>
      <c r="AHZ200" s="136"/>
      <c r="AIA200" s="136"/>
      <c r="AIB200" s="136"/>
      <c r="AIC200" s="136"/>
      <c r="AID200" s="136"/>
      <c r="AIE200" s="136"/>
      <c r="AIF200" s="136"/>
      <c r="AIG200" s="136"/>
      <c r="AIH200" s="136"/>
      <c r="AII200" s="136"/>
      <c r="AIJ200" s="136"/>
      <c r="AIK200" s="136"/>
      <c r="AIL200" s="136"/>
      <c r="AIM200" s="136"/>
      <c r="AIN200" s="136"/>
      <c r="AIO200" s="136"/>
      <c r="AIP200" s="136"/>
      <c r="AIQ200" s="136"/>
      <c r="AIR200" s="136"/>
      <c r="AIS200" s="136"/>
      <c r="AIT200" s="136"/>
      <c r="AIU200" s="136"/>
      <c r="AIV200" s="136"/>
      <c r="AIW200" s="136"/>
      <c r="AIX200" s="136"/>
      <c r="AIY200" s="136"/>
      <c r="AIZ200" s="136"/>
      <c r="AJA200" s="136"/>
      <c r="AJB200" s="136"/>
      <c r="AJC200" s="136"/>
      <c r="AJD200" s="136"/>
      <c r="AJE200" s="136"/>
      <c r="AJF200" s="136"/>
      <c r="AJG200" s="136"/>
      <c r="AJH200" s="136"/>
      <c r="AJI200" s="136"/>
      <c r="AJJ200" s="136"/>
      <c r="AJK200" s="136"/>
      <c r="AJL200" s="136"/>
      <c r="AJM200" s="136"/>
      <c r="AJN200" s="136"/>
      <c r="AJO200" s="136"/>
      <c r="AJP200" s="136"/>
      <c r="AJQ200" s="136"/>
      <c r="AJR200" s="136"/>
      <c r="AJS200" s="136"/>
      <c r="AJT200" s="136"/>
      <c r="AJU200" s="136"/>
      <c r="AJV200" s="136"/>
      <c r="AJW200" s="136"/>
      <c r="AJX200" s="136"/>
      <c r="AJY200" s="136"/>
      <c r="AJZ200" s="136"/>
      <c r="AKA200" s="136"/>
      <c r="AKB200" s="136"/>
      <c r="AKC200" s="136"/>
      <c r="AKD200" s="136"/>
      <c r="AKE200" s="136"/>
      <c r="AKF200" s="136"/>
      <c r="AKG200" s="136"/>
      <c r="AKH200" s="136"/>
      <c r="AKI200" s="136"/>
      <c r="AKJ200" s="136"/>
      <c r="AKK200" s="136"/>
      <c r="AKL200" s="136"/>
      <c r="AKM200" s="136"/>
      <c r="AKN200" s="136"/>
      <c r="AKO200" s="136"/>
      <c r="AKP200" s="136"/>
      <c r="AKQ200" s="136"/>
      <c r="AKR200" s="136"/>
      <c r="AKS200" s="136"/>
      <c r="AKT200" s="136"/>
      <c r="AKU200" s="136"/>
      <c r="AKV200" s="136"/>
      <c r="AKW200" s="136"/>
      <c r="AKX200" s="136"/>
      <c r="AKY200" s="136"/>
      <c r="AKZ200" s="136"/>
      <c r="ALA200" s="136"/>
      <c r="ALB200" s="136"/>
      <c r="ALC200" s="136"/>
      <c r="ALD200" s="136"/>
      <c r="ALE200" s="136"/>
      <c r="ALF200" s="136"/>
      <c r="ALG200" s="136"/>
      <c r="ALH200" s="136"/>
      <c r="ALI200" s="136"/>
      <c r="ALJ200" s="136"/>
      <c r="ALK200" s="136"/>
      <c r="ALL200" s="136"/>
      <c r="ALM200" s="136"/>
      <c r="ALN200" s="136"/>
      <c r="ALO200" s="136"/>
      <c r="ALP200" s="136"/>
      <c r="ALQ200" s="136"/>
      <c r="ALR200" s="136"/>
      <c r="ALS200" s="136"/>
      <c r="ALT200" s="136"/>
      <c r="ALU200" s="136"/>
      <c r="ALV200" s="136"/>
      <c r="ALW200" s="136"/>
      <c r="ALX200" s="136"/>
      <c r="ALY200" s="136"/>
      <c r="ALZ200" s="136"/>
      <c r="AMA200" s="136"/>
      <c r="AMB200" s="136"/>
      <c r="AMC200" s="136"/>
      <c r="AMD200" s="136"/>
      <c r="AME200" s="136"/>
      <c r="AMF200" s="136"/>
      <c r="AMG200" s="136"/>
      <c r="AMH200" s="136"/>
      <c r="AMI200" s="136"/>
    </row>
    <row r="201" spans="1:1024" x14ac:dyDescent="0.25">
      <c r="A201" s="172" t="s">
        <v>1289</v>
      </c>
      <c r="B201" s="193">
        <v>201</v>
      </c>
      <c r="C201" s="192" t="s">
        <v>25844</v>
      </c>
      <c r="D201" s="212" t="s">
        <v>1290</v>
      </c>
      <c r="E201" s="253" t="s">
        <v>789</v>
      </c>
      <c r="F201" s="238"/>
      <c r="G201" s="214"/>
      <c r="H201" s="214"/>
      <c r="I201" s="367">
        <v>48</v>
      </c>
      <c r="J201" s="443"/>
      <c r="K201" s="161"/>
      <c r="L201" s="161"/>
      <c r="M201" s="161"/>
      <c r="N201" s="161"/>
      <c r="O201" s="413">
        <v>3</v>
      </c>
      <c r="P201" s="161"/>
      <c r="Q201" s="161"/>
      <c r="R201" s="161"/>
      <c r="S201" s="161"/>
      <c r="T201" s="161"/>
      <c r="U201" s="161"/>
      <c r="V201" s="256">
        <f>IF(O201=1,10,100)</f>
        <v>100</v>
      </c>
      <c r="W201" s="256">
        <f>IF(O201=1,1,IF(O201=2,10,100))</f>
        <v>100</v>
      </c>
      <c r="X201" s="256">
        <f>IF(O201=3,20,100)</f>
        <v>20</v>
      </c>
      <c r="Y201" s="256">
        <f>IF(P201=1,10,100)</f>
        <v>100</v>
      </c>
      <c r="Z201" s="256">
        <f>IF(P201=1,1,IF(P201=2,10,100))</f>
        <v>100</v>
      </c>
      <c r="AA201" s="257">
        <f>IF(OR(EXACT(Q201,"1A"),EXACT(Q201,"1B")),0.1,IF(Q201=2,1,100))</f>
        <v>100</v>
      </c>
      <c r="AB201" s="257">
        <f>IF(OR(EXACT(R201,"1A"),EXACT(R201,"1B")),0.1,IF(R201=2,1,100))</f>
        <v>100</v>
      </c>
      <c r="AC201" s="257">
        <f>IF(OR(EXACT(S201,"1A"),EXACT(S201,"1B")),0.3,IF(S201=2,3,100))</f>
        <v>100</v>
      </c>
      <c r="AD201" s="136"/>
      <c r="AE201" s="136"/>
      <c r="AF201" s="249">
        <f>IF(OR(OR(EXACT(J201,"1A"),EXACT(J201,"1B"),EXACT(J201,"1C")),K201=1),1,IF(K201=2,10,100))</f>
        <v>100</v>
      </c>
      <c r="AG201" s="249">
        <f>IF(OR(EXACT(J201,"1A"),EXACT(J201,"1B"),EXACT(J201,"1C")),1,IF(J201=2,10,100))</f>
        <v>100</v>
      </c>
      <c r="AH201" s="249">
        <f>IF(OR(EXACT(J201,"1A"),EXACT(J201,"1B"),EXACT(J201,"1C"),K201=1),3,100)</f>
        <v>100</v>
      </c>
      <c r="AI201" s="249">
        <f>IF(OR(EXACT(J201,"1A"),EXACT(J201,"1B"),EXACT(J201,"1C")),5,100)</f>
        <v>100</v>
      </c>
      <c r="AJ201" s="269" t="s">
        <v>25845</v>
      </c>
      <c r="AK201" s="136"/>
      <c r="AL201" s="136"/>
      <c r="AM201" s="251"/>
      <c r="AN201" s="136"/>
      <c r="AO201" s="136"/>
      <c r="AP201" s="136"/>
      <c r="AQ201" s="199" t="s">
        <v>1291</v>
      </c>
      <c r="AR201" s="136"/>
      <c r="AS201" s="136"/>
      <c r="AT201" s="136"/>
      <c r="AU201" s="136"/>
      <c r="AV201" s="136"/>
      <c r="AW201" s="136"/>
      <c r="AX201" s="136"/>
      <c r="AY201" s="136"/>
      <c r="AZ201" s="136"/>
      <c r="BA201" s="136"/>
      <c r="BB201" s="136"/>
      <c r="BC201" s="136"/>
      <c r="BD201" s="136"/>
      <c r="BE201" s="136"/>
      <c r="BF201" s="136"/>
      <c r="BG201" s="136"/>
      <c r="BH201" s="136"/>
      <c r="BI201" s="136"/>
      <c r="BJ201" s="136"/>
      <c r="BK201" s="136"/>
      <c r="BL201" s="136"/>
      <c r="BM201" s="136"/>
      <c r="BN201" s="136"/>
      <c r="BO201" s="136"/>
      <c r="BP201" s="136"/>
      <c r="BQ201" s="136"/>
      <c r="BR201" s="136"/>
      <c r="BS201" s="136"/>
      <c r="BT201" s="136"/>
      <c r="BU201" s="136"/>
      <c r="BV201" s="136"/>
      <c r="BW201" s="136"/>
      <c r="BX201" s="136"/>
      <c r="BY201" s="136"/>
      <c r="BZ201" s="136"/>
      <c r="CA201" s="136"/>
      <c r="CB201" s="136"/>
      <c r="CC201" s="136"/>
      <c r="CD201" s="136"/>
      <c r="CE201" s="136"/>
      <c r="CF201" s="136"/>
      <c r="CG201" s="136"/>
      <c r="CH201" s="136"/>
      <c r="CI201" s="136"/>
      <c r="CJ201" s="136"/>
      <c r="CK201" s="136"/>
      <c r="CL201" s="136"/>
      <c r="CM201" s="136"/>
      <c r="CN201" s="136"/>
      <c r="CO201" s="136"/>
      <c r="CP201" s="136"/>
      <c r="CQ201" s="136"/>
      <c r="CR201" s="136"/>
      <c r="CS201" s="136"/>
      <c r="CT201" s="136"/>
      <c r="CU201" s="136"/>
      <c r="CV201" s="136"/>
      <c r="CW201" s="136"/>
      <c r="CX201" s="136"/>
      <c r="CY201" s="136"/>
      <c r="CZ201" s="136"/>
      <c r="DA201" s="136"/>
      <c r="DB201" s="136"/>
      <c r="DC201" s="136"/>
      <c r="DD201" s="136"/>
      <c r="DE201" s="136"/>
      <c r="DF201" s="136"/>
      <c r="DG201" s="136"/>
      <c r="DH201" s="136"/>
      <c r="DI201" s="136"/>
      <c r="DJ201" s="136"/>
      <c r="DK201" s="136"/>
      <c r="DL201" s="136"/>
      <c r="DM201" s="136"/>
      <c r="DN201" s="136"/>
      <c r="DO201" s="136"/>
      <c r="DP201" s="136"/>
      <c r="DQ201" s="136"/>
      <c r="DR201" s="136"/>
      <c r="DS201" s="136"/>
      <c r="DT201" s="136"/>
      <c r="DU201" s="136"/>
      <c r="DV201" s="136"/>
      <c r="DW201" s="136"/>
      <c r="DX201" s="136"/>
      <c r="DY201" s="136"/>
      <c r="DZ201" s="136"/>
      <c r="EA201" s="136"/>
      <c r="EB201" s="136"/>
      <c r="EC201" s="136"/>
      <c r="ED201" s="136"/>
      <c r="EE201" s="136"/>
      <c r="EF201" s="136"/>
      <c r="EG201" s="136"/>
      <c r="EH201" s="136"/>
      <c r="EI201" s="136"/>
      <c r="EJ201" s="136"/>
      <c r="EK201" s="136"/>
      <c r="EL201" s="136"/>
      <c r="EM201" s="136"/>
      <c r="EN201" s="136"/>
      <c r="EO201" s="136"/>
      <c r="EP201" s="136"/>
      <c r="EQ201" s="136"/>
      <c r="ER201" s="136"/>
      <c r="ES201" s="136"/>
      <c r="ET201" s="136"/>
      <c r="EU201" s="136"/>
      <c r="EV201" s="136"/>
      <c r="EW201" s="136"/>
      <c r="EX201" s="136"/>
      <c r="EY201" s="136"/>
      <c r="EZ201" s="136"/>
      <c r="FA201" s="136"/>
      <c r="FB201" s="136"/>
      <c r="FC201" s="136"/>
      <c r="FD201" s="136"/>
      <c r="FE201" s="136"/>
      <c r="FF201" s="136"/>
      <c r="FG201" s="136"/>
      <c r="FH201" s="136"/>
      <c r="FI201" s="136"/>
      <c r="FJ201" s="136"/>
      <c r="FK201" s="136"/>
      <c r="FL201" s="136"/>
      <c r="FM201" s="136"/>
      <c r="FN201" s="136"/>
      <c r="FO201" s="136"/>
      <c r="FP201" s="136"/>
      <c r="FQ201" s="136"/>
      <c r="FR201" s="136"/>
      <c r="FS201" s="136"/>
      <c r="FT201" s="136"/>
      <c r="FU201" s="136"/>
      <c r="FV201" s="136"/>
      <c r="FW201" s="136"/>
      <c r="FX201" s="136"/>
      <c r="FY201" s="136"/>
      <c r="FZ201" s="136"/>
      <c r="GA201" s="136"/>
      <c r="GB201" s="136"/>
      <c r="GC201" s="136"/>
      <c r="GD201" s="136"/>
      <c r="GE201" s="136"/>
      <c r="GF201" s="136"/>
      <c r="GG201" s="136"/>
      <c r="GH201" s="136"/>
      <c r="GI201" s="136"/>
      <c r="GJ201" s="136"/>
      <c r="GK201" s="136"/>
      <c r="GL201" s="136"/>
      <c r="GM201" s="136"/>
      <c r="GN201" s="136"/>
      <c r="GO201" s="136"/>
      <c r="GP201" s="136"/>
      <c r="GQ201" s="136"/>
      <c r="GR201" s="136"/>
      <c r="GS201" s="136"/>
      <c r="GT201" s="136"/>
      <c r="GU201" s="136"/>
      <c r="GV201" s="136"/>
      <c r="GW201" s="136"/>
      <c r="GX201" s="136"/>
      <c r="GY201" s="136"/>
      <c r="GZ201" s="136"/>
      <c r="HA201" s="136"/>
      <c r="HB201" s="136"/>
      <c r="HC201" s="136"/>
      <c r="HD201" s="136"/>
      <c r="HE201" s="136"/>
      <c r="HF201" s="136"/>
      <c r="HG201" s="136"/>
      <c r="HH201" s="136"/>
      <c r="HI201" s="136"/>
      <c r="HJ201" s="136"/>
      <c r="HK201" s="136"/>
      <c r="HL201" s="136"/>
      <c r="HM201" s="136"/>
      <c r="HN201" s="136"/>
      <c r="HO201" s="136"/>
      <c r="HP201" s="136"/>
      <c r="HQ201" s="136"/>
      <c r="HR201" s="136"/>
      <c r="HS201" s="136"/>
      <c r="HT201" s="136"/>
      <c r="HU201" s="136"/>
      <c r="HV201" s="136"/>
      <c r="HW201" s="136"/>
      <c r="HX201" s="136"/>
      <c r="HY201" s="136"/>
      <c r="HZ201" s="136"/>
      <c r="IA201" s="136"/>
      <c r="IB201" s="136"/>
      <c r="IC201" s="136"/>
      <c r="ID201" s="136"/>
      <c r="IE201" s="136"/>
      <c r="IF201" s="136"/>
      <c r="IG201" s="136"/>
      <c r="IH201" s="136"/>
      <c r="II201" s="136"/>
      <c r="IJ201" s="136"/>
      <c r="IK201" s="136"/>
      <c r="IL201" s="136"/>
      <c r="IM201" s="136"/>
      <c r="IN201" s="136"/>
      <c r="IO201" s="136"/>
      <c r="IP201" s="136"/>
      <c r="IQ201" s="136"/>
      <c r="IR201" s="136"/>
      <c r="IS201" s="136"/>
      <c r="IT201" s="136"/>
      <c r="IU201" s="136"/>
      <c r="IV201" s="136"/>
      <c r="IW201" s="136"/>
      <c r="IX201" s="136"/>
      <c r="IY201" s="136"/>
      <c r="IZ201" s="136"/>
      <c r="JA201" s="136"/>
      <c r="JB201" s="136"/>
      <c r="JC201" s="136"/>
      <c r="JD201" s="136"/>
      <c r="JE201" s="136"/>
      <c r="JF201" s="136"/>
      <c r="JG201" s="136"/>
      <c r="JH201" s="136"/>
      <c r="JI201" s="136"/>
      <c r="JJ201" s="136"/>
      <c r="JK201" s="136"/>
      <c r="JL201" s="136"/>
      <c r="JM201" s="136"/>
      <c r="JN201" s="136"/>
      <c r="JO201" s="136"/>
      <c r="JP201" s="136"/>
      <c r="JQ201" s="136"/>
      <c r="JR201" s="136"/>
      <c r="JS201" s="136"/>
      <c r="JT201" s="136"/>
      <c r="JU201" s="136"/>
      <c r="JV201" s="136"/>
      <c r="JW201" s="136"/>
      <c r="JX201" s="136"/>
      <c r="JY201" s="136"/>
      <c r="JZ201" s="136"/>
      <c r="KA201" s="136"/>
      <c r="KB201" s="136"/>
      <c r="KC201" s="136"/>
      <c r="KD201" s="136"/>
      <c r="KE201" s="136"/>
      <c r="KF201" s="136"/>
      <c r="KG201" s="136"/>
      <c r="KH201" s="136"/>
      <c r="KI201" s="136"/>
      <c r="KJ201" s="136"/>
      <c r="KK201" s="136"/>
      <c r="KL201" s="136"/>
      <c r="KM201" s="136"/>
      <c r="KN201" s="136"/>
      <c r="KO201" s="136"/>
      <c r="KP201" s="136"/>
      <c r="KQ201" s="136"/>
      <c r="KR201" s="136"/>
      <c r="KS201" s="136"/>
      <c r="KT201" s="136"/>
      <c r="KU201" s="136"/>
      <c r="KV201" s="136"/>
      <c r="KW201" s="136"/>
      <c r="KX201" s="136"/>
      <c r="KY201" s="136"/>
      <c r="KZ201" s="136"/>
      <c r="LA201" s="136"/>
      <c r="LB201" s="136"/>
      <c r="LC201" s="136"/>
      <c r="LD201" s="136"/>
      <c r="LE201" s="136"/>
      <c r="LF201" s="136"/>
      <c r="LG201" s="136"/>
      <c r="LH201" s="136"/>
      <c r="LI201" s="136"/>
      <c r="LJ201" s="136"/>
      <c r="LK201" s="136"/>
      <c r="LL201" s="136"/>
      <c r="LM201" s="136"/>
      <c r="LN201" s="136"/>
      <c r="LO201" s="136"/>
      <c r="LP201" s="136"/>
      <c r="LQ201" s="136"/>
      <c r="LR201" s="136"/>
      <c r="LS201" s="136"/>
      <c r="LT201" s="136"/>
      <c r="LU201" s="136"/>
      <c r="LV201" s="136"/>
      <c r="LW201" s="136"/>
      <c r="LX201" s="136"/>
      <c r="LY201" s="136"/>
      <c r="LZ201" s="136"/>
      <c r="MA201" s="136"/>
      <c r="MB201" s="136"/>
      <c r="MC201" s="136"/>
      <c r="MD201" s="136"/>
      <c r="ME201" s="136"/>
      <c r="MF201" s="136"/>
      <c r="MG201" s="136"/>
      <c r="MH201" s="136"/>
      <c r="MI201" s="136"/>
      <c r="MJ201" s="136"/>
      <c r="MK201" s="136"/>
      <c r="ML201" s="136"/>
      <c r="MM201" s="136"/>
      <c r="MN201" s="136"/>
      <c r="MO201" s="136"/>
      <c r="MP201" s="136"/>
      <c r="MQ201" s="136"/>
      <c r="MR201" s="136"/>
      <c r="MS201" s="136"/>
      <c r="MT201" s="136"/>
      <c r="MU201" s="136"/>
      <c r="MV201" s="136"/>
      <c r="MW201" s="136"/>
      <c r="MX201" s="136"/>
      <c r="MY201" s="136"/>
      <c r="MZ201" s="136"/>
      <c r="NA201" s="136"/>
      <c r="NB201" s="136"/>
      <c r="NC201" s="136"/>
      <c r="ND201" s="136"/>
      <c r="NE201" s="136"/>
      <c r="NF201" s="136"/>
      <c r="NG201" s="136"/>
      <c r="NH201" s="136"/>
      <c r="NI201" s="136"/>
      <c r="NJ201" s="136"/>
      <c r="NK201" s="136"/>
      <c r="NL201" s="136"/>
      <c r="NM201" s="136"/>
      <c r="NN201" s="136"/>
      <c r="NO201" s="136"/>
      <c r="NP201" s="136"/>
      <c r="NQ201" s="136"/>
      <c r="NR201" s="136"/>
      <c r="NS201" s="136"/>
      <c r="NT201" s="136"/>
      <c r="NU201" s="136"/>
      <c r="NV201" s="136"/>
      <c r="NW201" s="136"/>
      <c r="NX201" s="136"/>
      <c r="NY201" s="136"/>
      <c r="NZ201" s="136"/>
      <c r="OA201" s="136"/>
      <c r="OB201" s="136"/>
      <c r="OC201" s="136"/>
      <c r="OD201" s="136"/>
      <c r="OE201" s="136"/>
      <c r="OF201" s="136"/>
      <c r="OG201" s="136"/>
      <c r="OH201" s="136"/>
      <c r="OI201" s="136"/>
      <c r="OJ201" s="136"/>
      <c r="OK201" s="136"/>
      <c r="OL201" s="136"/>
      <c r="OM201" s="136"/>
      <c r="ON201" s="136"/>
      <c r="OO201" s="136"/>
      <c r="OP201" s="136"/>
      <c r="OQ201" s="136"/>
      <c r="OR201" s="136"/>
      <c r="OS201" s="136"/>
      <c r="OT201" s="136"/>
      <c r="OU201" s="136"/>
      <c r="OV201" s="136"/>
      <c r="OW201" s="136"/>
      <c r="OX201" s="136"/>
      <c r="OY201" s="136"/>
      <c r="OZ201" s="136"/>
      <c r="PA201" s="136"/>
      <c r="PB201" s="136"/>
      <c r="PC201" s="136"/>
      <c r="PD201" s="136"/>
      <c r="PE201" s="136"/>
      <c r="PF201" s="136"/>
      <c r="PG201" s="136"/>
      <c r="PH201" s="136"/>
      <c r="PI201" s="136"/>
      <c r="PJ201" s="136"/>
      <c r="PK201" s="136"/>
      <c r="PL201" s="136"/>
      <c r="PM201" s="136"/>
      <c r="PN201" s="136"/>
      <c r="PO201" s="136"/>
      <c r="PP201" s="136"/>
      <c r="PQ201" s="136"/>
      <c r="PR201" s="136"/>
      <c r="PS201" s="136"/>
      <c r="PT201" s="136"/>
      <c r="PU201" s="136"/>
      <c r="PV201" s="136"/>
      <c r="PW201" s="136"/>
      <c r="PX201" s="136"/>
      <c r="PY201" s="136"/>
      <c r="PZ201" s="136"/>
      <c r="QA201" s="136"/>
      <c r="QB201" s="136"/>
      <c r="QC201" s="136"/>
      <c r="QD201" s="136"/>
      <c r="QE201" s="136"/>
      <c r="QF201" s="136"/>
      <c r="QG201" s="136"/>
      <c r="QH201" s="136"/>
      <c r="QI201" s="136"/>
      <c r="QJ201" s="136"/>
      <c r="QK201" s="136"/>
      <c r="QL201" s="136"/>
      <c r="QM201" s="136"/>
      <c r="QN201" s="136"/>
      <c r="QO201" s="136"/>
      <c r="QP201" s="136"/>
      <c r="QQ201" s="136"/>
      <c r="QR201" s="136"/>
      <c r="QS201" s="136"/>
      <c r="QT201" s="136"/>
      <c r="QU201" s="136"/>
      <c r="QV201" s="136"/>
      <c r="QW201" s="136"/>
      <c r="QX201" s="136"/>
      <c r="QY201" s="136"/>
      <c r="QZ201" s="136"/>
      <c r="RA201" s="136"/>
      <c r="RB201" s="136"/>
      <c r="RC201" s="136"/>
      <c r="RD201" s="136"/>
      <c r="RE201" s="136"/>
      <c r="RF201" s="136"/>
      <c r="RG201" s="136"/>
      <c r="RH201" s="136"/>
      <c r="RI201" s="136"/>
      <c r="RJ201" s="136"/>
      <c r="RK201" s="136"/>
      <c r="RL201" s="136"/>
      <c r="RM201" s="136"/>
      <c r="RN201" s="136"/>
      <c r="RO201" s="136"/>
      <c r="RP201" s="136"/>
      <c r="RQ201" s="136"/>
      <c r="RR201" s="136"/>
      <c r="RS201" s="136"/>
      <c r="RT201" s="136"/>
      <c r="RU201" s="136"/>
      <c r="RV201" s="136"/>
      <c r="RW201" s="136"/>
      <c r="RX201" s="136"/>
      <c r="RY201" s="136"/>
      <c r="RZ201" s="136"/>
      <c r="SA201" s="136"/>
      <c r="SB201" s="136"/>
      <c r="SC201" s="136"/>
      <c r="SD201" s="136"/>
      <c r="SE201" s="136"/>
      <c r="SF201" s="136"/>
      <c r="SG201" s="136"/>
      <c r="SH201" s="136"/>
      <c r="SI201" s="136"/>
      <c r="SJ201" s="136"/>
      <c r="SK201" s="136"/>
      <c r="SL201" s="136"/>
      <c r="SM201" s="136"/>
      <c r="SN201" s="136"/>
      <c r="SO201" s="136"/>
      <c r="SP201" s="136"/>
      <c r="SQ201" s="136"/>
      <c r="SR201" s="136"/>
      <c r="SS201" s="136"/>
      <c r="ST201" s="136"/>
      <c r="SU201" s="136"/>
      <c r="SV201" s="136"/>
      <c r="SW201" s="136"/>
      <c r="SX201" s="136"/>
      <c r="SY201" s="136"/>
      <c r="SZ201" s="136"/>
      <c r="TA201" s="136"/>
      <c r="TB201" s="136"/>
      <c r="TC201" s="136"/>
      <c r="TD201" s="136"/>
      <c r="TE201" s="136"/>
      <c r="TF201" s="136"/>
      <c r="TG201" s="136"/>
      <c r="TH201" s="136"/>
      <c r="TI201" s="136"/>
      <c r="TJ201" s="136"/>
      <c r="TK201" s="136"/>
      <c r="TL201" s="136"/>
      <c r="TM201" s="136"/>
      <c r="TN201" s="136"/>
      <c r="TO201" s="136"/>
      <c r="TP201" s="136"/>
      <c r="TQ201" s="136"/>
      <c r="TR201" s="136"/>
      <c r="TS201" s="136"/>
      <c r="TT201" s="136"/>
      <c r="TU201" s="136"/>
      <c r="TV201" s="136"/>
      <c r="TW201" s="136"/>
      <c r="TX201" s="136"/>
      <c r="TY201" s="136"/>
      <c r="TZ201" s="136"/>
      <c r="UA201" s="136"/>
      <c r="UB201" s="136"/>
      <c r="UC201" s="136"/>
      <c r="UD201" s="136"/>
      <c r="UE201" s="136"/>
      <c r="UF201" s="136"/>
      <c r="UG201" s="136"/>
      <c r="UH201" s="136"/>
      <c r="UI201" s="136"/>
      <c r="UJ201" s="136"/>
      <c r="UK201" s="136"/>
      <c r="UL201" s="136"/>
      <c r="UM201" s="136"/>
      <c r="UN201" s="136"/>
      <c r="UO201" s="136"/>
      <c r="UP201" s="136"/>
      <c r="UQ201" s="136"/>
      <c r="UR201" s="136"/>
      <c r="US201" s="136"/>
      <c r="UT201" s="136"/>
      <c r="UU201" s="136"/>
      <c r="UV201" s="136"/>
      <c r="UW201" s="136"/>
      <c r="UX201" s="136"/>
      <c r="UY201" s="136"/>
      <c r="UZ201" s="136"/>
      <c r="VA201" s="136"/>
      <c r="VB201" s="136"/>
      <c r="VC201" s="136"/>
      <c r="VD201" s="136"/>
      <c r="VE201" s="136"/>
      <c r="VF201" s="136"/>
      <c r="VG201" s="136"/>
      <c r="VH201" s="136"/>
      <c r="VI201" s="136"/>
      <c r="VJ201" s="136"/>
      <c r="VK201" s="136"/>
      <c r="VL201" s="136"/>
      <c r="VM201" s="136"/>
      <c r="VN201" s="136"/>
      <c r="VO201" s="136"/>
      <c r="VP201" s="136"/>
      <c r="VQ201" s="136"/>
      <c r="VR201" s="136"/>
      <c r="VS201" s="136"/>
      <c r="VT201" s="136"/>
      <c r="VU201" s="136"/>
      <c r="VV201" s="136"/>
      <c r="VW201" s="136"/>
      <c r="VX201" s="136"/>
      <c r="VY201" s="136"/>
      <c r="VZ201" s="136"/>
      <c r="WA201" s="136"/>
      <c r="WB201" s="136"/>
      <c r="WC201" s="136"/>
      <c r="WD201" s="136"/>
      <c r="WE201" s="136"/>
      <c r="WF201" s="136"/>
      <c r="WG201" s="136"/>
      <c r="WH201" s="136"/>
      <c r="WI201" s="136"/>
      <c r="WJ201" s="136"/>
      <c r="WK201" s="136"/>
      <c r="WL201" s="136"/>
      <c r="WM201" s="136"/>
      <c r="WN201" s="136"/>
      <c r="WO201" s="136"/>
      <c r="WP201" s="136"/>
      <c r="WQ201" s="136"/>
      <c r="WR201" s="136"/>
      <c r="WS201" s="136"/>
      <c r="WT201" s="136"/>
      <c r="WU201" s="136"/>
      <c r="WV201" s="136"/>
      <c r="WW201" s="136"/>
      <c r="WX201" s="136"/>
      <c r="WY201" s="136"/>
      <c r="WZ201" s="136"/>
      <c r="XA201" s="136"/>
      <c r="XB201" s="136"/>
      <c r="XC201" s="136"/>
      <c r="XD201" s="136"/>
      <c r="XE201" s="136"/>
      <c r="XF201" s="136"/>
      <c r="XG201" s="136"/>
      <c r="XH201" s="136"/>
      <c r="XI201" s="136"/>
      <c r="XJ201" s="136"/>
      <c r="XK201" s="136"/>
      <c r="XL201" s="136"/>
      <c r="XM201" s="136"/>
      <c r="XN201" s="136"/>
      <c r="XO201" s="136"/>
      <c r="XP201" s="136"/>
      <c r="XQ201" s="136"/>
      <c r="XR201" s="136"/>
      <c r="XS201" s="136"/>
      <c r="XT201" s="136"/>
      <c r="XU201" s="136"/>
      <c r="XV201" s="136"/>
      <c r="XW201" s="136"/>
      <c r="XX201" s="136"/>
      <c r="XY201" s="136"/>
      <c r="XZ201" s="136"/>
      <c r="YA201" s="136"/>
      <c r="YB201" s="136"/>
      <c r="YC201" s="136"/>
      <c r="YD201" s="136"/>
      <c r="YE201" s="136"/>
      <c r="YF201" s="136"/>
      <c r="YG201" s="136"/>
      <c r="YH201" s="136"/>
      <c r="YI201" s="136"/>
      <c r="YJ201" s="136"/>
      <c r="YK201" s="136"/>
      <c r="YL201" s="136"/>
      <c r="YM201" s="136"/>
      <c r="YN201" s="136"/>
      <c r="YO201" s="136"/>
      <c r="YP201" s="136"/>
      <c r="YQ201" s="136"/>
      <c r="YR201" s="136"/>
      <c r="YS201" s="136"/>
      <c r="YT201" s="136"/>
      <c r="YU201" s="136"/>
      <c r="YV201" s="136"/>
      <c r="YW201" s="136"/>
      <c r="YX201" s="136"/>
      <c r="YY201" s="136"/>
      <c r="YZ201" s="136"/>
      <c r="ZA201" s="136"/>
      <c r="ZB201" s="136"/>
      <c r="ZC201" s="136"/>
      <c r="ZD201" s="136"/>
      <c r="ZE201" s="136"/>
      <c r="ZF201" s="136"/>
      <c r="ZG201" s="136"/>
      <c r="ZH201" s="136"/>
      <c r="ZI201" s="136"/>
      <c r="ZJ201" s="136"/>
      <c r="ZK201" s="136"/>
      <c r="ZL201" s="136"/>
      <c r="ZM201" s="136"/>
      <c r="ZN201" s="136"/>
      <c r="ZO201" s="136"/>
      <c r="ZP201" s="136"/>
      <c r="ZQ201" s="136"/>
      <c r="ZR201" s="136"/>
      <c r="ZS201" s="136"/>
      <c r="ZT201" s="136"/>
      <c r="ZU201" s="136"/>
      <c r="ZV201" s="136"/>
      <c r="ZW201" s="136"/>
      <c r="ZX201" s="136"/>
      <c r="ZY201" s="136"/>
      <c r="ZZ201" s="136"/>
      <c r="AAA201" s="136"/>
      <c r="AAB201" s="136"/>
      <c r="AAC201" s="136"/>
      <c r="AAD201" s="136"/>
      <c r="AAE201" s="136"/>
      <c r="AAF201" s="136"/>
      <c r="AAG201" s="136"/>
      <c r="AAH201" s="136"/>
      <c r="AAI201" s="136"/>
      <c r="AAJ201" s="136"/>
      <c r="AAK201" s="136"/>
      <c r="AAL201" s="136"/>
      <c r="AAM201" s="136"/>
      <c r="AAN201" s="136"/>
      <c r="AAO201" s="136"/>
      <c r="AAP201" s="136"/>
      <c r="AAQ201" s="136"/>
      <c r="AAR201" s="136"/>
      <c r="AAS201" s="136"/>
      <c r="AAT201" s="136"/>
      <c r="AAU201" s="136"/>
      <c r="AAV201" s="136"/>
      <c r="AAW201" s="136"/>
      <c r="AAX201" s="136"/>
      <c r="AAY201" s="136"/>
      <c r="AAZ201" s="136"/>
      <c r="ABA201" s="136"/>
      <c r="ABB201" s="136"/>
      <c r="ABC201" s="136"/>
      <c r="ABD201" s="136"/>
      <c r="ABE201" s="136"/>
      <c r="ABF201" s="136"/>
      <c r="ABG201" s="136"/>
      <c r="ABH201" s="136"/>
      <c r="ABI201" s="136"/>
      <c r="ABJ201" s="136"/>
      <c r="ABK201" s="136"/>
      <c r="ABL201" s="136"/>
      <c r="ABM201" s="136"/>
      <c r="ABN201" s="136"/>
      <c r="ABO201" s="136"/>
      <c r="ABP201" s="136"/>
      <c r="ABQ201" s="136"/>
      <c r="ABR201" s="136"/>
      <c r="ABS201" s="136"/>
      <c r="ABT201" s="136"/>
      <c r="ABU201" s="136"/>
      <c r="ABV201" s="136"/>
      <c r="ABW201" s="136"/>
      <c r="ABX201" s="136"/>
      <c r="ABY201" s="136"/>
      <c r="ABZ201" s="136"/>
      <c r="ACA201" s="136"/>
      <c r="ACB201" s="136"/>
      <c r="ACC201" s="136"/>
      <c r="ACD201" s="136"/>
      <c r="ACE201" s="136"/>
      <c r="ACF201" s="136"/>
      <c r="ACG201" s="136"/>
      <c r="ACH201" s="136"/>
      <c r="ACI201" s="136"/>
      <c r="ACJ201" s="136"/>
      <c r="ACK201" s="136"/>
      <c r="ACL201" s="136"/>
      <c r="ACM201" s="136"/>
      <c r="ACN201" s="136"/>
      <c r="ACO201" s="136"/>
      <c r="ACP201" s="136"/>
      <c r="ACQ201" s="136"/>
      <c r="ACR201" s="136"/>
      <c r="ACS201" s="136"/>
      <c r="ACT201" s="136"/>
      <c r="ACU201" s="136"/>
      <c r="ACV201" s="136"/>
      <c r="ACW201" s="136"/>
      <c r="ACX201" s="136"/>
      <c r="ACY201" s="136"/>
      <c r="ACZ201" s="136"/>
      <c r="ADA201" s="136"/>
      <c r="ADB201" s="136"/>
      <c r="ADC201" s="136"/>
      <c r="ADD201" s="136"/>
      <c r="ADE201" s="136"/>
      <c r="ADF201" s="136"/>
      <c r="ADG201" s="136"/>
      <c r="ADH201" s="136"/>
      <c r="ADI201" s="136"/>
      <c r="ADJ201" s="136"/>
      <c r="ADK201" s="136"/>
      <c r="ADL201" s="136"/>
      <c r="ADM201" s="136"/>
      <c r="ADN201" s="136"/>
      <c r="ADO201" s="136"/>
      <c r="ADP201" s="136"/>
      <c r="ADQ201" s="136"/>
      <c r="ADR201" s="136"/>
      <c r="ADS201" s="136"/>
      <c r="ADT201" s="136"/>
      <c r="ADU201" s="136"/>
      <c r="ADV201" s="136"/>
      <c r="ADW201" s="136"/>
      <c r="ADX201" s="136"/>
      <c r="ADY201" s="136"/>
      <c r="ADZ201" s="136"/>
      <c r="AEA201" s="136"/>
      <c r="AEB201" s="136"/>
      <c r="AEC201" s="136"/>
      <c r="AED201" s="136"/>
      <c r="AEE201" s="136"/>
      <c r="AEF201" s="136"/>
      <c r="AEG201" s="136"/>
      <c r="AEH201" s="136"/>
      <c r="AEI201" s="136"/>
      <c r="AEJ201" s="136"/>
      <c r="AEK201" s="136"/>
      <c r="AEL201" s="136"/>
      <c r="AEM201" s="136"/>
      <c r="AEN201" s="136"/>
      <c r="AEO201" s="136"/>
      <c r="AEP201" s="136"/>
      <c r="AEQ201" s="136"/>
      <c r="AER201" s="136"/>
      <c r="AES201" s="136"/>
      <c r="AET201" s="136"/>
      <c r="AEU201" s="136"/>
      <c r="AEV201" s="136"/>
      <c r="AEW201" s="136"/>
      <c r="AEX201" s="136"/>
      <c r="AEY201" s="136"/>
      <c r="AEZ201" s="136"/>
      <c r="AFA201" s="136"/>
      <c r="AFB201" s="136"/>
      <c r="AFC201" s="136"/>
      <c r="AFD201" s="136"/>
      <c r="AFE201" s="136"/>
      <c r="AFF201" s="136"/>
      <c r="AFG201" s="136"/>
      <c r="AFH201" s="136"/>
      <c r="AFI201" s="136"/>
      <c r="AFJ201" s="136"/>
      <c r="AFK201" s="136"/>
      <c r="AFL201" s="136"/>
      <c r="AFM201" s="136"/>
      <c r="AFN201" s="136"/>
      <c r="AFO201" s="136"/>
      <c r="AFP201" s="136"/>
      <c r="AFQ201" s="136"/>
      <c r="AFR201" s="136"/>
      <c r="AFS201" s="136"/>
      <c r="AFT201" s="136"/>
      <c r="AFU201" s="136"/>
      <c r="AFV201" s="136"/>
      <c r="AFW201" s="136"/>
      <c r="AFX201" s="136"/>
      <c r="AFY201" s="136"/>
      <c r="AFZ201" s="136"/>
      <c r="AGA201" s="136"/>
      <c r="AGB201" s="136"/>
      <c r="AGC201" s="136"/>
      <c r="AGD201" s="136"/>
      <c r="AGE201" s="136"/>
      <c r="AGF201" s="136"/>
      <c r="AGG201" s="136"/>
      <c r="AGH201" s="136"/>
      <c r="AGI201" s="136"/>
      <c r="AGJ201" s="136"/>
      <c r="AGK201" s="136"/>
      <c r="AGL201" s="136"/>
      <c r="AGM201" s="136"/>
      <c r="AGN201" s="136"/>
      <c r="AGO201" s="136"/>
      <c r="AGP201" s="136"/>
      <c r="AGQ201" s="136"/>
      <c r="AGR201" s="136"/>
      <c r="AGS201" s="136"/>
      <c r="AGT201" s="136"/>
      <c r="AGU201" s="136"/>
      <c r="AGV201" s="136"/>
      <c r="AGW201" s="136"/>
      <c r="AGX201" s="136"/>
      <c r="AGY201" s="136"/>
      <c r="AGZ201" s="136"/>
      <c r="AHA201" s="136"/>
      <c r="AHB201" s="136"/>
      <c r="AHC201" s="136"/>
      <c r="AHD201" s="136"/>
      <c r="AHE201" s="136"/>
      <c r="AHF201" s="136"/>
      <c r="AHG201" s="136"/>
      <c r="AHH201" s="136"/>
      <c r="AHI201" s="136"/>
      <c r="AHJ201" s="136"/>
      <c r="AHK201" s="136"/>
      <c r="AHL201" s="136"/>
      <c r="AHM201" s="136"/>
      <c r="AHN201" s="136"/>
      <c r="AHO201" s="136"/>
      <c r="AHP201" s="136"/>
      <c r="AHQ201" s="136"/>
      <c r="AHR201" s="136"/>
      <c r="AHS201" s="136"/>
      <c r="AHT201" s="136"/>
      <c r="AHU201" s="136"/>
      <c r="AHV201" s="136"/>
      <c r="AHW201" s="136"/>
      <c r="AHX201" s="136"/>
      <c r="AHY201" s="136"/>
      <c r="AHZ201" s="136"/>
      <c r="AIA201" s="136"/>
      <c r="AIB201" s="136"/>
      <c r="AIC201" s="136"/>
      <c r="AID201" s="136"/>
      <c r="AIE201" s="136"/>
      <c r="AIF201" s="136"/>
      <c r="AIG201" s="136"/>
      <c r="AIH201" s="136"/>
      <c r="AII201" s="136"/>
      <c r="AIJ201" s="136"/>
      <c r="AIK201" s="136"/>
      <c r="AIL201" s="136"/>
      <c r="AIM201" s="136"/>
      <c r="AIN201" s="136"/>
      <c r="AIO201" s="136"/>
      <c r="AIP201" s="136"/>
      <c r="AIQ201" s="136"/>
      <c r="AIR201" s="136"/>
      <c r="AIS201" s="136"/>
      <c r="AIT201" s="136"/>
      <c r="AIU201" s="136"/>
      <c r="AIV201" s="136"/>
      <c r="AIW201" s="136"/>
      <c r="AIX201" s="136"/>
      <c r="AIY201" s="136"/>
      <c r="AIZ201" s="136"/>
      <c r="AJA201" s="136"/>
      <c r="AJB201" s="136"/>
      <c r="AJC201" s="136"/>
      <c r="AJD201" s="136"/>
      <c r="AJE201" s="136"/>
      <c r="AJF201" s="136"/>
      <c r="AJG201" s="136"/>
      <c r="AJH201" s="136"/>
      <c r="AJI201" s="136"/>
      <c r="AJJ201" s="136"/>
      <c r="AJK201" s="136"/>
      <c r="AJL201" s="136"/>
      <c r="AJM201" s="136"/>
      <c r="AJN201" s="136"/>
      <c r="AJO201" s="136"/>
      <c r="AJP201" s="136"/>
      <c r="AJQ201" s="136"/>
      <c r="AJR201" s="136"/>
      <c r="AJS201" s="136"/>
      <c r="AJT201" s="136"/>
      <c r="AJU201" s="136"/>
      <c r="AJV201" s="136"/>
      <c r="AJW201" s="136"/>
      <c r="AJX201" s="136"/>
      <c r="AJY201" s="136"/>
      <c r="AJZ201" s="136"/>
      <c r="AKA201" s="136"/>
      <c r="AKB201" s="136"/>
      <c r="AKC201" s="136"/>
      <c r="AKD201" s="136"/>
      <c r="AKE201" s="136"/>
      <c r="AKF201" s="136"/>
      <c r="AKG201" s="136"/>
      <c r="AKH201" s="136"/>
      <c r="AKI201" s="136"/>
      <c r="AKJ201" s="136"/>
      <c r="AKK201" s="136"/>
      <c r="AKL201" s="136"/>
      <c r="AKM201" s="136"/>
      <c r="AKN201" s="136"/>
      <c r="AKO201" s="136"/>
      <c r="AKP201" s="136"/>
      <c r="AKQ201" s="136"/>
      <c r="AKR201" s="136"/>
      <c r="AKS201" s="136"/>
      <c r="AKT201" s="136"/>
      <c r="AKU201" s="136"/>
      <c r="AKV201" s="136"/>
      <c r="AKW201" s="136"/>
      <c r="AKX201" s="136"/>
      <c r="AKY201" s="136"/>
      <c r="AKZ201" s="136"/>
      <c r="ALA201" s="136"/>
      <c r="ALB201" s="136"/>
      <c r="ALC201" s="136"/>
      <c r="ALD201" s="136"/>
      <c r="ALE201" s="136"/>
      <c r="ALF201" s="136"/>
      <c r="ALG201" s="136"/>
      <c r="ALH201" s="136"/>
      <c r="ALI201" s="136"/>
      <c r="ALJ201" s="136"/>
      <c r="ALK201" s="136"/>
      <c r="ALL201" s="136"/>
      <c r="ALM201" s="136"/>
      <c r="ALN201" s="136"/>
      <c r="ALO201" s="136"/>
      <c r="ALP201" s="136"/>
      <c r="ALQ201" s="136"/>
      <c r="ALR201" s="136"/>
      <c r="ALS201" s="136"/>
      <c r="ALT201" s="136"/>
      <c r="ALU201" s="136"/>
      <c r="ALV201" s="136"/>
      <c r="ALW201" s="136"/>
      <c r="ALX201" s="136"/>
      <c r="ALY201" s="136"/>
      <c r="ALZ201" s="136"/>
      <c r="AMA201" s="136"/>
      <c r="AMB201" s="136"/>
      <c r="AMC201" s="136"/>
      <c r="AMD201" s="136"/>
      <c r="AME201" s="136"/>
      <c r="AMF201" s="136"/>
      <c r="AMG201" s="136"/>
      <c r="AMH201" s="136"/>
      <c r="AMI201" s="136"/>
    </row>
    <row r="202" spans="1:1024" x14ac:dyDescent="0.25">
      <c r="A202" s="245" t="s">
        <v>1292</v>
      </c>
      <c r="B202" s="193">
        <v>202</v>
      </c>
      <c r="C202" s="192" t="s">
        <v>25846</v>
      </c>
      <c r="D202" s="209" t="s">
        <v>1293</v>
      </c>
      <c r="E202" s="253" t="s">
        <v>844</v>
      </c>
      <c r="F202" s="238"/>
      <c r="G202" s="214"/>
      <c r="H202" s="214"/>
      <c r="I202" s="367">
        <v>300</v>
      </c>
      <c r="J202" s="443"/>
      <c r="K202" s="161"/>
      <c r="L202" s="161"/>
      <c r="M202" s="161"/>
      <c r="N202" s="161"/>
      <c r="O202" s="413">
        <v>3</v>
      </c>
      <c r="P202" s="161"/>
      <c r="Q202" s="161"/>
      <c r="R202" s="161"/>
      <c r="S202" s="161"/>
      <c r="T202" s="161"/>
      <c r="U202" s="161"/>
      <c r="V202" s="256">
        <f>IF(O202=1,10,100)</f>
        <v>100</v>
      </c>
      <c r="W202" s="256">
        <f>IF(O202=1,1,IF(O202=2,10,100))</f>
        <v>100</v>
      </c>
      <c r="X202" s="256">
        <f>IF(O202=3,20,100)</f>
        <v>20</v>
      </c>
      <c r="Y202" s="256">
        <f>IF(P202=1,10,100)</f>
        <v>100</v>
      </c>
      <c r="Z202" s="256">
        <f>IF(P202=1,1,IF(P202=2,10,100))</f>
        <v>100</v>
      </c>
      <c r="AA202" s="257">
        <f>IF(OR(EXACT(Q202,"1A"),EXACT(Q202,"1B")),0.1,IF(Q202=2,1,100))</f>
        <v>100</v>
      </c>
      <c r="AB202" s="257">
        <f>IF(OR(EXACT(R202,"1A"),EXACT(R202,"1B")),0.1,IF(R202=2,1,100))</f>
        <v>100</v>
      </c>
      <c r="AC202" s="257">
        <f>IF(OR(EXACT(S202,"1A"),EXACT(S202,"1B")),0.3,IF(S202=2,3,100))</f>
        <v>100</v>
      </c>
      <c r="AD202" s="136"/>
      <c r="AE202" s="136"/>
      <c r="AF202" s="249">
        <f>IF(OR(OR(EXACT(J202,"1A"),EXACT(J202,"1B"),EXACT(J202,"1C")),K202=1),1,IF(K202=2,10,100))</f>
        <v>100</v>
      </c>
      <c r="AG202" s="249">
        <f>IF(OR(EXACT(J202,"1A"),EXACT(J202,"1B"),EXACT(J202,"1C")),1,IF(J202=2,10,100))</f>
        <v>100</v>
      </c>
      <c r="AH202" s="249">
        <f>IF(OR(EXACT(J202,"1A"),EXACT(J202,"1B"),EXACT(J202,"1C"),K202=1),3,100)</f>
        <v>100</v>
      </c>
      <c r="AI202" s="249">
        <f>IF(OR(EXACT(J202,"1A"),EXACT(J202,"1B"),EXACT(J202,"1C")),5,100)</f>
        <v>100</v>
      </c>
      <c r="AJ202" s="269" t="s">
        <v>25847</v>
      </c>
      <c r="AK202" s="136"/>
      <c r="AL202" s="136"/>
      <c r="AM202" s="251"/>
      <c r="AN202" s="136"/>
      <c r="AO202" s="136"/>
      <c r="AP202" s="220" t="s">
        <v>1294</v>
      </c>
      <c r="AQ202" s="199" t="s">
        <v>1295</v>
      </c>
      <c r="AR202" s="136"/>
      <c r="AS202" s="136"/>
      <c r="AT202" s="136"/>
      <c r="AU202" s="136"/>
      <c r="AV202" s="136"/>
      <c r="AW202" s="136"/>
      <c r="AX202" s="136"/>
      <c r="AY202" s="136"/>
      <c r="AZ202" s="136"/>
      <c r="BA202" s="136"/>
      <c r="BB202" s="136"/>
      <c r="BC202" s="136"/>
      <c r="BD202" s="136"/>
      <c r="BE202" s="136"/>
      <c r="BF202" s="136"/>
      <c r="BG202" s="136"/>
      <c r="BH202" s="136"/>
      <c r="BI202" s="136"/>
      <c r="BJ202" s="136"/>
      <c r="BK202" s="136"/>
      <c r="BL202" s="136"/>
      <c r="BM202" s="136"/>
      <c r="BN202" s="136"/>
      <c r="BO202" s="136"/>
      <c r="BP202" s="136"/>
      <c r="BQ202" s="136"/>
      <c r="BR202" s="136"/>
      <c r="BS202" s="136"/>
      <c r="BT202" s="136"/>
      <c r="BU202" s="136"/>
      <c r="BV202" s="136"/>
      <c r="BW202" s="136"/>
      <c r="BX202" s="136"/>
      <c r="BY202" s="136"/>
      <c r="BZ202" s="136"/>
      <c r="CA202" s="136"/>
      <c r="CB202" s="136"/>
      <c r="CC202" s="136"/>
      <c r="CD202" s="136"/>
      <c r="CE202" s="136"/>
      <c r="CF202" s="136"/>
      <c r="CG202" s="136"/>
      <c r="CH202" s="136"/>
      <c r="CI202" s="136"/>
      <c r="CJ202" s="136"/>
      <c r="CK202" s="136"/>
      <c r="CL202" s="136"/>
      <c r="CM202" s="136"/>
      <c r="CN202" s="136"/>
      <c r="CO202" s="136"/>
      <c r="CP202" s="136"/>
      <c r="CQ202" s="136"/>
      <c r="CR202" s="136"/>
      <c r="CS202" s="136"/>
      <c r="CT202" s="136"/>
      <c r="CU202" s="136"/>
      <c r="CV202" s="136"/>
      <c r="CW202" s="136"/>
      <c r="CX202" s="136"/>
      <c r="CY202" s="136"/>
      <c r="CZ202" s="136"/>
      <c r="DA202" s="136"/>
      <c r="DB202" s="136"/>
      <c r="DC202" s="136"/>
      <c r="DD202" s="136"/>
      <c r="DE202" s="136"/>
      <c r="DF202" s="136"/>
      <c r="DG202" s="136"/>
      <c r="DH202" s="136"/>
      <c r="DI202" s="136"/>
      <c r="DJ202" s="136"/>
      <c r="DK202" s="136"/>
      <c r="DL202" s="136"/>
      <c r="DM202" s="136"/>
      <c r="DN202" s="136"/>
      <c r="DO202" s="136"/>
      <c r="DP202" s="136"/>
      <c r="DQ202" s="136"/>
      <c r="DR202" s="136"/>
      <c r="DS202" s="136"/>
      <c r="DT202" s="136"/>
      <c r="DU202" s="136"/>
      <c r="DV202" s="136"/>
      <c r="DW202" s="136"/>
      <c r="DX202" s="136"/>
      <c r="DY202" s="136"/>
      <c r="DZ202" s="136"/>
      <c r="EA202" s="136"/>
      <c r="EB202" s="136"/>
      <c r="EC202" s="136"/>
      <c r="ED202" s="136"/>
      <c r="EE202" s="136"/>
      <c r="EF202" s="136"/>
      <c r="EG202" s="136"/>
      <c r="EH202" s="136"/>
      <c r="EI202" s="136"/>
      <c r="EJ202" s="136"/>
      <c r="EK202" s="136"/>
      <c r="EL202" s="136"/>
      <c r="EM202" s="136"/>
      <c r="EN202" s="136"/>
      <c r="EO202" s="136"/>
      <c r="EP202" s="136"/>
      <c r="EQ202" s="136"/>
      <c r="ER202" s="136"/>
      <c r="ES202" s="136"/>
      <c r="ET202" s="136"/>
      <c r="EU202" s="136"/>
      <c r="EV202" s="136"/>
      <c r="EW202" s="136"/>
      <c r="EX202" s="136"/>
      <c r="EY202" s="136"/>
      <c r="EZ202" s="136"/>
      <c r="FA202" s="136"/>
      <c r="FB202" s="136"/>
      <c r="FC202" s="136"/>
      <c r="FD202" s="136"/>
      <c r="FE202" s="136"/>
      <c r="FF202" s="136"/>
      <c r="FG202" s="136"/>
      <c r="FH202" s="136"/>
      <c r="FI202" s="136"/>
      <c r="FJ202" s="136"/>
      <c r="FK202" s="136"/>
      <c r="FL202" s="136"/>
      <c r="FM202" s="136"/>
      <c r="FN202" s="136"/>
      <c r="FO202" s="136"/>
      <c r="FP202" s="136"/>
      <c r="FQ202" s="136"/>
      <c r="FR202" s="136"/>
      <c r="FS202" s="136"/>
      <c r="FT202" s="136"/>
      <c r="FU202" s="136"/>
      <c r="FV202" s="136"/>
      <c r="FW202" s="136"/>
      <c r="FX202" s="136"/>
      <c r="FY202" s="136"/>
      <c r="FZ202" s="136"/>
      <c r="GA202" s="136"/>
      <c r="GB202" s="136"/>
      <c r="GC202" s="136"/>
      <c r="GD202" s="136"/>
      <c r="GE202" s="136"/>
      <c r="GF202" s="136"/>
      <c r="GG202" s="136"/>
      <c r="GH202" s="136"/>
      <c r="GI202" s="136"/>
      <c r="GJ202" s="136"/>
      <c r="GK202" s="136"/>
      <c r="GL202" s="136"/>
      <c r="GM202" s="136"/>
      <c r="GN202" s="136"/>
      <c r="GO202" s="136"/>
      <c r="GP202" s="136"/>
      <c r="GQ202" s="136"/>
      <c r="GR202" s="136"/>
      <c r="GS202" s="136"/>
      <c r="GT202" s="136"/>
      <c r="GU202" s="136"/>
      <c r="GV202" s="136"/>
      <c r="GW202" s="136"/>
      <c r="GX202" s="136"/>
      <c r="GY202" s="136"/>
      <c r="GZ202" s="136"/>
      <c r="HA202" s="136"/>
      <c r="HB202" s="136"/>
      <c r="HC202" s="136"/>
      <c r="HD202" s="136"/>
      <c r="HE202" s="136"/>
      <c r="HF202" s="136"/>
      <c r="HG202" s="136"/>
      <c r="HH202" s="136"/>
      <c r="HI202" s="136"/>
      <c r="HJ202" s="136"/>
      <c r="HK202" s="136"/>
      <c r="HL202" s="136"/>
      <c r="HM202" s="136"/>
      <c r="HN202" s="136"/>
      <c r="HO202" s="136"/>
      <c r="HP202" s="136"/>
      <c r="HQ202" s="136"/>
      <c r="HR202" s="136"/>
      <c r="HS202" s="136"/>
      <c r="HT202" s="136"/>
      <c r="HU202" s="136"/>
      <c r="HV202" s="136"/>
      <c r="HW202" s="136"/>
      <c r="HX202" s="136"/>
      <c r="HY202" s="136"/>
      <c r="HZ202" s="136"/>
      <c r="IA202" s="136"/>
      <c r="IB202" s="136"/>
      <c r="IC202" s="136"/>
      <c r="ID202" s="136"/>
      <c r="IE202" s="136"/>
      <c r="IF202" s="136"/>
      <c r="IG202" s="136"/>
      <c r="IH202" s="136"/>
      <c r="II202" s="136"/>
      <c r="IJ202" s="136"/>
      <c r="IK202" s="136"/>
      <c r="IL202" s="136"/>
      <c r="IM202" s="136"/>
      <c r="IN202" s="136"/>
      <c r="IO202" s="136"/>
      <c r="IP202" s="136"/>
      <c r="IQ202" s="136"/>
      <c r="IR202" s="136"/>
      <c r="IS202" s="136"/>
      <c r="IT202" s="136"/>
      <c r="IU202" s="136"/>
      <c r="IV202" s="136"/>
      <c r="IW202" s="136"/>
      <c r="IX202" s="136"/>
      <c r="IY202" s="136"/>
      <c r="IZ202" s="136"/>
      <c r="JA202" s="136"/>
      <c r="JB202" s="136"/>
      <c r="JC202" s="136"/>
      <c r="JD202" s="136"/>
      <c r="JE202" s="136"/>
      <c r="JF202" s="136"/>
      <c r="JG202" s="136"/>
      <c r="JH202" s="136"/>
      <c r="JI202" s="136"/>
      <c r="JJ202" s="136"/>
      <c r="JK202" s="136"/>
      <c r="JL202" s="136"/>
      <c r="JM202" s="136"/>
      <c r="JN202" s="136"/>
      <c r="JO202" s="136"/>
      <c r="JP202" s="136"/>
      <c r="JQ202" s="136"/>
      <c r="JR202" s="136"/>
      <c r="JS202" s="136"/>
      <c r="JT202" s="136"/>
      <c r="JU202" s="136"/>
      <c r="JV202" s="136"/>
      <c r="JW202" s="136"/>
      <c r="JX202" s="136"/>
      <c r="JY202" s="136"/>
      <c r="JZ202" s="136"/>
      <c r="KA202" s="136"/>
      <c r="KB202" s="136"/>
      <c r="KC202" s="136"/>
      <c r="KD202" s="136"/>
      <c r="KE202" s="136"/>
      <c r="KF202" s="136"/>
      <c r="KG202" s="136"/>
      <c r="KH202" s="136"/>
      <c r="KI202" s="136"/>
      <c r="KJ202" s="136"/>
      <c r="KK202" s="136"/>
      <c r="KL202" s="136"/>
      <c r="KM202" s="136"/>
      <c r="KN202" s="136"/>
      <c r="KO202" s="136"/>
      <c r="KP202" s="136"/>
      <c r="KQ202" s="136"/>
      <c r="KR202" s="136"/>
      <c r="KS202" s="136"/>
      <c r="KT202" s="136"/>
      <c r="KU202" s="136"/>
      <c r="KV202" s="136"/>
      <c r="KW202" s="136"/>
      <c r="KX202" s="136"/>
      <c r="KY202" s="136"/>
      <c r="KZ202" s="136"/>
      <c r="LA202" s="136"/>
      <c r="LB202" s="136"/>
      <c r="LC202" s="136"/>
      <c r="LD202" s="136"/>
      <c r="LE202" s="136"/>
      <c r="LF202" s="136"/>
      <c r="LG202" s="136"/>
      <c r="LH202" s="136"/>
      <c r="LI202" s="136"/>
      <c r="LJ202" s="136"/>
      <c r="LK202" s="136"/>
      <c r="LL202" s="136"/>
      <c r="LM202" s="136"/>
      <c r="LN202" s="136"/>
      <c r="LO202" s="136"/>
      <c r="LP202" s="136"/>
      <c r="LQ202" s="136"/>
      <c r="LR202" s="136"/>
      <c r="LS202" s="136"/>
      <c r="LT202" s="136"/>
      <c r="LU202" s="136"/>
      <c r="LV202" s="136"/>
      <c r="LW202" s="136"/>
      <c r="LX202" s="136"/>
      <c r="LY202" s="136"/>
      <c r="LZ202" s="136"/>
      <c r="MA202" s="136"/>
      <c r="MB202" s="136"/>
      <c r="MC202" s="136"/>
      <c r="MD202" s="136"/>
      <c r="ME202" s="136"/>
      <c r="MF202" s="136"/>
      <c r="MG202" s="136"/>
      <c r="MH202" s="136"/>
      <c r="MI202" s="136"/>
      <c r="MJ202" s="136"/>
      <c r="MK202" s="136"/>
      <c r="ML202" s="136"/>
      <c r="MM202" s="136"/>
      <c r="MN202" s="136"/>
      <c r="MO202" s="136"/>
      <c r="MP202" s="136"/>
      <c r="MQ202" s="136"/>
      <c r="MR202" s="136"/>
      <c r="MS202" s="136"/>
      <c r="MT202" s="136"/>
      <c r="MU202" s="136"/>
      <c r="MV202" s="136"/>
      <c r="MW202" s="136"/>
      <c r="MX202" s="136"/>
      <c r="MY202" s="136"/>
      <c r="MZ202" s="136"/>
      <c r="NA202" s="136"/>
      <c r="NB202" s="136"/>
      <c r="NC202" s="136"/>
      <c r="ND202" s="136"/>
      <c r="NE202" s="136"/>
      <c r="NF202" s="136"/>
      <c r="NG202" s="136"/>
      <c r="NH202" s="136"/>
      <c r="NI202" s="136"/>
      <c r="NJ202" s="136"/>
      <c r="NK202" s="136"/>
      <c r="NL202" s="136"/>
      <c r="NM202" s="136"/>
      <c r="NN202" s="136"/>
      <c r="NO202" s="136"/>
      <c r="NP202" s="136"/>
      <c r="NQ202" s="136"/>
      <c r="NR202" s="136"/>
      <c r="NS202" s="136"/>
      <c r="NT202" s="136"/>
      <c r="NU202" s="136"/>
      <c r="NV202" s="136"/>
      <c r="NW202" s="136"/>
      <c r="NX202" s="136"/>
      <c r="NY202" s="136"/>
      <c r="NZ202" s="136"/>
      <c r="OA202" s="136"/>
      <c r="OB202" s="136"/>
      <c r="OC202" s="136"/>
      <c r="OD202" s="136"/>
      <c r="OE202" s="136"/>
      <c r="OF202" s="136"/>
      <c r="OG202" s="136"/>
      <c r="OH202" s="136"/>
      <c r="OI202" s="136"/>
      <c r="OJ202" s="136"/>
      <c r="OK202" s="136"/>
      <c r="OL202" s="136"/>
      <c r="OM202" s="136"/>
      <c r="ON202" s="136"/>
      <c r="OO202" s="136"/>
      <c r="OP202" s="136"/>
      <c r="OQ202" s="136"/>
      <c r="OR202" s="136"/>
      <c r="OS202" s="136"/>
      <c r="OT202" s="136"/>
      <c r="OU202" s="136"/>
      <c r="OV202" s="136"/>
      <c r="OW202" s="136"/>
      <c r="OX202" s="136"/>
      <c r="OY202" s="136"/>
      <c r="OZ202" s="136"/>
      <c r="PA202" s="136"/>
      <c r="PB202" s="136"/>
      <c r="PC202" s="136"/>
      <c r="PD202" s="136"/>
      <c r="PE202" s="136"/>
      <c r="PF202" s="136"/>
      <c r="PG202" s="136"/>
      <c r="PH202" s="136"/>
      <c r="PI202" s="136"/>
      <c r="PJ202" s="136"/>
      <c r="PK202" s="136"/>
      <c r="PL202" s="136"/>
      <c r="PM202" s="136"/>
      <c r="PN202" s="136"/>
      <c r="PO202" s="136"/>
      <c r="PP202" s="136"/>
      <c r="PQ202" s="136"/>
      <c r="PR202" s="136"/>
      <c r="PS202" s="136"/>
      <c r="PT202" s="136"/>
      <c r="PU202" s="136"/>
      <c r="PV202" s="136"/>
      <c r="PW202" s="136"/>
      <c r="PX202" s="136"/>
      <c r="PY202" s="136"/>
      <c r="PZ202" s="136"/>
      <c r="QA202" s="136"/>
      <c r="QB202" s="136"/>
      <c r="QC202" s="136"/>
      <c r="QD202" s="136"/>
      <c r="QE202" s="136"/>
      <c r="QF202" s="136"/>
      <c r="QG202" s="136"/>
      <c r="QH202" s="136"/>
      <c r="QI202" s="136"/>
      <c r="QJ202" s="136"/>
      <c r="QK202" s="136"/>
      <c r="QL202" s="136"/>
      <c r="QM202" s="136"/>
      <c r="QN202" s="136"/>
      <c r="QO202" s="136"/>
      <c r="QP202" s="136"/>
      <c r="QQ202" s="136"/>
      <c r="QR202" s="136"/>
      <c r="QS202" s="136"/>
      <c r="QT202" s="136"/>
      <c r="QU202" s="136"/>
      <c r="QV202" s="136"/>
      <c r="QW202" s="136"/>
      <c r="QX202" s="136"/>
      <c r="QY202" s="136"/>
      <c r="QZ202" s="136"/>
      <c r="RA202" s="136"/>
      <c r="RB202" s="136"/>
      <c r="RC202" s="136"/>
      <c r="RD202" s="136"/>
      <c r="RE202" s="136"/>
      <c r="RF202" s="136"/>
      <c r="RG202" s="136"/>
      <c r="RH202" s="136"/>
      <c r="RI202" s="136"/>
      <c r="RJ202" s="136"/>
      <c r="RK202" s="136"/>
      <c r="RL202" s="136"/>
      <c r="RM202" s="136"/>
      <c r="RN202" s="136"/>
      <c r="RO202" s="136"/>
      <c r="RP202" s="136"/>
      <c r="RQ202" s="136"/>
      <c r="RR202" s="136"/>
      <c r="RS202" s="136"/>
      <c r="RT202" s="136"/>
      <c r="RU202" s="136"/>
      <c r="RV202" s="136"/>
      <c r="RW202" s="136"/>
      <c r="RX202" s="136"/>
      <c r="RY202" s="136"/>
      <c r="RZ202" s="136"/>
      <c r="SA202" s="136"/>
      <c r="SB202" s="136"/>
      <c r="SC202" s="136"/>
      <c r="SD202" s="136"/>
      <c r="SE202" s="136"/>
      <c r="SF202" s="136"/>
      <c r="SG202" s="136"/>
      <c r="SH202" s="136"/>
      <c r="SI202" s="136"/>
      <c r="SJ202" s="136"/>
      <c r="SK202" s="136"/>
      <c r="SL202" s="136"/>
      <c r="SM202" s="136"/>
      <c r="SN202" s="136"/>
      <c r="SO202" s="136"/>
      <c r="SP202" s="136"/>
      <c r="SQ202" s="136"/>
      <c r="SR202" s="136"/>
      <c r="SS202" s="136"/>
      <c r="ST202" s="136"/>
      <c r="SU202" s="136"/>
      <c r="SV202" s="136"/>
      <c r="SW202" s="136"/>
      <c r="SX202" s="136"/>
      <c r="SY202" s="136"/>
      <c r="SZ202" s="136"/>
      <c r="TA202" s="136"/>
      <c r="TB202" s="136"/>
      <c r="TC202" s="136"/>
      <c r="TD202" s="136"/>
      <c r="TE202" s="136"/>
      <c r="TF202" s="136"/>
      <c r="TG202" s="136"/>
      <c r="TH202" s="136"/>
      <c r="TI202" s="136"/>
      <c r="TJ202" s="136"/>
      <c r="TK202" s="136"/>
      <c r="TL202" s="136"/>
      <c r="TM202" s="136"/>
      <c r="TN202" s="136"/>
      <c r="TO202" s="136"/>
      <c r="TP202" s="136"/>
      <c r="TQ202" s="136"/>
      <c r="TR202" s="136"/>
      <c r="TS202" s="136"/>
      <c r="TT202" s="136"/>
      <c r="TU202" s="136"/>
      <c r="TV202" s="136"/>
      <c r="TW202" s="136"/>
      <c r="TX202" s="136"/>
      <c r="TY202" s="136"/>
      <c r="TZ202" s="136"/>
      <c r="UA202" s="136"/>
      <c r="UB202" s="136"/>
      <c r="UC202" s="136"/>
      <c r="UD202" s="136"/>
      <c r="UE202" s="136"/>
      <c r="UF202" s="136"/>
      <c r="UG202" s="136"/>
      <c r="UH202" s="136"/>
      <c r="UI202" s="136"/>
      <c r="UJ202" s="136"/>
      <c r="UK202" s="136"/>
      <c r="UL202" s="136"/>
      <c r="UM202" s="136"/>
      <c r="UN202" s="136"/>
      <c r="UO202" s="136"/>
      <c r="UP202" s="136"/>
      <c r="UQ202" s="136"/>
      <c r="UR202" s="136"/>
      <c r="US202" s="136"/>
      <c r="UT202" s="136"/>
      <c r="UU202" s="136"/>
      <c r="UV202" s="136"/>
      <c r="UW202" s="136"/>
      <c r="UX202" s="136"/>
      <c r="UY202" s="136"/>
      <c r="UZ202" s="136"/>
      <c r="VA202" s="136"/>
      <c r="VB202" s="136"/>
      <c r="VC202" s="136"/>
      <c r="VD202" s="136"/>
      <c r="VE202" s="136"/>
      <c r="VF202" s="136"/>
      <c r="VG202" s="136"/>
      <c r="VH202" s="136"/>
      <c r="VI202" s="136"/>
      <c r="VJ202" s="136"/>
      <c r="VK202" s="136"/>
      <c r="VL202" s="136"/>
      <c r="VM202" s="136"/>
      <c r="VN202" s="136"/>
      <c r="VO202" s="136"/>
      <c r="VP202" s="136"/>
      <c r="VQ202" s="136"/>
      <c r="VR202" s="136"/>
      <c r="VS202" s="136"/>
      <c r="VT202" s="136"/>
      <c r="VU202" s="136"/>
      <c r="VV202" s="136"/>
      <c r="VW202" s="136"/>
      <c r="VX202" s="136"/>
      <c r="VY202" s="136"/>
      <c r="VZ202" s="136"/>
      <c r="WA202" s="136"/>
      <c r="WB202" s="136"/>
      <c r="WC202" s="136"/>
      <c r="WD202" s="136"/>
      <c r="WE202" s="136"/>
      <c r="WF202" s="136"/>
      <c r="WG202" s="136"/>
      <c r="WH202" s="136"/>
      <c r="WI202" s="136"/>
      <c r="WJ202" s="136"/>
      <c r="WK202" s="136"/>
      <c r="WL202" s="136"/>
      <c r="WM202" s="136"/>
      <c r="WN202" s="136"/>
      <c r="WO202" s="136"/>
      <c r="WP202" s="136"/>
      <c r="WQ202" s="136"/>
      <c r="WR202" s="136"/>
      <c r="WS202" s="136"/>
      <c r="WT202" s="136"/>
      <c r="WU202" s="136"/>
      <c r="WV202" s="136"/>
      <c r="WW202" s="136"/>
      <c r="WX202" s="136"/>
      <c r="WY202" s="136"/>
      <c r="WZ202" s="136"/>
      <c r="XA202" s="136"/>
      <c r="XB202" s="136"/>
      <c r="XC202" s="136"/>
      <c r="XD202" s="136"/>
      <c r="XE202" s="136"/>
      <c r="XF202" s="136"/>
      <c r="XG202" s="136"/>
      <c r="XH202" s="136"/>
      <c r="XI202" s="136"/>
      <c r="XJ202" s="136"/>
      <c r="XK202" s="136"/>
      <c r="XL202" s="136"/>
      <c r="XM202" s="136"/>
      <c r="XN202" s="136"/>
      <c r="XO202" s="136"/>
      <c r="XP202" s="136"/>
      <c r="XQ202" s="136"/>
      <c r="XR202" s="136"/>
      <c r="XS202" s="136"/>
      <c r="XT202" s="136"/>
      <c r="XU202" s="136"/>
      <c r="XV202" s="136"/>
      <c r="XW202" s="136"/>
      <c r="XX202" s="136"/>
      <c r="XY202" s="136"/>
      <c r="XZ202" s="136"/>
      <c r="YA202" s="136"/>
      <c r="YB202" s="136"/>
      <c r="YC202" s="136"/>
      <c r="YD202" s="136"/>
      <c r="YE202" s="136"/>
      <c r="YF202" s="136"/>
      <c r="YG202" s="136"/>
      <c r="YH202" s="136"/>
      <c r="YI202" s="136"/>
      <c r="YJ202" s="136"/>
      <c r="YK202" s="136"/>
      <c r="YL202" s="136"/>
      <c r="YM202" s="136"/>
      <c r="YN202" s="136"/>
      <c r="YO202" s="136"/>
      <c r="YP202" s="136"/>
      <c r="YQ202" s="136"/>
      <c r="YR202" s="136"/>
      <c r="YS202" s="136"/>
      <c r="YT202" s="136"/>
      <c r="YU202" s="136"/>
      <c r="YV202" s="136"/>
      <c r="YW202" s="136"/>
      <c r="YX202" s="136"/>
      <c r="YY202" s="136"/>
      <c r="YZ202" s="136"/>
      <c r="ZA202" s="136"/>
      <c r="ZB202" s="136"/>
      <c r="ZC202" s="136"/>
      <c r="ZD202" s="136"/>
      <c r="ZE202" s="136"/>
      <c r="ZF202" s="136"/>
      <c r="ZG202" s="136"/>
      <c r="ZH202" s="136"/>
      <c r="ZI202" s="136"/>
      <c r="ZJ202" s="136"/>
      <c r="ZK202" s="136"/>
      <c r="ZL202" s="136"/>
      <c r="ZM202" s="136"/>
      <c r="ZN202" s="136"/>
      <c r="ZO202" s="136"/>
      <c r="ZP202" s="136"/>
      <c r="ZQ202" s="136"/>
      <c r="ZR202" s="136"/>
      <c r="ZS202" s="136"/>
      <c r="ZT202" s="136"/>
      <c r="ZU202" s="136"/>
      <c r="ZV202" s="136"/>
      <c r="ZW202" s="136"/>
      <c r="ZX202" s="136"/>
      <c r="ZY202" s="136"/>
      <c r="ZZ202" s="136"/>
      <c r="AAA202" s="136"/>
      <c r="AAB202" s="136"/>
      <c r="AAC202" s="136"/>
      <c r="AAD202" s="136"/>
      <c r="AAE202" s="136"/>
      <c r="AAF202" s="136"/>
      <c r="AAG202" s="136"/>
      <c r="AAH202" s="136"/>
      <c r="AAI202" s="136"/>
      <c r="AAJ202" s="136"/>
      <c r="AAK202" s="136"/>
      <c r="AAL202" s="136"/>
      <c r="AAM202" s="136"/>
      <c r="AAN202" s="136"/>
      <c r="AAO202" s="136"/>
      <c r="AAP202" s="136"/>
      <c r="AAQ202" s="136"/>
      <c r="AAR202" s="136"/>
      <c r="AAS202" s="136"/>
      <c r="AAT202" s="136"/>
      <c r="AAU202" s="136"/>
      <c r="AAV202" s="136"/>
      <c r="AAW202" s="136"/>
      <c r="AAX202" s="136"/>
      <c r="AAY202" s="136"/>
      <c r="AAZ202" s="136"/>
      <c r="ABA202" s="136"/>
      <c r="ABB202" s="136"/>
      <c r="ABC202" s="136"/>
      <c r="ABD202" s="136"/>
      <c r="ABE202" s="136"/>
      <c r="ABF202" s="136"/>
      <c r="ABG202" s="136"/>
      <c r="ABH202" s="136"/>
      <c r="ABI202" s="136"/>
      <c r="ABJ202" s="136"/>
      <c r="ABK202" s="136"/>
      <c r="ABL202" s="136"/>
      <c r="ABM202" s="136"/>
      <c r="ABN202" s="136"/>
      <c r="ABO202" s="136"/>
      <c r="ABP202" s="136"/>
      <c r="ABQ202" s="136"/>
      <c r="ABR202" s="136"/>
      <c r="ABS202" s="136"/>
      <c r="ABT202" s="136"/>
      <c r="ABU202" s="136"/>
      <c r="ABV202" s="136"/>
      <c r="ABW202" s="136"/>
      <c r="ABX202" s="136"/>
      <c r="ABY202" s="136"/>
      <c r="ABZ202" s="136"/>
      <c r="ACA202" s="136"/>
      <c r="ACB202" s="136"/>
      <c r="ACC202" s="136"/>
      <c r="ACD202" s="136"/>
      <c r="ACE202" s="136"/>
      <c r="ACF202" s="136"/>
      <c r="ACG202" s="136"/>
      <c r="ACH202" s="136"/>
      <c r="ACI202" s="136"/>
      <c r="ACJ202" s="136"/>
      <c r="ACK202" s="136"/>
      <c r="ACL202" s="136"/>
      <c r="ACM202" s="136"/>
      <c r="ACN202" s="136"/>
      <c r="ACO202" s="136"/>
      <c r="ACP202" s="136"/>
      <c r="ACQ202" s="136"/>
      <c r="ACR202" s="136"/>
      <c r="ACS202" s="136"/>
      <c r="ACT202" s="136"/>
      <c r="ACU202" s="136"/>
      <c r="ACV202" s="136"/>
      <c r="ACW202" s="136"/>
      <c r="ACX202" s="136"/>
      <c r="ACY202" s="136"/>
      <c r="ACZ202" s="136"/>
      <c r="ADA202" s="136"/>
      <c r="ADB202" s="136"/>
      <c r="ADC202" s="136"/>
      <c r="ADD202" s="136"/>
      <c r="ADE202" s="136"/>
      <c r="ADF202" s="136"/>
      <c r="ADG202" s="136"/>
      <c r="ADH202" s="136"/>
      <c r="ADI202" s="136"/>
      <c r="ADJ202" s="136"/>
      <c r="ADK202" s="136"/>
      <c r="ADL202" s="136"/>
      <c r="ADM202" s="136"/>
      <c r="ADN202" s="136"/>
      <c r="ADO202" s="136"/>
      <c r="ADP202" s="136"/>
      <c r="ADQ202" s="136"/>
      <c r="ADR202" s="136"/>
      <c r="ADS202" s="136"/>
      <c r="ADT202" s="136"/>
      <c r="ADU202" s="136"/>
      <c r="ADV202" s="136"/>
      <c r="ADW202" s="136"/>
      <c r="ADX202" s="136"/>
      <c r="ADY202" s="136"/>
      <c r="ADZ202" s="136"/>
      <c r="AEA202" s="136"/>
      <c r="AEB202" s="136"/>
      <c r="AEC202" s="136"/>
      <c r="AED202" s="136"/>
      <c r="AEE202" s="136"/>
      <c r="AEF202" s="136"/>
      <c r="AEG202" s="136"/>
      <c r="AEH202" s="136"/>
      <c r="AEI202" s="136"/>
      <c r="AEJ202" s="136"/>
      <c r="AEK202" s="136"/>
      <c r="AEL202" s="136"/>
      <c r="AEM202" s="136"/>
      <c r="AEN202" s="136"/>
      <c r="AEO202" s="136"/>
      <c r="AEP202" s="136"/>
      <c r="AEQ202" s="136"/>
      <c r="AER202" s="136"/>
      <c r="AES202" s="136"/>
      <c r="AET202" s="136"/>
      <c r="AEU202" s="136"/>
      <c r="AEV202" s="136"/>
      <c r="AEW202" s="136"/>
      <c r="AEX202" s="136"/>
      <c r="AEY202" s="136"/>
      <c r="AEZ202" s="136"/>
      <c r="AFA202" s="136"/>
      <c r="AFB202" s="136"/>
      <c r="AFC202" s="136"/>
      <c r="AFD202" s="136"/>
      <c r="AFE202" s="136"/>
      <c r="AFF202" s="136"/>
      <c r="AFG202" s="136"/>
      <c r="AFH202" s="136"/>
      <c r="AFI202" s="136"/>
      <c r="AFJ202" s="136"/>
      <c r="AFK202" s="136"/>
      <c r="AFL202" s="136"/>
      <c r="AFM202" s="136"/>
      <c r="AFN202" s="136"/>
      <c r="AFO202" s="136"/>
      <c r="AFP202" s="136"/>
      <c r="AFQ202" s="136"/>
      <c r="AFR202" s="136"/>
      <c r="AFS202" s="136"/>
      <c r="AFT202" s="136"/>
      <c r="AFU202" s="136"/>
      <c r="AFV202" s="136"/>
      <c r="AFW202" s="136"/>
      <c r="AFX202" s="136"/>
      <c r="AFY202" s="136"/>
      <c r="AFZ202" s="136"/>
      <c r="AGA202" s="136"/>
      <c r="AGB202" s="136"/>
      <c r="AGC202" s="136"/>
      <c r="AGD202" s="136"/>
      <c r="AGE202" s="136"/>
      <c r="AGF202" s="136"/>
      <c r="AGG202" s="136"/>
      <c r="AGH202" s="136"/>
      <c r="AGI202" s="136"/>
      <c r="AGJ202" s="136"/>
      <c r="AGK202" s="136"/>
      <c r="AGL202" s="136"/>
      <c r="AGM202" s="136"/>
      <c r="AGN202" s="136"/>
      <c r="AGO202" s="136"/>
      <c r="AGP202" s="136"/>
      <c r="AGQ202" s="136"/>
      <c r="AGR202" s="136"/>
      <c r="AGS202" s="136"/>
      <c r="AGT202" s="136"/>
      <c r="AGU202" s="136"/>
      <c r="AGV202" s="136"/>
      <c r="AGW202" s="136"/>
      <c r="AGX202" s="136"/>
      <c r="AGY202" s="136"/>
      <c r="AGZ202" s="136"/>
      <c r="AHA202" s="136"/>
      <c r="AHB202" s="136"/>
      <c r="AHC202" s="136"/>
      <c r="AHD202" s="136"/>
      <c r="AHE202" s="136"/>
      <c r="AHF202" s="136"/>
      <c r="AHG202" s="136"/>
      <c r="AHH202" s="136"/>
      <c r="AHI202" s="136"/>
      <c r="AHJ202" s="136"/>
      <c r="AHK202" s="136"/>
      <c r="AHL202" s="136"/>
      <c r="AHM202" s="136"/>
      <c r="AHN202" s="136"/>
      <c r="AHO202" s="136"/>
      <c r="AHP202" s="136"/>
      <c r="AHQ202" s="136"/>
      <c r="AHR202" s="136"/>
      <c r="AHS202" s="136"/>
      <c r="AHT202" s="136"/>
      <c r="AHU202" s="136"/>
      <c r="AHV202" s="136"/>
      <c r="AHW202" s="136"/>
      <c r="AHX202" s="136"/>
      <c r="AHY202" s="136"/>
      <c r="AHZ202" s="136"/>
      <c r="AIA202" s="136"/>
      <c r="AIB202" s="136"/>
      <c r="AIC202" s="136"/>
      <c r="AID202" s="136"/>
      <c r="AIE202" s="136"/>
      <c r="AIF202" s="136"/>
      <c r="AIG202" s="136"/>
      <c r="AIH202" s="136"/>
      <c r="AII202" s="136"/>
      <c r="AIJ202" s="136"/>
      <c r="AIK202" s="136"/>
      <c r="AIL202" s="136"/>
      <c r="AIM202" s="136"/>
      <c r="AIN202" s="136"/>
      <c r="AIO202" s="136"/>
      <c r="AIP202" s="136"/>
      <c r="AIQ202" s="136"/>
      <c r="AIR202" s="136"/>
      <c r="AIS202" s="136"/>
      <c r="AIT202" s="136"/>
      <c r="AIU202" s="136"/>
      <c r="AIV202" s="136"/>
      <c r="AIW202" s="136"/>
      <c r="AIX202" s="136"/>
      <c r="AIY202" s="136"/>
      <c r="AIZ202" s="136"/>
      <c r="AJA202" s="136"/>
      <c r="AJB202" s="136"/>
      <c r="AJC202" s="136"/>
      <c r="AJD202" s="136"/>
      <c r="AJE202" s="136"/>
      <c r="AJF202" s="136"/>
      <c r="AJG202" s="136"/>
      <c r="AJH202" s="136"/>
      <c r="AJI202" s="136"/>
      <c r="AJJ202" s="136"/>
      <c r="AJK202" s="136"/>
      <c r="AJL202" s="136"/>
      <c r="AJM202" s="136"/>
      <c r="AJN202" s="136"/>
      <c r="AJO202" s="136"/>
      <c r="AJP202" s="136"/>
      <c r="AJQ202" s="136"/>
      <c r="AJR202" s="136"/>
      <c r="AJS202" s="136"/>
      <c r="AJT202" s="136"/>
      <c r="AJU202" s="136"/>
      <c r="AJV202" s="136"/>
      <c r="AJW202" s="136"/>
      <c r="AJX202" s="136"/>
      <c r="AJY202" s="136"/>
      <c r="AJZ202" s="136"/>
      <c r="AKA202" s="136"/>
      <c r="AKB202" s="136"/>
      <c r="AKC202" s="136"/>
      <c r="AKD202" s="136"/>
      <c r="AKE202" s="136"/>
      <c r="AKF202" s="136"/>
      <c r="AKG202" s="136"/>
      <c r="AKH202" s="136"/>
      <c r="AKI202" s="136"/>
      <c r="AKJ202" s="136"/>
      <c r="AKK202" s="136"/>
      <c r="AKL202" s="136"/>
      <c r="AKM202" s="136"/>
      <c r="AKN202" s="136"/>
      <c r="AKO202" s="136"/>
      <c r="AKP202" s="136"/>
      <c r="AKQ202" s="136"/>
      <c r="AKR202" s="136"/>
      <c r="AKS202" s="136"/>
      <c r="AKT202" s="136"/>
      <c r="AKU202" s="136"/>
      <c r="AKV202" s="136"/>
      <c r="AKW202" s="136"/>
      <c r="AKX202" s="136"/>
      <c r="AKY202" s="136"/>
      <c r="AKZ202" s="136"/>
      <c r="ALA202" s="136"/>
      <c r="ALB202" s="136"/>
      <c r="ALC202" s="136"/>
      <c r="ALD202" s="136"/>
      <c r="ALE202" s="136"/>
      <c r="ALF202" s="136"/>
      <c r="ALG202" s="136"/>
      <c r="ALH202" s="136"/>
      <c r="ALI202" s="136"/>
      <c r="ALJ202" s="136"/>
      <c r="ALK202" s="136"/>
      <c r="ALL202" s="136"/>
      <c r="ALM202" s="136"/>
      <c r="ALN202" s="136"/>
      <c r="ALO202" s="136"/>
      <c r="ALP202" s="136"/>
      <c r="ALQ202" s="136"/>
      <c r="ALR202" s="136"/>
      <c r="ALS202" s="136"/>
      <c r="ALT202" s="136"/>
      <c r="ALU202" s="136"/>
      <c r="ALV202" s="136"/>
      <c r="ALW202" s="136"/>
      <c r="ALX202" s="136"/>
      <c r="ALY202" s="136"/>
      <c r="ALZ202" s="136"/>
      <c r="AMA202" s="136"/>
      <c r="AMB202" s="136"/>
      <c r="AMC202" s="136"/>
      <c r="AMD202" s="136"/>
      <c r="AME202" s="136"/>
      <c r="AMF202" s="136"/>
      <c r="AMG202" s="136"/>
      <c r="AMH202" s="136"/>
      <c r="AMI202" s="136"/>
    </row>
    <row r="203" spans="1:1024" x14ac:dyDescent="0.25">
      <c r="A203" s="245" t="s">
        <v>1296</v>
      </c>
      <c r="B203" s="193">
        <v>203</v>
      </c>
      <c r="C203" s="192" t="s">
        <v>25848</v>
      </c>
      <c r="D203" s="212" t="s">
        <v>1297</v>
      </c>
      <c r="E203" s="253" t="s">
        <v>844</v>
      </c>
      <c r="F203" s="238"/>
      <c r="G203" s="214"/>
      <c r="H203" s="214">
        <v>4</v>
      </c>
      <c r="I203" s="367">
        <v>159</v>
      </c>
      <c r="J203" s="443"/>
      <c r="K203" s="161"/>
      <c r="L203" s="161"/>
      <c r="M203" s="161"/>
      <c r="N203" s="161"/>
      <c r="O203" s="450">
        <v>3</v>
      </c>
      <c r="P203" s="161"/>
      <c r="Q203" s="161"/>
      <c r="R203" s="161"/>
      <c r="S203" s="161"/>
      <c r="T203" s="161"/>
      <c r="U203" s="161"/>
      <c r="V203" s="256">
        <f>IF(O203=1,10,100)</f>
        <v>100</v>
      </c>
      <c r="W203" s="256">
        <f>IF(O203=1,1,IF(O203=2,10,100))</f>
        <v>100</v>
      </c>
      <c r="X203" s="256">
        <f>IF(O203=3,20,100)</f>
        <v>20</v>
      </c>
      <c r="Y203" s="256">
        <f>IF(P203=1,10,100)</f>
        <v>100</v>
      </c>
      <c r="Z203" s="256">
        <f>IF(P203=1,1,IF(P203=2,10,100))</f>
        <v>100</v>
      </c>
      <c r="AA203" s="257">
        <f>IF(OR(EXACT(Q203,"1A"),EXACT(Q203,"1B")),0.1,IF(Q203=2,1,100))</f>
        <v>100</v>
      </c>
      <c r="AB203" s="257">
        <f>IF(OR(EXACT(R203,"1A"),EXACT(R203,"1B")),0.1,IF(R203=2,1,100))</f>
        <v>100</v>
      </c>
      <c r="AC203" s="257">
        <f>IF(OR(EXACT(S203,"1A"),EXACT(S203,"1B")),0.3,IF(S203=2,3,100))</f>
        <v>100</v>
      </c>
      <c r="AD203" s="136"/>
      <c r="AE203" s="136"/>
      <c r="AF203" s="249">
        <f>IF(OR(OR(EXACT(J203,"1A"),EXACT(J203,"1B"),EXACT(J203,"1C")),K203=1),1,IF(K203=2,10,100))</f>
        <v>100</v>
      </c>
      <c r="AG203" s="249">
        <f>IF(OR(EXACT(J203,"1A"),EXACT(J203,"1B"),EXACT(J203,"1C")),1,IF(J203=2,10,100))</f>
        <v>100</v>
      </c>
      <c r="AH203" s="249">
        <f>IF(OR(EXACT(J203,"1A"),EXACT(J203,"1B"),EXACT(J203,"1C"),K203=1),3,100)</f>
        <v>100</v>
      </c>
      <c r="AI203" s="249">
        <f>IF(OR(EXACT(J203,"1A"),EXACT(J203,"1B"),EXACT(J203,"1C")),5,100)</f>
        <v>100</v>
      </c>
      <c r="AJ203" s="269" t="s">
        <v>25849</v>
      </c>
      <c r="AK203" s="136"/>
      <c r="AL203" s="136"/>
      <c r="AM203" s="251"/>
      <c r="AN203" s="136"/>
      <c r="AO203" s="136"/>
      <c r="AP203" s="136"/>
      <c r="AQ203" s="199" t="s">
        <v>1291</v>
      </c>
      <c r="AR203" s="136"/>
      <c r="AS203" s="136"/>
      <c r="AT203" s="136"/>
      <c r="AU203" s="136"/>
      <c r="AV203" s="136"/>
      <c r="AW203" s="136"/>
      <c r="AX203" s="136"/>
      <c r="AY203" s="136"/>
      <c r="AZ203" s="136"/>
      <c r="BA203" s="136"/>
      <c r="BB203" s="136"/>
      <c r="BC203" s="136"/>
      <c r="BD203" s="136"/>
      <c r="BE203" s="136"/>
      <c r="BF203" s="136"/>
      <c r="BG203" s="136"/>
      <c r="BH203" s="136"/>
      <c r="BI203" s="136"/>
      <c r="BJ203" s="136"/>
      <c r="BK203" s="136"/>
      <c r="BL203" s="136"/>
      <c r="BM203" s="136"/>
      <c r="BN203" s="136"/>
      <c r="BO203" s="136"/>
      <c r="BP203" s="136"/>
      <c r="BQ203" s="136"/>
      <c r="BR203" s="136"/>
      <c r="BS203" s="136"/>
      <c r="BT203" s="136"/>
      <c r="BU203" s="136"/>
      <c r="BV203" s="136"/>
      <c r="BW203" s="136"/>
      <c r="BX203" s="136"/>
      <c r="BY203" s="136"/>
      <c r="BZ203" s="136"/>
      <c r="CA203" s="136"/>
      <c r="CB203" s="136"/>
      <c r="CC203" s="136"/>
      <c r="CD203" s="136"/>
      <c r="CE203" s="136"/>
      <c r="CF203" s="136"/>
      <c r="CG203" s="136"/>
      <c r="CH203" s="136"/>
      <c r="CI203" s="136"/>
      <c r="CJ203" s="136"/>
      <c r="CK203" s="136"/>
      <c r="CL203" s="136"/>
      <c r="CM203" s="136"/>
      <c r="CN203" s="136"/>
      <c r="CO203" s="136"/>
      <c r="CP203" s="136"/>
      <c r="CQ203" s="136"/>
      <c r="CR203" s="136"/>
      <c r="CS203" s="136"/>
      <c r="CT203" s="136"/>
      <c r="CU203" s="136"/>
      <c r="CV203" s="136"/>
      <c r="CW203" s="136"/>
      <c r="CX203" s="136"/>
      <c r="CY203" s="136"/>
      <c r="CZ203" s="136"/>
      <c r="DA203" s="136"/>
      <c r="DB203" s="136"/>
      <c r="DC203" s="136"/>
      <c r="DD203" s="136"/>
      <c r="DE203" s="136"/>
      <c r="DF203" s="136"/>
      <c r="DG203" s="136"/>
      <c r="DH203" s="136"/>
      <c r="DI203" s="136"/>
      <c r="DJ203" s="136"/>
      <c r="DK203" s="136"/>
      <c r="DL203" s="136"/>
      <c r="DM203" s="136"/>
      <c r="DN203" s="136"/>
      <c r="DO203" s="136"/>
      <c r="DP203" s="136"/>
      <c r="DQ203" s="136"/>
      <c r="DR203" s="136"/>
      <c r="DS203" s="136"/>
      <c r="DT203" s="136"/>
      <c r="DU203" s="136"/>
      <c r="DV203" s="136"/>
      <c r="DW203" s="136"/>
      <c r="DX203" s="136"/>
      <c r="DY203" s="136"/>
      <c r="DZ203" s="136"/>
      <c r="EA203" s="136"/>
      <c r="EB203" s="136"/>
      <c r="EC203" s="136"/>
      <c r="ED203" s="136"/>
      <c r="EE203" s="136"/>
      <c r="EF203" s="136"/>
      <c r="EG203" s="136"/>
      <c r="EH203" s="136"/>
      <c r="EI203" s="136"/>
      <c r="EJ203" s="136"/>
      <c r="EK203" s="136"/>
      <c r="EL203" s="136"/>
      <c r="EM203" s="136"/>
      <c r="EN203" s="136"/>
      <c r="EO203" s="136"/>
      <c r="EP203" s="136"/>
      <c r="EQ203" s="136"/>
      <c r="ER203" s="136"/>
      <c r="ES203" s="136"/>
      <c r="ET203" s="136"/>
      <c r="EU203" s="136"/>
      <c r="EV203" s="136"/>
      <c r="EW203" s="136"/>
      <c r="EX203" s="136"/>
      <c r="EY203" s="136"/>
      <c r="EZ203" s="136"/>
      <c r="FA203" s="136"/>
      <c r="FB203" s="136"/>
      <c r="FC203" s="136"/>
      <c r="FD203" s="136"/>
      <c r="FE203" s="136"/>
      <c r="FF203" s="136"/>
      <c r="FG203" s="136"/>
      <c r="FH203" s="136"/>
      <c r="FI203" s="136"/>
      <c r="FJ203" s="136"/>
      <c r="FK203" s="136"/>
      <c r="FL203" s="136"/>
      <c r="FM203" s="136"/>
      <c r="FN203" s="136"/>
      <c r="FO203" s="136"/>
      <c r="FP203" s="136"/>
      <c r="FQ203" s="136"/>
      <c r="FR203" s="136"/>
      <c r="FS203" s="136"/>
      <c r="FT203" s="136"/>
      <c r="FU203" s="136"/>
      <c r="FV203" s="136"/>
      <c r="FW203" s="136"/>
      <c r="FX203" s="136"/>
      <c r="FY203" s="136"/>
      <c r="FZ203" s="136"/>
      <c r="GA203" s="136"/>
      <c r="GB203" s="136"/>
      <c r="GC203" s="136"/>
      <c r="GD203" s="136"/>
      <c r="GE203" s="136"/>
      <c r="GF203" s="136"/>
      <c r="GG203" s="136"/>
      <c r="GH203" s="136"/>
      <c r="GI203" s="136"/>
      <c r="GJ203" s="136"/>
      <c r="GK203" s="136"/>
      <c r="GL203" s="136"/>
      <c r="GM203" s="136"/>
      <c r="GN203" s="136"/>
      <c r="GO203" s="136"/>
      <c r="GP203" s="136"/>
      <c r="GQ203" s="136"/>
      <c r="GR203" s="136"/>
      <c r="GS203" s="136"/>
      <c r="GT203" s="136"/>
      <c r="GU203" s="136"/>
      <c r="GV203" s="136"/>
      <c r="GW203" s="136"/>
      <c r="GX203" s="136"/>
      <c r="GY203" s="136"/>
      <c r="GZ203" s="136"/>
      <c r="HA203" s="136"/>
      <c r="HB203" s="136"/>
      <c r="HC203" s="136"/>
      <c r="HD203" s="136"/>
      <c r="HE203" s="136"/>
      <c r="HF203" s="136"/>
      <c r="HG203" s="136"/>
      <c r="HH203" s="136"/>
      <c r="HI203" s="136"/>
      <c r="HJ203" s="136"/>
      <c r="HK203" s="136"/>
      <c r="HL203" s="136"/>
      <c r="HM203" s="136"/>
      <c r="HN203" s="136"/>
      <c r="HO203" s="136"/>
      <c r="HP203" s="136"/>
      <c r="HQ203" s="136"/>
      <c r="HR203" s="136"/>
      <c r="HS203" s="136"/>
      <c r="HT203" s="136"/>
      <c r="HU203" s="136"/>
      <c r="HV203" s="136"/>
      <c r="HW203" s="136"/>
      <c r="HX203" s="136"/>
      <c r="HY203" s="136"/>
      <c r="HZ203" s="136"/>
      <c r="IA203" s="136"/>
      <c r="IB203" s="136"/>
      <c r="IC203" s="136"/>
      <c r="ID203" s="136"/>
      <c r="IE203" s="136"/>
      <c r="IF203" s="136"/>
      <c r="IG203" s="136"/>
      <c r="IH203" s="136"/>
      <c r="II203" s="136"/>
      <c r="IJ203" s="136"/>
      <c r="IK203" s="136"/>
      <c r="IL203" s="136"/>
      <c r="IM203" s="136"/>
      <c r="IN203" s="136"/>
      <c r="IO203" s="136"/>
      <c r="IP203" s="136"/>
      <c r="IQ203" s="136"/>
      <c r="IR203" s="136"/>
      <c r="IS203" s="136"/>
      <c r="IT203" s="136"/>
      <c r="IU203" s="136"/>
      <c r="IV203" s="136"/>
      <c r="IW203" s="136"/>
      <c r="IX203" s="136"/>
      <c r="IY203" s="136"/>
      <c r="IZ203" s="136"/>
      <c r="JA203" s="136"/>
      <c r="JB203" s="136"/>
      <c r="JC203" s="136"/>
      <c r="JD203" s="136"/>
      <c r="JE203" s="136"/>
      <c r="JF203" s="136"/>
      <c r="JG203" s="136"/>
      <c r="JH203" s="136"/>
      <c r="JI203" s="136"/>
      <c r="JJ203" s="136"/>
      <c r="JK203" s="136"/>
      <c r="JL203" s="136"/>
      <c r="JM203" s="136"/>
      <c r="JN203" s="136"/>
      <c r="JO203" s="136"/>
      <c r="JP203" s="136"/>
      <c r="JQ203" s="136"/>
      <c r="JR203" s="136"/>
      <c r="JS203" s="136"/>
      <c r="JT203" s="136"/>
      <c r="JU203" s="136"/>
      <c r="JV203" s="136"/>
      <c r="JW203" s="136"/>
      <c r="JX203" s="136"/>
      <c r="JY203" s="136"/>
      <c r="JZ203" s="136"/>
      <c r="KA203" s="136"/>
      <c r="KB203" s="136"/>
      <c r="KC203" s="136"/>
      <c r="KD203" s="136"/>
      <c r="KE203" s="136"/>
      <c r="KF203" s="136"/>
      <c r="KG203" s="136"/>
      <c r="KH203" s="136"/>
      <c r="KI203" s="136"/>
      <c r="KJ203" s="136"/>
      <c r="KK203" s="136"/>
      <c r="KL203" s="136"/>
      <c r="KM203" s="136"/>
      <c r="KN203" s="136"/>
      <c r="KO203" s="136"/>
      <c r="KP203" s="136"/>
      <c r="KQ203" s="136"/>
      <c r="KR203" s="136"/>
      <c r="KS203" s="136"/>
      <c r="KT203" s="136"/>
      <c r="KU203" s="136"/>
      <c r="KV203" s="136"/>
      <c r="KW203" s="136"/>
      <c r="KX203" s="136"/>
      <c r="KY203" s="136"/>
      <c r="KZ203" s="136"/>
      <c r="LA203" s="136"/>
      <c r="LB203" s="136"/>
      <c r="LC203" s="136"/>
      <c r="LD203" s="136"/>
      <c r="LE203" s="136"/>
      <c r="LF203" s="136"/>
      <c r="LG203" s="136"/>
      <c r="LH203" s="136"/>
      <c r="LI203" s="136"/>
      <c r="LJ203" s="136"/>
      <c r="LK203" s="136"/>
      <c r="LL203" s="136"/>
      <c r="LM203" s="136"/>
      <c r="LN203" s="136"/>
      <c r="LO203" s="136"/>
      <c r="LP203" s="136"/>
      <c r="LQ203" s="136"/>
      <c r="LR203" s="136"/>
      <c r="LS203" s="136"/>
      <c r="LT203" s="136"/>
      <c r="LU203" s="136"/>
      <c r="LV203" s="136"/>
      <c r="LW203" s="136"/>
      <c r="LX203" s="136"/>
      <c r="LY203" s="136"/>
      <c r="LZ203" s="136"/>
      <c r="MA203" s="136"/>
      <c r="MB203" s="136"/>
      <c r="MC203" s="136"/>
      <c r="MD203" s="136"/>
      <c r="ME203" s="136"/>
      <c r="MF203" s="136"/>
      <c r="MG203" s="136"/>
      <c r="MH203" s="136"/>
      <c r="MI203" s="136"/>
      <c r="MJ203" s="136"/>
      <c r="MK203" s="136"/>
      <c r="ML203" s="136"/>
      <c r="MM203" s="136"/>
      <c r="MN203" s="136"/>
      <c r="MO203" s="136"/>
      <c r="MP203" s="136"/>
      <c r="MQ203" s="136"/>
      <c r="MR203" s="136"/>
      <c r="MS203" s="136"/>
      <c r="MT203" s="136"/>
      <c r="MU203" s="136"/>
      <c r="MV203" s="136"/>
      <c r="MW203" s="136"/>
      <c r="MX203" s="136"/>
      <c r="MY203" s="136"/>
      <c r="MZ203" s="136"/>
      <c r="NA203" s="136"/>
      <c r="NB203" s="136"/>
      <c r="NC203" s="136"/>
      <c r="ND203" s="136"/>
      <c r="NE203" s="136"/>
      <c r="NF203" s="136"/>
      <c r="NG203" s="136"/>
      <c r="NH203" s="136"/>
      <c r="NI203" s="136"/>
      <c r="NJ203" s="136"/>
      <c r="NK203" s="136"/>
      <c r="NL203" s="136"/>
      <c r="NM203" s="136"/>
      <c r="NN203" s="136"/>
      <c r="NO203" s="136"/>
      <c r="NP203" s="136"/>
      <c r="NQ203" s="136"/>
      <c r="NR203" s="136"/>
      <c r="NS203" s="136"/>
      <c r="NT203" s="136"/>
      <c r="NU203" s="136"/>
      <c r="NV203" s="136"/>
      <c r="NW203" s="136"/>
      <c r="NX203" s="136"/>
      <c r="NY203" s="136"/>
      <c r="NZ203" s="136"/>
      <c r="OA203" s="136"/>
      <c r="OB203" s="136"/>
      <c r="OC203" s="136"/>
      <c r="OD203" s="136"/>
      <c r="OE203" s="136"/>
      <c r="OF203" s="136"/>
      <c r="OG203" s="136"/>
      <c r="OH203" s="136"/>
      <c r="OI203" s="136"/>
      <c r="OJ203" s="136"/>
      <c r="OK203" s="136"/>
      <c r="OL203" s="136"/>
      <c r="OM203" s="136"/>
      <c r="ON203" s="136"/>
      <c r="OO203" s="136"/>
      <c r="OP203" s="136"/>
      <c r="OQ203" s="136"/>
      <c r="OR203" s="136"/>
      <c r="OS203" s="136"/>
      <c r="OT203" s="136"/>
      <c r="OU203" s="136"/>
      <c r="OV203" s="136"/>
      <c r="OW203" s="136"/>
      <c r="OX203" s="136"/>
      <c r="OY203" s="136"/>
      <c r="OZ203" s="136"/>
      <c r="PA203" s="136"/>
      <c r="PB203" s="136"/>
      <c r="PC203" s="136"/>
      <c r="PD203" s="136"/>
      <c r="PE203" s="136"/>
      <c r="PF203" s="136"/>
      <c r="PG203" s="136"/>
      <c r="PH203" s="136"/>
      <c r="PI203" s="136"/>
      <c r="PJ203" s="136"/>
      <c r="PK203" s="136"/>
      <c r="PL203" s="136"/>
      <c r="PM203" s="136"/>
      <c r="PN203" s="136"/>
      <c r="PO203" s="136"/>
      <c r="PP203" s="136"/>
      <c r="PQ203" s="136"/>
      <c r="PR203" s="136"/>
      <c r="PS203" s="136"/>
      <c r="PT203" s="136"/>
      <c r="PU203" s="136"/>
      <c r="PV203" s="136"/>
      <c r="PW203" s="136"/>
      <c r="PX203" s="136"/>
      <c r="PY203" s="136"/>
      <c r="PZ203" s="136"/>
      <c r="QA203" s="136"/>
      <c r="QB203" s="136"/>
      <c r="QC203" s="136"/>
      <c r="QD203" s="136"/>
      <c r="QE203" s="136"/>
      <c r="QF203" s="136"/>
      <c r="QG203" s="136"/>
      <c r="QH203" s="136"/>
      <c r="QI203" s="136"/>
      <c r="QJ203" s="136"/>
      <c r="QK203" s="136"/>
      <c r="QL203" s="136"/>
      <c r="QM203" s="136"/>
      <c r="QN203" s="136"/>
      <c r="QO203" s="136"/>
      <c r="QP203" s="136"/>
      <c r="QQ203" s="136"/>
      <c r="QR203" s="136"/>
      <c r="QS203" s="136"/>
      <c r="QT203" s="136"/>
      <c r="QU203" s="136"/>
      <c r="QV203" s="136"/>
      <c r="QW203" s="136"/>
      <c r="QX203" s="136"/>
      <c r="QY203" s="136"/>
      <c r="QZ203" s="136"/>
      <c r="RA203" s="136"/>
      <c r="RB203" s="136"/>
      <c r="RC203" s="136"/>
      <c r="RD203" s="136"/>
      <c r="RE203" s="136"/>
      <c r="RF203" s="136"/>
      <c r="RG203" s="136"/>
      <c r="RH203" s="136"/>
      <c r="RI203" s="136"/>
      <c r="RJ203" s="136"/>
      <c r="RK203" s="136"/>
      <c r="RL203" s="136"/>
      <c r="RM203" s="136"/>
      <c r="RN203" s="136"/>
      <c r="RO203" s="136"/>
      <c r="RP203" s="136"/>
      <c r="RQ203" s="136"/>
      <c r="RR203" s="136"/>
      <c r="RS203" s="136"/>
      <c r="RT203" s="136"/>
      <c r="RU203" s="136"/>
      <c r="RV203" s="136"/>
      <c r="RW203" s="136"/>
      <c r="RX203" s="136"/>
      <c r="RY203" s="136"/>
      <c r="RZ203" s="136"/>
      <c r="SA203" s="136"/>
      <c r="SB203" s="136"/>
      <c r="SC203" s="136"/>
      <c r="SD203" s="136"/>
      <c r="SE203" s="136"/>
      <c r="SF203" s="136"/>
      <c r="SG203" s="136"/>
      <c r="SH203" s="136"/>
      <c r="SI203" s="136"/>
      <c r="SJ203" s="136"/>
      <c r="SK203" s="136"/>
      <c r="SL203" s="136"/>
      <c r="SM203" s="136"/>
      <c r="SN203" s="136"/>
      <c r="SO203" s="136"/>
      <c r="SP203" s="136"/>
      <c r="SQ203" s="136"/>
      <c r="SR203" s="136"/>
      <c r="SS203" s="136"/>
      <c r="ST203" s="136"/>
      <c r="SU203" s="136"/>
      <c r="SV203" s="136"/>
      <c r="SW203" s="136"/>
      <c r="SX203" s="136"/>
      <c r="SY203" s="136"/>
      <c r="SZ203" s="136"/>
      <c r="TA203" s="136"/>
      <c r="TB203" s="136"/>
      <c r="TC203" s="136"/>
      <c r="TD203" s="136"/>
      <c r="TE203" s="136"/>
      <c r="TF203" s="136"/>
      <c r="TG203" s="136"/>
      <c r="TH203" s="136"/>
      <c r="TI203" s="136"/>
      <c r="TJ203" s="136"/>
      <c r="TK203" s="136"/>
      <c r="TL203" s="136"/>
      <c r="TM203" s="136"/>
      <c r="TN203" s="136"/>
      <c r="TO203" s="136"/>
      <c r="TP203" s="136"/>
      <c r="TQ203" s="136"/>
      <c r="TR203" s="136"/>
      <c r="TS203" s="136"/>
      <c r="TT203" s="136"/>
      <c r="TU203" s="136"/>
      <c r="TV203" s="136"/>
      <c r="TW203" s="136"/>
      <c r="TX203" s="136"/>
      <c r="TY203" s="136"/>
      <c r="TZ203" s="136"/>
      <c r="UA203" s="136"/>
      <c r="UB203" s="136"/>
      <c r="UC203" s="136"/>
      <c r="UD203" s="136"/>
      <c r="UE203" s="136"/>
      <c r="UF203" s="136"/>
      <c r="UG203" s="136"/>
      <c r="UH203" s="136"/>
      <c r="UI203" s="136"/>
      <c r="UJ203" s="136"/>
      <c r="UK203" s="136"/>
      <c r="UL203" s="136"/>
      <c r="UM203" s="136"/>
      <c r="UN203" s="136"/>
      <c r="UO203" s="136"/>
      <c r="UP203" s="136"/>
      <c r="UQ203" s="136"/>
      <c r="UR203" s="136"/>
      <c r="US203" s="136"/>
      <c r="UT203" s="136"/>
      <c r="UU203" s="136"/>
      <c r="UV203" s="136"/>
      <c r="UW203" s="136"/>
      <c r="UX203" s="136"/>
      <c r="UY203" s="136"/>
      <c r="UZ203" s="136"/>
      <c r="VA203" s="136"/>
      <c r="VB203" s="136"/>
      <c r="VC203" s="136"/>
      <c r="VD203" s="136"/>
      <c r="VE203" s="136"/>
      <c r="VF203" s="136"/>
      <c r="VG203" s="136"/>
      <c r="VH203" s="136"/>
      <c r="VI203" s="136"/>
      <c r="VJ203" s="136"/>
      <c r="VK203" s="136"/>
      <c r="VL203" s="136"/>
      <c r="VM203" s="136"/>
      <c r="VN203" s="136"/>
      <c r="VO203" s="136"/>
      <c r="VP203" s="136"/>
      <c r="VQ203" s="136"/>
      <c r="VR203" s="136"/>
      <c r="VS203" s="136"/>
      <c r="VT203" s="136"/>
      <c r="VU203" s="136"/>
      <c r="VV203" s="136"/>
      <c r="VW203" s="136"/>
      <c r="VX203" s="136"/>
      <c r="VY203" s="136"/>
      <c r="VZ203" s="136"/>
      <c r="WA203" s="136"/>
      <c r="WB203" s="136"/>
      <c r="WC203" s="136"/>
      <c r="WD203" s="136"/>
      <c r="WE203" s="136"/>
      <c r="WF203" s="136"/>
      <c r="WG203" s="136"/>
      <c r="WH203" s="136"/>
      <c r="WI203" s="136"/>
      <c r="WJ203" s="136"/>
      <c r="WK203" s="136"/>
      <c r="WL203" s="136"/>
      <c r="WM203" s="136"/>
      <c r="WN203" s="136"/>
      <c r="WO203" s="136"/>
      <c r="WP203" s="136"/>
      <c r="WQ203" s="136"/>
      <c r="WR203" s="136"/>
      <c r="WS203" s="136"/>
      <c r="WT203" s="136"/>
      <c r="WU203" s="136"/>
      <c r="WV203" s="136"/>
      <c r="WW203" s="136"/>
      <c r="WX203" s="136"/>
      <c r="WY203" s="136"/>
      <c r="WZ203" s="136"/>
      <c r="XA203" s="136"/>
      <c r="XB203" s="136"/>
      <c r="XC203" s="136"/>
      <c r="XD203" s="136"/>
      <c r="XE203" s="136"/>
      <c r="XF203" s="136"/>
      <c r="XG203" s="136"/>
      <c r="XH203" s="136"/>
      <c r="XI203" s="136"/>
      <c r="XJ203" s="136"/>
      <c r="XK203" s="136"/>
      <c r="XL203" s="136"/>
      <c r="XM203" s="136"/>
      <c r="XN203" s="136"/>
      <c r="XO203" s="136"/>
      <c r="XP203" s="136"/>
      <c r="XQ203" s="136"/>
      <c r="XR203" s="136"/>
      <c r="XS203" s="136"/>
      <c r="XT203" s="136"/>
      <c r="XU203" s="136"/>
      <c r="XV203" s="136"/>
      <c r="XW203" s="136"/>
      <c r="XX203" s="136"/>
      <c r="XY203" s="136"/>
      <c r="XZ203" s="136"/>
      <c r="YA203" s="136"/>
      <c r="YB203" s="136"/>
      <c r="YC203" s="136"/>
      <c r="YD203" s="136"/>
      <c r="YE203" s="136"/>
      <c r="YF203" s="136"/>
      <c r="YG203" s="136"/>
      <c r="YH203" s="136"/>
      <c r="YI203" s="136"/>
      <c r="YJ203" s="136"/>
      <c r="YK203" s="136"/>
      <c r="YL203" s="136"/>
      <c r="YM203" s="136"/>
      <c r="YN203" s="136"/>
      <c r="YO203" s="136"/>
      <c r="YP203" s="136"/>
      <c r="YQ203" s="136"/>
      <c r="YR203" s="136"/>
      <c r="YS203" s="136"/>
      <c r="YT203" s="136"/>
      <c r="YU203" s="136"/>
      <c r="YV203" s="136"/>
      <c r="YW203" s="136"/>
      <c r="YX203" s="136"/>
      <c r="YY203" s="136"/>
      <c r="YZ203" s="136"/>
      <c r="ZA203" s="136"/>
      <c r="ZB203" s="136"/>
      <c r="ZC203" s="136"/>
      <c r="ZD203" s="136"/>
      <c r="ZE203" s="136"/>
      <c r="ZF203" s="136"/>
      <c r="ZG203" s="136"/>
      <c r="ZH203" s="136"/>
      <c r="ZI203" s="136"/>
      <c r="ZJ203" s="136"/>
      <c r="ZK203" s="136"/>
      <c r="ZL203" s="136"/>
      <c r="ZM203" s="136"/>
      <c r="ZN203" s="136"/>
      <c r="ZO203" s="136"/>
      <c r="ZP203" s="136"/>
      <c r="ZQ203" s="136"/>
      <c r="ZR203" s="136"/>
      <c r="ZS203" s="136"/>
      <c r="ZT203" s="136"/>
      <c r="ZU203" s="136"/>
      <c r="ZV203" s="136"/>
      <c r="ZW203" s="136"/>
      <c r="ZX203" s="136"/>
      <c r="ZY203" s="136"/>
      <c r="ZZ203" s="136"/>
      <c r="AAA203" s="136"/>
      <c r="AAB203" s="136"/>
      <c r="AAC203" s="136"/>
      <c r="AAD203" s="136"/>
      <c r="AAE203" s="136"/>
      <c r="AAF203" s="136"/>
      <c r="AAG203" s="136"/>
      <c r="AAH203" s="136"/>
      <c r="AAI203" s="136"/>
      <c r="AAJ203" s="136"/>
      <c r="AAK203" s="136"/>
      <c r="AAL203" s="136"/>
      <c r="AAM203" s="136"/>
      <c r="AAN203" s="136"/>
      <c r="AAO203" s="136"/>
      <c r="AAP203" s="136"/>
      <c r="AAQ203" s="136"/>
      <c r="AAR203" s="136"/>
      <c r="AAS203" s="136"/>
      <c r="AAT203" s="136"/>
      <c r="AAU203" s="136"/>
      <c r="AAV203" s="136"/>
      <c r="AAW203" s="136"/>
      <c r="AAX203" s="136"/>
      <c r="AAY203" s="136"/>
      <c r="AAZ203" s="136"/>
      <c r="ABA203" s="136"/>
      <c r="ABB203" s="136"/>
      <c r="ABC203" s="136"/>
      <c r="ABD203" s="136"/>
      <c r="ABE203" s="136"/>
      <c r="ABF203" s="136"/>
      <c r="ABG203" s="136"/>
      <c r="ABH203" s="136"/>
      <c r="ABI203" s="136"/>
      <c r="ABJ203" s="136"/>
      <c r="ABK203" s="136"/>
      <c r="ABL203" s="136"/>
      <c r="ABM203" s="136"/>
      <c r="ABN203" s="136"/>
      <c r="ABO203" s="136"/>
      <c r="ABP203" s="136"/>
      <c r="ABQ203" s="136"/>
      <c r="ABR203" s="136"/>
      <c r="ABS203" s="136"/>
      <c r="ABT203" s="136"/>
      <c r="ABU203" s="136"/>
      <c r="ABV203" s="136"/>
      <c r="ABW203" s="136"/>
      <c r="ABX203" s="136"/>
      <c r="ABY203" s="136"/>
      <c r="ABZ203" s="136"/>
      <c r="ACA203" s="136"/>
      <c r="ACB203" s="136"/>
      <c r="ACC203" s="136"/>
      <c r="ACD203" s="136"/>
      <c r="ACE203" s="136"/>
      <c r="ACF203" s="136"/>
      <c r="ACG203" s="136"/>
      <c r="ACH203" s="136"/>
      <c r="ACI203" s="136"/>
      <c r="ACJ203" s="136"/>
      <c r="ACK203" s="136"/>
      <c r="ACL203" s="136"/>
      <c r="ACM203" s="136"/>
      <c r="ACN203" s="136"/>
      <c r="ACO203" s="136"/>
      <c r="ACP203" s="136"/>
      <c r="ACQ203" s="136"/>
      <c r="ACR203" s="136"/>
      <c r="ACS203" s="136"/>
      <c r="ACT203" s="136"/>
      <c r="ACU203" s="136"/>
      <c r="ACV203" s="136"/>
      <c r="ACW203" s="136"/>
      <c r="ACX203" s="136"/>
      <c r="ACY203" s="136"/>
      <c r="ACZ203" s="136"/>
      <c r="ADA203" s="136"/>
      <c r="ADB203" s="136"/>
      <c r="ADC203" s="136"/>
      <c r="ADD203" s="136"/>
      <c r="ADE203" s="136"/>
      <c r="ADF203" s="136"/>
      <c r="ADG203" s="136"/>
      <c r="ADH203" s="136"/>
      <c r="ADI203" s="136"/>
      <c r="ADJ203" s="136"/>
      <c r="ADK203" s="136"/>
      <c r="ADL203" s="136"/>
      <c r="ADM203" s="136"/>
      <c r="ADN203" s="136"/>
      <c r="ADO203" s="136"/>
      <c r="ADP203" s="136"/>
      <c r="ADQ203" s="136"/>
      <c r="ADR203" s="136"/>
      <c r="ADS203" s="136"/>
      <c r="ADT203" s="136"/>
      <c r="ADU203" s="136"/>
      <c r="ADV203" s="136"/>
      <c r="ADW203" s="136"/>
      <c r="ADX203" s="136"/>
      <c r="ADY203" s="136"/>
      <c r="ADZ203" s="136"/>
      <c r="AEA203" s="136"/>
      <c r="AEB203" s="136"/>
      <c r="AEC203" s="136"/>
      <c r="AED203" s="136"/>
      <c r="AEE203" s="136"/>
      <c r="AEF203" s="136"/>
      <c r="AEG203" s="136"/>
      <c r="AEH203" s="136"/>
      <c r="AEI203" s="136"/>
      <c r="AEJ203" s="136"/>
      <c r="AEK203" s="136"/>
      <c r="AEL203" s="136"/>
      <c r="AEM203" s="136"/>
      <c r="AEN203" s="136"/>
      <c r="AEO203" s="136"/>
      <c r="AEP203" s="136"/>
      <c r="AEQ203" s="136"/>
      <c r="AER203" s="136"/>
      <c r="AES203" s="136"/>
      <c r="AET203" s="136"/>
      <c r="AEU203" s="136"/>
      <c r="AEV203" s="136"/>
      <c r="AEW203" s="136"/>
      <c r="AEX203" s="136"/>
      <c r="AEY203" s="136"/>
      <c r="AEZ203" s="136"/>
      <c r="AFA203" s="136"/>
      <c r="AFB203" s="136"/>
      <c r="AFC203" s="136"/>
      <c r="AFD203" s="136"/>
      <c r="AFE203" s="136"/>
      <c r="AFF203" s="136"/>
      <c r="AFG203" s="136"/>
      <c r="AFH203" s="136"/>
      <c r="AFI203" s="136"/>
      <c r="AFJ203" s="136"/>
      <c r="AFK203" s="136"/>
      <c r="AFL203" s="136"/>
      <c r="AFM203" s="136"/>
      <c r="AFN203" s="136"/>
      <c r="AFO203" s="136"/>
      <c r="AFP203" s="136"/>
      <c r="AFQ203" s="136"/>
      <c r="AFR203" s="136"/>
      <c r="AFS203" s="136"/>
      <c r="AFT203" s="136"/>
      <c r="AFU203" s="136"/>
      <c r="AFV203" s="136"/>
      <c r="AFW203" s="136"/>
      <c r="AFX203" s="136"/>
      <c r="AFY203" s="136"/>
      <c r="AFZ203" s="136"/>
      <c r="AGA203" s="136"/>
      <c r="AGB203" s="136"/>
      <c r="AGC203" s="136"/>
      <c r="AGD203" s="136"/>
      <c r="AGE203" s="136"/>
      <c r="AGF203" s="136"/>
      <c r="AGG203" s="136"/>
      <c r="AGH203" s="136"/>
      <c r="AGI203" s="136"/>
      <c r="AGJ203" s="136"/>
      <c r="AGK203" s="136"/>
      <c r="AGL203" s="136"/>
      <c r="AGM203" s="136"/>
      <c r="AGN203" s="136"/>
      <c r="AGO203" s="136"/>
      <c r="AGP203" s="136"/>
      <c r="AGQ203" s="136"/>
      <c r="AGR203" s="136"/>
      <c r="AGS203" s="136"/>
      <c r="AGT203" s="136"/>
      <c r="AGU203" s="136"/>
      <c r="AGV203" s="136"/>
      <c r="AGW203" s="136"/>
      <c r="AGX203" s="136"/>
      <c r="AGY203" s="136"/>
      <c r="AGZ203" s="136"/>
      <c r="AHA203" s="136"/>
      <c r="AHB203" s="136"/>
      <c r="AHC203" s="136"/>
      <c r="AHD203" s="136"/>
      <c r="AHE203" s="136"/>
      <c r="AHF203" s="136"/>
      <c r="AHG203" s="136"/>
      <c r="AHH203" s="136"/>
      <c r="AHI203" s="136"/>
      <c r="AHJ203" s="136"/>
      <c r="AHK203" s="136"/>
      <c r="AHL203" s="136"/>
      <c r="AHM203" s="136"/>
      <c r="AHN203" s="136"/>
      <c r="AHO203" s="136"/>
      <c r="AHP203" s="136"/>
      <c r="AHQ203" s="136"/>
      <c r="AHR203" s="136"/>
      <c r="AHS203" s="136"/>
      <c r="AHT203" s="136"/>
      <c r="AHU203" s="136"/>
      <c r="AHV203" s="136"/>
      <c r="AHW203" s="136"/>
      <c r="AHX203" s="136"/>
      <c r="AHY203" s="136"/>
      <c r="AHZ203" s="136"/>
      <c r="AIA203" s="136"/>
      <c r="AIB203" s="136"/>
      <c r="AIC203" s="136"/>
      <c r="AID203" s="136"/>
      <c r="AIE203" s="136"/>
      <c r="AIF203" s="136"/>
      <c r="AIG203" s="136"/>
      <c r="AIH203" s="136"/>
      <c r="AII203" s="136"/>
      <c r="AIJ203" s="136"/>
      <c r="AIK203" s="136"/>
      <c r="AIL203" s="136"/>
      <c r="AIM203" s="136"/>
      <c r="AIN203" s="136"/>
      <c r="AIO203" s="136"/>
      <c r="AIP203" s="136"/>
      <c r="AIQ203" s="136"/>
      <c r="AIR203" s="136"/>
      <c r="AIS203" s="136"/>
      <c r="AIT203" s="136"/>
      <c r="AIU203" s="136"/>
      <c r="AIV203" s="136"/>
      <c r="AIW203" s="136"/>
      <c r="AIX203" s="136"/>
      <c r="AIY203" s="136"/>
      <c r="AIZ203" s="136"/>
      <c r="AJA203" s="136"/>
      <c r="AJB203" s="136"/>
      <c r="AJC203" s="136"/>
      <c r="AJD203" s="136"/>
      <c r="AJE203" s="136"/>
      <c r="AJF203" s="136"/>
      <c r="AJG203" s="136"/>
      <c r="AJH203" s="136"/>
      <c r="AJI203" s="136"/>
      <c r="AJJ203" s="136"/>
      <c r="AJK203" s="136"/>
      <c r="AJL203" s="136"/>
      <c r="AJM203" s="136"/>
      <c r="AJN203" s="136"/>
      <c r="AJO203" s="136"/>
      <c r="AJP203" s="136"/>
      <c r="AJQ203" s="136"/>
      <c r="AJR203" s="136"/>
      <c r="AJS203" s="136"/>
      <c r="AJT203" s="136"/>
      <c r="AJU203" s="136"/>
      <c r="AJV203" s="136"/>
      <c r="AJW203" s="136"/>
      <c r="AJX203" s="136"/>
      <c r="AJY203" s="136"/>
      <c r="AJZ203" s="136"/>
      <c r="AKA203" s="136"/>
      <c r="AKB203" s="136"/>
      <c r="AKC203" s="136"/>
      <c r="AKD203" s="136"/>
      <c r="AKE203" s="136"/>
      <c r="AKF203" s="136"/>
      <c r="AKG203" s="136"/>
      <c r="AKH203" s="136"/>
      <c r="AKI203" s="136"/>
      <c r="AKJ203" s="136"/>
      <c r="AKK203" s="136"/>
      <c r="AKL203" s="136"/>
      <c r="AKM203" s="136"/>
      <c r="AKN203" s="136"/>
      <c r="AKO203" s="136"/>
      <c r="AKP203" s="136"/>
      <c r="AKQ203" s="136"/>
      <c r="AKR203" s="136"/>
      <c r="AKS203" s="136"/>
      <c r="AKT203" s="136"/>
      <c r="AKU203" s="136"/>
      <c r="AKV203" s="136"/>
      <c r="AKW203" s="136"/>
      <c r="AKX203" s="136"/>
      <c r="AKY203" s="136"/>
      <c r="AKZ203" s="136"/>
      <c r="ALA203" s="136"/>
      <c r="ALB203" s="136"/>
      <c r="ALC203" s="136"/>
      <c r="ALD203" s="136"/>
      <c r="ALE203" s="136"/>
      <c r="ALF203" s="136"/>
      <c r="ALG203" s="136"/>
      <c r="ALH203" s="136"/>
      <c r="ALI203" s="136"/>
      <c r="ALJ203" s="136"/>
      <c r="ALK203" s="136"/>
      <c r="ALL203" s="136"/>
      <c r="ALM203" s="136"/>
      <c r="ALN203" s="136"/>
      <c r="ALO203" s="136"/>
      <c r="ALP203" s="136"/>
      <c r="ALQ203" s="136"/>
      <c r="ALR203" s="136"/>
      <c r="ALS203" s="136"/>
      <c r="ALT203" s="136"/>
      <c r="ALU203" s="136"/>
      <c r="ALV203" s="136"/>
      <c r="ALW203" s="136"/>
      <c r="ALX203" s="136"/>
      <c r="ALY203" s="136"/>
      <c r="ALZ203" s="136"/>
      <c r="AMA203" s="136"/>
      <c r="AMB203" s="136"/>
      <c r="AMC203" s="136"/>
      <c r="AMD203" s="136"/>
      <c r="AME203" s="136"/>
      <c r="AMF203" s="136"/>
      <c r="AMG203" s="136"/>
      <c r="AMH203" s="136"/>
      <c r="AMI203" s="136"/>
    </row>
    <row r="204" spans="1:1024" ht="45" x14ac:dyDescent="0.25">
      <c r="A204" s="298" t="s">
        <v>842</v>
      </c>
      <c r="B204" s="193">
        <v>204</v>
      </c>
      <c r="C204" s="201" t="s">
        <v>843</v>
      </c>
      <c r="D204" s="215" t="s">
        <v>14386</v>
      </c>
      <c r="E204" s="136" t="s">
        <v>844</v>
      </c>
      <c r="F204" s="231"/>
      <c r="G204" s="299"/>
      <c r="H204" s="299"/>
      <c r="I204" s="369">
        <v>208</v>
      </c>
      <c r="J204" s="431">
        <v>2</v>
      </c>
      <c r="K204" s="432"/>
      <c r="L204" s="432">
        <v>1</v>
      </c>
      <c r="M204" s="433"/>
      <c r="N204" s="433"/>
      <c r="O204" s="448">
        <v>3</v>
      </c>
      <c r="P204" s="433"/>
      <c r="Q204" s="433"/>
      <c r="R204" s="433"/>
      <c r="S204" s="433"/>
      <c r="T204" s="433"/>
      <c r="U204" s="428"/>
      <c r="V204" s="256">
        <f>IF(O204=1,10,100)</f>
        <v>100</v>
      </c>
      <c r="W204" s="256">
        <f>IF(O204=1,1,IF(O204=2,10,100))</f>
        <v>100</v>
      </c>
      <c r="X204" s="256">
        <f>IF(O204=3,20,100)</f>
        <v>20</v>
      </c>
      <c r="Y204" s="256">
        <f>IF(P204=1,10,100)</f>
        <v>100</v>
      </c>
      <c r="Z204" s="256">
        <f>IF(P204=1,1,IF(P204=2,10,100))</f>
        <v>100</v>
      </c>
      <c r="AA204" s="257">
        <f>IF(OR(EXACT(Q204,"1A"),EXACT(Q204,"1B")),0.1,IF(Q204=2,1,100))</f>
        <v>100</v>
      </c>
      <c r="AB204" s="257">
        <f>IF(OR(EXACT(R204,"1A"),EXACT(R204,"1B")),0.1,IF(R204=2,1,100))</f>
        <v>100</v>
      </c>
      <c r="AC204" s="257">
        <f>IF(OR(EXACT(S204,"1A"),EXACT(S204,"1B")),0.3,IF(S204=2,3,100))</f>
        <v>100</v>
      </c>
      <c r="AD204" s="224"/>
      <c r="AE204" s="224"/>
      <c r="AF204" s="249">
        <f>IF(OR(OR(EXACT(J204,"1A"),EXACT(J204,"1B"),EXACT(J204,"1C")),K204=1),1,IF(K204=2,10,100))</f>
        <v>100</v>
      </c>
      <c r="AG204" s="249">
        <f>IF(OR(EXACT(J204,"1A"),EXACT(J204,"1B"),EXACT(J204,"1C")),1,IF(J204=2,10,100))</f>
        <v>10</v>
      </c>
      <c r="AH204" s="249">
        <f>IF(OR(EXACT(J204,"1A"),EXACT(J204,"1B"),EXACT(J204,"1C"),K204=1),3,100)</f>
        <v>100</v>
      </c>
      <c r="AI204" s="249">
        <f>IF(OR(EXACT(J204,"1A"),EXACT(J204,"1B"),EXACT(J204,"1C")),5,100)</f>
        <v>100</v>
      </c>
      <c r="AJ204" s="251">
        <v>0.94</v>
      </c>
      <c r="AK204" s="337"/>
      <c r="AL204" s="227"/>
      <c r="AM204" s="306" t="s">
        <v>845</v>
      </c>
      <c r="AN204" s="136"/>
      <c r="AO204" s="136"/>
      <c r="AP204" s="136"/>
      <c r="AQ204" s="285" t="s">
        <v>835</v>
      </c>
      <c r="AR204" s="136"/>
      <c r="AS204" s="136"/>
      <c r="AT204" s="136"/>
      <c r="AU204" s="136"/>
      <c r="AV204" s="136"/>
      <c r="AW204" s="136"/>
      <c r="AX204" s="136"/>
      <c r="AY204" s="136"/>
      <c r="AZ204" s="136"/>
      <c r="BA204" s="136"/>
      <c r="BB204" s="136"/>
      <c r="BC204" s="136"/>
      <c r="BD204" s="136"/>
      <c r="BE204" s="136"/>
      <c r="BF204" s="136"/>
      <c r="BG204" s="136"/>
      <c r="BH204" s="136"/>
      <c r="BI204" s="136"/>
      <c r="BJ204" s="136"/>
      <c r="BK204" s="136"/>
      <c r="BL204" s="136"/>
      <c r="BM204" s="136"/>
      <c r="BN204" s="136"/>
      <c r="BO204" s="136"/>
      <c r="BP204" s="136"/>
      <c r="BQ204" s="136"/>
      <c r="BR204" s="136"/>
      <c r="BS204" s="136"/>
      <c r="BT204" s="136"/>
      <c r="BU204" s="136"/>
      <c r="BV204" s="136"/>
      <c r="BW204" s="136"/>
      <c r="BX204" s="136"/>
      <c r="BY204" s="136"/>
      <c r="BZ204" s="136"/>
      <c r="CA204" s="136"/>
      <c r="CB204" s="136"/>
      <c r="CC204" s="136"/>
      <c r="CD204" s="136"/>
      <c r="CE204" s="136"/>
      <c r="CF204" s="136"/>
      <c r="CG204" s="136"/>
      <c r="CH204" s="136"/>
      <c r="CI204" s="136"/>
      <c r="CJ204" s="136"/>
      <c r="CK204" s="136"/>
      <c r="CL204" s="136"/>
      <c r="CM204" s="136"/>
      <c r="CN204" s="136"/>
      <c r="CO204" s="136"/>
      <c r="CP204" s="136"/>
      <c r="CQ204" s="136"/>
      <c r="CR204" s="136"/>
      <c r="CS204" s="136"/>
      <c r="CT204" s="136"/>
      <c r="CU204" s="136"/>
      <c r="CV204" s="136"/>
      <c r="CW204" s="136"/>
      <c r="CX204" s="136"/>
      <c r="CY204" s="136"/>
      <c r="CZ204" s="136"/>
      <c r="DA204" s="136"/>
      <c r="DB204" s="136"/>
      <c r="DC204" s="136"/>
      <c r="DD204" s="136"/>
      <c r="DE204" s="136"/>
      <c r="DF204" s="136"/>
      <c r="DG204" s="136"/>
      <c r="DH204" s="136"/>
      <c r="DI204" s="136"/>
      <c r="DJ204" s="136"/>
      <c r="DK204" s="136"/>
      <c r="DL204" s="136"/>
      <c r="DM204" s="136"/>
      <c r="DN204" s="136"/>
      <c r="DO204" s="136"/>
      <c r="DP204" s="136"/>
      <c r="DQ204" s="136"/>
      <c r="DR204" s="136"/>
      <c r="DS204" s="136"/>
      <c r="DT204" s="136"/>
      <c r="DU204" s="136"/>
      <c r="DV204" s="136"/>
      <c r="DW204" s="136"/>
      <c r="DX204" s="136"/>
      <c r="DY204" s="136"/>
      <c r="DZ204" s="136"/>
      <c r="EA204" s="136"/>
      <c r="EB204" s="136"/>
      <c r="EC204" s="136"/>
      <c r="ED204" s="136"/>
      <c r="EE204" s="136"/>
      <c r="EF204" s="136"/>
      <c r="EG204" s="136"/>
      <c r="EH204" s="136"/>
      <c r="EI204" s="136"/>
      <c r="EJ204" s="136"/>
      <c r="EK204" s="136"/>
      <c r="EL204" s="136"/>
      <c r="EM204" s="136"/>
      <c r="EN204" s="136"/>
      <c r="EO204" s="136"/>
      <c r="EP204" s="136"/>
      <c r="EQ204" s="136"/>
      <c r="ER204" s="136"/>
      <c r="ES204" s="136"/>
      <c r="ET204" s="136"/>
      <c r="EU204" s="136"/>
      <c r="EV204" s="136"/>
      <c r="EW204" s="136"/>
      <c r="EX204" s="136"/>
      <c r="EY204" s="136"/>
      <c r="EZ204" s="136"/>
      <c r="FA204" s="136"/>
      <c r="FB204" s="136"/>
      <c r="FC204" s="136"/>
      <c r="FD204" s="136"/>
      <c r="FE204" s="136"/>
      <c r="FF204" s="136"/>
      <c r="FG204" s="136"/>
      <c r="FH204" s="136"/>
      <c r="FI204" s="136"/>
      <c r="FJ204" s="136"/>
      <c r="FK204" s="136"/>
      <c r="FL204" s="136"/>
      <c r="FM204" s="136"/>
      <c r="FN204" s="136"/>
      <c r="FO204" s="136"/>
      <c r="FP204" s="136"/>
      <c r="FQ204" s="136"/>
      <c r="FR204" s="136"/>
      <c r="FS204" s="136"/>
      <c r="FT204" s="136"/>
      <c r="FU204" s="136"/>
      <c r="FV204" s="136"/>
      <c r="FW204" s="136"/>
      <c r="FX204" s="136"/>
      <c r="FY204" s="136"/>
      <c r="FZ204" s="136"/>
      <c r="GA204" s="136"/>
      <c r="GB204" s="136"/>
      <c r="GC204" s="136"/>
      <c r="GD204" s="136"/>
      <c r="GE204" s="136"/>
      <c r="GF204" s="136"/>
      <c r="GG204" s="136"/>
      <c r="GH204" s="136"/>
      <c r="GI204" s="136"/>
      <c r="GJ204" s="136"/>
      <c r="GK204" s="136"/>
      <c r="GL204" s="136"/>
      <c r="GM204" s="136"/>
      <c r="GN204" s="136"/>
      <c r="GO204" s="136"/>
      <c r="GP204" s="136"/>
      <c r="GQ204" s="136"/>
      <c r="GR204" s="136"/>
      <c r="GS204" s="136"/>
      <c r="GT204" s="136"/>
      <c r="GU204" s="136"/>
      <c r="GV204" s="136"/>
      <c r="GW204" s="136"/>
      <c r="GX204" s="136"/>
      <c r="GY204" s="136"/>
      <c r="GZ204" s="136"/>
      <c r="HA204" s="136"/>
      <c r="HB204" s="136"/>
      <c r="HC204" s="136"/>
      <c r="HD204" s="136"/>
      <c r="HE204" s="136"/>
      <c r="HF204" s="136"/>
      <c r="HG204" s="136"/>
      <c r="HH204" s="136"/>
      <c r="HI204" s="136"/>
      <c r="HJ204" s="136"/>
      <c r="HK204" s="136"/>
      <c r="HL204" s="136"/>
      <c r="HM204" s="136"/>
      <c r="HN204" s="136"/>
      <c r="HO204" s="136"/>
      <c r="HP204" s="136"/>
      <c r="HQ204" s="136"/>
      <c r="HR204" s="136"/>
      <c r="HS204" s="136"/>
      <c r="HT204" s="136"/>
      <c r="HU204" s="136"/>
      <c r="HV204" s="136"/>
      <c r="HW204" s="136"/>
      <c r="HX204" s="136"/>
      <c r="HY204" s="136"/>
      <c r="HZ204" s="136"/>
      <c r="IA204" s="136"/>
      <c r="IB204" s="136"/>
      <c r="IC204" s="136"/>
      <c r="ID204" s="136"/>
      <c r="IE204" s="136"/>
      <c r="IF204" s="136"/>
      <c r="IG204" s="136"/>
      <c r="IH204" s="136"/>
      <c r="II204" s="136"/>
      <c r="IJ204" s="136"/>
      <c r="IK204" s="136"/>
      <c r="IL204" s="136"/>
      <c r="IM204" s="136"/>
      <c r="IN204" s="136"/>
      <c r="IO204" s="136"/>
      <c r="IP204" s="136"/>
      <c r="IQ204" s="136"/>
      <c r="IR204" s="136"/>
      <c r="IS204" s="136"/>
      <c r="IT204" s="136"/>
      <c r="IU204" s="136"/>
      <c r="IV204" s="136"/>
      <c r="IW204" s="136"/>
      <c r="IX204" s="136"/>
      <c r="IY204" s="136"/>
      <c r="IZ204" s="136"/>
      <c r="JA204" s="136"/>
      <c r="JB204" s="136"/>
      <c r="JC204" s="136"/>
      <c r="JD204" s="136"/>
      <c r="JE204" s="136"/>
      <c r="JF204" s="136"/>
      <c r="JG204" s="136"/>
      <c r="JH204" s="136"/>
      <c r="JI204" s="136"/>
      <c r="JJ204" s="136"/>
      <c r="JK204" s="136"/>
      <c r="JL204" s="136"/>
      <c r="JM204" s="136"/>
      <c r="JN204" s="136"/>
      <c r="JO204" s="136"/>
      <c r="JP204" s="136"/>
      <c r="JQ204" s="136"/>
      <c r="JR204" s="136"/>
      <c r="JS204" s="136"/>
      <c r="JT204" s="136"/>
      <c r="JU204" s="136"/>
      <c r="JV204" s="136"/>
      <c r="JW204" s="136"/>
      <c r="JX204" s="136"/>
      <c r="JY204" s="136"/>
      <c r="JZ204" s="136"/>
      <c r="KA204" s="136"/>
      <c r="KB204" s="136"/>
      <c r="KC204" s="136"/>
      <c r="KD204" s="136"/>
      <c r="KE204" s="136"/>
      <c r="KF204" s="136"/>
      <c r="KG204" s="136"/>
      <c r="KH204" s="136"/>
      <c r="KI204" s="136"/>
      <c r="KJ204" s="136"/>
      <c r="KK204" s="136"/>
      <c r="KL204" s="136"/>
      <c r="KM204" s="136"/>
      <c r="KN204" s="136"/>
      <c r="KO204" s="136"/>
      <c r="KP204" s="136"/>
      <c r="KQ204" s="136"/>
      <c r="KR204" s="136"/>
      <c r="KS204" s="136"/>
      <c r="KT204" s="136"/>
      <c r="KU204" s="136"/>
      <c r="KV204" s="136"/>
      <c r="KW204" s="136"/>
      <c r="KX204" s="136"/>
      <c r="KY204" s="136"/>
      <c r="KZ204" s="136"/>
      <c r="LA204" s="136"/>
      <c r="LB204" s="136"/>
      <c r="LC204" s="136"/>
      <c r="LD204" s="136"/>
      <c r="LE204" s="136"/>
      <c r="LF204" s="136"/>
      <c r="LG204" s="136"/>
      <c r="LH204" s="136"/>
      <c r="LI204" s="136"/>
      <c r="LJ204" s="136"/>
      <c r="LK204" s="136"/>
      <c r="LL204" s="136"/>
      <c r="LM204" s="136"/>
      <c r="LN204" s="136"/>
      <c r="LO204" s="136"/>
      <c r="LP204" s="136"/>
      <c r="LQ204" s="136"/>
      <c r="LR204" s="136"/>
      <c r="LS204" s="136"/>
      <c r="LT204" s="136"/>
      <c r="LU204" s="136"/>
      <c r="LV204" s="136"/>
      <c r="LW204" s="136"/>
      <c r="LX204" s="136"/>
      <c r="LY204" s="136"/>
      <c r="LZ204" s="136"/>
      <c r="MA204" s="136"/>
      <c r="MB204" s="136"/>
      <c r="MC204" s="136"/>
      <c r="MD204" s="136"/>
      <c r="ME204" s="136"/>
      <c r="MF204" s="136"/>
      <c r="MG204" s="136"/>
      <c r="MH204" s="136"/>
      <c r="MI204" s="136"/>
      <c r="MJ204" s="136"/>
      <c r="MK204" s="136"/>
      <c r="ML204" s="136"/>
      <c r="MM204" s="136"/>
      <c r="MN204" s="136"/>
      <c r="MO204" s="136"/>
      <c r="MP204" s="136"/>
      <c r="MQ204" s="136"/>
      <c r="MR204" s="136"/>
      <c r="MS204" s="136"/>
      <c r="MT204" s="136"/>
      <c r="MU204" s="136"/>
      <c r="MV204" s="136"/>
      <c r="MW204" s="136"/>
      <c r="MX204" s="136"/>
      <c r="MY204" s="136"/>
      <c r="MZ204" s="136"/>
      <c r="NA204" s="136"/>
      <c r="NB204" s="136"/>
      <c r="NC204" s="136"/>
      <c r="ND204" s="136"/>
      <c r="NE204" s="136"/>
      <c r="NF204" s="136"/>
      <c r="NG204" s="136"/>
      <c r="NH204" s="136"/>
      <c r="NI204" s="136"/>
      <c r="NJ204" s="136"/>
      <c r="NK204" s="136"/>
      <c r="NL204" s="136"/>
      <c r="NM204" s="136"/>
      <c r="NN204" s="136"/>
      <c r="NO204" s="136"/>
      <c r="NP204" s="136"/>
      <c r="NQ204" s="136"/>
      <c r="NR204" s="136"/>
      <c r="NS204" s="136"/>
      <c r="NT204" s="136"/>
      <c r="NU204" s="136"/>
      <c r="NV204" s="136"/>
      <c r="NW204" s="136"/>
      <c r="NX204" s="136"/>
      <c r="NY204" s="136"/>
      <c r="NZ204" s="136"/>
      <c r="OA204" s="136"/>
      <c r="OB204" s="136"/>
      <c r="OC204" s="136"/>
      <c r="OD204" s="136"/>
      <c r="OE204" s="136"/>
      <c r="OF204" s="136"/>
      <c r="OG204" s="136"/>
      <c r="OH204" s="136"/>
      <c r="OI204" s="136"/>
      <c r="OJ204" s="136"/>
      <c r="OK204" s="136"/>
      <c r="OL204" s="136"/>
      <c r="OM204" s="136"/>
      <c r="ON204" s="136"/>
      <c r="OO204" s="136"/>
      <c r="OP204" s="136"/>
      <c r="OQ204" s="136"/>
      <c r="OR204" s="136"/>
      <c r="OS204" s="136"/>
      <c r="OT204" s="136"/>
      <c r="OU204" s="136"/>
      <c r="OV204" s="136"/>
      <c r="OW204" s="136"/>
      <c r="OX204" s="136"/>
      <c r="OY204" s="136"/>
      <c r="OZ204" s="136"/>
      <c r="PA204" s="136"/>
      <c r="PB204" s="136"/>
      <c r="PC204" s="136"/>
      <c r="PD204" s="136"/>
      <c r="PE204" s="136"/>
      <c r="PF204" s="136"/>
      <c r="PG204" s="136"/>
      <c r="PH204" s="136"/>
      <c r="PI204" s="136"/>
      <c r="PJ204" s="136"/>
      <c r="PK204" s="136"/>
      <c r="PL204" s="136"/>
      <c r="PM204" s="136"/>
      <c r="PN204" s="136"/>
      <c r="PO204" s="136"/>
      <c r="PP204" s="136"/>
      <c r="PQ204" s="136"/>
      <c r="PR204" s="136"/>
      <c r="PS204" s="136"/>
      <c r="PT204" s="136"/>
      <c r="PU204" s="136"/>
      <c r="PV204" s="136"/>
      <c r="PW204" s="136"/>
      <c r="PX204" s="136"/>
      <c r="PY204" s="136"/>
      <c r="PZ204" s="136"/>
      <c r="QA204" s="136"/>
      <c r="QB204" s="136"/>
      <c r="QC204" s="136"/>
      <c r="QD204" s="136"/>
      <c r="QE204" s="136"/>
      <c r="QF204" s="136"/>
      <c r="QG204" s="136"/>
      <c r="QH204" s="136"/>
      <c r="QI204" s="136"/>
      <c r="QJ204" s="136"/>
      <c r="QK204" s="136"/>
      <c r="QL204" s="136"/>
      <c r="QM204" s="136"/>
      <c r="QN204" s="136"/>
      <c r="QO204" s="136"/>
      <c r="QP204" s="136"/>
      <c r="QQ204" s="136"/>
      <c r="QR204" s="136"/>
      <c r="QS204" s="136"/>
      <c r="QT204" s="136"/>
      <c r="QU204" s="136"/>
      <c r="QV204" s="136"/>
      <c r="QW204" s="136"/>
      <c r="QX204" s="136"/>
      <c r="QY204" s="136"/>
      <c r="QZ204" s="136"/>
      <c r="RA204" s="136"/>
      <c r="RB204" s="136"/>
      <c r="RC204" s="136"/>
      <c r="RD204" s="136"/>
      <c r="RE204" s="136"/>
      <c r="RF204" s="136"/>
      <c r="RG204" s="136"/>
      <c r="RH204" s="136"/>
      <c r="RI204" s="136"/>
      <c r="RJ204" s="136"/>
      <c r="RK204" s="136"/>
      <c r="RL204" s="136"/>
      <c r="RM204" s="136"/>
      <c r="RN204" s="136"/>
      <c r="RO204" s="136"/>
      <c r="RP204" s="136"/>
      <c r="RQ204" s="136"/>
      <c r="RR204" s="136"/>
      <c r="RS204" s="136"/>
      <c r="RT204" s="136"/>
      <c r="RU204" s="136"/>
      <c r="RV204" s="136"/>
      <c r="RW204" s="136"/>
      <c r="RX204" s="136"/>
      <c r="RY204" s="136"/>
      <c r="RZ204" s="136"/>
      <c r="SA204" s="136"/>
      <c r="SB204" s="136"/>
      <c r="SC204" s="136"/>
      <c r="SD204" s="136"/>
      <c r="SE204" s="136"/>
      <c r="SF204" s="136"/>
      <c r="SG204" s="136"/>
      <c r="SH204" s="136"/>
      <c r="SI204" s="136"/>
      <c r="SJ204" s="136"/>
      <c r="SK204" s="136"/>
      <c r="SL204" s="136"/>
      <c r="SM204" s="136"/>
      <c r="SN204" s="136"/>
      <c r="SO204" s="136"/>
      <c r="SP204" s="136"/>
      <c r="SQ204" s="136"/>
      <c r="SR204" s="136"/>
      <c r="SS204" s="136"/>
      <c r="ST204" s="136"/>
      <c r="SU204" s="136"/>
      <c r="SV204" s="136"/>
      <c r="SW204" s="136"/>
      <c r="SX204" s="136"/>
      <c r="SY204" s="136"/>
      <c r="SZ204" s="136"/>
      <c r="TA204" s="136"/>
      <c r="TB204" s="136"/>
      <c r="TC204" s="136"/>
      <c r="TD204" s="136"/>
      <c r="TE204" s="136"/>
      <c r="TF204" s="136"/>
      <c r="TG204" s="136"/>
      <c r="TH204" s="136"/>
      <c r="TI204" s="136"/>
      <c r="TJ204" s="136"/>
      <c r="TK204" s="136"/>
      <c r="TL204" s="136"/>
      <c r="TM204" s="136"/>
      <c r="TN204" s="136"/>
      <c r="TO204" s="136"/>
      <c r="TP204" s="136"/>
      <c r="TQ204" s="136"/>
      <c r="TR204" s="136"/>
      <c r="TS204" s="136"/>
      <c r="TT204" s="136"/>
      <c r="TU204" s="136"/>
      <c r="TV204" s="136"/>
      <c r="TW204" s="136"/>
      <c r="TX204" s="136"/>
      <c r="TY204" s="136"/>
      <c r="TZ204" s="136"/>
      <c r="UA204" s="136"/>
      <c r="UB204" s="136"/>
      <c r="UC204" s="136"/>
      <c r="UD204" s="136"/>
      <c r="UE204" s="136"/>
      <c r="UF204" s="136"/>
      <c r="UG204" s="136"/>
      <c r="UH204" s="136"/>
      <c r="UI204" s="136"/>
      <c r="UJ204" s="136"/>
      <c r="UK204" s="136"/>
      <c r="UL204" s="136"/>
      <c r="UM204" s="136"/>
      <c r="UN204" s="136"/>
      <c r="UO204" s="136"/>
      <c r="UP204" s="136"/>
      <c r="UQ204" s="136"/>
      <c r="UR204" s="136"/>
      <c r="US204" s="136"/>
      <c r="UT204" s="136"/>
      <c r="UU204" s="136"/>
      <c r="UV204" s="136"/>
      <c r="UW204" s="136"/>
      <c r="UX204" s="136"/>
      <c r="UY204" s="136"/>
      <c r="UZ204" s="136"/>
      <c r="VA204" s="136"/>
      <c r="VB204" s="136"/>
      <c r="VC204" s="136"/>
      <c r="VD204" s="136"/>
      <c r="VE204" s="136"/>
      <c r="VF204" s="136"/>
      <c r="VG204" s="136"/>
      <c r="VH204" s="136"/>
      <c r="VI204" s="136"/>
      <c r="VJ204" s="136"/>
      <c r="VK204" s="136"/>
      <c r="VL204" s="136"/>
      <c r="VM204" s="136"/>
      <c r="VN204" s="136"/>
      <c r="VO204" s="136"/>
      <c r="VP204" s="136"/>
      <c r="VQ204" s="136"/>
      <c r="VR204" s="136"/>
      <c r="VS204" s="136"/>
      <c r="VT204" s="136"/>
      <c r="VU204" s="136"/>
      <c r="VV204" s="136"/>
      <c r="VW204" s="136"/>
      <c r="VX204" s="136"/>
      <c r="VY204" s="136"/>
      <c r="VZ204" s="136"/>
      <c r="WA204" s="136"/>
      <c r="WB204" s="136"/>
      <c r="WC204" s="136"/>
      <c r="WD204" s="136"/>
      <c r="WE204" s="136"/>
      <c r="WF204" s="136"/>
      <c r="WG204" s="136"/>
      <c r="WH204" s="136"/>
      <c r="WI204" s="136"/>
      <c r="WJ204" s="136"/>
      <c r="WK204" s="136"/>
      <c r="WL204" s="136"/>
      <c r="WM204" s="136"/>
      <c r="WN204" s="136"/>
      <c r="WO204" s="136"/>
      <c r="WP204" s="136"/>
      <c r="WQ204" s="136"/>
      <c r="WR204" s="136"/>
      <c r="WS204" s="136"/>
      <c r="WT204" s="136"/>
      <c r="WU204" s="136"/>
      <c r="WV204" s="136"/>
      <c r="WW204" s="136"/>
      <c r="WX204" s="136"/>
      <c r="WY204" s="136"/>
      <c r="WZ204" s="136"/>
      <c r="XA204" s="136"/>
      <c r="XB204" s="136"/>
      <c r="XC204" s="136"/>
      <c r="XD204" s="136"/>
      <c r="XE204" s="136"/>
      <c r="XF204" s="136"/>
      <c r="XG204" s="136"/>
      <c r="XH204" s="136"/>
      <c r="XI204" s="136"/>
      <c r="XJ204" s="136"/>
      <c r="XK204" s="136"/>
      <c r="XL204" s="136"/>
      <c r="XM204" s="136"/>
      <c r="XN204" s="136"/>
      <c r="XO204" s="136"/>
      <c r="XP204" s="136"/>
      <c r="XQ204" s="136"/>
      <c r="XR204" s="136"/>
      <c r="XS204" s="136"/>
      <c r="XT204" s="136"/>
      <c r="XU204" s="136"/>
      <c r="XV204" s="136"/>
      <c r="XW204" s="136"/>
      <c r="XX204" s="136"/>
      <c r="XY204" s="136"/>
      <c r="XZ204" s="136"/>
      <c r="YA204" s="136"/>
      <c r="YB204" s="136"/>
      <c r="YC204" s="136"/>
      <c r="YD204" s="136"/>
      <c r="YE204" s="136"/>
      <c r="YF204" s="136"/>
      <c r="YG204" s="136"/>
      <c r="YH204" s="136"/>
      <c r="YI204" s="136"/>
      <c r="YJ204" s="136"/>
      <c r="YK204" s="136"/>
      <c r="YL204" s="136"/>
      <c r="YM204" s="136"/>
      <c r="YN204" s="136"/>
      <c r="YO204" s="136"/>
      <c r="YP204" s="136"/>
      <c r="YQ204" s="136"/>
      <c r="YR204" s="136"/>
      <c r="YS204" s="136"/>
      <c r="YT204" s="136"/>
      <c r="YU204" s="136"/>
      <c r="YV204" s="136"/>
      <c r="YW204" s="136"/>
      <c r="YX204" s="136"/>
      <c r="YY204" s="136"/>
      <c r="YZ204" s="136"/>
      <c r="ZA204" s="136"/>
      <c r="ZB204" s="136"/>
      <c r="ZC204" s="136"/>
      <c r="ZD204" s="136"/>
      <c r="ZE204" s="136"/>
      <c r="ZF204" s="136"/>
      <c r="ZG204" s="136"/>
      <c r="ZH204" s="136"/>
      <c r="ZI204" s="136"/>
      <c r="ZJ204" s="136"/>
      <c r="ZK204" s="136"/>
      <c r="ZL204" s="136"/>
      <c r="ZM204" s="136"/>
      <c r="ZN204" s="136"/>
      <c r="ZO204" s="136"/>
      <c r="ZP204" s="136"/>
      <c r="ZQ204" s="136"/>
      <c r="ZR204" s="136"/>
      <c r="ZS204" s="136"/>
      <c r="ZT204" s="136"/>
      <c r="ZU204" s="136"/>
      <c r="ZV204" s="136"/>
      <c r="ZW204" s="136"/>
      <c r="ZX204" s="136"/>
      <c r="ZY204" s="136"/>
      <c r="ZZ204" s="136"/>
      <c r="AAA204" s="136"/>
      <c r="AAB204" s="136"/>
      <c r="AAC204" s="136"/>
      <c r="AAD204" s="136"/>
      <c r="AAE204" s="136"/>
      <c r="AAF204" s="136"/>
      <c r="AAG204" s="136"/>
      <c r="AAH204" s="136"/>
      <c r="AAI204" s="136"/>
      <c r="AAJ204" s="136"/>
      <c r="AAK204" s="136"/>
      <c r="AAL204" s="136"/>
      <c r="AAM204" s="136"/>
      <c r="AAN204" s="136"/>
      <c r="AAO204" s="136"/>
      <c r="AAP204" s="136"/>
      <c r="AAQ204" s="136"/>
      <c r="AAR204" s="136"/>
      <c r="AAS204" s="136"/>
      <c r="AAT204" s="136"/>
      <c r="AAU204" s="136"/>
      <c r="AAV204" s="136"/>
      <c r="AAW204" s="136"/>
      <c r="AAX204" s="136"/>
      <c r="AAY204" s="136"/>
      <c r="AAZ204" s="136"/>
      <c r="ABA204" s="136"/>
      <c r="ABB204" s="136"/>
      <c r="ABC204" s="136"/>
      <c r="ABD204" s="136"/>
      <c r="ABE204" s="136"/>
      <c r="ABF204" s="136"/>
      <c r="ABG204" s="136"/>
      <c r="ABH204" s="136"/>
      <c r="ABI204" s="136"/>
      <c r="ABJ204" s="136"/>
      <c r="ABK204" s="136"/>
      <c r="ABL204" s="136"/>
      <c r="ABM204" s="136"/>
      <c r="ABN204" s="136"/>
      <c r="ABO204" s="136"/>
      <c r="ABP204" s="136"/>
      <c r="ABQ204" s="136"/>
      <c r="ABR204" s="136"/>
      <c r="ABS204" s="136"/>
      <c r="ABT204" s="136"/>
      <c r="ABU204" s="136"/>
      <c r="ABV204" s="136"/>
      <c r="ABW204" s="136"/>
      <c r="ABX204" s="136"/>
      <c r="ABY204" s="136"/>
      <c r="ABZ204" s="136"/>
      <c r="ACA204" s="136"/>
      <c r="ACB204" s="136"/>
      <c r="ACC204" s="136"/>
      <c r="ACD204" s="136"/>
      <c r="ACE204" s="136"/>
      <c r="ACF204" s="136"/>
      <c r="ACG204" s="136"/>
      <c r="ACH204" s="136"/>
      <c r="ACI204" s="136"/>
      <c r="ACJ204" s="136"/>
      <c r="ACK204" s="136"/>
      <c r="ACL204" s="136"/>
      <c r="ACM204" s="136"/>
      <c r="ACN204" s="136"/>
      <c r="ACO204" s="136"/>
      <c r="ACP204" s="136"/>
      <c r="ACQ204" s="136"/>
      <c r="ACR204" s="136"/>
      <c r="ACS204" s="136"/>
      <c r="ACT204" s="136"/>
      <c r="ACU204" s="136"/>
      <c r="ACV204" s="136"/>
      <c r="ACW204" s="136"/>
      <c r="ACX204" s="136"/>
      <c r="ACY204" s="136"/>
      <c r="ACZ204" s="136"/>
      <c r="ADA204" s="136"/>
      <c r="ADB204" s="136"/>
      <c r="ADC204" s="136"/>
      <c r="ADD204" s="136"/>
      <c r="ADE204" s="136"/>
      <c r="ADF204" s="136"/>
      <c r="ADG204" s="136"/>
      <c r="ADH204" s="136"/>
      <c r="ADI204" s="136"/>
      <c r="ADJ204" s="136"/>
      <c r="ADK204" s="136"/>
      <c r="ADL204" s="136"/>
      <c r="ADM204" s="136"/>
      <c r="ADN204" s="136"/>
      <c r="ADO204" s="136"/>
      <c r="ADP204" s="136"/>
      <c r="ADQ204" s="136"/>
      <c r="ADR204" s="136"/>
      <c r="ADS204" s="136"/>
      <c r="ADT204" s="136"/>
      <c r="ADU204" s="136"/>
      <c r="ADV204" s="136"/>
      <c r="ADW204" s="136"/>
      <c r="ADX204" s="136"/>
      <c r="ADY204" s="136"/>
      <c r="ADZ204" s="136"/>
      <c r="AEA204" s="136"/>
      <c r="AEB204" s="136"/>
      <c r="AEC204" s="136"/>
      <c r="AED204" s="136"/>
      <c r="AEE204" s="136"/>
      <c r="AEF204" s="136"/>
      <c r="AEG204" s="136"/>
      <c r="AEH204" s="136"/>
      <c r="AEI204" s="136"/>
      <c r="AEJ204" s="136"/>
      <c r="AEK204" s="136"/>
      <c r="AEL204" s="136"/>
      <c r="AEM204" s="136"/>
      <c r="AEN204" s="136"/>
      <c r="AEO204" s="136"/>
      <c r="AEP204" s="136"/>
      <c r="AEQ204" s="136"/>
      <c r="AER204" s="136"/>
      <c r="AES204" s="136"/>
      <c r="AET204" s="136"/>
      <c r="AEU204" s="136"/>
      <c r="AEV204" s="136"/>
      <c r="AEW204" s="136"/>
      <c r="AEX204" s="136"/>
      <c r="AEY204" s="136"/>
      <c r="AEZ204" s="136"/>
      <c r="AFA204" s="136"/>
      <c r="AFB204" s="136"/>
      <c r="AFC204" s="136"/>
      <c r="AFD204" s="136"/>
      <c r="AFE204" s="136"/>
      <c r="AFF204" s="136"/>
      <c r="AFG204" s="136"/>
      <c r="AFH204" s="136"/>
      <c r="AFI204" s="136"/>
      <c r="AFJ204" s="136"/>
      <c r="AFK204" s="136"/>
      <c r="AFL204" s="136"/>
      <c r="AFM204" s="136"/>
      <c r="AFN204" s="136"/>
      <c r="AFO204" s="136"/>
      <c r="AFP204" s="136"/>
      <c r="AFQ204" s="136"/>
      <c r="AFR204" s="136"/>
      <c r="AFS204" s="136"/>
      <c r="AFT204" s="136"/>
      <c r="AFU204" s="136"/>
      <c r="AFV204" s="136"/>
      <c r="AFW204" s="136"/>
      <c r="AFX204" s="136"/>
      <c r="AFY204" s="136"/>
      <c r="AFZ204" s="136"/>
      <c r="AGA204" s="136"/>
      <c r="AGB204" s="136"/>
      <c r="AGC204" s="136"/>
      <c r="AGD204" s="136"/>
      <c r="AGE204" s="136"/>
      <c r="AGF204" s="136"/>
      <c r="AGG204" s="136"/>
      <c r="AGH204" s="136"/>
      <c r="AGI204" s="136"/>
      <c r="AGJ204" s="136"/>
      <c r="AGK204" s="136"/>
      <c r="AGL204" s="136"/>
      <c r="AGM204" s="136"/>
      <c r="AGN204" s="136"/>
      <c r="AGO204" s="136"/>
      <c r="AGP204" s="136"/>
      <c r="AGQ204" s="136"/>
      <c r="AGR204" s="136"/>
      <c r="AGS204" s="136"/>
      <c r="AGT204" s="136"/>
      <c r="AGU204" s="136"/>
      <c r="AGV204" s="136"/>
      <c r="AGW204" s="136"/>
      <c r="AGX204" s="136"/>
      <c r="AGY204" s="136"/>
      <c r="AGZ204" s="136"/>
      <c r="AHA204" s="136"/>
      <c r="AHB204" s="136"/>
      <c r="AHC204" s="136"/>
      <c r="AHD204" s="136"/>
      <c r="AHE204" s="136"/>
      <c r="AHF204" s="136"/>
      <c r="AHG204" s="136"/>
      <c r="AHH204" s="136"/>
      <c r="AHI204" s="136"/>
      <c r="AHJ204" s="136"/>
      <c r="AHK204" s="136"/>
      <c r="AHL204" s="136"/>
      <c r="AHM204" s="136"/>
      <c r="AHN204" s="136"/>
      <c r="AHO204" s="136"/>
      <c r="AHP204" s="136"/>
      <c r="AHQ204" s="136"/>
      <c r="AHR204" s="136"/>
      <c r="AHS204" s="136"/>
      <c r="AHT204" s="136"/>
      <c r="AHU204" s="136"/>
      <c r="AHV204" s="136"/>
      <c r="AHW204" s="136"/>
      <c r="AHX204" s="136"/>
      <c r="AHY204" s="136"/>
      <c r="AHZ204" s="136"/>
      <c r="AIA204" s="136"/>
      <c r="AIB204" s="136"/>
      <c r="AIC204" s="136"/>
      <c r="AID204" s="136"/>
      <c r="AIE204" s="136"/>
      <c r="AIF204" s="136"/>
      <c r="AIG204" s="136"/>
      <c r="AIH204" s="136"/>
      <c r="AII204" s="136"/>
      <c r="AIJ204" s="136"/>
      <c r="AIK204" s="136"/>
      <c r="AIL204" s="136"/>
      <c r="AIM204" s="136"/>
      <c r="AIN204" s="136"/>
      <c r="AIO204" s="136"/>
      <c r="AIP204" s="136"/>
      <c r="AIQ204" s="136"/>
      <c r="AIR204" s="136"/>
      <c r="AIS204" s="136"/>
      <c r="AIT204" s="136"/>
      <c r="AIU204" s="136"/>
      <c r="AIV204" s="136"/>
      <c r="AIW204" s="136"/>
      <c r="AIX204" s="136"/>
      <c r="AIY204" s="136"/>
      <c r="AIZ204" s="136"/>
      <c r="AJA204" s="136"/>
      <c r="AJB204" s="136"/>
      <c r="AJC204" s="136"/>
      <c r="AJD204" s="136"/>
      <c r="AJE204" s="136"/>
      <c r="AJF204" s="136"/>
      <c r="AJG204" s="136"/>
      <c r="AJH204" s="136"/>
      <c r="AJI204" s="136"/>
      <c r="AJJ204" s="136"/>
      <c r="AJK204" s="136"/>
      <c r="AJL204" s="136"/>
      <c r="AJM204" s="136"/>
      <c r="AJN204" s="136"/>
      <c r="AJO204" s="136"/>
      <c r="AJP204" s="136"/>
      <c r="AJQ204" s="136"/>
      <c r="AJR204" s="136"/>
      <c r="AJS204" s="136"/>
      <c r="AJT204" s="136"/>
      <c r="AJU204" s="136"/>
      <c r="AJV204" s="136"/>
      <c r="AJW204" s="136"/>
      <c r="AJX204" s="136"/>
      <c r="AJY204" s="136"/>
      <c r="AJZ204" s="136"/>
      <c r="AKA204" s="136"/>
      <c r="AKB204" s="136"/>
      <c r="AKC204" s="136"/>
      <c r="AKD204" s="136"/>
      <c r="AKE204" s="136"/>
      <c r="AKF204" s="136"/>
      <c r="AKG204" s="136"/>
      <c r="AKH204" s="136"/>
      <c r="AKI204" s="136"/>
      <c r="AKJ204" s="136"/>
      <c r="AKK204" s="136"/>
      <c r="AKL204" s="136"/>
      <c r="AKM204" s="136"/>
      <c r="AKN204" s="136"/>
      <c r="AKO204" s="136"/>
      <c r="AKP204" s="136"/>
      <c r="AKQ204" s="136"/>
      <c r="AKR204" s="136"/>
      <c r="AKS204" s="136"/>
      <c r="AKT204" s="136"/>
      <c r="AKU204" s="136"/>
      <c r="AKV204" s="136"/>
      <c r="AKW204" s="136"/>
      <c r="AKX204" s="136"/>
      <c r="AKY204" s="136"/>
      <c r="AKZ204" s="136"/>
      <c r="ALA204" s="136"/>
      <c r="ALB204" s="136"/>
      <c r="ALC204" s="136"/>
      <c r="ALD204" s="136"/>
      <c r="ALE204" s="136"/>
      <c r="ALF204" s="136"/>
      <c r="ALG204" s="136"/>
      <c r="ALH204" s="136"/>
      <c r="ALI204" s="136"/>
      <c r="ALJ204" s="136"/>
      <c r="ALK204" s="136"/>
      <c r="ALL204" s="136"/>
      <c r="ALM204" s="136"/>
      <c r="ALN204" s="136"/>
      <c r="ALO204" s="136"/>
      <c r="ALP204" s="136"/>
      <c r="ALQ204" s="136"/>
      <c r="ALR204" s="136"/>
      <c r="ALS204" s="136"/>
      <c r="ALT204" s="136"/>
      <c r="ALU204" s="136"/>
      <c r="ALV204" s="136"/>
      <c r="ALW204" s="136"/>
      <c r="ALX204" s="136"/>
      <c r="ALY204" s="136"/>
      <c r="ALZ204" s="136"/>
      <c r="AMA204" s="136"/>
      <c r="AMB204" s="136"/>
      <c r="AMC204" s="136"/>
      <c r="AMD204" s="136"/>
      <c r="AME204" s="136"/>
      <c r="AMF204" s="136"/>
      <c r="AMG204" s="136"/>
      <c r="AMH204" s="136"/>
      <c r="AMI204" s="136"/>
    </row>
    <row r="205" spans="1:1024" x14ac:dyDescent="0.25">
      <c r="A205" s="298" t="s">
        <v>807</v>
      </c>
      <c r="B205" s="193">
        <v>205</v>
      </c>
      <c r="C205" s="201" t="s">
        <v>808</v>
      </c>
      <c r="D205" s="215" t="s">
        <v>14496</v>
      </c>
      <c r="E205" s="136" t="s">
        <v>789</v>
      </c>
      <c r="F205" s="243"/>
      <c r="G205" s="321"/>
      <c r="H205" s="321">
        <v>4</v>
      </c>
      <c r="I205" s="369">
        <v>11</v>
      </c>
      <c r="J205" s="431">
        <v>2</v>
      </c>
      <c r="K205" s="432">
        <v>2</v>
      </c>
      <c r="L205" s="432" t="s">
        <v>770</v>
      </c>
      <c r="M205" s="433"/>
      <c r="N205" s="433"/>
      <c r="O205" s="432">
        <v>3</v>
      </c>
      <c r="P205" s="433"/>
      <c r="Q205" s="433"/>
      <c r="R205" s="433"/>
      <c r="S205" s="433"/>
      <c r="T205" s="433"/>
      <c r="U205" s="428"/>
      <c r="V205" s="256">
        <f>IF(O205=1,10,100)</f>
        <v>100</v>
      </c>
      <c r="W205" s="256">
        <f>IF(O205=1,1,IF(O205=2,10,100))</f>
        <v>100</v>
      </c>
      <c r="X205" s="256">
        <f>IF(O205=3,20,100)</f>
        <v>20</v>
      </c>
      <c r="Y205" s="256">
        <f>IF(P205=1,10,100)</f>
        <v>100</v>
      </c>
      <c r="Z205" s="256">
        <f>IF(P205=1,1,IF(P205=2,10,100))</f>
        <v>100</v>
      </c>
      <c r="AA205" s="257">
        <f>IF(OR(EXACT(Q205,"1A"),EXACT(Q205,"1B")),0.1,IF(Q205=2,1,100))</f>
        <v>100</v>
      </c>
      <c r="AB205" s="257">
        <f>IF(OR(EXACT(R205,"1A"),EXACT(R205,"1B")),0.1,IF(R205=2,1,100))</f>
        <v>100</v>
      </c>
      <c r="AC205" s="257">
        <f>IF(OR(EXACT(S205,"1A"),EXACT(S205,"1B")),0.3,IF(S205=2,3,100))</f>
        <v>100</v>
      </c>
      <c r="AD205" s="224">
        <v>1</v>
      </c>
      <c r="AE205" s="224"/>
      <c r="AF205" s="249">
        <f>IF(OR(OR(EXACT(J205,"1A"),EXACT(J205,"1B"),EXACT(J205,"1C")),K205=1),1,IF(K205=2,10,100))</f>
        <v>10</v>
      </c>
      <c r="AG205" s="249">
        <f>IF(OR(EXACT(J205,"1A"),EXACT(J205,"1B"),EXACT(J205,"1C")),1,IF(J205=2,10,100))</f>
        <v>10</v>
      </c>
      <c r="AH205" s="249">
        <f>IF(OR(EXACT(J205,"1A"),EXACT(J205,"1B"),EXACT(J205,"1C"),K205=1),3,100)</f>
        <v>100</v>
      </c>
      <c r="AI205" s="249">
        <f>IF(OR(EXACT(J205,"1A"),EXACT(J205,"1B"),EXACT(J205,"1C")),5,100)</f>
        <v>100</v>
      </c>
      <c r="AJ205" s="315" t="s">
        <v>25611</v>
      </c>
      <c r="AK205" s="322"/>
      <c r="AL205" s="323">
        <v>3</v>
      </c>
      <c r="AM205" s="251" t="s">
        <v>809</v>
      </c>
      <c r="AN205" s="136"/>
      <c r="AO205" s="136"/>
      <c r="AP205" s="136"/>
      <c r="AQ205" s="199" t="s">
        <v>810</v>
      </c>
      <c r="AR205" s="136"/>
      <c r="AS205" s="136"/>
      <c r="AT205" s="136"/>
      <c r="AU205" s="136"/>
      <c r="AV205" s="136"/>
      <c r="AW205" s="136"/>
      <c r="AX205" s="136"/>
      <c r="AY205" s="136"/>
      <c r="AZ205" s="136"/>
      <c r="BA205" s="136"/>
      <c r="BB205" s="136"/>
      <c r="BC205" s="136"/>
      <c r="BD205" s="136"/>
      <c r="BE205" s="136"/>
      <c r="BF205" s="136"/>
      <c r="BG205" s="136"/>
      <c r="BH205" s="136"/>
      <c r="BI205" s="136"/>
      <c r="BJ205" s="136"/>
      <c r="BK205" s="136"/>
      <c r="BL205" s="136"/>
      <c r="BM205" s="136"/>
      <c r="BN205" s="136"/>
      <c r="BO205" s="136"/>
      <c r="BP205" s="136"/>
      <c r="BQ205" s="136"/>
      <c r="BR205" s="136"/>
      <c r="BS205" s="136"/>
      <c r="BT205" s="136"/>
      <c r="BU205" s="136"/>
      <c r="BV205" s="136"/>
      <c r="BW205" s="136"/>
      <c r="BX205" s="136"/>
      <c r="BY205" s="136"/>
      <c r="BZ205" s="136"/>
      <c r="CA205" s="136"/>
      <c r="CB205" s="136"/>
      <c r="CC205" s="136"/>
      <c r="CD205" s="136"/>
      <c r="CE205" s="136"/>
      <c r="CF205" s="136"/>
      <c r="CG205" s="136"/>
      <c r="CH205" s="136"/>
      <c r="CI205" s="136"/>
      <c r="CJ205" s="136"/>
      <c r="CK205" s="136"/>
      <c r="CL205" s="136"/>
      <c r="CM205" s="136"/>
      <c r="CN205" s="136"/>
      <c r="CO205" s="136"/>
      <c r="CP205" s="136"/>
      <c r="CQ205" s="136"/>
      <c r="CR205" s="136"/>
      <c r="CS205" s="136"/>
      <c r="CT205" s="136"/>
      <c r="CU205" s="136"/>
      <c r="CV205" s="136"/>
      <c r="CW205" s="136"/>
      <c r="CX205" s="136"/>
      <c r="CY205" s="136"/>
      <c r="CZ205" s="136"/>
      <c r="DA205" s="136"/>
      <c r="DB205" s="136"/>
      <c r="DC205" s="136"/>
      <c r="DD205" s="136"/>
      <c r="DE205" s="136"/>
      <c r="DF205" s="136"/>
      <c r="DG205" s="136"/>
      <c r="DH205" s="136"/>
      <c r="DI205" s="136"/>
      <c r="DJ205" s="136"/>
      <c r="DK205" s="136"/>
      <c r="DL205" s="136"/>
      <c r="DM205" s="136"/>
      <c r="DN205" s="136"/>
      <c r="DO205" s="136"/>
      <c r="DP205" s="136"/>
      <c r="DQ205" s="136"/>
      <c r="DR205" s="136"/>
      <c r="DS205" s="136"/>
      <c r="DT205" s="136"/>
      <c r="DU205" s="136"/>
      <c r="DV205" s="136"/>
      <c r="DW205" s="136"/>
      <c r="DX205" s="136"/>
      <c r="DY205" s="136"/>
      <c r="DZ205" s="136"/>
      <c r="EA205" s="136"/>
      <c r="EB205" s="136"/>
      <c r="EC205" s="136"/>
      <c r="ED205" s="136"/>
      <c r="EE205" s="136"/>
      <c r="EF205" s="136"/>
      <c r="EG205" s="136"/>
      <c r="EH205" s="136"/>
      <c r="EI205" s="136"/>
      <c r="EJ205" s="136"/>
      <c r="EK205" s="136"/>
      <c r="EL205" s="136"/>
      <c r="EM205" s="136"/>
      <c r="EN205" s="136"/>
      <c r="EO205" s="136"/>
      <c r="EP205" s="136"/>
      <c r="EQ205" s="136"/>
      <c r="ER205" s="136"/>
      <c r="ES205" s="136"/>
      <c r="ET205" s="136"/>
      <c r="EU205" s="136"/>
      <c r="EV205" s="136"/>
      <c r="EW205" s="136"/>
      <c r="EX205" s="136"/>
      <c r="EY205" s="136"/>
      <c r="EZ205" s="136"/>
      <c r="FA205" s="136"/>
      <c r="FB205" s="136"/>
      <c r="FC205" s="136"/>
      <c r="FD205" s="136"/>
      <c r="FE205" s="136"/>
      <c r="FF205" s="136"/>
      <c r="FG205" s="136"/>
      <c r="FH205" s="136"/>
      <c r="FI205" s="136"/>
      <c r="FJ205" s="136"/>
      <c r="FK205" s="136"/>
      <c r="FL205" s="136"/>
      <c r="FM205" s="136"/>
      <c r="FN205" s="136"/>
      <c r="FO205" s="136"/>
      <c r="FP205" s="136"/>
      <c r="FQ205" s="136"/>
      <c r="FR205" s="136"/>
      <c r="FS205" s="136"/>
      <c r="FT205" s="136"/>
      <c r="FU205" s="136"/>
      <c r="FV205" s="136"/>
      <c r="FW205" s="136"/>
      <c r="FX205" s="136"/>
      <c r="FY205" s="136"/>
      <c r="FZ205" s="136"/>
      <c r="GA205" s="136"/>
      <c r="GB205" s="136"/>
      <c r="GC205" s="136"/>
      <c r="GD205" s="136"/>
      <c r="GE205" s="136"/>
      <c r="GF205" s="136"/>
      <c r="GG205" s="136"/>
      <c r="GH205" s="136"/>
      <c r="GI205" s="136"/>
      <c r="GJ205" s="136"/>
      <c r="GK205" s="136"/>
      <c r="GL205" s="136"/>
      <c r="GM205" s="136"/>
      <c r="GN205" s="136"/>
      <c r="GO205" s="136"/>
      <c r="GP205" s="136"/>
      <c r="GQ205" s="136"/>
      <c r="GR205" s="136"/>
      <c r="GS205" s="136"/>
      <c r="GT205" s="136"/>
      <c r="GU205" s="136"/>
      <c r="GV205" s="136"/>
      <c r="GW205" s="136"/>
      <c r="GX205" s="136"/>
      <c r="GY205" s="136"/>
      <c r="GZ205" s="136"/>
      <c r="HA205" s="136"/>
      <c r="HB205" s="136"/>
      <c r="HC205" s="136"/>
      <c r="HD205" s="136"/>
      <c r="HE205" s="136"/>
      <c r="HF205" s="136"/>
      <c r="HG205" s="136"/>
      <c r="HH205" s="136"/>
      <c r="HI205" s="136"/>
      <c r="HJ205" s="136"/>
      <c r="HK205" s="136"/>
      <c r="HL205" s="136"/>
      <c r="HM205" s="136"/>
      <c r="HN205" s="136"/>
      <c r="HO205" s="136"/>
      <c r="HP205" s="136"/>
      <c r="HQ205" s="136"/>
      <c r="HR205" s="136"/>
      <c r="HS205" s="136"/>
      <c r="HT205" s="136"/>
      <c r="HU205" s="136"/>
      <c r="HV205" s="136"/>
      <c r="HW205" s="136"/>
      <c r="HX205" s="136"/>
      <c r="HY205" s="136"/>
      <c r="HZ205" s="136"/>
      <c r="IA205" s="136"/>
      <c r="IB205" s="136"/>
      <c r="IC205" s="136"/>
      <c r="ID205" s="136"/>
      <c r="IE205" s="136"/>
      <c r="IF205" s="136"/>
      <c r="IG205" s="136"/>
      <c r="IH205" s="136"/>
      <c r="II205" s="136"/>
      <c r="IJ205" s="136"/>
      <c r="IK205" s="136"/>
      <c r="IL205" s="136"/>
      <c r="IM205" s="136"/>
      <c r="IN205" s="136"/>
      <c r="IO205" s="136"/>
      <c r="IP205" s="136"/>
      <c r="IQ205" s="136"/>
      <c r="IR205" s="136"/>
      <c r="IS205" s="136"/>
      <c r="IT205" s="136"/>
      <c r="IU205" s="136"/>
      <c r="IV205" s="136"/>
      <c r="IW205" s="136"/>
      <c r="IX205" s="136"/>
      <c r="IY205" s="136"/>
      <c r="IZ205" s="136"/>
      <c r="JA205" s="136"/>
      <c r="JB205" s="136"/>
      <c r="JC205" s="136"/>
      <c r="JD205" s="136"/>
      <c r="JE205" s="136"/>
      <c r="JF205" s="136"/>
      <c r="JG205" s="136"/>
      <c r="JH205" s="136"/>
      <c r="JI205" s="136"/>
      <c r="JJ205" s="136"/>
      <c r="JK205" s="136"/>
      <c r="JL205" s="136"/>
      <c r="JM205" s="136"/>
      <c r="JN205" s="136"/>
      <c r="JO205" s="136"/>
      <c r="JP205" s="136"/>
      <c r="JQ205" s="136"/>
      <c r="JR205" s="136"/>
      <c r="JS205" s="136"/>
      <c r="JT205" s="136"/>
      <c r="JU205" s="136"/>
      <c r="JV205" s="136"/>
      <c r="JW205" s="136"/>
      <c r="JX205" s="136"/>
      <c r="JY205" s="136"/>
      <c r="JZ205" s="136"/>
      <c r="KA205" s="136"/>
      <c r="KB205" s="136"/>
      <c r="KC205" s="136"/>
      <c r="KD205" s="136"/>
      <c r="KE205" s="136"/>
      <c r="KF205" s="136"/>
      <c r="KG205" s="136"/>
      <c r="KH205" s="136"/>
      <c r="KI205" s="136"/>
      <c r="KJ205" s="136"/>
      <c r="KK205" s="136"/>
      <c r="KL205" s="136"/>
      <c r="KM205" s="136"/>
      <c r="KN205" s="136"/>
      <c r="KO205" s="136"/>
      <c r="KP205" s="136"/>
      <c r="KQ205" s="136"/>
      <c r="KR205" s="136"/>
      <c r="KS205" s="136"/>
      <c r="KT205" s="136"/>
      <c r="KU205" s="136"/>
      <c r="KV205" s="136"/>
      <c r="KW205" s="136"/>
      <c r="KX205" s="136"/>
      <c r="KY205" s="136"/>
      <c r="KZ205" s="136"/>
      <c r="LA205" s="136"/>
      <c r="LB205" s="136"/>
      <c r="LC205" s="136"/>
      <c r="LD205" s="136"/>
      <c r="LE205" s="136"/>
      <c r="LF205" s="136"/>
      <c r="LG205" s="136"/>
      <c r="LH205" s="136"/>
      <c r="LI205" s="136"/>
      <c r="LJ205" s="136"/>
      <c r="LK205" s="136"/>
      <c r="LL205" s="136"/>
      <c r="LM205" s="136"/>
      <c r="LN205" s="136"/>
      <c r="LO205" s="136"/>
      <c r="LP205" s="136"/>
      <c r="LQ205" s="136"/>
      <c r="LR205" s="136"/>
      <c r="LS205" s="136"/>
      <c r="LT205" s="136"/>
      <c r="LU205" s="136"/>
      <c r="LV205" s="136"/>
      <c r="LW205" s="136"/>
      <c r="LX205" s="136"/>
      <c r="LY205" s="136"/>
      <c r="LZ205" s="136"/>
      <c r="MA205" s="136"/>
      <c r="MB205" s="136"/>
      <c r="MC205" s="136"/>
      <c r="MD205" s="136"/>
      <c r="ME205" s="136"/>
      <c r="MF205" s="136"/>
      <c r="MG205" s="136"/>
      <c r="MH205" s="136"/>
      <c r="MI205" s="136"/>
      <c r="MJ205" s="136"/>
      <c r="MK205" s="136"/>
      <c r="ML205" s="136"/>
      <c r="MM205" s="136"/>
      <c r="MN205" s="136"/>
      <c r="MO205" s="136"/>
      <c r="MP205" s="136"/>
      <c r="MQ205" s="136"/>
      <c r="MR205" s="136"/>
      <c r="MS205" s="136"/>
      <c r="MT205" s="136"/>
      <c r="MU205" s="136"/>
      <c r="MV205" s="136"/>
      <c r="MW205" s="136"/>
      <c r="MX205" s="136"/>
      <c r="MY205" s="136"/>
      <c r="MZ205" s="136"/>
      <c r="NA205" s="136"/>
      <c r="NB205" s="136"/>
      <c r="NC205" s="136"/>
      <c r="ND205" s="136"/>
      <c r="NE205" s="136"/>
      <c r="NF205" s="136"/>
      <c r="NG205" s="136"/>
      <c r="NH205" s="136"/>
      <c r="NI205" s="136"/>
      <c r="NJ205" s="136"/>
      <c r="NK205" s="136"/>
      <c r="NL205" s="136"/>
      <c r="NM205" s="136"/>
      <c r="NN205" s="136"/>
      <c r="NO205" s="136"/>
      <c r="NP205" s="136"/>
      <c r="NQ205" s="136"/>
      <c r="NR205" s="136"/>
      <c r="NS205" s="136"/>
      <c r="NT205" s="136"/>
      <c r="NU205" s="136"/>
      <c r="NV205" s="136"/>
      <c r="NW205" s="136"/>
      <c r="NX205" s="136"/>
      <c r="NY205" s="136"/>
      <c r="NZ205" s="136"/>
      <c r="OA205" s="136"/>
      <c r="OB205" s="136"/>
      <c r="OC205" s="136"/>
      <c r="OD205" s="136"/>
      <c r="OE205" s="136"/>
      <c r="OF205" s="136"/>
      <c r="OG205" s="136"/>
      <c r="OH205" s="136"/>
      <c r="OI205" s="136"/>
      <c r="OJ205" s="136"/>
      <c r="OK205" s="136"/>
      <c r="OL205" s="136"/>
      <c r="OM205" s="136"/>
      <c r="ON205" s="136"/>
      <c r="OO205" s="136"/>
      <c r="OP205" s="136"/>
      <c r="OQ205" s="136"/>
      <c r="OR205" s="136"/>
      <c r="OS205" s="136"/>
      <c r="OT205" s="136"/>
      <c r="OU205" s="136"/>
      <c r="OV205" s="136"/>
      <c r="OW205" s="136"/>
      <c r="OX205" s="136"/>
      <c r="OY205" s="136"/>
      <c r="OZ205" s="136"/>
      <c r="PA205" s="136"/>
      <c r="PB205" s="136"/>
      <c r="PC205" s="136"/>
      <c r="PD205" s="136"/>
      <c r="PE205" s="136"/>
      <c r="PF205" s="136"/>
      <c r="PG205" s="136"/>
      <c r="PH205" s="136"/>
      <c r="PI205" s="136"/>
      <c r="PJ205" s="136"/>
      <c r="PK205" s="136"/>
      <c r="PL205" s="136"/>
      <c r="PM205" s="136"/>
      <c r="PN205" s="136"/>
      <c r="PO205" s="136"/>
      <c r="PP205" s="136"/>
      <c r="PQ205" s="136"/>
      <c r="PR205" s="136"/>
      <c r="PS205" s="136"/>
      <c r="PT205" s="136"/>
      <c r="PU205" s="136"/>
      <c r="PV205" s="136"/>
      <c r="PW205" s="136"/>
      <c r="PX205" s="136"/>
      <c r="PY205" s="136"/>
      <c r="PZ205" s="136"/>
      <c r="QA205" s="136"/>
      <c r="QB205" s="136"/>
      <c r="QC205" s="136"/>
      <c r="QD205" s="136"/>
      <c r="QE205" s="136"/>
      <c r="QF205" s="136"/>
      <c r="QG205" s="136"/>
      <c r="QH205" s="136"/>
      <c r="QI205" s="136"/>
      <c r="QJ205" s="136"/>
      <c r="QK205" s="136"/>
      <c r="QL205" s="136"/>
      <c r="QM205" s="136"/>
      <c r="QN205" s="136"/>
      <c r="QO205" s="136"/>
      <c r="QP205" s="136"/>
      <c r="QQ205" s="136"/>
      <c r="QR205" s="136"/>
      <c r="QS205" s="136"/>
      <c r="QT205" s="136"/>
      <c r="QU205" s="136"/>
      <c r="QV205" s="136"/>
      <c r="QW205" s="136"/>
      <c r="QX205" s="136"/>
      <c r="QY205" s="136"/>
      <c r="QZ205" s="136"/>
      <c r="RA205" s="136"/>
      <c r="RB205" s="136"/>
      <c r="RC205" s="136"/>
      <c r="RD205" s="136"/>
      <c r="RE205" s="136"/>
      <c r="RF205" s="136"/>
      <c r="RG205" s="136"/>
      <c r="RH205" s="136"/>
      <c r="RI205" s="136"/>
      <c r="RJ205" s="136"/>
      <c r="RK205" s="136"/>
      <c r="RL205" s="136"/>
      <c r="RM205" s="136"/>
      <c r="RN205" s="136"/>
      <c r="RO205" s="136"/>
      <c r="RP205" s="136"/>
      <c r="RQ205" s="136"/>
      <c r="RR205" s="136"/>
      <c r="RS205" s="136"/>
      <c r="RT205" s="136"/>
      <c r="RU205" s="136"/>
      <c r="RV205" s="136"/>
      <c r="RW205" s="136"/>
      <c r="RX205" s="136"/>
      <c r="RY205" s="136"/>
      <c r="RZ205" s="136"/>
      <c r="SA205" s="136"/>
      <c r="SB205" s="136"/>
      <c r="SC205" s="136"/>
      <c r="SD205" s="136"/>
      <c r="SE205" s="136"/>
      <c r="SF205" s="136"/>
      <c r="SG205" s="136"/>
      <c r="SH205" s="136"/>
      <c r="SI205" s="136"/>
      <c r="SJ205" s="136"/>
      <c r="SK205" s="136"/>
      <c r="SL205" s="136"/>
      <c r="SM205" s="136"/>
      <c r="SN205" s="136"/>
      <c r="SO205" s="136"/>
      <c r="SP205" s="136"/>
      <c r="SQ205" s="136"/>
      <c r="SR205" s="136"/>
      <c r="SS205" s="136"/>
      <c r="ST205" s="136"/>
      <c r="SU205" s="136"/>
      <c r="SV205" s="136"/>
      <c r="SW205" s="136"/>
      <c r="SX205" s="136"/>
      <c r="SY205" s="136"/>
      <c r="SZ205" s="136"/>
      <c r="TA205" s="136"/>
      <c r="TB205" s="136"/>
      <c r="TC205" s="136"/>
      <c r="TD205" s="136"/>
      <c r="TE205" s="136"/>
      <c r="TF205" s="136"/>
      <c r="TG205" s="136"/>
      <c r="TH205" s="136"/>
      <c r="TI205" s="136"/>
      <c r="TJ205" s="136"/>
      <c r="TK205" s="136"/>
      <c r="TL205" s="136"/>
      <c r="TM205" s="136"/>
      <c r="TN205" s="136"/>
      <c r="TO205" s="136"/>
      <c r="TP205" s="136"/>
      <c r="TQ205" s="136"/>
      <c r="TR205" s="136"/>
      <c r="TS205" s="136"/>
      <c r="TT205" s="136"/>
      <c r="TU205" s="136"/>
      <c r="TV205" s="136"/>
      <c r="TW205" s="136"/>
      <c r="TX205" s="136"/>
      <c r="TY205" s="136"/>
      <c r="TZ205" s="136"/>
      <c r="UA205" s="136"/>
      <c r="UB205" s="136"/>
      <c r="UC205" s="136"/>
      <c r="UD205" s="136"/>
      <c r="UE205" s="136"/>
      <c r="UF205" s="136"/>
      <c r="UG205" s="136"/>
      <c r="UH205" s="136"/>
      <c r="UI205" s="136"/>
      <c r="UJ205" s="136"/>
      <c r="UK205" s="136"/>
      <c r="UL205" s="136"/>
      <c r="UM205" s="136"/>
      <c r="UN205" s="136"/>
      <c r="UO205" s="136"/>
      <c r="UP205" s="136"/>
      <c r="UQ205" s="136"/>
      <c r="UR205" s="136"/>
      <c r="US205" s="136"/>
      <c r="UT205" s="136"/>
      <c r="UU205" s="136"/>
      <c r="UV205" s="136"/>
      <c r="UW205" s="136"/>
      <c r="UX205" s="136"/>
      <c r="UY205" s="136"/>
      <c r="UZ205" s="136"/>
      <c r="VA205" s="136"/>
      <c r="VB205" s="136"/>
      <c r="VC205" s="136"/>
      <c r="VD205" s="136"/>
      <c r="VE205" s="136"/>
      <c r="VF205" s="136"/>
      <c r="VG205" s="136"/>
      <c r="VH205" s="136"/>
      <c r="VI205" s="136"/>
      <c r="VJ205" s="136"/>
      <c r="VK205" s="136"/>
      <c r="VL205" s="136"/>
      <c r="VM205" s="136"/>
      <c r="VN205" s="136"/>
      <c r="VO205" s="136"/>
      <c r="VP205" s="136"/>
      <c r="VQ205" s="136"/>
      <c r="VR205" s="136"/>
      <c r="VS205" s="136"/>
      <c r="VT205" s="136"/>
      <c r="VU205" s="136"/>
      <c r="VV205" s="136"/>
      <c r="VW205" s="136"/>
      <c r="VX205" s="136"/>
      <c r="VY205" s="136"/>
      <c r="VZ205" s="136"/>
      <c r="WA205" s="136"/>
      <c r="WB205" s="136"/>
      <c r="WC205" s="136"/>
      <c r="WD205" s="136"/>
      <c r="WE205" s="136"/>
      <c r="WF205" s="136"/>
      <c r="WG205" s="136"/>
      <c r="WH205" s="136"/>
      <c r="WI205" s="136"/>
      <c r="WJ205" s="136"/>
      <c r="WK205" s="136"/>
      <c r="WL205" s="136"/>
      <c r="WM205" s="136"/>
      <c r="WN205" s="136"/>
      <c r="WO205" s="136"/>
      <c r="WP205" s="136"/>
      <c r="WQ205" s="136"/>
      <c r="WR205" s="136"/>
      <c r="WS205" s="136"/>
      <c r="WT205" s="136"/>
      <c r="WU205" s="136"/>
      <c r="WV205" s="136"/>
      <c r="WW205" s="136"/>
      <c r="WX205" s="136"/>
      <c r="WY205" s="136"/>
      <c r="WZ205" s="136"/>
      <c r="XA205" s="136"/>
      <c r="XB205" s="136"/>
      <c r="XC205" s="136"/>
      <c r="XD205" s="136"/>
      <c r="XE205" s="136"/>
      <c r="XF205" s="136"/>
      <c r="XG205" s="136"/>
      <c r="XH205" s="136"/>
      <c r="XI205" s="136"/>
      <c r="XJ205" s="136"/>
      <c r="XK205" s="136"/>
      <c r="XL205" s="136"/>
      <c r="XM205" s="136"/>
      <c r="XN205" s="136"/>
      <c r="XO205" s="136"/>
      <c r="XP205" s="136"/>
      <c r="XQ205" s="136"/>
      <c r="XR205" s="136"/>
      <c r="XS205" s="136"/>
      <c r="XT205" s="136"/>
      <c r="XU205" s="136"/>
      <c r="XV205" s="136"/>
      <c r="XW205" s="136"/>
      <c r="XX205" s="136"/>
      <c r="XY205" s="136"/>
      <c r="XZ205" s="136"/>
      <c r="YA205" s="136"/>
      <c r="YB205" s="136"/>
      <c r="YC205" s="136"/>
      <c r="YD205" s="136"/>
      <c r="YE205" s="136"/>
      <c r="YF205" s="136"/>
      <c r="YG205" s="136"/>
      <c r="YH205" s="136"/>
      <c r="YI205" s="136"/>
      <c r="YJ205" s="136"/>
      <c r="YK205" s="136"/>
      <c r="YL205" s="136"/>
      <c r="YM205" s="136"/>
      <c r="YN205" s="136"/>
      <c r="YO205" s="136"/>
      <c r="YP205" s="136"/>
      <c r="YQ205" s="136"/>
      <c r="YR205" s="136"/>
      <c r="YS205" s="136"/>
      <c r="YT205" s="136"/>
      <c r="YU205" s="136"/>
      <c r="YV205" s="136"/>
      <c r="YW205" s="136"/>
      <c r="YX205" s="136"/>
      <c r="YY205" s="136"/>
      <c r="YZ205" s="136"/>
      <c r="ZA205" s="136"/>
      <c r="ZB205" s="136"/>
      <c r="ZC205" s="136"/>
      <c r="ZD205" s="136"/>
      <c r="ZE205" s="136"/>
      <c r="ZF205" s="136"/>
      <c r="ZG205" s="136"/>
      <c r="ZH205" s="136"/>
      <c r="ZI205" s="136"/>
      <c r="ZJ205" s="136"/>
      <c r="ZK205" s="136"/>
      <c r="ZL205" s="136"/>
      <c r="ZM205" s="136"/>
      <c r="ZN205" s="136"/>
      <c r="ZO205" s="136"/>
      <c r="ZP205" s="136"/>
      <c r="ZQ205" s="136"/>
      <c r="ZR205" s="136"/>
      <c r="ZS205" s="136"/>
      <c r="ZT205" s="136"/>
      <c r="ZU205" s="136"/>
      <c r="ZV205" s="136"/>
      <c r="ZW205" s="136"/>
      <c r="ZX205" s="136"/>
      <c r="ZY205" s="136"/>
      <c r="ZZ205" s="136"/>
      <c r="AAA205" s="136"/>
      <c r="AAB205" s="136"/>
      <c r="AAC205" s="136"/>
      <c r="AAD205" s="136"/>
      <c r="AAE205" s="136"/>
      <c r="AAF205" s="136"/>
      <c r="AAG205" s="136"/>
      <c r="AAH205" s="136"/>
      <c r="AAI205" s="136"/>
      <c r="AAJ205" s="136"/>
      <c r="AAK205" s="136"/>
      <c r="AAL205" s="136"/>
      <c r="AAM205" s="136"/>
      <c r="AAN205" s="136"/>
      <c r="AAO205" s="136"/>
      <c r="AAP205" s="136"/>
      <c r="AAQ205" s="136"/>
      <c r="AAR205" s="136"/>
      <c r="AAS205" s="136"/>
      <c r="AAT205" s="136"/>
      <c r="AAU205" s="136"/>
      <c r="AAV205" s="136"/>
      <c r="AAW205" s="136"/>
      <c r="AAX205" s="136"/>
      <c r="AAY205" s="136"/>
      <c r="AAZ205" s="136"/>
      <c r="ABA205" s="136"/>
      <c r="ABB205" s="136"/>
      <c r="ABC205" s="136"/>
      <c r="ABD205" s="136"/>
      <c r="ABE205" s="136"/>
      <c r="ABF205" s="136"/>
      <c r="ABG205" s="136"/>
      <c r="ABH205" s="136"/>
      <c r="ABI205" s="136"/>
      <c r="ABJ205" s="136"/>
      <c r="ABK205" s="136"/>
      <c r="ABL205" s="136"/>
      <c r="ABM205" s="136"/>
      <c r="ABN205" s="136"/>
      <c r="ABO205" s="136"/>
      <c r="ABP205" s="136"/>
      <c r="ABQ205" s="136"/>
      <c r="ABR205" s="136"/>
      <c r="ABS205" s="136"/>
      <c r="ABT205" s="136"/>
      <c r="ABU205" s="136"/>
      <c r="ABV205" s="136"/>
      <c r="ABW205" s="136"/>
      <c r="ABX205" s="136"/>
      <c r="ABY205" s="136"/>
      <c r="ABZ205" s="136"/>
      <c r="ACA205" s="136"/>
      <c r="ACB205" s="136"/>
      <c r="ACC205" s="136"/>
      <c r="ACD205" s="136"/>
      <c r="ACE205" s="136"/>
      <c r="ACF205" s="136"/>
      <c r="ACG205" s="136"/>
      <c r="ACH205" s="136"/>
      <c r="ACI205" s="136"/>
      <c r="ACJ205" s="136"/>
      <c r="ACK205" s="136"/>
      <c r="ACL205" s="136"/>
      <c r="ACM205" s="136"/>
      <c r="ACN205" s="136"/>
      <c r="ACO205" s="136"/>
      <c r="ACP205" s="136"/>
      <c r="ACQ205" s="136"/>
      <c r="ACR205" s="136"/>
      <c r="ACS205" s="136"/>
      <c r="ACT205" s="136"/>
      <c r="ACU205" s="136"/>
      <c r="ACV205" s="136"/>
      <c r="ACW205" s="136"/>
      <c r="ACX205" s="136"/>
      <c r="ACY205" s="136"/>
      <c r="ACZ205" s="136"/>
      <c r="ADA205" s="136"/>
      <c r="ADB205" s="136"/>
      <c r="ADC205" s="136"/>
      <c r="ADD205" s="136"/>
      <c r="ADE205" s="136"/>
      <c r="ADF205" s="136"/>
      <c r="ADG205" s="136"/>
      <c r="ADH205" s="136"/>
      <c r="ADI205" s="136"/>
      <c r="ADJ205" s="136"/>
      <c r="ADK205" s="136"/>
      <c r="ADL205" s="136"/>
      <c r="ADM205" s="136"/>
      <c r="ADN205" s="136"/>
      <c r="ADO205" s="136"/>
      <c r="ADP205" s="136"/>
      <c r="ADQ205" s="136"/>
      <c r="ADR205" s="136"/>
      <c r="ADS205" s="136"/>
      <c r="ADT205" s="136"/>
      <c r="ADU205" s="136"/>
      <c r="ADV205" s="136"/>
      <c r="ADW205" s="136"/>
      <c r="ADX205" s="136"/>
      <c r="ADY205" s="136"/>
      <c r="ADZ205" s="136"/>
      <c r="AEA205" s="136"/>
      <c r="AEB205" s="136"/>
      <c r="AEC205" s="136"/>
      <c r="AED205" s="136"/>
      <c r="AEE205" s="136"/>
      <c r="AEF205" s="136"/>
      <c r="AEG205" s="136"/>
      <c r="AEH205" s="136"/>
      <c r="AEI205" s="136"/>
      <c r="AEJ205" s="136"/>
      <c r="AEK205" s="136"/>
      <c r="AEL205" s="136"/>
      <c r="AEM205" s="136"/>
      <c r="AEN205" s="136"/>
      <c r="AEO205" s="136"/>
      <c r="AEP205" s="136"/>
      <c r="AEQ205" s="136"/>
      <c r="AER205" s="136"/>
      <c r="AES205" s="136"/>
      <c r="AET205" s="136"/>
      <c r="AEU205" s="136"/>
      <c r="AEV205" s="136"/>
      <c r="AEW205" s="136"/>
      <c r="AEX205" s="136"/>
      <c r="AEY205" s="136"/>
      <c r="AEZ205" s="136"/>
      <c r="AFA205" s="136"/>
      <c r="AFB205" s="136"/>
      <c r="AFC205" s="136"/>
      <c r="AFD205" s="136"/>
      <c r="AFE205" s="136"/>
      <c r="AFF205" s="136"/>
      <c r="AFG205" s="136"/>
      <c r="AFH205" s="136"/>
      <c r="AFI205" s="136"/>
      <c r="AFJ205" s="136"/>
      <c r="AFK205" s="136"/>
      <c r="AFL205" s="136"/>
      <c r="AFM205" s="136"/>
      <c r="AFN205" s="136"/>
      <c r="AFO205" s="136"/>
      <c r="AFP205" s="136"/>
      <c r="AFQ205" s="136"/>
      <c r="AFR205" s="136"/>
      <c r="AFS205" s="136"/>
      <c r="AFT205" s="136"/>
      <c r="AFU205" s="136"/>
      <c r="AFV205" s="136"/>
      <c r="AFW205" s="136"/>
      <c r="AFX205" s="136"/>
      <c r="AFY205" s="136"/>
      <c r="AFZ205" s="136"/>
      <c r="AGA205" s="136"/>
      <c r="AGB205" s="136"/>
      <c r="AGC205" s="136"/>
      <c r="AGD205" s="136"/>
      <c r="AGE205" s="136"/>
      <c r="AGF205" s="136"/>
      <c r="AGG205" s="136"/>
      <c r="AGH205" s="136"/>
      <c r="AGI205" s="136"/>
      <c r="AGJ205" s="136"/>
      <c r="AGK205" s="136"/>
      <c r="AGL205" s="136"/>
      <c r="AGM205" s="136"/>
      <c r="AGN205" s="136"/>
      <c r="AGO205" s="136"/>
      <c r="AGP205" s="136"/>
      <c r="AGQ205" s="136"/>
      <c r="AGR205" s="136"/>
      <c r="AGS205" s="136"/>
      <c r="AGT205" s="136"/>
      <c r="AGU205" s="136"/>
      <c r="AGV205" s="136"/>
      <c r="AGW205" s="136"/>
      <c r="AGX205" s="136"/>
      <c r="AGY205" s="136"/>
      <c r="AGZ205" s="136"/>
      <c r="AHA205" s="136"/>
      <c r="AHB205" s="136"/>
      <c r="AHC205" s="136"/>
      <c r="AHD205" s="136"/>
      <c r="AHE205" s="136"/>
      <c r="AHF205" s="136"/>
      <c r="AHG205" s="136"/>
      <c r="AHH205" s="136"/>
      <c r="AHI205" s="136"/>
      <c r="AHJ205" s="136"/>
      <c r="AHK205" s="136"/>
      <c r="AHL205" s="136"/>
      <c r="AHM205" s="136"/>
      <c r="AHN205" s="136"/>
      <c r="AHO205" s="136"/>
      <c r="AHP205" s="136"/>
      <c r="AHQ205" s="136"/>
      <c r="AHR205" s="136"/>
      <c r="AHS205" s="136"/>
      <c r="AHT205" s="136"/>
      <c r="AHU205" s="136"/>
      <c r="AHV205" s="136"/>
      <c r="AHW205" s="136"/>
      <c r="AHX205" s="136"/>
      <c r="AHY205" s="136"/>
      <c r="AHZ205" s="136"/>
      <c r="AIA205" s="136"/>
      <c r="AIB205" s="136"/>
      <c r="AIC205" s="136"/>
      <c r="AID205" s="136"/>
      <c r="AIE205" s="136"/>
      <c r="AIF205" s="136"/>
      <c r="AIG205" s="136"/>
      <c r="AIH205" s="136"/>
      <c r="AII205" s="136"/>
      <c r="AIJ205" s="136"/>
      <c r="AIK205" s="136"/>
      <c r="AIL205" s="136"/>
      <c r="AIM205" s="136"/>
      <c r="AIN205" s="136"/>
      <c r="AIO205" s="136"/>
      <c r="AIP205" s="136"/>
      <c r="AIQ205" s="136"/>
      <c r="AIR205" s="136"/>
      <c r="AIS205" s="136"/>
      <c r="AIT205" s="136"/>
      <c r="AIU205" s="136"/>
      <c r="AIV205" s="136"/>
      <c r="AIW205" s="136"/>
      <c r="AIX205" s="136"/>
      <c r="AIY205" s="136"/>
      <c r="AIZ205" s="136"/>
      <c r="AJA205" s="136"/>
      <c r="AJB205" s="136"/>
      <c r="AJC205" s="136"/>
      <c r="AJD205" s="136"/>
      <c r="AJE205" s="136"/>
      <c r="AJF205" s="136"/>
      <c r="AJG205" s="136"/>
      <c r="AJH205" s="136"/>
      <c r="AJI205" s="136"/>
      <c r="AJJ205" s="136"/>
      <c r="AJK205" s="136"/>
      <c r="AJL205" s="136"/>
      <c r="AJM205" s="136"/>
      <c r="AJN205" s="136"/>
      <c r="AJO205" s="136"/>
      <c r="AJP205" s="136"/>
      <c r="AJQ205" s="136"/>
      <c r="AJR205" s="136"/>
      <c r="AJS205" s="136"/>
      <c r="AJT205" s="136"/>
      <c r="AJU205" s="136"/>
      <c r="AJV205" s="136"/>
      <c r="AJW205" s="136"/>
      <c r="AJX205" s="136"/>
      <c r="AJY205" s="136"/>
      <c r="AJZ205" s="136"/>
      <c r="AKA205" s="136"/>
      <c r="AKB205" s="136"/>
      <c r="AKC205" s="136"/>
      <c r="AKD205" s="136"/>
      <c r="AKE205" s="136"/>
      <c r="AKF205" s="136"/>
      <c r="AKG205" s="136"/>
      <c r="AKH205" s="136"/>
      <c r="AKI205" s="136"/>
      <c r="AKJ205" s="136"/>
      <c r="AKK205" s="136"/>
      <c r="AKL205" s="136"/>
      <c r="AKM205" s="136"/>
      <c r="AKN205" s="136"/>
      <c r="AKO205" s="136"/>
      <c r="AKP205" s="136"/>
      <c r="AKQ205" s="136"/>
      <c r="AKR205" s="136"/>
      <c r="AKS205" s="136"/>
      <c r="AKT205" s="136"/>
      <c r="AKU205" s="136"/>
      <c r="AKV205" s="136"/>
      <c r="AKW205" s="136"/>
      <c r="AKX205" s="136"/>
      <c r="AKY205" s="136"/>
      <c r="AKZ205" s="136"/>
      <c r="ALA205" s="136"/>
      <c r="ALB205" s="136"/>
      <c r="ALC205" s="136"/>
      <c r="ALD205" s="136"/>
      <c r="ALE205" s="136"/>
      <c r="ALF205" s="136"/>
      <c r="ALG205" s="136"/>
      <c r="ALH205" s="136"/>
      <c r="ALI205" s="136"/>
      <c r="ALJ205" s="136"/>
      <c r="ALK205" s="136"/>
      <c r="ALL205" s="136"/>
      <c r="ALM205" s="136"/>
      <c r="ALN205" s="136"/>
      <c r="ALO205" s="136"/>
      <c r="ALP205" s="136"/>
      <c r="ALQ205" s="136"/>
      <c r="ALR205" s="136"/>
      <c r="ALS205" s="136"/>
      <c r="ALT205" s="136"/>
      <c r="ALU205" s="136"/>
      <c r="ALV205" s="136"/>
      <c r="ALW205" s="136"/>
      <c r="ALX205" s="136"/>
      <c r="ALY205" s="136"/>
      <c r="ALZ205" s="136"/>
      <c r="AMA205" s="136"/>
      <c r="AMB205" s="136"/>
      <c r="AMC205" s="136"/>
      <c r="AMD205" s="136"/>
      <c r="AME205" s="136"/>
      <c r="AMF205" s="136"/>
      <c r="AMG205" s="136"/>
      <c r="AMH205" s="136"/>
      <c r="AMI205" s="136"/>
    </row>
    <row r="206" spans="1:1024" x14ac:dyDescent="0.25">
      <c r="A206" s="292" t="s">
        <v>811</v>
      </c>
      <c r="B206" s="193">
        <v>206</v>
      </c>
      <c r="C206" s="201" t="s">
        <v>812</v>
      </c>
      <c r="D206" s="212" t="s">
        <v>811</v>
      </c>
      <c r="E206" s="230"/>
      <c r="F206" s="223"/>
      <c r="G206" s="293"/>
      <c r="H206" s="293"/>
      <c r="I206" s="373" t="s">
        <v>772</v>
      </c>
      <c r="J206" s="413">
        <v>2</v>
      </c>
      <c r="K206" s="455">
        <v>1</v>
      </c>
      <c r="L206" s="455"/>
      <c r="M206" s="456"/>
      <c r="N206" s="456"/>
      <c r="O206" s="455"/>
      <c r="P206" s="456"/>
      <c r="Q206" s="456"/>
      <c r="R206" s="456"/>
      <c r="S206" s="456"/>
      <c r="T206" s="456"/>
      <c r="U206" s="428"/>
      <c r="V206" s="256">
        <f>IF(O206=1,10,100)</f>
        <v>100</v>
      </c>
      <c r="W206" s="256">
        <f>IF(O206=1,1,IF(O206=2,10,100))</f>
        <v>100</v>
      </c>
      <c r="X206" s="256">
        <f>IF(O206=3,20,100)</f>
        <v>100</v>
      </c>
      <c r="Y206" s="256">
        <f>IF(P206=1,10,100)</f>
        <v>100</v>
      </c>
      <c r="Z206" s="256">
        <f>IF(P206=1,1,IF(P206=2,10,100))</f>
        <v>100</v>
      </c>
      <c r="AA206" s="257">
        <f>IF(OR(EXACT(Q206,"1A"),EXACT(Q206,"1B")),0.1,IF(Q206=2,1,100))</f>
        <v>100</v>
      </c>
      <c r="AB206" s="257">
        <f>IF(OR(EXACT(R206,"1A"),EXACT(R206,"1B")),0.1,IF(R206=2,1,100))</f>
        <v>100</v>
      </c>
      <c r="AC206" s="257">
        <f>IF(OR(EXACT(S206,"1A"),EXACT(S206,"1B")),0.3,IF(S206=2,3,100))</f>
        <v>100</v>
      </c>
      <c r="AD206" s="350"/>
      <c r="AE206" s="350"/>
      <c r="AF206" s="249">
        <f>IF(OR(OR(EXACT(J206,"1A"),EXACT(J206,"1B"),EXACT(J206,"1C")),K206=1),1,IF(K206=2,10,100))</f>
        <v>1</v>
      </c>
      <c r="AG206" s="249">
        <f>IF(OR(EXACT(J206,"1A"),EXACT(J206,"1B"),EXACT(J206,"1C")),1,IF(J206=2,10,100))</f>
        <v>10</v>
      </c>
      <c r="AH206" s="249">
        <f>IF(OR(EXACT(J206,"1A"),EXACT(J206,"1B"),EXACT(J206,"1C"),K206=1),3,100)</f>
        <v>3</v>
      </c>
      <c r="AI206" s="249">
        <f>IF(OR(EXACT(J206,"1A"),EXACT(J206,"1B"),EXACT(J206,"1C")),5,100)</f>
        <v>100</v>
      </c>
      <c r="AJ206" s="251" t="s">
        <v>772</v>
      </c>
      <c r="AK206" s="322"/>
      <c r="AL206" s="350"/>
      <c r="AM206" s="352"/>
      <c r="AN206" s="136"/>
      <c r="AO206" s="136"/>
      <c r="AP206" s="136"/>
      <c r="AQ206" s="285" t="s">
        <v>25850</v>
      </c>
      <c r="AR206" s="136"/>
      <c r="AS206" s="136"/>
      <c r="AT206" s="136"/>
      <c r="AU206" s="136"/>
      <c r="AV206" s="136"/>
      <c r="AW206" s="136"/>
      <c r="AX206" s="136"/>
      <c r="AY206" s="136"/>
      <c r="AZ206" s="136"/>
      <c r="BA206" s="136"/>
      <c r="BB206" s="136"/>
      <c r="BC206" s="136"/>
      <c r="BD206" s="136"/>
      <c r="BE206" s="136"/>
      <c r="BF206" s="136"/>
      <c r="BG206" s="136"/>
      <c r="BH206" s="136"/>
      <c r="BI206" s="136"/>
      <c r="BJ206" s="136"/>
      <c r="BK206" s="136"/>
      <c r="BL206" s="136"/>
      <c r="BM206" s="136"/>
      <c r="BN206" s="136"/>
      <c r="BO206" s="136"/>
      <c r="BP206" s="136"/>
      <c r="BQ206" s="136"/>
      <c r="BR206" s="136"/>
      <c r="BS206" s="136"/>
      <c r="BT206" s="136"/>
      <c r="BU206" s="136"/>
      <c r="BV206" s="136"/>
      <c r="BW206" s="136"/>
      <c r="BX206" s="136"/>
      <c r="BY206" s="136"/>
      <c r="BZ206" s="136"/>
      <c r="CA206" s="136"/>
      <c r="CB206" s="136"/>
      <c r="CC206" s="136"/>
      <c r="CD206" s="136"/>
      <c r="CE206" s="136"/>
      <c r="CF206" s="136"/>
      <c r="CG206" s="136"/>
      <c r="CH206" s="136"/>
      <c r="CI206" s="136"/>
      <c r="CJ206" s="136"/>
      <c r="CK206" s="136"/>
      <c r="CL206" s="136"/>
      <c r="CM206" s="136"/>
      <c r="CN206" s="136"/>
      <c r="CO206" s="136"/>
      <c r="CP206" s="136"/>
      <c r="CQ206" s="136"/>
      <c r="CR206" s="136"/>
      <c r="CS206" s="136"/>
      <c r="CT206" s="136"/>
      <c r="CU206" s="136"/>
      <c r="CV206" s="136"/>
      <c r="CW206" s="136"/>
      <c r="CX206" s="136"/>
      <c r="CY206" s="136"/>
      <c r="CZ206" s="136"/>
      <c r="DA206" s="136"/>
      <c r="DB206" s="136"/>
      <c r="DC206" s="136"/>
      <c r="DD206" s="136"/>
      <c r="DE206" s="136"/>
      <c r="DF206" s="136"/>
      <c r="DG206" s="136"/>
      <c r="DH206" s="136"/>
      <c r="DI206" s="136"/>
      <c r="DJ206" s="136"/>
      <c r="DK206" s="136"/>
      <c r="DL206" s="136"/>
      <c r="DM206" s="136"/>
      <c r="DN206" s="136"/>
      <c r="DO206" s="136"/>
      <c r="DP206" s="136"/>
      <c r="DQ206" s="136"/>
      <c r="DR206" s="136"/>
      <c r="DS206" s="136"/>
      <c r="DT206" s="136"/>
      <c r="DU206" s="136"/>
      <c r="DV206" s="136"/>
      <c r="DW206" s="136"/>
      <c r="DX206" s="136"/>
      <c r="DY206" s="136"/>
      <c r="DZ206" s="136"/>
      <c r="EA206" s="136"/>
      <c r="EB206" s="136"/>
      <c r="EC206" s="136"/>
      <c r="ED206" s="136"/>
      <c r="EE206" s="136"/>
      <c r="EF206" s="136"/>
      <c r="EG206" s="136"/>
      <c r="EH206" s="136"/>
      <c r="EI206" s="136"/>
      <c r="EJ206" s="136"/>
      <c r="EK206" s="136"/>
      <c r="EL206" s="136"/>
      <c r="EM206" s="136"/>
      <c r="EN206" s="136"/>
      <c r="EO206" s="136"/>
      <c r="EP206" s="136"/>
      <c r="EQ206" s="136"/>
      <c r="ER206" s="136"/>
      <c r="ES206" s="136"/>
      <c r="ET206" s="136"/>
      <c r="EU206" s="136"/>
      <c r="EV206" s="136"/>
      <c r="EW206" s="136"/>
      <c r="EX206" s="136"/>
      <c r="EY206" s="136"/>
      <c r="EZ206" s="136"/>
      <c r="FA206" s="136"/>
      <c r="FB206" s="136"/>
      <c r="FC206" s="136"/>
      <c r="FD206" s="136"/>
      <c r="FE206" s="136"/>
      <c r="FF206" s="136"/>
      <c r="FG206" s="136"/>
      <c r="FH206" s="136"/>
      <c r="FI206" s="136"/>
      <c r="FJ206" s="136"/>
      <c r="FK206" s="136"/>
      <c r="FL206" s="136"/>
      <c r="FM206" s="136"/>
      <c r="FN206" s="136"/>
      <c r="FO206" s="136"/>
      <c r="FP206" s="136"/>
      <c r="FQ206" s="136"/>
      <c r="FR206" s="136"/>
      <c r="FS206" s="136"/>
      <c r="FT206" s="136"/>
      <c r="FU206" s="136"/>
      <c r="FV206" s="136"/>
      <c r="FW206" s="136"/>
      <c r="FX206" s="136"/>
      <c r="FY206" s="136"/>
      <c r="FZ206" s="136"/>
      <c r="GA206" s="136"/>
      <c r="GB206" s="136"/>
      <c r="GC206" s="136"/>
      <c r="GD206" s="136"/>
      <c r="GE206" s="136"/>
      <c r="GF206" s="136"/>
      <c r="GG206" s="136"/>
      <c r="GH206" s="136"/>
      <c r="GI206" s="136"/>
      <c r="GJ206" s="136"/>
      <c r="GK206" s="136"/>
      <c r="GL206" s="136"/>
      <c r="GM206" s="136"/>
      <c r="GN206" s="136"/>
      <c r="GO206" s="136"/>
      <c r="GP206" s="136"/>
      <c r="GQ206" s="136"/>
      <c r="GR206" s="136"/>
      <c r="GS206" s="136"/>
      <c r="GT206" s="136"/>
      <c r="GU206" s="136"/>
      <c r="GV206" s="136"/>
      <c r="GW206" s="136"/>
      <c r="GX206" s="136"/>
      <c r="GY206" s="136"/>
      <c r="GZ206" s="136"/>
      <c r="HA206" s="136"/>
      <c r="HB206" s="136"/>
      <c r="HC206" s="136"/>
      <c r="HD206" s="136"/>
      <c r="HE206" s="136"/>
      <c r="HF206" s="136"/>
      <c r="HG206" s="136"/>
      <c r="HH206" s="136"/>
      <c r="HI206" s="136"/>
      <c r="HJ206" s="136"/>
      <c r="HK206" s="136"/>
      <c r="HL206" s="136"/>
      <c r="HM206" s="136"/>
      <c r="HN206" s="136"/>
      <c r="HO206" s="136"/>
      <c r="HP206" s="136"/>
      <c r="HQ206" s="136"/>
      <c r="HR206" s="136"/>
      <c r="HS206" s="136"/>
      <c r="HT206" s="136"/>
      <c r="HU206" s="136"/>
      <c r="HV206" s="136"/>
      <c r="HW206" s="136"/>
      <c r="HX206" s="136"/>
      <c r="HY206" s="136"/>
      <c r="HZ206" s="136"/>
      <c r="IA206" s="136"/>
      <c r="IB206" s="136"/>
      <c r="IC206" s="136"/>
      <c r="ID206" s="136"/>
      <c r="IE206" s="136"/>
      <c r="IF206" s="136"/>
      <c r="IG206" s="136"/>
      <c r="IH206" s="136"/>
      <c r="II206" s="136"/>
      <c r="IJ206" s="136"/>
      <c r="IK206" s="136"/>
      <c r="IL206" s="136"/>
      <c r="IM206" s="136"/>
      <c r="IN206" s="136"/>
      <c r="IO206" s="136"/>
      <c r="IP206" s="136"/>
      <c r="IQ206" s="136"/>
      <c r="IR206" s="136"/>
      <c r="IS206" s="136"/>
      <c r="IT206" s="136"/>
      <c r="IU206" s="136"/>
      <c r="IV206" s="136"/>
      <c r="IW206" s="136"/>
      <c r="IX206" s="136"/>
      <c r="IY206" s="136"/>
      <c r="IZ206" s="136"/>
      <c r="JA206" s="136"/>
      <c r="JB206" s="136"/>
      <c r="JC206" s="136"/>
      <c r="JD206" s="136"/>
      <c r="JE206" s="136"/>
      <c r="JF206" s="136"/>
      <c r="JG206" s="136"/>
      <c r="JH206" s="136"/>
      <c r="JI206" s="136"/>
      <c r="JJ206" s="136"/>
      <c r="JK206" s="136"/>
      <c r="JL206" s="136"/>
      <c r="JM206" s="136"/>
      <c r="JN206" s="136"/>
      <c r="JO206" s="136"/>
      <c r="JP206" s="136"/>
      <c r="JQ206" s="136"/>
      <c r="JR206" s="136"/>
      <c r="JS206" s="136"/>
      <c r="JT206" s="136"/>
      <c r="JU206" s="136"/>
      <c r="JV206" s="136"/>
      <c r="JW206" s="136"/>
      <c r="JX206" s="136"/>
      <c r="JY206" s="136"/>
      <c r="JZ206" s="136"/>
      <c r="KA206" s="136"/>
      <c r="KB206" s="136"/>
      <c r="KC206" s="136"/>
      <c r="KD206" s="136"/>
      <c r="KE206" s="136"/>
      <c r="KF206" s="136"/>
      <c r="KG206" s="136"/>
      <c r="KH206" s="136"/>
      <c r="KI206" s="136"/>
      <c r="KJ206" s="136"/>
      <c r="KK206" s="136"/>
      <c r="KL206" s="136"/>
      <c r="KM206" s="136"/>
      <c r="KN206" s="136"/>
      <c r="KO206" s="136"/>
      <c r="KP206" s="136"/>
      <c r="KQ206" s="136"/>
      <c r="KR206" s="136"/>
      <c r="KS206" s="136"/>
      <c r="KT206" s="136"/>
      <c r="KU206" s="136"/>
      <c r="KV206" s="136"/>
      <c r="KW206" s="136"/>
      <c r="KX206" s="136"/>
      <c r="KY206" s="136"/>
      <c r="KZ206" s="136"/>
      <c r="LA206" s="136"/>
      <c r="LB206" s="136"/>
      <c r="LC206" s="136"/>
      <c r="LD206" s="136"/>
      <c r="LE206" s="136"/>
      <c r="LF206" s="136"/>
      <c r="LG206" s="136"/>
      <c r="LH206" s="136"/>
      <c r="LI206" s="136"/>
      <c r="LJ206" s="136"/>
      <c r="LK206" s="136"/>
      <c r="LL206" s="136"/>
      <c r="LM206" s="136"/>
      <c r="LN206" s="136"/>
      <c r="LO206" s="136"/>
      <c r="LP206" s="136"/>
      <c r="LQ206" s="136"/>
      <c r="LR206" s="136"/>
      <c r="LS206" s="136"/>
      <c r="LT206" s="136"/>
      <c r="LU206" s="136"/>
      <c r="LV206" s="136"/>
      <c r="LW206" s="136"/>
      <c r="LX206" s="136"/>
      <c r="LY206" s="136"/>
      <c r="LZ206" s="136"/>
      <c r="MA206" s="136"/>
      <c r="MB206" s="136"/>
      <c r="MC206" s="136"/>
      <c r="MD206" s="136"/>
      <c r="ME206" s="136"/>
      <c r="MF206" s="136"/>
      <c r="MG206" s="136"/>
      <c r="MH206" s="136"/>
      <c r="MI206" s="136"/>
      <c r="MJ206" s="136"/>
      <c r="MK206" s="136"/>
      <c r="ML206" s="136"/>
      <c r="MM206" s="136"/>
      <c r="MN206" s="136"/>
      <c r="MO206" s="136"/>
      <c r="MP206" s="136"/>
      <c r="MQ206" s="136"/>
      <c r="MR206" s="136"/>
      <c r="MS206" s="136"/>
      <c r="MT206" s="136"/>
      <c r="MU206" s="136"/>
      <c r="MV206" s="136"/>
      <c r="MW206" s="136"/>
      <c r="MX206" s="136"/>
      <c r="MY206" s="136"/>
      <c r="MZ206" s="136"/>
      <c r="NA206" s="136"/>
      <c r="NB206" s="136"/>
      <c r="NC206" s="136"/>
      <c r="ND206" s="136"/>
      <c r="NE206" s="136"/>
      <c r="NF206" s="136"/>
      <c r="NG206" s="136"/>
      <c r="NH206" s="136"/>
      <c r="NI206" s="136"/>
      <c r="NJ206" s="136"/>
      <c r="NK206" s="136"/>
      <c r="NL206" s="136"/>
      <c r="NM206" s="136"/>
      <c r="NN206" s="136"/>
      <c r="NO206" s="136"/>
      <c r="NP206" s="136"/>
      <c r="NQ206" s="136"/>
      <c r="NR206" s="136"/>
      <c r="NS206" s="136"/>
      <c r="NT206" s="136"/>
      <c r="NU206" s="136"/>
      <c r="NV206" s="136"/>
      <c r="NW206" s="136"/>
      <c r="NX206" s="136"/>
      <c r="NY206" s="136"/>
      <c r="NZ206" s="136"/>
      <c r="OA206" s="136"/>
      <c r="OB206" s="136"/>
      <c r="OC206" s="136"/>
      <c r="OD206" s="136"/>
      <c r="OE206" s="136"/>
      <c r="OF206" s="136"/>
      <c r="OG206" s="136"/>
      <c r="OH206" s="136"/>
      <c r="OI206" s="136"/>
      <c r="OJ206" s="136"/>
      <c r="OK206" s="136"/>
      <c r="OL206" s="136"/>
      <c r="OM206" s="136"/>
      <c r="ON206" s="136"/>
      <c r="OO206" s="136"/>
      <c r="OP206" s="136"/>
      <c r="OQ206" s="136"/>
      <c r="OR206" s="136"/>
      <c r="OS206" s="136"/>
      <c r="OT206" s="136"/>
      <c r="OU206" s="136"/>
      <c r="OV206" s="136"/>
      <c r="OW206" s="136"/>
      <c r="OX206" s="136"/>
      <c r="OY206" s="136"/>
      <c r="OZ206" s="136"/>
      <c r="PA206" s="136"/>
      <c r="PB206" s="136"/>
      <c r="PC206" s="136"/>
      <c r="PD206" s="136"/>
      <c r="PE206" s="136"/>
      <c r="PF206" s="136"/>
      <c r="PG206" s="136"/>
      <c r="PH206" s="136"/>
      <c r="PI206" s="136"/>
      <c r="PJ206" s="136"/>
      <c r="PK206" s="136"/>
      <c r="PL206" s="136"/>
      <c r="PM206" s="136"/>
      <c r="PN206" s="136"/>
      <c r="PO206" s="136"/>
      <c r="PP206" s="136"/>
      <c r="PQ206" s="136"/>
      <c r="PR206" s="136"/>
      <c r="PS206" s="136"/>
      <c r="PT206" s="136"/>
      <c r="PU206" s="136"/>
      <c r="PV206" s="136"/>
      <c r="PW206" s="136"/>
      <c r="PX206" s="136"/>
      <c r="PY206" s="136"/>
      <c r="PZ206" s="136"/>
      <c r="QA206" s="136"/>
      <c r="QB206" s="136"/>
      <c r="QC206" s="136"/>
      <c r="QD206" s="136"/>
      <c r="QE206" s="136"/>
      <c r="QF206" s="136"/>
      <c r="QG206" s="136"/>
      <c r="QH206" s="136"/>
      <c r="QI206" s="136"/>
      <c r="QJ206" s="136"/>
      <c r="QK206" s="136"/>
      <c r="QL206" s="136"/>
      <c r="QM206" s="136"/>
      <c r="QN206" s="136"/>
      <c r="QO206" s="136"/>
      <c r="QP206" s="136"/>
      <c r="QQ206" s="136"/>
      <c r="QR206" s="136"/>
      <c r="QS206" s="136"/>
      <c r="QT206" s="136"/>
      <c r="QU206" s="136"/>
      <c r="QV206" s="136"/>
      <c r="QW206" s="136"/>
      <c r="QX206" s="136"/>
      <c r="QY206" s="136"/>
      <c r="QZ206" s="136"/>
      <c r="RA206" s="136"/>
      <c r="RB206" s="136"/>
      <c r="RC206" s="136"/>
      <c r="RD206" s="136"/>
      <c r="RE206" s="136"/>
      <c r="RF206" s="136"/>
      <c r="RG206" s="136"/>
      <c r="RH206" s="136"/>
      <c r="RI206" s="136"/>
      <c r="RJ206" s="136"/>
      <c r="RK206" s="136"/>
      <c r="RL206" s="136"/>
      <c r="RM206" s="136"/>
      <c r="RN206" s="136"/>
      <c r="RO206" s="136"/>
      <c r="RP206" s="136"/>
      <c r="RQ206" s="136"/>
      <c r="RR206" s="136"/>
      <c r="RS206" s="136"/>
      <c r="RT206" s="136"/>
      <c r="RU206" s="136"/>
      <c r="RV206" s="136"/>
      <c r="RW206" s="136"/>
      <c r="RX206" s="136"/>
      <c r="RY206" s="136"/>
      <c r="RZ206" s="136"/>
      <c r="SA206" s="136"/>
      <c r="SB206" s="136"/>
      <c r="SC206" s="136"/>
      <c r="SD206" s="136"/>
      <c r="SE206" s="136"/>
      <c r="SF206" s="136"/>
      <c r="SG206" s="136"/>
      <c r="SH206" s="136"/>
      <c r="SI206" s="136"/>
      <c r="SJ206" s="136"/>
      <c r="SK206" s="136"/>
      <c r="SL206" s="136"/>
      <c r="SM206" s="136"/>
      <c r="SN206" s="136"/>
      <c r="SO206" s="136"/>
      <c r="SP206" s="136"/>
      <c r="SQ206" s="136"/>
      <c r="SR206" s="136"/>
      <c r="SS206" s="136"/>
      <c r="ST206" s="136"/>
      <c r="SU206" s="136"/>
      <c r="SV206" s="136"/>
      <c r="SW206" s="136"/>
      <c r="SX206" s="136"/>
      <c r="SY206" s="136"/>
      <c r="SZ206" s="136"/>
      <c r="TA206" s="136"/>
      <c r="TB206" s="136"/>
      <c r="TC206" s="136"/>
      <c r="TD206" s="136"/>
      <c r="TE206" s="136"/>
      <c r="TF206" s="136"/>
      <c r="TG206" s="136"/>
      <c r="TH206" s="136"/>
      <c r="TI206" s="136"/>
      <c r="TJ206" s="136"/>
      <c r="TK206" s="136"/>
      <c r="TL206" s="136"/>
      <c r="TM206" s="136"/>
      <c r="TN206" s="136"/>
      <c r="TO206" s="136"/>
      <c r="TP206" s="136"/>
      <c r="TQ206" s="136"/>
      <c r="TR206" s="136"/>
      <c r="TS206" s="136"/>
      <c r="TT206" s="136"/>
      <c r="TU206" s="136"/>
      <c r="TV206" s="136"/>
      <c r="TW206" s="136"/>
      <c r="TX206" s="136"/>
      <c r="TY206" s="136"/>
      <c r="TZ206" s="136"/>
      <c r="UA206" s="136"/>
      <c r="UB206" s="136"/>
      <c r="UC206" s="136"/>
      <c r="UD206" s="136"/>
      <c r="UE206" s="136"/>
      <c r="UF206" s="136"/>
      <c r="UG206" s="136"/>
      <c r="UH206" s="136"/>
      <c r="UI206" s="136"/>
      <c r="UJ206" s="136"/>
      <c r="UK206" s="136"/>
      <c r="UL206" s="136"/>
      <c r="UM206" s="136"/>
      <c r="UN206" s="136"/>
      <c r="UO206" s="136"/>
      <c r="UP206" s="136"/>
      <c r="UQ206" s="136"/>
      <c r="UR206" s="136"/>
      <c r="US206" s="136"/>
      <c r="UT206" s="136"/>
      <c r="UU206" s="136"/>
      <c r="UV206" s="136"/>
      <c r="UW206" s="136"/>
      <c r="UX206" s="136"/>
      <c r="UY206" s="136"/>
      <c r="UZ206" s="136"/>
      <c r="VA206" s="136"/>
      <c r="VB206" s="136"/>
      <c r="VC206" s="136"/>
      <c r="VD206" s="136"/>
      <c r="VE206" s="136"/>
      <c r="VF206" s="136"/>
      <c r="VG206" s="136"/>
      <c r="VH206" s="136"/>
      <c r="VI206" s="136"/>
      <c r="VJ206" s="136"/>
      <c r="VK206" s="136"/>
      <c r="VL206" s="136"/>
      <c r="VM206" s="136"/>
      <c r="VN206" s="136"/>
      <c r="VO206" s="136"/>
      <c r="VP206" s="136"/>
      <c r="VQ206" s="136"/>
      <c r="VR206" s="136"/>
      <c r="VS206" s="136"/>
      <c r="VT206" s="136"/>
      <c r="VU206" s="136"/>
      <c r="VV206" s="136"/>
      <c r="VW206" s="136"/>
      <c r="VX206" s="136"/>
      <c r="VY206" s="136"/>
      <c r="VZ206" s="136"/>
      <c r="WA206" s="136"/>
      <c r="WB206" s="136"/>
      <c r="WC206" s="136"/>
      <c r="WD206" s="136"/>
      <c r="WE206" s="136"/>
      <c r="WF206" s="136"/>
      <c r="WG206" s="136"/>
      <c r="WH206" s="136"/>
      <c r="WI206" s="136"/>
      <c r="WJ206" s="136"/>
      <c r="WK206" s="136"/>
      <c r="WL206" s="136"/>
      <c r="WM206" s="136"/>
      <c r="WN206" s="136"/>
      <c r="WO206" s="136"/>
      <c r="WP206" s="136"/>
      <c r="WQ206" s="136"/>
      <c r="WR206" s="136"/>
      <c r="WS206" s="136"/>
      <c r="WT206" s="136"/>
      <c r="WU206" s="136"/>
      <c r="WV206" s="136"/>
      <c r="WW206" s="136"/>
      <c r="WX206" s="136"/>
      <c r="WY206" s="136"/>
      <c r="WZ206" s="136"/>
      <c r="XA206" s="136"/>
      <c r="XB206" s="136"/>
      <c r="XC206" s="136"/>
      <c r="XD206" s="136"/>
      <c r="XE206" s="136"/>
      <c r="XF206" s="136"/>
      <c r="XG206" s="136"/>
      <c r="XH206" s="136"/>
      <c r="XI206" s="136"/>
      <c r="XJ206" s="136"/>
      <c r="XK206" s="136"/>
      <c r="XL206" s="136"/>
      <c r="XM206" s="136"/>
      <c r="XN206" s="136"/>
      <c r="XO206" s="136"/>
      <c r="XP206" s="136"/>
      <c r="XQ206" s="136"/>
      <c r="XR206" s="136"/>
      <c r="XS206" s="136"/>
      <c r="XT206" s="136"/>
      <c r="XU206" s="136"/>
      <c r="XV206" s="136"/>
      <c r="XW206" s="136"/>
      <c r="XX206" s="136"/>
      <c r="XY206" s="136"/>
      <c r="XZ206" s="136"/>
      <c r="YA206" s="136"/>
      <c r="YB206" s="136"/>
      <c r="YC206" s="136"/>
      <c r="YD206" s="136"/>
      <c r="YE206" s="136"/>
      <c r="YF206" s="136"/>
      <c r="YG206" s="136"/>
      <c r="YH206" s="136"/>
      <c r="YI206" s="136"/>
      <c r="YJ206" s="136"/>
      <c r="YK206" s="136"/>
      <c r="YL206" s="136"/>
      <c r="YM206" s="136"/>
      <c r="YN206" s="136"/>
      <c r="YO206" s="136"/>
      <c r="YP206" s="136"/>
      <c r="YQ206" s="136"/>
      <c r="YR206" s="136"/>
      <c r="YS206" s="136"/>
      <c r="YT206" s="136"/>
      <c r="YU206" s="136"/>
      <c r="YV206" s="136"/>
      <c r="YW206" s="136"/>
      <c r="YX206" s="136"/>
      <c r="YY206" s="136"/>
      <c r="YZ206" s="136"/>
      <c r="ZA206" s="136"/>
      <c r="ZB206" s="136"/>
      <c r="ZC206" s="136"/>
      <c r="ZD206" s="136"/>
      <c r="ZE206" s="136"/>
      <c r="ZF206" s="136"/>
      <c r="ZG206" s="136"/>
      <c r="ZH206" s="136"/>
      <c r="ZI206" s="136"/>
      <c r="ZJ206" s="136"/>
      <c r="ZK206" s="136"/>
      <c r="ZL206" s="136"/>
      <c r="ZM206" s="136"/>
      <c r="ZN206" s="136"/>
      <c r="ZO206" s="136"/>
      <c r="ZP206" s="136"/>
      <c r="ZQ206" s="136"/>
      <c r="ZR206" s="136"/>
      <c r="ZS206" s="136"/>
      <c r="ZT206" s="136"/>
      <c r="ZU206" s="136"/>
      <c r="ZV206" s="136"/>
      <c r="ZW206" s="136"/>
      <c r="ZX206" s="136"/>
      <c r="ZY206" s="136"/>
      <c r="ZZ206" s="136"/>
      <c r="AAA206" s="136"/>
      <c r="AAB206" s="136"/>
      <c r="AAC206" s="136"/>
      <c r="AAD206" s="136"/>
      <c r="AAE206" s="136"/>
      <c r="AAF206" s="136"/>
      <c r="AAG206" s="136"/>
      <c r="AAH206" s="136"/>
      <c r="AAI206" s="136"/>
      <c r="AAJ206" s="136"/>
      <c r="AAK206" s="136"/>
      <c r="AAL206" s="136"/>
      <c r="AAM206" s="136"/>
      <c r="AAN206" s="136"/>
      <c r="AAO206" s="136"/>
      <c r="AAP206" s="136"/>
      <c r="AAQ206" s="136"/>
      <c r="AAR206" s="136"/>
      <c r="AAS206" s="136"/>
      <c r="AAT206" s="136"/>
      <c r="AAU206" s="136"/>
      <c r="AAV206" s="136"/>
      <c r="AAW206" s="136"/>
      <c r="AAX206" s="136"/>
      <c r="AAY206" s="136"/>
      <c r="AAZ206" s="136"/>
      <c r="ABA206" s="136"/>
      <c r="ABB206" s="136"/>
      <c r="ABC206" s="136"/>
      <c r="ABD206" s="136"/>
      <c r="ABE206" s="136"/>
      <c r="ABF206" s="136"/>
      <c r="ABG206" s="136"/>
      <c r="ABH206" s="136"/>
      <c r="ABI206" s="136"/>
      <c r="ABJ206" s="136"/>
      <c r="ABK206" s="136"/>
      <c r="ABL206" s="136"/>
      <c r="ABM206" s="136"/>
      <c r="ABN206" s="136"/>
      <c r="ABO206" s="136"/>
      <c r="ABP206" s="136"/>
      <c r="ABQ206" s="136"/>
      <c r="ABR206" s="136"/>
      <c r="ABS206" s="136"/>
      <c r="ABT206" s="136"/>
      <c r="ABU206" s="136"/>
      <c r="ABV206" s="136"/>
      <c r="ABW206" s="136"/>
      <c r="ABX206" s="136"/>
      <c r="ABY206" s="136"/>
      <c r="ABZ206" s="136"/>
      <c r="ACA206" s="136"/>
      <c r="ACB206" s="136"/>
      <c r="ACC206" s="136"/>
      <c r="ACD206" s="136"/>
      <c r="ACE206" s="136"/>
      <c r="ACF206" s="136"/>
      <c r="ACG206" s="136"/>
      <c r="ACH206" s="136"/>
      <c r="ACI206" s="136"/>
      <c r="ACJ206" s="136"/>
      <c r="ACK206" s="136"/>
      <c r="ACL206" s="136"/>
      <c r="ACM206" s="136"/>
      <c r="ACN206" s="136"/>
      <c r="ACO206" s="136"/>
      <c r="ACP206" s="136"/>
      <c r="ACQ206" s="136"/>
      <c r="ACR206" s="136"/>
      <c r="ACS206" s="136"/>
      <c r="ACT206" s="136"/>
      <c r="ACU206" s="136"/>
      <c r="ACV206" s="136"/>
      <c r="ACW206" s="136"/>
      <c r="ACX206" s="136"/>
      <c r="ACY206" s="136"/>
      <c r="ACZ206" s="136"/>
      <c r="ADA206" s="136"/>
      <c r="ADB206" s="136"/>
      <c r="ADC206" s="136"/>
      <c r="ADD206" s="136"/>
      <c r="ADE206" s="136"/>
      <c r="ADF206" s="136"/>
      <c r="ADG206" s="136"/>
      <c r="ADH206" s="136"/>
      <c r="ADI206" s="136"/>
      <c r="ADJ206" s="136"/>
      <c r="ADK206" s="136"/>
      <c r="ADL206" s="136"/>
      <c r="ADM206" s="136"/>
      <c r="ADN206" s="136"/>
      <c r="ADO206" s="136"/>
      <c r="ADP206" s="136"/>
      <c r="ADQ206" s="136"/>
      <c r="ADR206" s="136"/>
      <c r="ADS206" s="136"/>
      <c r="ADT206" s="136"/>
      <c r="ADU206" s="136"/>
      <c r="ADV206" s="136"/>
      <c r="ADW206" s="136"/>
      <c r="ADX206" s="136"/>
      <c r="ADY206" s="136"/>
      <c r="ADZ206" s="136"/>
      <c r="AEA206" s="136"/>
      <c r="AEB206" s="136"/>
      <c r="AEC206" s="136"/>
      <c r="AED206" s="136"/>
      <c r="AEE206" s="136"/>
      <c r="AEF206" s="136"/>
      <c r="AEG206" s="136"/>
      <c r="AEH206" s="136"/>
      <c r="AEI206" s="136"/>
      <c r="AEJ206" s="136"/>
      <c r="AEK206" s="136"/>
      <c r="AEL206" s="136"/>
      <c r="AEM206" s="136"/>
      <c r="AEN206" s="136"/>
      <c r="AEO206" s="136"/>
      <c r="AEP206" s="136"/>
      <c r="AEQ206" s="136"/>
      <c r="AER206" s="136"/>
      <c r="AES206" s="136"/>
      <c r="AET206" s="136"/>
      <c r="AEU206" s="136"/>
      <c r="AEV206" s="136"/>
      <c r="AEW206" s="136"/>
      <c r="AEX206" s="136"/>
      <c r="AEY206" s="136"/>
      <c r="AEZ206" s="136"/>
      <c r="AFA206" s="136"/>
      <c r="AFB206" s="136"/>
      <c r="AFC206" s="136"/>
      <c r="AFD206" s="136"/>
      <c r="AFE206" s="136"/>
      <c r="AFF206" s="136"/>
      <c r="AFG206" s="136"/>
      <c r="AFH206" s="136"/>
      <c r="AFI206" s="136"/>
      <c r="AFJ206" s="136"/>
      <c r="AFK206" s="136"/>
      <c r="AFL206" s="136"/>
      <c r="AFM206" s="136"/>
      <c r="AFN206" s="136"/>
      <c r="AFO206" s="136"/>
      <c r="AFP206" s="136"/>
      <c r="AFQ206" s="136"/>
      <c r="AFR206" s="136"/>
      <c r="AFS206" s="136"/>
      <c r="AFT206" s="136"/>
      <c r="AFU206" s="136"/>
      <c r="AFV206" s="136"/>
      <c r="AFW206" s="136"/>
      <c r="AFX206" s="136"/>
      <c r="AFY206" s="136"/>
      <c r="AFZ206" s="136"/>
      <c r="AGA206" s="136"/>
      <c r="AGB206" s="136"/>
      <c r="AGC206" s="136"/>
      <c r="AGD206" s="136"/>
      <c r="AGE206" s="136"/>
      <c r="AGF206" s="136"/>
      <c r="AGG206" s="136"/>
      <c r="AGH206" s="136"/>
      <c r="AGI206" s="136"/>
      <c r="AGJ206" s="136"/>
      <c r="AGK206" s="136"/>
      <c r="AGL206" s="136"/>
      <c r="AGM206" s="136"/>
      <c r="AGN206" s="136"/>
      <c r="AGO206" s="136"/>
      <c r="AGP206" s="136"/>
      <c r="AGQ206" s="136"/>
      <c r="AGR206" s="136"/>
      <c r="AGS206" s="136"/>
      <c r="AGT206" s="136"/>
      <c r="AGU206" s="136"/>
      <c r="AGV206" s="136"/>
      <c r="AGW206" s="136"/>
      <c r="AGX206" s="136"/>
      <c r="AGY206" s="136"/>
      <c r="AGZ206" s="136"/>
      <c r="AHA206" s="136"/>
      <c r="AHB206" s="136"/>
      <c r="AHC206" s="136"/>
      <c r="AHD206" s="136"/>
      <c r="AHE206" s="136"/>
      <c r="AHF206" s="136"/>
      <c r="AHG206" s="136"/>
      <c r="AHH206" s="136"/>
      <c r="AHI206" s="136"/>
      <c r="AHJ206" s="136"/>
      <c r="AHK206" s="136"/>
      <c r="AHL206" s="136"/>
      <c r="AHM206" s="136"/>
      <c r="AHN206" s="136"/>
      <c r="AHO206" s="136"/>
      <c r="AHP206" s="136"/>
      <c r="AHQ206" s="136"/>
      <c r="AHR206" s="136"/>
      <c r="AHS206" s="136"/>
      <c r="AHT206" s="136"/>
      <c r="AHU206" s="136"/>
      <c r="AHV206" s="136"/>
      <c r="AHW206" s="136"/>
      <c r="AHX206" s="136"/>
      <c r="AHY206" s="136"/>
      <c r="AHZ206" s="136"/>
      <c r="AIA206" s="136"/>
      <c r="AIB206" s="136"/>
      <c r="AIC206" s="136"/>
      <c r="AID206" s="136"/>
      <c r="AIE206" s="136"/>
      <c r="AIF206" s="136"/>
      <c r="AIG206" s="136"/>
      <c r="AIH206" s="136"/>
      <c r="AII206" s="136"/>
      <c r="AIJ206" s="136"/>
      <c r="AIK206" s="136"/>
      <c r="AIL206" s="136"/>
      <c r="AIM206" s="136"/>
      <c r="AIN206" s="136"/>
      <c r="AIO206" s="136"/>
      <c r="AIP206" s="136"/>
      <c r="AIQ206" s="136"/>
      <c r="AIR206" s="136"/>
      <c r="AIS206" s="136"/>
      <c r="AIT206" s="136"/>
      <c r="AIU206" s="136"/>
      <c r="AIV206" s="136"/>
      <c r="AIW206" s="136"/>
      <c r="AIX206" s="136"/>
      <c r="AIY206" s="136"/>
      <c r="AIZ206" s="136"/>
      <c r="AJA206" s="136"/>
      <c r="AJB206" s="136"/>
      <c r="AJC206" s="136"/>
      <c r="AJD206" s="136"/>
      <c r="AJE206" s="136"/>
      <c r="AJF206" s="136"/>
      <c r="AJG206" s="136"/>
      <c r="AJH206" s="136"/>
      <c r="AJI206" s="136"/>
      <c r="AJJ206" s="136"/>
      <c r="AJK206" s="136"/>
      <c r="AJL206" s="136"/>
      <c r="AJM206" s="136"/>
      <c r="AJN206" s="136"/>
      <c r="AJO206" s="136"/>
      <c r="AJP206" s="136"/>
      <c r="AJQ206" s="136"/>
      <c r="AJR206" s="136"/>
      <c r="AJS206" s="136"/>
      <c r="AJT206" s="136"/>
      <c r="AJU206" s="136"/>
      <c r="AJV206" s="136"/>
      <c r="AJW206" s="136"/>
      <c r="AJX206" s="136"/>
      <c r="AJY206" s="136"/>
      <c r="AJZ206" s="136"/>
      <c r="AKA206" s="136"/>
      <c r="AKB206" s="136"/>
      <c r="AKC206" s="136"/>
      <c r="AKD206" s="136"/>
      <c r="AKE206" s="136"/>
      <c r="AKF206" s="136"/>
      <c r="AKG206" s="136"/>
      <c r="AKH206" s="136"/>
      <c r="AKI206" s="136"/>
      <c r="AKJ206" s="136"/>
      <c r="AKK206" s="136"/>
      <c r="AKL206" s="136"/>
      <c r="AKM206" s="136"/>
      <c r="AKN206" s="136"/>
      <c r="AKO206" s="136"/>
      <c r="AKP206" s="136"/>
      <c r="AKQ206" s="136"/>
      <c r="AKR206" s="136"/>
      <c r="AKS206" s="136"/>
      <c r="AKT206" s="136"/>
      <c r="AKU206" s="136"/>
      <c r="AKV206" s="136"/>
      <c r="AKW206" s="136"/>
      <c r="AKX206" s="136"/>
      <c r="AKY206" s="136"/>
      <c r="AKZ206" s="136"/>
      <c r="ALA206" s="136"/>
      <c r="ALB206" s="136"/>
      <c r="ALC206" s="136"/>
      <c r="ALD206" s="136"/>
      <c r="ALE206" s="136"/>
      <c r="ALF206" s="136"/>
      <c r="ALG206" s="136"/>
      <c r="ALH206" s="136"/>
      <c r="ALI206" s="136"/>
      <c r="ALJ206" s="136"/>
      <c r="ALK206" s="136"/>
      <c r="ALL206" s="136"/>
      <c r="ALM206" s="136"/>
      <c r="ALN206" s="136"/>
      <c r="ALO206" s="136"/>
      <c r="ALP206" s="136"/>
      <c r="ALQ206" s="136"/>
      <c r="ALR206" s="136"/>
      <c r="ALS206" s="136"/>
      <c r="ALT206" s="136"/>
      <c r="ALU206" s="136"/>
      <c r="ALV206" s="136"/>
      <c r="ALW206" s="136"/>
      <c r="ALX206" s="136"/>
      <c r="ALY206" s="136"/>
      <c r="ALZ206" s="136"/>
      <c r="AMA206" s="136"/>
      <c r="AMB206" s="136"/>
      <c r="AMC206" s="136"/>
      <c r="AMD206" s="136"/>
      <c r="AME206" s="136"/>
      <c r="AMF206" s="136"/>
      <c r="AMG206" s="136"/>
      <c r="AMH206" s="136"/>
      <c r="AMI206" s="136"/>
    </row>
    <row r="207" spans="1:1024" ht="30" x14ac:dyDescent="0.25">
      <c r="A207" s="292" t="s">
        <v>813</v>
      </c>
      <c r="B207" s="193">
        <v>207</v>
      </c>
      <c r="C207" s="201" t="s">
        <v>814</v>
      </c>
      <c r="D207" s="349" t="s">
        <v>813</v>
      </c>
      <c r="E207" s="2"/>
      <c r="F207" s="231"/>
      <c r="G207" s="299"/>
      <c r="H207" s="299"/>
      <c r="I207" s="369" t="s">
        <v>26961</v>
      </c>
      <c r="J207" s="431"/>
      <c r="K207" s="436">
        <v>1</v>
      </c>
      <c r="L207" s="432"/>
      <c r="M207" s="433"/>
      <c r="N207" s="433"/>
      <c r="O207" s="432"/>
      <c r="P207" s="433"/>
      <c r="Q207" s="433"/>
      <c r="R207" s="433"/>
      <c r="S207" s="433"/>
      <c r="T207" s="433"/>
      <c r="U207" s="428"/>
      <c r="V207" s="256">
        <f>IF(O207=1,10,100)</f>
        <v>100</v>
      </c>
      <c r="W207" s="256">
        <f>IF(O207=1,1,IF(O207=2,10,100))</f>
        <v>100</v>
      </c>
      <c r="X207" s="256">
        <f>IF(O207=3,20,100)</f>
        <v>100</v>
      </c>
      <c r="Y207" s="256">
        <f>IF(P207=1,10,100)</f>
        <v>100</v>
      </c>
      <c r="Z207" s="256">
        <f>IF(P207=1,1,IF(P207=2,10,100))</f>
        <v>100</v>
      </c>
      <c r="AA207" s="257">
        <f>IF(OR(EXACT(Q207,"1A"),EXACT(Q207,"1B")),0.1,IF(Q207=2,1,100))</f>
        <v>100</v>
      </c>
      <c r="AB207" s="257">
        <f>IF(OR(EXACT(R207,"1A"),EXACT(R207,"1B")),0.1,IF(R207=2,1,100))</f>
        <v>100</v>
      </c>
      <c r="AC207" s="257">
        <f>IF(OR(EXACT(S207,"1A"),EXACT(S207,"1B")),0.3,IF(S207=2,3,100))</f>
        <v>100</v>
      </c>
      <c r="AD207" s="224"/>
      <c r="AE207" s="224"/>
      <c r="AF207" s="249">
        <f>IF(OR(OR(EXACT(J207,"1A"),EXACT(J207,"1B"),EXACT(J207,"1C")),K207=1),1,IF(K207=2,10,100))</f>
        <v>1</v>
      </c>
      <c r="AG207" s="249">
        <f>IF(OR(EXACT(J207,"1A"),EXACT(J207,"1B"),EXACT(J207,"1C")),1,IF(J207=2,10,100))</f>
        <v>100</v>
      </c>
      <c r="AH207" s="249">
        <f>IF(OR(EXACT(J207,"1A"),EXACT(J207,"1B"),EXACT(J207,"1C"),K207=1),3,100)</f>
        <v>3</v>
      </c>
      <c r="AI207" s="249">
        <f>IF(OR(EXACT(J207,"1A"),EXACT(J207,"1B"),EXACT(J207,"1C")),5,100)</f>
        <v>100</v>
      </c>
      <c r="AJ207" s="251">
        <v>0.01</v>
      </c>
      <c r="AK207" s="337"/>
      <c r="AL207" s="301"/>
      <c r="AM207" s="306" t="s">
        <v>815</v>
      </c>
      <c r="AN207" s="136"/>
      <c r="AO207" s="136"/>
      <c r="AP207" s="136"/>
      <c r="AQ207" s="272" t="s">
        <v>25851</v>
      </c>
      <c r="AR207" s="136"/>
      <c r="AS207" s="136"/>
      <c r="AT207" s="136"/>
      <c r="AU207" s="136"/>
      <c r="AV207" s="136"/>
      <c r="AW207" s="136"/>
      <c r="AX207" s="136"/>
      <c r="AY207" s="136"/>
      <c r="AZ207" s="136"/>
      <c r="BA207" s="136"/>
      <c r="BB207" s="136"/>
      <c r="BC207" s="136"/>
      <c r="BD207" s="136"/>
      <c r="BE207" s="136"/>
      <c r="BF207" s="136"/>
      <c r="BG207" s="136"/>
      <c r="BH207" s="136"/>
      <c r="BI207" s="136"/>
      <c r="BJ207" s="136"/>
      <c r="BK207" s="136"/>
      <c r="BL207" s="136"/>
      <c r="BM207" s="136"/>
      <c r="BN207" s="136"/>
      <c r="BO207" s="136"/>
      <c r="BP207" s="136"/>
      <c r="BQ207" s="136"/>
      <c r="BR207" s="136"/>
      <c r="BS207" s="136"/>
      <c r="BT207" s="136"/>
      <c r="BU207" s="136"/>
      <c r="BV207" s="136"/>
      <c r="BW207" s="136"/>
      <c r="BX207" s="136"/>
      <c r="BY207" s="136"/>
      <c r="BZ207" s="136"/>
      <c r="CA207" s="136"/>
      <c r="CB207" s="136"/>
      <c r="CC207" s="136"/>
      <c r="CD207" s="136"/>
      <c r="CE207" s="136"/>
      <c r="CF207" s="136"/>
      <c r="CG207" s="136"/>
      <c r="CH207" s="136"/>
      <c r="CI207" s="136"/>
      <c r="CJ207" s="136"/>
      <c r="CK207" s="136"/>
      <c r="CL207" s="136"/>
      <c r="CM207" s="136"/>
      <c r="CN207" s="136"/>
      <c r="CO207" s="136"/>
      <c r="CP207" s="136"/>
      <c r="CQ207" s="136"/>
      <c r="CR207" s="136"/>
      <c r="CS207" s="136"/>
      <c r="CT207" s="136"/>
      <c r="CU207" s="136"/>
      <c r="CV207" s="136"/>
      <c r="CW207" s="136"/>
      <c r="CX207" s="136"/>
      <c r="CY207" s="136"/>
      <c r="CZ207" s="136"/>
      <c r="DA207" s="136"/>
      <c r="DB207" s="136"/>
      <c r="DC207" s="136"/>
      <c r="DD207" s="136"/>
      <c r="DE207" s="136"/>
      <c r="DF207" s="136"/>
      <c r="DG207" s="136"/>
      <c r="DH207" s="136"/>
      <c r="DI207" s="136"/>
      <c r="DJ207" s="136"/>
      <c r="DK207" s="136"/>
      <c r="DL207" s="136"/>
      <c r="DM207" s="136"/>
      <c r="DN207" s="136"/>
      <c r="DO207" s="136"/>
      <c r="DP207" s="136"/>
      <c r="DQ207" s="136"/>
      <c r="DR207" s="136"/>
      <c r="DS207" s="136"/>
      <c r="DT207" s="136"/>
      <c r="DU207" s="136"/>
      <c r="DV207" s="136"/>
      <c r="DW207" s="136"/>
      <c r="DX207" s="136"/>
      <c r="DY207" s="136"/>
      <c r="DZ207" s="136"/>
      <c r="EA207" s="136"/>
      <c r="EB207" s="136"/>
      <c r="EC207" s="136"/>
      <c r="ED207" s="136"/>
      <c r="EE207" s="136"/>
      <c r="EF207" s="136"/>
      <c r="EG207" s="136"/>
      <c r="EH207" s="136"/>
      <c r="EI207" s="136"/>
      <c r="EJ207" s="136"/>
      <c r="EK207" s="136"/>
      <c r="EL207" s="136"/>
      <c r="EM207" s="136"/>
      <c r="EN207" s="136"/>
      <c r="EO207" s="136"/>
      <c r="EP207" s="136"/>
      <c r="EQ207" s="136"/>
      <c r="ER207" s="136"/>
      <c r="ES207" s="136"/>
      <c r="ET207" s="136"/>
      <c r="EU207" s="136"/>
      <c r="EV207" s="136"/>
      <c r="EW207" s="136"/>
      <c r="EX207" s="136"/>
      <c r="EY207" s="136"/>
      <c r="EZ207" s="136"/>
      <c r="FA207" s="136"/>
      <c r="FB207" s="136"/>
      <c r="FC207" s="136"/>
      <c r="FD207" s="136"/>
      <c r="FE207" s="136"/>
      <c r="FF207" s="136"/>
      <c r="FG207" s="136"/>
      <c r="FH207" s="136"/>
      <c r="FI207" s="136"/>
      <c r="FJ207" s="136"/>
      <c r="FK207" s="136"/>
      <c r="FL207" s="136"/>
      <c r="FM207" s="136"/>
      <c r="FN207" s="136"/>
      <c r="FO207" s="136"/>
      <c r="FP207" s="136"/>
      <c r="FQ207" s="136"/>
      <c r="FR207" s="136"/>
      <c r="FS207" s="136"/>
      <c r="FT207" s="136"/>
      <c r="FU207" s="136"/>
      <c r="FV207" s="136"/>
      <c r="FW207" s="136"/>
      <c r="FX207" s="136"/>
      <c r="FY207" s="136"/>
      <c r="FZ207" s="136"/>
      <c r="GA207" s="136"/>
      <c r="GB207" s="136"/>
      <c r="GC207" s="136"/>
      <c r="GD207" s="136"/>
      <c r="GE207" s="136"/>
      <c r="GF207" s="136"/>
      <c r="GG207" s="136"/>
      <c r="GH207" s="136"/>
      <c r="GI207" s="136"/>
      <c r="GJ207" s="136"/>
      <c r="GK207" s="136"/>
      <c r="GL207" s="136"/>
      <c r="GM207" s="136"/>
      <c r="GN207" s="136"/>
      <c r="GO207" s="136"/>
      <c r="GP207" s="136"/>
      <c r="GQ207" s="136"/>
      <c r="GR207" s="136"/>
      <c r="GS207" s="136"/>
      <c r="GT207" s="136"/>
      <c r="GU207" s="136"/>
      <c r="GV207" s="136"/>
      <c r="GW207" s="136"/>
      <c r="GX207" s="136"/>
      <c r="GY207" s="136"/>
      <c r="GZ207" s="136"/>
      <c r="HA207" s="136"/>
      <c r="HB207" s="136"/>
      <c r="HC207" s="136"/>
      <c r="HD207" s="136"/>
      <c r="HE207" s="136"/>
      <c r="HF207" s="136"/>
      <c r="HG207" s="136"/>
      <c r="HH207" s="136"/>
      <c r="HI207" s="136"/>
      <c r="HJ207" s="136"/>
      <c r="HK207" s="136"/>
      <c r="HL207" s="136"/>
      <c r="HM207" s="136"/>
      <c r="HN207" s="136"/>
      <c r="HO207" s="136"/>
      <c r="HP207" s="136"/>
      <c r="HQ207" s="136"/>
      <c r="HR207" s="136"/>
      <c r="HS207" s="136"/>
      <c r="HT207" s="136"/>
      <c r="HU207" s="136"/>
      <c r="HV207" s="136"/>
      <c r="HW207" s="136"/>
      <c r="HX207" s="136"/>
      <c r="HY207" s="136"/>
      <c r="HZ207" s="136"/>
      <c r="IA207" s="136"/>
      <c r="IB207" s="136"/>
      <c r="IC207" s="136"/>
      <c r="ID207" s="136"/>
      <c r="IE207" s="136"/>
      <c r="IF207" s="136"/>
      <c r="IG207" s="136"/>
      <c r="IH207" s="136"/>
      <c r="II207" s="136"/>
      <c r="IJ207" s="136"/>
      <c r="IK207" s="136"/>
      <c r="IL207" s="136"/>
      <c r="IM207" s="136"/>
      <c r="IN207" s="136"/>
      <c r="IO207" s="136"/>
      <c r="IP207" s="136"/>
      <c r="IQ207" s="136"/>
      <c r="IR207" s="136"/>
      <c r="IS207" s="136"/>
      <c r="IT207" s="136"/>
      <c r="IU207" s="136"/>
      <c r="IV207" s="136"/>
      <c r="IW207" s="136"/>
      <c r="IX207" s="136"/>
      <c r="IY207" s="136"/>
      <c r="IZ207" s="136"/>
      <c r="JA207" s="136"/>
      <c r="JB207" s="136"/>
      <c r="JC207" s="136"/>
      <c r="JD207" s="136"/>
      <c r="JE207" s="136"/>
      <c r="JF207" s="136"/>
      <c r="JG207" s="136"/>
      <c r="JH207" s="136"/>
      <c r="JI207" s="136"/>
      <c r="JJ207" s="136"/>
      <c r="JK207" s="136"/>
      <c r="JL207" s="136"/>
      <c r="JM207" s="136"/>
      <c r="JN207" s="136"/>
      <c r="JO207" s="136"/>
      <c r="JP207" s="136"/>
      <c r="JQ207" s="136"/>
      <c r="JR207" s="136"/>
      <c r="JS207" s="136"/>
      <c r="JT207" s="136"/>
      <c r="JU207" s="136"/>
      <c r="JV207" s="136"/>
      <c r="JW207" s="136"/>
      <c r="JX207" s="136"/>
      <c r="JY207" s="136"/>
      <c r="JZ207" s="136"/>
      <c r="KA207" s="136"/>
      <c r="KB207" s="136"/>
      <c r="KC207" s="136"/>
      <c r="KD207" s="136"/>
      <c r="KE207" s="136"/>
      <c r="KF207" s="136"/>
      <c r="KG207" s="136"/>
      <c r="KH207" s="136"/>
      <c r="KI207" s="136"/>
      <c r="KJ207" s="136"/>
      <c r="KK207" s="136"/>
      <c r="KL207" s="136"/>
      <c r="KM207" s="136"/>
      <c r="KN207" s="136"/>
      <c r="KO207" s="136"/>
      <c r="KP207" s="136"/>
      <c r="KQ207" s="136"/>
      <c r="KR207" s="136"/>
      <c r="KS207" s="136"/>
      <c r="KT207" s="136"/>
      <c r="KU207" s="136"/>
      <c r="KV207" s="136"/>
      <c r="KW207" s="136"/>
      <c r="KX207" s="136"/>
      <c r="KY207" s="136"/>
      <c r="KZ207" s="136"/>
      <c r="LA207" s="136"/>
      <c r="LB207" s="136"/>
      <c r="LC207" s="136"/>
      <c r="LD207" s="136"/>
      <c r="LE207" s="136"/>
      <c r="LF207" s="136"/>
      <c r="LG207" s="136"/>
      <c r="LH207" s="136"/>
      <c r="LI207" s="136"/>
      <c r="LJ207" s="136"/>
      <c r="LK207" s="136"/>
      <c r="LL207" s="136"/>
      <c r="LM207" s="136"/>
      <c r="LN207" s="136"/>
      <c r="LO207" s="136"/>
      <c r="LP207" s="136"/>
      <c r="LQ207" s="136"/>
      <c r="LR207" s="136"/>
      <c r="LS207" s="136"/>
      <c r="LT207" s="136"/>
      <c r="LU207" s="136"/>
      <c r="LV207" s="136"/>
      <c r="LW207" s="136"/>
      <c r="LX207" s="136"/>
      <c r="LY207" s="136"/>
      <c r="LZ207" s="136"/>
      <c r="MA207" s="136"/>
      <c r="MB207" s="136"/>
      <c r="MC207" s="136"/>
      <c r="MD207" s="136"/>
      <c r="ME207" s="136"/>
      <c r="MF207" s="136"/>
      <c r="MG207" s="136"/>
      <c r="MH207" s="136"/>
      <c r="MI207" s="136"/>
      <c r="MJ207" s="136"/>
      <c r="MK207" s="136"/>
      <c r="ML207" s="136"/>
      <c r="MM207" s="136"/>
      <c r="MN207" s="136"/>
      <c r="MO207" s="136"/>
      <c r="MP207" s="136"/>
      <c r="MQ207" s="136"/>
      <c r="MR207" s="136"/>
      <c r="MS207" s="136"/>
      <c r="MT207" s="136"/>
      <c r="MU207" s="136"/>
      <c r="MV207" s="136"/>
      <c r="MW207" s="136"/>
      <c r="MX207" s="136"/>
      <c r="MY207" s="136"/>
      <c r="MZ207" s="136"/>
      <c r="NA207" s="136"/>
      <c r="NB207" s="136"/>
      <c r="NC207" s="136"/>
      <c r="ND207" s="136"/>
      <c r="NE207" s="136"/>
      <c r="NF207" s="136"/>
      <c r="NG207" s="136"/>
      <c r="NH207" s="136"/>
      <c r="NI207" s="136"/>
      <c r="NJ207" s="136"/>
      <c r="NK207" s="136"/>
      <c r="NL207" s="136"/>
      <c r="NM207" s="136"/>
      <c r="NN207" s="136"/>
      <c r="NO207" s="136"/>
      <c r="NP207" s="136"/>
      <c r="NQ207" s="136"/>
      <c r="NR207" s="136"/>
      <c r="NS207" s="136"/>
      <c r="NT207" s="136"/>
      <c r="NU207" s="136"/>
      <c r="NV207" s="136"/>
      <c r="NW207" s="136"/>
      <c r="NX207" s="136"/>
      <c r="NY207" s="136"/>
      <c r="NZ207" s="136"/>
      <c r="OA207" s="136"/>
      <c r="OB207" s="136"/>
      <c r="OC207" s="136"/>
      <c r="OD207" s="136"/>
      <c r="OE207" s="136"/>
      <c r="OF207" s="136"/>
      <c r="OG207" s="136"/>
      <c r="OH207" s="136"/>
      <c r="OI207" s="136"/>
      <c r="OJ207" s="136"/>
      <c r="OK207" s="136"/>
      <c r="OL207" s="136"/>
      <c r="OM207" s="136"/>
      <c r="ON207" s="136"/>
      <c r="OO207" s="136"/>
      <c r="OP207" s="136"/>
      <c r="OQ207" s="136"/>
      <c r="OR207" s="136"/>
      <c r="OS207" s="136"/>
      <c r="OT207" s="136"/>
      <c r="OU207" s="136"/>
      <c r="OV207" s="136"/>
      <c r="OW207" s="136"/>
      <c r="OX207" s="136"/>
      <c r="OY207" s="136"/>
      <c r="OZ207" s="136"/>
      <c r="PA207" s="136"/>
      <c r="PB207" s="136"/>
      <c r="PC207" s="136"/>
      <c r="PD207" s="136"/>
      <c r="PE207" s="136"/>
      <c r="PF207" s="136"/>
      <c r="PG207" s="136"/>
      <c r="PH207" s="136"/>
      <c r="PI207" s="136"/>
      <c r="PJ207" s="136"/>
      <c r="PK207" s="136"/>
      <c r="PL207" s="136"/>
      <c r="PM207" s="136"/>
      <c r="PN207" s="136"/>
      <c r="PO207" s="136"/>
      <c r="PP207" s="136"/>
      <c r="PQ207" s="136"/>
      <c r="PR207" s="136"/>
      <c r="PS207" s="136"/>
      <c r="PT207" s="136"/>
      <c r="PU207" s="136"/>
      <c r="PV207" s="136"/>
      <c r="PW207" s="136"/>
      <c r="PX207" s="136"/>
      <c r="PY207" s="136"/>
      <c r="PZ207" s="136"/>
      <c r="QA207" s="136"/>
      <c r="QB207" s="136"/>
      <c r="QC207" s="136"/>
      <c r="QD207" s="136"/>
      <c r="QE207" s="136"/>
      <c r="QF207" s="136"/>
      <c r="QG207" s="136"/>
      <c r="QH207" s="136"/>
      <c r="QI207" s="136"/>
      <c r="QJ207" s="136"/>
      <c r="QK207" s="136"/>
      <c r="QL207" s="136"/>
      <c r="QM207" s="136"/>
      <c r="QN207" s="136"/>
      <c r="QO207" s="136"/>
      <c r="QP207" s="136"/>
      <c r="QQ207" s="136"/>
      <c r="QR207" s="136"/>
      <c r="QS207" s="136"/>
      <c r="QT207" s="136"/>
      <c r="QU207" s="136"/>
      <c r="QV207" s="136"/>
      <c r="QW207" s="136"/>
      <c r="QX207" s="136"/>
      <c r="QY207" s="136"/>
      <c r="QZ207" s="136"/>
      <c r="RA207" s="136"/>
      <c r="RB207" s="136"/>
      <c r="RC207" s="136"/>
      <c r="RD207" s="136"/>
      <c r="RE207" s="136"/>
      <c r="RF207" s="136"/>
      <c r="RG207" s="136"/>
      <c r="RH207" s="136"/>
      <c r="RI207" s="136"/>
      <c r="RJ207" s="136"/>
      <c r="RK207" s="136"/>
      <c r="RL207" s="136"/>
      <c r="RM207" s="136"/>
      <c r="RN207" s="136"/>
      <c r="RO207" s="136"/>
      <c r="RP207" s="136"/>
      <c r="RQ207" s="136"/>
      <c r="RR207" s="136"/>
      <c r="RS207" s="136"/>
      <c r="RT207" s="136"/>
      <c r="RU207" s="136"/>
      <c r="RV207" s="136"/>
      <c r="RW207" s="136"/>
      <c r="RX207" s="136"/>
      <c r="RY207" s="136"/>
      <c r="RZ207" s="136"/>
      <c r="SA207" s="136"/>
      <c r="SB207" s="136"/>
      <c r="SC207" s="136"/>
      <c r="SD207" s="136"/>
      <c r="SE207" s="136"/>
      <c r="SF207" s="136"/>
      <c r="SG207" s="136"/>
      <c r="SH207" s="136"/>
      <c r="SI207" s="136"/>
      <c r="SJ207" s="136"/>
      <c r="SK207" s="136"/>
      <c r="SL207" s="136"/>
      <c r="SM207" s="136"/>
      <c r="SN207" s="136"/>
      <c r="SO207" s="136"/>
      <c r="SP207" s="136"/>
      <c r="SQ207" s="136"/>
      <c r="SR207" s="136"/>
      <c r="SS207" s="136"/>
      <c r="ST207" s="136"/>
      <c r="SU207" s="136"/>
      <c r="SV207" s="136"/>
      <c r="SW207" s="136"/>
      <c r="SX207" s="136"/>
      <c r="SY207" s="136"/>
      <c r="SZ207" s="136"/>
      <c r="TA207" s="136"/>
      <c r="TB207" s="136"/>
      <c r="TC207" s="136"/>
      <c r="TD207" s="136"/>
      <c r="TE207" s="136"/>
      <c r="TF207" s="136"/>
      <c r="TG207" s="136"/>
      <c r="TH207" s="136"/>
      <c r="TI207" s="136"/>
      <c r="TJ207" s="136"/>
      <c r="TK207" s="136"/>
      <c r="TL207" s="136"/>
      <c r="TM207" s="136"/>
      <c r="TN207" s="136"/>
      <c r="TO207" s="136"/>
      <c r="TP207" s="136"/>
      <c r="TQ207" s="136"/>
      <c r="TR207" s="136"/>
      <c r="TS207" s="136"/>
      <c r="TT207" s="136"/>
      <c r="TU207" s="136"/>
      <c r="TV207" s="136"/>
      <c r="TW207" s="136"/>
      <c r="TX207" s="136"/>
      <c r="TY207" s="136"/>
      <c r="TZ207" s="136"/>
      <c r="UA207" s="136"/>
      <c r="UB207" s="136"/>
      <c r="UC207" s="136"/>
      <c r="UD207" s="136"/>
      <c r="UE207" s="136"/>
      <c r="UF207" s="136"/>
      <c r="UG207" s="136"/>
      <c r="UH207" s="136"/>
      <c r="UI207" s="136"/>
      <c r="UJ207" s="136"/>
      <c r="UK207" s="136"/>
      <c r="UL207" s="136"/>
      <c r="UM207" s="136"/>
      <c r="UN207" s="136"/>
      <c r="UO207" s="136"/>
      <c r="UP207" s="136"/>
      <c r="UQ207" s="136"/>
      <c r="UR207" s="136"/>
      <c r="US207" s="136"/>
      <c r="UT207" s="136"/>
      <c r="UU207" s="136"/>
      <c r="UV207" s="136"/>
      <c r="UW207" s="136"/>
      <c r="UX207" s="136"/>
      <c r="UY207" s="136"/>
      <c r="UZ207" s="136"/>
      <c r="VA207" s="136"/>
      <c r="VB207" s="136"/>
      <c r="VC207" s="136"/>
      <c r="VD207" s="136"/>
      <c r="VE207" s="136"/>
      <c r="VF207" s="136"/>
      <c r="VG207" s="136"/>
      <c r="VH207" s="136"/>
      <c r="VI207" s="136"/>
      <c r="VJ207" s="136"/>
      <c r="VK207" s="136"/>
      <c r="VL207" s="136"/>
      <c r="VM207" s="136"/>
      <c r="VN207" s="136"/>
      <c r="VO207" s="136"/>
      <c r="VP207" s="136"/>
      <c r="VQ207" s="136"/>
      <c r="VR207" s="136"/>
      <c r="VS207" s="136"/>
      <c r="VT207" s="136"/>
      <c r="VU207" s="136"/>
      <c r="VV207" s="136"/>
      <c r="VW207" s="136"/>
      <c r="VX207" s="136"/>
      <c r="VY207" s="136"/>
      <c r="VZ207" s="136"/>
      <c r="WA207" s="136"/>
      <c r="WB207" s="136"/>
      <c r="WC207" s="136"/>
      <c r="WD207" s="136"/>
      <c r="WE207" s="136"/>
      <c r="WF207" s="136"/>
      <c r="WG207" s="136"/>
      <c r="WH207" s="136"/>
      <c r="WI207" s="136"/>
      <c r="WJ207" s="136"/>
      <c r="WK207" s="136"/>
      <c r="WL207" s="136"/>
      <c r="WM207" s="136"/>
      <c r="WN207" s="136"/>
      <c r="WO207" s="136"/>
      <c r="WP207" s="136"/>
      <c r="WQ207" s="136"/>
      <c r="WR207" s="136"/>
      <c r="WS207" s="136"/>
      <c r="WT207" s="136"/>
      <c r="WU207" s="136"/>
      <c r="WV207" s="136"/>
      <c r="WW207" s="136"/>
      <c r="WX207" s="136"/>
      <c r="WY207" s="136"/>
      <c r="WZ207" s="136"/>
      <c r="XA207" s="136"/>
      <c r="XB207" s="136"/>
      <c r="XC207" s="136"/>
      <c r="XD207" s="136"/>
      <c r="XE207" s="136"/>
      <c r="XF207" s="136"/>
      <c r="XG207" s="136"/>
      <c r="XH207" s="136"/>
      <c r="XI207" s="136"/>
      <c r="XJ207" s="136"/>
      <c r="XK207" s="136"/>
      <c r="XL207" s="136"/>
      <c r="XM207" s="136"/>
      <c r="XN207" s="136"/>
      <c r="XO207" s="136"/>
      <c r="XP207" s="136"/>
      <c r="XQ207" s="136"/>
      <c r="XR207" s="136"/>
      <c r="XS207" s="136"/>
      <c r="XT207" s="136"/>
      <c r="XU207" s="136"/>
      <c r="XV207" s="136"/>
      <c r="XW207" s="136"/>
      <c r="XX207" s="136"/>
      <c r="XY207" s="136"/>
      <c r="XZ207" s="136"/>
      <c r="YA207" s="136"/>
      <c r="YB207" s="136"/>
      <c r="YC207" s="136"/>
      <c r="YD207" s="136"/>
      <c r="YE207" s="136"/>
      <c r="YF207" s="136"/>
      <c r="YG207" s="136"/>
      <c r="YH207" s="136"/>
      <c r="YI207" s="136"/>
      <c r="YJ207" s="136"/>
      <c r="YK207" s="136"/>
      <c r="YL207" s="136"/>
      <c r="YM207" s="136"/>
      <c r="YN207" s="136"/>
      <c r="YO207" s="136"/>
      <c r="YP207" s="136"/>
      <c r="YQ207" s="136"/>
      <c r="YR207" s="136"/>
      <c r="YS207" s="136"/>
      <c r="YT207" s="136"/>
      <c r="YU207" s="136"/>
      <c r="YV207" s="136"/>
      <c r="YW207" s="136"/>
      <c r="YX207" s="136"/>
      <c r="YY207" s="136"/>
      <c r="YZ207" s="136"/>
      <c r="ZA207" s="136"/>
      <c r="ZB207" s="136"/>
      <c r="ZC207" s="136"/>
      <c r="ZD207" s="136"/>
      <c r="ZE207" s="136"/>
      <c r="ZF207" s="136"/>
      <c r="ZG207" s="136"/>
      <c r="ZH207" s="136"/>
      <c r="ZI207" s="136"/>
      <c r="ZJ207" s="136"/>
      <c r="ZK207" s="136"/>
      <c r="ZL207" s="136"/>
      <c r="ZM207" s="136"/>
      <c r="ZN207" s="136"/>
      <c r="ZO207" s="136"/>
      <c r="ZP207" s="136"/>
      <c r="ZQ207" s="136"/>
      <c r="ZR207" s="136"/>
      <c r="ZS207" s="136"/>
      <c r="ZT207" s="136"/>
      <c r="ZU207" s="136"/>
      <c r="ZV207" s="136"/>
      <c r="ZW207" s="136"/>
      <c r="ZX207" s="136"/>
      <c r="ZY207" s="136"/>
      <c r="ZZ207" s="136"/>
      <c r="AAA207" s="136"/>
      <c r="AAB207" s="136"/>
      <c r="AAC207" s="136"/>
      <c r="AAD207" s="136"/>
      <c r="AAE207" s="136"/>
      <c r="AAF207" s="136"/>
      <c r="AAG207" s="136"/>
      <c r="AAH207" s="136"/>
      <c r="AAI207" s="136"/>
      <c r="AAJ207" s="136"/>
      <c r="AAK207" s="136"/>
      <c r="AAL207" s="136"/>
      <c r="AAM207" s="136"/>
      <c r="AAN207" s="136"/>
      <c r="AAO207" s="136"/>
      <c r="AAP207" s="136"/>
      <c r="AAQ207" s="136"/>
      <c r="AAR207" s="136"/>
      <c r="AAS207" s="136"/>
      <c r="AAT207" s="136"/>
      <c r="AAU207" s="136"/>
      <c r="AAV207" s="136"/>
      <c r="AAW207" s="136"/>
      <c r="AAX207" s="136"/>
      <c r="AAY207" s="136"/>
      <c r="AAZ207" s="136"/>
      <c r="ABA207" s="136"/>
      <c r="ABB207" s="136"/>
      <c r="ABC207" s="136"/>
      <c r="ABD207" s="136"/>
      <c r="ABE207" s="136"/>
      <c r="ABF207" s="136"/>
      <c r="ABG207" s="136"/>
      <c r="ABH207" s="136"/>
      <c r="ABI207" s="136"/>
      <c r="ABJ207" s="136"/>
      <c r="ABK207" s="136"/>
      <c r="ABL207" s="136"/>
      <c r="ABM207" s="136"/>
      <c r="ABN207" s="136"/>
      <c r="ABO207" s="136"/>
      <c r="ABP207" s="136"/>
      <c r="ABQ207" s="136"/>
      <c r="ABR207" s="136"/>
      <c r="ABS207" s="136"/>
      <c r="ABT207" s="136"/>
      <c r="ABU207" s="136"/>
      <c r="ABV207" s="136"/>
      <c r="ABW207" s="136"/>
      <c r="ABX207" s="136"/>
      <c r="ABY207" s="136"/>
      <c r="ABZ207" s="136"/>
      <c r="ACA207" s="136"/>
      <c r="ACB207" s="136"/>
      <c r="ACC207" s="136"/>
      <c r="ACD207" s="136"/>
      <c r="ACE207" s="136"/>
      <c r="ACF207" s="136"/>
      <c r="ACG207" s="136"/>
      <c r="ACH207" s="136"/>
      <c r="ACI207" s="136"/>
      <c r="ACJ207" s="136"/>
      <c r="ACK207" s="136"/>
      <c r="ACL207" s="136"/>
      <c r="ACM207" s="136"/>
      <c r="ACN207" s="136"/>
      <c r="ACO207" s="136"/>
      <c r="ACP207" s="136"/>
      <c r="ACQ207" s="136"/>
      <c r="ACR207" s="136"/>
      <c r="ACS207" s="136"/>
      <c r="ACT207" s="136"/>
      <c r="ACU207" s="136"/>
      <c r="ACV207" s="136"/>
      <c r="ACW207" s="136"/>
      <c r="ACX207" s="136"/>
      <c r="ACY207" s="136"/>
      <c r="ACZ207" s="136"/>
      <c r="ADA207" s="136"/>
      <c r="ADB207" s="136"/>
      <c r="ADC207" s="136"/>
      <c r="ADD207" s="136"/>
      <c r="ADE207" s="136"/>
      <c r="ADF207" s="136"/>
      <c r="ADG207" s="136"/>
      <c r="ADH207" s="136"/>
      <c r="ADI207" s="136"/>
      <c r="ADJ207" s="136"/>
      <c r="ADK207" s="136"/>
      <c r="ADL207" s="136"/>
      <c r="ADM207" s="136"/>
      <c r="ADN207" s="136"/>
      <c r="ADO207" s="136"/>
      <c r="ADP207" s="136"/>
      <c r="ADQ207" s="136"/>
      <c r="ADR207" s="136"/>
      <c r="ADS207" s="136"/>
      <c r="ADT207" s="136"/>
      <c r="ADU207" s="136"/>
      <c r="ADV207" s="136"/>
      <c r="ADW207" s="136"/>
      <c r="ADX207" s="136"/>
      <c r="ADY207" s="136"/>
      <c r="ADZ207" s="136"/>
      <c r="AEA207" s="136"/>
      <c r="AEB207" s="136"/>
      <c r="AEC207" s="136"/>
      <c r="AED207" s="136"/>
      <c r="AEE207" s="136"/>
      <c r="AEF207" s="136"/>
      <c r="AEG207" s="136"/>
      <c r="AEH207" s="136"/>
      <c r="AEI207" s="136"/>
      <c r="AEJ207" s="136"/>
      <c r="AEK207" s="136"/>
      <c r="AEL207" s="136"/>
      <c r="AEM207" s="136"/>
      <c r="AEN207" s="136"/>
      <c r="AEO207" s="136"/>
      <c r="AEP207" s="136"/>
      <c r="AEQ207" s="136"/>
      <c r="AER207" s="136"/>
      <c r="AES207" s="136"/>
      <c r="AET207" s="136"/>
      <c r="AEU207" s="136"/>
      <c r="AEV207" s="136"/>
      <c r="AEW207" s="136"/>
      <c r="AEX207" s="136"/>
      <c r="AEY207" s="136"/>
      <c r="AEZ207" s="136"/>
      <c r="AFA207" s="136"/>
      <c r="AFB207" s="136"/>
      <c r="AFC207" s="136"/>
      <c r="AFD207" s="136"/>
      <c r="AFE207" s="136"/>
      <c r="AFF207" s="136"/>
      <c r="AFG207" s="136"/>
      <c r="AFH207" s="136"/>
      <c r="AFI207" s="136"/>
      <c r="AFJ207" s="136"/>
      <c r="AFK207" s="136"/>
      <c r="AFL207" s="136"/>
      <c r="AFM207" s="136"/>
      <c r="AFN207" s="136"/>
      <c r="AFO207" s="136"/>
      <c r="AFP207" s="136"/>
      <c r="AFQ207" s="136"/>
      <c r="AFR207" s="136"/>
      <c r="AFS207" s="136"/>
      <c r="AFT207" s="136"/>
      <c r="AFU207" s="136"/>
      <c r="AFV207" s="136"/>
      <c r="AFW207" s="136"/>
      <c r="AFX207" s="136"/>
      <c r="AFY207" s="136"/>
      <c r="AFZ207" s="136"/>
      <c r="AGA207" s="136"/>
      <c r="AGB207" s="136"/>
      <c r="AGC207" s="136"/>
      <c r="AGD207" s="136"/>
      <c r="AGE207" s="136"/>
      <c r="AGF207" s="136"/>
      <c r="AGG207" s="136"/>
      <c r="AGH207" s="136"/>
      <c r="AGI207" s="136"/>
      <c r="AGJ207" s="136"/>
      <c r="AGK207" s="136"/>
      <c r="AGL207" s="136"/>
      <c r="AGM207" s="136"/>
      <c r="AGN207" s="136"/>
      <c r="AGO207" s="136"/>
      <c r="AGP207" s="136"/>
      <c r="AGQ207" s="136"/>
      <c r="AGR207" s="136"/>
      <c r="AGS207" s="136"/>
      <c r="AGT207" s="136"/>
      <c r="AGU207" s="136"/>
      <c r="AGV207" s="136"/>
      <c r="AGW207" s="136"/>
      <c r="AGX207" s="136"/>
      <c r="AGY207" s="136"/>
      <c r="AGZ207" s="136"/>
      <c r="AHA207" s="136"/>
      <c r="AHB207" s="136"/>
      <c r="AHC207" s="136"/>
      <c r="AHD207" s="136"/>
      <c r="AHE207" s="136"/>
      <c r="AHF207" s="136"/>
      <c r="AHG207" s="136"/>
      <c r="AHH207" s="136"/>
      <c r="AHI207" s="136"/>
      <c r="AHJ207" s="136"/>
      <c r="AHK207" s="136"/>
      <c r="AHL207" s="136"/>
      <c r="AHM207" s="136"/>
      <c r="AHN207" s="136"/>
      <c r="AHO207" s="136"/>
      <c r="AHP207" s="136"/>
      <c r="AHQ207" s="136"/>
      <c r="AHR207" s="136"/>
      <c r="AHS207" s="136"/>
      <c r="AHT207" s="136"/>
      <c r="AHU207" s="136"/>
      <c r="AHV207" s="136"/>
      <c r="AHW207" s="136"/>
      <c r="AHX207" s="136"/>
      <c r="AHY207" s="136"/>
      <c r="AHZ207" s="136"/>
      <c r="AIA207" s="136"/>
      <c r="AIB207" s="136"/>
      <c r="AIC207" s="136"/>
      <c r="AID207" s="136"/>
      <c r="AIE207" s="136"/>
      <c r="AIF207" s="136"/>
      <c r="AIG207" s="136"/>
      <c r="AIH207" s="136"/>
      <c r="AII207" s="136"/>
      <c r="AIJ207" s="136"/>
      <c r="AIK207" s="136"/>
      <c r="AIL207" s="136"/>
      <c r="AIM207" s="136"/>
      <c r="AIN207" s="136"/>
      <c r="AIO207" s="136"/>
      <c r="AIP207" s="136"/>
      <c r="AIQ207" s="136"/>
      <c r="AIR207" s="136"/>
      <c r="AIS207" s="136"/>
      <c r="AIT207" s="136"/>
      <c r="AIU207" s="136"/>
      <c r="AIV207" s="136"/>
      <c r="AIW207" s="136"/>
      <c r="AIX207" s="136"/>
      <c r="AIY207" s="136"/>
      <c r="AIZ207" s="136"/>
      <c r="AJA207" s="136"/>
      <c r="AJB207" s="136"/>
      <c r="AJC207" s="136"/>
      <c r="AJD207" s="136"/>
      <c r="AJE207" s="136"/>
      <c r="AJF207" s="136"/>
      <c r="AJG207" s="136"/>
      <c r="AJH207" s="136"/>
      <c r="AJI207" s="136"/>
      <c r="AJJ207" s="136"/>
      <c r="AJK207" s="136"/>
      <c r="AJL207" s="136"/>
      <c r="AJM207" s="136"/>
      <c r="AJN207" s="136"/>
      <c r="AJO207" s="136"/>
      <c r="AJP207" s="136"/>
      <c r="AJQ207" s="136"/>
      <c r="AJR207" s="136"/>
      <c r="AJS207" s="136"/>
      <c r="AJT207" s="136"/>
      <c r="AJU207" s="136"/>
      <c r="AJV207" s="136"/>
      <c r="AJW207" s="136"/>
      <c r="AJX207" s="136"/>
      <c r="AJY207" s="136"/>
      <c r="AJZ207" s="136"/>
      <c r="AKA207" s="136"/>
      <c r="AKB207" s="136"/>
      <c r="AKC207" s="136"/>
      <c r="AKD207" s="136"/>
      <c r="AKE207" s="136"/>
      <c r="AKF207" s="136"/>
      <c r="AKG207" s="136"/>
      <c r="AKH207" s="136"/>
      <c r="AKI207" s="136"/>
      <c r="AKJ207" s="136"/>
      <c r="AKK207" s="136"/>
      <c r="AKL207" s="136"/>
      <c r="AKM207" s="136"/>
      <c r="AKN207" s="136"/>
      <c r="AKO207" s="136"/>
      <c r="AKP207" s="136"/>
      <c r="AKQ207" s="136"/>
      <c r="AKR207" s="136"/>
      <c r="AKS207" s="136"/>
      <c r="AKT207" s="136"/>
      <c r="AKU207" s="136"/>
      <c r="AKV207" s="136"/>
      <c r="AKW207" s="136"/>
      <c r="AKX207" s="136"/>
      <c r="AKY207" s="136"/>
      <c r="AKZ207" s="136"/>
      <c r="ALA207" s="136"/>
      <c r="ALB207" s="136"/>
      <c r="ALC207" s="136"/>
      <c r="ALD207" s="136"/>
      <c r="ALE207" s="136"/>
      <c r="ALF207" s="136"/>
      <c r="ALG207" s="136"/>
      <c r="ALH207" s="136"/>
      <c r="ALI207" s="136"/>
      <c r="ALJ207" s="136"/>
      <c r="ALK207" s="136"/>
      <c r="ALL207" s="136"/>
      <c r="ALM207" s="136"/>
      <c r="ALN207" s="136"/>
      <c r="ALO207" s="136"/>
      <c r="ALP207" s="136"/>
      <c r="ALQ207" s="136"/>
      <c r="ALR207" s="136"/>
      <c r="ALS207" s="136"/>
      <c r="ALT207" s="136"/>
      <c r="ALU207" s="136"/>
      <c r="ALV207" s="136"/>
      <c r="ALW207" s="136"/>
      <c r="ALX207" s="136"/>
      <c r="ALY207" s="136"/>
      <c r="ALZ207" s="136"/>
      <c r="AMA207" s="136"/>
      <c r="AMB207" s="136"/>
      <c r="AMC207" s="136"/>
      <c r="AMD207" s="136"/>
      <c r="AME207" s="136"/>
      <c r="AMF207" s="136"/>
      <c r="AMG207" s="136"/>
      <c r="AMH207" s="136"/>
      <c r="AMI207" s="136"/>
    </row>
    <row r="208" spans="1:1024" x14ac:dyDescent="0.25">
      <c r="A208" s="298" t="s">
        <v>763</v>
      </c>
      <c r="B208" s="193">
        <v>208</v>
      </c>
      <c r="C208" s="201" t="s">
        <v>764</v>
      </c>
      <c r="D208" s="215" t="s">
        <v>25852</v>
      </c>
      <c r="E208" s="227"/>
      <c r="F208" s="231"/>
      <c r="G208" s="299"/>
      <c r="H208" s="299"/>
      <c r="I208" s="369" t="s">
        <v>26958</v>
      </c>
      <c r="J208" s="431"/>
      <c r="K208" s="432">
        <v>2</v>
      </c>
      <c r="L208" s="432"/>
      <c r="M208" s="433"/>
      <c r="N208" s="433"/>
      <c r="O208" s="432"/>
      <c r="P208" s="433"/>
      <c r="Q208" s="433"/>
      <c r="R208" s="433"/>
      <c r="S208" s="433"/>
      <c r="T208" s="433"/>
      <c r="U208" s="428"/>
      <c r="V208" s="256">
        <f>IF(O208=1,10,100)</f>
        <v>100</v>
      </c>
      <c r="W208" s="256">
        <f>IF(O208=1,1,IF(O208=2,10,100))</f>
        <v>100</v>
      </c>
      <c r="X208" s="256">
        <f>IF(O208=3,20,100)</f>
        <v>100</v>
      </c>
      <c r="Y208" s="256">
        <f>IF(P208=1,10,100)</f>
        <v>100</v>
      </c>
      <c r="Z208" s="256">
        <f>IF(P208=1,1,IF(P208=2,10,100))</f>
        <v>100</v>
      </c>
      <c r="AA208" s="257">
        <f>IF(OR(EXACT(Q208,"1A"),EXACT(Q208,"1B")),0.1,IF(Q208=2,1,100))</f>
        <v>100</v>
      </c>
      <c r="AB208" s="257">
        <f>IF(OR(EXACT(R208,"1A"),EXACT(R208,"1B")),0.1,IF(R208=2,1,100))</f>
        <v>100</v>
      </c>
      <c r="AC208" s="257">
        <f>IF(OR(EXACT(S208,"1A"),EXACT(S208,"1B")),0.3,IF(S208=2,3,100))</f>
        <v>100</v>
      </c>
      <c r="AD208" s="224"/>
      <c r="AE208" s="224"/>
      <c r="AF208" s="249">
        <f>IF(OR(OR(EXACT(J208,"1A"),EXACT(J208,"1B"),EXACT(J208,"1C")),K208=1),1,IF(K208=2,10,100))</f>
        <v>10</v>
      </c>
      <c r="AG208" s="249">
        <f>IF(OR(EXACT(J208,"1A"),EXACT(J208,"1B"),EXACT(J208,"1C")),1,IF(J208=2,10,100))</f>
        <v>100</v>
      </c>
      <c r="AH208" s="249">
        <f>IF(OR(EXACT(J208,"1A"),EXACT(J208,"1B"),EXACT(J208,"1C"),K208=1),3,100)</f>
        <v>100</v>
      </c>
      <c r="AI208" s="249">
        <f>IF(OR(EXACT(J208,"1A"),EXACT(J208,"1B"),EXACT(J208,"1C")),5,100)</f>
        <v>100</v>
      </c>
      <c r="AJ208" s="251">
        <v>0.11899999999999999</v>
      </c>
      <c r="AK208" s="337"/>
      <c r="AL208" s="227"/>
      <c r="AM208" s="306" t="s">
        <v>765</v>
      </c>
      <c r="AN208" s="136"/>
      <c r="AO208" s="136"/>
      <c r="AP208" s="136"/>
      <c r="AQ208" s="285" t="s">
        <v>766</v>
      </c>
      <c r="AR208" s="136"/>
      <c r="AS208" s="136"/>
      <c r="AT208" s="136"/>
      <c r="AU208" s="136"/>
      <c r="AV208" s="136"/>
      <c r="AW208" s="136"/>
      <c r="AX208" s="136"/>
      <c r="AY208" s="136"/>
      <c r="AZ208" s="136"/>
      <c r="BA208" s="136"/>
      <c r="BB208" s="136"/>
      <c r="BC208" s="136"/>
      <c r="BD208" s="136"/>
      <c r="BE208" s="136"/>
      <c r="BF208" s="136"/>
      <c r="BG208" s="136"/>
      <c r="BH208" s="136"/>
      <c r="BI208" s="136"/>
      <c r="BJ208" s="136"/>
      <c r="BK208" s="136"/>
      <c r="BL208" s="136"/>
      <c r="BM208" s="136"/>
      <c r="BN208" s="136"/>
      <c r="BO208" s="136"/>
      <c r="BP208" s="136"/>
      <c r="BQ208" s="136"/>
      <c r="BR208" s="136"/>
      <c r="BS208" s="136"/>
      <c r="BT208" s="136"/>
      <c r="BU208" s="136"/>
      <c r="BV208" s="136"/>
      <c r="BW208" s="136"/>
      <c r="BX208" s="136"/>
      <c r="BY208" s="136"/>
      <c r="BZ208" s="136"/>
      <c r="CA208" s="136"/>
      <c r="CB208" s="136"/>
      <c r="CC208" s="136"/>
      <c r="CD208" s="136"/>
      <c r="CE208" s="136"/>
      <c r="CF208" s="136"/>
      <c r="CG208" s="136"/>
      <c r="CH208" s="136"/>
      <c r="CI208" s="136"/>
      <c r="CJ208" s="136"/>
      <c r="CK208" s="136"/>
      <c r="CL208" s="136"/>
      <c r="CM208" s="136"/>
      <c r="CN208" s="136"/>
      <c r="CO208" s="136"/>
      <c r="CP208" s="136"/>
      <c r="CQ208" s="136"/>
      <c r="CR208" s="136"/>
      <c r="CS208" s="136"/>
      <c r="CT208" s="136"/>
      <c r="CU208" s="136"/>
      <c r="CV208" s="136"/>
      <c r="CW208" s="136"/>
      <c r="CX208" s="136"/>
      <c r="CY208" s="136"/>
      <c r="CZ208" s="136"/>
      <c r="DA208" s="136"/>
      <c r="DB208" s="136"/>
      <c r="DC208" s="136"/>
      <c r="DD208" s="136"/>
      <c r="DE208" s="136"/>
      <c r="DF208" s="136"/>
      <c r="DG208" s="136"/>
      <c r="DH208" s="136"/>
      <c r="DI208" s="136"/>
      <c r="DJ208" s="136"/>
      <c r="DK208" s="136"/>
      <c r="DL208" s="136"/>
      <c r="DM208" s="136"/>
      <c r="DN208" s="136"/>
      <c r="DO208" s="136"/>
      <c r="DP208" s="136"/>
      <c r="DQ208" s="136"/>
      <c r="DR208" s="136"/>
      <c r="DS208" s="136"/>
      <c r="DT208" s="136"/>
      <c r="DU208" s="136"/>
      <c r="DV208" s="136"/>
      <c r="DW208" s="136"/>
      <c r="DX208" s="136"/>
      <c r="DY208" s="136"/>
      <c r="DZ208" s="136"/>
      <c r="EA208" s="136"/>
      <c r="EB208" s="136"/>
      <c r="EC208" s="136"/>
      <c r="ED208" s="136"/>
      <c r="EE208" s="136"/>
      <c r="EF208" s="136"/>
      <c r="EG208" s="136"/>
      <c r="EH208" s="136"/>
      <c r="EI208" s="136"/>
      <c r="EJ208" s="136"/>
      <c r="EK208" s="136"/>
      <c r="EL208" s="136"/>
      <c r="EM208" s="136"/>
      <c r="EN208" s="136"/>
      <c r="EO208" s="136"/>
      <c r="EP208" s="136"/>
      <c r="EQ208" s="136"/>
      <c r="ER208" s="136"/>
      <c r="ES208" s="136"/>
      <c r="ET208" s="136"/>
      <c r="EU208" s="136"/>
      <c r="EV208" s="136"/>
      <c r="EW208" s="136"/>
      <c r="EX208" s="136"/>
      <c r="EY208" s="136"/>
      <c r="EZ208" s="136"/>
      <c r="FA208" s="136"/>
      <c r="FB208" s="136"/>
      <c r="FC208" s="136"/>
      <c r="FD208" s="136"/>
      <c r="FE208" s="136"/>
      <c r="FF208" s="136"/>
      <c r="FG208" s="136"/>
      <c r="FH208" s="136"/>
      <c r="FI208" s="136"/>
      <c r="FJ208" s="136"/>
      <c r="FK208" s="136"/>
      <c r="FL208" s="136"/>
      <c r="FM208" s="136"/>
      <c r="FN208" s="136"/>
      <c r="FO208" s="136"/>
      <c r="FP208" s="136"/>
      <c r="FQ208" s="136"/>
      <c r="FR208" s="136"/>
      <c r="FS208" s="136"/>
      <c r="FT208" s="136"/>
      <c r="FU208" s="136"/>
      <c r="FV208" s="136"/>
      <c r="FW208" s="136"/>
      <c r="FX208" s="136"/>
      <c r="FY208" s="136"/>
      <c r="FZ208" s="136"/>
      <c r="GA208" s="136"/>
      <c r="GB208" s="136"/>
      <c r="GC208" s="136"/>
      <c r="GD208" s="136"/>
      <c r="GE208" s="136"/>
      <c r="GF208" s="136"/>
      <c r="GG208" s="136"/>
      <c r="GH208" s="136"/>
      <c r="GI208" s="136"/>
      <c r="GJ208" s="136"/>
      <c r="GK208" s="136"/>
      <c r="GL208" s="136"/>
      <c r="GM208" s="136"/>
      <c r="GN208" s="136"/>
      <c r="GO208" s="136"/>
      <c r="GP208" s="136"/>
      <c r="GQ208" s="136"/>
      <c r="GR208" s="136"/>
      <c r="GS208" s="136"/>
      <c r="GT208" s="136"/>
      <c r="GU208" s="136"/>
      <c r="GV208" s="136"/>
      <c r="GW208" s="136"/>
      <c r="GX208" s="136"/>
      <c r="GY208" s="136"/>
      <c r="GZ208" s="136"/>
      <c r="HA208" s="136"/>
      <c r="HB208" s="136"/>
      <c r="HC208" s="136"/>
      <c r="HD208" s="136"/>
      <c r="HE208" s="136"/>
      <c r="HF208" s="136"/>
      <c r="HG208" s="136"/>
      <c r="HH208" s="136"/>
      <c r="HI208" s="136"/>
      <c r="HJ208" s="136"/>
      <c r="HK208" s="136"/>
      <c r="HL208" s="136"/>
      <c r="HM208" s="136"/>
      <c r="HN208" s="136"/>
      <c r="HO208" s="136"/>
      <c r="HP208" s="136"/>
      <c r="HQ208" s="136"/>
      <c r="HR208" s="136"/>
      <c r="HS208" s="136"/>
      <c r="HT208" s="136"/>
      <c r="HU208" s="136"/>
      <c r="HV208" s="136"/>
      <c r="HW208" s="136"/>
      <c r="HX208" s="136"/>
      <c r="HY208" s="136"/>
      <c r="HZ208" s="136"/>
      <c r="IA208" s="136"/>
      <c r="IB208" s="136"/>
      <c r="IC208" s="136"/>
      <c r="ID208" s="136"/>
      <c r="IE208" s="136"/>
      <c r="IF208" s="136"/>
      <c r="IG208" s="136"/>
      <c r="IH208" s="136"/>
      <c r="II208" s="136"/>
      <c r="IJ208" s="136"/>
      <c r="IK208" s="136"/>
      <c r="IL208" s="136"/>
      <c r="IM208" s="136"/>
      <c r="IN208" s="136"/>
      <c r="IO208" s="136"/>
      <c r="IP208" s="136"/>
      <c r="IQ208" s="136"/>
      <c r="IR208" s="136"/>
      <c r="IS208" s="136"/>
      <c r="IT208" s="136"/>
      <c r="IU208" s="136"/>
      <c r="IV208" s="136"/>
      <c r="IW208" s="136"/>
      <c r="IX208" s="136"/>
      <c r="IY208" s="136"/>
      <c r="IZ208" s="136"/>
      <c r="JA208" s="136"/>
      <c r="JB208" s="136"/>
      <c r="JC208" s="136"/>
      <c r="JD208" s="136"/>
      <c r="JE208" s="136"/>
      <c r="JF208" s="136"/>
      <c r="JG208" s="136"/>
      <c r="JH208" s="136"/>
      <c r="JI208" s="136"/>
      <c r="JJ208" s="136"/>
      <c r="JK208" s="136"/>
      <c r="JL208" s="136"/>
      <c r="JM208" s="136"/>
      <c r="JN208" s="136"/>
      <c r="JO208" s="136"/>
      <c r="JP208" s="136"/>
      <c r="JQ208" s="136"/>
      <c r="JR208" s="136"/>
      <c r="JS208" s="136"/>
      <c r="JT208" s="136"/>
      <c r="JU208" s="136"/>
      <c r="JV208" s="136"/>
      <c r="JW208" s="136"/>
      <c r="JX208" s="136"/>
      <c r="JY208" s="136"/>
      <c r="JZ208" s="136"/>
      <c r="KA208" s="136"/>
      <c r="KB208" s="136"/>
      <c r="KC208" s="136"/>
      <c r="KD208" s="136"/>
      <c r="KE208" s="136"/>
      <c r="KF208" s="136"/>
      <c r="KG208" s="136"/>
      <c r="KH208" s="136"/>
      <c r="KI208" s="136"/>
      <c r="KJ208" s="136"/>
      <c r="KK208" s="136"/>
      <c r="KL208" s="136"/>
      <c r="KM208" s="136"/>
      <c r="KN208" s="136"/>
      <c r="KO208" s="136"/>
      <c r="KP208" s="136"/>
      <c r="KQ208" s="136"/>
      <c r="KR208" s="136"/>
      <c r="KS208" s="136"/>
      <c r="KT208" s="136"/>
      <c r="KU208" s="136"/>
      <c r="KV208" s="136"/>
      <c r="KW208" s="136"/>
      <c r="KX208" s="136"/>
      <c r="KY208" s="136"/>
      <c r="KZ208" s="136"/>
      <c r="LA208" s="136"/>
      <c r="LB208" s="136"/>
      <c r="LC208" s="136"/>
      <c r="LD208" s="136"/>
      <c r="LE208" s="136"/>
      <c r="LF208" s="136"/>
      <c r="LG208" s="136"/>
      <c r="LH208" s="136"/>
      <c r="LI208" s="136"/>
      <c r="LJ208" s="136"/>
      <c r="LK208" s="136"/>
      <c r="LL208" s="136"/>
      <c r="LM208" s="136"/>
      <c r="LN208" s="136"/>
      <c r="LO208" s="136"/>
      <c r="LP208" s="136"/>
      <c r="LQ208" s="136"/>
      <c r="LR208" s="136"/>
      <c r="LS208" s="136"/>
      <c r="LT208" s="136"/>
      <c r="LU208" s="136"/>
      <c r="LV208" s="136"/>
      <c r="LW208" s="136"/>
      <c r="LX208" s="136"/>
      <c r="LY208" s="136"/>
      <c r="LZ208" s="136"/>
      <c r="MA208" s="136"/>
      <c r="MB208" s="136"/>
      <c r="MC208" s="136"/>
      <c r="MD208" s="136"/>
      <c r="ME208" s="136"/>
      <c r="MF208" s="136"/>
      <c r="MG208" s="136"/>
      <c r="MH208" s="136"/>
      <c r="MI208" s="136"/>
      <c r="MJ208" s="136"/>
      <c r="MK208" s="136"/>
      <c r="ML208" s="136"/>
      <c r="MM208" s="136"/>
      <c r="MN208" s="136"/>
      <c r="MO208" s="136"/>
      <c r="MP208" s="136"/>
      <c r="MQ208" s="136"/>
      <c r="MR208" s="136"/>
      <c r="MS208" s="136"/>
      <c r="MT208" s="136"/>
      <c r="MU208" s="136"/>
      <c r="MV208" s="136"/>
      <c r="MW208" s="136"/>
      <c r="MX208" s="136"/>
      <c r="MY208" s="136"/>
      <c r="MZ208" s="136"/>
      <c r="NA208" s="136"/>
      <c r="NB208" s="136"/>
      <c r="NC208" s="136"/>
      <c r="ND208" s="136"/>
      <c r="NE208" s="136"/>
      <c r="NF208" s="136"/>
      <c r="NG208" s="136"/>
      <c r="NH208" s="136"/>
      <c r="NI208" s="136"/>
      <c r="NJ208" s="136"/>
      <c r="NK208" s="136"/>
      <c r="NL208" s="136"/>
      <c r="NM208" s="136"/>
      <c r="NN208" s="136"/>
      <c r="NO208" s="136"/>
      <c r="NP208" s="136"/>
      <c r="NQ208" s="136"/>
      <c r="NR208" s="136"/>
      <c r="NS208" s="136"/>
      <c r="NT208" s="136"/>
      <c r="NU208" s="136"/>
      <c r="NV208" s="136"/>
      <c r="NW208" s="136"/>
      <c r="NX208" s="136"/>
      <c r="NY208" s="136"/>
      <c r="NZ208" s="136"/>
      <c r="OA208" s="136"/>
      <c r="OB208" s="136"/>
      <c r="OC208" s="136"/>
      <c r="OD208" s="136"/>
      <c r="OE208" s="136"/>
      <c r="OF208" s="136"/>
      <c r="OG208" s="136"/>
      <c r="OH208" s="136"/>
      <c r="OI208" s="136"/>
      <c r="OJ208" s="136"/>
      <c r="OK208" s="136"/>
      <c r="OL208" s="136"/>
      <c r="OM208" s="136"/>
      <c r="ON208" s="136"/>
      <c r="OO208" s="136"/>
      <c r="OP208" s="136"/>
      <c r="OQ208" s="136"/>
      <c r="OR208" s="136"/>
      <c r="OS208" s="136"/>
      <c r="OT208" s="136"/>
      <c r="OU208" s="136"/>
      <c r="OV208" s="136"/>
      <c r="OW208" s="136"/>
      <c r="OX208" s="136"/>
      <c r="OY208" s="136"/>
      <c r="OZ208" s="136"/>
      <c r="PA208" s="136"/>
      <c r="PB208" s="136"/>
      <c r="PC208" s="136"/>
      <c r="PD208" s="136"/>
      <c r="PE208" s="136"/>
      <c r="PF208" s="136"/>
      <c r="PG208" s="136"/>
      <c r="PH208" s="136"/>
      <c r="PI208" s="136"/>
      <c r="PJ208" s="136"/>
      <c r="PK208" s="136"/>
      <c r="PL208" s="136"/>
      <c r="PM208" s="136"/>
      <c r="PN208" s="136"/>
      <c r="PO208" s="136"/>
      <c r="PP208" s="136"/>
      <c r="PQ208" s="136"/>
      <c r="PR208" s="136"/>
      <c r="PS208" s="136"/>
      <c r="PT208" s="136"/>
      <c r="PU208" s="136"/>
      <c r="PV208" s="136"/>
      <c r="PW208" s="136"/>
      <c r="PX208" s="136"/>
      <c r="PY208" s="136"/>
      <c r="PZ208" s="136"/>
      <c r="QA208" s="136"/>
      <c r="QB208" s="136"/>
      <c r="QC208" s="136"/>
      <c r="QD208" s="136"/>
      <c r="QE208" s="136"/>
      <c r="QF208" s="136"/>
      <c r="QG208" s="136"/>
      <c r="QH208" s="136"/>
      <c r="QI208" s="136"/>
      <c r="QJ208" s="136"/>
      <c r="QK208" s="136"/>
      <c r="QL208" s="136"/>
      <c r="QM208" s="136"/>
      <c r="QN208" s="136"/>
      <c r="QO208" s="136"/>
      <c r="QP208" s="136"/>
      <c r="QQ208" s="136"/>
      <c r="QR208" s="136"/>
      <c r="QS208" s="136"/>
      <c r="QT208" s="136"/>
      <c r="QU208" s="136"/>
      <c r="QV208" s="136"/>
      <c r="QW208" s="136"/>
      <c r="QX208" s="136"/>
      <c r="QY208" s="136"/>
      <c r="QZ208" s="136"/>
      <c r="RA208" s="136"/>
      <c r="RB208" s="136"/>
      <c r="RC208" s="136"/>
      <c r="RD208" s="136"/>
      <c r="RE208" s="136"/>
      <c r="RF208" s="136"/>
      <c r="RG208" s="136"/>
      <c r="RH208" s="136"/>
      <c r="RI208" s="136"/>
      <c r="RJ208" s="136"/>
      <c r="RK208" s="136"/>
      <c r="RL208" s="136"/>
      <c r="RM208" s="136"/>
      <c r="RN208" s="136"/>
      <c r="RO208" s="136"/>
      <c r="RP208" s="136"/>
      <c r="RQ208" s="136"/>
      <c r="RR208" s="136"/>
      <c r="RS208" s="136"/>
      <c r="RT208" s="136"/>
      <c r="RU208" s="136"/>
      <c r="RV208" s="136"/>
      <c r="RW208" s="136"/>
      <c r="RX208" s="136"/>
      <c r="RY208" s="136"/>
      <c r="RZ208" s="136"/>
      <c r="SA208" s="136"/>
      <c r="SB208" s="136"/>
      <c r="SC208" s="136"/>
      <c r="SD208" s="136"/>
      <c r="SE208" s="136"/>
      <c r="SF208" s="136"/>
      <c r="SG208" s="136"/>
      <c r="SH208" s="136"/>
      <c r="SI208" s="136"/>
      <c r="SJ208" s="136"/>
      <c r="SK208" s="136"/>
      <c r="SL208" s="136"/>
      <c r="SM208" s="136"/>
      <c r="SN208" s="136"/>
      <c r="SO208" s="136"/>
      <c r="SP208" s="136"/>
      <c r="SQ208" s="136"/>
      <c r="SR208" s="136"/>
      <c r="SS208" s="136"/>
      <c r="ST208" s="136"/>
      <c r="SU208" s="136"/>
      <c r="SV208" s="136"/>
      <c r="SW208" s="136"/>
      <c r="SX208" s="136"/>
      <c r="SY208" s="136"/>
      <c r="SZ208" s="136"/>
      <c r="TA208" s="136"/>
      <c r="TB208" s="136"/>
      <c r="TC208" s="136"/>
      <c r="TD208" s="136"/>
      <c r="TE208" s="136"/>
      <c r="TF208" s="136"/>
      <c r="TG208" s="136"/>
      <c r="TH208" s="136"/>
      <c r="TI208" s="136"/>
      <c r="TJ208" s="136"/>
      <c r="TK208" s="136"/>
      <c r="TL208" s="136"/>
      <c r="TM208" s="136"/>
      <c r="TN208" s="136"/>
      <c r="TO208" s="136"/>
      <c r="TP208" s="136"/>
      <c r="TQ208" s="136"/>
      <c r="TR208" s="136"/>
      <c r="TS208" s="136"/>
      <c r="TT208" s="136"/>
      <c r="TU208" s="136"/>
      <c r="TV208" s="136"/>
      <c r="TW208" s="136"/>
      <c r="TX208" s="136"/>
      <c r="TY208" s="136"/>
      <c r="TZ208" s="136"/>
      <c r="UA208" s="136"/>
      <c r="UB208" s="136"/>
      <c r="UC208" s="136"/>
      <c r="UD208" s="136"/>
      <c r="UE208" s="136"/>
      <c r="UF208" s="136"/>
      <c r="UG208" s="136"/>
      <c r="UH208" s="136"/>
      <c r="UI208" s="136"/>
      <c r="UJ208" s="136"/>
      <c r="UK208" s="136"/>
      <c r="UL208" s="136"/>
      <c r="UM208" s="136"/>
      <c r="UN208" s="136"/>
      <c r="UO208" s="136"/>
      <c r="UP208" s="136"/>
      <c r="UQ208" s="136"/>
      <c r="UR208" s="136"/>
      <c r="US208" s="136"/>
      <c r="UT208" s="136"/>
      <c r="UU208" s="136"/>
      <c r="UV208" s="136"/>
      <c r="UW208" s="136"/>
      <c r="UX208" s="136"/>
      <c r="UY208" s="136"/>
      <c r="UZ208" s="136"/>
      <c r="VA208" s="136"/>
      <c r="VB208" s="136"/>
      <c r="VC208" s="136"/>
      <c r="VD208" s="136"/>
      <c r="VE208" s="136"/>
      <c r="VF208" s="136"/>
      <c r="VG208" s="136"/>
      <c r="VH208" s="136"/>
      <c r="VI208" s="136"/>
      <c r="VJ208" s="136"/>
      <c r="VK208" s="136"/>
      <c r="VL208" s="136"/>
      <c r="VM208" s="136"/>
      <c r="VN208" s="136"/>
      <c r="VO208" s="136"/>
      <c r="VP208" s="136"/>
      <c r="VQ208" s="136"/>
      <c r="VR208" s="136"/>
      <c r="VS208" s="136"/>
      <c r="VT208" s="136"/>
      <c r="VU208" s="136"/>
      <c r="VV208" s="136"/>
      <c r="VW208" s="136"/>
      <c r="VX208" s="136"/>
      <c r="VY208" s="136"/>
      <c r="VZ208" s="136"/>
      <c r="WA208" s="136"/>
      <c r="WB208" s="136"/>
      <c r="WC208" s="136"/>
      <c r="WD208" s="136"/>
      <c r="WE208" s="136"/>
      <c r="WF208" s="136"/>
      <c r="WG208" s="136"/>
      <c r="WH208" s="136"/>
      <c r="WI208" s="136"/>
      <c r="WJ208" s="136"/>
      <c r="WK208" s="136"/>
      <c r="WL208" s="136"/>
      <c r="WM208" s="136"/>
      <c r="WN208" s="136"/>
      <c r="WO208" s="136"/>
      <c r="WP208" s="136"/>
      <c r="WQ208" s="136"/>
      <c r="WR208" s="136"/>
      <c r="WS208" s="136"/>
      <c r="WT208" s="136"/>
      <c r="WU208" s="136"/>
      <c r="WV208" s="136"/>
      <c r="WW208" s="136"/>
      <c r="WX208" s="136"/>
      <c r="WY208" s="136"/>
      <c r="WZ208" s="136"/>
      <c r="XA208" s="136"/>
      <c r="XB208" s="136"/>
      <c r="XC208" s="136"/>
      <c r="XD208" s="136"/>
      <c r="XE208" s="136"/>
      <c r="XF208" s="136"/>
      <c r="XG208" s="136"/>
      <c r="XH208" s="136"/>
      <c r="XI208" s="136"/>
      <c r="XJ208" s="136"/>
      <c r="XK208" s="136"/>
      <c r="XL208" s="136"/>
      <c r="XM208" s="136"/>
      <c r="XN208" s="136"/>
      <c r="XO208" s="136"/>
      <c r="XP208" s="136"/>
      <c r="XQ208" s="136"/>
      <c r="XR208" s="136"/>
      <c r="XS208" s="136"/>
      <c r="XT208" s="136"/>
      <c r="XU208" s="136"/>
      <c r="XV208" s="136"/>
      <c r="XW208" s="136"/>
      <c r="XX208" s="136"/>
      <c r="XY208" s="136"/>
      <c r="XZ208" s="136"/>
      <c r="YA208" s="136"/>
      <c r="YB208" s="136"/>
      <c r="YC208" s="136"/>
      <c r="YD208" s="136"/>
      <c r="YE208" s="136"/>
      <c r="YF208" s="136"/>
      <c r="YG208" s="136"/>
      <c r="YH208" s="136"/>
      <c r="YI208" s="136"/>
      <c r="YJ208" s="136"/>
      <c r="YK208" s="136"/>
      <c r="YL208" s="136"/>
      <c r="YM208" s="136"/>
      <c r="YN208" s="136"/>
      <c r="YO208" s="136"/>
      <c r="YP208" s="136"/>
      <c r="YQ208" s="136"/>
      <c r="YR208" s="136"/>
      <c r="YS208" s="136"/>
      <c r="YT208" s="136"/>
      <c r="YU208" s="136"/>
      <c r="YV208" s="136"/>
      <c r="YW208" s="136"/>
      <c r="YX208" s="136"/>
      <c r="YY208" s="136"/>
      <c r="YZ208" s="136"/>
      <c r="ZA208" s="136"/>
      <c r="ZB208" s="136"/>
      <c r="ZC208" s="136"/>
      <c r="ZD208" s="136"/>
      <c r="ZE208" s="136"/>
      <c r="ZF208" s="136"/>
      <c r="ZG208" s="136"/>
      <c r="ZH208" s="136"/>
      <c r="ZI208" s="136"/>
      <c r="ZJ208" s="136"/>
      <c r="ZK208" s="136"/>
      <c r="ZL208" s="136"/>
      <c r="ZM208" s="136"/>
      <c r="ZN208" s="136"/>
      <c r="ZO208" s="136"/>
      <c r="ZP208" s="136"/>
      <c r="ZQ208" s="136"/>
      <c r="ZR208" s="136"/>
      <c r="ZS208" s="136"/>
      <c r="ZT208" s="136"/>
      <c r="ZU208" s="136"/>
      <c r="ZV208" s="136"/>
      <c r="ZW208" s="136"/>
      <c r="ZX208" s="136"/>
      <c r="ZY208" s="136"/>
      <c r="ZZ208" s="136"/>
      <c r="AAA208" s="136"/>
      <c r="AAB208" s="136"/>
      <c r="AAC208" s="136"/>
      <c r="AAD208" s="136"/>
      <c r="AAE208" s="136"/>
      <c r="AAF208" s="136"/>
      <c r="AAG208" s="136"/>
      <c r="AAH208" s="136"/>
      <c r="AAI208" s="136"/>
      <c r="AAJ208" s="136"/>
      <c r="AAK208" s="136"/>
      <c r="AAL208" s="136"/>
      <c r="AAM208" s="136"/>
      <c r="AAN208" s="136"/>
      <c r="AAO208" s="136"/>
      <c r="AAP208" s="136"/>
      <c r="AAQ208" s="136"/>
      <c r="AAR208" s="136"/>
      <c r="AAS208" s="136"/>
      <c r="AAT208" s="136"/>
      <c r="AAU208" s="136"/>
      <c r="AAV208" s="136"/>
      <c r="AAW208" s="136"/>
      <c r="AAX208" s="136"/>
      <c r="AAY208" s="136"/>
      <c r="AAZ208" s="136"/>
      <c r="ABA208" s="136"/>
      <c r="ABB208" s="136"/>
      <c r="ABC208" s="136"/>
      <c r="ABD208" s="136"/>
      <c r="ABE208" s="136"/>
      <c r="ABF208" s="136"/>
      <c r="ABG208" s="136"/>
      <c r="ABH208" s="136"/>
      <c r="ABI208" s="136"/>
      <c r="ABJ208" s="136"/>
      <c r="ABK208" s="136"/>
      <c r="ABL208" s="136"/>
      <c r="ABM208" s="136"/>
      <c r="ABN208" s="136"/>
      <c r="ABO208" s="136"/>
      <c r="ABP208" s="136"/>
      <c r="ABQ208" s="136"/>
      <c r="ABR208" s="136"/>
      <c r="ABS208" s="136"/>
      <c r="ABT208" s="136"/>
      <c r="ABU208" s="136"/>
      <c r="ABV208" s="136"/>
      <c r="ABW208" s="136"/>
      <c r="ABX208" s="136"/>
      <c r="ABY208" s="136"/>
      <c r="ABZ208" s="136"/>
      <c r="ACA208" s="136"/>
      <c r="ACB208" s="136"/>
      <c r="ACC208" s="136"/>
      <c r="ACD208" s="136"/>
      <c r="ACE208" s="136"/>
      <c r="ACF208" s="136"/>
      <c r="ACG208" s="136"/>
      <c r="ACH208" s="136"/>
      <c r="ACI208" s="136"/>
      <c r="ACJ208" s="136"/>
      <c r="ACK208" s="136"/>
      <c r="ACL208" s="136"/>
      <c r="ACM208" s="136"/>
      <c r="ACN208" s="136"/>
      <c r="ACO208" s="136"/>
      <c r="ACP208" s="136"/>
      <c r="ACQ208" s="136"/>
      <c r="ACR208" s="136"/>
      <c r="ACS208" s="136"/>
      <c r="ACT208" s="136"/>
      <c r="ACU208" s="136"/>
      <c r="ACV208" s="136"/>
      <c r="ACW208" s="136"/>
      <c r="ACX208" s="136"/>
      <c r="ACY208" s="136"/>
      <c r="ACZ208" s="136"/>
      <c r="ADA208" s="136"/>
      <c r="ADB208" s="136"/>
      <c r="ADC208" s="136"/>
      <c r="ADD208" s="136"/>
      <c r="ADE208" s="136"/>
      <c r="ADF208" s="136"/>
      <c r="ADG208" s="136"/>
      <c r="ADH208" s="136"/>
      <c r="ADI208" s="136"/>
      <c r="ADJ208" s="136"/>
      <c r="ADK208" s="136"/>
      <c r="ADL208" s="136"/>
      <c r="ADM208" s="136"/>
      <c r="ADN208" s="136"/>
      <c r="ADO208" s="136"/>
      <c r="ADP208" s="136"/>
      <c r="ADQ208" s="136"/>
      <c r="ADR208" s="136"/>
      <c r="ADS208" s="136"/>
      <c r="ADT208" s="136"/>
      <c r="ADU208" s="136"/>
      <c r="ADV208" s="136"/>
      <c r="ADW208" s="136"/>
      <c r="ADX208" s="136"/>
      <c r="ADY208" s="136"/>
      <c r="ADZ208" s="136"/>
      <c r="AEA208" s="136"/>
      <c r="AEB208" s="136"/>
      <c r="AEC208" s="136"/>
      <c r="AED208" s="136"/>
      <c r="AEE208" s="136"/>
      <c r="AEF208" s="136"/>
      <c r="AEG208" s="136"/>
      <c r="AEH208" s="136"/>
      <c r="AEI208" s="136"/>
      <c r="AEJ208" s="136"/>
      <c r="AEK208" s="136"/>
      <c r="AEL208" s="136"/>
      <c r="AEM208" s="136"/>
      <c r="AEN208" s="136"/>
      <c r="AEO208" s="136"/>
      <c r="AEP208" s="136"/>
      <c r="AEQ208" s="136"/>
      <c r="AER208" s="136"/>
      <c r="AES208" s="136"/>
      <c r="AET208" s="136"/>
      <c r="AEU208" s="136"/>
      <c r="AEV208" s="136"/>
      <c r="AEW208" s="136"/>
      <c r="AEX208" s="136"/>
      <c r="AEY208" s="136"/>
      <c r="AEZ208" s="136"/>
      <c r="AFA208" s="136"/>
      <c r="AFB208" s="136"/>
      <c r="AFC208" s="136"/>
      <c r="AFD208" s="136"/>
      <c r="AFE208" s="136"/>
      <c r="AFF208" s="136"/>
      <c r="AFG208" s="136"/>
      <c r="AFH208" s="136"/>
      <c r="AFI208" s="136"/>
      <c r="AFJ208" s="136"/>
      <c r="AFK208" s="136"/>
      <c r="AFL208" s="136"/>
      <c r="AFM208" s="136"/>
      <c r="AFN208" s="136"/>
      <c r="AFO208" s="136"/>
      <c r="AFP208" s="136"/>
      <c r="AFQ208" s="136"/>
      <c r="AFR208" s="136"/>
      <c r="AFS208" s="136"/>
      <c r="AFT208" s="136"/>
      <c r="AFU208" s="136"/>
      <c r="AFV208" s="136"/>
      <c r="AFW208" s="136"/>
      <c r="AFX208" s="136"/>
      <c r="AFY208" s="136"/>
      <c r="AFZ208" s="136"/>
      <c r="AGA208" s="136"/>
      <c r="AGB208" s="136"/>
      <c r="AGC208" s="136"/>
      <c r="AGD208" s="136"/>
      <c r="AGE208" s="136"/>
      <c r="AGF208" s="136"/>
      <c r="AGG208" s="136"/>
      <c r="AGH208" s="136"/>
      <c r="AGI208" s="136"/>
      <c r="AGJ208" s="136"/>
      <c r="AGK208" s="136"/>
      <c r="AGL208" s="136"/>
      <c r="AGM208" s="136"/>
      <c r="AGN208" s="136"/>
      <c r="AGO208" s="136"/>
      <c r="AGP208" s="136"/>
      <c r="AGQ208" s="136"/>
      <c r="AGR208" s="136"/>
      <c r="AGS208" s="136"/>
      <c r="AGT208" s="136"/>
      <c r="AGU208" s="136"/>
      <c r="AGV208" s="136"/>
      <c r="AGW208" s="136"/>
      <c r="AGX208" s="136"/>
      <c r="AGY208" s="136"/>
      <c r="AGZ208" s="136"/>
      <c r="AHA208" s="136"/>
      <c r="AHB208" s="136"/>
      <c r="AHC208" s="136"/>
      <c r="AHD208" s="136"/>
      <c r="AHE208" s="136"/>
      <c r="AHF208" s="136"/>
      <c r="AHG208" s="136"/>
      <c r="AHH208" s="136"/>
      <c r="AHI208" s="136"/>
      <c r="AHJ208" s="136"/>
      <c r="AHK208" s="136"/>
      <c r="AHL208" s="136"/>
      <c r="AHM208" s="136"/>
      <c r="AHN208" s="136"/>
      <c r="AHO208" s="136"/>
      <c r="AHP208" s="136"/>
      <c r="AHQ208" s="136"/>
      <c r="AHR208" s="136"/>
      <c r="AHS208" s="136"/>
      <c r="AHT208" s="136"/>
      <c r="AHU208" s="136"/>
      <c r="AHV208" s="136"/>
      <c r="AHW208" s="136"/>
      <c r="AHX208" s="136"/>
      <c r="AHY208" s="136"/>
      <c r="AHZ208" s="136"/>
      <c r="AIA208" s="136"/>
      <c r="AIB208" s="136"/>
      <c r="AIC208" s="136"/>
      <c r="AID208" s="136"/>
      <c r="AIE208" s="136"/>
      <c r="AIF208" s="136"/>
      <c r="AIG208" s="136"/>
      <c r="AIH208" s="136"/>
      <c r="AII208" s="136"/>
      <c r="AIJ208" s="136"/>
      <c r="AIK208" s="136"/>
      <c r="AIL208" s="136"/>
      <c r="AIM208" s="136"/>
      <c r="AIN208" s="136"/>
      <c r="AIO208" s="136"/>
      <c r="AIP208" s="136"/>
      <c r="AIQ208" s="136"/>
      <c r="AIR208" s="136"/>
      <c r="AIS208" s="136"/>
      <c r="AIT208" s="136"/>
      <c r="AIU208" s="136"/>
      <c r="AIV208" s="136"/>
      <c r="AIW208" s="136"/>
      <c r="AIX208" s="136"/>
      <c r="AIY208" s="136"/>
      <c r="AIZ208" s="136"/>
      <c r="AJA208" s="136"/>
      <c r="AJB208" s="136"/>
      <c r="AJC208" s="136"/>
      <c r="AJD208" s="136"/>
      <c r="AJE208" s="136"/>
      <c r="AJF208" s="136"/>
      <c r="AJG208" s="136"/>
      <c r="AJH208" s="136"/>
      <c r="AJI208" s="136"/>
      <c r="AJJ208" s="136"/>
      <c r="AJK208" s="136"/>
      <c r="AJL208" s="136"/>
      <c r="AJM208" s="136"/>
      <c r="AJN208" s="136"/>
      <c r="AJO208" s="136"/>
      <c r="AJP208" s="136"/>
      <c r="AJQ208" s="136"/>
      <c r="AJR208" s="136"/>
      <c r="AJS208" s="136"/>
      <c r="AJT208" s="136"/>
      <c r="AJU208" s="136"/>
      <c r="AJV208" s="136"/>
      <c r="AJW208" s="136"/>
      <c r="AJX208" s="136"/>
      <c r="AJY208" s="136"/>
      <c r="AJZ208" s="136"/>
      <c r="AKA208" s="136"/>
      <c r="AKB208" s="136"/>
      <c r="AKC208" s="136"/>
      <c r="AKD208" s="136"/>
      <c r="AKE208" s="136"/>
      <c r="AKF208" s="136"/>
      <c r="AKG208" s="136"/>
      <c r="AKH208" s="136"/>
      <c r="AKI208" s="136"/>
      <c r="AKJ208" s="136"/>
      <c r="AKK208" s="136"/>
      <c r="AKL208" s="136"/>
      <c r="AKM208" s="136"/>
      <c r="AKN208" s="136"/>
      <c r="AKO208" s="136"/>
      <c r="AKP208" s="136"/>
      <c r="AKQ208" s="136"/>
      <c r="AKR208" s="136"/>
      <c r="AKS208" s="136"/>
      <c r="AKT208" s="136"/>
      <c r="AKU208" s="136"/>
      <c r="AKV208" s="136"/>
      <c r="AKW208" s="136"/>
      <c r="AKX208" s="136"/>
      <c r="AKY208" s="136"/>
      <c r="AKZ208" s="136"/>
      <c r="ALA208" s="136"/>
      <c r="ALB208" s="136"/>
      <c r="ALC208" s="136"/>
      <c r="ALD208" s="136"/>
      <c r="ALE208" s="136"/>
      <c r="ALF208" s="136"/>
      <c r="ALG208" s="136"/>
      <c r="ALH208" s="136"/>
      <c r="ALI208" s="136"/>
      <c r="ALJ208" s="136"/>
      <c r="ALK208" s="136"/>
      <c r="ALL208" s="136"/>
      <c r="ALM208" s="136"/>
      <c r="ALN208" s="136"/>
      <c r="ALO208" s="136"/>
      <c r="ALP208" s="136"/>
      <c r="ALQ208" s="136"/>
      <c r="ALR208" s="136"/>
      <c r="ALS208" s="136"/>
      <c r="ALT208" s="136"/>
      <c r="ALU208" s="136"/>
      <c r="ALV208" s="136"/>
      <c r="ALW208" s="136"/>
      <c r="ALX208" s="136"/>
      <c r="ALY208" s="136"/>
      <c r="ALZ208" s="136"/>
      <c r="AMA208" s="136"/>
      <c r="AMB208" s="136"/>
      <c r="AMC208" s="136"/>
      <c r="AMD208" s="136"/>
      <c r="AME208" s="136"/>
      <c r="AMF208" s="136"/>
      <c r="AMG208" s="136"/>
      <c r="AMH208" s="136"/>
      <c r="AMI208" s="136"/>
    </row>
    <row r="209" spans="1:1023" ht="23.25" customHeight="1" x14ac:dyDescent="0.25">
      <c r="A209" s="280" t="s">
        <v>6601</v>
      </c>
      <c r="B209" s="193">
        <v>209</v>
      </c>
      <c r="C209" s="261" t="s">
        <v>25853</v>
      </c>
      <c r="D209" s="212" t="s">
        <v>6600</v>
      </c>
      <c r="I209" s="367">
        <v>11.9</v>
      </c>
      <c r="V209" s="256">
        <f>IF(O209=1,10,100)</f>
        <v>100</v>
      </c>
      <c r="W209" s="256">
        <f>IF(O209=1,1,IF(O209=2,10,100))</f>
        <v>100</v>
      </c>
      <c r="X209" s="256">
        <f>IF(O209=3,20,100)</f>
        <v>100</v>
      </c>
      <c r="Y209" s="256">
        <f>IF(P209=1,10,100)</f>
        <v>100</v>
      </c>
      <c r="Z209" s="256">
        <f>IF(P209=1,1,IF(P209=2,10,100))</f>
        <v>100</v>
      </c>
      <c r="AA209" s="257">
        <f>IF(OR(EXACT(Q209,"1A"),EXACT(Q209,"1B")),0.1,IF(Q209=2,1,100))</f>
        <v>100</v>
      </c>
      <c r="AB209" s="257">
        <f>IF(OR(EXACT(R209,"1A"),EXACT(R209,"1B")),0.1,IF(R209=2,1,100))</f>
        <v>100</v>
      </c>
      <c r="AC209" s="257">
        <f>IF(OR(EXACT(S209,"1A"),EXACT(S209,"1B")),0.3,IF(S209=2,3,100))</f>
        <v>100</v>
      </c>
      <c r="AF209" s="249">
        <f>IF(OR(OR(EXACT(J209,"1A"),EXACT(J209,"1B"),EXACT(J209,"1C")),K209=1),1,IF(K209=2,10,100))</f>
        <v>100</v>
      </c>
      <c r="AG209" s="249">
        <f>IF(OR(EXACT(J209,"1A"),EXACT(J209,"1B"),EXACT(J209,"1C")),1,IF(J209=2,10,100))</f>
        <v>100</v>
      </c>
      <c r="AH209" s="249">
        <f>IF(OR(EXACT(J209,"1A"),EXACT(J209,"1B"),EXACT(J209,"1C"),K209=1),3,100)</f>
        <v>100</v>
      </c>
      <c r="AI209" s="249">
        <f>IF(OR(EXACT(J209,"1A"),EXACT(J209,"1B"),EXACT(J209,"1C")),5,100)</f>
        <v>100</v>
      </c>
      <c r="AJ209" s="269"/>
      <c r="AM209" s="251"/>
      <c r="AQ209" s="285" t="s">
        <v>25854</v>
      </c>
    </row>
    <row r="210" spans="1:1023" x14ac:dyDescent="0.25">
      <c r="A210" s="280" t="s">
        <v>873</v>
      </c>
      <c r="B210" s="193">
        <v>210</v>
      </c>
      <c r="C210" s="192" t="s">
        <v>874</v>
      </c>
      <c r="D210" s="212" t="s">
        <v>875</v>
      </c>
      <c r="E210" s="136"/>
      <c r="F210" s="238"/>
      <c r="G210" s="214"/>
      <c r="H210" s="214"/>
      <c r="I210" s="367">
        <v>4.9000000000000004</v>
      </c>
      <c r="J210" s="412">
        <v>2</v>
      </c>
      <c r="K210" s="77">
        <v>2</v>
      </c>
      <c r="L210" s="77">
        <v>1</v>
      </c>
      <c r="M210" s="77"/>
      <c r="N210" s="77"/>
      <c r="O210" s="445"/>
      <c r="P210" s="161"/>
      <c r="Q210" s="161"/>
      <c r="R210" s="161"/>
      <c r="S210" s="161"/>
      <c r="T210" s="161"/>
      <c r="U210" s="161"/>
      <c r="V210" s="256">
        <f>IF(O210=1,10,100)</f>
        <v>100</v>
      </c>
      <c r="W210" s="256">
        <f>IF(O210=1,1,IF(O210=2,10,100))</f>
        <v>100</v>
      </c>
      <c r="X210" s="256">
        <f>IF(O210=3,20,100)</f>
        <v>100</v>
      </c>
      <c r="Y210" s="256">
        <f>IF(P210=1,10,100)</f>
        <v>100</v>
      </c>
      <c r="Z210" s="256">
        <f>IF(P210=1,1,IF(P210=2,10,100))</f>
        <v>100</v>
      </c>
      <c r="AA210" s="257">
        <f>IF(OR(EXACT(Q210,"1A"),EXACT(Q210,"1B")),0.1,IF(Q210=2,1,100))</f>
        <v>100</v>
      </c>
      <c r="AB210" s="257">
        <f>IF(OR(EXACT(R210,"1A"),EXACT(R210,"1B")),0.1,IF(R210=2,1,100))</f>
        <v>100</v>
      </c>
      <c r="AC210" s="257">
        <f>IF(OR(EXACT(S210,"1A"),EXACT(S210,"1B")),0.3,IF(S210=2,3,100))</f>
        <v>100</v>
      </c>
      <c r="AD210" s="136"/>
      <c r="AE210" s="136"/>
      <c r="AF210" s="249">
        <f>IF(OR(OR(EXACT(J210,"1A"),EXACT(J210,"1B"),EXACT(J210,"1C")),K210=1),1,IF(K210=2,10,100))</f>
        <v>10</v>
      </c>
      <c r="AG210" s="249">
        <f>IF(OR(EXACT(J210,"1A"),EXACT(J210,"1B"),EXACT(J210,"1C")),1,IF(J210=2,10,100))</f>
        <v>10</v>
      </c>
      <c r="AH210" s="249">
        <f>IF(OR(EXACT(J210,"1A"),EXACT(J210,"1B"),EXACT(J210,"1C"),K210=1),3,100)</f>
        <v>100</v>
      </c>
      <c r="AI210" s="249">
        <f>IF(OR(EXACT(J210,"1A"),EXACT(J210,"1B"),EXACT(J210,"1C")),5,100)</f>
        <v>100</v>
      </c>
      <c r="AJ210" s="269" t="s">
        <v>25855</v>
      </c>
      <c r="AK210" s="136"/>
      <c r="AL210" s="136"/>
      <c r="AM210" s="251"/>
      <c r="AN210" s="136"/>
      <c r="AO210" s="136"/>
      <c r="AP210" s="136"/>
      <c r="AQ210" s="199" t="s">
        <v>876</v>
      </c>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DA210" s="136"/>
      <c r="DB210" s="136"/>
      <c r="DC210" s="136"/>
      <c r="DD210" s="136"/>
      <c r="DE210" s="136"/>
      <c r="DF210" s="136"/>
      <c r="DG210" s="136"/>
      <c r="DH210" s="136"/>
      <c r="DI210" s="136"/>
      <c r="DJ210" s="136"/>
      <c r="DK210" s="136"/>
      <c r="DL210" s="136"/>
      <c r="DM210" s="136"/>
      <c r="DN210" s="136"/>
      <c r="DO210" s="136"/>
      <c r="DP210" s="136"/>
      <c r="DQ210" s="136"/>
      <c r="DR210" s="136"/>
      <c r="DS210" s="136"/>
      <c r="DT210" s="136"/>
      <c r="DU210" s="136"/>
      <c r="DV210" s="136"/>
      <c r="DW210" s="136"/>
      <c r="DX210" s="136"/>
      <c r="DY210" s="136"/>
      <c r="DZ210" s="136"/>
      <c r="EA210" s="136"/>
      <c r="EB210" s="136"/>
      <c r="EC210" s="136"/>
      <c r="ED210" s="136"/>
      <c r="EE210" s="136"/>
      <c r="EF210" s="136"/>
      <c r="EG210" s="136"/>
      <c r="EH210" s="136"/>
      <c r="EI210" s="136"/>
      <c r="EJ210" s="136"/>
      <c r="EK210" s="136"/>
      <c r="EL210" s="136"/>
      <c r="EM210" s="136"/>
      <c r="EN210" s="136"/>
      <c r="EO210" s="136"/>
      <c r="EP210" s="136"/>
      <c r="EQ210" s="136"/>
      <c r="ER210" s="136"/>
      <c r="ES210" s="136"/>
      <c r="ET210" s="136"/>
      <c r="EU210" s="136"/>
      <c r="EV210" s="136"/>
      <c r="EW210" s="136"/>
      <c r="EX210" s="136"/>
      <c r="EY210" s="136"/>
      <c r="EZ210" s="136"/>
      <c r="FA210" s="136"/>
      <c r="FB210" s="136"/>
      <c r="FC210" s="136"/>
      <c r="FD210" s="136"/>
      <c r="FE210" s="136"/>
      <c r="FF210" s="136"/>
      <c r="FG210" s="136"/>
      <c r="FH210" s="136"/>
      <c r="FI210" s="136"/>
      <c r="FJ210" s="136"/>
      <c r="FK210" s="136"/>
      <c r="FL210" s="136"/>
      <c r="FM210" s="136"/>
      <c r="FN210" s="136"/>
      <c r="FO210" s="136"/>
      <c r="FP210" s="136"/>
      <c r="FQ210" s="136"/>
      <c r="FR210" s="136"/>
      <c r="FS210" s="136"/>
      <c r="FT210" s="136"/>
      <c r="FU210" s="136"/>
      <c r="FV210" s="136"/>
      <c r="FW210" s="136"/>
      <c r="FX210" s="136"/>
      <c r="FY210" s="136"/>
      <c r="FZ210" s="136"/>
      <c r="GA210" s="136"/>
      <c r="GB210" s="136"/>
      <c r="GC210" s="136"/>
      <c r="GD210" s="136"/>
      <c r="GE210" s="136"/>
      <c r="GF210" s="136"/>
      <c r="GG210" s="136"/>
      <c r="GH210" s="136"/>
      <c r="GI210" s="136"/>
      <c r="GJ210" s="136"/>
      <c r="GK210" s="136"/>
      <c r="GL210" s="136"/>
      <c r="GM210" s="136"/>
      <c r="GN210" s="136"/>
      <c r="GO210" s="136"/>
      <c r="GP210" s="136"/>
      <c r="GQ210" s="136"/>
      <c r="GR210" s="136"/>
      <c r="GS210" s="136"/>
      <c r="GT210" s="136"/>
      <c r="GU210" s="136"/>
      <c r="GV210" s="136"/>
      <c r="GW210" s="136"/>
      <c r="GX210" s="136"/>
      <c r="GY210" s="136"/>
      <c r="GZ210" s="136"/>
      <c r="HA210" s="136"/>
      <c r="HB210" s="136"/>
      <c r="HC210" s="136"/>
      <c r="HD210" s="136"/>
      <c r="HE210" s="136"/>
      <c r="HF210" s="136"/>
      <c r="HG210" s="136"/>
      <c r="HH210" s="136"/>
      <c r="HI210" s="136"/>
      <c r="HJ210" s="136"/>
      <c r="HK210" s="136"/>
      <c r="HL210" s="136"/>
      <c r="HM210" s="136"/>
      <c r="HN210" s="136"/>
      <c r="HO210" s="136"/>
      <c r="HP210" s="136"/>
      <c r="HQ210" s="136"/>
      <c r="HR210" s="136"/>
      <c r="HS210" s="136"/>
      <c r="HT210" s="136"/>
      <c r="HU210" s="136"/>
      <c r="HV210" s="136"/>
      <c r="HW210" s="136"/>
      <c r="HX210" s="136"/>
      <c r="HY210" s="136"/>
      <c r="HZ210" s="136"/>
      <c r="IA210" s="136"/>
      <c r="IB210" s="136"/>
      <c r="IC210" s="136"/>
      <c r="ID210" s="136"/>
      <c r="IE210" s="136"/>
      <c r="IF210" s="136"/>
      <c r="IG210" s="136"/>
      <c r="IH210" s="136"/>
      <c r="II210" s="136"/>
      <c r="IJ210" s="136"/>
      <c r="IK210" s="136"/>
      <c r="IL210" s="136"/>
      <c r="IM210" s="136"/>
      <c r="IN210" s="136"/>
      <c r="IO210" s="136"/>
      <c r="IP210" s="136"/>
      <c r="IQ210" s="136"/>
      <c r="IR210" s="136"/>
      <c r="IS210" s="136"/>
      <c r="IT210" s="136"/>
      <c r="IU210" s="136"/>
      <c r="IV210" s="136"/>
      <c r="IW210" s="136"/>
      <c r="IX210" s="136"/>
      <c r="IY210" s="136"/>
      <c r="IZ210" s="136"/>
      <c r="JA210" s="136"/>
      <c r="JB210" s="136"/>
      <c r="JC210" s="136"/>
      <c r="JD210" s="136"/>
      <c r="JE210" s="136"/>
      <c r="JF210" s="136"/>
      <c r="JG210" s="136"/>
      <c r="JH210" s="136"/>
      <c r="JI210" s="136"/>
      <c r="JJ210" s="136"/>
      <c r="JK210" s="136"/>
      <c r="JL210" s="136"/>
      <c r="JM210" s="136"/>
      <c r="JN210" s="136"/>
      <c r="JO210" s="136"/>
      <c r="JP210" s="136"/>
      <c r="JQ210" s="136"/>
      <c r="JR210" s="136"/>
      <c r="JS210" s="136"/>
      <c r="JT210" s="136"/>
      <c r="JU210" s="136"/>
      <c r="JV210" s="136"/>
      <c r="JW210" s="136"/>
      <c r="JX210" s="136"/>
      <c r="JY210" s="136"/>
      <c r="JZ210" s="136"/>
      <c r="KA210" s="136"/>
      <c r="KB210" s="136"/>
      <c r="KC210" s="136"/>
      <c r="KD210" s="136"/>
      <c r="KE210" s="136"/>
      <c r="KF210" s="136"/>
      <c r="KG210" s="136"/>
      <c r="KH210" s="136"/>
      <c r="KI210" s="136"/>
      <c r="KJ210" s="136"/>
      <c r="KK210" s="136"/>
      <c r="KL210" s="136"/>
      <c r="KM210" s="136"/>
      <c r="KN210" s="136"/>
      <c r="KO210" s="136"/>
      <c r="KP210" s="136"/>
      <c r="KQ210" s="136"/>
      <c r="KR210" s="136"/>
      <c r="KS210" s="136"/>
      <c r="KT210" s="136"/>
      <c r="KU210" s="136"/>
      <c r="KV210" s="136"/>
      <c r="KW210" s="136"/>
      <c r="KX210" s="136"/>
      <c r="KY210" s="136"/>
      <c r="KZ210" s="136"/>
      <c r="LA210" s="136"/>
      <c r="LB210" s="136"/>
      <c r="LC210" s="136"/>
      <c r="LD210" s="136"/>
      <c r="LE210" s="136"/>
      <c r="LF210" s="136"/>
      <c r="LG210" s="136"/>
      <c r="LH210" s="136"/>
      <c r="LI210" s="136"/>
      <c r="LJ210" s="136"/>
      <c r="LK210" s="136"/>
      <c r="LL210" s="136"/>
      <c r="LM210" s="136"/>
      <c r="LN210" s="136"/>
      <c r="LO210" s="136"/>
      <c r="LP210" s="136"/>
      <c r="LQ210" s="136"/>
      <c r="LR210" s="136"/>
      <c r="LS210" s="136"/>
      <c r="LT210" s="136"/>
      <c r="LU210" s="136"/>
      <c r="LV210" s="136"/>
      <c r="LW210" s="136"/>
      <c r="LX210" s="136"/>
      <c r="LY210" s="136"/>
      <c r="LZ210" s="136"/>
      <c r="MA210" s="136"/>
      <c r="MB210" s="136"/>
      <c r="MC210" s="136"/>
      <c r="MD210" s="136"/>
      <c r="ME210" s="136"/>
      <c r="MF210" s="136"/>
      <c r="MG210" s="136"/>
      <c r="MH210" s="136"/>
      <c r="MI210" s="136"/>
      <c r="MJ210" s="136"/>
      <c r="MK210" s="136"/>
      <c r="ML210" s="136"/>
      <c r="MM210" s="136"/>
      <c r="MN210" s="136"/>
      <c r="MO210" s="136"/>
      <c r="MP210" s="136"/>
      <c r="MQ210" s="136"/>
      <c r="MR210" s="136"/>
      <c r="MS210" s="136"/>
      <c r="MT210" s="136"/>
      <c r="MU210" s="136"/>
      <c r="MV210" s="136"/>
      <c r="MW210" s="136"/>
      <c r="MX210" s="136"/>
      <c r="MY210" s="136"/>
      <c r="MZ210" s="136"/>
      <c r="NA210" s="136"/>
      <c r="NB210" s="136"/>
      <c r="NC210" s="136"/>
      <c r="ND210" s="136"/>
      <c r="NE210" s="136"/>
      <c r="NF210" s="136"/>
      <c r="NG210" s="136"/>
      <c r="NH210" s="136"/>
      <c r="NI210" s="136"/>
      <c r="NJ210" s="136"/>
      <c r="NK210" s="136"/>
      <c r="NL210" s="136"/>
      <c r="NM210" s="136"/>
      <c r="NN210" s="136"/>
      <c r="NO210" s="136"/>
      <c r="NP210" s="136"/>
      <c r="NQ210" s="136"/>
      <c r="NR210" s="136"/>
      <c r="NS210" s="136"/>
      <c r="NT210" s="136"/>
      <c r="NU210" s="136"/>
      <c r="NV210" s="136"/>
      <c r="NW210" s="136"/>
      <c r="NX210" s="136"/>
      <c r="NY210" s="136"/>
      <c r="NZ210" s="136"/>
      <c r="OA210" s="136"/>
      <c r="OB210" s="136"/>
      <c r="OC210" s="136"/>
      <c r="OD210" s="136"/>
      <c r="OE210" s="136"/>
      <c r="OF210" s="136"/>
      <c r="OG210" s="136"/>
      <c r="OH210" s="136"/>
      <c r="OI210" s="136"/>
      <c r="OJ210" s="136"/>
      <c r="OK210" s="136"/>
      <c r="OL210" s="136"/>
      <c r="OM210" s="136"/>
      <c r="ON210" s="136"/>
      <c r="OO210" s="136"/>
      <c r="OP210" s="136"/>
      <c r="OQ210" s="136"/>
      <c r="OR210" s="136"/>
      <c r="OS210" s="136"/>
      <c r="OT210" s="136"/>
      <c r="OU210" s="136"/>
      <c r="OV210" s="136"/>
      <c r="OW210" s="136"/>
      <c r="OX210" s="136"/>
      <c r="OY210" s="136"/>
      <c r="OZ210" s="136"/>
      <c r="PA210" s="136"/>
      <c r="PB210" s="136"/>
      <c r="PC210" s="136"/>
      <c r="PD210" s="136"/>
      <c r="PE210" s="136"/>
      <c r="PF210" s="136"/>
      <c r="PG210" s="136"/>
      <c r="PH210" s="136"/>
      <c r="PI210" s="136"/>
      <c r="PJ210" s="136"/>
      <c r="PK210" s="136"/>
      <c r="PL210" s="136"/>
      <c r="PM210" s="136"/>
      <c r="PN210" s="136"/>
      <c r="PO210" s="136"/>
      <c r="PP210" s="136"/>
      <c r="PQ210" s="136"/>
      <c r="PR210" s="136"/>
      <c r="PS210" s="136"/>
      <c r="PT210" s="136"/>
      <c r="PU210" s="136"/>
      <c r="PV210" s="136"/>
      <c r="PW210" s="136"/>
      <c r="PX210" s="136"/>
      <c r="PY210" s="136"/>
      <c r="PZ210" s="136"/>
      <c r="QA210" s="136"/>
      <c r="QB210" s="136"/>
      <c r="QC210" s="136"/>
      <c r="QD210" s="136"/>
      <c r="QE210" s="136"/>
      <c r="QF210" s="136"/>
      <c r="QG210" s="136"/>
      <c r="QH210" s="136"/>
      <c r="QI210" s="136"/>
      <c r="QJ210" s="136"/>
      <c r="QK210" s="136"/>
      <c r="QL210" s="136"/>
      <c r="QM210" s="136"/>
      <c r="QN210" s="136"/>
      <c r="QO210" s="136"/>
      <c r="QP210" s="136"/>
      <c r="QQ210" s="136"/>
      <c r="QR210" s="136"/>
      <c r="QS210" s="136"/>
      <c r="QT210" s="136"/>
      <c r="QU210" s="136"/>
      <c r="QV210" s="136"/>
      <c r="QW210" s="136"/>
      <c r="QX210" s="136"/>
      <c r="QY210" s="136"/>
      <c r="QZ210" s="136"/>
      <c r="RA210" s="136"/>
      <c r="RB210" s="136"/>
      <c r="RC210" s="136"/>
      <c r="RD210" s="136"/>
      <c r="RE210" s="136"/>
      <c r="RF210" s="136"/>
      <c r="RG210" s="136"/>
      <c r="RH210" s="136"/>
      <c r="RI210" s="136"/>
      <c r="RJ210" s="136"/>
      <c r="RK210" s="136"/>
      <c r="RL210" s="136"/>
      <c r="RM210" s="136"/>
      <c r="RN210" s="136"/>
      <c r="RO210" s="136"/>
      <c r="RP210" s="136"/>
      <c r="RQ210" s="136"/>
      <c r="RR210" s="136"/>
      <c r="RS210" s="136"/>
      <c r="RT210" s="136"/>
      <c r="RU210" s="136"/>
      <c r="RV210" s="136"/>
      <c r="RW210" s="136"/>
      <c r="RX210" s="136"/>
      <c r="RY210" s="136"/>
      <c r="RZ210" s="136"/>
      <c r="SA210" s="136"/>
      <c r="SB210" s="136"/>
      <c r="SC210" s="136"/>
      <c r="SD210" s="136"/>
      <c r="SE210" s="136"/>
      <c r="SF210" s="136"/>
      <c r="SG210" s="136"/>
      <c r="SH210" s="136"/>
      <c r="SI210" s="136"/>
      <c r="SJ210" s="136"/>
      <c r="SK210" s="136"/>
      <c r="SL210" s="136"/>
      <c r="SM210" s="136"/>
      <c r="SN210" s="136"/>
      <c r="SO210" s="136"/>
      <c r="SP210" s="136"/>
      <c r="SQ210" s="136"/>
      <c r="SR210" s="136"/>
      <c r="SS210" s="136"/>
      <c r="ST210" s="136"/>
      <c r="SU210" s="136"/>
      <c r="SV210" s="136"/>
      <c r="SW210" s="136"/>
      <c r="SX210" s="136"/>
      <c r="SY210" s="136"/>
      <c r="SZ210" s="136"/>
      <c r="TA210" s="136"/>
      <c r="TB210" s="136"/>
      <c r="TC210" s="136"/>
      <c r="TD210" s="136"/>
      <c r="TE210" s="136"/>
      <c r="TF210" s="136"/>
      <c r="TG210" s="136"/>
      <c r="TH210" s="136"/>
      <c r="TI210" s="136"/>
      <c r="TJ210" s="136"/>
      <c r="TK210" s="136"/>
      <c r="TL210" s="136"/>
      <c r="TM210" s="136"/>
      <c r="TN210" s="136"/>
      <c r="TO210" s="136"/>
      <c r="TP210" s="136"/>
      <c r="TQ210" s="136"/>
      <c r="TR210" s="136"/>
      <c r="TS210" s="136"/>
      <c r="TT210" s="136"/>
      <c r="TU210" s="136"/>
      <c r="TV210" s="136"/>
      <c r="TW210" s="136"/>
      <c r="TX210" s="136"/>
      <c r="TY210" s="136"/>
      <c r="TZ210" s="136"/>
      <c r="UA210" s="136"/>
      <c r="UB210" s="136"/>
      <c r="UC210" s="136"/>
      <c r="UD210" s="136"/>
      <c r="UE210" s="136"/>
      <c r="UF210" s="136"/>
      <c r="UG210" s="136"/>
      <c r="UH210" s="136"/>
      <c r="UI210" s="136"/>
      <c r="UJ210" s="136"/>
      <c r="UK210" s="136"/>
      <c r="UL210" s="136"/>
      <c r="UM210" s="136"/>
      <c r="UN210" s="136"/>
      <c r="UO210" s="136"/>
      <c r="UP210" s="136"/>
      <c r="UQ210" s="136"/>
      <c r="UR210" s="136"/>
      <c r="US210" s="136"/>
      <c r="UT210" s="136"/>
      <c r="UU210" s="136"/>
      <c r="UV210" s="136"/>
      <c r="UW210" s="136"/>
      <c r="UX210" s="136"/>
      <c r="UY210" s="136"/>
      <c r="UZ210" s="136"/>
      <c r="VA210" s="136"/>
      <c r="VB210" s="136"/>
      <c r="VC210" s="136"/>
      <c r="VD210" s="136"/>
      <c r="VE210" s="136"/>
      <c r="VF210" s="136"/>
      <c r="VG210" s="136"/>
      <c r="VH210" s="136"/>
      <c r="VI210" s="136"/>
      <c r="VJ210" s="136"/>
      <c r="VK210" s="136"/>
      <c r="VL210" s="136"/>
      <c r="VM210" s="136"/>
      <c r="VN210" s="136"/>
      <c r="VO210" s="136"/>
      <c r="VP210" s="136"/>
      <c r="VQ210" s="136"/>
      <c r="VR210" s="136"/>
      <c r="VS210" s="136"/>
      <c r="VT210" s="136"/>
      <c r="VU210" s="136"/>
      <c r="VV210" s="136"/>
      <c r="VW210" s="136"/>
      <c r="VX210" s="136"/>
      <c r="VY210" s="136"/>
      <c r="VZ210" s="136"/>
      <c r="WA210" s="136"/>
      <c r="WB210" s="136"/>
      <c r="WC210" s="136"/>
      <c r="WD210" s="136"/>
      <c r="WE210" s="136"/>
      <c r="WF210" s="136"/>
      <c r="WG210" s="136"/>
      <c r="WH210" s="136"/>
      <c r="WI210" s="136"/>
      <c r="WJ210" s="136"/>
      <c r="WK210" s="136"/>
      <c r="WL210" s="136"/>
      <c r="WM210" s="136"/>
      <c r="WN210" s="136"/>
      <c r="WO210" s="136"/>
      <c r="WP210" s="136"/>
      <c r="WQ210" s="136"/>
      <c r="WR210" s="136"/>
      <c r="WS210" s="136"/>
      <c r="WT210" s="136"/>
      <c r="WU210" s="136"/>
      <c r="WV210" s="136"/>
      <c r="WW210" s="136"/>
      <c r="WX210" s="136"/>
      <c r="WY210" s="136"/>
      <c r="WZ210" s="136"/>
      <c r="XA210" s="136"/>
      <c r="XB210" s="136"/>
      <c r="XC210" s="136"/>
      <c r="XD210" s="136"/>
      <c r="XE210" s="136"/>
      <c r="XF210" s="136"/>
      <c r="XG210" s="136"/>
      <c r="XH210" s="136"/>
      <c r="XI210" s="136"/>
      <c r="XJ210" s="136"/>
      <c r="XK210" s="136"/>
      <c r="XL210" s="136"/>
      <c r="XM210" s="136"/>
      <c r="XN210" s="136"/>
      <c r="XO210" s="136"/>
      <c r="XP210" s="136"/>
      <c r="XQ210" s="136"/>
      <c r="XR210" s="136"/>
      <c r="XS210" s="136"/>
      <c r="XT210" s="136"/>
      <c r="XU210" s="136"/>
      <c r="XV210" s="136"/>
      <c r="XW210" s="136"/>
      <c r="XX210" s="136"/>
      <c r="XY210" s="136"/>
      <c r="XZ210" s="136"/>
      <c r="YA210" s="136"/>
      <c r="YB210" s="136"/>
      <c r="YC210" s="136"/>
      <c r="YD210" s="136"/>
      <c r="YE210" s="136"/>
      <c r="YF210" s="136"/>
      <c r="YG210" s="136"/>
      <c r="YH210" s="136"/>
      <c r="YI210" s="136"/>
      <c r="YJ210" s="136"/>
      <c r="YK210" s="136"/>
      <c r="YL210" s="136"/>
      <c r="YM210" s="136"/>
      <c r="YN210" s="136"/>
      <c r="YO210" s="136"/>
      <c r="YP210" s="136"/>
      <c r="YQ210" s="136"/>
      <c r="YR210" s="136"/>
      <c r="YS210" s="136"/>
      <c r="YT210" s="136"/>
      <c r="YU210" s="136"/>
      <c r="YV210" s="136"/>
      <c r="YW210" s="136"/>
      <c r="YX210" s="136"/>
      <c r="YY210" s="136"/>
      <c r="YZ210" s="136"/>
      <c r="ZA210" s="136"/>
      <c r="ZB210" s="136"/>
      <c r="ZC210" s="136"/>
      <c r="ZD210" s="136"/>
      <c r="ZE210" s="136"/>
      <c r="ZF210" s="136"/>
      <c r="ZG210" s="136"/>
      <c r="ZH210" s="136"/>
      <c r="ZI210" s="136"/>
      <c r="ZJ210" s="136"/>
      <c r="ZK210" s="136"/>
      <c r="ZL210" s="136"/>
      <c r="ZM210" s="136"/>
      <c r="ZN210" s="136"/>
      <c r="ZO210" s="136"/>
      <c r="ZP210" s="136"/>
      <c r="ZQ210" s="136"/>
      <c r="ZR210" s="136"/>
      <c r="ZS210" s="136"/>
      <c r="ZT210" s="136"/>
      <c r="ZU210" s="136"/>
      <c r="ZV210" s="136"/>
      <c r="ZW210" s="136"/>
      <c r="ZX210" s="136"/>
      <c r="ZY210" s="136"/>
      <c r="ZZ210" s="136"/>
      <c r="AAA210" s="136"/>
      <c r="AAB210" s="136"/>
      <c r="AAC210" s="136"/>
      <c r="AAD210" s="136"/>
      <c r="AAE210" s="136"/>
      <c r="AAF210" s="136"/>
      <c r="AAG210" s="136"/>
      <c r="AAH210" s="136"/>
      <c r="AAI210" s="136"/>
      <c r="AAJ210" s="136"/>
      <c r="AAK210" s="136"/>
      <c r="AAL210" s="136"/>
      <c r="AAM210" s="136"/>
      <c r="AAN210" s="136"/>
      <c r="AAO210" s="136"/>
      <c r="AAP210" s="136"/>
      <c r="AAQ210" s="136"/>
      <c r="AAR210" s="136"/>
      <c r="AAS210" s="136"/>
      <c r="AAT210" s="136"/>
      <c r="AAU210" s="136"/>
      <c r="AAV210" s="136"/>
      <c r="AAW210" s="136"/>
      <c r="AAX210" s="136"/>
      <c r="AAY210" s="136"/>
      <c r="AAZ210" s="136"/>
      <c r="ABA210" s="136"/>
      <c r="ABB210" s="136"/>
      <c r="ABC210" s="136"/>
      <c r="ABD210" s="136"/>
      <c r="ABE210" s="136"/>
      <c r="ABF210" s="136"/>
      <c r="ABG210" s="136"/>
      <c r="ABH210" s="136"/>
      <c r="ABI210" s="136"/>
      <c r="ABJ210" s="136"/>
      <c r="ABK210" s="136"/>
      <c r="ABL210" s="136"/>
      <c r="ABM210" s="136"/>
      <c r="ABN210" s="136"/>
      <c r="ABO210" s="136"/>
      <c r="ABP210" s="136"/>
      <c r="ABQ210" s="136"/>
      <c r="ABR210" s="136"/>
      <c r="ABS210" s="136"/>
      <c r="ABT210" s="136"/>
      <c r="ABU210" s="136"/>
      <c r="ABV210" s="136"/>
      <c r="ABW210" s="136"/>
      <c r="ABX210" s="136"/>
      <c r="ABY210" s="136"/>
      <c r="ABZ210" s="136"/>
      <c r="ACA210" s="136"/>
      <c r="ACB210" s="136"/>
      <c r="ACC210" s="136"/>
      <c r="ACD210" s="136"/>
      <c r="ACE210" s="136"/>
      <c r="ACF210" s="136"/>
      <c r="ACG210" s="136"/>
      <c r="ACH210" s="136"/>
      <c r="ACI210" s="136"/>
      <c r="ACJ210" s="136"/>
      <c r="ACK210" s="136"/>
      <c r="ACL210" s="136"/>
      <c r="ACM210" s="136"/>
      <c r="ACN210" s="136"/>
      <c r="ACO210" s="136"/>
      <c r="ACP210" s="136"/>
      <c r="ACQ210" s="136"/>
      <c r="ACR210" s="136"/>
      <c r="ACS210" s="136"/>
      <c r="ACT210" s="136"/>
      <c r="ACU210" s="136"/>
      <c r="ACV210" s="136"/>
      <c r="ACW210" s="136"/>
      <c r="ACX210" s="136"/>
      <c r="ACY210" s="136"/>
      <c r="ACZ210" s="136"/>
      <c r="ADA210" s="136"/>
      <c r="ADB210" s="136"/>
      <c r="ADC210" s="136"/>
      <c r="ADD210" s="136"/>
      <c r="ADE210" s="136"/>
      <c r="ADF210" s="136"/>
      <c r="ADG210" s="136"/>
      <c r="ADH210" s="136"/>
      <c r="ADI210" s="136"/>
      <c r="ADJ210" s="136"/>
      <c r="ADK210" s="136"/>
      <c r="ADL210" s="136"/>
      <c r="ADM210" s="136"/>
      <c r="ADN210" s="136"/>
      <c r="ADO210" s="136"/>
      <c r="ADP210" s="136"/>
      <c r="ADQ210" s="136"/>
      <c r="ADR210" s="136"/>
      <c r="ADS210" s="136"/>
      <c r="ADT210" s="136"/>
      <c r="ADU210" s="136"/>
      <c r="ADV210" s="136"/>
      <c r="ADW210" s="136"/>
      <c r="ADX210" s="136"/>
      <c r="ADY210" s="136"/>
      <c r="ADZ210" s="136"/>
      <c r="AEA210" s="136"/>
      <c r="AEB210" s="136"/>
      <c r="AEC210" s="136"/>
      <c r="AED210" s="136"/>
      <c r="AEE210" s="136"/>
      <c r="AEF210" s="136"/>
      <c r="AEG210" s="136"/>
      <c r="AEH210" s="136"/>
      <c r="AEI210" s="136"/>
      <c r="AEJ210" s="136"/>
      <c r="AEK210" s="136"/>
      <c r="AEL210" s="136"/>
      <c r="AEM210" s="136"/>
      <c r="AEN210" s="136"/>
      <c r="AEO210" s="136"/>
      <c r="AEP210" s="136"/>
      <c r="AEQ210" s="136"/>
      <c r="AER210" s="136"/>
      <c r="AES210" s="136"/>
      <c r="AET210" s="136"/>
      <c r="AEU210" s="136"/>
      <c r="AEV210" s="136"/>
      <c r="AEW210" s="136"/>
      <c r="AEX210" s="136"/>
      <c r="AEY210" s="136"/>
      <c r="AEZ210" s="136"/>
      <c r="AFA210" s="136"/>
      <c r="AFB210" s="136"/>
      <c r="AFC210" s="136"/>
      <c r="AFD210" s="136"/>
      <c r="AFE210" s="136"/>
      <c r="AFF210" s="136"/>
      <c r="AFG210" s="136"/>
      <c r="AFH210" s="136"/>
      <c r="AFI210" s="136"/>
      <c r="AFJ210" s="136"/>
      <c r="AFK210" s="136"/>
      <c r="AFL210" s="136"/>
      <c r="AFM210" s="136"/>
      <c r="AFN210" s="136"/>
      <c r="AFO210" s="136"/>
      <c r="AFP210" s="136"/>
      <c r="AFQ210" s="136"/>
      <c r="AFR210" s="136"/>
      <c r="AFS210" s="136"/>
      <c r="AFT210" s="136"/>
      <c r="AFU210" s="136"/>
      <c r="AFV210" s="136"/>
      <c r="AFW210" s="136"/>
      <c r="AFX210" s="136"/>
      <c r="AFY210" s="136"/>
      <c r="AFZ210" s="136"/>
      <c r="AGA210" s="136"/>
      <c r="AGB210" s="136"/>
      <c r="AGC210" s="136"/>
      <c r="AGD210" s="136"/>
      <c r="AGE210" s="136"/>
      <c r="AGF210" s="136"/>
      <c r="AGG210" s="136"/>
      <c r="AGH210" s="136"/>
      <c r="AGI210" s="136"/>
      <c r="AGJ210" s="136"/>
      <c r="AGK210" s="136"/>
      <c r="AGL210" s="136"/>
      <c r="AGM210" s="136"/>
      <c r="AGN210" s="136"/>
      <c r="AGO210" s="136"/>
      <c r="AGP210" s="136"/>
      <c r="AGQ210" s="136"/>
      <c r="AGR210" s="136"/>
      <c r="AGS210" s="136"/>
      <c r="AGT210" s="136"/>
      <c r="AGU210" s="136"/>
      <c r="AGV210" s="136"/>
      <c r="AGW210" s="136"/>
      <c r="AGX210" s="136"/>
      <c r="AGY210" s="136"/>
      <c r="AGZ210" s="136"/>
      <c r="AHA210" s="136"/>
      <c r="AHB210" s="136"/>
      <c r="AHC210" s="136"/>
      <c r="AHD210" s="136"/>
      <c r="AHE210" s="136"/>
      <c r="AHF210" s="136"/>
      <c r="AHG210" s="136"/>
      <c r="AHH210" s="136"/>
      <c r="AHI210" s="136"/>
      <c r="AHJ210" s="136"/>
      <c r="AHK210" s="136"/>
      <c r="AHL210" s="136"/>
      <c r="AHM210" s="136"/>
      <c r="AHN210" s="136"/>
      <c r="AHO210" s="136"/>
      <c r="AHP210" s="136"/>
      <c r="AHQ210" s="136"/>
      <c r="AHR210" s="136"/>
      <c r="AHS210" s="136"/>
      <c r="AHT210" s="136"/>
      <c r="AHU210" s="136"/>
      <c r="AHV210" s="136"/>
      <c r="AHW210" s="136"/>
      <c r="AHX210" s="136"/>
      <c r="AHY210" s="136"/>
      <c r="AHZ210" s="136"/>
      <c r="AIA210" s="136"/>
      <c r="AIB210" s="136"/>
      <c r="AIC210" s="136"/>
      <c r="AID210" s="136"/>
      <c r="AIE210" s="136"/>
      <c r="AIF210" s="136"/>
      <c r="AIG210" s="136"/>
      <c r="AIH210" s="136"/>
      <c r="AII210" s="136"/>
      <c r="AIJ210" s="136"/>
      <c r="AIK210" s="136"/>
      <c r="AIL210" s="136"/>
      <c r="AIM210" s="136"/>
      <c r="AIN210" s="136"/>
      <c r="AIO210" s="136"/>
      <c r="AIP210" s="136"/>
      <c r="AIQ210" s="136"/>
      <c r="AIR210" s="136"/>
      <c r="AIS210" s="136"/>
      <c r="AIT210" s="136"/>
      <c r="AIU210" s="136"/>
      <c r="AIV210" s="136"/>
      <c r="AIW210" s="136"/>
      <c r="AIX210" s="136"/>
      <c r="AIY210" s="136"/>
      <c r="AIZ210" s="136"/>
      <c r="AJA210" s="136"/>
      <c r="AJB210" s="136"/>
      <c r="AJC210" s="136"/>
      <c r="AJD210" s="136"/>
      <c r="AJE210" s="136"/>
      <c r="AJF210" s="136"/>
      <c r="AJG210" s="136"/>
      <c r="AJH210" s="136"/>
      <c r="AJI210" s="136"/>
      <c r="AJJ210" s="136"/>
      <c r="AJK210" s="136"/>
      <c r="AJL210" s="136"/>
      <c r="AJM210" s="136"/>
      <c r="AJN210" s="136"/>
      <c r="AJO210" s="136"/>
      <c r="AJP210" s="136"/>
      <c r="AJQ210" s="136"/>
      <c r="AJR210" s="136"/>
      <c r="AJS210" s="136"/>
      <c r="AJT210" s="136"/>
      <c r="AJU210" s="136"/>
      <c r="AJV210" s="136"/>
      <c r="AJW210" s="136"/>
      <c r="AJX210" s="136"/>
      <c r="AJY210" s="136"/>
      <c r="AJZ210" s="136"/>
      <c r="AKA210" s="136"/>
      <c r="AKB210" s="136"/>
      <c r="AKC210" s="136"/>
      <c r="AKD210" s="136"/>
      <c r="AKE210" s="136"/>
      <c r="AKF210" s="136"/>
      <c r="AKG210" s="136"/>
      <c r="AKH210" s="136"/>
      <c r="AKI210" s="136"/>
      <c r="AKJ210" s="136"/>
      <c r="AKK210" s="136"/>
      <c r="AKL210" s="136"/>
      <c r="AKM210" s="136"/>
      <c r="AKN210" s="136"/>
      <c r="AKO210" s="136"/>
      <c r="AKP210" s="136"/>
      <c r="AKQ210" s="136"/>
      <c r="AKR210" s="136"/>
      <c r="AKS210" s="136"/>
      <c r="AKT210" s="136"/>
      <c r="AKU210" s="136"/>
      <c r="AKV210" s="136"/>
      <c r="AKW210" s="136"/>
      <c r="AKX210" s="136"/>
      <c r="AKY210" s="136"/>
      <c r="AKZ210" s="136"/>
      <c r="ALA210" s="136"/>
      <c r="ALB210" s="136"/>
      <c r="ALC210" s="136"/>
      <c r="ALD210" s="136"/>
      <c r="ALE210" s="136"/>
      <c r="ALF210" s="136"/>
      <c r="ALG210" s="136"/>
      <c r="ALH210" s="136"/>
      <c r="ALI210" s="136"/>
      <c r="ALJ210" s="136"/>
      <c r="ALK210" s="136"/>
      <c r="ALL210" s="136"/>
      <c r="ALM210" s="136"/>
      <c r="ALN210" s="136"/>
      <c r="ALO210" s="136"/>
      <c r="ALP210" s="136"/>
      <c r="ALQ210" s="136"/>
      <c r="ALR210" s="136"/>
      <c r="ALS210" s="136"/>
      <c r="ALT210" s="136"/>
      <c r="ALU210" s="136"/>
      <c r="ALV210" s="136"/>
      <c r="ALW210" s="136"/>
      <c r="ALX210" s="136"/>
      <c r="ALY210" s="136"/>
      <c r="ALZ210" s="136"/>
      <c r="AMA210" s="136"/>
      <c r="AMB210" s="136"/>
      <c r="AMC210" s="136"/>
      <c r="AMD210" s="136"/>
      <c r="AME210" s="136"/>
      <c r="AMF210" s="136"/>
      <c r="AMG210" s="136"/>
      <c r="AMH210" s="136"/>
      <c r="AMI210" s="136"/>
    </row>
    <row r="211" spans="1:1023" x14ac:dyDescent="0.25">
      <c r="A211" s="280" t="s">
        <v>877</v>
      </c>
      <c r="B211" s="193">
        <v>211</v>
      </c>
      <c r="C211" s="261" t="s">
        <v>25856</v>
      </c>
      <c r="D211" s="212" t="s">
        <v>878</v>
      </c>
      <c r="E211" s="136"/>
      <c r="F211" s="238"/>
      <c r="G211" s="214"/>
      <c r="H211" s="214"/>
      <c r="I211" s="367">
        <v>14.7</v>
      </c>
      <c r="J211" s="421"/>
      <c r="K211" s="77">
        <v>2</v>
      </c>
      <c r="L211" s="77">
        <v>1</v>
      </c>
      <c r="M211" s="77"/>
      <c r="N211" s="77"/>
      <c r="O211" s="445"/>
      <c r="P211" s="161"/>
      <c r="Q211" s="161"/>
      <c r="R211" s="161"/>
      <c r="S211" s="161"/>
      <c r="T211" s="161"/>
      <c r="U211" s="161"/>
      <c r="V211" s="256">
        <f>IF(O211=1,10,100)</f>
        <v>100</v>
      </c>
      <c r="W211" s="256">
        <f>IF(O211=1,1,IF(O211=2,10,100))</f>
        <v>100</v>
      </c>
      <c r="X211" s="256">
        <f>IF(O211=3,20,100)</f>
        <v>100</v>
      </c>
      <c r="Y211" s="256">
        <f>IF(P211=1,10,100)</f>
        <v>100</v>
      </c>
      <c r="Z211" s="256">
        <f>IF(P211=1,1,IF(P211=2,10,100))</f>
        <v>100</v>
      </c>
      <c r="AA211" s="257">
        <f>IF(OR(EXACT(Q211,"1A"),EXACT(Q211,"1B")),0.1,IF(Q211=2,1,100))</f>
        <v>100</v>
      </c>
      <c r="AB211" s="257">
        <f>IF(OR(EXACT(R211,"1A"),EXACT(R211,"1B")),0.1,IF(R211=2,1,100))</f>
        <v>100</v>
      </c>
      <c r="AC211" s="257">
        <f>IF(OR(EXACT(S211,"1A"),EXACT(S211,"1B")),0.3,IF(S211=2,3,100))</f>
        <v>100</v>
      </c>
      <c r="AD211" s="136"/>
      <c r="AE211" s="136"/>
      <c r="AF211" s="249">
        <f>IF(OR(OR(EXACT(J211,"1A"),EXACT(J211,"1B"),EXACT(J211,"1C")),K211=1),1,IF(K211=2,10,100))</f>
        <v>10</v>
      </c>
      <c r="AG211" s="249">
        <f>IF(OR(EXACT(J211,"1A"),EXACT(J211,"1B"),EXACT(J211,"1C")),1,IF(J211=2,10,100))</f>
        <v>100</v>
      </c>
      <c r="AH211" s="249">
        <f>IF(OR(EXACT(J211,"1A"),EXACT(J211,"1B"),EXACT(J211,"1C"),K211=1),3,100)</f>
        <v>100</v>
      </c>
      <c r="AI211" s="249">
        <f>IF(OR(EXACT(J211,"1A"),EXACT(J211,"1B"),EXACT(J211,"1C")),5,100)</f>
        <v>100</v>
      </c>
      <c r="AJ211" s="269" t="s">
        <v>25857</v>
      </c>
      <c r="AK211" s="136"/>
      <c r="AL211" s="136"/>
      <c r="AM211" s="251"/>
      <c r="AN211" s="136"/>
      <c r="AO211" s="136"/>
      <c r="AP211" s="136"/>
      <c r="AQ211" s="199" t="s">
        <v>779</v>
      </c>
      <c r="AR211" s="136"/>
      <c r="AS211" s="136"/>
      <c r="AT211" s="136"/>
      <c r="AU211" s="136"/>
      <c r="AV211" s="136"/>
      <c r="AW211" s="136"/>
      <c r="AX211" s="136"/>
      <c r="AY211" s="136"/>
      <c r="AZ211" s="136"/>
      <c r="BA211" s="136"/>
      <c r="BB211" s="136"/>
      <c r="BC211" s="136"/>
      <c r="BD211" s="136"/>
      <c r="BE211" s="136"/>
      <c r="BF211" s="136"/>
      <c r="BG211" s="136"/>
      <c r="BH211" s="136"/>
      <c r="BI211" s="136"/>
      <c r="BJ211" s="136"/>
      <c r="BK211" s="136"/>
      <c r="BL211" s="136"/>
      <c r="BM211" s="136"/>
      <c r="BN211" s="136"/>
      <c r="BO211" s="136"/>
      <c r="BP211" s="136"/>
      <c r="BQ211" s="136"/>
      <c r="BR211" s="136"/>
      <c r="BS211" s="136"/>
      <c r="BT211" s="136"/>
      <c r="BU211" s="136"/>
      <c r="BV211" s="136"/>
      <c r="BW211" s="136"/>
      <c r="BX211" s="136"/>
      <c r="BY211" s="136"/>
      <c r="BZ211" s="136"/>
      <c r="CA211" s="136"/>
      <c r="CB211" s="136"/>
      <c r="CC211" s="136"/>
      <c r="CD211" s="136"/>
      <c r="CE211" s="136"/>
      <c r="CF211" s="136"/>
      <c r="CG211" s="136"/>
      <c r="CH211" s="136"/>
      <c r="CI211" s="136"/>
      <c r="CJ211" s="136"/>
      <c r="CK211" s="136"/>
      <c r="CL211" s="136"/>
      <c r="CM211" s="136"/>
      <c r="CN211" s="136"/>
      <c r="CO211" s="136"/>
      <c r="CP211" s="136"/>
      <c r="CQ211" s="136"/>
      <c r="CR211" s="136"/>
      <c r="CS211" s="136"/>
      <c r="CT211" s="136"/>
      <c r="CU211" s="136"/>
      <c r="CV211" s="136"/>
      <c r="CW211" s="136"/>
      <c r="CX211" s="136"/>
      <c r="CY211" s="136"/>
      <c r="CZ211" s="136"/>
      <c r="DA211" s="136"/>
      <c r="DB211" s="136"/>
      <c r="DC211" s="136"/>
      <c r="DD211" s="136"/>
      <c r="DE211" s="136"/>
      <c r="DF211" s="136"/>
      <c r="DG211" s="136"/>
      <c r="DH211" s="136"/>
      <c r="DI211" s="136"/>
      <c r="DJ211" s="136"/>
      <c r="DK211" s="136"/>
      <c r="DL211" s="136"/>
      <c r="DM211" s="136"/>
      <c r="DN211" s="136"/>
      <c r="DO211" s="136"/>
      <c r="DP211" s="136"/>
      <c r="DQ211" s="136"/>
      <c r="DR211" s="136"/>
      <c r="DS211" s="136"/>
      <c r="DT211" s="136"/>
      <c r="DU211" s="136"/>
      <c r="DV211" s="136"/>
      <c r="DW211" s="136"/>
      <c r="DX211" s="136"/>
      <c r="DY211" s="136"/>
      <c r="DZ211" s="136"/>
      <c r="EA211" s="136"/>
      <c r="EB211" s="136"/>
      <c r="EC211" s="136"/>
      <c r="ED211" s="136"/>
      <c r="EE211" s="136"/>
      <c r="EF211" s="136"/>
      <c r="EG211" s="136"/>
      <c r="EH211" s="136"/>
      <c r="EI211" s="136"/>
      <c r="EJ211" s="136"/>
      <c r="EK211" s="136"/>
      <c r="EL211" s="136"/>
      <c r="EM211" s="136"/>
      <c r="EN211" s="136"/>
      <c r="EO211" s="136"/>
      <c r="EP211" s="136"/>
      <c r="EQ211" s="136"/>
      <c r="ER211" s="136"/>
      <c r="ES211" s="136"/>
      <c r="ET211" s="136"/>
      <c r="EU211" s="136"/>
      <c r="EV211" s="136"/>
      <c r="EW211" s="136"/>
      <c r="EX211" s="136"/>
      <c r="EY211" s="136"/>
      <c r="EZ211" s="136"/>
      <c r="FA211" s="136"/>
      <c r="FB211" s="136"/>
      <c r="FC211" s="136"/>
      <c r="FD211" s="136"/>
      <c r="FE211" s="136"/>
      <c r="FF211" s="136"/>
      <c r="FG211" s="136"/>
      <c r="FH211" s="136"/>
      <c r="FI211" s="136"/>
      <c r="FJ211" s="136"/>
      <c r="FK211" s="136"/>
      <c r="FL211" s="136"/>
      <c r="FM211" s="136"/>
      <c r="FN211" s="136"/>
      <c r="FO211" s="136"/>
      <c r="FP211" s="136"/>
      <c r="FQ211" s="136"/>
      <c r="FR211" s="136"/>
      <c r="FS211" s="136"/>
      <c r="FT211" s="136"/>
      <c r="FU211" s="136"/>
      <c r="FV211" s="136"/>
      <c r="FW211" s="136"/>
      <c r="FX211" s="136"/>
      <c r="FY211" s="136"/>
      <c r="FZ211" s="136"/>
      <c r="GA211" s="136"/>
      <c r="GB211" s="136"/>
      <c r="GC211" s="136"/>
      <c r="GD211" s="136"/>
      <c r="GE211" s="136"/>
      <c r="GF211" s="136"/>
      <c r="GG211" s="136"/>
      <c r="GH211" s="136"/>
      <c r="GI211" s="136"/>
      <c r="GJ211" s="136"/>
      <c r="GK211" s="136"/>
      <c r="GL211" s="136"/>
      <c r="GM211" s="136"/>
      <c r="GN211" s="136"/>
      <c r="GO211" s="136"/>
      <c r="GP211" s="136"/>
      <c r="GQ211" s="136"/>
      <c r="GR211" s="136"/>
      <c r="GS211" s="136"/>
      <c r="GT211" s="136"/>
      <c r="GU211" s="136"/>
      <c r="GV211" s="136"/>
      <c r="GW211" s="136"/>
      <c r="GX211" s="136"/>
      <c r="GY211" s="136"/>
      <c r="GZ211" s="136"/>
      <c r="HA211" s="136"/>
      <c r="HB211" s="136"/>
      <c r="HC211" s="136"/>
      <c r="HD211" s="136"/>
      <c r="HE211" s="136"/>
      <c r="HF211" s="136"/>
      <c r="HG211" s="136"/>
      <c r="HH211" s="136"/>
      <c r="HI211" s="136"/>
      <c r="HJ211" s="136"/>
      <c r="HK211" s="136"/>
      <c r="HL211" s="136"/>
      <c r="HM211" s="136"/>
      <c r="HN211" s="136"/>
      <c r="HO211" s="136"/>
      <c r="HP211" s="136"/>
      <c r="HQ211" s="136"/>
      <c r="HR211" s="136"/>
      <c r="HS211" s="136"/>
      <c r="HT211" s="136"/>
      <c r="HU211" s="136"/>
      <c r="HV211" s="136"/>
      <c r="HW211" s="136"/>
      <c r="HX211" s="136"/>
      <c r="HY211" s="136"/>
      <c r="HZ211" s="136"/>
      <c r="IA211" s="136"/>
      <c r="IB211" s="136"/>
      <c r="IC211" s="136"/>
      <c r="ID211" s="136"/>
      <c r="IE211" s="136"/>
      <c r="IF211" s="136"/>
      <c r="IG211" s="136"/>
      <c r="IH211" s="136"/>
      <c r="II211" s="136"/>
      <c r="IJ211" s="136"/>
      <c r="IK211" s="136"/>
      <c r="IL211" s="136"/>
      <c r="IM211" s="136"/>
      <c r="IN211" s="136"/>
      <c r="IO211" s="136"/>
      <c r="IP211" s="136"/>
      <c r="IQ211" s="136"/>
      <c r="IR211" s="136"/>
      <c r="IS211" s="136"/>
      <c r="IT211" s="136"/>
      <c r="IU211" s="136"/>
      <c r="IV211" s="136"/>
      <c r="IW211" s="136"/>
      <c r="IX211" s="136"/>
      <c r="IY211" s="136"/>
      <c r="IZ211" s="136"/>
      <c r="JA211" s="136"/>
      <c r="JB211" s="136"/>
      <c r="JC211" s="136"/>
      <c r="JD211" s="136"/>
      <c r="JE211" s="136"/>
      <c r="JF211" s="136"/>
      <c r="JG211" s="136"/>
      <c r="JH211" s="136"/>
      <c r="JI211" s="136"/>
      <c r="JJ211" s="136"/>
      <c r="JK211" s="136"/>
      <c r="JL211" s="136"/>
      <c r="JM211" s="136"/>
      <c r="JN211" s="136"/>
      <c r="JO211" s="136"/>
      <c r="JP211" s="136"/>
      <c r="JQ211" s="136"/>
      <c r="JR211" s="136"/>
      <c r="JS211" s="136"/>
      <c r="JT211" s="136"/>
      <c r="JU211" s="136"/>
      <c r="JV211" s="136"/>
      <c r="JW211" s="136"/>
      <c r="JX211" s="136"/>
      <c r="JY211" s="136"/>
      <c r="JZ211" s="136"/>
      <c r="KA211" s="136"/>
      <c r="KB211" s="136"/>
      <c r="KC211" s="136"/>
      <c r="KD211" s="136"/>
      <c r="KE211" s="136"/>
      <c r="KF211" s="136"/>
      <c r="KG211" s="136"/>
      <c r="KH211" s="136"/>
      <c r="KI211" s="136"/>
      <c r="KJ211" s="136"/>
      <c r="KK211" s="136"/>
      <c r="KL211" s="136"/>
      <c r="KM211" s="136"/>
      <c r="KN211" s="136"/>
      <c r="KO211" s="136"/>
      <c r="KP211" s="136"/>
      <c r="KQ211" s="136"/>
      <c r="KR211" s="136"/>
      <c r="KS211" s="136"/>
      <c r="KT211" s="136"/>
      <c r="KU211" s="136"/>
      <c r="KV211" s="136"/>
      <c r="KW211" s="136"/>
      <c r="KX211" s="136"/>
      <c r="KY211" s="136"/>
      <c r="KZ211" s="136"/>
      <c r="LA211" s="136"/>
      <c r="LB211" s="136"/>
      <c r="LC211" s="136"/>
      <c r="LD211" s="136"/>
      <c r="LE211" s="136"/>
      <c r="LF211" s="136"/>
      <c r="LG211" s="136"/>
      <c r="LH211" s="136"/>
      <c r="LI211" s="136"/>
      <c r="LJ211" s="136"/>
      <c r="LK211" s="136"/>
      <c r="LL211" s="136"/>
      <c r="LM211" s="136"/>
      <c r="LN211" s="136"/>
      <c r="LO211" s="136"/>
      <c r="LP211" s="136"/>
      <c r="LQ211" s="136"/>
      <c r="LR211" s="136"/>
      <c r="LS211" s="136"/>
      <c r="LT211" s="136"/>
      <c r="LU211" s="136"/>
      <c r="LV211" s="136"/>
      <c r="LW211" s="136"/>
      <c r="LX211" s="136"/>
      <c r="LY211" s="136"/>
      <c r="LZ211" s="136"/>
      <c r="MA211" s="136"/>
      <c r="MB211" s="136"/>
      <c r="MC211" s="136"/>
      <c r="MD211" s="136"/>
      <c r="ME211" s="136"/>
      <c r="MF211" s="136"/>
      <c r="MG211" s="136"/>
      <c r="MH211" s="136"/>
      <c r="MI211" s="136"/>
      <c r="MJ211" s="136"/>
      <c r="MK211" s="136"/>
      <c r="ML211" s="136"/>
      <c r="MM211" s="136"/>
      <c r="MN211" s="136"/>
      <c r="MO211" s="136"/>
      <c r="MP211" s="136"/>
      <c r="MQ211" s="136"/>
      <c r="MR211" s="136"/>
      <c r="MS211" s="136"/>
      <c r="MT211" s="136"/>
      <c r="MU211" s="136"/>
      <c r="MV211" s="136"/>
      <c r="MW211" s="136"/>
      <c r="MX211" s="136"/>
      <c r="MY211" s="136"/>
      <c r="MZ211" s="136"/>
      <c r="NA211" s="136"/>
      <c r="NB211" s="136"/>
      <c r="NC211" s="136"/>
      <c r="ND211" s="136"/>
      <c r="NE211" s="136"/>
      <c r="NF211" s="136"/>
      <c r="NG211" s="136"/>
      <c r="NH211" s="136"/>
      <c r="NI211" s="136"/>
      <c r="NJ211" s="136"/>
      <c r="NK211" s="136"/>
      <c r="NL211" s="136"/>
      <c r="NM211" s="136"/>
      <c r="NN211" s="136"/>
      <c r="NO211" s="136"/>
      <c r="NP211" s="136"/>
      <c r="NQ211" s="136"/>
      <c r="NR211" s="136"/>
      <c r="NS211" s="136"/>
      <c r="NT211" s="136"/>
      <c r="NU211" s="136"/>
      <c r="NV211" s="136"/>
      <c r="NW211" s="136"/>
      <c r="NX211" s="136"/>
      <c r="NY211" s="136"/>
      <c r="NZ211" s="136"/>
      <c r="OA211" s="136"/>
      <c r="OB211" s="136"/>
      <c r="OC211" s="136"/>
      <c r="OD211" s="136"/>
      <c r="OE211" s="136"/>
      <c r="OF211" s="136"/>
      <c r="OG211" s="136"/>
      <c r="OH211" s="136"/>
      <c r="OI211" s="136"/>
      <c r="OJ211" s="136"/>
      <c r="OK211" s="136"/>
      <c r="OL211" s="136"/>
      <c r="OM211" s="136"/>
      <c r="ON211" s="136"/>
      <c r="OO211" s="136"/>
      <c r="OP211" s="136"/>
      <c r="OQ211" s="136"/>
      <c r="OR211" s="136"/>
      <c r="OS211" s="136"/>
      <c r="OT211" s="136"/>
      <c r="OU211" s="136"/>
      <c r="OV211" s="136"/>
      <c r="OW211" s="136"/>
      <c r="OX211" s="136"/>
      <c r="OY211" s="136"/>
      <c r="OZ211" s="136"/>
      <c r="PA211" s="136"/>
      <c r="PB211" s="136"/>
      <c r="PC211" s="136"/>
      <c r="PD211" s="136"/>
      <c r="PE211" s="136"/>
      <c r="PF211" s="136"/>
      <c r="PG211" s="136"/>
      <c r="PH211" s="136"/>
      <c r="PI211" s="136"/>
      <c r="PJ211" s="136"/>
      <c r="PK211" s="136"/>
      <c r="PL211" s="136"/>
      <c r="PM211" s="136"/>
      <c r="PN211" s="136"/>
      <c r="PO211" s="136"/>
      <c r="PP211" s="136"/>
      <c r="PQ211" s="136"/>
      <c r="PR211" s="136"/>
      <c r="PS211" s="136"/>
      <c r="PT211" s="136"/>
      <c r="PU211" s="136"/>
      <c r="PV211" s="136"/>
      <c r="PW211" s="136"/>
      <c r="PX211" s="136"/>
      <c r="PY211" s="136"/>
      <c r="PZ211" s="136"/>
      <c r="QA211" s="136"/>
      <c r="QB211" s="136"/>
      <c r="QC211" s="136"/>
      <c r="QD211" s="136"/>
      <c r="QE211" s="136"/>
      <c r="QF211" s="136"/>
      <c r="QG211" s="136"/>
      <c r="QH211" s="136"/>
      <c r="QI211" s="136"/>
      <c r="QJ211" s="136"/>
      <c r="QK211" s="136"/>
      <c r="QL211" s="136"/>
      <c r="QM211" s="136"/>
      <c r="QN211" s="136"/>
      <c r="QO211" s="136"/>
      <c r="QP211" s="136"/>
      <c r="QQ211" s="136"/>
      <c r="QR211" s="136"/>
      <c r="QS211" s="136"/>
      <c r="QT211" s="136"/>
      <c r="QU211" s="136"/>
      <c r="QV211" s="136"/>
      <c r="QW211" s="136"/>
      <c r="QX211" s="136"/>
      <c r="QY211" s="136"/>
      <c r="QZ211" s="136"/>
      <c r="RA211" s="136"/>
      <c r="RB211" s="136"/>
      <c r="RC211" s="136"/>
      <c r="RD211" s="136"/>
      <c r="RE211" s="136"/>
      <c r="RF211" s="136"/>
      <c r="RG211" s="136"/>
      <c r="RH211" s="136"/>
      <c r="RI211" s="136"/>
      <c r="RJ211" s="136"/>
      <c r="RK211" s="136"/>
      <c r="RL211" s="136"/>
      <c r="RM211" s="136"/>
      <c r="RN211" s="136"/>
      <c r="RO211" s="136"/>
      <c r="RP211" s="136"/>
      <c r="RQ211" s="136"/>
      <c r="RR211" s="136"/>
      <c r="RS211" s="136"/>
      <c r="RT211" s="136"/>
      <c r="RU211" s="136"/>
      <c r="RV211" s="136"/>
      <c r="RW211" s="136"/>
      <c r="RX211" s="136"/>
      <c r="RY211" s="136"/>
      <c r="RZ211" s="136"/>
      <c r="SA211" s="136"/>
      <c r="SB211" s="136"/>
      <c r="SC211" s="136"/>
      <c r="SD211" s="136"/>
      <c r="SE211" s="136"/>
      <c r="SF211" s="136"/>
      <c r="SG211" s="136"/>
      <c r="SH211" s="136"/>
      <c r="SI211" s="136"/>
      <c r="SJ211" s="136"/>
      <c r="SK211" s="136"/>
      <c r="SL211" s="136"/>
      <c r="SM211" s="136"/>
      <c r="SN211" s="136"/>
      <c r="SO211" s="136"/>
      <c r="SP211" s="136"/>
      <c r="SQ211" s="136"/>
      <c r="SR211" s="136"/>
      <c r="SS211" s="136"/>
      <c r="ST211" s="136"/>
      <c r="SU211" s="136"/>
      <c r="SV211" s="136"/>
      <c r="SW211" s="136"/>
      <c r="SX211" s="136"/>
      <c r="SY211" s="136"/>
      <c r="SZ211" s="136"/>
      <c r="TA211" s="136"/>
      <c r="TB211" s="136"/>
      <c r="TC211" s="136"/>
      <c r="TD211" s="136"/>
      <c r="TE211" s="136"/>
      <c r="TF211" s="136"/>
      <c r="TG211" s="136"/>
      <c r="TH211" s="136"/>
      <c r="TI211" s="136"/>
      <c r="TJ211" s="136"/>
      <c r="TK211" s="136"/>
      <c r="TL211" s="136"/>
      <c r="TM211" s="136"/>
      <c r="TN211" s="136"/>
      <c r="TO211" s="136"/>
      <c r="TP211" s="136"/>
      <c r="TQ211" s="136"/>
      <c r="TR211" s="136"/>
      <c r="TS211" s="136"/>
      <c r="TT211" s="136"/>
      <c r="TU211" s="136"/>
      <c r="TV211" s="136"/>
      <c r="TW211" s="136"/>
      <c r="TX211" s="136"/>
      <c r="TY211" s="136"/>
      <c r="TZ211" s="136"/>
      <c r="UA211" s="136"/>
      <c r="UB211" s="136"/>
      <c r="UC211" s="136"/>
      <c r="UD211" s="136"/>
      <c r="UE211" s="136"/>
      <c r="UF211" s="136"/>
      <c r="UG211" s="136"/>
      <c r="UH211" s="136"/>
      <c r="UI211" s="136"/>
      <c r="UJ211" s="136"/>
      <c r="UK211" s="136"/>
      <c r="UL211" s="136"/>
      <c r="UM211" s="136"/>
      <c r="UN211" s="136"/>
      <c r="UO211" s="136"/>
      <c r="UP211" s="136"/>
      <c r="UQ211" s="136"/>
      <c r="UR211" s="136"/>
      <c r="US211" s="136"/>
      <c r="UT211" s="136"/>
      <c r="UU211" s="136"/>
      <c r="UV211" s="136"/>
      <c r="UW211" s="136"/>
      <c r="UX211" s="136"/>
      <c r="UY211" s="136"/>
      <c r="UZ211" s="136"/>
      <c r="VA211" s="136"/>
      <c r="VB211" s="136"/>
      <c r="VC211" s="136"/>
      <c r="VD211" s="136"/>
      <c r="VE211" s="136"/>
      <c r="VF211" s="136"/>
      <c r="VG211" s="136"/>
      <c r="VH211" s="136"/>
      <c r="VI211" s="136"/>
      <c r="VJ211" s="136"/>
      <c r="VK211" s="136"/>
      <c r="VL211" s="136"/>
      <c r="VM211" s="136"/>
      <c r="VN211" s="136"/>
      <c r="VO211" s="136"/>
      <c r="VP211" s="136"/>
      <c r="VQ211" s="136"/>
      <c r="VR211" s="136"/>
      <c r="VS211" s="136"/>
      <c r="VT211" s="136"/>
      <c r="VU211" s="136"/>
      <c r="VV211" s="136"/>
      <c r="VW211" s="136"/>
      <c r="VX211" s="136"/>
      <c r="VY211" s="136"/>
      <c r="VZ211" s="136"/>
      <c r="WA211" s="136"/>
      <c r="WB211" s="136"/>
      <c r="WC211" s="136"/>
      <c r="WD211" s="136"/>
      <c r="WE211" s="136"/>
      <c r="WF211" s="136"/>
      <c r="WG211" s="136"/>
      <c r="WH211" s="136"/>
      <c r="WI211" s="136"/>
      <c r="WJ211" s="136"/>
      <c r="WK211" s="136"/>
      <c r="WL211" s="136"/>
      <c r="WM211" s="136"/>
      <c r="WN211" s="136"/>
      <c r="WO211" s="136"/>
      <c r="WP211" s="136"/>
      <c r="WQ211" s="136"/>
      <c r="WR211" s="136"/>
      <c r="WS211" s="136"/>
      <c r="WT211" s="136"/>
      <c r="WU211" s="136"/>
      <c r="WV211" s="136"/>
      <c r="WW211" s="136"/>
      <c r="WX211" s="136"/>
      <c r="WY211" s="136"/>
      <c r="WZ211" s="136"/>
      <c r="XA211" s="136"/>
      <c r="XB211" s="136"/>
      <c r="XC211" s="136"/>
      <c r="XD211" s="136"/>
      <c r="XE211" s="136"/>
      <c r="XF211" s="136"/>
      <c r="XG211" s="136"/>
      <c r="XH211" s="136"/>
      <c r="XI211" s="136"/>
      <c r="XJ211" s="136"/>
      <c r="XK211" s="136"/>
      <c r="XL211" s="136"/>
      <c r="XM211" s="136"/>
      <c r="XN211" s="136"/>
      <c r="XO211" s="136"/>
      <c r="XP211" s="136"/>
      <c r="XQ211" s="136"/>
      <c r="XR211" s="136"/>
      <c r="XS211" s="136"/>
      <c r="XT211" s="136"/>
      <c r="XU211" s="136"/>
      <c r="XV211" s="136"/>
      <c r="XW211" s="136"/>
      <c r="XX211" s="136"/>
      <c r="XY211" s="136"/>
      <c r="XZ211" s="136"/>
      <c r="YA211" s="136"/>
      <c r="YB211" s="136"/>
      <c r="YC211" s="136"/>
      <c r="YD211" s="136"/>
      <c r="YE211" s="136"/>
      <c r="YF211" s="136"/>
      <c r="YG211" s="136"/>
      <c r="YH211" s="136"/>
      <c r="YI211" s="136"/>
      <c r="YJ211" s="136"/>
      <c r="YK211" s="136"/>
      <c r="YL211" s="136"/>
      <c r="YM211" s="136"/>
      <c r="YN211" s="136"/>
      <c r="YO211" s="136"/>
      <c r="YP211" s="136"/>
      <c r="YQ211" s="136"/>
      <c r="YR211" s="136"/>
      <c r="YS211" s="136"/>
      <c r="YT211" s="136"/>
      <c r="YU211" s="136"/>
      <c r="YV211" s="136"/>
      <c r="YW211" s="136"/>
      <c r="YX211" s="136"/>
      <c r="YY211" s="136"/>
      <c r="YZ211" s="136"/>
      <c r="ZA211" s="136"/>
      <c r="ZB211" s="136"/>
      <c r="ZC211" s="136"/>
      <c r="ZD211" s="136"/>
      <c r="ZE211" s="136"/>
      <c r="ZF211" s="136"/>
      <c r="ZG211" s="136"/>
      <c r="ZH211" s="136"/>
      <c r="ZI211" s="136"/>
      <c r="ZJ211" s="136"/>
      <c r="ZK211" s="136"/>
      <c r="ZL211" s="136"/>
      <c r="ZM211" s="136"/>
      <c r="ZN211" s="136"/>
      <c r="ZO211" s="136"/>
      <c r="ZP211" s="136"/>
      <c r="ZQ211" s="136"/>
      <c r="ZR211" s="136"/>
      <c r="ZS211" s="136"/>
      <c r="ZT211" s="136"/>
      <c r="ZU211" s="136"/>
      <c r="ZV211" s="136"/>
      <c r="ZW211" s="136"/>
      <c r="ZX211" s="136"/>
      <c r="ZY211" s="136"/>
      <c r="ZZ211" s="136"/>
      <c r="AAA211" s="136"/>
      <c r="AAB211" s="136"/>
      <c r="AAC211" s="136"/>
      <c r="AAD211" s="136"/>
      <c r="AAE211" s="136"/>
      <c r="AAF211" s="136"/>
      <c r="AAG211" s="136"/>
      <c r="AAH211" s="136"/>
      <c r="AAI211" s="136"/>
      <c r="AAJ211" s="136"/>
      <c r="AAK211" s="136"/>
      <c r="AAL211" s="136"/>
      <c r="AAM211" s="136"/>
      <c r="AAN211" s="136"/>
      <c r="AAO211" s="136"/>
      <c r="AAP211" s="136"/>
      <c r="AAQ211" s="136"/>
      <c r="AAR211" s="136"/>
      <c r="AAS211" s="136"/>
      <c r="AAT211" s="136"/>
      <c r="AAU211" s="136"/>
      <c r="AAV211" s="136"/>
      <c r="AAW211" s="136"/>
      <c r="AAX211" s="136"/>
      <c r="AAY211" s="136"/>
      <c r="AAZ211" s="136"/>
      <c r="ABA211" s="136"/>
      <c r="ABB211" s="136"/>
      <c r="ABC211" s="136"/>
      <c r="ABD211" s="136"/>
      <c r="ABE211" s="136"/>
      <c r="ABF211" s="136"/>
      <c r="ABG211" s="136"/>
      <c r="ABH211" s="136"/>
      <c r="ABI211" s="136"/>
      <c r="ABJ211" s="136"/>
      <c r="ABK211" s="136"/>
      <c r="ABL211" s="136"/>
      <c r="ABM211" s="136"/>
      <c r="ABN211" s="136"/>
      <c r="ABO211" s="136"/>
      <c r="ABP211" s="136"/>
      <c r="ABQ211" s="136"/>
      <c r="ABR211" s="136"/>
      <c r="ABS211" s="136"/>
      <c r="ABT211" s="136"/>
      <c r="ABU211" s="136"/>
      <c r="ABV211" s="136"/>
      <c r="ABW211" s="136"/>
      <c r="ABX211" s="136"/>
      <c r="ABY211" s="136"/>
      <c r="ABZ211" s="136"/>
      <c r="ACA211" s="136"/>
      <c r="ACB211" s="136"/>
      <c r="ACC211" s="136"/>
      <c r="ACD211" s="136"/>
      <c r="ACE211" s="136"/>
      <c r="ACF211" s="136"/>
      <c r="ACG211" s="136"/>
      <c r="ACH211" s="136"/>
      <c r="ACI211" s="136"/>
      <c r="ACJ211" s="136"/>
      <c r="ACK211" s="136"/>
      <c r="ACL211" s="136"/>
      <c r="ACM211" s="136"/>
      <c r="ACN211" s="136"/>
      <c r="ACO211" s="136"/>
      <c r="ACP211" s="136"/>
      <c r="ACQ211" s="136"/>
      <c r="ACR211" s="136"/>
      <c r="ACS211" s="136"/>
      <c r="ACT211" s="136"/>
      <c r="ACU211" s="136"/>
      <c r="ACV211" s="136"/>
      <c r="ACW211" s="136"/>
      <c r="ACX211" s="136"/>
      <c r="ACY211" s="136"/>
      <c r="ACZ211" s="136"/>
      <c r="ADA211" s="136"/>
      <c r="ADB211" s="136"/>
      <c r="ADC211" s="136"/>
      <c r="ADD211" s="136"/>
      <c r="ADE211" s="136"/>
      <c r="ADF211" s="136"/>
      <c r="ADG211" s="136"/>
      <c r="ADH211" s="136"/>
      <c r="ADI211" s="136"/>
      <c r="ADJ211" s="136"/>
      <c r="ADK211" s="136"/>
      <c r="ADL211" s="136"/>
      <c r="ADM211" s="136"/>
      <c r="ADN211" s="136"/>
      <c r="ADO211" s="136"/>
      <c r="ADP211" s="136"/>
      <c r="ADQ211" s="136"/>
      <c r="ADR211" s="136"/>
      <c r="ADS211" s="136"/>
      <c r="ADT211" s="136"/>
      <c r="ADU211" s="136"/>
      <c r="ADV211" s="136"/>
      <c r="ADW211" s="136"/>
      <c r="ADX211" s="136"/>
      <c r="ADY211" s="136"/>
      <c r="ADZ211" s="136"/>
      <c r="AEA211" s="136"/>
      <c r="AEB211" s="136"/>
      <c r="AEC211" s="136"/>
      <c r="AED211" s="136"/>
      <c r="AEE211" s="136"/>
      <c r="AEF211" s="136"/>
      <c r="AEG211" s="136"/>
      <c r="AEH211" s="136"/>
      <c r="AEI211" s="136"/>
      <c r="AEJ211" s="136"/>
      <c r="AEK211" s="136"/>
      <c r="AEL211" s="136"/>
      <c r="AEM211" s="136"/>
      <c r="AEN211" s="136"/>
      <c r="AEO211" s="136"/>
      <c r="AEP211" s="136"/>
      <c r="AEQ211" s="136"/>
      <c r="AER211" s="136"/>
      <c r="AES211" s="136"/>
      <c r="AET211" s="136"/>
      <c r="AEU211" s="136"/>
      <c r="AEV211" s="136"/>
      <c r="AEW211" s="136"/>
      <c r="AEX211" s="136"/>
      <c r="AEY211" s="136"/>
      <c r="AEZ211" s="136"/>
      <c r="AFA211" s="136"/>
      <c r="AFB211" s="136"/>
      <c r="AFC211" s="136"/>
      <c r="AFD211" s="136"/>
      <c r="AFE211" s="136"/>
      <c r="AFF211" s="136"/>
      <c r="AFG211" s="136"/>
      <c r="AFH211" s="136"/>
      <c r="AFI211" s="136"/>
      <c r="AFJ211" s="136"/>
      <c r="AFK211" s="136"/>
      <c r="AFL211" s="136"/>
      <c r="AFM211" s="136"/>
      <c r="AFN211" s="136"/>
      <c r="AFO211" s="136"/>
      <c r="AFP211" s="136"/>
      <c r="AFQ211" s="136"/>
      <c r="AFR211" s="136"/>
      <c r="AFS211" s="136"/>
      <c r="AFT211" s="136"/>
      <c r="AFU211" s="136"/>
      <c r="AFV211" s="136"/>
      <c r="AFW211" s="136"/>
      <c r="AFX211" s="136"/>
      <c r="AFY211" s="136"/>
      <c r="AFZ211" s="136"/>
      <c r="AGA211" s="136"/>
      <c r="AGB211" s="136"/>
      <c r="AGC211" s="136"/>
      <c r="AGD211" s="136"/>
      <c r="AGE211" s="136"/>
      <c r="AGF211" s="136"/>
      <c r="AGG211" s="136"/>
      <c r="AGH211" s="136"/>
      <c r="AGI211" s="136"/>
      <c r="AGJ211" s="136"/>
      <c r="AGK211" s="136"/>
      <c r="AGL211" s="136"/>
      <c r="AGM211" s="136"/>
      <c r="AGN211" s="136"/>
      <c r="AGO211" s="136"/>
      <c r="AGP211" s="136"/>
      <c r="AGQ211" s="136"/>
      <c r="AGR211" s="136"/>
      <c r="AGS211" s="136"/>
      <c r="AGT211" s="136"/>
      <c r="AGU211" s="136"/>
      <c r="AGV211" s="136"/>
      <c r="AGW211" s="136"/>
      <c r="AGX211" s="136"/>
      <c r="AGY211" s="136"/>
      <c r="AGZ211" s="136"/>
      <c r="AHA211" s="136"/>
      <c r="AHB211" s="136"/>
      <c r="AHC211" s="136"/>
      <c r="AHD211" s="136"/>
      <c r="AHE211" s="136"/>
      <c r="AHF211" s="136"/>
      <c r="AHG211" s="136"/>
      <c r="AHH211" s="136"/>
      <c r="AHI211" s="136"/>
      <c r="AHJ211" s="136"/>
      <c r="AHK211" s="136"/>
      <c r="AHL211" s="136"/>
      <c r="AHM211" s="136"/>
      <c r="AHN211" s="136"/>
      <c r="AHO211" s="136"/>
      <c r="AHP211" s="136"/>
      <c r="AHQ211" s="136"/>
      <c r="AHR211" s="136"/>
      <c r="AHS211" s="136"/>
      <c r="AHT211" s="136"/>
      <c r="AHU211" s="136"/>
      <c r="AHV211" s="136"/>
      <c r="AHW211" s="136"/>
      <c r="AHX211" s="136"/>
      <c r="AHY211" s="136"/>
      <c r="AHZ211" s="136"/>
      <c r="AIA211" s="136"/>
      <c r="AIB211" s="136"/>
      <c r="AIC211" s="136"/>
      <c r="AID211" s="136"/>
      <c r="AIE211" s="136"/>
      <c r="AIF211" s="136"/>
      <c r="AIG211" s="136"/>
      <c r="AIH211" s="136"/>
      <c r="AII211" s="136"/>
      <c r="AIJ211" s="136"/>
      <c r="AIK211" s="136"/>
      <c r="AIL211" s="136"/>
      <c r="AIM211" s="136"/>
      <c r="AIN211" s="136"/>
      <c r="AIO211" s="136"/>
      <c r="AIP211" s="136"/>
      <c r="AIQ211" s="136"/>
      <c r="AIR211" s="136"/>
      <c r="AIS211" s="136"/>
      <c r="AIT211" s="136"/>
      <c r="AIU211" s="136"/>
      <c r="AIV211" s="136"/>
      <c r="AIW211" s="136"/>
      <c r="AIX211" s="136"/>
      <c r="AIY211" s="136"/>
      <c r="AIZ211" s="136"/>
      <c r="AJA211" s="136"/>
      <c r="AJB211" s="136"/>
      <c r="AJC211" s="136"/>
      <c r="AJD211" s="136"/>
      <c r="AJE211" s="136"/>
      <c r="AJF211" s="136"/>
      <c r="AJG211" s="136"/>
      <c r="AJH211" s="136"/>
      <c r="AJI211" s="136"/>
      <c r="AJJ211" s="136"/>
      <c r="AJK211" s="136"/>
      <c r="AJL211" s="136"/>
      <c r="AJM211" s="136"/>
      <c r="AJN211" s="136"/>
      <c r="AJO211" s="136"/>
      <c r="AJP211" s="136"/>
      <c r="AJQ211" s="136"/>
      <c r="AJR211" s="136"/>
      <c r="AJS211" s="136"/>
      <c r="AJT211" s="136"/>
      <c r="AJU211" s="136"/>
      <c r="AJV211" s="136"/>
      <c r="AJW211" s="136"/>
      <c r="AJX211" s="136"/>
      <c r="AJY211" s="136"/>
      <c r="AJZ211" s="136"/>
      <c r="AKA211" s="136"/>
      <c r="AKB211" s="136"/>
      <c r="AKC211" s="136"/>
      <c r="AKD211" s="136"/>
      <c r="AKE211" s="136"/>
      <c r="AKF211" s="136"/>
      <c r="AKG211" s="136"/>
      <c r="AKH211" s="136"/>
      <c r="AKI211" s="136"/>
      <c r="AKJ211" s="136"/>
      <c r="AKK211" s="136"/>
      <c r="AKL211" s="136"/>
      <c r="AKM211" s="136"/>
      <c r="AKN211" s="136"/>
      <c r="AKO211" s="136"/>
      <c r="AKP211" s="136"/>
      <c r="AKQ211" s="136"/>
      <c r="AKR211" s="136"/>
      <c r="AKS211" s="136"/>
      <c r="AKT211" s="136"/>
      <c r="AKU211" s="136"/>
      <c r="AKV211" s="136"/>
      <c r="AKW211" s="136"/>
      <c r="AKX211" s="136"/>
      <c r="AKY211" s="136"/>
      <c r="AKZ211" s="136"/>
      <c r="ALA211" s="136"/>
      <c r="ALB211" s="136"/>
      <c r="ALC211" s="136"/>
      <c r="ALD211" s="136"/>
      <c r="ALE211" s="136"/>
      <c r="ALF211" s="136"/>
      <c r="ALG211" s="136"/>
      <c r="ALH211" s="136"/>
      <c r="ALI211" s="136"/>
      <c r="ALJ211" s="136"/>
      <c r="ALK211" s="136"/>
      <c r="ALL211" s="136"/>
      <c r="ALM211" s="136"/>
      <c r="ALN211" s="136"/>
      <c r="ALO211" s="136"/>
      <c r="ALP211" s="136"/>
      <c r="ALQ211" s="136"/>
      <c r="ALR211" s="136"/>
      <c r="ALS211" s="136"/>
      <c r="ALT211" s="136"/>
      <c r="ALU211" s="136"/>
      <c r="ALV211" s="136"/>
      <c r="ALW211" s="136"/>
      <c r="ALX211" s="136"/>
      <c r="ALY211" s="136"/>
      <c r="ALZ211" s="136"/>
      <c r="AMA211" s="136"/>
      <c r="AMB211" s="136"/>
      <c r="AMC211" s="136"/>
      <c r="AMD211" s="136"/>
      <c r="AME211" s="136"/>
      <c r="AMF211" s="136"/>
      <c r="AMG211" s="136"/>
      <c r="AMH211" s="136"/>
      <c r="AMI211" s="136"/>
    </row>
    <row r="212" spans="1:1023" ht="72" x14ac:dyDescent="0.25">
      <c r="A212" s="280" t="s">
        <v>879</v>
      </c>
      <c r="B212" s="193">
        <v>212</v>
      </c>
      <c r="C212" s="261" t="s">
        <v>25858</v>
      </c>
      <c r="D212" s="212" t="s">
        <v>880</v>
      </c>
      <c r="E212" s="136"/>
      <c r="F212" s="238"/>
      <c r="G212" s="214"/>
      <c r="H212" s="214"/>
      <c r="I212" s="367">
        <v>14.5</v>
      </c>
      <c r="J212" s="421"/>
      <c r="K212" s="77"/>
      <c r="L212" s="77"/>
      <c r="M212" s="77"/>
      <c r="N212" s="77"/>
      <c r="O212" s="445"/>
      <c r="P212" s="161"/>
      <c r="Q212" s="161"/>
      <c r="R212" s="161"/>
      <c r="S212" s="161"/>
      <c r="T212" s="161"/>
      <c r="U212" s="463"/>
      <c r="V212" s="256">
        <f>IF(O212=1,10,100)</f>
        <v>100</v>
      </c>
      <c r="W212" s="256">
        <f>IF(O212=1,1,IF(O212=2,10,100))</f>
        <v>100</v>
      </c>
      <c r="X212" s="256">
        <f>IF(O212=3,20,100)</f>
        <v>100</v>
      </c>
      <c r="Y212" s="256">
        <f>IF(P212=1,10,100)</f>
        <v>100</v>
      </c>
      <c r="Z212" s="256">
        <f>IF(P212=1,1,IF(P212=2,10,100))</f>
        <v>100</v>
      </c>
      <c r="AA212" s="257">
        <f>IF(OR(EXACT(Q212,"1A"),EXACT(Q212,"1B")),0.1,IF(Q212=2,1,100))</f>
        <v>100</v>
      </c>
      <c r="AB212" s="257">
        <f>IF(OR(EXACT(R212,"1A"),EXACT(R212,"1B")),0.1,IF(R212=2,1,100))</f>
        <v>100</v>
      </c>
      <c r="AC212" s="257">
        <f>IF(OR(EXACT(S212,"1A"),EXACT(S212,"1B")),0.3,IF(S212=2,3,100))</f>
        <v>100</v>
      </c>
      <c r="AD212" s="136"/>
      <c r="AE212" s="136"/>
      <c r="AF212" s="249">
        <f>IF(OR(OR(EXACT(J212,"1A"),EXACT(J212,"1B"),EXACT(J212,"1C")),K212=1),1,IF(K212=2,10,100))</f>
        <v>100</v>
      </c>
      <c r="AG212" s="249">
        <f>IF(OR(EXACT(J212,"1A"),EXACT(J212,"1B"),EXACT(J212,"1C")),1,IF(J212=2,10,100))</f>
        <v>100</v>
      </c>
      <c r="AH212" s="249">
        <f>IF(OR(EXACT(J212,"1A"),EXACT(J212,"1B"),EXACT(J212,"1C"),K212=1),3,100)</f>
        <v>100</v>
      </c>
      <c r="AI212" s="249">
        <f>IF(OR(EXACT(J212,"1A"),EXACT(J212,"1B"),EXACT(J212,"1C")),5,100)</f>
        <v>100</v>
      </c>
      <c r="AJ212" s="269" t="s">
        <v>25859</v>
      </c>
      <c r="AK212" s="136"/>
      <c r="AL212" s="136"/>
      <c r="AM212" s="251"/>
      <c r="AN212" s="136"/>
      <c r="AO212" s="136"/>
      <c r="AP212" s="136"/>
      <c r="AQ212" s="199" t="s">
        <v>881</v>
      </c>
      <c r="AR212" s="136"/>
      <c r="AS212" s="136"/>
      <c r="AT212" s="136"/>
      <c r="AU212" s="136"/>
      <c r="AV212" s="136"/>
      <c r="AW212" s="136"/>
      <c r="AX212" s="136"/>
      <c r="AY212" s="136"/>
      <c r="AZ212" s="136"/>
      <c r="BA212" s="136"/>
      <c r="BB212" s="136"/>
      <c r="BC212" s="136"/>
      <c r="BD212" s="136"/>
      <c r="BE212" s="136"/>
      <c r="BF212" s="136"/>
      <c r="BG212" s="136"/>
      <c r="BH212" s="136"/>
      <c r="BI212" s="136"/>
      <c r="BJ212" s="136"/>
      <c r="BK212" s="136"/>
      <c r="BL212" s="136"/>
      <c r="BM212" s="136"/>
      <c r="BN212" s="136"/>
      <c r="BO212" s="136"/>
      <c r="BP212" s="136"/>
      <c r="BQ212" s="136"/>
      <c r="BR212" s="136"/>
      <c r="BS212" s="136"/>
      <c r="BT212" s="136"/>
      <c r="BU212" s="136"/>
      <c r="BV212" s="136"/>
      <c r="BW212" s="136"/>
      <c r="BX212" s="136"/>
      <c r="BY212" s="136"/>
      <c r="BZ212" s="136"/>
      <c r="CA212" s="136"/>
      <c r="CB212" s="136"/>
      <c r="CC212" s="136"/>
      <c r="CD212" s="136"/>
      <c r="CE212" s="136"/>
      <c r="CF212" s="136"/>
      <c r="CG212" s="136"/>
      <c r="CH212" s="136"/>
      <c r="CI212" s="136"/>
      <c r="CJ212" s="136"/>
      <c r="CK212" s="136"/>
      <c r="CL212" s="136"/>
      <c r="CM212" s="136"/>
      <c r="CN212" s="136"/>
      <c r="CO212" s="136"/>
      <c r="CP212" s="136"/>
      <c r="CQ212" s="136"/>
      <c r="CR212" s="136"/>
      <c r="CS212" s="136"/>
      <c r="CT212" s="136"/>
      <c r="CU212" s="136"/>
      <c r="CV212" s="136"/>
      <c r="CW212" s="136"/>
      <c r="CX212" s="136"/>
      <c r="CY212" s="136"/>
      <c r="CZ212" s="136"/>
      <c r="DA212" s="136"/>
      <c r="DB212" s="136"/>
      <c r="DC212" s="136"/>
      <c r="DD212" s="136"/>
      <c r="DE212" s="136"/>
      <c r="DF212" s="136"/>
      <c r="DG212" s="136"/>
      <c r="DH212" s="136"/>
      <c r="DI212" s="136"/>
      <c r="DJ212" s="136"/>
      <c r="DK212" s="136"/>
      <c r="DL212" s="136"/>
      <c r="DM212" s="136"/>
      <c r="DN212" s="136"/>
      <c r="DO212" s="136"/>
      <c r="DP212" s="136"/>
      <c r="DQ212" s="136"/>
      <c r="DR212" s="136"/>
      <c r="DS212" s="136"/>
      <c r="DT212" s="136"/>
      <c r="DU212" s="136"/>
      <c r="DV212" s="136"/>
      <c r="DW212" s="136"/>
      <c r="DX212" s="136"/>
      <c r="DY212" s="136"/>
      <c r="DZ212" s="136"/>
      <c r="EA212" s="136"/>
      <c r="EB212" s="136"/>
      <c r="EC212" s="136"/>
      <c r="ED212" s="136"/>
      <c r="EE212" s="136"/>
      <c r="EF212" s="136"/>
      <c r="EG212" s="136"/>
      <c r="EH212" s="136"/>
      <c r="EI212" s="136"/>
      <c r="EJ212" s="136"/>
      <c r="EK212" s="136"/>
      <c r="EL212" s="136"/>
      <c r="EM212" s="136"/>
      <c r="EN212" s="136"/>
      <c r="EO212" s="136"/>
      <c r="EP212" s="136"/>
      <c r="EQ212" s="136"/>
      <c r="ER212" s="136"/>
      <c r="ES212" s="136"/>
      <c r="ET212" s="136"/>
      <c r="EU212" s="136"/>
      <c r="EV212" s="136"/>
      <c r="EW212" s="136"/>
      <c r="EX212" s="136"/>
      <c r="EY212" s="136"/>
      <c r="EZ212" s="136"/>
      <c r="FA212" s="136"/>
      <c r="FB212" s="136"/>
      <c r="FC212" s="136"/>
      <c r="FD212" s="136"/>
      <c r="FE212" s="136"/>
      <c r="FF212" s="136"/>
      <c r="FG212" s="136"/>
      <c r="FH212" s="136"/>
      <c r="FI212" s="136"/>
      <c r="FJ212" s="136"/>
      <c r="FK212" s="136"/>
      <c r="FL212" s="136"/>
      <c r="FM212" s="136"/>
      <c r="FN212" s="136"/>
      <c r="FO212" s="136"/>
      <c r="FP212" s="136"/>
      <c r="FQ212" s="136"/>
      <c r="FR212" s="136"/>
      <c r="FS212" s="136"/>
      <c r="FT212" s="136"/>
      <c r="FU212" s="136"/>
      <c r="FV212" s="136"/>
      <c r="FW212" s="136"/>
      <c r="FX212" s="136"/>
      <c r="FY212" s="136"/>
      <c r="FZ212" s="136"/>
      <c r="GA212" s="136"/>
      <c r="GB212" s="136"/>
      <c r="GC212" s="136"/>
      <c r="GD212" s="136"/>
      <c r="GE212" s="136"/>
      <c r="GF212" s="136"/>
      <c r="GG212" s="136"/>
      <c r="GH212" s="136"/>
      <c r="GI212" s="136"/>
      <c r="GJ212" s="136"/>
      <c r="GK212" s="136"/>
      <c r="GL212" s="136"/>
      <c r="GM212" s="136"/>
      <c r="GN212" s="136"/>
      <c r="GO212" s="136"/>
      <c r="GP212" s="136"/>
      <c r="GQ212" s="136"/>
      <c r="GR212" s="136"/>
      <c r="GS212" s="136"/>
      <c r="GT212" s="136"/>
      <c r="GU212" s="136"/>
      <c r="GV212" s="136"/>
      <c r="GW212" s="136"/>
      <c r="GX212" s="136"/>
      <c r="GY212" s="136"/>
      <c r="GZ212" s="136"/>
      <c r="HA212" s="136"/>
      <c r="HB212" s="136"/>
      <c r="HC212" s="136"/>
      <c r="HD212" s="136"/>
      <c r="HE212" s="136"/>
      <c r="HF212" s="136"/>
      <c r="HG212" s="136"/>
      <c r="HH212" s="136"/>
      <c r="HI212" s="136"/>
      <c r="HJ212" s="136"/>
      <c r="HK212" s="136"/>
      <c r="HL212" s="136"/>
      <c r="HM212" s="136"/>
      <c r="HN212" s="136"/>
      <c r="HO212" s="136"/>
      <c r="HP212" s="136"/>
      <c r="HQ212" s="136"/>
      <c r="HR212" s="136"/>
      <c r="HS212" s="136"/>
      <c r="HT212" s="136"/>
      <c r="HU212" s="136"/>
      <c r="HV212" s="136"/>
      <c r="HW212" s="136"/>
      <c r="HX212" s="136"/>
      <c r="HY212" s="136"/>
      <c r="HZ212" s="136"/>
      <c r="IA212" s="136"/>
      <c r="IB212" s="136"/>
      <c r="IC212" s="136"/>
      <c r="ID212" s="136"/>
      <c r="IE212" s="136"/>
      <c r="IF212" s="136"/>
      <c r="IG212" s="136"/>
      <c r="IH212" s="136"/>
      <c r="II212" s="136"/>
      <c r="IJ212" s="136"/>
      <c r="IK212" s="136"/>
      <c r="IL212" s="136"/>
      <c r="IM212" s="136"/>
      <c r="IN212" s="136"/>
      <c r="IO212" s="136"/>
      <c r="IP212" s="136"/>
      <c r="IQ212" s="136"/>
      <c r="IR212" s="136"/>
      <c r="IS212" s="136"/>
      <c r="IT212" s="136"/>
      <c r="IU212" s="136"/>
      <c r="IV212" s="136"/>
      <c r="IW212" s="136"/>
      <c r="IX212" s="136"/>
      <c r="IY212" s="136"/>
      <c r="IZ212" s="136"/>
      <c r="JA212" s="136"/>
      <c r="JB212" s="136"/>
      <c r="JC212" s="136"/>
      <c r="JD212" s="136"/>
      <c r="JE212" s="136"/>
      <c r="JF212" s="136"/>
      <c r="JG212" s="136"/>
      <c r="JH212" s="136"/>
      <c r="JI212" s="136"/>
      <c r="JJ212" s="136"/>
      <c r="JK212" s="136"/>
      <c r="JL212" s="136"/>
      <c r="JM212" s="136"/>
      <c r="JN212" s="136"/>
      <c r="JO212" s="136"/>
      <c r="JP212" s="136"/>
      <c r="JQ212" s="136"/>
      <c r="JR212" s="136"/>
      <c r="JS212" s="136"/>
      <c r="JT212" s="136"/>
      <c r="JU212" s="136"/>
      <c r="JV212" s="136"/>
      <c r="JW212" s="136"/>
      <c r="JX212" s="136"/>
      <c r="JY212" s="136"/>
      <c r="JZ212" s="136"/>
      <c r="KA212" s="136"/>
      <c r="KB212" s="136"/>
      <c r="KC212" s="136"/>
      <c r="KD212" s="136"/>
      <c r="KE212" s="136"/>
      <c r="KF212" s="136"/>
      <c r="KG212" s="136"/>
      <c r="KH212" s="136"/>
      <c r="KI212" s="136"/>
      <c r="KJ212" s="136"/>
      <c r="KK212" s="136"/>
      <c r="KL212" s="136"/>
      <c r="KM212" s="136"/>
      <c r="KN212" s="136"/>
      <c r="KO212" s="136"/>
      <c r="KP212" s="136"/>
      <c r="KQ212" s="136"/>
      <c r="KR212" s="136"/>
      <c r="KS212" s="136"/>
      <c r="KT212" s="136"/>
      <c r="KU212" s="136"/>
      <c r="KV212" s="136"/>
      <c r="KW212" s="136"/>
      <c r="KX212" s="136"/>
      <c r="KY212" s="136"/>
      <c r="KZ212" s="136"/>
      <c r="LA212" s="136"/>
      <c r="LB212" s="136"/>
      <c r="LC212" s="136"/>
      <c r="LD212" s="136"/>
      <c r="LE212" s="136"/>
      <c r="LF212" s="136"/>
      <c r="LG212" s="136"/>
      <c r="LH212" s="136"/>
      <c r="LI212" s="136"/>
      <c r="LJ212" s="136"/>
      <c r="LK212" s="136"/>
      <c r="LL212" s="136"/>
      <c r="LM212" s="136"/>
      <c r="LN212" s="136"/>
      <c r="LO212" s="136"/>
      <c r="LP212" s="136"/>
      <c r="LQ212" s="136"/>
      <c r="LR212" s="136"/>
      <c r="LS212" s="136"/>
      <c r="LT212" s="136"/>
      <c r="LU212" s="136"/>
      <c r="LV212" s="136"/>
      <c r="LW212" s="136"/>
      <c r="LX212" s="136"/>
      <c r="LY212" s="136"/>
      <c r="LZ212" s="136"/>
      <c r="MA212" s="136"/>
      <c r="MB212" s="136"/>
      <c r="MC212" s="136"/>
      <c r="MD212" s="136"/>
      <c r="ME212" s="136"/>
      <c r="MF212" s="136"/>
      <c r="MG212" s="136"/>
      <c r="MH212" s="136"/>
      <c r="MI212" s="136"/>
      <c r="MJ212" s="136"/>
      <c r="MK212" s="136"/>
      <c r="ML212" s="136"/>
      <c r="MM212" s="136"/>
      <c r="MN212" s="136"/>
      <c r="MO212" s="136"/>
      <c r="MP212" s="136"/>
      <c r="MQ212" s="136"/>
      <c r="MR212" s="136"/>
      <c r="MS212" s="136"/>
      <c r="MT212" s="136"/>
      <c r="MU212" s="136"/>
      <c r="MV212" s="136"/>
      <c r="MW212" s="136"/>
      <c r="MX212" s="136"/>
      <c r="MY212" s="136"/>
      <c r="MZ212" s="136"/>
      <c r="NA212" s="136"/>
      <c r="NB212" s="136"/>
      <c r="NC212" s="136"/>
      <c r="ND212" s="136"/>
      <c r="NE212" s="136"/>
      <c r="NF212" s="136"/>
      <c r="NG212" s="136"/>
      <c r="NH212" s="136"/>
      <c r="NI212" s="136"/>
      <c r="NJ212" s="136"/>
      <c r="NK212" s="136"/>
      <c r="NL212" s="136"/>
      <c r="NM212" s="136"/>
      <c r="NN212" s="136"/>
      <c r="NO212" s="136"/>
      <c r="NP212" s="136"/>
      <c r="NQ212" s="136"/>
      <c r="NR212" s="136"/>
      <c r="NS212" s="136"/>
      <c r="NT212" s="136"/>
      <c r="NU212" s="136"/>
      <c r="NV212" s="136"/>
      <c r="NW212" s="136"/>
      <c r="NX212" s="136"/>
      <c r="NY212" s="136"/>
      <c r="NZ212" s="136"/>
      <c r="OA212" s="136"/>
      <c r="OB212" s="136"/>
      <c r="OC212" s="136"/>
      <c r="OD212" s="136"/>
      <c r="OE212" s="136"/>
      <c r="OF212" s="136"/>
      <c r="OG212" s="136"/>
      <c r="OH212" s="136"/>
      <c r="OI212" s="136"/>
      <c r="OJ212" s="136"/>
      <c r="OK212" s="136"/>
      <c r="OL212" s="136"/>
      <c r="OM212" s="136"/>
      <c r="ON212" s="136"/>
      <c r="OO212" s="136"/>
      <c r="OP212" s="136"/>
      <c r="OQ212" s="136"/>
      <c r="OR212" s="136"/>
      <c r="OS212" s="136"/>
      <c r="OT212" s="136"/>
      <c r="OU212" s="136"/>
      <c r="OV212" s="136"/>
      <c r="OW212" s="136"/>
      <c r="OX212" s="136"/>
      <c r="OY212" s="136"/>
      <c r="OZ212" s="136"/>
      <c r="PA212" s="136"/>
      <c r="PB212" s="136"/>
      <c r="PC212" s="136"/>
      <c r="PD212" s="136"/>
      <c r="PE212" s="136"/>
      <c r="PF212" s="136"/>
      <c r="PG212" s="136"/>
      <c r="PH212" s="136"/>
      <c r="PI212" s="136"/>
      <c r="PJ212" s="136"/>
      <c r="PK212" s="136"/>
      <c r="PL212" s="136"/>
      <c r="PM212" s="136"/>
      <c r="PN212" s="136"/>
      <c r="PO212" s="136"/>
      <c r="PP212" s="136"/>
      <c r="PQ212" s="136"/>
      <c r="PR212" s="136"/>
      <c r="PS212" s="136"/>
      <c r="PT212" s="136"/>
      <c r="PU212" s="136"/>
      <c r="PV212" s="136"/>
      <c r="PW212" s="136"/>
      <c r="PX212" s="136"/>
      <c r="PY212" s="136"/>
      <c r="PZ212" s="136"/>
      <c r="QA212" s="136"/>
      <c r="QB212" s="136"/>
      <c r="QC212" s="136"/>
      <c r="QD212" s="136"/>
      <c r="QE212" s="136"/>
      <c r="QF212" s="136"/>
      <c r="QG212" s="136"/>
      <c r="QH212" s="136"/>
      <c r="QI212" s="136"/>
      <c r="QJ212" s="136"/>
      <c r="QK212" s="136"/>
      <c r="QL212" s="136"/>
      <c r="QM212" s="136"/>
      <c r="QN212" s="136"/>
      <c r="QO212" s="136"/>
      <c r="QP212" s="136"/>
      <c r="QQ212" s="136"/>
      <c r="QR212" s="136"/>
      <c r="QS212" s="136"/>
      <c r="QT212" s="136"/>
      <c r="QU212" s="136"/>
      <c r="QV212" s="136"/>
      <c r="QW212" s="136"/>
      <c r="QX212" s="136"/>
      <c r="QY212" s="136"/>
      <c r="QZ212" s="136"/>
      <c r="RA212" s="136"/>
      <c r="RB212" s="136"/>
      <c r="RC212" s="136"/>
      <c r="RD212" s="136"/>
      <c r="RE212" s="136"/>
      <c r="RF212" s="136"/>
      <c r="RG212" s="136"/>
      <c r="RH212" s="136"/>
      <c r="RI212" s="136"/>
      <c r="RJ212" s="136"/>
      <c r="RK212" s="136"/>
      <c r="RL212" s="136"/>
      <c r="RM212" s="136"/>
      <c r="RN212" s="136"/>
      <c r="RO212" s="136"/>
      <c r="RP212" s="136"/>
      <c r="RQ212" s="136"/>
      <c r="RR212" s="136"/>
      <c r="RS212" s="136"/>
      <c r="RT212" s="136"/>
      <c r="RU212" s="136"/>
      <c r="RV212" s="136"/>
      <c r="RW212" s="136"/>
      <c r="RX212" s="136"/>
      <c r="RY212" s="136"/>
      <c r="RZ212" s="136"/>
      <c r="SA212" s="136"/>
      <c r="SB212" s="136"/>
      <c r="SC212" s="136"/>
      <c r="SD212" s="136"/>
      <c r="SE212" s="136"/>
      <c r="SF212" s="136"/>
      <c r="SG212" s="136"/>
      <c r="SH212" s="136"/>
      <c r="SI212" s="136"/>
      <c r="SJ212" s="136"/>
      <c r="SK212" s="136"/>
      <c r="SL212" s="136"/>
      <c r="SM212" s="136"/>
      <c r="SN212" s="136"/>
      <c r="SO212" s="136"/>
      <c r="SP212" s="136"/>
      <c r="SQ212" s="136"/>
      <c r="SR212" s="136"/>
      <c r="SS212" s="136"/>
      <c r="ST212" s="136"/>
      <c r="SU212" s="136"/>
      <c r="SV212" s="136"/>
      <c r="SW212" s="136"/>
      <c r="SX212" s="136"/>
      <c r="SY212" s="136"/>
      <c r="SZ212" s="136"/>
      <c r="TA212" s="136"/>
      <c r="TB212" s="136"/>
      <c r="TC212" s="136"/>
      <c r="TD212" s="136"/>
      <c r="TE212" s="136"/>
      <c r="TF212" s="136"/>
      <c r="TG212" s="136"/>
      <c r="TH212" s="136"/>
      <c r="TI212" s="136"/>
      <c r="TJ212" s="136"/>
      <c r="TK212" s="136"/>
      <c r="TL212" s="136"/>
      <c r="TM212" s="136"/>
      <c r="TN212" s="136"/>
      <c r="TO212" s="136"/>
      <c r="TP212" s="136"/>
      <c r="TQ212" s="136"/>
      <c r="TR212" s="136"/>
      <c r="TS212" s="136"/>
      <c r="TT212" s="136"/>
      <c r="TU212" s="136"/>
      <c r="TV212" s="136"/>
      <c r="TW212" s="136"/>
      <c r="TX212" s="136"/>
      <c r="TY212" s="136"/>
      <c r="TZ212" s="136"/>
      <c r="UA212" s="136"/>
      <c r="UB212" s="136"/>
      <c r="UC212" s="136"/>
      <c r="UD212" s="136"/>
      <c r="UE212" s="136"/>
      <c r="UF212" s="136"/>
      <c r="UG212" s="136"/>
      <c r="UH212" s="136"/>
      <c r="UI212" s="136"/>
      <c r="UJ212" s="136"/>
      <c r="UK212" s="136"/>
      <c r="UL212" s="136"/>
      <c r="UM212" s="136"/>
      <c r="UN212" s="136"/>
      <c r="UO212" s="136"/>
      <c r="UP212" s="136"/>
      <c r="UQ212" s="136"/>
      <c r="UR212" s="136"/>
      <c r="US212" s="136"/>
      <c r="UT212" s="136"/>
      <c r="UU212" s="136"/>
      <c r="UV212" s="136"/>
      <c r="UW212" s="136"/>
      <c r="UX212" s="136"/>
      <c r="UY212" s="136"/>
      <c r="UZ212" s="136"/>
      <c r="VA212" s="136"/>
      <c r="VB212" s="136"/>
      <c r="VC212" s="136"/>
      <c r="VD212" s="136"/>
      <c r="VE212" s="136"/>
      <c r="VF212" s="136"/>
      <c r="VG212" s="136"/>
      <c r="VH212" s="136"/>
      <c r="VI212" s="136"/>
      <c r="VJ212" s="136"/>
      <c r="VK212" s="136"/>
      <c r="VL212" s="136"/>
      <c r="VM212" s="136"/>
      <c r="VN212" s="136"/>
      <c r="VO212" s="136"/>
      <c r="VP212" s="136"/>
      <c r="VQ212" s="136"/>
      <c r="VR212" s="136"/>
      <c r="VS212" s="136"/>
      <c r="VT212" s="136"/>
      <c r="VU212" s="136"/>
      <c r="VV212" s="136"/>
      <c r="VW212" s="136"/>
      <c r="VX212" s="136"/>
      <c r="VY212" s="136"/>
      <c r="VZ212" s="136"/>
      <c r="WA212" s="136"/>
      <c r="WB212" s="136"/>
      <c r="WC212" s="136"/>
      <c r="WD212" s="136"/>
      <c r="WE212" s="136"/>
      <c r="WF212" s="136"/>
      <c r="WG212" s="136"/>
      <c r="WH212" s="136"/>
      <c r="WI212" s="136"/>
      <c r="WJ212" s="136"/>
      <c r="WK212" s="136"/>
      <c r="WL212" s="136"/>
      <c r="WM212" s="136"/>
      <c r="WN212" s="136"/>
      <c r="WO212" s="136"/>
      <c r="WP212" s="136"/>
      <c r="WQ212" s="136"/>
      <c r="WR212" s="136"/>
      <c r="WS212" s="136"/>
      <c r="WT212" s="136"/>
      <c r="WU212" s="136"/>
      <c r="WV212" s="136"/>
      <c r="WW212" s="136"/>
      <c r="WX212" s="136"/>
      <c r="WY212" s="136"/>
      <c r="WZ212" s="136"/>
      <c r="XA212" s="136"/>
      <c r="XB212" s="136"/>
      <c r="XC212" s="136"/>
      <c r="XD212" s="136"/>
      <c r="XE212" s="136"/>
      <c r="XF212" s="136"/>
      <c r="XG212" s="136"/>
      <c r="XH212" s="136"/>
      <c r="XI212" s="136"/>
      <c r="XJ212" s="136"/>
      <c r="XK212" s="136"/>
      <c r="XL212" s="136"/>
      <c r="XM212" s="136"/>
      <c r="XN212" s="136"/>
      <c r="XO212" s="136"/>
      <c r="XP212" s="136"/>
      <c r="XQ212" s="136"/>
      <c r="XR212" s="136"/>
      <c r="XS212" s="136"/>
      <c r="XT212" s="136"/>
      <c r="XU212" s="136"/>
      <c r="XV212" s="136"/>
      <c r="XW212" s="136"/>
      <c r="XX212" s="136"/>
      <c r="XY212" s="136"/>
      <c r="XZ212" s="136"/>
      <c r="YA212" s="136"/>
      <c r="YB212" s="136"/>
      <c r="YC212" s="136"/>
      <c r="YD212" s="136"/>
      <c r="YE212" s="136"/>
      <c r="YF212" s="136"/>
      <c r="YG212" s="136"/>
      <c r="YH212" s="136"/>
      <c r="YI212" s="136"/>
      <c r="YJ212" s="136"/>
      <c r="YK212" s="136"/>
      <c r="YL212" s="136"/>
      <c r="YM212" s="136"/>
      <c r="YN212" s="136"/>
      <c r="YO212" s="136"/>
      <c r="YP212" s="136"/>
      <c r="YQ212" s="136"/>
      <c r="YR212" s="136"/>
      <c r="YS212" s="136"/>
      <c r="YT212" s="136"/>
      <c r="YU212" s="136"/>
      <c r="YV212" s="136"/>
      <c r="YW212" s="136"/>
      <c r="YX212" s="136"/>
      <c r="YY212" s="136"/>
      <c r="YZ212" s="136"/>
      <c r="ZA212" s="136"/>
      <c r="ZB212" s="136"/>
      <c r="ZC212" s="136"/>
      <c r="ZD212" s="136"/>
      <c r="ZE212" s="136"/>
      <c r="ZF212" s="136"/>
      <c r="ZG212" s="136"/>
      <c r="ZH212" s="136"/>
      <c r="ZI212" s="136"/>
      <c r="ZJ212" s="136"/>
      <c r="ZK212" s="136"/>
      <c r="ZL212" s="136"/>
      <c r="ZM212" s="136"/>
      <c r="ZN212" s="136"/>
      <c r="ZO212" s="136"/>
      <c r="ZP212" s="136"/>
      <c r="ZQ212" s="136"/>
      <c r="ZR212" s="136"/>
      <c r="ZS212" s="136"/>
      <c r="ZT212" s="136"/>
      <c r="ZU212" s="136"/>
      <c r="ZV212" s="136"/>
      <c r="ZW212" s="136"/>
      <c r="ZX212" s="136"/>
      <c r="ZY212" s="136"/>
      <c r="ZZ212" s="136"/>
      <c r="AAA212" s="136"/>
      <c r="AAB212" s="136"/>
      <c r="AAC212" s="136"/>
      <c r="AAD212" s="136"/>
      <c r="AAE212" s="136"/>
      <c r="AAF212" s="136"/>
      <c r="AAG212" s="136"/>
      <c r="AAH212" s="136"/>
      <c r="AAI212" s="136"/>
      <c r="AAJ212" s="136"/>
      <c r="AAK212" s="136"/>
      <c r="AAL212" s="136"/>
      <c r="AAM212" s="136"/>
      <c r="AAN212" s="136"/>
      <c r="AAO212" s="136"/>
      <c r="AAP212" s="136"/>
      <c r="AAQ212" s="136"/>
      <c r="AAR212" s="136"/>
      <c r="AAS212" s="136"/>
      <c r="AAT212" s="136"/>
      <c r="AAU212" s="136"/>
      <c r="AAV212" s="136"/>
      <c r="AAW212" s="136"/>
      <c r="AAX212" s="136"/>
      <c r="AAY212" s="136"/>
      <c r="AAZ212" s="136"/>
      <c r="ABA212" s="136"/>
      <c r="ABB212" s="136"/>
      <c r="ABC212" s="136"/>
      <c r="ABD212" s="136"/>
      <c r="ABE212" s="136"/>
      <c r="ABF212" s="136"/>
      <c r="ABG212" s="136"/>
      <c r="ABH212" s="136"/>
      <c r="ABI212" s="136"/>
      <c r="ABJ212" s="136"/>
      <c r="ABK212" s="136"/>
      <c r="ABL212" s="136"/>
      <c r="ABM212" s="136"/>
      <c r="ABN212" s="136"/>
      <c r="ABO212" s="136"/>
      <c r="ABP212" s="136"/>
      <c r="ABQ212" s="136"/>
      <c r="ABR212" s="136"/>
      <c r="ABS212" s="136"/>
      <c r="ABT212" s="136"/>
      <c r="ABU212" s="136"/>
      <c r="ABV212" s="136"/>
      <c r="ABW212" s="136"/>
      <c r="ABX212" s="136"/>
      <c r="ABY212" s="136"/>
      <c r="ABZ212" s="136"/>
      <c r="ACA212" s="136"/>
      <c r="ACB212" s="136"/>
      <c r="ACC212" s="136"/>
      <c r="ACD212" s="136"/>
      <c r="ACE212" s="136"/>
      <c r="ACF212" s="136"/>
      <c r="ACG212" s="136"/>
      <c r="ACH212" s="136"/>
      <c r="ACI212" s="136"/>
      <c r="ACJ212" s="136"/>
      <c r="ACK212" s="136"/>
      <c r="ACL212" s="136"/>
      <c r="ACM212" s="136"/>
      <c r="ACN212" s="136"/>
      <c r="ACO212" s="136"/>
      <c r="ACP212" s="136"/>
      <c r="ACQ212" s="136"/>
      <c r="ACR212" s="136"/>
      <c r="ACS212" s="136"/>
      <c r="ACT212" s="136"/>
      <c r="ACU212" s="136"/>
      <c r="ACV212" s="136"/>
      <c r="ACW212" s="136"/>
      <c r="ACX212" s="136"/>
      <c r="ACY212" s="136"/>
      <c r="ACZ212" s="136"/>
      <c r="ADA212" s="136"/>
      <c r="ADB212" s="136"/>
      <c r="ADC212" s="136"/>
      <c r="ADD212" s="136"/>
      <c r="ADE212" s="136"/>
      <c r="ADF212" s="136"/>
      <c r="ADG212" s="136"/>
      <c r="ADH212" s="136"/>
      <c r="ADI212" s="136"/>
      <c r="ADJ212" s="136"/>
      <c r="ADK212" s="136"/>
      <c r="ADL212" s="136"/>
      <c r="ADM212" s="136"/>
      <c r="ADN212" s="136"/>
      <c r="ADO212" s="136"/>
      <c r="ADP212" s="136"/>
      <c r="ADQ212" s="136"/>
      <c r="ADR212" s="136"/>
      <c r="ADS212" s="136"/>
      <c r="ADT212" s="136"/>
      <c r="ADU212" s="136"/>
      <c r="ADV212" s="136"/>
      <c r="ADW212" s="136"/>
      <c r="ADX212" s="136"/>
      <c r="ADY212" s="136"/>
      <c r="ADZ212" s="136"/>
      <c r="AEA212" s="136"/>
      <c r="AEB212" s="136"/>
      <c r="AEC212" s="136"/>
      <c r="AED212" s="136"/>
      <c r="AEE212" s="136"/>
      <c r="AEF212" s="136"/>
      <c r="AEG212" s="136"/>
      <c r="AEH212" s="136"/>
      <c r="AEI212" s="136"/>
      <c r="AEJ212" s="136"/>
      <c r="AEK212" s="136"/>
      <c r="AEL212" s="136"/>
      <c r="AEM212" s="136"/>
      <c r="AEN212" s="136"/>
      <c r="AEO212" s="136"/>
      <c r="AEP212" s="136"/>
      <c r="AEQ212" s="136"/>
      <c r="AER212" s="136"/>
      <c r="AES212" s="136"/>
      <c r="AET212" s="136"/>
      <c r="AEU212" s="136"/>
      <c r="AEV212" s="136"/>
      <c r="AEW212" s="136"/>
      <c r="AEX212" s="136"/>
      <c r="AEY212" s="136"/>
      <c r="AEZ212" s="136"/>
      <c r="AFA212" s="136"/>
      <c r="AFB212" s="136"/>
      <c r="AFC212" s="136"/>
      <c r="AFD212" s="136"/>
      <c r="AFE212" s="136"/>
      <c r="AFF212" s="136"/>
      <c r="AFG212" s="136"/>
      <c r="AFH212" s="136"/>
      <c r="AFI212" s="136"/>
      <c r="AFJ212" s="136"/>
      <c r="AFK212" s="136"/>
      <c r="AFL212" s="136"/>
      <c r="AFM212" s="136"/>
      <c r="AFN212" s="136"/>
      <c r="AFO212" s="136"/>
      <c r="AFP212" s="136"/>
      <c r="AFQ212" s="136"/>
      <c r="AFR212" s="136"/>
      <c r="AFS212" s="136"/>
      <c r="AFT212" s="136"/>
      <c r="AFU212" s="136"/>
      <c r="AFV212" s="136"/>
      <c r="AFW212" s="136"/>
      <c r="AFX212" s="136"/>
      <c r="AFY212" s="136"/>
      <c r="AFZ212" s="136"/>
      <c r="AGA212" s="136"/>
      <c r="AGB212" s="136"/>
      <c r="AGC212" s="136"/>
      <c r="AGD212" s="136"/>
      <c r="AGE212" s="136"/>
      <c r="AGF212" s="136"/>
      <c r="AGG212" s="136"/>
      <c r="AGH212" s="136"/>
      <c r="AGI212" s="136"/>
      <c r="AGJ212" s="136"/>
      <c r="AGK212" s="136"/>
      <c r="AGL212" s="136"/>
      <c r="AGM212" s="136"/>
      <c r="AGN212" s="136"/>
      <c r="AGO212" s="136"/>
      <c r="AGP212" s="136"/>
      <c r="AGQ212" s="136"/>
      <c r="AGR212" s="136"/>
      <c r="AGS212" s="136"/>
      <c r="AGT212" s="136"/>
      <c r="AGU212" s="136"/>
      <c r="AGV212" s="136"/>
      <c r="AGW212" s="136"/>
      <c r="AGX212" s="136"/>
      <c r="AGY212" s="136"/>
      <c r="AGZ212" s="136"/>
      <c r="AHA212" s="136"/>
      <c r="AHB212" s="136"/>
      <c r="AHC212" s="136"/>
      <c r="AHD212" s="136"/>
      <c r="AHE212" s="136"/>
      <c r="AHF212" s="136"/>
      <c r="AHG212" s="136"/>
      <c r="AHH212" s="136"/>
      <c r="AHI212" s="136"/>
      <c r="AHJ212" s="136"/>
      <c r="AHK212" s="136"/>
      <c r="AHL212" s="136"/>
      <c r="AHM212" s="136"/>
      <c r="AHN212" s="136"/>
      <c r="AHO212" s="136"/>
      <c r="AHP212" s="136"/>
      <c r="AHQ212" s="136"/>
      <c r="AHR212" s="136"/>
      <c r="AHS212" s="136"/>
      <c r="AHT212" s="136"/>
      <c r="AHU212" s="136"/>
      <c r="AHV212" s="136"/>
      <c r="AHW212" s="136"/>
      <c r="AHX212" s="136"/>
      <c r="AHY212" s="136"/>
      <c r="AHZ212" s="136"/>
      <c r="AIA212" s="136"/>
      <c r="AIB212" s="136"/>
      <c r="AIC212" s="136"/>
      <c r="AID212" s="136"/>
      <c r="AIE212" s="136"/>
      <c r="AIF212" s="136"/>
      <c r="AIG212" s="136"/>
      <c r="AIH212" s="136"/>
      <c r="AII212" s="136"/>
      <c r="AIJ212" s="136"/>
      <c r="AIK212" s="136"/>
      <c r="AIL212" s="136"/>
      <c r="AIM212" s="136"/>
      <c r="AIN212" s="136"/>
      <c r="AIO212" s="136"/>
      <c r="AIP212" s="136"/>
      <c r="AIQ212" s="136"/>
      <c r="AIR212" s="136"/>
      <c r="AIS212" s="136"/>
      <c r="AIT212" s="136"/>
      <c r="AIU212" s="136"/>
      <c r="AIV212" s="136"/>
      <c r="AIW212" s="136"/>
      <c r="AIX212" s="136"/>
      <c r="AIY212" s="136"/>
      <c r="AIZ212" s="136"/>
      <c r="AJA212" s="136"/>
      <c r="AJB212" s="136"/>
      <c r="AJC212" s="136"/>
      <c r="AJD212" s="136"/>
      <c r="AJE212" s="136"/>
      <c r="AJF212" s="136"/>
      <c r="AJG212" s="136"/>
      <c r="AJH212" s="136"/>
      <c r="AJI212" s="136"/>
      <c r="AJJ212" s="136"/>
      <c r="AJK212" s="136"/>
      <c r="AJL212" s="136"/>
      <c r="AJM212" s="136"/>
      <c r="AJN212" s="136"/>
      <c r="AJO212" s="136"/>
      <c r="AJP212" s="136"/>
      <c r="AJQ212" s="136"/>
      <c r="AJR212" s="136"/>
      <c r="AJS212" s="136"/>
      <c r="AJT212" s="136"/>
      <c r="AJU212" s="136"/>
      <c r="AJV212" s="136"/>
      <c r="AJW212" s="136"/>
      <c r="AJX212" s="136"/>
      <c r="AJY212" s="136"/>
      <c r="AJZ212" s="136"/>
      <c r="AKA212" s="136"/>
      <c r="AKB212" s="136"/>
      <c r="AKC212" s="136"/>
      <c r="AKD212" s="136"/>
      <c r="AKE212" s="136"/>
      <c r="AKF212" s="136"/>
      <c r="AKG212" s="136"/>
      <c r="AKH212" s="136"/>
      <c r="AKI212" s="136"/>
      <c r="AKJ212" s="136"/>
      <c r="AKK212" s="136"/>
      <c r="AKL212" s="136"/>
      <c r="AKM212" s="136"/>
      <c r="AKN212" s="136"/>
      <c r="AKO212" s="136"/>
      <c r="AKP212" s="136"/>
      <c r="AKQ212" s="136"/>
      <c r="AKR212" s="136"/>
      <c r="AKS212" s="136"/>
      <c r="AKT212" s="136"/>
      <c r="AKU212" s="136"/>
      <c r="AKV212" s="136"/>
      <c r="AKW212" s="136"/>
      <c r="AKX212" s="136"/>
      <c r="AKY212" s="136"/>
      <c r="AKZ212" s="136"/>
      <c r="ALA212" s="136"/>
      <c r="ALB212" s="136"/>
      <c r="ALC212" s="136"/>
      <c r="ALD212" s="136"/>
      <c r="ALE212" s="136"/>
      <c r="ALF212" s="136"/>
      <c r="ALG212" s="136"/>
      <c r="ALH212" s="136"/>
      <c r="ALI212" s="136"/>
      <c r="ALJ212" s="136"/>
      <c r="ALK212" s="136"/>
      <c r="ALL212" s="136"/>
      <c r="ALM212" s="136"/>
      <c r="ALN212" s="136"/>
      <c r="ALO212" s="136"/>
      <c r="ALP212" s="136"/>
      <c r="ALQ212" s="136"/>
      <c r="ALR212" s="136"/>
      <c r="ALS212" s="136"/>
      <c r="ALT212" s="136"/>
      <c r="ALU212" s="136"/>
      <c r="ALV212" s="136"/>
      <c r="ALW212" s="136"/>
      <c r="ALX212" s="136"/>
      <c r="ALY212" s="136"/>
      <c r="ALZ212" s="136"/>
      <c r="AMA212" s="136"/>
      <c r="AMB212" s="136"/>
      <c r="AMC212" s="136"/>
      <c r="AMD212" s="136"/>
      <c r="AME212" s="136"/>
      <c r="AMF212" s="136"/>
      <c r="AMG212" s="136"/>
      <c r="AMH212" s="136"/>
      <c r="AMI212" s="136"/>
    </row>
    <row r="213" spans="1:1023" x14ac:dyDescent="0.25">
      <c r="A213" s="280" t="s">
        <v>882</v>
      </c>
      <c r="B213" s="193">
        <v>213</v>
      </c>
      <c r="C213" s="261" t="s">
        <v>25860</v>
      </c>
      <c r="D213" s="212" t="s">
        <v>883</v>
      </c>
      <c r="E213" s="136"/>
      <c r="F213" s="238"/>
      <c r="G213" s="214"/>
      <c r="H213" s="214"/>
      <c r="I213" s="367">
        <v>24.2</v>
      </c>
      <c r="J213" s="421"/>
      <c r="K213" s="77"/>
      <c r="L213" s="77"/>
      <c r="M213" s="77"/>
      <c r="N213" s="77"/>
      <c r="O213" s="445"/>
      <c r="P213" s="161"/>
      <c r="Q213" s="161"/>
      <c r="R213" s="161"/>
      <c r="S213" s="161"/>
      <c r="T213" s="161"/>
      <c r="U213" s="463"/>
      <c r="V213" s="256">
        <f>IF(O213=1,10,100)</f>
        <v>100</v>
      </c>
      <c r="W213" s="256">
        <f>IF(O213=1,1,IF(O213=2,10,100))</f>
        <v>100</v>
      </c>
      <c r="X213" s="256">
        <f>IF(O213=3,20,100)</f>
        <v>100</v>
      </c>
      <c r="Y213" s="256">
        <f>IF(P213=1,10,100)</f>
        <v>100</v>
      </c>
      <c r="Z213" s="256">
        <f>IF(P213=1,1,IF(P213=2,10,100))</f>
        <v>100</v>
      </c>
      <c r="AA213" s="257">
        <f>IF(OR(EXACT(Q213,"1A"),EXACT(Q213,"1B")),0.1,IF(Q213=2,1,100))</f>
        <v>100</v>
      </c>
      <c r="AB213" s="257">
        <f>IF(OR(EXACT(R213,"1A"),EXACT(R213,"1B")),0.1,IF(R213=2,1,100))</f>
        <v>100</v>
      </c>
      <c r="AC213" s="257">
        <f>IF(OR(EXACT(S213,"1A"),EXACT(S213,"1B")),0.3,IF(S213=2,3,100))</f>
        <v>100</v>
      </c>
      <c r="AD213" s="136"/>
      <c r="AE213" s="136"/>
      <c r="AF213" s="249">
        <f>IF(OR(OR(EXACT(J213,"1A"),EXACT(J213,"1B"),EXACT(J213,"1C")),K213=1),1,IF(K213=2,10,100))</f>
        <v>100</v>
      </c>
      <c r="AG213" s="249">
        <f>IF(OR(EXACT(J213,"1A"),EXACT(J213,"1B"),EXACT(J213,"1C")),1,IF(J213=2,10,100))</f>
        <v>100</v>
      </c>
      <c r="AH213" s="249">
        <f>IF(OR(EXACT(J213,"1A"),EXACT(J213,"1B"),EXACT(J213,"1C"),K213=1),3,100)</f>
        <v>100</v>
      </c>
      <c r="AI213" s="249">
        <f>IF(OR(EXACT(J213,"1A"),EXACT(J213,"1B"),EXACT(J213,"1C")),5,100)</f>
        <v>100</v>
      </c>
      <c r="AJ213" s="269" t="s">
        <v>25861</v>
      </c>
      <c r="AK213" s="136"/>
      <c r="AL213" s="136"/>
      <c r="AM213" s="251"/>
      <c r="AN213" s="136"/>
      <c r="AO213" s="136"/>
      <c r="AP213" s="136"/>
      <c r="AQ213" s="199" t="s">
        <v>884</v>
      </c>
      <c r="AR213" s="136"/>
      <c r="AS213" s="136"/>
      <c r="AT213" s="136"/>
      <c r="AU213" s="136"/>
      <c r="AV213" s="136"/>
      <c r="AW213" s="136"/>
      <c r="AX213" s="136"/>
      <c r="AY213" s="136"/>
      <c r="AZ213" s="136"/>
      <c r="BA213" s="136"/>
      <c r="BB213" s="136"/>
      <c r="BC213" s="136"/>
      <c r="BD213" s="136"/>
      <c r="BE213" s="136"/>
      <c r="BF213" s="136"/>
      <c r="BG213" s="136"/>
      <c r="BH213" s="136"/>
      <c r="BI213" s="136"/>
      <c r="BJ213" s="136"/>
      <c r="BK213" s="136"/>
      <c r="BL213" s="136"/>
      <c r="BM213" s="136"/>
      <c r="BN213" s="136"/>
      <c r="BO213" s="136"/>
      <c r="BP213" s="136"/>
      <c r="BQ213" s="136"/>
      <c r="BR213" s="136"/>
      <c r="BS213" s="136"/>
      <c r="BT213" s="136"/>
      <c r="BU213" s="136"/>
      <c r="BV213" s="136"/>
      <c r="BW213" s="136"/>
      <c r="BX213" s="136"/>
      <c r="BY213" s="136"/>
      <c r="BZ213" s="136"/>
      <c r="CA213" s="136"/>
      <c r="CB213" s="136"/>
      <c r="CC213" s="136"/>
      <c r="CD213" s="136"/>
      <c r="CE213" s="136"/>
      <c r="CF213" s="136"/>
      <c r="CG213" s="136"/>
      <c r="CH213" s="136"/>
      <c r="CI213" s="136"/>
      <c r="CJ213" s="136"/>
      <c r="CK213" s="136"/>
      <c r="CL213" s="136"/>
      <c r="CM213" s="136"/>
      <c r="CN213" s="136"/>
      <c r="CO213" s="136"/>
      <c r="CP213" s="136"/>
      <c r="CQ213" s="136"/>
      <c r="CR213" s="136"/>
      <c r="CS213" s="136"/>
      <c r="CT213" s="136"/>
      <c r="CU213" s="136"/>
      <c r="CV213" s="136"/>
      <c r="CW213" s="136"/>
      <c r="CX213" s="136"/>
      <c r="CY213" s="136"/>
      <c r="CZ213" s="136"/>
      <c r="DA213" s="136"/>
      <c r="DB213" s="136"/>
      <c r="DC213" s="136"/>
      <c r="DD213" s="136"/>
      <c r="DE213" s="136"/>
      <c r="DF213" s="136"/>
      <c r="DG213" s="136"/>
      <c r="DH213" s="136"/>
      <c r="DI213" s="136"/>
      <c r="DJ213" s="136"/>
      <c r="DK213" s="136"/>
      <c r="DL213" s="136"/>
      <c r="DM213" s="136"/>
      <c r="DN213" s="136"/>
      <c r="DO213" s="136"/>
      <c r="DP213" s="136"/>
      <c r="DQ213" s="136"/>
      <c r="DR213" s="136"/>
      <c r="DS213" s="136"/>
      <c r="DT213" s="136"/>
      <c r="DU213" s="136"/>
      <c r="DV213" s="136"/>
      <c r="DW213" s="136"/>
      <c r="DX213" s="136"/>
      <c r="DY213" s="136"/>
      <c r="DZ213" s="136"/>
      <c r="EA213" s="136"/>
      <c r="EB213" s="136"/>
      <c r="EC213" s="136"/>
      <c r="ED213" s="136"/>
      <c r="EE213" s="136"/>
      <c r="EF213" s="136"/>
      <c r="EG213" s="136"/>
      <c r="EH213" s="136"/>
      <c r="EI213" s="136"/>
      <c r="EJ213" s="136"/>
      <c r="EK213" s="136"/>
      <c r="EL213" s="136"/>
      <c r="EM213" s="136"/>
      <c r="EN213" s="136"/>
      <c r="EO213" s="136"/>
      <c r="EP213" s="136"/>
      <c r="EQ213" s="136"/>
      <c r="ER213" s="136"/>
      <c r="ES213" s="136"/>
      <c r="ET213" s="136"/>
      <c r="EU213" s="136"/>
      <c r="EV213" s="136"/>
      <c r="EW213" s="136"/>
      <c r="EX213" s="136"/>
      <c r="EY213" s="136"/>
      <c r="EZ213" s="136"/>
      <c r="FA213" s="136"/>
      <c r="FB213" s="136"/>
      <c r="FC213" s="136"/>
      <c r="FD213" s="136"/>
      <c r="FE213" s="136"/>
      <c r="FF213" s="136"/>
      <c r="FG213" s="136"/>
      <c r="FH213" s="136"/>
      <c r="FI213" s="136"/>
      <c r="FJ213" s="136"/>
      <c r="FK213" s="136"/>
      <c r="FL213" s="136"/>
      <c r="FM213" s="136"/>
      <c r="FN213" s="136"/>
      <c r="FO213" s="136"/>
      <c r="FP213" s="136"/>
      <c r="FQ213" s="136"/>
      <c r="FR213" s="136"/>
      <c r="FS213" s="136"/>
      <c r="FT213" s="136"/>
      <c r="FU213" s="136"/>
      <c r="FV213" s="136"/>
      <c r="FW213" s="136"/>
      <c r="FX213" s="136"/>
      <c r="FY213" s="136"/>
      <c r="FZ213" s="136"/>
      <c r="GA213" s="136"/>
      <c r="GB213" s="136"/>
      <c r="GC213" s="136"/>
      <c r="GD213" s="136"/>
      <c r="GE213" s="136"/>
      <c r="GF213" s="136"/>
      <c r="GG213" s="136"/>
      <c r="GH213" s="136"/>
      <c r="GI213" s="136"/>
      <c r="GJ213" s="136"/>
      <c r="GK213" s="136"/>
      <c r="GL213" s="136"/>
      <c r="GM213" s="136"/>
      <c r="GN213" s="136"/>
      <c r="GO213" s="136"/>
      <c r="GP213" s="136"/>
      <c r="GQ213" s="136"/>
      <c r="GR213" s="136"/>
      <c r="GS213" s="136"/>
      <c r="GT213" s="136"/>
      <c r="GU213" s="136"/>
      <c r="GV213" s="136"/>
      <c r="GW213" s="136"/>
      <c r="GX213" s="136"/>
      <c r="GY213" s="136"/>
      <c r="GZ213" s="136"/>
      <c r="HA213" s="136"/>
      <c r="HB213" s="136"/>
      <c r="HC213" s="136"/>
      <c r="HD213" s="136"/>
      <c r="HE213" s="136"/>
      <c r="HF213" s="136"/>
      <c r="HG213" s="136"/>
      <c r="HH213" s="136"/>
      <c r="HI213" s="136"/>
      <c r="HJ213" s="136"/>
      <c r="HK213" s="136"/>
      <c r="HL213" s="136"/>
      <c r="HM213" s="136"/>
      <c r="HN213" s="136"/>
      <c r="HO213" s="136"/>
      <c r="HP213" s="136"/>
      <c r="HQ213" s="136"/>
      <c r="HR213" s="136"/>
      <c r="HS213" s="136"/>
      <c r="HT213" s="136"/>
      <c r="HU213" s="136"/>
      <c r="HV213" s="136"/>
      <c r="HW213" s="136"/>
      <c r="HX213" s="136"/>
      <c r="HY213" s="136"/>
      <c r="HZ213" s="136"/>
      <c r="IA213" s="136"/>
      <c r="IB213" s="136"/>
      <c r="IC213" s="136"/>
      <c r="ID213" s="136"/>
      <c r="IE213" s="136"/>
      <c r="IF213" s="136"/>
      <c r="IG213" s="136"/>
      <c r="IH213" s="136"/>
      <c r="II213" s="136"/>
      <c r="IJ213" s="136"/>
      <c r="IK213" s="136"/>
      <c r="IL213" s="136"/>
      <c r="IM213" s="136"/>
      <c r="IN213" s="136"/>
      <c r="IO213" s="136"/>
      <c r="IP213" s="136"/>
      <c r="IQ213" s="136"/>
      <c r="IR213" s="136"/>
      <c r="IS213" s="136"/>
      <c r="IT213" s="136"/>
      <c r="IU213" s="136"/>
      <c r="IV213" s="136"/>
      <c r="IW213" s="136"/>
      <c r="IX213" s="136"/>
      <c r="IY213" s="136"/>
      <c r="IZ213" s="136"/>
      <c r="JA213" s="136"/>
      <c r="JB213" s="136"/>
      <c r="JC213" s="136"/>
      <c r="JD213" s="136"/>
      <c r="JE213" s="136"/>
      <c r="JF213" s="136"/>
      <c r="JG213" s="136"/>
      <c r="JH213" s="136"/>
      <c r="JI213" s="136"/>
      <c r="JJ213" s="136"/>
      <c r="JK213" s="136"/>
      <c r="JL213" s="136"/>
      <c r="JM213" s="136"/>
      <c r="JN213" s="136"/>
      <c r="JO213" s="136"/>
      <c r="JP213" s="136"/>
      <c r="JQ213" s="136"/>
      <c r="JR213" s="136"/>
      <c r="JS213" s="136"/>
      <c r="JT213" s="136"/>
      <c r="JU213" s="136"/>
      <c r="JV213" s="136"/>
      <c r="JW213" s="136"/>
      <c r="JX213" s="136"/>
      <c r="JY213" s="136"/>
      <c r="JZ213" s="136"/>
      <c r="KA213" s="136"/>
      <c r="KB213" s="136"/>
      <c r="KC213" s="136"/>
      <c r="KD213" s="136"/>
      <c r="KE213" s="136"/>
      <c r="KF213" s="136"/>
      <c r="KG213" s="136"/>
      <c r="KH213" s="136"/>
      <c r="KI213" s="136"/>
      <c r="KJ213" s="136"/>
      <c r="KK213" s="136"/>
      <c r="KL213" s="136"/>
      <c r="KM213" s="136"/>
      <c r="KN213" s="136"/>
      <c r="KO213" s="136"/>
      <c r="KP213" s="136"/>
      <c r="KQ213" s="136"/>
      <c r="KR213" s="136"/>
      <c r="KS213" s="136"/>
      <c r="KT213" s="136"/>
      <c r="KU213" s="136"/>
      <c r="KV213" s="136"/>
      <c r="KW213" s="136"/>
      <c r="KX213" s="136"/>
      <c r="KY213" s="136"/>
      <c r="KZ213" s="136"/>
      <c r="LA213" s="136"/>
      <c r="LB213" s="136"/>
      <c r="LC213" s="136"/>
      <c r="LD213" s="136"/>
      <c r="LE213" s="136"/>
      <c r="LF213" s="136"/>
      <c r="LG213" s="136"/>
      <c r="LH213" s="136"/>
      <c r="LI213" s="136"/>
      <c r="LJ213" s="136"/>
      <c r="LK213" s="136"/>
      <c r="LL213" s="136"/>
      <c r="LM213" s="136"/>
      <c r="LN213" s="136"/>
      <c r="LO213" s="136"/>
      <c r="LP213" s="136"/>
      <c r="LQ213" s="136"/>
      <c r="LR213" s="136"/>
      <c r="LS213" s="136"/>
      <c r="LT213" s="136"/>
      <c r="LU213" s="136"/>
      <c r="LV213" s="136"/>
      <c r="LW213" s="136"/>
      <c r="LX213" s="136"/>
      <c r="LY213" s="136"/>
      <c r="LZ213" s="136"/>
      <c r="MA213" s="136"/>
      <c r="MB213" s="136"/>
      <c r="MC213" s="136"/>
      <c r="MD213" s="136"/>
      <c r="ME213" s="136"/>
      <c r="MF213" s="136"/>
      <c r="MG213" s="136"/>
      <c r="MH213" s="136"/>
      <c r="MI213" s="136"/>
      <c r="MJ213" s="136"/>
      <c r="MK213" s="136"/>
      <c r="ML213" s="136"/>
      <c r="MM213" s="136"/>
      <c r="MN213" s="136"/>
      <c r="MO213" s="136"/>
      <c r="MP213" s="136"/>
      <c r="MQ213" s="136"/>
      <c r="MR213" s="136"/>
      <c r="MS213" s="136"/>
      <c r="MT213" s="136"/>
      <c r="MU213" s="136"/>
      <c r="MV213" s="136"/>
      <c r="MW213" s="136"/>
      <c r="MX213" s="136"/>
      <c r="MY213" s="136"/>
      <c r="MZ213" s="136"/>
      <c r="NA213" s="136"/>
      <c r="NB213" s="136"/>
      <c r="NC213" s="136"/>
      <c r="ND213" s="136"/>
      <c r="NE213" s="136"/>
      <c r="NF213" s="136"/>
      <c r="NG213" s="136"/>
      <c r="NH213" s="136"/>
      <c r="NI213" s="136"/>
      <c r="NJ213" s="136"/>
      <c r="NK213" s="136"/>
      <c r="NL213" s="136"/>
      <c r="NM213" s="136"/>
      <c r="NN213" s="136"/>
      <c r="NO213" s="136"/>
      <c r="NP213" s="136"/>
      <c r="NQ213" s="136"/>
      <c r="NR213" s="136"/>
      <c r="NS213" s="136"/>
      <c r="NT213" s="136"/>
      <c r="NU213" s="136"/>
      <c r="NV213" s="136"/>
      <c r="NW213" s="136"/>
      <c r="NX213" s="136"/>
      <c r="NY213" s="136"/>
      <c r="NZ213" s="136"/>
      <c r="OA213" s="136"/>
      <c r="OB213" s="136"/>
      <c r="OC213" s="136"/>
      <c r="OD213" s="136"/>
      <c r="OE213" s="136"/>
      <c r="OF213" s="136"/>
      <c r="OG213" s="136"/>
      <c r="OH213" s="136"/>
      <c r="OI213" s="136"/>
      <c r="OJ213" s="136"/>
      <c r="OK213" s="136"/>
      <c r="OL213" s="136"/>
      <c r="OM213" s="136"/>
      <c r="ON213" s="136"/>
      <c r="OO213" s="136"/>
      <c r="OP213" s="136"/>
      <c r="OQ213" s="136"/>
      <c r="OR213" s="136"/>
      <c r="OS213" s="136"/>
      <c r="OT213" s="136"/>
      <c r="OU213" s="136"/>
      <c r="OV213" s="136"/>
      <c r="OW213" s="136"/>
      <c r="OX213" s="136"/>
      <c r="OY213" s="136"/>
      <c r="OZ213" s="136"/>
      <c r="PA213" s="136"/>
      <c r="PB213" s="136"/>
      <c r="PC213" s="136"/>
      <c r="PD213" s="136"/>
      <c r="PE213" s="136"/>
      <c r="PF213" s="136"/>
      <c r="PG213" s="136"/>
      <c r="PH213" s="136"/>
      <c r="PI213" s="136"/>
      <c r="PJ213" s="136"/>
      <c r="PK213" s="136"/>
      <c r="PL213" s="136"/>
      <c r="PM213" s="136"/>
      <c r="PN213" s="136"/>
      <c r="PO213" s="136"/>
      <c r="PP213" s="136"/>
      <c r="PQ213" s="136"/>
      <c r="PR213" s="136"/>
      <c r="PS213" s="136"/>
      <c r="PT213" s="136"/>
      <c r="PU213" s="136"/>
      <c r="PV213" s="136"/>
      <c r="PW213" s="136"/>
      <c r="PX213" s="136"/>
      <c r="PY213" s="136"/>
      <c r="PZ213" s="136"/>
      <c r="QA213" s="136"/>
      <c r="QB213" s="136"/>
      <c r="QC213" s="136"/>
      <c r="QD213" s="136"/>
      <c r="QE213" s="136"/>
      <c r="QF213" s="136"/>
      <c r="QG213" s="136"/>
      <c r="QH213" s="136"/>
      <c r="QI213" s="136"/>
      <c r="QJ213" s="136"/>
      <c r="QK213" s="136"/>
      <c r="QL213" s="136"/>
      <c r="QM213" s="136"/>
      <c r="QN213" s="136"/>
      <c r="QO213" s="136"/>
      <c r="QP213" s="136"/>
      <c r="QQ213" s="136"/>
      <c r="QR213" s="136"/>
      <c r="QS213" s="136"/>
      <c r="QT213" s="136"/>
      <c r="QU213" s="136"/>
      <c r="QV213" s="136"/>
      <c r="QW213" s="136"/>
      <c r="QX213" s="136"/>
      <c r="QY213" s="136"/>
      <c r="QZ213" s="136"/>
      <c r="RA213" s="136"/>
      <c r="RB213" s="136"/>
      <c r="RC213" s="136"/>
      <c r="RD213" s="136"/>
      <c r="RE213" s="136"/>
      <c r="RF213" s="136"/>
      <c r="RG213" s="136"/>
      <c r="RH213" s="136"/>
      <c r="RI213" s="136"/>
      <c r="RJ213" s="136"/>
      <c r="RK213" s="136"/>
      <c r="RL213" s="136"/>
      <c r="RM213" s="136"/>
      <c r="RN213" s="136"/>
      <c r="RO213" s="136"/>
      <c r="RP213" s="136"/>
      <c r="RQ213" s="136"/>
      <c r="RR213" s="136"/>
      <c r="RS213" s="136"/>
      <c r="RT213" s="136"/>
      <c r="RU213" s="136"/>
      <c r="RV213" s="136"/>
      <c r="RW213" s="136"/>
      <c r="RX213" s="136"/>
      <c r="RY213" s="136"/>
      <c r="RZ213" s="136"/>
      <c r="SA213" s="136"/>
      <c r="SB213" s="136"/>
      <c r="SC213" s="136"/>
      <c r="SD213" s="136"/>
      <c r="SE213" s="136"/>
      <c r="SF213" s="136"/>
      <c r="SG213" s="136"/>
      <c r="SH213" s="136"/>
      <c r="SI213" s="136"/>
      <c r="SJ213" s="136"/>
      <c r="SK213" s="136"/>
      <c r="SL213" s="136"/>
      <c r="SM213" s="136"/>
      <c r="SN213" s="136"/>
      <c r="SO213" s="136"/>
      <c r="SP213" s="136"/>
      <c r="SQ213" s="136"/>
      <c r="SR213" s="136"/>
      <c r="SS213" s="136"/>
      <c r="ST213" s="136"/>
      <c r="SU213" s="136"/>
      <c r="SV213" s="136"/>
      <c r="SW213" s="136"/>
      <c r="SX213" s="136"/>
      <c r="SY213" s="136"/>
      <c r="SZ213" s="136"/>
      <c r="TA213" s="136"/>
      <c r="TB213" s="136"/>
      <c r="TC213" s="136"/>
      <c r="TD213" s="136"/>
      <c r="TE213" s="136"/>
      <c r="TF213" s="136"/>
      <c r="TG213" s="136"/>
      <c r="TH213" s="136"/>
      <c r="TI213" s="136"/>
      <c r="TJ213" s="136"/>
      <c r="TK213" s="136"/>
      <c r="TL213" s="136"/>
      <c r="TM213" s="136"/>
      <c r="TN213" s="136"/>
      <c r="TO213" s="136"/>
      <c r="TP213" s="136"/>
      <c r="TQ213" s="136"/>
      <c r="TR213" s="136"/>
      <c r="TS213" s="136"/>
      <c r="TT213" s="136"/>
      <c r="TU213" s="136"/>
      <c r="TV213" s="136"/>
      <c r="TW213" s="136"/>
      <c r="TX213" s="136"/>
      <c r="TY213" s="136"/>
      <c r="TZ213" s="136"/>
      <c r="UA213" s="136"/>
      <c r="UB213" s="136"/>
      <c r="UC213" s="136"/>
      <c r="UD213" s="136"/>
      <c r="UE213" s="136"/>
      <c r="UF213" s="136"/>
      <c r="UG213" s="136"/>
      <c r="UH213" s="136"/>
      <c r="UI213" s="136"/>
      <c r="UJ213" s="136"/>
      <c r="UK213" s="136"/>
      <c r="UL213" s="136"/>
      <c r="UM213" s="136"/>
      <c r="UN213" s="136"/>
      <c r="UO213" s="136"/>
      <c r="UP213" s="136"/>
      <c r="UQ213" s="136"/>
      <c r="UR213" s="136"/>
      <c r="US213" s="136"/>
      <c r="UT213" s="136"/>
      <c r="UU213" s="136"/>
      <c r="UV213" s="136"/>
      <c r="UW213" s="136"/>
      <c r="UX213" s="136"/>
      <c r="UY213" s="136"/>
      <c r="UZ213" s="136"/>
      <c r="VA213" s="136"/>
      <c r="VB213" s="136"/>
      <c r="VC213" s="136"/>
      <c r="VD213" s="136"/>
      <c r="VE213" s="136"/>
      <c r="VF213" s="136"/>
      <c r="VG213" s="136"/>
      <c r="VH213" s="136"/>
      <c r="VI213" s="136"/>
      <c r="VJ213" s="136"/>
      <c r="VK213" s="136"/>
      <c r="VL213" s="136"/>
      <c r="VM213" s="136"/>
      <c r="VN213" s="136"/>
      <c r="VO213" s="136"/>
      <c r="VP213" s="136"/>
      <c r="VQ213" s="136"/>
      <c r="VR213" s="136"/>
      <c r="VS213" s="136"/>
      <c r="VT213" s="136"/>
      <c r="VU213" s="136"/>
      <c r="VV213" s="136"/>
      <c r="VW213" s="136"/>
      <c r="VX213" s="136"/>
      <c r="VY213" s="136"/>
      <c r="VZ213" s="136"/>
      <c r="WA213" s="136"/>
      <c r="WB213" s="136"/>
      <c r="WC213" s="136"/>
      <c r="WD213" s="136"/>
      <c r="WE213" s="136"/>
      <c r="WF213" s="136"/>
      <c r="WG213" s="136"/>
      <c r="WH213" s="136"/>
      <c r="WI213" s="136"/>
      <c r="WJ213" s="136"/>
      <c r="WK213" s="136"/>
      <c r="WL213" s="136"/>
      <c r="WM213" s="136"/>
      <c r="WN213" s="136"/>
      <c r="WO213" s="136"/>
      <c r="WP213" s="136"/>
      <c r="WQ213" s="136"/>
      <c r="WR213" s="136"/>
      <c r="WS213" s="136"/>
      <c r="WT213" s="136"/>
      <c r="WU213" s="136"/>
      <c r="WV213" s="136"/>
      <c r="WW213" s="136"/>
      <c r="WX213" s="136"/>
      <c r="WY213" s="136"/>
      <c r="WZ213" s="136"/>
      <c r="XA213" s="136"/>
      <c r="XB213" s="136"/>
      <c r="XC213" s="136"/>
      <c r="XD213" s="136"/>
      <c r="XE213" s="136"/>
      <c r="XF213" s="136"/>
      <c r="XG213" s="136"/>
      <c r="XH213" s="136"/>
      <c r="XI213" s="136"/>
      <c r="XJ213" s="136"/>
      <c r="XK213" s="136"/>
      <c r="XL213" s="136"/>
      <c r="XM213" s="136"/>
      <c r="XN213" s="136"/>
      <c r="XO213" s="136"/>
      <c r="XP213" s="136"/>
      <c r="XQ213" s="136"/>
      <c r="XR213" s="136"/>
      <c r="XS213" s="136"/>
      <c r="XT213" s="136"/>
      <c r="XU213" s="136"/>
      <c r="XV213" s="136"/>
      <c r="XW213" s="136"/>
      <c r="XX213" s="136"/>
      <c r="XY213" s="136"/>
      <c r="XZ213" s="136"/>
      <c r="YA213" s="136"/>
      <c r="YB213" s="136"/>
      <c r="YC213" s="136"/>
      <c r="YD213" s="136"/>
      <c r="YE213" s="136"/>
      <c r="YF213" s="136"/>
      <c r="YG213" s="136"/>
      <c r="YH213" s="136"/>
      <c r="YI213" s="136"/>
      <c r="YJ213" s="136"/>
      <c r="YK213" s="136"/>
      <c r="YL213" s="136"/>
      <c r="YM213" s="136"/>
      <c r="YN213" s="136"/>
      <c r="YO213" s="136"/>
      <c r="YP213" s="136"/>
      <c r="YQ213" s="136"/>
      <c r="YR213" s="136"/>
      <c r="YS213" s="136"/>
      <c r="YT213" s="136"/>
      <c r="YU213" s="136"/>
      <c r="YV213" s="136"/>
      <c r="YW213" s="136"/>
      <c r="YX213" s="136"/>
      <c r="YY213" s="136"/>
      <c r="YZ213" s="136"/>
      <c r="ZA213" s="136"/>
      <c r="ZB213" s="136"/>
      <c r="ZC213" s="136"/>
      <c r="ZD213" s="136"/>
      <c r="ZE213" s="136"/>
      <c r="ZF213" s="136"/>
      <c r="ZG213" s="136"/>
      <c r="ZH213" s="136"/>
      <c r="ZI213" s="136"/>
      <c r="ZJ213" s="136"/>
      <c r="ZK213" s="136"/>
      <c r="ZL213" s="136"/>
      <c r="ZM213" s="136"/>
      <c r="ZN213" s="136"/>
      <c r="ZO213" s="136"/>
      <c r="ZP213" s="136"/>
      <c r="ZQ213" s="136"/>
      <c r="ZR213" s="136"/>
      <c r="ZS213" s="136"/>
      <c r="ZT213" s="136"/>
      <c r="ZU213" s="136"/>
      <c r="ZV213" s="136"/>
      <c r="ZW213" s="136"/>
      <c r="ZX213" s="136"/>
      <c r="ZY213" s="136"/>
      <c r="ZZ213" s="136"/>
      <c r="AAA213" s="136"/>
      <c r="AAB213" s="136"/>
      <c r="AAC213" s="136"/>
      <c r="AAD213" s="136"/>
      <c r="AAE213" s="136"/>
      <c r="AAF213" s="136"/>
      <c r="AAG213" s="136"/>
      <c r="AAH213" s="136"/>
      <c r="AAI213" s="136"/>
      <c r="AAJ213" s="136"/>
      <c r="AAK213" s="136"/>
      <c r="AAL213" s="136"/>
      <c r="AAM213" s="136"/>
      <c r="AAN213" s="136"/>
      <c r="AAO213" s="136"/>
      <c r="AAP213" s="136"/>
      <c r="AAQ213" s="136"/>
      <c r="AAR213" s="136"/>
      <c r="AAS213" s="136"/>
      <c r="AAT213" s="136"/>
      <c r="AAU213" s="136"/>
      <c r="AAV213" s="136"/>
      <c r="AAW213" s="136"/>
      <c r="AAX213" s="136"/>
      <c r="AAY213" s="136"/>
      <c r="AAZ213" s="136"/>
      <c r="ABA213" s="136"/>
      <c r="ABB213" s="136"/>
      <c r="ABC213" s="136"/>
      <c r="ABD213" s="136"/>
      <c r="ABE213" s="136"/>
      <c r="ABF213" s="136"/>
      <c r="ABG213" s="136"/>
      <c r="ABH213" s="136"/>
      <c r="ABI213" s="136"/>
      <c r="ABJ213" s="136"/>
      <c r="ABK213" s="136"/>
      <c r="ABL213" s="136"/>
      <c r="ABM213" s="136"/>
      <c r="ABN213" s="136"/>
      <c r="ABO213" s="136"/>
      <c r="ABP213" s="136"/>
      <c r="ABQ213" s="136"/>
      <c r="ABR213" s="136"/>
      <c r="ABS213" s="136"/>
      <c r="ABT213" s="136"/>
      <c r="ABU213" s="136"/>
      <c r="ABV213" s="136"/>
      <c r="ABW213" s="136"/>
      <c r="ABX213" s="136"/>
      <c r="ABY213" s="136"/>
      <c r="ABZ213" s="136"/>
      <c r="ACA213" s="136"/>
      <c r="ACB213" s="136"/>
      <c r="ACC213" s="136"/>
      <c r="ACD213" s="136"/>
      <c r="ACE213" s="136"/>
      <c r="ACF213" s="136"/>
      <c r="ACG213" s="136"/>
      <c r="ACH213" s="136"/>
      <c r="ACI213" s="136"/>
      <c r="ACJ213" s="136"/>
      <c r="ACK213" s="136"/>
      <c r="ACL213" s="136"/>
      <c r="ACM213" s="136"/>
      <c r="ACN213" s="136"/>
      <c r="ACO213" s="136"/>
      <c r="ACP213" s="136"/>
      <c r="ACQ213" s="136"/>
      <c r="ACR213" s="136"/>
      <c r="ACS213" s="136"/>
      <c r="ACT213" s="136"/>
      <c r="ACU213" s="136"/>
      <c r="ACV213" s="136"/>
      <c r="ACW213" s="136"/>
      <c r="ACX213" s="136"/>
      <c r="ACY213" s="136"/>
      <c r="ACZ213" s="136"/>
      <c r="ADA213" s="136"/>
      <c r="ADB213" s="136"/>
      <c r="ADC213" s="136"/>
      <c r="ADD213" s="136"/>
      <c r="ADE213" s="136"/>
      <c r="ADF213" s="136"/>
      <c r="ADG213" s="136"/>
      <c r="ADH213" s="136"/>
      <c r="ADI213" s="136"/>
      <c r="ADJ213" s="136"/>
      <c r="ADK213" s="136"/>
      <c r="ADL213" s="136"/>
      <c r="ADM213" s="136"/>
      <c r="ADN213" s="136"/>
      <c r="ADO213" s="136"/>
      <c r="ADP213" s="136"/>
      <c r="ADQ213" s="136"/>
      <c r="ADR213" s="136"/>
      <c r="ADS213" s="136"/>
      <c r="ADT213" s="136"/>
      <c r="ADU213" s="136"/>
      <c r="ADV213" s="136"/>
      <c r="ADW213" s="136"/>
      <c r="ADX213" s="136"/>
      <c r="ADY213" s="136"/>
      <c r="ADZ213" s="136"/>
      <c r="AEA213" s="136"/>
      <c r="AEB213" s="136"/>
      <c r="AEC213" s="136"/>
      <c r="AED213" s="136"/>
      <c r="AEE213" s="136"/>
      <c r="AEF213" s="136"/>
      <c r="AEG213" s="136"/>
      <c r="AEH213" s="136"/>
      <c r="AEI213" s="136"/>
      <c r="AEJ213" s="136"/>
      <c r="AEK213" s="136"/>
      <c r="AEL213" s="136"/>
      <c r="AEM213" s="136"/>
      <c r="AEN213" s="136"/>
      <c r="AEO213" s="136"/>
      <c r="AEP213" s="136"/>
      <c r="AEQ213" s="136"/>
      <c r="AER213" s="136"/>
      <c r="AES213" s="136"/>
      <c r="AET213" s="136"/>
      <c r="AEU213" s="136"/>
      <c r="AEV213" s="136"/>
      <c r="AEW213" s="136"/>
      <c r="AEX213" s="136"/>
      <c r="AEY213" s="136"/>
      <c r="AEZ213" s="136"/>
      <c r="AFA213" s="136"/>
      <c r="AFB213" s="136"/>
      <c r="AFC213" s="136"/>
      <c r="AFD213" s="136"/>
      <c r="AFE213" s="136"/>
      <c r="AFF213" s="136"/>
      <c r="AFG213" s="136"/>
      <c r="AFH213" s="136"/>
      <c r="AFI213" s="136"/>
      <c r="AFJ213" s="136"/>
      <c r="AFK213" s="136"/>
      <c r="AFL213" s="136"/>
      <c r="AFM213" s="136"/>
      <c r="AFN213" s="136"/>
      <c r="AFO213" s="136"/>
      <c r="AFP213" s="136"/>
      <c r="AFQ213" s="136"/>
      <c r="AFR213" s="136"/>
      <c r="AFS213" s="136"/>
      <c r="AFT213" s="136"/>
      <c r="AFU213" s="136"/>
      <c r="AFV213" s="136"/>
      <c r="AFW213" s="136"/>
      <c r="AFX213" s="136"/>
      <c r="AFY213" s="136"/>
      <c r="AFZ213" s="136"/>
      <c r="AGA213" s="136"/>
      <c r="AGB213" s="136"/>
      <c r="AGC213" s="136"/>
      <c r="AGD213" s="136"/>
      <c r="AGE213" s="136"/>
      <c r="AGF213" s="136"/>
      <c r="AGG213" s="136"/>
      <c r="AGH213" s="136"/>
      <c r="AGI213" s="136"/>
      <c r="AGJ213" s="136"/>
      <c r="AGK213" s="136"/>
      <c r="AGL213" s="136"/>
      <c r="AGM213" s="136"/>
      <c r="AGN213" s="136"/>
      <c r="AGO213" s="136"/>
      <c r="AGP213" s="136"/>
      <c r="AGQ213" s="136"/>
      <c r="AGR213" s="136"/>
      <c r="AGS213" s="136"/>
      <c r="AGT213" s="136"/>
      <c r="AGU213" s="136"/>
      <c r="AGV213" s="136"/>
      <c r="AGW213" s="136"/>
      <c r="AGX213" s="136"/>
      <c r="AGY213" s="136"/>
      <c r="AGZ213" s="136"/>
      <c r="AHA213" s="136"/>
      <c r="AHB213" s="136"/>
      <c r="AHC213" s="136"/>
      <c r="AHD213" s="136"/>
      <c r="AHE213" s="136"/>
      <c r="AHF213" s="136"/>
      <c r="AHG213" s="136"/>
      <c r="AHH213" s="136"/>
      <c r="AHI213" s="136"/>
      <c r="AHJ213" s="136"/>
      <c r="AHK213" s="136"/>
      <c r="AHL213" s="136"/>
      <c r="AHM213" s="136"/>
      <c r="AHN213" s="136"/>
      <c r="AHO213" s="136"/>
      <c r="AHP213" s="136"/>
      <c r="AHQ213" s="136"/>
      <c r="AHR213" s="136"/>
      <c r="AHS213" s="136"/>
      <c r="AHT213" s="136"/>
      <c r="AHU213" s="136"/>
      <c r="AHV213" s="136"/>
      <c r="AHW213" s="136"/>
      <c r="AHX213" s="136"/>
      <c r="AHY213" s="136"/>
      <c r="AHZ213" s="136"/>
      <c r="AIA213" s="136"/>
      <c r="AIB213" s="136"/>
      <c r="AIC213" s="136"/>
      <c r="AID213" s="136"/>
      <c r="AIE213" s="136"/>
      <c r="AIF213" s="136"/>
      <c r="AIG213" s="136"/>
      <c r="AIH213" s="136"/>
      <c r="AII213" s="136"/>
      <c r="AIJ213" s="136"/>
      <c r="AIK213" s="136"/>
      <c r="AIL213" s="136"/>
      <c r="AIM213" s="136"/>
      <c r="AIN213" s="136"/>
      <c r="AIO213" s="136"/>
      <c r="AIP213" s="136"/>
      <c r="AIQ213" s="136"/>
      <c r="AIR213" s="136"/>
      <c r="AIS213" s="136"/>
      <c r="AIT213" s="136"/>
      <c r="AIU213" s="136"/>
      <c r="AIV213" s="136"/>
      <c r="AIW213" s="136"/>
      <c r="AIX213" s="136"/>
      <c r="AIY213" s="136"/>
      <c r="AIZ213" s="136"/>
      <c r="AJA213" s="136"/>
      <c r="AJB213" s="136"/>
      <c r="AJC213" s="136"/>
      <c r="AJD213" s="136"/>
      <c r="AJE213" s="136"/>
      <c r="AJF213" s="136"/>
      <c r="AJG213" s="136"/>
      <c r="AJH213" s="136"/>
      <c r="AJI213" s="136"/>
      <c r="AJJ213" s="136"/>
      <c r="AJK213" s="136"/>
      <c r="AJL213" s="136"/>
      <c r="AJM213" s="136"/>
      <c r="AJN213" s="136"/>
      <c r="AJO213" s="136"/>
      <c r="AJP213" s="136"/>
      <c r="AJQ213" s="136"/>
      <c r="AJR213" s="136"/>
      <c r="AJS213" s="136"/>
      <c r="AJT213" s="136"/>
      <c r="AJU213" s="136"/>
      <c r="AJV213" s="136"/>
      <c r="AJW213" s="136"/>
      <c r="AJX213" s="136"/>
      <c r="AJY213" s="136"/>
      <c r="AJZ213" s="136"/>
      <c r="AKA213" s="136"/>
      <c r="AKB213" s="136"/>
      <c r="AKC213" s="136"/>
      <c r="AKD213" s="136"/>
      <c r="AKE213" s="136"/>
      <c r="AKF213" s="136"/>
      <c r="AKG213" s="136"/>
      <c r="AKH213" s="136"/>
      <c r="AKI213" s="136"/>
      <c r="AKJ213" s="136"/>
      <c r="AKK213" s="136"/>
      <c r="AKL213" s="136"/>
      <c r="AKM213" s="136"/>
      <c r="AKN213" s="136"/>
      <c r="AKO213" s="136"/>
      <c r="AKP213" s="136"/>
      <c r="AKQ213" s="136"/>
      <c r="AKR213" s="136"/>
      <c r="AKS213" s="136"/>
      <c r="AKT213" s="136"/>
      <c r="AKU213" s="136"/>
      <c r="AKV213" s="136"/>
      <c r="AKW213" s="136"/>
      <c r="AKX213" s="136"/>
      <c r="AKY213" s="136"/>
      <c r="AKZ213" s="136"/>
      <c r="ALA213" s="136"/>
      <c r="ALB213" s="136"/>
      <c r="ALC213" s="136"/>
      <c r="ALD213" s="136"/>
      <c r="ALE213" s="136"/>
      <c r="ALF213" s="136"/>
      <c r="ALG213" s="136"/>
      <c r="ALH213" s="136"/>
      <c r="ALI213" s="136"/>
      <c r="ALJ213" s="136"/>
      <c r="ALK213" s="136"/>
      <c r="ALL213" s="136"/>
      <c r="ALM213" s="136"/>
      <c r="ALN213" s="136"/>
      <c r="ALO213" s="136"/>
      <c r="ALP213" s="136"/>
      <c r="ALQ213" s="136"/>
      <c r="ALR213" s="136"/>
      <c r="ALS213" s="136"/>
      <c r="ALT213" s="136"/>
      <c r="ALU213" s="136"/>
      <c r="ALV213" s="136"/>
      <c r="ALW213" s="136"/>
      <c r="ALX213" s="136"/>
      <c r="ALY213" s="136"/>
      <c r="ALZ213" s="136"/>
      <c r="AMA213" s="136"/>
      <c r="AMB213" s="136"/>
      <c r="AMC213" s="136"/>
      <c r="AMD213" s="136"/>
      <c r="AME213" s="136"/>
      <c r="AMF213" s="136"/>
      <c r="AMG213" s="136"/>
      <c r="AMH213" s="136"/>
      <c r="AMI213" s="136"/>
    </row>
    <row r="214" spans="1:1023" x14ac:dyDescent="0.25">
      <c r="A214" s="280" t="s">
        <v>885</v>
      </c>
      <c r="B214" s="193">
        <v>214</v>
      </c>
      <c r="C214" s="192" t="s">
        <v>886</v>
      </c>
      <c r="D214" s="212" t="s">
        <v>887</v>
      </c>
      <c r="E214" s="136"/>
      <c r="F214" s="238"/>
      <c r="G214" s="214"/>
      <c r="H214" s="214"/>
      <c r="I214" s="367"/>
      <c r="J214" s="421">
        <v>2</v>
      </c>
      <c r="K214" s="409">
        <v>2</v>
      </c>
      <c r="L214" s="77" t="s">
        <v>770</v>
      </c>
      <c r="M214" s="77"/>
      <c r="N214" s="77"/>
      <c r="O214" s="445">
        <v>3</v>
      </c>
      <c r="P214" s="161"/>
      <c r="Q214" s="161"/>
      <c r="R214" s="161"/>
      <c r="S214" s="161"/>
      <c r="T214" s="161"/>
      <c r="U214" s="463"/>
      <c r="V214" s="256">
        <f>IF(O214=1,10,100)</f>
        <v>100</v>
      </c>
      <c r="W214" s="256">
        <f>IF(O214=1,1,IF(O214=2,10,100))</f>
        <v>100</v>
      </c>
      <c r="X214" s="256">
        <f>IF(O214=3,20,100)</f>
        <v>20</v>
      </c>
      <c r="Y214" s="256">
        <f>IF(P214=1,10,100)</f>
        <v>100</v>
      </c>
      <c r="Z214" s="256">
        <f>IF(P214=1,1,IF(P214=2,10,100))</f>
        <v>100</v>
      </c>
      <c r="AA214" s="257">
        <f>IF(OR(EXACT(Q214,"1A"),EXACT(Q214,"1B")),0.1,IF(Q214=2,1,100))</f>
        <v>100</v>
      </c>
      <c r="AB214" s="257">
        <f>IF(OR(EXACT(R214,"1A"),EXACT(R214,"1B")),0.1,IF(R214=2,1,100))</f>
        <v>100</v>
      </c>
      <c r="AC214" s="257">
        <f>IF(OR(EXACT(S214,"1A"),EXACT(S214,"1B")),0.3,IF(S214=2,3,100))</f>
        <v>100</v>
      </c>
      <c r="AD214" s="136"/>
      <c r="AE214" s="136"/>
      <c r="AF214" s="249">
        <f>IF(OR(OR(EXACT(J214,"1A"),EXACT(J214,"1B"),EXACT(J214,"1C")),K214=1),1,IF(K214=2,10,100))</f>
        <v>10</v>
      </c>
      <c r="AG214" s="249">
        <f>IF(OR(EXACT(J214,"1A"),EXACT(J214,"1B"),EXACT(J214,"1C")),1,IF(J214=2,10,100))</f>
        <v>10</v>
      </c>
      <c r="AH214" s="249">
        <f>IF(OR(EXACT(J214,"1A"),EXACT(J214,"1B"),EXACT(J214,"1C"),K214=1),3,100)</f>
        <v>100</v>
      </c>
      <c r="AI214" s="249">
        <f>IF(OR(EXACT(J214,"1A"),EXACT(J214,"1B"),EXACT(J214,"1C")),5,100)</f>
        <v>100</v>
      </c>
      <c r="AJ214" s="251" t="s">
        <v>25797</v>
      </c>
      <c r="AK214" s="136"/>
      <c r="AL214" s="136"/>
      <c r="AM214" s="251"/>
      <c r="AN214" s="136"/>
      <c r="AO214" s="136"/>
      <c r="AP214" s="136"/>
      <c r="AQ214" s="267" t="s">
        <v>888</v>
      </c>
      <c r="AR214" s="136"/>
      <c r="AS214" s="136"/>
      <c r="AT214" s="136"/>
      <c r="AU214" s="136"/>
      <c r="AV214" s="136"/>
      <c r="AW214" s="136"/>
      <c r="AX214" s="136"/>
      <c r="AY214" s="136"/>
      <c r="AZ214" s="136"/>
      <c r="BA214" s="136"/>
      <c r="BB214" s="136"/>
      <c r="BC214" s="136"/>
      <c r="BD214" s="136"/>
      <c r="BE214" s="136"/>
      <c r="BF214" s="136"/>
      <c r="BG214" s="136"/>
      <c r="BH214" s="136"/>
      <c r="BI214" s="136"/>
      <c r="BJ214" s="136"/>
      <c r="BK214" s="136"/>
      <c r="BL214" s="136"/>
      <c r="BM214" s="136"/>
      <c r="BN214" s="136"/>
      <c r="BO214" s="136"/>
      <c r="BP214" s="136"/>
      <c r="BQ214" s="136"/>
      <c r="BR214" s="136"/>
      <c r="BS214" s="136"/>
      <c r="BT214" s="136"/>
      <c r="BU214" s="136"/>
      <c r="BV214" s="136"/>
      <c r="BW214" s="136"/>
      <c r="BX214" s="136"/>
      <c r="BY214" s="136"/>
      <c r="BZ214" s="136"/>
      <c r="CA214" s="136"/>
      <c r="CB214" s="136"/>
      <c r="CC214" s="136"/>
      <c r="CD214" s="136"/>
      <c r="CE214" s="136"/>
      <c r="CF214" s="136"/>
      <c r="CG214" s="136"/>
      <c r="CH214" s="136"/>
      <c r="CI214" s="136"/>
      <c r="CJ214" s="136"/>
      <c r="CK214" s="136"/>
      <c r="CL214" s="136"/>
      <c r="CM214" s="136"/>
      <c r="CN214" s="136"/>
      <c r="CO214" s="136"/>
      <c r="CP214" s="136"/>
      <c r="CQ214" s="136"/>
      <c r="CR214" s="136"/>
      <c r="CS214" s="136"/>
      <c r="CT214" s="136"/>
      <c r="CU214" s="136"/>
      <c r="CV214" s="136"/>
      <c r="CW214" s="136"/>
      <c r="CX214" s="136"/>
      <c r="CY214" s="136"/>
      <c r="CZ214" s="136"/>
      <c r="DA214" s="136"/>
      <c r="DB214" s="136"/>
      <c r="DC214" s="136"/>
      <c r="DD214" s="136"/>
      <c r="DE214" s="136"/>
      <c r="DF214" s="136"/>
      <c r="DG214" s="136"/>
      <c r="DH214" s="136"/>
      <c r="DI214" s="136"/>
      <c r="DJ214" s="136"/>
      <c r="DK214" s="136"/>
      <c r="DL214" s="136"/>
      <c r="DM214" s="136"/>
      <c r="DN214" s="136"/>
      <c r="DO214" s="136"/>
      <c r="DP214" s="136"/>
      <c r="DQ214" s="136"/>
      <c r="DR214" s="136"/>
      <c r="DS214" s="136"/>
      <c r="DT214" s="136"/>
      <c r="DU214" s="136"/>
      <c r="DV214" s="136"/>
      <c r="DW214" s="136"/>
      <c r="DX214" s="136"/>
      <c r="DY214" s="136"/>
      <c r="DZ214" s="136"/>
      <c r="EA214" s="136"/>
      <c r="EB214" s="136"/>
      <c r="EC214" s="136"/>
      <c r="ED214" s="136"/>
      <c r="EE214" s="136"/>
      <c r="EF214" s="136"/>
      <c r="EG214" s="136"/>
      <c r="EH214" s="136"/>
      <c r="EI214" s="136"/>
      <c r="EJ214" s="136"/>
      <c r="EK214" s="136"/>
      <c r="EL214" s="136"/>
      <c r="EM214" s="136"/>
      <c r="EN214" s="136"/>
      <c r="EO214" s="136"/>
      <c r="EP214" s="136"/>
      <c r="EQ214" s="136"/>
      <c r="ER214" s="136"/>
      <c r="ES214" s="136"/>
      <c r="ET214" s="136"/>
      <c r="EU214" s="136"/>
      <c r="EV214" s="136"/>
      <c r="EW214" s="136"/>
      <c r="EX214" s="136"/>
      <c r="EY214" s="136"/>
      <c r="EZ214" s="136"/>
      <c r="FA214" s="136"/>
      <c r="FB214" s="136"/>
      <c r="FC214" s="136"/>
      <c r="FD214" s="136"/>
      <c r="FE214" s="136"/>
      <c r="FF214" s="136"/>
      <c r="FG214" s="136"/>
      <c r="FH214" s="136"/>
      <c r="FI214" s="136"/>
      <c r="FJ214" s="136"/>
      <c r="FK214" s="136"/>
      <c r="FL214" s="136"/>
      <c r="FM214" s="136"/>
      <c r="FN214" s="136"/>
      <c r="FO214" s="136"/>
      <c r="FP214" s="136"/>
      <c r="FQ214" s="136"/>
      <c r="FR214" s="136"/>
      <c r="FS214" s="136"/>
      <c r="FT214" s="136"/>
      <c r="FU214" s="136"/>
      <c r="FV214" s="136"/>
      <c r="FW214" s="136"/>
      <c r="FX214" s="136"/>
      <c r="FY214" s="136"/>
      <c r="FZ214" s="136"/>
      <c r="GA214" s="136"/>
      <c r="GB214" s="136"/>
      <c r="GC214" s="136"/>
      <c r="GD214" s="136"/>
      <c r="GE214" s="136"/>
      <c r="GF214" s="136"/>
      <c r="GG214" s="136"/>
      <c r="GH214" s="136"/>
      <c r="GI214" s="136"/>
      <c r="GJ214" s="136"/>
      <c r="GK214" s="136"/>
      <c r="GL214" s="136"/>
      <c r="GM214" s="136"/>
      <c r="GN214" s="136"/>
      <c r="GO214" s="136"/>
      <c r="GP214" s="136"/>
      <c r="GQ214" s="136"/>
      <c r="GR214" s="136"/>
      <c r="GS214" s="136"/>
      <c r="GT214" s="136"/>
      <c r="GU214" s="136"/>
      <c r="GV214" s="136"/>
      <c r="GW214" s="136"/>
      <c r="GX214" s="136"/>
      <c r="GY214" s="136"/>
      <c r="GZ214" s="136"/>
      <c r="HA214" s="136"/>
      <c r="HB214" s="136"/>
      <c r="HC214" s="136"/>
      <c r="HD214" s="136"/>
      <c r="HE214" s="136"/>
      <c r="HF214" s="136"/>
      <c r="HG214" s="136"/>
      <c r="HH214" s="136"/>
      <c r="HI214" s="136"/>
      <c r="HJ214" s="136"/>
      <c r="HK214" s="136"/>
      <c r="HL214" s="136"/>
      <c r="HM214" s="136"/>
      <c r="HN214" s="136"/>
      <c r="HO214" s="136"/>
      <c r="HP214" s="136"/>
      <c r="HQ214" s="136"/>
      <c r="HR214" s="136"/>
      <c r="HS214" s="136"/>
      <c r="HT214" s="136"/>
      <c r="HU214" s="136"/>
      <c r="HV214" s="136"/>
      <c r="HW214" s="136"/>
      <c r="HX214" s="136"/>
      <c r="HY214" s="136"/>
      <c r="HZ214" s="136"/>
      <c r="IA214" s="136"/>
      <c r="IB214" s="136"/>
      <c r="IC214" s="136"/>
      <c r="ID214" s="136"/>
      <c r="IE214" s="136"/>
      <c r="IF214" s="136"/>
      <c r="IG214" s="136"/>
      <c r="IH214" s="136"/>
      <c r="II214" s="136"/>
      <c r="IJ214" s="136"/>
      <c r="IK214" s="136"/>
      <c r="IL214" s="136"/>
      <c r="IM214" s="136"/>
      <c r="IN214" s="136"/>
      <c r="IO214" s="136"/>
      <c r="IP214" s="136"/>
      <c r="IQ214" s="136"/>
      <c r="IR214" s="136"/>
      <c r="IS214" s="136"/>
      <c r="IT214" s="136"/>
      <c r="IU214" s="136"/>
      <c r="IV214" s="136"/>
      <c r="IW214" s="136"/>
      <c r="IX214" s="136"/>
      <c r="IY214" s="136"/>
      <c r="IZ214" s="136"/>
      <c r="JA214" s="136"/>
      <c r="JB214" s="136"/>
      <c r="JC214" s="136"/>
      <c r="JD214" s="136"/>
      <c r="JE214" s="136"/>
      <c r="JF214" s="136"/>
      <c r="JG214" s="136"/>
      <c r="JH214" s="136"/>
      <c r="JI214" s="136"/>
      <c r="JJ214" s="136"/>
      <c r="JK214" s="136"/>
      <c r="JL214" s="136"/>
      <c r="JM214" s="136"/>
      <c r="JN214" s="136"/>
      <c r="JO214" s="136"/>
      <c r="JP214" s="136"/>
      <c r="JQ214" s="136"/>
      <c r="JR214" s="136"/>
      <c r="JS214" s="136"/>
      <c r="JT214" s="136"/>
      <c r="JU214" s="136"/>
      <c r="JV214" s="136"/>
      <c r="JW214" s="136"/>
      <c r="JX214" s="136"/>
      <c r="JY214" s="136"/>
      <c r="JZ214" s="136"/>
      <c r="KA214" s="136"/>
      <c r="KB214" s="136"/>
      <c r="KC214" s="136"/>
      <c r="KD214" s="136"/>
      <c r="KE214" s="136"/>
      <c r="KF214" s="136"/>
      <c r="KG214" s="136"/>
      <c r="KH214" s="136"/>
      <c r="KI214" s="136"/>
      <c r="KJ214" s="136"/>
      <c r="KK214" s="136"/>
      <c r="KL214" s="136"/>
      <c r="KM214" s="136"/>
      <c r="KN214" s="136"/>
      <c r="KO214" s="136"/>
      <c r="KP214" s="136"/>
      <c r="KQ214" s="136"/>
      <c r="KR214" s="136"/>
      <c r="KS214" s="136"/>
      <c r="KT214" s="136"/>
      <c r="KU214" s="136"/>
      <c r="KV214" s="136"/>
      <c r="KW214" s="136"/>
      <c r="KX214" s="136"/>
      <c r="KY214" s="136"/>
      <c r="KZ214" s="136"/>
      <c r="LA214" s="136"/>
      <c r="LB214" s="136"/>
      <c r="LC214" s="136"/>
      <c r="LD214" s="136"/>
      <c r="LE214" s="136"/>
      <c r="LF214" s="136"/>
      <c r="LG214" s="136"/>
      <c r="LH214" s="136"/>
      <c r="LI214" s="136"/>
      <c r="LJ214" s="136"/>
      <c r="LK214" s="136"/>
      <c r="LL214" s="136"/>
      <c r="LM214" s="136"/>
      <c r="LN214" s="136"/>
      <c r="LO214" s="136"/>
      <c r="LP214" s="136"/>
      <c r="LQ214" s="136"/>
      <c r="LR214" s="136"/>
      <c r="LS214" s="136"/>
      <c r="LT214" s="136"/>
      <c r="LU214" s="136"/>
      <c r="LV214" s="136"/>
      <c r="LW214" s="136"/>
      <c r="LX214" s="136"/>
      <c r="LY214" s="136"/>
      <c r="LZ214" s="136"/>
      <c r="MA214" s="136"/>
      <c r="MB214" s="136"/>
      <c r="MC214" s="136"/>
      <c r="MD214" s="136"/>
      <c r="ME214" s="136"/>
      <c r="MF214" s="136"/>
      <c r="MG214" s="136"/>
      <c r="MH214" s="136"/>
      <c r="MI214" s="136"/>
      <c r="MJ214" s="136"/>
      <c r="MK214" s="136"/>
      <c r="ML214" s="136"/>
      <c r="MM214" s="136"/>
      <c r="MN214" s="136"/>
      <c r="MO214" s="136"/>
      <c r="MP214" s="136"/>
      <c r="MQ214" s="136"/>
      <c r="MR214" s="136"/>
      <c r="MS214" s="136"/>
      <c r="MT214" s="136"/>
      <c r="MU214" s="136"/>
      <c r="MV214" s="136"/>
      <c r="MW214" s="136"/>
      <c r="MX214" s="136"/>
      <c r="MY214" s="136"/>
      <c r="MZ214" s="136"/>
      <c r="NA214" s="136"/>
      <c r="NB214" s="136"/>
      <c r="NC214" s="136"/>
      <c r="ND214" s="136"/>
      <c r="NE214" s="136"/>
      <c r="NF214" s="136"/>
      <c r="NG214" s="136"/>
      <c r="NH214" s="136"/>
      <c r="NI214" s="136"/>
      <c r="NJ214" s="136"/>
      <c r="NK214" s="136"/>
      <c r="NL214" s="136"/>
      <c r="NM214" s="136"/>
      <c r="NN214" s="136"/>
      <c r="NO214" s="136"/>
      <c r="NP214" s="136"/>
      <c r="NQ214" s="136"/>
      <c r="NR214" s="136"/>
      <c r="NS214" s="136"/>
      <c r="NT214" s="136"/>
      <c r="NU214" s="136"/>
      <c r="NV214" s="136"/>
      <c r="NW214" s="136"/>
      <c r="NX214" s="136"/>
      <c r="NY214" s="136"/>
      <c r="NZ214" s="136"/>
      <c r="OA214" s="136"/>
      <c r="OB214" s="136"/>
      <c r="OC214" s="136"/>
      <c r="OD214" s="136"/>
      <c r="OE214" s="136"/>
      <c r="OF214" s="136"/>
      <c r="OG214" s="136"/>
      <c r="OH214" s="136"/>
      <c r="OI214" s="136"/>
      <c r="OJ214" s="136"/>
      <c r="OK214" s="136"/>
      <c r="OL214" s="136"/>
      <c r="OM214" s="136"/>
      <c r="ON214" s="136"/>
      <c r="OO214" s="136"/>
      <c r="OP214" s="136"/>
      <c r="OQ214" s="136"/>
      <c r="OR214" s="136"/>
      <c r="OS214" s="136"/>
      <c r="OT214" s="136"/>
      <c r="OU214" s="136"/>
      <c r="OV214" s="136"/>
      <c r="OW214" s="136"/>
      <c r="OX214" s="136"/>
      <c r="OY214" s="136"/>
      <c r="OZ214" s="136"/>
      <c r="PA214" s="136"/>
      <c r="PB214" s="136"/>
      <c r="PC214" s="136"/>
      <c r="PD214" s="136"/>
      <c r="PE214" s="136"/>
      <c r="PF214" s="136"/>
      <c r="PG214" s="136"/>
      <c r="PH214" s="136"/>
      <c r="PI214" s="136"/>
      <c r="PJ214" s="136"/>
      <c r="PK214" s="136"/>
      <c r="PL214" s="136"/>
      <c r="PM214" s="136"/>
      <c r="PN214" s="136"/>
      <c r="PO214" s="136"/>
      <c r="PP214" s="136"/>
      <c r="PQ214" s="136"/>
      <c r="PR214" s="136"/>
      <c r="PS214" s="136"/>
      <c r="PT214" s="136"/>
      <c r="PU214" s="136"/>
      <c r="PV214" s="136"/>
      <c r="PW214" s="136"/>
      <c r="PX214" s="136"/>
      <c r="PY214" s="136"/>
      <c r="PZ214" s="136"/>
      <c r="QA214" s="136"/>
      <c r="QB214" s="136"/>
      <c r="QC214" s="136"/>
      <c r="QD214" s="136"/>
      <c r="QE214" s="136"/>
      <c r="QF214" s="136"/>
      <c r="QG214" s="136"/>
      <c r="QH214" s="136"/>
      <c r="QI214" s="136"/>
      <c r="QJ214" s="136"/>
      <c r="QK214" s="136"/>
      <c r="QL214" s="136"/>
      <c r="QM214" s="136"/>
      <c r="QN214" s="136"/>
      <c r="QO214" s="136"/>
      <c r="QP214" s="136"/>
      <c r="QQ214" s="136"/>
      <c r="QR214" s="136"/>
      <c r="QS214" s="136"/>
      <c r="QT214" s="136"/>
      <c r="QU214" s="136"/>
      <c r="QV214" s="136"/>
      <c r="QW214" s="136"/>
      <c r="QX214" s="136"/>
      <c r="QY214" s="136"/>
      <c r="QZ214" s="136"/>
      <c r="RA214" s="136"/>
      <c r="RB214" s="136"/>
      <c r="RC214" s="136"/>
      <c r="RD214" s="136"/>
      <c r="RE214" s="136"/>
      <c r="RF214" s="136"/>
      <c r="RG214" s="136"/>
      <c r="RH214" s="136"/>
      <c r="RI214" s="136"/>
      <c r="RJ214" s="136"/>
      <c r="RK214" s="136"/>
      <c r="RL214" s="136"/>
      <c r="RM214" s="136"/>
      <c r="RN214" s="136"/>
      <c r="RO214" s="136"/>
      <c r="RP214" s="136"/>
      <c r="RQ214" s="136"/>
      <c r="RR214" s="136"/>
      <c r="RS214" s="136"/>
      <c r="RT214" s="136"/>
      <c r="RU214" s="136"/>
      <c r="RV214" s="136"/>
      <c r="RW214" s="136"/>
      <c r="RX214" s="136"/>
      <c r="RY214" s="136"/>
      <c r="RZ214" s="136"/>
      <c r="SA214" s="136"/>
      <c r="SB214" s="136"/>
      <c r="SC214" s="136"/>
      <c r="SD214" s="136"/>
      <c r="SE214" s="136"/>
      <c r="SF214" s="136"/>
      <c r="SG214" s="136"/>
      <c r="SH214" s="136"/>
      <c r="SI214" s="136"/>
      <c r="SJ214" s="136"/>
      <c r="SK214" s="136"/>
      <c r="SL214" s="136"/>
      <c r="SM214" s="136"/>
      <c r="SN214" s="136"/>
      <c r="SO214" s="136"/>
      <c r="SP214" s="136"/>
      <c r="SQ214" s="136"/>
      <c r="SR214" s="136"/>
      <c r="SS214" s="136"/>
      <c r="ST214" s="136"/>
      <c r="SU214" s="136"/>
      <c r="SV214" s="136"/>
      <c r="SW214" s="136"/>
      <c r="SX214" s="136"/>
      <c r="SY214" s="136"/>
      <c r="SZ214" s="136"/>
      <c r="TA214" s="136"/>
      <c r="TB214" s="136"/>
      <c r="TC214" s="136"/>
      <c r="TD214" s="136"/>
      <c r="TE214" s="136"/>
      <c r="TF214" s="136"/>
      <c r="TG214" s="136"/>
      <c r="TH214" s="136"/>
      <c r="TI214" s="136"/>
      <c r="TJ214" s="136"/>
      <c r="TK214" s="136"/>
      <c r="TL214" s="136"/>
      <c r="TM214" s="136"/>
      <c r="TN214" s="136"/>
      <c r="TO214" s="136"/>
      <c r="TP214" s="136"/>
      <c r="TQ214" s="136"/>
      <c r="TR214" s="136"/>
      <c r="TS214" s="136"/>
      <c r="TT214" s="136"/>
      <c r="TU214" s="136"/>
      <c r="TV214" s="136"/>
      <c r="TW214" s="136"/>
      <c r="TX214" s="136"/>
      <c r="TY214" s="136"/>
      <c r="TZ214" s="136"/>
      <c r="UA214" s="136"/>
      <c r="UB214" s="136"/>
      <c r="UC214" s="136"/>
      <c r="UD214" s="136"/>
      <c r="UE214" s="136"/>
      <c r="UF214" s="136"/>
      <c r="UG214" s="136"/>
      <c r="UH214" s="136"/>
      <c r="UI214" s="136"/>
      <c r="UJ214" s="136"/>
      <c r="UK214" s="136"/>
      <c r="UL214" s="136"/>
      <c r="UM214" s="136"/>
      <c r="UN214" s="136"/>
      <c r="UO214" s="136"/>
      <c r="UP214" s="136"/>
      <c r="UQ214" s="136"/>
      <c r="UR214" s="136"/>
      <c r="US214" s="136"/>
      <c r="UT214" s="136"/>
      <c r="UU214" s="136"/>
      <c r="UV214" s="136"/>
      <c r="UW214" s="136"/>
      <c r="UX214" s="136"/>
      <c r="UY214" s="136"/>
      <c r="UZ214" s="136"/>
      <c r="VA214" s="136"/>
      <c r="VB214" s="136"/>
      <c r="VC214" s="136"/>
      <c r="VD214" s="136"/>
      <c r="VE214" s="136"/>
      <c r="VF214" s="136"/>
      <c r="VG214" s="136"/>
      <c r="VH214" s="136"/>
      <c r="VI214" s="136"/>
      <c r="VJ214" s="136"/>
      <c r="VK214" s="136"/>
      <c r="VL214" s="136"/>
      <c r="VM214" s="136"/>
      <c r="VN214" s="136"/>
      <c r="VO214" s="136"/>
      <c r="VP214" s="136"/>
      <c r="VQ214" s="136"/>
      <c r="VR214" s="136"/>
      <c r="VS214" s="136"/>
      <c r="VT214" s="136"/>
      <c r="VU214" s="136"/>
      <c r="VV214" s="136"/>
      <c r="VW214" s="136"/>
      <c r="VX214" s="136"/>
      <c r="VY214" s="136"/>
      <c r="VZ214" s="136"/>
      <c r="WA214" s="136"/>
      <c r="WB214" s="136"/>
      <c r="WC214" s="136"/>
      <c r="WD214" s="136"/>
      <c r="WE214" s="136"/>
      <c r="WF214" s="136"/>
      <c r="WG214" s="136"/>
      <c r="WH214" s="136"/>
      <c r="WI214" s="136"/>
      <c r="WJ214" s="136"/>
      <c r="WK214" s="136"/>
      <c r="WL214" s="136"/>
      <c r="WM214" s="136"/>
      <c r="WN214" s="136"/>
      <c r="WO214" s="136"/>
      <c r="WP214" s="136"/>
      <c r="WQ214" s="136"/>
      <c r="WR214" s="136"/>
      <c r="WS214" s="136"/>
      <c r="WT214" s="136"/>
      <c r="WU214" s="136"/>
      <c r="WV214" s="136"/>
      <c r="WW214" s="136"/>
      <c r="WX214" s="136"/>
      <c r="WY214" s="136"/>
      <c r="WZ214" s="136"/>
      <c r="XA214" s="136"/>
      <c r="XB214" s="136"/>
      <c r="XC214" s="136"/>
      <c r="XD214" s="136"/>
      <c r="XE214" s="136"/>
      <c r="XF214" s="136"/>
      <c r="XG214" s="136"/>
      <c r="XH214" s="136"/>
      <c r="XI214" s="136"/>
      <c r="XJ214" s="136"/>
      <c r="XK214" s="136"/>
      <c r="XL214" s="136"/>
      <c r="XM214" s="136"/>
      <c r="XN214" s="136"/>
      <c r="XO214" s="136"/>
      <c r="XP214" s="136"/>
      <c r="XQ214" s="136"/>
      <c r="XR214" s="136"/>
      <c r="XS214" s="136"/>
      <c r="XT214" s="136"/>
      <c r="XU214" s="136"/>
      <c r="XV214" s="136"/>
      <c r="XW214" s="136"/>
      <c r="XX214" s="136"/>
      <c r="XY214" s="136"/>
      <c r="XZ214" s="136"/>
      <c r="YA214" s="136"/>
      <c r="YB214" s="136"/>
      <c r="YC214" s="136"/>
      <c r="YD214" s="136"/>
      <c r="YE214" s="136"/>
      <c r="YF214" s="136"/>
      <c r="YG214" s="136"/>
      <c r="YH214" s="136"/>
      <c r="YI214" s="136"/>
      <c r="YJ214" s="136"/>
      <c r="YK214" s="136"/>
      <c r="YL214" s="136"/>
      <c r="YM214" s="136"/>
      <c r="YN214" s="136"/>
      <c r="YO214" s="136"/>
      <c r="YP214" s="136"/>
      <c r="YQ214" s="136"/>
      <c r="YR214" s="136"/>
      <c r="YS214" s="136"/>
      <c r="YT214" s="136"/>
      <c r="YU214" s="136"/>
      <c r="YV214" s="136"/>
      <c r="YW214" s="136"/>
      <c r="YX214" s="136"/>
      <c r="YY214" s="136"/>
      <c r="YZ214" s="136"/>
      <c r="ZA214" s="136"/>
      <c r="ZB214" s="136"/>
      <c r="ZC214" s="136"/>
      <c r="ZD214" s="136"/>
      <c r="ZE214" s="136"/>
      <c r="ZF214" s="136"/>
      <c r="ZG214" s="136"/>
      <c r="ZH214" s="136"/>
      <c r="ZI214" s="136"/>
      <c r="ZJ214" s="136"/>
      <c r="ZK214" s="136"/>
      <c r="ZL214" s="136"/>
      <c r="ZM214" s="136"/>
      <c r="ZN214" s="136"/>
      <c r="ZO214" s="136"/>
      <c r="ZP214" s="136"/>
      <c r="ZQ214" s="136"/>
      <c r="ZR214" s="136"/>
      <c r="ZS214" s="136"/>
      <c r="ZT214" s="136"/>
      <c r="ZU214" s="136"/>
      <c r="ZV214" s="136"/>
      <c r="ZW214" s="136"/>
      <c r="ZX214" s="136"/>
      <c r="ZY214" s="136"/>
      <c r="ZZ214" s="136"/>
      <c r="AAA214" s="136"/>
      <c r="AAB214" s="136"/>
      <c r="AAC214" s="136"/>
      <c r="AAD214" s="136"/>
      <c r="AAE214" s="136"/>
      <c r="AAF214" s="136"/>
      <c r="AAG214" s="136"/>
      <c r="AAH214" s="136"/>
      <c r="AAI214" s="136"/>
      <c r="AAJ214" s="136"/>
      <c r="AAK214" s="136"/>
      <c r="AAL214" s="136"/>
      <c r="AAM214" s="136"/>
      <c r="AAN214" s="136"/>
      <c r="AAO214" s="136"/>
      <c r="AAP214" s="136"/>
      <c r="AAQ214" s="136"/>
      <c r="AAR214" s="136"/>
      <c r="AAS214" s="136"/>
      <c r="AAT214" s="136"/>
      <c r="AAU214" s="136"/>
      <c r="AAV214" s="136"/>
      <c r="AAW214" s="136"/>
      <c r="AAX214" s="136"/>
      <c r="AAY214" s="136"/>
      <c r="AAZ214" s="136"/>
      <c r="ABA214" s="136"/>
      <c r="ABB214" s="136"/>
      <c r="ABC214" s="136"/>
      <c r="ABD214" s="136"/>
      <c r="ABE214" s="136"/>
      <c r="ABF214" s="136"/>
      <c r="ABG214" s="136"/>
      <c r="ABH214" s="136"/>
      <c r="ABI214" s="136"/>
      <c r="ABJ214" s="136"/>
      <c r="ABK214" s="136"/>
      <c r="ABL214" s="136"/>
      <c r="ABM214" s="136"/>
      <c r="ABN214" s="136"/>
      <c r="ABO214" s="136"/>
      <c r="ABP214" s="136"/>
      <c r="ABQ214" s="136"/>
      <c r="ABR214" s="136"/>
      <c r="ABS214" s="136"/>
      <c r="ABT214" s="136"/>
      <c r="ABU214" s="136"/>
      <c r="ABV214" s="136"/>
      <c r="ABW214" s="136"/>
      <c r="ABX214" s="136"/>
      <c r="ABY214" s="136"/>
      <c r="ABZ214" s="136"/>
      <c r="ACA214" s="136"/>
      <c r="ACB214" s="136"/>
      <c r="ACC214" s="136"/>
      <c r="ACD214" s="136"/>
      <c r="ACE214" s="136"/>
      <c r="ACF214" s="136"/>
      <c r="ACG214" s="136"/>
      <c r="ACH214" s="136"/>
      <c r="ACI214" s="136"/>
      <c r="ACJ214" s="136"/>
      <c r="ACK214" s="136"/>
      <c r="ACL214" s="136"/>
      <c r="ACM214" s="136"/>
      <c r="ACN214" s="136"/>
      <c r="ACO214" s="136"/>
      <c r="ACP214" s="136"/>
      <c r="ACQ214" s="136"/>
      <c r="ACR214" s="136"/>
      <c r="ACS214" s="136"/>
      <c r="ACT214" s="136"/>
      <c r="ACU214" s="136"/>
      <c r="ACV214" s="136"/>
      <c r="ACW214" s="136"/>
      <c r="ACX214" s="136"/>
      <c r="ACY214" s="136"/>
      <c r="ACZ214" s="136"/>
      <c r="ADA214" s="136"/>
      <c r="ADB214" s="136"/>
      <c r="ADC214" s="136"/>
      <c r="ADD214" s="136"/>
      <c r="ADE214" s="136"/>
      <c r="ADF214" s="136"/>
      <c r="ADG214" s="136"/>
      <c r="ADH214" s="136"/>
      <c r="ADI214" s="136"/>
      <c r="ADJ214" s="136"/>
      <c r="ADK214" s="136"/>
      <c r="ADL214" s="136"/>
      <c r="ADM214" s="136"/>
      <c r="ADN214" s="136"/>
      <c r="ADO214" s="136"/>
      <c r="ADP214" s="136"/>
      <c r="ADQ214" s="136"/>
      <c r="ADR214" s="136"/>
      <c r="ADS214" s="136"/>
      <c r="ADT214" s="136"/>
      <c r="ADU214" s="136"/>
      <c r="ADV214" s="136"/>
      <c r="ADW214" s="136"/>
      <c r="ADX214" s="136"/>
      <c r="ADY214" s="136"/>
      <c r="ADZ214" s="136"/>
      <c r="AEA214" s="136"/>
      <c r="AEB214" s="136"/>
      <c r="AEC214" s="136"/>
      <c r="AED214" s="136"/>
      <c r="AEE214" s="136"/>
      <c r="AEF214" s="136"/>
      <c r="AEG214" s="136"/>
      <c r="AEH214" s="136"/>
      <c r="AEI214" s="136"/>
      <c r="AEJ214" s="136"/>
      <c r="AEK214" s="136"/>
      <c r="AEL214" s="136"/>
      <c r="AEM214" s="136"/>
      <c r="AEN214" s="136"/>
      <c r="AEO214" s="136"/>
      <c r="AEP214" s="136"/>
      <c r="AEQ214" s="136"/>
      <c r="AER214" s="136"/>
      <c r="AES214" s="136"/>
      <c r="AET214" s="136"/>
      <c r="AEU214" s="136"/>
      <c r="AEV214" s="136"/>
      <c r="AEW214" s="136"/>
      <c r="AEX214" s="136"/>
      <c r="AEY214" s="136"/>
      <c r="AEZ214" s="136"/>
      <c r="AFA214" s="136"/>
      <c r="AFB214" s="136"/>
      <c r="AFC214" s="136"/>
      <c r="AFD214" s="136"/>
      <c r="AFE214" s="136"/>
      <c r="AFF214" s="136"/>
      <c r="AFG214" s="136"/>
      <c r="AFH214" s="136"/>
      <c r="AFI214" s="136"/>
      <c r="AFJ214" s="136"/>
      <c r="AFK214" s="136"/>
      <c r="AFL214" s="136"/>
      <c r="AFM214" s="136"/>
      <c r="AFN214" s="136"/>
      <c r="AFO214" s="136"/>
      <c r="AFP214" s="136"/>
      <c r="AFQ214" s="136"/>
      <c r="AFR214" s="136"/>
      <c r="AFS214" s="136"/>
      <c r="AFT214" s="136"/>
      <c r="AFU214" s="136"/>
      <c r="AFV214" s="136"/>
      <c r="AFW214" s="136"/>
      <c r="AFX214" s="136"/>
      <c r="AFY214" s="136"/>
      <c r="AFZ214" s="136"/>
      <c r="AGA214" s="136"/>
      <c r="AGB214" s="136"/>
      <c r="AGC214" s="136"/>
      <c r="AGD214" s="136"/>
      <c r="AGE214" s="136"/>
      <c r="AGF214" s="136"/>
      <c r="AGG214" s="136"/>
      <c r="AGH214" s="136"/>
      <c r="AGI214" s="136"/>
      <c r="AGJ214" s="136"/>
      <c r="AGK214" s="136"/>
      <c r="AGL214" s="136"/>
      <c r="AGM214" s="136"/>
      <c r="AGN214" s="136"/>
      <c r="AGO214" s="136"/>
      <c r="AGP214" s="136"/>
      <c r="AGQ214" s="136"/>
      <c r="AGR214" s="136"/>
      <c r="AGS214" s="136"/>
      <c r="AGT214" s="136"/>
      <c r="AGU214" s="136"/>
      <c r="AGV214" s="136"/>
      <c r="AGW214" s="136"/>
      <c r="AGX214" s="136"/>
      <c r="AGY214" s="136"/>
      <c r="AGZ214" s="136"/>
      <c r="AHA214" s="136"/>
      <c r="AHB214" s="136"/>
      <c r="AHC214" s="136"/>
      <c r="AHD214" s="136"/>
      <c r="AHE214" s="136"/>
      <c r="AHF214" s="136"/>
      <c r="AHG214" s="136"/>
      <c r="AHH214" s="136"/>
      <c r="AHI214" s="136"/>
      <c r="AHJ214" s="136"/>
      <c r="AHK214" s="136"/>
      <c r="AHL214" s="136"/>
      <c r="AHM214" s="136"/>
      <c r="AHN214" s="136"/>
      <c r="AHO214" s="136"/>
      <c r="AHP214" s="136"/>
      <c r="AHQ214" s="136"/>
      <c r="AHR214" s="136"/>
      <c r="AHS214" s="136"/>
      <c r="AHT214" s="136"/>
      <c r="AHU214" s="136"/>
      <c r="AHV214" s="136"/>
      <c r="AHW214" s="136"/>
      <c r="AHX214" s="136"/>
      <c r="AHY214" s="136"/>
      <c r="AHZ214" s="136"/>
      <c r="AIA214" s="136"/>
      <c r="AIB214" s="136"/>
      <c r="AIC214" s="136"/>
      <c r="AID214" s="136"/>
      <c r="AIE214" s="136"/>
      <c r="AIF214" s="136"/>
      <c r="AIG214" s="136"/>
      <c r="AIH214" s="136"/>
      <c r="AII214" s="136"/>
      <c r="AIJ214" s="136"/>
      <c r="AIK214" s="136"/>
      <c r="AIL214" s="136"/>
      <c r="AIM214" s="136"/>
      <c r="AIN214" s="136"/>
      <c r="AIO214" s="136"/>
      <c r="AIP214" s="136"/>
      <c r="AIQ214" s="136"/>
      <c r="AIR214" s="136"/>
      <c r="AIS214" s="136"/>
      <c r="AIT214" s="136"/>
      <c r="AIU214" s="136"/>
      <c r="AIV214" s="136"/>
      <c r="AIW214" s="136"/>
      <c r="AIX214" s="136"/>
      <c r="AIY214" s="136"/>
      <c r="AIZ214" s="136"/>
      <c r="AJA214" s="136"/>
      <c r="AJB214" s="136"/>
      <c r="AJC214" s="136"/>
      <c r="AJD214" s="136"/>
      <c r="AJE214" s="136"/>
      <c r="AJF214" s="136"/>
      <c r="AJG214" s="136"/>
      <c r="AJH214" s="136"/>
      <c r="AJI214" s="136"/>
      <c r="AJJ214" s="136"/>
      <c r="AJK214" s="136"/>
      <c r="AJL214" s="136"/>
      <c r="AJM214" s="136"/>
      <c r="AJN214" s="136"/>
      <c r="AJO214" s="136"/>
      <c r="AJP214" s="136"/>
      <c r="AJQ214" s="136"/>
      <c r="AJR214" s="136"/>
      <c r="AJS214" s="136"/>
      <c r="AJT214" s="136"/>
      <c r="AJU214" s="136"/>
      <c r="AJV214" s="136"/>
      <c r="AJW214" s="136"/>
      <c r="AJX214" s="136"/>
      <c r="AJY214" s="136"/>
      <c r="AJZ214" s="136"/>
      <c r="AKA214" s="136"/>
      <c r="AKB214" s="136"/>
      <c r="AKC214" s="136"/>
      <c r="AKD214" s="136"/>
      <c r="AKE214" s="136"/>
      <c r="AKF214" s="136"/>
      <c r="AKG214" s="136"/>
      <c r="AKH214" s="136"/>
      <c r="AKI214" s="136"/>
      <c r="AKJ214" s="136"/>
      <c r="AKK214" s="136"/>
      <c r="AKL214" s="136"/>
      <c r="AKM214" s="136"/>
      <c r="AKN214" s="136"/>
      <c r="AKO214" s="136"/>
      <c r="AKP214" s="136"/>
      <c r="AKQ214" s="136"/>
      <c r="AKR214" s="136"/>
      <c r="AKS214" s="136"/>
      <c r="AKT214" s="136"/>
      <c r="AKU214" s="136"/>
      <c r="AKV214" s="136"/>
      <c r="AKW214" s="136"/>
      <c r="AKX214" s="136"/>
      <c r="AKY214" s="136"/>
      <c r="AKZ214" s="136"/>
      <c r="ALA214" s="136"/>
      <c r="ALB214" s="136"/>
      <c r="ALC214" s="136"/>
      <c r="ALD214" s="136"/>
      <c r="ALE214" s="136"/>
      <c r="ALF214" s="136"/>
      <c r="ALG214" s="136"/>
      <c r="ALH214" s="136"/>
      <c r="ALI214" s="136"/>
      <c r="ALJ214" s="136"/>
      <c r="ALK214" s="136"/>
      <c r="ALL214" s="136"/>
      <c r="ALM214" s="136"/>
      <c r="ALN214" s="136"/>
      <c r="ALO214" s="136"/>
      <c r="ALP214" s="136"/>
      <c r="ALQ214" s="136"/>
      <c r="ALR214" s="136"/>
      <c r="ALS214" s="136"/>
      <c r="ALT214" s="136"/>
      <c r="ALU214" s="136"/>
      <c r="ALV214" s="136"/>
      <c r="ALW214" s="136"/>
      <c r="ALX214" s="136"/>
      <c r="ALY214" s="136"/>
      <c r="ALZ214" s="136"/>
      <c r="AMA214" s="136"/>
      <c r="AMB214" s="136"/>
      <c r="AMC214" s="136"/>
      <c r="AMD214" s="136"/>
      <c r="AME214" s="136"/>
      <c r="AMF214" s="136"/>
      <c r="AMG214" s="136"/>
      <c r="AMH214" s="136"/>
      <c r="AMI214" s="136"/>
    </row>
    <row r="215" spans="1:1023" x14ac:dyDescent="0.25">
      <c r="A215" s="280" t="s">
        <v>889</v>
      </c>
      <c r="B215" s="193">
        <v>215</v>
      </c>
      <c r="C215" s="192" t="s">
        <v>890</v>
      </c>
      <c r="D215" s="212" t="s">
        <v>891</v>
      </c>
      <c r="E215" s="136"/>
      <c r="F215" s="238"/>
      <c r="G215" s="214"/>
      <c r="H215" s="214"/>
      <c r="I215" s="367">
        <v>209.4</v>
      </c>
      <c r="J215" s="421"/>
      <c r="K215" s="77"/>
      <c r="L215" s="77">
        <v>1</v>
      </c>
      <c r="M215" s="77"/>
      <c r="N215" s="77"/>
      <c r="O215" s="445"/>
      <c r="P215" s="161"/>
      <c r="Q215" s="161"/>
      <c r="R215" s="161"/>
      <c r="S215" s="161"/>
      <c r="T215" s="161"/>
      <c r="U215" s="161"/>
      <c r="V215" s="256">
        <f>IF(O215=1,10,100)</f>
        <v>100</v>
      </c>
      <c r="W215" s="256">
        <f>IF(O215=1,1,IF(O215=2,10,100))</f>
        <v>100</v>
      </c>
      <c r="X215" s="256">
        <f>IF(O215=3,20,100)</f>
        <v>100</v>
      </c>
      <c r="Y215" s="256">
        <f>IF(P215=1,10,100)</f>
        <v>100</v>
      </c>
      <c r="Z215" s="256">
        <f>IF(P215=1,1,IF(P215=2,10,100))</f>
        <v>100</v>
      </c>
      <c r="AA215" s="257">
        <f>IF(OR(EXACT(Q215,"1A"),EXACT(Q215,"1B")),0.1,IF(Q215=2,1,100))</f>
        <v>100</v>
      </c>
      <c r="AB215" s="257">
        <f>IF(OR(EXACT(R215,"1A"),EXACT(R215,"1B")),0.1,IF(R215=2,1,100))</f>
        <v>100</v>
      </c>
      <c r="AC215" s="257">
        <f>IF(OR(EXACT(S215,"1A"),EXACT(S215,"1B")),0.3,IF(S215=2,3,100))</f>
        <v>100</v>
      </c>
      <c r="AD215" s="136"/>
      <c r="AE215" s="136"/>
      <c r="AF215" s="249">
        <f>IF(OR(OR(EXACT(J215,"1A"),EXACT(J215,"1B"),EXACT(J215,"1C")),K215=1),1,IF(K215=2,10,100))</f>
        <v>100</v>
      </c>
      <c r="AG215" s="249">
        <f>IF(OR(EXACT(J215,"1A"),EXACT(J215,"1B"),EXACT(J215,"1C")),1,IF(J215=2,10,100))</f>
        <v>100</v>
      </c>
      <c r="AH215" s="249">
        <f>IF(OR(EXACT(J215,"1A"),EXACT(J215,"1B"),EXACT(J215,"1C"),K215=1),3,100)</f>
        <v>100</v>
      </c>
      <c r="AI215" s="249">
        <f>IF(OR(EXACT(J215,"1A"),EXACT(J215,"1B"),EXACT(J215,"1C")),5,100)</f>
        <v>100</v>
      </c>
      <c r="AJ215" s="269" t="s">
        <v>25862</v>
      </c>
      <c r="AK215" s="136"/>
      <c r="AL215" s="136"/>
      <c r="AM215" s="251"/>
      <c r="AN215" s="136"/>
      <c r="AO215" s="136"/>
      <c r="AP215" s="136"/>
      <c r="AQ215" s="199" t="s">
        <v>892</v>
      </c>
      <c r="AR215" s="136"/>
      <c r="AS215" s="136"/>
      <c r="AT215" s="136"/>
      <c r="AU215" s="136"/>
      <c r="AV215" s="136"/>
      <c r="AW215" s="136"/>
      <c r="AX215" s="136"/>
      <c r="AY215" s="136"/>
      <c r="AZ215" s="136"/>
      <c r="BA215" s="136"/>
      <c r="BB215" s="136"/>
      <c r="BC215" s="136"/>
      <c r="BD215" s="136"/>
      <c r="BE215" s="136"/>
      <c r="BF215" s="136"/>
      <c r="BG215" s="136"/>
      <c r="BH215" s="136"/>
      <c r="BI215" s="136"/>
      <c r="BJ215" s="136"/>
      <c r="BK215" s="136"/>
      <c r="BL215" s="136"/>
      <c r="BM215" s="136"/>
      <c r="BN215" s="136"/>
      <c r="BO215" s="136"/>
      <c r="BP215" s="136"/>
      <c r="BQ215" s="136"/>
      <c r="BR215" s="136"/>
      <c r="BS215" s="136"/>
      <c r="BT215" s="136"/>
      <c r="BU215" s="136"/>
      <c r="BV215" s="136"/>
      <c r="BW215" s="136"/>
      <c r="BX215" s="136"/>
      <c r="BY215" s="136"/>
      <c r="BZ215" s="136"/>
      <c r="CA215" s="136"/>
      <c r="CB215" s="136"/>
      <c r="CC215" s="136"/>
      <c r="CD215" s="136"/>
      <c r="CE215" s="136"/>
      <c r="CF215" s="136"/>
      <c r="CG215" s="136"/>
      <c r="CH215" s="136"/>
      <c r="CI215" s="136"/>
      <c r="CJ215" s="136"/>
      <c r="CK215" s="136"/>
      <c r="CL215" s="136"/>
      <c r="CM215" s="136"/>
      <c r="CN215" s="136"/>
      <c r="CO215" s="136"/>
      <c r="CP215" s="136"/>
      <c r="CQ215" s="136"/>
      <c r="CR215" s="136"/>
      <c r="CS215" s="136"/>
      <c r="CT215" s="136"/>
      <c r="CU215" s="136"/>
      <c r="CV215" s="136"/>
      <c r="CW215" s="136"/>
      <c r="CX215" s="136"/>
      <c r="CY215" s="136"/>
      <c r="CZ215" s="136"/>
      <c r="DA215" s="136"/>
      <c r="DB215" s="136"/>
      <c r="DC215" s="136"/>
      <c r="DD215" s="136"/>
      <c r="DE215" s="136"/>
      <c r="DF215" s="136"/>
      <c r="DG215" s="136"/>
      <c r="DH215" s="136"/>
      <c r="DI215" s="136"/>
      <c r="DJ215" s="136"/>
      <c r="DK215" s="136"/>
      <c r="DL215" s="136"/>
      <c r="DM215" s="136"/>
      <c r="DN215" s="136"/>
      <c r="DO215" s="136"/>
      <c r="DP215" s="136"/>
      <c r="DQ215" s="136"/>
      <c r="DR215" s="136"/>
      <c r="DS215" s="136"/>
      <c r="DT215" s="136"/>
      <c r="DU215" s="136"/>
      <c r="DV215" s="136"/>
      <c r="DW215" s="136"/>
      <c r="DX215" s="136"/>
      <c r="DY215" s="136"/>
      <c r="DZ215" s="136"/>
      <c r="EA215" s="136"/>
      <c r="EB215" s="136"/>
      <c r="EC215" s="136"/>
      <c r="ED215" s="136"/>
      <c r="EE215" s="136"/>
      <c r="EF215" s="136"/>
      <c r="EG215" s="136"/>
      <c r="EH215" s="136"/>
      <c r="EI215" s="136"/>
      <c r="EJ215" s="136"/>
      <c r="EK215" s="136"/>
      <c r="EL215" s="136"/>
      <c r="EM215" s="136"/>
      <c r="EN215" s="136"/>
      <c r="EO215" s="136"/>
      <c r="EP215" s="136"/>
      <c r="EQ215" s="136"/>
      <c r="ER215" s="136"/>
      <c r="ES215" s="136"/>
      <c r="ET215" s="136"/>
      <c r="EU215" s="136"/>
      <c r="EV215" s="136"/>
      <c r="EW215" s="136"/>
      <c r="EX215" s="136"/>
      <c r="EY215" s="136"/>
      <c r="EZ215" s="136"/>
      <c r="FA215" s="136"/>
      <c r="FB215" s="136"/>
      <c r="FC215" s="136"/>
      <c r="FD215" s="136"/>
      <c r="FE215" s="136"/>
      <c r="FF215" s="136"/>
      <c r="FG215" s="136"/>
      <c r="FH215" s="136"/>
      <c r="FI215" s="136"/>
      <c r="FJ215" s="136"/>
      <c r="FK215" s="136"/>
      <c r="FL215" s="136"/>
      <c r="FM215" s="136"/>
      <c r="FN215" s="136"/>
      <c r="FO215" s="136"/>
      <c r="FP215" s="136"/>
      <c r="FQ215" s="136"/>
      <c r="FR215" s="136"/>
      <c r="FS215" s="136"/>
      <c r="FT215" s="136"/>
      <c r="FU215" s="136"/>
      <c r="FV215" s="136"/>
      <c r="FW215" s="136"/>
      <c r="FX215" s="136"/>
      <c r="FY215" s="136"/>
      <c r="FZ215" s="136"/>
      <c r="GA215" s="136"/>
      <c r="GB215" s="136"/>
      <c r="GC215" s="136"/>
      <c r="GD215" s="136"/>
      <c r="GE215" s="136"/>
      <c r="GF215" s="136"/>
      <c r="GG215" s="136"/>
      <c r="GH215" s="136"/>
      <c r="GI215" s="136"/>
      <c r="GJ215" s="136"/>
      <c r="GK215" s="136"/>
      <c r="GL215" s="136"/>
      <c r="GM215" s="136"/>
      <c r="GN215" s="136"/>
      <c r="GO215" s="136"/>
      <c r="GP215" s="136"/>
      <c r="GQ215" s="136"/>
      <c r="GR215" s="136"/>
      <c r="GS215" s="136"/>
      <c r="GT215" s="136"/>
      <c r="GU215" s="136"/>
      <c r="GV215" s="136"/>
      <c r="GW215" s="136"/>
      <c r="GX215" s="136"/>
      <c r="GY215" s="136"/>
      <c r="GZ215" s="136"/>
      <c r="HA215" s="136"/>
      <c r="HB215" s="136"/>
      <c r="HC215" s="136"/>
      <c r="HD215" s="136"/>
      <c r="HE215" s="136"/>
      <c r="HF215" s="136"/>
      <c r="HG215" s="136"/>
      <c r="HH215" s="136"/>
      <c r="HI215" s="136"/>
      <c r="HJ215" s="136"/>
      <c r="HK215" s="136"/>
      <c r="HL215" s="136"/>
      <c r="HM215" s="136"/>
      <c r="HN215" s="136"/>
      <c r="HO215" s="136"/>
      <c r="HP215" s="136"/>
      <c r="HQ215" s="136"/>
      <c r="HR215" s="136"/>
      <c r="HS215" s="136"/>
      <c r="HT215" s="136"/>
      <c r="HU215" s="136"/>
      <c r="HV215" s="136"/>
      <c r="HW215" s="136"/>
      <c r="HX215" s="136"/>
      <c r="HY215" s="136"/>
      <c r="HZ215" s="136"/>
      <c r="IA215" s="136"/>
      <c r="IB215" s="136"/>
      <c r="IC215" s="136"/>
      <c r="ID215" s="136"/>
      <c r="IE215" s="136"/>
      <c r="IF215" s="136"/>
      <c r="IG215" s="136"/>
      <c r="IH215" s="136"/>
      <c r="II215" s="136"/>
      <c r="IJ215" s="136"/>
      <c r="IK215" s="136"/>
      <c r="IL215" s="136"/>
      <c r="IM215" s="136"/>
      <c r="IN215" s="136"/>
      <c r="IO215" s="136"/>
      <c r="IP215" s="136"/>
      <c r="IQ215" s="136"/>
      <c r="IR215" s="136"/>
      <c r="IS215" s="136"/>
      <c r="IT215" s="136"/>
      <c r="IU215" s="136"/>
      <c r="IV215" s="136"/>
      <c r="IW215" s="136"/>
      <c r="IX215" s="136"/>
      <c r="IY215" s="136"/>
      <c r="IZ215" s="136"/>
      <c r="JA215" s="136"/>
      <c r="JB215" s="136"/>
      <c r="JC215" s="136"/>
      <c r="JD215" s="136"/>
      <c r="JE215" s="136"/>
      <c r="JF215" s="136"/>
      <c r="JG215" s="136"/>
      <c r="JH215" s="136"/>
      <c r="JI215" s="136"/>
      <c r="JJ215" s="136"/>
      <c r="JK215" s="136"/>
      <c r="JL215" s="136"/>
      <c r="JM215" s="136"/>
      <c r="JN215" s="136"/>
      <c r="JO215" s="136"/>
      <c r="JP215" s="136"/>
      <c r="JQ215" s="136"/>
      <c r="JR215" s="136"/>
      <c r="JS215" s="136"/>
      <c r="JT215" s="136"/>
      <c r="JU215" s="136"/>
      <c r="JV215" s="136"/>
      <c r="JW215" s="136"/>
      <c r="JX215" s="136"/>
      <c r="JY215" s="136"/>
      <c r="JZ215" s="136"/>
      <c r="KA215" s="136"/>
      <c r="KB215" s="136"/>
      <c r="KC215" s="136"/>
      <c r="KD215" s="136"/>
      <c r="KE215" s="136"/>
      <c r="KF215" s="136"/>
      <c r="KG215" s="136"/>
      <c r="KH215" s="136"/>
      <c r="KI215" s="136"/>
      <c r="KJ215" s="136"/>
      <c r="KK215" s="136"/>
      <c r="KL215" s="136"/>
      <c r="KM215" s="136"/>
      <c r="KN215" s="136"/>
      <c r="KO215" s="136"/>
      <c r="KP215" s="136"/>
      <c r="KQ215" s="136"/>
      <c r="KR215" s="136"/>
      <c r="KS215" s="136"/>
      <c r="KT215" s="136"/>
      <c r="KU215" s="136"/>
      <c r="KV215" s="136"/>
      <c r="KW215" s="136"/>
      <c r="KX215" s="136"/>
      <c r="KY215" s="136"/>
      <c r="KZ215" s="136"/>
      <c r="LA215" s="136"/>
      <c r="LB215" s="136"/>
      <c r="LC215" s="136"/>
      <c r="LD215" s="136"/>
      <c r="LE215" s="136"/>
      <c r="LF215" s="136"/>
      <c r="LG215" s="136"/>
      <c r="LH215" s="136"/>
      <c r="LI215" s="136"/>
      <c r="LJ215" s="136"/>
      <c r="LK215" s="136"/>
      <c r="LL215" s="136"/>
      <c r="LM215" s="136"/>
      <c r="LN215" s="136"/>
      <c r="LO215" s="136"/>
      <c r="LP215" s="136"/>
      <c r="LQ215" s="136"/>
      <c r="LR215" s="136"/>
      <c r="LS215" s="136"/>
      <c r="LT215" s="136"/>
      <c r="LU215" s="136"/>
      <c r="LV215" s="136"/>
      <c r="LW215" s="136"/>
      <c r="LX215" s="136"/>
      <c r="LY215" s="136"/>
      <c r="LZ215" s="136"/>
      <c r="MA215" s="136"/>
      <c r="MB215" s="136"/>
      <c r="MC215" s="136"/>
      <c r="MD215" s="136"/>
      <c r="ME215" s="136"/>
      <c r="MF215" s="136"/>
      <c r="MG215" s="136"/>
      <c r="MH215" s="136"/>
      <c r="MI215" s="136"/>
      <c r="MJ215" s="136"/>
      <c r="MK215" s="136"/>
      <c r="ML215" s="136"/>
      <c r="MM215" s="136"/>
      <c r="MN215" s="136"/>
      <c r="MO215" s="136"/>
      <c r="MP215" s="136"/>
      <c r="MQ215" s="136"/>
      <c r="MR215" s="136"/>
      <c r="MS215" s="136"/>
      <c r="MT215" s="136"/>
      <c r="MU215" s="136"/>
      <c r="MV215" s="136"/>
      <c r="MW215" s="136"/>
      <c r="MX215" s="136"/>
      <c r="MY215" s="136"/>
      <c r="MZ215" s="136"/>
      <c r="NA215" s="136"/>
      <c r="NB215" s="136"/>
      <c r="NC215" s="136"/>
      <c r="ND215" s="136"/>
      <c r="NE215" s="136"/>
      <c r="NF215" s="136"/>
      <c r="NG215" s="136"/>
      <c r="NH215" s="136"/>
      <c r="NI215" s="136"/>
      <c r="NJ215" s="136"/>
      <c r="NK215" s="136"/>
      <c r="NL215" s="136"/>
      <c r="NM215" s="136"/>
      <c r="NN215" s="136"/>
      <c r="NO215" s="136"/>
      <c r="NP215" s="136"/>
      <c r="NQ215" s="136"/>
      <c r="NR215" s="136"/>
      <c r="NS215" s="136"/>
      <c r="NT215" s="136"/>
      <c r="NU215" s="136"/>
      <c r="NV215" s="136"/>
      <c r="NW215" s="136"/>
      <c r="NX215" s="136"/>
      <c r="NY215" s="136"/>
      <c r="NZ215" s="136"/>
      <c r="OA215" s="136"/>
      <c r="OB215" s="136"/>
      <c r="OC215" s="136"/>
      <c r="OD215" s="136"/>
      <c r="OE215" s="136"/>
      <c r="OF215" s="136"/>
      <c r="OG215" s="136"/>
      <c r="OH215" s="136"/>
      <c r="OI215" s="136"/>
      <c r="OJ215" s="136"/>
      <c r="OK215" s="136"/>
      <c r="OL215" s="136"/>
      <c r="OM215" s="136"/>
      <c r="ON215" s="136"/>
      <c r="OO215" s="136"/>
      <c r="OP215" s="136"/>
      <c r="OQ215" s="136"/>
      <c r="OR215" s="136"/>
      <c r="OS215" s="136"/>
      <c r="OT215" s="136"/>
      <c r="OU215" s="136"/>
      <c r="OV215" s="136"/>
      <c r="OW215" s="136"/>
      <c r="OX215" s="136"/>
      <c r="OY215" s="136"/>
      <c r="OZ215" s="136"/>
      <c r="PA215" s="136"/>
      <c r="PB215" s="136"/>
      <c r="PC215" s="136"/>
      <c r="PD215" s="136"/>
      <c r="PE215" s="136"/>
      <c r="PF215" s="136"/>
      <c r="PG215" s="136"/>
      <c r="PH215" s="136"/>
      <c r="PI215" s="136"/>
      <c r="PJ215" s="136"/>
      <c r="PK215" s="136"/>
      <c r="PL215" s="136"/>
      <c r="PM215" s="136"/>
      <c r="PN215" s="136"/>
      <c r="PO215" s="136"/>
      <c r="PP215" s="136"/>
      <c r="PQ215" s="136"/>
      <c r="PR215" s="136"/>
      <c r="PS215" s="136"/>
      <c r="PT215" s="136"/>
      <c r="PU215" s="136"/>
      <c r="PV215" s="136"/>
      <c r="PW215" s="136"/>
      <c r="PX215" s="136"/>
      <c r="PY215" s="136"/>
      <c r="PZ215" s="136"/>
      <c r="QA215" s="136"/>
      <c r="QB215" s="136"/>
      <c r="QC215" s="136"/>
      <c r="QD215" s="136"/>
      <c r="QE215" s="136"/>
      <c r="QF215" s="136"/>
      <c r="QG215" s="136"/>
      <c r="QH215" s="136"/>
      <c r="QI215" s="136"/>
      <c r="QJ215" s="136"/>
      <c r="QK215" s="136"/>
      <c r="QL215" s="136"/>
      <c r="QM215" s="136"/>
      <c r="QN215" s="136"/>
      <c r="QO215" s="136"/>
      <c r="QP215" s="136"/>
      <c r="QQ215" s="136"/>
      <c r="QR215" s="136"/>
      <c r="QS215" s="136"/>
      <c r="QT215" s="136"/>
      <c r="QU215" s="136"/>
      <c r="QV215" s="136"/>
      <c r="QW215" s="136"/>
      <c r="QX215" s="136"/>
      <c r="QY215" s="136"/>
      <c r="QZ215" s="136"/>
      <c r="RA215" s="136"/>
      <c r="RB215" s="136"/>
      <c r="RC215" s="136"/>
      <c r="RD215" s="136"/>
      <c r="RE215" s="136"/>
      <c r="RF215" s="136"/>
      <c r="RG215" s="136"/>
      <c r="RH215" s="136"/>
      <c r="RI215" s="136"/>
      <c r="RJ215" s="136"/>
      <c r="RK215" s="136"/>
      <c r="RL215" s="136"/>
      <c r="RM215" s="136"/>
      <c r="RN215" s="136"/>
      <c r="RO215" s="136"/>
      <c r="RP215" s="136"/>
      <c r="RQ215" s="136"/>
      <c r="RR215" s="136"/>
      <c r="RS215" s="136"/>
      <c r="RT215" s="136"/>
      <c r="RU215" s="136"/>
      <c r="RV215" s="136"/>
      <c r="RW215" s="136"/>
      <c r="RX215" s="136"/>
      <c r="RY215" s="136"/>
      <c r="RZ215" s="136"/>
      <c r="SA215" s="136"/>
      <c r="SB215" s="136"/>
      <c r="SC215" s="136"/>
      <c r="SD215" s="136"/>
      <c r="SE215" s="136"/>
      <c r="SF215" s="136"/>
      <c r="SG215" s="136"/>
      <c r="SH215" s="136"/>
      <c r="SI215" s="136"/>
      <c r="SJ215" s="136"/>
      <c r="SK215" s="136"/>
      <c r="SL215" s="136"/>
      <c r="SM215" s="136"/>
      <c r="SN215" s="136"/>
      <c r="SO215" s="136"/>
      <c r="SP215" s="136"/>
      <c r="SQ215" s="136"/>
      <c r="SR215" s="136"/>
      <c r="SS215" s="136"/>
      <c r="ST215" s="136"/>
      <c r="SU215" s="136"/>
      <c r="SV215" s="136"/>
      <c r="SW215" s="136"/>
      <c r="SX215" s="136"/>
      <c r="SY215" s="136"/>
      <c r="SZ215" s="136"/>
      <c r="TA215" s="136"/>
      <c r="TB215" s="136"/>
      <c r="TC215" s="136"/>
      <c r="TD215" s="136"/>
      <c r="TE215" s="136"/>
      <c r="TF215" s="136"/>
      <c r="TG215" s="136"/>
      <c r="TH215" s="136"/>
      <c r="TI215" s="136"/>
      <c r="TJ215" s="136"/>
      <c r="TK215" s="136"/>
      <c r="TL215" s="136"/>
      <c r="TM215" s="136"/>
      <c r="TN215" s="136"/>
      <c r="TO215" s="136"/>
      <c r="TP215" s="136"/>
      <c r="TQ215" s="136"/>
      <c r="TR215" s="136"/>
      <c r="TS215" s="136"/>
      <c r="TT215" s="136"/>
      <c r="TU215" s="136"/>
      <c r="TV215" s="136"/>
      <c r="TW215" s="136"/>
      <c r="TX215" s="136"/>
      <c r="TY215" s="136"/>
      <c r="TZ215" s="136"/>
      <c r="UA215" s="136"/>
      <c r="UB215" s="136"/>
      <c r="UC215" s="136"/>
      <c r="UD215" s="136"/>
      <c r="UE215" s="136"/>
      <c r="UF215" s="136"/>
      <c r="UG215" s="136"/>
      <c r="UH215" s="136"/>
      <c r="UI215" s="136"/>
      <c r="UJ215" s="136"/>
      <c r="UK215" s="136"/>
      <c r="UL215" s="136"/>
      <c r="UM215" s="136"/>
      <c r="UN215" s="136"/>
      <c r="UO215" s="136"/>
      <c r="UP215" s="136"/>
      <c r="UQ215" s="136"/>
      <c r="UR215" s="136"/>
      <c r="US215" s="136"/>
      <c r="UT215" s="136"/>
      <c r="UU215" s="136"/>
      <c r="UV215" s="136"/>
      <c r="UW215" s="136"/>
      <c r="UX215" s="136"/>
      <c r="UY215" s="136"/>
      <c r="UZ215" s="136"/>
      <c r="VA215" s="136"/>
      <c r="VB215" s="136"/>
      <c r="VC215" s="136"/>
      <c r="VD215" s="136"/>
      <c r="VE215" s="136"/>
      <c r="VF215" s="136"/>
      <c r="VG215" s="136"/>
      <c r="VH215" s="136"/>
      <c r="VI215" s="136"/>
      <c r="VJ215" s="136"/>
      <c r="VK215" s="136"/>
      <c r="VL215" s="136"/>
      <c r="VM215" s="136"/>
      <c r="VN215" s="136"/>
      <c r="VO215" s="136"/>
      <c r="VP215" s="136"/>
      <c r="VQ215" s="136"/>
      <c r="VR215" s="136"/>
      <c r="VS215" s="136"/>
      <c r="VT215" s="136"/>
      <c r="VU215" s="136"/>
      <c r="VV215" s="136"/>
      <c r="VW215" s="136"/>
      <c r="VX215" s="136"/>
      <c r="VY215" s="136"/>
      <c r="VZ215" s="136"/>
      <c r="WA215" s="136"/>
      <c r="WB215" s="136"/>
      <c r="WC215" s="136"/>
      <c r="WD215" s="136"/>
      <c r="WE215" s="136"/>
      <c r="WF215" s="136"/>
      <c r="WG215" s="136"/>
      <c r="WH215" s="136"/>
      <c r="WI215" s="136"/>
      <c r="WJ215" s="136"/>
      <c r="WK215" s="136"/>
      <c r="WL215" s="136"/>
      <c r="WM215" s="136"/>
      <c r="WN215" s="136"/>
      <c r="WO215" s="136"/>
      <c r="WP215" s="136"/>
      <c r="WQ215" s="136"/>
      <c r="WR215" s="136"/>
      <c r="WS215" s="136"/>
      <c r="WT215" s="136"/>
      <c r="WU215" s="136"/>
      <c r="WV215" s="136"/>
      <c r="WW215" s="136"/>
      <c r="WX215" s="136"/>
      <c r="WY215" s="136"/>
      <c r="WZ215" s="136"/>
      <c r="XA215" s="136"/>
      <c r="XB215" s="136"/>
      <c r="XC215" s="136"/>
      <c r="XD215" s="136"/>
      <c r="XE215" s="136"/>
      <c r="XF215" s="136"/>
      <c r="XG215" s="136"/>
      <c r="XH215" s="136"/>
      <c r="XI215" s="136"/>
      <c r="XJ215" s="136"/>
      <c r="XK215" s="136"/>
      <c r="XL215" s="136"/>
      <c r="XM215" s="136"/>
      <c r="XN215" s="136"/>
      <c r="XO215" s="136"/>
      <c r="XP215" s="136"/>
      <c r="XQ215" s="136"/>
      <c r="XR215" s="136"/>
      <c r="XS215" s="136"/>
      <c r="XT215" s="136"/>
      <c r="XU215" s="136"/>
      <c r="XV215" s="136"/>
      <c r="XW215" s="136"/>
      <c r="XX215" s="136"/>
      <c r="XY215" s="136"/>
      <c r="XZ215" s="136"/>
      <c r="YA215" s="136"/>
      <c r="YB215" s="136"/>
      <c r="YC215" s="136"/>
      <c r="YD215" s="136"/>
      <c r="YE215" s="136"/>
      <c r="YF215" s="136"/>
      <c r="YG215" s="136"/>
      <c r="YH215" s="136"/>
      <c r="YI215" s="136"/>
      <c r="YJ215" s="136"/>
      <c r="YK215" s="136"/>
      <c r="YL215" s="136"/>
      <c r="YM215" s="136"/>
      <c r="YN215" s="136"/>
      <c r="YO215" s="136"/>
      <c r="YP215" s="136"/>
      <c r="YQ215" s="136"/>
      <c r="YR215" s="136"/>
      <c r="YS215" s="136"/>
      <c r="YT215" s="136"/>
      <c r="YU215" s="136"/>
      <c r="YV215" s="136"/>
      <c r="YW215" s="136"/>
      <c r="YX215" s="136"/>
      <c r="YY215" s="136"/>
      <c r="YZ215" s="136"/>
      <c r="ZA215" s="136"/>
      <c r="ZB215" s="136"/>
      <c r="ZC215" s="136"/>
      <c r="ZD215" s="136"/>
      <c r="ZE215" s="136"/>
      <c r="ZF215" s="136"/>
      <c r="ZG215" s="136"/>
      <c r="ZH215" s="136"/>
      <c r="ZI215" s="136"/>
      <c r="ZJ215" s="136"/>
      <c r="ZK215" s="136"/>
      <c r="ZL215" s="136"/>
      <c r="ZM215" s="136"/>
      <c r="ZN215" s="136"/>
      <c r="ZO215" s="136"/>
      <c r="ZP215" s="136"/>
      <c r="ZQ215" s="136"/>
      <c r="ZR215" s="136"/>
      <c r="ZS215" s="136"/>
      <c r="ZT215" s="136"/>
      <c r="ZU215" s="136"/>
      <c r="ZV215" s="136"/>
      <c r="ZW215" s="136"/>
      <c r="ZX215" s="136"/>
      <c r="ZY215" s="136"/>
      <c r="ZZ215" s="136"/>
      <c r="AAA215" s="136"/>
      <c r="AAB215" s="136"/>
      <c r="AAC215" s="136"/>
      <c r="AAD215" s="136"/>
      <c r="AAE215" s="136"/>
      <c r="AAF215" s="136"/>
      <c r="AAG215" s="136"/>
      <c r="AAH215" s="136"/>
      <c r="AAI215" s="136"/>
      <c r="AAJ215" s="136"/>
      <c r="AAK215" s="136"/>
      <c r="AAL215" s="136"/>
      <c r="AAM215" s="136"/>
      <c r="AAN215" s="136"/>
      <c r="AAO215" s="136"/>
      <c r="AAP215" s="136"/>
      <c r="AAQ215" s="136"/>
      <c r="AAR215" s="136"/>
      <c r="AAS215" s="136"/>
      <c r="AAT215" s="136"/>
      <c r="AAU215" s="136"/>
      <c r="AAV215" s="136"/>
      <c r="AAW215" s="136"/>
      <c r="AAX215" s="136"/>
      <c r="AAY215" s="136"/>
      <c r="AAZ215" s="136"/>
      <c r="ABA215" s="136"/>
      <c r="ABB215" s="136"/>
      <c r="ABC215" s="136"/>
      <c r="ABD215" s="136"/>
      <c r="ABE215" s="136"/>
      <c r="ABF215" s="136"/>
      <c r="ABG215" s="136"/>
      <c r="ABH215" s="136"/>
      <c r="ABI215" s="136"/>
      <c r="ABJ215" s="136"/>
      <c r="ABK215" s="136"/>
      <c r="ABL215" s="136"/>
      <c r="ABM215" s="136"/>
      <c r="ABN215" s="136"/>
      <c r="ABO215" s="136"/>
      <c r="ABP215" s="136"/>
      <c r="ABQ215" s="136"/>
      <c r="ABR215" s="136"/>
      <c r="ABS215" s="136"/>
      <c r="ABT215" s="136"/>
      <c r="ABU215" s="136"/>
      <c r="ABV215" s="136"/>
      <c r="ABW215" s="136"/>
      <c r="ABX215" s="136"/>
      <c r="ABY215" s="136"/>
      <c r="ABZ215" s="136"/>
      <c r="ACA215" s="136"/>
      <c r="ACB215" s="136"/>
      <c r="ACC215" s="136"/>
      <c r="ACD215" s="136"/>
      <c r="ACE215" s="136"/>
      <c r="ACF215" s="136"/>
      <c r="ACG215" s="136"/>
      <c r="ACH215" s="136"/>
      <c r="ACI215" s="136"/>
      <c r="ACJ215" s="136"/>
      <c r="ACK215" s="136"/>
      <c r="ACL215" s="136"/>
      <c r="ACM215" s="136"/>
      <c r="ACN215" s="136"/>
      <c r="ACO215" s="136"/>
      <c r="ACP215" s="136"/>
      <c r="ACQ215" s="136"/>
      <c r="ACR215" s="136"/>
      <c r="ACS215" s="136"/>
      <c r="ACT215" s="136"/>
      <c r="ACU215" s="136"/>
      <c r="ACV215" s="136"/>
      <c r="ACW215" s="136"/>
      <c r="ACX215" s="136"/>
      <c r="ACY215" s="136"/>
      <c r="ACZ215" s="136"/>
      <c r="ADA215" s="136"/>
      <c r="ADB215" s="136"/>
      <c r="ADC215" s="136"/>
      <c r="ADD215" s="136"/>
      <c r="ADE215" s="136"/>
      <c r="ADF215" s="136"/>
      <c r="ADG215" s="136"/>
      <c r="ADH215" s="136"/>
      <c r="ADI215" s="136"/>
      <c r="ADJ215" s="136"/>
      <c r="ADK215" s="136"/>
      <c r="ADL215" s="136"/>
      <c r="ADM215" s="136"/>
      <c r="ADN215" s="136"/>
      <c r="ADO215" s="136"/>
      <c r="ADP215" s="136"/>
      <c r="ADQ215" s="136"/>
      <c r="ADR215" s="136"/>
      <c r="ADS215" s="136"/>
      <c r="ADT215" s="136"/>
      <c r="ADU215" s="136"/>
      <c r="ADV215" s="136"/>
      <c r="ADW215" s="136"/>
      <c r="ADX215" s="136"/>
      <c r="ADY215" s="136"/>
      <c r="ADZ215" s="136"/>
      <c r="AEA215" s="136"/>
      <c r="AEB215" s="136"/>
      <c r="AEC215" s="136"/>
      <c r="AED215" s="136"/>
      <c r="AEE215" s="136"/>
      <c r="AEF215" s="136"/>
      <c r="AEG215" s="136"/>
      <c r="AEH215" s="136"/>
      <c r="AEI215" s="136"/>
      <c r="AEJ215" s="136"/>
      <c r="AEK215" s="136"/>
      <c r="AEL215" s="136"/>
      <c r="AEM215" s="136"/>
      <c r="AEN215" s="136"/>
      <c r="AEO215" s="136"/>
      <c r="AEP215" s="136"/>
      <c r="AEQ215" s="136"/>
      <c r="AER215" s="136"/>
      <c r="AES215" s="136"/>
      <c r="AET215" s="136"/>
      <c r="AEU215" s="136"/>
      <c r="AEV215" s="136"/>
      <c r="AEW215" s="136"/>
      <c r="AEX215" s="136"/>
      <c r="AEY215" s="136"/>
      <c r="AEZ215" s="136"/>
      <c r="AFA215" s="136"/>
      <c r="AFB215" s="136"/>
      <c r="AFC215" s="136"/>
      <c r="AFD215" s="136"/>
      <c r="AFE215" s="136"/>
      <c r="AFF215" s="136"/>
      <c r="AFG215" s="136"/>
      <c r="AFH215" s="136"/>
      <c r="AFI215" s="136"/>
      <c r="AFJ215" s="136"/>
      <c r="AFK215" s="136"/>
      <c r="AFL215" s="136"/>
      <c r="AFM215" s="136"/>
      <c r="AFN215" s="136"/>
      <c r="AFO215" s="136"/>
      <c r="AFP215" s="136"/>
      <c r="AFQ215" s="136"/>
      <c r="AFR215" s="136"/>
      <c r="AFS215" s="136"/>
      <c r="AFT215" s="136"/>
      <c r="AFU215" s="136"/>
      <c r="AFV215" s="136"/>
      <c r="AFW215" s="136"/>
      <c r="AFX215" s="136"/>
      <c r="AFY215" s="136"/>
      <c r="AFZ215" s="136"/>
      <c r="AGA215" s="136"/>
      <c r="AGB215" s="136"/>
      <c r="AGC215" s="136"/>
      <c r="AGD215" s="136"/>
      <c r="AGE215" s="136"/>
      <c r="AGF215" s="136"/>
      <c r="AGG215" s="136"/>
      <c r="AGH215" s="136"/>
      <c r="AGI215" s="136"/>
      <c r="AGJ215" s="136"/>
      <c r="AGK215" s="136"/>
      <c r="AGL215" s="136"/>
      <c r="AGM215" s="136"/>
      <c r="AGN215" s="136"/>
      <c r="AGO215" s="136"/>
      <c r="AGP215" s="136"/>
      <c r="AGQ215" s="136"/>
      <c r="AGR215" s="136"/>
      <c r="AGS215" s="136"/>
      <c r="AGT215" s="136"/>
      <c r="AGU215" s="136"/>
      <c r="AGV215" s="136"/>
      <c r="AGW215" s="136"/>
      <c r="AGX215" s="136"/>
      <c r="AGY215" s="136"/>
      <c r="AGZ215" s="136"/>
      <c r="AHA215" s="136"/>
      <c r="AHB215" s="136"/>
      <c r="AHC215" s="136"/>
      <c r="AHD215" s="136"/>
      <c r="AHE215" s="136"/>
      <c r="AHF215" s="136"/>
      <c r="AHG215" s="136"/>
      <c r="AHH215" s="136"/>
      <c r="AHI215" s="136"/>
      <c r="AHJ215" s="136"/>
      <c r="AHK215" s="136"/>
      <c r="AHL215" s="136"/>
      <c r="AHM215" s="136"/>
      <c r="AHN215" s="136"/>
      <c r="AHO215" s="136"/>
      <c r="AHP215" s="136"/>
      <c r="AHQ215" s="136"/>
      <c r="AHR215" s="136"/>
      <c r="AHS215" s="136"/>
      <c r="AHT215" s="136"/>
      <c r="AHU215" s="136"/>
      <c r="AHV215" s="136"/>
      <c r="AHW215" s="136"/>
      <c r="AHX215" s="136"/>
      <c r="AHY215" s="136"/>
      <c r="AHZ215" s="136"/>
      <c r="AIA215" s="136"/>
      <c r="AIB215" s="136"/>
      <c r="AIC215" s="136"/>
      <c r="AID215" s="136"/>
      <c r="AIE215" s="136"/>
      <c r="AIF215" s="136"/>
      <c r="AIG215" s="136"/>
      <c r="AIH215" s="136"/>
      <c r="AII215" s="136"/>
      <c r="AIJ215" s="136"/>
      <c r="AIK215" s="136"/>
      <c r="AIL215" s="136"/>
      <c r="AIM215" s="136"/>
      <c r="AIN215" s="136"/>
      <c r="AIO215" s="136"/>
      <c r="AIP215" s="136"/>
      <c r="AIQ215" s="136"/>
      <c r="AIR215" s="136"/>
      <c r="AIS215" s="136"/>
      <c r="AIT215" s="136"/>
      <c r="AIU215" s="136"/>
      <c r="AIV215" s="136"/>
      <c r="AIW215" s="136"/>
      <c r="AIX215" s="136"/>
      <c r="AIY215" s="136"/>
      <c r="AIZ215" s="136"/>
      <c r="AJA215" s="136"/>
      <c r="AJB215" s="136"/>
      <c r="AJC215" s="136"/>
      <c r="AJD215" s="136"/>
      <c r="AJE215" s="136"/>
      <c r="AJF215" s="136"/>
      <c r="AJG215" s="136"/>
      <c r="AJH215" s="136"/>
      <c r="AJI215" s="136"/>
      <c r="AJJ215" s="136"/>
      <c r="AJK215" s="136"/>
      <c r="AJL215" s="136"/>
      <c r="AJM215" s="136"/>
      <c r="AJN215" s="136"/>
      <c r="AJO215" s="136"/>
      <c r="AJP215" s="136"/>
      <c r="AJQ215" s="136"/>
      <c r="AJR215" s="136"/>
      <c r="AJS215" s="136"/>
      <c r="AJT215" s="136"/>
      <c r="AJU215" s="136"/>
      <c r="AJV215" s="136"/>
      <c r="AJW215" s="136"/>
      <c r="AJX215" s="136"/>
      <c r="AJY215" s="136"/>
      <c r="AJZ215" s="136"/>
      <c r="AKA215" s="136"/>
      <c r="AKB215" s="136"/>
      <c r="AKC215" s="136"/>
      <c r="AKD215" s="136"/>
      <c r="AKE215" s="136"/>
      <c r="AKF215" s="136"/>
      <c r="AKG215" s="136"/>
      <c r="AKH215" s="136"/>
      <c r="AKI215" s="136"/>
      <c r="AKJ215" s="136"/>
      <c r="AKK215" s="136"/>
      <c r="AKL215" s="136"/>
      <c r="AKM215" s="136"/>
      <c r="AKN215" s="136"/>
      <c r="AKO215" s="136"/>
      <c r="AKP215" s="136"/>
      <c r="AKQ215" s="136"/>
      <c r="AKR215" s="136"/>
      <c r="AKS215" s="136"/>
      <c r="AKT215" s="136"/>
      <c r="AKU215" s="136"/>
      <c r="AKV215" s="136"/>
      <c r="AKW215" s="136"/>
      <c r="AKX215" s="136"/>
      <c r="AKY215" s="136"/>
      <c r="AKZ215" s="136"/>
      <c r="ALA215" s="136"/>
      <c r="ALB215" s="136"/>
      <c r="ALC215" s="136"/>
      <c r="ALD215" s="136"/>
      <c r="ALE215" s="136"/>
      <c r="ALF215" s="136"/>
      <c r="ALG215" s="136"/>
      <c r="ALH215" s="136"/>
      <c r="ALI215" s="136"/>
      <c r="ALJ215" s="136"/>
      <c r="ALK215" s="136"/>
      <c r="ALL215" s="136"/>
      <c r="ALM215" s="136"/>
      <c r="ALN215" s="136"/>
      <c r="ALO215" s="136"/>
      <c r="ALP215" s="136"/>
      <c r="ALQ215" s="136"/>
      <c r="ALR215" s="136"/>
      <c r="ALS215" s="136"/>
      <c r="ALT215" s="136"/>
      <c r="ALU215" s="136"/>
      <c r="ALV215" s="136"/>
      <c r="ALW215" s="136"/>
      <c r="ALX215" s="136"/>
      <c r="ALY215" s="136"/>
      <c r="ALZ215" s="136"/>
      <c r="AMA215" s="136"/>
      <c r="AMB215" s="136"/>
      <c r="AMC215" s="136"/>
      <c r="AMD215" s="136"/>
      <c r="AME215" s="136"/>
      <c r="AMF215" s="136"/>
      <c r="AMG215" s="136"/>
      <c r="AMH215" s="136"/>
      <c r="AMI215" s="136"/>
    </row>
    <row r="216" spans="1:1023" x14ac:dyDescent="0.25">
      <c r="A216" s="280" t="s">
        <v>893</v>
      </c>
      <c r="B216" s="193">
        <v>216</v>
      </c>
      <c r="C216" s="192" t="s">
        <v>894</v>
      </c>
      <c r="D216" s="212" t="s">
        <v>895</v>
      </c>
      <c r="E216" s="136"/>
      <c r="F216" s="238"/>
      <c r="G216" s="214"/>
      <c r="H216" s="214"/>
      <c r="I216" s="367">
        <v>45</v>
      </c>
      <c r="J216" s="409">
        <v>2</v>
      </c>
      <c r="K216" s="419">
        <v>2</v>
      </c>
      <c r="L216" s="418">
        <v>1</v>
      </c>
      <c r="M216" s="77"/>
      <c r="N216" s="77"/>
      <c r="O216" s="466">
        <v>3</v>
      </c>
      <c r="P216" s="461"/>
      <c r="Q216" s="161"/>
      <c r="R216" s="161"/>
      <c r="S216" s="161"/>
      <c r="T216" s="161"/>
      <c r="U216" s="161"/>
      <c r="V216" s="256">
        <f>IF(O216=1,10,100)</f>
        <v>100</v>
      </c>
      <c r="W216" s="256">
        <f>IF(O216=1,1,IF(O216=2,10,100))</f>
        <v>100</v>
      </c>
      <c r="X216" s="256">
        <f>IF(O216=3,20,100)</f>
        <v>20</v>
      </c>
      <c r="Y216" s="256">
        <f>IF(P216=1,10,100)</f>
        <v>100</v>
      </c>
      <c r="Z216" s="256">
        <f>IF(P216=1,1,IF(P216=2,10,100))</f>
        <v>100</v>
      </c>
      <c r="AA216" s="257">
        <f>IF(OR(EXACT(Q216,"1A"),EXACT(Q216,"1B")),0.1,IF(Q216=2,1,100))</f>
        <v>100</v>
      </c>
      <c r="AB216" s="257">
        <f>IF(OR(EXACT(R216,"1A"),EXACT(R216,"1B")),0.1,IF(R216=2,1,100))</f>
        <v>100</v>
      </c>
      <c r="AC216" s="257">
        <f>IF(OR(EXACT(S216,"1A"),EXACT(S216,"1B")),0.3,IF(S216=2,3,100))</f>
        <v>100</v>
      </c>
      <c r="AD216" s="136"/>
      <c r="AE216" s="136"/>
      <c r="AF216" s="249">
        <f>IF(OR(OR(EXACT(J216,"1A"),EXACT(J216,"1B"),EXACT(J216,"1C")),K216=1),1,IF(K216=2,10,100))</f>
        <v>10</v>
      </c>
      <c r="AG216" s="249">
        <f>IF(OR(EXACT(J216,"1A"),EXACT(J216,"1B"),EXACT(J216,"1C")),1,IF(J216=2,10,100))</f>
        <v>10</v>
      </c>
      <c r="AH216" s="249">
        <f>IF(OR(EXACT(J216,"1A"),EXACT(J216,"1B"),EXACT(J216,"1C"),K216=1),3,100)</f>
        <v>100</v>
      </c>
      <c r="AI216" s="249">
        <f>IF(OR(EXACT(J216,"1A"),EXACT(J216,"1B"),EXACT(J216,"1C")),5,100)</f>
        <v>100</v>
      </c>
      <c r="AJ216" s="269" t="s">
        <v>25611</v>
      </c>
      <c r="AK216" s="136"/>
      <c r="AL216" s="220">
        <v>3</v>
      </c>
      <c r="AM216" s="251"/>
      <c r="AN216" s="136"/>
      <c r="AO216" s="136"/>
      <c r="AP216" s="136"/>
      <c r="AQ216" s="267" t="s">
        <v>896</v>
      </c>
      <c r="AR216" s="136"/>
      <c r="AS216" s="136"/>
      <c r="AT216" s="136"/>
      <c r="AU216" s="136"/>
      <c r="AV216" s="136"/>
      <c r="AW216" s="136"/>
      <c r="AX216" s="136"/>
      <c r="AY216" s="136"/>
      <c r="AZ216" s="136"/>
      <c r="BA216" s="136"/>
      <c r="BB216" s="136"/>
      <c r="BC216" s="136"/>
      <c r="BD216" s="136"/>
      <c r="BE216" s="136"/>
      <c r="BF216" s="136"/>
      <c r="BG216" s="136"/>
      <c r="BH216" s="136"/>
      <c r="BI216" s="136"/>
      <c r="BJ216" s="136"/>
      <c r="BK216" s="136"/>
      <c r="BL216" s="136"/>
      <c r="BM216" s="136"/>
      <c r="BN216" s="136"/>
      <c r="BO216" s="136"/>
      <c r="BP216" s="136"/>
      <c r="BQ216" s="136"/>
      <c r="BR216" s="136"/>
      <c r="BS216" s="136"/>
      <c r="BT216" s="136"/>
      <c r="BU216" s="136"/>
      <c r="BV216" s="136"/>
      <c r="BW216" s="136"/>
      <c r="BX216" s="136"/>
      <c r="BY216" s="136"/>
      <c r="BZ216" s="136"/>
      <c r="CA216" s="136"/>
      <c r="CB216" s="136"/>
      <c r="CC216" s="136"/>
      <c r="CD216" s="136"/>
      <c r="CE216" s="136"/>
      <c r="CF216" s="136"/>
      <c r="CG216" s="136"/>
      <c r="CH216" s="136"/>
      <c r="CI216" s="136"/>
      <c r="CJ216" s="136"/>
      <c r="CK216" s="136"/>
      <c r="CL216" s="136"/>
      <c r="CM216" s="136"/>
      <c r="CN216" s="136"/>
      <c r="CO216" s="136"/>
      <c r="CP216" s="136"/>
      <c r="CQ216" s="136"/>
      <c r="CR216" s="136"/>
      <c r="CS216" s="136"/>
      <c r="CT216" s="136"/>
      <c r="CU216" s="136"/>
      <c r="CV216" s="136"/>
      <c r="CW216" s="136"/>
      <c r="CX216" s="136"/>
      <c r="CY216" s="136"/>
      <c r="CZ216" s="136"/>
      <c r="DA216" s="136"/>
      <c r="DB216" s="136"/>
      <c r="DC216" s="136"/>
      <c r="DD216" s="136"/>
      <c r="DE216" s="136"/>
      <c r="DF216" s="136"/>
      <c r="DG216" s="136"/>
      <c r="DH216" s="136"/>
      <c r="DI216" s="136"/>
      <c r="DJ216" s="136"/>
      <c r="DK216" s="136"/>
      <c r="DL216" s="136"/>
      <c r="DM216" s="136"/>
      <c r="DN216" s="136"/>
      <c r="DO216" s="136"/>
      <c r="DP216" s="136"/>
      <c r="DQ216" s="136"/>
      <c r="DR216" s="136"/>
      <c r="DS216" s="136"/>
      <c r="DT216" s="136"/>
      <c r="DU216" s="136"/>
      <c r="DV216" s="136"/>
      <c r="DW216" s="136"/>
      <c r="DX216" s="136"/>
      <c r="DY216" s="136"/>
      <c r="DZ216" s="136"/>
      <c r="EA216" s="136"/>
      <c r="EB216" s="136"/>
      <c r="EC216" s="136"/>
      <c r="ED216" s="136"/>
      <c r="EE216" s="136"/>
      <c r="EF216" s="136"/>
      <c r="EG216" s="136"/>
      <c r="EH216" s="136"/>
      <c r="EI216" s="136"/>
      <c r="EJ216" s="136"/>
      <c r="EK216" s="136"/>
      <c r="EL216" s="136"/>
      <c r="EM216" s="136"/>
      <c r="EN216" s="136"/>
      <c r="EO216" s="136"/>
      <c r="EP216" s="136"/>
      <c r="EQ216" s="136"/>
      <c r="ER216" s="136"/>
      <c r="ES216" s="136"/>
      <c r="ET216" s="136"/>
      <c r="EU216" s="136"/>
      <c r="EV216" s="136"/>
      <c r="EW216" s="136"/>
      <c r="EX216" s="136"/>
      <c r="EY216" s="136"/>
      <c r="EZ216" s="136"/>
      <c r="FA216" s="136"/>
      <c r="FB216" s="136"/>
      <c r="FC216" s="136"/>
      <c r="FD216" s="136"/>
      <c r="FE216" s="136"/>
      <c r="FF216" s="136"/>
      <c r="FG216" s="136"/>
      <c r="FH216" s="136"/>
      <c r="FI216" s="136"/>
      <c r="FJ216" s="136"/>
      <c r="FK216" s="136"/>
      <c r="FL216" s="136"/>
      <c r="FM216" s="136"/>
      <c r="FN216" s="136"/>
      <c r="FO216" s="136"/>
      <c r="FP216" s="136"/>
      <c r="FQ216" s="136"/>
      <c r="FR216" s="136"/>
      <c r="FS216" s="136"/>
      <c r="FT216" s="136"/>
      <c r="FU216" s="136"/>
      <c r="FV216" s="136"/>
      <c r="FW216" s="136"/>
      <c r="FX216" s="136"/>
      <c r="FY216" s="136"/>
      <c r="FZ216" s="136"/>
      <c r="GA216" s="136"/>
      <c r="GB216" s="136"/>
      <c r="GC216" s="136"/>
      <c r="GD216" s="136"/>
      <c r="GE216" s="136"/>
      <c r="GF216" s="136"/>
      <c r="GG216" s="136"/>
      <c r="GH216" s="136"/>
      <c r="GI216" s="136"/>
      <c r="GJ216" s="136"/>
      <c r="GK216" s="136"/>
      <c r="GL216" s="136"/>
      <c r="GM216" s="136"/>
      <c r="GN216" s="136"/>
      <c r="GO216" s="136"/>
      <c r="GP216" s="136"/>
      <c r="GQ216" s="136"/>
      <c r="GR216" s="136"/>
      <c r="GS216" s="136"/>
      <c r="GT216" s="136"/>
      <c r="GU216" s="136"/>
      <c r="GV216" s="136"/>
      <c r="GW216" s="136"/>
      <c r="GX216" s="136"/>
      <c r="GY216" s="136"/>
      <c r="GZ216" s="136"/>
      <c r="HA216" s="136"/>
      <c r="HB216" s="136"/>
      <c r="HC216" s="136"/>
      <c r="HD216" s="136"/>
      <c r="HE216" s="136"/>
      <c r="HF216" s="136"/>
      <c r="HG216" s="136"/>
      <c r="HH216" s="136"/>
      <c r="HI216" s="136"/>
      <c r="HJ216" s="136"/>
      <c r="HK216" s="136"/>
      <c r="HL216" s="136"/>
      <c r="HM216" s="136"/>
      <c r="HN216" s="136"/>
      <c r="HO216" s="136"/>
      <c r="HP216" s="136"/>
      <c r="HQ216" s="136"/>
      <c r="HR216" s="136"/>
      <c r="HS216" s="136"/>
      <c r="HT216" s="136"/>
      <c r="HU216" s="136"/>
      <c r="HV216" s="136"/>
      <c r="HW216" s="136"/>
      <c r="HX216" s="136"/>
      <c r="HY216" s="136"/>
      <c r="HZ216" s="136"/>
      <c r="IA216" s="136"/>
      <c r="IB216" s="136"/>
      <c r="IC216" s="136"/>
      <c r="ID216" s="136"/>
      <c r="IE216" s="136"/>
      <c r="IF216" s="136"/>
      <c r="IG216" s="136"/>
      <c r="IH216" s="136"/>
      <c r="II216" s="136"/>
      <c r="IJ216" s="136"/>
      <c r="IK216" s="136"/>
      <c r="IL216" s="136"/>
      <c r="IM216" s="136"/>
      <c r="IN216" s="136"/>
      <c r="IO216" s="136"/>
      <c r="IP216" s="136"/>
      <c r="IQ216" s="136"/>
      <c r="IR216" s="136"/>
      <c r="IS216" s="136"/>
      <c r="IT216" s="136"/>
      <c r="IU216" s="136"/>
      <c r="IV216" s="136"/>
      <c r="IW216" s="136"/>
      <c r="IX216" s="136"/>
      <c r="IY216" s="136"/>
      <c r="IZ216" s="136"/>
      <c r="JA216" s="136"/>
      <c r="JB216" s="136"/>
      <c r="JC216" s="136"/>
      <c r="JD216" s="136"/>
      <c r="JE216" s="136"/>
      <c r="JF216" s="136"/>
      <c r="JG216" s="136"/>
      <c r="JH216" s="136"/>
      <c r="JI216" s="136"/>
      <c r="JJ216" s="136"/>
      <c r="JK216" s="136"/>
      <c r="JL216" s="136"/>
      <c r="JM216" s="136"/>
      <c r="JN216" s="136"/>
      <c r="JO216" s="136"/>
      <c r="JP216" s="136"/>
      <c r="JQ216" s="136"/>
      <c r="JR216" s="136"/>
      <c r="JS216" s="136"/>
      <c r="JT216" s="136"/>
      <c r="JU216" s="136"/>
      <c r="JV216" s="136"/>
      <c r="JW216" s="136"/>
      <c r="JX216" s="136"/>
      <c r="JY216" s="136"/>
      <c r="JZ216" s="136"/>
      <c r="KA216" s="136"/>
      <c r="KB216" s="136"/>
      <c r="KC216" s="136"/>
      <c r="KD216" s="136"/>
      <c r="KE216" s="136"/>
      <c r="KF216" s="136"/>
      <c r="KG216" s="136"/>
      <c r="KH216" s="136"/>
      <c r="KI216" s="136"/>
      <c r="KJ216" s="136"/>
      <c r="KK216" s="136"/>
      <c r="KL216" s="136"/>
      <c r="KM216" s="136"/>
      <c r="KN216" s="136"/>
      <c r="KO216" s="136"/>
      <c r="KP216" s="136"/>
      <c r="KQ216" s="136"/>
      <c r="KR216" s="136"/>
      <c r="KS216" s="136"/>
      <c r="KT216" s="136"/>
      <c r="KU216" s="136"/>
      <c r="KV216" s="136"/>
      <c r="KW216" s="136"/>
      <c r="KX216" s="136"/>
      <c r="KY216" s="136"/>
      <c r="KZ216" s="136"/>
      <c r="LA216" s="136"/>
      <c r="LB216" s="136"/>
      <c r="LC216" s="136"/>
      <c r="LD216" s="136"/>
      <c r="LE216" s="136"/>
      <c r="LF216" s="136"/>
      <c r="LG216" s="136"/>
      <c r="LH216" s="136"/>
      <c r="LI216" s="136"/>
      <c r="LJ216" s="136"/>
      <c r="LK216" s="136"/>
      <c r="LL216" s="136"/>
      <c r="LM216" s="136"/>
      <c r="LN216" s="136"/>
      <c r="LO216" s="136"/>
      <c r="LP216" s="136"/>
      <c r="LQ216" s="136"/>
      <c r="LR216" s="136"/>
      <c r="LS216" s="136"/>
      <c r="LT216" s="136"/>
      <c r="LU216" s="136"/>
      <c r="LV216" s="136"/>
      <c r="LW216" s="136"/>
      <c r="LX216" s="136"/>
      <c r="LY216" s="136"/>
      <c r="LZ216" s="136"/>
      <c r="MA216" s="136"/>
      <c r="MB216" s="136"/>
      <c r="MC216" s="136"/>
      <c r="MD216" s="136"/>
      <c r="ME216" s="136"/>
      <c r="MF216" s="136"/>
      <c r="MG216" s="136"/>
      <c r="MH216" s="136"/>
      <c r="MI216" s="136"/>
      <c r="MJ216" s="136"/>
      <c r="MK216" s="136"/>
      <c r="ML216" s="136"/>
      <c r="MM216" s="136"/>
      <c r="MN216" s="136"/>
      <c r="MO216" s="136"/>
      <c r="MP216" s="136"/>
      <c r="MQ216" s="136"/>
      <c r="MR216" s="136"/>
      <c r="MS216" s="136"/>
      <c r="MT216" s="136"/>
      <c r="MU216" s="136"/>
      <c r="MV216" s="136"/>
      <c r="MW216" s="136"/>
      <c r="MX216" s="136"/>
      <c r="MY216" s="136"/>
      <c r="MZ216" s="136"/>
      <c r="NA216" s="136"/>
      <c r="NB216" s="136"/>
      <c r="NC216" s="136"/>
      <c r="ND216" s="136"/>
      <c r="NE216" s="136"/>
      <c r="NF216" s="136"/>
      <c r="NG216" s="136"/>
      <c r="NH216" s="136"/>
      <c r="NI216" s="136"/>
      <c r="NJ216" s="136"/>
      <c r="NK216" s="136"/>
      <c r="NL216" s="136"/>
      <c r="NM216" s="136"/>
      <c r="NN216" s="136"/>
      <c r="NO216" s="136"/>
      <c r="NP216" s="136"/>
      <c r="NQ216" s="136"/>
      <c r="NR216" s="136"/>
      <c r="NS216" s="136"/>
      <c r="NT216" s="136"/>
      <c r="NU216" s="136"/>
      <c r="NV216" s="136"/>
      <c r="NW216" s="136"/>
      <c r="NX216" s="136"/>
      <c r="NY216" s="136"/>
      <c r="NZ216" s="136"/>
      <c r="OA216" s="136"/>
      <c r="OB216" s="136"/>
      <c r="OC216" s="136"/>
      <c r="OD216" s="136"/>
      <c r="OE216" s="136"/>
      <c r="OF216" s="136"/>
      <c r="OG216" s="136"/>
      <c r="OH216" s="136"/>
      <c r="OI216" s="136"/>
      <c r="OJ216" s="136"/>
      <c r="OK216" s="136"/>
      <c r="OL216" s="136"/>
      <c r="OM216" s="136"/>
      <c r="ON216" s="136"/>
      <c r="OO216" s="136"/>
      <c r="OP216" s="136"/>
      <c r="OQ216" s="136"/>
      <c r="OR216" s="136"/>
      <c r="OS216" s="136"/>
      <c r="OT216" s="136"/>
      <c r="OU216" s="136"/>
      <c r="OV216" s="136"/>
      <c r="OW216" s="136"/>
      <c r="OX216" s="136"/>
      <c r="OY216" s="136"/>
      <c r="OZ216" s="136"/>
      <c r="PA216" s="136"/>
      <c r="PB216" s="136"/>
      <c r="PC216" s="136"/>
      <c r="PD216" s="136"/>
      <c r="PE216" s="136"/>
      <c r="PF216" s="136"/>
      <c r="PG216" s="136"/>
      <c r="PH216" s="136"/>
      <c r="PI216" s="136"/>
      <c r="PJ216" s="136"/>
      <c r="PK216" s="136"/>
      <c r="PL216" s="136"/>
      <c r="PM216" s="136"/>
      <c r="PN216" s="136"/>
      <c r="PO216" s="136"/>
      <c r="PP216" s="136"/>
      <c r="PQ216" s="136"/>
      <c r="PR216" s="136"/>
      <c r="PS216" s="136"/>
      <c r="PT216" s="136"/>
      <c r="PU216" s="136"/>
      <c r="PV216" s="136"/>
      <c r="PW216" s="136"/>
      <c r="PX216" s="136"/>
      <c r="PY216" s="136"/>
      <c r="PZ216" s="136"/>
      <c r="QA216" s="136"/>
      <c r="QB216" s="136"/>
      <c r="QC216" s="136"/>
      <c r="QD216" s="136"/>
      <c r="QE216" s="136"/>
      <c r="QF216" s="136"/>
      <c r="QG216" s="136"/>
      <c r="QH216" s="136"/>
      <c r="QI216" s="136"/>
      <c r="QJ216" s="136"/>
      <c r="QK216" s="136"/>
      <c r="QL216" s="136"/>
      <c r="QM216" s="136"/>
      <c r="QN216" s="136"/>
      <c r="QO216" s="136"/>
      <c r="QP216" s="136"/>
      <c r="QQ216" s="136"/>
      <c r="QR216" s="136"/>
      <c r="QS216" s="136"/>
      <c r="QT216" s="136"/>
      <c r="QU216" s="136"/>
      <c r="QV216" s="136"/>
      <c r="QW216" s="136"/>
      <c r="QX216" s="136"/>
      <c r="QY216" s="136"/>
      <c r="QZ216" s="136"/>
      <c r="RA216" s="136"/>
      <c r="RB216" s="136"/>
      <c r="RC216" s="136"/>
      <c r="RD216" s="136"/>
      <c r="RE216" s="136"/>
      <c r="RF216" s="136"/>
      <c r="RG216" s="136"/>
      <c r="RH216" s="136"/>
      <c r="RI216" s="136"/>
      <c r="RJ216" s="136"/>
      <c r="RK216" s="136"/>
      <c r="RL216" s="136"/>
      <c r="RM216" s="136"/>
      <c r="RN216" s="136"/>
      <c r="RO216" s="136"/>
      <c r="RP216" s="136"/>
      <c r="RQ216" s="136"/>
      <c r="RR216" s="136"/>
      <c r="RS216" s="136"/>
      <c r="RT216" s="136"/>
      <c r="RU216" s="136"/>
      <c r="RV216" s="136"/>
      <c r="RW216" s="136"/>
      <c r="RX216" s="136"/>
      <c r="RY216" s="136"/>
      <c r="RZ216" s="136"/>
      <c r="SA216" s="136"/>
      <c r="SB216" s="136"/>
      <c r="SC216" s="136"/>
      <c r="SD216" s="136"/>
      <c r="SE216" s="136"/>
      <c r="SF216" s="136"/>
      <c r="SG216" s="136"/>
      <c r="SH216" s="136"/>
      <c r="SI216" s="136"/>
      <c r="SJ216" s="136"/>
      <c r="SK216" s="136"/>
      <c r="SL216" s="136"/>
      <c r="SM216" s="136"/>
      <c r="SN216" s="136"/>
      <c r="SO216" s="136"/>
      <c r="SP216" s="136"/>
      <c r="SQ216" s="136"/>
      <c r="SR216" s="136"/>
      <c r="SS216" s="136"/>
      <c r="ST216" s="136"/>
      <c r="SU216" s="136"/>
      <c r="SV216" s="136"/>
      <c r="SW216" s="136"/>
      <c r="SX216" s="136"/>
      <c r="SY216" s="136"/>
      <c r="SZ216" s="136"/>
      <c r="TA216" s="136"/>
      <c r="TB216" s="136"/>
      <c r="TC216" s="136"/>
      <c r="TD216" s="136"/>
      <c r="TE216" s="136"/>
      <c r="TF216" s="136"/>
      <c r="TG216" s="136"/>
      <c r="TH216" s="136"/>
      <c r="TI216" s="136"/>
      <c r="TJ216" s="136"/>
      <c r="TK216" s="136"/>
      <c r="TL216" s="136"/>
      <c r="TM216" s="136"/>
      <c r="TN216" s="136"/>
      <c r="TO216" s="136"/>
      <c r="TP216" s="136"/>
      <c r="TQ216" s="136"/>
      <c r="TR216" s="136"/>
      <c r="TS216" s="136"/>
      <c r="TT216" s="136"/>
      <c r="TU216" s="136"/>
      <c r="TV216" s="136"/>
      <c r="TW216" s="136"/>
      <c r="TX216" s="136"/>
      <c r="TY216" s="136"/>
      <c r="TZ216" s="136"/>
      <c r="UA216" s="136"/>
      <c r="UB216" s="136"/>
      <c r="UC216" s="136"/>
      <c r="UD216" s="136"/>
      <c r="UE216" s="136"/>
      <c r="UF216" s="136"/>
      <c r="UG216" s="136"/>
      <c r="UH216" s="136"/>
      <c r="UI216" s="136"/>
      <c r="UJ216" s="136"/>
      <c r="UK216" s="136"/>
      <c r="UL216" s="136"/>
      <c r="UM216" s="136"/>
      <c r="UN216" s="136"/>
      <c r="UO216" s="136"/>
      <c r="UP216" s="136"/>
      <c r="UQ216" s="136"/>
      <c r="UR216" s="136"/>
      <c r="US216" s="136"/>
      <c r="UT216" s="136"/>
      <c r="UU216" s="136"/>
      <c r="UV216" s="136"/>
      <c r="UW216" s="136"/>
      <c r="UX216" s="136"/>
      <c r="UY216" s="136"/>
      <c r="UZ216" s="136"/>
      <c r="VA216" s="136"/>
      <c r="VB216" s="136"/>
      <c r="VC216" s="136"/>
      <c r="VD216" s="136"/>
      <c r="VE216" s="136"/>
      <c r="VF216" s="136"/>
      <c r="VG216" s="136"/>
      <c r="VH216" s="136"/>
      <c r="VI216" s="136"/>
      <c r="VJ216" s="136"/>
      <c r="VK216" s="136"/>
      <c r="VL216" s="136"/>
      <c r="VM216" s="136"/>
      <c r="VN216" s="136"/>
      <c r="VO216" s="136"/>
      <c r="VP216" s="136"/>
      <c r="VQ216" s="136"/>
      <c r="VR216" s="136"/>
      <c r="VS216" s="136"/>
      <c r="VT216" s="136"/>
      <c r="VU216" s="136"/>
      <c r="VV216" s="136"/>
      <c r="VW216" s="136"/>
      <c r="VX216" s="136"/>
      <c r="VY216" s="136"/>
      <c r="VZ216" s="136"/>
      <c r="WA216" s="136"/>
      <c r="WB216" s="136"/>
      <c r="WC216" s="136"/>
      <c r="WD216" s="136"/>
      <c r="WE216" s="136"/>
      <c r="WF216" s="136"/>
      <c r="WG216" s="136"/>
      <c r="WH216" s="136"/>
      <c r="WI216" s="136"/>
      <c r="WJ216" s="136"/>
      <c r="WK216" s="136"/>
      <c r="WL216" s="136"/>
      <c r="WM216" s="136"/>
      <c r="WN216" s="136"/>
      <c r="WO216" s="136"/>
      <c r="WP216" s="136"/>
      <c r="WQ216" s="136"/>
      <c r="WR216" s="136"/>
      <c r="WS216" s="136"/>
      <c r="WT216" s="136"/>
      <c r="WU216" s="136"/>
      <c r="WV216" s="136"/>
      <c r="WW216" s="136"/>
      <c r="WX216" s="136"/>
      <c r="WY216" s="136"/>
      <c r="WZ216" s="136"/>
      <c r="XA216" s="136"/>
      <c r="XB216" s="136"/>
      <c r="XC216" s="136"/>
      <c r="XD216" s="136"/>
      <c r="XE216" s="136"/>
      <c r="XF216" s="136"/>
      <c r="XG216" s="136"/>
      <c r="XH216" s="136"/>
      <c r="XI216" s="136"/>
      <c r="XJ216" s="136"/>
      <c r="XK216" s="136"/>
      <c r="XL216" s="136"/>
      <c r="XM216" s="136"/>
      <c r="XN216" s="136"/>
      <c r="XO216" s="136"/>
      <c r="XP216" s="136"/>
      <c r="XQ216" s="136"/>
      <c r="XR216" s="136"/>
      <c r="XS216" s="136"/>
      <c r="XT216" s="136"/>
      <c r="XU216" s="136"/>
      <c r="XV216" s="136"/>
      <c r="XW216" s="136"/>
      <c r="XX216" s="136"/>
      <c r="XY216" s="136"/>
      <c r="XZ216" s="136"/>
      <c r="YA216" s="136"/>
      <c r="YB216" s="136"/>
      <c r="YC216" s="136"/>
      <c r="YD216" s="136"/>
      <c r="YE216" s="136"/>
      <c r="YF216" s="136"/>
      <c r="YG216" s="136"/>
      <c r="YH216" s="136"/>
      <c r="YI216" s="136"/>
      <c r="YJ216" s="136"/>
      <c r="YK216" s="136"/>
      <c r="YL216" s="136"/>
      <c r="YM216" s="136"/>
      <c r="YN216" s="136"/>
      <c r="YO216" s="136"/>
      <c r="YP216" s="136"/>
      <c r="YQ216" s="136"/>
      <c r="YR216" s="136"/>
      <c r="YS216" s="136"/>
      <c r="YT216" s="136"/>
      <c r="YU216" s="136"/>
      <c r="YV216" s="136"/>
      <c r="YW216" s="136"/>
      <c r="YX216" s="136"/>
      <c r="YY216" s="136"/>
      <c r="YZ216" s="136"/>
      <c r="ZA216" s="136"/>
      <c r="ZB216" s="136"/>
      <c r="ZC216" s="136"/>
      <c r="ZD216" s="136"/>
      <c r="ZE216" s="136"/>
      <c r="ZF216" s="136"/>
      <c r="ZG216" s="136"/>
      <c r="ZH216" s="136"/>
      <c r="ZI216" s="136"/>
      <c r="ZJ216" s="136"/>
      <c r="ZK216" s="136"/>
      <c r="ZL216" s="136"/>
      <c r="ZM216" s="136"/>
      <c r="ZN216" s="136"/>
      <c r="ZO216" s="136"/>
      <c r="ZP216" s="136"/>
      <c r="ZQ216" s="136"/>
      <c r="ZR216" s="136"/>
      <c r="ZS216" s="136"/>
      <c r="ZT216" s="136"/>
      <c r="ZU216" s="136"/>
      <c r="ZV216" s="136"/>
      <c r="ZW216" s="136"/>
      <c r="ZX216" s="136"/>
      <c r="ZY216" s="136"/>
      <c r="ZZ216" s="136"/>
      <c r="AAA216" s="136"/>
      <c r="AAB216" s="136"/>
      <c r="AAC216" s="136"/>
      <c r="AAD216" s="136"/>
      <c r="AAE216" s="136"/>
      <c r="AAF216" s="136"/>
      <c r="AAG216" s="136"/>
      <c r="AAH216" s="136"/>
      <c r="AAI216" s="136"/>
      <c r="AAJ216" s="136"/>
      <c r="AAK216" s="136"/>
      <c r="AAL216" s="136"/>
      <c r="AAM216" s="136"/>
      <c r="AAN216" s="136"/>
      <c r="AAO216" s="136"/>
      <c r="AAP216" s="136"/>
      <c r="AAQ216" s="136"/>
      <c r="AAR216" s="136"/>
      <c r="AAS216" s="136"/>
      <c r="AAT216" s="136"/>
      <c r="AAU216" s="136"/>
      <c r="AAV216" s="136"/>
      <c r="AAW216" s="136"/>
      <c r="AAX216" s="136"/>
      <c r="AAY216" s="136"/>
      <c r="AAZ216" s="136"/>
      <c r="ABA216" s="136"/>
      <c r="ABB216" s="136"/>
      <c r="ABC216" s="136"/>
      <c r="ABD216" s="136"/>
      <c r="ABE216" s="136"/>
      <c r="ABF216" s="136"/>
      <c r="ABG216" s="136"/>
      <c r="ABH216" s="136"/>
      <c r="ABI216" s="136"/>
      <c r="ABJ216" s="136"/>
      <c r="ABK216" s="136"/>
      <c r="ABL216" s="136"/>
      <c r="ABM216" s="136"/>
      <c r="ABN216" s="136"/>
      <c r="ABO216" s="136"/>
      <c r="ABP216" s="136"/>
      <c r="ABQ216" s="136"/>
      <c r="ABR216" s="136"/>
      <c r="ABS216" s="136"/>
      <c r="ABT216" s="136"/>
      <c r="ABU216" s="136"/>
      <c r="ABV216" s="136"/>
      <c r="ABW216" s="136"/>
      <c r="ABX216" s="136"/>
      <c r="ABY216" s="136"/>
      <c r="ABZ216" s="136"/>
      <c r="ACA216" s="136"/>
      <c r="ACB216" s="136"/>
      <c r="ACC216" s="136"/>
      <c r="ACD216" s="136"/>
      <c r="ACE216" s="136"/>
      <c r="ACF216" s="136"/>
      <c r="ACG216" s="136"/>
      <c r="ACH216" s="136"/>
      <c r="ACI216" s="136"/>
      <c r="ACJ216" s="136"/>
      <c r="ACK216" s="136"/>
      <c r="ACL216" s="136"/>
      <c r="ACM216" s="136"/>
      <c r="ACN216" s="136"/>
      <c r="ACO216" s="136"/>
      <c r="ACP216" s="136"/>
      <c r="ACQ216" s="136"/>
      <c r="ACR216" s="136"/>
      <c r="ACS216" s="136"/>
      <c r="ACT216" s="136"/>
      <c r="ACU216" s="136"/>
      <c r="ACV216" s="136"/>
      <c r="ACW216" s="136"/>
      <c r="ACX216" s="136"/>
      <c r="ACY216" s="136"/>
      <c r="ACZ216" s="136"/>
      <c r="ADA216" s="136"/>
      <c r="ADB216" s="136"/>
      <c r="ADC216" s="136"/>
      <c r="ADD216" s="136"/>
      <c r="ADE216" s="136"/>
      <c r="ADF216" s="136"/>
      <c r="ADG216" s="136"/>
      <c r="ADH216" s="136"/>
      <c r="ADI216" s="136"/>
      <c r="ADJ216" s="136"/>
      <c r="ADK216" s="136"/>
      <c r="ADL216" s="136"/>
      <c r="ADM216" s="136"/>
      <c r="ADN216" s="136"/>
      <c r="ADO216" s="136"/>
      <c r="ADP216" s="136"/>
      <c r="ADQ216" s="136"/>
      <c r="ADR216" s="136"/>
      <c r="ADS216" s="136"/>
      <c r="ADT216" s="136"/>
      <c r="ADU216" s="136"/>
      <c r="ADV216" s="136"/>
      <c r="ADW216" s="136"/>
      <c r="ADX216" s="136"/>
      <c r="ADY216" s="136"/>
      <c r="ADZ216" s="136"/>
      <c r="AEA216" s="136"/>
      <c r="AEB216" s="136"/>
      <c r="AEC216" s="136"/>
      <c r="AED216" s="136"/>
      <c r="AEE216" s="136"/>
      <c r="AEF216" s="136"/>
      <c r="AEG216" s="136"/>
      <c r="AEH216" s="136"/>
      <c r="AEI216" s="136"/>
      <c r="AEJ216" s="136"/>
      <c r="AEK216" s="136"/>
      <c r="AEL216" s="136"/>
      <c r="AEM216" s="136"/>
      <c r="AEN216" s="136"/>
      <c r="AEO216" s="136"/>
      <c r="AEP216" s="136"/>
      <c r="AEQ216" s="136"/>
      <c r="AER216" s="136"/>
      <c r="AES216" s="136"/>
      <c r="AET216" s="136"/>
      <c r="AEU216" s="136"/>
      <c r="AEV216" s="136"/>
      <c r="AEW216" s="136"/>
      <c r="AEX216" s="136"/>
      <c r="AEY216" s="136"/>
      <c r="AEZ216" s="136"/>
      <c r="AFA216" s="136"/>
      <c r="AFB216" s="136"/>
      <c r="AFC216" s="136"/>
      <c r="AFD216" s="136"/>
      <c r="AFE216" s="136"/>
      <c r="AFF216" s="136"/>
      <c r="AFG216" s="136"/>
      <c r="AFH216" s="136"/>
      <c r="AFI216" s="136"/>
      <c r="AFJ216" s="136"/>
      <c r="AFK216" s="136"/>
      <c r="AFL216" s="136"/>
      <c r="AFM216" s="136"/>
      <c r="AFN216" s="136"/>
      <c r="AFO216" s="136"/>
      <c r="AFP216" s="136"/>
      <c r="AFQ216" s="136"/>
      <c r="AFR216" s="136"/>
      <c r="AFS216" s="136"/>
      <c r="AFT216" s="136"/>
      <c r="AFU216" s="136"/>
      <c r="AFV216" s="136"/>
      <c r="AFW216" s="136"/>
      <c r="AFX216" s="136"/>
      <c r="AFY216" s="136"/>
      <c r="AFZ216" s="136"/>
      <c r="AGA216" s="136"/>
      <c r="AGB216" s="136"/>
      <c r="AGC216" s="136"/>
      <c r="AGD216" s="136"/>
      <c r="AGE216" s="136"/>
      <c r="AGF216" s="136"/>
      <c r="AGG216" s="136"/>
      <c r="AGH216" s="136"/>
      <c r="AGI216" s="136"/>
      <c r="AGJ216" s="136"/>
      <c r="AGK216" s="136"/>
      <c r="AGL216" s="136"/>
      <c r="AGM216" s="136"/>
      <c r="AGN216" s="136"/>
      <c r="AGO216" s="136"/>
      <c r="AGP216" s="136"/>
      <c r="AGQ216" s="136"/>
      <c r="AGR216" s="136"/>
      <c r="AGS216" s="136"/>
      <c r="AGT216" s="136"/>
      <c r="AGU216" s="136"/>
      <c r="AGV216" s="136"/>
      <c r="AGW216" s="136"/>
      <c r="AGX216" s="136"/>
      <c r="AGY216" s="136"/>
      <c r="AGZ216" s="136"/>
      <c r="AHA216" s="136"/>
      <c r="AHB216" s="136"/>
      <c r="AHC216" s="136"/>
      <c r="AHD216" s="136"/>
      <c r="AHE216" s="136"/>
      <c r="AHF216" s="136"/>
      <c r="AHG216" s="136"/>
      <c r="AHH216" s="136"/>
      <c r="AHI216" s="136"/>
      <c r="AHJ216" s="136"/>
      <c r="AHK216" s="136"/>
      <c r="AHL216" s="136"/>
      <c r="AHM216" s="136"/>
      <c r="AHN216" s="136"/>
      <c r="AHO216" s="136"/>
      <c r="AHP216" s="136"/>
      <c r="AHQ216" s="136"/>
      <c r="AHR216" s="136"/>
      <c r="AHS216" s="136"/>
      <c r="AHT216" s="136"/>
      <c r="AHU216" s="136"/>
      <c r="AHV216" s="136"/>
      <c r="AHW216" s="136"/>
      <c r="AHX216" s="136"/>
      <c r="AHY216" s="136"/>
      <c r="AHZ216" s="136"/>
      <c r="AIA216" s="136"/>
      <c r="AIB216" s="136"/>
      <c r="AIC216" s="136"/>
      <c r="AID216" s="136"/>
      <c r="AIE216" s="136"/>
      <c r="AIF216" s="136"/>
      <c r="AIG216" s="136"/>
      <c r="AIH216" s="136"/>
      <c r="AII216" s="136"/>
      <c r="AIJ216" s="136"/>
      <c r="AIK216" s="136"/>
      <c r="AIL216" s="136"/>
      <c r="AIM216" s="136"/>
      <c r="AIN216" s="136"/>
      <c r="AIO216" s="136"/>
      <c r="AIP216" s="136"/>
      <c r="AIQ216" s="136"/>
      <c r="AIR216" s="136"/>
      <c r="AIS216" s="136"/>
      <c r="AIT216" s="136"/>
      <c r="AIU216" s="136"/>
      <c r="AIV216" s="136"/>
      <c r="AIW216" s="136"/>
      <c r="AIX216" s="136"/>
      <c r="AIY216" s="136"/>
      <c r="AIZ216" s="136"/>
      <c r="AJA216" s="136"/>
      <c r="AJB216" s="136"/>
      <c r="AJC216" s="136"/>
      <c r="AJD216" s="136"/>
      <c r="AJE216" s="136"/>
      <c r="AJF216" s="136"/>
      <c r="AJG216" s="136"/>
      <c r="AJH216" s="136"/>
      <c r="AJI216" s="136"/>
      <c r="AJJ216" s="136"/>
      <c r="AJK216" s="136"/>
      <c r="AJL216" s="136"/>
      <c r="AJM216" s="136"/>
      <c r="AJN216" s="136"/>
      <c r="AJO216" s="136"/>
      <c r="AJP216" s="136"/>
      <c r="AJQ216" s="136"/>
      <c r="AJR216" s="136"/>
      <c r="AJS216" s="136"/>
      <c r="AJT216" s="136"/>
      <c r="AJU216" s="136"/>
      <c r="AJV216" s="136"/>
      <c r="AJW216" s="136"/>
      <c r="AJX216" s="136"/>
      <c r="AJY216" s="136"/>
      <c r="AJZ216" s="136"/>
      <c r="AKA216" s="136"/>
      <c r="AKB216" s="136"/>
      <c r="AKC216" s="136"/>
      <c r="AKD216" s="136"/>
      <c r="AKE216" s="136"/>
      <c r="AKF216" s="136"/>
      <c r="AKG216" s="136"/>
      <c r="AKH216" s="136"/>
      <c r="AKI216" s="136"/>
      <c r="AKJ216" s="136"/>
      <c r="AKK216" s="136"/>
      <c r="AKL216" s="136"/>
      <c r="AKM216" s="136"/>
      <c r="AKN216" s="136"/>
      <c r="AKO216" s="136"/>
      <c r="AKP216" s="136"/>
      <c r="AKQ216" s="136"/>
      <c r="AKR216" s="136"/>
      <c r="AKS216" s="136"/>
      <c r="AKT216" s="136"/>
      <c r="AKU216" s="136"/>
      <c r="AKV216" s="136"/>
      <c r="AKW216" s="136"/>
      <c r="AKX216" s="136"/>
      <c r="AKY216" s="136"/>
      <c r="AKZ216" s="136"/>
      <c r="ALA216" s="136"/>
      <c r="ALB216" s="136"/>
      <c r="ALC216" s="136"/>
      <c r="ALD216" s="136"/>
      <c r="ALE216" s="136"/>
      <c r="ALF216" s="136"/>
      <c r="ALG216" s="136"/>
      <c r="ALH216" s="136"/>
      <c r="ALI216" s="136"/>
      <c r="ALJ216" s="136"/>
      <c r="ALK216" s="136"/>
      <c r="ALL216" s="136"/>
      <c r="ALM216" s="136"/>
      <c r="ALN216" s="136"/>
      <c r="ALO216" s="136"/>
      <c r="ALP216" s="136"/>
      <c r="ALQ216" s="136"/>
      <c r="ALR216" s="136"/>
      <c r="ALS216" s="136"/>
      <c r="ALT216" s="136"/>
      <c r="ALU216" s="136"/>
      <c r="ALV216" s="136"/>
      <c r="ALW216" s="136"/>
      <c r="ALX216" s="136"/>
      <c r="ALY216" s="136"/>
      <c r="ALZ216" s="136"/>
      <c r="AMA216" s="136"/>
      <c r="AMB216" s="136"/>
      <c r="AMC216" s="136"/>
      <c r="AMD216" s="136"/>
      <c r="AME216" s="136"/>
      <c r="AMF216" s="136"/>
      <c r="AMG216" s="136"/>
      <c r="AMH216" s="136"/>
      <c r="AMI216" s="136"/>
    </row>
    <row r="217" spans="1:1023" ht="86.25" x14ac:dyDescent="0.25">
      <c r="A217" s="280" t="s">
        <v>897</v>
      </c>
      <c r="B217" s="193">
        <v>217</v>
      </c>
      <c r="C217" s="201" t="s">
        <v>898</v>
      </c>
      <c r="D217" s="210" t="s">
        <v>14786</v>
      </c>
      <c r="E217" s="136"/>
      <c r="F217" s="220">
        <v>4</v>
      </c>
      <c r="G217" s="209">
        <v>3</v>
      </c>
      <c r="H217" s="214"/>
      <c r="I217" s="367">
        <v>45</v>
      </c>
      <c r="J217" s="421" t="s">
        <v>851</v>
      </c>
      <c r="K217" s="77">
        <v>1</v>
      </c>
      <c r="L217" s="77" t="s">
        <v>771</v>
      </c>
      <c r="M217" s="77"/>
      <c r="N217" s="77"/>
      <c r="O217" s="444">
        <v>3</v>
      </c>
      <c r="P217" s="465">
        <v>1</v>
      </c>
      <c r="Q217" s="161" t="s">
        <v>770</v>
      </c>
      <c r="R217" s="409">
        <v>2</v>
      </c>
      <c r="S217" s="409" t="s">
        <v>770</v>
      </c>
      <c r="T217" s="161"/>
      <c r="U217" s="161"/>
      <c r="V217" s="256">
        <f>IF(O217=1,10,100)</f>
        <v>100</v>
      </c>
      <c r="W217" s="268">
        <f>IF(O217=1,1,IF(O217=2,10,100))</f>
        <v>100</v>
      </c>
      <c r="X217" s="256">
        <f>IF(O217=3,20,100)</f>
        <v>20</v>
      </c>
      <c r="Y217" s="256">
        <f>IF(P217=1,10,100)</f>
        <v>10</v>
      </c>
      <c r="Z217" s="256">
        <f>IF(P217=1,1,IF(P217=2,10,100))</f>
        <v>1</v>
      </c>
      <c r="AA217" s="257">
        <f>IF(OR(EXACT(Q217,"1A"),EXACT(Q217,"1B")),0.1,IF(Q217=2,1,100))</f>
        <v>0.1</v>
      </c>
      <c r="AB217" s="257">
        <f>IF(OR(EXACT(R217,"1A"),EXACT(R217,"1B")),0.1,IF(R217=2,1,100))</f>
        <v>1</v>
      </c>
      <c r="AC217" s="257">
        <f>IF(OR(EXACT(S217,"1A"),EXACT(S217,"1B")),0.3,IF(S217=2,3,100))</f>
        <v>0.3</v>
      </c>
      <c r="AD217" s="136"/>
      <c r="AE217" s="136"/>
      <c r="AF217" s="249">
        <f>IF(OR(OR(EXACT(J217,"1A"),EXACT(J217,"1B"),EXACT(J217,"1C")),K217=1),1,IF(K217=2,10,100))</f>
        <v>1</v>
      </c>
      <c r="AG217" s="249">
        <f>IF(OR(EXACT(J217,"1A"),EXACT(J217,"1B"),EXACT(J217,"1C")),1,IF(J217=2,10,100))</f>
        <v>1</v>
      </c>
      <c r="AH217" s="249">
        <f>IF(OR(EXACT(J217,"1A"),EXACT(J217,"1B"),EXACT(J217,"1C"),K217=1),3,100)</f>
        <v>3</v>
      </c>
      <c r="AI217" s="249">
        <f>IF(OR(EXACT(J217,"1A"),EXACT(J217,"1B"),EXACT(J217,"1C")),5,100)</f>
        <v>5</v>
      </c>
      <c r="AJ217" s="269" t="s">
        <v>25863</v>
      </c>
      <c r="AK217" s="136"/>
      <c r="AL217" s="136"/>
      <c r="AM217" s="251"/>
      <c r="AN217" s="136"/>
      <c r="AO217" s="136"/>
      <c r="AP217" s="136"/>
      <c r="AQ217" s="267" t="s">
        <v>25864</v>
      </c>
      <c r="AR217" s="136"/>
      <c r="AS217" s="136"/>
      <c r="AT217" s="136"/>
      <c r="AU217" s="136"/>
      <c r="AV217" s="136"/>
      <c r="AW217" s="136"/>
      <c r="AX217" s="136"/>
      <c r="AY217" s="136"/>
      <c r="AZ217" s="136"/>
      <c r="BA217" s="136"/>
      <c r="BB217" s="136"/>
      <c r="BC217" s="136"/>
      <c r="BD217" s="136"/>
      <c r="BE217" s="136"/>
      <c r="BF217" s="136"/>
      <c r="BG217" s="136"/>
      <c r="BH217" s="136"/>
      <c r="BI217" s="136"/>
      <c r="BJ217" s="136"/>
      <c r="BK217" s="136"/>
      <c r="BL217" s="136"/>
      <c r="BM217" s="136"/>
      <c r="BN217" s="136"/>
      <c r="BO217" s="136"/>
      <c r="BP217" s="136"/>
      <c r="BQ217" s="136"/>
      <c r="BR217" s="136"/>
      <c r="BS217" s="136"/>
      <c r="BT217" s="136"/>
      <c r="BU217" s="136"/>
      <c r="BV217" s="136"/>
      <c r="BW217" s="136"/>
      <c r="BX217" s="136"/>
      <c r="BY217" s="136"/>
      <c r="BZ217" s="136"/>
      <c r="CA217" s="136"/>
      <c r="CB217" s="136"/>
      <c r="CC217" s="136"/>
      <c r="CD217" s="136"/>
      <c r="CE217" s="136"/>
      <c r="CF217" s="136"/>
      <c r="CG217" s="136"/>
      <c r="CH217" s="136"/>
      <c r="CI217" s="136"/>
      <c r="CJ217" s="136"/>
      <c r="CK217" s="136"/>
      <c r="CL217" s="136"/>
      <c r="CM217" s="136"/>
      <c r="CN217" s="136"/>
      <c r="CO217" s="136"/>
      <c r="CP217" s="136"/>
      <c r="CQ217" s="136"/>
      <c r="CR217" s="136"/>
      <c r="CS217" s="136"/>
      <c r="CT217" s="136"/>
      <c r="CU217" s="136"/>
      <c r="CV217" s="136"/>
      <c r="CW217" s="136"/>
      <c r="CX217" s="136"/>
      <c r="CY217" s="136"/>
      <c r="CZ217" s="136"/>
      <c r="DA217" s="136"/>
      <c r="DB217" s="136"/>
      <c r="DC217" s="136"/>
      <c r="DD217" s="136"/>
      <c r="DE217" s="136"/>
      <c r="DF217" s="136"/>
      <c r="DG217" s="136"/>
      <c r="DH217" s="136"/>
      <c r="DI217" s="136"/>
      <c r="DJ217" s="136"/>
      <c r="DK217" s="136"/>
      <c r="DL217" s="136"/>
      <c r="DM217" s="136"/>
      <c r="DN217" s="136"/>
      <c r="DO217" s="136"/>
      <c r="DP217" s="136"/>
      <c r="DQ217" s="136"/>
      <c r="DR217" s="136"/>
      <c r="DS217" s="136"/>
      <c r="DT217" s="136"/>
      <c r="DU217" s="136"/>
      <c r="DV217" s="136"/>
      <c r="DW217" s="136"/>
      <c r="DX217" s="136"/>
      <c r="DY217" s="136"/>
      <c r="DZ217" s="136"/>
      <c r="EA217" s="136"/>
      <c r="EB217" s="136"/>
      <c r="EC217" s="136"/>
      <c r="ED217" s="136"/>
      <c r="EE217" s="136"/>
      <c r="EF217" s="136"/>
      <c r="EG217" s="136"/>
      <c r="EH217" s="136"/>
      <c r="EI217" s="136"/>
      <c r="EJ217" s="136"/>
      <c r="EK217" s="136"/>
      <c r="EL217" s="136"/>
      <c r="EM217" s="136"/>
      <c r="EN217" s="136"/>
      <c r="EO217" s="136"/>
      <c r="EP217" s="136"/>
      <c r="EQ217" s="136"/>
      <c r="ER217" s="136"/>
      <c r="ES217" s="136"/>
      <c r="ET217" s="136"/>
      <c r="EU217" s="136"/>
      <c r="EV217" s="136"/>
      <c r="EW217" s="136"/>
      <c r="EX217" s="136"/>
      <c r="EY217" s="136"/>
      <c r="EZ217" s="136"/>
      <c r="FA217" s="136"/>
      <c r="FB217" s="136"/>
      <c r="FC217" s="136"/>
      <c r="FD217" s="136"/>
      <c r="FE217" s="136"/>
      <c r="FF217" s="136"/>
      <c r="FG217" s="136"/>
      <c r="FH217" s="136"/>
      <c r="FI217" s="136"/>
      <c r="FJ217" s="136"/>
      <c r="FK217" s="136"/>
      <c r="FL217" s="136"/>
      <c r="FM217" s="136"/>
      <c r="FN217" s="136"/>
      <c r="FO217" s="136"/>
      <c r="FP217" s="136"/>
      <c r="FQ217" s="136"/>
      <c r="FR217" s="136"/>
      <c r="FS217" s="136"/>
      <c r="FT217" s="136"/>
      <c r="FU217" s="136"/>
      <c r="FV217" s="136"/>
      <c r="FW217" s="136"/>
      <c r="FX217" s="136"/>
      <c r="FY217" s="136"/>
      <c r="FZ217" s="136"/>
      <c r="GA217" s="136"/>
      <c r="GB217" s="136"/>
      <c r="GC217" s="136"/>
      <c r="GD217" s="136"/>
      <c r="GE217" s="136"/>
      <c r="GF217" s="136"/>
      <c r="GG217" s="136"/>
      <c r="GH217" s="136"/>
      <c r="GI217" s="136"/>
      <c r="GJ217" s="136"/>
      <c r="GK217" s="136"/>
      <c r="GL217" s="136"/>
      <c r="GM217" s="136"/>
      <c r="GN217" s="136"/>
      <c r="GO217" s="136"/>
      <c r="GP217" s="136"/>
      <c r="GQ217" s="136"/>
      <c r="GR217" s="136"/>
      <c r="GS217" s="136"/>
      <c r="GT217" s="136"/>
      <c r="GU217" s="136"/>
      <c r="GV217" s="136"/>
      <c r="GW217" s="136"/>
      <c r="GX217" s="136"/>
      <c r="GY217" s="136"/>
      <c r="GZ217" s="136"/>
      <c r="HA217" s="136"/>
      <c r="HB217" s="136"/>
      <c r="HC217" s="136"/>
      <c r="HD217" s="136"/>
      <c r="HE217" s="136"/>
      <c r="HF217" s="136"/>
      <c r="HG217" s="136"/>
      <c r="HH217" s="136"/>
      <c r="HI217" s="136"/>
      <c r="HJ217" s="136"/>
      <c r="HK217" s="136"/>
      <c r="HL217" s="136"/>
      <c r="HM217" s="136"/>
      <c r="HN217" s="136"/>
      <c r="HO217" s="136"/>
      <c r="HP217" s="136"/>
      <c r="HQ217" s="136"/>
      <c r="HR217" s="136"/>
      <c r="HS217" s="136"/>
      <c r="HT217" s="136"/>
      <c r="HU217" s="136"/>
      <c r="HV217" s="136"/>
      <c r="HW217" s="136"/>
      <c r="HX217" s="136"/>
      <c r="HY217" s="136"/>
      <c r="HZ217" s="136"/>
      <c r="IA217" s="136"/>
      <c r="IB217" s="136"/>
      <c r="IC217" s="136"/>
      <c r="ID217" s="136"/>
      <c r="IE217" s="136"/>
      <c r="IF217" s="136"/>
      <c r="IG217" s="136"/>
      <c r="IH217" s="136"/>
      <c r="II217" s="136"/>
      <c r="IJ217" s="136"/>
      <c r="IK217" s="136"/>
      <c r="IL217" s="136"/>
      <c r="IM217" s="136"/>
      <c r="IN217" s="136"/>
      <c r="IO217" s="136"/>
      <c r="IP217" s="136"/>
      <c r="IQ217" s="136"/>
      <c r="IR217" s="136"/>
      <c r="IS217" s="136"/>
      <c r="IT217" s="136"/>
      <c r="IU217" s="136"/>
      <c r="IV217" s="136"/>
      <c r="IW217" s="136"/>
      <c r="IX217" s="136"/>
      <c r="IY217" s="136"/>
      <c r="IZ217" s="136"/>
      <c r="JA217" s="136"/>
      <c r="JB217" s="136"/>
      <c r="JC217" s="136"/>
      <c r="JD217" s="136"/>
      <c r="JE217" s="136"/>
      <c r="JF217" s="136"/>
      <c r="JG217" s="136"/>
      <c r="JH217" s="136"/>
      <c r="JI217" s="136"/>
      <c r="JJ217" s="136"/>
      <c r="JK217" s="136"/>
      <c r="JL217" s="136"/>
      <c r="JM217" s="136"/>
      <c r="JN217" s="136"/>
      <c r="JO217" s="136"/>
      <c r="JP217" s="136"/>
      <c r="JQ217" s="136"/>
      <c r="JR217" s="136"/>
      <c r="JS217" s="136"/>
      <c r="JT217" s="136"/>
      <c r="JU217" s="136"/>
      <c r="JV217" s="136"/>
      <c r="JW217" s="136"/>
      <c r="JX217" s="136"/>
      <c r="JY217" s="136"/>
      <c r="JZ217" s="136"/>
      <c r="KA217" s="136"/>
      <c r="KB217" s="136"/>
      <c r="KC217" s="136"/>
      <c r="KD217" s="136"/>
      <c r="KE217" s="136"/>
      <c r="KF217" s="136"/>
      <c r="KG217" s="136"/>
      <c r="KH217" s="136"/>
      <c r="KI217" s="136"/>
      <c r="KJ217" s="136"/>
      <c r="KK217" s="136"/>
      <c r="KL217" s="136"/>
      <c r="KM217" s="136"/>
      <c r="KN217" s="136"/>
      <c r="KO217" s="136"/>
      <c r="KP217" s="136"/>
      <c r="KQ217" s="136"/>
      <c r="KR217" s="136"/>
      <c r="KS217" s="136"/>
      <c r="KT217" s="136"/>
      <c r="KU217" s="136"/>
      <c r="KV217" s="136"/>
      <c r="KW217" s="136"/>
      <c r="KX217" s="136"/>
      <c r="KY217" s="136"/>
      <c r="KZ217" s="136"/>
      <c r="LA217" s="136"/>
      <c r="LB217" s="136"/>
      <c r="LC217" s="136"/>
      <c r="LD217" s="136"/>
      <c r="LE217" s="136"/>
      <c r="LF217" s="136"/>
      <c r="LG217" s="136"/>
      <c r="LH217" s="136"/>
      <c r="LI217" s="136"/>
      <c r="LJ217" s="136"/>
      <c r="LK217" s="136"/>
      <c r="LL217" s="136"/>
      <c r="LM217" s="136"/>
      <c r="LN217" s="136"/>
      <c r="LO217" s="136"/>
      <c r="LP217" s="136"/>
      <c r="LQ217" s="136"/>
      <c r="LR217" s="136"/>
      <c r="LS217" s="136"/>
      <c r="LT217" s="136"/>
      <c r="LU217" s="136"/>
      <c r="LV217" s="136"/>
      <c r="LW217" s="136"/>
      <c r="LX217" s="136"/>
      <c r="LY217" s="136"/>
      <c r="LZ217" s="136"/>
      <c r="MA217" s="136"/>
      <c r="MB217" s="136"/>
      <c r="MC217" s="136"/>
      <c r="MD217" s="136"/>
      <c r="ME217" s="136"/>
      <c r="MF217" s="136"/>
      <c r="MG217" s="136"/>
      <c r="MH217" s="136"/>
      <c r="MI217" s="136"/>
      <c r="MJ217" s="136"/>
      <c r="MK217" s="136"/>
      <c r="ML217" s="136"/>
      <c r="MM217" s="136"/>
      <c r="MN217" s="136"/>
      <c r="MO217" s="136"/>
      <c r="MP217" s="136"/>
      <c r="MQ217" s="136"/>
      <c r="MR217" s="136"/>
      <c r="MS217" s="136"/>
      <c r="MT217" s="136"/>
      <c r="MU217" s="136"/>
      <c r="MV217" s="136"/>
      <c r="MW217" s="136"/>
      <c r="MX217" s="136"/>
      <c r="MY217" s="136"/>
      <c r="MZ217" s="136"/>
      <c r="NA217" s="136"/>
      <c r="NB217" s="136"/>
      <c r="NC217" s="136"/>
      <c r="ND217" s="136"/>
      <c r="NE217" s="136"/>
      <c r="NF217" s="136"/>
      <c r="NG217" s="136"/>
      <c r="NH217" s="136"/>
      <c r="NI217" s="136"/>
      <c r="NJ217" s="136"/>
      <c r="NK217" s="136"/>
      <c r="NL217" s="136"/>
      <c r="NM217" s="136"/>
      <c r="NN217" s="136"/>
      <c r="NO217" s="136"/>
      <c r="NP217" s="136"/>
      <c r="NQ217" s="136"/>
      <c r="NR217" s="136"/>
      <c r="NS217" s="136"/>
      <c r="NT217" s="136"/>
      <c r="NU217" s="136"/>
      <c r="NV217" s="136"/>
      <c r="NW217" s="136"/>
      <c r="NX217" s="136"/>
      <c r="NY217" s="136"/>
      <c r="NZ217" s="136"/>
      <c r="OA217" s="136"/>
      <c r="OB217" s="136"/>
      <c r="OC217" s="136"/>
      <c r="OD217" s="136"/>
      <c r="OE217" s="136"/>
      <c r="OF217" s="136"/>
      <c r="OG217" s="136"/>
      <c r="OH217" s="136"/>
      <c r="OI217" s="136"/>
      <c r="OJ217" s="136"/>
      <c r="OK217" s="136"/>
      <c r="OL217" s="136"/>
      <c r="OM217" s="136"/>
      <c r="ON217" s="136"/>
      <c r="OO217" s="136"/>
      <c r="OP217" s="136"/>
      <c r="OQ217" s="136"/>
      <c r="OR217" s="136"/>
      <c r="OS217" s="136"/>
      <c r="OT217" s="136"/>
      <c r="OU217" s="136"/>
      <c r="OV217" s="136"/>
      <c r="OW217" s="136"/>
      <c r="OX217" s="136"/>
      <c r="OY217" s="136"/>
      <c r="OZ217" s="136"/>
      <c r="PA217" s="136"/>
      <c r="PB217" s="136"/>
      <c r="PC217" s="136"/>
      <c r="PD217" s="136"/>
      <c r="PE217" s="136"/>
      <c r="PF217" s="136"/>
      <c r="PG217" s="136"/>
      <c r="PH217" s="136"/>
      <c r="PI217" s="136"/>
      <c r="PJ217" s="136"/>
      <c r="PK217" s="136"/>
      <c r="PL217" s="136"/>
      <c r="PM217" s="136"/>
      <c r="PN217" s="136"/>
      <c r="PO217" s="136"/>
      <c r="PP217" s="136"/>
      <c r="PQ217" s="136"/>
      <c r="PR217" s="136"/>
      <c r="PS217" s="136"/>
      <c r="PT217" s="136"/>
      <c r="PU217" s="136"/>
      <c r="PV217" s="136"/>
      <c r="PW217" s="136"/>
      <c r="PX217" s="136"/>
      <c r="PY217" s="136"/>
      <c r="PZ217" s="136"/>
      <c r="QA217" s="136"/>
      <c r="QB217" s="136"/>
      <c r="QC217" s="136"/>
      <c r="QD217" s="136"/>
      <c r="QE217" s="136"/>
      <c r="QF217" s="136"/>
      <c r="QG217" s="136"/>
      <c r="QH217" s="136"/>
      <c r="QI217" s="136"/>
      <c r="QJ217" s="136"/>
      <c r="QK217" s="136"/>
      <c r="QL217" s="136"/>
      <c r="QM217" s="136"/>
      <c r="QN217" s="136"/>
      <c r="QO217" s="136"/>
      <c r="QP217" s="136"/>
      <c r="QQ217" s="136"/>
      <c r="QR217" s="136"/>
      <c r="QS217" s="136"/>
      <c r="QT217" s="136"/>
      <c r="QU217" s="136"/>
      <c r="QV217" s="136"/>
      <c r="QW217" s="136"/>
      <c r="QX217" s="136"/>
      <c r="QY217" s="136"/>
      <c r="QZ217" s="136"/>
      <c r="RA217" s="136"/>
      <c r="RB217" s="136"/>
      <c r="RC217" s="136"/>
      <c r="RD217" s="136"/>
      <c r="RE217" s="136"/>
      <c r="RF217" s="136"/>
      <c r="RG217" s="136"/>
      <c r="RH217" s="136"/>
      <c r="RI217" s="136"/>
      <c r="RJ217" s="136"/>
      <c r="RK217" s="136"/>
      <c r="RL217" s="136"/>
      <c r="RM217" s="136"/>
      <c r="RN217" s="136"/>
      <c r="RO217" s="136"/>
      <c r="RP217" s="136"/>
      <c r="RQ217" s="136"/>
      <c r="RR217" s="136"/>
      <c r="RS217" s="136"/>
      <c r="RT217" s="136"/>
      <c r="RU217" s="136"/>
      <c r="RV217" s="136"/>
      <c r="RW217" s="136"/>
      <c r="RX217" s="136"/>
      <c r="RY217" s="136"/>
      <c r="RZ217" s="136"/>
      <c r="SA217" s="136"/>
      <c r="SB217" s="136"/>
      <c r="SC217" s="136"/>
      <c r="SD217" s="136"/>
      <c r="SE217" s="136"/>
      <c r="SF217" s="136"/>
      <c r="SG217" s="136"/>
      <c r="SH217" s="136"/>
      <c r="SI217" s="136"/>
      <c r="SJ217" s="136"/>
      <c r="SK217" s="136"/>
      <c r="SL217" s="136"/>
      <c r="SM217" s="136"/>
      <c r="SN217" s="136"/>
      <c r="SO217" s="136"/>
      <c r="SP217" s="136"/>
      <c r="SQ217" s="136"/>
      <c r="SR217" s="136"/>
      <c r="SS217" s="136"/>
      <c r="ST217" s="136"/>
      <c r="SU217" s="136"/>
      <c r="SV217" s="136"/>
      <c r="SW217" s="136"/>
      <c r="SX217" s="136"/>
      <c r="SY217" s="136"/>
      <c r="SZ217" s="136"/>
      <c r="TA217" s="136"/>
      <c r="TB217" s="136"/>
      <c r="TC217" s="136"/>
      <c r="TD217" s="136"/>
      <c r="TE217" s="136"/>
      <c r="TF217" s="136"/>
      <c r="TG217" s="136"/>
      <c r="TH217" s="136"/>
      <c r="TI217" s="136"/>
      <c r="TJ217" s="136"/>
      <c r="TK217" s="136"/>
      <c r="TL217" s="136"/>
      <c r="TM217" s="136"/>
      <c r="TN217" s="136"/>
      <c r="TO217" s="136"/>
      <c r="TP217" s="136"/>
      <c r="TQ217" s="136"/>
      <c r="TR217" s="136"/>
      <c r="TS217" s="136"/>
      <c r="TT217" s="136"/>
      <c r="TU217" s="136"/>
      <c r="TV217" s="136"/>
      <c r="TW217" s="136"/>
      <c r="TX217" s="136"/>
      <c r="TY217" s="136"/>
      <c r="TZ217" s="136"/>
      <c r="UA217" s="136"/>
      <c r="UB217" s="136"/>
      <c r="UC217" s="136"/>
      <c r="UD217" s="136"/>
      <c r="UE217" s="136"/>
      <c r="UF217" s="136"/>
      <c r="UG217" s="136"/>
      <c r="UH217" s="136"/>
      <c r="UI217" s="136"/>
      <c r="UJ217" s="136"/>
      <c r="UK217" s="136"/>
      <c r="UL217" s="136"/>
      <c r="UM217" s="136"/>
      <c r="UN217" s="136"/>
      <c r="UO217" s="136"/>
      <c r="UP217" s="136"/>
      <c r="UQ217" s="136"/>
      <c r="UR217" s="136"/>
      <c r="US217" s="136"/>
      <c r="UT217" s="136"/>
      <c r="UU217" s="136"/>
      <c r="UV217" s="136"/>
      <c r="UW217" s="136"/>
      <c r="UX217" s="136"/>
      <c r="UY217" s="136"/>
      <c r="UZ217" s="136"/>
      <c r="VA217" s="136"/>
      <c r="VB217" s="136"/>
      <c r="VC217" s="136"/>
      <c r="VD217" s="136"/>
      <c r="VE217" s="136"/>
      <c r="VF217" s="136"/>
      <c r="VG217" s="136"/>
      <c r="VH217" s="136"/>
      <c r="VI217" s="136"/>
      <c r="VJ217" s="136"/>
      <c r="VK217" s="136"/>
      <c r="VL217" s="136"/>
      <c r="VM217" s="136"/>
      <c r="VN217" s="136"/>
      <c r="VO217" s="136"/>
      <c r="VP217" s="136"/>
      <c r="VQ217" s="136"/>
      <c r="VR217" s="136"/>
      <c r="VS217" s="136"/>
      <c r="VT217" s="136"/>
      <c r="VU217" s="136"/>
      <c r="VV217" s="136"/>
      <c r="VW217" s="136"/>
      <c r="VX217" s="136"/>
      <c r="VY217" s="136"/>
      <c r="VZ217" s="136"/>
      <c r="WA217" s="136"/>
      <c r="WB217" s="136"/>
      <c r="WC217" s="136"/>
      <c r="WD217" s="136"/>
      <c r="WE217" s="136"/>
      <c r="WF217" s="136"/>
      <c r="WG217" s="136"/>
      <c r="WH217" s="136"/>
      <c r="WI217" s="136"/>
      <c r="WJ217" s="136"/>
      <c r="WK217" s="136"/>
      <c r="WL217" s="136"/>
      <c r="WM217" s="136"/>
      <c r="WN217" s="136"/>
      <c r="WO217" s="136"/>
      <c r="WP217" s="136"/>
      <c r="WQ217" s="136"/>
      <c r="WR217" s="136"/>
      <c r="WS217" s="136"/>
      <c r="WT217" s="136"/>
      <c r="WU217" s="136"/>
      <c r="WV217" s="136"/>
      <c r="WW217" s="136"/>
      <c r="WX217" s="136"/>
      <c r="WY217" s="136"/>
      <c r="WZ217" s="136"/>
      <c r="XA217" s="136"/>
      <c r="XB217" s="136"/>
      <c r="XC217" s="136"/>
      <c r="XD217" s="136"/>
      <c r="XE217" s="136"/>
      <c r="XF217" s="136"/>
      <c r="XG217" s="136"/>
      <c r="XH217" s="136"/>
      <c r="XI217" s="136"/>
      <c r="XJ217" s="136"/>
      <c r="XK217" s="136"/>
      <c r="XL217" s="136"/>
      <c r="XM217" s="136"/>
      <c r="XN217" s="136"/>
      <c r="XO217" s="136"/>
      <c r="XP217" s="136"/>
      <c r="XQ217" s="136"/>
      <c r="XR217" s="136"/>
      <c r="XS217" s="136"/>
      <c r="XT217" s="136"/>
      <c r="XU217" s="136"/>
      <c r="XV217" s="136"/>
      <c r="XW217" s="136"/>
      <c r="XX217" s="136"/>
      <c r="XY217" s="136"/>
      <c r="XZ217" s="136"/>
      <c r="YA217" s="136"/>
      <c r="YB217" s="136"/>
      <c r="YC217" s="136"/>
      <c r="YD217" s="136"/>
      <c r="YE217" s="136"/>
      <c r="YF217" s="136"/>
      <c r="YG217" s="136"/>
      <c r="YH217" s="136"/>
      <c r="YI217" s="136"/>
      <c r="YJ217" s="136"/>
      <c r="YK217" s="136"/>
      <c r="YL217" s="136"/>
      <c r="YM217" s="136"/>
      <c r="YN217" s="136"/>
      <c r="YO217" s="136"/>
      <c r="YP217" s="136"/>
      <c r="YQ217" s="136"/>
      <c r="YR217" s="136"/>
      <c r="YS217" s="136"/>
      <c r="YT217" s="136"/>
      <c r="YU217" s="136"/>
      <c r="YV217" s="136"/>
      <c r="YW217" s="136"/>
      <c r="YX217" s="136"/>
      <c r="YY217" s="136"/>
      <c r="YZ217" s="136"/>
      <c r="ZA217" s="136"/>
      <c r="ZB217" s="136"/>
      <c r="ZC217" s="136"/>
      <c r="ZD217" s="136"/>
      <c r="ZE217" s="136"/>
      <c r="ZF217" s="136"/>
      <c r="ZG217" s="136"/>
      <c r="ZH217" s="136"/>
      <c r="ZI217" s="136"/>
      <c r="ZJ217" s="136"/>
      <c r="ZK217" s="136"/>
      <c r="ZL217" s="136"/>
      <c r="ZM217" s="136"/>
      <c r="ZN217" s="136"/>
      <c r="ZO217" s="136"/>
      <c r="ZP217" s="136"/>
      <c r="ZQ217" s="136"/>
      <c r="ZR217" s="136"/>
      <c r="ZS217" s="136"/>
      <c r="ZT217" s="136"/>
      <c r="ZU217" s="136"/>
      <c r="ZV217" s="136"/>
      <c r="ZW217" s="136"/>
      <c r="ZX217" s="136"/>
      <c r="ZY217" s="136"/>
      <c r="ZZ217" s="136"/>
      <c r="AAA217" s="136"/>
      <c r="AAB217" s="136"/>
      <c r="AAC217" s="136"/>
      <c r="AAD217" s="136"/>
      <c r="AAE217" s="136"/>
      <c r="AAF217" s="136"/>
      <c r="AAG217" s="136"/>
      <c r="AAH217" s="136"/>
      <c r="AAI217" s="136"/>
      <c r="AAJ217" s="136"/>
      <c r="AAK217" s="136"/>
      <c r="AAL217" s="136"/>
      <c r="AAM217" s="136"/>
      <c r="AAN217" s="136"/>
      <c r="AAO217" s="136"/>
      <c r="AAP217" s="136"/>
      <c r="AAQ217" s="136"/>
      <c r="AAR217" s="136"/>
      <c r="AAS217" s="136"/>
      <c r="AAT217" s="136"/>
      <c r="AAU217" s="136"/>
      <c r="AAV217" s="136"/>
      <c r="AAW217" s="136"/>
      <c r="AAX217" s="136"/>
      <c r="AAY217" s="136"/>
      <c r="AAZ217" s="136"/>
      <c r="ABA217" s="136"/>
      <c r="ABB217" s="136"/>
      <c r="ABC217" s="136"/>
      <c r="ABD217" s="136"/>
      <c r="ABE217" s="136"/>
      <c r="ABF217" s="136"/>
      <c r="ABG217" s="136"/>
      <c r="ABH217" s="136"/>
      <c r="ABI217" s="136"/>
      <c r="ABJ217" s="136"/>
      <c r="ABK217" s="136"/>
      <c r="ABL217" s="136"/>
      <c r="ABM217" s="136"/>
      <c r="ABN217" s="136"/>
      <c r="ABO217" s="136"/>
      <c r="ABP217" s="136"/>
      <c r="ABQ217" s="136"/>
      <c r="ABR217" s="136"/>
      <c r="ABS217" s="136"/>
      <c r="ABT217" s="136"/>
      <c r="ABU217" s="136"/>
      <c r="ABV217" s="136"/>
      <c r="ABW217" s="136"/>
      <c r="ABX217" s="136"/>
      <c r="ABY217" s="136"/>
      <c r="ABZ217" s="136"/>
      <c r="ACA217" s="136"/>
      <c r="ACB217" s="136"/>
      <c r="ACC217" s="136"/>
      <c r="ACD217" s="136"/>
      <c r="ACE217" s="136"/>
      <c r="ACF217" s="136"/>
      <c r="ACG217" s="136"/>
      <c r="ACH217" s="136"/>
      <c r="ACI217" s="136"/>
      <c r="ACJ217" s="136"/>
      <c r="ACK217" s="136"/>
      <c r="ACL217" s="136"/>
      <c r="ACM217" s="136"/>
      <c r="ACN217" s="136"/>
      <c r="ACO217" s="136"/>
      <c r="ACP217" s="136"/>
      <c r="ACQ217" s="136"/>
      <c r="ACR217" s="136"/>
      <c r="ACS217" s="136"/>
      <c r="ACT217" s="136"/>
      <c r="ACU217" s="136"/>
      <c r="ACV217" s="136"/>
      <c r="ACW217" s="136"/>
      <c r="ACX217" s="136"/>
      <c r="ACY217" s="136"/>
      <c r="ACZ217" s="136"/>
      <c r="ADA217" s="136"/>
      <c r="ADB217" s="136"/>
      <c r="ADC217" s="136"/>
      <c r="ADD217" s="136"/>
      <c r="ADE217" s="136"/>
      <c r="ADF217" s="136"/>
      <c r="ADG217" s="136"/>
      <c r="ADH217" s="136"/>
      <c r="ADI217" s="136"/>
      <c r="ADJ217" s="136"/>
      <c r="ADK217" s="136"/>
      <c r="ADL217" s="136"/>
      <c r="ADM217" s="136"/>
      <c r="ADN217" s="136"/>
      <c r="ADO217" s="136"/>
      <c r="ADP217" s="136"/>
      <c r="ADQ217" s="136"/>
      <c r="ADR217" s="136"/>
      <c r="ADS217" s="136"/>
      <c r="ADT217" s="136"/>
      <c r="ADU217" s="136"/>
      <c r="ADV217" s="136"/>
      <c r="ADW217" s="136"/>
      <c r="ADX217" s="136"/>
      <c r="ADY217" s="136"/>
      <c r="ADZ217" s="136"/>
      <c r="AEA217" s="136"/>
      <c r="AEB217" s="136"/>
      <c r="AEC217" s="136"/>
      <c r="AED217" s="136"/>
      <c r="AEE217" s="136"/>
      <c r="AEF217" s="136"/>
      <c r="AEG217" s="136"/>
      <c r="AEH217" s="136"/>
      <c r="AEI217" s="136"/>
      <c r="AEJ217" s="136"/>
      <c r="AEK217" s="136"/>
      <c r="AEL217" s="136"/>
      <c r="AEM217" s="136"/>
      <c r="AEN217" s="136"/>
      <c r="AEO217" s="136"/>
      <c r="AEP217" s="136"/>
      <c r="AEQ217" s="136"/>
      <c r="AER217" s="136"/>
      <c r="AES217" s="136"/>
      <c r="AET217" s="136"/>
      <c r="AEU217" s="136"/>
      <c r="AEV217" s="136"/>
      <c r="AEW217" s="136"/>
      <c r="AEX217" s="136"/>
      <c r="AEY217" s="136"/>
      <c r="AEZ217" s="136"/>
      <c r="AFA217" s="136"/>
      <c r="AFB217" s="136"/>
      <c r="AFC217" s="136"/>
      <c r="AFD217" s="136"/>
      <c r="AFE217" s="136"/>
      <c r="AFF217" s="136"/>
      <c r="AFG217" s="136"/>
      <c r="AFH217" s="136"/>
      <c r="AFI217" s="136"/>
      <c r="AFJ217" s="136"/>
      <c r="AFK217" s="136"/>
      <c r="AFL217" s="136"/>
      <c r="AFM217" s="136"/>
      <c r="AFN217" s="136"/>
      <c r="AFO217" s="136"/>
      <c r="AFP217" s="136"/>
      <c r="AFQ217" s="136"/>
      <c r="AFR217" s="136"/>
      <c r="AFS217" s="136"/>
      <c r="AFT217" s="136"/>
      <c r="AFU217" s="136"/>
      <c r="AFV217" s="136"/>
      <c r="AFW217" s="136"/>
      <c r="AFX217" s="136"/>
      <c r="AFY217" s="136"/>
      <c r="AFZ217" s="136"/>
      <c r="AGA217" s="136"/>
      <c r="AGB217" s="136"/>
      <c r="AGC217" s="136"/>
      <c r="AGD217" s="136"/>
      <c r="AGE217" s="136"/>
      <c r="AGF217" s="136"/>
      <c r="AGG217" s="136"/>
      <c r="AGH217" s="136"/>
      <c r="AGI217" s="136"/>
      <c r="AGJ217" s="136"/>
      <c r="AGK217" s="136"/>
      <c r="AGL217" s="136"/>
      <c r="AGM217" s="136"/>
      <c r="AGN217" s="136"/>
      <c r="AGO217" s="136"/>
      <c r="AGP217" s="136"/>
      <c r="AGQ217" s="136"/>
      <c r="AGR217" s="136"/>
      <c r="AGS217" s="136"/>
      <c r="AGT217" s="136"/>
      <c r="AGU217" s="136"/>
      <c r="AGV217" s="136"/>
      <c r="AGW217" s="136"/>
      <c r="AGX217" s="136"/>
      <c r="AGY217" s="136"/>
      <c r="AGZ217" s="136"/>
      <c r="AHA217" s="136"/>
      <c r="AHB217" s="136"/>
      <c r="AHC217" s="136"/>
      <c r="AHD217" s="136"/>
      <c r="AHE217" s="136"/>
      <c r="AHF217" s="136"/>
      <c r="AHG217" s="136"/>
      <c r="AHH217" s="136"/>
      <c r="AHI217" s="136"/>
      <c r="AHJ217" s="136"/>
      <c r="AHK217" s="136"/>
      <c r="AHL217" s="136"/>
      <c r="AHM217" s="136"/>
      <c r="AHN217" s="136"/>
      <c r="AHO217" s="136"/>
      <c r="AHP217" s="136"/>
      <c r="AHQ217" s="136"/>
      <c r="AHR217" s="136"/>
      <c r="AHS217" s="136"/>
      <c r="AHT217" s="136"/>
      <c r="AHU217" s="136"/>
      <c r="AHV217" s="136"/>
      <c r="AHW217" s="136"/>
      <c r="AHX217" s="136"/>
      <c r="AHY217" s="136"/>
      <c r="AHZ217" s="136"/>
      <c r="AIA217" s="136"/>
      <c r="AIB217" s="136"/>
      <c r="AIC217" s="136"/>
      <c r="AID217" s="136"/>
      <c r="AIE217" s="136"/>
      <c r="AIF217" s="136"/>
      <c r="AIG217" s="136"/>
      <c r="AIH217" s="136"/>
      <c r="AII217" s="136"/>
      <c r="AIJ217" s="136"/>
      <c r="AIK217" s="136"/>
      <c r="AIL217" s="136"/>
      <c r="AIM217" s="136"/>
      <c r="AIN217" s="136"/>
      <c r="AIO217" s="136"/>
      <c r="AIP217" s="136"/>
      <c r="AIQ217" s="136"/>
      <c r="AIR217" s="136"/>
      <c r="AIS217" s="136"/>
      <c r="AIT217" s="136"/>
      <c r="AIU217" s="136"/>
      <c r="AIV217" s="136"/>
      <c r="AIW217" s="136"/>
      <c r="AIX217" s="136"/>
      <c r="AIY217" s="136"/>
      <c r="AIZ217" s="136"/>
      <c r="AJA217" s="136"/>
      <c r="AJB217" s="136"/>
      <c r="AJC217" s="136"/>
      <c r="AJD217" s="136"/>
      <c r="AJE217" s="136"/>
      <c r="AJF217" s="136"/>
      <c r="AJG217" s="136"/>
      <c r="AJH217" s="136"/>
      <c r="AJI217" s="136"/>
      <c r="AJJ217" s="136"/>
      <c r="AJK217" s="136"/>
      <c r="AJL217" s="136"/>
      <c r="AJM217" s="136"/>
      <c r="AJN217" s="136"/>
      <c r="AJO217" s="136"/>
      <c r="AJP217" s="136"/>
      <c r="AJQ217" s="136"/>
      <c r="AJR217" s="136"/>
      <c r="AJS217" s="136"/>
      <c r="AJT217" s="136"/>
      <c r="AJU217" s="136"/>
      <c r="AJV217" s="136"/>
      <c r="AJW217" s="136"/>
      <c r="AJX217" s="136"/>
      <c r="AJY217" s="136"/>
      <c r="AJZ217" s="136"/>
      <c r="AKA217" s="136"/>
      <c r="AKB217" s="136"/>
      <c r="AKC217" s="136"/>
      <c r="AKD217" s="136"/>
      <c r="AKE217" s="136"/>
      <c r="AKF217" s="136"/>
      <c r="AKG217" s="136"/>
      <c r="AKH217" s="136"/>
      <c r="AKI217" s="136"/>
      <c r="AKJ217" s="136"/>
      <c r="AKK217" s="136"/>
      <c r="AKL217" s="136"/>
      <c r="AKM217" s="136"/>
      <c r="AKN217" s="136"/>
      <c r="AKO217" s="136"/>
      <c r="AKP217" s="136"/>
      <c r="AKQ217" s="136"/>
      <c r="AKR217" s="136"/>
      <c r="AKS217" s="136"/>
      <c r="AKT217" s="136"/>
      <c r="AKU217" s="136"/>
      <c r="AKV217" s="136"/>
      <c r="AKW217" s="136"/>
      <c r="AKX217" s="136"/>
      <c r="AKY217" s="136"/>
      <c r="AKZ217" s="136"/>
      <c r="ALA217" s="136"/>
      <c r="ALB217" s="136"/>
      <c r="ALC217" s="136"/>
      <c r="ALD217" s="136"/>
      <c r="ALE217" s="136"/>
      <c r="ALF217" s="136"/>
      <c r="ALG217" s="136"/>
      <c r="ALH217" s="136"/>
      <c r="ALI217" s="136"/>
      <c r="ALJ217" s="136"/>
      <c r="ALK217" s="136"/>
      <c r="ALL217" s="136"/>
      <c r="ALM217" s="136"/>
      <c r="ALN217" s="136"/>
      <c r="ALO217" s="136"/>
      <c r="ALP217" s="136"/>
      <c r="ALQ217" s="136"/>
      <c r="ALR217" s="136"/>
      <c r="ALS217" s="136"/>
      <c r="ALT217" s="136"/>
      <c r="ALU217" s="136"/>
      <c r="ALV217" s="136"/>
      <c r="ALW217" s="136"/>
      <c r="ALX217" s="136"/>
      <c r="ALY217" s="136"/>
      <c r="ALZ217" s="136"/>
      <c r="AMA217" s="136"/>
      <c r="AMB217" s="136"/>
      <c r="AMC217" s="136"/>
      <c r="AMD217" s="136"/>
      <c r="AME217" s="136"/>
      <c r="AMF217" s="136"/>
      <c r="AMG217" s="136"/>
      <c r="AMH217" s="136"/>
      <c r="AMI217" s="136"/>
    </row>
    <row r="218" spans="1:1023" x14ac:dyDescent="0.25">
      <c r="A218" s="280" t="s">
        <v>899</v>
      </c>
      <c r="B218" s="193">
        <v>218</v>
      </c>
      <c r="C218" s="261" t="s">
        <v>25865</v>
      </c>
      <c r="D218" s="212" t="s">
        <v>900</v>
      </c>
      <c r="E218" s="136"/>
      <c r="F218" s="238"/>
      <c r="G218" s="214"/>
      <c r="H218" s="214"/>
      <c r="I218" s="367"/>
      <c r="J218" s="415">
        <v>2</v>
      </c>
      <c r="K218" s="447">
        <v>2</v>
      </c>
      <c r="L218" s="447">
        <v>1</v>
      </c>
      <c r="M218" s="77"/>
      <c r="N218" s="77"/>
      <c r="O218" s="161"/>
      <c r="P218" s="161"/>
      <c r="Q218" s="161"/>
      <c r="R218" s="161"/>
      <c r="S218" s="161"/>
      <c r="T218" s="161"/>
      <c r="U218" s="463"/>
      <c r="V218" s="256">
        <f>IF(O218=1,10,100)</f>
        <v>100</v>
      </c>
      <c r="W218" s="256">
        <f>IF(O218=1,1,IF(O218=2,10,100))</f>
        <v>100</v>
      </c>
      <c r="X218" s="256">
        <f>IF(O218=3,20,100)</f>
        <v>100</v>
      </c>
      <c r="Y218" s="256">
        <f>IF(P218=1,10,100)</f>
        <v>100</v>
      </c>
      <c r="Z218" s="256">
        <f>IF(P218=1,1,IF(P218=2,10,100))</f>
        <v>100</v>
      </c>
      <c r="AA218" s="257">
        <f>IF(OR(EXACT(Q218,"1A"),EXACT(Q218,"1B")),0.1,IF(Q218=2,1,100))</f>
        <v>100</v>
      </c>
      <c r="AB218" s="257">
        <f>IF(OR(EXACT(R218,"1A"),EXACT(R218,"1B")),0.1,IF(R218=2,1,100))</f>
        <v>100</v>
      </c>
      <c r="AC218" s="257">
        <f>IF(OR(EXACT(S218,"1A"),EXACT(S218,"1B")),0.3,IF(S218=2,3,100))</f>
        <v>100</v>
      </c>
      <c r="AD218" s="136"/>
      <c r="AE218" s="136"/>
      <c r="AF218" s="249">
        <f>IF(OR(OR(EXACT(J218,"1A"),EXACT(J218,"1B"),EXACT(J218,"1C")),K218=1),1,IF(K218=2,10,100))</f>
        <v>10</v>
      </c>
      <c r="AG218" s="249">
        <f>IF(OR(EXACT(J218,"1A"),EXACT(J218,"1B"),EXACT(J218,"1C")),1,IF(J218=2,10,100))</f>
        <v>10</v>
      </c>
      <c r="AH218" s="249">
        <f>IF(OR(EXACT(J218,"1A"),EXACT(J218,"1B"),EXACT(J218,"1C"),K218=1),3,100)</f>
        <v>100</v>
      </c>
      <c r="AI218" s="249">
        <f>IF(OR(EXACT(J218,"1A"),EXACT(J218,"1B"),EXACT(J218,"1C")),5,100)</f>
        <v>100</v>
      </c>
      <c r="AJ218" s="269" t="s">
        <v>25866</v>
      </c>
      <c r="AK218" s="136"/>
      <c r="AL218" s="220">
        <v>3</v>
      </c>
      <c r="AM218" s="251"/>
      <c r="AN218" s="136"/>
      <c r="AO218" s="136"/>
      <c r="AP218" s="136"/>
      <c r="AQ218" s="267" t="s">
        <v>779</v>
      </c>
      <c r="AR218" s="136"/>
      <c r="AS218" s="136"/>
      <c r="AT218" s="136"/>
      <c r="AU218" s="136"/>
      <c r="AV218" s="136"/>
      <c r="AW218" s="136"/>
      <c r="AX218" s="136"/>
      <c r="AY218" s="136"/>
      <c r="AZ218" s="136"/>
      <c r="BA218" s="136"/>
      <c r="BB218" s="136"/>
      <c r="BC218" s="136"/>
      <c r="BD218" s="136"/>
      <c r="BE218" s="136"/>
      <c r="BF218" s="136"/>
      <c r="BG218" s="136"/>
      <c r="BH218" s="136"/>
      <c r="BI218" s="136"/>
      <c r="BJ218" s="136"/>
      <c r="BK218" s="136"/>
      <c r="BL218" s="136"/>
      <c r="BM218" s="136"/>
      <c r="BN218" s="136"/>
      <c r="BO218" s="136"/>
      <c r="BP218" s="136"/>
      <c r="BQ218" s="136"/>
      <c r="BR218" s="136"/>
      <c r="BS218" s="136"/>
      <c r="BT218" s="136"/>
      <c r="BU218" s="136"/>
      <c r="BV218" s="136"/>
      <c r="BW218" s="136"/>
      <c r="BX218" s="136"/>
      <c r="BY218" s="136"/>
      <c r="BZ218" s="136"/>
      <c r="CA218" s="136"/>
      <c r="CB218" s="136"/>
      <c r="CC218" s="136"/>
      <c r="CD218" s="136"/>
      <c r="CE218" s="136"/>
      <c r="CF218" s="136"/>
      <c r="CG218" s="136"/>
      <c r="CH218" s="136"/>
      <c r="CI218" s="136"/>
      <c r="CJ218" s="136"/>
      <c r="CK218" s="136"/>
      <c r="CL218" s="136"/>
      <c r="CM218" s="136"/>
      <c r="CN218" s="136"/>
      <c r="CO218" s="136"/>
      <c r="CP218" s="136"/>
      <c r="CQ218" s="136"/>
      <c r="CR218" s="136"/>
      <c r="CS218" s="136"/>
      <c r="CT218" s="136"/>
      <c r="CU218" s="136"/>
      <c r="CV218" s="136"/>
      <c r="CW218" s="136"/>
      <c r="CX218" s="136"/>
      <c r="CY218" s="136"/>
      <c r="CZ218" s="136"/>
      <c r="DA218" s="136"/>
      <c r="DB218" s="136"/>
      <c r="DC218" s="136"/>
      <c r="DD218" s="136"/>
      <c r="DE218" s="136"/>
      <c r="DF218" s="136"/>
      <c r="DG218" s="136"/>
      <c r="DH218" s="136"/>
      <c r="DI218" s="136"/>
      <c r="DJ218" s="136"/>
      <c r="DK218" s="136"/>
      <c r="DL218" s="136"/>
      <c r="DM218" s="136"/>
      <c r="DN218" s="136"/>
      <c r="DO218" s="136"/>
      <c r="DP218" s="136"/>
      <c r="DQ218" s="136"/>
      <c r="DR218" s="136"/>
      <c r="DS218" s="136"/>
      <c r="DT218" s="136"/>
      <c r="DU218" s="136"/>
      <c r="DV218" s="136"/>
      <c r="DW218" s="136"/>
      <c r="DX218" s="136"/>
      <c r="DY218" s="136"/>
      <c r="DZ218" s="136"/>
      <c r="EA218" s="136"/>
      <c r="EB218" s="136"/>
      <c r="EC218" s="136"/>
      <c r="ED218" s="136"/>
      <c r="EE218" s="136"/>
      <c r="EF218" s="136"/>
      <c r="EG218" s="136"/>
      <c r="EH218" s="136"/>
      <c r="EI218" s="136"/>
      <c r="EJ218" s="136"/>
      <c r="EK218" s="136"/>
      <c r="EL218" s="136"/>
      <c r="EM218" s="136"/>
      <c r="EN218" s="136"/>
      <c r="EO218" s="136"/>
      <c r="EP218" s="136"/>
      <c r="EQ218" s="136"/>
      <c r="ER218" s="136"/>
      <c r="ES218" s="136"/>
      <c r="ET218" s="136"/>
      <c r="EU218" s="136"/>
      <c r="EV218" s="136"/>
      <c r="EW218" s="136"/>
      <c r="EX218" s="136"/>
      <c r="EY218" s="136"/>
      <c r="EZ218" s="136"/>
      <c r="FA218" s="136"/>
      <c r="FB218" s="136"/>
      <c r="FC218" s="136"/>
      <c r="FD218" s="136"/>
      <c r="FE218" s="136"/>
      <c r="FF218" s="136"/>
      <c r="FG218" s="136"/>
      <c r="FH218" s="136"/>
      <c r="FI218" s="136"/>
      <c r="FJ218" s="136"/>
      <c r="FK218" s="136"/>
      <c r="FL218" s="136"/>
      <c r="FM218" s="136"/>
      <c r="FN218" s="136"/>
      <c r="FO218" s="136"/>
      <c r="FP218" s="136"/>
      <c r="FQ218" s="136"/>
      <c r="FR218" s="136"/>
      <c r="FS218" s="136"/>
      <c r="FT218" s="136"/>
      <c r="FU218" s="136"/>
      <c r="FV218" s="136"/>
      <c r="FW218" s="136"/>
      <c r="FX218" s="136"/>
      <c r="FY218" s="136"/>
      <c r="FZ218" s="136"/>
      <c r="GA218" s="136"/>
      <c r="GB218" s="136"/>
      <c r="GC218" s="136"/>
      <c r="GD218" s="136"/>
      <c r="GE218" s="136"/>
      <c r="GF218" s="136"/>
      <c r="GG218" s="136"/>
      <c r="GH218" s="136"/>
      <c r="GI218" s="136"/>
      <c r="GJ218" s="136"/>
      <c r="GK218" s="136"/>
      <c r="GL218" s="136"/>
      <c r="GM218" s="136"/>
      <c r="GN218" s="136"/>
      <c r="GO218" s="136"/>
      <c r="GP218" s="136"/>
      <c r="GQ218" s="136"/>
      <c r="GR218" s="136"/>
      <c r="GS218" s="136"/>
      <c r="GT218" s="136"/>
      <c r="GU218" s="136"/>
      <c r="GV218" s="136"/>
      <c r="GW218" s="136"/>
      <c r="GX218" s="136"/>
      <c r="GY218" s="136"/>
      <c r="GZ218" s="136"/>
      <c r="HA218" s="136"/>
      <c r="HB218" s="136"/>
      <c r="HC218" s="136"/>
      <c r="HD218" s="136"/>
      <c r="HE218" s="136"/>
      <c r="HF218" s="136"/>
      <c r="HG218" s="136"/>
      <c r="HH218" s="136"/>
      <c r="HI218" s="136"/>
      <c r="HJ218" s="136"/>
      <c r="HK218" s="136"/>
      <c r="HL218" s="136"/>
      <c r="HM218" s="136"/>
      <c r="HN218" s="136"/>
      <c r="HO218" s="136"/>
      <c r="HP218" s="136"/>
      <c r="HQ218" s="136"/>
      <c r="HR218" s="136"/>
      <c r="HS218" s="136"/>
      <c r="HT218" s="136"/>
      <c r="HU218" s="136"/>
      <c r="HV218" s="136"/>
      <c r="HW218" s="136"/>
      <c r="HX218" s="136"/>
      <c r="HY218" s="136"/>
      <c r="HZ218" s="136"/>
      <c r="IA218" s="136"/>
      <c r="IB218" s="136"/>
      <c r="IC218" s="136"/>
      <c r="ID218" s="136"/>
      <c r="IE218" s="136"/>
      <c r="IF218" s="136"/>
      <c r="IG218" s="136"/>
      <c r="IH218" s="136"/>
      <c r="II218" s="136"/>
      <c r="IJ218" s="136"/>
      <c r="IK218" s="136"/>
      <c r="IL218" s="136"/>
      <c r="IM218" s="136"/>
      <c r="IN218" s="136"/>
      <c r="IO218" s="136"/>
      <c r="IP218" s="136"/>
      <c r="IQ218" s="136"/>
      <c r="IR218" s="136"/>
      <c r="IS218" s="136"/>
      <c r="IT218" s="136"/>
      <c r="IU218" s="136"/>
      <c r="IV218" s="136"/>
      <c r="IW218" s="136"/>
      <c r="IX218" s="136"/>
      <c r="IY218" s="136"/>
      <c r="IZ218" s="136"/>
      <c r="JA218" s="136"/>
      <c r="JB218" s="136"/>
      <c r="JC218" s="136"/>
      <c r="JD218" s="136"/>
      <c r="JE218" s="136"/>
      <c r="JF218" s="136"/>
      <c r="JG218" s="136"/>
      <c r="JH218" s="136"/>
      <c r="JI218" s="136"/>
      <c r="JJ218" s="136"/>
      <c r="JK218" s="136"/>
      <c r="JL218" s="136"/>
      <c r="JM218" s="136"/>
      <c r="JN218" s="136"/>
      <c r="JO218" s="136"/>
      <c r="JP218" s="136"/>
      <c r="JQ218" s="136"/>
      <c r="JR218" s="136"/>
      <c r="JS218" s="136"/>
      <c r="JT218" s="136"/>
      <c r="JU218" s="136"/>
      <c r="JV218" s="136"/>
      <c r="JW218" s="136"/>
      <c r="JX218" s="136"/>
      <c r="JY218" s="136"/>
      <c r="JZ218" s="136"/>
      <c r="KA218" s="136"/>
      <c r="KB218" s="136"/>
      <c r="KC218" s="136"/>
      <c r="KD218" s="136"/>
      <c r="KE218" s="136"/>
      <c r="KF218" s="136"/>
      <c r="KG218" s="136"/>
      <c r="KH218" s="136"/>
      <c r="KI218" s="136"/>
      <c r="KJ218" s="136"/>
      <c r="KK218" s="136"/>
      <c r="KL218" s="136"/>
      <c r="KM218" s="136"/>
      <c r="KN218" s="136"/>
      <c r="KO218" s="136"/>
      <c r="KP218" s="136"/>
      <c r="KQ218" s="136"/>
      <c r="KR218" s="136"/>
      <c r="KS218" s="136"/>
      <c r="KT218" s="136"/>
      <c r="KU218" s="136"/>
      <c r="KV218" s="136"/>
      <c r="KW218" s="136"/>
      <c r="KX218" s="136"/>
      <c r="KY218" s="136"/>
      <c r="KZ218" s="136"/>
      <c r="LA218" s="136"/>
      <c r="LB218" s="136"/>
      <c r="LC218" s="136"/>
      <c r="LD218" s="136"/>
      <c r="LE218" s="136"/>
      <c r="LF218" s="136"/>
      <c r="LG218" s="136"/>
      <c r="LH218" s="136"/>
      <c r="LI218" s="136"/>
      <c r="LJ218" s="136"/>
      <c r="LK218" s="136"/>
      <c r="LL218" s="136"/>
      <c r="LM218" s="136"/>
      <c r="LN218" s="136"/>
      <c r="LO218" s="136"/>
      <c r="LP218" s="136"/>
      <c r="LQ218" s="136"/>
      <c r="LR218" s="136"/>
      <c r="LS218" s="136"/>
      <c r="LT218" s="136"/>
      <c r="LU218" s="136"/>
      <c r="LV218" s="136"/>
      <c r="LW218" s="136"/>
      <c r="LX218" s="136"/>
      <c r="LY218" s="136"/>
      <c r="LZ218" s="136"/>
      <c r="MA218" s="136"/>
      <c r="MB218" s="136"/>
      <c r="MC218" s="136"/>
      <c r="MD218" s="136"/>
      <c r="ME218" s="136"/>
      <c r="MF218" s="136"/>
      <c r="MG218" s="136"/>
      <c r="MH218" s="136"/>
      <c r="MI218" s="136"/>
      <c r="MJ218" s="136"/>
      <c r="MK218" s="136"/>
      <c r="ML218" s="136"/>
      <c r="MM218" s="136"/>
      <c r="MN218" s="136"/>
      <c r="MO218" s="136"/>
      <c r="MP218" s="136"/>
      <c r="MQ218" s="136"/>
      <c r="MR218" s="136"/>
      <c r="MS218" s="136"/>
      <c r="MT218" s="136"/>
      <c r="MU218" s="136"/>
      <c r="MV218" s="136"/>
      <c r="MW218" s="136"/>
      <c r="MX218" s="136"/>
      <c r="MY218" s="136"/>
      <c r="MZ218" s="136"/>
      <c r="NA218" s="136"/>
      <c r="NB218" s="136"/>
      <c r="NC218" s="136"/>
      <c r="ND218" s="136"/>
      <c r="NE218" s="136"/>
      <c r="NF218" s="136"/>
      <c r="NG218" s="136"/>
      <c r="NH218" s="136"/>
      <c r="NI218" s="136"/>
      <c r="NJ218" s="136"/>
      <c r="NK218" s="136"/>
      <c r="NL218" s="136"/>
      <c r="NM218" s="136"/>
      <c r="NN218" s="136"/>
      <c r="NO218" s="136"/>
      <c r="NP218" s="136"/>
      <c r="NQ218" s="136"/>
      <c r="NR218" s="136"/>
      <c r="NS218" s="136"/>
      <c r="NT218" s="136"/>
      <c r="NU218" s="136"/>
      <c r="NV218" s="136"/>
      <c r="NW218" s="136"/>
      <c r="NX218" s="136"/>
      <c r="NY218" s="136"/>
      <c r="NZ218" s="136"/>
      <c r="OA218" s="136"/>
      <c r="OB218" s="136"/>
      <c r="OC218" s="136"/>
      <c r="OD218" s="136"/>
      <c r="OE218" s="136"/>
      <c r="OF218" s="136"/>
      <c r="OG218" s="136"/>
      <c r="OH218" s="136"/>
      <c r="OI218" s="136"/>
      <c r="OJ218" s="136"/>
      <c r="OK218" s="136"/>
      <c r="OL218" s="136"/>
      <c r="OM218" s="136"/>
      <c r="ON218" s="136"/>
      <c r="OO218" s="136"/>
      <c r="OP218" s="136"/>
      <c r="OQ218" s="136"/>
      <c r="OR218" s="136"/>
      <c r="OS218" s="136"/>
      <c r="OT218" s="136"/>
      <c r="OU218" s="136"/>
      <c r="OV218" s="136"/>
      <c r="OW218" s="136"/>
      <c r="OX218" s="136"/>
      <c r="OY218" s="136"/>
      <c r="OZ218" s="136"/>
      <c r="PA218" s="136"/>
      <c r="PB218" s="136"/>
      <c r="PC218" s="136"/>
      <c r="PD218" s="136"/>
      <c r="PE218" s="136"/>
      <c r="PF218" s="136"/>
      <c r="PG218" s="136"/>
      <c r="PH218" s="136"/>
      <c r="PI218" s="136"/>
      <c r="PJ218" s="136"/>
      <c r="PK218" s="136"/>
      <c r="PL218" s="136"/>
      <c r="PM218" s="136"/>
      <c r="PN218" s="136"/>
      <c r="PO218" s="136"/>
      <c r="PP218" s="136"/>
      <c r="PQ218" s="136"/>
      <c r="PR218" s="136"/>
      <c r="PS218" s="136"/>
      <c r="PT218" s="136"/>
      <c r="PU218" s="136"/>
      <c r="PV218" s="136"/>
      <c r="PW218" s="136"/>
      <c r="PX218" s="136"/>
      <c r="PY218" s="136"/>
      <c r="PZ218" s="136"/>
      <c r="QA218" s="136"/>
      <c r="QB218" s="136"/>
      <c r="QC218" s="136"/>
      <c r="QD218" s="136"/>
      <c r="QE218" s="136"/>
      <c r="QF218" s="136"/>
      <c r="QG218" s="136"/>
      <c r="QH218" s="136"/>
      <c r="QI218" s="136"/>
      <c r="QJ218" s="136"/>
      <c r="QK218" s="136"/>
      <c r="QL218" s="136"/>
      <c r="QM218" s="136"/>
      <c r="QN218" s="136"/>
      <c r="QO218" s="136"/>
      <c r="QP218" s="136"/>
      <c r="QQ218" s="136"/>
      <c r="QR218" s="136"/>
      <c r="QS218" s="136"/>
      <c r="QT218" s="136"/>
      <c r="QU218" s="136"/>
      <c r="QV218" s="136"/>
      <c r="QW218" s="136"/>
      <c r="QX218" s="136"/>
      <c r="QY218" s="136"/>
      <c r="QZ218" s="136"/>
      <c r="RA218" s="136"/>
      <c r="RB218" s="136"/>
      <c r="RC218" s="136"/>
      <c r="RD218" s="136"/>
      <c r="RE218" s="136"/>
      <c r="RF218" s="136"/>
      <c r="RG218" s="136"/>
      <c r="RH218" s="136"/>
      <c r="RI218" s="136"/>
      <c r="RJ218" s="136"/>
      <c r="RK218" s="136"/>
      <c r="RL218" s="136"/>
      <c r="RM218" s="136"/>
      <c r="RN218" s="136"/>
      <c r="RO218" s="136"/>
      <c r="RP218" s="136"/>
      <c r="RQ218" s="136"/>
      <c r="RR218" s="136"/>
      <c r="RS218" s="136"/>
      <c r="RT218" s="136"/>
      <c r="RU218" s="136"/>
      <c r="RV218" s="136"/>
      <c r="RW218" s="136"/>
      <c r="RX218" s="136"/>
      <c r="RY218" s="136"/>
      <c r="RZ218" s="136"/>
      <c r="SA218" s="136"/>
      <c r="SB218" s="136"/>
      <c r="SC218" s="136"/>
      <c r="SD218" s="136"/>
      <c r="SE218" s="136"/>
      <c r="SF218" s="136"/>
      <c r="SG218" s="136"/>
      <c r="SH218" s="136"/>
      <c r="SI218" s="136"/>
      <c r="SJ218" s="136"/>
      <c r="SK218" s="136"/>
      <c r="SL218" s="136"/>
      <c r="SM218" s="136"/>
      <c r="SN218" s="136"/>
      <c r="SO218" s="136"/>
      <c r="SP218" s="136"/>
      <c r="SQ218" s="136"/>
      <c r="SR218" s="136"/>
      <c r="SS218" s="136"/>
      <c r="ST218" s="136"/>
      <c r="SU218" s="136"/>
      <c r="SV218" s="136"/>
      <c r="SW218" s="136"/>
      <c r="SX218" s="136"/>
      <c r="SY218" s="136"/>
      <c r="SZ218" s="136"/>
      <c r="TA218" s="136"/>
      <c r="TB218" s="136"/>
      <c r="TC218" s="136"/>
      <c r="TD218" s="136"/>
      <c r="TE218" s="136"/>
      <c r="TF218" s="136"/>
      <c r="TG218" s="136"/>
      <c r="TH218" s="136"/>
      <c r="TI218" s="136"/>
      <c r="TJ218" s="136"/>
      <c r="TK218" s="136"/>
      <c r="TL218" s="136"/>
      <c r="TM218" s="136"/>
      <c r="TN218" s="136"/>
      <c r="TO218" s="136"/>
      <c r="TP218" s="136"/>
      <c r="TQ218" s="136"/>
      <c r="TR218" s="136"/>
      <c r="TS218" s="136"/>
      <c r="TT218" s="136"/>
      <c r="TU218" s="136"/>
      <c r="TV218" s="136"/>
      <c r="TW218" s="136"/>
      <c r="TX218" s="136"/>
      <c r="TY218" s="136"/>
      <c r="TZ218" s="136"/>
      <c r="UA218" s="136"/>
      <c r="UB218" s="136"/>
      <c r="UC218" s="136"/>
      <c r="UD218" s="136"/>
      <c r="UE218" s="136"/>
      <c r="UF218" s="136"/>
      <c r="UG218" s="136"/>
      <c r="UH218" s="136"/>
      <c r="UI218" s="136"/>
      <c r="UJ218" s="136"/>
      <c r="UK218" s="136"/>
      <c r="UL218" s="136"/>
      <c r="UM218" s="136"/>
      <c r="UN218" s="136"/>
      <c r="UO218" s="136"/>
      <c r="UP218" s="136"/>
      <c r="UQ218" s="136"/>
      <c r="UR218" s="136"/>
      <c r="US218" s="136"/>
      <c r="UT218" s="136"/>
      <c r="UU218" s="136"/>
      <c r="UV218" s="136"/>
      <c r="UW218" s="136"/>
      <c r="UX218" s="136"/>
      <c r="UY218" s="136"/>
      <c r="UZ218" s="136"/>
      <c r="VA218" s="136"/>
      <c r="VB218" s="136"/>
      <c r="VC218" s="136"/>
      <c r="VD218" s="136"/>
      <c r="VE218" s="136"/>
      <c r="VF218" s="136"/>
      <c r="VG218" s="136"/>
      <c r="VH218" s="136"/>
      <c r="VI218" s="136"/>
      <c r="VJ218" s="136"/>
      <c r="VK218" s="136"/>
      <c r="VL218" s="136"/>
      <c r="VM218" s="136"/>
      <c r="VN218" s="136"/>
      <c r="VO218" s="136"/>
      <c r="VP218" s="136"/>
      <c r="VQ218" s="136"/>
      <c r="VR218" s="136"/>
      <c r="VS218" s="136"/>
      <c r="VT218" s="136"/>
      <c r="VU218" s="136"/>
      <c r="VV218" s="136"/>
      <c r="VW218" s="136"/>
      <c r="VX218" s="136"/>
      <c r="VY218" s="136"/>
      <c r="VZ218" s="136"/>
      <c r="WA218" s="136"/>
      <c r="WB218" s="136"/>
      <c r="WC218" s="136"/>
      <c r="WD218" s="136"/>
      <c r="WE218" s="136"/>
      <c r="WF218" s="136"/>
      <c r="WG218" s="136"/>
      <c r="WH218" s="136"/>
      <c r="WI218" s="136"/>
      <c r="WJ218" s="136"/>
      <c r="WK218" s="136"/>
      <c r="WL218" s="136"/>
      <c r="WM218" s="136"/>
      <c r="WN218" s="136"/>
      <c r="WO218" s="136"/>
      <c r="WP218" s="136"/>
      <c r="WQ218" s="136"/>
      <c r="WR218" s="136"/>
      <c r="WS218" s="136"/>
      <c r="WT218" s="136"/>
      <c r="WU218" s="136"/>
      <c r="WV218" s="136"/>
      <c r="WW218" s="136"/>
      <c r="WX218" s="136"/>
      <c r="WY218" s="136"/>
      <c r="WZ218" s="136"/>
      <c r="XA218" s="136"/>
      <c r="XB218" s="136"/>
      <c r="XC218" s="136"/>
      <c r="XD218" s="136"/>
      <c r="XE218" s="136"/>
      <c r="XF218" s="136"/>
      <c r="XG218" s="136"/>
      <c r="XH218" s="136"/>
      <c r="XI218" s="136"/>
      <c r="XJ218" s="136"/>
      <c r="XK218" s="136"/>
      <c r="XL218" s="136"/>
      <c r="XM218" s="136"/>
      <c r="XN218" s="136"/>
      <c r="XO218" s="136"/>
      <c r="XP218" s="136"/>
      <c r="XQ218" s="136"/>
      <c r="XR218" s="136"/>
      <c r="XS218" s="136"/>
      <c r="XT218" s="136"/>
      <c r="XU218" s="136"/>
      <c r="XV218" s="136"/>
      <c r="XW218" s="136"/>
      <c r="XX218" s="136"/>
      <c r="XY218" s="136"/>
      <c r="XZ218" s="136"/>
      <c r="YA218" s="136"/>
      <c r="YB218" s="136"/>
      <c r="YC218" s="136"/>
      <c r="YD218" s="136"/>
      <c r="YE218" s="136"/>
      <c r="YF218" s="136"/>
      <c r="YG218" s="136"/>
      <c r="YH218" s="136"/>
      <c r="YI218" s="136"/>
      <c r="YJ218" s="136"/>
      <c r="YK218" s="136"/>
      <c r="YL218" s="136"/>
      <c r="YM218" s="136"/>
      <c r="YN218" s="136"/>
      <c r="YO218" s="136"/>
      <c r="YP218" s="136"/>
      <c r="YQ218" s="136"/>
      <c r="YR218" s="136"/>
      <c r="YS218" s="136"/>
      <c r="YT218" s="136"/>
      <c r="YU218" s="136"/>
      <c r="YV218" s="136"/>
      <c r="YW218" s="136"/>
      <c r="YX218" s="136"/>
      <c r="YY218" s="136"/>
      <c r="YZ218" s="136"/>
      <c r="ZA218" s="136"/>
      <c r="ZB218" s="136"/>
      <c r="ZC218" s="136"/>
      <c r="ZD218" s="136"/>
      <c r="ZE218" s="136"/>
      <c r="ZF218" s="136"/>
      <c r="ZG218" s="136"/>
      <c r="ZH218" s="136"/>
      <c r="ZI218" s="136"/>
      <c r="ZJ218" s="136"/>
      <c r="ZK218" s="136"/>
      <c r="ZL218" s="136"/>
      <c r="ZM218" s="136"/>
      <c r="ZN218" s="136"/>
      <c r="ZO218" s="136"/>
      <c r="ZP218" s="136"/>
      <c r="ZQ218" s="136"/>
      <c r="ZR218" s="136"/>
      <c r="ZS218" s="136"/>
      <c r="ZT218" s="136"/>
      <c r="ZU218" s="136"/>
      <c r="ZV218" s="136"/>
      <c r="ZW218" s="136"/>
      <c r="ZX218" s="136"/>
      <c r="ZY218" s="136"/>
      <c r="ZZ218" s="136"/>
      <c r="AAA218" s="136"/>
      <c r="AAB218" s="136"/>
      <c r="AAC218" s="136"/>
      <c r="AAD218" s="136"/>
      <c r="AAE218" s="136"/>
      <c r="AAF218" s="136"/>
      <c r="AAG218" s="136"/>
      <c r="AAH218" s="136"/>
      <c r="AAI218" s="136"/>
      <c r="AAJ218" s="136"/>
      <c r="AAK218" s="136"/>
      <c r="AAL218" s="136"/>
      <c r="AAM218" s="136"/>
      <c r="AAN218" s="136"/>
      <c r="AAO218" s="136"/>
      <c r="AAP218" s="136"/>
      <c r="AAQ218" s="136"/>
      <c r="AAR218" s="136"/>
      <c r="AAS218" s="136"/>
      <c r="AAT218" s="136"/>
      <c r="AAU218" s="136"/>
      <c r="AAV218" s="136"/>
      <c r="AAW218" s="136"/>
      <c r="AAX218" s="136"/>
      <c r="AAY218" s="136"/>
      <c r="AAZ218" s="136"/>
      <c r="ABA218" s="136"/>
      <c r="ABB218" s="136"/>
      <c r="ABC218" s="136"/>
      <c r="ABD218" s="136"/>
      <c r="ABE218" s="136"/>
      <c r="ABF218" s="136"/>
      <c r="ABG218" s="136"/>
      <c r="ABH218" s="136"/>
      <c r="ABI218" s="136"/>
      <c r="ABJ218" s="136"/>
      <c r="ABK218" s="136"/>
      <c r="ABL218" s="136"/>
      <c r="ABM218" s="136"/>
      <c r="ABN218" s="136"/>
      <c r="ABO218" s="136"/>
      <c r="ABP218" s="136"/>
      <c r="ABQ218" s="136"/>
      <c r="ABR218" s="136"/>
      <c r="ABS218" s="136"/>
      <c r="ABT218" s="136"/>
      <c r="ABU218" s="136"/>
      <c r="ABV218" s="136"/>
      <c r="ABW218" s="136"/>
      <c r="ABX218" s="136"/>
      <c r="ABY218" s="136"/>
      <c r="ABZ218" s="136"/>
      <c r="ACA218" s="136"/>
      <c r="ACB218" s="136"/>
      <c r="ACC218" s="136"/>
      <c r="ACD218" s="136"/>
      <c r="ACE218" s="136"/>
      <c r="ACF218" s="136"/>
      <c r="ACG218" s="136"/>
      <c r="ACH218" s="136"/>
      <c r="ACI218" s="136"/>
      <c r="ACJ218" s="136"/>
      <c r="ACK218" s="136"/>
      <c r="ACL218" s="136"/>
      <c r="ACM218" s="136"/>
      <c r="ACN218" s="136"/>
      <c r="ACO218" s="136"/>
      <c r="ACP218" s="136"/>
      <c r="ACQ218" s="136"/>
      <c r="ACR218" s="136"/>
      <c r="ACS218" s="136"/>
      <c r="ACT218" s="136"/>
      <c r="ACU218" s="136"/>
      <c r="ACV218" s="136"/>
      <c r="ACW218" s="136"/>
      <c r="ACX218" s="136"/>
      <c r="ACY218" s="136"/>
      <c r="ACZ218" s="136"/>
      <c r="ADA218" s="136"/>
      <c r="ADB218" s="136"/>
      <c r="ADC218" s="136"/>
      <c r="ADD218" s="136"/>
      <c r="ADE218" s="136"/>
      <c r="ADF218" s="136"/>
      <c r="ADG218" s="136"/>
      <c r="ADH218" s="136"/>
      <c r="ADI218" s="136"/>
      <c r="ADJ218" s="136"/>
      <c r="ADK218" s="136"/>
      <c r="ADL218" s="136"/>
      <c r="ADM218" s="136"/>
      <c r="ADN218" s="136"/>
      <c r="ADO218" s="136"/>
      <c r="ADP218" s="136"/>
      <c r="ADQ218" s="136"/>
      <c r="ADR218" s="136"/>
      <c r="ADS218" s="136"/>
      <c r="ADT218" s="136"/>
      <c r="ADU218" s="136"/>
      <c r="ADV218" s="136"/>
      <c r="ADW218" s="136"/>
      <c r="ADX218" s="136"/>
      <c r="ADY218" s="136"/>
      <c r="ADZ218" s="136"/>
      <c r="AEA218" s="136"/>
      <c r="AEB218" s="136"/>
      <c r="AEC218" s="136"/>
      <c r="AED218" s="136"/>
      <c r="AEE218" s="136"/>
      <c r="AEF218" s="136"/>
      <c r="AEG218" s="136"/>
      <c r="AEH218" s="136"/>
      <c r="AEI218" s="136"/>
      <c r="AEJ218" s="136"/>
      <c r="AEK218" s="136"/>
      <c r="AEL218" s="136"/>
      <c r="AEM218" s="136"/>
      <c r="AEN218" s="136"/>
      <c r="AEO218" s="136"/>
      <c r="AEP218" s="136"/>
      <c r="AEQ218" s="136"/>
      <c r="AER218" s="136"/>
      <c r="AES218" s="136"/>
      <c r="AET218" s="136"/>
      <c r="AEU218" s="136"/>
      <c r="AEV218" s="136"/>
      <c r="AEW218" s="136"/>
      <c r="AEX218" s="136"/>
      <c r="AEY218" s="136"/>
      <c r="AEZ218" s="136"/>
      <c r="AFA218" s="136"/>
      <c r="AFB218" s="136"/>
      <c r="AFC218" s="136"/>
      <c r="AFD218" s="136"/>
      <c r="AFE218" s="136"/>
      <c r="AFF218" s="136"/>
      <c r="AFG218" s="136"/>
      <c r="AFH218" s="136"/>
      <c r="AFI218" s="136"/>
      <c r="AFJ218" s="136"/>
      <c r="AFK218" s="136"/>
      <c r="AFL218" s="136"/>
      <c r="AFM218" s="136"/>
      <c r="AFN218" s="136"/>
      <c r="AFO218" s="136"/>
      <c r="AFP218" s="136"/>
      <c r="AFQ218" s="136"/>
      <c r="AFR218" s="136"/>
      <c r="AFS218" s="136"/>
      <c r="AFT218" s="136"/>
      <c r="AFU218" s="136"/>
      <c r="AFV218" s="136"/>
      <c r="AFW218" s="136"/>
      <c r="AFX218" s="136"/>
      <c r="AFY218" s="136"/>
      <c r="AFZ218" s="136"/>
      <c r="AGA218" s="136"/>
      <c r="AGB218" s="136"/>
      <c r="AGC218" s="136"/>
      <c r="AGD218" s="136"/>
      <c r="AGE218" s="136"/>
      <c r="AGF218" s="136"/>
      <c r="AGG218" s="136"/>
      <c r="AGH218" s="136"/>
      <c r="AGI218" s="136"/>
      <c r="AGJ218" s="136"/>
      <c r="AGK218" s="136"/>
      <c r="AGL218" s="136"/>
      <c r="AGM218" s="136"/>
      <c r="AGN218" s="136"/>
      <c r="AGO218" s="136"/>
      <c r="AGP218" s="136"/>
      <c r="AGQ218" s="136"/>
      <c r="AGR218" s="136"/>
      <c r="AGS218" s="136"/>
      <c r="AGT218" s="136"/>
      <c r="AGU218" s="136"/>
      <c r="AGV218" s="136"/>
      <c r="AGW218" s="136"/>
      <c r="AGX218" s="136"/>
      <c r="AGY218" s="136"/>
      <c r="AGZ218" s="136"/>
      <c r="AHA218" s="136"/>
      <c r="AHB218" s="136"/>
      <c r="AHC218" s="136"/>
      <c r="AHD218" s="136"/>
      <c r="AHE218" s="136"/>
      <c r="AHF218" s="136"/>
      <c r="AHG218" s="136"/>
      <c r="AHH218" s="136"/>
      <c r="AHI218" s="136"/>
      <c r="AHJ218" s="136"/>
      <c r="AHK218" s="136"/>
      <c r="AHL218" s="136"/>
      <c r="AHM218" s="136"/>
      <c r="AHN218" s="136"/>
      <c r="AHO218" s="136"/>
      <c r="AHP218" s="136"/>
      <c r="AHQ218" s="136"/>
      <c r="AHR218" s="136"/>
      <c r="AHS218" s="136"/>
      <c r="AHT218" s="136"/>
      <c r="AHU218" s="136"/>
      <c r="AHV218" s="136"/>
      <c r="AHW218" s="136"/>
      <c r="AHX218" s="136"/>
      <c r="AHY218" s="136"/>
      <c r="AHZ218" s="136"/>
      <c r="AIA218" s="136"/>
      <c r="AIB218" s="136"/>
      <c r="AIC218" s="136"/>
      <c r="AID218" s="136"/>
      <c r="AIE218" s="136"/>
      <c r="AIF218" s="136"/>
      <c r="AIG218" s="136"/>
      <c r="AIH218" s="136"/>
      <c r="AII218" s="136"/>
      <c r="AIJ218" s="136"/>
      <c r="AIK218" s="136"/>
      <c r="AIL218" s="136"/>
      <c r="AIM218" s="136"/>
      <c r="AIN218" s="136"/>
      <c r="AIO218" s="136"/>
      <c r="AIP218" s="136"/>
      <c r="AIQ218" s="136"/>
      <c r="AIR218" s="136"/>
      <c r="AIS218" s="136"/>
      <c r="AIT218" s="136"/>
      <c r="AIU218" s="136"/>
      <c r="AIV218" s="136"/>
      <c r="AIW218" s="136"/>
      <c r="AIX218" s="136"/>
      <c r="AIY218" s="136"/>
      <c r="AIZ218" s="136"/>
      <c r="AJA218" s="136"/>
      <c r="AJB218" s="136"/>
      <c r="AJC218" s="136"/>
      <c r="AJD218" s="136"/>
      <c r="AJE218" s="136"/>
      <c r="AJF218" s="136"/>
      <c r="AJG218" s="136"/>
      <c r="AJH218" s="136"/>
      <c r="AJI218" s="136"/>
      <c r="AJJ218" s="136"/>
      <c r="AJK218" s="136"/>
      <c r="AJL218" s="136"/>
      <c r="AJM218" s="136"/>
      <c r="AJN218" s="136"/>
      <c r="AJO218" s="136"/>
      <c r="AJP218" s="136"/>
      <c r="AJQ218" s="136"/>
      <c r="AJR218" s="136"/>
      <c r="AJS218" s="136"/>
      <c r="AJT218" s="136"/>
      <c r="AJU218" s="136"/>
      <c r="AJV218" s="136"/>
      <c r="AJW218" s="136"/>
      <c r="AJX218" s="136"/>
      <c r="AJY218" s="136"/>
      <c r="AJZ218" s="136"/>
      <c r="AKA218" s="136"/>
      <c r="AKB218" s="136"/>
      <c r="AKC218" s="136"/>
      <c r="AKD218" s="136"/>
      <c r="AKE218" s="136"/>
      <c r="AKF218" s="136"/>
      <c r="AKG218" s="136"/>
      <c r="AKH218" s="136"/>
      <c r="AKI218" s="136"/>
      <c r="AKJ218" s="136"/>
      <c r="AKK218" s="136"/>
      <c r="AKL218" s="136"/>
      <c r="AKM218" s="136"/>
      <c r="AKN218" s="136"/>
      <c r="AKO218" s="136"/>
      <c r="AKP218" s="136"/>
      <c r="AKQ218" s="136"/>
      <c r="AKR218" s="136"/>
      <c r="AKS218" s="136"/>
      <c r="AKT218" s="136"/>
      <c r="AKU218" s="136"/>
      <c r="AKV218" s="136"/>
      <c r="AKW218" s="136"/>
      <c r="AKX218" s="136"/>
      <c r="AKY218" s="136"/>
      <c r="AKZ218" s="136"/>
      <c r="ALA218" s="136"/>
      <c r="ALB218" s="136"/>
      <c r="ALC218" s="136"/>
      <c r="ALD218" s="136"/>
      <c r="ALE218" s="136"/>
      <c r="ALF218" s="136"/>
      <c r="ALG218" s="136"/>
      <c r="ALH218" s="136"/>
      <c r="ALI218" s="136"/>
      <c r="ALJ218" s="136"/>
      <c r="ALK218" s="136"/>
      <c r="ALL218" s="136"/>
      <c r="ALM218" s="136"/>
      <c r="ALN218" s="136"/>
      <c r="ALO218" s="136"/>
      <c r="ALP218" s="136"/>
      <c r="ALQ218" s="136"/>
      <c r="ALR218" s="136"/>
      <c r="ALS218" s="136"/>
      <c r="ALT218" s="136"/>
      <c r="ALU218" s="136"/>
      <c r="ALV218" s="136"/>
      <c r="ALW218" s="136"/>
      <c r="ALX218" s="136"/>
      <c r="ALY218" s="136"/>
      <c r="ALZ218" s="136"/>
      <c r="AMA218" s="136"/>
      <c r="AMB218" s="136"/>
      <c r="AMC218" s="136"/>
      <c r="AMD218" s="136"/>
      <c r="AME218" s="136"/>
      <c r="AMF218" s="136"/>
      <c r="AMG218" s="136"/>
      <c r="AMH218" s="136"/>
      <c r="AMI218" s="136"/>
    </row>
    <row r="219" spans="1:1023" x14ac:dyDescent="0.25">
      <c r="A219" s="280" t="s">
        <v>901</v>
      </c>
      <c r="B219" s="193">
        <v>219</v>
      </c>
      <c r="C219" s="192" t="s">
        <v>902</v>
      </c>
      <c r="D219" s="212" t="s">
        <v>903</v>
      </c>
      <c r="E219" s="136"/>
      <c r="F219" s="238"/>
      <c r="G219" s="214"/>
      <c r="H219" s="214"/>
      <c r="I219" s="367"/>
      <c r="J219" s="421">
        <v>2</v>
      </c>
      <c r="K219" s="77">
        <v>2</v>
      </c>
      <c r="L219" s="77"/>
      <c r="M219" s="77"/>
      <c r="N219" s="77"/>
      <c r="O219" s="445">
        <v>3</v>
      </c>
      <c r="P219" s="161"/>
      <c r="Q219" s="161"/>
      <c r="R219" s="161"/>
      <c r="S219" s="161"/>
      <c r="T219" s="161"/>
      <c r="U219" s="161"/>
      <c r="V219" s="256">
        <f>IF(O219=1,10,100)</f>
        <v>100</v>
      </c>
      <c r="W219" s="256">
        <f>IF(O219=1,1,IF(O219=2,10,100))</f>
        <v>100</v>
      </c>
      <c r="X219" s="256">
        <f>IF(O219=3,20,100)</f>
        <v>20</v>
      </c>
      <c r="Y219" s="256">
        <f>IF(P219=1,10,100)</f>
        <v>100</v>
      </c>
      <c r="Z219" s="256">
        <f>IF(P219=1,1,IF(P219=2,10,100))</f>
        <v>100</v>
      </c>
      <c r="AA219" s="257">
        <f>IF(OR(EXACT(Q219,"1A"),EXACT(Q219,"1B")),0.1,IF(Q219=2,1,100))</f>
        <v>100</v>
      </c>
      <c r="AB219" s="257">
        <f>IF(OR(EXACT(R219,"1A"),EXACT(R219,"1B")),0.1,IF(R219=2,1,100))</f>
        <v>100</v>
      </c>
      <c r="AC219" s="257">
        <f>IF(OR(EXACT(S219,"1A"),EXACT(S219,"1B")),0.3,IF(S219=2,3,100))</f>
        <v>100</v>
      </c>
      <c r="AD219" s="136"/>
      <c r="AE219" s="136"/>
      <c r="AF219" s="249">
        <f>IF(OR(OR(EXACT(J219,"1A"),EXACT(J219,"1B"),EXACT(J219,"1C")),K219=1),1,IF(K219=2,10,100))</f>
        <v>10</v>
      </c>
      <c r="AG219" s="249">
        <f>IF(OR(EXACT(J219,"1A"),EXACT(J219,"1B"),EXACT(J219,"1C")),1,IF(J219=2,10,100))</f>
        <v>10</v>
      </c>
      <c r="AH219" s="249">
        <f>IF(OR(EXACT(J219,"1A"),EXACT(J219,"1B"),EXACT(J219,"1C"),K219=1),3,100)</f>
        <v>100</v>
      </c>
      <c r="AI219" s="249">
        <f>IF(OR(EXACT(J219,"1A"),EXACT(J219,"1B"),EXACT(J219,"1C")),5,100)</f>
        <v>100</v>
      </c>
      <c r="AJ219" s="251"/>
      <c r="AK219" s="136"/>
      <c r="AL219" s="136"/>
      <c r="AM219" s="251"/>
      <c r="AN219" s="136"/>
      <c r="AO219" s="136"/>
      <c r="AP219" s="136"/>
      <c r="AQ219" s="271" t="s">
        <v>803</v>
      </c>
      <c r="AR219" s="136"/>
      <c r="AS219" s="136"/>
      <c r="AT219" s="136"/>
      <c r="AU219" s="136"/>
      <c r="AV219" s="136"/>
      <c r="AW219" s="136"/>
      <c r="AX219" s="136"/>
      <c r="AY219" s="136"/>
      <c r="AZ219" s="136"/>
      <c r="BA219" s="136"/>
      <c r="BB219" s="136"/>
      <c r="BC219" s="136"/>
      <c r="BD219" s="136"/>
      <c r="BE219" s="136"/>
      <c r="BF219" s="136"/>
      <c r="BG219" s="136"/>
      <c r="BH219" s="136"/>
      <c r="BI219" s="136"/>
      <c r="BJ219" s="136"/>
      <c r="BK219" s="136"/>
      <c r="BL219" s="136"/>
      <c r="BM219" s="136"/>
      <c r="BN219" s="136"/>
      <c r="BO219" s="136"/>
      <c r="BP219" s="136"/>
      <c r="BQ219" s="136"/>
      <c r="BR219" s="136"/>
      <c r="BS219" s="136"/>
      <c r="BT219" s="136"/>
      <c r="BU219" s="136"/>
      <c r="BV219" s="136"/>
      <c r="BW219" s="136"/>
      <c r="BX219" s="136"/>
      <c r="BY219" s="136"/>
      <c r="BZ219" s="136"/>
      <c r="CA219" s="136"/>
      <c r="CB219" s="136"/>
      <c r="CC219" s="136"/>
      <c r="CD219" s="136"/>
      <c r="CE219" s="136"/>
      <c r="CF219" s="136"/>
      <c r="CG219" s="136"/>
      <c r="CH219" s="136"/>
      <c r="CI219" s="136"/>
      <c r="CJ219" s="136"/>
      <c r="CK219" s="136"/>
      <c r="CL219" s="136"/>
      <c r="CM219" s="136"/>
      <c r="CN219" s="136"/>
      <c r="CO219" s="136"/>
      <c r="CP219" s="136"/>
      <c r="CQ219" s="136"/>
      <c r="CR219" s="136"/>
      <c r="CS219" s="136"/>
      <c r="CT219" s="136"/>
      <c r="CU219" s="136"/>
      <c r="CV219" s="136"/>
      <c r="CW219" s="136"/>
      <c r="CX219" s="136"/>
      <c r="CY219" s="136"/>
      <c r="CZ219" s="136"/>
      <c r="DA219" s="136"/>
      <c r="DB219" s="136"/>
      <c r="DC219" s="136"/>
      <c r="DD219" s="136"/>
      <c r="DE219" s="136"/>
      <c r="DF219" s="136"/>
      <c r="DG219" s="136"/>
      <c r="DH219" s="136"/>
      <c r="DI219" s="136"/>
      <c r="DJ219" s="136"/>
      <c r="DK219" s="136"/>
      <c r="DL219" s="136"/>
      <c r="DM219" s="136"/>
      <c r="DN219" s="136"/>
      <c r="DO219" s="136"/>
      <c r="DP219" s="136"/>
      <c r="DQ219" s="136"/>
      <c r="DR219" s="136"/>
      <c r="DS219" s="136"/>
      <c r="DT219" s="136"/>
      <c r="DU219" s="136"/>
      <c r="DV219" s="136"/>
      <c r="DW219" s="136"/>
      <c r="DX219" s="136"/>
      <c r="DY219" s="136"/>
      <c r="DZ219" s="136"/>
      <c r="EA219" s="136"/>
      <c r="EB219" s="136"/>
      <c r="EC219" s="136"/>
      <c r="ED219" s="136"/>
      <c r="EE219" s="136"/>
      <c r="EF219" s="136"/>
      <c r="EG219" s="136"/>
      <c r="EH219" s="136"/>
      <c r="EI219" s="136"/>
      <c r="EJ219" s="136"/>
      <c r="EK219" s="136"/>
      <c r="EL219" s="136"/>
      <c r="EM219" s="136"/>
      <c r="EN219" s="136"/>
      <c r="EO219" s="136"/>
      <c r="EP219" s="136"/>
      <c r="EQ219" s="136"/>
      <c r="ER219" s="136"/>
      <c r="ES219" s="136"/>
      <c r="ET219" s="136"/>
      <c r="EU219" s="136"/>
      <c r="EV219" s="136"/>
      <c r="EW219" s="136"/>
      <c r="EX219" s="136"/>
      <c r="EY219" s="136"/>
      <c r="EZ219" s="136"/>
      <c r="FA219" s="136"/>
      <c r="FB219" s="136"/>
      <c r="FC219" s="136"/>
      <c r="FD219" s="136"/>
      <c r="FE219" s="136"/>
      <c r="FF219" s="136"/>
      <c r="FG219" s="136"/>
      <c r="FH219" s="136"/>
      <c r="FI219" s="136"/>
      <c r="FJ219" s="136"/>
      <c r="FK219" s="136"/>
      <c r="FL219" s="136"/>
      <c r="FM219" s="136"/>
      <c r="FN219" s="136"/>
      <c r="FO219" s="136"/>
      <c r="FP219" s="136"/>
      <c r="FQ219" s="136"/>
      <c r="FR219" s="136"/>
      <c r="FS219" s="136"/>
      <c r="FT219" s="136"/>
      <c r="FU219" s="136"/>
      <c r="FV219" s="136"/>
      <c r="FW219" s="136"/>
      <c r="FX219" s="136"/>
      <c r="FY219" s="136"/>
      <c r="FZ219" s="136"/>
      <c r="GA219" s="136"/>
      <c r="GB219" s="136"/>
      <c r="GC219" s="136"/>
      <c r="GD219" s="136"/>
      <c r="GE219" s="136"/>
      <c r="GF219" s="136"/>
      <c r="GG219" s="136"/>
      <c r="GH219" s="136"/>
      <c r="GI219" s="136"/>
      <c r="GJ219" s="136"/>
      <c r="GK219" s="136"/>
      <c r="GL219" s="136"/>
      <c r="GM219" s="136"/>
      <c r="GN219" s="136"/>
      <c r="GO219" s="136"/>
      <c r="GP219" s="136"/>
      <c r="GQ219" s="136"/>
      <c r="GR219" s="136"/>
      <c r="GS219" s="136"/>
      <c r="GT219" s="136"/>
      <c r="GU219" s="136"/>
      <c r="GV219" s="136"/>
      <c r="GW219" s="136"/>
      <c r="GX219" s="136"/>
      <c r="GY219" s="136"/>
      <c r="GZ219" s="136"/>
      <c r="HA219" s="136"/>
      <c r="HB219" s="136"/>
      <c r="HC219" s="136"/>
      <c r="HD219" s="136"/>
      <c r="HE219" s="136"/>
      <c r="HF219" s="136"/>
      <c r="HG219" s="136"/>
      <c r="HH219" s="136"/>
      <c r="HI219" s="136"/>
      <c r="HJ219" s="136"/>
      <c r="HK219" s="136"/>
      <c r="HL219" s="136"/>
      <c r="HM219" s="136"/>
      <c r="HN219" s="136"/>
      <c r="HO219" s="136"/>
      <c r="HP219" s="136"/>
      <c r="HQ219" s="136"/>
      <c r="HR219" s="136"/>
      <c r="HS219" s="136"/>
      <c r="HT219" s="136"/>
      <c r="HU219" s="136"/>
      <c r="HV219" s="136"/>
      <c r="HW219" s="136"/>
      <c r="HX219" s="136"/>
      <c r="HY219" s="136"/>
      <c r="HZ219" s="136"/>
      <c r="IA219" s="136"/>
      <c r="IB219" s="136"/>
      <c r="IC219" s="136"/>
      <c r="ID219" s="136"/>
      <c r="IE219" s="136"/>
      <c r="IF219" s="136"/>
      <c r="IG219" s="136"/>
      <c r="IH219" s="136"/>
      <c r="II219" s="136"/>
      <c r="IJ219" s="136"/>
      <c r="IK219" s="136"/>
      <c r="IL219" s="136"/>
      <c r="IM219" s="136"/>
      <c r="IN219" s="136"/>
      <c r="IO219" s="136"/>
      <c r="IP219" s="136"/>
      <c r="IQ219" s="136"/>
      <c r="IR219" s="136"/>
      <c r="IS219" s="136"/>
      <c r="IT219" s="136"/>
      <c r="IU219" s="136"/>
      <c r="IV219" s="136"/>
      <c r="IW219" s="136"/>
      <c r="IX219" s="136"/>
      <c r="IY219" s="136"/>
      <c r="IZ219" s="136"/>
      <c r="JA219" s="136"/>
      <c r="JB219" s="136"/>
      <c r="JC219" s="136"/>
      <c r="JD219" s="136"/>
      <c r="JE219" s="136"/>
      <c r="JF219" s="136"/>
      <c r="JG219" s="136"/>
      <c r="JH219" s="136"/>
      <c r="JI219" s="136"/>
      <c r="JJ219" s="136"/>
      <c r="JK219" s="136"/>
      <c r="JL219" s="136"/>
      <c r="JM219" s="136"/>
      <c r="JN219" s="136"/>
      <c r="JO219" s="136"/>
      <c r="JP219" s="136"/>
      <c r="JQ219" s="136"/>
      <c r="JR219" s="136"/>
      <c r="JS219" s="136"/>
      <c r="JT219" s="136"/>
      <c r="JU219" s="136"/>
      <c r="JV219" s="136"/>
      <c r="JW219" s="136"/>
      <c r="JX219" s="136"/>
      <c r="JY219" s="136"/>
      <c r="JZ219" s="136"/>
      <c r="KA219" s="136"/>
      <c r="KB219" s="136"/>
      <c r="KC219" s="136"/>
      <c r="KD219" s="136"/>
      <c r="KE219" s="136"/>
      <c r="KF219" s="136"/>
      <c r="KG219" s="136"/>
      <c r="KH219" s="136"/>
      <c r="KI219" s="136"/>
      <c r="KJ219" s="136"/>
      <c r="KK219" s="136"/>
      <c r="KL219" s="136"/>
      <c r="KM219" s="136"/>
      <c r="KN219" s="136"/>
      <c r="KO219" s="136"/>
      <c r="KP219" s="136"/>
      <c r="KQ219" s="136"/>
      <c r="KR219" s="136"/>
      <c r="KS219" s="136"/>
      <c r="KT219" s="136"/>
      <c r="KU219" s="136"/>
      <c r="KV219" s="136"/>
      <c r="KW219" s="136"/>
      <c r="KX219" s="136"/>
      <c r="KY219" s="136"/>
      <c r="KZ219" s="136"/>
      <c r="LA219" s="136"/>
      <c r="LB219" s="136"/>
      <c r="LC219" s="136"/>
      <c r="LD219" s="136"/>
      <c r="LE219" s="136"/>
      <c r="LF219" s="136"/>
      <c r="LG219" s="136"/>
      <c r="LH219" s="136"/>
      <c r="LI219" s="136"/>
      <c r="LJ219" s="136"/>
      <c r="LK219" s="136"/>
      <c r="LL219" s="136"/>
      <c r="LM219" s="136"/>
      <c r="LN219" s="136"/>
      <c r="LO219" s="136"/>
      <c r="LP219" s="136"/>
      <c r="LQ219" s="136"/>
      <c r="LR219" s="136"/>
      <c r="LS219" s="136"/>
      <c r="LT219" s="136"/>
      <c r="LU219" s="136"/>
      <c r="LV219" s="136"/>
      <c r="LW219" s="136"/>
      <c r="LX219" s="136"/>
      <c r="LY219" s="136"/>
      <c r="LZ219" s="136"/>
      <c r="MA219" s="136"/>
      <c r="MB219" s="136"/>
      <c r="MC219" s="136"/>
      <c r="MD219" s="136"/>
      <c r="ME219" s="136"/>
      <c r="MF219" s="136"/>
      <c r="MG219" s="136"/>
      <c r="MH219" s="136"/>
      <c r="MI219" s="136"/>
      <c r="MJ219" s="136"/>
      <c r="MK219" s="136"/>
      <c r="ML219" s="136"/>
      <c r="MM219" s="136"/>
      <c r="MN219" s="136"/>
      <c r="MO219" s="136"/>
      <c r="MP219" s="136"/>
      <c r="MQ219" s="136"/>
      <c r="MR219" s="136"/>
      <c r="MS219" s="136"/>
      <c r="MT219" s="136"/>
      <c r="MU219" s="136"/>
      <c r="MV219" s="136"/>
      <c r="MW219" s="136"/>
      <c r="MX219" s="136"/>
      <c r="MY219" s="136"/>
      <c r="MZ219" s="136"/>
      <c r="NA219" s="136"/>
      <c r="NB219" s="136"/>
      <c r="NC219" s="136"/>
      <c r="ND219" s="136"/>
      <c r="NE219" s="136"/>
      <c r="NF219" s="136"/>
      <c r="NG219" s="136"/>
      <c r="NH219" s="136"/>
      <c r="NI219" s="136"/>
      <c r="NJ219" s="136"/>
      <c r="NK219" s="136"/>
      <c r="NL219" s="136"/>
      <c r="NM219" s="136"/>
      <c r="NN219" s="136"/>
      <c r="NO219" s="136"/>
      <c r="NP219" s="136"/>
      <c r="NQ219" s="136"/>
      <c r="NR219" s="136"/>
      <c r="NS219" s="136"/>
      <c r="NT219" s="136"/>
      <c r="NU219" s="136"/>
      <c r="NV219" s="136"/>
      <c r="NW219" s="136"/>
      <c r="NX219" s="136"/>
      <c r="NY219" s="136"/>
      <c r="NZ219" s="136"/>
      <c r="OA219" s="136"/>
      <c r="OB219" s="136"/>
      <c r="OC219" s="136"/>
      <c r="OD219" s="136"/>
      <c r="OE219" s="136"/>
      <c r="OF219" s="136"/>
      <c r="OG219" s="136"/>
      <c r="OH219" s="136"/>
      <c r="OI219" s="136"/>
      <c r="OJ219" s="136"/>
      <c r="OK219" s="136"/>
      <c r="OL219" s="136"/>
      <c r="OM219" s="136"/>
      <c r="ON219" s="136"/>
      <c r="OO219" s="136"/>
      <c r="OP219" s="136"/>
      <c r="OQ219" s="136"/>
      <c r="OR219" s="136"/>
      <c r="OS219" s="136"/>
      <c r="OT219" s="136"/>
      <c r="OU219" s="136"/>
      <c r="OV219" s="136"/>
      <c r="OW219" s="136"/>
      <c r="OX219" s="136"/>
      <c r="OY219" s="136"/>
      <c r="OZ219" s="136"/>
      <c r="PA219" s="136"/>
      <c r="PB219" s="136"/>
      <c r="PC219" s="136"/>
      <c r="PD219" s="136"/>
      <c r="PE219" s="136"/>
      <c r="PF219" s="136"/>
      <c r="PG219" s="136"/>
      <c r="PH219" s="136"/>
      <c r="PI219" s="136"/>
      <c r="PJ219" s="136"/>
      <c r="PK219" s="136"/>
      <c r="PL219" s="136"/>
      <c r="PM219" s="136"/>
      <c r="PN219" s="136"/>
      <c r="PO219" s="136"/>
      <c r="PP219" s="136"/>
      <c r="PQ219" s="136"/>
      <c r="PR219" s="136"/>
      <c r="PS219" s="136"/>
      <c r="PT219" s="136"/>
      <c r="PU219" s="136"/>
      <c r="PV219" s="136"/>
      <c r="PW219" s="136"/>
      <c r="PX219" s="136"/>
      <c r="PY219" s="136"/>
      <c r="PZ219" s="136"/>
      <c r="QA219" s="136"/>
      <c r="QB219" s="136"/>
      <c r="QC219" s="136"/>
      <c r="QD219" s="136"/>
      <c r="QE219" s="136"/>
      <c r="QF219" s="136"/>
      <c r="QG219" s="136"/>
      <c r="QH219" s="136"/>
      <c r="QI219" s="136"/>
      <c r="QJ219" s="136"/>
      <c r="QK219" s="136"/>
      <c r="QL219" s="136"/>
      <c r="QM219" s="136"/>
      <c r="QN219" s="136"/>
      <c r="QO219" s="136"/>
      <c r="QP219" s="136"/>
      <c r="QQ219" s="136"/>
      <c r="QR219" s="136"/>
      <c r="QS219" s="136"/>
      <c r="QT219" s="136"/>
      <c r="QU219" s="136"/>
      <c r="QV219" s="136"/>
      <c r="QW219" s="136"/>
      <c r="QX219" s="136"/>
      <c r="QY219" s="136"/>
      <c r="QZ219" s="136"/>
      <c r="RA219" s="136"/>
      <c r="RB219" s="136"/>
      <c r="RC219" s="136"/>
      <c r="RD219" s="136"/>
      <c r="RE219" s="136"/>
      <c r="RF219" s="136"/>
      <c r="RG219" s="136"/>
      <c r="RH219" s="136"/>
      <c r="RI219" s="136"/>
      <c r="RJ219" s="136"/>
      <c r="RK219" s="136"/>
      <c r="RL219" s="136"/>
      <c r="RM219" s="136"/>
      <c r="RN219" s="136"/>
      <c r="RO219" s="136"/>
      <c r="RP219" s="136"/>
      <c r="RQ219" s="136"/>
      <c r="RR219" s="136"/>
      <c r="RS219" s="136"/>
      <c r="RT219" s="136"/>
      <c r="RU219" s="136"/>
      <c r="RV219" s="136"/>
      <c r="RW219" s="136"/>
      <c r="RX219" s="136"/>
      <c r="RY219" s="136"/>
      <c r="RZ219" s="136"/>
      <c r="SA219" s="136"/>
      <c r="SB219" s="136"/>
      <c r="SC219" s="136"/>
      <c r="SD219" s="136"/>
      <c r="SE219" s="136"/>
      <c r="SF219" s="136"/>
      <c r="SG219" s="136"/>
      <c r="SH219" s="136"/>
      <c r="SI219" s="136"/>
      <c r="SJ219" s="136"/>
      <c r="SK219" s="136"/>
      <c r="SL219" s="136"/>
      <c r="SM219" s="136"/>
      <c r="SN219" s="136"/>
      <c r="SO219" s="136"/>
      <c r="SP219" s="136"/>
      <c r="SQ219" s="136"/>
      <c r="SR219" s="136"/>
      <c r="SS219" s="136"/>
      <c r="ST219" s="136"/>
      <c r="SU219" s="136"/>
      <c r="SV219" s="136"/>
      <c r="SW219" s="136"/>
      <c r="SX219" s="136"/>
      <c r="SY219" s="136"/>
      <c r="SZ219" s="136"/>
      <c r="TA219" s="136"/>
      <c r="TB219" s="136"/>
      <c r="TC219" s="136"/>
      <c r="TD219" s="136"/>
      <c r="TE219" s="136"/>
      <c r="TF219" s="136"/>
      <c r="TG219" s="136"/>
      <c r="TH219" s="136"/>
      <c r="TI219" s="136"/>
      <c r="TJ219" s="136"/>
      <c r="TK219" s="136"/>
      <c r="TL219" s="136"/>
      <c r="TM219" s="136"/>
      <c r="TN219" s="136"/>
      <c r="TO219" s="136"/>
      <c r="TP219" s="136"/>
      <c r="TQ219" s="136"/>
      <c r="TR219" s="136"/>
      <c r="TS219" s="136"/>
      <c r="TT219" s="136"/>
      <c r="TU219" s="136"/>
      <c r="TV219" s="136"/>
      <c r="TW219" s="136"/>
      <c r="TX219" s="136"/>
      <c r="TY219" s="136"/>
      <c r="TZ219" s="136"/>
      <c r="UA219" s="136"/>
      <c r="UB219" s="136"/>
      <c r="UC219" s="136"/>
      <c r="UD219" s="136"/>
      <c r="UE219" s="136"/>
      <c r="UF219" s="136"/>
      <c r="UG219" s="136"/>
      <c r="UH219" s="136"/>
      <c r="UI219" s="136"/>
      <c r="UJ219" s="136"/>
      <c r="UK219" s="136"/>
      <c r="UL219" s="136"/>
      <c r="UM219" s="136"/>
      <c r="UN219" s="136"/>
      <c r="UO219" s="136"/>
      <c r="UP219" s="136"/>
      <c r="UQ219" s="136"/>
      <c r="UR219" s="136"/>
      <c r="US219" s="136"/>
      <c r="UT219" s="136"/>
      <c r="UU219" s="136"/>
      <c r="UV219" s="136"/>
      <c r="UW219" s="136"/>
      <c r="UX219" s="136"/>
      <c r="UY219" s="136"/>
      <c r="UZ219" s="136"/>
      <c r="VA219" s="136"/>
      <c r="VB219" s="136"/>
      <c r="VC219" s="136"/>
      <c r="VD219" s="136"/>
      <c r="VE219" s="136"/>
      <c r="VF219" s="136"/>
      <c r="VG219" s="136"/>
      <c r="VH219" s="136"/>
      <c r="VI219" s="136"/>
      <c r="VJ219" s="136"/>
      <c r="VK219" s="136"/>
      <c r="VL219" s="136"/>
      <c r="VM219" s="136"/>
      <c r="VN219" s="136"/>
      <c r="VO219" s="136"/>
      <c r="VP219" s="136"/>
      <c r="VQ219" s="136"/>
      <c r="VR219" s="136"/>
      <c r="VS219" s="136"/>
      <c r="VT219" s="136"/>
      <c r="VU219" s="136"/>
      <c r="VV219" s="136"/>
      <c r="VW219" s="136"/>
      <c r="VX219" s="136"/>
      <c r="VY219" s="136"/>
      <c r="VZ219" s="136"/>
      <c r="WA219" s="136"/>
      <c r="WB219" s="136"/>
      <c r="WC219" s="136"/>
      <c r="WD219" s="136"/>
      <c r="WE219" s="136"/>
      <c r="WF219" s="136"/>
      <c r="WG219" s="136"/>
      <c r="WH219" s="136"/>
      <c r="WI219" s="136"/>
      <c r="WJ219" s="136"/>
      <c r="WK219" s="136"/>
      <c r="WL219" s="136"/>
      <c r="WM219" s="136"/>
      <c r="WN219" s="136"/>
      <c r="WO219" s="136"/>
      <c r="WP219" s="136"/>
      <c r="WQ219" s="136"/>
      <c r="WR219" s="136"/>
      <c r="WS219" s="136"/>
      <c r="WT219" s="136"/>
      <c r="WU219" s="136"/>
      <c r="WV219" s="136"/>
      <c r="WW219" s="136"/>
      <c r="WX219" s="136"/>
      <c r="WY219" s="136"/>
      <c r="WZ219" s="136"/>
      <c r="XA219" s="136"/>
      <c r="XB219" s="136"/>
      <c r="XC219" s="136"/>
      <c r="XD219" s="136"/>
      <c r="XE219" s="136"/>
      <c r="XF219" s="136"/>
      <c r="XG219" s="136"/>
      <c r="XH219" s="136"/>
      <c r="XI219" s="136"/>
      <c r="XJ219" s="136"/>
      <c r="XK219" s="136"/>
      <c r="XL219" s="136"/>
      <c r="XM219" s="136"/>
      <c r="XN219" s="136"/>
      <c r="XO219" s="136"/>
      <c r="XP219" s="136"/>
      <c r="XQ219" s="136"/>
      <c r="XR219" s="136"/>
      <c r="XS219" s="136"/>
      <c r="XT219" s="136"/>
      <c r="XU219" s="136"/>
      <c r="XV219" s="136"/>
      <c r="XW219" s="136"/>
      <c r="XX219" s="136"/>
      <c r="XY219" s="136"/>
      <c r="XZ219" s="136"/>
      <c r="YA219" s="136"/>
      <c r="YB219" s="136"/>
      <c r="YC219" s="136"/>
      <c r="YD219" s="136"/>
      <c r="YE219" s="136"/>
      <c r="YF219" s="136"/>
      <c r="YG219" s="136"/>
      <c r="YH219" s="136"/>
      <c r="YI219" s="136"/>
      <c r="YJ219" s="136"/>
      <c r="YK219" s="136"/>
      <c r="YL219" s="136"/>
      <c r="YM219" s="136"/>
      <c r="YN219" s="136"/>
      <c r="YO219" s="136"/>
      <c r="YP219" s="136"/>
      <c r="YQ219" s="136"/>
      <c r="YR219" s="136"/>
      <c r="YS219" s="136"/>
      <c r="YT219" s="136"/>
      <c r="YU219" s="136"/>
      <c r="YV219" s="136"/>
      <c r="YW219" s="136"/>
      <c r="YX219" s="136"/>
      <c r="YY219" s="136"/>
      <c r="YZ219" s="136"/>
      <c r="ZA219" s="136"/>
      <c r="ZB219" s="136"/>
      <c r="ZC219" s="136"/>
      <c r="ZD219" s="136"/>
      <c r="ZE219" s="136"/>
      <c r="ZF219" s="136"/>
      <c r="ZG219" s="136"/>
      <c r="ZH219" s="136"/>
      <c r="ZI219" s="136"/>
      <c r="ZJ219" s="136"/>
      <c r="ZK219" s="136"/>
      <c r="ZL219" s="136"/>
      <c r="ZM219" s="136"/>
      <c r="ZN219" s="136"/>
      <c r="ZO219" s="136"/>
      <c r="ZP219" s="136"/>
      <c r="ZQ219" s="136"/>
      <c r="ZR219" s="136"/>
      <c r="ZS219" s="136"/>
      <c r="ZT219" s="136"/>
      <c r="ZU219" s="136"/>
      <c r="ZV219" s="136"/>
      <c r="ZW219" s="136"/>
      <c r="ZX219" s="136"/>
      <c r="ZY219" s="136"/>
      <c r="ZZ219" s="136"/>
      <c r="AAA219" s="136"/>
      <c r="AAB219" s="136"/>
      <c r="AAC219" s="136"/>
      <c r="AAD219" s="136"/>
      <c r="AAE219" s="136"/>
      <c r="AAF219" s="136"/>
      <c r="AAG219" s="136"/>
      <c r="AAH219" s="136"/>
      <c r="AAI219" s="136"/>
      <c r="AAJ219" s="136"/>
      <c r="AAK219" s="136"/>
      <c r="AAL219" s="136"/>
      <c r="AAM219" s="136"/>
      <c r="AAN219" s="136"/>
      <c r="AAO219" s="136"/>
      <c r="AAP219" s="136"/>
      <c r="AAQ219" s="136"/>
      <c r="AAR219" s="136"/>
      <c r="AAS219" s="136"/>
      <c r="AAT219" s="136"/>
      <c r="AAU219" s="136"/>
      <c r="AAV219" s="136"/>
      <c r="AAW219" s="136"/>
      <c r="AAX219" s="136"/>
      <c r="AAY219" s="136"/>
      <c r="AAZ219" s="136"/>
      <c r="ABA219" s="136"/>
      <c r="ABB219" s="136"/>
      <c r="ABC219" s="136"/>
      <c r="ABD219" s="136"/>
      <c r="ABE219" s="136"/>
      <c r="ABF219" s="136"/>
      <c r="ABG219" s="136"/>
      <c r="ABH219" s="136"/>
      <c r="ABI219" s="136"/>
      <c r="ABJ219" s="136"/>
      <c r="ABK219" s="136"/>
      <c r="ABL219" s="136"/>
      <c r="ABM219" s="136"/>
      <c r="ABN219" s="136"/>
      <c r="ABO219" s="136"/>
      <c r="ABP219" s="136"/>
      <c r="ABQ219" s="136"/>
      <c r="ABR219" s="136"/>
      <c r="ABS219" s="136"/>
      <c r="ABT219" s="136"/>
      <c r="ABU219" s="136"/>
      <c r="ABV219" s="136"/>
      <c r="ABW219" s="136"/>
      <c r="ABX219" s="136"/>
      <c r="ABY219" s="136"/>
      <c r="ABZ219" s="136"/>
      <c r="ACA219" s="136"/>
      <c r="ACB219" s="136"/>
      <c r="ACC219" s="136"/>
      <c r="ACD219" s="136"/>
      <c r="ACE219" s="136"/>
      <c r="ACF219" s="136"/>
      <c r="ACG219" s="136"/>
      <c r="ACH219" s="136"/>
      <c r="ACI219" s="136"/>
      <c r="ACJ219" s="136"/>
      <c r="ACK219" s="136"/>
      <c r="ACL219" s="136"/>
      <c r="ACM219" s="136"/>
      <c r="ACN219" s="136"/>
      <c r="ACO219" s="136"/>
      <c r="ACP219" s="136"/>
      <c r="ACQ219" s="136"/>
      <c r="ACR219" s="136"/>
      <c r="ACS219" s="136"/>
      <c r="ACT219" s="136"/>
      <c r="ACU219" s="136"/>
      <c r="ACV219" s="136"/>
      <c r="ACW219" s="136"/>
      <c r="ACX219" s="136"/>
      <c r="ACY219" s="136"/>
      <c r="ACZ219" s="136"/>
      <c r="ADA219" s="136"/>
      <c r="ADB219" s="136"/>
      <c r="ADC219" s="136"/>
      <c r="ADD219" s="136"/>
      <c r="ADE219" s="136"/>
      <c r="ADF219" s="136"/>
      <c r="ADG219" s="136"/>
      <c r="ADH219" s="136"/>
      <c r="ADI219" s="136"/>
      <c r="ADJ219" s="136"/>
      <c r="ADK219" s="136"/>
      <c r="ADL219" s="136"/>
      <c r="ADM219" s="136"/>
      <c r="ADN219" s="136"/>
      <c r="ADO219" s="136"/>
      <c r="ADP219" s="136"/>
      <c r="ADQ219" s="136"/>
      <c r="ADR219" s="136"/>
      <c r="ADS219" s="136"/>
      <c r="ADT219" s="136"/>
      <c r="ADU219" s="136"/>
      <c r="ADV219" s="136"/>
      <c r="ADW219" s="136"/>
      <c r="ADX219" s="136"/>
      <c r="ADY219" s="136"/>
      <c r="ADZ219" s="136"/>
      <c r="AEA219" s="136"/>
      <c r="AEB219" s="136"/>
      <c r="AEC219" s="136"/>
      <c r="AED219" s="136"/>
      <c r="AEE219" s="136"/>
      <c r="AEF219" s="136"/>
      <c r="AEG219" s="136"/>
      <c r="AEH219" s="136"/>
      <c r="AEI219" s="136"/>
      <c r="AEJ219" s="136"/>
      <c r="AEK219" s="136"/>
      <c r="AEL219" s="136"/>
      <c r="AEM219" s="136"/>
      <c r="AEN219" s="136"/>
      <c r="AEO219" s="136"/>
      <c r="AEP219" s="136"/>
      <c r="AEQ219" s="136"/>
      <c r="AER219" s="136"/>
      <c r="AES219" s="136"/>
      <c r="AET219" s="136"/>
      <c r="AEU219" s="136"/>
      <c r="AEV219" s="136"/>
      <c r="AEW219" s="136"/>
      <c r="AEX219" s="136"/>
      <c r="AEY219" s="136"/>
      <c r="AEZ219" s="136"/>
      <c r="AFA219" s="136"/>
      <c r="AFB219" s="136"/>
      <c r="AFC219" s="136"/>
      <c r="AFD219" s="136"/>
      <c r="AFE219" s="136"/>
      <c r="AFF219" s="136"/>
      <c r="AFG219" s="136"/>
      <c r="AFH219" s="136"/>
      <c r="AFI219" s="136"/>
      <c r="AFJ219" s="136"/>
      <c r="AFK219" s="136"/>
      <c r="AFL219" s="136"/>
      <c r="AFM219" s="136"/>
      <c r="AFN219" s="136"/>
      <c r="AFO219" s="136"/>
      <c r="AFP219" s="136"/>
      <c r="AFQ219" s="136"/>
      <c r="AFR219" s="136"/>
      <c r="AFS219" s="136"/>
      <c r="AFT219" s="136"/>
      <c r="AFU219" s="136"/>
      <c r="AFV219" s="136"/>
      <c r="AFW219" s="136"/>
      <c r="AFX219" s="136"/>
      <c r="AFY219" s="136"/>
      <c r="AFZ219" s="136"/>
      <c r="AGA219" s="136"/>
      <c r="AGB219" s="136"/>
      <c r="AGC219" s="136"/>
      <c r="AGD219" s="136"/>
      <c r="AGE219" s="136"/>
      <c r="AGF219" s="136"/>
      <c r="AGG219" s="136"/>
      <c r="AGH219" s="136"/>
      <c r="AGI219" s="136"/>
      <c r="AGJ219" s="136"/>
      <c r="AGK219" s="136"/>
      <c r="AGL219" s="136"/>
      <c r="AGM219" s="136"/>
      <c r="AGN219" s="136"/>
      <c r="AGO219" s="136"/>
      <c r="AGP219" s="136"/>
      <c r="AGQ219" s="136"/>
      <c r="AGR219" s="136"/>
      <c r="AGS219" s="136"/>
      <c r="AGT219" s="136"/>
      <c r="AGU219" s="136"/>
      <c r="AGV219" s="136"/>
      <c r="AGW219" s="136"/>
      <c r="AGX219" s="136"/>
      <c r="AGY219" s="136"/>
      <c r="AGZ219" s="136"/>
      <c r="AHA219" s="136"/>
      <c r="AHB219" s="136"/>
      <c r="AHC219" s="136"/>
      <c r="AHD219" s="136"/>
      <c r="AHE219" s="136"/>
      <c r="AHF219" s="136"/>
      <c r="AHG219" s="136"/>
      <c r="AHH219" s="136"/>
      <c r="AHI219" s="136"/>
      <c r="AHJ219" s="136"/>
      <c r="AHK219" s="136"/>
      <c r="AHL219" s="136"/>
      <c r="AHM219" s="136"/>
      <c r="AHN219" s="136"/>
      <c r="AHO219" s="136"/>
      <c r="AHP219" s="136"/>
      <c r="AHQ219" s="136"/>
      <c r="AHR219" s="136"/>
      <c r="AHS219" s="136"/>
      <c r="AHT219" s="136"/>
      <c r="AHU219" s="136"/>
      <c r="AHV219" s="136"/>
      <c r="AHW219" s="136"/>
      <c r="AHX219" s="136"/>
      <c r="AHY219" s="136"/>
      <c r="AHZ219" s="136"/>
      <c r="AIA219" s="136"/>
      <c r="AIB219" s="136"/>
      <c r="AIC219" s="136"/>
      <c r="AID219" s="136"/>
      <c r="AIE219" s="136"/>
      <c r="AIF219" s="136"/>
      <c r="AIG219" s="136"/>
      <c r="AIH219" s="136"/>
      <c r="AII219" s="136"/>
      <c r="AIJ219" s="136"/>
      <c r="AIK219" s="136"/>
      <c r="AIL219" s="136"/>
      <c r="AIM219" s="136"/>
      <c r="AIN219" s="136"/>
      <c r="AIO219" s="136"/>
      <c r="AIP219" s="136"/>
      <c r="AIQ219" s="136"/>
      <c r="AIR219" s="136"/>
      <c r="AIS219" s="136"/>
      <c r="AIT219" s="136"/>
      <c r="AIU219" s="136"/>
      <c r="AIV219" s="136"/>
      <c r="AIW219" s="136"/>
      <c r="AIX219" s="136"/>
      <c r="AIY219" s="136"/>
      <c r="AIZ219" s="136"/>
      <c r="AJA219" s="136"/>
      <c r="AJB219" s="136"/>
      <c r="AJC219" s="136"/>
      <c r="AJD219" s="136"/>
      <c r="AJE219" s="136"/>
      <c r="AJF219" s="136"/>
      <c r="AJG219" s="136"/>
      <c r="AJH219" s="136"/>
      <c r="AJI219" s="136"/>
      <c r="AJJ219" s="136"/>
      <c r="AJK219" s="136"/>
      <c r="AJL219" s="136"/>
      <c r="AJM219" s="136"/>
      <c r="AJN219" s="136"/>
      <c r="AJO219" s="136"/>
      <c r="AJP219" s="136"/>
      <c r="AJQ219" s="136"/>
      <c r="AJR219" s="136"/>
      <c r="AJS219" s="136"/>
      <c r="AJT219" s="136"/>
      <c r="AJU219" s="136"/>
      <c r="AJV219" s="136"/>
      <c r="AJW219" s="136"/>
      <c r="AJX219" s="136"/>
      <c r="AJY219" s="136"/>
      <c r="AJZ219" s="136"/>
      <c r="AKA219" s="136"/>
      <c r="AKB219" s="136"/>
      <c r="AKC219" s="136"/>
      <c r="AKD219" s="136"/>
      <c r="AKE219" s="136"/>
      <c r="AKF219" s="136"/>
      <c r="AKG219" s="136"/>
      <c r="AKH219" s="136"/>
      <c r="AKI219" s="136"/>
      <c r="AKJ219" s="136"/>
      <c r="AKK219" s="136"/>
      <c r="AKL219" s="136"/>
      <c r="AKM219" s="136"/>
      <c r="AKN219" s="136"/>
      <c r="AKO219" s="136"/>
      <c r="AKP219" s="136"/>
      <c r="AKQ219" s="136"/>
      <c r="AKR219" s="136"/>
      <c r="AKS219" s="136"/>
      <c r="AKT219" s="136"/>
      <c r="AKU219" s="136"/>
      <c r="AKV219" s="136"/>
      <c r="AKW219" s="136"/>
      <c r="AKX219" s="136"/>
      <c r="AKY219" s="136"/>
      <c r="AKZ219" s="136"/>
      <c r="ALA219" s="136"/>
      <c r="ALB219" s="136"/>
      <c r="ALC219" s="136"/>
      <c r="ALD219" s="136"/>
      <c r="ALE219" s="136"/>
      <c r="ALF219" s="136"/>
      <c r="ALG219" s="136"/>
      <c r="ALH219" s="136"/>
      <c r="ALI219" s="136"/>
      <c r="ALJ219" s="136"/>
      <c r="ALK219" s="136"/>
      <c r="ALL219" s="136"/>
      <c r="ALM219" s="136"/>
      <c r="ALN219" s="136"/>
      <c r="ALO219" s="136"/>
      <c r="ALP219" s="136"/>
      <c r="ALQ219" s="136"/>
      <c r="ALR219" s="136"/>
      <c r="ALS219" s="136"/>
      <c r="ALT219" s="136"/>
      <c r="ALU219" s="136"/>
      <c r="ALV219" s="136"/>
      <c r="ALW219" s="136"/>
      <c r="ALX219" s="136"/>
      <c r="ALY219" s="136"/>
      <c r="ALZ219" s="136"/>
      <c r="AMA219" s="136"/>
      <c r="AMB219" s="136"/>
      <c r="AMC219" s="136"/>
      <c r="AMD219" s="136"/>
      <c r="AME219" s="136"/>
      <c r="AMF219" s="136"/>
      <c r="AMG219" s="136"/>
      <c r="AMH219" s="136"/>
      <c r="AMI219" s="136"/>
    </row>
    <row r="220" spans="1:1023" ht="17.25" customHeight="1" x14ac:dyDescent="0.25">
      <c r="A220" s="280" t="s">
        <v>904</v>
      </c>
      <c r="B220" s="193">
        <v>220</v>
      </c>
      <c r="C220" s="192" t="s">
        <v>905</v>
      </c>
      <c r="D220" s="212" t="s">
        <v>906</v>
      </c>
      <c r="E220" s="136"/>
      <c r="F220" s="238"/>
      <c r="G220" s="214"/>
      <c r="H220" s="214"/>
      <c r="I220" s="367"/>
      <c r="J220" s="421">
        <v>2</v>
      </c>
      <c r="K220" s="77">
        <v>2</v>
      </c>
      <c r="L220" s="77">
        <v>1</v>
      </c>
      <c r="M220" s="77"/>
      <c r="N220" s="77"/>
      <c r="O220" s="445"/>
      <c r="P220" s="161"/>
      <c r="Q220" s="161"/>
      <c r="R220" s="161"/>
      <c r="S220" s="161"/>
      <c r="T220" s="161"/>
      <c r="U220" s="161"/>
      <c r="V220" s="256">
        <f>IF(O220=1,10,100)</f>
        <v>100</v>
      </c>
      <c r="W220" s="256">
        <f>IF(O220=1,1,IF(O220=2,10,100))</f>
        <v>100</v>
      </c>
      <c r="X220" s="256">
        <f>IF(O220=3,20,100)</f>
        <v>100</v>
      </c>
      <c r="Y220" s="256">
        <f>IF(P220=1,10,100)</f>
        <v>100</v>
      </c>
      <c r="Z220" s="256">
        <f>IF(P220=1,1,IF(P220=2,10,100))</f>
        <v>100</v>
      </c>
      <c r="AA220" s="257">
        <f>IF(OR(EXACT(Q220,"1A"),EXACT(Q220,"1B")),0.1,IF(Q220=2,1,100))</f>
        <v>100</v>
      </c>
      <c r="AB220" s="257">
        <f>IF(OR(EXACT(R220,"1A"),EXACT(R220,"1B")),0.1,IF(R220=2,1,100))</f>
        <v>100</v>
      </c>
      <c r="AC220" s="257">
        <f>IF(OR(EXACT(S220,"1A"),EXACT(S220,"1B")),0.3,IF(S220=2,3,100))</f>
        <v>100</v>
      </c>
      <c r="AD220" s="136"/>
      <c r="AE220" s="136"/>
      <c r="AF220" s="249">
        <f>IF(OR(OR(EXACT(J220,"1A"),EXACT(J220,"1B"),EXACT(J220,"1C")),K220=1),1,IF(K220=2,10,100))</f>
        <v>10</v>
      </c>
      <c r="AG220" s="249">
        <f>IF(OR(EXACT(J220,"1A"),EXACT(J220,"1B"),EXACT(J220,"1C")),1,IF(J220=2,10,100))</f>
        <v>10</v>
      </c>
      <c r="AH220" s="249">
        <f>IF(OR(EXACT(J220,"1A"),EXACT(J220,"1B"),EXACT(J220,"1C"),K220=1),3,100)</f>
        <v>100</v>
      </c>
      <c r="AI220" s="249">
        <f>IF(OR(EXACT(J220,"1A"),EXACT(J220,"1B"),EXACT(J220,"1C")),5,100)</f>
        <v>100</v>
      </c>
      <c r="AJ220" s="251"/>
      <c r="AK220" s="136"/>
      <c r="AL220" s="136"/>
      <c r="AM220" s="251"/>
      <c r="AN220" s="136"/>
      <c r="AO220" s="136"/>
      <c r="AP220" s="136"/>
      <c r="AQ220" s="199" t="s">
        <v>803</v>
      </c>
      <c r="AR220" s="136"/>
      <c r="AS220" s="136"/>
      <c r="AT220" s="136"/>
      <c r="AU220" s="136"/>
      <c r="AV220" s="136"/>
      <c r="AW220" s="136"/>
      <c r="AX220" s="136"/>
      <c r="AY220" s="136"/>
      <c r="AZ220" s="136"/>
      <c r="BA220" s="136"/>
      <c r="BB220" s="136"/>
      <c r="BC220" s="136"/>
      <c r="BD220" s="136"/>
      <c r="BE220" s="136"/>
      <c r="BF220" s="136"/>
      <c r="BG220" s="136"/>
      <c r="BH220" s="136"/>
      <c r="BI220" s="136"/>
      <c r="BJ220" s="136"/>
      <c r="BK220" s="136"/>
      <c r="BL220" s="136"/>
      <c r="BM220" s="136"/>
      <c r="BN220" s="136"/>
      <c r="BO220" s="136"/>
      <c r="BP220" s="136"/>
      <c r="BQ220" s="136"/>
      <c r="BR220" s="136"/>
      <c r="BS220" s="136"/>
      <c r="BT220" s="136"/>
      <c r="BU220" s="136"/>
      <c r="BV220" s="136"/>
      <c r="BW220" s="136"/>
      <c r="BX220" s="136"/>
      <c r="BY220" s="136"/>
      <c r="BZ220" s="136"/>
      <c r="CA220" s="136"/>
      <c r="CB220" s="136"/>
      <c r="CC220" s="136"/>
      <c r="CD220" s="136"/>
      <c r="CE220" s="136"/>
      <c r="CF220" s="136"/>
      <c r="CG220" s="136"/>
      <c r="CH220" s="136"/>
      <c r="CI220" s="136"/>
      <c r="CJ220" s="136"/>
      <c r="CK220" s="136"/>
      <c r="CL220" s="136"/>
      <c r="CM220" s="136"/>
      <c r="CN220" s="136"/>
      <c r="CO220" s="136"/>
      <c r="CP220" s="136"/>
      <c r="CQ220" s="136"/>
      <c r="CR220" s="136"/>
      <c r="CS220" s="136"/>
      <c r="CT220" s="136"/>
      <c r="CU220" s="136"/>
      <c r="CV220" s="136"/>
      <c r="CW220" s="136"/>
      <c r="CX220" s="136"/>
      <c r="CY220" s="136"/>
      <c r="CZ220" s="136"/>
      <c r="DA220" s="136"/>
      <c r="DB220" s="136"/>
      <c r="DC220" s="136"/>
      <c r="DD220" s="136"/>
      <c r="DE220" s="136"/>
      <c r="DF220" s="136"/>
      <c r="DG220" s="136"/>
      <c r="DH220" s="136"/>
      <c r="DI220" s="136"/>
      <c r="DJ220" s="136"/>
      <c r="DK220" s="136"/>
      <c r="DL220" s="136"/>
      <c r="DM220" s="136"/>
      <c r="DN220" s="136"/>
      <c r="DO220" s="136"/>
      <c r="DP220" s="136"/>
      <c r="DQ220" s="136"/>
      <c r="DR220" s="136"/>
      <c r="DS220" s="136"/>
      <c r="DT220" s="136"/>
      <c r="DU220" s="136"/>
      <c r="DV220" s="136"/>
      <c r="DW220" s="136"/>
      <c r="DX220" s="136"/>
      <c r="DY220" s="136"/>
      <c r="DZ220" s="136"/>
      <c r="EA220" s="136"/>
      <c r="EB220" s="136"/>
      <c r="EC220" s="136"/>
      <c r="ED220" s="136"/>
      <c r="EE220" s="136"/>
      <c r="EF220" s="136"/>
      <c r="EG220" s="136"/>
      <c r="EH220" s="136"/>
      <c r="EI220" s="136"/>
      <c r="EJ220" s="136"/>
      <c r="EK220" s="136"/>
      <c r="EL220" s="136"/>
      <c r="EM220" s="136"/>
      <c r="EN220" s="136"/>
      <c r="EO220" s="136"/>
      <c r="EP220" s="136"/>
      <c r="EQ220" s="136"/>
      <c r="ER220" s="136"/>
      <c r="ES220" s="136"/>
      <c r="ET220" s="136"/>
      <c r="EU220" s="136"/>
      <c r="EV220" s="136"/>
      <c r="EW220" s="136"/>
      <c r="EX220" s="136"/>
      <c r="EY220" s="136"/>
      <c r="EZ220" s="136"/>
      <c r="FA220" s="136"/>
      <c r="FB220" s="136"/>
      <c r="FC220" s="136"/>
      <c r="FD220" s="136"/>
      <c r="FE220" s="136"/>
      <c r="FF220" s="136"/>
      <c r="FG220" s="136"/>
      <c r="FH220" s="136"/>
      <c r="FI220" s="136"/>
      <c r="FJ220" s="136"/>
      <c r="FK220" s="136"/>
      <c r="FL220" s="136"/>
      <c r="FM220" s="136"/>
      <c r="FN220" s="136"/>
      <c r="FO220" s="136"/>
      <c r="FP220" s="136"/>
      <c r="FQ220" s="136"/>
      <c r="FR220" s="136"/>
      <c r="FS220" s="136"/>
      <c r="FT220" s="136"/>
      <c r="FU220" s="136"/>
      <c r="FV220" s="136"/>
      <c r="FW220" s="136"/>
      <c r="FX220" s="136"/>
      <c r="FY220" s="136"/>
      <c r="FZ220" s="136"/>
      <c r="GA220" s="136"/>
      <c r="GB220" s="136"/>
      <c r="GC220" s="136"/>
      <c r="GD220" s="136"/>
      <c r="GE220" s="136"/>
      <c r="GF220" s="136"/>
      <c r="GG220" s="136"/>
      <c r="GH220" s="136"/>
      <c r="GI220" s="136"/>
      <c r="GJ220" s="136"/>
      <c r="GK220" s="136"/>
      <c r="GL220" s="136"/>
      <c r="GM220" s="136"/>
      <c r="GN220" s="136"/>
      <c r="GO220" s="136"/>
      <c r="GP220" s="136"/>
      <c r="GQ220" s="136"/>
      <c r="GR220" s="136"/>
      <c r="GS220" s="136"/>
      <c r="GT220" s="136"/>
      <c r="GU220" s="136"/>
      <c r="GV220" s="136"/>
      <c r="GW220" s="136"/>
      <c r="GX220" s="136"/>
      <c r="GY220" s="136"/>
      <c r="GZ220" s="136"/>
      <c r="HA220" s="136"/>
      <c r="HB220" s="136"/>
      <c r="HC220" s="136"/>
      <c r="HD220" s="136"/>
      <c r="HE220" s="136"/>
      <c r="HF220" s="136"/>
      <c r="HG220" s="136"/>
      <c r="HH220" s="136"/>
      <c r="HI220" s="136"/>
      <c r="HJ220" s="136"/>
      <c r="HK220" s="136"/>
      <c r="HL220" s="136"/>
      <c r="HM220" s="136"/>
      <c r="HN220" s="136"/>
      <c r="HO220" s="136"/>
      <c r="HP220" s="136"/>
      <c r="HQ220" s="136"/>
      <c r="HR220" s="136"/>
      <c r="HS220" s="136"/>
      <c r="HT220" s="136"/>
      <c r="HU220" s="136"/>
      <c r="HV220" s="136"/>
      <c r="HW220" s="136"/>
      <c r="HX220" s="136"/>
      <c r="HY220" s="136"/>
      <c r="HZ220" s="136"/>
      <c r="IA220" s="136"/>
      <c r="IB220" s="136"/>
      <c r="IC220" s="136"/>
      <c r="ID220" s="136"/>
      <c r="IE220" s="136"/>
      <c r="IF220" s="136"/>
      <c r="IG220" s="136"/>
      <c r="IH220" s="136"/>
      <c r="II220" s="136"/>
      <c r="IJ220" s="136"/>
      <c r="IK220" s="136"/>
      <c r="IL220" s="136"/>
      <c r="IM220" s="136"/>
      <c r="IN220" s="136"/>
      <c r="IO220" s="136"/>
      <c r="IP220" s="136"/>
      <c r="IQ220" s="136"/>
      <c r="IR220" s="136"/>
      <c r="IS220" s="136"/>
      <c r="IT220" s="136"/>
      <c r="IU220" s="136"/>
      <c r="IV220" s="136"/>
      <c r="IW220" s="136"/>
      <c r="IX220" s="136"/>
      <c r="IY220" s="136"/>
      <c r="IZ220" s="136"/>
      <c r="JA220" s="136"/>
      <c r="JB220" s="136"/>
      <c r="JC220" s="136"/>
      <c r="JD220" s="136"/>
      <c r="JE220" s="136"/>
      <c r="JF220" s="136"/>
      <c r="JG220" s="136"/>
      <c r="JH220" s="136"/>
      <c r="JI220" s="136"/>
      <c r="JJ220" s="136"/>
      <c r="JK220" s="136"/>
      <c r="JL220" s="136"/>
      <c r="JM220" s="136"/>
      <c r="JN220" s="136"/>
      <c r="JO220" s="136"/>
      <c r="JP220" s="136"/>
      <c r="JQ220" s="136"/>
      <c r="JR220" s="136"/>
      <c r="JS220" s="136"/>
      <c r="JT220" s="136"/>
      <c r="JU220" s="136"/>
      <c r="JV220" s="136"/>
      <c r="JW220" s="136"/>
      <c r="JX220" s="136"/>
      <c r="JY220" s="136"/>
      <c r="JZ220" s="136"/>
      <c r="KA220" s="136"/>
      <c r="KB220" s="136"/>
      <c r="KC220" s="136"/>
      <c r="KD220" s="136"/>
      <c r="KE220" s="136"/>
      <c r="KF220" s="136"/>
      <c r="KG220" s="136"/>
      <c r="KH220" s="136"/>
      <c r="KI220" s="136"/>
      <c r="KJ220" s="136"/>
      <c r="KK220" s="136"/>
      <c r="KL220" s="136"/>
      <c r="KM220" s="136"/>
      <c r="KN220" s="136"/>
      <c r="KO220" s="136"/>
      <c r="KP220" s="136"/>
      <c r="KQ220" s="136"/>
      <c r="KR220" s="136"/>
      <c r="KS220" s="136"/>
      <c r="KT220" s="136"/>
      <c r="KU220" s="136"/>
      <c r="KV220" s="136"/>
      <c r="KW220" s="136"/>
      <c r="KX220" s="136"/>
      <c r="KY220" s="136"/>
      <c r="KZ220" s="136"/>
      <c r="LA220" s="136"/>
      <c r="LB220" s="136"/>
      <c r="LC220" s="136"/>
      <c r="LD220" s="136"/>
      <c r="LE220" s="136"/>
      <c r="LF220" s="136"/>
      <c r="LG220" s="136"/>
      <c r="LH220" s="136"/>
      <c r="LI220" s="136"/>
      <c r="LJ220" s="136"/>
      <c r="LK220" s="136"/>
      <c r="LL220" s="136"/>
      <c r="LM220" s="136"/>
      <c r="LN220" s="136"/>
      <c r="LO220" s="136"/>
      <c r="LP220" s="136"/>
      <c r="LQ220" s="136"/>
      <c r="LR220" s="136"/>
      <c r="LS220" s="136"/>
      <c r="LT220" s="136"/>
      <c r="LU220" s="136"/>
      <c r="LV220" s="136"/>
      <c r="LW220" s="136"/>
      <c r="LX220" s="136"/>
      <c r="LY220" s="136"/>
      <c r="LZ220" s="136"/>
      <c r="MA220" s="136"/>
      <c r="MB220" s="136"/>
      <c r="MC220" s="136"/>
      <c r="MD220" s="136"/>
      <c r="ME220" s="136"/>
      <c r="MF220" s="136"/>
      <c r="MG220" s="136"/>
      <c r="MH220" s="136"/>
      <c r="MI220" s="136"/>
      <c r="MJ220" s="136"/>
      <c r="MK220" s="136"/>
      <c r="ML220" s="136"/>
      <c r="MM220" s="136"/>
      <c r="MN220" s="136"/>
      <c r="MO220" s="136"/>
      <c r="MP220" s="136"/>
      <c r="MQ220" s="136"/>
      <c r="MR220" s="136"/>
      <c r="MS220" s="136"/>
      <c r="MT220" s="136"/>
      <c r="MU220" s="136"/>
      <c r="MV220" s="136"/>
      <c r="MW220" s="136"/>
      <c r="MX220" s="136"/>
      <c r="MY220" s="136"/>
      <c r="MZ220" s="136"/>
      <c r="NA220" s="136"/>
      <c r="NB220" s="136"/>
      <c r="NC220" s="136"/>
      <c r="ND220" s="136"/>
      <c r="NE220" s="136"/>
      <c r="NF220" s="136"/>
      <c r="NG220" s="136"/>
      <c r="NH220" s="136"/>
      <c r="NI220" s="136"/>
      <c r="NJ220" s="136"/>
      <c r="NK220" s="136"/>
      <c r="NL220" s="136"/>
      <c r="NM220" s="136"/>
      <c r="NN220" s="136"/>
      <c r="NO220" s="136"/>
      <c r="NP220" s="136"/>
      <c r="NQ220" s="136"/>
      <c r="NR220" s="136"/>
      <c r="NS220" s="136"/>
      <c r="NT220" s="136"/>
      <c r="NU220" s="136"/>
      <c r="NV220" s="136"/>
      <c r="NW220" s="136"/>
      <c r="NX220" s="136"/>
      <c r="NY220" s="136"/>
      <c r="NZ220" s="136"/>
      <c r="OA220" s="136"/>
      <c r="OB220" s="136"/>
      <c r="OC220" s="136"/>
      <c r="OD220" s="136"/>
      <c r="OE220" s="136"/>
      <c r="OF220" s="136"/>
      <c r="OG220" s="136"/>
      <c r="OH220" s="136"/>
      <c r="OI220" s="136"/>
      <c r="OJ220" s="136"/>
      <c r="OK220" s="136"/>
      <c r="OL220" s="136"/>
      <c r="OM220" s="136"/>
      <c r="ON220" s="136"/>
      <c r="OO220" s="136"/>
      <c r="OP220" s="136"/>
      <c r="OQ220" s="136"/>
      <c r="OR220" s="136"/>
      <c r="OS220" s="136"/>
      <c r="OT220" s="136"/>
      <c r="OU220" s="136"/>
      <c r="OV220" s="136"/>
      <c r="OW220" s="136"/>
      <c r="OX220" s="136"/>
      <c r="OY220" s="136"/>
      <c r="OZ220" s="136"/>
      <c r="PA220" s="136"/>
      <c r="PB220" s="136"/>
      <c r="PC220" s="136"/>
      <c r="PD220" s="136"/>
      <c r="PE220" s="136"/>
      <c r="PF220" s="136"/>
      <c r="PG220" s="136"/>
      <c r="PH220" s="136"/>
      <c r="PI220" s="136"/>
      <c r="PJ220" s="136"/>
      <c r="PK220" s="136"/>
      <c r="PL220" s="136"/>
      <c r="PM220" s="136"/>
      <c r="PN220" s="136"/>
      <c r="PO220" s="136"/>
      <c r="PP220" s="136"/>
      <c r="PQ220" s="136"/>
      <c r="PR220" s="136"/>
      <c r="PS220" s="136"/>
      <c r="PT220" s="136"/>
      <c r="PU220" s="136"/>
      <c r="PV220" s="136"/>
      <c r="PW220" s="136"/>
      <c r="PX220" s="136"/>
      <c r="PY220" s="136"/>
      <c r="PZ220" s="136"/>
      <c r="QA220" s="136"/>
      <c r="QB220" s="136"/>
      <c r="QC220" s="136"/>
      <c r="QD220" s="136"/>
      <c r="QE220" s="136"/>
      <c r="QF220" s="136"/>
      <c r="QG220" s="136"/>
      <c r="QH220" s="136"/>
      <c r="QI220" s="136"/>
      <c r="QJ220" s="136"/>
      <c r="QK220" s="136"/>
      <c r="QL220" s="136"/>
      <c r="QM220" s="136"/>
      <c r="QN220" s="136"/>
      <c r="QO220" s="136"/>
      <c r="QP220" s="136"/>
      <c r="QQ220" s="136"/>
      <c r="QR220" s="136"/>
      <c r="QS220" s="136"/>
      <c r="QT220" s="136"/>
      <c r="QU220" s="136"/>
      <c r="QV220" s="136"/>
      <c r="QW220" s="136"/>
      <c r="QX220" s="136"/>
      <c r="QY220" s="136"/>
      <c r="QZ220" s="136"/>
      <c r="RA220" s="136"/>
      <c r="RB220" s="136"/>
      <c r="RC220" s="136"/>
      <c r="RD220" s="136"/>
      <c r="RE220" s="136"/>
      <c r="RF220" s="136"/>
      <c r="RG220" s="136"/>
      <c r="RH220" s="136"/>
      <c r="RI220" s="136"/>
      <c r="RJ220" s="136"/>
      <c r="RK220" s="136"/>
      <c r="RL220" s="136"/>
      <c r="RM220" s="136"/>
      <c r="RN220" s="136"/>
      <c r="RO220" s="136"/>
      <c r="RP220" s="136"/>
      <c r="RQ220" s="136"/>
      <c r="RR220" s="136"/>
      <c r="RS220" s="136"/>
      <c r="RT220" s="136"/>
      <c r="RU220" s="136"/>
      <c r="RV220" s="136"/>
      <c r="RW220" s="136"/>
      <c r="RX220" s="136"/>
      <c r="RY220" s="136"/>
      <c r="RZ220" s="136"/>
      <c r="SA220" s="136"/>
      <c r="SB220" s="136"/>
      <c r="SC220" s="136"/>
      <c r="SD220" s="136"/>
      <c r="SE220" s="136"/>
      <c r="SF220" s="136"/>
      <c r="SG220" s="136"/>
      <c r="SH220" s="136"/>
      <c r="SI220" s="136"/>
      <c r="SJ220" s="136"/>
      <c r="SK220" s="136"/>
      <c r="SL220" s="136"/>
      <c r="SM220" s="136"/>
      <c r="SN220" s="136"/>
      <c r="SO220" s="136"/>
      <c r="SP220" s="136"/>
      <c r="SQ220" s="136"/>
      <c r="SR220" s="136"/>
      <c r="SS220" s="136"/>
      <c r="ST220" s="136"/>
      <c r="SU220" s="136"/>
      <c r="SV220" s="136"/>
      <c r="SW220" s="136"/>
      <c r="SX220" s="136"/>
      <c r="SY220" s="136"/>
      <c r="SZ220" s="136"/>
      <c r="TA220" s="136"/>
      <c r="TB220" s="136"/>
      <c r="TC220" s="136"/>
      <c r="TD220" s="136"/>
      <c r="TE220" s="136"/>
      <c r="TF220" s="136"/>
      <c r="TG220" s="136"/>
      <c r="TH220" s="136"/>
      <c r="TI220" s="136"/>
      <c r="TJ220" s="136"/>
      <c r="TK220" s="136"/>
      <c r="TL220" s="136"/>
      <c r="TM220" s="136"/>
      <c r="TN220" s="136"/>
      <c r="TO220" s="136"/>
      <c r="TP220" s="136"/>
      <c r="TQ220" s="136"/>
      <c r="TR220" s="136"/>
      <c r="TS220" s="136"/>
      <c r="TT220" s="136"/>
      <c r="TU220" s="136"/>
      <c r="TV220" s="136"/>
      <c r="TW220" s="136"/>
      <c r="TX220" s="136"/>
      <c r="TY220" s="136"/>
      <c r="TZ220" s="136"/>
      <c r="UA220" s="136"/>
      <c r="UB220" s="136"/>
      <c r="UC220" s="136"/>
      <c r="UD220" s="136"/>
      <c r="UE220" s="136"/>
      <c r="UF220" s="136"/>
      <c r="UG220" s="136"/>
      <c r="UH220" s="136"/>
      <c r="UI220" s="136"/>
      <c r="UJ220" s="136"/>
      <c r="UK220" s="136"/>
      <c r="UL220" s="136"/>
      <c r="UM220" s="136"/>
      <c r="UN220" s="136"/>
      <c r="UO220" s="136"/>
      <c r="UP220" s="136"/>
      <c r="UQ220" s="136"/>
      <c r="UR220" s="136"/>
      <c r="US220" s="136"/>
      <c r="UT220" s="136"/>
      <c r="UU220" s="136"/>
      <c r="UV220" s="136"/>
      <c r="UW220" s="136"/>
      <c r="UX220" s="136"/>
      <c r="UY220" s="136"/>
      <c r="UZ220" s="136"/>
      <c r="VA220" s="136"/>
      <c r="VB220" s="136"/>
      <c r="VC220" s="136"/>
      <c r="VD220" s="136"/>
      <c r="VE220" s="136"/>
      <c r="VF220" s="136"/>
      <c r="VG220" s="136"/>
      <c r="VH220" s="136"/>
      <c r="VI220" s="136"/>
      <c r="VJ220" s="136"/>
      <c r="VK220" s="136"/>
      <c r="VL220" s="136"/>
      <c r="VM220" s="136"/>
      <c r="VN220" s="136"/>
      <c r="VO220" s="136"/>
      <c r="VP220" s="136"/>
      <c r="VQ220" s="136"/>
      <c r="VR220" s="136"/>
      <c r="VS220" s="136"/>
      <c r="VT220" s="136"/>
      <c r="VU220" s="136"/>
      <c r="VV220" s="136"/>
      <c r="VW220" s="136"/>
      <c r="VX220" s="136"/>
      <c r="VY220" s="136"/>
      <c r="VZ220" s="136"/>
      <c r="WA220" s="136"/>
      <c r="WB220" s="136"/>
      <c r="WC220" s="136"/>
      <c r="WD220" s="136"/>
      <c r="WE220" s="136"/>
      <c r="WF220" s="136"/>
      <c r="WG220" s="136"/>
      <c r="WH220" s="136"/>
      <c r="WI220" s="136"/>
      <c r="WJ220" s="136"/>
      <c r="WK220" s="136"/>
      <c r="WL220" s="136"/>
      <c r="WM220" s="136"/>
      <c r="WN220" s="136"/>
      <c r="WO220" s="136"/>
      <c r="WP220" s="136"/>
      <c r="WQ220" s="136"/>
      <c r="WR220" s="136"/>
      <c r="WS220" s="136"/>
      <c r="WT220" s="136"/>
      <c r="WU220" s="136"/>
      <c r="WV220" s="136"/>
      <c r="WW220" s="136"/>
      <c r="WX220" s="136"/>
      <c r="WY220" s="136"/>
      <c r="WZ220" s="136"/>
      <c r="XA220" s="136"/>
      <c r="XB220" s="136"/>
      <c r="XC220" s="136"/>
      <c r="XD220" s="136"/>
      <c r="XE220" s="136"/>
      <c r="XF220" s="136"/>
      <c r="XG220" s="136"/>
      <c r="XH220" s="136"/>
      <c r="XI220" s="136"/>
      <c r="XJ220" s="136"/>
      <c r="XK220" s="136"/>
      <c r="XL220" s="136"/>
      <c r="XM220" s="136"/>
      <c r="XN220" s="136"/>
      <c r="XO220" s="136"/>
      <c r="XP220" s="136"/>
      <c r="XQ220" s="136"/>
      <c r="XR220" s="136"/>
      <c r="XS220" s="136"/>
      <c r="XT220" s="136"/>
      <c r="XU220" s="136"/>
      <c r="XV220" s="136"/>
      <c r="XW220" s="136"/>
      <c r="XX220" s="136"/>
      <c r="XY220" s="136"/>
      <c r="XZ220" s="136"/>
      <c r="YA220" s="136"/>
      <c r="YB220" s="136"/>
      <c r="YC220" s="136"/>
      <c r="YD220" s="136"/>
      <c r="YE220" s="136"/>
      <c r="YF220" s="136"/>
      <c r="YG220" s="136"/>
      <c r="YH220" s="136"/>
      <c r="YI220" s="136"/>
      <c r="YJ220" s="136"/>
      <c r="YK220" s="136"/>
      <c r="YL220" s="136"/>
      <c r="YM220" s="136"/>
      <c r="YN220" s="136"/>
      <c r="YO220" s="136"/>
      <c r="YP220" s="136"/>
      <c r="YQ220" s="136"/>
      <c r="YR220" s="136"/>
      <c r="YS220" s="136"/>
      <c r="YT220" s="136"/>
      <c r="YU220" s="136"/>
      <c r="YV220" s="136"/>
      <c r="YW220" s="136"/>
      <c r="YX220" s="136"/>
      <c r="YY220" s="136"/>
      <c r="YZ220" s="136"/>
      <c r="ZA220" s="136"/>
      <c r="ZB220" s="136"/>
      <c r="ZC220" s="136"/>
      <c r="ZD220" s="136"/>
      <c r="ZE220" s="136"/>
      <c r="ZF220" s="136"/>
      <c r="ZG220" s="136"/>
      <c r="ZH220" s="136"/>
      <c r="ZI220" s="136"/>
      <c r="ZJ220" s="136"/>
      <c r="ZK220" s="136"/>
      <c r="ZL220" s="136"/>
      <c r="ZM220" s="136"/>
      <c r="ZN220" s="136"/>
      <c r="ZO220" s="136"/>
      <c r="ZP220" s="136"/>
      <c r="ZQ220" s="136"/>
      <c r="ZR220" s="136"/>
      <c r="ZS220" s="136"/>
      <c r="ZT220" s="136"/>
      <c r="ZU220" s="136"/>
      <c r="ZV220" s="136"/>
      <c r="ZW220" s="136"/>
      <c r="ZX220" s="136"/>
      <c r="ZY220" s="136"/>
      <c r="ZZ220" s="136"/>
      <c r="AAA220" s="136"/>
      <c r="AAB220" s="136"/>
      <c r="AAC220" s="136"/>
      <c r="AAD220" s="136"/>
      <c r="AAE220" s="136"/>
      <c r="AAF220" s="136"/>
      <c r="AAG220" s="136"/>
      <c r="AAH220" s="136"/>
      <c r="AAI220" s="136"/>
      <c r="AAJ220" s="136"/>
      <c r="AAK220" s="136"/>
      <c r="AAL220" s="136"/>
      <c r="AAM220" s="136"/>
      <c r="AAN220" s="136"/>
      <c r="AAO220" s="136"/>
      <c r="AAP220" s="136"/>
      <c r="AAQ220" s="136"/>
      <c r="AAR220" s="136"/>
      <c r="AAS220" s="136"/>
      <c r="AAT220" s="136"/>
      <c r="AAU220" s="136"/>
      <c r="AAV220" s="136"/>
      <c r="AAW220" s="136"/>
      <c r="AAX220" s="136"/>
      <c r="AAY220" s="136"/>
      <c r="AAZ220" s="136"/>
      <c r="ABA220" s="136"/>
      <c r="ABB220" s="136"/>
      <c r="ABC220" s="136"/>
      <c r="ABD220" s="136"/>
      <c r="ABE220" s="136"/>
      <c r="ABF220" s="136"/>
      <c r="ABG220" s="136"/>
      <c r="ABH220" s="136"/>
      <c r="ABI220" s="136"/>
      <c r="ABJ220" s="136"/>
      <c r="ABK220" s="136"/>
      <c r="ABL220" s="136"/>
      <c r="ABM220" s="136"/>
      <c r="ABN220" s="136"/>
      <c r="ABO220" s="136"/>
      <c r="ABP220" s="136"/>
      <c r="ABQ220" s="136"/>
      <c r="ABR220" s="136"/>
      <c r="ABS220" s="136"/>
      <c r="ABT220" s="136"/>
      <c r="ABU220" s="136"/>
      <c r="ABV220" s="136"/>
      <c r="ABW220" s="136"/>
      <c r="ABX220" s="136"/>
      <c r="ABY220" s="136"/>
      <c r="ABZ220" s="136"/>
      <c r="ACA220" s="136"/>
      <c r="ACB220" s="136"/>
      <c r="ACC220" s="136"/>
      <c r="ACD220" s="136"/>
      <c r="ACE220" s="136"/>
      <c r="ACF220" s="136"/>
      <c r="ACG220" s="136"/>
      <c r="ACH220" s="136"/>
      <c r="ACI220" s="136"/>
      <c r="ACJ220" s="136"/>
      <c r="ACK220" s="136"/>
      <c r="ACL220" s="136"/>
      <c r="ACM220" s="136"/>
      <c r="ACN220" s="136"/>
      <c r="ACO220" s="136"/>
      <c r="ACP220" s="136"/>
      <c r="ACQ220" s="136"/>
      <c r="ACR220" s="136"/>
      <c r="ACS220" s="136"/>
      <c r="ACT220" s="136"/>
      <c r="ACU220" s="136"/>
      <c r="ACV220" s="136"/>
      <c r="ACW220" s="136"/>
      <c r="ACX220" s="136"/>
      <c r="ACY220" s="136"/>
      <c r="ACZ220" s="136"/>
      <c r="ADA220" s="136"/>
      <c r="ADB220" s="136"/>
      <c r="ADC220" s="136"/>
      <c r="ADD220" s="136"/>
      <c r="ADE220" s="136"/>
      <c r="ADF220" s="136"/>
      <c r="ADG220" s="136"/>
      <c r="ADH220" s="136"/>
      <c r="ADI220" s="136"/>
      <c r="ADJ220" s="136"/>
      <c r="ADK220" s="136"/>
      <c r="ADL220" s="136"/>
      <c r="ADM220" s="136"/>
      <c r="ADN220" s="136"/>
      <c r="ADO220" s="136"/>
      <c r="ADP220" s="136"/>
      <c r="ADQ220" s="136"/>
      <c r="ADR220" s="136"/>
      <c r="ADS220" s="136"/>
      <c r="ADT220" s="136"/>
      <c r="ADU220" s="136"/>
      <c r="ADV220" s="136"/>
      <c r="ADW220" s="136"/>
      <c r="ADX220" s="136"/>
      <c r="ADY220" s="136"/>
      <c r="ADZ220" s="136"/>
      <c r="AEA220" s="136"/>
      <c r="AEB220" s="136"/>
      <c r="AEC220" s="136"/>
      <c r="AED220" s="136"/>
      <c r="AEE220" s="136"/>
      <c r="AEF220" s="136"/>
      <c r="AEG220" s="136"/>
      <c r="AEH220" s="136"/>
      <c r="AEI220" s="136"/>
      <c r="AEJ220" s="136"/>
      <c r="AEK220" s="136"/>
      <c r="AEL220" s="136"/>
      <c r="AEM220" s="136"/>
      <c r="AEN220" s="136"/>
      <c r="AEO220" s="136"/>
      <c r="AEP220" s="136"/>
      <c r="AEQ220" s="136"/>
      <c r="AER220" s="136"/>
      <c r="AES220" s="136"/>
      <c r="AET220" s="136"/>
      <c r="AEU220" s="136"/>
      <c r="AEV220" s="136"/>
      <c r="AEW220" s="136"/>
      <c r="AEX220" s="136"/>
      <c r="AEY220" s="136"/>
      <c r="AEZ220" s="136"/>
      <c r="AFA220" s="136"/>
      <c r="AFB220" s="136"/>
      <c r="AFC220" s="136"/>
      <c r="AFD220" s="136"/>
      <c r="AFE220" s="136"/>
      <c r="AFF220" s="136"/>
      <c r="AFG220" s="136"/>
      <c r="AFH220" s="136"/>
      <c r="AFI220" s="136"/>
      <c r="AFJ220" s="136"/>
      <c r="AFK220" s="136"/>
      <c r="AFL220" s="136"/>
      <c r="AFM220" s="136"/>
      <c r="AFN220" s="136"/>
      <c r="AFO220" s="136"/>
      <c r="AFP220" s="136"/>
      <c r="AFQ220" s="136"/>
      <c r="AFR220" s="136"/>
      <c r="AFS220" s="136"/>
      <c r="AFT220" s="136"/>
      <c r="AFU220" s="136"/>
      <c r="AFV220" s="136"/>
      <c r="AFW220" s="136"/>
      <c r="AFX220" s="136"/>
      <c r="AFY220" s="136"/>
      <c r="AFZ220" s="136"/>
      <c r="AGA220" s="136"/>
      <c r="AGB220" s="136"/>
      <c r="AGC220" s="136"/>
      <c r="AGD220" s="136"/>
      <c r="AGE220" s="136"/>
      <c r="AGF220" s="136"/>
      <c r="AGG220" s="136"/>
      <c r="AGH220" s="136"/>
      <c r="AGI220" s="136"/>
      <c r="AGJ220" s="136"/>
      <c r="AGK220" s="136"/>
      <c r="AGL220" s="136"/>
      <c r="AGM220" s="136"/>
      <c r="AGN220" s="136"/>
      <c r="AGO220" s="136"/>
      <c r="AGP220" s="136"/>
      <c r="AGQ220" s="136"/>
      <c r="AGR220" s="136"/>
      <c r="AGS220" s="136"/>
      <c r="AGT220" s="136"/>
      <c r="AGU220" s="136"/>
      <c r="AGV220" s="136"/>
      <c r="AGW220" s="136"/>
      <c r="AGX220" s="136"/>
      <c r="AGY220" s="136"/>
      <c r="AGZ220" s="136"/>
      <c r="AHA220" s="136"/>
      <c r="AHB220" s="136"/>
      <c r="AHC220" s="136"/>
      <c r="AHD220" s="136"/>
      <c r="AHE220" s="136"/>
      <c r="AHF220" s="136"/>
      <c r="AHG220" s="136"/>
      <c r="AHH220" s="136"/>
      <c r="AHI220" s="136"/>
      <c r="AHJ220" s="136"/>
      <c r="AHK220" s="136"/>
      <c r="AHL220" s="136"/>
      <c r="AHM220" s="136"/>
      <c r="AHN220" s="136"/>
      <c r="AHO220" s="136"/>
      <c r="AHP220" s="136"/>
      <c r="AHQ220" s="136"/>
      <c r="AHR220" s="136"/>
      <c r="AHS220" s="136"/>
      <c r="AHT220" s="136"/>
      <c r="AHU220" s="136"/>
      <c r="AHV220" s="136"/>
      <c r="AHW220" s="136"/>
      <c r="AHX220" s="136"/>
      <c r="AHY220" s="136"/>
      <c r="AHZ220" s="136"/>
      <c r="AIA220" s="136"/>
      <c r="AIB220" s="136"/>
      <c r="AIC220" s="136"/>
      <c r="AID220" s="136"/>
      <c r="AIE220" s="136"/>
      <c r="AIF220" s="136"/>
      <c r="AIG220" s="136"/>
      <c r="AIH220" s="136"/>
      <c r="AII220" s="136"/>
      <c r="AIJ220" s="136"/>
      <c r="AIK220" s="136"/>
      <c r="AIL220" s="136"/>
      <c r="AIM220" s="136"/>
      <c r="AIN220" s="136"/>
      <c r="AIO220" s="136"/>
      <c r="AIP220" s="136"/>
      <c r="AIQ220" s="136"/>
      <c r="AIR220" s="136"/>
      <c r="AIS220" s="136"/>
      <c r="AIT220" s="136"/>
      <c r="AIU220" s="136"/>
      <c r="AIV220" s="136"/>
      <c r="AIW220" s="136"/>
      <c r="AIX220" s="136"/>
      <c r="AIY220" s="136"/>
      <c r="AIZ220" s="136"/>
      <c r="AJA220" s="136"/>
      <c r="AJB220" s="136"/>
      <c r="AJC220" s="136"/>
      <c r="AJD220" s="136"/>
      <c r="AJE220" s="136"/>
      <c r="AJF220" s="136"/>
      <c r="AJG220" s="136"/>
      <c r="AJH220" s="136"/>
      <c r="AJI220" s="136"/>
      <c r="AJJ220" s="136"/>
      <c r="AJK220" s="136"/>
      <c r="AJL220" s="136"/>
      <c r="AJM220" s="136"/>
      <c r="AJN220" s="136"/>
      <c r="AJO220" s="136"/>
      <c r="AJP220" s="136"/>
      <c r="AJQ220" s="136"/>
      <c r="AJR220" s="136"/>
      <c r="AJS220" s="136"/>
      <c r="AJT220" s="136"/>
      <c r="AJU220" s="136"/>
      <c r="AJV220" s="136"/>
      <c r="AJW220" s="136"/>
      <c r="AJX220" s="136"/>
      <c r="AJY220" s="136"/>
      <c r="AJZ220" s="136"/>
      <c r="AKA220" s="136"/>
      <c r="AKB220" s="136"/>
      <c r="AKC220" s="136"/>
      <c r="AKD220" s="136"/>
      <c r="AKE220" s="136"/>
      <c r="AKF220" s="136"/>
      <c r="AKG220" s="136"/>
      <c r="AKH220" s="136"/>
      <c r="AKI220" s="136"/>
      <c r="AKJ220" s="136"/>
      <c r="AKK220" s="136"/>
      <c r="AKL220" s="136"/>
      <c r="AKM220" s="136"/>
      <c r="AKN220" s="136"/>
      <c r="AKO220" s="136"/>
      <c r="AKP220" s="136"/>
      <c r="AKQ220" s="136"/>
      <c r="AKR220" s="136"/>
      <c r="AKS220" s="136"/>
      <c r="AKT220" s="136"/>
      <c r="AKU220" s="136"/>
      <c r="AKV220" s="136"/>
      <c r="AKW220" s="136"/>
      <c r="AKX220" s="136"/>
      <c r="AKY220" s="136"/>
      <c r="AKZ220" s="136"/>
      <c r="ALA220" s="136"/>
      <c r="ALB220" s="136"/>
      <c r="ALC220" s="136"/>
      <c r="ALD220" s="136"/>
      <c r="ALE220" s="136"/>
      <c r="ALF220" s="136"/>
      <c r="ALG220" s="136"/>
      <c r="ALH220" s="136"/>
      <c r="ALI220" s="136"/>
      <c r="ALJ220" s="136"/>
      <c r="ALK220" s="136"/>
      <c r="ALL220" s="136"/>
      <c r="ALM220" s="136"/>
      <c r="ALN220" s="136"/>
      <c r="ALO220" s="136"/>
      <c r="ALP220" s="136"/>
      <c r="ALQ220" s="136"/>
      <c r="ALR220" s="136"/>
      <c r="ALS220" s="136"/>
      <c r="ALT220" s="136"/>
      <c r="ALU220" s="136"/>
      <c r="ALV220" s="136"/>
      <c r="ALW220" s="136"/>
      <c r="ALX220" s="136"/>
      <c r="ALY220" s="136"/>
      <c r="ALZ220" s="136"/>
      <c r="AMA220" s="136"/>
      <c r="AMB220" s="136"/>
      <c r="AMC220" s="136"/>
      <c r="AMD220" s="136"/>
      <c r="AME220" s="136"/>
      <c r="AMF220" s="136"/>
      <c r="AMG220" s="136"/>
      <c r="AMH220" s="136"/>
      <c r="AMI220" s="136"/>
    </row>
    <row r="221" spans="1:1023" ht="15" customHeight="1" x14ac:dyDescent="0.25">
      <c r="A221" s="280" t="s">
        <v>907</v>
      </c>
      <c r="B221" s="193">
        <v>221</v>
      </c>
      <c r="C221" s="261" t="s">
        <v>25867</v>
      </c>
      <c r="D221" s="212" t="s">
        <v>908</v>
      </c>
      <c r="E221" s="136"/>
      <c r="F221" s="238"/>
      <c r="G221" s="214"/>
      <c r="H221" s="214"/>
      <c r="I221" s="367">
        <v>14.5</v>
      </c>
      <c r="J221" s="421"/>
      <c r="K221" s="77"/>
      <c r="L221" s="77" t="s">
        <v>770</v>
      </c>
      <c r="M221" s="77"/>
      <c r="N221" s="77"/>
      <c r="O221" s="445"/>
      <c r="P221" s="161"/>
      <c r="Q221" s="161"/>
      <c r="R221" s="161"/>
      <c r="S221" s="161"/>
      <c r="T221" s="161"/>
      <c r="U221" s="161"/>
      <c r="V221" s="256">
        <f>IF(O221=1,10,100)</f>
        <v>100</v>
      </c>
      <c r="W221" s="256">
        <f>IF(O221=1,1,IF(O221=2,10,100))</f>
        <v>100</v>
      </c>
      <c r="X221" s="256">
        <f>IF(O221=3,20,100)</f>
        <v>100</v>
      </c>
      <c r="Y221" s="256">
        <f>IF(P221=1,10,100)</f>
        <v>100</v>
      </c>
      <c r="Z221" s="256">
        <f>IF(P221=1,1,IF(P221=2,10,100))</f>
        <v>100</v>
      </c>
      <c r="AA221" s="257">
        <f>IF(OR(EXACT(Q221,"1A"),EXACT(Q221,"1B")),0.1,IF(Q221=2,1,100))</f>
        <v>100</v>
      </c>
      <c r="AB221" s="257">
        <f>IF(OR(EXACT(R221,"1A"),EXACT(R221,"1B")),0.1,IF(R221=2,1,100))</f>
        <v>100</v>
      </c>
      <c r="AC221" s="257">
        <f>IF(OR(EXACT(S221,"1A"),EXACT(S221,"1B")),0.3,IF(S221=2,3,100))</f>
        <v>100</v>
      </c>
      <c r="AD221" s="136"/>
      <c r="AE221" s="136"/>
      <c r="AF221" s="249">
        <f>IF(OR(OR(EXACT(J221,"1A"),EXACT(J221,"1B"),EXACT(J221,"1C")),K221=1),1,IF(K221=2,10,100))</f>
        <v>100</v>
      </c>
      <c r="AG221" s="249">
        <f>IF(OR(EXACT(J221,"1A"),EXACT(J221,"1B"),EXACT(J221,"1C")),1,IF(J221=2,10,100))</f>
        <v>100</v>
      </c>
      <c r="AH221" s="249">
        <f>IF(OR(EXACT(J221,"1A"),EXACT(J221,"1B"),EXACT(J221,"1C"),K221=1),3,100)</f>
        <v>100</v>
      </c>
      <c r="AI221" s="249">
        <f>IF(OR(EXACT(J221,"1A"),EXACT(J221,"1B"),EXACT(J221,"1C")),5,100)</f>
        <v>100</v>
      </c>
      <c r="AJ221" s="269" t="s">
        <v>25868</v>
      </c>
      <c r="AK221" s="136"/>
      <c r="AL221" s="136"/>
      <c r="AM221" s="251"/>
      <c r="AN221" s="136"/>
      <c r="AO221" s="136"/>
      <c r="AP221" s="136"/>
      <c r="AQ221" s="199" t="s">
        <v>909</v>
      </c>
      <c r="AR221" s="136"/>
      <c r="AS221" s="136"/>
      <c r="AT221" s="136"/>
      <c r="AU221" s="136"/>
      <c r="AV221" s="136"/>
      <c r="AW221" s="136"/>
      <c r="AX221" s="136"/>
      <c r="AY221" s="136"/>
      <c r="AZ221" s="136"/>
      <c r="BA221" s="136"/>
      <c r="BB221" s="136"/>
      <c r="BC221" s="136"/>
      <c r="BD221" s="136"/>
      <c r="BE221" s="136"/>
      <c r="BF221" s="136"/>
      <c r="BG221" s="136"/>
      <c r="BH221" s="136"/>
      <c r="BI221" s="136"/>
      <c r="BJ221" s="136"/>
      <c r="BK221" s="136"/>
      <c r="BL221" s="136"/>
      <c r="BM221" s="136"/>
      <c r="BN221" s="136"/>
      <c r="BO221" s="136"/>
      <c r="BP221" s="136"/>
      <c r="BQ221" s="136"/>
      <c r="BR221" s="136"/>
      <c r="BS221" s="136"/>
      <c r="BT221" s="136"/>
      <c r="BU221" s="136"/>
      <c r="BV221" s="136"/>
      <c r="BW221" s="136"/>
      <c r="BX221" s="136"/>
      <c r="BY221" s="136"/>
      <c r="BZ221" s="136"/>
      <c r="CA221" s="136"/>
      <c r="CB221" s="136"/>
      <c r="CC221" s="136"/>
      <c r="CD221" s="136"/>
      <c r="CE221" s="136"/>
      <c r="CF221" s="136"/>
      <c r="CG221" s="136"/>
      <c r="CH221" s="136"/>
      <c r="CI221" s="136"/>
      <c r="CJ221" s="136"/>
      <c r="CK221" s="136"/>
      <c r="CL221" s="136"/>
      <c r="CM221" s="136"/>
      <c r="CN221" s="136"/>
      <c r="CO221" s="136"/>
      <c r="CP221" s="136"/>
      <c r="CQ221" s="136"/>
      <c r="CR221" s="136"/>
      <c r="CS221" s="136"/>
      <c r="CT221" s="136"/>
      <c r="CU221" s="136"/>
      <c r="CV221" s="136"/>
      <c r="CW221" s="136"/>
      <c r="CX221" s="136"/>
      <c r="CY221" s="136"/>
      <c r="CZ221" s="136"/>
      <c r="DA221" s="136"/>
      <c r="DB221" s="136"/>
      <c r="DC221" s="136"/>
      <c r="DD221" s="136"/>
      <c r="DE221" s="136"/>
      <c r="DF221" s="136"/>
      <c r="DG221" s="136"/>
      <c r="DH221" s="136"/>
      <c r="DI221" s="136"/>
      <c r="DJ221" s="136"/>
      <c r="DK221" s="136"/>
      <c r="DL221" s="136"/>
      <c r="DM221" s="136"/>
      <c r="DN221" s="136"/>
      <c r="DO221" s="136"/>
      <c r="DP221" s="136"/>
      <c r="DQ221" s="136"/>
      <c r="DR221" s="136"/>
      <c r="DS221" s="136"/>
      <c r="DT221" s="136"/>
      <c r="DU221" s="136"/>
      <c r="DV221" s="136"/>
      <c r="DW221" s="136"/>
      <c r="DX221" s="136"/>
      <c r="DY221" s="136"/>
      <c r="DZ221" s="136"/>
      <c r="EA221" s="136"/>
      <c r="EB221" s="136"/>
      <c r="EC221" s="136"/>
      <c r="ED221" s="136"/>
      <c r="EE221" s="136"/>
      <c r="EF221" s="136"/>
      <c r="EG221" s="136"/>
      <c r="EH221" s="136"/>
      <c r="EI221" s="136"/>
      <c r="EJ221" s="136"/>
      <c r="EK221" s="136"/>
      <c r="EL221" s="136"/>
      <c r="EM221" s="136"/>
      <c r="EN221" s="136"/>
      <c r="EO221" s="136"/>
      <c r="EP221" s="136"/>
      <c r="EQ221" s="136"/>
      <c r="ER221" s="136"/>
      <c r="ES221" s="136"/>
      <c r="ET221" s="136"/>
      <c r="EU221" s="136"/>
      <c r="EV221" s="136"/>
      <c r="EW221" s="136"/>
      <c r="EX221" s="136"/>
      <c r="EY221" s="136"/>
      <c r="EZ221" s="136"/>
      <c r="FA221" s="136"/>
      <c r="FB221" s="136"/>
      <c r="FC221" s="136"/>
      <c r="FD221" s="136"/>
      <c r="FE221" s="136"/>
      <c r="FF221" s="136"/>
      <c r="FG221" s="136"/>
      <c r="FH221" s="136"/>
      <c r="FI221" s="136"/>
      <c r="FJ221" s="136"/>
      <c r="FK221" s="136"/>
      <c r="FL221" s="136"/>
      <c r="FM221" s="136"/>
      <c r="FN221" s="136"/>
      <c r="FO221" s="136"/>
      <c r="FP221" s="136"/>
      <c r="FQ221" s="136"/>
      <c r="FR221" s="136"/>
      <c r="FS221" s="136"/>
      <c r="FT221" s="136"/>
      <c r="FU221" s="136"/>
      <c r="FV221" s="136"/>
      <c r="FW221" s="136"/>
      <c r="FX221" s="136"/>
      <c r="FY221" s="136"/>
      <c r="FZ221" s="136"/>
      <c r="GA221" s="136"/>
      <c r="GB221" s="136"/>
      <c r="GC221" s="136"/>
      <c r="GD221" s="136"/>
      <c r="GE221" s="136"/>
      <c r="GF221" s="136"/>
      <c r="GG221" s="136"/>
      <c r="GH221" s="136"/>
      <c r="GI221" s="136"/>
      <c r="GJ221" s="136"/>
      <c r="GK221" s="136"/>
      <c r="GL221" s="136"/>
      <c r="GM221" s="136"/>
      <c r="GN221" s="136"/>
      <c r="GO221" s="136"/>
      <c r="GP221" s="136"/>
      <c r="GQ221" s="136"/>
      <c r="GR221" s="136"/>
      <c r="GS221" s="136"/>
      <c r="GT221" s="136"/>
      <c r="GU221" s="136"/>
      <c r="GV221" s="136"/>
      <c r="GW221" s="136"/>
      <c r="GX221" s="136"/>
      <c r="GY221" s="136"/>
      <c r="GZ221" s="136"/>
      <c r="HA221" s="136"/>
      <c r="HB221" s="136"/>
      <c r="HC221" s="136"/>
      <c r="HD221" s="136"/>
      <c r="HE221" s="136"/>
      <c r="HF221" s="136"/>
      <c r="HG221" s="136"/>
      <c r="HH221" s="136"/>
      <c r="HI221" s="136"/>
      <c r="HJ221" s="136"/>
      <c r="HK221" s="136"/>
      <c r="HL221" s="136"/>
      <c r="HM221" s="136"/>
      <c r="HN221" s="136"/>
      <c r="HO221" s="136"/>
      <c r="HP221" s="136"/>
      <c r="HQ221" s="136"/>
      <c r="HR221" s="136"/>
      <c r="HS221" s="136"/>
      <c r="HT221" s="136"/>
      <c r="HU221" s="136"/>
      <c r="HV221" s="136"/>
      <c r="HW221" s="136"/>
      <c r="HX221" s="136"/>
      <c r="HY221" s="136"/>
      <c r="HZ221" s="136"/>
      <c r="IA221" s="136"/>
      <c r="IB221" s="136"/>
      <c r="IC221" s="136"/>
      <c r="ID221" s="136"/>
      <c r="IE221" s="136"/>
      <c r="IF221" s="136"/>
      <c r="IG221" s="136"/>
      <c r="IH221" s="136"/>
      <c r="II221" s="136"/>
      <c r="IJ221" s="136"/>
      <c r="IK221" s="136"/>
      <c r="IL221" s="136"/>
      <c r="IM221" s="136"/>
      <c r="IN221" s="136"/>
      <c r="IO221" s="136"/>
      <c r="IP221" s="136"/>
      <c r="IQ221" s="136"/>
      <c r="IR221" s="136"/>
      <c r="IS221" s="136"/>
      <c r="IT221" s="136"/>
      <c r="IU221" s="136"/>
      <c r="IV221" s="136"/>
      <c r="IW221" s="136"/>
      <c r="IX221" s="136"/>
      <c r="IY221" s="136"/>
      <c r="IZ221" s="136"/>
      <c r="JA221" s="136"/>
      <c r="JB221" s="136"/>
      <c r="JC221" s="136"/>
      <c r="JD221" s="136"/>
      <c r="JE221" s="136"/>
      <c r="JF221" s="136"/>
      <c r="JG221" s="136"/>
      <c r="JH221" s="136"/>
      <c r="JI221" s="136"/>
      <c r="JJ221" s="136"/>
      <c r="JK221" s="136"/>
      <c r="JL221" s="136"/>
      <c r="JM221" s="136"/>
      <c r="JN221" s="136"/>
      <c r="JO221" s="136"/>
      <c r="JP221" s="136"/>
      <c r="JQ221" s="136"/>
      <c r="JR221" s="136"/>
      <c r="JS221" s="136"/>
      <c r="JT221" s="136"/>
      <c r="JU221" s="136"/>
      <c r="JV221" s="136"/>
      <c r="JW221" s="136"/>
      <c r="JX221" s="136"/>
      <c r="JY221" s="136"/>
      <c r="JZ221" s="136"/>
      <c r="KA221" s="136"/>
      <c r="KB221" s="136"/>
      <c r="KC221" s="136"/>
      <c r="KD221" s="136"/>
      <c r="KE221" s="136"/>
      <c r="KF221" s="136"/>
      <c r="KG221" s="136"/>
      <c r="KH221" s="136"/>
      <c r="KI221" s="136"/>
      <c r="KJ221" s="136"/>
      <c r="KK221" s="136"/>
      <c r="KL221" s="136"/>
      <c r="KM221" s="136"/>
      <c r="KN221" s="136"/>
      <c r="KO221" s="136"/>
      <c r="KP221" s="136"/>
      <c r="KQ221" s="136"/>
      <c r="KR221" s="136"/>
      <c r="KS221" s="136"/>
      <c r="KT221" s="136"/>
      <c r="KU221" s="136"/>
      <c r="KV221" s="136"/>
      <c r="KW221" s="136"/>
      <c r="KX221" s="136"/>
      <c r="KY221" s="136"/>
      <c r="KZ221" s="136"/>
      <c r="LA221" s="136"/>
      <c r="LB221" s="136"/>
      <c r="LC221" s="136"/>
      <c r="LD221" s="136"/>
      <c r="LE221" s="136"/>
      <c r="LF221" s="136"/>
      <c r="LG221" s="136"/>
      <c r="LH221" s="136"/>
      <c r="LI221" s="136"/>
      <c r="LJ221" s="136"/>
      <c r="LK221" s="136"/>
      <c r="LL221" s="136"/>
      <c r="LM221" s="136"/>
      <c r="LN221" s="136"/>
      <c r="LO221" s="136"/>
      <c r="LP221" s="136"/>
      <c r="LQ221" s="136"/>
      <c r="LR221" s="136"/>
      <c r="LS221" s="136"/>
      <c r="LT221" s="136"/>
      <c r="LU221" s="136"/>
      <c r="LV221" s="136"/>
      <c r="LW221" s="136"/>
      <c r="LX221" s="136"/>
      <c r="LY221" s="136"/>
      <c r="LZ221" s="136"/>
      <c r="MA221" s="136"/>
      <c r="MB221" s="136"/>
      <c r="MC221" s="136"/>
      <c r="MD221" s="136"/>
      <c r="ME221" s="136"/>
      <c r="MF221" s="136"/>
      <c r="MG221" s="136"/>
      <c r="MH221" s="136"/>
      <c r="MI221" s="136"/>
      <c r="MJ221" s="136"/>
      <c r="MK221" s="136"/>
      <c r="ML221" s="136"/>
      <c r="MM221" s="136"/>
      <c r="MN221" s="136"/>
      <c r="MO221" s="136"/>
      <c r="MP221" s="136"/>
      <c r="MQ221" s="136"/>
      <c r="MR221" s="136"/>
      <c r="MS221" s="136"/>
      <c r="MT221" s="136"/>
      <c r="MU221" s="136"/>
      <c r="MV221" s="136"/>
      <c r="MW221" s="136"/>
      <c r="MX221" s="136"/>
      <c r="MY221" s="136"/>
      <c r="MZ221" s="136"/>
      <c r="NA221" s="136"/>
      <c r="NB221" s="136"/>
      <c r="NC221" s="136"/>
      <c r="ND221" s="136"/>
      <c r="NE221" s="136"/>
      <c r="NF221" s="136"/>
      <c r="NG221" s="136"/>
      <c r="NH221" s="136"/>
      <c r="NI221" s="136"/>
      <c r="NJ221" s="136"/>
      <c r="NK221" s="136"/>
      <c r="NL221" s="136"/>
      <c r="NM221" s="136"/>
      <c r="NN221" s="136"/>
      <c r="NO221" s="136"/>
      <c r="NP221" s="136"/>
      <c r="NQ221" s="136"/>
      <c r="NR221" s="136"/>
      <c r="NS221" s="136"/>
      <c r="NT221" s="136"/>
      <c r="NU221" s="136"/>
      <c r="NV221" s="136"/>
      <c r="NW221" s="136"/>
      <c r="NX221" s="136"/>
      <c r="NY221" s="136"/>
      <c r="NZ221" s="136"/>
      <c r="OA221" s="136"/>
      <c r="OB221" s="136"/>
      <c r="OC221" s="136"/>
      <c r="OD221" s="136"/>
      <c r="OE221" s="136"/>
      <c r="OF221" s="136"/>
      <c r="OG221" s="136"/>
      <c r="OH221" s="136"/>
      <c r="OI221" s="136"/>
      <c r="OJ221" s="136"/>
      <c r="OK221" s="136"/>
      <c r="OL221" s="136"/>
      <c r="OM221" s="136"/>
      <c r="ON221" s="136"/>
      <c r="OO221" s="136"/>
      <c r="OP221" s="136"/>
      <c r="OQ221" s="136"/>
      <c r="OR221" s="136"/>
      <c r="OS221" s="136"/>
      <c r="OT221" s="136"/>
      <c r="OU221" s="136"/>
      <c r="OV221" s="136"/>
      <c r="OW221" s="136"/>
      <c r="OX221" s="136"/>
      <c r="OY221" s="136"/>
      <c r="OZ221" s="136"/>
      <c r="PA221" s="136"/>
      <c r="PB221" s="136"/>
      <c r="PC221" s="136"/>
      <c r="PD221" s="136"/>
      <c r="PE221" s="136"/>
      <c r="PF221" s="136"/>
      <c r="PG221" s="136"/>
      <c r="PH221" s="136"/>
      <c r="PI221" s="136"/>
      <c r="PJ221" s="136"/>
      <c r="PK221" s="136"/>
      <c r="PL221" s="136"/>
      <c r="PM221" s="136"/>
      <c r="PN221" s="136"/>
      <c r="PO221" s="136"/>
      <c r="PP221" s="136"/>
      <c r="PQ221" s="136"/>
      <c r="PR221" s="136"/>
      <c r="PS221" s="136"/>
      <c r="PT221" s="136"/>
      <c r="PU221" s="136"/>
      <c r="PV221" s="136"/>
      <c r="PW221" s="136"/>
      <c r="PX221" s="136"/>
      <c r="PY221" s="136"/>
      <c r="PZ221" s="136"/>
      <c r="QA221" s="136"/>
      <c r="QB221" s="136"/>
      <c r="QC221" s="136"/>
      <c r="QD221" s="136"/>
      <c r="QE221" s="136"/>
      <c r="QF221" s="136"/>
      <c r="QG221" s="136"/>
      <c r="QH221" s="136"/>
      <c r="QI221" s="136"/>
      <c r="QJ221" s="136"/>
      <c r="QK221" s="136"/>
      <c r="QL221" s="136"/>
      <c r="QM221" s="136"/>
      <c r="QN221" s="136"/>
      <c r="QO221" s="136"/>
      <c r="QP221" s="136"/>
      <c r="QQ221" s="136"/>
      <c r="QR221" s="136"/>
      <c r="QS221" s="136"/>
      <c r="QT221" s="136"/>
      <c r="QU221" s="136"/>
      <c r="QV221" s="136"/>
      <c r="QW221" s="136"/>
      <c r="QX221" s="136"/>
      <c r="QY221" s="136"/>
      <c r="QZ221" s="136"/>
      <c r="RA221" s="136"/>
      <c r="RB221" s="136"/>
      <c r="RC221" s="136"/>
      <c r="RD221" s="136"/>
      <c r="RE221" s="136"/>
      <c r="RF221" s="136"/>
      <c r="RG221" s="136"/>
      <c r="RH221" s="136"/>
      <c r="RI221" s="136"/>
      <c r="RJ221" s="136"/>
      <c r="RK221" s="136"/>
      <c r="RL221" s="136"/>
      <c r="RM221" s="136"/>
      <c r="RN221" s="136"/>
      <c r="RO221" s="136"/>
      <c r="RP221" s="136"/>
      <c r="RQ221" s="136"/>
      <c r="RR221" s="136"/>
      <c r="RS221" s="136"/>
      <c r="RT221" s="136"/>
      <c r="RU221" s="136"/>
      <c r="RV221" s="136"/>
      <c r="RW221" s="136"/>
      <c r="RX221" s="136"/>
      <c r="RY221" s="136"/>
      <c r="RZ221" s="136"/>
      <c r="SA221" s="136"/>
      <c r="SB221" s="136"/>
      <c r="SC221" s="136"/>
      <c r="SD221" s="136"/>
      <c r="SE221" s="136"/>
      <c r="SF221" s="136"/>
      <c r="SG221" s="136"/>
      <c r="SH221" s="136"/>
      <c r="SI221" s="136"/>
      <c r="SJ221" s="136"/>
      <c r="SK221" s="136"/>
      <c r="SL221" s="136"/>
      <c r="SM221" s="136"/>
      <c r="SN221" s="136"/>
      <c r="SO221" s="136"/>
      <c r="SP221" s="136"/>
      <c r="SQ221" s="136"/>
      <c r="SR221" s="136"/>
      <c r="SS221" s="136"/>
      <c r="ST221" s="136"/>
      <c r="SU221" s="136"/>
      <c r="SV221" s="136"/>
      <c r="SW221" s="136"/>
      <c r="SX221" s="136"/>
      <c r="SY221" s="136"/>
      <c r="SZ221" s="136"/>
      <c r="TA221" s="136"/>
      <c r="TB221" s="136"/>
      <c r="TC221" s="136"/>
      <c r="TD221" s="136"/>
      <c r="TE221" s="136"/>
      <c r="TF221" s="136"/>
      <c r="TG221" s="136"/>
      <c r="TH221" s="136"/>
      <c r="TI221" s="136"/>
      <c r="TJ221" s="136"/>
      <c r="TK221" s="136"/>
      <c r="TL221" s="136"/>
      <c r="TM221" s="136"/>
      <c r="TN221" s="136"/>
      <c r="TO221" s="136"/>
      <c r="TP221" s="136"/>
      <c r="TQ221" s="136"/>
      <c r="TR221" s="136"/>
      <c r="TS221" s="136"/>
      <c r="TT221" s="136"/>
      <c r="TU221" s="136"/>
      <c r="TV221" s="136"/>
      <c r="TW221" s="136"/>
      <c r="TX221" s="136"/>
      <c r="TY221" s="136"/>
      <c r="TZ221" s="136"/>
      <c r="UA221" s="136"/>
      <c r="UB221" s="136"/>
      <c r="UC221" s="136"/>
      <c r="UD221" s="136"/>
      <c r="UE221" s="136"/>
      <c r="UF221" s="136"/>
      <c r="UG221" s="136"/>
      <c r="UH221" s="136"/>
      <c r="UI221" s="136"/>
      <c r="UJ221" s="136"/>
      <c r="UK221" s="136"/>
      <c r="UL221" s="136"/>
      <c r="UM221" s="136"/>
      <c r="UN221" s="136"/>
      <c r="UO221" s="136"/>
      <c r="UP221" s="136"/>
      <c r="UQ221" s="136"/>
      <c r="UR221" s="136"/>
      <c r="US221" s="136"/>
      <c r="UT221" s="136"/>
      <c r="UU221" s="136"/>
      <c r="UV221" s="136"/>
      <c r="UW221" s="136"/>
      <c r="UX221" s="136"/>
      <c r="UY221" s="136"/>
      <c r="UZ221" s="136"/>
      <c r="VA221" s="136"/>
      <c r="VB221" s="136"/>
      <c r="VC221" s="136"/>
      <c r="VD221" s="136"/>
      <c r="VE221" s="136"/>
      <c r="VF221" s="136"/>
      <c r="VG221" s="136"/>
      <c r="VH221" s="136"/>
      <c r="VI221" s="136"/>
      <c r="VJ221" s="136"/>
      <c r="VK221" s="136"/>
      <c r="VL221" s="136"/>
      <c r="VM221" s="136"/>
      <c r="VN221" s="136"/>
      <c r="VO221" s="136"/>
      <c r="VP221" s="136"/>
      <c r="VQ221" s="136"/>
      <c r="VR221" s="136"/>
      <c r="VS221" s="136"/>
      <c r="VT221" s="136"/>
      <c r="VU221" s="136"/>
      <c r="VV221" s="136"/>
      <c r="VW221" s="136"/>
      <c r="VX221" s="136"/>
      <c r="VY221" s="136"/>
      <c r="VZ221" s="136"/>
      <c r="WA221" s="136"/>
      <c r="WB221" s="136"/>
      <c r="WC221" s="136"/>
      <c r="WD221" s="136"/>
      <c r="WE221" s="136"/>
      <c r="WF221" s="136"/>
      <c r="WG221" s="136"/>
      <c r="WH221" s="136"/>
      <c r="WI221" s="136"/>
      <c r="WJ221" s="136"/>
      <c r="WK221" s="136"/>
      <c r="WL221" s="136"/>
      <c r="WM221" s="136"/>
      <c r="WN221" s="136"/>
      <c r="WO221" s="136"/>
      <c r="WP221" s="136"/>
      <c r="WQ221" s="136"/>
      <c r="WR221" s="136"/>
      <c r="WS221" s="136"/>
      <c r="WT221" s="136"/>
      <c r="WU221" s="136"/>
      <c r="WV221" s="136"/>
      <c r="WW221" s="136"/>
      <c r="WX221" s="136"/>
      <c r="WY221" s="136"/>
      <c r="WZ221" s="136"/>
      <c r="XA221" s="136"/>
      <c r="XB221" s="136"/>
      <c r="XC221" s="136"/>
      <c r="XD221" s="136"/>
      <c r="XE221" s="136"/>
      <c r="XF221" s="136"/>
      <c r="XG221" s="136"/>
      <c r="XH221" s="136"/>
      <c r="XI221" s="136"/>
      <c r="XJ221" s="136"/>
      <c r="XK221" s="136"/>
      <c r="XL221" s="136"/>
      <c r="XM221" s="136"/>
      <c r="XN221" s="136"/>
      <c r="XO221" s="136"/>
      <c r="XP221" s="136"/>
      <c r="XQ221" s="136"/>
      <c r="XR221" s="136"/>
      <c r="XS221" s="136"/>
      <c r="XT221" s="136"/>
      <c r="XU221" s="136"/>
      <c r="XV221" s="136"/>
      <c r="XW221" s="136"/>
      <c r="XX221" s="136"/>
      <c r="XY221" s="136"/>
      <c r="XZ221" s="136"/>
      <c r="YA221" s="136"/>
      <c r="YB221" s="136"/>
      <c r="YC221" s="136"/>
      <c r="YD221" s="136"/>
      <c r="YE221" s="136"/>
      <c r="YF221" s="136"/>
      <c r="YG221" s="136"/>
      <c r="YH221" s="136"/>
      <c r="YI221" s="136"/>
      <c r="YJ221" s="136"/>
      <c r="YK221" s="136"/>
      <c r="YL221" s="136"/>
      <c r="YM221" s="136"/>
      <c r="YN221" s="136"/>
      <c r="YO221" s="136"/>
      <c r="YP221" s="136"/>
      <c r="YQ221" s="136"/>
      <c r="YR221" s="136"/>
      <c r="YS221" s="136"/>
      <c r="YT221" s="136"/>
      <c r="YU221" s="136"/>
      <c r="YV221" s="136"/>
      <c r="YW221" s="136"/>
      <c r="YX221" s="136"/>
      <c r="YY221" s="136"/>
      <c r="YZ221" s="136"/>
      <c r="ZA221" s="136"/>
      <c r="ZB221" s="136"/>
      <c r="ZC221" s="136"/>
      <c r="ZD221" s="136"/>
      <c r="ZE221" s="136"/>
      <c r="ZF221" s="136"/>
      <c r="ZG221" s="136"/>
      <c r="ZH221" s="136"/>
      <c r="ZI221" s="136"/>
      <c r="ZJ221" s="136"/>
      <c r="ZK221" s="136"/>
      <c r="ZL221" s="136"/>
      <c r="ZM221" s="136"/>
      <c r="ZN221" s="136"/>
      <c r="ZO221" s="136"/>
      <c r="ZP221" s="136"/>
      <c r="ZQ221" s="136"/>
      <c r="ZR221" s="136"/>
      <c r="ZS221" s="136"/>
      <c r="ZT221" s="136"/>
      <c r="ZU221" s="136"/>
      <c r="ZV221" s="136"/>
      <c r="ZW221" s="136"/>
      <c r="ZX221" s="136"/>
      <c r="ZY221" s="136"/>
      <c r="ZZ221" s="136"/>
      <c r="AAA221" s="136"/>
      <c r="AAB221" s="136"/>
      <c r="AAC221" s="136"/>
      <c r="AAD221" s="136"/>
      <c r="AAE221" s="136"/>
      <c r="AAF221" s="136"/>
      <c r="AAG221" s="136"/>
      <c r="AAH221" s="136"/>
      <c r="AAI221" s="136"/>
      <c r="AAJ221" s="136"/>
      <c r="AAK221" s="136"/>
      <c r="AAL221" s="136"/>
      <c r="AAM221" s="136"/>
      <c r="AAN221" s="136"/>
      <c r="AAO221" s="136"/>
      <c r="AAP221" s="136"/>
      <c r="AAQ221" s="136"/>
      <c r="AAR221" s="136"/>
      <c r="AAS221" s="136"/>
      <c r="AAT221" s="136"/>
      <c r="AAU221" s="136"/>
      <c r="AAV221" s="136"/>
      <c r="AAW221" s="136"/>
      <c r="AAX221" s="136"/>
      <c r="AAY221" s="136"/>
      <c r="AAZ221" s="136"/>
      <c r="ABA221" s="136"/>
      <c r="ABB221" s="136"/>
      <c r="ABC221" s="136"/>
      <c r="ABD221" s="136"/>
      <c r="ABE221" s="136"/>
      <c r="ABF221" s="136"/>
      <c r="ABG221" s="136"/>
      <c r="ABH221" s="136"/>
      <c r="ABI221" s="136"/>
      <c r="ABJ221" s="136"/>
      <c r="ABK221" s="136"/>
      <c r="ABL221" s="136"/>
      <c r="ABM221" s="136"/>
      <c r="ABN221" s="136"/>
      <c r="ABO221" s="136"/>
      <c r="ABP221" s="136"/>
      <c r="ABQ221" s="136"/>
      <c r="ABR221" s="136"/>
      <c r="ABS221" s="136"/>
      <c r="ABT221" s="136"/>
      <c r="ABU221" s="136"/>
      <c r="ABV221" s="136"/>
      <c r="ABW221" s="136"/>
      <c r="ABX221" s="136"/>
      <c r="ABY221" s="136"/>
      <c r="ABZ221" s="136"/>
      <c r="ACA221" s="136"/>
      <c r="ACB221" s="136"/>
      <c r="ACC221" s="136"/>
      <c r="ACD221" s="136"/>
      <c r="ACE221" s="136"/>
      <c r="ACF221" s="136"/>
      <c r="ACG221" s="136"/>
      <c r="ACH221" s="136"/>
      <c r="ACI221" s="136"/>
      <c r="ACJ221" s="136"/>
      <c r="ACK221" s="136"/>
      <c r="ACL221" s="136"/>
      <c r="ACM221" s="136"/>
      <c r="ACN221" s="136"/>
      <c r="ACO221" s="136"/>
      <c r="ACP221" s="136"/>
      <c r="ACQ221" s="136"/>
      <c r="ACR221" s="136"/>
      <c r="ACS221" s="136"/>
      <c r="ACT221" s="136"/>
      <c r="ACU221" s="136"/>
      <c r="ACV221" s="136"/>
      <c r="ACW221" s="136"/>
      <c r="ACX221" s="136"/>
      <c r="ACY221" s="136"/>
      <c r="ACZ221" s="136"/>
      <c r="ADA221" s="136"/>
      <c r="ADB221" s="136"/>
      <c r="ADC221" s="136"/>
      <c r="ADD221" s="136"/>
      <c r="ADE221" s="136"/>
      <c r="ADF221" s="136"/>
      <c r="ADG221" s="136"/>
      <c r="ADH221" s="136"/>
      <c r="ADI221" s="136"/>
      <c r="ADJ221" s="136"/>
      <c r="ADK221" s="136"/>
      <c r="ADL221" s="136"/>
      <c r="ADM221" s="136"/>
      <c r="ADN221" s="136"/>
      <c r="ADO221" s="136"/>
      <c r="ADP221" s="136"/>
      <c r="ADQ221" s="136"/>
      <c r="ADR221" s="136"/>
      <c r="ADS221" s="136"/>
      <c r="ADT221" s="136"/>
      <c r="ADU221" s="136"/>
      <c r="ADV221" s="136"/>
      <c r="ADW221" s="136"/>
      <c r="ADX221" s="136"/>
      <c r="ADY221" s="136"/>
      <c r="ADZ221" s="136"/>
      <c r="AEA221" s="136"/>
      <c r="AEB221" s="136"/>
      <c r="AEC221" s="136"/>
      <c r="AED221" s="136"/>
      <c r="AEE221" s="136"/>
      <c r="AEF221" s="136"/>
      <c r="AEG221" s="136"/>
      <c r="AEH221" s="136"/>
      <c r="AEI221" s="136"/>
      <c r="AEJ221" s="136"/>
      <c r="AEK221" s="136"/>
      <c r="AEL221" s="136"/>
      <c r="AEM221" s="136"/>
      <c r="AEN221" s="136"/>
      <c r="AEO221" s="136"/>
      <c r="AEP221" s="136"/>
      <c r="AEQ221" s="136"/>
      <c r="AER221" s="136"/>
      <c r="AES221" s="136"/>
      <c r="AET221" s="136"/>
      <c r="AEU221" s="136"/>
      <c r="AEV221" s="136"/>
      <c r="AEW221" s="136"/>
      <c r="AEX221" s="136"/>
      <c r="AEY221" s="136"/>
      <c r="AEZ221" s="136"/>
      <c r="AFA221" s="136"/>
      <c r="AFB221" s="136"/>
      <c r="AFC221" s="136"/>
      <c r="AFD221" s="136"/>
      <c r="AFE221" s="136"/>
      <c r="AFF221" s="136"/>
      <c r="AFG221" s="136"/>
      <c r="AFH221" s="136"/>
      <c r="AFI221" s="136"/>
      <c r="AFJ221" s="136"/>
      <c r="AFK221" s="136"/>
      <c r="AFL221" s="136"/>
      <c r="AFM221" s="136"/>
      <c r="AFN221" s="136"/>
      <c r="AFO221" s="136"/>
      <c r="AFP221" s="136"/>
      <c r="AFQ221" s="136"/>
      <c r="AFR221" s="136"/>
      <c r="AFS221" s="136"/>
      <c r="AFT221" s="136"/>
      <c r="AFU221" s="136"/>
      <c r="AFV221" s="136"/>
      <c r="AFW221" s="136"/>
      <c r="AFX221" s="136"/>
      <c r="AFY221" s="136"/>
      <c r="AFZ221" s="136"/>
      <c r="AGA221" s="136"/>
      <c r="AGB221" s="136"/>
      <c r="AGC221" s="136"/>
      <c r="AGD221" s="136"/>
      <c r="AGE221" s="136"/>
      <c r="AGF221" s="136"/>
      <c r="AGG221" s="136"/>
      <c r="AGH221" s="136"/>
      <c r="AGI221" s="136"/>
      <c r="AGJ221" s="136"/>
      <c r="AGK221" s="136"/>
      <c r="AGL221" s="136"/>
      <c r="AGM221" s="136"/>
      <c r="AGN221" s="136"/>
      <c r="AGO221" s="136"/>
      <c r="AGP221" s="136"/>
      <c r="AGQ221" s="136"/>
      <c r="AGR221" s="136"/>
      <c r="AGS221" s="136"/>
      <c r="AGT221" s="136"/>
      <c r="AGU221" s="136"/>
      <c r="AGV221" s="136"/>
      <c r="AGW221" s="136"/>
      <c r="AGX221" s="136"/>
      <c r="AGY221" s="136"/>
      <c r="AGZ221" s="136"/>
      <c r="AHA221" s="136"/>
      <c r="AHB221" s="136"/>
      <c r="AHC221" s="136"/>
      <c r="AHD221" s="136"/>
      <c r="AHE221" s="136"/>
      <c r="AHF221" s="136"/>
      <c r="AHG221" s="136"/>
      <c r="AHH221" s="136"/>
      <c r="AHI221" s="136"/>
      <c r="AHJ221" s="136"/>
      <c r="AHK221" s="136"/>
      <c r="AHL221" s="136"/>
      <c r="AHM221" s="136"/>
      <c r="AHN221" s="136"/>
      <c r="AHO221" s="136"/>
      <c r="AHP221" s="136"/>
      <c r="AHQ221" s="136"/>
      <c r="AHR221" s="136"/>
      <c r="AHS221" s="136"/>
      <c r="AHT221" s="136"/>
      <c r="AHU221" s="136"/>
      <c r="AHV221" s="136"/>
      <c r="AHW221" s="136"/>
      <c r="AHX221" s="136"/>
      <c r="AHY221" s="136"/>
      <c r="AHZ221" s="136"/>
      <c r="AIA221" s="136"/>
      <c r="AIB221" s="136"/>
      <c r="AIC221" s="136"/>
      <c r="AID221" s="136"/>
      <c r="AIE221" s="136"/>
      <c r="AIF221" s="136"/>
      <c r="AIG221" s="136"/>
      <c r="AIH221" s="136"/>
      <c r="AII221" s="136"/>
      <c r="AIJ221" s="136"/>
      <c r="AIK221" s="136"/>
      <c r="AIL221" s="136"/>
      <c r="AIM221" s="136"/>
      <c r="AIN221" s="136"/>
      <c r="AIO221" s="136"/>
      <c r="AIP221" s="136"/>
      <c r="AIQ221" s="136"/>
      <c r="AIR221" s="136"/>
      <c r="AIS221" s="136"/>
      <c r="AIT221" s="136"/>
      <c r="AIU221" s="136"/>
      <c r="AIV221" s="136"/>
      <c r="AIW221" s="136"/>
      <c r="AIX221" s="136"/>
      <c r="AIY221" s="136"/>
      <c r="AIZ221" s="136"/>
      <c r="AJA221" s="136"/>
      <c r="AJB221" s="136"/>
      <c r="AJC221" s="136"/>
      <c r="AJD221" s="136"/>
      <c r="AJE221" s="136"/>
      <c r="AJF221" s="136"/>
      <c r="AJG221" s="136"/>
      <c r="AJH221" s="136"/>
      <c r="AJI221" s="136"/>
      <c r="AJJ221" s="136"/>
      <c r="AJK221" s="136"/>
      <c r="AJL221" s="136"/>
      <c r="AJM221" s="136"/>
      <c r="AJN221" s="136"/>
      <c r="AJO221" s="136"/>
      <c r="AJP221" s="136"/>
      <c r="AJQ221" s="136"/>
      <c r="AJR221" s="136"/>
      <c r="AJS221" s="136"/>
      <c r="AJT221" s="136"/>
      <c r="AJU221" s="136"/>
      <c r="AJV221" s="136"/>
      <c r="AJW221" s="136"/>
      <c r="AJX221" s="136"/>
      <c r="AJY221" s="136"/>
      <c r="AJZ221" s="136"/>
      <c r="AKA221" s="136"/>
      <c r="AKB221" s="136"/>
      <c r="AKC221" s="136"/>
      <c r="AKD221" s="136"/>
      <c r="AKE221" s="136"/>
      <c r="AKF221" s="136"/>
      <c r="AKG221" s="136"/>
      <c r="AKH221" s="136"/>
      <c r="AKI221" s="136"/>
      <c r="AKJ221" s="136"/>
      <c r="AKK221" s="136"/>
      <c r="AKL221" s="136"/>
      <c r="AKM221" s="136"/>
      <c r="AKN221" s="136"/>
      <c r="AKO221" s="136"/>
      <c r="AKP221" s="136"/>
      <c r="AKQ221" s="136"/>
      <c r="AKR221" s="136"/>
      <c r="AKS221" s="136"/>
      <c r="AKT221" s="136"/>
      <c r="AKU221" s="136"/>
      <c r="AKV221" s="136"/>
      <c r="AKW221" s="136"/>
      <c r="AKX221" s="136"/>
      <c r="AKY221" s="136"/>
      <c r="AKZ221" s="136"/>
      <c r="ALA221" s="136"/>
      <c r="ALB221" s="136"/>
      <c r="ALC221" s="136"/>
      <c r="ALD221" s="136"/>
      <c r="ALE221" s="136"/>
      <c r="ALF221" s="136"/>
      <c r="ALG221" s="136"/>
      <c r="ALH221" s="136"/>
      <c r="ALI221" s="136"/>
      <c r="ALJ221" s="136"/>
      <c r="ALK221" s="136"/>
      <c r="ALL221" s="136"/>
      <c r="ALM221" s="136"/>
      <c r="ALN221" s="136"/>
      <c r="ALO221" s="136"/>
      <c r="ALP221" s="136"/>
      <c r="ALQ221" s="136"/>
      <c r="ALR221" s="136"/>
      <c r="ALS221" s="136"/>
      <c r="ALT221" s="136"/>
      <c r="ALU221" s="136"/>
      <c r="ALV221" s="136"/>
      <c r="ALW221" s="136"/>
      <c r="ALX221" s="136"/>
      <c r="ALY221" s="136"/>
      <c r="ALZ221" s="136"/>
      <c r="AMA221" s="136"/>
      <c r="AMB221" s="136"/>
      <c r="AMC221" s="136"/>
      <c r="AMD221" s="136"/>
      <c r="AME221" s="136"/>
      <c r="AMF221" s="136"/>
      <c r="AMG221" s="136"/>
      <c r="AMH221" s="136"/>
      <c r="AMI221" s="136"/>
    </row>
    <row r="222" spans="1:1023" x14ac:dyDescent="0.25">
      <c r="A222" s="280" t="s">
        <v>910</v>
      </c>
      <c r="B222" s="193">
        <v>222</v>
      </c>
      <c r="C222" s="261" t="s">
        <v>25869</v>
      </c>
      <c r="D222" s="212" t="s">
        <v>911</v>
      </c>
      <c r="E222" s="136"/>
      <c r="F222" s="238"/>
      <c r="G222" s="214"/>
      <c r="H222" s="214"/>
      <c r="I222" s="367"/>
      <c r="J222" s="421"/>
      <c r="K222" s="77"/>
      <c r="L222" s="77">
        <v>1</v>
      </c>
      <c r="M222" s="77"/>
      <c r="N222" s="77"/>
      <c r="O222" s="445"/>
      <c r="P222" s="161"/>
      <c r="Q222" s="161"/>
      <c r="R222" s="161"/>
      <c r="S222" s="161"/>
      <c r="T222" s="161"/>
      <c r="U222" s="161"/>
      <c r="V222" s="256">
        <f>IF(O222=1,10,100)</f>
        <v>100</v>
      </c>
      <c r="W222" s="256">
        <f>IF(O222=1,1,IF(O222=2,10,100))</f>
        <v>100</v>
      </c>
      <c r="X222" s="256">
        <f>IF(O222=3,20,100)</f>
        <v>100</v>
      </c>
      <c r="Y222" s="256">
        <f>IF(P222=1,10,100)</f>
        <v>100</v>
      </c>
      <c r="Z222" s="256">
        <f>IF(P222=1,1,IF(P222=2,10,100))</f>
        <v>100</v>
      </c>
      <c r="AA222" s="257">
        <f>IF(OR(EXACT(Q222,"1A"),EXACT(Q222,"1B")),0.1,IF(Q222=2,1,100))</f>
        <v>100</v>
      </c>
      <c r="AB222" s="257">
        <f>IF(OR(EXACT(R222,"1A"),EXACT(R222,"1B")),0.1,IF(R222=2,1,100))</f>
        <v>100</v>
      </c>
      <c r="AC222" s="257">
        <f>IF(OR(EXACT(S222,"1A"),EXACT(S222,"1B")),0.3,IF(S222=2,3,100))</f>
        <v>100</v>
      </c>
      <c r="AD222" s="136"/>
      <c r="AE222" s="136"/>
      <c r="AF222" s="249">
        <f>IF(OR(OR(EXACT(J222,"1A"),EXACT(J222,"1B"),EXACT(J222,"1C")),K222=1),1,IF(K222=2,10,100))</f>
        <v>100</v>
      </c>
      <c r="AG222" s="249">
        <f>IF(OR(EXACT(J222,"1A"),EXACT(J222,"1B"),EXACT(J222,"1C")),1,IF(J222=2,10,100))</f>
        <v>100</v>
      </c>
      <c r="AH222" s="249">
        <f>IF(OR(EXACT(J222,"1A"),EXACT(J222,"1B"),EXACT(J222,"1C"),K222=1),3,100)</f>
        <v>100</v>
      </c>
      <c r="AI222" s="249">
        <f>IF(OR(EXACT(J222,"1A"),EXACT(J222,"1B"),EXACT(J222,"1C")),5,100)</f>
        <v>100</v>
      </c>
      <c r="AJ222" s="251"/>
      <c r="AK222" s="136"/>
      <c r="AL222" s="136"/>
      <c r="AM222" s="251"/>
      <c r="AN222" s="136"/>
      <c r="AO222" s="136"/>
      <c r="AP222" s="136"/>
      <c r="AQ222" s="199" t="s">
        <v>909</v>
      </c>
      <c r="AR222" s="136"/>
      <c r="AS222" s="136"/>
      <c r="AT222" s="136"/>
      <c r="AU222" s="136"/>
      <c r="AV222" s="136"/>
      <c r="AW222" s="136"/>
      <c r="AX222" s="136"/>
      <c r="AY222" s="136"/>
      <c r="AZ222" s="136"/>
      <c r="BA222" s="136"/>
      <c r="BB222" s="136"/>
      <c r="BC222" s="136"/>
      <c r="BD222" s="136"/>
      <c r="BE222" s="136"/>
      <c r="BF222" s="136"/>
      <c r="BG222" s="136"/>
      <c r="BH222" s="136"/>
      <c r="BI222" s="136"/>
      <c r="BJ222" s="136"/>
      <c r="BK222" s="136"/>
      <c r="BL222" s="136"/>
      <c r="BM222" s="136"/>
      <c r="BN222" s="136"/>
      <c r="BO222" s="136"/>
      <c r="BP222" s="136"/>
      <c r="BQ222" s="136"/>
      <c r="BR222" s="136"/>
      <c r="BS222" s="136"/>
      <c r="BT222" s="136"/>
      <c r="BU222" s="136"/>
      <c r="BV222" s="136"/>
      <c r="BW222" s="136"/>
      <c r="BX222" s="136"/>
      <c r="BY222" s="136"/>
      <c r="BZ222" s="136"/>
      <c r="CA222" s="136"/>
      <c r="CB222" s="136"/>
      <c r="CC222" s="136"/>
      <c r="CD222" s="136"/>
      <c r="CE222" s="136"/>
      <c r="CF222" s="136"/>
      <c r="CG222" s="136"/>
      <c r="CH222" s="136"/>
      <c r="CI222" s="136"/>
      <c r="CJ222" s="136"/>
      <c r="CK222" s="136"/>
      <c r="CL222" s="136"/>
      <c r="CM222" s="136"/>
      <c r="CN222" s="136"/>
      <c r="CO222" s="136"/>
      <c r="CP222" s="136"/>
      <c r="CQ222" s="136"/>
      <c r="CR222" s="136"/>
      <c r="CS222" s="136"/>
      <c r="CT222" s="136"/>
      <c r="CU222" s="136"/>
      <c r="CV222" s="136"/>
      <c r="CW222" s="136"/>
      <c r="CX222" s="136"/>
      <c r="CY222" s="136"/>
      <c r="CZ222" s="136"/>
      <c r="DA222" s="136"/>
      <c r="DB222" s="136"/>
      <c r="DC222" s="136"/>
      <c r="DD222" s="136"/>
      <c r="DE222" s="136"/>
      <c r="DF222" s="136"/>
      <c r="DG222" s="136"/>
      <c r="DH222" s="136"/>
      <c r="DI222" s="136"/>
      <c r="DJ222" s="136"/>
      <c r="DK222" s="136"/>
      <c r="DL222" s="136"/>
      <c r="DM222" s="136"/>
      <c r="DN222" s="136"/>
      <c r="DO222" s="136"/>
      <c r="DP222" s="136"/>
      <c r="DQ222" s="136"/>
      <c r="DR222" s="136"/>
      <c r="DS222" s="136"/>
      <c r="DT222" s="136"/>
      <c r="DU222" s="136"/>
      <c r="DV222" s="136"/>
      <c r="DW222" s="136"/>
      <c r="DX222" s="136"/>
      <c r="DY222" s="136"/>
      <c r="DZ222" s="136"/>
      <c r="EA222" s="136"/>
      <c r="EB222" s="136"/>
      <c r="EC222" s="136"/>
      <c r="ED222" s="136"/>
      <c r="EE222" s="136"/>
      <c r="EF222" s="136"/>
      <c r="EG222" s="136"/>
      <c r="EH222" s="136"/>
      <c r="EI222" s="136"/>
      <c r="EJ222" s="136"/>
      <c r="EK222" s="136"/>
      <c r="EL222" s="136"/>
      <c r="EM222" s="136"/>
      <c r="EN222" s="136"/>
      <c r="EO222" s="136"/>
      <c r="EP222" s="136"/>
      <c r="EQ222" s="136"/>
      <c r="ER222" s="136"/>
      <c r="ES222" s="136"/>
      <c r="ET222" s="136"/>
      <c r="EU222" s="136"/>
      <c r="EV222" s="136"/>
      <c r="EW222" s="136"/>
      <c r="EX222" s="136"/>
      <c r="EY222" s="136"/>
      <c r="EZ222" s="136"/>
      <c r="FA222" s="136"/>
      <c r="FB222" s="136"/>
      <c r="FC222" s="136"/>
      <c r="FD222" s="136"/>
      <c r="FE222" s="136"/>
      <c r="FF222" s="136"/>
      <c r="FG222" s="136"/>
      <c r="FH222" s="136"/>
      <c r="FI222" s="136"/>
      <c r="FJ222" s="136"/>
      <c r="FK222" s="136"/>
      <c r="FL222" s="136"/>
      <c r="FM222" s="136"/>
      <c r="FN222" s="136"/>
      <c r="FO222" s="136"/>
      <c r="FP222" s="136"/>
      <c r="FQ222" s="136"/>
      <c r="FR222" s="136"/>
      <c r="FS222" s="136"/>
      <c r="FT222" s="136"/>
      <c r="FU222" s="136"/>
      <c r="FV222" s="136"/>
      <c r="FW222" s="136"/>
      <c r="FX222" s="136"/>
      <c r="FY222" s="136"/>
      <c r="FZ222" s="136"/>
      <c r="GA222" s="136"/>
      <c r="GB222" s="136"/>
      <c r="GC222" s="136"/>
      <c r="GD222" s="136"/>
      <c r="GE222" s="136"/>
      <c r="GF222" s="136"/>
      <c r="GG222" s="136"/>
      <c r="GH222" s="136"/>
      <c r="GI222" s="136"/>
      <c r="GJ222" s="136"/>
      <c r="GK222" s="136"/>
      <c r="GL222" s="136"/>
      <c r="GM222" s="136"/>
      <c r="GN222" s="136"/>
      <c r="GO222" s="136"/>
      <c r="GP222" s="136"/>
      <c r="GQ222" s="136"/>
      <c r="GR222" s="136"/>
      <c r="GS222" s="136"/>
      <c r="GT222" s="136"/>
      <c r="GU222" s="136"/>
      <c r="GV222" s="136"/>
      <c r="GW222" s="136"/>
      <c r="GX222" s="136"/>
      <c r="GY222" s="136"/>
      <c r="GZ222" s="136"/>
      <c r="HA222" s="136"/>
      <c r="HB222" s="136"/>
      <c r="HC222" s="136"/>
      <c r="HD222" s="136"/>
      <c r="HE222" s="136"/>
      <c r="HF222" s="136"/>
      <c r="HG222" s="136"/>
      <c r="HH222" s="136"/>
      <c r="HI222" s="136"/>
      <c r="HJ222" s="136"/>
      <c r="HK222" s="136"/>
      <c r="HL222" s="136"/>
      <c r="HM222" s="136"/>
      <c r="HN222" s="136"/>
      <c r="HO222" s="136"/>
      <c r="HP222" s="136"/>
      <c r="HQ222" s="136"/>
      <c r="HR222" s="136"/>
      <c r="HS222" s="136"/>
      <c r="HT222" s="136"/>
      <c r="HU222" s="136"/>
      <c r="HV222" s="136"/>
      <c r="HW222" s="136"/>
      <c r="HX222" s="136"/>
      <c r="HY222" s="136"/>
      <c r="HZ222" s="136"/>
      <c r="IA222" s="136"/>
      <c r="IB222" s="136"/>
      <c r="IC222" s="136"/>
      <c r="ID222" s="136"/>
      <c r="IE222" s="136"/>
      <c r="IF222" s="136"/>
      <c r="IG222" s="136"/>
      <c r="IH222" s="136"/>
      <c r="II222" s="136"/>
      <c r="IJ222" s="136"/>
      <c r="IK222" s="136"/>
      <c r="IL222" s="136"/>
      <c r="IM222" s="136"/>
      <c r="IN222" s="136"/>
      <c r="IO222" s="136"/>
      <c r="IP222" s="136"/>
      <c r="IQ222" s="136"/>
      <c r="IR222" s="136"/>
      <c r="IS222" s="136"/>
      <c r="IT222" s="136"/>
      <c r="IU222" s="136"/>
      <c r="IV222" s="136"/>
      <c r="IW222" s="136"/>
      <c r="IX222" s="136"/>
      <c r="IY222" s="136"/>
      <c r="IZ222" s="136"/>
      <c r="JA222" s="136"/>
      <c r="JB222" s="136"/>
      <c r="JC222" s="136"/>
      <c r="JD222" s="136"/>
      <c r="JE222" s="136"/>
      <c r="JF222" s="136"/>
      <c r="JG222" s="136"/>
      <c r="JH222" s="136"/>
      <c r="JI222" s="136"/>
      <c r="JJ222" s="136"/>
      <c r="JK222" s="136"/>
      <c r="JL222" s="136"/>
      <c r="JM222" s="136"/>
      <c r="JN222" s="136"/>
      <c r="JO222" s="136"/>
      <c r="JP222" s="136"/>
      <c r="JQ222" s="136"/>
      <c r="JR222" s="136"/>
      <c r="JS222" s="136"/>
      <c r="JT222" s="136"/>
      <c r="JU222" s="136"/>
      <c r="JV222" s="136"/>
      <c r="JW222" s="136"/>
      <c r="JX222" s="136"/>
      <c r="JY222" s="136"/>
      <c r="JZ222" s="136"/>
      <c r="KA222" s="136"/>
      <c r="KB222" s="136"/>
      <c r="KC222" s="136"/>
      <c r="KD222" s="136"/>
      <c r="KE222" s="136"/>
      <c r="KF222" s="136"/>
      <c r="KG222" s="136"/>
      <c r="KH222" s="136"/>
      <c r="KI222" s="136"/>
      <c r="KJ222" s="136"/>
      <c r="KK222" s="136"/>
      <c r="KL222" s="136"/>
      <c r="KM222" s="136"/>
      <c r="KN222" s="136"/>
      <c r="KO222" s="136"/>
      <c r="KP222" s="136"/>
      <c r="KQ222" s="136"/>
      <c r="KR222" s="136"/>
      <c r="KS222" s="136"/>
      <c r="KT222" s="136"/>
      <c r="KU222" s="136"/>
      <c r="KV222" s="136"/>
      <c r="KW222" s="136"/>
      <c r="KX222" s="136"/>
      <c r="KY222" s="136"/>
      <c r="KZ222" s="136"/>
      <c r="LA222" s="136"/>
      <c r="LB222" s="136"/>
      <c r="LC222" s="136"/>
      <c r="LD222" s="136"/>
      <c r="LE222" s="136"/>
      <c r="LF222" s="136"/>
      <c r="LG222" s="136"/>
      <c r="LH222" s="136"/>
      <c r="LI222" s="136"/>
      <c r="LJ222" s="136"/>
      <c r="LK222" s="136"/>
      <c r="LL222" s="136"/>
      <c r="LM222" s="136"/>
      <c r="LN222" s="136"/>
      <c r="LO222" s="136"/>
      <c r="LP222" s="136"/>
      <c r="LQ222" s="136"/>
      <c r="LR222" s="136"/>
      <c r="LS222" s="136"/>
      <c r="LT222" s="136"/>
      <c r="LU222" s="136"/>
      <c r="LV222" s="136"/>
      <c r="LW222" s="136"/>
      <c r="LX222" s="136"/>
      <c r="LY222" s="136"/>
      <c r="LZ222" s="136"/>
      <c r="MA222" s="136"/>
      <c r="MB222" s="136"/>
      <c r="MC222" s="136"/>
      <c r="MD222" s="136"/>
      <c r="ME222" s="136"/>
      <c r="MF222" s="136"/>
      <c r="MG222" s="136"/>
      <c r="MH222" s="136"/>
      <c r="MI222" s="136"/>
      <c r="MJ222" s="136"/>
      <c r="MK222" s="136"/>
      <c r="ML222" s="136"/>
      <c r="MM222" s="136"/>
      <c r="MN222" s="136"/>
      <c r="MO222" s="136"/>
      <c r="MP222" s="136"/>
      <c r="MQ222" s="136"/>
      <c r="MR222" s="136"/>
      <c r="MS222" s="136"/>
      <c r="MT222" s="136"/>
      <c r="MU222" s="136"/>
      <c r="MV222" s="136"/>
      <c r="MW222" s="136"/>
      <c r="MX222" s="136"/>
      <c r="MY222" s="136"/>
      <c r="MZ222" s="136"/>
      <c r="NA222" s="136"/>
      <c r="NB222" s="136"/>
      <c r="NC222" s="136"/>
      <c r="ND222" s="136"/>
      <c r="NE222" s="136"/>
      <c r="NF222" s="136"/>
      <c r="NG222" s="136"/>
      <c r="NH222" s="136"/>
      <c r="NI222" s="136"/>
      <c r="NJ222" s="136"/>
      <c r="NK222" s="136"/>
      <c r="NL222" s="136"/>
      <c r="NM222" s="136"/>
      <c r="NN222" s="136"/>
      <c r="NO222" s="136"/>
      <c r="NP222" s="136"/>
      <c r="NQ222" s="136"/>
      <c r="NR222" s="136"/>
      <c r="NS222" s="136"/>
      <c r="NT222" s="136"/>
      <c r="NU222" s="136"/>
      <c r="NV222" s="136"/>
      <c r="NW222" s="136"/>
      <c r="NX222" s="136"/>
      <c r="NY222" s="136"/>
      <c r="NZ222" s="136"/>
      <c r="OA222" s="136"/>
      <c r="OB222" s="136"/>
      <c r="OC222" s="136"/>
      <c r="OD222" s="136"/>
      <c r="OE222" s="136"/>
      <c r="OF222" s="136"/>
      <c r="OG222" s="136"/>
      <c r="OH222" s="136"/>
      <c r="OI222" s="136"/>
      <c r="OJ222" s="136"/>
      <c r="OK222" s="136"/>
      <c r="OL222" s="136"/>
      <c r="OM222" s="136"/>
      <c r="ON222" s="136"/>
      <c r="OO222" s="136"/>
      <c r="OP222" s="136"/>
      <c r="OQ222" s="136"/>
      <c r="OR222" s="136"/>
      <c r="OS222" s="136"/>
      <c r="OT222" s="136"/>
      <c r="OU222" s="136"/>
      <c r="OV222" s="136"/>
      <c r="OW222" s="136"/>
      <c r="OX222" s="136"/>
      <c r="OY222" s="136"/>
      <c r="OZ222" s="136"/>
      <c r="PA222" s="136"/>
      <c r="PB222" s="136"/>
      <c r="PC222" s="136"/>
      <c r="PD222" s="136"/>
      <c r="PE222" s="136"/>
      <c r="PF222" s="136"/>
      <c r="PG222" s="136"/>
      <c r="PH222" s="136"/>
      <c r="PI222" s="136"/>
      <c r="PJ222" s="136"/>
      <c r="PK222" s="136"/>
      <c r="PL222" s="136"/>
      <c r="PM222" s="136"/>
      <c r="PN222" s="136"/>
      <c r="PO222" s="136"/>
      <c r="PP222" s="136"/>
      <c r="PQ222" s="136"/>
      <c r="PR222" s="136"/>
      <c r="PS222" s="136"/>
      <c r="PT222" s="136"/>
      <c r="PU222" s="136"/>
      <c r="PV222" s="136"/>
      <c r="PW222" s="136"/>
      <c r="PX222" s="136"/>
      <c r="PY222" s="136"/>
      <c r="PZ222" s="136"/>
      <c r="QA222" s="136"/>
      <c r="QB222" s="136"/>
      <c r="QC222" s="136"/>
      <c r="QD222" s="136"/>
      <c r="QE222" s="136"/>
      <c r="QF222" s="136"/>
      <c r="QG222" s="136"/>
      <c r="QH222" s="136"/>
      <c r="QI222" s="136"/>
      <c r="QJ222" s="136"/>
      <c r="QK222" s="136"/>
      <c r="QL222" s="136"/>
      <c r="QM222" s="136"/>
      <c r="QN222" s="136"/>
      <c r="QO222" s="136"/>
      <c r="QP222" s="136"/>
      <c r="QQ222" s="136"/>
      <c r="QR222" s="136"/>
      <c r="QS222" s="136"/>
      <c r="QT222" s="136"/>
      <c r="QU222" s="136"/>
      <c r="QV222" s="136"/>
      <c r="QW222" s="136"/>
      <c r="QX222" s="136"/>
      <c r="QY222" s="136"/>
      <c r="QZ222" s="136"/>
      <c r="RA222" s="136"/>
      <c r="RB222" s="136"/>
      <c r="RC222" s="136"/>
      <c r="RD222" s="136"/>
      <c r="RE222" s="136"/>
      <c r="RF222" s="136"/>
      <c r="RG222" s="136"/>
      <c r="RH222" s="136"/>
      <c r="RI222" s="136"/>
      <c r="RJ222" s="136"/>
      <c r="RK222" s="136"/>
      <c r="RL222" s="136"/>
      <c r="RM222" s="136"/>
      <c r="RN222" s="136"/>
      <c r="RO222" s="136"/>
      <c r="RP222" s="136"/>
      <c r="RQ222" s="136"/>
      <c r="RR222" s="136"/>
      <c r="RS222" s="136"/>
      <c r="RT222" s="136"/>
      <c r="RU222" s="136"/>
      <c r="RV222" s="136"/>
      <c r="RW222" s="136"/>
      <c r="RX222" s="136"/>
      <c r="RY222" s="136"/>
      <c r="RZ222" s="136"/>
      <c r="SA222" s="136"/>
      <c r="SB222" s="136"/>
      <c r="SC222" s="136"/>
      <c r="SD222" s="136"/>
      <c r="SE222" s="136"/>
      <c r="SF222" s="136"/>
      <c r="SG222" s="136"/>
      <c r="SH222" s="136"/>
      <c r="SI222" s="136"/>
      <c r="SJ222" s="136"/>
      <c r="SK222" s="136"/>
      <c r="SL222" s="136"/>
      <c r="SM222" s="136"/>
      <c r="SN222" s="136"/>
      <c r="SO222" s="136"/>
      <c r="SP222" s="136"/>
      <c r="SQ222" s="136"/>
      <c r="SR222" s="136"/>
      <c r="SS222" s="136"/>
      <c r="ST222" s="136"/>
      <c r="SU222" s="136"/>
      <c r="SV222" s="136"/>
      <c r="SW222" s="136"/>
      <c r="SX222" s="136"/>
      <c r="SY222" s="136"/>
      <c r="SZ222" s="136"/>
      <c r="TA222" s="136"/>
      <c r="TB222" s="136"/>
      <c r="TC222" s="136"/>
      <c r="TD222" s="136"/>
      <c r="TE222" s="136"/>
      <c r="TF222" s="136"/>
      <c r="TG222" s="136"/>
      <c r="TH222" s="136"/>
      <c r="TI222" s="136"/>
      <c r="TJ222" s="136"/>
      <c r="TK222" s="136"/>
      <c r="TL222" s="136"/>
      <c r="TM222" s="136"/>
      <c r="TN222" s="136"/>
      <c r="TO222" s="136"/>
      <c r="TP222" s="136"/>
      <c r="TQ222" s="136"/>
      <c r="TR222" s="136"/>
      <c r="TS222" s="136"/>
      <c r="TT222" s="136"/>
      <c r="TU222" s="136"/>
      <c r="TV222" s="136"/>
      <c r="TW222" s="136"/>
      <c r="TX222" s="136"/>
      <c r="TY222" s="136"/>
      <c r="TZ222" s="136"/>
      <c r="UA222" s="136"/>
      <c r="UB222" s="136"/>
      <c r="UC222" s="136"/>
      <c r="UD222" s="136"/>
      <c r="UE222" s="136"/>
      <c r="UF222" s="136"/>
      <c r="UG222" s="136"/>
      <c r="UH222" s="136"/>
      <c r="UI222" s="136"/>
      <c r="UJ222" s="136"/>
      <c r="UK222" s="136"/>
      <c r="UL222" s="136"/>
      <c r="UM222" s="136"/>
      <c r="UN222" s="136"/>
      <c r="UO222" s="136"/>
      <c r="UP222" s="136"/>
      <c r="UQ222" s="136"/>
      <c r="UR222" s="136"/>
      <c r="US222" s="136"/>
      <c r="UT222" s="136"/>
      <c r="UU222" s="136"/>
      <c r="UV222" s="136"/>
      <c r="UW222" s="136"/>
      <c r="UX222" s="136"/>
      <c r="UY222" s="136"/>
      <c r="UZ222" s="136"/>
      <c r="VA222" s="136"/>
      <c r="VB222" s="136"/>
      <c r="VC222" s="136"/>
      <c r="VD222" s="136"/>
      <c r="VE222" s="136"/>
      <c r="VF222" s="136"/>
      <c r="VG222" s="136"/>
      <c r="VH222" s="136"/>
      <c r="VI222" s="136"/>
      <c r="VJ222" s="136"/>
      <c r="VK222" s="136"/>
      <c r="VL222" s="136"/>
      <c r="VM222" s="136"/>
      <c r="VN222" s="136"/>
      <c r="VO222" s="136"/>
      <c r="VP222" s="136"/>
      <c r="VQ222" s="136"/>
      <c r="VR222" s="136"/>
      <c r="VS222" s="136"/>
      <c r="VT222" s="136"/>
      <c r="VU222" s="136"/>
      <c r="VV222" s="136"/>
      <c r="VW222" s="136"/>
      <c r="VX222" s="136"/>
      <c r="VY222" s="136"/>
      <c r="VZ222" s="136"/>
      <c r="WA222" s="136"/>
      <c r="WB222" s="136"/>
      <c r="WC222" s="136"/>
      <c r="WD222" s="136"/>
      <c r="WE222" s="136"/>
      <c r="WF222" s="136"/>
      <c r="WG222" s="136"/>
      <c r="WH222" s="136"/>
      <c r="WI222" s="136"/>
      <c r="WJ222" s="136"/>
      <c r="WK222" s="136"/>
      <c r="WL222" s="136"/>
      <c r="WM222" s="136"/>
      <c r="WN222" s="136"/>
      <c r="WO222" s="136"/>
      <c r="WP222" s="136"/>
      <c r="WQ222" s="136"/>
      <c r="WR222" s="136"/>
      <c r="WS222" s="136"/>
      <c r="WT222" s="136"/>
      <c r="WU222" s="136"/>
      <c r="WV222" s="136"/>
      <c r="WW222" s="136"/>
      <c r="WX222" s="136"/>
      <c r="WY222" s="136"/>
      <c r="WZ222" s="136"/>
      <c r="XA222" s="136"/>
      <c r="XB222" s="136"/>
      <c r="XC222" s="136"/>
      <c r="XD222" s="136"/>
      <c r="XE222" s="136"/>
      <c r="XF222" s="136"/>
      <c r="XG222" s="136"/>
      <c r="XH222" s="136"/>
      <c r="XI222" s="136"/>
      <c r="XJ222" s="136"/>
      <c r="XK222" s="136"/>
      <c r="XL222" s="136"/>
      <c r="XM222" s="136"/>
      <c r="XN222" s="136"/>
      <c r="XO222" s="136"/>
      <c r="XP222" s="136"/>
      <c r="XQ222" s="136"/>
      <c r="XR222" s="136"/>
      <c r="XS222" s="136"/>
      <c r="XT222" s="136"/>
      <c r="XU222" s="136"/>
      <c r="XV222" s="136"/>
      <c r="XW222" s="136"/>
      <c r="XX222" s="136"/>
      <c r="XY222" s="136"/>
      <c r="XZ222" s="136"/>
      <c r="YA222" s="136"/>
      <c r="YB222" s="136"/>
      <c r="YC222" s="136"/>
      <c r="YD222" s="136"/>
      <c r="YE222" s="136"/>
      <c r="YF222" s="136"/>
      <c r="YG222" s="136"/>
      <c r="YH222" s="136"/>
      <c r="YI222" s="136"/>
      <c r="YJ222" s="136"/>
      <c r="YK222" s="136"/>
      <c r="YL222" s="136"/>
      <c r="YM222" s="136"/>
      <c r="YN222" s="136"/>
      <c r="YO222" s="136"/>
      <c r="YP222" s="136"/>
      <c r="YQ222" s="136"/>
      <c r="YR222" s="136"/>
      <c r="YS222" s="136"/>
      <c r="YT222" s="136"/>
      <c r="YU222" s="136"/>
      <c r="YV222" s="136"/>
      <c r="YW222" s="136"/>
      <c r="YX222" s="136"/>
      <c r="YY222" s="136"/>
      <c r="YZ222" s="136"/>
      <c r="ZA222" s="136"/>
      <c r="ZB222" s="136"/>
      <c r="ZC222" s="136"/>
      <c r="ZD222" s="136"/>
      <c r="ZE222" s="136"/>
      <c r="ZF222" s="136"/>
      <c r="ZG222" s="136"/>
      <c r="ZH222" s="136"/>
      <c r="ZI222" s="136"/>
      <c r="ZJ222" s="136"/>
      <c r="ZK222" s="136"/>
      <c r="ZL222" s="136"/>
      <c r="ZM222" s="136"/>
      <c r="ZN222" s="136"/>
      <c r="ZO222" s="136"/>
      <c r="ZP222" s="136"/>
      <c r="ZQ222" s="136"/>
      <c r="ZR222" s="136"/>
      <c r="ZS222" s="136"/>
      <c r="ZT222" s="136"/>
      <c r="ZU222" s="136"/>
      <c r="ZV222" s="136"/>
      <c r="ZW222" s="136"/>
      <c r="ZX222" s="136"/>
      <c r="ZY222" s="136"/>
      <c r="ZZ222" s="136"/>
      <c r="AAA222" s="136"/>
      <c r="AAB222" s="136"/>
      <c r="AAC222" s="136"/>
      <c r="AAD222" s="136"/>
      <c r="AAE222" s="136"/>
      <c r="AAF222" s="136"/>
      <c r="AAG222" s="136"/>
      <c r="AAH222" s="136"/>
      <c r="AAI222" s="136"/>
      <c r="AAJ222" s="136"/>
      <c r="AAK222" s="136"/>
      <c r="AAL222" s="136"/>
      <c r="AAM222" s="136"/>
      <c r="AAN222" s="136"/>
      <c r="AAO222" s="136"/>
      <c r="AAP222" s="136"/>
      <c r="AAQ222" s="136"/>
      <c r="AAR222" s="136"/>
      <c r="AAS222" s="136"/>
      <c r="AAT222" s="136"/>
      <c r="AAU222" s="136"/>
      <c r="AAV222" s="136"/>
      <c r="AAW222" s="136"/>
      <c r="AAX222" s="136"/>
      <c r="AAY222" s="136"/>
      <c r="AAZ222" s="136"/>
      <c r="ABA222" s="136"/>
      <c r="ABB222" s="136"/>
      <c r="ABC222" s="136"/>
      <c r="ABD222" s="136"/>
      <c r="ABE222" s="136"/>
      <c r="ABF222" s="136"/>
      <c r="ABG222" s="136"/>
      <c r="ABH222" s="136"/>
      <c r="ABI222" s="136"/>
      <c r="ABJ222" s="136"/>
      <c r="ABK222" s="136"/>
      <c r="ABL222" s="136"/>
      <c r="ABM222" s="136"/>
      <c r="ABN222" s="136"/>
      <c r="ABO222" s="136"/>
      <c r="ABP222" s="136"/>
      <c r="ABQ222" s="136"/>
      <c r="ABR222" s="136"/>
      <c r="ABS222" s="136"/>
      <c r="ABT222" s="136"/>
      <c r="ABU222" s="136"/>
      <c r="ABV222" s="136"/>
      <c r="ABW222" s="136"/>
      <c r="ABX222" s="136"/>
      <c r="ABY222" s="136"/>
      <c r="ABZ222" s="136"/>
      <c r="ACA222" s="136"/>
      <c r="ACB222" s="136"/>
      <c r="ACC222" s="136"/>
      <c r="ACD222" s="136"/>
      <c r="ACE222" s="136"/>
      <c r="ACF222" s="136"/>
      <c r="ACG222" s="136"/>
      <c r="ACH222" s="136"/>
      <c r="ACI222" s="136"/>
      <c r="ACJ222" s="136"/>
      <c r="ACK222" s="136"/>
      <c r="ACL222" s="136"/>
      <c r="ACM222" s="136"/>
      <c r="ACN222" s="136"/>
      <c r="ACO222" s="136"/>
      <c r="ACP222" s="136"/>
      <c r="ACQ222" s="136"/>
      <c r="ACR222" s="136"/>
      <c r="ACS222" s="136"/>
      <c r="ACT222" s="136"/>
      <c r="ACU222" s="136"/>
      <c r="ACV222" s="136"/>
      <c r="ACW222" s="136"/>
      <c r="ACX222" s="136"/>
      <c r="ACY222" s="136"/>
      <c r="ACZ222" s="136"/>
      <c r="ADA222" s="136"/>
      <c r="ADB222" s="136"/>
      <c r="ADC222" s="136"/>
      <c r="ADD222" s="136"/>
      <c r="ADE222" s="136"/>
      <c r="ADF222" s="136"/>
      <c r="ADG222" s="136"/>
      <c r="ADH222" s="136"/>
      <c r="ADI222" s="136"/>
      <c r="ADJ222" s="136"/>
      <c r="ADK222" s="136"/>
      <c r="ADL222" s="136"/>
      <c r="ADM222" s="136"/>
      <c r="ADN222" s="136"/>
      <c r="ADO222" s="136"/>
      <c r="ADP222" s="136"/>
      <c r="ADQ222" s="136"/>
      <c r="ADR222" s="136"/>
      <c r="ADS222" s="136"/>
      <c r="ADT222" s="136"/>
      <c r="ADU222" s="136"/>
      <c r="ADV222" s="136"/>
      <c r="ADW222" s="136"/>
      <c r="ADX222" s="136"/>
      <c r="ADY222" s="136"/>
      <c r="ADZ222" s="136"/>
      <c r="AEA222" s="136"/>
      <c r="AEB222" s="136"/>
      <c r="AEC222" s="136"/>
      <c r="AED222" s="136"/>
      <c r="AEE222" s="136"/>
      <c r="AEF222" s="136"/>
      <c r="AEG222" s="136"/>
      <c r="AEH222" s="136"/>
      <c r="AEI222" s="136"/>
      <c r="AEJ222" s="136"/>
      <c r="AEK222" s="136"/>
      <c r="AEL222" s="136"/>
      <c r="AEM222" s="136"/>
      <c r="AEN222" s="136"/>
      <c r="AEO222" s="136"/>
      <c r="AEP222" s="136"/>
      <c r="AEQ222" s="136"/>
      <c r="AER222" s="136"/>
      <c r="AES222" s="136"/>
      <c r="AET222" s="136"/>
      <c r="AEU222" s="136"/>
      <c r="AEV222" s="136"/>
      <c r="AEW222" s="136"/>
      <c r="AEX222" s="136"/>
      <c r="AEY222" s="136"/>
      <c r="AEZ222" s="136"/>
      <c r="AFA222" s="136"/>
      <c r="AFB222" s="136"/>
      <c r="AFC222" s="136"/>
      <c r="AFD222" s="136"/>
      <c r="AFE222" s="136"/>
      <c r="AFF222" s="136"/>
      <c r="AFG222" s="136"/>
      <c r="AFH222" s="136"/>
      <c r="AFI222" s="136"/>
      <c r="AFJ222" s="136"/>
      <c r="AFK222" s="136"/>
      <c r="AFL222" s="136"/>
      <c r="AFM222" s="136"/>
      <c r="AFN222" s="136"/>
      <c r="AFO222" s="136"/>
      <c r="AFP222" s="136"/>
      <c r="AFQ222" s="136"/>
      <c r="AFR222" s="136"/>
      <c r="AFS222" s="136"/>
      <c r="AFT222" s="136"/>
      <c r="AFU222" s="136"/>
      <c r="AFV222" s="136"/>
      <c r="AFW222" s="136"/>
      <c r="AFX222" s="136"/>
      <c r="AFY222" s="136"/>
      <c r="AFZ222" s="136"/>
      <c r="AGA222" s="136"/>
      <c r="AGB222" s="136"/>
      <c r="AGC222" s="136"/>
      <c r="AGD222" s="136"/>
      <c r="AGE222" s="136"/>
      <c r="AGF222" s="136"/>
      <c r="AGG222" s="136"/>
      <c r="AGH222" s="136"/>
      <c r="AGI222" s="136"/>
      <c r="AGJ222" s="136"/>
      <c r="AGK222" s="136"/>
      <c r="AGL222" s="136"/>
      <c r="AGM222" s="136"/>
      <c r="AGN222" s="136"/>
      <c r="AGO222" s="136"/>
      <c r="AGP222" s="136"/>
      <c r="AGQ222" s="136"/>
      <c r="AGR222" s="136"/>
      <c r="AGS222" s="136"/>
      <c r="AGT222" s="136"/>
      <c r="AGU222" s="136"/>
      <c r="AGV222" s="136"/>
      <c r="AGW222" s="136"/>
      <c r="AGX222" s="136"/>
      <c r="AGY222" s="136"/>
      <c r="AGZ222" s="136"/>
      <c r="AHA222" s="136"/>
      <c r="AHB222" s="136"/>
      <c r="AHC222" s="136"/>
      <c r="AHD222" s="136"/>
      <c r="AHE222" s="136"/>
      <c r="AHF222" s="136"/>
      <c r="AHG222" s="136"/>
      <c r="AHH222" s="136"/>
      <c r="AHI222" s="136"/>
      <c r="AHJ222" s="136"/>
      <c r="AHK222" s="136"/>
      <c r="AHL222" s="136"/>
      <c r="AHM222" s="136"/>
      <c r="AHN222" s="136"/>
      <c r="AHO222" s="136"/>
      <c r="AHP222" s="136"/>
      <c r="AHQ222" s="136"/>
      <c r="AHR222" s="136"/>
      <c r="AHS222" s="136"/>
      <c r="AHT222" s="136"/>
      <c r="AHU222" s="136"/>
      <c r="AHV222" s="136"/>
      <c r="AHW222" s="136"/>
      <c r="AHX222" s="136"/>
      <c r="AHY222" s="136"/>
      <c r="AHZ222" s="136"/>
      <c r="AIA222" s="136"/>
      <c r="AIB222" s="136"/>
      <c r="AIC222" s="136"/>
      <c r="AID222" s="136"/>
      <c r="AIE222" s="136"/>
      <c r="AIF222" s="136"/>
      <c r="AIG222" s="136"/>
      <c r="AIH222" s="136"/>
      <c r="AII222" s="136"/>
      <c r="AIJ222" s="136"/>
      <c r="AIK222" s="136"/>
      <c r="AIL222" s="136"/>
      <c r="AIM222" s="136"/>
      <c r="AIN222" s="136"/>
      <c r="AIO222" s="136"/>
      <c r="AIP222" s="136"/>
      <c r="AIQ222" s="136"/>
      <c r="AIR222" s="136"/>
      <c r="AIS222" s="136"/>
      <c r="AIT222" s="136"/>
      <c r="AIU222" s="136"/>
      <c r="AIV222" s="136"/>
      <c r="AIW222" s="136"/>
      <c r="AIX222" s="136"/>
      <c r="AIY222" s="136"/>
      <c r="AIZ222" s="136"/>
      <c r="AJA222" s="136"/>
      <c r="AJB222" s="136"/>
      <c r="AJC222" s="136"/>
      <c r="AJD222" s="136"/>
      <c r="AJE222" s="136"/>
      <c r="AJF222" s="136"/>
      <c r="AJG222" s="136"/>
      <c r="AJH222" s="136"/>
      <c r="AJI222" s="136"/>
      <c r="AJJ222" s="136"/>
      <c r="AJK222" s="136"/>
      <c r="AJL222" s="136"/>
      <c r="AJM222" s="136"/>
      <c r="AJN222" s="136"/>
      <c r="AJO222" s="136"/>
      <c r="AJP222" s="136"/>
      <c r="AJQ222" s="136"/>
      <c r="AJR222" s="136"/>
      <c r="AJS222" s="136"/>
      <c r="AJT222" s="136"/>
      <c r="AJU222" s="136"/>
      <c r="AJV222" s="136"/>
      <c r="AJW222" s="136"/>
      <c r="AJX222" s="136"/>
      <c r="AJY222" s="136"/>
      <c r="AJZ222" s="136"/>
      <c r="AKA222" s="136"/>
      <c r="AKB222" s="136"/>
      <c r="AKC222" s="136"/>
      <c r="AKD222" s="136"/>
      <c r="AKE222" s="136"/>
      <c r="AKF222" s="136"/>
      <c r="AKG222" s="136"/>
      <c r="AKH222" s="136"/>
      <c r="AKI222" s="136"/>
      <c r="AKJ222" s="136"/>
      <c r="AKK222" s="136"/>
      <c r="AKL222" s="136"/>
      <c r="AKM222" s="136"/>
      <c r="AKN222" s="136"/>
      <c r="AKO222" s="136"/>
      <c r="AKP222" s="136"/>
      <c r="AKQ222" s="136"/>
      <c r="AKR222" s="136"/>
      <c r="AKS222" s="136"/>
      <c r="AKT222" s="136"/>
      <c r="AKU222" s="136"/>
      <c r="AKV222" s="136"/>
      <c r="AKW222" s="136"/>
      <c r="AKX222" s="136"/>
      <c r="AKY222" s="136"/>
      <c r="AKZ222" s="136"/>
      <c r="ALA222" s="136"/>
      <c r="ALB222" s="136"/>
      <c r="ALC222" s="136"/>
      <c r="ALD222" s="136"/>
      <c r="ALE222" s="136"/>
      <c r="ALF222" s="136"/>
      <c r="ALG222" s="136"/>
      <c r="ALH222" s="136"/>
      <c r="ALI222" s="136"/>
      <c r="ALJ222" s="136"/>
      <c r="ALK222" s="136"/>
      <c r="ALL222" s="136"/>
      <c r="ALM222" s="136"/>
      <c r="ALN222" s="136"/>
      <c r="ALO222" s="136"/>
      <c r="ALP222" s="136"/>
      <c r="ALQ222" s="136"/>
      <c r="ALR222" s="136"/>
      <c r="ALS222" s="136"/>
      <c r="ALT222" s="136"/>
      <c r="ALU222" s="136"/>
      <c r="ALV222" s="136"/>
      <c r="ALW222" s="136"/>
      <c r="ALX222" s="136"/>
      <c r="ALY222" s="136"/>
      <c r="ALZ222" s="136"/>
      <c r="AMA222" s="136"/>
      <c r="AMB222" s="136"/>
      <c r="AMC222" s="136"/>
      <c r="AMD222" s="136"/>
      <c r="AME222" s="136"/>
      <c r="AMF222" s="136"/>
      <c r="AMG222" s="136"/>
      <c r="AMH222" s="136"/>
      <c r="AMI222" s="136"/>
    </row>
    <row r="223" spans="1:1023" x14ac:dyDescent="0.25">
      <c r="A223" s="280" t="s">
        <v>912</v>
      </c>
      <c r="B223" s="193">
        <v>223</v>
      </c>
      <c r="C223" s="261" t="s">
        <v>25870</v>
      </c>
      <c r="D223" s="210" t="s">
        <v>25871</v>
      </c>
      <c r="E223" s="136"/>
      <c r="F223" s="238"/>
      <c r="G223" s="214"/>
      <c r="H223" s="214"/>
      <c r="I223" s="367">
        <v>48.5</v>
      </c>
      <c r="J223" s="421">
        <v>2</v>
      </c>
      <c r="K223" s="77">
        <v>2</v>
      </c>
      <c r="L223" s="77">
        <v>1</v>
      </c>
      <c r="M223" s="77"/>
      <c r="N223" s="77"/>
      <c r="O223" s="445">
        <v>3</v>
      </c>
      <c r="P223" s="161"/>
      <c r="Q223" s="161"/>
      <c r="R223" s="161"/>
      <c r="S223" s="161"/>
      <c r="T223" s="161"/>
      <c r="U223" s="161"/>
      <c r="V223" s="256">
        <f>IF(O223=1,10,100)</f>
        <v>100</v>
      </c>
      <c r="W223" s="256">
        <f>IF(O223=1,1,IF(O223=2,10,100))</f>
        <v>100</v>
      </c>
      <c r="X223" s="256">
        <f>IF(O223=3,20,100)</f>
        <v>20</v>
      </c>
      <c r="Y223" s="256">
        <f>IF(P223=1,10,100)</f>
        <v>100</v>
      </c>
      <c r="Z223" s="256">
        <f>IF(P223=1,1,IF(P223=2,10,100))</f>
        <v>100</v>
      </c>
      <c r="AA223" s="257">
        <f>IF(OR(EXACT(Q223,"1A"),EXACT(Q223,"1B")),0.1,IF(Q223=2,1,100))</f>
        <v>100</v>
      </c>
      <c r="AB223" s="257">
        <f>IF(OR(EXACT(R223,"1A"),EXACT(R223,"1B")),0.1,IF(R223=2,1,100))</f>
        <v>100</v>
      </c>
      <c r="AC223" s="257">
        <f>IF(OR(EXACT(S223,"1A"),EXACT(S223,"1B")),0.3,IF(S223=2,3,100))</f>
        <v>100</v>
      </c>
      <c r="AD223" s="136"/>
      <c r="AE223" s="136"/>
      <c r="AF223" s="249">
        <f>IF(OR(OR(EXACT(J223,"1A"),EXACT(J223,"1B"),EXACT(J223,"1C")),K223=1),1,IF(K223=2,10,100))</f>
        <v>10</v>
      </c>
      <c r="AG223" s="249">
        <f>IF(OR(EXACT(J223,"1A"),EXACT(J223,"1B"),EXACT(J223,"1C")),1,IF(J223=2,10,100))</f>
        <v>10</v>
      </c>
      <c r="AH223" s="249">
        <f>IF(OR(EXACT(J223,"1A"),EXACT(J223,"1B"),EXACT(J223,"1C"),K223=1),3,100)</f>
        <v>100</v>
      </c>
      <c r="AI223" s="249">
        <f>IF(OR(EXACT(J223,"1A"),EXACT(J223,"1B"),EXACT(J223,"1C")),5,100)</f>
        <v>100</v>
      </c>
      <c r="AJ223" s="269"/>
      <c r="AK223" s="136"/>
      <c r="AL223" s="220">
        <v>3</v>
      </c>
      <c r="AM223" s="251"/>
      <c r="AN223" s="136"/>
      <c r="AO223" s="136"/>
      <c r="AP223" s="136"/>
      <c r="AQ223" s="199" t="s">
        <v>913</v>
      </c>
      <c r="AR223" s="136"/>
      <c r="AS223" s="136"/>
      <c r="AT223" s="136"/>
      <c r="AU223" s="136"/>
      <c r="AV223" s="136"/>
      <c r="AW223" s="136"/>
      <c r="AX223" s="136"/>
      <c r="AY223" s="136"/>
      <c r="AZ223" s="136"/>
      <c r="BA223" s="136"/>
      <c r="BB223" s="136"/>
      <c r="BC223" s="136"/>
      <c r="BD223" s="136"/>
      <c r="BE223" s="136"/>
      <c r="BF223" s="136"/>
      <c r="BG223" s="136"/>
      <c r="BH223" s="136"/>
      <c r="BI223" s="136"/>
      <c r="BJ223" s="136"/>
      <c r="BK223" s="136"/>
      <c r="BL223" s="136"/>
      <c r="BM223" s="136"/>
      <c r="BN223" s="136"/>
      <c r="BO223" s="136"/>
      <c r="BP223" s="136"/>
      <c r="BQ223" s="136"/>
      <c r="BR223" s="136"/>
      <c r="BS223" s="136"/>
      <c r="BT223" s="136"/>
      <c r="BU223" s="136"/>
      <c r="BV223" s="136"/>
      <c r="BW223" s="136"/>
      <c r="BX223" s="136"/>
      <c r="BY223" s="136"/>
      <c r="BZ223" s="136"/>
      <c r="CA223" s="136"/>
      <c r="CB223" s="136"/>
      <c r="CC223" s="136"/>
      <c r="CD223" s="136"/>
      <c r="CE223" s="136"/>
      <c r="CF223" s="136"/>
      <c r="CG223" s="136"/>
      <c r="CH223" s="136"/>
      <c r="CI223" s="136"/>
      <c r="CJ223" s="136"/>
      <c r="CK223" s="136"/>
      <c r="CL223" s="136"/>
      <c r="CM223" s="136"/>
      <c r="CN223" s="136"/>
      <c r="CO223" s="136"/>
      <c r="CP223" s="136"/>
      <c r="CQ223" s="136"/>
      <c r="CR223" s="136"/>
      <c r="CS223" s="136"/>
      <c r="CT223" s="136"/>
      <c r="CU223" s="136"/>
      <c r="CV223" s="136"/>
      <c r="CW223" s="136"/>
      <c r="CX223" s="136"/>
      <c r="CY223" s="136"/>
      <c r="CZ223" s="136"/>
      <c r="DA223" s="136"/>
      <c r="DB223" s="136"/>
      <c r="DC223" s="136"/>
      <c r="DD223" s="136"/>
      <c r="DE223" s="136"/>
      <c r="DF223" s="136"/>
      <c r="DG223" s="136"/>
      <c r="DH223" s="136"/>
      <c r="DI223" s="136"/>
      <c r="DJ223" s="136"/>
      <c r="DK223" s="136"/>
      <c r="DL223" s="136"/>
      <c r="DM223" s="136"/>
      <c r="DN223" s="136"/>
      <c r="DO223" s="136"/>
      <c r="DP223" s="136"/>
      <c r="DQ223" s="136"/>
      <c r="DR223" s="136"/>
      <c r="DS223" s="136"/>
      <c r="DT223" s="136"/>
      <c r="DU223" s="136"/>
      <c r="DV223" s="136"/>
      <c r="DW223" s="136"/>
      <c r="DX223" s="136"/>
      <c r="DY223" s="136"/>
      <c r="DZ223" s="136"/>
      <c r="EA223" s="136"/>
      <c r="EB223" s="136"/>
      <c r="EC223" s="136"/>
      <c r="ED223" s="136"/>
      <c r="EE223" s="136"/>
      <c r="EF223" s="136"/>
      <c r="EG223" s="136"/>
      <c r="EH223" s="136"/>
      <c r="EI223" s="136"/>
      <c r="EJ223" s="136"/>
      <c r="EK223" s="136"/>
      <c r="EL223" s="136"/>
      <c r="EM223" s="136"/>
      <c r="EN223" s="136"/>
      <c r="EO223" s="136"/>
      <c r="EP223" s="136"/>
      <c r="EQ223" s="136"/>
      <c r="ER223" s="136"/>
      <c r="ES223" s="136"/>
      <c r="ET223" s="136"/>
      <c r="EU223" s="136"/>
      <c r="EV223" s="136"/>
      <c r="EW223" s="136"/>
      <c r="EX223" s="136"/>
      <c r="EY223" s="136"/>
      <c r="EZ223" s="136"/>
      <c r="FA223" s="136"/>
      <c r="FB223" s="136"/>
      <c r="FC223" s="136"/>
      <c r="FD223" s="136"/>
      <c r="FE223" s="136"/>
      <c r="FF223" s="136"/>
      <c r="FG223" s="136"/>
      <c r="FH223" s="136"/>
      <c r="FI223" s="136"/>
      <c r="FJ223" s="136"/>
      <c r="FK223" s="136"/>
      <c r="FL223" s="136"/>
      <c r="FM223" s="136"/>
      <c r="FN223" s="136"/>
      <c r="FO223" s="136"/>
      <c r="FP223" s="136"/>
      <c r="FQ223" s="136"/>
      <c r="FR223" s="136"/>
      <c r="FS223" s="136"/>
      <c r="FT223" s="136"/>
      <c r="FU223" s="136"/>
      <c r="FV223" s="136"/>
      <c r="FW223" s="136"/>
      <c r="FX223" s="136"/>
      <c r="FY223" s="136"/>
      <c r="FZ223" s="136"/>
      <c r="GA223" s="136"/>
      <c r="GB223" s="136"/>
      <c r="GC223" s="136"/>
      <c r="GD223" s="136"/>
      <c r="GE223" s="136"/>
      <c r="GF223" s="136"/>
      <c r="GG223" s="136"/>
      <c r="GH223" s="136"/>
      <c r="GI223" s="136"/>
      <c r="GJ223" s="136"/>
      <c r="GK223" s="136"/>
      <c r="GL223" s="136"/>
      <c r="GM223" s="136"/>
      <c r="GN223" s="136"/>
      <c r="GO223" s="136"/>
      <c r="GP223" s="136"/>
      <c r="GQ223" s="136"/>
      <c r="GR223" s="136"/>
      <c r="GS223" s="136"/>
      <c r="GT223" s="136"/>
      <c r="GU223" s="136"/>
      <c r="GV223" s="136"/>
      <c r="GW223" s="136"/>
      <c r="GX223" s="136"/>
      <c r="GY223" s="136"/>
      <c r="GZ223" s="136"/>
      <c r="HA223" s="136"/>
      <c r="HB223" s="136"/>
      <c r="HC223" s="136"/>
      <c r="HD223" s="136"/>
      <c r="HE223" s="136"/>
      <c r="HF223" s="136"/>
      <c r="HG223" s="136"/>
      <c r="HH223" s="136"/>
      <c r="HI223" s="136"/>
      <c r="HJ223" s="136"/>
      <c r="HK223" s="136"/>
      <c r="HL223" s="136"/>
      <c r="HM223" s="136"/>
      <c r="HN223" s="136"/>
      <c r="HO223" s="136"/>
      <c r="HP223" s="136"/>
      <c r="HQ223" s="136"/>
      <c r="HR223" s="136"/>
      <c r="HS223" s="136"/>
      <c r="HT223" s="136"/>
      <c r="HU223" s="136"/>
      <c r="HV223" s="136"/>
      <c r="HW223" s="136"/>
      <c r="HX223" s="136"/>
      <c r="HY223" s="136"/>
      <c r="HZ223" s="136"/>
      <c r="IA223" s="136"/>
      <c r="IB223" s="136"/>
      <c r="IC223" s="136"/>
      <c r="ID223" s="136"/>
      <c r="IE223" s="136"/>
      <c r="IF223" s="136"/>
      <c r="IG223" s="136"/>
      <c r="IH223" s="136"/>
      <c r="II223" s="136"/>
      <c r="IJ223" s="136"/>
      <c r="IK223" s="136"/>
      <c r="IL223" s="136"/>
      <c r="IM223" s="136"/>
      <c r="IN223" s="136"/>
      <c r="IO223" s="136"/>
      <c r="IP223" s="136"/>
      <c r="IQ223" s="136"/>
      <c r="IR223" s="136"/>
      <c r="IS223" s="136"/>
      <c r="IT223" s="136"/>
      <c r="IU223" s="136"/>
      <c r="IV223" s="136"/>
      <c r="IW223" s="136"/>
      <c r="IX223" s="136"/>
      <c r="IY223" s="136"/>
      <c r="IZ223" s="136"/>
      <c r="JA223" s="136"/>
      <c r="JB223" s="136"/>
      <c r="JC223" s="136"/>
      <c r="JD223" s="136"/>
      <c r="JE223" s="136"/>
      <c r="JF223" s="136"/>
      <c r="JG223" s="136"/>
      <c r="JH223" s="136"/>
      <c r="JI223" s="136"/>
      <c r="JJ223" s="136"/>
      <c r="JK223" s="136"/>
      <c r="JL223" s="136"/>
      <c r="JM223" s="136"/>
      <c r="JN223" s="136"/>
      <c r="JO223" s="136"/>
      <c r="JP223" s="136"/>
      <c r="JQ223" s="136"/>
      <c r="JR223" s="136"/>
      <c r="JS223" s="136"/>
      <c r="JT223" s="136"/>
      <c r="JU223" s="136"/>
      <c r="JV223" s="136"/>
      <c r="JW223" s="136"/>
      <c r="JX223" s="136"/>
      <c r="JY223" s="136"/>
      <c r="JZ223" s="136"/>
      <c r="KA223" s="136"/>
      <c r="KB223" s="136"/>
      <c r="KC223" s="136"/>
      <c r="KD223" s="136"/>
      <c r="KE223" s="136"/>
      <c r="KF223" s="136"/>
      <c r="KG223" s="136"/>
      <c r="KH223" s="136"/>
      <c r="KI223" s="136"/>
      <c r="KJ223" s="136"/>
      <c r="KK223" s="136"/>
      <c r="KL223" s="136"/>
      <c r="KM223" s="136"/>
      <c r="KN223" s="136"/>
      <c r="KO223" s="136"/>
      <c r="KP223" s="136"/>
      <c r="KQ223" s="136"/>
      <c r="KR223" s="136"/>
      <c r="KS223" s="136"/>
      <c r="KT223" s="136"/>
      <c r="KU223" s="136"/>
      <c r="KV223" s="136"/>
      <c r="KW223" s="136"/>
      <c r="KX223" s="136"/>
      <c r="KY223" s="136"/>
      <c r="KZ223" s="136"/>
      <c r="LA223" s="136"/>
      <c r="LB223" s="136"/>
      <c r="LC223" s="136"/>
      <c r="LD223" s="136"/>
      <c r="LE223" s="136"/>
      <c r="LF223" s="136"/>
      <c r="LG223" s="136"/>
      <c r="LH223" s="136"/>
      <c r="LI223" s="136"/>
      <c r="LJ223" s="136"/>
      <c r="LK223" s="136"/>
      <c r="LL223" s="136"/>
      <c r="LM223" s="136"/>
      <c r="LN223" s="136"/>
      <c r="LO223" s="136"/>
      <c r="LP223" s="136"/>
      <c r="LQ223" s="136"/>
      <c r="LR223" s="136"/>
      <c r="LS223" s="136"/>
      <c r="LT223" s="136"/>
      <c r="LU223" s="136"/>
      <c r="LV223" s="136"/>
      <c r="LW223" s="136"/>
      <c r="LX223" s="136"/>
      <c r="LY223" s="136"/>
      <c r="LZ223" s="136"/>
      <c r="MA223" s="136"/>
      <c r="MB223" s="136"/>
      <c r="MC223" s="136"/>
      <c r="MD223" s="136"/>
      <c r="ME223" s="136"/>
      <c r="MF223" s="136"/>
      <c r="MG223" s="136"/>
      <c r="MH223" s="136"/>
      <c r="MI223" s="136"/>
      <c r="MJ223" s="136"/>
      <c r="MK223" s="136"/>
      <c r="ML223" s="136"/>
      <c r="MM223" s="136"/>
      <c r="MN223" s="136"/>
      <c r="MO223" s="136"/>
      <c r="MP223" s="136"/>
      <c r="MQ223" s="136"/>
      <c r="MR223" s="136"/>
      <c r="MS223" s="136"/>
      <c r="MT223" s="136"/>
      <c r="MU223" s="136"/>
      <c r="MV223" s="136"/>
      <c r="MW223" s="136"/>
      <c r="MX223" s="136"/>
      <c r="MY223" s="136"/>
      <c r="MZ223" s="136"/>
      <c r="NA223" s="136"/>
      <c r="NB223" s="136"/>
      <c r="NC223" s="136"/>
      <c r="ND223" s="136"/>
      <c r="NE223" s="136"/>
      <c r="NF223" s="136"/>
      <c r="NG223" s="136"/>
      <c r="NH223" s="136"/>
      <c r="NI223" s="136"/>
      <c r="NJ223" s="136"/>
      <c r="NK223" s="136"/>
      <c r="NL223" s="136"/>
      <c r="NM223" s="136"/>
      <c r="NN223" s="136"/>
      <c r="NO223" s="136"/>
      <c r="NP223" s="136"/>
      <c r="NQ223" s="136"/>
      <c r="NR223" s="136"/>
      <c r="NS223" s="136"/>
      <c r="NT223" s="136"/>
      <c r="NU223" s="136"/>
      <c r="NV223" s="136"/>
      <c r="NW223" s="136"/>
      <c r="NX223" s="136"/>
      <c r="NY223" s="136"/>
      <c r="NZ223" s="136"/>
      <c r="OA223" s="136"/>
      <c r="OB223" s="136"/>
      <c r="OC223" s="136"/>
      <c r="OD223" s="136"/>
      <c r="OE223" s="136"/>
      <c r="OF223" s="136"/>
      <c r="OG223" s="136"/>
      <c r="OH223" s="136"/>
      <c r="OI223" s="136"/>
      <c r="OJ223" s="136"/>
      <c r="OK223" s="136"/>
      <c r="OL223" s="136"/>
      <c r="OM223" s="136"/>
      <c r="ON223" s="136"/>
      <c r="OO223" s="136"/>
      <c r="OP223" s="136"/>
      <c r="OQ223" s="136"/>
      <c r="OR223" s="136"/>
      <c r="OS223" s="136"/>
      <c r="OT223" s="136"/>
      <c r="OU223" s="136"/>
      <c r="OV223" s="136"/>
      <c r="OW223" s="136"/>
      <c r="OX223" s="136"/>
      <c r="OY223" s="136"/>
      <c r="OZ223" s="136"/>
      <c r="PA223" s="136"/>
      <c r="PB223" s="136"/>
      <c r="PC223" s="136"/>
      <c r="PD223" s="136"/>
      <c r="PE223" s="136"/>
      <c r="PF223" s="136"/>
      <c r="PG223" s="136"/>
      <c r="PH223" s="136"/>
      <c r="PI223" s="136"/>
      <c r="PJ223" s="136"/>
      <c r="PK223" s="136"/>
      <c r="PL223" s="136"/>
      <c r="PM223" s="136"/>
      <c r="PN223" s="136"/>
      <c r="PO223" s="136"/>
      <c r="PP223" s="136"/>
      <c r="PQ223" s="136"/>
      <c r="PR223" s="136"/>
      <c r="PS223" s="136"/>
      <c r="PT223" s="136"/>
      <c r="PU223" s="136"/>
      <c r="PV223" s="136"/>
      <c r="PW223" s="136"/>
      <c r="PX223" s="136"/>
      <c r="PY223" s="136"/>
      <c r="PZ223" s="136"/>
      <c r="QA223" s="136"/>
      <c r="QB223" s="136"/>
      <c r="QC223" s="136"/>
      <c r="QD223" s="136"/>
      <c r="QE223" s="136"/>
      <c r="QF223" s="136"/>
      <c r="QG223" s="136"/>
      <c r="QH223" s="136"/>
      <c r="QI223" s="136"/>
      <c r="QJ223" s="136"/>
      <c r="QK223" s="136"/>
      <c r="QL223" s="136"/>
      <c r="QM223" s="136"/>
      <c r="QN223" s="136"/>
      <c r="QO223" s="136"/>
      <c r="QP223" s="136"/>
      <c r="QQ223" s="136"/>
      <c r="QR223" s="136"/>
      <c r="QS223" s="136"/>
      <c r="QT223" s="136"/>
      <c r="QU223" s="136"/>
      <c r="QV223" s="136"/>
      <c r="QW223" s="136"/>
      <c r="QX223" s="136"/>
      <c r="QY223" s="136"/>
      <c r="QZ223" s="136"/>
      <c r="RA223" s="136"/>
      <c r="RB223" s="136"/>
      <c r="RC223" s="136"/>
      <c r="RD223" s="136"/>
      <c r="RE223" s="136"/>
      <c r="RF223" s="136"/>
      <c r="RG223" s="136"/>
      <c r="RH223" s="136"/>
      <c r="RI223" s="136"/>
      <c r="RJ223" s="136"/>
      <c r="RK223" s="136"/>
      <c r="RL223" s="136"/>
      <c r="RM223" s="136"/>
      <c r="RN223" s="136"/>
      <c r="RO223" s="136"/>
      <c r="RP223" s="136"/>
      <c r="RQ223" s="136"/>
      <c r="RR223" s="136"/>
      <c r="RS223" s="136"/>
      <c r="RT223" s="136"/>
      <c r="RU223" s="136"/>
      <c r="RV223" s="136"/>
      <c r="RW223" s="136"/>
      <c r="RX223" s="136"/>
      <c r="RY223" s="136"/>
      <c r="RZ223" s="136"/>
      <c r="SA223" s="136"/>
      <c r="SB223" s="136"/>
      <c r="SC223" s="136"/>
      <c r="SD223" s="136"/>
      <c r="SE223" s="136"/>
      <c r="SF223" s="136"/>
      <c r="SG223" s="136"/>
      <c r="SH223" s="136"/>
      <c r="SI223" s="136"/>
      <c r="SJ223" s="136"/>
      <c r="SK223" s="136"/>
      <c r="SL223" s="136"/>
      <c r="SM223" s="136"/>
      <c r="SN223" s="136"/>
      <c r="SO223" s="136"/>
      <c r="SP223" s="136"/>
      <c r="SQ223" s="136"/>
      <c r="SR223" s="136"/>
      <c r="SS223" s="136"/>
      <c r="ST223" s="136"/>
      <c r="SU223" s="136"/>
      <c r="SV223" s="136"/>
      <c r="SW223" s="136"/>
      <c r="SX223" s="136"/>
      <c r="SY223" s="136"/>
      <c r="SZ223" s="136"/>
      <c r="TA223" s="136"/>
      <c r="TB223" s="136"/>
      <c r="TC223" s="136"/>
      <c r="TD223" s="136"/>
      <c r="TE223" s="136"/>
      <c r="TF223" s="136"/>
      <c r="TG223" s="136"/>
      <c r="TH223" s="136"/>
      <c r="TI223" s="136"/>
      <c r="TJ223" s="136"/>
      <c r="TK223" s="136"/>
      <c r="TL223" s="136"/>
      <c r="TM223" s="136"/>
      <c r="TN223" s="136"/>
      <c r="TO223" s="136"/>
      <c r="TP223" s="136"/>
      <c r="TQ223" s="136"/>
      <c r="TR223" s="136"/>
      <c r="TS223" s="136"/>
      <c r="TT223" s="136"/>
      <c r="TU223" s="136"/>
      <c r="TV223" s="136"/>
      <c r="TW223" s="136"/>
      <c r="TX223" s="136"/>
      <c r="TY223" s="136"/>
      <c r="TZ223" s="136"/>
      <c r="UA223" s="136"/>
      <c r="UB223" s="136"/>
      <c r="UC223" s="136"/>
      <c r="UD223" s="136"/>
      <c r="UE223" s="136"/>
      <c r="UF223" s="136"/>
      <c r="UG223" s="136"/>
      <c r="UH223" s="136"/>
      <c r="UI223" s="136"/>
      <c r="UJ223" s="136"/>
      <c r="UK223" s="136"/>
      <c r="UL223" s="136"/>
      <c r="UM223" s="136"/>
      <c r="UN223" s="136"/>
      <c r="UO223" s="136"/>
      <c r="UP223" s="136"/>
      <c r="UQ223" s="136"/>
      <c r="UR223" s="136"/>
      <c r="US223" s="136"/>
      <c r="UT223" s="136"/>
      <c r="UU223" s="136"/>
      <c r="UV223" s="136"/>
      <c r="UW223" s="136"/>
      <c r="UX223" s="136"/>
      <c r="UY223" s="136"/>
      <c r="UZ223" s="136"/>
      <c r="VA223" s="136"/>
      <c r="VB223" s="136"/>
      <c r="VC223" s="136"/>
      <c r="VD223" s="136"/>
      <c r="VE223" s="136"/>
      <c r="VF223" s="136"/>
      <c r="VG223" s="136"/>
      <c r="VH223" s="136"/>
      <c r="VI223" s="136"/>
      <c r="VJ223" s="136"/>
      <c r="VK223" s="136"/>
      <c r="VL223" s="136"/>
      <c r="VM223" s="136"/>
      <c r="VN223" s="136"/>
      <c r="VO223" s="136"/>
      <c r="VP223" s="136"/>
      <c r="VQ223" s="136"/>
      <c r="VR223" s="136"/>
      <c r="VS223" s="136"/>
      <c r="VT223" s="136"/>
      <c r="VU223" s="136"/>
      <c r="VV223" s="136"/>
      <c r="VW223" s="136"/>
      <c r="VX223" s="136"/>
      <c r="VY223" s="136"/>
      <c r="VZ223" s="136"/>
      <c r="WA223" s="136"/>
      <c r="WB223" s="136"/>
      <c r="WC223" s="136"/>
      <c r="WD223" s="136"/>
      <c r="WE223" s="136"/>
      <c r="WF223" s="136"/>
      <c r="WG223" s="136"/>
      <c r="WH223" s="136"/>
      <c r="WI223" s="136"/>
      <c r="WJ223" s="136"/>
      <c r="WK223" s="136"/>
      <c r="WL223" s="136"/>
      <c r="WM223" s="136"/>
      <c r="WN223" s="136"/>
      <c r="WO223" s="136"/>
      <c r="WP223" s="136"/>
      <c r="WQ223" s="136"/>
      <c r="WR223" s="136"/>
      <c r="WS223" s="136"/>
      <c r="WT223" s="136"/>
      <c r="WU223" s="136"/>
      <c r="WV223" s="136"/>
      <c r="WW223" s="136"/>
      <c r="WX223" s="136"/>
      <c r="WY223" s="136"/>
      <c r="WZ223" s="136"/>
      <c r="XA223" s="136"/>
      <c r="XB223" s="136"/>
      <c r="XC223" s="136"/>
      <c r="XD223" s="136"/>
      <c r="XE223" s="136"/>
      <c r="XF223" s="136"/>
      <c r="XG223" s="136"/>
      <c r="XH223" s="136"/>
      <c r="XI223" s="136"/>
      <c r="XJ223" s="136"/>
      <c r="XK223" s="136"/>
      <c r="XL223" s="136"/>
      <c r="XM223" s="136"/>
      <c r="XN223" s="136"/>
      <c r="XO223" s="136"/>
      <c r="XP223" s="136"/>
      <c r="XQ223" s="136"/>
      <c r="XR223" s="136"/>
      <c r="XS223" s="136"/>
      <c r="XT223" s="136"/>
      <c r="XU223" s="136"/>
      <c r="XV223" s="136"/>
      <c r="XW223" s="136"/>
      <c r="XX223" s="136"/>
      <c r="XY223" s="136"/>
      <c r="XZ223" s="136"/>
      <c r="YA223" s="136"/>
      <c r="YB223" s="136"/>
      <c r="YC223" s="136"/>
      <c r="YD223" s="136"/>
      <c r="YE223" s="136"/>
      <c r="YF223" s="136"/>
      <c r="YG223" s="136"/>
      <c r="YH223" s="136"/>
      <c r="YI223" s="136"/>
      <c r="YJ223" s="136"/>
      <c r="YK223" s="136"/>
      <c r="YL223" s="136"/>
      <c r="YM223" s="136"/>
      <c r="YN223" s="136"/>
      <c r="YO223" s="136"/>
      <c r="YP223" s="136"/>
      <c r="YQ223" s="136"/>
      <c r="YR223" s="136"/>
      <c r="YS223" s="136"/>
      <c r="YT223" s="136"/>
      <c r="YU223" s="136"/>
      <c r="YV223" s="136"/>
      <c r="YW223" s="136"/>
      <c r="YX223" s="136"/>
      <c r="YY223" s="136"/>
      <c r="YZ223" s="136"/>
      <c r="ZA223" s="136"/>
      <c r="ZB223" s="136"/>
      <c r="ZC223" s="136"/>
      <c r="ZD223" s="136"/>
      <c r="ZE223" s="136"/>
      <c r="ZF223" s="136"/>
      <c r="ZG223" s="136"/>
      <c r="ZH223" s="136"/>
      <c r="ZI223" s="136"/>
      <c r="ZJ223" s="136"/>
      <c r="ZK223" s="136"/>
      <c r="ZL223" s="136"/>
      <c r="ZM223" s="136"/>
      <c r="ZN223" s="136"/>
      <c r="ZO223" s="136"/>
      <c r="ZP223" s="136"/>
      <c r="ZQ223" s="136"/>
      <c r="ZR223" s="136"/>
      <c r="ZS223" s="136"/>
      <c r="ZT223" s="136"/>
      <c r="ZU223" s="136"/>
      <c r="ZV223" s="136"/>
      <c r="ZW223" s="136"/>
      <c r="ZX223" s="136"/>
      <c r="ZY223" s="136"/>
      <c r="ZZ223" s="136"/>
      <c r="AAA223" s="136"/>
      <c r="AAB223" s="136"/>
      <c r="AAC223" s="136"/>
      <c r="AAD223" s="136"/>
      <c r="AAE223" s="136"/>
      <c r="AAF223" s="136"/>
      <c r="AAG223" s="136"/>
      <c r="AAH223" s="136"/>
      <c r="AAI223" s="136"/>
      <c r="AAJ223" s="136"/>
      <c r="AAK223" s="136"/>
      <c r="AAL223" s="136"/>
      <c r="AAM223" s="136"/>
      <c r="AAN223" s="136"/>
      <c r="AAO223" s="136"/>
      <c r="AAP223" s="136"/>
      <c r="AAQ223" s="136"/>
      <c r="AAR223" s="136"/>
      <c r="AAS223" s="136"/>
      <c r="AAT223" s="136"/>
      <c r="AAU223" s="136"/>
      <c r="AAV223" s="136"/>
      <c r="AAW223" s="136"/>
      <c r="AAX223" s="136"/>
      <c r="AAY223" s="136"/>
      <c r="AAZ223" s="136"/>
      <c r="ABA223" s="136"/>
      <c r="ABB223" s="136"/>
      <c r="ABC223" s="136"/>
      <c r="ABD223" s="136"/>
      <c r="ABE223" s="136"/>
      <c r="ABF223" s="136"/>
      <c r="ABG223" s="136"/>
      <c r="ABH223" s="136"/>
      <c r="ABI223" s="136"/>
      <c r="ABJ223" s="136"/>
      <c r="ABK223" s="136"/>
      <c r="ABL223" s="136"/>
      <c r="ABM223" s="136"/>
      <c r="ABN223" s="136"/>
      <c r="ABO223" s="136"/>
      <c r="ABP223" s="136"/>
      <c r="ABQ223" s="136"/>
      <c r="ABR223" s="136"/>
      <c r="ABS223" s="136"/>
      <c r="ABT223" s="136"/>
      <c r="ABU223" s="136"/>
      <c r="ABV223" s="136"/>
      <c r="ABW223" s="136"/>
      <c r="ABX223" s="136"/>
      <c r="ABY223" s="136"/>
      <c r="ABZ223" s="136"/>
      <c r="ACA223" s="136"/>
      <c r="ACB223" s="136"/>
      <c r="ACC223" s="136"/>
      <c r="ACD223" s="136"/>
      <c r="ACE223" s="136"/>
      <c r="ACF223" s="136"/>
      <c r="ACG223" s="136"/>
      <c r="ACH223" s="136"/>
      <c r="ACI223" s="136"/>
      <c r="ACJ223" s="136"/>
      <c r="ACK223" s="136"/>
      <c r="ACL223" s="136"/>
      <c r="ACM223" s="136"/>
      <c r="ACN223" s="136"/>
      <c r="ACO223" s="136"/>
      <c r="ACP223" s="136"/>
      <c r="ACQ223" s="136"/>
      <c r="ACR223" s="136"/>
      <c r="ACS223" s="136"/>
      <c r="ACT223" s="136"/>
      <c r="ACU223" s="136"/>
      <c r="ACV223" s="136"/>
      <c r="ACW223" s="136"/>
      <c r="ACX223" s="136"/>
      <c r="ACY223" s="136"/>
      <c r="ACZ223" s="136"/>
      <c r="ADA223" s="136"/>
      <c r="ADB223" s="136"/>
      <c r="ADC223" s="136"/>
      <c r="ADD223" s="136"/>
      <c r="ADE223" s="136"/>
      <c r="ADF223" s="136"/>
      <c r="ADG223" s="136"/>
      <c r="ADH223" s="136"/>
      <c r="ADI223" s="136"/>
      <c r="ADJ223" s="136"/>
      <c r="ADK223" s="136"/>
      <c r="ADL223" s="136"/>
      <c r="ADM223" s="136"/>
      <c r="ADN223" s="136"/>
      <c r="ADO223" s="136"/>
      <c r="ADP223" s="136"/>
      <c r="ADQ223" s="136"/>
      <c r="ADR223" s="136"/>
      <c r="ADS223" s="136"/>
      <c r="ADT223" s="136"/>
      <c r="ADU223" s="136"/>
      <c r="ADV223" s="136"/>
      <c r="ADW223" s="136"/>
      <c r="ADX223" s="136"/>
      <c r="ADY223" s="136"/>
      <c r="ADZ223" s="136"/>
      <c r="AEA223" s="136"/>
      <c r="AEB223" s="136"/>
      <c r="AEC223" s="136"/>
      <c r="AED223" s="136"/>
      <c r="AEE223" s="136"/>
      <c r="AEF223" s="136"/>
      <c r="AEG223" s="136"/>
      <c r="AEH223" s="136"/>
      <c r="AEI223" s="136"/>
      <c r="AEJ223" s="136"/>
      <c r="AEK223" s="136"/>
      <c r="AEL223" s="136"/>
      <c r="AEM223" s="136"/>
      <c r="AEN223" s="136"/>
      <c r="AEO223" s="136"/>
      <c r="AEP223" s="136"/>
      <c r="AEQ223" s="136"/>
      <c r="AER223" s="136"/>
      <c r="AES223" s="136"/>
      <c r="AET223" s="136"/>
      <c r="AEU223" s="136"/>
      <c r="AEV223" s="136"/>
      <c r="AEW223" s="136"/>
      <c r="AEX223" s="136"/>
      <c r="AEY223" s="136"/>
      <c r="AEZ223" s="136"/>
      <c r="AFA223" s="136"/>
      <c r="AFB223" s="136"/>
      <c r="AFC223" s="136"/>
      <c r="AFD223" s="136"/>
      <c r="AFE223" s="136"/>
      <c r="AFF223" s="136"/>
      <c r="AFG223" s="136"/>
      <c r="AFH223" s="136"/>
      <c r="AFI223" s="136"/>
      <c r="AFJ223" s="136"/>
      <c r="AFK223" s="136"/>
      <c r="AFL223" s="136"/>
      <c r="AFM223" s="136"/>
      <c r="AFN223" s="136"/>
      <c r="AFO223" s="136"/>
      <c r="AFP223" s="136"/>
      <c r="AFQ223" s="136"/>
      <c r="AFR223" s="136"/>
      <c r="AFS223" s="136"/>
      <c r="AFT223" s="136"/>
      <c r="AFU223" s="136"/>
      <c r="AFV223" s="136"/>
      <c r="AFW223" s="136"/>
      <c r="AFX223" s="136"/>
      <c r="AFY223" s="136"/>
      <c r="AFZ223" s="136"/>
      <c r="AGA223" s="136"/>
      <c r="AGB223" s="136"/>
      <c r="AGC223" s="136"/>
      <c r="AGD223" s="136"/>
      <c r="AGE223" s="136"/>
      <c r="AGF223" s="136"/>
      <c r="AGG223" s="136"/>
      <c r="AGH223" s="136"/>
      <c r="AGI223" s="136"/>
      <c r="AGJ223" s="136"/>
      <c r="AGK223" s="136"/>
      <c r="AGL223" s="136"/>
      <c r="AGM223" s="136"/>
      <c r="AGN223" s="136"/>
      <c r="AGO223" s="136"/>
      <c r="AGP223" s="136"/>
      <c r="AGQ223" s="136"/>
      <c r="AGR223" s="136"/>
      <c r="AGS223" s="136"/>
      <c r="AGT223" s="136"/>
      <c r="AGU223" s="136"/>
      <c r="AGV223" s="136"/>
      <c r="AGW223" s="136"/>
      <c r="AGX223" s="136"/>
      <c r="AGY223" s="136"/>
      <c r="AGZ223" s="136"/>
      <c r="AHA223" s="136"/>
      <c r="AHB223" s="136"/>
      <c r="AHC223" s="136"/>
      <c r="AHD223" s="136"/>
      <c r="AHE223" s="136"/>
      <c r="AHF223" s="136"/>
      <c r="AHG223" s="136"/>
      <c r="AHH223" s="136"/>
      <c r="AHI223" s="136"/>
      <c r="AHJ223" s="136"/>
      <c r="AHK223" s="136"/>
      <c r="AHL223" s="136"/>
      <c r="AHM223" s="136"/>
      <c r="AHN223" s="136"/>
      <c r="AHO223" s="136"/>
      <c r="AHP223" s="136"/>
      <c r="AHQ223" s="136"/>
      <c r="AHR223" s="136"/>
      <c r="AHS223" s="136"/>
      <c r="AHT223" s="136"/>
      <c r="AHU223" s="136"/>
      <c r="AHV223" s="136"/>
      <c r="AHW223" s="136"/>
      <c r="AHX223" s="136"/>
      <c r="AHY223" s="136"/>
      <c r="AHZ223" s="136"/>
      <c r="AIA223" s="136"/>
      <c r="AIB223" s="136"/>
      <c r="AIC223" s="136"/>
      <c r="AID223" s="136"/>
      <c r="AIE223" s="136"/>
      <c r="AIF223" s="136"/>
      <c r="AIG223" s="136"/>
      <c r="AIH223" s="136"/>
      <c r="AII223" s="136"/>
      <c r="AIJ223" s="136"/>
      <c r="AIK223" s="136"/>
      <c r="AIL223" s="136"/>
      <c r="AIM223" s="136"/>
      <c r="AIN223" s="136"/>
      <c r="AIO223" s="136"/>
      <c r="AIP223" s="136"/>
      <c r="AIQ223" s="136"/>
      <c r="AIR223" s="136"/>
      <c r="AIS223" s="136"/>
      <c r="AIT223" s="136"/>
      <c r="AIU223" s="136"/>
      <c r="AIV223" s="136"/>
      <c r="AIW223" s="136"/>
      <c r="AIX223" s="136"/>
      <c r="AIY223" s="136"/>
      <c r="AIZ223" s="136"/>
      <c r="AJA223" s="136"/>
      <c r="AJB223" s="136"/>
      <c r="AJC223" s="136"/>
      <c r="AJD223" s="136"/>
      <c r="AJE223" s="136"/>
      <c r="AJF223" s="136"/>
      <c r="AJG223" s="136"/>
      <c r="AJH223" s="136"/>
      <c r="AJI223" s="136"/>
      <c r="AJJ223" s="136"/>
      <c r="AJK223" s="136"/>
      <c r="AJL223" s="136"/>
      <c r="AJM223" s="136"/>
      <c r="AJN223" s="136"/>
      <c r="AJO223" s="136"/>
      <c r="AJP223" s="136"/>
      <c r="AJQ223" s="136"/>
      <c r="AJR223" s="136"/>
      <c r="AJS223" s="136"/>
      <c r="AJT223" s="136"/>
      <c r="AJU223" s="136"/>
      <c r="AJV223" s="136"/>
      <c r="AJW223" s="136"/>
      <c r="AJX223" s="136"/>
      <c r="AJY223" s="136"/>
      <c r="AJZ223" s="136"/>
      <c r="AKA223" s="136"/>
      <c r="AKB223" s="136"/>
      <c r="AKC223" s="136"/>
      <c r="AKD223" s="136"/>
      <c r="AKE223" s="136"/>
      <c r="AKF223" s="136"/>
      <c r="AKG223" s="136"/>
      <c r="AKH223" s="136"/>
      <c r="AKI223" s="136"/>
      <c r="AKJ223" s="136"/>
      <c r="AKK223" s="136"/>
      <c r="AKL223" s="136"/>
      <c r="AKM223" s="136"/>
      <c r="AKN223" s="136"/>
      <c r="AKO223" s="136"/>
      <c r="AKP223" s="136"/>
      <c r="AKQ223" s="136"/>
      <c r="AKR223" s="136"/>
      <c r="AKS223" s="136"/>
      <c r="AKT223" s="136"/>
      <c r="AKU223" s="136"/>
      <c r="AKV223" s="136"/>
      <c r="AKW223" s="136"/>
      <c r="AKX223" s="136"/>
      <c r="AKY223" s="136"/>
      <c r="AKZ223" s="136"/>
      <c r="ALA223" s="136"/>
      <c r="ALB223" s="136"/>
      <c r="ALC223" s="136"/>
      <c r="ALD223" s="136"/>
      <c r="ALE223" s="136"/>
      <c r="ALF223" s="136"/>
      <c r="ALG223" s="136"/>
      <c r="ALH223" s="136"/>
      <c r="ALI223" s="136"/>
      <c r="ALJ223" s="136"/>
      <c r="ALK223" s="136"/>
      <c r="ALL223" s="136"/>
      <c r="ALM223" s="136"/>
      <c r="ALN223" s="136"/>
      <c r="ALO223" s="136"/>
      <c r="ALP223" s="136"/>
      <c r="ALQ223" s="136"/>
      <c r="ALR223" s="136"/>
      <c r="ALS223" s="136"/>
      <c r="ALT223" s="136"/>
      <c r="ALU223" s="136"/>
      <c r="ALV223" s="136"/>
      <c r="ALW223" s="136"/>
      <c r="ALX223" s="136"/>
      <c r="ALY223" s="136"/>
      <c r="ALZ223" s="136"/>
      <c r="AMA223" s="136"/>
      <c r="AMB223" s="136"/>
      <c r="AMC223" s="136"/>
      <c r="AMD223" s="136"/>
      <c r="AME223" s="136"/>
      <c r="AMF223" s="136"/>
      <c r="AMG223" s="136"/>
      <c r="AMH223" s="136"/>
      <c r="AMI223" s="136"/>
    </row>
    <row r="224" spans="1:1023" x14ac:dyDescent="0.25">
      <c r="A224" s="245" t="s">
        <v>914</v>
      </c>
      <c r="B224" s="193">
        <v>224</v>
      </c>
      <c r="C224" s="261" t="s">
        <v>25872</v>
      </c>
      <c r="D224" s="212" t="s">
        <v>915</v>
      </c>
      <c r="E224" s="136"/>
      <c r="F224" s="238"/>
      <c r="G224" s="214"/>
      <c r="H224" s="214"/>
      <c r="I224" s="367"/>
      <c r="J224" s="421"/>
      <c r="K224" s="77"/>
      <c r="L224" s="419" t="s">
        <v>770</v>
      </c>
      <c r="M224" s="77"/>
      <c r="N224" s="77"/>
      <c r="O224" s="445"/>
      <c r="P224" s="161"/>
      <c r="Q224" s="161"/>
      <c r="R224" s="161"/>
      <c r="S224" s="161"/>
      <c r="T224" s="161"/>
      <c r="U224" s="161"/>
      <c r="V224" s="256">
        <f>IF(O224=1,10,100)</f>
        <v>100</v>
      </c>
      <c r="W224" s="256">
        <f>IF(O224=1,1,IF(O224=2,10,100))</f>
        <v>100</v>
      </c>
      <c r="X224" s="256">
        <f>IF(O224=3,20,100)</f>
        <v>100</v>
      </c>
      <c r="Y224" s="256">
        <f>IF(P224=1,10,100)</f>
        <v>100</v>
      </c>
      <c r="Z224" s="256">
        <f>IF(P224=1,1,IF(P224=2,10,100))</f>
        <v>100</v>
      </c>
      <c r="AA224" s="257">
        <f>IF(OR(EXACT(Q224,"1A"),EXACT(Q224,"1B")),0.1,IF(Q224=2,1,100))</f>
        <v>100</v>
      </c>
      <c r="AB224" s="257">
        <f>IF(OR(EXACT(R224,"1A"),EXACT(R224,"1B")),0.1,IF(R224=2,1,100))</f>
        <v>100</v>
      </c>
      <c r="AC224" s="257">
        <f>IF(OR(EXACT(S224,"1A"),EXACT(S224,"1B")),0.3,IF(S224=2,3,100))</f>
        <v>100</v>
      </c>
      <c r="AD224" s="136"/>
      <c r="AE224" s="136"/>
      <c r="AF224" s="249">
        <f>IF(OR(OR(EXACT(J224,"1A"),EXACT(J224,"1B"),EXACT(J224,"1C")),K224=1),1,IF(K224=2,10,100))</f>
        <v>100</v>
      </c>
      <c r="AG224" s="249">
        <f>IF(OR(EXACT(J224,"1A"),EXACT(J224,"1B"),EXACT(J224,"1C")),1,IF(J224=2,10,100))</f>
        <v>100</v>
      </c>
      <c r="AH224" s="249">
        <f>IF(OR(EXACT(J224,"1A"),EXACT(J224,"1B"),EXACT(J224,"1C"),K224=1),3,100)</f>
        <v>100</v>
      </c>
      <c r="AI224" s="249">
        <f>IF(OR(EXACT(J224,"1A"),EXACT(J224,"1B"),EXACT(J224,"1C")),5,100)</f>
        <v>100</v>
      </c>
      <c r="AJ224" s="269" t="s">
        <v>25873</v>
      </c>
      <c r="AK224" s="136"/>
      <c r="AL224" s="136"/>
      <c r="AM224" s="251"/>
      <c r="AN224" s="136"/>
      <c r="AO224" s="136"/>
      <c r="AP224" s="136"/>
      <c r="AQ224" s="199" t="s">
        <v>909</v>
      </c>
      <c r="AR224" s="136"/>
      <c r="AS224" s="136"/>
      <c r="AT224" s="136"/>
      <c r="AU224" s="136"/>
      <c r="AV224" s="136"/>
      <c r="AW224" s="136"/>
      <c r="AX224" s="136"/>
      <c r="AY224" s="136"/>
      <c r="AZ224" s="136"/>
      <c r="BA224" s="136"/>
      <c r="BB224" s="136"/>
      <c r="BC224" s="136"/>
      <c r="BD224" s="136"/>
      <c r="BE224" s="136"/>
      <c r="BF224" s="136"/>
      <c r="BG224" s="136"/>
      <c r="BH224" s="136"/>
      <c r="BI224" s="136"/>
      <c r="BJ224" s="136"/>
      <c r="BK224" s="136"/>
      <c r="BL224" s="136"/>
      <c r="BM224" s="136"/>
      <c r="BN224" s="136"/>
      <c r="BO224" s="136"/>
      <c r="BP224" s="136"/>
      <c r="BQ224" s="136"/>
      <c r="BR224" s="136"/>
      <c r="BS224" s="136"/>
      <c r="BT224" s="136"/>
      <c r="BU224" s="136"/>
      <c r="BV224" s="136"/>
      <c r="BW224" s="136"/>
      <c r="BX224" s="136"/>
      <c r="BY224" s="136"/>
      <c r="BZ224" s="136"/>
      <c r="CA224" s="136"/>
      <c r="CB224" s="136"/>
      <c r="CC224" s="136"/>
      <c r="CD224" s="136"/>
      <c r="CE224" s="136"/>
      <c r="CF224" s="136"/>
      <c r="CG224" s="136"/>
      <c r="CH224" s="136"/>
      <c r="CI224" s="136"/>
      <c r="CJ224" s="136"/>
      <c r="CK224" s="136"/>
      <c r="CL224" s="136"/>
      <c r="CM224" s="136"/>
      <c r="CN224" s="136"/>
      <c r="CO224" s="136"/>
      <c r="CP224" s="136"/>
      <c r="CQ224" s="136"/>
      <c r="CR224" s="136"/>
      <c r="CS224" s="136"/>
      <c r="CT224" s="136"/>
      <c r="CU224" s="136"/>
      <c r="CV224" s="136"/>
      <c r="CW224" s="136"/>
      <c r="CX224" s="136"/>
      <c r="CY224" s="136"/>
      <c r="CZ224" s="136"/>
      <c r="DA224" s="136"/>
      <c r="DB224" s="136"/>
      <c r="DC224" s="136"/>
      <c r="DD224" s="136"/>
      <c r="DE224" s="136"/>
      <c r="DF224" s="136"/>
      <c r="DG224" s="136"/>
      <c r="DH224" s="136"/>
      <c r="DI224" s="136"/>
      <c r="DJ224" s="136"/>
      <c r="DK224" s="136"/>
      <c r="DL224" s="136"/>
      <c r="DM224" s="136"/>
      <c r="DN224" s="136"/>
      <c r="DO224" s="136"/>
      <c r="DP224" s="136"/>
      <c r="DQ224" s="136"/>
      <c r="DR224" s="136"/>
      <c r="DS224" s="136"/>
      <c r="DT224" s="136"/>
      <c r="DU224" s="136"/>
      <c r="DV224" s="136"/>
      <c r="DW224" s="136"/>
      <c r="DX224" s="136"/>
      <c r="DY224" s="136"/>
      <c r="DZ224" s="136"/>
      <c r="EA224" s="136"/>
      <c r="EB224" s="136"/>
      <c r="EC224" s="136"/>
      <c r="ED224" s="136"/>
      <c r="EE224" s="136"/>
      <c r="EF224" s="136"/>
      <c r="EG224" s="136"/>
      <c r="EH224" s="136"/>
      <c r="EI224" s="136"/>
      <c r="EJ224" s="136"/>
      <c r="EK224" s="136"/>
      <c r="EL224" s="136"/>
      <c r="EM224" s="136"/>
      <c r="EN224" s="136"/>
      <c r="EO224" s="136"/>
      <c r="EP224" s="136"/>
      <c r="EQ224" s="136"/>
      <c r="ER224" s="136"/>
      <c r="ES224" s="136"/>
      <c r="ET224" s="136"/>
      <c r="EU224" s="136"/>
      <c r="EV224" s="136"/>
      <c r="EW224" s="136"/>
      <c r="EX224" s="136"/>
      <c r="EY224" s="136"/>
      <c r="EZ224" s="136"/>
      <c r="FA224" s="136"/>
      <c r="FB224" s="136"/>
      <c r="FC224" s="136"/>
      <c r="FD224" s="136"/>
      <c r="FE224" s="136"/>
      <c r="FF224" s="136"/>
      <c r="FG224" s="136"/>
      <c r="FH224" s="136"/>
      <c r="FI224" s="136"/>
      <c r="FJ224" s="136"/>
      <c r="FK224" s="136"/>
      <c r="FL224" s="136"/>
      <c r="FM224" s="136"/>
      <c r="FN224" s="136"/>
      <c r="FO224" s="136"/>
      <c r="FP224" s="136"/>
      <c r="FQ224" s="136"/>
      <c r="FR224" s="136"/>
      <c r="FS224" s="136"/>
      <c r="FT224" s="136"/>
      <c r="FU224" s="136"/>
      <c r="FV224" s="136"/>
      <c r="FW224" s="136"/>
      <c r="FX224" s="136"/>
      <c r="FY224" s="136"/>
      <c r="FZ224" s="136"/>
      <c r="GA224" s="136"/>
      <c r="GB224" s="136"/>
      <c r="GC224" s="136"/>
      <c r="GD224" s="136"/>
      <c r="GE224" s="136"/>
      <c r="GF224" s="136"/>
      <c r="GG224" s="136"/>
      <c r="GH224" s="136"/>
      <c r="GI224" s="136"/>
      <c r="GJ224" s="136"/>
      <c r="GK224" s="136"/>
      <c r="GL224" s="136"/>
      <c r="GM224" s="136"/>
      <c r="GN224" s="136"/>
      <c r="GO224" s="136"/>
      <c r="GP224" s="136"/>
      <c r="GQ224" s="136"/>
      <c r="GR224" s="136"/>
      <c r="GS224" s="136"/>
      <c r="GT224" s="136"/>
      <c r="GU224" s="136"/>
      <c r="GV224" s="136"/>
      <c r="GW224" s="136"/>
      <c r="GX224" s="136"/>
      <c r="GY224" s="136"/>
      <c r="GZ224" s="136"/>
      <c r="HA224" s="136"/>
      <c r="HB224" s="136"/>
      <c r="HC224" s="136"/>
      <c r="HD224" s="136"/>
      <c r="HE224" s="136"/>
      <c r="HF224" s="136"/>
      <c r="HG224" s="136"/>
      <c r="HH224" s="136"/>
      <c r="HI224" s="136"/>
      <c r="HJ224" s="136"/>
      <c r="HK224" s="136"/>
      <c r="HL224" s="136"/>
      <c r="HM224" s="136"/>
      <c r="HN224" s="136"/>
      <c r="HO224" s="136"/>
      <c r="HP224" s="136"/>
      <c r="HQ224" s="136"/>
      <c r="HR224" s="136"/>
      <c r="HS224" s="136"/>
      <c r="HT224" s="136"/>
      <c r="HU224" s="136"/>
      <c r="HV224" s="136"/>
      <c r="HW224" s="136"/>
      <c r="HX224" s="136"/>
      <c r="HY224" s="136"/>
      <c r="HZ224" s="136"/>
      <c r="IA224" s="136"/>
      <c r="IB224" s="136"/>
      <c r="IC224" s="136"/>
      <c r="ID224" s="136"/>
      <c r="IE224" s="136"/>
      <c r="IF224" s="136"/>
      <c r="IG224" s="136"/>
      <c r="IH224" s="136"/>
      <c r="II224" s="136"/>
      <c r="IJ224" s="136"/>
      <c r="IK224" s="136"/>
      <c r="IL224" s="136"/>
      <c r="IM224" s="136"/>
      <c r="IN224" s="136"/>
      <c r="IO224" s="136"/>
      <c r="IP224" s="136"/>
      <c r="IQ224" s="136"/>
      <c r="IR224" s="136"/>
      <c r="IS224" s="136"/>
      <c r="IT224" s="136"/>
      <c r="IU224" s="136"/>
      <c r="IV224" s="136"/>
      <c r="IW224" s="136"/>
      <c r="IX224" s="136"/>
      <c r="IY224" s="136"/>
      <c r="IZ224" s="136"/>
      <c r="JA224" s="136"/>
      <c r="JB224" s="136"/>
      <c r="JC224" s="136"/>
      <c r="JD224" s="136"/>
      <c r="JE224" s="136"/>
      <c r="JF224" s="136"/>
      <c r="JG224" s="136"/>
      <c r="JH224" s="136"/>
      <c r="JI224" s="136"/>
      <c r="JJ224" s="136"/>
      <c r="JK224" s="136"/>
      <c r="JL224" s="136"/>
      <c r="JM224" s="136"/>
      <c r="JN224" s="136"/>
      <c r="JO224" s="136"/>
      <c r="JP224" s="136"/>
      <c r="JQ224" s="136"/>
      <c r="JR224" s="136"/>
      <c r="JS224" s="136"/>
      <c r="JT224" s="136"/>
      <c r="JU224" s="136"/>
      <c r="JV224" s="136"/>
      <c r="JW224" s="136"/>
      <c r="JX224" s="136"/>
      <c r="JY224" s="136"/>
      <c r="JZ224" s="136"/>
      <c r="KA224" s="136"/>
      <c r="KB224" s="136"/>
      <c r="KC224" s="136"/>
      <c r="KD224" s="136"/>
      <c r="KE224" s="136"/>
      <c r="KF224" s="136"/>
      <c r="KG224" s="136"/>
      <c r="KH224" s="136"/>
      <c r="KI224" s="136"/>
      <c r="KJ224" s="136"/>
      <c r="KK224" s="136"/>
      <c r="KL224" s="136"/>
      <c r="KM224" s="136"/>
      <c r="KN224" s="136"/>
      <c r="KO224" s="136"/>
      <c r="KP224" s="136"/>
      <c r="KQ224" s="136"/>
      <c r="KR224" s="136"/>
      <c r="KS224" s="136"/>
      <c r="KT224" s="136"/>
      <c r="KU224" s="136"/>
      <c r="KV224" s="136"/>
      <c r="KW224" s="136"/>
      <c r="KX224" s="136"/>
      <c r="KY224" s="136"/>
      <c r="KZ224" s="136"/>
      <c r="LA224" s="136"/>
      <c r="LB224" s="136"/>
      <c r="LC224" s="136"/>
      <c r="LD224" s="136"/>
      <c r="LE224" s="136"/>
      <c r="LF224" s="136"/>
      <c r="LG224" s="136"/>
      <c r="LH224" s="136"/>
      <c r="LI224" s="136"/>
      <c r="LJ224" s="136"/>
      <c r="LK224" s="136"/>
      <c r="LL224" s="136"/>
      <c r="LM224" s="136"/>
      <c r="LN224" s="136"/>
      <c r="LO224" s="136"/>
      <c r="LP224" s="136"/>
      <c r="LQ224" s="136"/>
      <c r="LR224" s="136"/>
      <c r="LS224" s="136"/>
      <c r="LT224" s="136"/>
      <c r="LU224" s="136"/>
      <c r="LV224" s="136"/>
      <c r="LW224" s="136"/>
      <c r="LX224" s="136"/>
      <c r="LY224" s="136"/>
      <c r="LZ224" s="136"/>
      <c r="MA224" s="136"/>
      <c r="MB224" s="136"/>
      <c r="MC224" s="136"/>
      <c r="MD224" s="136"/>
      <c r="ME224" s="136"/>
      <c r="MF224" s="136"/>
      <c r="MG224" s="136"/>
      <c r="MH224" s="136"/>
      <c r="MI224" s="136"/>
      <c r="MJ224" s="136"/>
      <c r="MK224" s="136"/>
      <c r="ML224" s="136"/>
      <c r="MM224" s="136"/>
      <c r="MN224" s="136"/>
      <c r="MO224" s="136"/>
      <c r="MP224" s="136"/>
      <c r="MQ224" s="136"/>
      <c r="MR224" s="136"/>
      <c r="MS224" s="136"/>
      <c r="MT224" s="136"/>
      <c r="MU224" s="136"/>
      <c r="MV224" s="136"/>
      <c r="MW224" s="136"/>
      <c r="MX224" s="136"/>
      <c r="MY224" s="136"/>
      <c r="MZ224" s="136"/>
      <c r="NA224" s="136"/>
      <c r="NB224" s="136"/>
      <c r="NC224" s="136"/>
      <c r="ND224" s="136"/>
      <c r="NE224" s="136"/>
      <c r="NF224" s="136"/>
      <c r="NG224" s="136"/>
      <c r="NH224" s="136"/>
      <c r="NI224" s="136"/>
      <c r="NJ224" s="136"/>
      <c r="NK224" s="136"/>
      <c r="NL224" s="136"/>
      <c r="NM224" s="136"/>
      <c r="NN224" s="136"/>
      <c r="NO224" s="136"/>
      <c r="NP224" s="136"/>
      <c r="NQ224" s="136"/>
      <c r="NR224" s="136"/>
      <c r="NS224" s="136"/>
      <c r="NT224" s="136"/>
      <c r="NU224" s="136"/>
      <c r="NV224" s="136"/>
      <c r="NW224" s="136"/>
      <c r="NX224" s="136"/>
      <c r="NY224" s="136"/>
      <c r="NZ224" s="136"/>
      <c r="OA224" s="136"/>
      <c r="OB224" s="136"/>
      <c r="OC224" s="136"/>
      <c r="OD224" s="136"/>
      <c r="OE224" s="136"/>
      <c r="OF224" s="136"/>
      <c r="OG224" s="136"/>
      <c r="OH224" s="136"/>
      <c r="OI224" s="136"/>
      <c r="OJ224" s="136"/>
      <c r="OK224" s="136"/>
      <c r="OL224" s="136"/>
      <c r="OM224" s="136"/>
      <c r="ON224" s="136"/>
      <c r="OO224" s="136"/>
      <c r="OP224" s="136"/>
      <c r="OQ224" s="136"/>
      <c r="OR224" s="136"/>
      <c r="OS224" s="136"/>
      <c r="OT224" s="136"/>
      <c r="OU224" s="136"/>
      <c r="OV224" s="136"/>
      <c r="OW224" s="136"/>
      <c r="OX224" s="136"/>
      <c r="OY224" s="136"/>
      <c r="OZ224" s="136"/>
      <c r="PA224" s="136"/>
      <c r="PB224" s="136"/>
      <c r="PC224" s="136"/>
      <c r="PD224" s="136"/>
      <c r="PE224" s="136"/>
      <c r="PF224" s="136"/>
      <c r="PG224" s="136"/>
      <c r="PH224" s="136"/>
      <c r="PI224" s="136"/>
      <c r="PJ224" s="136"/>
      <c r="PK224" s="136"/>
      <c r="PL224" s="136"/>
      <c r="PM224" s="136"/>
      <c r="PN224" s="136"/>
      <c r="PO224" s="136"/>
      <c r="PP224" s="136"/>
      <c r="PQ224" s="136"/>
      <c r="PR224" s="136"/>
      <c r="PS224" s="136"/>
      <c r="PT224" s="136"/>
      <c r="PU224" s="136"/>
      <c r="PV224" s="136"/>
      <c r="PW224" s="136"/>
      <c r="PX224" s="136"/>
      <c r="PY224" s="136"/>
      <c r="PZ224" s="136"/>
      <c r="QA224" s="136"/>
      <c r="QB224" s="136"/>
      <c r="QC224" s="136"/>
      <c r="QD224" s="136"/>
      <c r="QE224" s="136"/>
      <c r="QF224" s="136"/>
      <c r="QG224" s="136"/>
      <c r="QH224" s="136"/>
      <c r="QI224" s="136"/>
      <c r="QJ224" s="136"/>
      <c r="QK224" s="136"/>
      <c r="QL224" s="136"/>
      <c r="QM224" s="136"/>
      <c r="QN224" s="136"/>
      <c r="QO224" s="136"/>
      <c r="QP224" s="136"/>
      <c r="QQ224" s="136"/>
      <c r="QR224" s="136"/>
      <c r="QS224" s="136"/>
      <c r="QT224" s="136"/>
      <c r="QU224" s="136"/>
      <c r="QV224" s="136"/>
      <c r="QW224" s="136"/>
      <c r="QX224" s="136"/>
      <c r="QY224" s="136"/>
      <c r="QZ224" s="136"/>
      <c r="RA224" s="136"/>
      <c r="RB224" s="136"/>
      <c r="RC224" s="136"/>
      <c r="RD224" s="136"/>
      <c r="RE224" s="136"/>
      <c r="RF224" s="136"/>
      <c r="RG224" s="136"/>
      <c r="RH224" s="136"/>
      <c r="RI224" s="136"/>
      <c r="RJ224" s="136"/>
      <c r="RK224" s="136"/>
      <c r="RL224" s="136"/>
      <c r="RM224" s="136"/>
      <c r="RN224" s="136"/>
      <c r="RO224" s="136"/>
      <c r="RP224" s="136"/>
      <c r="RQ224" s="136"/>
      <c r="RR224" s="136"/>
      <c r="RS224" s="136"/>
      <c r="RT224" s="136"/>
      <c r="RU224" s="136"/>
      <c r="RV224" s="136"/>
      <c r="RW224" s="136"/>
      <c r="RX224" s="136"/>
      <c r="RY224" s="136"/>
      <c r="RZ224" s="136"/>
      <c r="SA224" s="136"/>
      <c r="SB224" s="136"/>
      <c r="SC224" s="136"/>
      <c r="SD224" s="136"/>
      <c r="SE224" s="136"/>
      <c r="SF224" s="136"/>
      <c r="SG224" s="136"/>
      <c r="SH224" s="136"/>
      <c r="SI224" s="136"/>
      <c r="SJ224" s="136"/>
      <c r="SK224" s="136"/>
      <c r="SL224" s="136"/>
      <c r="SM224" s="136"/>
      <c r="SN224" s="136"/>
      <c r="SO224" s="136"/>
      <c r="SP224" s="136"/>
      <c r="SQ224" s="136"/>
      <c r="SR224" s="136"/>
      <c r="SS224" s="136"/>
      <c r="ST224" s="136"/>
      <c r="SU224" s="136"/>
      <c r="SV224" s="136"/>
      <c r="SW224" s="136"/>
      <c r="SX224" s="136"/>
      <c r="SY224" s="136"/>
      <c r="SZ224" s="136"/>
      <c r="TA224" s="136"/>
      <c r="TB224" s="136"/>
      <c r="TC224" s="136"/>
      <c r="TD224" s="136"/>
      <c r="TE224" s="136"/>
      <c r="TF224" s="136"/>
      <c r="TG224" s="136"/>
      <c r="TH224" s="136"/>
      <c r="TI224" s="136"/>
      <c r="TJ224" s="136"/>
      <c r="TK224" s="136"/>
      <c r="TL224" s="136"/>
      <c r="TM224" s="136"/>
      <c r="TN224" s="136"/>
      <c r="TO224" s="136"/>
      <c r="TP224" s="136"/>
      <c r="TQ224" s="136"/>
      <c r="TR224" s="136"/>
      <c r="TS224" s="136"/>
      <c r="TT224" s="136"/>
      <c r="TU224" s="136"/>
      <c r="TV224" s="136"/>
      <c r="TW224" s="136"/>
      <c r="TX224" s="136"/>
      <c r="TY224" s="136"/>
      <c r="TZ224" s="136"/>
      <c r="UA224" s="136"/>
      <c r="UB224" s="136"/>
      <c r="UC224" s="136"/>
      <c r="UD224" s="136"/>
      <c r="UE224" s="136"/>
      <c r="UF224" s="136"/>
      <c r="UG224" s="136"/>
      <c r="UH224" s="136"/>
      <c r="UI224" s="136"/>
      <c r="UJ224" s="136"/>
      <c r="UK224" s="136"/>
      <c r="UL224" s="136"/>
      <c r="UM224" s="136"/>
      <c r="UN224" s="136"/>
      <c r="UO224" s="136"/>
      <c r="UP224" s="136"/>
      <c r="UQ224" s="136"/>
      <c r="UR224" s="136"/>
      <c r="US224" s="136"/>
      <c r="UT224" s="136"/>
      <c r="UU224" s="136"/>
      <c r="UV224" s="136"/>
      <c r="UW224" s="136"/>
      <c r="UX224" s="136"/>
      <c r="UY224" s="136"/>
      <c r="UZ224" s="136"/>
      <c r="VA224" s="136"/>
      <c r="VB224" s="136"/>
      <c r="VC224" s="136"/>
      <c r="VD224" s="136"/>
      <c r="VE224" s="136"/>
      <c r="VF224" s="136"/>
      <c r="VG224" s="136"/>
      <c r="VH224" s="136"/>
      <c r="VI224" s="136"/>
      <c r="VJ224" s="136"/>
      <c r="VK224" s="136"/>
      <c r="VL224" s="136"/>
      <c r="VM224" s="136"/>
      <c r="VN224" s="136"/>
      <c r="VO224" s="136"/>
      <c r="VP224" s="136"/>
      <c r="VQ224" s="136"/>
      <c r="VR224" s="136"/>
      <c r="VS224" s="136"/>
      <c r="VT224" s="136"/>
      <c r="VU224" s="136"/>
      <c r="VV224" s="136"/>
      <c r="VW224" s="136"/>
      <c r="VX224" s="136"/>
      <c r="VY224" s="136"/>
      <c r="VZ224" s="136"/>
      <c r="WA224" s="136"/>
      <c r="WB224" s="136"/>
      <c r="WC224" s="136"/>
      <c r="WD224" s="136"/>
      <c r="WE224" s="136"/>
      <c r="WF224" s="136"/>
      <c r="WG224" s="136"/>
      <c r="WH224" s="136"/>
      <c r="WI224" s="136"/>
      <c r="WJ224" s="136"/>
      <c r="WK224" s="136"/>
      <c r="WL224" s="136"/>
      <c r="WM224" s="136"/>
      <c r="WN224" s="136"/>
      <c r="WO224" s="136"/>
      <c r="WP224" s="136"/>
      <c r="WQ224" s="136"/>
      <c r="WR224" s="136"/>
      <c r="WS224" s="136"/>
      <c r="WT224" s="136"/>
      <c r="WU224" s="136"/>
      <c r="WV224" s="136"/>
      <c r="WW224" s="136"/>
      <c r="WX224" s="136"/>
      <c r="WY224" s="136"/>
      <c r="WZ224" s="136"/>
      <c r="XA224" s="136"/>
      <c r="XB224" s="136"/>
      <c r="XC224" s="136"/>
      <c r="XD224" s="136"/>
      <c r="XE224" s="136"/>
      <c r="XF224" s="136"/>
      <c r="XG224" s="136"/>
      <c r="XH224" s="136"/>
      <c r="XI224" s="136"/>
      <c r="XJ224" s="136"/>
      <c r="XK224" s="136"/>
      <c r="XL224" s="136"/>
      <c r="XM224" s="136"/>
      <c r="XN224" s="136"/>
      <c r="XO224" s="136"/>
      <c r="XP224" s="136"/>
      <c r="XQ224" s="136"/>
      <c r="XR224" s="136"/>
      <c r="XS224" s="136"/>
      <c r="XT224" s="136"/>
      <c r="XU224" s="136"/>
      <c r="XV224" s="136"/>
      <c r="XW224" s="136"/>
      <c r="XX224" s="136"/>
      <c r="XY224" s="136"/>
      <c r="XZ224" s="136"/>
      <c r="YA224" s="136"/>
      <c r="YB224" s="136"/>
      <c r="YC224" s="136"/>
      <c r="YD224" s="136"/>
      <c r="YE224" s="136"/>
      <c r="YF224" s="136"/>
      <c r="YG224" s="136"/>
      <c r="YH224" s="136"/>
      <c r="YI224" s="136"/>
      <c r="YJ224" s="136"/>
      <c r="YK224" s="136"/>
      <c r="YL224" s="136"/>
      <c r="YM224" s="136"/>
      <c r="YN224" s="136"/>
      <c r="YO224" s="136"/>
      <c r="YP224" s="136"/>
      <c r="YQ224" s="136"/>
      <c r="YR224" s="136"/>
      <c r="YS224" s="136"/>
      <c r="YT224" s="136"/>
      <c r="YU224" s="136"/>
      <c r="YV224" s="136"/>
      <c r="YW224" s="136"/>
      <c r="YX224" s="136"/>
      <c r="YY224" s="136"/>
      <c r="YZ224" s="136"/>
      <c r="ZA224" s="136"/>
      <c r="ZB224" s="136"/>
      <c r="ZC224" s="136"/>
      <c r="ZD224" s="136"/>
      <c r="ZE224" s="136"/>
      <c r="ZF224" s="136"/>
      <c r="ZG224" s="136"/>
      <c r="ZH224" s="136"/>
      <c r="ZI224" s="136"/>
      <c r="ZJ224" s="136"/>
      <c r="ZK224" s="136"/>
      <c r="ZL224" s="136"/>
      <c r="ZM224" s="136"/>
      <c r="ZN224" s="136"/>
      <c r="ZO224" s="136"/>
      <c r="ZP224" s="136"/>
      <c r="ZQ224" s="136"/>
      <c r="ZR224" s="136"/>
      <c r="ZS224" s="136"/>
      <c r="ZT224" s="136"/>
      <c r="ZU224" s="136"/>
      <c r="ZV224" s="136"/>
      <c r="ZW224" s="136"/>
      <c r="ZX224" s="136"/>
      <c r="ZY224" s="136"/>
      <c r="ZZ224" s="136"/>
      <c r="AAA224" s="136"/>
      <c r="AAB224" s="136"/>
      <c r="AAC224" s="136"/>
      <c r="AAD224" s="136"/>
      <c r="AAE224" s="136"/>
      <c r="AAF224" s="136"/>
      <c r="AAG224" s="136"/>
      <c r="AAH224" s="136"/>
      <c r="AAI224" s="136"/>
      <c r="AAJ224" s="136"/>
      <c r="AAK224" s="136"/>
      <c r="AAL224" s="136"/>
      <c r="AAM224" s="136"/>
      <c r="AAN224" s="136"/>
      <c r="AAO224" s="136"/>
      <c r="AAP224" s="136"/>
      <c r="AAQ224" s="136"/>
      <c r="AAR224" s="136"/>
      <c r="AAS224" s="136"/>
      <c r="AAT224" s="136"/>
      <c r="AAU224" s="136"/>
      <c r="AAV224" s="136"/>
      <c r="AAW224" s="136"/>
      <c r="AAX224" s="136"/>
      <c r="AAY224" s="136"/>
      <c r="AAZ224" s="136"/>
      <c r="ABA224" s="136"/>
      <c r="ABB224" s="136"/>
      <c r="ABC224" s="136"/>
      <c r="ABD224" s="136"/>
      <c r="ABE224" s="136"/>
      <c r="ABF224" s="136"/>
      <c r="ABG224" s="136"/>
      <c r="ABH224" s="136"/>
      <c r="ABI224" s="136"/>
      <c r="ABJ224" s="136"/>
      <c r="ABK224" s="136"/>
      <c r="ABL224" s="136"/>
      <c r="ABM224" s="136"/>
      <c r="ABN224" s="136"/>
      <c r="ABO224" s="136"/>
      <c r="ABP224" s="136"/>
      <c r="ABQ224" s="136"/>
      <c r="ABR224" s="136"/>
      <c r="ABS224" s="136"/>
      <c r="ABT224" s="136"/>
      <c r="ABU224" s="136"/>
      <c r="ABV224" s="136"/>
      <c r="ABW224" s="136"/>
      <c r="ABX224" s="136"/>
      <c r="ABY224" s="136"/>
      <c r="ABZ224" s="136"/>
      <c r="ACA224" s="136"/>
      <c r="ACB224" s="136"/>
      <c r="ACC224" s="136"/>
      <c r="ACD224" s="136"/>
      <c r="ACE224" s="136"/>
      <c r="ACF224" s="136"/>
      <c r="ACG224" s="136"/>
      <c r="ACH224" s="136"/>
      <c r="ACI224" s="136"/>
      <c r="ACJ224" s="136"/>
      <c r="ACK224" s="136"/>
      <c r="ACL224" s="136"/>
      <c r="ACM224" s="136"/>
      <c r="ACN224" s="136"/>
      <c r="ACO224" s="136"/>
      <c r="ACP224" s="136"/>
      <c r="ACQ224" s="136"/>
      <c r="ACR224" s="136"/>
      <c r="ACS224" s="136"/>
      <c r="ACT224" s="136"/>
      <c r="ACU224" s="136"/>
      <c r="ACV224" s="136"/>
      <c r="ACW224" s="136"/>
      <c r="ACX224" s="136"/>
      <c r="ACY224" s="136"/>
      <c r="ACZ224" s="136"/>
      <c r="ADA224" s="136"/>
      <c r="ADB224" s="136"/>
      <c r="ADC224" s="136"/>
      <c r="ADD224" s="136"/>
      <c r="ADE224" s="136"/>
      <c r="ADF224" s="136"/>
      <c r="ADG224" s="136"/>
      <c r="ADH224" s="136"/>
      <c r="ADI224" s="136"/>
      <c r="ADJ224" s="136"/>
      <c r="ADK224" s="136"/>
      <c r="ADL224" s="136"/>
      <c r="ADM224" s="136"/>
      <c r="ADN224" s="136"/>
      <c r="ADO224" s="136"/>
      <c r="ADP224" s="136"/>
      <c r="ADQ224" s="136"/>
      <c r="ADR224" s="136"/>
      <c r="ADS224" s="136"/>
      <c r="ADT224" s="136"/>
      <c r="ADU224" s="136"/>
      <c r="ADV224" s="136"/>
      <c r="ADW224" s="136"/>
      <c r="ADX224" s="136"/>
      <c r="ADY224" s="136"/>
      <c r="ADZ224" s="136"/>
      <c r="AEA224" s="136"/>
      <c r="AEB224" s="136"/>
      <c r="AEC224" s="136"/>
      <c r="AED224" s="136"/>
      <c r="AEE224" s="136"/>
      <c r="AEF224" s="136"/>
      <c r="AEG224" s="136"/>
      <c r="AEH224" s="136"/>
      <c r="AEI224" s="136"/>
      <c r="AEJ224" s="136"/>
      <c r="AEK224" s="136"/>
      <c r="AEL224" s="136"/>
      <c r="AEM224" s="136"/>
      <c r="AEN224" s="136"/>
      <c r="AEO224" s="136"/>
      <c r="AEP224" s="136"/>
      <c r="AEQ224" s="136"/>
      <c r="AER224" s="136"/>
      <c r="AES224" s="136"/>
      <c r="AET224" s="136"/>
      <c r="AEU224" s="136"/>
      <c r="AEV224" s="136"/>
      <c r="AEW224" s="136"/>
      <c r="AEX224" s="136"/>
      <c r="AEY224" s="136"/>
      <c r="AEZ224" s="136"/>
      <c r="AFA224" s="136"/>
      <c r="AFB224" s="136"/>
      <c r="AFC224" s="136"/>
      <c r="AFD224" s="136"/>
      <c r="AFE224" s="136"/>
      <c r="AFF224" s="136"/>
      <c r="AFG224" s="136"/>
      <c r="AFH224" s="136"/>
      <c r="AFI224" s="136"/>
      <c r="AFJ224" s="136"/>
      <c r="AFK224" s="136"/>
      <c r="AFL224" s="136"/>
      <c r="AFM224" s="136"/>
      <c r="AFN224" s="136"/>
      <c r="AFO224" s="136"/>
      <c r="AFP224" s="136"/>
      <c r="AFQ224" s="136"/>
      <c r="AFR224" s="136"/>
      <c r="AFS224" s="136"/>
      <c r="AFT224" s="136"/>
      <c r="AFU224" s="136"/>
      <c r="AFV224" s="136"/>
      <c r="AFW224" s="136"/>
      <c r="AFX224" s="136"/>
      <c r="AFY224" s="136"/>
      <c r="AFZ224" s="136"/>
      <c r="AGA224" s="136"/>
      <c r="AGB224" s="136"/>
      <c r="AGC224" s="136"/>
      <c r="AGD224" s="136"/>
      <c r="AGE224" s="136"/>
      <c r="AGF224" s="136"/>
      <c r="AGG224" s="136"/>
      <c r="AGH224" s="136"/>
      <c r="AGI224" s="136"/>
      <c r="AGJ224" s="136"/>
      <c r="AGK224" s="136"/>
      <c r="AGL224" s="136"/>
      <c r="AGM224" s="136"/>
      <c r="AGN224" s="136"/>
      <c r="AGO224" s="136"/>
      <c r="AGP224" s="136"/>
      <c r="AGQ224" s="136"/>
      <c r="AGR224" s="136"/>
      <c r="AGS224" s="136"/>
      <c r="AGT224" s="136"/>
      <c r="AGU224" s="136"/>
      <c r="AGV224" s="136"/>
      <c r="AGW224" s="136"/>
      <c r="AGX224" s="136"/>
      <c r="AGY224" s="136"/>
      <c r="AGZ224" s="136"/>
      <c r="AHA224" s="136"/>
      <c r="AHB224" s="136"/>
      <c r="AHC224" s="136"/>
      <c r="AHD224" s="136"/>
      <c r="AHE224" s="136"/>
      <c r="AHF224" s="136"/>
      <c r="AHG224" s="136"/>
      <c r="AHH224" s="136"/>
      <c r="AHI224" s="136"/>
      <c r="AHJ224" s="136"/>
      <c r="AHK224" s="136"/>
      <c r="AHL224" s="136"/>
      <c r="AHM224" s="136"/>
      <c r="AHN224" s="136"/>
      <c r="AHO224" s="136"/>
      <c r="AHP224" s="136"/>
      <c r="AHQ224" s="136"/>
      <c r="AHR224" s="136"/>
      <c r="AHS224" s="136"/>
      <c r="AHT224" s="136"/>
      <c r="AHU224" s="136"/>
      <c r="AHV224" s="136"/>
      <c r="AHW224" s="136"/>
      <c r="AHX224" s="136"/>
      <c r="AHY224" s="136"/>
      <c r="AHZ224" s="136"/>
      <c r="AIA224" s="136"/>
      <c r="AIB224" s="136"/>
      <c r="AIC224" s="136"/>
      <c r="AID224" s="136"/>
      <c r="AIE224" s="136"/>
      <c r="AIF224" s="136"/>
      <c r="AIG224" s="136"/>
      <c r="AIH224" s="136"/>
      <c r="AII224" s="136"/>
      <c r="AIJ224" s="136"/>
      <c r="AIK224" s="136"/>
      <c r="AIL224" s="136"/>
      <c r="AIM224" s="136"/>
      <c r="AIN224" s="136"/>
      <c r="AIO224" s="136"/>
      <c r="AIP224" s="136"/>
      <c r="AIQ224" s="136"/>
      <c r="AIR224" s="136"/>
      <c r="AIS224" s="136"/>
      <c r="AIT224" s="136"/>
      <c r="AIU224" s="136"/>
      <c r="AIV224" s="136"/>
      <c r="AIW224" s="136"/>
      <c r="AIX224" s="136"/>
      <c r="AIY224" s="136"/>
      <c r="AIZ224" s="136"/>
      <c r="AJA224" s="136"/>
      <c r="AJB224" s="136"/>
      <c r="AJC224" s="136"/>
      <c r="AJD224" s="136"/>
      <c r="AJE224" s="136"/>
      <c r="AJF224" s="136"/>
      <c r="AJG224" s="136"/>
      <c r="AJH224" s="136"/>
      <c r="AJI224" s="136"/>
      <c r="AJJ224" s="136"/>
      <c r="AJK224" s="136"/>
      <c r="AJL224" s="136"/>
      <c r="AJM224" s="136"/>
      <c r="AJN224" s="136"/>
      <c r="AJO224" s="136"/>
      <c r="AJP224" s="136"/>
      <c r="AJQ224" s="136"/>
      <c r="AJR224" s="136"/>
      <c r="AJS224" s="136"/>
      <c r="AJT224" s="136"/>
      <c r="AJU224" s="136"/>
      <c r="AJV224" s="136"/>
      <c r="AJW224" s="136"/>
      <c r="AJX224" s="136"/>
      <c r="AJY224" s="136"/>
      <c r="AJZ224" s="136"/>
      <c r="AKA224" s="136"/>
      <c r="AKB224" s="136"/>
      <c r="AKC224" s="136"/>
      <c r="AKD224" s="136"/>
      <c r="AKE224" s="136"/>
      <c r="AKF224" s="136"/>
      <c r="AKG224" s="136"/>
      <c r="AKH224" s="136"/>
      <c r="AKI224" s="136"/>
      <c r="AKJ224" s="136"/>
      <c r="AKK224" s="136"/>
      <c r="AKL224" s="136"/>
      <c r="AKM224" s="136"/>
      <c r="AKN224" s="136"/>
      <c r="AKO224" s="136"/>
      <c r="AKP224" s="136"/>
      <c r="AKQ224" s="136"/>
      <c r="AKR224" s="136"/>
      <c r="AKS224" s="136"/>
      <c r="AKT224" s="136"/>
      <c r="AKU224" s="136"/>
      <c r="AKV224" s="136"/>
      <c r="AKW224" s="136"/>
      <c r="AKX224" s="136"/>
      <c r="AKY224" s="136"/>
      <c r="AKZ224" s="136"/>
      <c r="ALA224" s="136"/>
      <c r="ALB224" s="136"/>
      <c r="ALC224" s="136"/>
      <c r="ALD224" s="136"/>
      <c r="ALE224" s="136"/>
      <c r="ALF224" s="136"/>
      <c r="ALG224" s="136"/>
      <c r="ALH224" s="136"/>
      <c r="ALI224" s="136"/>
      <c r="ALJ224" s="136"/>
      <c r="ALK224" s="136"/>
      <c r="ALL224" s="136"/>
      <c r="ALM224" s="136"/>
      <c r="ALN224" s="136"/>
      <c r="ALO224" s="136"/>
      <c r="ALP224" s="136"/>
      <c r="ALQ224" s="136"/>
      <c r="ALR224" s="136"/>
      <c r="ALS224" s="136"/>
      <c r="ALT224" s="136"/>
      <c r="ALU224" s="136"/>
      <c r="ALV224" s="136"/>
      <c r="ALW224" s="136"/>
      <c r="ALX224" s="136"/>
      <c r="ALY224" s="136"/>
      <c r="ALZ224" s="136"/>
      <c r="AMA224" s="136"/>
      <c r="AMB224" s="136"/>
      <c r="AMC224" s="136"/>
      <c r="AMD224" s="136"/>
      <c r="AME224" s="136"/>
      <c r="AMF224" s="136"/>
      <c r="AMG224" s="136"/>
      <c r="AMH224" s="136"/>
      <c r="AMI224" s="136"/>
    </row>
    <row r="225" spans="1:1023" ht="29.25" x14ac:dyDescent="0.25">
      <c r="A225" s="280" t="s">
        <v>916</v>
      </c>
      <c r="B225" s="193">
        <v>225</v>
      </c>
      <c r="C225" s="261" t="s">
        <v>25874</v>
      </c>
      <c r="D225" s="212" t="s">
        <v>917</v>
      </c>
      <c r="E225" s="136"/>
      <c r="F225" s="238"/>
      <c r="G225" s="214"/>
      <c r="H225" s="214"/>
      <c r="I225" s="367">
        <v>10.56</v>
      </c>
      <c r="J225" s="421"/>
      <c r="K225" s="77"/>
      <c r="L225" s="77"/>
      <c r="M225" s="77"/>
      <c r="N225" s="77"/>
      <c r="O225" s="445"/>
      <c r="P225" s="161"/>
      <c r="Q225" s="161"/>
      <c r="R225" s="161"/>
      <c r="S225" s="161"/>
      <c r="T225" s="161"/>
      <c r="U225" s="161"/>
      <c r="V225" s="256">
        <f>IF(O225=1,10,100)</f>
        <v>100</v>
      </c>
      <c r="W225" s="256">
        <f>IF(O225=1,1,IF(O225=2,10,100))</f>
        <v>100</v>
      </c>
      <c r="X225" s="256">
        <f>IF(O225=3,20,100)</f>
        <v>100</v>
      </c>
      <c r="Y225" s="256">
        <f>IF(P225=1,10,100)</f>
        <v>100</v>
      </c>
      <c r="Z225" s="256">
        <f>IF(P225=1,1,IF(P225=2,10,100))</f>
        <v>100</v>
      </c>
      <c r="AA225" s="257">
        <f>IF(OR(EXACT(Q225,"1A"),EXACT(Q225,"1B")),0.1,IF(Q225=2,1,100))</f>
        <v>100</v>
      </c>
      <c r="AB225" s="257">
        <f>IF(OR(EXACT(R225,"1A"),EXACT(R225,"1B")),0.1,IF(R225=2,1,100))</f>
        <v>100</v>
      </c>
      <c r="AC225" s="257">
        <f>IF(OR(EXACT(S225,"1A"),EXACT(S225,"1B")),0.3,IF(S225=2,3,100))</f>
        <v>100</v>
      </c>
      <c r="AD225" s="136"/>
      <c r="AE225" s="136"/>
      <c r="AF225" s="249">
        <f>IF(OR(OR(EXACT(J225,"1A"),EXACT(J225,"1B"),EXACT(J225,"1C")),K225=1),1,IF(K225=2,10,100))</f>
        <v>100</v>
      </c>
      <c r="AG225" s="249">
        <f>IF(OR(EXACT(J225,"1A"),EXACT(J225,"1B"),EXACT(J225,"1C")),1,IF(J225=2,10,100))</f>
        <v>100</v>
      </c>
      <c r="AH225" s="249">
        <f>IF(OR(EXACT(J225,"1A"),EXACT(J225,"1B"),EXACT(J225,"1C"),K225=1),3,100)</f>
        <v>100</v>
      </c>
      <c r="AI225" s="249">
        <f>IF(OR(EXACT(J225,"1A"),EXACT(J225,"1B"),EXACT(J225,"1C")),5,100)</f>
        <v>100</v>
      </c>
      <c r="AJ225" s="269" t="s">
        <v>25875</v>
      </c>
      <c r="AK225" s="136"/>
      <c r="AL225" s="220">
        <v>2</v>
      </c>
      <c r="AM225" s="251"/>
      <c r="AN225" s="136"/>
      <c r="AO225" s="136"/>
      <c r="AP225" s="136"/>
      <c r="AQ225" s="199" t="s">
        <v>918</v>
      </c>
      <c r="AR225" s="136"/>
      <c r="AS225" s="136"/>
      <c r="AT225" s="136"/>
      <c r="AU225" s="136"/>
      <c r="AV225" s="136"/>
      <c r="AW225" s="136"/>
      <c r="AX225" s="136"/>
      <c r="AY225" s="136"/>
      <c r="AZ225" s="136"/>
      <c r="BA225" s="136"/>
      <c r="BB225" s="136"/>
      <c r="BC225" s="136"/>
      <c r="BD225" s="136"/>
      <c r="BE225" s="136"/>
      <c r="BF225" s="136"/>
      <c r="BG225" s="136"/>
      <c r="BH225" s="136"/>
      <c r="BI225" s="136"/>
      <c r="BJ225" s="136"/>
      <c r="BK225" s="136"/>
      <c r="BL225" s="136"/>
      <c r="BM225" s="136"/>
      <c r="BN225" s="136"/>
      <c r="BO225" s="136"/>
      <c r="BP225" s="136"/>
      <c r="BQ225" s="136"/>
      <c r="BR225" s="136"/>
      <c r="BS225" s="136"/>
      <c r="BT225" s="136"/>
      <c r="BU225" s="136"/>
      <c r="BV225" s="136"/>
      <c r="BW225" s="136"/>
      <c r="BX225" s="136"/>
      <c r="BY225" s="136"/>
      <c r="BZ225" s="136"/>
      <c r="CA225" s="136"/>
      <c r="CB225" s="136"/>
      <c r="CC225" s="136"/>
      <c r="CD225" s="136"/>
      <c r="CE225" s="136"/>
      <c r="CF225" s="136"/>
      <c r="CG225" s="136"/>
      <c r="CH225" s="136"/>
      <c r="CI225" s="136"/>
      <c r="CJ225" s="136"/>
      <c r="CK225" s="136"/>
      <c r="CL225" s="136"/>
      <c r="CM225" s="136"/>
      <c r="CN225" s="136"/>
      <c r="CO225" s="136"/>
      <c r="CP225" s="136"/>
      <c r="CQ225" s="136"/>
      <c r="CR225" s="136"/>
      <c r="CS225" s="136"/>
      <c r="CT225" s="136"/>
      <c r="CU225" s="136"/>
      <c r="CV225" s="136"/>
      <c r="CW225" s="136"/>
      <c r="CX225" s="136"/>
      <c r="CY225" s="136"/>
      <c r="CZ225" s="136"/>
      <c r="DA225" s="136"/>
      <c r="DB225" s="136"/>
      <c r="DC225" s="136"/>
      <c r="DD225" s="136"/>
      <c r="DE225" s="136"/>
      <c r="DF225" s="136"/>
      <c r="DG225" s="136"/>
      <c r="DH225" s="136"/>
      <c r="DI225" s="136"/>
      <c r="DJ225" s="136"/>
      <c r="DK225" s="136"/>
      <c r="DL225" s="136"/>
      <c r="DM225" s="136"/>
      <c r="DN225" s="136"/>
      <c r="DO225" s="136"/>
      <c r="DP225" s="136"/>
      <c r="DQ225" s="136"/>
      <c r="DR225" s="136"/>
      <c r="DS225" s="136"/>
      <c r="DT225" s="136"/>
      <c r="DU225" s="136"/>
      <c r="DV225" s="136"/>
      <c r="DW225" s="136"/>
      <c r="DX225" s="136"/>
      <c r="DY225" s="136"/>
      <c r="DZ225" s="136"/>
      <c r="EA225" s="136"/>
      <c r="EB225" s="136"/>
      <c r="EC225" s="136"/>
      <c r="ED225" s="136"/>
      <c r="EE225" s="136"/>
      <c r="EF225" s="136"/>
      <c r="EG225" s="136"/>
      <c r="EH225" s="136"/>
      <c r="EI225" s="136"/>
      <c r="EJ225" s="136"/>
      <c r="EK225" s="136"/>
      <c r="EL225" s="136"/>
      <c r="EM225" s="136"/>
      <c r="EN225" s="136"/>
      <c r="EO225" s="136"/>
      <c r="EP225" s="136"/>
      <c r="EQ225" s="136"/>
      <c r="ER225" s="136"/>
      <c r="ES225" s="136"/>
      <c r="ET225" s="136"/>
      <c r="EU225" s="136"/>
      <c r="EV225" s="136"/>
      <c r="EW225" s="136"/>
      <c r="EX225" s="136"/>
      <c r="EY225" s="136"/>
      <c r="EZ225" s="136"/>
      <c r="FA225" s="136"/>
      <c r="FB225" s="136"/>
      <c r="FC225" s="136"/>
      <c r="FD225" s="136"/>
      <c r="FE225" s="136"/>
      <c r="FF225" s="136"/>
      <c r="FG225" s="136"/>
      <c r="FH225" s="136"/>
      <c r="FI225" s="136"/>
      <c r="FJ225" s="136"/>
      <c r="FK225" s="136"/>
      <c r="FL225" s="136"/>
      <c r="FM225" s="136"/>
      <c r="FN225" s="136"/>
      <c r="FO225" s="136"/>
      <c r="FP225" s="136"/>
      <c r="FQ225" s="136"/>
      <c r="FR225" s="136"/>
      <c r="FS225" s="136"/>
      <c r="FT225" s="136"/>
      <c r="FU225" s="136"/>
      <c r="FV225" s="136"/>
      <c r="FW225" s="136"/>
      <c r="FX225" s="136"/>
      <c r="FY225" s="136"/>
      <c r="FZ225" s="136"/>
      <c r="GA225" s="136"/>
      <c r="GB225" s="136"/>
      <c r="GC225" s="136"/>
      <c r="GD225" s="136"/>
      <c r="GE225" s="136"/>
      <c r="GF225" s="136"/>
      <c r="GG225" s="136"/>
      <c r="GH225" s="136"/>
      <c r="GI225" s="136"/>
      <c r="GJ225" s="136"/>
      <c r="GK225" s="136"/>
      <c r="GL225" s="136"/>
      <c r="GM225" s="136"/>
      <c r="GN225" s="136"/>
      <c r="GO225" s="136"/>
      <c r="GP225" s="136"/>
      <c r="GQ225" s="136"/>
      <c r="GR225" s="136"/>
      <c r="GS225" s="136"/>
      <c r="GT225" s="136"/>
      <c r="GU225" s="136"/>
      <c r="GV225" s="136"/>
      <c r="GW225" s="136"/>
      <c r="GX225" s="136"/>
      <c r="GY225" s="136"/>
      <c r="GZ225" s="136"/>
      <c r="HA225" s="136"/>
      <c r="HB225" s="136"/>
      <c r="HC225" s="136"/>
      <c r="HD225" s="136"/>
      <c r="HE225" s="136"/>
      <c r="HF225" s="136"/>
      <c r="HG225" s="136"/>
      <c r="HH225" s="136"/>
      <c r="HI225" s="136"/>
      <c r="HJ225" s="136"/>
      <c r="HK225" s="136"/>
      <c r="HL225" s="136"/>
      <c r="HM225" s="136"/>
      <c r="HN225" s="136"/>
      <c r="HO225" s="136"/>
      <c r="HP225" s="136"/>
      <c r="HQ225" s="136"/>
      <c r="HR225" s="136"/>
      <c r="HS225" s="136"/>
      <c r="HT225" s="136"/>
      <c r="HU225" s="136"/>
      <c r="HV225" s="136"/>
      <c r="HW225" s="136"/>
      <c r="HX225" s="136"/>
      <c r="HY225" s="136"/>
      <c r="HZ225" s="136"/>
      <c r="IA225" s="136"/>
      <c r="IB225" s="136"/>
      <c r="IC225" s="136"/>
      <c r="ID225" s="136"/>
      <c r="IE225" s="136"/>
      <c r="IF225" s="136"/>
      <c r="IG225" s="136"/>
      <c r="IH225" s="136"/>
      <c r="II225" s="136"/>
      <c r="IJ225" s="136"/>
      <c r="IK225" s="136"/>
      <c r="IL225" s="136"/>
      <c r="IM225" s="136"/>
      <c r="IN225" s="136"/>
      <c r="IO225" s="136"/>
      <c r="IP225" s="136"/>
      <c r="IQ225" s="136"/>
      <c r="IR225" s="136"/>
      <c r="IS225" s="136"/>
      <c r="IT225" s="136"/>
      <c r="IU225" s="136"/>
      <c r="IV225" s="136"/>
      <c r="IW225" s="136"/>
      <c r="IX225" s="136"/>
      <c r="IY225" s="136"/>
      <c r="IZ225" s="136"/>
      <c r="JA225" s="136"/>
      <c r="JB225" s="136"/>
      <c r="JC225" s="136"/>
      <c r="JD225" s="136"/>
      <c r="JE225" s="136"/>
      <c r="JF225" s="136"/>
      <c r="JG225" s="136"/>
      <c r="JH225" s="136"/>
      <c r="JI225" s="136"/>
      <c r="JJ225" s="136"/>
      <c r="JK225" s="136"/>
      <c r="JL225" s="136"/>
      <c r="JM225" s="136"/>
      <c r="JN225" s="136"/>
      <c r="JO225" s="136"/>
      <c r="JP225" s="136"/>
      <c r="JQ225" s="136"/>
      <c r="JR225" s="136"/>
      <c r="JS225" s="136"/>
      <c r="JT225" s="136"/>
      <c r="JU225" s="136"/>
      <c r="JV225" s="136"/>
      <c r="JW225" s="136"/>
      <c r="JX225" s="136"/>
      <c r="JY225" s="136"/>
      <c r="JZ225" s="136"/>
      <c r="KA225" s="136"/>
      <c r="KB225" s="136"/>
      <c r="KC225" s="136"/>
      <c r="KD225" s="136"/>
      <c r="KE225" s="136"/>
      <c r="KF225" s="136"/>
      <c r="KG225" s="136"/>
      <c r="KH225" s="136"/>
      <c r="KI225" s="136"/>
      <c r="KJ225" s="136"/>
      <c r="KK225" s="136"/>
      <c r="KL225" s="136"/>
      <c r="KM225" s="136"/>
      <c r="KN225" s="136"/>
      <c r="KO225" s="136"/>
      <c r="KP225" s="136"/>
      <c r="KQ225" s="136"/>
      <c r="KR225" s="136"/>
      <c r="KS225" s="136"/>
      <c r="KT225" s="136"/>
      <c r="KU225" s="136"/>
      <c r="KV225" s="136"/>
      <c r="KW225" s="136"/>
      <c r="KX225" s="136"/>
      <c r="KY225" s="136"/>
      <c r="KZ225" s="136"/>
      <c r="LA225" s="136"/>
      <c r="LB225" s="136"/>
      <c r="LC225" s="136"/>
      <c r="LD225" s="136"/>
      <c r="LE225" s="136"/>
      <c r="LF225" s="136"/>
      <c r="LG225" s="136"/>
      <c r="LH225" s="136"/>
      <c r="LI225" s="136"/>
      <c r="LJ225" s="136"/>
      <c r="LK225" s="136"/>
      <c r="LL225" s="136"/>
      <c r="LM225" s="136"/>
      <c r="LN225" s="136"/>
      <c r="LO225" s="136"/>
      <c r="LP225" s="136"/>
      <c r="LQ225" s="136"/>
      <c r="LR225" s="136"/>
      <c r="LS225" s="136"/>
      <c r="LT225" s="136"/>
      <c r="LU225" s="136"/>
      <c r="LV225" s="136"/>
      <c r="LW225" s="136"/>
      <c r="LX225" s="136"/>
      <c r="LY225" s="136"/>
      <c r="LZ225" s="136"/>
      <c r="MA225" s="136"/>
      <c r="MB225" s="136"/>
      <c r="MC225" s="136"/>
      <c r="MD225" s="136"/>
      <c r="ME225" s="136"/>
      <c r="MF225" s="136"/>
      <c r="MG225" s="136"/>
      <c r="MH225" s="136"/>
      <c r="MI225" s="136"/>
      <c r="MJ225" s="136"/>
      <c r="MK225" s="136"/>
      <c r="ML225" s="136"/>
      <c r="MM225" s="136"/>
      <c r="MN225" s="136"/>
      <c r="MO225" s="136"/>
      <c r="MP225" s="136"/>
      <c r="MQ225" s="136"/>
      <c r="MR225" s="136"/>
      <c r="MS225" s="136"/>
      <c r="MT225" s="136"/>
      <c r="MU225" s="136"/>
      <c r="MV225" s="136"/>
      <c r="MW225" s="136"/>
      <c r="MX225" s="136"/>
      <c r="MY225" s="136"/>
      <c r="MZ225" s="136"/>
      <c r="NA225" s="136"/>
      <c r="NB225" s="136"/>
      <c r="NC225" s="136"/>
      <c r="ND225" s="136"/>
      <c r="NE225" s="136"/>
      <c r="NF225" s="136"/>
      <c r="NG225" s="136"/>
      <c r="NH225" s="136"/>
      <c r="NI225" s="136"/>
      <c r="NJ225" s="136"/>
      <c r="NK225" s="136"/>
      <c r="NL225" s="136"/>
      <c r="NM225" s="136"/>
      <c r="NN225" s="136"/>
      <c r="NO225" s="136"/>
      <c r="NP225" s="136"/>
      <c r="NQ225" s="136"/>
      <c r="NR225" s="136"/>
      <c r="NS225" s="136"/>
      <c r="NT225" s="136"/>
      <c r="NU225" s="136"/>
      <c r="NV225" s="136"/>
      <c r="NW225" s="136"/>
      <c r="NX225" s="136"/>
      <c r="NY225" s="136"/>
      <c r="NZ225" s="136"/>
      <c r="OA225" s="136"/>
      <c r="OB225" s="136"/>
      <c r="OC225" s="136"/>
      <c r="OD225" s="136"/>
      <c r="OE225" s="136"/>
      <c r="OF225" s="136"/>
      <c r="OG225" s="136"/>
      <c r="OH225" s="136"/>
      <c r="OI225" s="136"/>
      <c r="OJ225" s="136"/>
      <c r="OK225" s="136"/>
      <c r="OL225" s="136"/>
      <c r="OM225" s="136"/>
      <c r="ON225" s="136"/>
      <c r="OO225" s="136"/>
      <c r="OP225" s="136"/>
      <c r="OQ225" s="136"/>
      <c r="OR225" s="136"/>
      <c r="OS225" s="136"/>
      <c r="OT225" s="136"/>
      <c r="OU225" s="136"/>
      <c r="OV225" s="136"/>
      <c r="OW225" s="136"/>
      <c r="OX225" s="136"/>
      <c r="OY225" s="136"/>
      <c r="OZ225" s="136"/>
      <c r="PA225" s="136"/>
      <c r="PB225" s="136"/>
      <c r="PC225" s="136"/>
      <c r="PD225" s="136"/>
      <c r="PE225" s="136"/>
      <c r="PF225" s="136"/>
      <c r="PG225" s="136"/>
      <c r="PH225" s="136"/>
      <c r="PI225" s="136"/>
      <c r="PJ225" s="136"/>
      <c r="PK225" s="136"/>
      <c r="PL225" s="136"/>
      <c r="PM225" s="136"/>
      <c r="PN225" s="136"/>
      <c r="PO225" s="136"/>
      <c r="PP225" s="136"/>
      <c r="PQ225" s="136"/>
      <c r="PR225" s="136"/>
      <c r="PS225" s="136"/>
      <c r="PT225" s="136"/>
      <c r="PU225" s="136"/>
      <c r="PV225" s="136"/>
      <c r="PW225" s="136"/>
      <c r="PX225" s="136"/>
      <c r="PY225" s="136"/>
      <c r="PZ225" s="136"/>
      <c r="QA225" s="136"/>
      <c r="QB225" s="136"/>
      <c r="QC225" s="136"/>
      <c r="QD225" s="136"/>
      <c r="QE225" s="136"/>
      <c r="QF225" s="136"/>
      <c r="QG225" s="136"/>
      <c r="QH225" s="136"/>
      <c r="QI225" s="136"/>
      <c r="QJ225" s="136"/>
      <c r="QK225" s="136"/>
      <c r="QL225" s="136"/>
      <c r="QM225" s="136"/>
      <c r="QN225" s="136"/>
      <c r="QO225" s="136"/>
      <c r="QP225" s="136"/>
      <c r="QQ225" s="136"/>
      <c r="QR225" s="136"/>
      <c r="QS225" s="136"/>
      <c r="QT225" s="136"/>
      <c r="QU225" s="136"/>
      <c r="QV225" s="136"/>
      <c r="QW225" s="136"/>
      <c r="QX225" s="136"/>
      <c r="QY225" s="136"/>
      <c r="QZ225" s="136"/>
      <c r="RA225" s="136"/>
      <c r="RB225" s="136"/>
      <c r="RC225" s="136"/>
      <c r="RD225" s="136"/>
      <c r="RE225" s="136"/>
      <c r="RF225" s="136"/>
      <c r="RG225" s="136"/>
      <c r="RH225" s="136"/>
      <c r="RI225" s="136"/>
      <c r="RJ225" s="136"/>
      <c r="RK225" s="136"/>
      <c r="RL225" s="136"/>
      <c r="RM225" s="136"/>
      <c r="RN225" s="136"/>
      <c r="RO225" s="136"/>
      <c r="RP225" s="136"/>
      <c r="RQ225" s="136"/>
      <c r="RR225" s="136"/>
      <c r="RS225" s="136"/>
      <c r="RT225" s="136"/>
      <c r="RU225" s="136"/>
      <c r="RV225" s="136"/>
      <c r="RW225" s="136"/>
      <c r="RX225" s="136"/>
      <c r="RY225" s="136"/>
      <c r="RZ225" s="136"/>
      <c r="SA225" s="136"/>
      <c r="SB225" s="136"/>
      <c r="SC225" s="136"/>
      <c r="SD225" s="136"/>
      <c r="SE225" s="136"/>
      <c r="SF225" s="136"/>
      <c r="SG225" s="136"/>
      <c r="SH225" s="136"/>
      <c r="SI225" s="136"/>
      <c r="SJ225" s="136"/>
      <c r="SK225" s="136"/>
      <c r="SL225" s="136"/>
      <c r="SM225" s="136"/>
      <c r="SN225" s="136"/>
      <c r="SO225" s="136"/>
      <c r="SP225" s="136"/>
      <c r="SQ225" s="136"/>
      <c r="SR225" s="136"/>
      <c r="SS225" s="136"/>
      <c r="ST225" s="136"/>
      <c r="SU225" s="136"/>
      <c r="SV225" s="136"/>
      <c r="SW225" s="136"/>
      <c r="SX225" s="136"/>
      <c r="SY225" s="136"/>
      <c r="SZ225" s="136"/>
      <c r="TA225" s="136"/>
      <c r="TB225" s="136"/>
      <c r="TC225" s="136"/>
      <c r="TD225" s="136"/>
      <c r="TE225" s="136"/>
      <c r="TF225" s="136"/>
      <c r="TG225" s="136"/>
      <c r="TH225" s="136"/>
      <c r="TI225" s="136"/>
      <c r="TJ225" s="136"/>
      <c r="TK225" s="136"/>
      <c r="TL225" s="136"/>
      <c r="TM225" s="136"/>
      <c r="TN225" s="136"/>
      <c r="TO225" s="136"/>
      <c r="TP225" s="136"/>
      <c r="TQ225" s="136"/>
      <c r="TR225" s="136"/>
      <c r="TS225" s="136"/>
      <c r="TT225" s="136"/>
      <c r="TU225" s="136"/>
      <c r="TV225" s="136"/>
      <c r="TW225" s="136"/>
      <c r="TX225" s="136"/>
      <c r="TY225" s="136"/>
      <c r="TZ225" s="136"/>
      <c r="UA225" s="136"/>
      <c r="UB225" s="136"/>
      <c r="UC225" s="136"/>
      <c r="UD225" s="136"/>
      <c r="UE225" s="136"/>
      <c r="UF225" s="136"/>
      <c r="UG225" s="136"/>
      <c r="UH225" s="136"/>
      <c r="UI225" s="136"/>
      <c r="UJ225" s="136"/>
      <c r="UK225" s="136"/>
      <c r="UL225" s="136"/>
      <c r="UM225" s="136"/>
      <c r="UN225" s="136"/>
      <c r="UO225" s="136"/>
      <c r="UP225" s="136"/>
      <c r="UQ225" s="136"/>
      <c r="UR225" s="136"/>
      <c r="US225" s="136"/>
      <c r="UT225" s="136"/>
      <c r="UU225" s="136"/>
      <c r="UV225" s="136"/>
      <c r="UW225" s="136"/>
      <c r="UX225" s="136"/>
      <c r="UY225" s="136"/>
      <c r="UZ225" s="136"/>
      <c r="VA225" s="136"/>
      <c r="VB225" s="136"/>
      <c r="VC225" s="136"/>
      <c r="VD225" s="136"/>
      <c r="VE225" s="136"/>
      <c r="VF225" s="136"/>
      <c r="VG225" s="136"/>
      <c r="VH225" s="136"/>
      <c r="VI225" s="136"/>
      <c r="VJ225" s="136"/>
      <c r="VK225" s="136"/>
      <c r="VL225" s="136"/>
      <c r="VM225" s="136"/>
      <c r="VN225" s="136"/>
      <c r="VO225" s="136"/>
      <c r="VP225" s="136"/>
      <c r="VQ225" s="136"/>
      <c r="VR225" s="136"/>
      <c r="VS225" s="136"/>
      <c r="VT225" s="136"/>
      <c r="VU225" s="136"/>
      <c r="VV225" s="136"/>
      <c r="VW225" s="136"/>
      <c r="VX225" s="136"/>
      <c r="VY225" s="136"/>
      <c r="VZ225" s="136"/>
      <c r="WA225" s="136"/>
      <c r="WB225" s="136"/>
      <c r="WC225" s="136"/>
      <c r="WD225" s="136"/>
      <c r="WE225" s="136"/>
      <c r="WF225" s="136"/>
      <c r="WG225" s="136"/>
      <c r="WH225" s="136"/>
      <c r="WI225" s="136"/>
      <c r="WJ225" s="136"/>
      <c r="WK225" s="136"/>
      <c r="WL225" s="136"/>
      <c r="WM225" s="136"/>
      <c r="WN225" s="136"/>
      <c r="WO225" s="136"/>
      <c r="WP225" s="136"/>
      <c r="WQ225" s="136"/>
      <c r="WR225" s="136"/>
      <c r="WS225" s="136"/>
      <c r="WT225" s="136"/>
      <c r="WU225" s="136"/>
      <c r="WV225" s="136"/>
      <c r="WW225" s="136"/>
      <c r="WX225" s="136"/>
      <c r="WY225" s="136"/>
      <c r="WZ225" s="136"/>
      <c r="XA225" s="136"/>
      <c r="XB225" s="136"/>
      <c r="XC225" s="136"/>
      <c r="XD225" s="136"/>
      <c r="XE225" s="136"/>
      <c r="XF225" s="136"/>
      <c r="XG225" s="136"/>
      <c r="XH225" s="136"/>
      <c r="XI225" s="136"/>
      <c r="XJ225" s="136"/>
      <c r="XK225" s="136"/>
      <c r="XL225" s="136"/>
      <c r="XM225" s="136"/>
      <c r="XN225" s="136"/>
      <c r="XO225" s="136"/>
      <c r="XP225" s="136"/>
      <c r="XQ225" s="136"/>
      <c r="XR225" s="136"/>
      <c r="XS225" s="136"/>
      <c r="XT225" s="136"/>
      <c r="XU225" s="136"/>
      <c r="XV225" s="136"/>
      <c r="XW225" s="136"/>
      <c r="XX225" s="136"/>
      <c r="XY225" s="136"/>
      <c r="XZ225" s="136"/>
      <c r="YA225" s="136"/>
      <c r="YB225" s="136"/>
      <c r="YC225" s="136"/>
      <c r="YD225" s="136"/>
      <c r="YE225" s="136"/>
      <c r="YF225" s="136"/>
      <c r="YG225" s="136"/>
      <c r="YH225" s="136"/>
      <c r="YI225" s="136"/>
      <c r="YJ225" s="136"/>
      <c r="YK225" s="136"/>
      <c r="YL225" s="136"/>
      <c r="YM225" s="136"/>
      <c r="YN225" s="136"/>
      <c r="YO225" s="136"/>
      <c r="YP225" s="136"/>
      <c r="YQ225" s="136"/>
      <c r="YR225" s="136"/>
      <c r="YS225" s="136"/>
      <c r="YT225" s="136"/>
      <c r="YU225" s="136"/>
      <c r="YV225" s="136"/>
      <c r="YW225" s="136"/>
      <c r="YX225" s="136"/>
      <c r="YY225" s="136"/>
      <c r="YZ225" s="136"/>
      <c r="ZA225" s="136"/>
      <c r="ZB225" s="136"/>
      <c r="ZC225" s="136"/>
      <c r="ZD225" s="136"/>
      <c r="ZE225" s="136"/>
      <c r="ZF225" s="136"/>
      <c r="ZG225" s="136"/>
      <c r="ZH225" s="136"/>
      <c r="ZI225" s="136"/>
      <c r="ZJ225" s="136"/>
      <c r="ZK225" s="136"/>
      <c r="ZL225" s="136"/>
      <c r="ZM225" s="136"/>
      <c r="ZN225" s="136"/>
      <c r="ZO225" s="136"/>
      <c r="ZP225" s="136"/>
      <c r="ZQ225" s="136"/>
      <c r="ZR225" s="136"/>
      <c r="ZS225" s="136"/>
      <c r="ZT225" s="136"/>
      <c r="ZU225" s="136"/>
      <c r="ZV225" s="136"/>
      <c r="ZW225" s="136"/>
      <c r="ZX225" s="136"/>
      <c r="ZY225" s="136"/>
      <c r="ZZ225" s="136"/>
      <c r="AAA225" s="136"/>
      <c r="AAB225" s="136"/>
      <c r="AAC225" s="136"/>
      <c r="AAD225" s="136"/>
      <c r="AAE225" s="136"/>
      <c r="AAF225" s="136"/>
      <c r="AAG225" s="136"/>
      <c r="AAH225" s="136"/>
      <c r="AAI225" s="136"/>
      <c r="AAJ225" s="136"/>
      <c r="AAK225" s="136"/>
      <c r="AAL225" s="136"/>
      <c r="AAM225" s="136"/>
      <c r="AAN225" s="136"/>
      <c r="AAO225" s="136"/>
      <c r="AAP225" s="136"/>
      <c r="AAQ225" s="136"/>
      <c r="AAR225" s="136"/>
      <c r="AAS225" s="136"/>
      <c r="AAT225" s="136"/>
      <c r="AAU225" s="136"/>
      <c r="AAV225" s="136"/>
      <c r="AAW225" s="136"/>
      <c r="AAX225" s="136"/>
      <c r="AAY225" s="136"/>
      <c r="AAZ225" s="136"/>
      <c r="ABA225" s="136"/>
      <c r="ABB225" s="136"/>
      <c r="ABC225" s="136"/>
      <c r="ABD225" s="136"/>
      <c r="ABE225" s="136"/>
      <c r="ABF225" s="136"/>
      <c r="ABG225" s="136"/>
      <c r="ABH225" s="136"/>
      <c r="ABI225" s="136"/>
      <c r="ABJ225" s="136"/>
      <c r="ABK225" s="136"/>
      <c r="ABL225" s="136"/>
      <c r="ABM225" s="136"/>
      <c r="ABN225" s="136"/>
      <c r="ABO225" s="136"/>
      <c r="ABP225" s="136"/>
      <c r="ABQ225" s="136"/>
      <c r="ABR225" s="136"/>
      <c r="ABS225" s="136"/>
      <c r="ABT225" s="136"/>
      <c r="ABU225" s="136"/>
      <c r="ABV225" s="136"/>
      <c r="ABW225" s="136"/>
      <c r="ABX225" s="136"/>
      <c r="ABY225" s="136"/>
      <c r="ABZ225" s="136"/>
      <c r="ACA225" s="136"/>
      <c r="ACB225" s="136"/>
      <c r="ACC225" s="136"/>
      <c r="ACD225" s="136"/>
      <c r="ACE225" s="136"/>
      <c r="ACF225" s="136"/>
      <c r="ACG225" s="136"/>
      <c r="ACH225" s="136"/>
      <c r="ACI225" s="136"/>
      <c r="ACJ225" s="136"/>
      <c r="ACK225" s="136"/>
      <c r="ACL225" s="136"/>
      <c r="ACM225" s="136"/>
      <c r="ACN225" s="136"/>
      <c r="ACO225" s="136"/>
      <c r="ACP225" s="136"/>
      <c r="ACQ225" s="136"/>
      <c r="ACR225" s="136"/>
      <c r="ACS225" s="136"/>
      <c r="ACT225" s="136"/>
      <c r="ACU225" s="136"/>
      <c r="ACV225" s="136"/>
      <c r="ACW225" s="136"/>
      <c r="ACX225" s="136"/>
      <c r="ACY225" s="136"/>
      <c r="ACZ225" s="136"/>
      <c r="ADA225" s="136"/>
      <c r="ADB225" s="136"/>
      <c r="ADC225" s="136"/>
      <c r="ADD225" s="136"/>
      <c r="ADE225" s="136"/>
      <c r="ADF225" s="136"/>
      <c r="ADG225" s="136"/>
      <c r="ADH225" s="136"/>
      <c r="ADI225" s="136"/>
      <c r="ADJ225" s="136"/>
      <c r="ADK225" s="136"/>
      <c r="ADL225" s="136"/>
      <c r="ADM225" s="136"/>
      <c r="ADN225" s="136"/>
      <c r="ADO225" s="136"/>
      <c r="ADP225" s="136"/>
      <c r="ADQ225" s="136"/>
      <c r="ADR225" s="136"/>
      <c r="ADS225" s="136"/>
      <c r="ADT225" s="136"/>
      <c r="ADU225" s="136"/>
      <c r="ADV225" s="136"/>
      <c r="ADW225" s="136"/>
      <c r="ADX225" s="136"/>
      <c r="ADY225" s="136"/>
      <c r="ADZ225" s="136"/>
      <c r="AEA225" s="136"/>
      <c r="AEB225" s="136"/>
      <c r="AEC225" s="136"/>
      <c r="AED225" s="136"/>
      <c r="AEE225" s="136"/>
      <c r="AEF225" s="136"/>
      <c r="AEG225" s="136"/>
      <c r="AEH225" s="136"/>
      <c r="AEI225" s="136"/>
      <c r="AEJ225" s="136"/>
      <c r="AEK225" s="136"/>
      <c r="AEL225" s="136"/>
      <c r="AEM225" s="136"/>
      <c r="AEN225" s="136"/>
      <c r="AEO225" s="136"/>
      <c r="AEP225" s="136"/>
      <c r="AEQ225" s="136"/>
      <c r="AER225" s="136"/>
      <c r="AES225" s="136"/>
      <c r="AET225" s="136"/>
      <c r="AEU225" s="136"/>
      <c r="AEV225" s="136"/>
      <c r="AEW225" s="136"/>
      <c r="AEX225" s="136"/>
      <c r="AEY225" s="136"/>
      <c r="AEZ225" s="136"/>
      <c r="AFA225" s="136"/>
      <c r="AFB225" s="136"/>
      <c r="AFC225" s="136"/>
      <c r="AFD225" s="136"/>
      <c r="AFE225" s="136"/>
      <c r="AFF225" s="136"/>
      <c r="AFG225" s="136"/>
      <c r="AFH225" s="136"/>
      <c r="AFI225" s="136"/>
      <c r="AFJ225" s="136"/>
      <c r="AFK225" s="136"/>
      <c r="AFL225" s="136"/>
      <c r="AFM225" s="136"/>
      <c r="AFN225" s="136"/>
      <c r="AFO225" s="136"/>
      <c r="AFP225" s="136"/>
      <c r="AFQ225" s="136"/>
      <c r="AFR225" s="136"/>
      <c r="AFS225" s="136"/>
      <c r="AFT225" s="136"/>
      <c r="AFU225" s="136"/>
      <c r="AFV225" s="136"/>
      <c r="AFW225" s="136"/>
      <c r="AFX225" s="136"/>
      <c r="AFY225" s="136"/>
      <c r="AFZ225" s="136"/>
      <c r="AGA225" s="136"/>
      <c r="AGB225" s="136"/>
      <c r="AGC225" s="136"/>
      <c r="AGD225" s="136"/>
      <c r="AGE225" s="136"/>
      <c r="AGF225" s="136"/>
      <c r="AGG225" s="136"/>
      <c r="AGH225" s="136"/>
      <c r="AGI225" s="136"/>
      <c r="AGJ225" s="136"/>
      <c r="AGK225" s="136"/>
      <c r="AGL225" s="136"/>
      <c r="AGM225" s="136"/>
      <c r="AGN225" s="136"/>
      <c r="AGO225" s="136"/>
      <c r="AGP225" s="136"/>
      <c r="AGQ225" s="136"/>
      <c r="AGR225" s="136"/>
      <c r="AGS225" s="136"/>
      <c r="AGT225" s="136"/>
      <c r="AGU225" s="136"/>
      <c r="AGV225" s="136"/>
      <c r="AGW225" s="136"/>
      <c r="AGX225" s="136"/>
      <c r="AGY225" s="136"/>
      <c r="AGZ225" s="136"/>
      <c r="AHA225" s="136"/>
      <c r="AHB225" s="136"/>
      <c r="AHC225" s="136"/>
      <c r="AHD225" s="136"/>
      <c r="AHE225" s="136"/>
      <c r="AHF225" s="136"/>
      <c r="AHG225" s="136"/>
      <c r="AHH225" s="136"/>
      <c r="AHI225" s="136"/>
      <c r="AHJ225" s="136"/>
      <c r="AHK225" s="136"/>
      <c r="AHL225" s="136"/>
      <c r="AHM225" s="136"/>
      <c r="AHN225" s="136"/>
      <c r="AHO225" s="136"/>
      <c r="AHP225" s="136"/>
      <c r="AHQ225" s="136"/>
      <c r="AHR225" s="136"/>
      <c r="AHS225" s="136"/>
      <c r="AHT225" s="136"/>
      <c r="AHU225" s="136"/>
      <c r="AHV225" s="136"/>
      <c r="AHW225" s="136"/>
      <c r="AHX225" s="136"/>
      <c r="AHY225" s="136"/>
      <c r="AHZ225" s="136"/>
      <c r="AIA225" s="136"/>
      <c r="AIB225" s="136"/>
      <c r="AIC225" s="136"/>
      <c r="AID225" s="136"/>
      <c r="AIE225" s="136"/>
      <c r="AIF225" s="136"/>
      <c r="AIG225" s="136"/>
      <c r="AIH225" s="136"/>
      <c r="AII225" s="136"/>
      <c r="AIJ225" s="136"/>
      <c r="AIK225" s="136"/>
      <c r="AIL225" s="136"/>
      <c r="AIM225" s="136"/>
      <c r="AIN225" s="136"/>
      <c r="AIO225" s="136"/>
      <c r="AIP225" s="136"/>
      <c r="AIQ225" s="136"/>
      <c r="AIR225" s="136"/>
      <c r="AIS225" s="136"/>
      <c r="AIT225" s="136"/>
      <c r="AIU225" s="136"/>
      <c r="AIV225" s="136"/>
      <c r="AIW225" s="136"/>
      <c r="AIX225" s="136"/>
      <c r="AIY225" s="136"/>
      <c r="AIZ225" s="136"/>
      <c r="AJA225" s="136"/>
      <c r="AJB225" s="136"/>
      <c r="AJC225" s="136"/>
      <c r="AJD225" s="136"/>
      <c r="AJE225" s="136"/>
      <c r="AJF225" s="136"/>
      <c r="AJG225" s="136"/>
      <c r="AJH225" s="136"/>
      <c r="AJI225" s="136"/>
      <c r="AJJ225" s="136"/>
      <c r="AJK225" s="136"/>
      <c r="AJL225" s="136"/>
      <c r="AJM225" s="136"/>
      <c r="AJN225" s="136"/>
      <c r="AJO225" s="136"/>
      <c r="AJP225" s="136"/>
      <c r="AJQ225" s="136"/>
      <c r="AJR225" s="136"/>
      <c r="AJS225" s="136"/>
      <c r="AJT225" s="136"/>
      <c r="AJU225" s="136"/>
      <c r="AJV225" s="136"/>
      <c r="AJW225" s="136"/>
      <c r="AJX225" s="136"/>
      <c r="AJY225" s="136"/>
      <c r="AJZ225" s="136"/>
      <c r="AKA225" s="136"/>
      <c r="AKB225" s="136"/>
      <c r="AKC225" s="136"/>
      <c r="AKD225" s="136"/>
      <c r="AKE225" s="136"/>
      <c r="AKF225" s="136"/>
      <c r="AKG225" s="136"/>
      <c r="AKH225" s="136"/>
      <c r="AKI225" s="136"/>
      <c r="AKJ225" s="136"/>
      <c r="AKK225" s="136"/>
      <c r="AKL225" s="136"/>
      <c r="AKM225" s="136"/>
      <c r="AKN225" s="136"/>
      <c r="AKO225" s="136"/>
      <c r="AKP225" s="136"/>
      <c r="AKQ225" s="136"/>
      <c r="AKR225" s="136"/>
      <c r="AKS225" s="136"/>
      <c r="AKT225" s="136"/>
      <c r="AKU225" s="136"/>
      <c r="AKV225" s="136"/>
      <c r="AKW225" s="136"/>
      <c r="AKX225" s="136"/>
      <c r="AKY225" s="136"/>
      <c r="AKZ225" s="136"/>
      <c r="ALA225" s="136"/>
      <c r="ALB225" s="136"/>
      <c r="ALC225" s="136"/>
      <c r="ALD225" s="136"/>
      <c r="ALE225" s="136"/>
      <c r="ALF225" s="136"/>
      <c r="ALG225" s="136"/>
      <c r="ALH225" s="136"/>
      <c r="ALI225" s="136"/>
      <c r="ALJ225" s="136"/>
      <c r="ALK225" s="136"/>
      <c r="ALL225" s="136"/>
      <c r="ALM225" s="136"/>
      <c r="ALN225" s="136"/>
      <c r="ALO225" s="136"/>
      <c r="ALP225" s="136"/>
      <c r="ALQ225" s="136"/>
      <c r="ALR225" s="136"/>
      <c r="ALS225" s="136"/>
      <c r="ALT225" s="136"/>
      <c r="ALU225" s="136"/>
      <c r="ALV225" s="136"/>
      <c r="ALW225" s="136"/>
      <c r="ALX225" s="136"/>
      <c r="ALY225" s="136"/>
      <c r="ALZ225" s="136"/>
      <c r="AMA225" s="136"/>
      <c r="AMB225" s="136"/>
      <c r="AMC225" s="136"/>
      <c r="AMD225" s="136"/>
      <c r="AME225" s="136"/>
      <c r="AMF225" s="136"/>
      <c r="AMG225" s="136"/>
      <c r="AMH225" s="136"/>
      <c r="AMI225" s="136"/>
    </row>
    <row r="226" spans="1:1023" ht="29.25" x14ac:dyDescent="0.25">
      <c r="A226" s="280" t="s">
        <v>919</v>
      </c>
      <c r="B226" s="193">
        <v>226</v>
      </c>
      <c r="C226" s="261" t="s">
        <v>25876</v>
      </c>
      <c r="D226" s="212" t="s">
        <v>920</v>
      </c>
      <c r="E226" s="136"/>
      <c r="F226" s="220">
        <v>4</v>
      </c>
      <c r="G226" s="214"/>
      <c r="H226" s="214"/>
      <c r="I226" s="367">
        <v>7.35</v>
      </c>
      <c r="J226" s="421"/>
      <c r="K226" s="77">
        <v>2</v>
      </c>
      <c r="L226" s="77"/>
      <c r="M226" s="77"/>
      <c r="N226" s="77"/>
      <c r="O226" s="445"/>
      <c r="P226" s="161"/>
      <c r="Q226" s="161"/>
      <c r="R226" s="161"/>
      <c r="S226" s="161"/>
      <c r="T226" s="161"/>
      <c r="U226" s="161"/>
      <c r="V226" s="256">
        <f>IF(O226=1,10,100)</f>
        <v>100</v>
      </c>
      <c r="W226" s="256">
        <f>IF(O226=1,1,IF(O226=2,10,100))</f>
        <v>100</v>
      </c>
      <c r="X226" s="256">
        <f>IF(O226=3,20,100)</f>
        <v>100</v>
      </c>
      <c r="Y226" s="256">
        <f>IF(P226=1,10,100)</f>
        <v>100</v>
      </c>
      <c r="Z226" s="256">
        <f>IF(P226=1,1,IF(P226=2,10,100))</f>
        <v>100</v>
      </c>
      <c r="AA226" s="257">
        <f>IF(OR(EXACT(Q226,"1A"),EXACT(Q226,"1B")),0.1,IF(Q226=2,1,100))</f>
        <v>100</v>
      </c>
      <c r="AB226" s="257">
        <f>IF(OR(EXACT(R226,"1A"),EXACT(R226,"1B")),0.1,IF(R226=2,1,100))</f>
        <v>100</v>
      </c>
      <c r="AC226" s="257">
        <f>IF(OR(EXACT(S226,"1A"),EXACT(S226,"1B")),0.3,IF(S226=2,3,100))</f>
        <v>100</v>
      </c>
      <c r="AD226" s="136"/>
      <c r="AE226" s="136"/>
      <c r="AF226" s="249">
        <f>IF(OR(OR(EXACT(J226,"1A"),EXACT(J226,"1B"),EXACT(J226,"1C")),K226=1),1,IF(K226=2,10,100))</f>
        <v>10</v>
      </c>
      <c r="AG226" s="249">
        <f>IF(OR(EXACT(J226,"1A"),EXACT(J226,"1B"),EXACT(J226,"1C")),1,IF(J226=2,10,100))</f>
        <v>100</v>
      </c>
      <c r="AH226" s="249">
        <f>IF(OR(EXACT(J226,"1A"),EXACT(J226,"1B"),EXACT(J226,"1C"),K226=1),3,100)</f>
        <v>100</v>
      </c>
      <c r="AI226" s="249">
        <f>IF(OR(EXACT(J226,"1A"),EXACT(J226,"1B"),EXACT(J226,"1C")),5,100)</f>
        <v>100</v>
      </c>
      <c r="AJ226" s="269" t="s">
        <v>25877</v>
      </c>
      <c r="AK226" s="136"/>
      <c r="AL226" s="220">
        <v>3</v>
      </c>
      <c r="AM226" s="251"/>
      <c r="AN226" s="136"/>
      <c r="AO226" s="136"/>
      <c r="AP226" s="136"/>
      <c r="AQ226" s="199" t="s">
        <v>921</v>
      </c>
      <c r="AR226" s="136"/>
      <c r="AS226" s="136"/>
      <c r="AT226" s="136"/>
      <c r="AU226" s="136"/>
      <c r="AV226" s="136"/>
      <c r="AW226" s="136"/>
      <c r="AX226" s="136"/>
      <c r="AY226" s="136"/>
      <c r="AZ226" s="136"/>
      <c r="BA226" s="136"/>
      <c r="BB226" s="136"/>
      <c r="BC226" s="136"/>
      <c r="BD226" s="136"/>
      <c r="BE226" s="136"/>
      <c r="BF226" s="136"/>
      <c r="BG226" s="136"/>
      <c r="BH226" s="136"/>
      <c r="BI226" s="136"/>
      <c r="BJ226" s="136"/>
      <c r="BK226" s="136"/>
      <c r="BL226" s="136"/>
      <c r="BM226" s="136"/>
      <c r="BN226" s="136"/>
      <c r="BO226" s="136"/>
      <c r="BP226" s="136"/>
      <c r="BQ226" s="136"/>
      <c r="BR226" s="136"/>
      <c r="BS226" s="136"/>
      <c r="BT226" s="136"/>
      <c r="BU226" s="136"/>
      <c r="BV226" s="136"/>
      <c r="BW226" s="136"/>
      <c r="BX226" s="136"/>
      <c r="BY226" s="136"/>
      <c r="BZ226" s="136"/>
      <c r="CA226" s="136"/>
      <c r="CB226" s="136"/>
      <c r="CC226" s="136"/>
      <c r="CD226" s="136"/>
      <c r="CE226" s="136"/>
      <c r="CF226" s="136"/>
      <c r="CG226" s="136"/>
      <c r="CH226" s="136"/>
      <c r="CI226" s="136"/>
      <c r="CJ226" s="136"/>
      <c r="CK226" s="136"/>
      <c r="CL226" s="136"/>
      <c r="CM226" s="136"/>
      <c r="CN226" s="136"/>
      <c r="CO226" s="136"/>
      <c r="CP226" s="136"/>
      <c r="CQ226" s="136"/>
      <c r="CR226" s="136"/>
      <c r="CS226" s="136"/>
      <c r="CT226" s="136"/>
      <c r="CU226" s="136"/>
      <c r="CV226" s="136"/>
      <c r="CW226" s="136"/>
      <c r="CX226" s="136"/>
      <c r="CY226" s="136"/>
      <c r="CZ226" s="136"/>
      <c r="DA226" s="136"/>
      <c r="DB226" s="136"/>
      <c r="DC226" s="136"/>
      <c r="DD226" s="136"/>
      <c r="DE226" s="136"/>
      <c r="DF226" s="136"/>
      <c r="DG226" s="136"/>
      <c r="DH226" s="136"/>
      <c r="DI226" s="136"/>
      <c r="DJ226" s="136"/>
      <c r="DK226" s="136"/>
      <c r="DL226" s="136"/>
      <c r="DM226" s="136"/>
      <c r="DN226" s="136"/>
      <c r="DO226" s="136"/>
      <c r="DP226" s="136"/>
      <c r="DQ226" s="136"/>
      <c r="DR226" s="136"/>
      <c r="DS226" s="136"/>
      <c r="DT226" s="136"/>
      <c r="DU226" s="136"/>
      <c r="DV226" s="136"/>
      <c r="DW226" s="136"/>
      <c r="DX226" s="136"/>
      <c r="DY226" s="136"/>
      <c r="DZ226" s="136"/>
      <c r="EA226" s="136"/>
      <c r="EB226" s="136"/>
      <c r="EC226" s="136"/>
      <c r="ED226" s="136"/>
      <c r="EE226" s="136"/>
      <c r="EF226" s="136"/>
      <c r="EG226" s="136"/>
      <c r="EH226" s="136"/>
      <c r="EI226" s="136"/>
      <c r="EJ226" s="136"/>
      <c r="EK226" s="136"/>
      <c r="EL226" s="136"/>
      <c r="EM226" s="136"/>
      <c r="EN226" s="136"/>
      <c r="EO226" s="136"/>
      <c r="EP226" s="136"/>
      <c r="EQ226" s="136"/>
      <c r="ER226" s="136"/>
      <c r="ES226" s="136"/>
      <c r="ET226" s="136"/>
      <c r="EU226" s="136"/>
      <c r="EV226" s="136"/>
      <c r="EW226" s="136"/>
      <c r="EX226" s="136"/>
      <c r="EY226" s="136"/>
      <c r="EZ226" s="136"/>
      <c r="FA226" s="136"/>
      <c r="FB226" s="136"/>
      <c r="FC226" s="136"/>
      <c r="FD226" s="136"/>
      <c r="FE226" s="136"/>
      <c r="FF226" s="136"/>
      <c r="FG226" s="136"/>
      <c r="FH226" s="136"/>
      <c r="FI226" s="136"/>
      <c r="FJ226" s="136"/>
      <c r="FK226" s="136"/>
      <c r="FL226" s="136"/>
      <c r="FM226" s="136"/>
      <c r="FN226" s="136"/>
      <c r="FO226" s="136"/>
      <c r="FP226" s="136"/>
      <c r="FQ226" s="136"/>
      <c r="FR226" s="136"/>
      <c r="FS226" s="136"/>
      <c r="FT226" s="136"/>
      <c r="FU226" s="136"/>
      <c r="FV226" s="136"/>
      <c r="FW226" s="136"/>
      <c r="FX226" s="136"/>
      <c r="FY226" s="136"/>
      <c r="FZ226" s="136"/>
      <c r="GA226" s="136"/>
      <c r="GB226" s="136"/>
      <c r="GC226" s="136"/>
      <c r="GD226" s="136"/>
      <c r="GE226" s="136"/>
      <c r="GF226" s="136"/>
      <c r="GG226" s="136"/>
      <c r="GH226" s="136"/>
      <c r="GI226" s="136"/>
      <c r="GJ226" s="136"/>
      <c r="GK226" s="136"/>
      <c r="GL226" s="136"/>
      <c r="GM226" s="136"/>
      <c r="GN226" s="136"/>
      <c r="GO226" s="136"/>
      <c r="GP226" s="136"/>
      <c r="GQ226" s="136"/>
      <c r="GR226" s="136"/>
      <c r="GS226" s="136"/>
      <c r="GT226" s="136"/>
      <c r="GU226" s="136"/>
      <c r="GV226" s="136"/>
      <c r="GW226" s="136"/>
      <c r="GX226" s="136"/>
      <c r="GY226" s="136"/>
      <c r="GZ226" s="136"/>
      <c r="HA226" s="136"/>
      <c r="HB226" s="136"/>
      <c r="HC226" s="136"/>
      <c r="HD226" s="136"/>
      <c r="HE226" s="136"/>
      <c r="HF226" s="136"/>
      <c r="HG226" s="136"/>
      <c r="HH226" s="136"/>
      <c r="HI226" s="136"/>
      <c r="HJ226" s="136"/>
      <c r="HK226" s="136"/>
      <c r="HL226" s="136"/>
      <c r="HM226" s="136"/>
      <c r="HN226" s="136"/>
      <c r="HO226" s="136"/>
      <c r="HP226" s="136"/>
      <c r="HQ226" s="136"/>
      <c r="HR226" s="136"/>
      <c r="HS226" s="136"/>
      <c r="HT226" s="136"/>
      <c r="HU226" s="136"/>
      <c r="HV226" s="136"/>
      <c r="HW226" s="136"/>
      <c r="HX226" s="136"/>
      <c r="HY226" s="136"/>
      <c r="HZ226" s="136"/>
      <c r="IA226" s="136"/>
      <c r="IB226" s="136"/>
      <c r="IC226" s="136"/>
      <c r="ID226" s="136"/>
      <c r="IE226" s="136"/>
      <c r="IF226" s="136"/>
      <c r="IG226" s="136"/>
      <c r="IH226" s="136"/>
      <c r="II226" s="136"/>
      <c r="IJ226" s="136"/>
      <c r="IK226" s="136"/>
      <c r="IL226" s="136"/>
      <c r="IM226" s="136"/>
      <c r="IN226" s="136"/>
      <c r="IO226" s="136"/>
      <c r="IP226" s="136"/>
      <c r="IQ226" s="136"/>
      <c r="IR226" s="136"/>
      <c r="IS226" s="136"/>
      <c r="IT226" s="136"/>
      <c r="IU226" s="136"/>
      <c r="IV226" s="136"/>
      <c r="IW226" s="136"/>
      <c r="IX226" s="136"/>
      <c r="IY226" s="136"/>
      <c r="IZ226" s="136"/>
      <c r="JA226" s="136"/>
      <c r="JB226" s="136"/>
      <c r="JC226" s="136"/>
      <c r="JD226" s="136"/>
      <c r="JE226" s="136"/>
      <c r="JF226" s="136"/>
      <c r="JG226" s="136"/>
      <c r="JH226" s="136"/>
      <c r="JI226" s="136"/>
      <c r="JJ226" s="136"/>
      <c r="JK226" s="136"/>
      <c r="JL226" s="136"/>
      <c r="JM226" s="136"/>
      <c r="JN226" s="136"/>
      <c r="JO226" s="136"/>
      <c r="JP226" s="136"/>
      <c r="JQ226" s="136"/>
      <c r="JR226" s="136"/>
      <c r="JS226" s="136"/>
      <c r="JT226" s="136"/>
      <c r="JU226" s="136"/>
      <c r="JV226" s="136"/>
      <c r="JW226" s="136"/>
      <c r="JX226" s="136"/>
      <c r="JY226" s="136"/>
      <c r="JZ226" s="136"/>
      <c r="KA226" s="136"/>
      <c r="KB226" s="136"/>
      <c r="KC226" s="136"/>
      <c r="KD226" s="136"/>
      <c r="KE226" s="136"/>
      <c r="KF226" s="136"/>
      <c r="KG226" s="136"/>
      <c r="KH226" s="136"/>
      <c r="KI226" s="136"/>
      <c r="KJ226" s="136"/>
      <c r="KK226" s="136"/>
      <c r="KL226" s="136"/>
      <c r="KM226" s="136"/>
      <c r="KN226" s="136"/>
      <c r="KO226" s="136"/>
      <c r="KP226" s="136"/>
      <c r="KQ226" s="136"/>
      <c r="KR226" s="136"/>
      <c r="KS226" s="136"/>
      <c r="KT226" s="136"/>
      <c r="KU226" s="136"/>
      <c r="KV226" s="136"/>
      <c r="KW226" s="136"/>
      <c r="KX226" s="136"/>
      <c r="KY226" s="136"/>
      <c r="KZ226" s="136"/>
      <c r="LA226" s="136"/>
      <c r="LB226" s="136"/>
      <c r="LC226" s="136"/>
      <c r="LD226" s="136"/>
      <c r="LE226" s="136"/>
      <c r="LF226" s="136"/>
      <c r="LG226" s="136"/>
      <c r="LH226" s="136"/>
      <c r="LI226" s="136"/>
      <c r="LJ226" s="136"/>
      <c r="LK226" s="136"/>
      <c r="LL226" s="136"/>
      <c r="LM226" s="136"/>
      <c r="LN226" s="136"/>
      <c r="LO226" s="136"/>
      <c r="LP226" s="136"/>
      <c r="LQ226" s="136"/>
      <c r="LR226" s="136"/>
      <c r="LS226" s="136"/>
      <c r="LT226" s="136"/>
      <c r="LU226" s="136"/>
      <c r="LV226" s="136"/>
      <c r="LW226" s="136"/>
      <c r="LX226" s="136"/>
      <c r="LY226" s="136"/>
      <c r="LZ226" s="136"/>
      <c r="MA226" s="136"/>
      <c r="MB226" s="136"/>
      <c r="MC226" s="136"/>
      <c r="MD226" s="136"/>
      <c r="ME226" s="136"/>
      <c r="MF226" s="136"/>
      <c r="MG226" s="136"/>
      <c r="MH226" s="136"/>
      <c r="MI226" s="136"/>
      <c r="MJ226" s="136"/>
      <c r="MK226" s="136"/>
      <c r="ML226" s="136"/>
      <c r="MM226" s="136"/>
      <c r="MN226" s="136"/>
      <c r="MO226" s="136"/>
      <c r="MP226" s="136"/>
      <c r="MQ226" s="136"/>
      <c r="MR226" s="136"/>
      <c r="MS226" s="136"/>
      <c r="MT226" s="136"/>
      <c r="MU226" s="136"/>
      <c r="MV226" s="136"/>
      <c r="MW226" s="136"/>
      <c r="MX226" s="136"/>
      <c r="MY226" s="136"/>
      <c r="MZ226" s="136"/>
      <c r="NA226" s="136"/>
      <c r="NB226" s="136"/>
      <c r="NC226" s="136"/>
      <c r="ND226" s="136"/>
      <c r="NE226" s="136"/>
      <c r="NF226" s="136"/>
      <c r="NG226" s="136"/>
      <c r="NH226" s="136"/>
      <c r="NI226" s="136"/>
      <c r="NJ226" s="136"/>
      <c r="NK226" s="136"/>
      <c r="NL226" s="136"/>
      <c r="NM226" s="136"/>
      <c r="NN226" s="136"/>
      <c r="NO226" s="136"/>
      <c r="NP226" s="136"/>
      <c r="NQ226" s="136"/>
      <c r="NR226" s="136"/>
      <c r="NS226" s="136"/>
      <c r="NT226" s="136"/>
      <c r="NU226" s="136"/>
      <c r="NV226" s="136"/>
      <c r="NW226" s="136"/>
      <c r="NX226" s="136"/>
      <c r="NY226" s="136"/>
      <c r="NZ226" s="136"/>
      <c r="OA226" s="136"/>
      <c r="OB226" s="136"/>
      <c r="OC226" s="136"/>
      <c r="OD226" s="136"/>
      <c r="OE226" s="136"/>
      <c r="OF226" s="136"/>
      <c r="OG226" s="136"/>
      <c r="OH226" s="136"/>
      <c r="OI226" s="136"/>
      <c r="OJ226" s="136"/>
      <c r="OK226" s="136"/>
      <c r="OL226" s="136"/>
      <c r="OM226" s="136"/>
      <c r="ON226" s="136"/>
      <c r="OO226" s="136"/>
      <c r="OP226" s="136"/>
      <c r="OQ226" s="136"/>
      <c r="OR226" s="136"/>
      <c r="OS226" s="136"/>
      <c r="OT226" s="136"/>
      <c r="OU226" s="136"/>
      <c r="OV226" s="136"/>
      <c r="OW226" s="136"/>
      <c r="OX226" s="136"/>
      <c r="OY226" s="136"/>
      <c r="OZ226" s="136"/>
      <c r="PA226" s="136"/>
      <c r="PB226" s="136"/>
      <c r="PC226" s="136"/>
      <c r="PD226" s="136"/>
      <c r="PE226" s="136"/>
      <c r="PF226" s="136"/>
      <c r="PG226" s="136"/>
      <c r="PH226" s="136"/>
      <c r="PI226" s="136"/>
      <c r="PJ226" s="136"/>
      <c r="PK226" s="136"/>
      <c r="PL226" s="136"/>
      <c r="PM226" s="136"/>
      <c r="PN226" s="136"/>
      <c r="PO226" s="136"/>
      <c r="PP226" s="136"/>
      <c r="PQ226" s="136"/>
      <c r="PR226" s="136"/>
      <c r="PS226" s="136"/>
      <c r="PT226" s="136"/>
      <c r="PU226" s="136"/>
      <c r="PV226" s="136"/>
      <c r="PW226" s="136"/>
      <c r="PX226" s="136"/>
      <c r="PY226" s="136"/>
      <c r="PZ226" s="136"/>
      <c r="QA226" s="136"/>
      <c r="QB226" s="136"/>
      <c r="QC226" s="136"/>
      <c r="QD226" s="136"/>
      <c r="QE226" s="136"/>
      <c r="QF226" s="136"/>
      <c r="QG226" s="136"/>
      <c r="QH226" s="136"/>
      <c r="QI226" s="136"/>
      <c r="QJ226" s="136"/>
      <c r="QK226" s="136"/>
      <c r="QL226" s="136"/>
      <c r="QM226" s="136"/>
      <c r="QN226" s="136"/>
      <c r="QO226" s="136"/>
      <c r="QP226" s="136"/>
      <c r="QQ226" s="136"/>
      <c r="QR226" s="136"/>
      <c r="QS226" s="136"/>
      <c r="QT226" s="136"/>
      <c r="QU226" s="136"/>
      <c r="QV226" s="136"/>
      <c r="QW226" s="136"/>
      <c r="QX226" s="136"/>
      <c r="QY226" s="136"/>
      <c r="QZ226" s="136"/>
      <c r="RA226" s="136"/>
      <c r="RB226" s="136"/>
      <c r="RC226" s="136"/>
      <c r="RD226" s="136"/>
      <c r="RE226" s="136"/>
      <c r="RF226" s="136"/>
      <c r="RG226" s="136"/>
      <c r="RH226" s="136"/>
      <c r="RI226" s="136"/>
      <c r="RJ226" s="136"/>
      <c r="RK226" s="136"/>
      <c r="RL226" s="136"/>
      <c r="RM226" s="136"/>
      <c r="RN226" s="136"/>
      <c r="RO226" s="136"/>
      <c r="RP226" s="136"/>
      <c r="RQ226" s="136"/>
      <c r="RR226" s="136"/>
      <c r="RS226" s="136"/>
      <c r="RT226" s="136"/>
      <c r="RU226" s="136"/>
      <c r="RV226" s="136"/>
      <c r="RW226" s="136"/>
      <c r="RX226" s="136"/>
      <c r="RY226" s="136"/>
      <c r="RZ226" s="136"/>
      <c r="SA226" s="136"/>
      <c r="SB226" s="136"/>
      <c r="SC226" s="136"/>
      <c r="SD226" s="136"/>
      <c r="SE226" s="136"/>
      <c r="SF226" s="136"/>
      <c r="SG226" s="136"/>
      <c r="SH226" s="136"/>
      <c r="SI226" s="136"/>
      <c r="SJ226" s="136"/>
      <c r="SK226" s="136"/>
      <c r="SL226" s="136"/>
      <c r="SM226" s="136"/>
      <c r="SN226" s="136"/>
      <c r="SO226" s="136"/>
      <c r="SP226" s="136"/>
      <c r="SQ226" s="136"/>
      <c r="SR226" s="136"/>
      <c r="SS226" s="136"/>
      <c r="ST226" s="136"/>
      <c r="SU226" s="136"/>
      <c r="SV226" s="136"/>
      <c r="SW226" s="136"/>
      <c r="SX226" s="136"/>
      <c r="SY226" s="136"/>
      <c r="SZ226" s="136"/>
      <c r="TA226" s="136"/>
      <c r="TB226" s="136"/>
      <c r="TC226" s="136"/>
      <c r="TD226" s="136"/>
      <c r="TE226" s="136"/>
      <c r="TF226" s="136"/>
      <c r="TG226" s="136"/>
      <c r="TH226" s="136"/>
      <c r="TI226" s="136"/>
      <c r="TJ226" s="136"/>
      <c r="TK226" s="136"/>
      <c r="TL226" s="136"/>
      <c r="TM226" s="136"/>
      <c r="TN226" s="136"/>
      <c r="TO226" s="136"/>
      <c r="TP226" s="136"/>
      <c r="TQ226" s="136"/>
      <c r="TR226" s="136"/>
      <c r="TS226" s="136"/>
      <c r="TT226" s="136"/>
      <c r="TU226" s="136"/>
      <c r="TV226" s="136"/>
      <c r="TW226" s="136"/>
      <c r="TX226" s="136"/>
      <c r="TY226" s="136"/>
      <c r="TZ226" s="136"/>
      <c r="UA226" s="136"/>
      <c r="UB226" s="136"/>
      <c r="UC226" s="136"/>
      <c r="UD226" s="136"/>
      <c r="UE226" s="136"/>
      <c r="UF226" s="136"/>
      <c r="UG226" s="136"/>
      <c r="UH226" s="136"/>
      <c r="UI226" s="136"/>
      <c r="UJ226" s="136"/>
      <c r="UK226" s="136"/>
      <c r="UL226" s="136"/>
      <c r="UM226" s="136"/>
      <c r="UN226" s="136"/>
      <c r="UO226" s="136"/>
      <c r="UP226" s="136"/>
      <c r="UQ226" s="136"/>
      <c r="UR226" s="136"/>
      <c r="US226" s="136"/>
      <c r="UT226" s="136"/>
      <c r="UU226" s="136"/>
      <c r="UV226" s="136"/>
      <c r="UW226" s="136"/>
      <c r="UX226" s="136"/>
      <c r="UY226" s="136"/>
      <c r="UZ226" s="136"/>
      <c r="VA226" s="136"/>
      <c r="VB226" s="136"/>
      <c r="VC226" s="136"/>
      <c r="VD226" s="136"/>
      <c r="VE226" s="136"/>
      <c r="VF226" s="136"/>
      <c r="VG226" s="136"/>
      <c r="VH226" s="136"/>
      <c r="VI226" s="136"/>
      <c r="VJ226" s="136"/>
      <c r="VK226" s="136"/>
      <c r="VL226" s="136"/>
      <c r="VM226" s="136"/>
      <c r="VN226" s="136"/>
      <c r="VO226" s="136"/>
      <c r="VP226" s="136"/>
      <c r="VQ226" s="136"/>
      <c r="VR226" s="136"/>
      <c r="VS226" s="136"/>
      <c r="VT226" s="136"/>
      <c r="VU226" s="136"/>
      <c r="VV226" s="136"/>
      <c r="VW226" s="136"/>
      <c r="VX226" s="136"/>
      <c r="VY226" s="136"/>
      <c r="VZ226" s="136"/>
      <c r="WA226" s="136"/>
      <c r="WB226" s="136"/>
      <c r="WC226" s="136"/>
      <c r="WD226" s="136"/>
      <c r="WE226" s="136"/>
      <c r="WF226" s="136"/>
      <c r="WG226" s="136"/>
      <c r="WH226" s="136"/>
      <c r="WI226" s="136"/>
      <c r="WJ226" s="136"/>
      <c r="WK226" s="136"/>
      <c r="WL226" s="136"/>
      <c r="WM226" s="136"/>
      <c r="WN226" s="136"/>
      <c r="WO226" s="136"/>
      <c r="WP226" s="136"/>
      <c r="WQ226" s="136"/>
      <c r="WR226" s="136"/>
      <c r="WS226" s="136"/>
      <c r="WT226" s="136"/>
      <c r="WU226" s="136"/>
      <c r="WV226" s="136"/>
      <c r="WW226" s="136"/>
      <c r="WX226" s="136"/>
      <c r="WY226" s="136"/>
      <c r="WZ226" s="136"/>
      <c r="XA226" s="136"/>
      <c r="XB226" s="136"/>
      <c r="XC226" s="136"/>
      <c r="XD226" s="136"/>
      <c r="XE226" s="136"/>
      <c r="XF226" s="136"/>
      <c r="XG226" s="136"/>
      <c r="XH226" s="136"/>
      <c r="XI226" s="136"/>
      <c r="XJ226" s="136"/>
      <c r="XK226" s="136"/>
      <c r="XL226" s="136"/>
      <c r="XM226" s="136"/>
      <c r="XN226" s="136"/>
      <c r="XO226" s="136"/>
      <c r="XP226" s="136"/>
      <c r="XQ226" s="136"/>
      <c r="XR226" s="136"/>
      <c r="XS226" s="136"/>
      <c r="XT226" s="136"/>
      <c r="XU226" s="136"/>
      <c r="XV226" s="136"/>
      <c r="XW226" s="136"/>
      <c r="XX226" s="136"/>
      <c r="XY226" s="136"/>
      <c r="XZ226" s="136"/>
      <c r="YA226" s="136"/>
      <c r="YB226" s="136"/>
      <c r="YC226" s="136"/>
      <c r="YD226" s="136"/>
      <c r="YE226" s="136"/>
      <c r="YF226" s="136"/>
      <c r="YG226" s="136"/>
      <c r="YH226" s="136"/>
      <c r="YI226" s="136"/>
      <c r="YJ226" s="136"/>
      <c r="YK226" s="136"/>
      <c r="YL226" s="136"/>
      <c r="YM226" s="136"/>
      <c r="YN226" s="136"/>
      <c r="YO226" s="136"/>
      <c r="YP226" s="136"/>
      <c r="YQ226" s="136"/>
      <c r="YR226" s="136"/>
      <c r="YS226" s="136"/>
      <c r="YT226" s="136"/>
      <c r="YU226" s="136"/>
      <c r="YV226" s="136"/>
      <c r="YW226" s="136"/>
      <c r="YX226" s="136"/>
      <c r="YY226" s="136"/>
      <c r="YZ226" s="136"/>
      <c r="ZA226" s="136"/>
      <c r="ZB226" s="136"/>
      <c r="ZC226" s="136"/>
      <c r="ZD226" s="136"/>
      <c r="ZE226" s="136"/>
      <c r="ZF226" s="136"/>
      <c r="ZG226" s="136"/>
      <c r="ZH226" s="136"/>
      <c r="ZI226" s="136"/>
      <c r="ZJ226" s="136"/>
      <c r="ZK226" s="136"/>
      <c r="ZL226" s="136"/>
      <c r="ZM226" s="136"/>
      <c r="ZN226" s="136"/>
      <c r="ZO226" s="136"/>
      <c r="ZP226" s="136"/>
      <c r="ZQ226" s="136"/>
      <c r="ZR226" s="136"/>
      <c r="ZS226" s="136"/>
      <c r="ZT226" s="136"/>
      <c r="ZU226" s="136"/>
      <c r="ZV226" s="136"/>
      <c r="ZW226" s="136"/>
      <c r="ZX226" s="136"/>
      <c r="ZY226" s="136"/>
      <c r="ZZ226" s="136"/>
      <c r="AAA226" s="136"/>
      <c r="AAB226" s="136"/>
      <c r="AAC226" s="136"/>
      <c r="AAD226" s="136"/>
      <c r="AAE226" s="136"/>
      <c r="AAF226" s="136"/>
      <c r="AAG226" s="136"/>
      <c r="AAH226" s="136"/>
      <c r="AAI226" s="136"/>
      <c r="AAJ226" s="136"/>
      <c r="AAK226" s="136"/>
      <c r="AAL226" s="136"/>
      <c r="AAM226" s="136"/>
      <c r="AAN226" s="136"/>
      <c r="AAO226" s="136"/>
      <c r="AAP226" s="136"/>
      <c r="AAQ226" s="136"/>
      <c r="AAR226" s="136"/>
      <c r="AAS226" s="136"/>
      <c r="AAT226" s="136"/>
      <c r="AAU226" s="136"/>
      <c r="AAV226" s="136"/>
      <c r="AAW226" s="136"/>
      <c r="AAX226" s="136"/>
      <c r="AAY226" s="136"/>
      <c r="AAZ226" s="136"/>
      <c r="ABA226" s="136"/>
      <c r="ABB226" s="136"/>
      <c r="ABC226" s="136"/>
      <c r="ABD226" s="136"/>
      <c r="ABE226" s="136"/>
      <c r="ABF226" s="136"/>
      <c r="ABG226" s="136"/>
      <c r="ABH226" s="136"/>
      <c r="ABI226" s="136"/>
      <c r="ABJ226" s="136"/>
      <c r="ABK226" s="136"/>
      <c r="ABL226" s="136"/>
      <c r="ABM226" s="136"/>
      <c r="ABN226" s="136"/>
      <c r="ABO226" s="136"/>
      <c r="ABP226" s="136"/>
      <c r="ABQ226" s="136"/>
      <c r="ABR226" s="136"/>
      <c r="ABS226" s="136"/>
      <c r="ABT226" s="136"/>
      <c r="ABU226" s="136"/>
      <c r="ABV226" s="136"/>
      <c r="ABW226" s="136"/>
      <c r="ABX226" s="136"/>
      <c r="ABY226" s="136"/>
      <c r="ABZ226" s="136"/>
      <c r="ACA226" s="136"/>
      <c r="ACB226" s="136"/>
      <c r="ACC226" s="136"/>
      <c r="ACD226" s="136"/>
      <c r="ACE226" s="136"/>
      <c r="ACF226" s="136"/>
      <c r="ACG226" s="136"/>
      <c r="ACH226" s="136"/>
      <c r="ACI226" s="136"/>
      <c r="ACJ226" s="136"/>
      <c r="ACK226" s="136"/>
      <c r="ACL226" s="136"/>
      <c r="ACM226" s="136"/>
      <c r="ACN226" s="136"/>
      <c r="ACO226" s="136"/>
      <c r="ACP226" s="136"/>
      <c r="ACQ226" s="136"/>
      <c r="ACR226" s="136"/>
      <c r="ACS226" s="136"/>
      <c r="ACT226" s="136"/>
      <c r="ACU226" s="136"/>
      <c r="ACV226" s="136"/>
      <c r="ACW226" s="136"/>
      <c r="ACX226" s="136"/>
      <c r="ACY226" s="136"/>
      <c r="ACZ226" s="136"/>
      <c r="ADA226" s="136"/>
      <c r="ADB226" s="136"/>
      <c r="ADC226" s="136"/>
      <c r="ADD226" s="136"/>
      <c r="ADE226" s="136"/>
      <c r="ADF226" s="136"/>
      <c r="ADG226" s="136"/>
      <c r="ADH226" s="136"/>
      <c r="ADI226" s="136"/>
      <c r="ADJ226" s="136"/>
      <c r="ADK226" s="136"/>
      <c r="ADL226" s="136"/>
      <c r="ADM226" s="136"/>
      <c r="ADN226" s="136"/>
      <c r="ADO226" s="136"/>
      <c r="ADP226" s="136"/>
      <c r="ADQ226" s="136"/>
      <c r="ADR226" s="136"/>
      <c r="ADS226" s="136"/>
      <c r="ADT226" s="136"/>
      <c r="ADU226" s="136"/>
      <c r="ADV226" s="136"/>
      <c r="ADW226" s="136"/>
      <c r="ADX226" s="136"/>
      <c r="ADY226" s="136"/>
      <c r="ADZ226" s="136"/>
      <c r="AEA226" s="136"/>
      <c r="AEB226" s="136"/>
      <c r="AEC226" s="136"/>
      <c r="AED226" s="136"/>
      <c r="AEE226" s="136"/>
      <c r="AEF226" s="136"/>
      <c r="AEG226" s="136"/>
      <c r="AEH226" s="136"/>
      <c r="AEI226" s="136"/>
      <c r="AEJ226" s="136"/>
      <c r="AEK226" s="136"/>
      <c r="AEL226" s="136"/>
      <c r="AEM226" s="136"/>
      <c r="AEN226" s="136"/>
      <c r="AEO226" s="136"/>
      <c r="AEP226" s="136"/>
      <c r="AEQ226" s="136"/>
      <c r="AER226" s="136"/>
      <c r="AES226" s="136"/>
      <c r="AET226" s="136"/>
      <c r="AEU226" s="136"/>
      <c r="AEV226" s="136"/>
      <c r="AEW226" s="136"/>
      <c r="AEX226" s="136"/>
      <c r="AEY226" s="136"/>
      <c r="AEZ226" s="136"/>
      <c r="AFA226" s="136"/>
      <c r="AFB226" s="136"/>
      <c r="AFC226" s="136"/>
      <c r="AFD226" s="136"/>
      <c r="AFE226" s="136"/>
      <c r="AFF226" s="136"/>
      <c r="AFG226" s="136"/>
      <c r="AFH226" s="136"/>
      <c r="AFI226" s="136"/>
      <c r="AFJ226" s="136"/>
      <c r="AFK226" s="136"/>
      <c r="AFL226" s="136"/>
      <c r="AFM226" s="136"/>
      <c r="AFN226" s="136"/>
      <c r="AFO226" s="136"/>
      <c r="AFP226" s="136"/>
      <c r="AFQ226" s="136"/>
      <c r="AFR226" s="136"/>
      <c r="AFS226" s="136"/>
      <c r="AFT226" s="136"/>
      <c r="AFU226" s="136"/>
      <c r="AFV226" s="136"/>
      <c r="AFW226" s="136"/>
      <c r="AFX226" s="136"/>
      <c r="AFY226" s="136"/>
      <c r="AFZ226" s="136"/>
      <c r="AGA226" s="136"/>
      <c r="AGB226" s="136"/>
      <c r="AGC226" s="136"/>
      <c r="AGD226" s="136"/>
      <c r="AGE226" s="136"/>
      <c r="AGF226" s="136"/>
      <c r="AGG226" s="136"/>
      <c r="AGH226" s="136"/>
      <c r="AGI226" s="136"/>
      <c r="AGJ226" s="136"/>
      <c r="AGK226" s="136"/>
      <c r="AGL226" s="136"/>
      <c r="AGM226" s="136"/>
      <c r="AGN226" s="136"/>
      <c r="AGO226" s="136"/>
      <c r="AGP226" s="136"/>
      <c r="AGQ226" s="136"/>
      <c r="AGR226" s="136"/>
      <c r="AGS226" s="136"/>
      <c r="AGT226" s="136"/>
      <c r="AGU226" s="136"/>
      <c r="AGV226" s="136"/>
      <c r="AGW226" s="136"/>
      <c r="AGX226" s="136"/>
      <c r="AGY226" s="136"/>
      <c r="AGZ226" s="136"/>
      <c r="AHA226" s="136"/>
      <c r="AHB226" s="136"/>
      <c r="AHC226" s="136"/>
      <c r="AHD226" s="136"/>
      <c r="AHE226" s="136"/>
      <c r="AHF226" s="136"/>
      <c r="AHG226" s="136"/>
      <c r="AHH226" s="136"/>
      <c r="AHI226" s="136"/>
      <c r="AHJ226" s="136"/>
      <c r="AHK226" s="136"/>
      <c r="AHL226" s="136"/>
      <c r="AHM226" s="136"/>
      <c r="AHN226" s="136"/>
      <c r="AHO226" s="136"/>
      <c r="AHP226" s="136"/>
      <c r="AHQ226" s="136"/>
      <c r="AHR226" s="136"/>
      <c r="AHS226" s="136"/>
      <c r="AHT226" s="136"/>
      <c r="AHU226" s="136"/>
      <c r="AHV226" s="136"/>
      <c r="AHW226" s="136"/>
      <c r="AHX226" s="136"/>
      <c r="AHY226" s="136"/>
      <c r="AHZ226" s="136"/>
      <c r="AIA226" s="136"/>
      <c r="AIB226" s="136"/>
      <c r="AIC226" s="136"/>
      <c r="AID226" s="136"/>
      <c r="AIE226" s="136"/>
      <c r="AIF226" s="136"/>
      <c r="AIG226" s="136"/>
      <c r="AIH226" s="136"/>
      <c r="AII226" s="136"/>
      <c r="AIJ226" s="136"/>
      <c r="AIK226" s="136"/>
      <c r="AIL226" s="136"/>
      <c r="AIM226" s="136"/>
      <c r="AIN226" s="136"/>
      <c r="AIO226" s="136"/>
      <c r="AIP226" s="136"/>
      <c r="AIQ226" s="136"/>
      <c r="AIR226" s="136"/>
      <c r="AIS226" s="136"/>
      <c r="AIT226" s="136"/>
      <c r="AIU226" s="136"/>
      <c r="AIV226" s="136"/>
      <c r="AIW226" s="136"/>
      <c r="AIX226" s="136"/>
      <c r="AIY226" s="136"/>
      <c r="AIZ226" s="136"/>
      <c r="AJA226" s="136"/>
      <c r="AJB226" s="136"/>
      <c r="AJC226" s="136"/>
      <c r="AJD226" s="136"/>
      <c r="AJE226" s="136"/>
      <c r="AJF226" s="136"/>
      <c r="AJG226" s="136"/>
      <c r="AJH226" s="136"/>
      <c r="AJI226" s="136"/>
      <c r="AJJ226" s="136"/>
      <c r="AJK226" s="136"/>
      <c r="AJL226" s="136"/>
      <c r="AJM226" s="136"/>
      <c r="AJN226" s="136"/>
      <c r="AJO226" s="136"/>
      <c r="AJP226" s="136"/>
      <c r="AJQ226" s="136"/>
      <c r="AJR226" s="136"/>
      <c r="AJS226" s="136"/>
      <c r="AJT226" s="136"/>
      <c r="AJU226" s="136"/>
      <c r="AJV226" s="136"/>
      <c r="AJW226" s="136"/>
      <c r="AJX226" s="136"/>
      <c r="AJY226" s="136"/>
      <c r="AJZ226" s="136"/>
      <c r="AKA226" s="136"/>
      <c r="AKB226" s="136"/>
      <c r="AKC226" s="136"/>
      <c r="AKD226" s="136"/>
      <c r="AKE226" s="136"/>
      <c r="AKF226" s="136"/>
      <c r="AKG226" s="136"/>
      <c r="AKH226" s="136"/>
      <c r="AKI226" s="136"/>
      <c r="AKJ226" s="136"/>
      <c r="AKK226" s="136"/>
      <c r="AKL226" s="136"/>
      <c r="AKM226" s="136"/>
      <c r="AKN226" s="136"/>
      <c r="AKO226" s="136"/>
      <c r="AKP226" s="136"/>
      <c r="AKQ226" s="136"/>
      <c r="AKR226" s="136"/>
      <c r="AKS226" s="136"/>
      <c r="AKT226" s="136"/>
      <c r="AKU226" s="136"/>
      <c r="AKV226" s="136"/>
      <c r="AKW226" s="136"/>
      <c r="AKX226" s="136"/>
      <c r="AKY226" s="136"/>
      <c r="AKZ226" s="136"/>
      <c r="ALA226" s="136"/>
      <c r="ALB226" s="136"/>
      <c r="ALC226" s="136"/>
      <c r="ALD226" s="136"/>
      <c r="ALE226" s="136"/>
      <c r="ALF226" s="136"/>
      <c r="ALG226" s="136"/>
      <c r="ALH226" s="136"/>
      <c r="ALI226" s="136"/>
      <c r="ALJ226" s="136"/>
      <c r="ALK226" s="136"/>
      <c r="ALL226" s="136"/>
      <c r="ALM226" s="136"/>
      <c r="ALN226" s="136"/>
      <c r="ALO226" s="136"/>
      <c r="ALP226" s="136"/>
      <c r="ALQ226" s="136"/>
      <c r="ALR226" s="136"/>
      <c r="ALS226" s="136"/>
      <c r="ALT226" s="136"/>
      <c r="ALU226" s="136"/>
      <c r="ALV226" s="136"/>
      <c r="ALW226" s="136"/>
      <c r="ALX226" s="136"/>
      <c r="ALY226" s="136"/>
      <c r="ALZ226" s="136"/>
      <c r="AMA226" s="136"/>
      <c r="AMB226" s="136"/>
      <c r="AMC226" s="136"/>
      <c r="AMD226" s="136"/>
      <c r="AME226" s="136"/>
      <c r="AMF226" s="136"/>
      <c r="AMG226" s="136"/>
      <c r="AMH226" s="136"/>
      <c r="AMI226" s="136"/>
    </row>
    <row r="227" spans="1:1023" ht="29.25" x14ac:dyDescent="0.25">
      <c r="A227" s="280" t="s">
        <v>922</v>
      </c>
      <c r="B227" s="193">
        <v>227</v>
      </c>
      <c r="C227" s="261" t="s">
        <v>25878</v>
      </c>
      <c r="D227" s="212" t="s">
        <v>923</v>
      </c>
      <c r="E227" s="136"/>
      <c r="F227" s="238"/>
      <c r="G227" s="214"/>
      <c r="H227" s="214"/>
      <c r="I227" s="367"/>
      <c r="J227" s="421"/>
      <c r="K227" s="77"/>
      <c r="L227" s="77"/>
      <c r="M227" s="77"/>
      <c r="N227" s="77"/>
      <c r="O227" s="445"/>
      <c r="P227" s="161"/>
      <c r="Q227" s="161"/>
      <c r="R227" s="161"/>
      <c r="S227" s="161"/>
      <c r="T227" s="161"/>
      <c r="U227" s="161"/>
      <c r="V227" s="256">
        <f>IF(O227=1,10,100)</f>
        <v>100</v>
      </c>
      <c r="W227" s="256">
        <f>IF(O227=1,1,IF(O227=2,10,100))</f>
        <v>100</v>
      </c>
      <c r="X227" s="256">
        <f>IF(O227=3,20,100)</f>
        <v>100</v>
      </c>
      <c r="Y227" s="256">
        <f>IF(P227=1,10,100)</f>
        <v>100</v>
      </c>
      <c r="Z227" s="256">
        <f>IF(P227=1,1,IF(P227=2,10,100))</f>
        <v>100</v>
      </c>
      <c r="AA227" s="257">
        <f>IF(OR(EXACT(Q227,"1A"),EXACT(Q227,"1B")),0.1,IF(Q227=2,1,100))</f>
        <v>100</v>
      </c>
      <c r="AB227" s="257">
        <f>IF(OR(EXACT(R227,"1A"),EXACT(R227,"1B")),0.1,IF(R227=2,1,100))</f>
        <v>100</v>
      </c>
      <c r="AC227" s="257">
        <f>IF(OR(EXACT(S227,"1A"),EXACT(S227,"1B")),0.3,IF(S227=2,3,100))</f>
        <v>100</v>
      </c>
      <c r="AD227" s="136"/>
      <c r="AE227" s="136"/>
      <c r="AF227" s="249">
        <f>IF(OR(OR(EXACT(J227,"1A"),EXACT(J227,"1B"),EXACT(J227,"1C")),K227=1),1,IF(K227=2,10,100))</f>
        <v>100</v>
      </c>
      <c r="AG227" s="249">
        <f>IF(OR(EXACT(J227,"1A"),EXACT(J227,"1B"),EXACT(J227,"1C")),1,IF(J227=2,10,100))</f>
        <v>100</v>
      </c>
      <c r="AH227" s="249">
        <f>IF(OR(EXACT(J227,"1A"),EXACT(J227,"1B"),EXACT(J227,"1C"),K227=1),3,100)</f>
        <v>100</v>
      </c>
      <c r="AI227" s="249">
        <f>IF(OR(EXACT(J227,"1A"),EXACT(J227,"1B"),EXACT(J227,"1C")),5,100)</f>
        <v>100</v>
      </c>
      <c r="AJ227" s="251"/>
      <c r="AK227" s="136"/>
      <c r="AL227" s="136"/>
      <c r="AM227" s="251"/>
      <c r="AN227" s="136"/>
      <c r="AO227" s="136"/>
      <c r="AP227" s="136"/>
      <c r="AQ227" s="272" t="s">
        <v>25879</v>
      </c>
      <c r="AR227" s="136"/>
      <c r="AS227" s="136"/>
      <c r="AT227" s="136"/>
      <c r="AU227" s="136"/>
      <c r="AV227" s="136"/>
      <c r="AW227" s="136"/>
      <c r="AX227" s="136"/>
      <c r="AY227" s="136"/>
      <c r="AZ227" s="136"/>
      <c r="BA227" s="136"/>
      <c r="BB227" s="136"/>
      <c r="BC227" s="136"/>
      <c r="BD227" s="136"/>
      <c r="BE227" s="136"/>
      <c r="BF227" s="136"/>
      <c r="BG227" s="136"/>
      <c r="BH227" s="136"/>
      <c r="BI227" s="136"/>
      <c r="BJ227" s="136"/>
      <c r="BK227" s="136"/>
      <c r="BL227" s="136"/>
      <c r="BM227" s="136"/>
      <c r="BN227" s="136"/>
      <c r="BO227" s="136"/>
      <c r="BP227" s="136"/>
      <c r="BQ227" s="136"/>
      <c r="BR227" s="136"/>
      <c r="BS227" s="136"/>
      <c r="BT227" s="136"/>
      <c r="BU227" s="136"/>
      <c r="BV227" s="136"/>
      <c r="BW227" s="136"/>
      <c r="BX227" s="136"/>
      <c r="BY227" s="136"/>
      <c r="BZ227" s="136"/>
      <c r="CA227" s="136"/>
      <c r="CB227" s="136"/>
      <c r="CC227" s="136"/>
      <c r="CD227" s="136"/>
      <c r="CE227" s="136"/>
      <c r="CF227" s="136"/>
      <c r="CG227" s="136"/>
      <c r="CH227" s="136"/>
      <c r="CI227" s="136"/>
      <c r="CJ227" s="136"/>
      <c r="CK227" s="136"/>
      <c r="CL227" s="136"/>
      <c r="CM227" s="136"/>
      <c r="CN227" s="136"/>
      <c r="CO227" s="136"/>
      <c r="CP227" s="136"/>
      <c r="CQ227" s="136"/>
      <c r="CR227" s="136"/>
      <c r="CS227" s="136"/>
      <c r="CT227" s="136"/>
      <c r="CU227" s="136"/>
      <c r="CV227" s="136"/>
      <c r="CW227" s="136"/>
      <c r="CX227" s="136"/>
      <c r="CY227" s="136"/>
      <c r="CZ227" s="136"/>
      <c r="DA227" s="136"/>
      <c r="DB227" s="136"/>
      <c r="DC227" s="136"/>
      <c r="DD227" s="136"/>
      <c r="DE227" s="136"/>
      <c r="DF227" s="136"/>
      <c r="DG227" s="136"/>
      <c r="DH227" s="136"/>
      <c r="DI227" s="136"/>
      <c r="DJ227" s="136"/>
      <c r="DK227" s="136"/>
      <c r="DL227" s="136"/>
      <c r="DM227" s="136"/>
      <c r="DN227" s="136"/>
      <c r="DO227" s="136"/>
      <c r="DP227" s="136"/>
      <c r="DQ227" s="136"/>
      <c r="DR227" s="136"/>
      <c r="DS227" s="136"/>
      <c r="DT227" s="136"/>
      <c r="DU227" s="136"/>
      <c r="DV227" s="136"/>
      <c r="DW227" s="136"/>
      <c r="DX227" s="136"/>
      <c r="DY227" s="136"/>
      <c r="DZ227" s="136"/>
      <c r="EA227" s="136"/>
      <c r="EB227" s="136"/>
      <c r="EC227" s="136"/>
      <c r="ED227" s="136"/>
      <c r="EE227" s="136"/>
      <c r="EF227" s="136"/>
      <c r="EG227" s="136"/>
      <c r="EH227" s="136"/>
      <c r="EI227" s="136"/>
      <c r="EJ227" s="136"/>
      <c r="EK227" s="136"/>
      <c r="EL227" s="136"/>
      <c r="EM227" s="136"/>
      <c r="EN227" s="136"/>
      <c r="EO227" s="136"/>
      <c r="EP227" s="136"/>
      <c r="EQ227" s="136"/>
      <c r="ER227" s="136"/>
      <c r="ES227" s="136"/>
      <c r="ET227" s="136"/>
      <c r="EU227" s="136"/>
      <c r="EV227" s="136"/>
      <c r="EW227" s="136"/>
      <c r="EX227" s="136"/>
      <c r="EY227" s="136"/>
      <c r="EZ227" s="136"/>
      <c r="FA227" s="136"/>
      <c r="FB227" s="136"/>
      <c r="FC227" s="136"/>
      <c r="FD227" s="136"/>
      <c r="FE227" s="136"/>
      <c r="FF227" s="136"/>
      <c r="FG227" s="136"/>
      <c r="FH227" s="136"/>
      <c r="FI227" s="136"/>
      <c r="FJ227" s="136"/>
      <c r="FK227" s="136"/>
      <c r="FL227" s="136"/>
      <c r="FM227" s="136"/>
      <c r="FN227" s="136"/>
      <c r="FO227" s="136"/>
      <c r="FP227" s="136"/>
      <c r="FQ227" s="136"/>
      <c r="FR227" s="136"/>
      <c r="FS227" s="136"/>
      <c r="FT227" s="136"/>
      <c r="FU227" s="136"/>
      <c r="FV227" s="136"/>
      <c r="FW227" s="136"/>
      <c r="FX227" s="136"/>
      <c r="FY227" s="136"/>
      <c r="FZ227" s="136"/>
      <c r="GA227" s="136"/>
      <c r="GB227" s="136"/>
      <c r="GC227" s="136"/>
      <c r="GD227" s="136"/>
      <c r="GE227" s="136"/>
      <c r="GF227" s="136"/>
      <c r="GG227" s="136"/>
      <c r="GH227" s="136"/>
      <c r="GI227" s="136"/>
      <c r="GJ227" s="136"/>
      <c r="GK227" s="136"/>
      <c r="GL227" s="136"/>
      <c r="GM227" s="136"/>
      <c r="GN227" s="136"/>
      <c r="GO227" s="136"/>
      <c r="GP227" s="136"/>
      <c r="GQ227" s="136"/>
      <c r="GR227" s="136"/>
      <c r="GS227" s="136"/>
      <c r="GT227" s="136"/>
      <c r="GU227" s="136"/>
      <c r="GV227" s="136"/>
      <c r="GW227" s="136"/>
      <c r="GX227" s="136"/>
      <c r="GY227" s="136"/>
      <c r="GZ227" s="136"/>
      <c r="HA227" s="136"/>
      <c r="HB227" s="136"/>
      <c r="HC227" s="136"/>
      <c r="HD227" s="136"/>
      <c r="HE227" s="136"/>
      <c r="HF227" s="136"/>
      <c r="HG227" s="136"/>
      <c r="HH227" s="136"/>
      <c r="HI227" s="136"/>
      <c r="HJ227" s="136"/>
      <c r="HK227" s="136"/>
      <c r="HL227" s="136"/>
      <c r="HM227" s="136"/>
      <c r="HN227" s="136"/>
      <c r="HO227" s="136"/>
      <c r="HP227" s="136"/>
      <c r="HQ227" s="136"/>
      <c r="HR227" s="136"/>
      <c r="HS227" s="136"/>
      <c r="HT227" s="136"/>
      <c r="HU227" s="136"/>
      <c r="HV227" s="136"/>
      <c r="HW227" s="136"/>
      <c r="HX227" s="136"/>
      <c r="HY227" s="136"/>
      <c r="HZ227" s="136"/>
      <c r="IA227" s="136"/>
      <c r="IB227" s="136"/>
      <c r="IC227" s="136"/>
      <c r="ID227" s="136"/>
      <c r="IE227" s="136"/>
      <c r="IF227" s="136"/>
      <c r="IG227" s="136"/>
      <c r="IH227" s="136"/>
      <c r="II227" s="136"/>
      <c r="IJ227" s="136"/>
      <c r="IK227" s="136"/>
      <c r="IL227" s="136"/>
      <c r="IM227" s="136"/>
      <c r="IN227" s="136"/>
      <c r="IO227" s="136"/>
      <c r="IP227" s="136"/>
      <c r="IQ227" s="136"/>
      <c r="IR227" s="136"/>
      <c r="IS227" s="136"/>
      <c r="IT227" s="136"/>
      <c r="IU227" s="136"/>
      <c r="IV227" s="136"/>
      <c r="IW227" s="136"/>
      <c r="IX227" s="136"/>
      <c r="IY227" s="136"/>
      <c r="IZ227" s="136"/>
      <c r="JA227" s="136"/>
      <c r="JB227" s="136"/>
      <c r="JC227" s="136"/>
      <c r="JD227" s="136"/>
      <c r="JE227" s="136"/>
      <c r="JF227" s="136"/>
      <c r="JG227" s="136"/>
      <c r="JH227" s="136"/>
      <c r="JI227" s="136"/>
      <c r="JJ227" s="136"/>
      <c r="JK227" s="136"/>
      <c r="JL227" s="136"/>
      <c r="JM227" s="136"/>
      <c r="JN227" s="136"/>
      <c r="JO227" s="136"/>
      <c r="JP227" s="136"/>
      <c r="JQ227" s="136"/>
      <c r="JR227" s="136"/>
      <c r="JS227" s="136"/>
      <c r="JT227" s="136"/>
      <c r="JU227" s="136"/>
      <c r="JV227" s="136"/>
      <c r="JW227" s="136"/>
      <c r="JX227" s="136"/>
      <c r="JY227" s="136"/>
      <c r="JZ227" s="136"/>
      <c r="KA227" s="136"/>
      <c r="KB227" s="136"/>
      <c r="KC227" s="136"/>
      <c r="KD227" s="136"/>
      <c r="KE227" s="136"/>
      <c r="KF227" s="136"/>
      <c r="KG227" s="136"/>
      <c r="KH227" s="136"/>
      <c r="KI227" s="136"/>
      <c r="KJ227" s="136"/>
      <c r="KK227" s="136"/>
      <c r="KL227" s="136"/>
      <c r="KM227" s="136"/>
      <c r="KN227" s="136"/>
      <c r="KO227" s="136"/>
      <c r="KP227" s="136"/>
      <c r="KQ227" s="136"/>
      <c r="KR227" s="136"/>
      <c r="KS227" s="136"/>
      <c r="KT227" s="136"/>
      <c r="KU227" s="136"/>
      <c r="KV227" s="136"/>
      <c r="KW227" s="136"/>
      <c r="KX227" s="136"/>
      <c r="KY227" s="136"/>
      <c r="KZ227" s="136"/>
      <c r="LA227" s="136"/>
      <c r="LB227" s="136"/>
      <c r="LC227" s="136"/>
      <c r="LD227" s="136"/>
      <c r="LE227" s="136"/>
      <c r="LF227" s="136"/>
      <c r="LG227" s="136"/>
      <c r="LH227" s="136"/>
      <c r="LI227" s="136"/>
      <c r="LJ227" s="136"/>
      <c r="LK227" s="136"/>
      <c r="LL227" s="136"/>
      <c r="LM227" s="136"/>
      <c r="LN227" s="136"/>
      <c r="LO227" s="136"/>
      <c r="LP227" s="136"/>
      <c r="LQ227" s="136"/>
      <c r="LR227" s="136"/>
      <c r="LS227" s="136"/>
      <c r="LT227" s="136"/>
      <c r="LU227" s="136"/>
      <c r="LV227" s="136"/>
      <c r="LW227" s="136"/>
      <c r="LX227" s="136"/>
      <c r="LY227" s="136"/>
      <c r="LZ227" s="136"/>
      <c r="MA227" s="136"/>
      <c r="MB227" s="136"/>
      <c r="MC227" s="136"/>
      <c r="MD227" s="136"/>
      <c r="ME227" s="136"/>
      <c r="MF227" s="136"/>
      <c r="MG227" s="136"/>
      <c r="MH227" s="136"/>
      <c r="MI227" s="136"/>
      <c r="MJ227" s="136"/>
      <c r="MK227" s="136"/>
      <c r="ML227" s="136"/>
      <c r="MM227" s="136"/>
      <c r="MN227" s="136"/>
      <c r="MO227" s="136"/>
      <c r="MP227" s="136"/>
      <c r="MQ227" s="136"/>
      <c r="MR227" s="136"/>
      <c r="MS227" s="136"/>
      <c r="MT227" s="136"/>
      <c r="MU227" s="136"/>
      <c r="MV227" s="136"/>
      <c r="MW227" s="136"/>
      <c r="MX227" s="136"/>
      <c r="MY227" s="136"/>
      <c r="MZ227" s="136"/>
      <c r="NA227" s="136"/>
      <c r="NB227" s="136"/>
      <c r="NC227" s="136"/>
      <c r="ND227" s="136"/>
      <c r="NE227" s="136"/>
      <c r="NF227" s="136"/>
      <c r="NG227" s="136"/>
      <c r="NH227" s="136"/>
      <c r="NI227" s="136"/>
      <c r="NJ227" s="136"/>
      <c r="NK227" s="136"/>
      <c r="NL227" s="136"/>
      <c r="NM227" s="136"/>
      <c r="NN227" s="136"/>
      <c r="NO227" s="136"/>
      <c r="NP227" s="136"/>
      <c r="NQ227" s="136"/>
      <c r="NR227" s="136"/>
      <c r="NS227" s="136"/>
      <c r="NT227" s="136"/>
      <c r="NU227" s="136"/>
      <c r="NV227" s="136"/>
      <c r="NW227" s="136"/>
      <c r="NX227" s="136"/>
      <c r="NY227" s="136"/>
      <c r="NZ227" s="136"/>
      <c r="OA227" s="136"/>
      <c r="OB227" s="136"/>
      <c r="OC227" s="136"/>
      <c r="OD227" s="136"/>
      <c r="OE227" s="136"/>
      <c r="OF227" s="136"/>
      <c r="OG227" s="136"/>
      <c r="OH227" s="136"/>
      <c r="OI227" s="136"/>
      <c r="OJ227" s="136"/>
      <c r="OK227" s="136"/>
      <c r="OL227" s="136"/>
      <c r="OM227" s="136"/>
      <c r="ON227" s="136"/>
      <c r="OO227" s="136"/>
      <c r="OP227" s="136"/>
      <c r="OQ227" s="136"/>
      <c r="OR227" s="136"/>
      <c r="OS227" s="136"/>
      <c r="OT227" s="136"/>
      <c r="OU227" s="136"/>
      <c r="OV227" s="136"/>
      <c r="OW227" s="136"/>
      <c r="OX227" s="136"/>
      <c r="OY227" s="136"/>
      <c r="OZ227" s="136"/>
      <c r="PA227" s="136"/>
      <c r="PB227" s="136"/>
      <c r="PC227" s="136"/>
      <c r="PD227" s="136"/>
      <c r="PE227" s="136"/>
      <c r="PF227" s="136"/>
      <c r="PG227" s="136"/>
      <c r="PH227" s="136"/>
      <c r="PI227" s="136"/>
      <c r="PJ227" s="136"/>
      <c r="PK227" s="136"/>
      <c r="PL227" s="136"/>
      <c r="PM227" s="136"/>
      <c r="PN227" s="136"/>
      <c r="PO227" s="136"/>
      <c r="PP227" s="136"/>
      <c r="PQ227" s="136"/>
      <c r="PR227" s="136"/>
      <c r="PS227" s="136"/>
      <c r="PT227" s="136"/>
      <c r="PU227" s="136"/>
      <c r="PV227" s="136"/>
      <c r="PW227" s="136"/>
      <c r="PX227" s="136"/>
      <c r="PY227" s="136"/>
      <c r="PZ227" s="136"/>
      <c r="QA227" s="136"/>
      <c r="QB227" s="136"/>
      <c r="QC227" s="136"/>
      <c r="QD227" s="136"/>
      <c r="QE227" s="136"/>
      <c r="QF227" s="136"/>
      <c r="QG227" s="136"/>
      <c r="QH227" s="136"/>
      <c r="QI227" s="136"/>
      <c r="QJ227" s="136"/>
      <c r="QK227" s="136"/>
      <c r="QL227" s="136"/>
      <c r="QM227" s="136"/>
      <c r="QN227" s="136"/>
      <c r="QO227" s="136"/>
      <c r="QP227" s="136"/>
      <c r="QQ227" s="136"/>
      <c r="QR227" s="136"/>
      <c r="QS227" s="136"/>
      <c r="QT227" s="136"/>
      <c r="QU227" s="136"/>
      <c r="QV227" s="136"/>
      <c r="QW227" s="136"/>
      <c r="QX227" s="136"/>
      <c r="QY227" s="136"/>
      <c r="QZ227" s="136"/>
      <c r="RA227" s="136"/>
      <c r="RB227" s="136"/>
      <c r="RC227" s="136"/>
      <c r="RD227" s="136"/>
      <c r="RE227" s="136"/>
      <c r="RF227" s="136"/>
      <c r="RG227" s="136"/>
      <c r="RH227" s="136"/>
      <c r="RI227" s="136"/>
      <c r="RJ227" s="136"/>
      <c r="RK227" s="136"/>
      <c r="RL227" s="136"/>
      <c r="RM227" s="136"/>
      <c r="RN227" s="136"/>
      <c r="RO227" s="136"/>
      <c r="RP227" s="136"/>
      <c r="RQ227" s="136"/>
      <c r="RR227" s="136"/>
      <c r="RS227" s="136"/>
      <c r="RT227" s="136"/>
      <c r="RU227" s="136"/>
      <c r="RV227" s="136"/>
      <c r="RW227" s="136"/>
      <c r="RX227" s="136"/>
      <c r="RY227" s="136"/>
      <c r="RZ227" s="136"/>
      <c r="SA227" s="136"/>
      <c r="SB227" s="136"/>
      <c r="SC227" s="136"/>
      <c r="SD227" s="136"/>
      <c r="SE227" s="136"/>
      <c r="SF227" s="136"/>
      <c r="SG227" s="136"/>
      <c r="SH227" s="136"/>
      <c r="SI227" s="136"/>
      <c r="SJ227" s="136"/>
      <c r="SK227" s="136"/>
      <c r="SL227" s="136"/>
      <c r="SM227" s="136"/>
      <c r="SN227" s="136"/>
      <c r="SO227" s="136"/>
      <c r="SP227" s="136"/>
      <c r="SQ227" s="136"/>
      <c r="SR227" s="136"/>
      <c r="SS227" s="136"/>
      <c r="ST227" s="136"/>
      <c r="SU227" s="136"/>
      <c r="SV227" s="136"/>
      <c r="SW227" s="136"/>
      <c r="SX227" s="136"/>
      <c r="SY227" s="136"/>
      <c r="SZ227" s="136"/>
      <c r="TA227" s="136"/>
      <c r="TB227" s="136"/>
      <c r="TC227" s="136"/>
      <c r="TD227" s="136"/>
      <c r="TE227" s="136"/>
      <c r="TF227" s="136"/>
      <c r="TG227" s="136"/>
      <c r="TH227" s="136"/>
      <c r="TI227" s="136"/>
      <c r="TJ227" s="136"/>
      <c r="TK227" s="136"/>
      <c r="TL227" s="136"/>
      <c r="TM227" s="136"/>
      <c r="TN227" s="136"/>
      <c r="TO227" s="136"/>
      <c r="TP227" s="136"/>
      <c r="TQ227" s="136"/>
      <c r="TR227" s="136"/>
      <c r="TS227" s="136"/>
      <c r="TT227" s="136"/>
      <c r="TU227" s="136"/>
      <c r="TV227" s="136"/>
      <c r="TW227" s="136"/>
      <c r="TX227" s="136"/>
      <c r="TY227" s="136"/>
      <c r="TZ227" s="136"/>
      <c r="UA227" s="136"/>
      <c r="UB227" s="136"/>
      <c r="UC227" s="136"/>
      <c r="UD227" s="136"/>
      <c r="UE227" s="136"/>
      <c r="UF227" s="136"/>
      <c r="UG227" s="136"/>
      <c r="UH227" s="136"/>
      <c r="UI227" s="136"/>
      <c r="UJ227" s="136"/>
      <c r="UK227" s="136"/>
      <c r="UL227" s="136"/>
      <c r="UM227" s="136"/>
      <c r="UN227" s="136"/>
      <c r="UO227" s="136"/>
      <c r="UP227" s="136"/>
      <c r="UQ227" s="136"/>
      <c r="UR227" s="136"/>
      <c r="US227" s="136"/>
      <c r="UT227" s="136"/>
      <c r="UU227" s="136"/>
      <c r="UV227" s="136"/>
      <c r="UW227" s="136"/>
      <c r="UX227" s="136"/>
      <c r="UY227" s="136"/>
      <c r="UZ227" s="136"/>
      <c r="VA227" s="136"/>
      <c r="VB227" s="136"/>
      <c r="VC227" s="136"/>
      <c r="VD227" s="136"/>
      <c r="VE227" s="136"/>
      <c r="VF227" s="136"/>
      <c r="VG227" s="136"/>
      <c r="VH227" s="136"/>
      <c r="VI227" s="136"/>
      <c r="VJ227" s="136"/>
      <c r="VK227" s="136"/>
      <c r="VL227" s="136"/>
      <c r="VM227" s="136"/>
      <c r="VN227" s="136"/>
      <c r="VO227" s="136"/>
      <c r="VP227" s="136"/>
      <c r="VQ227" s="136"/>
      <c r="VR227" s="136"/>
      <c r="VS227" s="136"/>
      <c r="VT227" s="136"/>
      <c r="VU227" s="136"/>
      <c r="VV227" s="136"/>
      <c r="VW227" s="136"/>
      <c r="VX227" s="136"/>
      <c r="VY227" s="136"/>
      <c r="VZ227" s="136"/>
      <c r="WA227" s="136"/>
      <c r="WB227" s="136"/>
      <c r="WC227" s="136"/>
      <c r="WD227" s="136"/>
      <c r="WE227" s="136"/>
      <c r="WF227" s="136"/>
      <c r="WG227" s="136"/>
      <c r="WH227" s="136"/>
      <c r="WI227" s="136"/>
      <c r="WJ227" s="136"/>
      <c r="WK227" s="136"/>
      <c r="WL227" s="136"/>
      <c r="WM227" s="136"/>
      <c r="WN227" s="136"/>
      <c r="WO227" s="136"/>
      <c r="WP227" s="136"/>
      <c r="WQ227" s="136"/>
      <c r="WR227" s="136"/>
      <c r="WS227" s="136"/>
      <c r="WT227" s="136"/>
      <c r="WU227" s="136"/>
      <c r="WV227" s="136"/>
      <c r="WW227" s="136"/>
      <c r="WX227" s="136"/>
      <c r="WY227" s="136"/>
      <c r="WZ227" s="136"/>
      <c r="XA227" s="136"/>
      <c r="XB227" s="136"/>
      <c r="XC227" s="136"/>
      <c r="XD227" s="136"/>
      <c r="XE227" s="136"/>
      <c r="XF227" s="136"/>
      <c r="XG227" s="136"/>
      <c r="XH227" s="136"/>
      <c r="XI227" s="136"/>
      <c r="XJ227" s="136"/>
      <c r="XK227" s="136"/>
      <c r="XL227" s="136"/>
      <c r="XM227" s="136"/>
      <c r="XN227" s="136"/>
      <c r="XO227" s="136"/>
      <c r="XP227" s="136"/>
      <c r="XQ227" s="136"/>
      <c r="XR227" s="136"/>
      <c r="XS227" s="136"/>
      <c r="XT227" s="136"/>
      <c r="XU227" s="136"/>
      <c r="XV227" s="136"/>
      <c r="XW227" s="136"/>
      <c r="XX227" s="136"/>
      <c r="XY227" s="136"/>
      <c r="XZ227" s="136"/>
      <c r="YA227" s="136"/>
      <c r="YB227" s="136"/>
      <c r="YC227" s="136"/>
      <c r="YD227" s="136"/>
      <c r="YE227" s="136"/>
      <c r="YF227" s="136"/>
      <c r="YG227" s="136"/>
      <c r="YH227" s="136"/>
      <c r="YI227" s="136"/>
      <c r="YJ227" s="136"/>
      <c r="YK227" s="136"/>
      <c r="YL227" s="136"/>
      <c r="YM227" s="136"/>
      <c r="YN227" s="136"/>
      <c r="YO227" s="136"/>
      <c r="YP227" s="136"/>
      <c r="YQ227" s="136"/>
      <c r="YR227" s="136"/>
      <c r="YS227" s="136"/>
      <c r="YT227" s="136"/>
      <c r="YU227" s="136"/>
      <c r="YV227" s="136"/>
      <c r="YW227" s="136"/>
      <c r="YX227" s="136"/>
      <c r="YY227" s="136"/>
      <c r="YZ227" s="136"/>
      <c r="ZA227" s="136"/>
      <c r="ZB227" s="136"/>
      <c r="ZC227" s="136"/>
      <c r="ZD227" s="136"/>
      <c r="ZE227" s="136"/>
      <c r="ZF227" s="136"/>
      <c r="ZG227" s="136"/>
      <c r="ZH227" s="136"/>
      <c r="ZI227" s="136"/>
      <c r="ZJ227" s="136"/>
      <c r="ZK227" s="136"/>
      <c r="ZL227" s="136"/>
      <c r="ZM227" s="136"/>
      <c r="ZN227" s="136"/>
      <c r="ZO227" s="136"/>
      <c r="ZP227" s="136"/>
      <c r="ZQ227" s="136"/>
      <c r="ZR227" s="136"/>
      <c r="ZS227" s="136"/>
      <c r="ZT227" s="136"/>
      <c r="ZU227" s="136"/>
      <c r="ZV227" s="136"/>
      <c r="ZW227" s="136"/>
      <c r="ZX227" s="136"/>
      <c r="ZY227" s="136"/>
      <c r="ZZ227" s="136"/>
      <c r="AAA227" s="136"/>
      <c r="AAB227" s="136"/>
      <c r="AAC227" s="136"/>
      <c r="AAD227" s="136"/>
      <c r="AAE227" s="136"/>
      <c r="AAF227" s="136"/>
      <c r="AAG227" s="136"/>
      <c r="AAH227" s="136"/>
      <c r="AAI227" s="136"/>
      <c r="AAJ227" s="136"/>
      <c r="AAK227" s="136"/>
      <c r="AAL227" s="136"/>
      <c r="AAM227" s="136"/>
      <c r="AAN227" s="136"/>
      <c r="AAO227" s="136"/>
      <c r="AAP227" s="136"/>
      <c r="AAQ227" s="136"/>
      <c r="AAR227" s="136"/>
      <c r="AAS227" s="136"/>
      <c r="AAT227" s="136"/>
      <c r="AAU227" s="136"/>
      <c r="AAV227" s="136"/>
      <c r="AAW227" s="136"/>
      <c r="AAX227" s="136"/>
      <c r="AAY227" s="136"/>
      <c r="AAZ227" s="136"/>
      <c r="ABA227" s="136"/>
      <c r="ABB227" s="136"/>
      <c r="ABC227" s="136"/>
      <c r="ABD227" s="136"/>
      <c r="ABE227" s="136"/>
      <c r="ABF227" s="136"/>
      <c r="ABG227" s="136"/>
      <c r="ABH227" s="136"/>
      <c r="ABI227" s="136"/>
      <c r="ABJ227" s="136"/>
      <c r="ABK227" s="136"/>
      <c r="ABL227" s="136"/>
      <c r="ABM227" s="136"/>
      <c r="ABN227" s="136"/>
      <c r="ABO227" s="136"/>
      <c r="ABP227" s="136"/>
      <c r="ABQ227" s="136"/>
      <c r="ABR227" s="136"/>
      <c r="ABS227" s="136"/>
      <c r="ABT227" s="136"/>
      <c r="ABU227" s="136"/>
      <c r="ABV227" s="136"/>
      <c r="ABW227" s="136"/>
      <c r="ABX227" s="136"/>
      <c r="ABY227" s="136"/>
      <c r="ABZ227" s="136"/>
      <c r="ACA227" s="136"/>
      <c r="ACB227" s="136"/>
      <c r="ACC227" s="136"/>
      <c r="ACD227" s="136"/>
      <c r="ACE227" s="136"/>
      <c r="ACF227" s="136"/>
      <c r="ACG227" s="136"/>
      <c r="ACH227" s="136"/>
      <c r="ACI227" s="136"/>
      <c r="ACJ227" s="136"/>
      <c r="ACK227" s="136"/>
      <c r="ACL227" s="136"/>
      <c r="ACM227" s="136"/>
      <c r="ACN227" s="136"/>
      <c r="ACO227" s="136"/>
      <c r="ACP227" s="136"/>
      <c r="ACQ227" s="136"/>
      <c r="ACR227" s="136"/>
      <c r="ACS227" s="136"/>
      <c r="ACT227" s="136"/>
      <c r="ACU227" s="136"/>
      <c r="ACV227" s="136"/>
      <c r="ACW227" s="136"/>
      <c r="ACX227" s="136"/>
      <c r="ACY227" s="136"/>
      <c r="ACZ227" s="136"/>
      <c r="ADA227" s="136"/>
      <c r="ADB227" s="136"/>
      <c r="ADC227" s="136"/>
      <c r="ADD227" s="136"/>
      <c r="ADE227" s="136"/>
      <c r="ADF227" s="136"/>
      <c r="ADG227" s="136"/>
      <c r="ADH227" s="136"/>
      <c r="ADI227" s="136"/>
      <c r="ADJ227" s="136"/>
      <c r="ADK227" s="136"/>
      <c r="ADL227" s="136"/>
      <c r="ADM227" s="136"/>
      <c r="ADN227" s="136"/>
      <c r="ADO227" s="136"/>
      <c r="ADP227" s="136"/>
      <c r="ADQ227" s="136"/>
      <c r="ADR227" s="136"/>
      <c r="ADS227" s="136"/>
      <c r="ADT227" s="136"/>
      <c r="ADU227" s="136"/>
      <c r="ADV227" s="136"/>
      <c r="ADW227" s="136"/>
      <c r="ADX227" s="136"/>
      <c r="ADY227" s="136"/>
      <c r="ADZ227" s="136"/>
      <c r="AEA227" s="136"/>
      <c r="AEB227" s="136"/>
      <c r="AEC227" s="136"/>
      <c r="AED227" s="136"/>
      <c r="AEE227" s="136"/>
      <c r="AEF227" s="136"/>
      <c r="AEG227" s="136"/>
      <c r="AEH227" s="136"/>
      <c r="AEI227" s="136"/>
      <c r="AEJ227" s="136"/>
      <c r="AEK227" s="136"/>
      <c r="AEL227" s="136"/>
      <c r="AEM227" s="136"/>
      <c r="AEN227" s="136"/>
      <c r="AEO227" s="136"/>
      <c r="AEP227" s="136"/>
      <c r="AEQ227" s="136"/>
      <c r="AER227" s="136"/>
      <c r="AES227" s="136"/>
      <c r="AET227" s="136"/>
      <c r="AEU227" s="136"/>
      <c r="AEV227" s="136"/>
      <c r="AEW227" s="136"/>
      <c r="AEX227" s="136"/>
      <c r="AEY227" s="136"/>
      <c r="AEZ227" s="136"/>
      <c r="AFA227" s="136"/>
      <c r="AFB227" s="136"/>
      <c r="AFC227" s="136"/>
      <c r="AFD227" s="136"/>
      <c r="AFE227" s="136"/>
      <c r="AFF227" s="136"/>
      <c r="AFG227" s="136"/>
      <c r="AFH227" s="136"/>
      <c r="AFI227" s="136"/>
      <c r="AFJ227" s="136"/>
      <c r="AFK227" s="136"/>
      <c r="AFL227" s="136"/>
      <c r="AFM227" s="136"/>
      <c r="AFN227" s="136"/>
      <c r="AFO227" s="136"/>
      <c r="AFP227" s="136"/>
      <c r="AFQ227" s="136"/>
      <c r="AFR227" s="136"/>
      <c r="AFS227" s="136"/>
      <c r="AFT227" s="136"/>
      <c r="AFU227" s="136"/>
      <c r="AFV227" s="136"/>
      <c r="AFW227" s="136"/>
      <c r="AFX227" s="136"/>
      <c r="AFY227" s="136"/>
      <c r="AFZ227" s="136"/>
      <c r="AGA227" s="136"/>
      <c r="AGB227" s="136"/>
      <c r="AGC227" s="136"/>
      <c r="AGD227" s="136"/>
      <c r="AGE227" s="136"/>
      <c r="AGF227" s="136"/>
      <c r="AGG227" s="136"/>
      <c r="AGH227" s="136"/>
      <c r="AGI227" s="136"/>
      <c r="AGJ227" s="136"/>
      <c r="AGK227" s="136"/>
      <c r="AGL227" s="136"/>
      <c r="AGM227" s="136"/>
      <c r="AGN227" s="136"/>
      <c r="AGO227" s="136"/>
      <c r="AGP227" s="136"/>
      <c r="AGQ227" s="136"/>
      <c r="AGR227" s="136"/>
      <c r="AGS227" s="136"/>
      <c r="AGT227" s="136"/>
      <c r="AGU227" s="136"/>
      <c r="AGV227" s="136"/>
      <c r="AGW227" s="136"/>
      <c r="AGX227" s="136"/>
      <c r="AGY227" s="136"/>
      <c r="AGZ227" s="136"/>
      <c r="AHA227" s="136"/>
      <c r="AHB227" s="136"/>
      <c r="AHC227" s="136"/>
      <c r="AHD227" s="136"/>
      <c r="AHE227" s="136"/>
      <c r="AHF227" s="136"/>
      <c r="AHG227" s="136"/>
      <c r="AHH227" s="136"/>
      <c r="AHI227" s="136"/>
      <c r="AHJ227" s="136"/>
      <c r="AHK227" s="136"/>
      <c r="AHL227" s="136"/>
      <c r="AHM227" s="136"/>
      <c r="AHN227" s="136"/>
      <c r="AHO227" s="136"/>
      <c r="AHP227" s="136"/>
      <c r="AHQ227" s="136"/>
      <c r="AHR227" s="136"/>
      <c r="AHS227" s="136"/>
      <c r="AHT227" s="136"/>
      <c r="AHU227" s="136"/>
      <c r="AHV227" s="136"/>
      <c r="AHW227" s="136"/>
      <c r="AHX227" s="136"/>
      <c r="AHY227" s="136"/>
      <c r="AHZ227" s="136"/>
      <c r="AIA227" s="136"/>
      <c r="AIB227" s="136"/>
      <c r="AIC227" s="136"/>
      <c r="AID227" s="136"/>
      <c r="AIE227" s="136"/>
      <c r="AIF227" s="136"/>
      <c r="AIG227" s="136"/>
      <c r="AIH227" s="136"/>
      <c r="AII227" s="136"/>
      <c r="AIJ227" s="136"/>
      <c r="AIK227" s="136"/>
      <c r="AIL227" s="136"/>
      <c r="AIM227" s="136"/>
      <c r="AIN227" s="136"/>
      <c r="AIO227" s="136"/>
      <c r="AIP227" s="136"/>
      <c r="AIQ227" s="136"/>
      <c r="AIR227" s="136"/>
      <c r="AIS227" s="136"/>
      <c r="AIT227" s="136"/>
      <c r="AIU227" s="136"/>
      <c r="AIV227" s="136"/>
      <c r="AIW227" s="136"/>
      <c r="AIX227" s="136"/>
      <c r="AIY227" s="136"/>
      <c r="AIZ227" s="136"/>
      <c r="AJA227" s="136"/>
      <c r="AJB227" s="136"/>
      <c r="AJC227" s="136"/>
      <c r="AJD227" s="136"/>
      <c r="AJE227" s="136"/>
      <c r="AJF227" s="136"/>
      <c r="AJG227" s="136"/>
      <c r="AJH227" s="136"/>
      <c r="AJI227" s="136"/>
      <c r="AJJ227" s="136"/>
      <c r="AJK227" s="136"/>
      <c r="AJL227" s="136"/>
      <c r="AJM227" s="136"/>
      <c r="AJN227" s="136"/>
      <c r="AJO227" s="136"/>
      <c r="AJP227" s="136"/>
      <c r="AJQ227" s="136"/>
      <c r="AJR227" s="136"/>
      <c r="AJS227" s="136"/>
      <c r="AJT227" s="136"/>
      <c r="AJU227" s="136"/>
      <c r="AJV227" s="136"/>
      <c r="AJW227" s="136"/>
      <c r="AJX227" s="136"/>
      <c r="AJY227" s="136"/>
      <c r="AJZ227" s="136"/>
      <c r="AKA227" s="136"/>
      <c r="AKB227" s="136"/>
      <c r="AKC227" s="136"/>
      <c r="AKD227" s="136"/>
      <c r="AKE227" s="136"/>
      <c r="AKF227" s="136"/>
      <c r="AKG227" s="136"/>
      <c r="AKH227" s="136"/>
      <c r="AKI227" s="136"/>
      <c r="AKJ227" s="136"/>
      <c r="AKK227" s="136"/>
      <c r="AKL227" s="136"/>
      <c r="AKM227" s="136"/>
      <c r="AKN227" s="136"/>
      <c r="AKO227" s="136"/>
      <c r="AKP227" s="136"/>
      <c r="AKQ227" s="136"/>
      <c r="AKR227" s="136"/>
      <c r="AKS227" s="136"/>
      <c r="AKT227" s="136"/>
      <c r="AKU227" s="136"/>
      <c r="AKV227" s="136"/>
      <c r="AKW227" s="136"/>
      <c r="AKX227" s="136"/>
      <c r="AKY227" s="136"/>
      <c r="AKZ227" s="136"/>
      <c r="ALA227" s="136"/>
      <c r="ALB227" s="136"/>
      <c r="ALC227" s="136"/>
      <c r="ALD227" s="136"/>
      <c r="ALE227" s="136"/>
      <c r="ALF227" s="136"/>
      <c r="ALG227" s="136"/>
      <c r="ALH227" s="136"/>
      <c r="ALI227" s="136"/>
      <c r="ALJ227" s="136"/>
      <c r="ALK227" s="136"/>
      <c r="ALL227" s="136"/>
      <c r="ALM227" s="136"/>
      <c r="ALN227" s="136"/>
      <c r="ALO227" s="136"/>
      <c r="ALP227" s="136"/>
      <c r="ALQ227" s="136"/>
      <c r="ALR227" s="136"/>
      <c r="ALS227" s="136"/>
      <c r="ALT227" s="136"/>
      <c r="ALU227" s="136"/>
      <c r="ALV227" s="136"/>
      <c r="ALW227" s="136"/>
      <c r="ALX227" s="136"/>
      <c r="ALY227" s="136"/>
      <c r="ALZ227" s="136"/>
      <c r="AMA227" s="136"/>
      <c r="AMB227" s="136"/>
      <c r="AMC227" s="136"/>
      <c r="AMD227" s="136"/>
      <c r="AME227" s="136"/>
      <c r="AMF227" s="136"/>
      <c r="AMG227" s="136"/>
      <c r="AMH227" s="136"/>
      <c r="AMI227" s="136"/>
    </row>
    <row r="228" spans="1:1023" ht="17.25" customHeight="1" x14ac:dyDescent="0.25">
      <c r="A228" s="280" t="s">
        <v>930</v>
      </c>
      <c r="B228" s="193">
        <v>228</v>
      </c>
      <c r="C228" s="261" t="s">
        <v>25880</v>
      </c>
      <c r="D228" s="212" t="s">
        <v>25881</v>
      </c>
      <c r="E228" s="136"/>
      <c r="F228" s="238"/>
      <c r="G228" s="214"/>
      <c r="H228" s="214"/>
      <c r="I228" s="367"/>
      <c r="J228" s="421">
        <v>2</v>
      </c>
      <c r="K228" s="77">
        <v>2</v>
      </c>
      <c r="L228" s="77"/>
      <c r="M228" s="77"/>
      <c r="N228" s="77"/>
      <c r="O228" s="445"/>
      <c r="P228" s="161"/>
      <c r="Q228" s="161"/>
      <c r="R228" s="161"/>
      <c r="S228" s="161"/>
      <c r="T228" s="161"/>
      <c r="U228" s="161"/>
      <c r="V228" s="256">
        <f>IF(O228=1,10,100)</f>
        <v>100</v>
      </c>
      <c r="W228" s="256">
        <f>IF(O228=1,1,IF(O228=2,10,100))</f>
        <v>100</v>
      </c>
      <c r="X228" s="256">
        <f>IF(O228=3,20,100)</f>
        <v>100</v>
      </c>
      <c r="Y228" s="256">
        <f>IF(P228=1,10,100)</f>
        <v>100</v>
      </c>
      <c r="Z228" s="256">
        <f>IF(P228=1,1,IF(P228=2,10,100))</f>
        <v>100</v>
      </c>
      <c r="AA228" s="257">
        <f>IF(OR(EXACT(Q228,"1A"),EXACT(Q228,"1B")),0.1,IF(Q228=2,1,100))</f>
        <v>100</v>
      </c>
      <c r="AB228" s="257">
        <f>IF(OR(EXACT(R228,"1A"),EXACT(R228,"1B")),0.1,IF(R228=2,1,100))</f>
        <v>100</v>
      </c>
      <c r="AC228" s="257">
        <f>IF(OR(EXACT(S228,"1A"),EXACT(S228,"1B")),0.3,IF(S228=2,3,100))</f>
        <v>100</v>
      </c>
      <c r="AD228" s="136"/>
      <c r="AE228" s="136"/>
      <c r="AF228" s="249">
        <f>IF(OR(OR(EXACT(J228,"1A"),EXACT(J228,"1B"),EXACT(J228,"1C")),K228=1),1,IF(K228=2,10,100))</f>
        <v>10</v>
      </c>
      <c r="AG228" s="249">
        <f>IF(OR(EXACT(J228,"1A"),EXACT(J228,"1B"),EXACT(J228,"1C")),1,IF(J228=2,10,100))</f>
        <v>10</v>
      </c>
      <c r="AH228" s="249">
        <f>IF(OR(EXACT(J228,"1A"),EXACT(J228,"1B"),EXACT(J228,"1C"),K228=1),3,100)</f>
        <v>100</v>
      </c>
      <c r="AI228" s="249">
        <f>IF(OR(EXACT(J228,"1A"),EXACT(J228,"1B"),EXACT(J228,"1C")),5,100)</f>
        <v>100</v>
      </c>
      <c r="AJ228" s="251"/>
      <c r="AK228" s="136"/>
      <c r="AL228" s="136"/>
      <c r="AM228" s="251"/>
      <c r="AN228" s="136"/>
      <c r="AO228" s="136"/>
      <c r="AP228" s="136"/>
      <c r="AQ228" s="199" t="s">
        <v>803</v>
      </c>
      <c r="AR228" s="136"/>
      <c r="AS228" s="136"/>
      <c r="AT228" s="136"/>
      <c r="AU228" s="136"/>
      <c r="AV228" s="136"/>
      <c r="AW228" s="136"/>
      <c r="AX228" s="136"/>
      <c r="AY228" s="136"/>
      <c r="AZ228" s="136"/>
      <c r="BA228" s="136"/>
      <c r="BB228" s="136"/>
      <c r="BC228" s="136"/>
      <c r="BD228" s="136"/>
      <c r="BE228" s="136"/>
      <c r="BF228" s="136"/>
      <c r="BG228" s="136"/>
      <c r="BH228" s="136"/>
      <c r="BI228" s="136"/>
      <c r="BJ228" s="136"/>
      <c r="BK228" s="136"/>
      <c r="BL228" s="136"/>
      <c r="BM228" s="136"/>
      <c r="BN228" s="136"/>
      <c r="BO228" s="136"/>
      <c r="BP228" s="136"/>
      <c r="BQ228" s="136"/>
      <c r="BR228" s="136"/>
      <c r="BS228" s="136"/>
      <c r="BT228" s="136"/>
      <c r="BU228" s="136"/>
      <c r="BV228" s="136"/>
      <c r="BW228" s="136"/>
      <c r="BX228" s="136"/>
      <c r="BY228" s="136"/>
      <c r="BZ228" s="136"/>
      <c r="CA228" s="136"/>
      <c r="CB228" s="136"/>
      <c r="CC228" s="136"/>
      <c r="CD228" s="136"/>
      <c r="CE228" s="136"/>
      <c r="CF228" s="136"/>
      <c r="CG228" s="136"/>
      <c r="CH228" s="136"/>
      <c r="CI228" s="136"/>
      <c r="CJ228" s="136"/>
      <c r="CK228" s="136"/>
      <c r="CL228" s="136"/>
      <c r="CM228" s="136"/>
      <c r="CN228" s="136"/>
      <c r="CO228" s="136"/>
      <c r="CP228" s="136"/>
      <c r="CQ228" s="136"/>
      <c r="CR228" s="136"/>
      <c r="CS228" s="136"/>
      <c r="CT228" s="136"/>
      <c r="CU228" s="136"/>
      <c r="CV228" s="136"/>
      <c r="CW228" s="136"/>
      <c r="CX228" s="136"/>
      <c r="CY228" s="136"/>
      <c r="CZ228" s="136"/>
      <c r="DA228" s="136"/>
      <c r="DB228" s="136"/>
      <c r="DC228" s="136"/>
      <c r="DD228" s="136"/>
      <c r="DE228" s="136"/>
      <c r="DF228" s="136"/>
      <c r="DG228" s="136"/>
      <c r="DH228" s="136"/>
      <c r="DI228" s="136"/>
      <c r="DJ228" s="136"/>
      <c r="DK228" s="136"/>
      <c r="DL228" s="136"/>
      <c r="DM228" s="136"/>
      <c r="DN228" s="136"/>
      <c r="DO228" s="136"/>
      <c r="DP228" s="136"/>
      <c r="DQ228" s="136"/>
      <c r="DR228" s="136"/>
      <c r="DS228" s="136"/>
      <c r="DT228" s="136"/>
      <c r="DU228" s="136"/>
      <c r="DV228" s="136"/>
      <c r="DW228" s="136"/>
      <c r="DX228" s="136"/>
      <c r="DY228" s="136"/>
      <c r="DZ228" s="136"/>
      <c r="EA228" s="136"/>
      <c r="EB228" s="136"/>
      <c r="EC228" s="136"/>
      <c r="ED228" s="136"/>
      <c r="EE228" s="136"/>
      <c r="EF228" s="136"/>
      <c r="EG228" s="136"/>
      <c r="EH228" s="136"/>
      <c r="EI228" s="136"/>
      <c r="EJ228" s="136"/>
      <c r="EK228" s="136"/>
      <c r="EL228" s="136"/>
      <c r="EM228" s="136"/>
      <c r="EN228" s="136"/>
      <c r="EO228" s="136"/>
      <c r="EP228" s="136"/>
      <c r="EQ228" s="136"/>
      <c r="ER228" s="136"/>
      <c r="ES228" s="136"/>
      <c r="ET228" s="136"/>
      <c r="EU228" s="136"/>
      <c r="EV228" s="136"/>
      <c r="EW228" s="136"/>
      <c r="EX228" s="136"/>
      <c r="EY228" s="136"/>
      <c r="EZ228" s="136"/>
      <c r="FA228" s="136"/>
      <c r="FB228" s="136"/>
      <c r="FC228" s="136"/>
      <c r="FD228" s="136"/>
      <c r="FE228" s="136"/>
      <c r="FF228" s="136"/>
      <c r="FG228" s="136"/>
      <c r="FH228" s="136"/>
      <c r="FI228" s="136"/>
      <c r="FJ228" s="136"/>
      <c r="FK228" s="136"/>
      <c r="FL228" s="136"/>
      <c r="FM228" s="136"/>
      <c r="FN228" s="136"/>
      <c r="FO228" s="136"/>
      <c r="FP228" s="136"/>
      <c r="FQ228" s="136"/>
      <c r="FR228" s="136"/>
      <c r="FS228" s="136"/>
      <c r="FT228" s="136"/>
      <c r="FU228" s="136"/>
      <c r="FV228" s="136"/>
      <c r="FW228" s="136"/>
      <c r="FX228" s="136"/>
      <c r="FY228" s="136"/>
      <c r="FZ228" s="136"/>
      <c r="GA228" s="136"/>
      <c r="GB228" s="136"/>
      <c r="GC228" s="136"/>
      <c r="GD228" s="136"/>
      <c r="GE228" s="136"/>
      <c r="GF228" s="136"/>
      <c r="GG228" s="136"/>
      <c r="GH228" s="136"/>
      <c r="GI228" s="136"/>
      <c r="GJ228" s="136"/>
      <c r="GK228" s="136"/>
      <c r="GL228" s="136"/>
      <c r="GM228" s="136"/>
      <c r="GN228" s="136"/>
      <c r="GO228" s="136"/>
      <c r="GP228" s="136"/>
      <c r="GQ228" s="136"/>
      <c r="GR228" s="136"/>
      <c r="GS228" s="136"/>
      <c r="GT228" s="136"/>
      <c r="GU228" s="136"/>
      <c r="GV228" s="136"/>
      <c r="GW228" s="136"/>
      <c r="GX228" s="136"/>
      <c r="GY228" s="136"/>
      <c r="GZ228" s="136"/>
      <c r="HA228" s="136"/>
      <c r="HB228" s="136"/>
      <c r="HC228" s="136"/>
      <c r="HD228" s="136"/>
      <c r="HE228" s="136"/>
      <c r="HF228" s="136"/>
      <c r="HG228" s="136"/>
      <c r="HH228" s="136"/>
      <c r="HI228" s="136"/>
      <c r="HJ228" s="136"/>
      <c r="HK228" s="136"/>
      <c r="HL228" s="136"/>
      <c r="HM228" s="136"/>
      <c r="HN228" s="136"/>
      <c r="HO228" s="136"/>
      <c r="HP228" s="136"/>
      <c r="HQ228" s="136"/>
      <c r="HR228" s="136"/>
      <c r="HS228" s="136"/>
      <c r="HT228" s="136"/>
      <c r="HU228" s="136"/>
      <c r="HV228" s="136"/>
      <c r="HW228" s="136"/>
      <c r="HX228" s="136"/>
      <c r="HY228" s="136"/>
      <c r="HZ228" s="136"/>
      <c r="IA228" s="136"/>
      <c r="IB228" s="136"/>
      <c r="IC228" s="136"/>
      <c r="ID228" s="136"/>
      <c r="IE228" s="136"/>
      <c r="IF228" s="136"/>
      <c r="IG228" s="136"/>
      <c r="IH228" s="136"/>
      <c r="II228" s="136"/>
      <c r="IJ228" s="136"/>
      <c r="IK228" s="136"/>
      <c r="IL228" s="136"/>
      <c r="IM228" s="136"/>
      <c r="IN228" s="136"/>
      <c r="IO228" s="136"/>
      <c r="IP228" s="136"/>
      <c r="IQ228" s="136"/>
      <c r="IR228" s="136"/>
      <c r="IS228" s="136"/>
      <c r="IT228" s="136"/>
      <c r="IU228" s="136"/>
      <c r="IV228" s="136"/>
      <c r="IW228" s="136"/>
      <c r="IX228" s="136"/>
      <c r="IY228" s="136"/>
      <c r="IZ228" s="136"/>
      <c r="JA228" s="136"/>
      <c r="JB228" s="136"/>
      <c r="JC228" s="136"/>
      <c r="JD228" s="136"/>
      <c r="JE228" s="136"/>
      <c r="JF228" s="136"/>
      <c r="JG228" s="136"/>
      <c r="JH228" s="136"/>
      <c r="JI228" s="136"/>
      <c r="JJ228" s="136"/>
      <c r="JK228" s="136"/>
      <c r="JL228" s="136"/>
      <c r="JM228" s="136"/>
      <c r="JN228" s="136"/>
      <c r="JO228" s="136"/>
      <c r="JP228" s="136"/>
      <c r="JQ228" s="136"/>
      <c r="JR228" s="136"/>
      <c r="JS228" s="136"/>
      <c r="JT228" s="136"/>
      <c r="JU228" s="136"/>
      <c r="JV228" s="136"/>
      <c r="JW228" s="136"/>
      <c r="JX228" s="136"/>
      <c r="JY228" s="136"/>
      <c r="JZ228" s="136"/>
      <c r="KA228" s="136"/>
      <c r="KB228" s="136"/>
      <c r="KC228" s="136"/>
      <c r="KD228" s="136"/>
      <c r="KE228" s="136"/>
      <c r="KF228" s="136"/>
      <c r="KG228" s="136"/>
      <c r="KH228" s="136"/>
      <c r="KI228" s="136"/>
      <c r="KJ228" s="136"/>
      <c r="KK228" s="136"/>
      <c r="KL228" s="136"/>
      <c r="KM228" s="136"/>
      <c r="KN228" s="136"/>
      <c r="KO228" s="136"/>
      <c r="KP228" s="136"/>
      <c r="KQ228" s="136"/>
      <c r="KR228" s="136"/>
      <c r="KS228" s="136"/>
      <c r="KT228" s="136"/>
      <c r="KU228" s="136"/>
      <c r="KV228" s="136"/>
      <c r="KW228" s="136"/>
      <c r="KX228" s="136"/>
      <c r="KY228" s="136"/>
      <c r="KZ228" s="136"/>
      <c r="LA228" s="136"/>
      <c r="LB228" s="136"/>
      <c r="LC228" s="136"/>
      <c r="LD228" s="136"/>
      <c r="LE228" s="136"/>
      <c r="LF228" s="136"/>
      <c r="LG228" s="136"/>
      <c r="LH228" s="136"/>
      <c r="LI228" s="136"/>
      <c r="LJ228" s="136"/>
      <c r="LK228" s="136"/>
      <c r="LL228" s="136"/>
      <c r="LM228" s="136"/>
      <c r="LN228" s="136"/>
      <c r="LO228" s="136"/>
      <c r="LP228" s="136"/>
      <c r="LQ228" s="136"/>
      <c r="LR228" s="136"/>
      <c r="LS228" s="136"/>
      <c r="LT228" s="136"/>
      <c r="LU228" s="136"/>
      <c r="LV228" s="136"/>
      <c r="LW228" s="136"/>
      <c r="LX228" s="136"/>
      <c r="LY228" s="136"/>
      <c r="LZ228" s="136"/>
      <c r="MA228" s="136"/>
      <c r="MB228" s="136"/>
      <c r="MC228" s="136"/>
      <c r="MD228" s="136"/>
      <c r="ME228" s="136"/>
      <c r="MF228" s="136"/>
      <c r="MG228" s="136"/>
      <c r="MH228" s="136"/>
      <c r="MI228" s="136"/>
      <c r="MJ228" s="136"/>
      <c r="MK228" s="136"/>
      <c r="ML228" s="136"/>
      <c r="MM228" s="136"/>
      <c r="MN228" s="136"/>
      <c r="MO228" s="136"/>
      <c r="MP228" s="136"/>
      <c r="MQ228" s="136"/>
      <c r="MR228" s="136"/>
      <c r="MS228" s="136"/>
      <c r="MT228" s="136"/>
      <c r="MU228" s="136"/>
      <c r="MV228" s="136"/>
      <c r="MW228" s="136"/>
      <c r="MX228" s="136"/>
      <c r="MY228" s="136"/>
      <c r="MZ228" s="136"/>
      <c r="NA228" s="136"/>
      <c r="NB228" s="136"/>
      <c r="NC228" s="136"/>
      <c r="ND228" s="136"/>
      <c r="NE228" s="136"/>
      <c r="NF228" s="136"/>
      <c r="NG228" s="136"/>
      <c r="NH228" s="136"/>
      <c r="NI228" s="136"/>
      <c r="NJ228" s="136"/>
      <c r="NK228" s="136"/>
      <c r="NL228" s="136"/>
      <c r="NM228" s="136"/>
      <c r="NN228" s="136"/>
      <c r="NO228" s="136"/>
      <c r="NP228" s="136"/>
      <c r="NQ228" s="136"/>
      <c r="NR228" s="136"/>
      <c r="NS228" s="136"/>
      <c r="NT228" s="136"/>
      <c r="NU228" s="136"/>
      <c r="NV228" s="136"/>
      <c r="NW228" s="136"/>
      <c r="NX228" s="136"/>
      <c r="NY228" s="136"/>
      <c r="NZ228" s="136"/>
      <c r="OA228" s="136"/>
      <c r="OB228" s="136"/>
      <c r="OC228" s="136"/>
      <c r="OD228" s="136"/>
      <c r="OE228" s="136"/>
      <c r="OF228" s="136"/>
      <c r="OG228" s="136"/>
      <c r="OH228" s="136"/>
      <c r="OI228" s="136"/>
      <c r="OJ228" s="136"/>
      <c r="OK228" s="136"/>
      <c r="OL228" s="136"/>
      <c r="OM228" s="136"/>
      <c r="ON228" s="136"/>
      <c r="OO228" s="136"/>
      <c r="OP228" s="136"/>
      <c r="OQ228" s="136"/>
      <c r="OR228" s="136"/>
      <c r="OS228" s="136"/>
      <c r="OT228" s="136"/>
      <c r="OU228" s="136"/>
      <c r="OV228" s="136"/>
      <c r="OW228" s="136"/>
      <c r="OX228" s="136"/>
      <c r="OY228" s="136"/>
      <c r="OZ228" s="136"/>
      <c r="PA228" s="136"/>
      <c r="PB228" s="136"/>
      <c r="PC228" s="136"/>
      <c r="PD228" s="136"/>
      <c r="PE228" s="136"/>
      <c r="PF228" s="136"/>
      <c r="PG228" s="136"/>
      <c r="PH228" s="136"/>
      <c r="PI228" s="136"/>
      <c r="PJ228" s="136"/>
      <c r="PK228" s="136"/>
      <c r="PL228" s="136"/>
      <c r="PM228" s="136"/>
      <c r="PN228" s="136"/>
      <c r="PO228" s="136"/>
      <c r="PP228" s="136"/>
      <c r="PQ228" s="136"/>
      <c r="PR228" s="136"/>
      <c r="PS228" s="136"/>
      <c r="PT228" s="136"/>
      <c r="PU228" s="136"/>
      <c r="PV228" s="136"/>
      <c r="PW228" s="136"/>
      <c r="PX228" s="136"/>
      <c r="PY228" s="136"/>
      <c r="PZ228" s="136"/>
      <c r="QA228" s="136"/>
      <c r="QB228" s="136"/>
      <c r="QC228" s="136"/>
      <c r="QD228" s="136"/>
      <c r="QE228" s="136"/>
      <c r="QF228" s="136"/>
      <c r="QG228" s="136"/>
      <c r="QH228" s="136"/>
      <c r="QI228" s="136"/>
      <c r="QJ228" s="136"/>
      <c r="QK228" s="136"/>
      <c r="QL228" s="136"/>
      <c r="QM228" s="136"/>
      <c r="QN228" s="136"/>
      <c r="QO228" s="136"/>
      <c r="QP228" s="136"/>
      <c r="QQ228" s="136"/>
      <c r="QR228" s="136"/>
      <c r="QS228" s="136"/>
      <c r="QT228" s="136"/>
      <c r="QU228" s="136"/>
      <c r="QV228" s="136"/>
      <c r="QW228" s="136"/>
      <c r="QX228" s="136"/>
      <c r="QY228" s="136"/>
      <c r="QZ228" s="136"/>
      <c r="RA228" s="136"/>
      <c r="RB228" s="136"/>
      <c r="RC228" s="136"/>
      <c r="RD228" s="136"/>
      <c r="RE228" s="136"/>
      <c r="RF228" s="136"/>
      <c r="RG228" s="136"/>
      <c r="RH228" s="136"/>
      <c r="RI228" s="136"/>
      <c r="RJ228" s="136"/>
      <c r="RK228" s="136"/>
      <c r="RL228" s="136"/>
      <c r="RM228" s="136"/>
      <c r="RN228" s="136"/>
      <c r="RO228" s="136"/>
      <c r="RP228" s="136"/>
      <c r="RQ228" s="136"/>
      <c r="RR228" s="136"/>
      <c r="RS228" s="136"/>
      <c r="RT228" s="136"/>
      <c r="RU228" s="136"/>
      <c r="RV228" s="136"/>
      <c r="RW228" s="136"/>
      <c r="RX228" s="136"/>
      <c r="RY228" s="136"/>
      <c r="RZ228" s="136"/>
      <c r="SA228" s="136"/>
      <c r="SB228" s="136"/>
      <c r="SC228" s="136"/>
      <c r="SD228" s="136"/>
      <c r="SE228" s="136"/>
      <c r="SF228" s="136"/>
      <c r="SG228" s="136"/>
      <c r="SH228" s="136"/>
      <c r="SI228" s="136"/>
      <c r="SJ228" s="136"/>
      <c r="SK228" s="136"/>
      <c r="SL228" s="136"/>
      <c r="SM228" s="136"/>
      <c r="SN228" s="136"/>
      <c r="SO228" s="136"/>
      <c r="SP228" s="136"/>
      <c r="SQ228" s="136"/>
      <c r="SR228" s="136"/>
      <c r="SS228" s="136"/>
      <c r="ST228" s="136"/>
      <c r="SU228" s="136"/>
      <c r="SV228" s="136"/>
      <c r="SW228" s="136"/>
      <c r="SX228" s="136"/>
      <c r="SY228" s="136"/>
      <c r="SZ228" s="136"/>
      <c r="TA228" s="136"/>
      <c r="TB228" s="136"/>
      <c r="TC228" s="136"/>
      <c r="TD228" s="136"/>
      <c r="TE228" s="136"/>
      <c r="TF228" s="136"/>
      <c r="TG228" s="136"/>
      <c r="TH228" s="136"/>
      <c r="TI228" s="136"/>
      <c r="TJ228" s="136"/>
      <c r="TK228" s="136"/>
      <c r="TL228" s="136"/>
      <c r="TM228" s="136"/>
      <c r="TN228" s="136"/>
      <c r="TO228" s="136"/>
      <c r="TP228" s="136"/>
      <c r="TQ228" s="136"/>
      <c r="TR228" s="136"/>
      <c r="TS228" s="136"/>
      <c r="TT228" s="136"/>
      <c r="TU228" s="136"/>
      <c r="TV228" s="136"/>
      <c r="TW228" s="136"/>
      <c r="TX228" s="136"/>
      <c r="TY228" s="136"/>
      <c r="TZ228" s="136"/>
      <c r="UA228" s="136"/>
      <c r="UB228" s="136"/>
      <c r="UC228" s="136"/>
      <c r="UD228" s="136"/>
      <c r="UE228" s="136"/>
      <c r="UF228" s="136"/>
      <c r="UG228" s="136"/>
      <c r="UH228" s="136"/>
      <c r="UI228" s="136"/>
      <c r="UJ228" s="136"/>
      <c r="UK228" s="136"/>
      <c r="UL228" s="136"/>
      <c r="UM228" s="136"/>
      <c r="UN228" s="136"/>
      <c r="UO228" s="136"/>
      <c r="UP228" s="136"/>
      <c r="UQ228" s="136"/>
      <c r="UR228" s="136"/>
      <c r="US228" s="136"/>
      <c r="UT228" s="136"/>
      <c r="UU228" s="136"/>
      <c r="UV228" s="136"/>
      <c r="UW228" s="136"/>
      <c r="UX228" s="136"/>
      <c r="UY228" s="136"/>
      <c r="UZ228" s="136"/>
      <c r="VA228" s="136"/>
      <c r="VB228" s="136"/>
      <c r="VC228" s="136"/>
      <c r="VD228" s="136"/>
      <c r="VE228" s="136"/>
      <c r="VF228" s="136"/>
      <c r="VG228" s="136"/>
      <c r="VH228" s="136"/>
      <c r="VI228" s="136"/>
      <c r="VJ228" s="136"/>
      <c r="VK228" s="136"/>
      <c r="VL228" s="136"/>
      <c r="VM228" s="136"/>
      <c r="VN228" s="136"/>
      <c r="VO228" s="136"/>
      <c r="VP228" s="136"/>
      <c r="VQ228" s="136"/>
      <c r="VR228" s="136"/>
      <c r="VS228" s="136"/>
      <c r="VT228" s="136"/>
      <c r="VU228" s="136"/>
      <c r="VV228" s="136"/>
      <c r="VW228" s="136"/>
      <c r="VX228" s="136"/>
      <c r="VY228" s="136"/>
      <c r="VZ228" s="136"/>
      <c r="WA228" s="136"/>
      <c r="WB228" s="136"/>
      <c r="WC228" s="136"/>
      <c r="WD228" s="136"/>
      <c r="WE228" s="136"/>
      <c r="WF228" s="136"/>
      <c r="WG228" s="136"/>
      <c r="WH228" s="136"/>
      <c r="WI228" s="136"/>
      <c r="WJ228" s="136"/>
      <c r="WK228" s="136"/>
      <c r="WL228" s="136"/>
      <c r="WM228" s="136"/>
      <c r="WN228" s="136"/>
      <c r="WO228" s="136"/>
      <c r="WP228" s="136"/>
      <c r="WQ228" s="136"/>
      <c r="WR228" s="136"/>
      <c r="WS228" s="136"/>
      <c r="WT228" s="136"/>
      <c r="WU228" s="136"/>
      <c r="WV228" s="136"/>
      <c r="WW228" s="136"/>
      <c r="WX228" s="136"/>
      <c r="WY228" s="136"/>
      <c r="WZ228" s="136"/>
      <c r="XA228" s="136"/>
      <c r="XB228" s="136"/>
      <c r="XC228" s="136"/>
      <c r="XD228" s="136"/>
      <c r="XE228" s="136"/>
      <c r="XF228" s="136"/>
      <c r="XG228" s="136"/>
      <c r="XH228" s="136"/>
      <c r="XI228" s="136"/>
      <c r="XJ228" s="136"/>
      <c r="XK228" s="136"/>
      <c r="XL228" s="136"/>
      <c r="XM228" s="136"/>
      <c r="XN228" s="136"/>
      <c r="XO228" s="136"/>
      <c r="XP228" s="136"/>
      <c r="XQ228" s="136"/>
      <c r="XR228" s="136"/>
      <c r="XS228" s="136"/>
      <c r="XT228" s="136"/>
      <c r="XU228" s="136"/>
      <c r="XV228" s="136"/>
      <c r="XW228" s="136"/>
      <c r="XX228" s="136"/>
      <c r="XY228" s="136"/>
      <c r="XZ228" s="136"/>
      <c r="YA228" s="136"/>
      <c r="YB228" s="136"/>
      <c r="YC228" s="136"/>
      <c r="YD228" s="136"/>
      <c r="YE228" s="136"/>
      <c r="YF228" s="136"/>
      <c r="YG228" s="136"/>
      <c r="YH228" s="136"/>
      <c r="YI228" s="136"/>
      <c r="YJ228" s="136"/>
      <c r="YK228" s="136"/>
      <c r="YL228" s="136"/>
      <c r="YM228" s="136"/>
      <c r="YN228" s="136"/>
      <c r="YO228" s="136"/>
      <c r="YP228" s="136"/>
      <c r="YQ228" s="136"/>
      <c r="YR228" s="136"/>
      <c r="YS228" s="136"/>
      <c r="YT228" s="136"/>
      <c r="YU228" s="136"/>
      <c r="YV228" s="136"/>
      <c r="YW228" s="136"/>
      <c r="YX228" s="136"/>
      <c r="YY228" s="136"/>
      <c r="YZ228" s="136"/>
      <c r="ZA228" s="136"/>
      <c r="ZB228" s="136"/>
      <c r="ZC228" s="136"/>
      <c r="ZD228" s="136"/>
      <c r="ZE228" s="136"/>
      <c r="ZF228" s="136"/>
      <c r="ZG228" s="136"/>
      <c r="ZH228" s="136"/>
      <c r="ZI228" s="136"/>
      <c r="ZJ228" s="136"/>
      <c r="ZK228" s="136"/>
      <c r="ZL228" s="136"/>
      <c r="ZM228" s="136"/>
      <c r="ZN228" s="136"/>
      <c r="ZO228" s="136"/>
      <c r="ZP228" s="136"/>
      <c r="ZQ228" s="136"/>
      <c r="ZR228" s="136"/>
      <c r="ZS228" s="136"/>
      <c r="ZT228" s="136"/>
      <c r="ZU228" s="136"/>
      <c r="ZV228" s="136"/>
      <c r="ZW228" s="136"/>
      <c r="ZX228" s="136"/>
      <c r="ZY228" s="136"/>
      <c r="ZZ228" s="136"/>
      <c r="AAA228" s="136"/>
      <c r="AAB228" s="136"/>
      <c r="AAC228" s="136"/>
      <c r="AAD228" s="136"/>
      <c r="AAE228" s="136"/>
      <c r="AAF228" s="136"/>
      <c r="AAG228" s="136"/>
      <c r="AAH228" s="136"/>
      <c r="AAI228" s="136"/>
      <c r="AAJ228" s="136"/>
      <c r="AAK228" s="136"/>
      <c r="AAL228" s="136"/>
      <c r="AAM228" s="136"/>
      <c r="AAN228" s="136"/>
      <c r="AAO228" s="136"/>
      <c r="AAP228" s="136"/>
      <c r="AAQ228" s="136"/>
      <c r="AAR228" s="136"/>
      <c r="AAS228" s="136"/>
      <c r="AAT228" s="136"/>
      <c r="AAU228" s="136"/>
      <c r="AAV228" s="136"/>
      <c r="AAW228" s="136"/>
      <c r="AAX228" s="136"/>
      <c r="AAY228" s="136"/>
      <c r="AAZ228" s="136"/>
      <c r="ABA228" s="136"/>
      <c r="ABB228" s="136"/>
      <c r="ABC228" s="136"/>
      <c r="ABD228" s="136"/>
      <c r="ABE228" s="136"/>
      <c r="ABF228" s="136"/>
      <c r="ABG228" s="136"/>
      <c r="ABH228" s="136"/>
      <c r="ABI228" s="136"/>
      <c r="ABJ228" s="136"/>
      <c r="ABK228" s="136"/>
      <c r="ABL228" s="136"/>
      <c r="ABM228" s="136"/>
      <c r="ABN228" s="136"/>
      <c r="ABO228" s="136"/>
      <c r="ABP228" s="136"/>
      <c r="ABQ228" s="136"/>
      <c r="ABR228" s="136"/>
      <c r="ABS228" s="136"/>
      <c r="ABT228" s="136"/>
      <c r="ABU228" s="136"/>
      <c r="ABV228" s="136"/>
      <c r="ABW228" s="136"/>
      <c r="ABX228" s="136"/>
      <c r="ABY228" s="136"/>
      <c r="ABZ228" s="136"/>
      <c r="ACA228" s="136"/>
      <c r="ACB228" s="136"/>
      <c r="ACC228" s="136"/>
      <c r="ACD228" s="136"/>
      <c r="ACE228" s="136"/>
      <c r="ACF228" s="136"/>
      <c r="ACG228" s="136"/>
      <c r="ACH228" s="136"/>
      <c r="ACI228" s="136"/>
      <c r="ACJ228" s="136"/>
      <c r="ACK228" s="136"/>
      <c r="ACL228" s="136"/>
      <c r="ACM228" s="136"/>
      <c r="ACN228" s="136"/>
      <c r="ACO228" s="136"/>
      <c r="ACP228" s="136"/>
      <c r="ACQ228" s="136"/>
      <c r="ACR228" s="136"/>
      <c r="ACS228" s="136"/>
      <c r="ACT228" s="136"/>
      <c r="ACU228" s="136"/>
      <c r="ACV228" s="136"/>
      <c r="ACW228" s="136"/>
      <c r="ACX228" s="136"/>
      <c r="ACY228" s="136"/>
      <c r="ACZ228" s="136"/>
      <c r="ADA228" s="136"/>
      <c r="ADB228" s="136"/>
      <c r="ADC228" s="136"/>
      <c r="ADD228" s="136"/>
      <c r="ADE228" s="136"/>
      <c r="ADF228" s="136"/>
      <c r="ADG228" s="136"/>
      <c r="ADH228" s="136"/>
      <c r="ADI228" s="136"/>
      <c r="ADJ228" s="136"/>
      <c r="ADK228" s="136"/>
      <c r="ADL228" s="136"/>
      <c r="ADM228" s="136"/>
      <c r="ADN228" s="136"/>
      <c r="ADO228" s="136"/>
      <c r="ADP228" s="136"/>
      <c r="ADQ228" s="136"/>
      <c r="ADR228" s="136"/>
      <c r="ADS228" s="136"/>
      <c r="ADT228" s="136"/>
      <c r="ADU228" s="136"/>
      <c r="ADV228" s="136"/>
      <c r="ADW228" s="136"/>
      <c r="ADX228" s="136"/>
      <c r="ADY228" s="136"/>
      <c r="ADZ228" s="136"/>
      <c r="AEA228" s="136"/>
      <c r="AEB228" s="136"/>
      <c r="AEC228" s="136"/>
      <c r="AED228" s="136"/>
      <c r="AEE228" s="136"/>
      <c r="AEF228" s="136"/>
      <c r="AEG228" s="136"/>
      <c r="AEH228" s="136"/>
      <c r="AEI228" s="136"/>
      <c r="AEJ228" s="136"/>
      <c r="AEK228" s="136"/>
      <c r="AEL228" s="136"/>
      <c r="AEM228" s="136"/>
      <c r="AEN228" s="136"/>
      <c r="AEO228" s="136"/>
      <c r="AEP228" s="136"/>
      <c r="AEQ228" s="136"/>
      <c r="AER228" s="136"/>
      <c r="AES228" s="136"/>
      <c r="AET228" s="136"/>
      <c r="AEU228" s="136"/>
      <c r="AEV228" s="136"/>
      <c r="AEW228" s="136"/>
      <c r="AEX228" s="136"/>
      <c r="AEY228" s="136"/>
      <c r="AEZ228" s="136"/>
      <c r="AFA228" s="136"/>
      <c r="AFB228" s="136"/>
      <c r="AFC228" s="136"/>
      <c r="AFD228" s="136"/>
      <c r="AFE228" s="136"/>
      <c r="AFF228" s="136"/>
      <c r="AFG228" s="136"/>
      <c r="AFH228" s="136"/>
      <c r="AFI228" s="136"/>
      <c r="AFJ228" s="136"/>
      <c r="AFK228" s="136"/>
      <c r="AFL228" s="136"/>
      <c r="AFM228" s="136"/>
      <c r="AFN228" s="136"/>
      <c r="AFO228" s="136"/>
      <c r="AFP228" s="136"/>
      <c r="AFQ228" s="136"/>
      <c r="AFR228" s="136"/>
      <c r="AFS228" s="136"/>
      <c r="AFT228" s="136"/>
      <c r="AFU228" s="136"/>
      <c r="AFV228" s="136"/>
      <c r="AFW228" s="136"/>
      <c r="AFX228" s="136"/>
      <c r="AFY228" s="136"/>
      <c r="AFZ228" s="136"/>
      <c r="AGA228" s="136"/>
      <c r="AGB228" s="136"/>
      <c r="AGC228" s="136"/>
      <c r="AGD228" s="136"/>
      <c r="AGE228" s="136"/>
      <c r="AGF228" s="136"/>
      <c r="AGG228" s="136"/>
      <c r="AGH228" s="136"/>
      <c r="AGI228" s="136"/>
      <c r="AGJ228" s="136"/>
      <c r="AGK228" s="136"/>
      <c r="AGL228" s="136"/>
      <c r="AGM228" s="136"/>
      <c r="AGN228" s="136"/>
      <c r="AGO228" s="136"/>
      <c r="AGP228" s="136"/>
      <c r="AGQ228" s="136"/>
      <c r="AGR228" s="136"/>
      <c r="AGS228" s="136"/>
      <c r="AGT228" s="136"/>
      <c r="AGU228" s="136"/>
      <c r="AGV228" s="136"/>
      <c r="AGW228" s="136"/>
      <c r="AGX228" s="136"/>
      <c r="AGY228" s="136"/>
      <c r="AGZ228" s="136"/>
      <c r="AHA228" s="136"/>
      <c r="AHB228" s="136"/>
      <c r="AHC228" s="136"/>
      <c r="AHD228" s="136"/>
      <c r="AHE228" s="136"/>
      <c r="AHF228" s="136"/>
      <c r="AHG228" s="136"/>
      <c r="AHH228" s="136"/>
      <c r="AHI228" s="136"/>
      <c r="AHJ228" s="136"/>
      <c r="AHK228" s="136"/>
      <c r="AHL228" s="136"/>
      <c r="AHM228" s="136"/>
      <c r="AHN228" s="136"/>
      <c r="AHO228" s="136"/>
      <c r="AHP228" s="136"/>
      <c r="AHQ228" s="136"/>
      <c r="AHR228" s="136"/>
      <c r="AHS228" s="136"/>
      <c r="AHT228" s="136"/>
      <c r="AHU228" s="136"/>
      <c r="AHV228" s="136"/>
      <c r="AHW228" s="136"/>
      <c r="AHX228" s="136"/>
      <c r="AHY228" s="136"/>
      <c r="AHZ228" s="136"/>
      <c r="AIA228" s="136"/>
      <c r="AIB228" s="136"/>
      <c r="AIC228" s="136"/>
      <c r="AID228" s="136"/>
      <c r="AIE228" s="136"/>
      <c r="AIF228" s="136"/>
      <c r="AIG228" s="136"/>
      <c r="AIH228" s="136"/>
      <c r="AII228" s="136"/>
      <c r="AIJ228" s="136"/>
      <c r="AIK228" s="136"/>
      <c r="AIL228" s="136"/>
      <c r="AIM228" s="136"/>
      <c r="AIN228" s="136"/>
      <c r="AIO228" s="136"/>
      <c r="AIP228" s="136"/>
      <c r="AIQ228" s="136"/>
      <c r="AIR228" s="136"/>
      <c r="AIS228" s="136"/>
      <c r="AIT228" s="136"/>
      <c r="AIU228" s="136"/>
      <c r="AIV228" s="136"/>
      <c r="AIW228" s="136"/>
      <c r="AIX228" s="136"/>
      <c r="AIY228" s="136"/>
      <c r="AIZ228" s="136"/>
      <c r="AJA228" s="136"/>
      <c r="AJB228" s="136"/>
      <c r="AJC228" s="136"/>
      <c r="AJD228" s="136"/>
      <c r="AJE228" s="136"/>
      <c r="AJF228" s="136"/>
      <c r="AJG228" s="136"/>
      <c r="AJH228" s="136"/>
      <c r="AJI228" s="136"/>
      <c r="AJJ228" s="136"/>
      <c r="AJK228" s="136"/>
      <c r="AJL228" s="136"/>
      <c r="AJM228" s="136"/>
      <c r="AJN228" s="136"/>
      <c r="AJO228" s="136"/>
      <c r="AJP228" s="136"/>
      <c r="AJQ228" s="136"/>
      <c r="AJR228" s="136"/>
      <c r="AJS228" s="136"/>
      <c r="AJT228" s="136"/>
      <c r="AJU228" s="136"/>
      <c r="AJV228" s="136"/>
      <c r="AJW228" s="136"/>
      <c r="AJX228" s="136"/>
      <c r="AJY228" s="136"/>
      <c r="AJZ228" s="136"/>
      <c r="AKA228" s="136"/>
      <c r="AKB228" s="136"/>
      <c r="AKC228" s="136"/>
      <c r="AKD228" s="136"/>
      <c r="AKE228" s="136"/>
      <c r="AKF228" s="136"/>
      <c r="AKG228" s="136"/>
      <c r="AKH228" s="136"/>
      <c r="AKI228" s="136"/>
      <c r="AKJ228" s="136"/>
      <c r="AKK228" s="136"/>
      <c r="AKL228" s="136"/>
      <c r="AKM228" s="136"/>
      <c r="AKN228" s="136"/>
      <c r="AKO228" s="136"/>
      <c r="AKP228" s="136"/>
      <c r="AKQ228" s="136"/>
      <c r="AKR228" s="136"/>
      <c r="AKS228" s="136"/>
      <c r="AKT228" s="136"/>
      <c r="AKU228" s="136"/>
      <c r="AKV228" s="136"/>
      <c r="AKW228" s="136"/>
      <c r="AKX228" s="136"/>
      <c r="AKY228" s="136"/>
      <c r="AKZ228" s="136"/>
      <c r="ALA228" s="136"/>
      <c r="ALB228" s="136"/>
      <c r="ALC228" s="136"/>
      <c r="ALD228" s="136"/>
      <c r="ALE228" s="136"/>
      <c r="ALF228" s="136"/>
      <c r="ALG228" s="136"/>
      <c r="ALH228" s="136"/>
      <c r="ALI228" s="136"/>
      <c r="ALJ228" s="136"/>
      <c r="ALK228" s="136"/>
      <c r="ALL228" s="136"/>
      <c r="ALM228" s="136"/>
      <c r="ALN228" s="136"/>
      <c r="ALO228" s="136"/>
      <c r="ALP228" s="136"/>
      <c r="ALQ228" s="136"/>
      <c r="ALR228" s="136"/>
      <c r="ALS228" s="136"/>
      <c r="ALT228" s="136"/>
      <c r="ALU228" s="136"/>
      <c r="ALV228" s="136"/>
      <c r="ALW228" s="136"/>
      <c r="ALX228" s="136"/>
      <c r="ALY228" s="136"/>
      <c r="ALZ228" s="136"/>
      <c r="AMA228" s="136"/>
      <c r="AMB228" s="136"/>
      <c r="AMC228" s="136"/>
      <c r="AMD228" s="136"/>
      <c r="AME228" s="136"/>
      <c r="AMF228" s="136"/>
      <c r="AMG228" s="136"/>
      <c r="AMH228" s="136"/>
      <c r="AMI228" s="136"/>
    </row>
    <row r="229" spans="1:1023" x14ac:dyDescent="0.25">
      <c r="A229" s="280" t="s">
        <v>931</v>
      </c>
      <c r="B229" s="193">
        <v>229</v>
      </c>
      <c r="C229" s="261" t="s">
        <v>25882</v>
      </c>
      <c r="D229" s="212" t="s">
        <v>932</v>
      </c>
      <c r="E229" s="136"/>
      <c r="F229" s="238"/>
      <c r="G229" s="214"/>
      <c r="H229" s="214"/>
      <c r="I229" s="367">
        <v>66.099999999999994</v>
      </c>
      <c r="J229" s="443"/>
      <c r="K229" s="161"/>
      <c r="L229" s="161"/>
      <c r="M229" s="161"/>
      <c r="N229" s="161"/>
      <c r="O229" s="161"/>
      <c r="P229" s="161"/>
      <c r="Q229" s="161"/>
      <c r="R229" s="161"/>
      <c r="S229" s="77"/>
      <c r="T229" s="77"/>
      <c r="U229" s="161"/>
      <c r="V229" s="256">
        <f>IF(O229=1,10,100)</f>
        <v>100</v>
      </c>
      <c r="W229" s="256">
        <f>IF(O229=1,1,IF(O229=2,10,100))</f>
        <v>100</v>
      </c>
      <c r="X229" s="256">
        <f>IF(O229=3,20,100)</f>
        <v>100</v>
      </c>
      <c r="Y229" s="256">
        <f>IF(P229=1,10,100)</f>
        <v>100</v>
      </c>
      <c r="Z229" s="256">
        <f>IF(P229=1,1,IF(P229=2,10,100))</f>
        <v>100</v>
      </c>
      <c r="AA229" s="257">
        <f>IF(OR(EXACT(Q229,"1A"),EXACT(Q229,"1B")),0.1,IF(Q229=2,1,100))</f>
        <v>100</v>
      </c>
      <c r="AB229" s="257">
        <f>IF(OR(EXACT(R229,"1A"),EXACT(R229,"1B")),0.1,IF(R229=2,1,100))</f>
        <v>100</v>
      </c>
      <c r="AC229" s="257">
        <f>IF(OR(EXACT(S229,"1A"),EXACT(S229,"1B")),0.3,IF(S229=2,3,100))</f>
        <v>100</v>
      </c>
      <c r="AD229" s="136"/>
      <c r="AE229" s="136"/>
      <c r="AF229" s="249">
        <f>IF(OR(OR(EXACT(J229,"1A"),EXACT(J229,"1B"),EXACT(J229,"1C")),K229=1),1,IF(K229=2,10,100))</f>
        <v>100</v>
      </c>
      <c r="AG229" s="249">
        <f>IF(OR(EXACT(J229,"1A"),EXACT(J229,"1B"),EXACT(J229,"1C")),1,IF(J229=2,10,100))</f>
        <v>100</v>
      </c>
      <c r="AH229" s="249">
        <f>IF(OR(EXACT(J229,"1A"),EXACT(J229,"1B"),EXACT(J229,"1C"),K229=1),3,100)</f>
        <v>100</v>
      </c>
      <c r="AI229" s="249">
        <f>IF(OR(EXACT(J229,"1A"),EXACT(J229,"1B"),EXACT(J229,"1C")),5,100)</f>
        <v>100</v>
      </c>
      <c r="AJ229" s="269" t="s">
        <v>25883</v>
      </c>
      <c r="AK229" s="297"/>
      <c r="AL229" s="153"/>
      <c r="AM229" s="251"/>
      <c r="AN229" s="136"/>
      <c r="AO229" s="136"/>
      <c r="AP229" s="136"/>
      <c r="AQ229" s="199" t="s">
        <v>779</v>
      </c>
      <c r="AR229" s="136"/>
      <c r="AS229" s="136"/>
      <c r="AT229" s="136"/>
      <c r="AU229" s="136"/>
      <c r="AV229" s="136"/>
      <c r="AW229" s="136"/>
      <c r="AX229" s="136"/>
      <c r="AY229" s="136"/>
      <c r="AZ229" s="136"/>
      <c r="BA229" s="136"/>
      <c r="BB229" s="136"/>
      <c r="BC229" s="136"/>
      <c r="BD229" s="136"/>
      <c r="BE229" s="136"/>
      <c r="BF229" s="136"/>
      <c r="BG229" s="136"/>
      <c r="BH229" s="136"/>
      <c r="BI229" s="136"/>
      <c r="BJ229" s="136"/>
      <c r="BK229" s="136"/>
      <c r="BL229" s="136"/>
      <c r="BM229" s="136"/>
      <c r="BN229" s="136"/>
      <c r="BO229" s="136"/>
      <c r="BP229" s="136"/>
      <c r="BQ229" s="136"/>
      <c r="BR229" s="136"/>
      <c r="BS229" s="136"/>
      <c r="BT229" s="136"/>
      <c r="BU229" s="136"/>
      <c r="BV229" s="136"/>
      <c r="BW229" s="136"/>
      <c r="BX229" s="136"/>
      <c r="BY229" s="136"/>
      <c r="BZ229" s="136"/>
      <c r="CA229" s="136"/>
      <c r="CB229" s="136"/>
      <c r="CC229" s="136"/>
      <c r="CD229" s="136"/>
      <c r="CE229" s="136"/>
      <c r="CF229" s="136"/>
      <c r="CG229" s="136"/>
      <c r="CH229" s="136"/>
      <c r="CI229" s="136"/>
      <c r="CJ229" s="136"/>
      <c r="CK229" s="136"/>
      <c r="CL229" s="136"/>
      <c r="CM229" s="136"/>
      <c r="CN229" s="136"/>
      <c r="CO229" s="136"/>
      <c r="CP229" s="136"/>
      <c r="CQ229" s="136"/>
      <c r="CR229" s="136"/>
      <c r="CS229" s="136"/>
      <c r="CT229" s="136"/>
      <c r="CU229" s="136"/>
      <c r="CV229" s="136"/>
      <c r="CW229" s="136"/>
      <c r="CX229" s="136"/>
      <c r="CY229" s="136"/>
      <c r="CZ229" s="136"/>
      <c r="DA229" s="136"/>
      <c r="DB229" s="136"/>
      <c r="DC229" s="136"/>
      <c r="DD229" s="136"/>
      <c r="DE229" s="136"/>
      <c r="DF229" s="136"/>
      <c r="DG229" s="136"/>
      <c r="DH229" s="136"/>
      <c r="DI229" s="136"/>
      <c r="DJ229" s="136"/>
      <c r="DK229" s="136"/>
      <c r="DL229" s="136"/>
      <c r="DM229" s="136"/>
      <c r="DN229" s="136"/>
      <c r="DO229" s="136"/>
      <c r="DP229" s="136"/>
      <c r="DQ229" s="136"/>
      <c r="DR229" s="136"/>
      <c r="DS229" s="136"/>
      <c r="DT229" s="136"/>
      <c r="DU229" s="136"/>
      <c r="DV229" s="136"/>
      <c r="DW229" s="136"/>
      <c r="DX229" s="136"/>
      <c r="DY229" s="136"/>
      <c r="DZ229" s="136"/>
      <c r="EA229" s="136"/>
      <c r="EB229" s="136"/>
      <c r="EC229" s="136"/>
      <c r="ED229" s="136"/>
      <c r="EE229" s="136"/>
      <c r="EF229" s="136"/>
      <c r="EG229" s="136"/>
      <c r="EH229" s="136"/>
      <c r="EI229" s="136"/>
      <c r="EJ229" s="136"/>
      <c r="EK229" s="136"/>
      <c r="EL229" s="136"/>
      <c r="EM229" s="136"/>
      <c r="EN229" s="136"/>
      <c r="EO229" s="136"/>
      <c r="EP229" s="136"/>
      <c r="EQ229" s="136"/>
      <c r="ER229" s="136"/>
      <c r="ES229" s="136"/>
      <c r="ET229" s="136"/>
      <c r="EU229" s="136"/>
      <c r="EV229" s="136"/>
      <c r="EW229" s="136"/>
      <c r="EX229" s="136"/>
      <c r="EY229" s="136"/>
      <c r="EZ229" s="136"/>
      <c r="FA229" s="136"/>
      <c r="FB229" s="136"/>
      <c r="FC229" s="136"/>
      <c r="FD229" s="136"/>
      <c r="FE229" s="136"/>
      <c r="FF229" s="136"/>
      <c r="FG229" s="136"/>
      <c r="FH229" s="136"/>
      <c r="FI229" s="136"/>
      <c r="FJ229" s="136"/>
      <c r="FK229" s="136"/>
      <c r="FL229" s="136"/>
      <c r="FM229" s="136"/>
      <c r="FN229" s="136"/>
      <c r="FO229" s="136"/>
      <c r="FP229" s="136"/>
      <c r="FQ229" s="136"/>
      <c r="FR229" s="136"/>
      <c r="FS229" s="136"/>
      <c r="FT229" s="136"/>
      <c r="FU229" s="136"/>
      <c r="FV229" s="136"/>
      <c r="FW229" s="136"/>
      <c r="FX229" s="136"/>
      <c r="FY229" s="136"/>
      <c r="FZ229" s="136"/>
      <c r="GA229" s="136"/>
      <c r="GB229" s="136"/>
      <c r="GC229" s="136"/>
      <c r="GD229" s="136"/>
      <c r="GE229" s="136"/>
      <c r="GF229" s="136"/>
      <c r="GG229" s="136"/>
      <c r="GH229" s="136"/>
      <c r="GI229" s="136"/>
      <c r="GJ229" s="136"/>
      <c r="GK229" s="136"/>
      <c r="GL229" s="136"/>
      <c r="GM229" s="136"/>
      <c r="GN229" s="136"/>
      <c r="GO229" s="136"/>
      <c r="GP229" s="136"/>
      <c r="GQ229" s="136"/>
      <c r="GR229" s="136"/>
      <c r="GS229" s="136"/>
      <c r="GT229" s="136"/>
      <c r="GU229" s="136"/>
      <c r="GV229" s="136"/>
      <c r="GW229" s="136"/>
      <c r="GX229" s="136"/>
      <c r="GY229" s="136"/>
      <c r="GZ229" s="136"/>
      <c r="HA229" s="136"/>
      <c r="HB229" s="136"/>
      <c r="HC229" s="136"/>
      <c r="HD229" s="136"/>
      <c r="HE229" s="136"/>
      <c r="HF229" s="136"/>
      <c r="HG229" s="136"/>
      <c r="HH229" s="136"/>
      <c r="HI229" s="136"/>
      <c r="HJ229" s="136"/>
      <c r="HK229" s="136"/>
      <c r="HL229" s="136"/>
      <c r="HM229" s="136"/>
      <c r="HN229" s="136"/>
      <c r="HO229" s="136"/>
      <c r="HP229" s="136"/>
      <c r="HQ229" s="136"/>
      <c r="HR229" s="136"/>
      <c r="HS229" s="136"/>
      <c r="HT229" s="136"/>
      <c r="HU229" s="136"/>
      <c r="HV229" s="136"/>
      <c r="HW229" s="136"/>
      <c r="HX229" s="136"/>
      <c r="HY229" s="136"/>
      <c r="HZ229" s="136"/>
      <c r="IA229" s="136"/>
      <c r="IB229" s="136"/>
      <c r="IC229" s="136"/>
      <c r="ID229" s="136"/>
      <c r="IE229" s="136"/>
      <c r="IF229" s="136"/>
      <c r="IG229" s="136"/>
      <c r="IH229" s="136"/>
      <c r="II229" s="136"/>
      <c r="IJ229" s="136"/>
      <c r="IK229" s="136"/>
      <c r="IL229" s="136"/>
      <c r="IM229" s="136"/>
      <c r="IN229" s="136"/>
      <c r="IO229" s="136"/>
      <c r="IP229" s="136"/>
      <c r="IQ229" s="136"/>
      <c r="IR229" s="136"/>
      <c r="IS229" s="136"/>
      <c r="IT229" s="136"/>
      <c r="IU229" s="136"/>
      <c r="IV229" s="136"/>
      <c r="IW229" s="136"/>
      <c r="IX229" s="136"/>
      <c r="IY229" s="136"/>
      <c r="IZ229" s="136"/>
      <c r="JA229" s="136"/>
      <c r="JB229" s="136"/>
      <c r="JC229" s="136"/>
      <c r="JD229" s="136"/>
      <c r="JE229" s="136"/>
      <c r="JF229" s="136"/>
      <c r="JG229" s="136"/>
      <c r="JH229" s="136"/>
      <c r="JI229" s="136"/>
      <c r="JJ229" s="136"/>
      <c r="JK229" s="136"/>
      <c r="JL229" s="136"/>
      <c r="JM229" s="136"/>
      <c r="JN229" s="136"/>
      <c r="JO229" s="136"/>
      <c r="JP229" s="136"/>
      <c r="JQ229" s="136"/>
      <c r="JR229" s="136"/>
      <c r="JS229" s="136"/>
      <c r="JT229" s="136"/>
      <c r="JU229" s="136"/>
      <c r="JV229" s="136"/>
      <c r="JW229" s="136"/>
      <c r="JX229" s="136"/>
      <c r="JY229" s="136"/>
      <c r="JZ229" s="136"/>
      <c r="KA229" s="136"/>
      <c r="KB229" s="136"/>
      <c r="KC229" s="136"/>
      <c r="KD229" s="136"/>
      <c r="KE229" s="136"/>
      <c r="KF229" s="136"/>
      <c r="KG229" s="136"/>
      <c r="KH229" s="136"/>
      <c r="KI229" s="136"/>
      <c r="KJ229" s="136"/>
      <c r="KK229" s="136"/>
      <c r="KL229" s="136"/>
      <c r="KM229" s="136"/>
      <c r="KN229" s="136"/>
      <c r="KO229" s="136"/>
      <c r="KP229" s="136"/>
      <c r="KQ229" s="136"/>
      <c r="KR229" s="136"/>
      <c r="KS229" s="136"/>
      <c r="KT229" s="136"/>
      <c r="KU229" s="136"/>
      <c r="KV229" s="136"/>
      <c r="KW229" s="136"/>
      <c r="KX229" s="136"/>
      <c r="KY229" s="136"/>
      <c r="KZ229" s="136"/>
      <c r="LA229" s="136"/>
      <c r="LB229" s="136"/>
      <c r="LC229" s="136"/>
      <c r="LD229" s="136"/>
      <c r="LE229" s="136"/>
      <c r="LF229" s="136"/>
      <c r="LG229" s="136"/>
      <c r="LH229" s="136"/>
      <c r="LI229" s="136"/>
      <c r="LJ229" s="136"/>
      <c r="LK229" s="136"/>
      <c r="LL229" s="136"/>
      <c r="LM229" s="136"/>
      <c r="LN229" s="136"/>
      <c r="LO229" s="136"/>
      <c r="LP229" s="136"/>
      <c r="LQ229" s="136"/>
      <c r="LR229" s="136"/>
      <c r="LS229" s="136"/>
      <c r="LT229" s="136"/>
      <c r="LU229" s="136"/>
      <c r="LV229" s="136"/>
      <c r="LW229" s="136"/>
      <c r="LX229" s="136"/>
      <c r="LY229" s="136"/>
      <c r="LZ229" s="136"/>
      <c r="MA229" s="136"/>
      <c r="MB229" s="136"/>
      <c r="MC229" s="136"/>
      <c r="MD229" s="136"/>
      <c r="ME229" s="136"/>
      <c r="MF229" s="136"/>
      <c r="MG229" s="136"/>
      <c r="MH229" s="136"/>
      <c r="MI229" s="136"/>
      <c r="MJ229" s="136"/>
      <c r="MK229" s="136"/>
      <c r="ML229" s="136"/>
      <c r="MM229" s="136"/>
      <c r="MN229" s="136"/>
      <c r="MO229" s="136"/>
      <c r="MP229" s="136"/>
      <c r="MQ229" s="136"/>
      <c r="MR229" s="136"/>
      <c r="MS229" s="136"/>
      <c r="MT229" s="136"/>
      <c r="MU229" s="136"/>
      <c r="MV229" s="136"/>
      <c r="MW229" s="136"/>
      <c r="MX229" s="136"/>
      <c r="MY229" s="136"/>
      <c r="MZ229" s="136"/>
      <c r="NA229" s="136"/>
      <c r="NB229" s="136"/>
      <c r="NC229" s="136"/>
      <c r="ND229" s="136"/>
      <c r="NE229" s="136"/>
      <c r="NF229" s="136"/>
      <c r="NG229" s="136"/>
      <c r="NH229" s="136"/>
      <c r="NI229" s="136"/>
      <c r="NJ229" s="136"/>
      <c r="NK229" s="136"/>
      <c r="NL229" s="136"/>
      <c r="NM229" s="136"/>
      <c r="NN229" s="136"/>
      <c r="NO229" s="136"/>
      <c r="NP229" s="136"/>
      <c r="NQ229" s="136"/>
      <c r="NR229" s="136"/>
      <c r="NS229" s="136"/>
      <c r="NT229" s="136"/>
      <c r="NU229" s="136"/>
      <c r="NV229" s="136"/>
      <c r="NW229" s="136"/>
      <c r="NX229" s="136"/>
      <c r="NY229" s="136"/>
      <c r="NZ229" s="136"/>
      <c r="OA229" s="136"/>
      <c r="OB229" s="136"/>
      <c r="OC229" s="136"/>
      <c r="OD229" s="136"/>
      <c r="OE229" s="136"/>
      <c r="OF229" s="136"/>
      <c r="OG229" s="136"/>
      <c r="OH229" s="136"/>
      <c r="OI229" s="136"/>
      <c r="OJ229" s="136"/>
      <c r="OK229" s="136"/>
      <c r="OL229" s="136"/>
      <c r="OM229" s="136"/>
      <c r="ON229" s="136"/>
      <c r="OO229" s="136"/>
      <c r="OP229" s="136"/>
      <c r="OQ229" s="136"/>
      <c r="OR229" s="136"/>
      <c r="OS229" s="136"/>
      <c r="OT229" s="136"/>
      <c r="OU229" s="136"/>
      <c r="OV229" s="136"/>
      <c r="OW229" s="136"/>
      <c r="OX229" s="136"/>
      <c r="OY229" s="136"/>
      <c r="OZ229" s="136"/>
      <c r="PA229" s="136"/>
      <c r="PB229" s="136"/>
      <c r="PC229" s="136"/>
      <c r="PD229" s="136"/>
      <c r="PE229" s="136"/>
      <c r="PF229" s="136"/>
      <c r="PG229" s="136"/>
      <c r="PH229" s="136"/>
      <c r="PI229" s="136"/>
      <c r="PJ229" s="136"/>
      <c r="PK229" s="136"/>
      <c r="PL229" s="136"/>
      <c r="PM229" s="136"/>
      <c r="PN229" s="136"/>
      <c r="PO229" s="136"/>
      <c r="PP229" s="136"/>
      <c r="PQ229" s="136"/>
      <c r="PR229" s="136"/>
      <c r="PS229" s="136"/>
      <c r="PT229" s="136"/>
      <c r="PU229" s="136"/>
      <c r="PV229" s="136"/>
      <c r="PW229" s="136"/>
      <c r="PX229" s="136"/>
      <c r="PY229" s="136"/>
      <c r="PZ229" s="136"/>
      <c r="QA229" s="136"/>
      <c r="QB229" s="136"/>
      <c r="QC229" s="136"/>
      <c r="QD229" s="136"/>
      <c r="QE229" s="136"/>
      <c r="QF229" s="136"/>
      <c r="QG229" s="136"/>
      <c r="QH229" s="136"/>
      <c r="QI229" s="136"/>
      <c r="QJ229" s="136"/>
      <c r="QK229" s="136"/>
      <c r="QL229" s="136"/>
      <c r="QM229" s="136"/>
      <c r="QN229" s="136"/>
      <c r="QO229" s="136"/>
      <c r="QP229" s="136"/>
      <c r="QQ229" s="136"/>
      <c r="QR229" s="136"/>
      <c r="QS229" s="136"/>
      <c r="QT229" s="136"/>
      <c r="QU229" s="136"/>
      <c r="QV229" s="136"/>
      <c r="QW229" s="136"/>
      <c r="QX229" s="136"/>
      <c r="QY229" s="136"/>
      <c r="QZ229" s="136"/>
      <c r="RA229" s="136"/>
      <c r="RB229" s="136"/>
      <c r="RC229" s="136"/>
      <c r="RD229" s="136"/>
      <c r="RE229" s="136"/>
      <c r="RF229" s="136"/>
      <c r="RG229" s="136"/>
      <c r="RH229" s="136"/>
      <c r="RI229" s="136"/>
      <c r="RJ229" s="136"/>
      <c r="RK229" s="136"/>
      <c r="RL229" s="136"/>
      <c r="RM229" s="136"/>
      <c r="RN229" s="136"/>
      <c r="RO229" s="136"/>
      <c r="RP229" s="136"/>
      <c r="RQ229" s="136"/>
      <c r="RR229" s="136"/>
      <c r="RS229" s="136"/>
      <c r="RT229" s="136"/>
      <c r="RU229" s="136"/>
      <c r="RV229" s="136"/>
      <c r="RW229" s="136"/>
      <c r="RX229" s="136"/>
      <c r="RY229" s="136"/>
      <c r="RZ229" s="136"/>
      <c r="SA229" s="136"/>
      <c r="SB229" s="136"/>
      <c r="SC229" s="136"/>
      <c r="SD229" s="136"/>
      <c r="SE229" s="136"/>
      <c r="SF229" s="136"/>
      <c r="SG229" s="136"/>
      <c r="SH229" s="136"/>
      <c r="SI229" s="136"/>
      <c r="SJ229" s="136"/>
      <c r="SK229" s="136"/>
      <c r="SL229" s="136"/>
      <c r="SM229" s="136"/>
      <c r="SN229" s="136"/>
      <c r="SO229" s="136"/>
      <c r="SP229" s="136"/>
      <c r="SQ229" s="136"/>
      <c r="SR229" s="136"/>
      <c r="SS229" s="136"/>
      <c r="ST229" s="136"/>
      <c r="SU229" s="136"/>
      <c r="SV229" s="136"/>
      <c r="SW229" s="136"/>
      <c r="SX229" s="136"/>
      <c r="SY229" s="136"/>
      <c r="SZ229" s="136"/>
      <c r="TA229" s="136"/>
      <c r="TB229" s="136"/>
      <c r="TC229" s="136"/>
      <c r="TD229" s="136"/>
      <c r="TE229" s="136"/>
      <c r="TF229" s="136"/>
      <c r="TG229" s="136"/>
      <c r="TH229" s="136"/>
      <c r="TI229" s="136"/>
      <c r="TJ229" s="136"/>
      <c r="TK229" s="136"/>
      <c r="TL229" s="136"/>
      <c r="TM229" s="136"/>
      <c r="TN229" s="136"/>
      <c r="TO229" s="136"/>
      <c r="TP229" s="136"/>
      <c r="TQ229" s="136"/>
      <c r="TR229" s="136"/>
      <c r="TS229" s="136"/>
      <c r="TT229" s="136"/>
      <c r="TU229" s="136"/>
      <c r="TV229" s="136"/>
      <c r="TW229" s="136"/>
      <c r="TX229" s="136"/>
      <c r="TY229" s="136"/>
      <c r="TZ229" s="136"/>
      <c r="UA229" s="136"/>
      <c r="UB229" s="136"/>
      <c r="UC229" s="136"/>
      <c r="UD229" s="136"/>
      <c r="UE229" s="136"/>
      <c r="UF229" s="136"/>
      <c r="UG229" s="136"/>
      <c r="UH229" s="136"/>
      <c r="UI229" s="136"/>
      <c r="UJ229" s="136"/>
      <c r="UK229" s="136"/>
      <c r="UL229" s="136"/>
      <c r="UM229" s="136"/>
      <c r="UN229" s="136"/>
      <c r="UO229" s="136"/>
      <c r="UP229" s="136"/>
      <c r="UQ229" s="136"/>
      <c r="UR229" s="136"/>
      <c r="US229" s="136"/>
      <c r="UT229" s="136"/>
      <c r="UU229" s="136"/>
      <c r="UV229" s="136"/>
      <c r="UW229" s="136"/>
      <c r="UX229" s="136"/>
      <c r="UY229" s="136"/>
      <c r="UZ229" s="136"/>
      <c r="VA229" s="136"/>
      <c r="VB229" s="136"/>
      <c r="VC229" s="136"/>
      <c r="VD229" s="136"/>
      <c r="VE229" s="136"/>
      <c r="VF229" s="136"/>
      <c r="VG229" s="136"/>
      <c r="VH229" s="136"/>
      <c r="VI229" s="136"/>
      <c r="VJ229" s="136"/>
      <c r="VK229" s="136"/>
      <c r="VL229" s="136"/>
      <c r="VM229" s="136"/>
      <c r="VN229" s="136"/>
      <c r="VO229" s="136"/>
      <c r="VP229" s="136"/>
      <c r="VQ229" s="136"/>
      <c r="VR229" s="136"/>
      <c r="VS229" s="136"/>
      <c r="VT229" s="136"/>
      <c r="VU229" s="136"/>
      <c r="VV229" s="136"/>
      <c r="VW229" s="136"/>
      <c r="VX229" s="136"/>
      <c r="VY229" s="136"/>
      <c r="VZ229" s="136"/>
      <c r="WA229" s="136"/>
      <c r="WB229" s="136"/>
      <c r="WC229" s="136"/>
      <c r="WD229" s="136"/>
      <c r="WE229" s="136"/>
      <c r="WF229" s="136"/>
      <c r="WG229" s="136"/>
      <c r="WH229" s="136"/>
      <c r="WI229" s="136"/>
      <c r="WJ229" s="136"/>
      <c r="WK229" s="136"/>
      <c r="WL229" s="136"/>
      <c r="WM229" s="136"/>
      <c r="WN229" s="136"/>
      <c r="WO229" s="136"/>
      <c r="WP229" s="136"/>
      <c r="WQ229" s="136"/>
      <c r="WR229" s="136"/>
      <c r="WS229" s="136"/>
      <c r="WT229" s="136"/>
      <c r="WU229" s="136"/>
      <c r="WV229" s="136"/>
      <c r="WW229" s="136"/>
      <c r="WX229" s="136"/>
      <c r="WY229" s="136"/>
      <c r="WZ229" s="136"/>
      <c r="XA229" s="136"/>
      <c r="XB229" s="136"/>
      <c r="XC229" s="136"/>
      <c r="XD229" s="136"/>
      <c r="XE229" s="136"/>
      <c r="XF229" s="136"/>
      <c r="XG229" s="136"/>
      <c r="XH229" s="136"/>
      <c r="XI229" s="136"/>
      <c r="XJ229" s="136"/>
      <c r="XK229" s="136"/>
      <c r="XL229" s="136"/>
      <c r="XM229" s="136"/>
      <c r="XN229" s="136"/>
      <c r="XO229" s="136"/>
      <c r="XP229" s="136"/>
      <c r="XQ229" s="136"/>
      <c r="XR229" s="136"/>
      <c r="XS229" s="136"/>
      <c r="XT229" s="136"/>
      <c r="XU229" s="136"/>
      <c r="XV229" s="136"/>
      <c r="XW229" s="136"/>
      <c r="XX229" s="136"/>
      <c r="XY229" s="136"/>
      <c r="XZ229" s="136"/>
      <c r="YA229" s="136"/>
      <c r="YB229" s="136"/>
      <c r="YC229" s="136"/>
      <c r="YD229" s="136"/>
      <c r="YE229" s="136"/>
      <c r="YF229" s="136"/>
      <c r="YG229" s="136"/>
      <c r="YH229" s="136"/>
      <c r="YI229" s="136"/>
      <c r="YJ229" s="136"/>
      <c r="YK229" s="136"/>
      <c r="YL229" s="136"/>
      <c r="YM229" s="136"/>
      <c r="YN229" s="136"/>
      <c r="YO229" s="136"/>
      <c r="YP229" s="136"/>
      <c r="YQ229" s="136"/>
      <c r="YR229" s="136"/>
      <c r="YS229" s="136"/>
      <c r="YT229" s="136"/>
      <c r="YU229" s="136"/>
      <c r="YV229" s="136"/>
      <c r="YW229" s="136"/>
      <c r="YX229" s="136"/>
      <c r="YY229" s="136"/>
      <c r="YZ229" s="136"/>
      <c r="ZA229" s="136"/>
      <c r="ZB229" s="136"/>
      <c r="ZC229" s="136"/>
      <c r="ZD229" s="136"/>
      <c r="ZE229" s="136"/>
      <c r="ZF229" s="136"/>
      <c r="ZG229" s="136"/>
      <c r="ZH229" s="136"/>
      <c r="ZI229" s="136"/>
      <c r="ZJ229" s="136"/>
      <c r="ZK229" s="136"/>
      <c r="ZL229" s="136"/>
      <c r="ZM229" s="136"/>
      <c r="ZN229" s="136"/>
      <c r="ZO229" s="136"/>
      <c r="ZP229" s="136"/>
      <c r="ZQ229" s="136"/>
      <c r="ZR229" s="136"/>
      <c r="ZS229" s="136"/>
      <c r="ZT229" s="136"/>
      <c r="ZU229" s="136"/>
      <c r="ZV229" s="136"/>
      <c r="ZW229" s="136"/>
      <c r="ZX229" s="136"/>
      <c r="ZY229" s="136"/>
      <c r="ZZ229" s="136"/>
      <c r="AAA229" s="136"/>
      <c r="AAB229" s="136"/>
      <c r="AAC229" s="136"/>
      <c r="AAD229" s="136"/>
      <c r="AAE229" s="136"/>
      <c r="AAF229" s="136"/>
      <c r="AAG229" s="136"/>
      <c r="AAH229" s="136"/>
      <c r="AAI229" s="136"/>
      <c r="AAJ229" s="136"/>
      <c r="AAK229" s="136"/>
      <c r="AAL229" s="136"/>
      <c r="AAM229" s="136"/>
      <c r="AAN229" s="136"/>
      <c r="AAO229" s="136"/>
      <c r="AAP229" s="136"/>
      <c r="AAQ229" s="136"/>
      <c r="AAR229" s="136"/>
      <c r="AAS229" s="136"/>
      <c r="AAT229" s="136"/>
      <c r="AAU229" s="136"/>
      <c r="AAV229" s="136"/>
      <c r="AAW229" s="136"/>
      <c r="AAX229" s="136"/>
      <c r="AAY229" s="136"/>
      <c r="AAZ229" s="136"/>
      <c r="ABA229" s="136"/>
      <c r="ABB229" s="136"/>
      <c r="ABC229" s="136"/>
      <c r="ABD229" s="136"/>
      <c r="ABE229" s="136"/>
      <c r="ABF229" s="136"/>
      <c r="ABG229" s="136"/>
      <c r="ABH229" s="136"/>
      <c r="ABI229" s="136"/>
      <c r="ABJ229" s="136"/>
      <c r="ABK229" s="136"/>
      <c r="ABL229" s="136"/>
      <c r="ABM229" s="136"/>
      <c r="ABN229" s="136"/>
      <c r="ABO229" s="136"/>
      <c r="ABP229" s="136"/>
      <c r="ABQ229" s="136"/>
      <c r="ABR229" s="136"/>
      <c r="ABS229" s="136"/>
      <c r="ABT229" s="136"/>
      <c r="ABU229" s="136"/>
      <c r="ABV229" s="136"/>
      <c r="ABW229" s="136"/>
      <c r="ABX229" s="136"/>
      <c r="ABY229" s="136"/>
      <c r="ABZ229" s="136"/>
      <c r="ACA229" s="136"/>
      <c r="ACB229" s="136"/>
      <c r="ACC229" s="136"/>
      <c r="ACD229" s="136"/>
      <c r="ACE229" s="136"/>
      <c r="ACF229" s="136"/>
      <c r="ACG229" s="136"/>
      <c r="ACH229" s="136"/>
      <c r="ACI229" s="136"/>
      <c r="ACJ229" s="136"/>
      <c r="ACK229" s="136"/>
      <c r="ACL229" s="136"/>
      <c r="ACM229" s="136"/>
      <c r="ACN229" s="136"/>
      <c r="ACO229" s="136"/>
      <c r="ACP229" s="136"/>
      <c r="ACQ229" s="136"/>
      <c r="ACR229" s="136"/>
      <c r="ACS229" s="136"/>
      <c r="ACT229" s="136"/>
      <c r="ACU229" s="136"/>
      <c r="ACV229" s="136"/>
      <c r="ACW229" s="136"/>
      <c r="ACX229" s="136"/>
      <c r="ACY229" s="136"/>
      <c r="ACZ229" s="136"/>
      <c r="ADA229" s="136"/>
      <c r="ADB229" s="136"/>
      <c r="ADC229" s="136"/>
      <c r="ADD229" s="136"/>
      <c r="ADE229" s="136"/>
      <c r="ADF229" s="136"/>
      <c r="ADG229" s="136"/>
      <c r="ADH229" s="136"/>
      <c r="ADI229" s="136"/>
      <c r="ADJ229" s="136"/>
      <c r="ADK229" s="136"/>
      <c r="ADL229" s="136"/>
      <c r="ADM229" s="136"/>
      <c r="ADN229" s="136"/>
      <c r="ADO229" s="136"/>
      <c r="ADP229" s="136"/>
      <c r="ADQ229" s="136"/>
      <c r="ADR229" s="136"/>
      <c r="ADS229" s="136"/>
      <c r="ADT229" s="136"/>
      <c r="ADU229" s="136"/>
      <c r="ADV229" s="136"/>
      <c r="ADW229" s="136"/>
      <c r="ADX229" s="136"/>
      <c r="ADY229" s="136"/>
      <c r="ADZ229" s="136"/>
      <c r="AEA229" s="136"/>
      <c r="AEB229" s="136"/>
      <c r="AEC229" s="136"/>
      <c r="AED229" s="136"/>
      <c r="AEE229" s="136"/>
      <c r="AEF229" s="136"/>
      <c r="AEG229" s="136"/>
      <c r="AEH229" s="136"/>
      <c r="AEI229" s="136"/>
      <c r="AEJ229" s="136"/>
      <c r="AEK229" s="136"/>
      <c r="AEL229" s="136"/>
      <c r="AEM229" s="136"/>
      <c r="AEN229" s="136"/>
      <c r="AEO229" s="136"/>
      <c r="AEP229" s="136"/>
      <c r="AEQ229" s="136"/>
      <c r="AER229" s="136"/>
      <c r="AES229" s="136"/>
      <c r="AET229" s="136"/>
      <c r="AEU229" s="136"/>
      <c r="AEV229" s="136"/>
      <c r="AEW229" s="136"/>
      <c r="AEX229" s="136"/>
      <c r="AEY229" s="136"/>
      <c r="AEZ229" s="136"/>
      <c r="AFA229" s="136"/>
      <c r="AFB229" s="136"/>
      <c r="AFC229" s="136"/>
      <c r="AFD229" s="136"/>
      <c r="AFE229" s="136"/>
      <c r="AFF229" s="136"/>
      <c r="AFG229" s="136"/>
      <c r="AFH229" s="136"/>
      <c r="AFI229" s="136"/>
      <c r="AFJ229" s="136"/>
      <c r="AFK229" s="136"/>
      <c r="AFL229" s="136"/>
      <c r="AFM229" s="136"/>
      <c r="AFN229" s="136"/>
      <c r="AFO229" s="136"/>
      <c r="AFP229" s="136"/>
      <c r="AFQ229" s="136"/>
      <c r="AFR229" s="136"/>
      <c r="AFS229" s="136"/>
      <c r="AFT229" s="136"/>
      <c r="AFU229" s="136"/>
      <c r="AFV229" s="136"/>
      <c r="AFW229" s="136"/>
      <c r="AFX229" s="136"/>
      <c r="AFY229" s="136"/>
      <c r="AFZ229" s="136"/>
      <c r="AGA229" s="136"/>
      <c r="AGB229" s="136"/>
      <c r="AGC229" s="136"/>
      <c r="AGD229" s="136"/>
      <c r="AGE229" s="136"/>
      <c r="AGF229" s="136"/>
      <c r="AGG229" s="136"/>
      <c r="AGH229" s="136"/>
      <c r="AGI229" s="136"/>
      <c r="AGJ229" s="136"/>
      <c r="AGK229" s="136"/>
      <c r="AGL229" s="136"/>
      <c r="AGM229" s="136"/>
      <c r="AGN229" s="136"/>
      <c r="AGO229" s="136"/>
      <c r="AGP229" s="136"/>
      <c r="AGQ229" s="136"/>
      <c r="AGR229" s="136"/>
      <c r="AGS229" s="136"/>
      <c r="AGT229" s="136"/>
      <c r="AGU229" s="136"/>
      <c r="AGV229" s="136"/>
      <c r="AGW229" s="136"/>
      <c r="AGX229" s="136"/>
      <c r="AGY229" s="136"/>
      <c r="AGZ229" s="136"/>
      <c r="AHA229" s="136"/>
      <c r="AHB229" s="136"/>
      <c r="AHC229" s="136"/>
      <c r="AHD229" s="136"/>
      <c r="AHE229" s="136"/>
      <c r="AHF229" s="136"/>
      <c r="AHG229" s="136"/>
      <c r="AHH229" s="136"/>
      <c r="AHI229" s="136"/>
      <c r="AHJ229" s="136"/>
      <c r="AHK229" s="136"/>
      <c r="AHL229" s="136"/>
      <c r="AHM229" s="136"/>
      <c r="AHN229" s="136"/>
      <c r="AHO229" s="136"/>
      <c r="AHP229" s="136"/>
      <c r="AHQ229" s="136"/>
      <c r="AHR229" s="136"/>
      <c r="AHS229" s="136"/>
      <c r="AHT229" s="136"/>
      <c r="AHU229" s="136"/>
      <c r="AHV229" s="136"/>
      <c r="AHW229" s="136"/>
      <c r="AHX229" s="136"/>
      <c r="AHY229" s="136"/>
      <c r="AHZ229" s="136"/>
      <c r="AIA229" s="136"/>
      <c r="AIB229" s="136"/>
      <c r="AIC229" s="136"/>
      <c r="AID229" s="136"/>
      <c r="AIE229" s="136"/>
      <c r="AIF229" s="136"/>
      <c r="AIG229" s="136"/>
      <c r="AIH229" s="136"/>
      <c r="AII229" s="136"/>
      <c r="AIJ229" s="136"/>
      <c r="AIK229" s="136"/>
      <c r="AIL229" s="136"/>
      <c r="AIM229" s="136"/>
      <c r="AIN229" s="136"/>
      <c r="AIO229" s="136"/>
      <c r="AIP229" s="136"/>
      <c r="AIQ229" s="136"/>
      <c r="AIR229" s="136"/>
      <c r="AIS229" s="136"/>
      <c r="AIT229" s="136"/>
      <c r="AIU229" s="136"/>
      <c r="AIV229" s="136"/>
      <c r="AIW229" s="136"/>
      <c r="AIX229" s="136"/>
      <c r="AIY229" s="136"/>
      <c r="AIZ229" s="136"/>
      <c r="AJA229" s="136"/>
      <c r="AJB229" s="136"/>
      <c r="AJC229" s="136"/>
      <c r="AJD229" s="136"/>
      <c r="AJE229" s="136"/>
      <c r="AJF229" s="136"/>
      <c r="AJG229" s="136"/>
      <c r="AJH229" s="136"/>
      <c r="AJI229" s="136"/>
      <c r="AJJ229" s="136"/>
      <c r="AJK229" s="136"/>
      <c r="AJL229" s="136"/>
      <c r="AJM229" s="136"/>
      <c r="AJN229" s="136"/>
      <c r="AJO229" s="136"/>
      <c r="AJP229" s="136"/>
      <c r="AJQ229" s="136"/>
      <c r="AJR229" s="136"/>
      <c r="AJS229" s="136"/>
      <c r="AJT229" s="136"/>
      <c r="AJU229" s="136"/>
      <c r="AJV229" s="136"/>
      <c r="AJW229" s="136"/>
      <c r="AJX229" s="136"/>
      <c r="AJY229" s="136"/>
      <c r="AJZ229" s="136"/>
      <c r="AKA229" s="136"/>
      <c r="AKB229" s="136"/>
      <c r="AKC229" s="136"/>
      <c r="AKD229" s="136"/>
      <c r="AKE229" s="136"/>
      <c r="AKF229" s="136"/>
      <c r="AKG229" s="136"/>
      <c r="AKH229" s="136"/>
      <c r="AKI229" s="136"/>
      <c r="AKJ229" s="136"/>
      <c r="AKK229" s="136"/>
      <c r="AKL229" s="136"/>
      <c r="AKM229" s="136"/>
      <c r="AKN229" s="136"/>
      <c r="AKO229" s="136"/>
      <c r="AKP229" s="136"/>
      <c r="AKQ229" s="136"/>
      <c r="AKR229" s="136"/>
      <c r="AKS229" s="136"/>
      <c r="AKT229" s="136"/>
      <c r="AKU229" s="136"/>
      <c r="AKV229" s="136"/>
      <c r="AKW229" s="136"/>
      <c r="AKX229" s="136"/>
      <c r="AKY229" s="136"/>
      <c r="AKZ229" s="136"/>
      <c r="ALA229" s="136"/>
      <c r="ALB229" s="136"/>
      <c r="ALC229" s="136"/>
      <c r="ALD229" s="136"/>
      <c r="ALE229" s="136"/>
      <c r="ALF229" s="136"/>
      <c r="ALG229" s="136"/>
      <c r="ALH229" s="136"/>
      <c r="ALI229" s="136"/>
      <c r="ALJ229" s="136"/>
      <c r="ALK229" s="136"/>
      <c r="ALL229" s="136"/>
      <c r="ALM229" s="136"/>
      <c r="ALN229" s="136"/>
      <c r="ALO229" s="136"/>
      <c r="ALP229" s="136"/>
      <c r="ALQ229" s="136"/>
      <c r="ALR229" s="136"/>
      <c r="ALS229" s="136"/>
      <c r="ALT229" s="136"/>
      <c r="ALU229" s="136"/>
      <c r="ALV229" s="136"/>
      <c r="ALW229" s="136"/>
      <c r="ALX229" s="136"/>
      <c r="ALY229" s="136"/>
      <c r="ALZ229" s="136"/>
      <c r="AMA229" s="136"/>
      <c r="AMB229" s="136"/>
      <c r="AMC229" s="136"/>
      <c r="AMD229" s="136"/>
      <c r="AME229" s="136"/>
      <c r="AMF229" s="136"/>
      <c r="AMG229" s="136"/>
      <c r="AMH229" s="136"/>
      <c r="AMI229" s="136"/>
    </row>
    <row r="230" spans="1:1023" ht="29.25" x14ac:dyDescent="0.25">
      <c r="A230" s="280" t="s">
        <v>933</v>
      </c>
      <c r="B230" s="193">
        <v>230</v>
      </c>
      <c r="C230" s="261" t="s">
        <v>25884</v>
      </c>
      <c r="D230" s="212" t="s">
        <v>934</v>
      </c>
      <c r="E230" s="136"/>
      <c r="F230" s="238"/>
      <c r="G230" s="214"/>
      <c r="H230" s="214"/>
      <c r="I230" s="367">
        <v>10.56</v>
      </c>
      <c r="J230" s="443"/>
      <c r="K230" s="161"/>
      <c r="L230" s="161"/>
      <c r="M230" s="161"/>
      <c r="N230" s="161"/>
      <c r="O230" s="161"/>
      <c r="P230" s="161"/>
      <c r="Q230" s="161"/>
      <c r="R230" s="161"/>
      <c r="S230" s="77"/>
      <c r="T230" s="77"/>
      <c r="U230" s="161"/>
      <c r="V230" s="256">
        <f>IF(O230=1,10,100)</f>
        <v>100</v>
      </c>
      <c r="W230" s="256">
        <f>IF(O230=1,1,IF(O230=2,10,100))</f>
        <v>100</v>
      </c>
      <c r="X230" s="256">
        <f>IF(O230=3,20,100)</f>
        <v>100</v>
      </c>
      <c r="Y230" s="256">
        <f>IF(P230=1,10,100)</f>
        <v>100</v>
      </c>
      <c r="Z230" s="256">
        <f>IF(P230=1,1,IF(P230=2,10,100))</f>
        <v>100</v>
      </c>
      <c r="AA230" s="257">
        <f>IF(OR(EXACT(Q230,"1A"),EXACT(Q230,"1B")),0.1,IF(Q230=2,1,100))</f>
        <v>100</v>
      </c>
      <c r="AB230" s="257">
        <f>IF(OR(EXACT(R230,"1A"),EXACT(R230,"1B")),0.1,IF(R230=2,1,100))</f>
        <v>100</v>
      </c>
      <c r="AC230" s="257">
        <f>IF(OR(EXACT(S230,"1A"),EXACT(S230,"1B")),0.3,IF(S230=2,3,100))</f>
        <v>100</v>
      </c>
      <c r="AD230" s="136"/>
      <c r="AE230" s="136"/>
      <c r="AF230" s="249">
        <f>IF(OR(OR(EXACT(J230,"1A"),EXACT(J230,"1B"),EXACT(J230,"1C")),K230=1),1,IF(K230=2,10,100))</f>
        <v>100</v>
      </c>
      <c r="AG230" s="249">
        <f>IF(OR(EXACT(J230,"1A"),EXACT(J230,"1B"),EXACT(J230,"1C")),1,IF(J230=2,10,100))</f>
        <v>100</v>
      </c>
      <c r="AH230" s="249">
        <f>IF(OR(EXACT(J230,"1A"),EXACT(J230,"1B"),EXACT(J230,"1C"),K230=1),3,100)</f>
        <v>100</v>
      </c>
      <c r="AI230" s="249">
        <f>IF(OR(EXACT(J230,"1A"),EXACT(J230,"1B"),EXACT(J230,"1C")),5,100)</f>
        <v>100</v>
      </c>
      <c r="AJ230" s="269" t="s">
        <v>25885</v>
      </c>
      <c r="AK230" s="297"/>
      <c r="AL230" s="153"/>
      <c r="AM230" s="251"/>
      <c r="AN230" s="136"/>
      <c r="AO230" s="136"/>
      <c r="AP230" s="136"/>
      <c r="AQ230" s="199" t="s">
        <v>935</v>
      </c>
      <c r="AR230" s="136"/>
      <c r="AS230" s="136"/>
      <c r="AT230" s="136"/>
      <c r="AU230" s="136"/>
      <c r="AV230" s="136"/>
      <c r="AW230" s="136"/>
      <c r="AX230" s="136"/>
      <c r="AY230" s="136"/>
      <c r="AZ230" s="136"/>
      <c r="BA230" s="136"/>
      <c r="BB230" s="136"/>
      <c r="BC230" s="136"/>
      <c r="BD230" s="136"/>
      <c r="BE230" s="136"/>
      <c r="BF230" s="136"/>
      <c r="BG230" s="136"/>
      <c r="BH230" s="136"/>
      <c r="BI230" s="136"/>
      <c r="BJ230" s="136"/>
      <c r="BK230" s="136"/>
      <c r="BL230" s="136"/>
      <c r="BM230" s="136"/>
      <c r="BN230" s="136"/>
      <c r="BO230" s="136"/>
      <c r="BP230" s="136"/>
      <c r="BQ230" s="136"/>
      <c r="BR230" s="136"/>
      <c r="BS230" s="136"/>
      <c r="BT230" s="136"/>
      <c r="BU230" s="136"/>
      <c r="BV230" s="136"/>
      <c r="BW230" s="136"/>
      <c r="BX230" s="136"/>
      <c r="BY230" s="136"/>
      <c r="BZ230" s="136"/>
      <c r="CA230" s="136"/>
      <c r="CB230" s="136"/>
      <c r="CC230" s="136"/>
      <c r="CD230" s="136"/>
      <c r="CE230" s="136"/>
      <c r="CF230" s="136"/>
      <c r="CG230" s="136"/>
      <c r="CH230" s="136"/>
      <c r="CI230" s="136"/>
      <c r="CJ230" s="136"/>
      <c r="CK230" s="136"/>
      <c r="CL230" s="136"/>
      <c r="CM230" s="136"/>
      <c r="CN230" s="136"/>
      <c r="CO230" s="136"/>
      <c r="CP230" s="136"/>
      <c r="CQ230" s="136"/>
      <c r="CR230" s="136"/>
      <c r="CS230" s="136"/>
      <c r="CT230" s="136"/>
      <c r="CU230" s="136"/>
      <c r="CV230" s="136"/>
      <c r="CW230" s="136"/>
      <c r="CX230" s="136"/>
      <c r="CY230" s="136"/>
      <c r="CZ230" s="136"/>
      <c r="DA230" s="136"/>
      <c r="DB230" s="136"/>
      <c r="DC230" s="136"/>
      <c r="DD230" s="136"/>
      <c r="DE230" s="136"/>
      <c r="DF230" s="136"/>
      <c r="DG230" s="136"/>
      <c r="DH230" s="136"/>
      <c r="DI230" s="136"/>
      <c r="DJ230" s="136"/>
      <c r="DK230" s="136"/>
      <c r="DL230" s="136"/>
      <c r="DM230" s="136"/>
      <c r="DN230" s="136"/>
      <c r="DO230" s="136"/>
      <c r="DP230" s="136"/>
      <c r="DQ230" s="136"/>
      <c r="DR230" s="136"/>
      <c r="DS230" s="136"/>
      <c r="DT230" s="136"/>
      <c r="DU230" s="136"/>
      <c r="DV230" s="136"/>
      <c r="DW230" s="136"/>
      <c r="DX230" s="136"/>
      <c r="DY230" s="136"/>
      <c r="DZ230" s="136"/>
      <c r="EA230" s="136"/>
      <c r="EB230" s="136"/>
      <c r="EC230" s="136"/>
      <c r="ED230" s="136"/>
      <c r="EE230" s="136"/>
      <c r="EF230" s="136"/>
      <c r="EG230" s="136"/>
      <c r="EH230" s="136"/>
      <c r="EI230" s="136"/>
      <c r="EJ230" s="136"/>
      <c r="EK230" s="136"/>
      <c r="EL230" s="136"/>
      <c r="EM230" s="136"/>
      <c r="EN230" s="136"/>
      <c r="EO230" s="136"/>
      <c r="EP230" s="136"/>
      <c r="EQ230" s="136"/>
      <c r="ER230" s="136"/>
      <c r="ES230" s="136"/>
      <c r="ET230" s="136"/>
      <c r="EU230" s="136"/>
      <c r="EV230" s="136"/>
      <c r="EW230" s="136"/>
      <c r="EX230" s="136"/>
      <c r="EY230" s="136"/>
      <c r="EZ230" s="136"/>
      <c r="FA230" s="136"/>
      <c r="FB230" s="136"/>
      <c r="FC230" s="136"/>
      <c r="FD230" s="136"/>
      <c r="FE230" s="136"/>
      <c r="FF230" s="136"/>
      <c r="FG230" s="136"/>
      <c r="FH230" s="136"/>
      <c r="FI230" s="136"/>
      <c r="FJ230" s="136"/>
      <c r="FK230" s="136"/>
      <c r="FL230" s="136"/>
      <c r="FM230" s="136"/>
      <c r="FN230" s="136"/>
      <c r="FO230" s="136"/>
      <c r="FP230" s="136"/>
      <c r="FQ230" s="136"/>
      <c r="FR230" s="136"/>
      <c r="FS230" s="136"/>
      <c r="FT230" s="136"/>
      <c r="FU230" s="136"/>
      <c r="FV230" s="136"/>
      <c r="FW230" s="136"/>
      <c r="FX230" s="136"/>
      <c r="FY230" s="136"/>
      <c r="FZ230" s="136"/>
      <c r="GA230" s="136"/>
      <c r="GB230" s="136"/>
      <c r="GC230" s="136"/>
      <c r="GD230" s="136"/>
      <c r="GE230" s="136"/>
      <c r="GF230" s="136"/>
      <c r="GG230" s="136"/>
      <c r="GH230" s="136"/>
      <c r="GI230" s="136"/>
      <c r="GJ230" s="136"/>
      <c r="GK230" s="136"/>
      <c r="GL230" s="136"/>
      <c r="GM230" s="136"/>
      <c r="GN230" s="136"/>
      <c r="GO230" s="136"/>
      <c r="GP230" s="136"/>
      <c r="GQ230" s="136"/>
      <c r="GR230" s="136"/>
      <c r="GS230" s="136"/>
      <c r="GT230" s="136"/>
      <c r="GU230" s="136"/>
      <c r="GV230" s="136"/>
      <c r="GW230" s="136"/>
      <c r="GX230" s="136"/>
      <c r="GY230" s="136"/>
      <c r="GZ230" s="136"/>
      <c r="HA230" s="136"/>
      <c r="HB230" s="136"/>
      <c r="HC230" s="136"/>
      <c r="HD230" s="136"/>
      <c r="HE230" s="136"/>
      <c r="HF230" s="136"/>
      <c r="HG230" s="136"/>
      <c r="HH230" s="136"/>
      <c r="HI230" s="136"/>
      <c r="HJ230" s="136"/>
      <c r="HK230" s="136"/>
      <c r="HL230" s="136"/>
      <c r="HM230" s="136"/>
      <c r="HN230" s="136"/>
      <c r="HO230" s="136"/>
      <c r="HP230" s="136"/>
      <c r="HQ230" s="136"/>
      <c r="HR230" s="136"/>
      <c r="HS230" s="136"/>
      <c r="HT230" s="136"/>
      <c r="HU230" s="136"/>
      <c r="HV230" s="136"/>
      <c r="HW230" s="136"/>
      <c r="HX230" s="136"/>
      <c r="HY230" s="136"/>
      <c r="HZ230" s="136"/>
      <c r="IA230" s="136"/>
      <c r="IB230" s="136"/>
      <c r="IC230" s="136"/>
      <c r="ID230" s="136"/>
      <c r="IE230" s="136"/>
      <c r="IF230" s="136"/>
      <c r="IG230" s="136"/>
      <c r="IH230" s="136"/>
      <c r="II230" s="136"/>
      <c r="IJ230" s="136"/>
      <c r="IK230" s="136"/>
      <c r="IL230" s="136"/>
      <c r="IM230" s="136"/>
      <c r="IN230" s="136"/>
      <c r="IO230" s="136"/>
      <c r="IP230" s="136"/>
      <c r="IQ230" s="136"/>
      <c r="IR230" s="136"/>
      <c r="IS230" s="136"/>
      <c r="IT230" s="136"/>
      <c r="IU230" s="136"/>
      <c r="IV230" s="136"/>
      <c r="IW230" s="136"/>
      <c r="IX230" s="136"/>
      <c r="IY230" s="136"/>
      <c r="IZ230" s="136"/>
      <c r="JA230" s="136"/>
      <c r="JB230" s="136"/>
      <c r="JC230" s="136"/>
      <c r="JD230" s="136"/>
      <c r="JE230" s="136"/>
      <c r="JF230" s="136"/>
      <c r="JG230" s="136"/>
      <c r="JH230" s="136"/>
      <c r="JI230" s="136"/>
      <c r="JJ230" s="136"/>
      <c r="JK230" s="136"/>
      <c r="JL230" s="136"/>
      <c r="JM230" s="136"/>
      <c r="JN230" s="136"/>
      <c r="JO230" s="136"/>
      <c r="JP230" s="136"/>
      <c r="JQ230" s="136"/>
      <c r="JR230" s="136"/>
      <c r="JS230" s="136"/>
      <c r="JT230" s="136"/>
      <c r="JU230" s="136"/>
      <c r="JV230" s="136"/>
      <c r="JW230" s="136"/>
      <c r="JX230" s="136"/>
      <c r="JY230" s="136"/>
      <c r="JZ230" s="136"/>
      <c r="KA230" s="136"/>
      <c r="KB230" s="136"/>
      <c r="KC230" s="136"/>
      <c r="KD230" s="136"/>
      <c r="KE230" s="136"/>
      <c r="KF230" s="136"/>
      <c r="KG230" s="136"/>
      <c r="KH230" s="136"/>
      <c r="KI230" s="136"/>
      <c r="KJ230" s="136"/>
      <c r="KK230" s="136"/>
      <c r="KL230" s="136"/>
      <c r="KM230" s="136"/>
      <c r="KN230" s="136"/>
      <c r="KO230" s="136"/>
      <c r="KP230" s="136"/>
      <c r="KQ230" s="136"/>
      <c r="KR230" s="136"/>
      <c r="KS230" s="136"/>
      <c r="KT230" s="136"/>
      <c r="KU230" s="136"/>
      <c r="KV230" s="136"/>
      <c r="KW230" s="136"/>
      <c r="KX230" s="136"/>
      <c r="KY230" s="136"/>
      <c r="KZ230" s="136"/>
      <c r="LA230" s="136"/>
      <c r="LB230" s="136"/>
      <c r="LC230" s="136"/>
      <c r="LD230" s="136"/>
      <c r="LE230" s="136"/>
      <c r="LF230" s="136"/>
      <c r="LG230" s="136"/>
      <c r="LH230" s="136"/>
      <c r="LI230" s="136"/>
      <c r="LJ230" s="136"/>
      <c r="LK230" s="136"/>
      <c r="LL230" s="136"/>
      <c r="LM230" s="136"/>
      <c r="LN230" s="136"/>
      <c r="LO230" s="136"/>
      <c r="LP230" s="136"/>
      <c r="LQ230" s="136"/>
      <c r="LR230" s="136"/>
      <c r="LS230" s="136"/>
      <c r="LT230" s="136"/>
      <c r="LU230" s="136"/>
      <c r="LV230" s="136"/>
      <c r="LW230" s="136"/>
      <c r="LX230" s="136"/>
      <c r="LY230" s="136"/>
      <c r="LZ230" s="136"/>
      <c r="MA230" s="136"/>
      <c r="MB230" s="136"/>
      <c r="MC230" s="136"/>
      <c r="MD230" s="136"/>
      <c r="ME230" s="136"/>
      <c r="MF230" s="136"/>
      <c r="MG230" s="136"/>
      <c r="MH230" s="136"/>
      <c r="MI230" s="136"/>
      <c r="MJ230" s="136"/>
      <c r="MK230" s="136"/>
      <c r="ML230" s="136"/>
      <c r="MM230" s="136"/>
      <c r="MN230" s="136"/>
      <c r="MO230" s="136"/>
      <c r="MP230" s="136"/>
      <c r="MQ230" s="136"/>
      <c r="MR230" s="136"/>
      <c r="MS230" s="136"/>
      <c r="MT230" s="136"/>
      <c r="MU230" s="136"/>
      <c r="MV230" s="136"/>
      <c r="MW230" s="136"/>
      <c r="MX230" s="136"/>
      <c r="MY230" s="136"/>
      <c r="MZ230" s="136"/>
      <c r="NA230" s="136"/>
      <c r="NB230" s="136"/>
      <c r="NC230" s="136"/>
      <c r="ND230" s="136"/>
      <c r="NE230" s="136"/>
      <c r="NF230" s="136"/>
      <c r="NG230" s="136"/>
      <c r="NH230" s="136"/>
      <c r="NI230" s="136"/>
      <c r="NJ230" s="136"/>
      <c r="NK230" s="136"/>
      <c r="NL230" s="136"/>
      <c r="NM230" s="136"/>
      <c r="NN230" s="136"/>
      <c r="NO230" s="136"/>
      <c r="NP230" s="136"/>
      <c r="NQ230" s="136"/>
      <c r="NR230" s="136"/>
      <c r="NS230" s="136"/>
      <c r="NT230" s="136"/>
      <c r="NU230" s="136"/>
      <c r="NV230" s="136"/>
      <c r="NW230" s="136"/>
      <c r="NX230" s="136"/>
      <c r="NY230" s="136"/>
      <c r="NZ230" s="136"/>
      <c r="OA230" s="136"/>
      <c r="OB230" s="136"/>
      <c r="OC230" s="136"/>
      <c r="OD230" s="136"/>
      <c r="OE230" s="136"/>
      <c r="OF230" s="136"/>
      <c r="OG230" s="136"/>
      <c r="OH230" s="136"/>
      <c r="OI230" s="136"/>
      <c r="OJ230" s="136"/>
      <c r="OK230" s="136"/>
      <c r="OL230" s="136"/>
      <c r="OM230" s="136"/>
      <c r="ON230" s="136"/>
      <c r="OO230" s="136"/>
      <c r="OP230" s="136"/>
      <c r="OQ230" s="136"/>
      <c r="OR230" s="136"/>
      <c r="OS230" s="136"/>
      <c r="OT230" s="136"/>
      <c r="OU230" s="136"/>
      <c r="OV230" s="136"/>
      <c r="OW230" s="136"/>
      <c r="OX230" s="136"/>
      <c r="OY230" s="136"/>
      <c r="OZ230" s="136"/>
      <c r="PA230" s="136"/>
      <c r="PB230" s="136"/>
      <c r="PC230" s="136"/>
      <c r="PD230" s="136"/>
      <c r="PE230" s="136"/>
      <c r="PF230" s="136"/>
      <c r="PG230" s="136"/>
      <c r="PH230" s="136"/>
      <c r="PI230" s="136"/>
      <c r="PJ230" s="136"/>
      <c r="PK230" s="136"/>
      <c r="PL230" s="136"/>
      <c r="PM230" s="136"/>
      <c r="PN230" s="136"/>
      <c r="PO230" s="136"/>
      <c r="PP230" s="136"/>
      <c r="PQ230" s="136"/>
      <c r="PR230" s="136"/>
      <c r="PS230" s="136"/>
      <c r="PT230" s="136"/>
      <c r="PU230" s="136"/>
      <c r="PV230" s="136"/>
      <c r="PW230" s="136"/>
      <c r="PX230" s="136"/>
      <c r="PY230" s="136"/>
      <c r="PZ230" s="136"/>
      <c r="QA230" s="136"/>
      <c r="QB230" s="136"/>
      <c r="QC230" s="136"/>
      <c r="QD230" s="136"/>
      <c r="QE230" s="136"/>
      <c r="QF230" s="136"/>
      <c r="QG230" s="136"/>
      <c r="QH230" s="136"/>
      <c r="QI230" s="136"/>
      <c r="QJ230" s="136"/>
      <c r="QK230" s="136"/>
      <c r="QL230" s="136"/>
      <c r="QM230" s="136"/>
      <c r="QN230" s="136"/>
      <c r="QO230" s="136"/>
      <c r="QP230" s="136"/>
      <c r="QQ230" s="136"/>
      <c r="QR230" s="136"/>
      <c r="QS230" s="136"/>
      <c r="QT230" s="136"/>
      <c r="QU230" s="136"/>
      <c r="QV230" s="136"/>
      <c r="QW230" s="136"/>
      <c r="QX230" s="136"/>
      <c r="QY230" s="136"/>
      <c r="QZ230" s="136"/>
      <c r="RA230" s="136"/>
      <c r="RB230" s="136"/>
      <c r="RC230" s="136"/>
      <c r="RD230" s="136"/>
      <c r="RE230" s="136"/>
      <c r="RF230" s="136"/>
      <c r="RG230" s="136"/>
      <c r="RH230" s="136"/>
      <c r="RI230" s="136"/>
      <c r="RJ230" s="136"/>
      <c r="RK230" s="136"/>
      <c r="RL230" s="136"/>
      <c r="RM230" s="136"/>
      <c r="RN230" s="136"/>
      <c r="RO230" s="136"/>
      <c r="RP230" s="136"/>
      <c r="RQ230" s="136"/>
      <c r="RR230" s="136"/>
      <c r="RS230" s="136"/>
      <c r="RT230" s="136"/>
      <c r="RU230" s="136"/>
      <c r="RV230" s="136"/>
      <c r="RW230" s="136"/>
      <c r="RX230" s="136"/>
      <c r="RY230" s="136"/>
      <c r="RZ230" s="136"/>
      <c r="SA230" s="136"/>
      <c r="SB230" s="136"/>
      <c r="SC230" s="136"/>
      <c r="SD230" s="136"/>
      <c r="SE230" s="136"/>
      <c r="SF230" s="136"/>
      <c r="SG230" s="136"/>
      <c r="SH230" s="136"/>
      <c r="SI230" s="136"/>
      <c r="SJ230" s="136"/>
      <c r="SK230" s="136"/>
      <c r="SL230" s="136"/>
      <c r="SM230" s="136"/>
      <c r="SN230" s="136"/>
      <c r="SO230" s="136"/>
      <c r="SP230" s="136"/>
      <c r="SQ230" s="136"/>
      <c r="SR230" s="136"/>
      <c r="SS230" s="136"/>
      <c r="ST230" s="136"/>
      <c r="SU230" s="136"/>
      <c r="SV230" s="136"/>
      <c r="SW230" s="136"/>
      <c r="SX230" s="136"/>
      <c r="SY230" s="136"/>
      <c r="SZ230" s="136"/>
      <c r="TA230" s="136"/>
      <c r="TB230" s="136"/>
      <c r="TC230" s="136"/>
      <c r="TD230" s="136"/>
      <c r="TE230" s="136"/>
      <c r="TF230" s="136"/>
      <c r="TG230" s="136"/>
      <c r="TH230" s="136"/>
      <c r="TI230" s="136"/>
      <c r="TJ230" s="136"/>
      <c r="TK230" s="136"/>
      <c r="TL230" s="136"/>
      <c r="TM230" s="136"/>
      <c r="TN230" s="136"/>
      <c r="TO230" s="136"/>
      <c r="TP230" s="136"/>
      <c r="TQ230" s="136"/>
      <c r="TR230" s="136"/>
      <c r="TS230" s="136"/>
      <c r="TT230" s="136"/>
      <c r="TU230" s="136"/>
      <c r="TV230" s="136"/>
      <c r="TW230" s="136"/>
      <c r="TX230" s="136"/>
      <c r="TY230" s="136"/>
      <c r="TZ230" s="136"/>
      <c r="UA230" s="136"/>
      <c r="UB230" s="136"/>
      <c r="UC230" s="136"/>
      <c r="UD230" s="136"/>
      <c r="UE230" s="136"/>
      <c r="UF230" s="136"/>
      <c r="UG230" s="136"/>
      <c r="UH230" s="136"/>
      <c r="UI230" s="136"/>
      <c r="UJ230" s="136"/>
      <c r="UK230" s="136"/>
      <c r="UL230" s="136"/>
      <c r="UM230" s="136"/>
      <c r="UN230" s="136"/>
      <c r="UO230" s="136"/>
      <c r="UP230" s="136"/>
      <c r="UQ230" s="136"/>
      <c r="UR230" s="136"/>
      <c r="US230" s="136"/>
      <c r="UT230" s="136"/>
      <c r="UU230" s="136"/>
      <c r="UV230" s="136"/>
      <c r="UW230" s="136"/>
      <c r="UX230" s="136"/>
      <c r="UY230" s="136"/>
      <c r="UZ230" s="136"/>
      <c r="VA230" s="136"/>
      <c r="VB230" s="136"/>
      <c r="VC230" s="136"/>
      <c r="VD230" s="136"/>
      <c r="VE230" s="136"/>
      <c r="VF230" s="136"/>
      <c r="VG230" s="136"/>
      <c r="VH230" s="136"/>
      <c r="VI230" s="136"/>
      <c r="VJ230" s="136"/>
      <c r="VK230" s="136"/>
      <c r="VL230" s="136"/>
      <c r="VM230" s="136"/>
      <c r="VN230" s="136"/>
      <c r="VO230" s="136"/>
      <c r="VP230" s="136"/>
      <c r="VQ230" s="136"/>
      <c r="VR230" s="136"/>
      <c r="VS230" s="136"/>
      <c r="VT230" s="136"/>
      <c r="VU230" s="136"/>
      <c r="VV230" s="136"/>
      <c r="VW230" s="136"/>
      <c r="VX230" s="136"/>
      <c r="VY230" s="136"/>
      <c r="VZ230" s="136"/>
      <c r="WA230" s="136"/>
      <c r="WB230" s="136"/>
      <c r="WC230" s="136"/>
      <c r="WD230" s="136"/>
      <c r="WE230" s="136"/>
      <c r="WF230" s="136"/>
      <c r="WG230" s="136"/>
      <c r="WH230" s="136"/>
      <c r="WI230" s="136"/>
      <c r="WJ230" s="136"/>
      <c r="WK230" s="136"/>
      <c r="WL230" s="136"/>
      <c r="WM230" s="136"/>
      <c r="WN230" s="136"/>
      <c r="WO230" s="136"/>
      <c r="WP230" s="136"/>
      <c r="WQ230" s="136"/>
      <c r="WR230" s="136"/>
      <c r="WS230" s="136"/>
      <c r="WT230" s="136"/>
      <c r="WU230" s="136"/>
      <c r="WV230" s="136"/>
      <c r="WW230" s="136"/>
      <c r="WX230" s="136"/>
      <c r="WY230" s="136"/>
      <c r="WZ230" s="136"/>
      <c r="XA230" s="136"/>
      <c r="XB230" s="136"/>
      <c r="XC230" s="136"/>
      <c r="XD230" s="136"/>
      <c r="XE230" s="136"/>
      <c r="XF230" s="136"/>
      <c r="XG230" s="136"/>
      <c r="XH230" s="136"/>
      <c r="XI230" s="136"/>
      <c r="XJ230" s="136"/>
      <c r="XK230" s="136"/>
      <c r="XL230" s="136"/>
      <c r="XM230" s="136"/>
      <c r="XN230" s="136"/>
      <c r="XO230" s="136"/>
      <c r="XP230" s="136"/>
      <c r="XQ230" s="136"/>
      <c r="XR230" s="136"/>
      <c r="XS230" s="136"/>
      <c r="XT230" s="136"/>
      <c r="XU230" s="136"/>
      <c r="XV230" s="136"/>
      <c r="XW230" s="136"/>
      <c r="XX230" s="136"/>
      <c r="XY230" s="136"/>
      <c r="XZ230" s="136"/>
      <c r="YA230" s="136"/>
      <c r="YB230" s="136"/>
      <c r="YC230" s="136"/>
      <c r="YD230" s="136"/>
      <c r="YE230" s="136"/>
      <c r="YF230" s="136"/>
      <c r="YG230" s="136"/>
      <c r="YH230" s="136"/>
      <c r="YI230" s="136"/>
      <c r="YJ230" s="136"/>
      <c r="YK230" s="136"/>
      <c r="YL230" s="136"/>
      <c r="YM230" s="136"/>
      <c r="YN230" s="136"/>
      <c r="YO230" s="136"/>
      <c r="YP230" s="136"/>
      <c r="YQ230" s="136"/>
      <c r="YR230" s="136"/>
      <c r="YS230" s="136"/>
      <c r="YT230" s="136"/>
      <c r="YU230" s="136"/>
      <c r="YV230" s="136"/>
      <c r="YW230" s="136"/>
      <c r="YX230" s="136"/>
      <c r="YY230" s="136"/>
      <c r="YZ230" s="136"/>
      <c r="ZA230" s="136"/>
      <c r="ZB230" s="136"/>
      <c r="ZC230" s="136"/>
      <c r="ZD230" s="136"/>
      <c r="ZE230" s="136"/>
      <c r="ZF230" s="136"/>
      <c r="ZG230" s="136"/>
      <c r="ZH230" s="136"/>
      <c r="ZI230" s="136"/>
      <c r="ZJ230" s="136"/>
      <c r="ZK230" s="136"/>
      <c r="ZL230" s="136"/>
      <c r="ZM230" s="136"/>
      <c r="ZN230" s="136"/>
      <c r="ZO230" s="136"/>
      <c r="ZP230" s="136"/>
      <c r="ZQ230" s="136"/>
      <c r="ZR230" s="136"/>
      <c r="ZS230" s="136"/>
      <c r="ZT230" s="136"/>
      <c r="ZU230" s="136"/>
      <c r="ZV230" s="136"/>
      <c r="ZW230" s="136"/>
      <c r="ZX230" s="136"/>
      <c r="ZY230" s="136"/>
      <c r="ZZ230" s="136"/>
      <c r="AAA230" s="136"/>
      <c r="AAB230" s="136"/>
      <c r="AAC230" s="136"/>
      <c r="AAD230" s="136"/>
      <c r="AAE230" s="136"/>
      <c r="AAF230" s="136"/>
      <c r="AAG230" s="136"/>
      <c r="AAH230" s="136"/>
      <c r="AAI230" s="136"/>
      <c r="AAJ230" s="136"/>
      <c r="AAK230" s="136"/>
      <c r="AAL230" s="136"/>
      <c r="AAM230" s="136"/>
      <c r="AAN230" s="136"/>
      <c r="AAO230" s="136"/>
      <c r="AAP230" s="136"/>
      <c r="AAQ230" s="136"/>
      <c r="AAR230" s="136"/>
      <c r="AAS230" s="136"/>
      <c r="AAT230" s="136"/>
      <c r="AAU230" s="136"/>
      <c r="AAV230" s="136"/>
      <c r="AAW230" s="136"/>
      <c r="AAX230" s="136"/>
      <c r="AAY230" s="136"/>
      <c r="AAZ230" s="136"/>
      <c r="ABA230" s="136"/>
      <c r="ABB230" s="136"/>
      <c r="ABC230" s="136"/>
      <c r="ABD230" s="136"/>
      <c r="ABE230" s="136"/>
      <c r="ABF230" s="136"/>
      <c r="ABG230" s="136"/>
      <c r="ABH230" s="136"/>
      <c r="ABI230" s="136"/>
      <c r="ABJ230" s="136"/>
      <c r="ABK230" s="136"/>
      <c r="ABL230" s="136"/>
      <c r="ABM230" s="136"/>
      <c r="ABN230" s="136"/>
      <c r="ABO230" s="136"/>
      <c r="ABP230" s="136"/>
      <c r="ABQ230" s="136"/>
      <c r="ABR230" s="136"/>
      <c r="ABS230" s="136"/>
      <c r="ABT230" s="136"/>
      <c r="ABU230" s="136"/>
      <c r="ABV230" s="136"/>
      <c r="ABW230" s="136"/>
      <c r="ABX230" s="136"/>
      <c r="ABY230" s="136"/>
      <c r="ABZ230" s="136"/>
      <c r="ACA230" s="136"/>
      <c r="ACB230" s="136"/>
      <c r="ACC230" s="136"/>
      <c r="ACD230" s="136"/>
      <c r="ACE230" s="136"/>
      <c r="ACF230" s="136"/>
      <c r="ACG230" s="136"/>
      <c r="ACH230" s="136"/>
      <c r="ACI230" s="136"/>
      <c r="ACJ230" s="136"/>
      <c r="ACK230" s="136"/>
      <c r="ACL230" s="136"/>
      <c r="ACM230" s="136"/>
      <c r="ACN230" s="136"/>
      <c r="ACO230" s="136"/>
      <c r="ACP230" s="136"/>
      <c r="ACQ230" s="136"/>
      <c r="ACR230" s="136"/>
      <c r="ACS230" s="136"/>
      <c r="ACT230" s="136"/>
      <c r="ACU230" s="136"/>
      <c r="ACV230" s="136"/>
      <c r="ACW230" s="136"/>
      <c r="ACX230" s="136"/>
      <c r="ACY230" s="136"/>
      <c r="ACZ230" s="136"/>
      <c r="ADA230" s="136"/>
      <c r="ADB230" s="136"/>
      <c r="ADC230" s="136"/>
      <c r="ADD230" s="136"/>
      <c r="ADE230" s="136"/>
      <c r="ADF230" s="136"/>
      <c r="ADG230" s="136"/>
      <c r="ADH230" s="136"/>
      <c r="ADI230" s="136"/>
      <c r="ADJ230" s="136"/>
      <c r="ADK230" s="136"/>
      <c r="ADL230" s="136"/>
      <c r="ADM230" s="136"/>
      <c r="ADN230" s="136"/>
      <c r="ADO230" s="136"/>
      <c r="ADP230" s="136"/>
      <c r="ADQ230" s="136"/>
      <c r="ADR230" s="136"/>
      <c r="ADS230" s="136"/>
      <c r="ADT230" s="136"/>
      <c r="ADU230" s="136"/>
      <c r="ADV230" s="136"/>
      <c r="ADW230" s="136"/>
      <c r="ADX230" s="136"/>
      <c r="ADY230" s="136"/>
      <c r="ADZ230" s="136"/>
      <c r="AEA230" s="136"/>
      <c r="AEB230" s="136"/>
      <c r="AEC230" s="136"/>
      <c r="AED230" s="136"/>
      <c r="AEE230" s="136"/>
      <c r="AEF230" s="136"/>
      <c r="AEG230" s="136"/>
      <c r="AEH230" s="136"/>
      <c r="AEI230" s="136"/>
      <c r="AEJ230" s="136"/>
      <c r="AEK230" s="136"/>
      <c r="AEL230" s="136"/>
      <c r="AEM230" s="136"/>
      <c r="AEN230" s="136"/>
      <c r="AEO230" s="136"/>
      <c r="AEP230" s="136"/>
      <c r="AEQ230" s="136"/>
      <c r="AER230" s="136"/>
      <c r="AES230" s="136"/>
      <c r="AET230" s="136"/>
      <c r="AEU230" s="136"/>
      <c r="AEV230" s="136"/>
      <c r="AEW230" s="136"/>
      <c r="AEX230" s="136"/>
      <c r="AEY230" s="136"/>
      <c r="AEZ230" s="136"/>
      <c r="AFA230" s="136"/>
      <c r="AFB230" s="136"/>
      <c r="AFC230" s="136"/>
      <c r="AFD230" s="136"/>
      <c r="AFE230" s="136"/>
      <c r="AFF230" s="136"/>
      <c r="AFG230" s="136"/>
      <c r="AFH230" s="136"/>
      <c r="AFI230" s="136"/>
      <c r="AFJ230" s="136"/>
      <c r="AFK230" s="136"/>
      <c r="AFL230" s="136"/>
      <c r="AFM230" s="136"/>
      <c r="AFN230" s="136"/>
      <c r="AFO230" s="136"/>
      <c r="AFP230" s="136"/>
      <c r="AFQ230" s="136"/>
      <c r="AFR230" s="136"/>
      <c r="AFS230" s="136"/>
      <c r="AFT230" s="136"/>
      <c r="AFU230" s="136"/>
      <c r="AFV230" s="136"/>
      <c r="AFW230" s="136"/>
      <c r="AFX230" s="136"/>
      <c r="AFY230" s="136"/>
      <c r="AFZ230" s="136"/>
      <c r="AGA230" s="136"/>
      <c r="AGB230" s="136"/>
      <c r="AGC230" s="136"/>
      <c r="AGD230" s="136"/>
      <c r="AGE230" s="136"/>
      <c r="AGF230" s="136"/>
      <c r="AGG230" s="136"/>
      <c r="AGH230" s="136"/>
      <c r="AGI230" s="136"/>
      <c r="AGJ230" s="136"/>
      <c r="AGK230" s="136"/>
      <c r="AGL230" s="136"/>
      <c r="AGM230" s="136"/>
      <c r="AGN230" s="136"/>
      <c r="AGO230" s="136"/>
      <c r="AGP230" s="136"/>
      <c r="AGQ230" s="136"/>
      <c r="AGR230" s="136"/>
      <c r="AGS230" s="136"/>
      <c r="AGT230" s="136"/>
      <c r="AGU230" s="136"/>
      <c r="AGV230" s="136"/>
      <c r="AGW230" s="136"/>
      <c r="AGX230" s="136"/>
      <c r="AGY230" s="136"/>
      <c r="AGZ230" s="136"/>
      <c r="AHA230" s="136"/>
      <c r="AHB230" s="136"/>
      <c r="AHC230" s="136"/>
      <c r="AHD230" s="136"/>
      <c r="AHE230" s="136"/>
      <c r="AHF230" s="136"/>
      <c r="AHG230" s="136"/>
      <c r="AHH230" s="136"/>
      <c r="AHI230" s="136"/>
      <c r="AHJ230" s="136"/>
      <c r="AHK230" s="136"/>
      <c r="AHL230" s="136"/>
      <c r="AHM230" s="136"/>
      <c r="AHN230" s="136"/>
      <c r="AHO230" s="136"/>
      <c r="AHP230" s="136"/>
      <c r="AHQ230" s="136"/>
      <c r="AHR230" s="136"/>
      <c r="AHS230" s="136"/>
      <c r="AHT230" s="136"/>
      <c r="AHU230" s="136"/>
      <c r="AHV230" s="136"/>
      <c r="AHW230" s="136"/>
      <c r="AHX230" s="136"/>
      <c r="AHY230" s="136"/>
      <c r="AHZ230" s="136"/>
      <c r="AIA230" s="136"/>
      <c r="AIB230" s="136"/>
      <c r="AIC230" s="136"/>
      <c r="AID230" s="136"/>
      <c r="AIE230" s="136"/>
      <c r="AIF230" s="136"/>
      <c r="AIG230" s="136"/>
      <c r="AIH230" s="136"/>
      <c r="AII230" s="136"/>
      <c r="AIJ230" s="136"/>
      <c r="AIK230" s="136"/>
      <c r="AIL230" s="136"/>
      <c r="AIM230" s="136"/>
      <c r="AIN230" s="136"/>
      <c r="AIO230" s="136"/>
      <c r="AIP230" s="136"/>
      <c r="AIQ230" s="136"/>
      <c r="AIR230" s="136"/>
      <c r="AIS230" s="136"/>
      <c r="AIT230" s="136"/>
      <c r="AIU230" s="136"/>
      <c r="AIV230" s="136"/>
      <c r="AIW230" s="136"/>
      <c r="AIX230" s="136"/>
      <c r="AIY230" s="136"/>
      <c r="AIZ230" s="136"/>
      <c r="AJA230" s="136"/>
      <c r="AJB230" s="136"/>
      <c r="AJC230" s="136"/>
      <c r="AJD230" s="136"/>
      <c r="AJE230" s="136"/>
      <c r="AJF230" s="136"/>
      <c r="AJG230" s="136"/>
      <c r="AJH230" s="136"/>
      <c r="AJI230" s="136"/>
      <c r="AJJ230" s="136"/>
      <c r="AJK230" s="136"/>
      <c r="AJL230" s="136"/>
      <c r="AJM230" s="136"/>
      <c r="AJN230" s="136"/>
      <c r="AJO230" s="136"/>
      <c r="AJP230" s="136"/>
      <c r="AJQ230" s="136"/>
      <c r="AJR230" s="136"/>
      <c r="AJS230" s="136"/>
      <c r="AJT230" s="136"/>
      <c r="AJU230" s="136"/>
      <c r="AJV230" s="136"/>
      <c r="AJW230" s="136"/>
      <c r="AJX230" s="136"/>
      <c r="AJY230" s="136"/>
      <c r="AJZ230" s="136"/>
      <c r="AKA230" s="136"/>
      <c r="AKB230" s="136"/>
      <c r="AKC230" s="136"/>
      <c r="AKD230" s="136"/>
      <c r="AKE230" s="136"/>
      <c r="AKF230" s="136"/>
      <c r="AKG230" s="136"/>
      <c r="AKH230" s="136"/>
      <c r="AKI230" s="136"/>
      <c r="AKJ230" s="136"/>
      <c r="AKK230" s="136"/>
      <c r="AKL230" s="136"/>
      <c r="AKM230" s="136"/>
      <c r="AKN230" s="136"/>
      <c r="AKO230" s="136"/>
      <c r="AKP230" s="136"/>
      <c r="AKQ230" s="136"/>
      <c r="AKR230" s="136"/>
      <c r="AKS230" s="136"/>
      <c r="AKT230" s="136"/>
      <c r="AKU230" s="136"/>
      <c r="AKV230" s="136"/>
      <c r="AKW230" s="136"/>
      <c r="AKX230" s="136"/>
      <c r="AKY230" s="136"/>
      <c r="AKZ230" s="136"/>
      <c r="ALA230" s="136"/>
      <c r="ALB230" s="136"/>
      <c r="ALC230" s="136"/>
      <c r="ALD230" s="136"/>
      <c r="ALE230" s="136"/>
      <c r="ALF230" s="136"/>
      <c r="ALG230" s="136"/>
      <c r="ALH230" s="136"/>
      <c r="ALI230" s="136"/>
      <c r="ALJ230" s="136"/>
      <c r="ALK230" s="136"/>
      <c r="ALL230" s="136"/>
      <c r="ALM230" s="136"/>
      <c r="ALN230" s="136"/>
      <c r="ALO230" s="136"/>
      <c r="ALP230" s="136"/>
      <c r="ALQ230" s="136"/>
      <c r="ALR230" s="136"/>
      <c r="ALS230" s="136"/>
      <c r="ALT230" s="136"/>
      <c r="ALU230" s="136"/>
      <c r="ALV230" s="136"/>
      <c r="ALW230" s="136"/>
      <c r="ALX230" s="136"/>
      <c r="ALY230" s="136"/>
      <c r="ALZ230" s="136"/>
      <c r="AMA230" s="136"/>
      <c r="AMB230" s="136"/>
      <c r="AMC230" s="136"/>
      <c r="AMD230" s="136"/>
      <c r="AME230" s="136"/>
      <c r="AMF230" s="136"/>
      <c r="AMG230" s="136"/>
      <c r="AMH230" s="136"/>
      <c r="AMI230" s="136"/>
    </row>
    <row r="231" spans="1:1023" ht="29.25" x14ac:dyDescent="0.25">
      <c r="A231" s="280" t="s">
        <v>936</v>
      </c>
      <c r="B231" s="193">
        <v>231</v>
      </c>
      <c r="C231" s="261" t="s">
        <v>25886</v>
      </c>
      <c r="D231" s="212" t="s">
        <v>937</v>
      </c>
      <c r="E231" s="136"/>
      <c r="F231" s="238"/>
      <c r="G231" s="214"/>
      <c r="H231" s="214"/>
      <c r="I231" s="367"/>
      <c r="J231" s="409">
        <v>2</v>
      </c>
      <c r="K231" s="409">
        <v>2</v>
      </c>
      <c r="L231" s="161"/>
      <c r="M231" s="161"/>
      <c r="N231" s="161"/>
      <c r="O231" s="413">
        <v>3</v>
      </c>
      <c r="P231" s="161"/>
      <c r="Q231" s="409">
        <v>2</v>
      </c>
      <c r="R231" s="161"/>
      <c r="S231" s="77"/>
      <c r="T231" s="77"/>
      <c r="U231" s="161"/>
      <c r="V231" s="256">
        <f>IF(O231=1,10,100)</f>
        <v>100</v>
      </c>
      <c r="W231" s="256">
        <f>IF(O231=1,1,IF(O231=2,10,100))</f>
        <v>100</v>
      </c>
      <c r="X231" s="256">
        <f>IF(O231=3,20,100)</f>
        <v>20</v>
      </c>
      <c r="Y231" s="256">
        <f>IF(P231=1,10,100)</f>
        <v>100</v>
      </c>
      <c r="Z231" s="256">
        <f>IF(P231=1,1,IF(P231=2,10,100))</f>
        <v>100</v>
      </c>
      <c r="AA231" s="257">
        <f>IF(OR(EXACT(Q231,"1A"),EXACT(Q231,"1B")),0.1,IF(Q231=2,1,100))</f>
        <v>1</v>
      </c>
      <c r="AB231" s="257">
        <f>IF(OR(EXACT(R231,"1A"),EXACT(R231,"1B")),0.1,IF(R231=2,1,100))</f>
        <v>100</v>
      </c>
      <c r="AC231" s="257">
        <f>IF(OR(EXACT(S231,"1A"),EXACT(S231,"1B")),0.3,IF(S231=2,3,100))</f>
        <v>100</v>
      </c>
      <c r="AD231" s="136"/>
      <c r="AE231" s="136"/>
      <c r="AF231" s="249">
        <f>IF(OR(OR(EXACT(J231,"1A"),EXACT(J231,"1B"),EXACT(J231,"1C")),K231=1),1,IF(K231=2,10,100))</f>
        <v>10</v>
      </c>
      <c r="AG231" s="249">
        <f>IF(OR(EXACT(J231,"1A"),EXACT(J231,"1B"),EXACT(J231,"1C")),1,IF(J231=2,10,100))</f>
        <v>10</v>
      </c>
      <c r="AH231" s="249">
        <f>IF(OR(EXACT(J231,"1A"),EXACT(J231,"1B"),EXACT(J231,"1C"),K231=1),3,100)</f>
        <v>100</v>
      </c>
      <c r="AI231" s="249">
        <f>IF(OR(EXACT(J231,"1A"),EXACT(J231,"1B"),EXACT(J231,"1C")),5,100)</f>
        <v>100</v>
      </c>
      <c r="AJ231" s="251"/>
      <c r="AK231" s="297"/>
      <c r="AL231" s="153"/>
      <c r="AM231" s="251"/>
      <c r="AN231" s="136"/>
      <c r="AO231" s="136"/>
      <c r="AP231" s="136"/>
      <c r="AQ231" s="199" t="s">
        <v>803</v>
      </c>
      <c r="AR231" s="136"/>
      <c r="AS231" s="136"/>
      <c r="AT231" s="136"/>
      <c r="AU231" s="136"/>
      <c r="AV231" s="136"/>
      <c r="AW231" s="136"/>
      <c r="AX231" s="136"/>
      <c r="AY231" s="136"/>
      <c r="AZ231" s="136"/>
      <c r="BA231" s="136"/>
      <c r="BB231" s="136"/>
      <c r="BC231" s="136"/>
      <c r="BD231" s="136"/>
      <c r="BE231" s="136"/>
      <c r="BF231" s="136"/>
      <c r="BG231" s="136"/>
      <c r="BH231" s="136"/>
      <c r="BI231" s="136"/>
      <c r="BJ231" s="136"/>
      <c r="BK231" s="136"/>
      <c r="BL231" s="136"/>
      <c r="BM231" s="136"/>
      <c r="BN231" s="136"/>
      <c r="BO231" s="136"/>
      <c r="BP231" s="136"/>
      <c r="BQ231" s="136"/>
      <c r="BR231" s="136"/>
      <c r="BS231" s="136"/>
      <c r="BT231" s="136"/>
      <c r="BU231" s="136"/>
      <c r="BV231" s="136"/>
      <c r="BW231" s="136"/>
      <c r="BX231" s="136"/>
      <c r="BY231" s="136"/>
      <c r="BZ231" s="136"/>
      <c r="CA231" s="136"/>
      <c r="CB231" s="136"/>
      <c r="CC231" s="136"/>
      <c r="CD231" s="136"/>
      <c r="CE231" s="136"/>
      <c r="CF231" s="136"/>
      <c r="CG231" s="136"/>
      <c r="CH231" s="136"/>
      <c r="CI231" s="136"/>
      <c r="CJ231" s="136"/>
      <c r="CK231" s="136"/>
      <c r="CL231" s="136"/>
      <c r="CM231" s="136"/>
      <c r="CN231" s="136"/>
      <c r="CO231" s="136"/>
      <c r="CP231" s="136"/>
      <c r="CQ231" s="136"/>
      <c r="CR231" s="136"/>
      <c r="CS231" s="136"/>
      <c r="CT231" s="136"/>
      <c r="CU231" s="136"/>
      <c r="CV231" s="136"/>
      <c r="CW231" s="136"/>
      <c r="CX231" s="136"/>
      <c r="CY231" s="136"/>
      <c r="CZ231" s="136"/>
      <c r="DA231" s="136"/>
      <c r="DB231" s="136"/>
      <c r="DC231" s="136"/>
      <c r="DD231" s="136"/>
      <c r="DE231" s="136"/>
      <c r="DF231" s="136"/>
      <c r="DG231" s="136"/>
      <c r="DH231" s="136"/>
      <c r="DI231" s="136"/>
      <c r="DJ231" s="136"/>
      <c r="DK231" s="136"/>
      <c r="DL231" s="136"/>
      <c r="DM231" s="136"/>
      <c r="DN231" s="136"/>
      <c r="DO231" s="136"/>
      <c r="DP231" s="136"/>
      <c r="DQ231" s="136"/>
      <c r="DR231" s="136"/>
      <c r="DS231" s="136"/>
      <c r="DT231" s="136"/>
      <c r="DU231" s="136"/>
      <c r="DV231" s="136"/>
      <c r="DW231" s="136"/>
      <c r="DX231" s="136"/>
      <c r="DY231" s="136"/>
      <c r="DZ231" s="136"/>
      <c r="EA231" s="136"/>
      <c r="EB231" s="136"/>
      <c r="EC231" s="136"/>
      <c r="ED231" s="136"/>
      <c r="EE231" s="136"/>
      <c r="EF231" s="136"/>
      <c r="EG231" s="136"/>
      <c r="EH231" s="136"/>
      <c r="EI231" s="136"/>
      <c r="EJ231" s="136"/>
      <c r="EK231" s="136"/>
      <c r="EL231" s="136"/>
      <c r="EM231" s="136"/>
      <c r="EN231" s="136"/>
      <c r="EO231" s="136"/>
      <c r="EP231" s="136"/>
      <c r="EQ231" s="136"/>
      <c r="ER231" s="136"/>
      <c r="ES231" s="136"/>
      <c r="ET231" s="136"/>
      <c r="EU231" s="136"/>
      <c r="EV231" s="136"/>
      <c r="EW231" s="136"/>
      <c r="EX231" s="136"/>
      <c r="EY231" s="136"/>
      <c r="EZ231" s="136"/>
      <c r="FA231" s="136"/>
      <c r="FB231" s="136"/>
      <c r="FC231" s="136"/>
      <c r="FD231" s="136"/>
      <c r="FE231" s="136"/>
      <c r="FF231" s="136"/>
      <c r="FG231" s="136"/>
      <c r="FH231" s="136"/>
      <c r="FI231" s="136"/>
      <c r="FJ231" s="136"/>
      <c r="FK231" s="136"/>
      <c r="FL231" s="136"/>
      <c r="FM231" s="136"/>
      <c r="FN231" s="136"/>
      <c r="FO231" s="136"/>
      <c r="FP231" s="136"/>
      <c r="FQ231" s="136"/>
      <c r="FR231" s="136"/>
      <c r="FS231" s="136"/>
      <c r="FT231" s="136"/>
      <c r="FU231" s="136"/>
      <c r="FV231" s="136"/>
      <c r="FW231" s="136"/>
      <c r="FX231" s="136"/>
      <c r="FY231" s="136"/>
      <c r="FZ231" s="136"/>
      <c r="GA231" s="136"/>
      <c r="GB231" s="136"/>
      <c r="GC231" s="136"/>
      <c r="GD231" s="136"/>
      <c r="GE231" s="136"/>
      <c r="GF231" s="136"/>
      <c r="GG231" s="136"/>
      <c r="GH231" s="136"/>
      <c r="GI231" s="136"/>
      <c r="GJ231" s="136"/>
      <c r="GK231" s="136"/>
      <c r="GL231" s="136"/>
      <c r="GM231" s="136"/>
      <c r="GN231" s="136"/>
      <c r="GO231" s="136"/>
      <c r="GP231" s="136"/>
      <c r="GQ231" s="136"/>
      <c r="GR231" s="136"/>
      <c r="GS231" s="136"/>
      <c r="GT231" s="136"/>
      <c r="GU231" s="136"/>
      <c r="GV231" s="136"/>
      <c r="GW231" s="136"/>
      <c r="GX231" s="136"/>
      <c r="GY231" s="136"/>
      <c r="GZ231" s="136"/>
      <c r="HA231" s="136"/>
      <c r="HB231" s="136"/>
      <c r="HC231" s="136"/>
      <c r="HD231" s="136"/>
      <c r="HE231" s="136"/>
      <c r="HF231" s="136"/>
      <c r="HG231" s="136"/>
      <c r="HH231" s="136"/>
      <c r="HI231" s="136"/>
      <c r="HJ231" s="136"/>
      <c r="HK231" s="136"/>
      <c r="HL231" s="136"/>
      <c r="HM231" s="136"/>
      <c r="HN231" s="136"/>
      <c r="HO231" s="136"/>
      <c r="HP231" s="136"/>
      <c r="HQ231" s="136"/>
      <c r="HR231" s="136"/>
      <c r="HS231" s="136"/>
      <c r="HT231" s="136"/>
      <c r="HU231" s="136"/>
      <c r="HV231" s="136"/>
      <c r="HW231" s="136"/>
      <c r="HX231" s="136"/>
      <c r="HY231" s="136"/>
      <c r="HZ231" s="136"/>
      <c r="IA231" s="136"/>
      <c r="IB231" s="136"/>
      <c r="IC231" s="136"/>
      <c r="ID231" s="136"/>
      <c r="IE231" s="136"/>
      <c r="IF231" s="136"/>
      <c r="IG231" s="136"/>
      <c r="IH231" s="136"/>
      <c r="II231" s="136"/>
      <c r="IJ231" s="136"/>
      <c r="IK231" s="136"/>
      <c r="IL231" s="136"/>
      <c r="IM231" s="136"/>
      <c r="IN231" s="136"/>
      <c r="IO231" s="136"/>
      <c r="IP231" s="136"/>
      <c r="IQ231" s="136"/>
      <c r="IR231" s="136"/>
      <c r="IS231" s="136"/>
      <c r="IT231" s="136"/>
      <c r="IU231" s="136"/>
      <c r="IV231" s="136"/>
      <c r="IW231" s="136"/>
      <c r="IX231" s="136"/>
      <c r="IY231" s="136"/>
      <c r="IZ231" s="136"/>
      <c r="JA231" s="136"/>
      <c r="JB231" s="136"/>
      <c r="JC231" s="136"/>
      <c r="JD231" s="136"/>
      <c r="JE231" s="136"/>
      <c r="JF231" s="136"/>
      <c r="JG231" s="136"/>
      <c r="JH231" s="136"/>
      <c r="JI231" s="136"/>
      <c r="JJ231" s="136"/>
      <c r="JK231" s="136"/>
      <c r="JL231" s="136"/>
      <c r="JM231" s="136"/>
      <c r="JN231" s="136"/>
      <c r="JO231" s="136"/>
      <c r="JP231" s="136"/>
      <c r="JQ231" s="136"/>
      <c r="JR231" s="136"/>
      <c r="JS231" s="136"/>
      <c r="JT231" s="136"/>
      <c r="JU231" s="136"/>
      <c r="JV231" s="136"/>
      <c r="JW231" s="136"/>
      <c r="JX231" s="136"/>
      <c r="JY231" s="136"/>
      <c r="JZ231" s="136"/>
      <c r="KA231" s="136"/>
      <c r="KB231" s="136"/>
      <c r="KC231" s="136"/>
      <c r="KD231" s="136"/>
      <c r="KE231" s="136"/>
      <c r="KF231" s="136"/>
      <c r="KG231" s="136"/>
      <c r="KH231" s="136"/>
      <c r="KI231" s="136"/>
      <c r="KJ231" s="136"/>
      <c r="KK231" s="136"/>
      <c r="KL231" s="136"/>
      <c r="KM231" s="136"/>
      <c r="KN231" s="136"/>
      <c r="KO231" s="136"/>
      <c r="KP231" s="136"/>
      <c r="KQ231" s="136"/>
      <c r="KR231" s="136"/>
      <c r="KS231" s="136"/>
      <c r="KT231" s="136"/>
      <c r="KU231" s="136"/>
      <c r="KV231" s="136"/>
      <c r="KW231" s="136"/>
      <c r="KX231" s="136"/>
      <c r="KY231" s="136"/>
      <c r="KZ231" s="136"/>
      <c r="LA231" s="136"/>
      <c r="LB231" s="136"/>
      <c r="LC231" s="136"/>
      <c r="LD231" s="136"/>
      <c r="LE231" s="136"/>
      <c r="LF231" s="136"/>
      <c r="LG231" s="136"/>
      <c r="LH231" s="136"/>
      <c r="LI231" s="136"/>
      <c r="LJ231" s="136"/>
      <c r="LK231" s="136"/>
      <c r="LL231" s="136"/>
      <c r="LM231" s="136"/>
      <c r="LN231" s="136"/>
      <c r="LO231" s="136"/>
      <c r="LP231" s="136"/>
      <c r="LQ231" s="136"/>
      <c r="LR231" s="136"/>
      <c r="LS231" s="136"/>
      <c r="LT231" s="136"/>
      <c r="LU231" s="136"/>
      <c r="LV231" s="136"/>
      <c r="LW231" s="136"/>
      <c r="LX231" s="136"/>
      <c r="LY231" s="136"/>
      <c r="LZ231" s="136"/>
      <c r="MA231" s="136"/>
      <c r="MB231" s="136"/>
      <c r="MC231" s="136"/>
      <c r="MD231" s="136"/>
      <c r="ME231" s="136"/>
      <c r="MF231" s="136"/>
      <c r="MG231" s="136"/>
      <c r="MH231" s="136"/>
      <c r="MI231" s="136"/>
      <c r="MJ231" s="136"/>
      <c r="MK231" s="136"/>
      <c r="ML231" s="136"/>
      <c r="MM231" s="136"/>
      <c r="MN231" s="136"/>
      <c r="MO231" s="136"/>
      <c r="MP231" s="136"/>
      <c r="MQ231" s="136"/>
      <c r="MR231" s="136"/>
      <c r="MS231" s="136"/>
      <c r="MT231" s="136"/>
      <c r="MU231" s="136"/>
      <c r="MV231" s="136"/>
      <c r="MW231" s="136"/>
      <c r="MX231" s="136"/>
      <c r="MY231" s="136"/>
      <c r="MZ231" s="136"/>
      <c r="NA231" s="136"/>
      <c r="NB231" s="136"/>
      <c r="NC231" s="136"/>
      <c r="ND231" s="136"/>
      <c r="NE231" s="136"/>
      <c r="NF231" s="136"/>
      <c r="NG231" s="136"/>
      <c r="NH231" s="136"/>
      <c r="NI231" s="136"/>
      <c r="NJ231" s="136"/>
      <c r="NK231" s="136"/>
      <c r="NL231" s="136"/>
      <c r="NM231" s="136"/>
      <c r="NN231" s="136"/>
      <c r="NO231" s="136"/>
      <c r="NP231" s="136"/>
      <c r="NQ231" s="136"/>
      <c r="NR231" s="136"/>
      <c r="NS231" s="136"/>
      <c r="NT231" s="136"/>
      <c r="NU231" s="136"/>
      <c r="NV231" s="136"/>
      <c r="NW231" s="136"/>
      <c r="NX231" s="136"/>
      <c r="NY231" s="136"/>
      <c r="NZ231" s="136"/>
      <c r="OA231" s="136"/>
      <c r="OB231" s="136"/>
      <c r="OC231" s="136"/>
      <c r="OD231" s="136"/>
      <c r="OE231" s="136"/>
      <c r="OF231" s="136"/>
      <c r="OG231" s="136"/>
      <c r="OH231" s="136"/>
      <c r="OI231" s="136"/>
      <c r="OJ231" s="136"/>
      <c r="OK231" s="136"/>
      <c r="OL231" s="136"/>
      <c r="OM231" s="136"/>
      <c r="ON231" s="136"/>
      <c r="OO231" s="136"/>
      <c r="OP231" s="136"/>
      <c r="OQ231" s="136"/>
      <c r="OR231" s="136"/>
      <c r="OS231" s="136"/>
      <c r="OT231" s="136"/>
      <c r="OU231" s="136"/>
      <c r="OV231" s="136"/>
      <c r="OW231" s="136"/>
      <c r="OX231" s="136"/>
      <c r="OY231" s="136"/>
      <c r="OZ231" s="136"/>
      <c r="PA231" s="136"/>
      <c r="PB231" s="136"/>
      <c r="PC231" s="136"/>
      <c r="PD231" s="136"/>
      <c r="PE231" s="136"/>
      <c r="PF231" s="136"/>
      <c r="PG231" s="136"/>
      <c r="PH231" s="136"/>
      <c r="PI231" s="136"/>
      <c r="PJ231" s="136"/>
      <c r="PK231" s="136"/>
      <c r="PL231" s="136"/>
      <c r="PM231" s="136"/>
      <c r="PN231" s="136"/>
      <c r="PO231" s="136"/>
      <c r="PP231" s="136"/>
      <c r="PQ231" s="136"/>
      <c r="PR231" s="136"/>
      <c r="PS231" s="136"/>
      <c r="PT231" s="136"/>
      <c r="PU231" s="136"/>
      <c r="PV231" s="136"/>
      <c r="PW231" s="136"/>
      <c r="PX231" s="136"/>
      <c r="PY231" s="136"/>
      <c r="PZ231" s="136"/>
      <c r="QA231" s="136"/>
      <c r="QB231" s="136"/>
      <c r="QC231" s="136"/>
      <c r="QD231" s="136"/>
      <c r="QE231" s="136"/>
      <c r="QF231" s="136"/>
      <c r="QG231" s="136"/>
      <c r="QH231" s="136"/>
      <c r="QI231" s="136"/>
      <c r="QJ231" s="136"/>
      <c r="QK231" s="136"/>
      <c r="QL231" s="136"/>
      <c r="QM231" s="136"/>
      <c r="QN231" s="136"/>
      <c r="QO231" s="136"/>
      <c r="QP231" s="136"/>
      <c r="QQ231" s="136"/>
      <c r="QR231" s="136"/>
      <c r="QS231" s="136"/>
      <c r="QT231" s="136"/>
      <c r="QU231" s="136"/>
      <c r="QV231" s="136"/>
      <c r="QW231" s="136"/>
      <c r="QX231" s="136"/>
      <c r="QY231" s="136"/>
      <c r="QZ231" s="136"/>
      <c r="RA231" s="136"/>
      <c r="RB231" s="136"/>
      <c r="RC231" s="136"/>
      <c r="RD231" s="136"/>
      <c r="RE231" s="136"/>
      <c r="RF231" s="136"/>
      <c r="RG231" s="136"/>
      <c r="RH231" s="136"/>
      <c r="RI231" s="136"/>
      <c r="RJ231" s="136"/>
      <c r="RK231" s="136"/>
      <c r="RL231" s="136"/>
      <c r="RM231" s="136"/>
      <c r="RN231" s="136"/>
      <c r="RO231" s="136"/>
      <c r="RP231" s="136"/>
      <c r="RQ231" s="136"/>
      <c r="RR231" s="136"/>
      <c r="RS231" s="136"/>
      <c r="RT231" s="136"/>
      <c r="RU231" s="136"/>
      <c r="RV231" s="136"/>
      <c r="RW231" s="136"/>
      <c r="RX231" s="136"/>
      <c r="RY231" s="136"/>
      <c r="RZ231" s="136"/>
      <c r="SA231" s="136"/>
      <c r="SB231" s="136"/>
      <c r="SC231" s="136"/>
      <c r="SD231" s="136"/>
      <c r="SE231" s="136"/>
      <c r="SF231" s="136"/>
      <c r="SG231" s="136"/>
      <c r="SH231" s="136"/>
      <c r="SI231" s="136"/>
      <c r="SJ231" s="136"/>
      <c r="SK231" s="136"/>
      <c r="SL231" s="136"/>
      <c r="SM231" s="136"/>
      <c r="SN231" s="136"/>
      <c r="SO231" s="136"/>
      <c r="SP231" s="136"/>
      <c r="SQ231" s="136"/>
      <c r="SR231" s="136"/>
      <c r="SS231" s="136"/>
      <c r="ST231" s="136"/>
      <c r="SU231" s="136"/>
      <c r="SV231" s="136"/>
      <c r="SW231" s="136"/>
      <c r="SX231" s="136"/>
      <c r="SY231" s="136"/>
      <c r="SZ231" s="136"/>
      <c r="TA231" s="136"/>
      <c r="TB231" s="136"/>
      <c r="TC231" s="136"/>
      <c r="TD231" s="136"/>
      <c r="TE231" s="136"/>
      <c r="TF231" s="136"/>
      <c r="TG231" s="136"/>
      <c r="TH231" s="136"/>
      <c r="TI231" s="136"/>
      <c r="TJ231" s="136"/>
      <c r="TK231" s="136"/>
      <c r="TL231" s="136"/>
      <c r="TM231" s="136"/>
      <c r="TN231" s="136"/>
      <c r="TO231" s="136"/>
      <c r="TP231" s="136"/>
      <c r="TQ231" s="136"/>
      <c r="TR231" s="136"/>
      <c r="TS231" s="136"/>
      <c r="TT231" s="136"/>
      <c r="TU231" s="136"/>
      <c r="TV231" s="136"/>
      <c r="TW231" s="136"/>
      <c r="TX231" s="136"/>
      <c r="TY231" s="136"/>
      <c r="TZ231" s="136"/>
      <c r="UA231" s="136"/>
      <c r="UB231" s="136"/>
      <c r="UC231" s="136"/>
      <c r="UD231" s="136"/>
      <c r="UE231" s="136"/>
      <c r="UF231" s="136"/>
      <c r="UG231" s="136"/>
      <c r="UH231" s="136"/>
      <c r="UI231" s="136"/>
      <c r="UJ231" s="136"/>
      <c r="UK231" s="136"/>
      <c r="UL231" s="136"/>
      <c r="UM231" s="136"/>
      <c r="UN231" s="136"/>
      <c r="UO231" s="136"/>
      <c r="UP231" s="136"/>
      <c r="UQ231" s="136"/>
      <c r="UR231" s="136"/>
      <c r="US231" s="136"/>
      <c r="UT231" s="136"/>
      <c r="UU231" s="136"/>
      <c r="UV231" s="136"/>
      <c r="UW231" s="136"/>
      <c r="UX231" s="136"/>
      <c r="UY231" s="136"/>
      <c r="UZ231" s="136"/>
      <c r="VA231" s="136"/>
      <c r="VB231" s="136"/>
      <c r="VC231" s="136"/>
      <c r="VD231" s="136"/>
      <c r="VE231" s="136"/>
      <c r="VF231" s="136"/>
      <c r="VG231" s="136"/>
      <c r="VH231" s="136"/>
      <c r="VI231" s="136"/>
      <c r="VJ231" s="136"/>
      <c r="VK231" s="136"/>
      <c r="VL231" s="136"/>
      <c r="VM231" s="136"/>
      <c r="VN231" s="136"/>
      <c r="VO231" s="136"/>
      <c r="VP231" s="136"/>
      <c r="VQ231" s="136"/>
      <c r="VR231" s="136"/>
      <c r="VS231" s="136"/>
      <c r="VT231" s="136"/>
      <c r="VU231" s="136"/>
      <c r="VV231" s="136"/>
      <c r="VW231" s="136"/>
      <c r="VX231" s="136"/>
      <c r="VY231" s="136"/>
      <c r="VZ231" s="136"/>
      <c r="WA231" s="136"/>
      <c r="WB231" s="136"/>
      <c r="WC231" s="136"/>
      <c r="WD231" s="136"/>
      <c r="WE231" s="136"/>
      <c r="WF231" s="136"/>
      <c r="WG231" s="136"/>
      <c r="WH231" s="136"/>
      <c r="WI231" s="136"/>
      <c r="WJ231" s="136"/>
      <c r="WK231" s="136"/>
      <c r="WL231" s="136"/>
      <c r="WM231" s="136"/>
      <c r="WN231" s="136"/>
      <c r="WO231" s="136"/>
      <c r="WP231" s="136"/>
      <c r="WQ231" s="136"/>
      <c r="WR231" s="136"/>
      <c r="WS231" s="136"/>
      <c r="WT231" s="136"/>
      <c r="WU231" s="136"/>
      <c r="WV231" s="136"/>
      <c r="WW231" s="136"/>
      <c r="WX231" s="136"/>
      <c r="WY231" s="136"/>
      <c r="WZ231" s="136"/>
      <c r="XA231" s="136"/>
      <c r="XB231" s="136"/>
      <c r="XC231" s="136"/>
      <c r="XD231" s="136"/>
      <c r="XE231" s="136"/>
      <c r="XF231" s="136"/>
      <c r="XG231" s="136"/>
      <c r="XH231" s="136"/>
      <c r="XI231" s="136"/>
      <c r="XJ231" s="136"/>
      <c r="XK231" s="136"/>
      <c r="XL231" s="136"/>
      <c r="XM231" s="136"/>
      <c r="XN231" s="136"/>
      <c r="XO231" s="136"/>
      <c r="XP231" s="136"/>
      <c r="XQ231" s="136"/>
      <c r="XR231" s="136"/>
      <c r="XS231" s="136"/>
      <c r="XT231" s="136"/>
      <c r="XU231" s="136"/>
      <c r="XV231" s="136"/>
      <c r="XW231" s="136"/>
      <c r="XX231" s="136"/>
      <c r="XY231" s="136"/>
      <c r="XZ231" s="136"/>
      <c r="YA231" s="136"/>
      <c r="YB231" s="136"/>
      <c r="YC231" s="136"/>
      <c r="YD231" s="136"/>
      <c r="YE231" s="136"/>
      <c r="YF231" s="136"/>
      <c r="YG231" s="136"/>
      <c r="YH231" s="136"/>
      <c r="YI231" s="136"/>
      <c r="YJ231" s="136"/>
      <c r="YK231" s="136"/>
      <c r="YL231" s="136"/>
      <c r="YM231" s="136"/>
      <c r="YN231" s="136"/>
      <c r="YO231" s="136"/>
      <c r="YP231" s="136"/>
      <c r="YQ231" s="136"/>
      <c r="YR231" s="136"/>
      <c r="YS231" s="136"/>
      <c r="YT231" s="136"/>
      <c r="YU231" s="136"/>
      <c r="YV231" s="136"/>
      <c r="YW231" s="136"/>
      <c r="YX231" s="136"/>
      <c r="YY231" s="136"/>
      <c r="YZ231" s="136"/>
      <c r="ZA231" s="136"/>
      <c r="ZB231" s="136"/>
      <c r="ZC231" s="136"/>
      <c r="ZD231" s="136"/>
      <c r="ZE231" s="136"/>
      <c r="ZF231" s="136"/>
      <c r="ZG231" s="136"/>
      <c r="ZH231" s="136"/>
      <c r="ZI231" s="136"/>
      <c r="ZJ231" s="136"/>
      <c r="ZK231" s="136"/>
      <c r="ZL231" s="136"/>
      <c r="ZM231" s="136"/>
      <c r="ZN231" s="136"/>
      <c r="ZO231" s="136"/>
      <c r="ZP231" s="136"/>
      <c r="ZQ231" s="136"/>
      <c r="ZR231" s="136"/>
      <c r="ZS231" s="136"/>
      <c r="ZT231" s="136"/>
      <c r="ZU231" s="136"/>
      <c r="ZV231" s="136"/>
      <c r="ZW231" s="136"/>
      <c r="ZX231" s="136"/>
      <c r="ZY231" s="136"/>
      <c r="ZZ231" s="136"/>
      <c r="AAA231" s="136"/>
      <c r="AAB231" s="136"/>
      <c r="AAC231" s="136"/>
      <c r="AAD231" s="136"/>
      <c r="AAE231" s="136"/>
      <c r="AAF231" s="136"/>
      <c r="AAG231" s="136"/>
      <c r="AAH231" s="136"/>
      <c r="AAI231" s="136"/>
      <c r="AAJ231" s="136"/>
      <c r="AAK231" s="136"/>
      <c r="AAL231" s="136"/>
      <c r="AAM231" s="136"/>
      <c r="AAN231" s="136"/>
      <c r="AAO231" s="136"/>
      <c r="AAP231" s="136"/>
      <c r="AAQ231" s="136"/>
      <c r="AAR231" s="136"/>
      <c r="AAS231" s="136"/>
      <c r="AAT231" s="136"/>
      <c r="AAU231" s="136"/>
      <c r="AAV231" s="136"/>
      <c r="AAW231" s="136"/>
      <c r="AAX231" s="136"/>
      <c r="AAY231" s="136"/>
      <c r="AAZ231" s="136"/>
      <c r="ABA231" s="136"/>
      <c r="ABB231" s="136"/>
      <c r="ABC231" s="136"/>
      <c r="ABD231" s="136"/>
      <c r="ABE231" s="136"/>
      <c r="ABF231" s="136"/>
      <c r="ABG231" s="136"/>
      <c r="ABH231" s="136"/>
      <c r="ABI231" s="136"/>
      <c r="ABJ231" s="136"/>
      <c r="ABK231" s="136"/>
      <c r="ABL231" s="136"/>
      <c r="ABM231" s="136"/>
      <c r="ABN231" s="136"/>
      <c r="ABO231" s="136"/>
      <c r="ABP231" s="136"/>
      <c r="ABQ231" s="136"/>
      <c r="ABR231" s="136"/>
      <c r="ABS231" s="136"/>
      <c r="ABT231" s="136"/>
      <c r="ABU231" s="136"/>
      <c r="ABV231" s="136"/>
      <c r="ABW231" s="136"/>
      <c r="ABX231" s="136"/>
      <c r="ABY231" s="136"/>
      <c r="ABZ231" s="136"/>
      <c r="ACA231" s="136"/>
      <c r="ACB231" s="136"/>
      <c r="ACC231" s="136"/>
      <c r="ACD231" s="136"/>
      <c r="ACE231" s="136"/>
      <c r="ACF231" s="136"/>
      <c r="ACG231" s="136"/>
      <c r="ACH231" s="136"/>
      <c r="ACI231" s="136"/>
      <c r="ACJ231" s="136"/>
      <c r="ACK231" s="136"/>
      <c r="ACL231" s="136"/>
      <c r="ACM231" s="136"/>
      <c r="ACN231" s="136"/>
      <c r="ACO231" s="136"/>
      <c r="ACP231" s="136"/>
      <c r="ACQ231" s="136"/>
      <c r="ACR231" s="136"/>
      <c r="ACS231" s="136"/>
      <c r="ACT231" s="136"/>
      <c r="ACU231" s="136"/>
      <c r="ACV231" s="136"/>
      <c r="ACW231" s="136"/>
      <c r="ACX231" s="136"/>
      <c r="ACY231" s="136"/>
      <c r="ACZ231" s="136"/>
      <c r="ADA231" s="136"/>
      <c r="ADB231" s="136"/>
      <c r="ADC231" s="136"/>
      <c r="ADD231" s="136"/>
      <c r="ADE231" s="136"/>
      <c r="ADF231" s="136"/>
      <c r="ADG231" s="136"/>
      <c r="ADH231" s="136"/>
      <c r="ADI231" s="136"/>
      <c r="ADJ231" s="136"/>
      <c r="ADK231" s="136"/>
      <c r="ADL231" s="136"/>
      <c r="ADM231" s="136"/>
      <c r="ADN231" s="136"/>
      <c r="ADO231" s="136"/>
      <c r="ADP231" s="136"/>
      <c r="ADQ231" s="136"/>
      <c r="ADR231" s="136"/>
      <c r="ADS231" s="136"/>
      <c r="ADT231" s="136"/>
      <c r="ADU231" s="136"/>
      <c r="ADV231" s="136"/>
      <c r="ADW231" s="136"/>
      <c r="ADX231" s="136"/>
      <c r="ADY231" s="136"/>
      <c r="ADZ231" s="136"/>
      <c r="AEA231" s="136"/>
      <c r="AEB231" s="136"/>
      <c r="AEC231" s="136"/>
      <c r="AED231" s="136"/>
      <c r="AEE231" s="136"/>
      <c r="AEF231" s="136"/>
      <c r="AEG231" s="136"/>
      <c r="AEH231" s="136"/>
      <c r="AEI231" s="136"/>
      <c r="AEJ231" s="136"/>
      <c r="AEK231" s="136"/>
      <c r="AEL231" s="136"/>
      <c r="AEM231" s="136"/>
      <c r="AEN231" s="136"/>
      <c r="AEO231" s="136"/>
      <c r="AEP231" s="136"/>
      <c r="AEQ231" s="136"/>
      <c r="AER231" s="136"/>
      <c r="AES231" s="136"/>
      <c r="AET231" s="136"/>
      <c r="AEU231" s="136"/>
      <c r="AEV231" s="136"/>
      <c r="AEW231" s="136"/>
      <c r="AEX231" s="136"/>
      <c r="AEY231" s="136"/>
      <c r="AEZ231" s="136"/>
      <c r="AFA231" s="136"/>
      <c r="AFB231" s="136"/>
      <c r="AFC231" s="136"/>
      <c r="AFD231" s="136"/>
      <c r="AFE231" s="136"/>
      <c r="AFF231" s="136"/>
      <c r="AFG231" s="136"/>
      <c r="AFH231" s="136"/>
      <c r="AFI231" s="136"/>
      <c r="AFJ231" s="136"/>
      <c r="AFK231" s="136"/>
      <c r="AFL231" s="136"/>
      <c r="AFM231" s="136"/>
      <c r="AFN231" s="136"/>
      <c r="AFO231" s="136"/>
      <c r="AFP231" s="136"/>
      <c r="AFQ231" s="136"/>
      <c r="AFR231" s="136"/>
      <c r="AFS231" s="136"/>
      <c r="AFT231" s="136"/>
      <c r="AFU231" s="136"/>
      <c r="AFV231" s="136"/>
      <c r="AFW231" s="136"/>
      <c r="AFX231" s="136"/>
      <c r="AFY231" s="136"/>
      <c r="AFZ231" s="136"/>
      <c r="AGA231" s="136"/>
      <c r="AGB231" s="136"/>
      <c r="AGC231" s="136"/>
      <c r="AGD231" s="136"/>
      <c r="AGE231" s="136"/>
      <c r="AGF231" s="136"/>
      <c r="AGG231" s="136"/>
      <c r="AGH231" s="136"/>
      <c r="AGI231" s="136"/>
      <c r="AGJ231" s="136"/>
      <c r="AGK231" s="136"/>
      <c r="AGL231" s="136"/>
      <c r="AGM231" s="136"/>
      <c r="AGN231" s="136"/>
      <c r="AGO231" s="136"/>
      <c r="AGP231" s="136"/>
      <c r="AGQ231" s="136"/>
      <c r="AGR231" s="136"/>
      <c r="AGS231" s="136"/>
      <c r="AGT231" s="136"/>
      <c r="AGU231" s="136"/>
      <c r="AGV231" s="136"/>
      <c r="AGW231" s="136"/>
      <c r="AGX231" s="136"/>
      <c r="AGY231" s="136"/>
      <c r="AGZ231" s="136"/>
      <c r="AHA231" s="136"/>
      <c r="AHB231" s="136"/>
      <c r="AHC231" s="136"/>
      <c r="AHD231" s="136"/>
      <c r="AHE231" s="136"/>
      <c r="AHF231" s="136"/>
      <c r="AHG231" s="136"/>
      <c r="AHH231" s="136"/>
      <c r="AHI231" s="136"/>
      <c r="AHJ231" s="136"/>
      <c r="AHK231" s="136"/>
      <c r="AHL231" s="136"/>
      <c r="AHM231" s="136"/>
      <c r="AHN231" s="136"/>
      <c r="AHO231" s="136"/>
      <c r="AHP231" s="136"/>
      <c r="AHQ231" s="136"/>
      <c r="AHR231" s="136"/>
      <c r="AHS231" s="136"/>
      <c r="AHT231" s="136"/>
      <c r="AHU231" s="136"/>
      <c r="AHV231" s="136"/>
      <c r="AHW231" s="136"/>
      <c r="AHX231" s="136"/>
      <c r="AHY231" s="136"/>
      <c r="AHZ231" s="136"/>
      <c r="AIA231" s="136"/>
      <c r="AIB231" s="136"/>
      <c r="AIC231" s="136"/>
      <c r="AID231" s="136"/>
      <c r="AIE231" s="136"/>
      <c r="AIF231" s="136"/>
      <c r="AIG231" s="136"/>
      <c r="AIH231" s="136"/>
      <c r="AII231" s="136"/>
      <c r="AIJ231" s="136"/>
      <c r="AIK231" s="136"/>
      <c r="AIL231" s="136"/>
      <c r="AIM231" s="136"/>
      <c r="AIN231" s="136"/>
      <c r="AIO231" s="136"/>
      <c r="AIP231" s="136"/>
      <c r="AIQ231" s="136"/>
      <c r="AIR231" s="136"/>
      <c r="AIS231" s="136"/>
      <c r="AIT231" s="136"/>
      <c r="AIU231" s="136"/>
      <c r="AIV231" s="136"/>
      <c r="AIW231" s="136"/>
      <c r="AIX231" s="136"/>
      <c r="AIY231" s="136"/>
      <c r="AIZ231" s="136"/>
      <c r="AJA231" s="136"/>
      <c r="AJB231" s="136"/>
      <c r="AJC231" s="136"/>
      <c r="AJD231" s="136"/>
      <c r="AJE231" s="136"/>
      <c r="AJF231" s="136"/>
      <c r="AJG231" s="136"/>
      <c r="AJH231" s="136"/>
      <c r="AJI231" s="136"/>
      <c r="AJJ231" s="136"/>
      <c r="AJK231" s="136"/>
      <c r="AJL231" s="136"/>
      <c r="AJM231" s="136"/>
      <c r="AJN231" s="136"/>
      <c r="AJO231" s="136"/>
      <c r="AJP231" s="136"/>
      <c r="AJQ231" s="136"/>
      <c r="AJR231" s="136"/>
      <c r="AJS231" s="136"/>
      <c r="AJT231" s="136"/>
      <c r="AJU231" s="136"/>
      <c r="AJV231" s="136"/>
      <c r="AJW231" s="136"/>
      <c r="AJX231" s="136"/>
      <c r="AJY231" s="136"/>
      <c r="AJZ231" s="136"/>
      <c r="AKA231" s="136"/>
      <c r="AKB231" s="136"/>
      <c r="AKC231" s="136"/>
      <c r="AKD231" s="136"/>
      <c r="AKE231" s="136"/>
      <c r="AKF231" s="136"/>
      <c r="AKG231" s="136"/>
      <c r="AKH231" s="136"/>
      <c r="AKI231" s="136"/>
      <c r="AKJ231" s="136"/>
      <c r="AKK231" s="136"/>
      <c r="AKL231" s="136"/>
      <c r="AKM231" s="136"/>
      <c r="AKN231" s="136"/>
      <c r="AKO231" s="136"/>
      <c r="AKP231" s="136"/>
      <c r="AKQ231" s="136"/>
      <c r="AKR231" s="136"/>
      <c r="AKS231" s="136"/>
      <c r="AKT231" s="136"/>
      <c r="AKU231" s="136"/>
      <c r="AKV231" s="136"/>
      <c r="AKW231" s="136"/>
      <c r="AKX231" s="136"/>
      <c r="AKY231" s="136"/>
      <c r="AKZ231" s="136"/>
      <c r="ALA231" s="136"/>
      <c r="ALB231" s="136"/>
      <c r="ALC231" s="136"/>
      <c r="ALD231" s="136"/>
      <c r="ALE231" s="136"/>
      <c r="ALF231" s="136"/>
      <c r="ALG231" s="136"/>
      <c r="ALH231" s="136"/>
      <c r="ALI231" s="136"/>
      <c r="ALJ231" s="136"/>
      <c r="ALK231" s="136"/>
      <c r="ALL231" s="136"/>
      <c r="ALM231" s="136"/>
      <c r="ALN231" s="136"/>
      <c r="ALO231" s="136"/>
      <c r="ALP231" s="136"/>
      <c r="ALQ231" s="136"/>
      <c r="ALR231" s="136"/>
      <c r="ALS231" s="136"/>
      <c r="ALT231" s="136"/>
      <c r="ALU231" s="136"/>
      <c r="ALV231" s="136"/>
      <c r="ALW231" s="136"/>
      <c r="ALX231" s="136"/>
      <c r="ALY231" s="136"/>
      <c r="ALZ231" s="136"/>
      <c r="AMA231" s="136"/>
      <c r="AMB231" s="136"/>
      <c r="AMC231" s="136"/>
      <c r="AMD231" s="136"/>
      <c r="AME231" s="136"/>
      <c r="AMF231" s="136"/>
      <c r="AMG231" s="136"/>
      <c r="AMH231" s="136"/>
      <c r="AMI231" s="136"/>
    </row>
    <row r="232" spans="1:1023" ht="29.25" x14ac:dyDescent="0.25">
      <c r="A232" s="280" t="s">
        <v>938</v>
      </c>
      <c r="B232" s="193">
        <v>232</v>
      </c>
      <c r="C232" s="261" t="s">
        <v>25887</v>
      </c>
      <c r="D232" s="212" t="s">
        <v>939</v>
      </c>
      <c r="E232" s="136"/>
      <c r="F232" s="238"/>
      <c r="G232" s="214"/>
      <c r="H232" s="214"/>
      <c r="I232" s="367"/>
      <c r="J232" s="443"/>
      <c r="K232" s="161"/>
      <c r="L232" s="161"/>
      <c r="M232" s="161"/>
      <c r="N232" s="161"/>
      <c r="O232" s="161"/>
      <c r="P232" s="161"/>
      <c r="Q232" s="161"/>
      <c r="R232" s="161"/>
      <c r="S232" s="77">
        <v>2</v>
      </c>
      <c r="T232" s="77"/>
      <c r="U232" s="161"/>
      <c r="V232" s="256">
        <f>IF(O232=1,10,100)</f>
        <v>100</v>
      </c>
      <c r="W232" s="256">
        <f>IF(O232=1,1,IF(O232=2,10,100))</f>
        <v>100</v>
      </c>
      <c r="X232" s="256">
        <f>IF(O232=3,20,100)</f>
        <v>100</v>
      </c>
      <c r="Y232" s="256">
        <f>IF(P232=1,10,100)</f>
        <v>100</v>
      </c>
      <c r="Z232" s="256">
        <f>IF(P232=1,1,IF(P232=2,10,100))</f>
        <v>100</v>
      </c>
      <c r="AA232" s="257">
        <f>IF(OR(EXACT(Q232,"1A"),EXACT(Q232,"1B")),0.1,IF(Q232=2,1,100))</f>
        <v>100</v>
      </c>
      <c r="AB232" s="257">
        <f>IF(OR(EXACT(R232,"1A"),EXACT(R232,"1B")),0.1,IF(R232=2,1,100))</f>
        <v>100</v>
      </c>
      <c r="AC232" s="257">
        <f>IF(OR(EXACT(S232,"1A"),EXACT(S232,"1B")),0.3,IF(S232=2,3,100))</f>
        <v>3</v>
      </c>
      <c r="AD232" s="136"/>
      <c r="AE232" s="136"/>
      <c r="AF232" s="249">
        <f>IF(OR(OR(EXACT(J232,"1A"),EXACT(J232,"1B"),EXACT(J232,"1C")),K232=1),1,IF(K232=2,10,100))</f>
        <v>100</v>
      </c>
      <c r="AG232" s="249">
        <f>IF(OR(EXACT(J232,"1A"),EXACT(J232,"1B"),EXACT(J232,"1C")),1,IF(J232=2,10,100))</f>
        <v>100</v>
      </c>
      <c r="AH232" s="249">
        <f>IF(OR(EXACT(J232,"1A"),EXACT(J232,"1B"),EXACT(J232,"1C"),K232=1),3,100)</f>
        <v>100</v>
      </c>
      <c r="AI232" s="249">
        <f>IF(OR(EXACT(J232,"1A"),EXACT(J232,"1B"),EXACT(J232,"1C")),5,100)</f>
        <v>100</v>
      </c>
      <c r="AJ232" s="251"/>
      <c r="AK232" s="297"/>
      <c r="AL232" s="153">
        <v>2</v>
      </c>
      <c r="AM232" s="251"/>
      <c r="AN232" s="136"/>
      <c r="AO232" s="136"/>
      <c r="AP232" s="136"/>
      <c r="AQ232" s="199" t="s">
        <v>803</v>
      </c>
      <c r="AR232" s="136"/>
      <c r="AS232" s="136"/>
      <c r="AT232" s="136"/>
      <c r="AU232" s="136"/>
      <c r="AV232" s="136"/>
      <c r="AW232" s="136"/>
      <c r="AX232" s="136"/>
      <c r="AY232" s="136"/>
      <c r="AZ232" s="136"/>
      <c r="BA232" s="136"/>
      <c r="BB232" s="136"/>
      <c r="BC232" s="136"/>
      <c r="BD232" s="136"/>
      <c r="BE232" s="136"/>
      <c r="BF232" s="136"/>
      <c r="BG232" s="136"/>
      <c r="BH232" s="136"/>
      <c r="BI232" s="136"/>
      <c r="BJ232" s="136"/>
      <c r="BK232" s="136"/>
      <c r="BL232" s="136"/>
      <c r="BM232" s="136"/>
      <c r="BN232" s="136"/>
      <c r="BO232" s="136"/>
      <c r="BP232" s="136"/>
      <c r="BQ232" s="136"/>
      <c r="BR232" s="136"/>
      <c r="BS232" s="136"/>
      <c r="BT232" s="136"/>
      <c r="BU232" s="136"/>
      <c r="BV232" s="136"/>
      <c r="BW232" s="136"/>
      <c r="BX232" s="136"/>
      <c r="BY232" s="136"/>
      <c r="BZ232" s="136"/>
      <c r="CA232" s="136"/>
      <c r="CB232" s="136"/>
      <c r="CC232" s="136"/>
      <c r="CD232" s="136"/>
      <c r="CE232" s="136"/>
      <c r="CF232" s="136"/>
      <c r="CG232" s="136"/>
      <c r="CH232" s="136"/>
      <c r="CI232" s="136"/>
      <c r="CJ232" s="136"/>
      <c r="CK232" s="136"/>
      <c r="CL232" s="136"/>
      <c r="CM232" s="136"/>
      <c r="CN232" s="136"/>
      <c r="CO232" s="136"/>
      <c r="CP232" s="136"/>
      <c r="CQ232" s="136"/>
      <c r="CR232" s="136"/>
      <c r="CS232" s="136"/>
      <c r="CT232" s="136"/>
      <c r="CU232" s="136"/>
      <c r="CV232" s="136"/>
      <c r="CW232" s="136"/>
      <c r="CX232" s="136"/>
      <c r="CY232" s="136"/>
      <c r="CZ232" s="136"/>
      <c r="DA232" s="136"/>
      <c r="DB232" s="136"/>
      <c r="DC232" s="136"/>
      <c r="DD232" s="136"/>
      <c r="DE232" s="136"/>
      <c r="DF232" s="136"/>
      <c r="DG232" s="136"/>
      <c r="DH232" s="136"/>
      <c r="DI232" s="136"/>
      <c r="DJ232" s="136"/>
      <c r="DK232" s="136"/>
      <c r="DL232" s="136"/>
      <c r="DM232" s="136"/>
      <c r="DN232" s="136"/>
      <c r="DO232" s="136"/>
      <c r="DP232" s="136"/>
      <c r="DQ232" s="136"/>
      <c r="DR232" s="136"/>
      <c r="DS232" s="136"/>
      <c r="DT232" s="136"/>
      <c r="DU232" s="136"/>
      <c r="DV232" s="136"/>
      <c r="DW232" s="136"/>
      <c r="DX232" s="136"/>
      <c r="DY232" s="136"/>
      <c r="DZ232" s="136"/>
      <c r="EA232" s="136"/>
      <c r="EB232" s="136"/>
      <c r="EC232" s="136"/>
      <c r="ED232" s="136"/>
      <c r="EE232" s="136"/>
      <c r="EF232" s="136"/>
      <c r="EG232" s="136"/>
      <c r="EH232" s="136"/>
      <c r="EI232" s="136"/>
      <c r="EJ232" s="136"/>
      <c r="EK232" s="136"/>
      <c r="EL232" s="136"/>
      <c r="EM232" s="136"/>
      <c r="EN232" s="136"/>
      <c r="EO232" s="136"/>
      <c r="EP232" s="136"/>
      <c r="EQ232" s="136"/>
      <c r="ER232" s="136"/>
      <c r="ES232" s="136"/>
      <c r="ET232" s="136"/>
      <c r="EU232" s="136"/>
      <c r="EV232" s="136"/>
      <c r="EW232" s="136"/>
      <c r="EX232" s="136"/>
      <c r="EY232" s="136"/>
      <c r="EZ232" s="136"/>
      <c r="FA232" s="136"/>
      <c r="FB232" s="136"/>
      <c r="FC232" s="136"/>
      <c r="FD232" s="136"/>
      <c r="FE232" s="136"/>
      <c r="FF232" s="136"/>
      <c r="FG232" s="136"/>
      <c r="FH232" s="136"/>
      <c r="FI232" s="136"/>
      <c r="FJ232" s="136"/>
      <c r="FK232" s="136"/>
      <c r="FL232" s="136"/>
      <c r="FM232" s="136"/>
      <c r="FN232" s="136"/>
      <c r="FO232" s="136"/>
      <c r="FP232" s="136"/>
      <c r="FQ232" s="136"/>
      <c r="FR232" s="136"/>
      <c r="FS232" s="136"/>
      <c r="FT232" s="136"/>
      <c r="FU232" s="136"/>
      <c r="FV232" s="136"/>
      <c r="FW232" s="136"/>
      <c r="FX232" s="136"/>
      <c r="FY232" s="136"/>
      <c r="FZ232" s="136"/>
      <c r="GA232" s="136"/>
      <c r="GB232" s="136"/>
      <c r="GC232" s="136"/>
      <c r="GD232" s="136"/>
      <c r="GE232" s="136"/>
      <c r="GF232" s="136"/>
      <c r="GG232" s="136"/>
      <c r="GH232" s="136"/>
      <c r="GI232" s="136"/>
      <c r="GJ232" s="136"/>
      <c r="GK232" s="136"/>
      <c r="GL232" s="136"/>
      <c r="GM232" s="136"/>
      <c r="GN232" s="136"/>
      <c r="GO232" s="136"/>
      <c r="GP232" s="136"/>
      <c r="GQ232" s="136"/>
      <c r="GR232" s="136"/>
      <c r="GS232" s="136"/>
      <c r="GT232" s="136"/>
      <c r="GU232" s="136"/>
      <c r="GV232" s="136"/>
      <c r="GW232" s="136"/>
      <c r="GX232" s="136"/>
      <c r="GY232" s="136"/>
      <c r="GZ232" s="136"/>
      <c r="HA232" s="136"/>
      <c r="HB232" s="136"/>
      <c r="HC232" s="136"/>
      <c r="HD232" s="136"/>
      <c r="HE232" s="136"/>
      <c r="HF232" s="136"/>
      <c r="HG232" s="136"/>
      <c r="HH232" s="136"/>
      <c r="HI232" s="136"/>
      <c r="HJ232" s="136"/>
      <c r="HK232" s="136"/>
      <c r="HL232" s="136"/>
      <c r="HM232" s="136"/>
      <c r="HN232" s="136"/>
      <c r="HO232" s="136"/>
      <c r="HP232" s="136"/>
      <c r="HQ232" s="136"/>
      <c r="HR232" s="136"/>
      <c r="HS232" s="136"/>
      <c r="HT232" s="136"/>
      <c r="HU232" s="136"/>
      <c r="HV232" s="136"/>
      <c r="HW232" s="136"/>
      <c r="HX232" s="136"/>
      <c r="HY232" s="136"/>
      <c r="HZ232" s="136"/>
      <c r="IA232" s="136"/>
      <c r="IB232" s="136"/>
      <c r="IC232" s="136"/>
      <c r="ID232" s="136"/>
      <c r="IE232" s="136"/>
      <c r="IF232" s="136"/>
      <c r="IG232" s="136"/>
      <c r="IH232" s="136"/>
      <c r="II232" s="136"/>
      <c r="IJ232" s="136"/>
      <c r="IK232" s="136"/>
      <c r="IL232" s="136"/>
      <c r="IM232" s="136"/>
      <c r="IN232" s="136"/>
      <c r="IO232" s="136"/>
      <c r="IP232" s="136"/>
      <c r="IQ232" s="136"/>
      <c r="IR232" s="136"/>
      <c r="IS232" s="136"/>
      <c r="IT232" s="136"/>
      <c r="IU232" s="136"/>
      <c r="IV232" s="136"/>
      <c r="IW232" s="136"/>
      <c r="IX232" s="136"/>
      <c r="IY232" s="136"/>
      <c r="IZ232" s="136"/>
      <c r="JA232" s="136"/>
      <c r="JB232" s="136"/>
      <c r="JC232" s="136"/>
      <c r="JD232" s="136"/>
      <c r="JE232" s="136"/>
      <c r="JF232" s="136"/>
      <c r="JG232" s="136"/>
      <c r="JH232" s="136"/>
      <c r="JI232" s="136"/>
      <c r="JJ232" s="136"/>
      <c r="JK232" s="136"/>
      <c r="JL232" s="136"/>
      <c r="JM232" s="136"/>
      <c r="JN232" s="136"/>
      <c r="JO232" s="136"/>
      <c r="JP232" s="136"/>
      <c r="JQ232" s="136"/>
      <c r="JR232" s="136"/>
      <c r="JS232" s="136"/>
      <c r="JT232" s="136"/>
      <c r="JU232" s="136"/>
      <c r="JV232" s="136"/>
      <c r="JW232" s="136"/>
      <c r="JX232" s="136"/>
      <c r="JY232" s="136"/>
      <c r="JZ232" s="136"/>
      <c r="KA232" s="136"/>
      <c r="KB232" s="136"/>
      <c r="KC232" s="136"/>
      <c r="KD232" s="136"/>
      <c r="KE232" s="136"/>
      <c r="KF232" s="136"/>
      <c r="KG232" s="136"/>
      <c r="KH232" s="136"/>
      <c r="KI232" s="136"/>
      <c r="KJ232" s="136"/>
      <c r="KK232" s="136"/>
      <c r="KL232" s="136"/>
      <c r="KM232" s="136"/>
      <c r="KN232" s="136"/>
      <c r="KO232" s="136"/>
      <c r="KP232" s="136"/>
      <c r="KQ232" s="136"/>
      <c r="KR232" s="136"/>
      <c r="KS232" s="136"/>
      <c r="KT232" s="136"/>
      <c r="KU232" s="136"/>
      <c r="KV232" s="136"/>
      <c r="KW232" s="136"/>
      <c r="KX232" s="136"/>
      <c r="KY232" s="136"/>
      <c r="KZ232" s="136"/>
      <c r="LA232" s="136"/>
      <c r="LB232" s="136"/>
      <c r="LC232" s="136"/>
      <c r="LD232" s="136"/>
      <c r="LE232" s="136"/>
      <c r="LF232" s="136"/>
      <c r="LG232" s="136"/>
      <c r="LH232" s="136"/>
      <c r="LI232" s="136"/>
      <c r="LJ232" s="136"/>
      <c r="LK232" s="136"/>
      <c r="LL232" s="136"/>
      <c r="LM232" s="136"/>
      <c r="LN232" s="136"/>
      <c r="LO232" s="136"/>
      <c r="LP232" s="136"/>
      <c r="LQ232" s="136"/>
      <c r="LR232" s="136"/>
      <c r="LS232" s="136"/>
      <c r="LT232" s="136"/>
      <c r="LU232" s="136"/>
      <c r="LV232" s="136"/>
      <c r="LW232" s="136"/>
      <c r="LX232" s="136"/>
      <c r="LY232" s="136"/>
      <c r="LZ232" s="136"/>
      <c r="MA232" s="136"/>
      <c r="MB232" s="136"/>
      <c r="MC232" s="136"/>
      <c r="MD232" s="136"/>
      <c r="ME232" s="136"/>
      <c r="MF232" s="136"/>
      <c r="MG232" s="136"/>
      <c r="MH232" s="136"/>
      <c r="MI232" s="136"/>
      <c r="MJ232" s="136"/>
      <c r="MK232" s="136"/>
      <c r="ML232" s="136"/>
      <c r="MM232" s="136"/>
      <c r="MN232" s="136"/>
      <c r="MO232" s="136"/>
      <c r="MP232" s="136"/>
      <c r="MQ232" s="136"/>
      <c r="MR232" s="136"/>
      <c r="MS232" s="136"/>
      <c r="MT232" s="136"/>
      <c r="MU232" s="136"/>
      <c r="MV232" s="136"/>
      <c r="MW232" s="136"/>
      <c r="MX232" s="136"/>
      <c r="MY232" s="136"/>
      <c r="MZ232" s="136"/>
      <c r="NA232" s="136"/>
      <c r="NB232" s="136"/>
      <c r="NC232" s="136"/>
      <c r="ND232" s="136"/>
      <c r="NE232" s="136"/>
      <c r="NF232" s="136"/>
      <c r="NG232" s="136"/>
      <c r="NH232" s="136"/>
      <c r="NI232" s="136"/>
      <c r="NJ232" s="136"/>
      <c r="NK232" s="136"/>
      <c r="NL232" s="136"/>
      <c r="NM232" s="136"/>
      <c r="NN232" s="136"/>
      <c r="NO232" s="136"/>
      <c r="NP232" s="136"/>
      <c r="NQ232" s="136"/>
      <c r="NR232" s="136"/>
      <c r="NS232" s="136"/>
      <c r="NT232" s="136"/>
      <c r="NU232" s="136"/>
      <c r="NV232" s="136"/>
      <c r="NW232" s="136"/>
      <c r="NX232" s="136"/>
      <c r="NY232" s="136"/>
      <c r="NZ232" s="136"/>
      <c r="OA232" s="136"/>
      <c r="OB232" s="136"/>
      <c r="OC232" s="136"/>
      <c r="OD232" s="136"/>
      <c r="OE232" s="136"/>
      <c r="OF232" s="136"/>
      <c r="OG232" s="136"/>
      <c r="OH232" s="136"/>
      <c r="OI232" s="136"/>
      <c r="OJ232" s="136"/>
      <c r="OK232" s="136"/>
      <c r="OL232" s="136"/>
      <c r="OM232" s="136"/>
      <c r="ON232" s="136"/>
      <c r="OO232" s="136"/>
      <c r="OP232" s="136"/>
      <c r="OQ232" s="136"/>
      <c r="OR232" s="136"/>
      <c r="OS232" s="136"/>
      <c r="OT232" s="136"/>
      <c r="OU232" s="136"/>
      <c r="OV232" s="136"/>
      <c r="OW232" s="136"/>
      <c r="OX232" s="136"/>
      <c r="OY232" s="136"/>
      <c r="OZ232" s="136"/>
      <c r="PA232" s="136"/>
      <c r="PB232" s="136"/>
      <c r="PC232" s="136"/>
      <c r="PD232" s="136"/>
      <c r="PE232" s="136"/>
      <c r="PF232" s="136"/>
      <c r="PG232" s="136"/>
      <c r="PH232" s="136"/>
      <c r="PI232" s="136"/>
      <c r="PJ232" s="136"/>
      <c r="PK232" s="136"/>
      <c r="PL232" s="136"/>
      <c r="PM232" s="136"/>
      <c r="PN232" s="136"/>
      <c r="PO232" s="136"/>
      <c r="PP232" s="136"/>
      <c r="PQ232" s="136"/>
      <c r="PR232" s="136"/>
      <c r="PS232" s="136"/>
      <c r="PT232" s="136"/>
      <c r="PU232" s="136"/>
      <c r="PV232" s="136"/>
      <c r="PW232" s="136"/>
      <c r="PX232" s="136"/>
      <c r="PY232" s="136"/>
      <c r="PZ232" s="136"/>
      <c r="QA232" s="136"/>
      <c r="QB232" s="136"/>
      <c r="QC232" s="136"/>
      <c r="QD232" s="136"/>
      <c r="QE232" s="136"/>
      <c r="QF232" s="136"/>
      <c r="QG232" s="136"/>
      <c r="QH232" s="136"/>
      <c r="QI232" s="136"/>
      <c r="QJ232" s="136"/>
      <c r="QK232" s="136"/>
      <c r="QL232" s="136"/>
      <c r="QM232" s="136"/>
      <c r="QN232" s="136"/>
      <c r="QO232" s="136"/>
      <c r="QP232" s="136"/>
      <c r="QQ232" s="136"/>
      <c r="QR232" s="136"/>
      <c r="QS232" s="136"/>
      <c r="QT232" s="136"/>
      <c r="QU232" s="136"/>
      <c r="QV232" s="136"/>
      <c r="QW232" s="136"/>
      <c r="QX232" s="136"/>
      <c r="QY232" s="136"/>
      <c r="QZ232" s="136"/>
      <c r="RA232" s="136"/>
      <c r="RB232" s="136"/>
      <c r="RC232" s="136"/>
      <c r="RD232" s="136"/>
      <c r="RE232" s="136"/>
      <c r="RF232" s="136"/>
      <c r="RG232" s="136"/>
      <c r="RH232" s="136"/>
      <c r="RI232" s="136"/>
      <c r="RJ232" s="136"/>
      <c r="RK232" s="136"/>
      <c r="RL232" s="136"/>
      <c r="RM232" s="136"/>
      <c r="RN232" s="136"/>
      <c r="RO232" s="136"/>
      <c r="RP232" s="136"/>
      <c r="RQ232" s="136"/>
      <c r="RR232" s="136"/>
      <c r="RS232" s="136"/>
      <c r="RT232" s="136"/>
      <c r="RU232" s="136"/>
      <c r="RV232" s="136"/>
      <c r="RW232" s="136"/>
      <c r="RX232" s="136"/>
      <c r="RY232" s="136"/>
      <c r="RZ232" s="136"/>
      <c r="SA232" s="136"/>
      <c r="SB232" s="136"/>
      <c r="SC232" s="136"/>
      <c r="SD232" s="136"/>
      <c r="SE232" s="136"/>
      <c r="SF232" s="136"/>
      <c r="SG232" s="136"/>
      <c r="SH232" s="136"/>
      <c r="SI232" s="136"/>
      <c r="SJ232" s="136"/>
      <c r="SK232" s="136"/>
      <c r="SL232" s="136"/>
      <c r="SM232" s="136"/>
      <c r="SN232" s="136"/>
      <c r="SO232" s="136"/>
      <c r="SP232" s="136"/>
      <c r="SQ232" s="136"/>
      <c r="SR232" s="136"/>
      <c r="SS232" s="136"/>
      <c r="ST232" s="136"/>
      <c r="SU232" s="136"/>
      <c r="SV232" s="136"/>
      <c r="SW232" s="136"/>
      <c r="SX232" s="136"/>
      <c r="SY232" s="136"/>
      <c r="SZ232" s="136"/>
      <c r="TA232" s="136"/>
      <c r="TB232" s="136"/>
      <c r="TC232" s="136"/>
      <c r="TD232" s="136"/>
      <c r="TE232" s="136"/>
      <c r="TF232" s="136"/>
      <c r="TG232" s="136"/>
      <c r="TH232" s="136"/>
      <c r="TI232" s="136"/>
      <c r="TJ232" s="136"/>
      <c r="TK232" s="136"/>
      <c r="TL232" s="136"/>
      <c r="TM232" s="136"/>
      <c r="TN232" s="136"/>
      <c r="TO232" s="136"/>
      <c r="TP232" s="136"/>
      <c r="TQ232" s="136"/>
      <c r="TR232" s="136"/>
      <c r="TS232" s="136"/>
      <c r="TT232" s="136"/>
      <c r="TU232" s="136"/>
      <c r="TV232" s="136"/>
      <c r="TW232" s="136"/>
      <c r="TX232" s="136"/>
      <c r="TY232" s="136"/>
      <c r="TZ232" s="136"/>
      <c r="UA232" s="136"/>
      <c r="UB232" s="136"/>
      <c r="UC232" s="136"/>
      <c r="UD232" s="136"/>
      <c r="UE232" s="136"/>
      <c r="UF232" s="136"/>
      <c r="UG232" s="136"/>
      <c r="UH232" s="136"/>
      <c r="UI232" s="136"/>
      <c r="UJ232" s="136"/>
      <c r="UK232" s="136"/>
      <c r="UL232" s="136"/>
      <c r="UM232" s="136"/>
      <c r="UN232" s="136"/>
      <c r="UO232" s="136"/>
      <c r="UP232" s="136"/>
      <c r="UQ232" s="136"/>
      <c r="UR232" s="136"/>
      <c r="US232" s="136"/>
      <c r="UT232" s="136"/>
      <c r="UU232" s="136"/>
      <c r="UV232" s="136"/>
      <c r="UW232" s="136"/>
      <c r="UX232" s="136"/>
      <c r="UY232" s="136"/>
      <c r="UZ232" s="136"/>
      <c r="VA232" s="136"/>
      <c r="VB232" s="136"/>
      <c r="VC232" s="136"/>
      <c r="VD232" s="136"/>
      <c r="VE232" s="136"/>
      <c r="VF232" s="136"/>
      <c r="VG232" s="136"/>
      <c r="VH232" s="136"/>
      <c r="VI232" s="136"/>
      <c r="VJ232" s="136"/>
      <c r="VK232" s="136"/>
      <c r="VL232" s="136"/>
      <c r="VM232" s="136"/>
      <c r="VN232" s="136"/>
      <c r="VO232" s="136"/>
      <c r="VP232" s="136"/>
      <c r="VQ232" s="136"/>
      <c r="VR232" s="136"/>
      <c r="VS232" s="136"/>
      <c r="VT232" s="136"/>
      <c r="VU232" s="136"/>
      <c r="VV232" s="136"/>
      <c r="VW232" s="136"/>
      <c r="VX232" s="136"/>
      <c r="VY232" s="136"/>
      <c r="VZ232" s="136"/>
      <c r="WA232" s="136"/>
      <c r="WB232" s="136"/>
      <c r="WC232" s="136"/>
      <c r="WD232" s="136"/>
      <c r="WE232" s="136"/>
      <c r="WF232" s="136"/>
      <c r="WG232" s="136"/>
      <c r="WH232" s="136"/>
      <c r="WI232" s="136"/>
      <c r="WJ232" s="136"/>
      <c r="WK232" s="136"/>
      <c r="WL232" s="136"/>
      <c r="WM232" s="136"/>
      <c r="WN232" s="136"/>
      <c r="WO232" s="136"/>
      <c r="WP232" s="136"/>
      <c r="WQ232" s="136"/>
      <c r="WR232" s="136"/>
      <c r="WS232" s="136"/>
      <c r="WT232" s="136"/>
      <c r="WU232" s="136"/>
      <c r="WV232" s="136"/>
      <c r="WW232" s="136"/>
      <c r="WX232" s="136"/>
      <c r="WY232" s="136"/>
      <c r="WZ232" s="136"/>
      <c r="XA232" s="136"/>
      <c r="XB232" s="136"/>
      <c r="XC232" s="136"/>
      <c r="XD232" s="136"/>
      <c r="XE232" s="136"/>
      <c r="XF232" s="136"/>
      <c r="XG232" s="136"/>
      <c r="XH232" s="136"/>
      <c r="XI232" s="136"/>
      <c r="XJ232" s="136"/>
      <c r="XK232" s="136"/>
      <c r="XL232" s="136"/>
      <c r="XM232" s="136"/>
      <c r="XN232" s="136"/>
      <c r="XO232" s="136"/>
      <c r="XP232" s="136"/>
      <c r="XQ232" s="136"/>
      <c r="XR232" s="136"/>
      <c r="XS232" s="136"/>
      <c r="XT232" s="136"/>
      <c r="XU232" s="136"/>
      <c r="XV232" s="136"/>
      <c r="XW232" s="136"/>
      <c r="XX232" s="136"/>
      <c r="XY232" s="136"/>
      <c r="XZ232" s="136"/>
      <c r="YA232" s="136"/>
      <c r="YB232" s="136"/>
      <c r="YC232" s="136"/>
      <c r="YD232" s="136"/>
      <c r="YE232" s="136"/>
      <c r="YF232" s="136"/>
      <c r="YG232" s="136"/>
      <c r="YH232" s="136"/>
      <c r="YI232" s="136"/>
      <c r="YJ232" s="136"/>
      <c r="YK232" s="136"/>
      <c r="YL232" s="136"/>
      <c r="YM232" s="136"/>
      <c r="YN232" s="136"/>
      <c r="YO232" s="136"/>
      <c r="YP232" s="136"/>
      <c r="YQ232" s="136"/>
      <c r="YR232" s="136"/>
      <c r="YS232" s="136"/>
      <c r="YT232" s="136"/>
      <c r="YU232" s="136"/>
      <c r="YV232" s="136"/>
      <c r="YW232" s="136"/>
      <c r="YX232" s="136"/>
      <c r="YY232" s="136"/>
      <c r="YZ232" s="136"/>
      <c r="ZA232" s="136"/>
      <c r="ZB232" s="136"/>
      <c r="ZC232" s="136"/>
      <c r="ZD232" s="136"/>
      <c r="ZE232" s="136"/>
      <c r="ZF232" s="136"/>
      <c r="ZG232" s="136"/>
      <c r="ZH232" s="136"/>
      <c r="ZI232" s="136"/>
      <c r="ZJ232" s="136"/>
      <c r="ZK232" s="136"/>
      <c r="ZL232" s="136"/>
      <c r="ZM232" s="136"/>
      <c r="ZN232" s="136"/>
      <c r="ZO232" s="136"/>
      <c r="ZP232" s="136"/>
      <c r="ZQ232" s="136"/>
      <c r="ZR232" s="136"/>
      <c r="ZS232" s="136"/>
      <c r="ZT232" s="136"/>
      <c r="ZU232" s="136"/>
      <c r="ZV232" s="136"/>
      <c r="ZW232" s="136"/>
      <c r="ZX232" s="136"/>
      <c r="ZY232" s="136"/>
      <c r="ZZ232" s="136"/>
      <c r="AAA232" s="136"/>
      <c r="AAB232" s="136"/>
      <c r="AAC232" s="136"/>
      <c r="AAD232" s="136"/>
      <c r="AAE232" s="136"/>
      <c r="AAF232" s="136"/>
      <c r="AAG232" s="136"/>
      <c r="AAH232" s="136"/>
      <c r="AAI232" s="136"/>
      <c r="AAJ232" s="136"/>
      <c r="AAK232" s="136"/>
      <c r="AAL232" s="136"/>
      <c r="AAM232" s="136"/>
      <c r="AAN232" s="136"/>
      <c r="AAO232" s="136"/>
      <c r="AAP232" s="136"/>
      <c r="AAQ232" s="136"/>
      <c r="AAR232" s="136"/>
      <c r="AAS232" s="136"/>
      <c r="AAT232" s="136"/>
      <c r="AAU232" s="136"/>
      <c r="AAV232" s="136"/>
      <c r="AAW232" s="136"/>
      <c r="AAX232" s="136"/>
      <c r="AAY232" s="136"/>
      <c r="AAZ232" s="136"/>
      <c r="ABA232" s="136"/>
      <c r="ABB232" s="136"/>
      <c r="ABC232" s="136"/>
      <c r="ABD232" s="136"/>
      <c r="ABE232" s="136"/>
      <c r="ABF232" s="136"/>
      <c r="ABG232" s="136"/>
      <c r="ABH232" s="136"/>
      <c r="ABI232" s="136"/>
      <c r="ABJ232" s="136"/>
      <c r="ABK232" s="136"/>
      <c r="ABL232" s="136"/>
      <c r="ABM232" s="136"/>
      <c r="ABN232" s="136"/>
      <c r="ABO232" s="136"/>
      <c r="ABP232" s="136"/>
      <c r="ABQ232" s="136"/>
      <c r="ABR232" s="136"/>
      <c r="ABS232" s="136"/>
      <c r="ABT232" s="136"/>
      <c r="ABU232" s="136"/>
      <c r="ABV232" s="136"/>
      <c r="ABW232" s="136"/>
      <c r="ABX232" s="136"/>
      <c r="ABY232" s="136"/>
      <c r="ABZ232" s="136"/>
      <c r="ACA232" s="136"/>
      <c r="ACB232" s="136"/>
      <c r="ACC232" s="136"/>
      <c r="ACD232" s="136"/>
      <c r="ACE232" s="136"/>
      <c r="ACF232" s="136"/>
      <c r="ACG232" s="136"/>
      <c r="ACH232" s="136"/>
      <c r="ACI232" s="136"/>
      <c r="ACJ232" s="136"/>
      <c r="ACK232" s="136"/>
      <c r="ACL232" s="136"/>
      <c r="ACM232" s="136"/>
      <c r="ACN232" s="136"/>
      <c r="ACO232" s="136"/>
      <c r="ACP232" s="136"/>
      <c r="ACQ232" s="136"/>
      <c r="ACR232" s="136"/>
      <c r="ACS232" s="136"/>
      <c r="ACT232" s="136"/>
      <c r="ACU232" s="136"/>
      <c r="ACV232" s="136"/>
      <c r="ACW232" s="136"/>
      <c r="ACX232" s="136"/>
      <c r="ACY232" s="136"/>
      <c r="ACZ232" s="136"/>
      <c r="ADA232" s="136"/>
      <c r="ADB232" s="136"/>
      <c r="ADC232" s="136"/>
      <c r="ADD232" s="136"/>
      <c r="ADE232" s="136"/>
      <c r="ADF232" s="136"/>
      <c r="ADG232" s="136"/>
      <c r="ADH232" s="136"/>
      <c r="ADI232" s="136"/>
      <c r="ADJ232" s="136"/>
      <c r="ADK232" s="136"/>
      <c r="ADL232" s="136"/>
      <c r="ADM232" s="136"/>
      <c r="ADN232" s="136"/>
      <c r="ADO232" s="136"/>
      <c r="ADP232" s="136"/>
      <c r="ADQ232" s="136"/>
      <c r="ADR232" s="136"/>
      <c r="ADS232" s="136"/>
      <c r="ADT232" s="136"/>
      <c r="ADU232" s="136"/>
      <c r="ADV232" s="136"/>
      <c r="ADW232" s="136"/>
      <c r="ADX232" s="136"/>
      <c r="ADY232" s="136"/>
      <c r="ADZ232" s="136"/>
      <c r="AEA232" s="136"/>
      <c r="AEB232" s="136"/>
      <c r="AEC232" s="136"/>
      <c r="AED232" s="136"/>
      <c r="AEE232" s="136"/>
      <c r="AEF232" s="136"/>
      <c r="AEG232" s="136"/>
      <c r="AEH232" s="136"/>
      <c r="AEI232" s="136"/>
      <c r="AEJ232" s="136"/>
      <c r="AEK232" s="136"/>
      <c r="AEL232" s="136"/>
      <c r="AEM232" s="136"/>
      <c r="AEN232" s="136"/>
      <c r="AEO232" s="136"/>
      <c r="AEP232" s="136"/>
      <c r="AEQ232" s="136"/>
      <c r="AER232" s="136"/>
      <c r="AES232" s="136"/>
      <c r="AET232" s="136"/>
      <c r="AEU232" s="136"/>
      <c r="AEV232" s="136"/>
      <c r="AEW232" s="136"/>
      <c r="AEX232" s="136"/>
      <c r="AEY232" s="136"/>
      <c r="AEZ232" s="136"/>
      <c r="AFA232" s="136"/>
      <c r="AFB232" s="136"/>
      <c r="AFC232" s="136"/>
      <c r="AFD232" s="136"/>
      <c r="AFE232" s="136"/>
      <c r="AFF232" s="136"/>
      <c r="AFG232" s="136"/>
      <c r="AFH232" s="136"/>
      <c r="AFI232" s="136"/>
      <c r="AFJ232" s="136"/>
      <c r="AFK232" s="136"/>
      <c r="AFL232" s="136"/>
      <c r="AFM232" s="136"/>
      <c r="AFN232" s="136"/>
      <c r="AFO232" s="136"/>
      <c r="AFP232" s="136"/>
      <c r="AFQ232" s="136"/>
      <c r="AFR232" s="136"/>
      <c r="AFS232" s="136"/>
      <c r="AFT232" s="136"/>
      <c r="AFU232" s="136"/>
      <c r="AFV232" s="136"/>
      <c r="AFW232" s="136"/>
      <c r="AFX232" s="136"/>
      <c r="AFY232" s="136"/>
      <c r="AFZ232" s="136"/>
      <c r="AGA232" s="136"/>
      <c r="AGB232" s="136"/>
      <c r="AGC232" s="136"/>
      <c r="AGD232" s="136"/>
      <c r="AGE232" s="136"/>
      <c r="AGF232" s="136"/>
      <c r="AGG232" s="136"/>
      <c r="AGH232" s="136"/>
      <c r="AGI232" s="136"/>
      <c r="AGJ232" s="136"/>
      <c r="AGK232" s="136"/>
      <c r="AGL232" s="136"/>
      <c r="AGM232" s="136"/>
      <c r="AGN232" s="136"/>
      <c r="AGO232" s="136"/>
      <c r="AGP232" s="136"/>
      <c r="AGQ232" s="136"/>
      <c r="AGR232" s="136"/>
      <c r="AGS232" s="136"/>
      <c r="AGT232" s="136"/>
      <c r="AGU232" s="136"/>
      <c r="AGV232" s="136"/>
      <c r="AGW232" s="136"/>
      <c r="AGX232" s="136"/>
      <c r="AGY232" s="136"/>
      <c r="AGZ232" s="136"/>
      <c r="AHA232" s="136"/>
      <c r="AHB232" s="136"/>
      <c r="AHC232" s="136"/>
      <c r="AHD232" s="136"/>
      <c r="AHE232" s="136"/>
      <c r="AHF232" s="136"/>
      <c r="AHG232" s="136"/>
      <c r="AHH232" s="136"/>
      <c r="AHI232" s="136"/>
      <c r="AHJ232" s="136"/>
      <c r="AHK232" s="136"/>
      <c r="AHL232" s="136"/>
      <c r="AHM232" s="136"/>
      <c r="AHN232" s="136"/>
      <c r="AHO232" s="136"/>
      <c r="AHP232" s="136"/>
      <c r="AHQ232" s="136"/>
      <c r="AHR232" s="136"/>
      <c r="AHS232" s="136"/>
      <c r="AHT232" s="136"/>
      <c r="AHU232" s="136"/>
      <c r="AHV232" s="136"/>
      <c r="AHW232" s="136"/>
      <c r="AHX232" s="136"/>
      <c r="AHY232" s="136"/>
      <c r="AHZ232" s="136"/>
      <c r="AIA232" s="136"/>
      <c r="AIB232" s="136"/>
      <c r="AIC232" s="136"/>
      <c r="AID232" s="136"/>
      <c r="AIE232" s="136"/>
      <c r="AIF232" s="136"/>
      <c r="AIG232" s="136"/>
      <c r="AIH232" s="136"/>
      <c r="AII232" s="136"/>
      <c r="AIJ232" s="136"/>
      <c r="AIK232" s="136"/>
      <c r="AIL232" s="136"/>
      <c r="AIM232" s="136"/>
      <c r="AIN232" s="136"/>
      <c r="AIO232" s="136"/>
      <c r="AIP232" s="136"/>
      <c r="AIQ232" s="136"/>
      <c r="AIR232" s="136"/>
      <c r="AIS232" s="136"/>
      <c r="AIT232" s="136"/>
      <c r="AIU232" s="136"/>
      <c r="AIV232" s="136"/>
      <c r="AIW232" s="136"/>
      <c r="AIX232" s="136"/>
      <c r="AIY232" s="136"/>
      <c r="AIZ232" s="136"/>
      <c r="AJA232" s="136"/>
      <c r="AJB232" s="136"/>
      <c r="AJC232" s="136"/>
      <c r="AJD232" s="136"/>
      <c r="AJE232" s="136"/>
      <c r="AJF232" s="136"/>
      <c r="AJG232" s="136"/>
      <c r="AJH232" s="136"/>
      <c r="AJI232" s="136"/>
      <c r="AJJ232" s="136"/>
      <c r="AJK232" s="136"/>
      <c r="AJL232" s="136"/>
      <c r="AJM232" s="136"/>
      <c r="AJN232" s="136"/>
      <c r="AJO232" s="136"/>
      <c r="AJP232" s="136"/>
      <c r="AJQ232" s="136"/>
      <c r="AJR232" s="136"/>
      <c r="AJS232" s="136"/>
      <c r="AJT232" s="136"/>
      <c r="AJU232" s="136"/>
      <c r="AJV232" s="136"/>
      <c r="AJW232" s="136"/>
      <c r="AJX232" s="136"/>
      <c r="AJY232" s="136"/>
      <c r="AJZ232" s="136"/>
      <c r="AKA232" s="136"/>
      <c r="AKB232" s="136"/>
      <c r="AKC232" s="136"/>
      <c r="AKD232" s="136"/>
      <c r="AKE232" s="136"/>
      <c r="AKF232" s="136"/>
      <c r="AKG232" s="136"/>
      <c r="AKH232" s="136"/>
      <c r="AKI232" s="136"/>
      <c r="AKJ232" s="136"/>
      <c r="AKK232" s="136"/>
      <c r="AKL232" s="136"/>
      <c r="AKM232" s="136"/>
      <c r="AKN232" s="136"/>
      <c r="AKO232" s="136"/>
      <c r="AKP232" s="136"/>
      <c r="AKQ232" s="136"/>
      <c r="AKR232" s="136"/>
      <c r="AKS232" s="136"/>
      <c r="AKT232" s="136"/>
      <c r="AKU232" s="136"/>
      <c r="AKV232" s="136"/>
      <c r="AKW232" s="136"/>
      <c r="AKX232" s="136"/>
      <c r="AKY232" s="136"/>
      <c r="AKZ232" s="136"/>
      <c r="ALA232" s="136"/>
      <c r="ALB232" s="136"/>
      <c r="ALC232" s="136"/>
      <c r="ALD232" s="136"/>
      <c r="ALE232" s="136"/>
      <c r="ALF232" s="136"/>
      <c r="ALG232" s="136"/>
      <c r="ALH232" s="136"/>
      <c r="ALI232" s="136"/>
      <c r="ALJ232" s="136"/>
      <c r="ALK232" s="136"/>
      <c r="ALL232" s="136"/>
      <c r="ALM232" s="136"/>
      <c r="ALN232" s="136"/>
      <c r="ALO232" s="136"/>
      <c r="ALP232" s="136"/>
      <c r="ALQ232" s="136"/>
      <c r="ALR232" s="136"/>
      <c r="ALS232" s="136"/>
      <c r="ALT232" s="136"/>
      <c r="ALU232" s="136"/>
      <c r="ALV232" s="136"/>
      <c r="ALW232" s="136"/>
      <c r="ALX232" s="136"/>
      <c r="ALY232" s="136"/>
      <c r="ALZ232" s="136"/>
      <c r="AMA232" s="136"/>
      <c r="AMB232" s="136"/>
      <c r="AMC232" s="136"/>
      <c r="AMD232" s="136"/>
      <c r="AME232" s="136"/>
      <c r="AMF232" s="136"/>
      <c r="AMG232" s="136"/>
      <c r="AMH232" s="136"/>
      <c r="AMI232" s="136"/>
    </row>
    <row r="233" spans="1:1023" x14ac:dyDescent="0.25">
      <c r="A233" s="280" t="s">
        <v>940</v>
      </c>
      <c r="B233" s="193">
        <v>233</v>
      </c>
      <c r="C233" s="261" t="s">
        <v>25888</v>
      </c>
      <c r="D233" s="212" t="s">
        <v>941</v>
      </c>
      <c r="E233" s="136"/>
      <c r="F233" s="238"/>
      <c r="G233" s="214"/>
      <c r="H233" s="214"/>
      <c r="I233" s="367">
        <v>2.94</v>
      </c>
      <c r="J233" s="443"/>
      <c r="K233" s="161"/>
      <c r="L233" s="161"/>
      <c r="M233" s="161"/>
      <c r="N233" s="161"/>
      <c r="O233" s="161"/>
      <c r="P233" s="161"/>
      <c r="Q233" s="161"/>
      <c r="R233" s="161"/>
      <c r="S233" s="77" t="s">
        <v>770</v>
      </c>
      <c r="T233" s="77"/>
      <c r="U233" s="161"/>
      <c r="V233" s="256">
        <f>IF(O233=1,10,100)</f>
        <v>100</v>
      </c>
      <c r="W233" s="256">
        <f>IF(O233=1,1,IF(O233=2,10,100))</f>
        <v>100</v>
      </c>
      <c r="X233" s="256">
        <f>IF(O233=3,20,100)</f>
        <v>100</v>
      </c>
      <c r="Y233" s="256">
        <f>IF(P233=1,10,100)</f>
        <v>100</v>
      </c>
      <c r="Z233" s="256">
        <f>IF(P233=1,1,IF(P233=2,10,100))</f>
        <v>100</v>
      </c>
      <c r="AA233" s="257">
        <f>IF(OR(EXACT(Q233,"1A"),EXACT(Q233,"1B")),0.1,IF(Q233=2,1,100))</f>
        <v>100</v>
      </c>
      <c r="AB233" s="257">
        <f>IF(OR(EXACT(R233,"1A"),EXACT(R233,"1B")),0.1,IF(R233=2,1,100))</f>
        <v>100</v>
      </c>
      <c r="AC233" s="257">
        <f>IF(OR(EXACT(S233,"1A"),EXACT(S233,"1B")),0.3,IF(S233=2,3,100))</f>
        <v>0.3</v>
      </c>
      <c r="AD233" s="136"/>
      <c r="AE233" s="136"/>
      <c r="AF233" s="249">
        <f>IF(OR(OR(EXACT(J233,"1A"),EXACT(J233,"1B"),EXACT(J233,"1C")),K233=1),1,IF(K233=2,10,100))</f>
        <v>100</v>
      </c>
      <c r="AG233" s="249">
        <f>IF(OR(EXACT(J233,"1A"),EXACT(J233,"1B"),EXACT(J233,"1C")),1,IF(J233=2,10,100))</f>
        <v>100</v>
      </c>
      <c r="AH233" s="249">
        <f>IF(OR(EXACT(J233,"1A"),EXACT(J233,"1B"),EXACT(J233,"1C"),K233=1),3,100)</f>
        <v>100</v>
      </c>
      <c r="AI233" s="249">
        <f>IF(OR(EXACT(J233,"1A"),EXACT(J233,"1B"),EXACT(J233,"1C")),5,100)</f>
        <v>100</v>
      </c>
      <c r="AJ233" s="269" t="s">
        <v>25591</v>
      </c>
      <c r="AK233" s="296">
        <v>1</v>
      </c>
      <c r="AL233" s="153">
        <v>1</v>
      </c>
      <c r="AM233" s="251"/>
      <c r="AN233" s="136"/>
      <c r="AO233" s="136"/>
      <c r="AP233" s="136"/>
      <c r="AQ233" s="199" t="s">
        <v>942</v>
      </c>
      <c r="AR233" s="136"/>
      <c r="AS233" s="136"/>
      <c r="AT233" s="136"/>
      <c r="AU233" s="136"/>
      <c r="AV233" s="136"/>
      <c r="AW233" s="136"/>
      <c r="AX233" s="136"/>
      <c r="AY233" s="136"/>
      <c r="AZ233" s="136"/>
      <c r="BA233" s="136"/>
      <c r="BB233" s="136"/>
      <c r="BC233" s="136"/>
      <c r="BD233" s="136"/>
      <c r="BE233" s="136"/>
      <c r="BF233" s="136"/>
      <c r="BG233" s="136"/>
      <c r="BH233" s="136"/>
      <c r="BI233" s="136"/>
      <c r="BJ233" s="136"/>
      <c r="BK233" s="136"/>
      <c r="BL233" s="136"/>
      <c r="BM233" s="136"/>
      <c r="BN233" s="136"/>
      <c r="BO233" s="136"/>
      <c r="BP233" s="136"/>
      <c r="BQ233" s="136"/>
      <c r="BR233" s="136"/>
      <c r="BS233" s="136"/>
      <c r="BT233" s="136"/>
      <c r="BU233" s="136"/>
      <c r="BV233" s="136"/>
      <c r="BW233" s="136"/>
      <c r="BX233" s="136"/>
      <c r="BY233" s="136"/>
      <c r="BZ233" s="136"/>
      <c r="CA233" s="136"/>
      <c r="CB233" s="136"/>
      <c r="CC233" s="136"/>
      <c r="CD233" s="136"/>
      <c r="CE233" s="136"/>
      <c r="CF233" s="136"/>
      <c r="CG233" s="136"/>
      <c r="CH233" s="136"/>
      <c r="CI233" s="136"/>
      <c r="CJ233" s="136"/>
      <c r="CK233" s="136"/>
      <c r="CL233" s="136"/>
      <c r="CM233" s="136"/>
      <c r="CN233" s="136"/>
      <c r="CO233" s="136"/>
      <c r="CP233" s="136"/>
      <c r="CQ233" s="136"/>
      <c r="CR233" s="136"/>
      <c r="CS233" s="136"/>
      <c r="CT233" s="136"/>
      <c r="CU233" s="136"/>
      <c r="CV233" s="136"/>
      <c r="CW233" s="136"/>
      <c r="CX233" s="136"/>
      <c r="CY233" s="136"/>
      <c r="CZ233" s="136"/>
      <c r="DA233" s="136"/>
      <c r="DB233" s="136"/>
      <c r="DC233" s="136"/>
      <c r="DD233" s="136"/>
      <c r="DE233" s="136"/>
      <c r="DF233" s="136"/>
      <c r="DG233" s="136"/>
      <c r="DH233" s="136"/>
      <c r="DI233" s="136"/>
      <c r="DJ233" s="136"/>
      <c r="DK233" s="136"/>
      <c r="DL233" s="136"/>
      <c r="DM233" s="136"/>
      <c r="DN233" s="136"/>
      <c r="DO233" s="136"/>
      <c r="DP233" s="136"/>
      <c r="DQ233" s="136"/>
      <c r="DR233" s="136"/>
      <c r="DS233" s="136"/>
      <c r="DT233" s="136"/>
      <c r="DU233" s="136"/>
      <c r="DV233" s="136"/>
      <c r="DW233" s="136"/>
      <c r="DX233" s="136"/>
      <c r="DY233" s="136"/>
      <c r="DZ233" s="136"/>
      <c r="EA233" s="136"/>
      <c r="EB233" s="136"/>
      <c r="EC233" s="136"/>
      <c r="ED233" s="136"/>
      <c r="EE233" s="136"/>
      <c r="EF233" s="136"/>
      <c r="EG233" s="136"/>
      <c r="EH233" s="136"/>
      <c r="EI233" s="136"/>
      <c r="EJ233" s="136"/>
      <c r="EK233" s="136"/>
      <c r="EL233" s="136"/>
      <c r="EM233" s="136"/>
      <c r="EN233" s="136"/>
      <c r="EO233" s="136"/>
      <c r="EP233" s="136"/>
      <c r="EQ233" s="136"/>
      <c r="ER233" s="136"/>
      <c r="ES233" s="136"/>
      <c r="ET233" s="136"/>
      <c r="EU233" s="136"/>
      <c r="EV233" s="136"/>
      <c r="EW233" s="136"/>
      <c r="EX233" s="136"/>
      <c r="EY233" s="136"/>
      <c r="EZ233" s="136"/>
      <c r="FA233" s="136"/>
      <c r="FB233" s="136"/>
      <c r="FC233" s="136"/>
      <c r="FD233" s="136"/>
      <c r="FE233" s="136"/>
      <c r="FF233" s="136"/>
      <c r="FG233" s="136"/>
      <c r="FH233" s="136"/>
      <c r="FI233" s="136"/>
      <c r="FJ233" s="136"/>
      <c r="FK233" s="136"/>
      <c r="FL233" s="136"/>
      <c r="FM233" s="136"/>
      <c r="FN233" s="136"/>
      <c r="FO233" s="136"/>
      <c r="FP233" s="136"/>
      <c r="FQ233" s="136"/>
      <c r="FR233" s="136"/>
      <c r="FS233" s="136"/>
      <c r="FT233" s="136"/>
      <c r="FU233" s="136"/>
      <c r="FV233" s="136"/>
      <c r="FW233" s="136"/>
      <c r="FX233" s="136"/>
      <c r="FY233" s="136"/>
      <c r="FZ233" s="136"/>
      <c r="GA233" s="136"/>
      <c r="GB233" s="136"/>
      <c r="GC233" s="136"/>
      <c r="GD233" s="136"/>
      <c r="GE233" s="136"/>
      <c r="GF233" s="136"/>
      <c r="GG233" s="136"/>
      <c r="GH233" s="136"/>
      <c r="GI233" s="136"/>
      <c r="GJ233" s="136"/>
      <c r="GK233" s="136"/>
      <c r="GL233" s="136"/>
      <c r="GM233" s="136"/>
      <c r="GN233" s="136"/>
      <c r="GO233" s="136"/>
      <c r="GP233" s="136"/>
      <c r="GQ233" s="136"/>
      <c r="GR233" s="136"/>
      <c r="GS233" s="136"/>
      <c r="GT233" s="136"/>
      <c r="GU233" s="136"/>
      <c r="GV233" s="136"/>
      <c r="GW233" s="136"/>
      <c r="GX233" s="136"/>
      <c r="GY233" s="136"/>
      <c r="GZ233" s="136"/>
      <c r="HA233" s="136"/>
      <c r="HB233" s="136"/>
      <c r="HC233" s="136"/>
      <c r="HD233" s="136"/>
      <c r="HE233" s="136"/>
      <c r="HF233" s="136"/>
      <c r="HG233" s="136"/>
      <c r="HH233" s="136"/>
      <c r="HI233" s="136"/>
      <c r="HJ233" s="136"/>
      <c r="HK233" s="136"/>
      <c r="HL233" s="136"/>
      <c r="HM233" s="136"/>
      <c r="HN233" s="136"/>
      <c r="HO233" s="136"/>
      <c r="HP233" s="136"/>
      <c r="HQ233" s="136"/>
      <c r="HR233" s="136"/>
      <c r="HS233" s="136"/>
      <c r="HT233" s="136"/>
      <c r="HU233" s="136"/>
      <c r="HV233" s="136"/>
      <c r="HW233" s="136"/>
      <c r="HX233" s="136"/>
      <c r="HY233" s="136"/>
      <c r="HZ233" s="136"/>
      <c r="IA233" s="136"/>
      <c r="IB233" s="136"/>
      <c r="IC233" s="136"/>
      <c r="ID233" s="136"/>
      <c r="IE233" s="136"/>
      <c r="IF233" s="136"/>
      <c r="IG233" s="136"/>
      <c r="IH233" s="136"/>
      <c r="II233" s="136"/>
      <c r="IJ233" s="136"/>
      <c r="IK233" s="136"/>
      <c r="IL233" s="136"/>
      <c r="IM233" s="136"/>
      <c r="IN233" s="136"/>
      <c r="IO233" s="136"/>
      <c r="IP233" s="136"/>
      <c r="IQ233" s="136"/>
      <c r="IR233" s="136"/>
      <c r="IS233" s="136"/>
      <c r="IT233" s="136"/>
      <c r="IU233" s="136"/>
      <c r="IV233" s="136"/>
      <c r="IW233" s="136"/>
      <c r="IX233" s="136"/>
      <c r="IY233" s="136"/>
      <c r="IZ233" s="136"/>
      <c r="JA233" s="136"/>
      <c r="JB233" s="136"/>
      <c r="JC233" s="136"/>
      <c r="JD233" s="136"/>
      <c r="JE233" s="136"/>
      <c r="JF233" s="136"/>
      <c r="JG233" s="136"/>
      <c r="JH233" s="136"/>
      <c r="JI233" s="136"/>
      <c r="JJ233" s="136"/>
      <c r="JK233" s="136"/>
      <c r="JL233" s="136"/>
      <c r="JM233" s="136"/>
      <c r="JN233" s="136"/>
      <c r="JO233" s="136"/>
      <c r="JP233" s="136"/>
      <c r="JQ233" s="136"/>
      <c r="JR233" s="136"/>
      <c r="JS233" s="136"/>
      <c r="JT233" s="136"/>
      <c r="JU233" s="136"/>
      <c r="JV233" s="136"/>
      <c r="JW233" s="136"/>
      <c r="JX233" s="136"/>
      <c r="JY233" s="136"/>
      <c r="JZ233" s="136"/>
      <c r="KA233" s="136"/>
      <c r="KB233" s="136"/>
      <c r="KC233" s="136"/>
      <c r="KD233" s="136"/>
      <c r="KE233" s="136"/>
      <c r="KF233" s="136"/>
      <c r="KG233" s="136"/>
      <c r="KH233" s="136"/>
      <c r="KI233" s="136"/>
      <c r="KJ233" s="136"/>
      <c r="KK233" s="136"/>
      <c r="KL233" s="136"/>
      <c r="KM233" s="136"/>
      <c r="KN233" s="136"/>
      <c r="KO233" s="136"/>
      <c r="KP233" s="136"/>
      <c r="KQ233" s="136"/>
      <c r="KR233" s="136"/>
      <c r="KS233" s="136"/>
      <c r="KT233" s="136"/>
      <c r="KU233" s="136"/>
      <c r="KV233" s="136"/>
      <c r="KW233" s="136"/>
      <c r="KX233" s="136"/>
      <c r="KY233" s="136"/>
      <c r="KZ233" s="136"/>
      <c r="LA233" s="136"/>
      <c r="LB233" s="136"/>
      <c r="LC233" s="136"/>
      <c r="LD233" s="136"/>
      <c r="LE233" s="136"/>
      <c r="LF233" s="136"/>
      <c r="LG233" s="136"/>
      <c r="LH233" s="136"/>
      <c r="LI233" s="136"/>
      <c r="LJ233" s="136"/>
      <c r="LK233" s="136"/>
      <c r="LL233" s="136"/>
      <c r="LM233" s="136"/>
      <c r="LN233" s="136"/>
      <c r="LO233" s="136"/>
      <c r="LP233" s="136"/>
      <c r="LQ233" s="136"/>
      <c r="LR233" s="136"/>
      <c r="LS233" s="136"/>
      <c r="LT233" s="136"/>
      <c r="LU233" s="136"/>
      <c r="LV233" s="136"/>
      <c r="LW233" s="136"/>
      <c r="LX233" s="136"/>
      <c r="LY233" s="136"/>
      <c r="LZ233" s="136"/>
      <c r="MA233" s="136"/>
      <c r="MB233" s="136"/>
      <c r="MC233" s="136"/>
      <c r="MD233" s="136"/>
      <c r="ME233" s="136"/>
      <c r="MF233" s="136"/>
      <c r="MG233" s="136"/>
      <c r="MH233" s="136"/>
      <c r="MI233" s="136"/>
      <c r="MJ233" s="136"/>
      <c r="MK233" s="136"/>
      <c r="ML233" s="136"/>
      <c r="MM233" s="136"/>
      <c r="MN233" s="136"/>
      <c r="MO233" s="136"/>
      <c r="MP233" s="136"/>
      <c r="MQ233" s="136"/>
      <c r="MR233" s="136"/>
      <c r="MS233" s="136"/>
      <c r="MT233" s="136"/>
      <c r="MU233" s="136"/>
      <c r="MV233" s="136"/>
      <c r="MW233" s="136"/>
      <c r="MX233" s="136"/>
      <c r="MY233" s="136"/>
      <c r="MZ233" s="136"/>
      <c r="NA233" s="136"/>
      <c r="NB233" s="136"/>
      <c r="NC233" s="136"/>
      <c r="ND233" s="136"/>
      <c r="NE233" s="136"/>
      <c r="NF233" s="136"/>
      <c r="NG233" s="136"/>
      <c r="NH233" s="136"/>
      <c r="NI233" s="136"/>
      <c r="NJ233" s="136"/>
      <c r="NK233" s="136"/>
      <c r="NL233" s="136"/>
      <c r="NM233" s="136"/>
      <c r="NN233" s="136"/>
      <c r="NO233" s="136"/>
      <c r="NP233" s="136"/>
      <c r="NQ233" s="136"/>
      <c r="NR233" s="136"/>
      <c r="NS233" s="136"/>
      <c r="NT233" s="136"/>
      <c r="NU233" s="136"/>
      <c r="NV233" s="136"/>
      <c r="NW233" s="136"/>
      <c r="NX233" s="136"/>
      <c r="NY233" s="136"/>
      <c r="NZ233" s="136"/>
      <c r="OA233" s="136"/>
      <c r="OB233" s="136"/>
      <c r="OC233" s="136"/>
      <c r="OD233" s="136"/>
      <c r="OE233" s="136"/>
      <c r="OF233" s="136"/>
      <c r="OG233" s="136"/>
      <c r="OH233" s="136"/>
      <c r="OI233" s="136"/>
      <c r="OJ233" s="136"/>
      <c r="OK233" s="136"/>
      <c r="OL233" s="136"/>
      <c r="OM233" s="136"/>
      <c r="ON233" s="136"/>
      <c r="OO233" s="136"/>
      <c r="OP233" s="136"/>
      <c r="OQ233" s="136"/>
      <c r="OR233" s="136"/>
      <c r="OS233" s="136"/>
      <c r="OT233" s="136"/>
      <c r="OU233" s="136"/>
      <c r="OV233" s="136"/>
      <c r="OW233" s="136"/>
      <c r="OX233" s="136"/>
      <c r="OY233" s="136"/>
      <c r="OZ233" s="136"/>
      <c r="PA233" s="136"/>
      <c r="PB233" s="136"/>
      <c r="PC233" s="136"/>
      <c r="PD233" s="136"/>
      <c r="PE233" s="136"/>
      <c r="PF233" s="136"/>
      <c r="PG233" s="136"/>
      <c r="PH233" s="136"/>
      <c r="PI233" s="136"/>
      <c r="PJ233" s="136"/>
      <c r="PK233" s="136"/>
      <c r="PL233" s="136"/>
      <c r="PM233" s="136"/>
      <c r="PN233" s="136"/>
      <c r="PO233" s="136"/>
      <c r="PP233" s="136"/>
      <c r="PQ233" s="136"/>
      <c r="PR233" s="136"/>
      <c r="PS233" s="136"/>
      <c r="PT233" s="136"/>
      <c r="PU233" s="136"/>
      <c r="PV233" s="136"/>
      <c r="PW233" s="136"/>
      <c r="PX233" s="136"/>
      <c r="PY233" s="136"/>
      <c r="PZ233" s="136"/>
      <c r="QA233" s="136"/>
      <c r="QB233" s="136"/>
      <c r="QC233" s="136"/>
      <c r="QD233" s="136"/>
      <c r="QE233" s="136"/>
      <c r="QF233" s="136"/>
      <c r="QG233" s="136"/>
      <c r="QH233" s="136"/>
      <c r="QI233" s="136"/>
      <c r="QJ233" s="136"/>
      <c r="QK233" s="136"/>
      <c r="QL233" s="136"/>
      <c r="QM233" s="136"/>
      <c r="QN233" s="136"/>
      <c r="QO233" s="136"/>
      <c r="QP233" s="136"/>
      <c r="QQ233" s="136"/>
      <c r="QR233" s="136"/>
      <c r="QS233" s="136"/>
      <c r="QT233" s="136"/>
      <c r="QU233" s="136"/>
      <c r="QV233" s="136"/>
      <c r="QW233" s="136"/>
      <c r="QX233" s="136"/>
      <c r="QY233" s="136"/>
      <c r="QZ233" s="136"/>
      <c r="RA233" s="136"/>
      <c r="RB233" s="136"/>
      <c r="RC233" s="136"/>
      <c r="RD233" s="136"/>
      <c r="RE233" s="136"/>
      <c r="RF233" s="136"/>
      <c r="RG233" s="136"/>
      <c r="RH233" s="136"/>
      <c r="RI233" s="136"/>
      <c r="RJ233" s="136"/>
      <c r="RK233" s="136"/>
      <c r="RL233" s="136"/>
      <c r="RM233" s="136"/>
      <c r="RN233" s="136"/>
      <c r="RO233" s="136"/>
      <c r="RP233" s="136"/>
      <c r="RQ233" s="136"/>
      <c r="RR233" s="136"/>
      <c r="RS233" s="136"/>
      <c r="RT233" s="136"/>
      <c r="RU233" s="136"/>
      <c r="RV233" s="136"/>
      <c r="RW233" s="136"/>
      <c r="RX233" s="136"/>
      <c r="RY233" s="136"/>
      <c r="RZ233" s="136"/>
      <c r="SA233" s="136"/>
      <c r="SB233" s="136"/>
      <c r="SC233" s="136"/>
      <c r="SD233" s="136"/>
      <c r="SE233" s="136"/>
      <c r="SF233" s="136"/>
      <c r="SG233" s="136"/>
      <c r="SH233" s="136"/>
      <c r="SI233" s="136"/>
      <c r="SJ233" s="136"/>
      <c r="SK233" s="136"/>
      <c r="SL233" s="136"/>
      <c r="SM233" s="136"/>
      <c r="SN233" s="136"/>
      <c r="SO233" s="136"/>
      <c r="SP233" s="136"/>
      <c r="SQ233" s="136"/>
      <c r="SR233" s="136"/>
      <c r="SS233" s="136"/>
      <c r="ST233" s="136"/>
      <c r="SU233" s="136"/>
      <c r="SV233" s="136"/>
      <c r="SW233" s="136"/>
      <c r="SX233" s="136"/>
      <c r="SY233" s="136"/>
      <c r="SZ233" s="136"/>
      <c r="TA233" s="136"/>
      <c r="TB233" s="136"/>
      <c r="TC233" s="136"/>
      <c r="TD233" s="136"/>
      <c r="TE233" s="136"/>
      <c r="TF233" s="136"/>
      <c r="TG233" s="136"/>
      <c r="TH233" s="136"/>
      <c r="TI233" s="136"/>
      <c r="TJ233" s="136"/>
      <c r="TK233" s="136"/>
      <c r="TL233" s="136"/>
      <c r="TM233" s="136"/>
      <c r="TN233" s="136"/>
      <c r="TO233" s="136"/>
      <c r="TP233" s="136"/>
      <c r="TQ233" s="136"/>
      <c r="TR233" s="136"/>
      <c r="TS233" s="136"/>
      <c r="TT233" s="136"/>
      <c r="TU233" s="136"/>
      <c r="TV233" s="136"/>
      <c r="TW233" s="136"/>
      <c r="TX233" s="136"/>
      <c r="TY233" s="136"/>
      <c r="TZ233" s="136"/>
      <c r="UA233" s="136"/>
      <c r="UB233" s="136"/>
      <c r="UC233" s="136"/>
      <c r="UD233" s="136"/>
      <c r="UE233" s="136"/>
      <c r="UF233" s="136"/>
      <c r="UG233" s="136"/>
      <c r="UH233" s="136"/>
      <c r="UI233" s="136"/>
      <c r="UJ233" s="136"/>
      <c r="UK233" s="136"/>
      <c r="UL233" s="136"/>
      <c r="UM233" s="136"/>
      <c r="UN233" s="136"/>
      <c r="UO233" s="136"/>
      <c r="UP233" s="136"/>
      <c r="UQ233" s="136"/>
      <c r="UR233" s="136"/>
      <c r="US233" s="136"/>
      <c r="UT233" s="136"/>
      <c r="UU233" s="136"/>
      <c r="UV233" s="136"/>
      <c r="UW233" s="136"/>
      <c r="UX233" s="136"/>
      <c r="UY233" s="136"/>
      <c r="UZ233" s="136"/>
      <c r="VA233" s="136"/>
      <c r="VB233" s="136"/>
      <c r="VC233" s="136"/>
      <c r="VD233" s="136"/>
      <c r="VE233" s="136"/>
      <c r="VF233" s="136"/>
      <c r="VG233" s="136"/>
      <c r="VH233" s="136"/>
      <c r="VI233" s="136"/>
      <c r="VJ233" s="136"/>
      <c r="VK233" s="136"/>
      <c r="VL233" s="136"/>
      <c r="VM233" s="136"/>
      <c r="VN233" s="136"/>
      <c r="VO233" s="136"/>
      <c r="VP233" s="136"/>
      <c r="VQ233" s="136"/>
      <c r="VR233" s="136"/>
      <c r="VS233" s="136"/>
      <c r="VT233" s="136"/>
      <c r="VU233" s="136"/>
      <c r="VV233" s="136"/>
      <c r="VW233" s="136"/>
      <c r="VX233" s="136"/>
      <c r="VY233" s="136"/>
      <c r="VZ233" s="136"/>
      <c r="WA233" s="136"/>
      <c r="WB233" s="136"/>
      <c r="WC233" s="136"/>
      <c r="WD233" s="136"/>
      <c r="WE233" s="136"/>
      <c r="WF233" s="136"/>
      <c r="WG233" s="136"/>
      <c r="WH233" s="136"/>
      <c r="WI233" s="136"/>
      <c r="WJ233" s="136"/>
      <c r="WK233" s="136"/>
      <c r="WL233" s="136"/>
      <c r="WM233" s="136"/>
      <c r="WN233" s="136"/>
      <c r="WO233" s="136"/>
      <c r="WP233" s="136"/>
      <c r="WQ233" s="136"/>
      <c r="WR233" s="136"/>
      <c r="WS233" s="136"/>
      <c r="WT233" s="136"/>
      <c r="WU233" s="136"/>
      <c r="WV233" s="136"/>
      <c r="WW233" s="136"/>
      <c r="WX233" s="136"/>
      <c r="WY233" s="136"/>
      <c r="WZ233" s="136"/>
      <c r="XA233" s="136"/>
      <c r="XB233" s="136"/>
      <c r="XC233" s="136"/>
      <c r="XD233" s="136"/>
      <c r="XE233" s="136"/>
      <c r="XF233" s="136"/>
      <c r="XG233" s="136"/>
      <c r="XH233" s="136"/>
      <c r="XI233" s="136"/>
      <c r="XJ233" s="136"/>
      <c r="XK233" s="136"/>
      <c r="XL233" s="136"/>
      <c r="XM233" s="136"/>
      <c r="XN233" s="136"/>
      <c r="XO233" s="136"/>
      <c r="XP233" s="136"/>
      <c r="XQ233" s="136"/>
      <c r="XR233" s="136"/>
      <c r="XS233" s="136"/>
      <c r="XT233" s="136"/>
      <c r="XU233" s="136"/>
      <c r="XV233" s="136"/>
      <c r="XW233" s="136"/>
      <c r="XX233" s="136"/>
      <c r="XY233" s="136"/>
      <c r="XZ233" s="136"/>
      <c r="YA233" s="136"/>
      <c r="YB233" s="136"/>
      <c r="YC233" s="136"/>
      <c r="YD233" s="136"/>
      <c r="YE233" s="136"/>
      <c r="YF233" s="136"/>
      <c r="YG233" s="136"/>
      <c r="YH233" s="136"/>
      <c r="YI233" s="136"/>
      <c r="YJ233" s="136"/>
      <c r="YK233" s="136"/>
      <c r="YL233" s="136"/>
      <c r="YM233" s="136"/>
      <c r="YN233" s="136"/>
      <c r="YO233" s="136"/>
      <c r="YP233" s="136"/>
      <c r="YQ233" s="136"/>
      <c r="YR233" s="136"/>
      <c r="YS233" s="136"/>
      <c r="YT233" s="136"/>
      <c r="YU233" s="136"/>
      <c r="YV233" s="136"/>
      <c r="YW233" s="136"/>
      <c r="YX233" s="136"/>
      <c r="YY233" s="136"/>
      <c r="YZ233" s="136"/>
      <c r="ZA233" s="136"/>
      <c r="ZB233" s="136"/>
      <c r="ZC233" s="136"/>
      <c r="ZD233" s="136"/>
      <c r="ZE233" s="136"/>
      <c r="ZF233" s="136"/>
      <c r="ZG233" s="136"/>
      <c r="ZH233" s="136"/>
      <c r="ZI233" s="136"/>
      <c r="ZJ233" s="136"/>
      <c r="ZK233" s="136"/>
      <c r="ZL233" s="136"/>
      <c r="ZM233" s="136"/>
      <c r="ZN233" s="136"/>
      <c r="ZO233" s="136"/>
      <c r="ZP233" s="136"/>
      <c r="ZQ233" s="136"/>
      <c r="ZR233" s="136"/>
      <c r="ZS233" s="136"/>
      <c r="ZT233" s="136"/>
      <c r="ZU233" s="136"/>
      <c r="ZV233" s="136"/>
      <c r="ZW233" s="136"/>
      <c r="ZX233" s="136"/>
      <c r="ZY233" s="136"/>
      <c r="ZZ233" s="136"/>
      <c r="AAA233" s="136"/>
      <c r="AAB233" s="136"/>
      <c r="AAC233" s="136"/>
      <c r="AAD233" s="136"/>
      <c r="AAE233" s="136"/>
      <c r="AAF233" s="136"/>
      <c r="AAG233" s="136"/>
      <c r="AAH233" s="136"/>
      <c r="AAI233" s="136"/>
      <c r="AAJ233" s="136"/>
      <c r="AAK233" s="136"/>
      <c r="AAL233" s="136"/>
      <c r="AAM233" s="136"/>
      <c r="AAN233" s="136"/>
      <c r="AAO233" s="136"/>
      <c r="AAP233" s="136"/>
      <c r="AAQ233" s="136"/>
      <c r="AAR233" s="136"/>
      <c r="AAS233" s="136"/>
      <c r="AAT233" s="136"/>
      <c r="AAU233" s="136"/>
      <c r="AAV233" s="136"/>
      <c r="AAW233" s="136"/>
      <c r="AAX233" s="136"/>
      <c r="AAY233" s="136"/>
      <c r="AAZ233" s="136"/>
      <c r="ABA233" s="136"/>
      <c r="ABB233" s="136"/>
      <c r="ABC233" s="136"/>
      <c r="ABD233" s="136"/>
      <c r="ABE233" s="136"/>
      <c r="ABF233" s="136"/>
      <c r="ABG233" s="136"/>
      <c r="ABH233" s="136"/>
      <c r="ABI233" s="136"/>
      <c r="ABJ233" s="136"/>
      <c r="ABK233" s="136"/>
      <c r="ABL233" s="136"/>
      <c r="ABM233" s="136"/>
      <c r="ABN233" s="136"/>
      <c r="ABO233" s="136"/>
      <c r="ABP233" s="136"/>
      <c r="ABQ233" s="136"/>
      <c r="ABR233" s="136"/>
      <c r="ABS233" s="136"/>
      <c r="ABT233" s="136"/>
      <c r="ABU233" s="136"/>
      <c r="ABV233" s="136"/>
      <c r="ABW233" s="136"/>
      <c r="ABX233" s="136"/>
      <c r="ABY233" s="136"/>
      <c r="ABZ233" s="136"/>
      <c r="ACA233" s="136"/>
      <c r="ACB233" s="136"/>
      <c r="ACC233" s="136"/>
      <c r="ACD233" s="136"/>
      <c r="ACE233" s="136"/>
      <c r="ACF233" s="136"/>
      <c r="ACG233" s="136"/>
      <c r="ACH233" s="136"/>
      <c r="ACI233" s="136"/>
      <c r="ACJ233" s="136"/>
      <c r="ACK233" s="136"/>
      <c r="ACL233" s="136"/>
      <c r="ACM233" s="136"/>
      <c r="ACN233" s="136"/>
      <c r="ACO233" s="136"/>
      <c r="ACP233" s="136"/>
      <c r="ACQ233" s="136"/>
      <c r="ACR233" s="136"/>
      <c r="ACS233" s="136"/>
      <c r="ACT233" s="136"/>
      <c r="ACU233" s="136"/>
      <c r="ACV233" s="136"/>
      <c r="ACW233" s="136"/>
      <c r="ACX233" s="136"/>
      <c r="ACY233" s="136"/>
      <c r="ACZ233" s="136"/>
      <c r="ADA233" s="136"/>
      <c r="ADB233" s="136"/>
      <c r="ADC233" s="136"/>
      <c r="ADD233" s="136"/>
      <c r="ADE233" s="136"/>
      <c r="ADF233" s="136"/>
      <c r="ADG233" s="136"/>
      <c r="ADH233" s="136"/>
      <c r="ADI233" s="136"/>
      <c r="ADJ233" s="136"/>
      <c r="ADK233" s="136"/>
      <c r="ADL233" s="136"/>
      <c r="ADM233" s="136"/>
      <c r="ADN233" s="136"/>
      <c r="ADO233" s="136"/>
      <c r="ADP233" s="136"/>
      <c r="ADQ233" s="136"/>
      <c r="ADR233" s="136"/>
      <c r="ADS233" s="136"/>
      <c r="ADT233" s="136"/>
      <c r="ADU233" s="136"/>
      <c r="ADV233" s="136"/>
      <c r="ADW233" s="136"/>
      <c r="ADX233" s="136"/>
      <c r="ADY233" s="136"/>
      <c r="ADZ233" s="136"/>
      <c r="AEA233" s="136"/>
      <c r="AEB233" s="136"/>
      <c r="AEC233" s="136"/>
      <c r="AED233" s="136"/>
      <c r="AEE233" s="136"/>
      <c r="AEF233" s="136"/>
      <c r="AEG233" s="136"/>
      <c r="AEH233" s="136"/>
      <c r="AEI233" s="136"/>
      <c r="AEJ233" s="136"/>
      <c r="AEK233" s="136"/>
      <c r="AEL233" s="136"/>
      <c r="AEM233" s="136"/>
      <c r="AEN233" s="136"/>
      <c r="AEO233" s="136"/>
      <c r="AEP233" s="136"/>
      <c r="AEQ233" s="136"/>
      <c r="AER233" s="136"/>
      <c r="AES233" s="136"/>
      <c r="AET233" s="136"/>
      <c r="AEU233" s="136"/>
      <c r="AEV233" s="136"/>
      <c r="AEW233" s="136"/>
      <c r="AEX233" s="136"/>
      <c r="AEY233" s="136"/>
      <c r="AEZ233" s="136"/>
      <c r="AFA233" s="136"/>
      <c r="AFB233" s="136"/>
      <c r="AFC233" s="136"/>
      <c r="AFD233" s="136"/>
      <c r="AFE233" s="136"/>
      <c r="AFF233" s="136"/>
      <c r="AFG233" s="136"/>
      <c r="AFH233" s="136"/>
      <c r="AFI233" s="136"/>
      <c r="AFJ233" s="136"/>
      <c r="AFK233" s="136"/>
      <c r="AFL233" s="136"/>
      <c r="AFM233" s="136"/>
      <c r="AFN233" s="136"/>
      <c r="AFO233" s="136"/>
      <c r="AFP233" s="136"/>
      <c r="AFQ233" s="136"/>
      <c r="AFR233" s="136"/>
      <c r="AFS233" s="136"/>
      <c r="AFT233" s="136"/>
      <c r="AFU233" s="136"/>
      <c r="AFV233" s="136"/>
      <c r="AFW233" s="136"/>
      <c r="AFX233" s="136"/>
      <c r="AFY233" s="136"/>
      <c r="AFZ233" s="136"/>
      <c r="AGA233" s="136"/>
      <c r="AGB233" s="136"/>
      <c r="AGC233" s="136"/>
      <c r="AGD233" s="136"/>
      <c r="AGE233" s="136"/>
      <c r="AGF233" s="136"/>
      <c r="AGG233" s="136"/>
      <c r="AGH233" s="136"/>
      <c r="AGI233" s="136"/>
      <c r="AGJ233" s="136"/>
      <c r="AGK233" s="136"/>
      <c r="AGL233" s="136"/>
      <c r="AGM233" s="136"/>
      <c r="AGN233" s="136"/>
      <c r="AGO233" s="136"/>
      <c r="AGP233" s="136"/>
      <c r="AGQ233" s="136"/>
      <c r="AGR233" s="136"/>
      <c r="AGS233" s="136"/>
      <c r="AGT233" s="136"/>
      <c r="AGU233" s="136"/>
      <c r="AGV233" s="136"/>
      <c r="AGW233" s="136"/>
      <c r="AGX233" s="136"/>
      <c r="AGY233" s="136"/>
      <c r="AGZ233" s="136"/>
      <c r="AHA233" s="136"/>
      <c r="AHB233" s="136"/>
      <c r="AHC233" s="136"/>
      <c r="AHD233" s="136"/>
      <c r="AHE233" s="136"/>
      <c r="AHF233" s="136"/>
      <c r="AHG233" s="136"/>
      <c r="AHH233" s="136"/>
      <c r="AHI233" s="136"/>
      <c r="AHJ233" s="136"/>
      <c r="AHK233" s="136"/>
      <c r="AHL233" s="136"/>
      <c r="AHM233" s="136"/>
      <c r="AHN233" s="136"/>
      <c r="AHO233" s="136"/>
      <c r="AHP233" s="136"/>
      <c r="AHQ233" s="136"/>
      <c r="AHR233" s="136"/>
      <c r="AHS233" s="136"/>
      <c r="AHT233" s="136"/>
      <c r="AHU233" s="136"/>
      <c r="AHV233" s="136"/>
      <c r="AHW233" s="136"/>
      <c r="AHX233" s="136"/>
      <c r="AHY233" s="136"/>
      <c r="AHZ233" s="136"/>
      <c r="AIA233" s="136"/>
      <c r="AIB233" s="136"/>
      <c r="AIC233" s="136"/>
      <c r="AID233" s="136"/>
      <c r="AIE233" s="136"/>
      <c r="AIF233" s="136"/>
      <c r="AIG233" s="136"/>
      <c r="AIH233" s="136"/>
      <c r="AII233" s="136"/>
      <c r="AIJ233" s="136"/>
      <c r="AIK233" s="136"/>
      <c r="AIL233" s="136"/>
      <c r="AIM233" s="136"/>
      <c r="AIN233" s="136"/>
      <c r="AIO233" s="136"/>
      <c r="AIP233" s="136"/>
      <c r="AIQ233" s="136"/>
      <c r="AIR233" s="136"/>
      <c r="AIS233" s="136"/>
      <c r="AIT233" s="136"/>
      <c r="AIU233" s="136"/>
      <c r="AIV233" s="136"/>
      <c r="AIW233" s="136"/>
      <c r="AIX233" s="136"/>
      <c r="AIY233" s="136"/>
      <c r="AIZ233" s="136"/>
      <c r="AJA233" s="136"/>
      <c r="AJB233" s="136"/>
      <c r="AJC233" s="136"/>
      <c r="AJD233" s="136"/>
      <c r="AJE233" s="136"/>
      <c r="AJF233" s="136"/>
      <c r="AJG233" s="136"/>
      <c r="AJH233" s="136"/>
      <c r="AJI233" s="136"/>
      <c r="AJJ233" s="136"/>
      <c r="AJK233" s="136"/>
      <c r="AJL233" s="136"/>
      <c r="AJM233" s="136"/>
      <c r="AJN233" s="136"/>
      <c r="AJO233" s="136"/>
      <c r="AJP233" s="136"/>
      <c r="AJQ233" s="136"/>
      <c r="AJR233" s="136"/>
      <c r="AJS233" s="136"/>
      <c r="AJT233" s="136"/>
      <c r="AJU233" s="136"/>
      <c r="AJV233" s="136"/>
      <c r="AJW233" s="136"/>
      <c r="AJX233" s="136"/>
      <c r="AJY233" s="136"/>
      <c r="AJZ233" s="136"/>
      <c r="AKA233" s="136"/>
      <c r="AKB233" s="136"/>
      <c r="AKC233" s="136"/>
      <c r="AKD233" s="136"/>
      <c r="AKE233" s="136"/>
      <c r="AKF233" s="136"/>
      <c r="AKG233" s="136"/>
      <c r="AKH233" s="136"/>
      <c r="AKI233" s="136"/>
      <c r="AKJ233" s="136"/>
      <c r="AKK233" s="136"/>
      <c r="AKL233" s="136"/>
      <c r="AKM233" s="136"/>
      <c r="AKN233" s="136"/>
      <c r="AKO233" s="136"/>
      <c r="AKP233" s="136"/>
      <c r="AKQ233" s="136"/>
      <c r="AKR233" s="136"/>
      <c r="AKS233" s="136"/>
      <c r="AKT233" s="136"/>
      <c r="AKU233" s="136"/>
      <c r="AKV233" s="136"/>
      <c r="AKW233" s="136"/>
      <c r="AKX233" s="136"/>
      <c r="AKY233" s="136"/>
      <c r="AKZ233" s="136"/>
      <c r="ALA233" s="136"/>
      <c r="ALB233" s="136"/>
      <c r="ALC233" s="136"/>
      <c r="ALD233" s="136"/>
      <c r="ALE233" s="136"/>
      <c r="ALF233" s="136"/>
      <c r="ALG233" s="136"/>
      <c r="ALH233" s="136"/>
      <c r="ALI233" s="136"/>
      <c r="ALJ233" s="136"/>
      <c r="ALK233" s="136"/>
      <c r="ALL233" s="136"/>
      <c r="ALM233" s="136"/>
      <c r="ALN233" s="136"/>
      <c r="ALO233" s="136"/>
      <c r="ALP233" s="136"/>
      <c r="ALQ233" s="136"/>
      <c r="ALR233" s="136"/>
      <c r="ALS233" s="136"/>
      <c r="ALT233" s="136"/>
      <c r="ALU233" s="136"/>
      <c r="ALV233" s="136"/>
      <c r="ALW233" s="136"/>
      <c r="ALX233" s="136"/>
      <c r="ALY233" s="136"/>
      <c r="ALZ233" s="136"/>
      <c r="AMA233" s="136"/>
      <c r="AMB233" s="136"/>
      <c r="AMC233" s="136"/>
      <c r="AMD233" s="136"/>
      <c r="AME233" s="136"/>
      <c r="AMF233" s="136"/>
      <c r="AMG233" s="136"/>
      <c r="AMH233" s="136"/>
      <c r="AMI233" s="136"/>
    </row>
    <row r="234" spans="1:1023" ht="29.25" x14ac:dyDescent="0.25">
      <c r="A234" s="280" t="s">
        <v>943</v>
      </c>
      <c r="B234" s="193">
        <v>234</v>
      </c>
      <c r="C234" s="261" t="s">
        <v>25889</v>
      </c>
      <c r="D234" s="212" t="s">
        <v>944</v>
      </c>
      <c r="E234" s="136"/>
      <c r="F234" s="238"/>
      <c r="G234" s="214"/>
      <c r="H234" s="214"/>
      <c r="I234" s="367">
        <v>4.17</v>
      </c>
      <c r="J234" s="443"/>
      <c r="K234" s="161"/>
      <c r="L234" s="161"/>
      <c r="M234" s="161"/>
      <c r="N234" s="161"/>
      <c r="O234" s="161"/>
      <c r="P234" s="161"/>
      <c r="Q234" s="161"/>
      <c r="R234" s="161"/>
      <c r="S234" s="77" t="s">
        <v>770</v>
      </c>
      <c r="T234" s="77"/>
      <c r="U234" s="161"/>
      <c r="V234" s="256">
        <f>IF(O234=1,10,100)</f>
        <v>100</v>
      </c>
      <c r="W234" s="256">
        <f>IF(O234=1,1,IF(O234=2,10,100))</f>
        <v>100</v>
      </c>
      <c r="X234" s="256">
        <f>IF(O234=3,20,100)</f>
        <v>100</v>
      </c>
      <c r="Y234" s="256">
        <f>IF(P234=1,10,100)</f>
        <v>100</v>
      </c>
      <c r="Z234" s="256">
        <f>IF(P234=1,1,IF(P234=2,10,100))</f>
        <v>100</v>
      </c>
      <c r="AA234" s="257">
        <f>IF(OR(EXACT(Q234,"1A"),EXACT(Q234,"1B")),0.1,IF(Q234=2,1,100))</f>
        <v>100</v>
      </c>
      <c r="AB234" s="257">
        <f>IF(OR(EXACT(R234,"1A"),EXACT(R234,"1B")),0.1,IF(R234=2,1,100))</f>
        <v>100</v>
      </c>
      <c r="AC234" s="257">
        <f>IF(OR(EXACT(S234,"1A"),EXACT(S234,"1B")),0.3,IF(S234=2,3,100))</f>
        <v>0.3</v>
      </c>
      <c r="AD234" s="136"/>
      <c r="AE234" s="136"/>
      <c r="AF234" s="249">
        <f>IF(OR(OR(EXACT(J234,"1A"),EXACT(J234,"1B"),EXACT(J234,"1C")),K234=1),1,IF(K234=2,10,100))</f>
        <v>100</v>
      </c>
      <c r="AG234" s="249">
        <f>IF(OR(EXACT(J234,"1A"),EXACT(J234,"1B"),EXACT(J234,"1C")),1,IF(J234=2,10,100))</f>
        <v>100</v>
      </c>
      <c r="AH234" s="249">
        <f>IF(OR(EXACT(J234,"1A"),EXACT(J234,"1B"),EXACT(J234,"1C"),K234=1),3,100)</f>
        <v>100</v>
      </c>
      <c r="AI234" s="249">
        <f>IF(OR(EXACT(J234,"1A"),EXACT(J234,"1B"),EXACT(J234,"1C")),5,100)</f>
        <v>100</v>
      </c>
      <c r="AJ234" s="269" t="s">
        <v>25863</v>
      </c>
      <c r="AK234" s="297">
        <v>1</v>
      </c>
      <c r="AL234" s="153">
        <v>2</v>
      </c>
      <c r="AM234" s="251"/>
      <c r="AN234" s="136"/>
      <c r="AO234" s="136"/>
      <c r="AP234" s="136"/>
      <c r="AQ234" s="199" t="s">
        <v>945</v>
      </c>
      <c r="AR234" s="220" t="s">
        <v>946</v>
      </c>
      <c r="AS234" s="136"/>
      <c r="AT234" s="136"/>
      <c r="AU234" s="136"/>
      <c r="AV234" s="136"/>
      <c r="AW234" s="136"/>
      <c r="AX234" s="136"/>
      <c r="AY234" s="136"/>
      <c r="AZ234" s="136"/>
      <c r="BA234" s="136"/>
      <c r="BB234" s="136"/>
      <c r="BC234" s="136"/>
      <c r="BD234" s="136"/>
      <c r="BE234" s="136"/>
      <c r="BF234" s="136"/>
      <c r="BG234" s="136"/>
      <c r="BH234" s="136"/>
      <c r="BI234" s="136"/>
      <c r="BJ234" s="136"/>
      <c r="BK234" s="136"/>
      <c r="BL234" s="136"/>
      <c r="BM234" s="136"/>
      <c r="BN234" s="136"/>
      <c r="BO234" s="136"/>
      <c r="BP234" s="136"/>
      <c r="BQ234" s="136"/>
      <c r="BR234" s="136"/>
      <c r="BS234" s="136"/>
      <c r="BT234" s="136"/>
      <c r="BU234" s="136"/>
      <c r="BV234" s="136"/>
      <c r="BW234" s="136"/>
      <c r="BX234" s="136"/>
      <c r="BY234" s="136"/>
      <c r="BZ234" s="136"/>
      <c r="CA234" s="136"/>
      <c r="CB234" s="136"/>
      <c r="CC234" s="136"/>
      <c r="CD234" s="136"/>
      <c r="CE234" s="136"/>
      <c r="CF234" s="136"/>
      <c r="CG234" s="136"/>
      <c r="CH234" s="136"/>
      <c r="CI234" s="136"/>
      <c r="CJ234" s="136"/>
      <c r="CK234" s="136"/>
      <c r="CL234" s="136"/>
      <c r="CM234" s="136"/>
      <c r="CN234" s="136"/>
      <c r="CO234" s="136"/>
      <c r="CP234" s="136"/>
      <c r="CQ234" s="136"/>
      <c r="CR234" s="136"/>
      <c r="CS234" s="136"/>
      <c r="CT234" s="136"/>
      <c r="CU234" s="136"/>
      <c r="CV234" s="136"/>
      <c r="CW234" s="136"/>
      <c r="CX234" s="136"/>
      <c r="CY234" s="136"/>
      <c r="CZ234" s="136"/>
      <c r="DA234" s="136"/>
      <c r="DB234" s="136"/>
      <c r="DC234" s="136"/>
      <c r="DD234" s="136"/>
      <c r="DE234" s="136"/>
      <c r="DF234" s="136"/>
      <c r="DG234" s="136"/>
      <c r="DH234" s="136"/>
      <c r="DI234" s="136"/>
      <c r="DJ234" s="136"/>
      <c r="DK234" s="136"/>
      <c r="DL234" s="136"/>
      <c r="DM234" s="136"/>
      <c r="DN234" s="136"/>
      <c r="DO234" s="136"/>
      <c r="DP234" s="136"/>
      <c r="DQ234" s="136"/>
      <c r="DR234" s="136"/>
      <c r="DS234" s="136"/>
      <c r="DT234" s="136"/>
      <c r="DU234" s="136"/>
      <c r="DV234" s="136"/>
      <c r="DW234" s="136"/>
      <c r="DX234" s="136"/>
      <c r="DY234" s="136"/>
      <c r="DZ234" s="136"/>
      <c r="EA234" s="136"/>
      <c r="EB234" s="136"/>
      <c r="EC234" s="136"/>
      <c r="ED234" s="136"/>
      <c r="EE234" s="136"/>
      <c r="EF234" s="136"/>
      <c r="EG234" s="136"/>
      <c r="EH234" s="136"/>
      <c r="EI234" s="136"/>
      <c r="EJ234" s="136"/>
      <c r="EK234" s="136"/>
      <c r="EL234" s="136"/>
      <c r="EM234" s="136"/>
      <c r="EN234" s="136"/>
      <c r="EO234" s="136"/>
      <c r="EP234" s="136"/>
      <c r="EQ234" s="136"/>
      <c r="ER234" s="136"/>
      <c r="ES234" s="136"/>
      <c r="ET234" s="136"/>
      <c r="EU234" s="136"/>
      <c r="EV234" s="136"/>
      <c r="EW234" s="136"/>
      <c r="EX234" s="136"/>
      <c r="EY234" s="136"/>
      <c r="EZ234" s="136"/>
      <c r="FA234" s="136"/>
      <c r="FB234" s="136"/>
      <c r="FC234" s="136"/>
      <c r="FD234" s="136"/>
      <c r="FE234" s="136"/>
      <c r="FF234" s="136"/>
      <c r="FG234" s="136"/>
      <c r="FH234" s="136"/>
      <c r="FI234" s="136"/>
      <c r="FJ234" s="136"/>
      <c r="FK234" s="136"/>
      <c r="FL234" s="136"/>
      <c r="FM234" s="136"/>
      <c r="FN234" s="136"/>
      <c r="FO234" s="136"/>
      <c r="FP234" s="136"/>
      <c r="FQ234" s="136"/>
      <c r="FR234" s="136"/>
      <c r="FS234" s="136"/>
      <c r="FT234" s="136"/>
      <c r="FU234" s="136"/>
      <c r="FV234" s="136"/>
      <c r="FW234" s="136"/>
      <c r="FX234" s="136"/>
      <c r="FY234" s="136"/>
      <c r="FZ234" s="136"/>
      <c r="GA234" s="136"/>
      <c r="GB234" s="136"/>
      <c r="GC234" s="136"/>
      <c r="GD234" s="136"/>
      <c r="GE234" s="136"/>
      <c r="GF234" s="136"/>
      <c r="GG234" s="136"/>
      <c r="GH234" s="136"/>
      <c r="GI234" s="136"/>
      <c r="GJ234" s="136"/>
      <c r="GK234" s="136"/>
      <c r="GL234" s="136"/>
      <c r="GM234" s="136"/>
      <c r="GN234" s="136"/>
      <c r="GO234" s="136"/>
      <c r="GP234" s="136"/>
      <c r="GQ234" s="136"/>
      <c r="GR234" s="136"/>
      <c r="GS234" s="136"/>
      <c r="GT234" s="136"/>
      <c r="GU234" s="136"/>
      <c r="GV234" s="136"/>
      <c r="GW234" s="136"/>
      <c r="GX234" s="136"/>
      <c r="GY234" s="136"/>
      <c r="GZ234" s="136"/>
      <c r="HA234" s="136"/>
      <c r="HB234" s="136"/>
      <c r="HC234" s="136"/>
      <c r="HD234" s="136"/>
      <c r="HE234" s="136"/>
      <c r="HF234" s="136"/>
      <c r="HG234" s="136"/>
      <c r="HH234" s="136"/>
      <c r="HI234" s="136"/>
      <c r="HJ234" s="136"/>
      <c r="HK234" s="136"/>
      <c r="HL234" s="136"/>
      <c r="HM234" s="136"/>
      <c r="HN234" s="136"/>
      <c r="HO234" s="136"/>
      <c r="HP234" s="136"/>
      <c r="HQ234" s="136"/>
      <c r="HR234" s="136"/>
      <c r="HS234" s="136"/>
      <c r="HT234" s="136"/>
      <c r="HU234" s="136"/>
      <c r="HV234" s="136"/>
      <c r="HW234" s="136"/>
      <c r="HX234" s="136"/>
      <c r="HY234" s="136"/>
      <c r="HZ234" s="136"/>
      <c r="IA234" s="136"/>
      <c r="IB234" s="136"/>
      <c r="IC234" s="136"/>
      <c r="ID234" s="136"/>
      <c r="IE234" s="136"/>
      <c r="IF234" s="136"/>
      <c r="IG234" s="136"/>
      <c r="IH234" s="136"/>
      <c r="II234" s="136"/>
      <c r="IJ234" s="136"/>
      <c r="IK234" s="136"/>
      <c r="IL234" s="136"/>
      <c r="IM234" s="136"/>
      <c r="IN234" s="136"/>
      <c r="IO234" s="136"/>
      <c r="IP234" s="136"/>
      <c r="IQ234" s="136"/>
      <c r="IR234" s="136"/>
      <c r="IS234" s="136"/>
      <c r="IT234" s="136"/>
      <c r="IU234" s="136"/>
      <c r="IV234" s="136"/>
      <c r="IW234" s="136"/>
      <c r="IX234" s="136"/>
      <c r="IY234" s="136"/>
      <c r="IZ234" s="136"/>
      <c r="JA234" s="136"/>
      <c r="JB234" s="136"/>
      <c r="JC234" s="136"/>
      <c r="JD234" s="136"/>
      <c r="JE234" s="136"/>
      <c r="JF234" s="136"/>
      <c r="JG234" s="136"/>
      <c r="JH234" s="136"/>
      <c r="JI234" s="136"/>
      <c r="JJ234" s="136"/>
      <c r="JK234" s="136"/>
      <c r="JL234" s="136"/>
      <c r="JM234" s="136"/>
      <c r="JN234" s="136"/>
      <c r="JO234" s="136"/>
      <c r="JP234" s="136"/>
      <c r="JQ234" s="136"/>
      <c r="JR234" s="136"/>
      <c r="JS234" s="136"/>
      <c r="JT234" s="136"/>
      <c r="JU234" s="136"/>
      <c r="JV234" s="136"/>
      <c r="JW234" s="136"/>
      <c r="JX234" s="136"/>
      <c r="JY234" s="136"/>
      <c r="JZ234" s="136"/>
      <c r="KA234" s="136"/>
      <c r="KB234" s="136"/>
      <c r="KC234" s="136"/>
      <c r="KD234" s="136"/>
      <c r="KE234" s="136"/>
      <c r="KF234" s="136"/>
      <c r="KG234" s="136"/>
      <c r="KH234" s="136"/>
      <c r="KI234" s="136"/>
      <c r="KJ234" s="136"/>
      <c r="KK234" s="136"/>
      <c r="KL234" s="136"/>
      <c r="KM234" s="136"/>
      <c r="KN234" s="136"/>
      <c r="KO234" s="136"/>
      <c r="KP234" s="136"/>
      <c r="KQ234" s="136"/>
      <c r="KR234" s="136"/>
      <c r="KS234" s="136"/>
      <c r="KT234" s="136"/>
      <c r="KU234" s="136"/>
      <c r="KV234" s="136"/>
      <c r="KW234" s="136"/>
      <c r="KX234" s="136"/>
      <c r="KY234" s="136"/>
      <c r="KZ234" s="136"/>
      <c r="LA234" s="136"/>
      <c r="LB234" s="136"/>
      <c r="LC234" s="136"/>
      <c r="LD234" s="136"/>
      <c r="LE234" s="136"/>
      <c r="LF234" s="136"/>
      <c r="LG234" s="136"/>
      <c r="LH234" s="136"/>
      <c r="LI234" s="136"/>
      <c r="LJ234" s="136"/>
      <c r="LK234" s="136"/>
      <c r="LL234" s="136"/>
      <c r="LM234" s="136"/>
      <c r="LN234" s="136"/>
      <c r="LO234" s="136"/>
      <c r="LP234" s="136"/>
      <c r="LQ234" s="136"/>
      <c r="LR234" s="136"/>
      <c r="LS234" s="136"/>
      <c r="LT234" s="136"/>
      <c r="LU234" s="136"/>
      <c r="LV234" s="136"/>
      <c r="LW234" s="136"/>
      <c r="LX234" s="136"/>
      <c r="LY234" s="136"/>
      <c r="LZ234" s="136"/>
      <c r="MA234" s="136"/>
      <c r="MB234" s="136"/>
      <c r="MC234" s="136"/>
      <c r="MD234" s="136"/>
      <c r="ME234" s="136"/>
      <c r="MF234" s="136"/>
      <c r="MG234" s="136"/>
      <c r="MH234" s="136"/>
      <c r="MI234" s="136"/>
      <c r="MJ234" s="136"/>
      <c r="MK234" s="136"/>
      <c r="ML234" s="136"/>
      <c r="MM234" s="136"/>
      <c r="MN234" s="136"/>
      <c r="MO234" s="136"/>
      <c r="MP234" s="136"/>
      <c r="MQ234" s="136"/>
      <c r="MR234" s="136"/>
      <c r="MS234" s="136"/>
      <c r="MT234" s="136"/>
      <c r="MU234" s="136"/>
      <c r="MV234" s="136"/>
      <c r="MW234" s="136"/>
      <c r="MX234" s="136"/>
      <c r="MY234" s="136"/>
      <c r="MZ234" s="136"/>
      <c r="NA234" s="136"/>
      <c r="NB234" s="136"/>
      <c r="NC234" s="136"/>
      <c r="ND234" s="136"/>
      <c r="NE234" s="136"/>
      <c r="NF234" s="136"/>
      <c r="NG234" s="136"/>
      <c r="NH234" s="136"/>
      <c r="NI234" s="136"/>
      <c r="NJ234" s="136"/>
      <c r="NK234" s="136"/>
      <c r="NL234" s="136"/>
      <c r="NM234" s="136"/>
      <c r="NN234" s="136"/>
      <c r="NO234" s="136"/>
      <c r="NP234" s="136"/>
      <c r="NQ234" s="136"/>
      <c r="NR234" s="136"/>
      <c r="NS234" s="136"/>
      <c r="NT234" s="136"/>
      <c r="NU234" s="136"/>
      <c r="NV234" s="136"/>
      <c r="NW234" s="136"/>
      <c r="NX234" s="136"/>
      <c r="NY234" s="136"/>
      <c r="NZ234" s="136"/>
      <c r="OA234" s="136"/>
      <c r="OB234" s="136"/>
      <c r="OC234" s="136"/>
      <c r="OD234" s="136"/>
      <c r="OE234" s="136"/>
      <c r="OF234" s="136"/>
      <c r="OG234" s="136"/>
      <c r="OH234" s="136"/>
      <c r="OI234" s="136"/>
      <c r="OJ234" s="136"/>
      <c r="OK234" s="136"/>
      <c r="OL234" s="136"/>
      <c r="OM234" s="136"/>
      <c r="ON234" s="136"/>
      <c r="OO234" s="136"/>
      <c r="OP234" s="136"/>
      <c r="OQ234" s="136"/>
      <c r="OR234" s="136"/>
      <c r="OS234" s="136"/>
      <c r="OT234" s="136"/>
      <c r="OU234" s="136"/>
      <c r="OV234" s="136"/>
      <c r="OW234" s="136"/>
      <c r="OX234" s="136"/>
      <c r="OY234" s="136"/>
      <c r="OZ234" s="136"/>
      <c r="PA234" s="136"/>
      <c r="PB234" s="136"/>
      <c r="PC234" s="136"/>
      <c r="PD234" s="136"/>
      <c r="PE234" s="136"/>
      <c r="PF234" s="136"/>
      <c r="PG234" s="136"/>
      <c r="PH234" s="136"/>
      <c r="PI234" s="136"/>
      <c r="PJ234" s="136"/>
      <c r="PK234" s="136"/>
      <c r="PL234" s="136"/>
      <c r="PM234" s="136"/>
      <c r="PN234" s="136"/>
      <c r="PO234" s="136"/>
      <c r="PP234" s="136"/>
      <c r="PQ234" s="136"/>
      <c r="PR234" s="136"/>
      <c r="PS234" s="136"/>
      <c r="PT234" s="136"/>
      <c r="PU234" s="136"/>
      <c r="PV234" s="136"/>
      <c r="PW234" s="136"/>
      <c r="PX234" s="136"/>
      <c r="PY234" s="136"/>
      <c r="PZ234" s="136"/>
      <c r="QA234" s="136"/>
      <c r="QB234" s="136"/>
      <c r="QC234" s="136"/>
      <c r="QD234" s="136"/>
      <c r="QE234" s="136"/>
      <c r="QF234" s="136"/>
      <c r="QG234" s="136"/>
      <c r="QH234" s="136"/>
      <c r="QI234" s="136"/>
      <c r="QJ234" s="136"/>
      <c r="QK234" s="136"/>
      <c r="QL234" s="136"/>
      <c r="QM234" s="136"/>
      <c r="QN234" s="136"/>
      <c r="QO234" s="136"/>
      <c r="QP234" s="136"/>
      <c r="QQ234" s="136"/>
      <c r="QR234" s="136"/>
      <c r="QS234" s="136"/>
      <c r="QT234" s="136"/>
      <c r="QU234" s="136"/>
      <c r="QV234" s="136"/>
      <c r="QW234" s="136"/>
      <c r="QX234" s="136"/>
      <c r="QY234" s="136"/>
      <c r="QZ234" s="136"/>
      <c r="RA234" s="136"/>
      <c r="RB234" s="136"/>
      <c r="RC234" s="136"/>
      <c r="RD234" s="136"/>
      <c r="RE234" s="136"/>
      <c r="RF234" s="136"/>
      <c r="RG234" s="136"/>
      <c r="RH234" s="136"/>
      <c r="RI234" s="136"/>
      <c r="RJ234" s="136"/>
      <c r="RK234" s="136"/>
      <c r="RL234" s="136"/>
      <c r="RM234" s="136"/>
      <c r="RN234" s="136"/>
      <c r="RO234" s="136"/>
      <c r="RP234" s="136"/>
      <c r="RQ234" s="136"/>
      <c r="RR234" s="136"/>
      <c r="RS234" s="136"/>
      <c r="RT234" s="136"/>
      <c r="RU234" s="136"/>
      <c r="RV234" s="136"/>
      <c r="RW234" s="136"/>
      <c r="RX234" s="136"/>
      <c r="RY234" s="136"/>
      <c r="RZ234" s="136"/>
      <c r="SA234" s="136"/>
      <c r="SB234" s="136"/>
      <c r="SC234" s="136"/>
      <c r="SD234" s="136"/>
      <c r="SE234" s="136"/>
      <c r="SF234" s="136"/>
      <c r="SG234" s="136"/>
      <c r="SH234" s="136"/>
      <c r="SI234" s="136"/>
      <c r="SJ234" s="136"/>
      <c r="SK234" s="136"/>
      <c r="SL234" s="136"/>
      <c r="SM234" s="136"/>
      <c r="SN234" s="136"/>
      <c r="SO234" s="136"/>
      <c r="SP234" s="136"/>
      <c r="SQ234" s="136"/>
      <c r="SR234" s="136"/>
      <c r="SS234" s="136"/>
      <c r="ST234" s="136"/>
      <c r="SU234" s="136"/>
      <c r="SV234" s="136"/>
      <c r="SW234" s="136"/>
      <c r="SX234" s="136"/>
      <c r="SY234" s="136"/>
      <c r="SZ234" s="136"/>
      <c r="TA234" s="136"/>
      <c r="TB234" s="136"/>
      <c r="TC234" s="136"/>
      <c r="TD234" s="136"/>
      <c r="TE234" s="136"/>
      <c r="TF234" s="136"/>
      <c r="TG234" s="136"/>
      <c r="TH234" s="136"/>
      <c r="TI234" s="136"/>
      <c r="TJ234" s="136"/>
      <c r="TK234" s="136"/>
      <c r="TL234" s="136"/>
      <c r="TM234" s="136"/>
      <c r="TN234" s="136"/>
      <c r="TO234" s="136"/>
      <c r="TP234" s="136"/>
      <c r="TQ234" s="136"/>
      <c r="TR234" s="136"/>
      <c r="TS234" s="136"/>
      <c r="TT234" s="136"/>
      <c r="TU234" s="136"/>
      <c r="TV234" s="136"/>
      <c r="TW234" s="136"/>
      <c r="TX234" s="136"/>
      <c r="TY234" s="136"/>
      <c r="TZ234" s="136"/>
      <c r="UA234" s="136"/>
      <c r="UB234" s="136"/>
      <c r="UC234" s="136"/>
      <c r="UD234" s="136"/>
      <c r="UE234" s="136"/>
      <c r="UF234" s="136"/>
      <c r="UG234" s="136"/>
      <c r="UH234" s="136"/>
      <c r="UI234" s="136"/>
      <c r="UJ234" s="136"/>
      <c r="UK234" s="136"/>
      <c r="UL234" s="136"/>
      <c r="UM234" s="136"/>
      <c r="UN234" s="136"/>
      <c r="UO234" s="136"/>
      <c r="UP234" s="136"/>
      <c r="UQ234" s="136"/>
      <c r="UR234" s="136"/>
      <c r="US234" s="136"/>
      <c r="UT234" s="136"/>
      <c r="UU234" s="136"/>
      <c r="UV234" s="136"/>
      <c r="UW234" s="136"/>
      <c r="UX234" s="136"/>
      <c r="UY234" s="136"/>
      <c r="UZ234" s="136"/>
      <c r="VA234" s="136"/>
      <c r="VB234" s="136"/>
      <c r="VC234" s="136"/>
      <c r="VD234" s="136"/>
      <c r="VE234" s="136"/>
      <c r="VF234" s="136"/>
      <c r="VG234" s="136"/>
      <c r="VH234" s="136"/>
      <c r="VI234" s="136"/>
      <c r="VJ234" s="136"/>
      <c r="VK234" s="136"/>
      <c r="VL234" s="136"/>
      <c r="VM234" s="136"/>
      <c r="VN234" s="136"/>
      <c r="VO234" s="136"/>
      <c r="VP234" s="136"/>
      <c r="VQ234" s="136"/>
      <c r="VR234" s="136"/>
      <c r="VS234" s="136"/>
      <c r="VT234" s="136"/>
      <c r="VU234" s="136"/>
      <c r="VV234" s="136"/>
      <c r="VW234" s="136"/>
      <c r="VX234" s="136"/>
      <c r="VY234" s="136"/>
      <c r="VZ234" s="136"/>
      <c r="WA234" s="136"/>
      <c r="WB234" s="136"/>
      <c r="WC234" s="136"/>
      <c r="WD234" s="136"/>
      <c r="WE234" s="136"/>
      <c r="WF234" s="136"/>
      <c r="WG234" s="136"/>
      <c r="WH234" s="136"/>
      <c r="WI234" s="136"/>
      <c r="WJ234" s="136"/>
      <c r="WK234" s="136"/>
      <c r="WL234" s="136"/>
      <c r="WM234" s="136"/>
      <c r="WN234" s="136"/>
      <c r="WO234" s="136"/>
      <c r="WP234" s="136"/>
      <c r="WQ234" s="136"/>
      <c r="WR234" s="136"/>
      <c r="WS234" s="136"/>
      <c r="WT234" s="136"/>
      <c r="WU234" s="136"/>
      <c r="WV234" s="136"/>
      <c r="WW234" s="136"/>
      <c r="WX234" s="136"/>
      <c r="WY234" s="136"/>
      <c r="WZ234" s="136"/>
      <c r="XA234" s="136"/>
      <c r="XB234" s="136"/>
      <c r="XC234" s="136"/>
      <c r="XD234" s="136"/>
      <c r="XE234" s="136"/>
      <c r="XF234" s="136"/>
      <c r="XG234" s="136"/>
      <c r="XH234" s="136"/>
      <c r="XI234" s="136"/>
      <c r="XJ234" s="136"/>
      <c r="XK234" s="136"/>
      <c r="XL234" s="136"/>
      <c r="XM234" s="136"/>
      <c r="XN234" s="136"/>
      <c r="XO234" s="136"/>
      <c r="XP234" s="136"/>
      <c r="XQ234" s="136"/>
      <c r="XR234" s="136"/>
      <c r="XS234" s="136"/>
      <c r="XT234" s="136"/>
      <c r="XU234" s="136"/>
      <c r="XV234" s="136"/>
      <c r="XW234" s="136"/>
      <c r="XX234" s="136"/>
      <c r="XY234" s="136"/>
      <c r="XZ234" s="136"/>
      <c r="YA234" s="136"/>
      <c r="YB234" s="136"/>
      <c r="YC234" s="136"/>
      <c r="YD234" s="136"/>
      <c r="YE234" s="136"/>
      <c r="YF234" s="136"/>
      <c r="YG234" s="136"/>
      <c r="YH234" s="136"/>
      <c r="YI234" s="136"/>
      <c r="YJ234" s="136"/>
      <c r="YK234" s="136"/>
      <c r="YL234" s="136"/>
      <c r="YM234" s="136"/>
      <c r="YN234" s="136"/>
      <c r="YO234" s="136"/>
      <c r="YP234" s="136"/>
      <c r="YQ234" s="136"/>
      <c r="YR234" s="136"/>
      <c r="YS234" s="136"/>
      <c r="YT234" s="136"/>
      <c r="YU234" s="136"/>
      <c r="YV234" s="136"/>
      <c r="YW234" s="136"/>
      <c r="YX234" s="136"/>
      <c r="YY234" s="136"/>
      <c r="YZ234" s="136"/>
      <c r="ZA234" s="136"/>
      <c r="ZB234" s="136"/>
      <c r="ZC234" s="136"/>
      <c r="ZD234" s="136"/>
      <c r="ZE234" s="136"/>
      <c r="ZF234" s="136"/>
      <c r="ZG234" s="136"/>
      <c r="ZH234" s="136"/>
      <c r="ZI234" s="136"/>
      <c r="ZJ234" s="136"/>
      <c r="ZK234" s="136"/>
      <c r="ZL234" s="136"/>
      <c r="ZM234" s="136"/>
      <c r="ZN234" s="136"/>
      <c r="ZO234" s="136"/>
      <c r="ZP234" s="136"/>
      <c r="ZQ234" s="136"/>
      <c r="ZR234" s="136"/>
      <c r="ZS234" s="136"/>
      <c r="ZT234" s="136"/>
      <c r="ZU234" s="136"/>
      <c r="ZV234" s="136"/>
      <c r="ZW234" s="136"/>
      <c r="ZX234" s="136"/>
      <c r="ZY234" s="136"/>
      <c r="ZZ234" s="136"/>
      <c r="AAA234" s="136"/>
      <c r="AAB234" s="136"/>
      <c r="AAC234" s="136"/>
      <c r="AAD234" s="136"/>
      <c r="AAE234" s="136"/>
      <c r="AAF234" s="136"/>
      <c r="AAG234" s="136"/>
      <c r="AAH234" s="136"/>
      <c r="AAI234" s="136"/>
      <c r="AAJ234" s="136"/>
      <c r="AAK234" s="136"/>
      <c r="AAL234" s="136"/>
      <c r="AAM234" s="136"/>
      <c r="AAN234" s="136"/>
      <c r="AAO234" s="136"/>
      <c r="AAP234" s="136"/>
      <c r="AAQ234" s="136"/>
      <c r="AAR234" s="136"/>
      <c r="AAS234" s="136"/>
      <c r="AAT234" s="136"/>
      <c r="AAU234" s="136"/>
      <c r="AAV234" s="136"/>
      <c r="AAW234" s="136"/>
      <c r="AAX234" s="136"/>
      <c r="AAY234" s="136"/>
      <c r="AAZ234" s="136"/>
      <c r="ABA234" s="136"/>
      <c r="ABB234" s="136"/>
      <c r="ABC234" s="136"/>
      <c r="ABD234" s="136"/>
      <c r="ABE234" s="136"/>
      <c r="ABF234" s="136"/>
      <c r="ABG234" s="136"/>
      <c r="ABH234" s="136"/>
      <c r="ABI234" s="136"/>
      <c r="ABJ234" s="136"/>
      <c r="ABK234" s="136"/>
      <c r="ABL234" s="136"/>
      <c r="ABM234" s="136"/>
      <c r="ABN234" s="136"/>
      <c r="ABO234" s="136"/>
      <c r="ABP234" s="136"/>
      <c r="ABQ234" s="136"/>
      <c r="ABR234" s="136"/>
      <c r="ABS234" s="136"/>
      <c r="ABT234" s="136"/>
      <c r="ABU234" s="136"/>
      <c r="ABV234" s="136"/>
      <c r="ABW234" s="136"/>
      <c r="ABX234" s="136"/>
      <c r="ABY234" s="136"/>
      <c r="ABZ234" s="136"/>
      <c r="ACA234" s="136"/>
      <c r="ACB234" s="136"/>
      <c r="ACC234" s="136"/>
      <c r="ACD234" s="136"/>
      <c r="ACE234" s="136"/>
      <c r="ACF234" s="136"/>
      <c r="ACG234" s="136"/>
      <c r="ACH234" s="136"/>
      <c r="ACI234" s="136"/>
      <c r="ACJ234" s="136"/>
      <c r="ACK234" s="136"/>
      <c r="ACL234" s="136"/>
      <c r="ACM234" s="136"/>
      <c r="ACN234" s="136"/>
      <c r="ACO234" s="136"/>
      <c r="ACP234" s="136"/>
      <c r="ACQ234" s="136"/>
      <c r="ACR234" s="136"/>
      <c r="ACS234" s="136"/>
      <c r="ACT234" s="136"/>
      <c r="ACU234" s="136"/>
      <c r="ACV234" s="136"/>
      <c r="ACW234" s="136"/>
      <c r="ACX234" s="136"/>
      <c r="ACY234" s="136"/>
      <c r="ACZ234" s="136"/>
      <c r="ADA234" s="136"/>
      <c r="ADB234" s="136"/>
      <c r="ADC234" s="136"/>
      <c r="ADD234" s="136"/>
      <c r="ADE234" s="136"/>
      <c r="ADF234" s="136"/>
      <c r="ADG234" s="136"/>
      <c r="ADH234" s="136"/>
      <c r="ADI234" s="136"/>
      <c r="ADJ234" s="136"/>
      <c r="ADK234" s="136"/>
      <c r="ADL234" s="136"/>
      <c r="ADM234" s="136"/>
      <c r="ADN234" s="136"/>
      <c r="ADO234" s="136"/>
      <c r="ADP234" s="136"/>
      <c r="ADQ234" s="136"/>
      <c r="ADR234" s="136"/>
      <c r="ADS234" s="136"/>
      <c r="ADT234" s="136"/>
      <c r="ADU234" s="136"/>
      <c r="ADV234" s="136"/>
      <c r="ADW234" s="136"/>
      <c r="ADX234" s="136"/>
      <c r="ADY234" s="136"/>
      <c r="ADZ234" s="136"/>
      <c r="AEA234" s="136"/>
      <c r="AEB234" s="136"/>
      <c r="AEC234" s="136"/>
      <c r="AED234" s="136"/>
      <c r="AEE234" s="136"/>
      <c r="AEF234" s="136"/>
      <c r="AEG234" s="136"/>
      <c r="AEH234" s="136"/>
      <c r="AEI234" s="136"/>
      <c r="AEJ234" s="136"/>
      <c r="AEK234" s="136"/>
      <c r="AEL234" s="136"/>
      <c r="AEM234" s="136"/>
      <c r="AEN234" s="136"/>
      <c r="AEO234" s="136"/>
      <c r="AEP234" s="136"/>
      <c r="AEQ234" s="136"/>
      <c r="AER234" s="136"/>
      <c r="AES234" s="136"/>
      <c r="AET234" s="136"/>
      <c r="AEU234" s="136"/>
      <c r="AEV234" s="136"/>
      <c r="AEW234" s="136"/>
      <c r="AEX234" s="136"/>
      <c r="AEY234" s="136"/>
      <c r="AEZ234" s="136"/>
      <c r="AFA234" s="136"/>
      <c r="AFB234" s="136"/>
      <c r="AFC234" s="136"/>
      <c r="AFD234" s="136"/>
      <c r="AFE234" s="136"/>
      <c r="AFF234" s="136"/>
      <c r="AFG234" s="136"/>
      <c r="AFH234" s="136"/>
      <c r="AFI234" s="136"/>
      <c r="AFJ234" s="136"/>
      <c r="AFK234" s="136"/>
      <c r="AFL234" s="136"/>
      <c r="AFM234" s="136"/>
      <c r="AFN234" s="136"/>
      <c r="AFO234" s="136"/>
      <c r="AFP234" s="136"/>
      <c r="AFQ234" s="136"/>
      <c r="AFR234" s="136"/>
      <c r="AFS234" s="136"/>
      <c r="AFT234" s="136"/>
      <c r="AFU234" s="136"/>
      <c r="AFV234" s="136"/>
      <c r="AFW234" s="136"/>
      <c r="AFX234" s="136"/>
      <c r="AFY234" s="136"/>
      <c r="AFZ234" s="136"/>
      <c r="AGA234" s="136"/>
      <c r="AGB234" s="136"/>
      <c r="AGC234" s="136"/>
      <c r="AGD234" s="136"/>
      <c r="AGE234" s="136"/>
      <c r="AGF234" s="136"/>
      <c r="AGG234" s="136"/>
      <c r="AGH234" s="136"/>
      <c r="AGI234" s="136"/>
      <c r="AGJ234" s="136"/>
      <c r="AGK234" s="136"/>
      <c r="AGL234" s="136"/>
      <c r="AGM234" s="136"/>
      <c r="AGN234" s="136"/>
      <c r="AGO234" s="136"/>
      <c r="AGP234" s="136"/>
      <c r="AGQ234" s="136"/>
      <c r="AGR234" s="136"/>
      <c r="AGS234" s="136"/>
      <c r="AGT234" s="136"/>
      <c r="AGU234" s="136"/>
      <c r="AGV234" s="136"/>
      <c r="AGW234" s="136"/>
      <c r="AGX234" s="136"/>
      <c r="AGY234" s="136"/>
      <c r="AGZ234" s="136"/>
      <c r="AHA234" s="136"/>
      <c r="AHB234" s="136"/>
      <c r="AHC234" s="136"/>
      <c r="AHD234" s="136"/>
      <c r="AHE234" s="136"/>
      <c r="AHF234" s="136"/>
      <c r="AHG234" s="136"/>
      <c r="AHH234" s="136"/>
      <c r="AHI234" s="136"/>
      <c r="AHJ234" s="136"/>
      <c r="AHK234" s="136"/>
      <c r="AHL234" s="136"/>
      <c r="AHM234" s="136"/>
      <c r="AHN234" s="136"/>
      <c r="AHO234" s="136"/>
      <c r="AHP234" s="136"/>
      <c r="AHQ234" s="136"/>
      <c r="AHR234" s="136"/>
      <c r="AHS234" s="136"/>
      <c r="AHT234" s="136"/>
      <c r="AHU234" s="136"/>
      <c r="AHV234" s="136"/>
      <c r="AHW234" s="136"/>
      <c r="AHX234" s="136"/>
      <c r="AHY234" s="136"/>
      <c r="AHZ234" s="136"/>
      <c r="AIA234" s="136"/>
      <c r="AIB234" s="136"/>
      <c r="AIC234" s="136"/>
      <c r="AID234" s="136"/>
      <c r="AIE234" s="136"/>
      <c r="AIF234" s="136"/>
      <c r="AIG234" s="136"/>
      <c r="AIH234" s="136"/>
      <c r="AII234" s="136"/>
      <c r="AIJ234" s="136"/>
      <c r="AIK234" s="136"/>
      <c r="AIL234" s="136"/>
      <c r="AIM234" s="136"/>
      <c r="AIN234" s="136"/>
      <c r="AIO234" s="136"/>
      <c r="AIP234" s="136"/>
      <c r="AIQ234" s="136"/>
      <c r="AIR234" s="136"/>
      <c r="AIS234" s="136"/>
      <c r="AIT234" s="136"/>
      <c r="AIU234" s="136"/>
      <c r="AIV234" s="136"/>
      <c r="AIW234" s="136"/>
      <c r="AIX234" s="136"/>
      <c r="AIY234" s="136"/>
      <c r="AIZ234" s="136"/>
      <c r="AJA234" s="136"/>
      <c r="AJB234" s="136"/>
      <c r="AJC234" s="136"/>
      <c r="AJD234" s="136"/>
      <c r="AJE234" s="136"/>
      <c r="AJF234" s="136"/>
      <c r="AJG234" s="136"/>
      <c r="AJH234" s="136"/>
      <c r="AJI234" s="136"/>
      <c r="AJJ234" s="136"/>
      <c r="AJK234" s="136"/>
      <c r="AJL234" s="136"/>
      <c r="AJM234" s="136"/>
      <c r="AJN234" s="136"/>
      <c r="AJO234" s="136"/>
      <c r="AJP234" s="136"/>
      <c r="AJQ234" s="136"/>
      <c r="AJR234" s="136"/>
      <c r="AJS234" s="136"/>
      <c r="AJT234" s="136"/>
      <c r="AJU234" s="136"/>
      <c r="AJV234" s="136"/>
      <c r="AJW234" s="136"/>
      <c r="AJX234" s="136"/>
      <c r="AJY234" s="136"/>
      <c r="AJZ234" s="136"/>
      <c r="AKA234" s="136"/>
      <c r="AKB234" s="136"/>
      <c r="AKC234" s="136"/>
      <c r="AKD234" s="136"/>
      <c r="AKE234" s="136"/>
      <c r="AKF234" s="136"/>
      <c r="AKG234" s="136"/>
      <c r="AKH234" s="136"/>
      <c r="AKI234" s="136"/>
      <c r="AKJ234" s="136"/>
      <c r="AKK234" s="136"/>
      <c r="AKL234" s="136"/>
      <c r="AKM234" s="136"/>
      <c r="AKN234" s="136"/>
      <c r="AKO234" s="136"/>
      <c r="AKP234" s="136"/>
      <c r="AKQ234" s="136"/>
      <c r="AKR234" s="136"/>
      <c r="AKS234" s="136"/>
      <c r="AKT234" s="136"/>
      <c r="AKU234" s="136"/>
      <c r="AKV234" s="136"/>
      <c r="AKW234" s="136"/>
      <c r="AKX234" s="136"/>
      <c r="AKY234" s="136"/>
      <c r="AKZ234" s="136"/>
      <c r="ALA234" s="136"/>
      <c r="ALB234" s="136"/>
      <c r="ALC234" s="136"/>
      <c r="ALD234" s="136"/>
      <c r="ALE234" s="136"/>
      <c r="ALF234" s="136"/>
      <c r="ALG234" s="136"/>
      <c r="ALH234" s="136"/>
      <c r="ALI234" s="136"/>
      <c r="ALJ234" s="136"/>
      <c r="ALK234" s="136"/>
      <c r="ALL234" s="136"/>
      <c r="ALM234" s="136"/>
      <c r="ALN234" s="136"/>
      <c r="ALO234" s="136"/>
      <c r="ALP234" s="136"/>
      <c r="ALQ234" s="136"/>
      <c r="ALR234" s="136"/>
      <c r="ALS234" s="136"/>
      <c r="ALT234" s="136"/>
      <c r="ALU234" s="136"/>
      <c r="ALV234" s="136"/>
      <c r="ALW234" s="136"/>
      <c r="ALX234" s="136"/>
      <c r="ALY234" s="136"/>
      <c r="ALZ234" s="136"/>
      <c r="AMA234" s="136"/>
      <c r="AMB234" s="136"/>
      <c r="AMC234" s="136"/>
      <c r="AMD234" s="136"/>
      <c r="AME234" s="136"/>
      <c r="AMF234" s="136"/>
      <c r="AMG234" s="136"/>
      <c r="AMH234" s="136"/>
      <c r="AMI234" s="136"/>
    </row>
    <row r="235" spans="1:1023" x14ac:dyDescent="0.25">
      <c r="A235" s="280" t="s">
        <v>947</v>
      </c>
      <c r="B235" s="193">
        <v>235</v>
      </c>
      <c r="C235" s="261" t="s">
        <v>25890</v>
      </c>
      <c r="D235" s="212" t="s">
        <v>948</v>
      </c>
      <c r="E235" s="136"/>
      <c r="F235" s="238"/>
      <c r="G235" s="214"/>
      <c r="H235" s="214"/>
      <c r="I235" s="367">
        <v>4.3600000000000003</v>
      </c>
      <c r="J235" s="443"/>
      <c r="K235" s="161"/>
      <c r="L235" s="161"/>
      <c r="M235" s="161"/>
      <c r="N235" s="161"/>
      <c r="O235" s="161"/>
      <c r="P235" s="161"/>
      <c r="Q235" s="161"/>
      <c r="R235" s="161"/>
      <c r="S235" s="77" t="s">
        <v>770</v>
      </c>
      <c r="T235" s="77"/>
      <c r="U235" s="161"/>
      <c r="V235" s="256">
        <f>IF(O235=1,10,100)</f>
        <v>100</v>
      </c>
      <c r="W235" s="256">
        <f>IF(O235=1,1,IF(O235=2,10,100))</f>
        <v>100</v>
      </c>
      <c r="X235" s="256">
        <f>IF(O235=3,20,100)</f>
        <v>100</v>
      </c>
      <c r="Y235" s="256">
        <f>IF(P235=1,10,100)</f>
        <v>100</v>
      </c>
      <c r="Z235" s="256">
        <f>IF(P235=1,1,IF(P235=2,10,100))</f>
        <v>100</v>
      </c>
      <c r="AA235" s="257">
        <f>IF(OR(EXACT(Q235,"1A"),EXACT(Q235,"1B")),0.1,IF(Q235=2,1,100))</f>
        <v>100</v>
      </c>
      <c r="AB235" s="257">
        <f>IF(OR(EXACT(R235,"1A"),EXACT(R235,"1B")),0.1,IF(R235=2,1,100))</f>
        <v>100</v>
      </c>
      <c r="AC235" s="257">
        <f>IF(OR(EXACT(S235,"1A"),EXACT(S235,"1B")),0.3,IF(S235=2,3,100))</f>
        <v>0.3</v>
      </c>
      <c r="AD235" s="136"/>
      <c r="AE235" s="136"/>
      <c r="AF235" s="249">
        <f>IF(OR(OR(EXACT(J235,"1A"),EXACT(J235,"1B"),EXACT(J235,"1C")),K235=1),1,IF(K235=2,10,100))</f>
        <v>100</v>
      </c>
      <c r="AG235" s="249">
        <f>IF(OR(EXACT(J235,"1A"),EXACT(J235,"1B"),EXACT(J235,"1C")),1,IF(J235=2,10,100))</f>
        <v>100</v>
      </c>
      <c r="AH235" s="249">
        <f>IF(OR(EXACT(J235,"1A"),EXACT(J235,"1B"),EXACT(J235,"1C"),K235=1),3,100)</f>
        <v>100</v>
      </c>
      <c r="AI235" s="249">
        <f>IF(OR(EXACT(J235,"1A"),EXACT(J235,"1B"),EXACT(J235,"1C")),5,100)</f>
        <v>100</v>
      </c>
      <c r="AJ235" s="269" t="s">
        <v>25891</v>
      </c>
      <c r="AK235" s="296">
        <v>1</v>
      </c>
      <c r="AL235" s="153">
        <v>1</v>
      </c>
      <c r="AM235" s="251"/>
      <c r="AN235" s="136"/>
      <c r="AO235" s="136"/>
      <c r="AP235" s="136"/>
      <c r="AQ235" s="199" t="s">
        <v>949</v>
      </c>
      <c r="AR235" s="136"/>
      <c r="AS235" s="136"/>
      <c r="AT235" s="136"/>
      <c r="AU235" s="136"/>
      <c r="AV235" s="136"/>
      <c r="AW235" s="136"/>
      <c r="AX235" s="136"/>
      <c r="AY235" s="136"/>
      <c r="AZ235" s="136"/>
      <c r="BA235" s="136"/>
      <c r="BB235" s="136"/>
      <c r="BC235" s="136"/>
      <c r="BD235" s="136"/>
      <c r="BE235" s="136"/>
      <c r="BF235" s="136"/>
      <c r="BG235" s="136"/>
      <c r="BH235" s="136"/>
      <c r="BI235" s="136"/>
      <c r="BJ235" s="136"/>
      <c r="BK235" s="136"/>
      <c r="BL235" s="136"/>
      <c r="BM235" s="136"/>
      <c r="BN235" s="136"/>
      <c r="BO235" s="136"/>
      <c r="BP235" s="136"/>
      <c r="BQ235" s="136"/>
      <c r="BR235" s="136"/>
      <c r="BS235" s="136"/>
      <c r="BT235" s="136"/>
      <c r="BU235" s="136"/>
      <c r="BV235" s="136"/>
      <c r="BW235" s="136"/>
      <c r="BX235" s="136"/>
      <c r="BY235" s="136"/>
      <c r="BZ235" s="136"/>
      <c r="CA235" s="136"/>
      <c r="CB235" s="136"/>
      <c r="CC235" s="136"/>
      <c r="CD235" s="136"/>
      <c r="CE235" s="136"/>
      <c r="CF235" s="136"/>
      <c r="CG235" s="136"/>
      <c r="CH235" s="136"/>
      <c r="CI235" s="136"/>
      <c r="CJ235" s="136"/>
      <c r="CK235" s="136"/>
      <c r="CL235" s="136"/>
      <c r="CM235" s="136"/>
      <c r="CN235" s="136"/>
      <c r="CO235" s="136"/>
      <c r="CP235" s="136"/>
      <c r="CQ235" s="136"/>
      <c r="CR235" s="136"/>
      <c r="CS235" s="136"/>
      <c r="CT235" s="136"/>
      <c r="CU235" s="136"/>
      <c r="CV235" s="136"/>
      <c r="CW235" s="136"/>
      <c r="CX235" s="136"/>
      <c r="CY235" s="136"/>
      <c r="CZ235" s="136"/>
      <c r="DA235" s="136"/>
      <c r="DB235" s="136"/>
      <c r="DC235" s="136"/>
      <c r="DD235" s="136"/>
      <c r="DE235" s="136"/>
      <c r="DF235" s="136"/>
      <c r="DG235" s="136"/>
      <c r="DH235" s="136"/>
      <c r="DI235" s="136"/>
      <c r="DJ235" s="136"/>
      <c r="DK235" s="136"/>
      <c r="DL235" s="136"/>
      <c r="DM235" s="136"/>
      <c r="DN235" s="136"/>
      <c r="DO235" s="136"/>
      <c r="DP235" s="136"/>
      <c r="DQ235" s="136"/>
      <c r="DR235" s="136"/>
      <c r="DS235" s="136"/>
      <c r="DT235" s="136"/>
      <c r="DU235" s="136"/>
      <c r="DV235" s="136"/>
      <c r="DW235" s="136"/>
      <c r="DX235" s="136"/>
      <c r="DY235" s="136"/>
      <c r="DZ235" s="136"/>
      <c r="EA235" s="136"/>
      <c r="EB235" s="136"/>
      <c r="EC235" s="136"/>
      <c r="ED235" s="136"/>
      <c r="EE235" s="136"/>
      <c r="EF235" s="136"/>
      <c r="EG235" s="136"/>
      <c r="EH235" s="136"/>
      <c r="EI235" s="136"/>
      <c r="EJ235" s="136"/>
      <c r="EK235" s="136"/>
      <c r="EL235" s="136"/>
      <c r="EM235" s="136"/>
      <c r="EN235" s="136"/>
      <c r="EO235" s="136"/>
      <c r="EP235" s="136"/>
      <c r="EQ235" s="136"/>
      <c r="ER235" s="136"/>
      <c r="ES235" s="136"/>
      <c r="ET235" s="136"/>
      <c r="EU235" s="136"/>
      <c r="EV235" s="136"/>
      <c r="EW235" s="136"/>
      <c r="EX235" s="136"/>
      <c r="EY235" s="136"/>
      <c r="EZ235" s="136"/>
      <c r="FA235" s="136"/>
      <c r="FB235" s="136"/>
      <c r="FC235" s="136"/>
      <c r="FD235" s="136"/>
      <c r="FE235" s="136"/>
      <c r="FF235" s="136"/>
      <c r="FG235" s="136"/>
      <c r="FH235" s="136"/>
      <c r="FI235" s="136"/>
      <c r="FJ235" s="136"/>
      <c r="FK235" s="136"/>
      <c r="FL235" s="136"/>
      <c r="FM235" s="136"/>
      <c r="FN235" s="136"/>
      <c r="FO235" s="136"/>
      <c r="FP235" s="136"/>
      <c r="FQ235" s="136"/>
      <c r="FR235" s="136"/>
      <c r="FS235" s="136"/>
      <c r="FT235" s="136"/>
      <c r="FU235" s="136"/>
      <c r="FV235" s="136"/>
      <c r="FW235" s="136"/>
      <c r="FX235" s="136"/>
      <c r="FY235" s="136"/>
      <c r="FZ235" s="136"/>
      <c r="GA235" s="136"/>
      <c r="GB235" s="136"/>
      <c r="GC235" s="136"/>
      <c r="GD235" s="136"/>
      <c r="GE235" s="136"/>
      <c r="GF235" s="136"/>
      <c r="GG235" s="136"/>
      <c r="GH235" s="136"/>
      <c r="GI235" s="136"/>
      <c r="GJ235" s="136"/>
      <c r="GK235" s="136"/>
      <c r="GL235" s="136"/>
      <c r="GM235" s="136"/>
      <c r="GN235" s="136"/>
      <c r="GO235" s="136"/>
      <c r="GP235" s="136"/>
      <c r="GQ235" s="136"/>
      <c r="GR235" s="136"/>
      <c r="GS235" s="136"/>
      <c r="GT235" s="136"/>
      <c r="GU235" s="136"/>
      <c r="GV235" s="136"/>
      <c r="GW235" s="136"/>
      <c r="GX235" s="136"/>
      <c r="GY235" s="136"/>
      <c r="GZ235" s="136"/>
      <c r="HA235" s="136"/>
      <c r="HB235" s="136"/>
      <c r="HC235" s="136"/>
      <c r="HD235" s="136"/>
      <c r="HE235" s="136"/>
      <c r="HF235" s="136"/>
      <c r="HG235" s="136"/>
      <c r="HH235" s="136"/>
      <c r="HI235" s="136"/>
      <c r="HJ235" s="136"/>
      <c r="HK235" s="136"/>
      <c r="HL235" s="136"/>
      <c r="HM235" s="136"/>
      <c r="HN235" s="136"/>
      <c r="HO235" s="136"/>
      <c r="HP235" s="136"/>
      <c r="HQ235" s="136"/>
      <c r="HR235" s="136"/>
      <c r="HS235" s="136"/>
      <c r="HT235" s="136"/>
      <c r="HU235" s="136"/>
      <c r="HV235" s="136"/>
      <c r="HW235" s="136"/>
      <c r="HX235" s="136"/>
      <c r="HY235" s="136"/>
      <c r="HZ235" s="136"/>
      <c r="IA235" s="136"/>
      <c r="IB235" s="136"/>
      <c r="IC235" s="136"/>
      <c r="ID235" s="136"/>
      <c r="IE235" s="136"/>
      <c r="IF235" s="136"/>
      <c r="IG235" s="136"/>
      <c r="IH235" s="136"/>
      <c r="II235" s="136"/>
      <c r="IJ235" s="136"/>
      <c r="IK235" s="136"/>
      <c r="IL235" s="136"/>
      <c r="IM235" s="136"/>
      <c r="IN235" s="136"/>
      <c r="IO235" s="136"/>
      <c r="IP235" s="136"/>
      <c r="IQ235" s="136"/>
      <c r="IR235" s="136"/>
      <c r="IS235" s="136"/>
      <c r="IT235" s="136"/>
      <c r="IU235" s="136"/>
      <c r="IV235" s="136"/>
      <c r="IW235" s="136"/>
      <c r="IX235" s="136"/>
      <c r="IY235" s="136"/>
      <c r="IZ235" s="136"/>
      <c r="JA235" s="136"/>
      <c r="JB235" s="136"/>
      <c r="JC235" s="136"/>
      <c r="JD235" s="136"/>
      <c r="JE235" s="136"/>
      <c r="JF235" s="136"/>
      <c r="JG235" s="136"/>
      <c r="JH235" s="136"/>
      <c r="JI235" s="136"/>
      <c r="JJ235" s="136"/>
      <c r="JK235" s="136"/>
      <c r="JL235" s="136"/>
      <c r="JM235" s="136"/>
      <c r="JN235" s="136"/>
      <c r="JO235" s="136"/>
      <c r="JP235" s="136"/>
      <c r="JQ235" s="136"/>
      <c r="JR235" s="136"/>
      <c r="JS235" s="136"/>
      <c r="JT235" s="136"/>
      <c r="JU235" s="136"/>
      <c r="JV235" s="136"/>
      <c r="JW235" s="136"/>
      <c r="JX235" s="136"/>
      <c r="JY235" s="136"/>
      <c r="JZ235" s="136"/>
      <c r="KA235" s="136"/>
      <c r="KB235" s="136"/>
      <c r="KC235" s="136"/>
      <c r="KD235" s="136"/>
      <c r="KE235" s="136"/>
      <c r="KF235" s="136"/>
      <c r="KG235" s="136"/>
      <c r="KH235" s="136"/>
      <c r="KI235" s="136"/>
      <c r="KJ235" s="136"/>
      <c r="KK235" s="136"/>
      <c r="KL235" s="136"/>
      <c r="KM235" s="136"/>
      <c r="KN235" s="136"/>
      <c r="KO235" s="136"/>
      <c r="KP235" s="136"/>
      <c r="KQ235" s="136"/>
      <c r="KR235" s="136"/>
      <c r="KS235" s="136"/>
      <c r="KT235" s="136"/>
      <c r="KU235" s="136"/>
      <c r="KV235" s="136"/>
      <c r="KW235" s="136"/>
      <c r="KX235" s="136"/>
      <c r="KY235" s="136"/>
      <c r="KZ235" s="136"/>
      <c r="LA235" s="136"/>
      <c r="LB235" s="136"/>
      <c r="LC235" s="136"/>
      <c r="LD235" s="136"/>
      <c r="LE235" s="136"/>
      <c r="LF235" s="136"/>
      <c r="LG235" s="136"/>
      <c r="LH235" s="136"/>
      <c r="LI235" s="136"/>
      <c r="LJ235" s="136"/>
      <c r="LK235" s="136"/>
      <c r="LL235" s="136"/>
      <c r="LM235" s="136"/>
      <c r="LN235" s="136"/>
      <c r="LO235" s="136"/>
      <c r="LP235" s="136"/>
      <c r="LQ235" s="136"/>
      <c r="LR235" s="136"/>
      <c r="LS235" s="136"/>
      <c r="LT235" s="136"/>
      <c r="LU235" s="136"/>
      <c r="LV235" s="136"/>
      <c r="LW235" s="136"/>
      <c r="LX235" s="136"/>
      <c r="LY235" s="136"/>
      <c r="LZ235" s="136"/>
      <c r="MA235" s="136"/>
      <c r="MB235" s="136"/>
      <c r="MC235" s="136"/>
      <c r="MD235" s="136"/>
      <c r="ME235" s="136"/>
      <c r="MF235" s="136"/>
      <c r="MG235" s="136"/>
      <c r="MH235" s="136"/>
      <c r="MI235" s="136"/>
      <c r="MJ235" s="136"/>
      <c r="MK235" s="136"/>
      <c r="ML235" s="136"/>
      <c r="MM235" s="136"/>
      <c r="MN235" s="136"/>
      <c r="MO235" s="136"/>
      <c r="MP235" s="136"/>
      <c r="MQ235" s="136"/>
      <c r="MR235" s="136"/>
      <c r="MS235" s="136"/>
      <c r="MT235" s="136"/>
      <c r="MU235" s="136"/>
      <c r="MV235" s="136"/>
      <c r="MW235" s="136"/>
      <c r="MX235" s="136"/>
      <c r="MY235" s="136"/>
      <c r="MZ235" s="136"/>
      <c r="NA235" s="136"/>
      <c r="NB235" s="136"/>
      <c r="NC235" s="136"/>
      <c r="ND235" s="136"/>
      <c r="NE235" s="136"/>
      <c r="NF235" s="136"/>
      <c r="NG235" s="136"/>
      <c r="NH235" s="136"/>
      <c r="NI235" s="136"/>
      <c r="NJ235" s="136"/>
      <c r="NK235" s="136"/>
      <c r="NL235" s="136"/>
      <c r="NM235" s="136"/>
      <c r="NN235" s="136"/>
      <c r="NO235" s="136"/>
      <c r="NP235" s="136"/>
      <c r="NQ235" s="136"/>
      <c r="NR235" s="136"/>
      <c r="NS235" s="136"/>
      <c r="NT235" s="136"/>
      <c r="NU235" s="136"/>
      <c r="NV235" s="136"/>
      <c r="NW235" s="136"/>
      <c r="NX235" s="136"/>
      <c r="NY235" s="136"/>
      <c r="NZ235" s="136"/>
      <c r="OA235" s="136"/>
      <c r="OB235" s="136"/>
      <c r="OC235" s="136"/>
      <c r="OD235" s="136"/>
      <c r="OE235" s="136"/>
      <c r="OF235" s="136"/>
      <c r="OG235" s="136"/>
      <c r="OH235" s="136"/>
      <c r="OI235" s="136"/>
      <c r="OJ235" s="136"/>
      <c r="OK235" s="136"/>
      <c r="OL235" s="136"/>
      <c r="OM235" s="136"/>
      <c r="ON235" s="136"/>
      <c r="OO235" s="136"/>
      <c r="OP235" s="136"/>
      <c r="OQ235" s="136"/>
      <c r="OR235" s="136"/>
      <c r="OS235" s="136"/>
      <c r="OT235" s="136"/>
      <c r="OU235" s="136"/>
      <c r="OV235" s="136"/>
      <c r="OW235" s="136"/>
      <c r="OX235" s="136"/>
      <c r="OY235" s="136"/>
      <c r="OZ235" s="136"/>
      <c r="PA235" s="136"/>
      <c r="PB235" s="136"/>
      <c r="PC235" s="136"/>
      <c r="PD235" s="136"/>
      <c r="PE235" s="136"/>
      <c r="PF235" s="136"/>
      <c r="PG235" s="136"/>
      <c r="PH235" s="136"/>
      <c r="PI235" s="136"/>
      <c r="PJ235" s="136"/>
      <c r="PK235" s="136"/>
      <c r="PL235" s="136"/>
      <c r="PM235" s="136"/>
      <c r="PN235" s="136"/>
      <c r="PO235" s="136"/>
      <c r="PP235" s="136"/>
      <c r="PQ235" s="136"/>
      <c r="PR235" s="136"/>
      <c r="PS235" s="136"/>
      <c r="PT235" s="136"/>
      <c r="PU235" s="136"/>
      <c r="PV235" s="136"/>
      <c r="PW235" s="136"/>
      <c r="PX235" s="136"/>
      <c r="PY235" s="136"/>
      <c r="PZ235" s="136"/>
      <c r="QA235" s="136"/>
      <c r="QB235" s="136"/>
      <c r="QC235" s="136"/>
      <c r="QD235" s="136"/>
      <c r="QE235" s="136"/>
      <c r="QF235" s="136"/>
      <c r="QG235" s="136"/>
      <c r="QH235" s="136"/>
      <c r="QI235" s="136"/>
      <c r="QJ235" s="136"/>
      <c r="QK235" s="136"/>
      <c r="QL235" s="136"/>
      <c r="QM235" s="136"/>
      <c r="QN235" s="136"/>
      <c r="QO235" s="136"/>
      <c r="QP235" s="136"/>
      <c r="QQ235" s="136"/>
      <c r="QR235" s="136"/>
      <c r="QS235" s="136"/>
      <c r="QT235" s="136"/>
      <c r="QU235" s="136"/>
      <c r="QV235" s="136"/>
      <c r="QW235" s="136"/>
      <c r="QX235" s="136"/>
      <c r="QY235" s="136"/>
      <c r="QZ235" s="136"/>
      <c r="RA235" s="136"/>
      <c r="RB235" s="136"/>
      <c r="RC235" s="136"/>
      <c r="RD235" s="136"/>
      <c r="RE235" s="136"/>
      <c r="RF235" s="136"/>
      <c r="RG235" s="136"/>
      <c r="RH235" s="136"/>
      <c r="RI235" s="136"/>
      <c r="RJ235" s="136"/>
      <c r="RK235" s="136"/>
      <c r="RL235" s="136"/>
      <c r="RM235" s="136"/>
      <c r="RN235" s="136"/>
      <c r="RO235" s="136"/>
      <c r="RP235" s="136"/>
      <c r="RQ235" s="136"/>
      <c r="RR235" s="136"/>
      <c r="RS235" s="136"/>
      <c r="RT235" s="136"/>
      <c r="RU235" s="136"/>
      <c r="RV235" s="136"/>
      <c r="RW235" s="136"/>
      <c r="RX235" s="136"/>
      <c r="RY235" s="136"/>
      <c r="RZ235" s="136"/>
      <c r="SA235" s="136"/>
      <c r="SB235" s="136"/>
      <c r="SC235" s="136"/>
      <c r="SD235" s="136"/>
      <c r="SE235" s="136"/>
      <c r="SF235" s="136"/>
      <c r="SG235" s="136"/>
      <c r="SH235" s="136"/>
      <c r="SI235" s="136"/>
      <c r="SJ235" s="136"/>
      <c r="SK235" s="136"/>
      <c r="SL235" s="136"/>
      <c r="SM235" s="136"/>
      <c r="SN235" s="136"/>
      <c r="SO235" s="136"/>
      <c r="SP235" s="136"/>
      <c r="SQ235" s="136"/>
      <c r="SR235" s="136"/>
      <c r="SS235" s="136"/>
      <c r="ST235" s="136"/>
      <c r="SU235" s="136"/>
      <c r="SV235" s="136"/>
      <c r="SW235" s="136"/>
      <c r="SX235" s="136"/>
      <c r="SY235" s="136"/>
      <c r="SZ235" s="136"/>
      <c r="TA235" s="136"/>
      <c r="TB235" s="136"/>
      <c r="TC235" s="136"/>
      <c r="TD235" s="136"/>
      <c r="TE235" s="136"/>
      <c r="TF235" s="136"/>
      <c r="TG235" s="136"/>
      <c r="TH235" s="136"/>
      <c r="TI235" s="136"/>
      <c r="TJ235" s="136"/>
      <c r="TK235" s="136"/>
      <c r="TL235" s="136"/>
      <c r="TM235" s="136"/>
      <c r="TN235" s="136"/>
      <c r="TO235" s="136"/>
      <c r="TP235" s="136"/>
      <c r="TQ235" s="136"/>
      <c r="TR235" s="136"/>
      <c r="TS235" s="136"/>
      <c r="TT235" s="136"/>
      <c r="TU235" s="136"/>
      <c r="TV235" s="136"/>
      <c r="TW235" s="136"/>
      <c r="TX235" s="136"/>
      <c r="TY235" s="136"/>
      <c r="TZ235" s="136"/>
      <c r="UA235" s="136"/>
      <c r="UB235" s="136"/>
      <c r="UC235" s="136"/>
      <c r="UD235" s="136"/>
      <c r="UE235" s="136"/>
      <c r="UF235" s="136"/>
      <c r="UG235" s="136"/>
      <c r="UH235" s="136"/>
      <c r="UI235" s="136"/>
      <c r="UJ235" s="136"/>
      <c r="UK235" s="136"/>
      <c r="UL235" s="136"/>
      <c r="UM235" s="136"/>
      <c r="UN235" s="136"/>
      <c r="UO235" s="136"/>
      <c r="UP235" s="136"/>
      <c r="UQ235" s="136"/>
      <c r="UR235" s="136"/>
      <c r="US235" s="136"/>
      <c r="UT235" s="136"/>
      <c r="UU235" s="136"/>
      <c r="UV235" s="136"/>
      <c r="UW235" s="136"/>
      <c r="UX235" s="136"/>
      <c r="UY235" s="136"/>
      <c r="UZ235" s="136"/>
      <c r="VA235" s="136"/>
      <c r="VB235" s="136"/>
      <c r="VC235" s="136"/>
      <c r="VD235" s="136"/>
      <c r="VE235" s="136"/>
      <c r="VF235" s="136"/>
      <c r="VG235" s="136"/>
      <c r="VH235" s="136"/>
      <c r="VI235" s="136"/>
      <c r="VJ235" s="136"/>
      <c r="VK235" s="136"/>
      <c r="VL235" s="136"/>
      <c r="VM235" s="136"/>
      <c r="VN235" s="136"/>
      <c r="VO235" s="136"/>
      <c r="VP235" s="136"/>
      <c r="VQ235" s="136"/>
      <c r="VR235" s="136"/>
      <c r="VS235" s="136"/>
      <c r="VT235" s="136"/>
      <c r="VU235" s="136"/>
      <c r="VV235" s="136"/>
      <c r="VW235" s="136"/>
      <c r="VX235" s="136"/>
      <c r="VY235" s="136"/>
      <c r="VZ235" s="136"/>
      <c r="WA235" s="136"/>
      <c r="WB235" s="136"/>
      <c r="WC235" s="136"/>
      <c r="WD235" s="136"/>
      <c r="WE235" s="136"/>
      <c r="WF235" s="136"/>
      <c r="WG235" s="136"/>
      <c r="WH235" s="136"/>
      <c r="WI235" s="136"/>
      <c r="WJ235" s="136"/>
      <c r="WK235" s="136"/>
      <c r="WL235" s="136"/>
      <c r="WM235" s="136"/>
      <c r="WN235" s="136"/>
      <c r="WO235" s="136"/>
      <c r="WP235" s="136"/>
      <c r="WQ235" s="136"/>
      <c r="WR235" s="136"/>
      <c r="WS235" s="136"/>
      <c r="WT235" s="136"/>
      <c r="WU235" s="136"/>
      <c r="WV235" s="136"/>
      <c r="WW235" s="136"/>
      <c r="WX235" s="136"/>
      <c r="WY235" s="136"/>
      <c r="WZ235" s="136"/>
      <c r="XA235" s="136"/>
      <c r="XB235" s="136"/>
      <c r="XC235" s="136"/>
      <c r="XD235" s="136"/>
      <c r="XE235" s="136"/>
      <c r="XF235" s="136"/>
      <c r="XG235" s="136"/>
      <c r="XH235" s="136"/>
      <c r="XI235" s="136"/>
      <c r="XJ235" s="136"/>
      <c r="XK235" s="136"/>
      <c r="XL235" s="136"/>
      <c r="XM235" s="136"/>
      <c r="XN235" s="136"/>
      <c r="XO235" s="136"/>
      <c r="XP235" s="136"/>
      <c r="XQ235" s="136"/>
      <c r="XR235" s="136"/>
      <c r="XS235" s="136"/>
      <c r="XT235" s="136"/>
      <c r="XU235" s="136"/>
      <c r="XV235" s="136"/>
      <c r="XW235" s="136"/>
      <c r="XX235" s="136"/>
      <c r="XY235" s="136"/>
      <c r="XZ235" s="136"/>
      <c r="YA235" s="136"/>
      <c r="YB235" s="136"/>
      <c r="YC235" s="136"/>
      <c r="YD235" s="136"/>
      <c r="YE235" s="136"/>
      <c r="YF235" s="136"/>
      <c r="YG235" s="136"/>
      <c r="YH235" s="136"/>
      <c r="YI235" s="136"/>
      <c r="YJ235" s="136"/>
      <c r="YK235" s="136"/>
      <c r="YL235" s="136"/>
      <c r="YM235" s="136"/>
      <c r="YN235" s="136"/>
      <c r="YO235" s="136"/>
      <c r="YP235" s="136"/>
      <c r="YQ235" s="136"/>
      <c r="YR235" s="136"/>
      <c r="YS235" s="136"/>
      <c r="YT235" s="136"/>
      <c r="YU235" s="136"/>
      <c r="YV235" s="136"/>
      <c r="YW235" s="136"/>
      <c r="YX235" s="136"/>
      <c r="YY235" s="136"/>
      <c r="YZ235" s="136"/>
      <c r="ZA235" s="136"/>
      <c r="ZB235" s="136"/>
      <c r="ZC235" s="136"/>
      <c r="ZD235" s="136"/>
      <c r="ZE235" s="136"/>
      <c r="ZF235" s="136"/>
      <c r="ZG235" s="136"/>
      <c r="ZH235" s="136"/>
      <c r="ZI235" s="136"/>
      <c r="ZJ235" s="136"/>
      <c r="ZK235" s="136"/>
      <c r="ZL235" s="136"/>
      <c r="ZM235" s="136"/>
      <c r="ZN235" s="136"/>
      <c r="ZO235" s="136"/>
      <c r="ZP235" s="136"/>
      <c r="ZQ235" s="136"/>
      <c r="ZR235" s="136"/>
      <c r="ZS235" s="136"/>
      <c r="ZT235" s="136"/>
      <c r="ZU235" s="136"/>
      <c r="ZV235" s="136"/>
      <c r="ZW235" s="136"/>
      <c r="ZX235" s="136"/>
      <c r="ZY235" s="136"/>
      <c r="ZZ235" s="136"/>
      <c r="AAA235" s="136"/>
      <c r="AAB235" s="136"/>
      <c r="AAC235" s="136"/>
      <c r="AAD235" s="136"/>
      <c r="AAE235" s="136"/>
      <c r="AAF235" s="136"/>
      <c r="AAG235" s="136"/>
      <c r="AAH235" s="136"/>
      <c r="AAI235" s="136"/>
      <c r="AAJ235" s="136"/>
      <c r="AAK235" s="136"/>
      <c r="AAL235" s="136"/>
      <c r="AAM235" s="136"/>
      <c r="AAN235" s="136"/>
      <c r="AAO235" s="136"/>
      <c r="AAP235" s="136"/>
      <c r="AAQ235" s="136"/>
      <c r="AAR235" s="136"/>
      <c r="AAS235" s="136"/>
      <c r="AAT235" s="136"/>
      <c r="AAU235" s="136"/>
      <c r="AAV235" s="136"/>
      <c r="AAW235" s="136"/>
      <c r="AAX235" s="136"/>
      <c r="AAY235" s="136"/>
      <c r="AAZ235" s="136"/>
      <c r="ABA235" s="136"/>
      <c r="ABB235" s="136"/>
      <c r="ABC235" s="136"/>
      <c r="ABD235" s="136"/>
      <c r="ABE235" s="136"/>
      <c r="ABF235" s="136"/>
      <c r="ABG235" s="136"/>
      <c r="ABH235" s="136"/>
      <c r="ABI235" s="136"/>
      <c r="ABJ235" s="136"/>
      <c r="ABK235" s="136"/>
      <c r="ABL235" s="136"/>
      <c r="ABM235" s="136"/>
      <c r="ABN235" s="136"/>
      <c r="ABO235" s="136"/>
      <c r="ABP235" s="136"/>
      <c r="ABQ235" s="136"/>
      <c r="ABR235" s="136"/>
      <c r="ABS235" s="136"/>
      <c r="ABT235" s="136"/>
      <c r="ABU235" s="136"/>
      <c r="ABV235" s="136"/>
      <c r="ABW235" s="136"/>
      <c r="ABX235" s="136"/>
      <c r="ABY235" s="136"/>
      <c r="ABZ235" s="136"/>
      <c r="ACA235" s="136"/>
      <c r="ACB235" s="136"/>
      <c r="ACC235" s="136"/>
      <c r="ACD235" s="136"/>
      <c r="ACE235" s="136"/>
      <c r="ACF235" s="136"/>
      <c r="ACG235" s="136"/>
      <c r="ACH235" s="136"/>
      <c r="ACI235" s="136"/>
      <c r="ACJ235" s="136"/>
      <c r="ACK235" s="136"/>
      <c r="ACL235" s="136"/>
      <c r="ACM235" s="136"/>
      <c r="ACN235" s="136"/>
      <c r="ACO235" s="136"/>
      <c r="ACP235" s="136"/>
      <c r="ACQ235" s="136"/>
      <c r="ACR235" s="136"/>
      <c r="ACS235" s="136"/>
      <c r="ACT235" s="136"/>
      <c r="ACU235" s="136"/>
      <c r="ACV235" s="136"/>
      <c r="ACW235" s="136"/>
      <c r="ACX235" s="136"/>
      <c r="ACY235" s="136"/>
      <c r="ACZ235" s="136"/>
      <c r="ADA235" s="136"/>
      <c r="ADB235" s="136"/>
      <c r="ADC235" s="136"/>
      <c r="ADD235" s="136"/>
      <c r="ADE235" s="136"/>
      <c r="ADF235" s="136"/>
      <c r="ADG235" s="136"/>
      <c r="ADH235" s="136"/>
      <c r="ADI235" s="136"/>
      <c r="ADJ235" s="136"/>
      <c r="ADK235" s="136"/>
      <c r="ADL235" s="136"/>
      <c r="ADM235" s="136"/>
      <c r="ADN235" s="136"/>
      <c r="ADO235" s="136"/>
      <c r="ADP235" s="136"/>
      <c r="ADQ235" s="136"/>
      <c r="ADR235" s="136"/>
      <c r="ADS235" s="136"/>
      <c r="ADT235" s="136"/>
      <c r="ADU235" s="136"/>
      <c r="ADV235" s="136"/>
      <c r="ADW235" s="136"/>
      <c r="ADX235" s="136"/>
      <c r="ADY235" s="136"/>
      <c r="ADZ235" s="136"/>
      <c r="AEA235" s="136"/>
      <c r="AEB235" s="136"/>
      <c r="AEC235" s="136"/>
      <c r="AED235" s="136"/>
      <c r="AEE235" s="136"/>
      <c r="AEF235" s="136"/>
      <c r="AEG235" s="136"/>
      <c r="AEH235" s="136"/>
      <c r="AEI235" s="136"/>
      <c r="AEJ235" s="136"/>
      <c r="AEK235" s="136"/>
      <c r="AEL235" s="136"/>
      <c r="AEM235" s="136"/>
      <c r="AEN235" s="136"/>
      <c r="AEO235" s="136"/>
      <c r="AEP235" s="136"/>
      <c r="AEQ235" s="136"/>
      <c r="AER235" s="136"/>
      <c r="AES235" s="136"/>
      <c r="AET235" s="136"/>
      <c r="AEU235" s="136"/>
      <c r="AEV235" s="136"/>
      <c r="AEW235" s="136"/>
      <c r="AEX235" s="136"/>
      <c r="AEY235" s="136"/>
      <c r="AEZ235" s="136"/>
      <c r="AFA235" s="136"/>
      <c r="AFB235" s="136"/>
      <c r="AFC235" s="136"/>
      <c r="AFD235" s="136"/>
      <c r="AFE235" s="136"/>
      <c r="AFF235" s="136"/>
      <c r="AFG235" s="136"/>
      <c r="AFH235" s="136"/>
      <c r="AFI235" s="136"/>
      <c r="AFJ235" s="136"/>
      <c r="AFK235" s="136"/>
      <c r="AFL235" s="136"/>
      <c r="AFM235" s="136"/>
      <c r="AFN235" s="136"/>
      <c r="AFO235" s="136"/>
      <c r="AFP235" s="136"/>
      <c r="AFQ235" s="136"/>
      <c r="AFR235" s="136"/>
      <c r="AFS235" s="136"/>
      <c r="AFT235" s="136"/>
      <c r="AFU235" s="136"/>
      <c r="AFV235" s="136"/>
      <c r="AFW235" s="136"/>
      <c r="AFX235" s="136"/>
      <c r="AFY235" s="136"/>
      <c r="AFZ235" s="136"/>
      <c r="AGA235" s="136"/>
      <c r="AGB235" s="136"/>
      <c r="AGC235" s="136"/>
      <c r="AGD235" s="136"/>
      <c r="AGE235" s="136"/>
      <c r="AGF235" s="136"/>
      <c r="AGG235" s="136"/>
      <c r="AGH235" s="136"/>
      <c r="AGI235" s="136"/>
      <c r="AGJ235" s="136"/>
      <c r="AGK235" s="136"/>
      <c r="AGL235" s="136"/>
      <c r="AGM235" s="136"/>
      <c r="AGN235" s="136"/>
      <c r="AGO235" s="136"/>
      <c r="AGP235" s="136"/>
      <c r="AGQ235" s="136"/>
      <c r="AGR235" s="136"/>
      <c r="AGS235" s="136"/>
      <c r="AGT235" s="136"/>
      <c r="AGU235" s="136"/>
      <c r="AGV235" s="136"/>
      <c r="AGW235" s="136"/>
      <c r="AGX235" s="136"/>
      <c r="AGY235" s="136"/>
      <c r="AGZ235" s="136"/>
      <c r="AHA235" s="136"/>
      <c r="AHB235" s="136"/>
      <c r="AHC235" s="136"/>
      <c r="AHD235" s="136"/>
      <c r="AHE235" s="136"/>
      <c r="AHF235" s="136"/>
      <c r="AHG235" s="136"/>
      <c r="AHH235" s="136"/>
      <c r="AHI235" s="136"/>
      <c r="AHJ235" s="136"/>
      <c r="AHK235" s="136"/>
      <c r="AHL235" s="136"/>
      <c r="AHM235" s="136"/>
      <c r="AHN235" s="136"/>
      <c r="AHO235" s="136"/>
      <c r="AHP235" s="136"/>
      <c r="AHQ235" s="136"/>
      <c r="AHR235" s="136"/>
      <c r="AHS235" s="136"/>
      <c r="AHT235" s="136"/>
      <c r="AHU235" s="136"/>
      <c r="AHV235" s="136"/>
      <c r="AHW235" s="136"/>
      <c r="AHX235" s="136"/>
      <c r="AHY235" s="136"/>
      <c r="AHZ235" s="136"/>
      <c r="AIA235" s="136"/>
      <c r="AIB235" s="136"/>
      <c r="AIC235" s="136"/>
      <c r="AID235" s="136"/>
      <c r="AIE235" s="136"/>
      <c r="AIF235" s="136"/>
      <c r="AIG235" s="136"/>
      <c r="AIH235" s="136"/>
      <c r="AII235" s="136"/>
      <c r="AIJ235" s="136"/>
      <c r="AIK235" s="136"/>
      <c r="AIL235" s="136"/>
      <c r="AIM235" s="136"/>
      <c r="AIN235" s="136"/>
      <c r="AIO235" s="136"/>
      <c r="AIP235" s="136"/>
      <c r="AIQ235" s="136"/>
      <c r="AIR235" s="136"/>
      <c r="AIS235" s="136"/>
      <c r="AIT235" s="136"/>
      <c r="AIU235" s="136"/>
      <c r="AIV235" s="136"/>
      <c r="AIW235" s="136"/>
      <c r="AIX235" s="136"/>
      <c r="AIY235" s="136"/>
      <c r="AIZ235" s="136"/>
      <c r="AJA235" s="136"/>
      <c r="AJB235" s="136"/>
      <c r="AJC235" s="136"/>
      <c r="AJD235" s="136"/>
      <c r="AJE235" s="136"/>
      <c r="AJF235" s="136"/>
      <c r="AJG235" s="136"/>
      <c r="AJH235" s="136"/>
      <c r="AJI235" s="136"/>
      <c r="AJJ235" s="136"/>
      <c r="AJK235" s="136"/>
      <c r="AJL235" s="136"/>
      <c r="AJM235" s="136"/>
      <c r="AJN235" s="136"/>
      <c r="AJO235" s="136"/>
      <c r="AJP235" s="136"/>
      <c r="AJQ235" s="136"/>
      <c r="AJR235" s="136"/>
      <c r="AJS235" s="136"/>
      <c r="AJT235" s="136"/>
      <c r="AJU235" s="136"/>
      <c r="AJV235" s="136"/>
      <c r="AJW235" s="136"/>
      <c r="AJX235" s="136"/>
      <c r="AJY235" s="136"/>
      <c r="AJZ235" s="136"/>
      <c r="AKA235" s="136"/>
      <c r="AKB235" s="136"/>
      <c r="AKC235" s="136"/>
      <c r="AKD235" s="136"/>
      <c r="AKE235" s="136"/>
      <c r="AKF235" s="136"/>
      <c r="AKG235" s="136"/>
      <c r="AKH235" s="136"/>
      <c r="AKI235" s="136"/>
      <c r="AKJ235" s="136"/>
      <c r="AKK235" s="136"/>
      <c r="AKL235" s="136"/>
      <c r="AKM235" s="136"/>
      <c r="AKN235" s="136"/>
      <c r="AKO235" s="136"/>
      <c r="AKP235" s="136"/>
      <c r="AKQ235" s="136"/>
      <c r="AKR235" s="136"/>
      <c r="AKS235" s="136"/>
      <c r="AKT235" s="136"/>
      <c r="AKU235" s="136"/>
      <c r="AKV235" s="136"/>
      <c r="AKW235" s="136"/>
      <c r="AKX235" s="136"/>
      <c r="AKY235" s="136"/>
      <c r="AKZ235" s="136"/>
      <c r="ALA235" s="136"/>
      <c r="ALB235" s="136"/>
      <c r="ALC235" s="136"/>
      <c r="ALD235" s="136"/>
      <c r="ALE235" s="136"/>
      <c r="ALF235" s="136"/>
      <c r="ALG235" s="136"/>
      <c r="ALH235" s="136"/>
      <c r="ALI235" s="136"/>
      <c r="ALJ235" s="136"/>
      <c r="ALK235" s="136"/>
      <c r="ALL235" s="136"/>
      <c r="ALM235" s="136"/>
      <c r="ALN235" s="136"/>
      <c r="ALO235" s="136"/>
      <c r="ALP235" s="136"/>
      <c r="ALQ235" s="136"/>
      <c r="ALR235" s="136"/>
      <c r="ALS235" s="136"/>
      <c r="ALT235" s="136"/>
      <c r="ALU235" s="136"/>
      <c r="ALV235" s="136"/>
      <c r="ALW235" s="136"/>
      <c r="ALX235" s="136"/>
      <c r="ALY235" s="136"/>
      <c r="ALZ235" s="136"/>
      <c r="AMA235" s="136"/>
      <c r="AMB235" s="136"/>
      <c r="AMC235" s="136"/>
      <c r="AMD235" s="136"/>
      <c r="AME235" s="136"/>
      <c r="AMF235" s="136"/>
      <c r="AMG235" s="136"/>
      <c r="AMH235" s="136"/>
      <c r="AMI235" s="136"/>
    </row>
    <row r="236" spans="1:1023" ht="15" customHeight="1" x14ac:dyDescent="0.25">
      <c r="A236" s="280" t="s">
        <v>950</v>
      </c>
      <c r="B236" s="193">
        <v>236</v>
      </c>
      <c r="C236" s="261" t="s">
        <v>25892</v>
      </c>
      <c r="D236" s="212" t="s">
        <v>951</v>
      </c>
      <c r="E236" s="136"/>
      <c r="F236" s="238"/>
      <c r="G236" s="214"/>
      <c r="H236" s="214"/>
      <c r="I236" s="367"/>
      <c r="J236" s="443"/>
      <c r="K236" s="161"/>
      <c r="L236" s="412">
        <v>1</v>
      </c>
      <c r="M236" s="161"/>
      <c r="N236" s="161"/>
      <c r="O236" s="161"/>
      <c r="P236" s="161"/>
      <c r="Q236" s="161"/>
      <c r="R236" s="161"/>
      <c r="S236" s="77" t="s">
        <v>770</v>
      </c>
      <c r="T236" s="77"/>
      <c r="U236" s="161"/>
      <c r="V236" s="256">
        <f>IF(O236=1,10,100)</f>
        <v>100</v>
      </c>
      <c r="W236" s="256">
        <f>IF(O236=1,1,IF(O236=2,10,100))</f>
        <v>100</v>
      </c>
      <c r="X236" s="256">
        <f>IF(O236=3,20,100)</f>
        <v>100</v>
      </c>
      <c r="Y236" s="256">
        <f>IF(P236=1,10,100)</f>
        <v>100</v>
      </c>
      <c r="Z236" s="256">
        <f>IF(P236=1,1,IF(P236=2,10,100))</f>
        <v>100</v>
      </c>
      <c r="AA236" s="257">
        <f>IF(OR(EXACT(Q236,"1A"),EXACT(Q236,"1B")),0.1,IF(Q236=2,1,100))</f>
        <v>100</v>
      </c>
      <c r="AB236" s="257">
        <f>IF(OR(EXACT(R236,"1A"),EXACT(R236,"1B")),0.1,IF(R236=2,1,100))</f>
        <v>100</v>
      </c>
      <c r="AC236" s="257">
        <f>IF(OR(EXACT(S236,"1A"),EXACT(S236,"1B")),0.3,IF(S236=2,3,100))</f>
        <v>0.3</v>
      </c>
      <c r="AD236" s="136"/>
      <c r="AE236" s="136"/>
      <c r="AF236" s="249">
        <f>IF(OR(OR(EXACT(J236,"1A"),EXACT(J236,"1B"),EXACT(J236,"1C")),K236=1),1,IF(K236=2,10,100))</f>
        <v>100</v>
      </c>
      <c r="AG236" s="249">
        <f>IF(OR(EXACT(J236,"1A"),EXACT(J236,"1B"),EXACT(J236,"1C")),1,IF(J236=2,10,100))</f>
        <v>100</v>
      </c>
      <c r="AH236" s="249">
        <f>IF(OR(EXACT(J236,"1A"),EXACT(J236,"1B"),EXACT(J236,"1C"),K236=1),3,100)</f>
        <v>100</v>
      </c>
      <c r="AI236" s="249">
        <f>IF(OR(EXACT(J236,"1A"),EXACT(J236,"1B"),EXACT(J236,"1C")),5,100)</f>
        <v>100</v>
      </c>
      <c r="AJ236" s="251"/>
      <c r="AK236" s="297">
        <v>1</v>
      </c>
      <c r="AL236" s="153"/>
      <c r="AM236" s="251"/>
      <c r="AN236" s="136"/>
      <c r="AO236" s="136"/>
      <c r="AP236" s="136"/>
      <c r="AQ236" s="199" t="s">
        <v>952</v>
      </c>
      <c r="AR236" s="136"/>
      <c r="AS236" s="136"/>
      <c r="AT236" s="136"/>
      <c r="AU236" s="136"/>
      <c r="AV236" s="136"/>
      <c r="AW236" s="136"/>
      <c r="AX236" s="136"/>
      <c r="AY236" s="136"/>
      <c r="AZ236" s="136"/>
      <c r="BA236" s="136"/>
      <c r="BB236" s="136"/>
      <c r="BC236" s="136"/>
      <c r="BD236" s="136"/>
      <c r="BE236" s="136"/>
      <c r="BF236" s="136"/>
      <c r="BG236" s="136"/>
      <c r="BH236" s="136"/>
      <c r="BI236" s="136"/>
      <c r="BJ236" s="136"/>
      <c r="BK236" s="136"/>
      <c r="BL236" s="136"/>
      <c r="BM236" s="136"/>
      <c r="BN236" s="136"/>
      <c r="BO236" s="136"/>
      <c r="BP236" s="136"/>
      <c r="BQ236" s="136"/>
      <c r="BR236" s="136"/>
      <c r="BS236" s="136"/>
      <c r="BT236" s="136"/>
      <c r="BU236" s="136"/>
      <c r="BV236" s="136"/>
      <c r="BW236" s="136"/>
      <c r="BX236" s="136"/>
      <c r="BY236" s="136"/>
      <c r="BZ236" s="136"/>
      <c r="CA236" s="136"/>
      <c r="CB236" s="136"/>
      <c r="CC236" s="136"/>
      <c r="CD236" s="136"/>
      <c r="CE236" s="136"/>
      <c r="CF236" s="136"/>
      <c r="CG236" s="136"/>
      <c r="CH236" s="136"/>
      <c r="CI236" s="136"/>
      <c r="CJ236" s="136"/>
      <c r="CK236" s="136"/>
      <c r="CL236" s="136"/>
      <c r="CM236" s="136"/>
      <c r="CN236" s="136"/>
      <c r="CO236" s="136"/>
      <c r="CP236" s="136"/>
      <c r="CQ236" s="136"/>
      <c r="CR236" s="136"/>
      <c r="CS236" s="136"/>
      <c r="CT236" s="136"/>
      <c r="CU236" s="136"/>
      <c r="CV236" s="136"/>
      <c r="CW236" s="136"/>
      <c r="CX236" s="136"/>
      <c r="CY236" s="136"/>
      <c r="CZ236" s="136"/>
      <c r="DA236" s="136"/>
      <c r="DB236" s="136"/>
      <c r="DC236" s="136"/>
      <c r="DD236" s="136"/>
      <c r="DE236" s="136"/>
      <c r="DF236" s="136"/>
      <c r="DG236" s="136"/>
      <c r="DH236" s="136"/>
      <c r="DI236" s="136"/>
      <c r="DJ236" s="136"/>
      <c r="DK236" s="136"/>
      <c r="DL236" s="136"/>
      <c r="DM236" s="136"/>
      <c r="DN236" s="136"/>
      <c r="DO236" s="136"/>
      <c r="DP236" s="136"/>
      <c r="DQ236" s="136"/>
      <c r="DR236" s="136"/>
      <c r="DS236" s="136"/>
      <c r="DT236" s="136"/>
      <c r="DU236" s="136"/>
      <c r="DV236" s="136"/>
      <c r="DW236" s="136"/>
      <c r="DX236" s="136"/>
      <c r="DY236" s="136"/>
      <c r="DZ236" s="136"/>
      <c r="EA236" s="136"/>
      <c r="EB236" s="136"/>
      <c r="EC236" s="136"/>
      <c r="ED236" s="136"/>
      <c r="EE236" s="136"/>
      <c r="EF236" s="136"/>
      <c r="EG236" s="136"/>
      <c r="EH236" s="136"/>
      <c r="EI236" s="136"/>
      <c r="EJ236" s="136"/>
      <c r="EK236" s="136"/>
      <c r="EL236" s="136"/>
      <c r="EM236" s="136"/>
      <c r="EN236" s="136"/>
      <c r="EO236" s="136"/>
      <c r="EP236" s="136"/>
      <c r="EQ236" s="136"/>
      <c r="ER236" s="136"/>
      <c r="ES236" s="136"/>
      <c r="ET236" s="136"/>
      <c r="EU236" s="136"/>
      <c r="EV236" s="136"/>
      <c r="EW236" s="136"/>
      <c r="EX236" s="136"/>
      <c r="EY236" s="136"/>
      <c r="EZ236" s="136"/>
      <c r="FA236" s="136"/>
      <c r="FB236" s="136"/>
      <c r="FC236" s="136"/>
      <c r="FD236" s="136"/>
      <c r="FE236" s="136"/>
      <c r="FF236" s="136"/>
      <c r="FG236" s="136"/>
      <c r="FH236" s="136"/>
      <c r="FI236" s="136"/>
      <c r="FJ236" s="136"/>
      <c r="FK236" s="136"/>
      <c r="FL236" s="136"/>
      <c r="FM236" s="136"/>
      <c r="FN236" s="136"/>
      <c r="FO236" s="136"/>
      <c r="FP236" s="136"/>
      <c r="FQ236" s="136"/>
      <c r="FR236" s="136"/>
      <c r="FS236" s="136"/>
      <c r="FT236" s="136"/>
      <c r="FU236" s="136"/>
      <c r="FV236" s="136"/>
      <c r="FW236" s="136"/>
      <c r="FX236" s="136"/>
      <c r="FY236" s="136"/>
      <c r="FZ236" s="136"/>
      <c r="GA236" s="136"/>
      <c r="GB236" s="136"/>
      <c r="GC236" s="136"/>
      <c r="GD236" s="136"/>
      <c r="GE236" s="136"/>
      <c r="GF236" s="136"/>
      <c r="GG236" s="136"/>
      <c r="GH236" s="136"/>
      <c r="GI236" s="136"/>
      <c r="GJ236" s="136"/>
      <c r="GK236" s="136"/>
      <c r="GL236" s="136"/>
      <c r="GM236" s="136"/>
      <c r="GN236" s="136"/>
      <c r="GO236" s="136"/>
      <c r="GP236" s="136"/>
      <c r="GQ236" s="136"/>
      <c r="GR236" s="136"/>
      <c r="GS236" s="136"/>
      <c r="GT236" s="136"/>
      <c r="GU236" s="136"/>
      <c r="GV236" s="136"/>
      <c r="GW236" s="136"/>
      <c r="GX236" s="136"/>
      <c r="GY236" s="136"/>
      <c r="GZ236" s="136"/>
      <c r="HA236" s="136"/>
      <c r="HB236" s="136"/>
      <c r="HC236" s="136"/>
      <c r="HD236" s="136"/>
      <c r="HE236" s="136"/>
      <c r="HF236" s="136"/>
      <c r="HG236" s="136"/>
      <c r="HH236" s="136"/>
      <c r="HI236" s="136"/>
      <c r="HJ236" s="136"/>
      <c r="HK236" s="136"/>
      <c r="HL236" s="136"/>
      <c r="HM236" s="136"/>
      <c r="HN236" s="136"/>
      <c r="HO236" s="136"/>
      <c r="HP236" s="136"/>
      <c r="HQ236" s="136"/>
      <c r="HR236" s="136"/>
      <c r="HS236" s="136"/>
      <c r="HT236" s="136"/>
      <c r="HU236" s="136"/>
      <c r="HV236" s="136"/>
      <c r="HW236" s="136"/>
      <c r="HX236" s="136"/>
      <c r="HY236" s="136"/>
      <c r="HZ236" s="136"/>
      <c r="IA236" s="136"/>
      <c r="IB236" s="136"/>
      <c r="IC236" s="136"/>
      <c r="ID236" s="136"/>
      <c r="IE236" s="136"/>
      <c r="IF236" s="136"/>
      <c r="IG236" s="136"/>
      <c r="IH236" s="136"/>
      <c r="II236" s="136"/>
      <c r="IJ236" s="136"/>
      <c r="IK236" s="136"/>
      <c r="IL236" s="136"/>
      <c r="IM236" s="136"/>
      <c r="IN236" s="136"/>
      <c r="IO236" s="136"/>
      <c r="IP236" s="136"/>
      <c r="IQ236" s="136"/>
      <c r="IR236" s="136"/>
      <c r="IS236" s="136"/>
      <c r="IT236" s="136"/>
      <c r="IU236" s="136"/>
      <c r="IV236" s="136"/>
      <c r="IW236" s="136"/>
      <c r="IX236" s="136"/>
      <c r="IY236" s="136"/>
      <c r="IZ236" s="136"/>
      <c r="JA236" s="136"/>
      <c r="JB236" s="136"/>
      <c r="JC236" s="136"/>
      <c r="JD236" s="136"/>
      <c r="JE236" s="136"/>
      <c r="JF236" s="136"/>
      <c r="JG236" s="136"/>
      <c r="JH236" s="136"/>
      <c r="JI236" s="136"/>
      <c r="JJ236" s="136"/>
      <c r="JK236" s="136"/>
      <c r="JL236" s="136"/>
      <c r="JM236" s="136"/>
      <c r="JN236" s="136"/>
      <c r="JO236" s="136"/>
      <c r="JP236" s="136"/>
      <c r="JQ236" s="136"/>
      <c r="JR236" s="136"/>
      <c r="JS236" s="136"/>
      <c r="JT236" s="136"/>
      <c r="JU236" s="136"/>
      <c r="JV236" s="136"/>
      <c r="JW236" s="136"/>
      <c r="JX236" s="136"/>
      <c r="JY236" s="136"/>
      <c r="JZ236" s="136"/>
      <c r="KA236" s="136"/>
      <c r="KB236" s="136"/>
      <c r="KC236" s="136"/>
      <c r="KD236" s="136"/>
      <c r="KE236" s="136"/>
      <c r="KF236" s="136"/>
      <c r="KG236" s="136"/>
      <c r="KH236" s="136"/>
      <c r="KI236" s="136"/>
      <c r="KJ236" s="136"/>
      <c r="KK236" s="136"/>
      <c r="KL236" s="136"/>
      <c r="KM236" s="136"/>
      <c r="KN236" s="136"/>
      <c r="KO236" s="136"/>
      <c r="KP236" s="136"/>
      <c r="KQ236" s="136"/>
      <c r="KR236" s="136"/>
      <c r="KS236" s="136"/>
      <c r="KT236" s="136"/>
      <c r="KU236" s="136"/>
      <c r="KV236" s="136"/>
      <c r="KW236" s="136"/>
      <c r="KX236" s="136"/>
      <c r="KY236" s="136"/>
      <c r="KZ236" s="136"/>
      <c r="LA236" s="136"/>
      <c r="LB236" s="136"/>
      <c r="LC236" s="136"/>
      <c r="LD236" s="136"/>
      <c r="LE236" s="136"/>
      <c r="LF236" s="136"/>
      <c r="LG236" s="136"/>
      <c r="LH236" s="136"/>
      <c r="LI236" s="136"/>
      <c r="LJ236" s="136"/>
      <c r="LK236" s="136"/>
      <c r="LL236" s="136"/>
      <c r="LM236" s="136"/>
      <c r="LN236" s="136"/>
      <c r="LO236" s="136"/>
      <c r="LP236" s="136"/>
      <c r="LQ236" s="136"/>
      <c r="LR236" s="136"/>
      <c r="LS236" s="136"/>
      <c r="LT236" s="136"/>
      <c r="LU236" s="136"/>
      <c r="LV236" s="136"/>
      <c r="LW236" s="136"/>
      <c r="LX236" s="136"/>
      <c r="LY236" s="136"/>
      <c r="LZ236" s="136"/>
      <c r="MA236" s="136"/>
      <c r="MB236" s="136"/>
      <c r="MC236" s="136"/>
      <c r="MD236" s="136"/>
      <c r="ME236" s="136"/>
      <c r="MF236" s="136"/>
      <c r="MG236" s="136"/>
      <c r="MH236" s="136"/>
      <c r="MI236" s="136"/>
      <c r="MJ236" s="136"/>
      <c r="MK236" s="136"/>
      <c r="ML236" s="136"/>
      <c r="MM236" s="136"/>
      <c r="MN236" s="136"/>
      <c r="MO236" s="136"/>
      <c r="MP236" s="136"/>
      <c r="MQ236" s="136"/>
      <c r="MR236" s="136"/>
      <c r="MS236" s="136"/>
      <c r="MT236" s="136"/>
      <c r="MU236" s="136"/>
      <c r="MV236" s="136"/>
      <c r="MW236" s="136"/>
      <c r="MX236" s="136"/>
      <c r="MY236" s="136"/>
      <c r="MZ236" s="136"/>
      <c r="NA236" s="136"/>
      <c r="NB236" s="136"/>
      <c r="NC236" s="136"/>
      <c r="ND236" s="136"/>
      <c r="NE236" s="136"/>
      <c r="NF236" s="136"/>
      <c r="NG236" s="136"/>
      <c r="NH236" s="136"/>
      <c r="NI236" s="136"/>
      <c r="NJ236" s="136"/>
      <c r="NK236" s="136"/>
      <c r="NL236" s="136"/>
      <c r="NM236" s="136"/>
      <c r="NN236" s="136"/>
      <c r="NO236" s="136"/>
      <c r="NP236" s="136"/>
      <c r="NQ236" s="136"/>
      <c r="NR236" s="136"/>
      <c r="NS236" s="136"/>
      <c r="NT236" s="136"/>
      <c r="NU236" s="136"/>
      <c r="NV236" s="136"/>
      <c r="NW236" s="136"/>
      <c r="NX236" s="136"/>
      <c r="NY236" s="136"/>
      <c r="NZ236" s="136"/>
      <c r="OA236" s="136"/>
      <c r="OB236" s="136"/>
      <c r="OC236" s="136"/>
      <c r="OD236" s="136"/>
      <c r="OE236" s="136"/>
      <c r="OF236" s="136"/>
      <c r="OG236" s="136"/>
      <c r="OH236" s="136"/>
      <c r="OI236" s="136"/>
      <c r="OJ236" s="136"/>
      <c r="OK236" s="136"/>
      <c r="OL236" s="136"/>
      <c r="OM236" s="136"/>
      <c r="ON236" s="136"/>
      <c r="OO236" s="136"/>
      <c r="OP236" s="136"/>
      <c r="OQ236" s="136"/>
      <c r="OR236" s="136"/>
      <c r="OS236" s="136"/>
      <c r="OT236" s="136"/>
      <c r="OU236" s="136"/>
      <c r="OV236" s="136"/>
      <c r="OW236" s="136"/>
      <c r="OX236" s="136"/>
      <c r="OY236" s="136"/>
      <c r="OZ236" s="136"/>
      <c r="PA236" s="136"/>
      <c r="PB236" s="136"/>
      <c r="PC236" s="136"/>
      <c r="PD236" s="136"/>
      <c r="PE236" s="136"/>
      <c r="PF236" s="136"/>
      <c r="PG236" s="136"/>
      <c r="PH236" s="136"/>
      <c r="PI236" s="136"/>
      <c r="PJ236" s="136"/>
      <c r="PK236" s="136"/>
      <c r="PL236" s="136"/>
      <c r="PM236" s="136"/>
      <c r="PN236" s="136"/>
      <c r="PO236" s="136"/>
      <c r="PP236" s="136"/>
      <c r="PQ236" s="136"/>
      <c r="PR236" s="136"/>
      <c r="PS236" s="136"/>
      <c r="PT236" s="136"/>
      <c r="PU236" s="136"/>
      <c r="PV236" s="136"/>
      <c r="PW236" s="136"/>
      <c r="PX236" s="136"/>
      <c r="PY236" s="136"/>
      <c r="PZ236" s="136"/>
      <c r="QA236" s="136"/>
      <c r="QB236" s="136"/>
      <c r="QC236" s="136"/>
      <c r="QD236" s="136"/>
      <c r="QE236" s="136"/>
      <c r="QF236" s="136"/>
      <c r="QG236" s="136"/>
      <c r="QH236" s="136"/>
      <c r="QI236" s="136"/>
      <c r="QJ236" s="136"/>
      <c r="QK236" s="136"/>
      <c r="QL236" s="136"/>
      <c r="QM236" s="136"/>
      <c r="QN236" s="136"/>
      <c r="QO236" s="136"/>
      <c r="QP236" s="136"/>
      <c r="QQ236" s="136"/>
      <c r="QR236" s="136"/>
      <c r="QS236" s="136"/>
      <c r="QT236" s="136"/>
      <c r="QU236" s="136"/>
      <c r="QV236" s="136"/>
      <c r="QW236" s="136"/>
      <c r="QX236" s="136"/>
      <c r="QY236" s="136"/>
      <c r="QZ236" s="136"/>
      <c r="RA236" s="136"/>
      <c r="RB236" s="136"/>
      <c r="RC236" s="136"/>
      <c r="RD236" s="136"/>
      <c r="RE236" s="136"/>
      <c r="RF236" s="136"/>
      <c r="RG236" s="136"/>
      <c r="RH236" s="136"/>
      <c r="RI236" s="136"/>
      <c r="RJ236" s="136"/>
      <c r="RK236" s="136"/>
      <c r="RL236" s="136"/>
      <c r="RM236" s="136"/>
      <c r="RN236" s="136"/>
      <c r="RO236" s="136"/>
      <c r="RP236" s="136"/>
      <c r="RQ236" s="136"/>
      <c r="RR236" s="136"/>
      <c r="RS236" s="136"/>
      <c r="RT236" s="136"/>
      <c r="RU236" s="136"/>
      <c r="RV236" s="136"/>
      <c r="RW236" s="136"/>
      <c r="RX236" s="136"/>
      <c r="RY236" s="136"/>
      <c r="RZ236" s="136"/>
      <c r="SA236" s="136"/>
      <c r="SB236" s="136"/>
      <c r="SC236" s="136"/>
      <c r="SD236" s="136"/>
      <c r="SE236" s="136"/>
      <c r="SF236" s="136"/>
      <c r="SG236" s="136"/>
      <c r="SH236" s="136"/>
      <c r="SI236" s="136"/>
      <c r="SJ236" s="136"/>
      <c r="SK236" s="136"/>
      <c r="SL236" s="136"/>
      <c r="SM236" s="136"/>
      <c r="SN236" s="136"/>
      <c r="SO236" s="136"/>
      <c r="SP236" s="136"/>
      <c r="SQ236" s="136"/>
      <c r="SR236" s="136"/>
      <c r="SS236" s="136"/>
      <c r="ST236" s="136"/>
      <c r="SU236" s="136"/>
      <c r="SV236" s="136"/>
      <c r="SW236" s="136"/>
      <c r="SX236" s="136"/>
      <c r="SY236" s="136"/>
      <c r="SZ236" s="136"/>
      <c r="TA236" s="136"/>
      <c r="TB236" s="136"/>
      <c r="TC236" s="136"/>
      <c r="TD236" s="136"/>
      <c r="TE236" s="136"/>
      <c r="TF236" s="136"/>
      <c r="TG236" s="136"/>
      <c r="TH236" s="136"/>
      <c r="TI236" s="136"/>
      <c r="TJ236" s="136"/>
      <c r="TK236" s="136"/>
      <c r="TL236" s="136"/>
      <c r="TM236" s="136"/>
      <c r="TN236" s="136"/>
      <c r="TO236" s="136"/>
      <c r="TP236" s="136"/>
      <c r="TQ236" s="136"/>
      <c r="TR236" s="136"/>
      <c r="TS236" s="136"/>
      <c r="TT236" s="136"/>
      <c r="TU236" s="136"/>
      <c r="TV236" s="136"/>
      <c r="TW236" s="136"/>
      <c r="TX236" s="136"/>
      <c r="TY236" s="136"/>
      <c r="TZ236" s="136"/>
      <c r="UA236" s="136"/>
      <c r="UB236" s="136"/>
      <c r="UC236" s="136"/>
      <c r="UD236" s="136"/>
      <c r="UE236" s="136"/>
      <c r="UF236" s="136"/>
      <c r="UG236" s="136"/>
      <c r="UH236" s="136"/>
      <c r="UI236" s="136"/>
      <c r="UJ236" s="136"/>
      <c r="UK236" s="136"/>
      <c r="UL236" s="136"/>
      <c r="UM236" s="136"/>
      <c r="UN236" s="136"/>
      <c r="UO236" s="136"/>
      <c r="UP236" s="136"/>
      <c r="UQ236" s="136"/>
      <c r="UR236" s="136"/>
      <c r="US236" s="136"/>
      <c r="UT236" s="136"/>
      <c r="UU236" s="136"/>
      <c r="UV236" s="136"/>
      <c r="UW236" s="136"/>
      <c r="UX236" s="136"/>
      <c r="UY236" s="136"/>
      <c r="UZ236" s="136"/>
      <c r="VA236" s="136"/>
      <c r="VB236" s="136"/>
      <c r="VC236" s="136"/>
      <c r="VD236" s="136"/>
      <c r="VE236" s="136"/>
      <c r="VF236" s="136"/>
      <c r="VG236" s="136"/>
      <c r="VH236" s="136"/>
      <c r="VI236" s="136"/>
      <c r="VJ236" s="136"/>
      <c r="VK236" s="136"/>
      <c r="VL236" s="136"/>
      <c r="VM236" s="136"/>
      <c r="VN236" s="136"/>
      <c r="VO236" s="136"/>
      <c r="VP236" s="136"/>
      <c r="VQ236" s="136"/>
      <c r="VR236" s="136"/>
      <c r="VS236" s="136"/>
      <c r="VT236" s="136"/>
      <c r="VU236" s="136"/>
      <c r="VV236" s="136"/>
      <c r="VW236" s="136"/>
      <c r="VX236" s="136"/>
      <c r="VY236" s="136"/>
      <c r="VZ236" s="136"/>
      <c r="WA236" s="136"/>
      <c r="WB236" s="136"/>
      <c r="WC236" s="136"/>
      <c r="WD236" s="136"/>
      <c r="WE236" s="136"/>
      <c r="WF236" s="136"/>
      <c r="WG236" s="136"/>
      <c r="WH236" s="136"/>
      <c r="WI236" s="136"/>
      <c r="WJ236" s="136"/>
      <c r="WK236" s="136"/>
      <c r="WL236" s="136"/>
      <c r="WM236" s="136"/>
      <c r="WN236" s="136"/>
      <c r="WO236" s="136"/>
      <c r="WP236" s="136"/>
      <c r="WQ236" s="136"/>
      <c r="WR236" s="136"/>
      <c r="WS236" s="136"/>
      <c r="WT236" s="136"/>
      <c r="WU236" s="136"/>
      <c r="WV236" s="136"/>
      <c r="WW236" s="136"/>
      <c r="WX236" s="136"/>
      <c r="WY236" s="136"/>
      <c r="WZ236" s="136"/>
      <c r="XA236" s="136"/>
      <c r="XB236" s="136"/>
      <c r="XC236" s="136"/>
      <c r="XD236" s="136"/>
      <c r="XE236" s="136"/>
      <c r="XF236" s="136"/>
      <c r="XG236" s="136"/>
      <c r="XH236" s="136"/>
      <c r="XI236" s="136"/>
      <c r="XJ236" s="136"/>
      <c r="XK236" s="136"/>
      <c r="XL236" s="136"/>
      <c r="XM236" s="136"/>
      <c r="XN236" s="136"/>
      <c r="XO236" s="136"/>
      <c r="XP236" s="136"/>
      <c r="XQ236" s="136"/>
      <c r="XR236" s="136"/>
      <c r="XS236" s="136"/>
      <c r="XT236" s="136"/>
      <c r="XU236" s="136"/>
      <c r="XV236" s="136"/>
      <c r="XW236" s="136"/>
      <c r="XX236" s="136"/>
      <c r="XY236" s="136"/>
      <c r="XZ236" s="136"/>
      <c r="YA236" s="136"/>
      <c r="YB236" s="136"/>
      <c r="YC236" s="136"/>
      <c r="YD236" s="136"/>
      <c r="YE236" s="136"/>
      <c r="YF236" s="136"/>
      <c r="YG236" s="136"/>
      <c r="YH236" s="136"/>
      <c r="YI236" s="136"/>
      <c r="YJ236" s="136"/>
      <c r="YK236" s="136"/>
      <c r="YL236" s="136"/>
      <c r="YM236" s="136"/>
      <c r="YN236" s="136"/>
      <c r="YO236" s="136"/>
      <c r="YP236" s="136"/>
      <c r="YQ236" s="136"/>
      <c r="YR236" s="136"/>
      <c r="YS236" s="136"/>
      <c r="YT236" s="136"/>
      <c r="YU236" s="136"/>
      <c r="YV236" s="136"/>
      <c r="YW236" s="136"/>
      <c r="YX236" s="136"/>
      <c r="YY236" s="136"/>
      <c r="YZ236" s="136"/>
      <c r="ZA236" s="136"/>
      <c r="ZB236" s="136"/>
      <c r="ZC236" s="136"/>
      <c r="ZD236" s="136"/>
      <c r="ZE236" s="136"/>
      <c r="ZF236" s="136"/>
      <c r="ZG236" s="136"/>
      <c r="ZH236" s="136"/>
      <c r="ZI236" s="136"/>
      <c r="ZJ236" s="136"/>
      <c r="ZK236" s="136"/>
      <c r="ZL236" s="136"/>
      <c r="ZM236" s="136"/>
      <c r="ZN236" s="136"/>
      <c r="ZO236" s="136"/>
      <c r="ZP236" s="136"/>
      <c r="ZQ236" s="136"/>
      <c r="ZR236" s="136"/>
      <c r="ZS236" s="136"/>
      <c r="ZT236" s="136"/>
      <c r="ZU236" s="136"/>
      <c r="ZV236" s="136"/>
      <c r="ZW236" s="136"/>
      <c r="ZX236" s="136"/>
      <c r="ZY236" s="136"/>
      <c r="ZZ236" s="136"/>
      <c r="AAA236" s="136"/>
      <c r="AAB236" s="136"/>
      <c r="AAC236" s="136"/>
      <c r="AAD236" s="136"/>
      <c r="AAE236" s="136"/>
      <c r="AAF236" s="136"/>
      <c r="AAG236" s="136"/>
      <c r="AAH236" s="136"/>
      <c r="AAI236" s="136"/>
      <c r="AAJ236" s="136"/>
      <c r="AAK236" s="136"/>
      <c r="AAL236" s="136"/>
      <c r="AAM236" s="136"/>
      <c r="AAN236" s="136"/>
      <c r="AAO236" s="136"/>
      <c r="AAP236" s="136"/>
      <c r="AAQ236" s="136"/>
      <c r="AAR236" s="136"/>
      <c r="AAS236" s="136"/>
      <c r="AAT236" s="136"/>
      <c r="AAU236" s="136"/>
      <c r="AAV236" s="136"/>
      <c r="AAW236" s="136"/>
      <c r="AAX236" s="136"/>
      <c r="AAY236" s="136"/>
      <c r="AAZ236" s="136"/>
      <c r="ABA236" s="136"/>
      <c r="ABB236" s="136"/>
      <c r="ABC236" s="136"/>
      <c r="ABD236" s="136"/>
      <c r="ABE236" s="136"/>
      <c r="ABF236" s="136"/>
      <c r="ABG236" s="136"/>
      <c r="ABH236" s="136"/>
      <c r="ABI236" s="136"/>
      <c r="ABJ236" s="136"/>
      <c r="ABK236" s="136"/>
      <c r="ABL236" s="136"/>
      <c r="ABM236" s="136"/>
      <c r="ABN236" s="136"/>
      <c r="ABO236" s="136"/>
      <c r="ABP236" s="136"/>
      <c r="ABQ236" s="136"/>
      <c r="ABR236" s="136"/>
      <c r="ABS236" s="136"/>
      <c r="ABT236" s="136"/>
      <c r="ABU236" s="136"/>
      <c r="ABV236" s="136"/>
      <c r="ABW236" s="136"/>
      <c r="ABX236" s="136"/>
      <c r="ABY236" s="136"/>
      <c r="ABZ236" s="136"/>
      <c r="ACA236" s="136"/>
      <c r="ACB236" s="136"/>
      <c r="ACC236" s="136"/>
      <c r="ACD236" s="136"/>
      <c r="ACE236" s="136"/>
      <c r="ACF236" s="136"/>
      <c r="ACG236" s="136"/>
      <c r="ACH236" s="136"/>
      <c r="ACI236" s="136"/>
      <c r="ACJ236" s="136"/>
      <c r="ACK236" s="136"/>
      <c r="ACL236" s="136"/>
      <c r="ACM236" s="136"/>
      <c r="ACN236" s="136"/>
      <c r="ACO236" s="136"/>
      <c r="ACP236" s="136"/>
      <c r="ACQ236" s="136"/>
      <c r="ACR236" s="136"/>
      <c r="ACS236" s="136"/>
      <c r="ACT236" s="136"/>
      <c r="ACU236" s="136"/>
      <c r="ACV236" s="136"/>
      <c r="ACW236" s="136"/>
      <c r="ACX236" s="136"/>
      <c r="ACY236" s="136"/>
      <c r="ACZ236" s="136"/>
      <c r="ADA236" s="136"/>
      <c r="ADB236" s="136"/>
      <c r="ADC236" s="136"/>
      <c r="ADD236" s="136"/>
      <c r="ADE236" s="136"/>
      <c r="ADF236" s="136"/>
      <c r="ADG236" s="136"/>
      <c r="ADH236" s="136"/>
      <c r="ADI236" s="136"/>
      <c r="ADJ236" s="136"/>
      <c r="ADK236" s="136"/>
      <c r="ADL236" s="136"/>
      <c r="ADM236" s="136"/>
      <c r="ADN236" s="136"/>
      <c r="ADO236" s="136"/>
      <c r="ADP236" s="136"/>
      <c r="ADQ236" s="136"/>
      <c r="ADR236" s="136"/>
      <c r="ADS236" s="136"/>
      <c r="ADT236" s="136"/>
      <c r="ADU236" s="136"/>
      <c r="ADV236" s="136"/>
      <c r="ADW236" s="136"/>
      <c r="ADX236" s="136"/>
      <c r="ADY236" s="136"/>
      <c r="ADZ236" s="136"/>
      <c r="AEA236" s="136"/>
      <c r="AEB236" s="136"/>
      <c r="AEC236" s="136"/>
      <c r="AED236" s="136"/>
      <c r="AEE236" s="136"/>
      <c r="AEF236" s="136"/>
      <c r="AEG236" s="136"/>
      <c r="AEH236" s="136"/>
      <c r="AEI236" s="136"/>
      <c r="AEJ236" s="136"/>
      <c r="AEK236" s="136"/>
      <c r="AEL236" s="136"/>
      <c r="AEM236" s="136"/>
      <c r="AEN236" s="136"/>
      <c r="AEO236" s="136"/>
      <c r="AEP236" s="136"/>
      <c r="AEQ236" s="136"/>
      <c r="AER236" s="136"/>
      <c r="AES236" s="136"/>
      <c r="AET236" s="136"/>
      <c r="AEU236" s="136"/>
      <c r="AEV236" s="136"/>
      <c r="AEW236" s="136"/>
      <c r="AEX236" s="136"/>
      <c r="AEY236" s="136"/>
      <c r="AEZ236" s="136"/>
      <c r="AFA236" s="136"/>
      <c r="AFB236" s="136"/>
      <c r="AFC236" s="136"/>
      <c r="AFD236" s="136"/>
      <c r="AFE236" s="136"/>
      <c r="AFF236" s="136"/>
      <c r="AFG236" s="136"/>
      <c r="AFH236" s="136"/>
      <c r="AFI236" s="136"/>
      <c r="AFJ236" s="136"/>
      <c r="AFK236" s="136"/>
      <c r="AFL236" s="136"/>
      <c r="AFM236" s="136"/>
      <c r="AFN236" s="136"/>
      <c r="AFO236" s="136"/>
      <c r="AFP236" s="136"/>
      <c r="AFQ236" s="136"/>
      <c r="AFR236" s="136"/>
      <c r="AFS236" s="136"/>
      <c r="AFT236" s="136"/>
      <c r="AFU236" s="136"/>
      <c r="AFV236" s="136"/>
      <c r="AFW236" s="136"/>
      <c r="AFX236" s="136"/>
      <c r="AFY236" s="136"/>
      <c r="AFZ236" s="136"/>
      <c r="AGA236" s="136"/>
      <c r="AGB236" s="136"/>
      <c r="AGC236" s="136"/>
      <c r="AGD236" s="136"/>
      <c r="AGE236" s="136"/>
      <c r="AGF236" s="136"/>
      <c r="AGG236" s="136"/>
      <c r="AGH236" s="136"/>
      <c r="AGI236" s="136"/>
      <c r="AGJ236" s="136"/>
      <c r="AGK236" s="136"/>
      <c r="AGL236" s="136"/>
      <c r="AGM236" s="136"/>
      <c r="AGN236" s="136"/>
      <c r="AGO236" s="136"/>
      <c r="AGP236" s="136"/>
      <c r="AGQ236" s="136"/>
      <c r="AGR236" s="136"/>
      <c r="AGS236" s="136"/>
      <c r="AGT236" s="136"/>
      <c r="AGU236" s="136"/>
      <c r="AGV236" s="136"/>
      <c r="AGW236" s="136"/>
      <c r="AGX236" s="136"/>
      <c r="AGY236" s="136"/>
      <c r="AGZ236" s="136"/>
      <c r="AHA236" s="136"/>
      <c r="AHB236" s="136"/>
      <c r="AHC236" s="136"/>
      <c r="AHD236" s="136"/>
      <c r="AHE236" s="136"/>
      <c r="AHF236" s="136"/>
      <c r="AHG236" s="136"/>
      <c r="AHH236" s="136"/>
      <c r="AHI236" s="136"/>
      <c r="AHJ236" s="136"/>
      <c r="AHK236" s="136"/>
      <c r="AHL236" s="136"/>
      <c r="AHM236" s="136"/>
      <c r="AHN236" s="136"/>
      <c r="AHO236" s="136"/>
      <c r="AHP236" s="136"/>
      <c r="AHQ236" s="136"/>
      <c r="AHR236" s="136"/>
      <c r="AHS236" s="136"/>
      <c r="AHT236" s="136"/>
      <c r="AHU236" s="136"/>
      <c r="AHV236" s="136"/>
      <c r="AHW236" s="136"/>
      <c r="AHX236" s="136"/>
      <c r="AHY236" s="136"/>
      <c r="AHZ236" s="136"/>
      <c r="AIA236" s="136"/>
      <c r="AIB236" s="136"/>
      <c r="AIC236" s="136"/>
      <c r="AID236" s="136"/>
      <c r="AIE236" s="136"/>
      <c r="AIF236" s="136"/>
      <c r="AIG236" s="136"/>
      <c r="AIH236" s="136"/>
      <c r="AII236" s="136"/>
      <c r="AIJ236" s="136"/>
      <c r="AIK236" s="136"/>
      <c r="AIL236" s="136"/>
      <c r="AIM236" s="136"/>
      <c r="AIN236" s="136"/>
      <c r="AIO236" s="136"/>
      <c r="AIP236" s="136"/>
      <c r="AIQ236" s="136"/>
      <c r="AIR236" s="136"/>
      <c r="AIS236" s="136"/>
      <c r="AIT236" s="136"/>
      <c r="AIU236" s="136"/>
      <c r="AIV236" s="136"/>
      <c r="AIW236" s="136"/>
      <c r="AIX236" s="136"/>
      <c r="AIY236" s="136"/>
      <c r="AIZ236" s="136"/>
      <c r="AJA236" s="136"/>
      <c r="AJB236" s="136"/>
      <c r="AJC236" s="136"/>
      <c r="AJD236" s="136"/>
      <c r="AJE236" s="136"/>
      <c r="AJF236" s="136"/>
      <c r="AJG236" s="136"/>
      <c r="AJH236" s="136"/>
      <c r="AJI236" s="136"/>
      <c r="AJJ236" s="136"/>
      <c r="AJK236" s="136"/>
      <c r="AJL236" s="136"/>
      <c r="AJM236" s="136"/>
      <c r="AJN236" s="136"/>
      <c r="AJO236" s="136"/>
      <c r="AJP236" s="136"/>
      <c r="AJQ236" s="136"/>
      <c r="AJR236" s="136"/>
      <c r="AJS236" s="136"/>
      <c r="AJT236" s="136"/>
      <c r="AJU236" s="136"/>
      <c r="AJV236" s="136"/>
      <c r="AJW236" s="136"/>
      <c r="AJX236" s="136"/>
      <c r="AJY236" s="136"/>
      <c r="AJZ236" s="136"/>
      <c r="AKA236" s="136"/>
      <c r="AKB236" s="136"/>
      <c r="AKC236" s="136"/>
      <c r="AKD236" s="136"/>
      <c r="AKE236" s="136"/>
      <c r="AKF236" s="136"/>
      <c r="AKG236" s="136"/>
      <c r="AKH236" s="136"/>
      <c r="AKI236" s="136"/>
      <c r="AKJ236" s="136"/>
      <c r="AKK236" s="136"/>
      <c r="AKL236" s="136"/>
      <c r="AKM236" s="136"/>
      <c r="AKN236" s="136"/>
      <c r="AKO236" s="136"/>
      <c r="AKP236" s="136"/>
      <c r="AKQ236" s="136"/>
      <c r="AKR236" s="136"/>
      <c r="AKS236" s="136"/>
      <c r="AKT236" s="136"/>
      <c r="AKU236" s="136"/>
      <c r="AKV236" s="136"/>
      <c r="AKW236" s="136"/>
      <c r="AKX236" s="136"/>
      <c r="AKY236" s="136"/>
      <c r="AKZ236" s="136"/>
      <c r="ALA236" s="136"/>
      <c r="ALB236" s="136"/>
      <c r="ALC236" s="136"/>
      <c r="ALD236" s="136"/>
      <c r="ALE236" s="136"/>
      <c r="ALF236" s="136"/>
      <c r="ALG236" s="136"/>
      <c r="ALH236" s="136"/>
      <c r="ALI236" s="136"/>
      <c r="ALJ236" s="136"/>
      <c r="ALK236" s="136"/>
      <c r="ALL236" s="136"/>
      <c r="ALM236" s="136"/>
      <c r="ALN236" s="136"/>
      <c r="ALO236" s="136"/>
      <c r="ALP236" s="136"/>
      <c r="ALQ236" s="136"/>
      <c r="ALR236" s="136"/>
      <c r="ALS236" s="136"/>
      <c r="ALT236" s="136"/>
      <c r="ALU236" s="136"/>
      <c r="ALV236" s="136"/>
      <c r="ALW236" s="136"/>
      <c r="ALX236" s="136"/>
      <c r="ALY236" s="136"/>
      <c r="ALZ236" s="136"/>
      <c r="AMA236" s="136"/>
      <c r="AMB236" s="136"/>
      <c r="AMC236" s="136"/>
      <c r="AMD236" s="136"/>
      <c r="AME236" s="136"/>
      <c r="AMF236" s="136"/>
      <c r="AMG236" s="136"/>
      <c r="AMH236" s="136"/>
      <c r="AMI236" s="136"/>
    </row>
    <row r="237" spans="1:1023" ht="29.25" x14ac:dyDescent="0.25">
      <c r="A237" s="280" t="s">
        <v>953</v>
      </c>
      <c r="B237" s="193">
        <v>237</v>
      </c>
      <c r="C237" s="261" t="s">
        <v>25893</v>
      </c>
      <c r="D237" s="212" t="s">
        <v>26951</v>
      </c>
      <c r="E237" s="136"/>
      <c r="F237" s="238"/>
      <c r="G237" s="214"/>
      <c r="H237" s="214"/>
      <c r="I237" s="367"/>
      <c r="J237" s="443"/>
      <c r="K237" s="161"/>
      <c r="L237" s="161"/>
      <c r="M237" s="161"/>
      <c r="N237" s="161"/>
      <c r="O237" s="161"/>
      <c r="P237" s="161"/>
      <c r="Q237" s="161"/>
      <c r="R237" s="161"/>
      <c r="S237" s="77" t="s">
        <v>770</v>
      </c>
      <c r="T237" s="77"/>
      <c r="U237" s="161"/>
      <c r="V237" s="256">
        <f>IF(O237=1,10,100)</f>
        <v>100</v>
      </c>
      <c r="W237" s="256">
        <f>IF(O237=1,1,IF(O237=2,10,100))</f>
        <v>100</v>
      </c>
      <c r="X237" s="256">
        <f>IF(O237=3,20,100)</f>
        <v>100</v>
      </c>
      <c r="Y237" s="256">
        <f>IF(P237=1,10,100)</f>
        <v>100</v>
      </c>
      <c r="Z237" s="256">
        <f>IF(P237=1,1,IF(P237=2,10,100))</f>
        <v>100</v>
      </c>
      <c r="AA237" s="257">
        <f>IF(OR(EXACT(Q237,"1A"),EXACT(Q237,"1B")),0.1,IF(Q237=2,1,100))</f>
        <v>100</v>
      </c>
      <c r="AB237" s="257">
        <f>IF(OR(EXACT(R237,"1A"),EXACT(R237,"1B")),0.1,IF(R237=2,1,100))</f>
        <v>100</v>
      </c>
      <c r="AC237" s="257">
        <f>IF(OR(EXACT(S237,"1A"),EXACT(S237,"1B")),0.3,IF(S237=2,3,100))</f>
        <v>0.3</v>
      </c>
      <c r="AD237" s="136"/>
      <c r="AE237" s="136"/>
      <c r="AF237" s="249">
        <f>IF(OR(OR(EXACT(J237,"1A"),EXACT(J237,"1B"),EXACT(J237,"1C")),K237=1),1,IF(K237=2,10,100))</f>
        <v>100</v>
      </c>
      <c r="AG237" s="249">
        <f>IF(OR(EXACT(J237,"1A"),EXACT(J237,"1B"),EXACT(J237,"1C")),1,IF(J237=2,10,100))</f>
        <v>100</v>
      </c>
      <c r="AH237" s="249">
        <f>IF(OR(EXACT(J237,"1A"),EXACT(J237,"1B"),EXACT(J237,"1C"),K237=1),3,100)</f>
        <v>100</v>
      </c>
      <c r="AI237" s="249">
        <f>IF(OR(EXACT(J237,"1A"),EXACT(J237,"1B"),EXACT(J237,"1C")),5,100)</f>
        <v>100</v>
      </c>
      <c r="AJ237" s="251"/>
      <c r="AK237" s="297">
        <v>1</v>
      </c>
      <c r="AL237" s="153"/>
      <c r="AM237" s="251"/>
      <c r="AN237" s="136"/>
      <c r="AO237" s="136"/>
      <c r="AP237" s="136"/>
      <c r="AQ237" s="285" t="s">
        <v>857</v>
      </c>
      <c r="AR237" s="136"/>
      <c r="AS237" s="136"/>
      <c r="AT237" s="136"/>
      <c r="AU237" s="136"/>
      <c r="AV237" s="136"/>
      <c r="AW237" s="136"/>
      <c r="AX237" s="136"/>
      <c r="AY237" s="136"/>
      <c r="AZ237" s="136"/>
      <c r="BA237" s="136"/>
      <c r="BB237" s="136"/>
      <c r="BC237" s="136"/>
      <c r="BD237" s="136"/>
      <c r="BE237" s="136"/>
      <c r="BF237" s="136"/>
      <c r="BG237" s="136"/>
      <c r="BH237" s="136"/>
      <c r="BI237" s="136"/>
      <c r="BJ237" s="136"/>
      <c r="BK237" s="136"/>
      <c r="BL237" s="136"/>
      <c r="BM237" s="136"/>
      <c r="BN237" s="136"/>
      <c r="BO237" s="136"/>
      <c r="BP237" s="136"/>
      <c r="BQ237" s="136"/>
      <c r="BR237" s="136"/>
      <c r="BS237" s="136"/>
      <c r="BT237" s="136"/>
      <c r="BU237" s="136"/>
      <c r="BV237" s="136"/>
      <c r="BW237" s="136"/>
      <c r="BX237" s="136"/>
      <c r="BY237" s="136"/>
      <c r="BZ237" s="136"/>
      <c r="CA237" s="136"/>
      <c r="CB237" s="136"/>
      <c r="CC237" s="136"/>
      <c r="CD237" s="136"/>
      <c r="CE237" s="136"/>
      <c r="CF237" s="136"/>
      <c r="CG237" s="136"/>
      <c r="CH237" s="136"/>
      <c r="CI237" s="136"/>
      <c r="CJ237" s="136"/>
      <c r="CK237" s="136"/>
      <c r="CL237" s="136"/>
      <c r="CM237" s="136"/>
      <c r="CN237" s="136"/>
      <c r="CO237" s="136"/>
      <c r="CP237" s="136"/>
      <c r="CQ237" s="136"/>
      <c r="CR237" s="136"/>
      <c r="CS237" s="136"/>
      <c r="CT237" s="136"/>
      <c r="CU237" s="136"/>
      <c r="CV237" s="136"/>
      <c r="CW237" s="136"/>
      <c r="CX237" s="136"/>
      <c r="CY237" s="136"/>
      <c r="CZ237" s="136"/>
      <c r="DA237" s="136"/>
      <c r="DB237" s="136"/>
      <c r="DC237" s="136"/>
      <c r="DD237" s="136"/>
      <c r="DE237" s="136"/>
      <c r="DF237" s="136"/>
      <c r="DG237" s="136"/>
      <c r="DH237" s="136"/>
      <c r="DI237" s="136"/>
      <c r="DJ237" s="136"/>
      <c r="DK237" s="136"/>
      <c r="DL237" s="136"/>
      <c r="DM237" s="136"/>
      <c r="DN237" s="136"/>
      <c r="DO237" s="136"/>
      <c r="DP237" s="136"/>
      <c r="DQ237" s="136"/>
      <c r="DR237" s="136"/>
      <c r="DS237" s="136"/>
      <c r="DT237" s="136"/>
      <c r="DU237" s="136"/>
      <c r="DV237" s="136"/>
      <c r="DW237" s="136"/>
      <c r="DX237" s="136"/>
      <c r="DY237" s="136"/>
      <c r="DZ237" s="136"/>
      <c r="EA237" s="136"/>
      <c r="EB237" s="136"/>
      <c r="EC237" s="136"/>
      <c r="ED237" s="136"/>
      <c r="EE237" s="136"/>
      <c r="EF237" s="136"/>
      <c r="EG237" s="136"/>
      <c r="EH237" s="136"/>
      <c r="EI237" s="136"/>
      <c r="EJ237" s="136"/>
      <c r="EK237" s="136"/>
      <c r="EL237" s="136"/>
      <c r="EM237" s="136"/>
      <c r="EN237" s="136"/>
      <c r="EO237" s="136"/>
      <c r="EP237" s="136"/>
      <c r="EQ237" s="136"/>
      <c r="ER237" s="136"/>
      <c r="ES237" s="136"/>
      <c r="ET237" s="136"/>
      <c r="EU237" s="136"/>
      <c r="EV237" s="136"/>
      <c r="EW237" s="136"/>
      <c r="EX237" s="136"/>
      <c r="EY237" s="136"/>
      <c r="EZ237" s="136"/>
      <c r="FA237" s="136"/>
      <c r="FB237" s="136"/>
      <c r="FC237" s="136"/>
      <c r="FD237" s="136"/>
      <c r="FE237" s="136"/>
      <c r="FF237" s="136"/>
      <c r="FG237" s="136"/>
      <c r="FH237" s="136"/>
      <c r="FI237" s="136"/>
      <c r="FJ237" s="136"/>
      <c r="FK237" s="136"/>
      <c r="FL237" s="136"/>
      <c r="FM237" s="136"/>
      <c r="FN237" s="136"/>
      <c r="FO237" s="136"/>
      <c r="FP237" s="136"/>
      <c r="FQ237" s="136"/>
      <c r="FR237" s="136"/>
      <c r="FS237" s="136"/>
      <c r="FT237" s="136"/>
      <c r="FU237" s="136"/>
      <c r="FV237" s="136"/>
      <c r="FW237" s="136"/>
      <c r="FX237" s="136"/>
      <c r="FY237" s="136"/>
      <c r="FZ237" s="136"/>
      <c r="GA237" s="136"/>
      <c r="GB237" s="136"/>
      <c r="GC237" s="136"/>
      <c r="GD237" s="136"/>
      <c r="GE237" s="136"/>
      <c r="GF237" s="136"/>
      <c r="GG237" s="136"/>
      <c r="GH237" s="136"/>
      <c r="GI237" s="136"/>
      <c r="GJ237" s="136"/>
      <c r="GK237" s="136"/>
      <c r="GL237" s="136"/>
      <c r="GM237" s="136"/>
      <c r="GN237" s="136"/>
      <c r="GO237" s="136"/>
      <c r="GP237" s="136"/>
      <c r="GQ237" s="136"/>
      <c r="GR237" s="136"/>
      <c r="GS237" s="136"/>
      <c r="GT237" s="136"/>
      <c r="GU237" s="136"/>
      <c r="GV237" s="136"/>
      <c r="GW237" s="136"/>
      <c r="GX237" s="136"/>
      <c r="GY237" s="136"/>
      <c r="GZ237" s="136"/>
      <c r="HA237" s="136"/>
      <c r="HB237" s="136"/>
      <c r="HC237" s="136"/>
      <c r="HD237" s="136"/>
      <c r="HE237" s="136"/>
      <c r="HF237" s="136"/>
      <c r="HG237" s="136"/>
      <c r="HH237" s="136"/>
      <c r="HI237" s="136"/>
      <c r="HJ237" s="136"/>
      <c r="HK237" s="136"/>
      <c r="HL237" s="136"/>
      <c r="HM237" s="136"/>
      <c r="HN237" s="136"/>
      <c r="HO237" s="136"/>
      <c r="HP237" s="136"/>
      <c r="HQ237" s="136"/>
      <c r="HR237" s="136"/>
      <c r="HS237" s="136"/>
      <c r="HT237" s="136"/>
      <c r="HU237" s="136"/>
      <c r="HV237" s="136"/>
      <c r="HW237" s="136"/>
      <c r="HX237" s="136"/>
      <c r="HY237" s="136"/>
      <c r="HZ237" s="136"/>
      <c r="IA237" s="136"/>
      <c r="IB237" s="136"/>
      <c r="IC237" s="136"/>
      <c r="ID237" s="136"/>
      <c r="IE237" s="136"/>
      <c r="IF237" s="136"/>
      <c r="IG237" s="136"/>
      <c r="IH237" s="136"/>
      <c r="II237" s="136"/>
      <c r="IJ237" s="136"/>
      <c r="IK237" s="136"/>
      <c r="IL237" s="136"/>
      <c r="IM237" s="136"/>
      <c r="IN237" s="136"/>
      <c r="IO237" s="136"/>
      <c r="IP237" s="136"/>
      <c r="IQ237" s="136"/>
      <c r="IR237" s="136"/>
      <c r="IS237" s="136"/>
      <c r="IT237" s="136"/>
      <c r="IU237" s="136"/>
      <c r="IV237" s="136"/>
      <c r="IW237" s="136"/>
      <c r="IX237" s="136"/>
      <c r="IY237" s="136"/>
      <c r="IZ237" s="136"/>
      <c r="JA237" s="136"/>
      <c r="JB237" s="136"/>
      <c r="JC237" s="136"/>
      <c r="JD237" s="136"/>
      <c r="JE237" s="136"/>
      <c r="JF237" s="136"/>
      <c r="JG237" s="136"/>
      <c r="JH237" s="136"/>
      <c r="JI237" s="136"/>
      <c r="JJ237" s="136"/>
      <c r="JK237" s="136"/>
      <c r="JL237" s="136"/>
      <c r="JM237" s="136"/>
      <c r="JN237" s="136"/>
      <c r="JO237" s="136"/>
      <c r="JP237" s="136"/>
      <c r="JQ237" s="136"/>
      <c r="JR237" s="136"/>
      <c r="JS237" s="136"/>
      <c r="JT237" s="136"/>
      <c r="JU237" s="136"/>
      <c r="JV237" s="136"/>
      <c r="JW237" s="136"/>
      <c r="JX237" s="136"/>
      <c r="JY237" s="136"/>
      <c r="JZ237" s="136"/>
      <c r="KA237" s="136"/>
      <c r="KB237" s="136"/>
      <c r="KC237" s="136"/>
      <c r="KD237" s="136"/>
      <c r="KE237" s="136"/>
      <c r="KF237" s="136"/>
      <c r="KG237" s="136"/>
      <c r="KH237" s="136"/>
      <c r="KI237" s="136"/>
      <c r="KJ237" s="136"/>
      <c r="KK237" s="136"/>
      <c r="KL237" s="136"/>
      <c r="KM237" s="136"/>
      <c r="KN237" s="136"/>
      <c r="KO237" s="136"/>
      <c r="KP237" s="136"/>
      <c r="KQ237" s="136"/>
      <c r="KR237" s="136"/>
      <c r="KS237" s="136"/>
      <c r="KT237" s="136"/>
      <c r="KU237" s="136"/>
      <c r="KV237" s="136"/>
      <c r="KW237" s="136"/>
      <c r="KX237" s="136"/>
      <c r="KY237" s="136"/>
      <c r="KZ237" s="136"/>
      <c r="LA237" s="136"/>
      <c r="LB237" s="136"/>
      <c r="LC237" s="136"/>
      <c r="LD237" s="136"/>
      <c r="LE237" s="136"/>
      <c r="LF237" s="136"/>
      <c r="LG237" s="136"/>
      <c r="LH237" s="136"/>
      <c r="LI237" s="136"/>
      <c r="LJ237" s="136"/>
      <c r="LK237" s="136"/>
      <c r="LL237" s="136"/>
      <c r="LM237" s="136"/>
      <c r="LN237" s="136"/>
      <c r="LO237" s="136"/>
      <c r="LP237" s="136"/>
      <c r="LQ237" s="136"/>
      <c r="LR237" s="136"/>
      <c r="LS237" s="136"/>
      <c r="LT237" s="136"/>
      <c r="LU237" s="136"/>
      <c r="LV237" s="136"/>
      <c r="LW237" s="136"/>
      <c r="LX237" s="136"/>
      <c r="LY237" s="136"/>
      <c r="LZ237" s="136"/>
      <c r="MA237" s="136"/>
      <c r="MB237" s="136"/>
      <c r="MC237" s="136"/>
      <c r="MD237" s="136"/>
      <c r="ME237" s="136"/>
      <c r="MF237" s="136"/>
      <c r="MG237" s="136"/>
      <c r="MH237" s="136"/>
      <c r="MI237" s="136"/>
      <c r="MJ237" s="136"/>
      <c r="MK237" s="136"/>
      <c r="ML237" s="136"/>
      <c r="MM237" s="136"/>
      <c r="MN237" s="136"/>
      <c r="MO237" s="136"/>
      <c r="MP237" s="136"/>
      <c r="MQ237" s="136"/>
      <c r="MR237" s="136"/>
      <c r="MS237" s="136"/>
      <c r="MT237" s="136"/>
      <c r="MU237" s="136"/>
      <c r="MV237" s="136"/>
      <c r="MW237" s="136"/>
      <c r="MX237" s="136"/>
      <c r="MY237" s="136"/>
      <c r="MZ237" s="136"/>
      <c r="NA237" s="136"/>
      <c r="NB237" s="136"/>
      <c r="NC237" s="136"/>
      <c r="ND237" s="136"/>
      <c r="NE237" s="136"/>
      <c r="NF237" s="136"/>
      <c r="NG237" s="136"/>
      <c r="NH237" s="136"/>
      <c r="NI237" s="136"/>
      <c r="NJ237" s="136"/>
      <c r="NK237" s="136"/>
      <c r="NL237" s="136"/>
      <c r="NM237" s="136"/>
      <c r="NN237" s="136"/>
      <c r="NO237" s="136"/>
      <c r="NP237" s="136"/>
      <c r="NQ237" s="136"/>
      <c r="NR237" s="136"/>
      <c r="NS237" s="136"/>
      <c r="NT237" s="136"/>
      <c r="NU237" s="136"/>
      <c r="NV237" s="136"/>
      <c r="NW237" s="136"/>
      <c r="NX237" s="136"/>
      <c r="NY237" s="136"/>
      <c r="NZ237" s="136"/>
      <c r="OA237" s="136"/>
      <c r="OB237" s="136"/>
      <c r="OC237" s="136"/>
      <c r="OD237" s="136"/>
      <c r="OE237" s="136"/>
      <c r="OF237" s="136"/>
      <c r="OG237" s="136"/>
      <c r="OH237" s="136"/>
      <c r="OI237" s="136"/>
      <c r="OJ237" s="136"/>
      <c r="OK237" s="136"/>
      <c r="OL237" s="136"/>
      <c r="OM237" s="136"/>
      <c r="ON237" s="136"/>
      <c r="OO237" s="136"/>
      <c r="OP237" s="136"/>
      <c r="OQ237" s="136"/>
      <c r="OR237" s="136"/>
      <c r="OS237" s="136"/>
      <c r="OT237" s="136"/>
      <c r="OU237" s="136"/>
      <c r="OV237" s="136"/>
      <c r="OW237" s="136"/>
      <c r="OX237" s="136"/>
      <c r="OY237" s="136"/>
      <c r="OZ237" s="136"/>
      <c r="PA237" s="136"/>
      <c r="PB237" s="136"/>
      <c r="PC237" s="136"/>
      <c r="PD237" s="136"/>
      <c r="PE237" s="136"/>
      <c r="PF237" s="136"/>
      <c r="PG237" s="136"/>
      <c r="PH237" s="136"/>
      <c r="PI237" s="136"/>
      <c r="PJ237" s="136"/>
      <c r="PK237" s="136"/>
      <c r="PL237" s="136"/>
      <c r="PM237" s="136"/>
      <c r="PN237" s="136"/>
      <c r="PO237" s="136"/>
      <c r="PP237" s="136"/>
      <c r="PQ237" s="136"/>
      <c r="PR237" s="136"/>
      <c r="PS237" s="136"/>
      <c r="PT237" s="136"/>
      <c r="PU237" s="136"/>
      <c r="PV237" s="136"/>
      <c r="PW237" s="136"/>
      <c r="PX237" s="136"/>
      <c r="PY237" s="136"/>
      <c r="PZ237" s="136"/>
      <c r="QA237" s="136"/>
      <c r="QB237" s="136"/>
      <c r="QC237" s="136"/>
      <c r="QD237" s="136"/>
      <c r="QE237" s="136"/>
      <c r="QF237" s="136"/>
      <c r="QG237" s="136"/>
      <c r="QH237" s="136"/>
      <c r="QI237" s="136"/>
      <c r="QJ237" s="136"/>
      <c r="QK237" s="136"/>
      <c r="QL237" s="136"/>
      <c r="QM237" s="136"/>
      <c r="QN237" s="136"/>
      <c r="QO237" s="136"/>
      <c r="QP237" s="136"/>
      <c r="QQ237" s="136"/>
      <c r="QR237" s="136"/>
      <c r="QS237" s="136"/>
      <c r="QT237" s="136"/>
      <c r="QU237" s="136"/>
      <c r="QV237" s="136"/>
      <c r="QW237" s="136"/>
      <c r="QX237" s="136"/>
      <c r="QY237" s="136"/>
      <c r="QZ237" s="136"/>
      <c r="RA237" s="136"/>
      <c r="RB237" s="136"/>
      <c r="RC237" s="136"/>
      <c r="RD237" s="136"/>
      <c r="RE237" s="136"/>
      <c r="RF237" s="136"/>
      <c r="RG237" s="136"/>
      <c r="RH237" s="136"/>
      <c r="RI237" s="136"/>
      <c r="RJ237" s="136"/>
      <c r="RK237" s="136"/>
      <c r="RL237" s="136"/>
      <c r="RM237" s="136"/>
      <c r="RN237" s="136"/>
      <c r="RO237" s="136"/>
      <c r="RP237" s="136"/>
      <c r="RQ237" s="136"/>
      <c r="RR237" s="136"/>
      <c r="RS237" s="136"/>
      <c r="RT237" s="136"/>
      <c r="RU237" s="136"/>
      <c r="RV237" s="136"/>
      <c r="RW237" s="136"/>
      <c r="RX237" s="136"/>
      <c r="RY237" s="136"/>
      <c r="RZ237" s="136"/>
      <c r="SA237" s="136"/>
      <c r="SB237" s="136"/>
      <c r="SC237" s="136"/>
      <c r="SD237" s="136"/>
      <c r="SE237" s="136"/>
      <c r="SF237" s="136"/>
      <c r="SG237" s="136"/>
      <c r="SH237" s="136"/>
      <c r="SI237" s="136"/>
      <c r="SJ237" s="136"/>
      <c r="SK237" s="136"/>
      <c r="SL237" s="136"/>
      <c r="SM237" s="136"/>
      <c r="SN237" s="136"/>
      <c r="SO237" s="136"/>
      <c r="SP237" s="136"/>
      <c r="SQ237" s="136"/>
      <c r="SR237" s="136"/>
      <c r="SS237" s="136"/>
      <c r="ST237" s="136"/>
      <c r="SU237" s="136"/>
      <c r="SV237" s="136"/>
      <c r="SW237" s="136"/>
      <c r="SX237" s="136"/>
      <c r="SY237" s="136"/>
      <c r="SZ237" s="136"/>
      <c r="TA237" s="136"/>
      <c r="TB237" s="136"/>
      <c r="TC237" s="136"/>
      <c r="TD237" s="136"/>
      <c r="TE237" s="136"/>
      <c r="TF237" s="136"/>
      <c r="TG237" s="136"/>
      <c r="TH237" s="136"/>
      <c r="TI237" s="136"/>
      <c r="TJ237" s="136"/>
      <c r="TK237" s="136"/>
      <c r="TL237" s="136"/>
      <c r="TM237" s="136"/>
      <c r="TN237" s="136"/>
      <c r="TO237" s="136"/>
      <c r="TP237" s="136"/>
      <c r="TQ237" s="136"/>
      <c r="TR237" s="136"/>
      <c r="TS237" s="136"/>
      <c r="TT237" s="136"/>
      <c r="TU237" s="136"/>
      <c r="TV237" s="136"/>
      <c r="TW237" s="136"/>
      <c r="TX237" s="136"/>
      <c r="TY237" s="136"/>
      <c r="TZ237" s="136"/>
      <c r="UA237" s="136"/>
      <c r="UB237" s="136"/>
      <c r="UC237" s="136"/>
      <c r="UD237" s="136"/>
      <c r="UE237" s="136"/>
      <c r="UF237" s="136"/>
      <c r="UG237" s="136"/>
      <c r="UH237" s="136"/>
      <c r="UI237" s="136"/>
      <c r="UJ237" s="136"/>
      <c r="UK237" s="136"/>
      <c r="UL237" s="136"/>
      <c r="UM237" s="136"/>
      <c r="UN237" s="136"/>
      <c r="UO237" s="136"/>
      <c r="UP237" s="136"/>
      <c r="UQ237" s="136"/>
      <c r="UR237" s="136"/>
      <c r="US237" s="136"/>
      <c r="UT237" s="136"/>
      <c r="UU237" s="136"/>
      <c r="UV237" s="136"/>
      <c r="UW237" s="136"/>
      <c r="UX237" s="136"/>
      <c r="UY237" s="136"/>
      <c r="UZ237" s="136"/>
      <c r="VA237" s="136"/>
      <c r="VB237" s="136"/>
      <c r="VC237" s="136"/>
      <c r="VD237" s="136"/>
      <c r="VE237" s="136"/>
      <c r="VF237" s="136"/>
      <c r="VG237" s="136"/>
      <c r="VH237" s="136"/>
      <c r="VI237" s="136"/>
      <c r="VJ237" s="136"/>
      <c r="VK237" s="136"/>
      <c r="VL237" s="136"/>
      <c r="VM237" s="136"/>
      <c r="VN237" s="136"/>
      <c r="VO237" s="136"/>
      <c r="VP237" s="136"/>
      <c r="VQ237" s="136"/>
      <c r="VR237" s="136"/>
      <c r="VS237" s="136"/>
      <c r="VT237" s="136"/>
      <c r="VU237" s="136"/>
      <c r="VV237" s="136"/>
      <c r="VW237" s="136"/>
      <c r="VX237" s="136"/>
      <c r="VY237" s="136"/>
      <c r="VZ237" s="136"/>
      <c r="WA237" s="136"/>
      <c r="WB237" s="136"/>
      <c r="WC237" s="136"/>
      <c r="WD237" s="136"/>
      <c r="WE237" s="136"/>
      <c r="WF237" s="136"/>
      <c r="WG237" s="136"/>
      <c r="WH237" s="136"/>
      <c r="WI237" s="136"/>
      <c r="WJ237" s="136"/>
      <c r="WK237" s="136"/>
      <c r="WL237" s="136"/>
      <c r="WM237" s="136"/>
      <c r="WN237" s="136"/>
      <c r="WO237" s="136"/>
      <c r="WP237" s="136"/>
      <c r="WQ237" s="136"/>
      <c r="WR237" s="136"/>
      <c r="WS237" s="136"/>
      <c r="WT237" s="136"/>
      <c r="WU237" s="136"/>
      <c r="WV237" s="136"/>
      <c r="WW237" s="136"/>
      <c r="WX237" s="136"/>
      <c r="WY237" s="136"/>
      <c r="WZ237" s="136"/>
      <c r="XA237" s="136"/>
      <c r="XB237" s="136"/>
      <c r="XC237" s="136"/>
      <c r="XD237" s="136"/>
      <c r="XE237" s="136"/>
      <c r="XF237" s="136"/>
      <c r="XG237" s="136"/>
      <c r="XH237" s="136"/>
      <c r="XI237" s="136"/>
      <c r="XJ237" s="136"/>
      <c r="XK237" s="136"/>
      <c r="XL237" s="136"/>
      <c r="XM237" s="136"/>
      <c r="XN237" s="136"/>
      <c r="XO237" s="136"/>
      <c r="XP237" s="136"/>
      <c r="XQ237" s="136"/>
      <c r="XR237" s="136"/>
      <c r="XS237" s="136"/>
      <c r="XT237" s="136"/>
      <c r="XU237" s="136"/>
      <c r="XV237" s="136"/>
      <c r="XW237" s="136"/>
      <c r="XX237" s="136"/>
      <c r="XY237" s="136"/>
      <c r="XZ237" s="136"/>
      <c r="YA237" s="136"/>
      <c r="YB237" s="136"/>
      <c r="YC237" s="136"/>
      <c r="YD237" s="136"/>
      <c r="YE237" s="136"/>
      <c r="YF237" s="136"/>
      <c r="YG237" s="136"/>
      <c r="YH237" s="136"/>
      <c r="YI237" s="136"/>
      <c r="YJ237" s="136"/>
      <c r="YK237" s="136"/>
      <c r="YL237" s="136"/>
      <c r="YM237" s="136"/>
      <c r="YN237" s="136"/>
      <c r="YO237" s="136"/>
      <c r="YP237" s="136"/>
      <c r="YQ237" s="136"/>
      <c r="YR237" s="136"/>
      <c r="YS237" s="136"/>
      <c r="YT237" s="136"/>
      <c r="YU237" s="136"/>
      <c r="YV237" s="136"/>
      <c r="YW237" s="136"/>
      <c r="YX237" s="136"/>
      <c r="YY237" s="136"/>
      <c r="YZ237" s="136"/>
      <c r="ZA237" s="136"/>
      <c r="ZB237" s="136"/>
      <c r="ZC237" s="136"/>
      <c r="ZD237" s="136"/>
      <c r="ZE237" s="136"/>
      <c r="ZF237" s="136"/>
      <c r="ZG237" s="136"/>
      <c r="ZH237" s="136"/>
      <c r="ZI237" s="136"/>
      <c r="ZJ237" s="136"/>
      <c r="ZK237" s="136"/>
      <c r="ZL237" s="136"/>
      <c r="ZM237" s="136"/>
      <c r="ZN237" s="136"/>
      <c r="ZO237" s="136"/>
      <c r="ZP237" s="136"/>
      <c r="ZQ237" s="136"/>
      <c r="ZR237" s="136"/>
      <c r="ZS237" s="136"/>
      <c r="ZT237" s="136"/>
      <c r="ZU237" s="136"/>
      <c r="ZV237" s="136"/>
      <c r="ZW237" s="136"/>
      <c r="ZX237" s="136"/>
      <c r="ZY237" s="136"/>
      <c r="ZZ237" s="136"/>
      <c r="AAA237" s="136"/>
      <c r="AAB237" s="136"/>
      <c r="AAC237" s="136"/>
      <c r="AAD237" s="136"/>
      <c r="AAE237" s="136"/>
      <c r="AAF237" s="136"/>
      <c r="AAG237" s="136"/>
      <c r="AAH237" s="136"/>
      <c r="AAI237" s="136"/>
      <c r="AAJ237" s="136"/>
      <c r="AAK237" s="136"/>
      <c r="AAL237" s="136"/>
      <c r="AAM237" s="136"/>
      <c r="AAN237" s="136"/>
      <c r="AAO237" s="136"/>
      <c r="AAP237" s="136"/>
      <c r="AAQ237" s="136"/>
      <c r="AAR237" s="136"/>
      <c r="AAS237" s="136"/>
      <c r="AAT237" s="136"/>
      <c r="AAU237" s="136"/>
      <c r="AAV237" s="136"/>
      <c r="AAW237" s="136"/>
      <c r="AAX237" s="136"/>
      <c r="AAY237" s="136"/>
      <c r="AAZ237" s="136"/>
      <c r="ABA237" s="136"/>
      <c r="ABB237" s="136"/>
      <c r="ABC237" s="136"/>
      <c r="ABD237" s="136"/>
      <c r="ABE237" s="136"/>
      <c r="ABF237" s="136"/>
      <c r="ABG237" s="136"/>
      <c r="ABH237" s="136"/>
      <c r="ABI237" s="136"/>
      <c r="ABJ237" s="136"/>
      <c r="ABK237" s="136"/>
      <c r="ABL237" s="136"/>
      <c r="ABM237" s="136"/>
      <c r="ABN237" s="136"/>
      <c r="ABO237" s="136"/>
      <c r="ABP237" s="136"/>
      <c r="ABQ237" s="136"/>
      <c r="ABR237" s="136"/>
      <c r="ABS237" s="136"/>
      <c r="ABT237" s="136"/>
      <c r="ABU237" s="136"/>
      <c r="ABV237" s="136"/>
      <c r="ABW237" s="136"/>
      <c r="ABX237" s="136"/>
      <c r="ABY237" s="136"/>
      <c r="ABZ237" s="136"/>
      <c r="ACA237" s="136"/>
      <c r="ACB237" s="136"/>
      <c r="ACC237" s="136"/>
      <c r="ACD237" s="136"/>
      <c r="ACE237" s="136"/>
      <c r="ACF237" s="136"/>
      <c r="ACG237" s="136"/>
      <c r="ACH237" s="136"/>
      <c r="ACI237" s="136"/>
      <c r="ACJ237" s="136"/>
      <c r="ACK237" s="136"/>
      <c r="ACL237" s="136"/>
      <c r="ACM237" s="136"/>
      <c r="ACN237" s="136"/>
      <c r="ACO237" s="136"/>
      <c r="ACP237" s="136"/>
      <c r="ACQ237" s="136"/>
      <c r="ACR237" s="136"/>
      <c r="ACS237" s="136"/>
      <c r="ACT237" s="136"/>
      <c r="ACU237" s="136"/>
      <c r="ACV237" s="136"/>
      <c r="ACW237" s="136"/>
      <c r="ACX237" s="136"/>
      <c r="ACY237" s="136"/>
      <c r="ACZ237" s="136"/>
      <c r="ADA237" s="136"/>
      <c r="ADB237" s="136"/>
      <c r="ADC237" s="136"/>
      <c r="ADD237" s="136"/>
      <c r="ADE237" s="136"/>
      <c r="ADF237" s="136"/>
      <c r="ADG237" s="136"/>
      <c r="ADH237" s="136"/>
      <c r="ADI237" s="136"/>
      <c r="ADJ237" s="136"/>
      <c r="ADK237" s="136"/>
      <c r="ADL237" s="136"/>
      <c r="ADM237" s="136"/>
      <c r="ADN237" s="136"/>
      <c r="ADO237" s="136"/>
      <c r="ADP237" s="136"/>
      <c r="ADQ237" s="136"/>
      <c r="ADR237" s="136"/>
      <c r="ADS237" s="136"/>
      <c r="ADT237" s="136"/>
      <c r="ADU237" s="136"/>
      <c r="ADV237" s="136"/>
      <c r="ADW237" s="136"/>
      <c r="ADX237" s="136"/>
      <c r="ADY237" s="136"/>
      <c r="ADZ237" s="136"/>
      <c r="AEA237" s="136"/>
      <c r="AEB237" s="136"/>
      <c r="AEC237" s="136"/>
      <c r="AED237" s="136"/>
      <c r="AEE237" s="136"/>
      <c r="AEF237" s="136"/>
      <c r="AEG237" s="136"/>
      <c r="AEH237" s="136"/>
      <c r="AEI237" s="136"/>
      <c r="AEJ237" s="136"/>
      <c r="AEK237" s="136"/>
      <c r="AEL237" s="136"/>
      <c r="AEM237" s="136"/>
      <c r="AEN237" s="136"/>
      <c r="AEO237" s="136"/>
      <c r="AEP237" s="136"/>
      <c r="AEQ237" s="136"/>
      <c r="AER237" s="136"/>
      <c r="AES237" s="136"/>
      <c r="AET237" s="136"/>
      <c r="AEU237" s="136"/>
      <c r="AEV237" s="136"/>
      <c r="AEW237" s="136"/>
      <c r="AEX237" s="136"/>
      <c r="AEY237" s="136"/>
      <c r="AEZ237" s="136"/>
      <c r="AFA237" s="136"/>
      <c r="AFB237" s="136"/>
      <c r="AFC237" s="136"/>
      <c r="AFD237" s="136"/>
      <c r="AFE237" s="136"/>
      <c r="AFF237" s="136"/>
      <c r="AFG237" s="136"/>
      <c r="AFH237" s="136"/>
      <c r="AFI237" s="136"/>
      <c r="AFJ237" s="136"/>
      <c r="AFK237" s="136"/>
      <c r="AFL237" s="136"/>
      <c r="AFM237" s="136"/>
      <c r="AFN237" s="136"/>
      <c r="AFO237" s="136"/>
      <c r="AFP237" s="136"/>
      <c r="AFQ237" s="136"/>
      <c r="AFR237" s="136"/>
      <c r="AFS237" s="136"/>
      <c r="AFT237" s="136"/>
      <c r="AFU237" s="136"/>
      <c r="AFV237" s="136"/>
      <c r="AFW237" s="136"/>
      <c r="AFX237" s="136"/>
      <c r="AFY237" s="136"/>
      <c r="AFZ237" s="136"/>
      <c r="AGA237" s="136"/>
      <c r="AGB237" s="136"/>
      <c r="AGC237" s="136"/>
      <c r="AGD237" s="136"/>
      <c r="AGE237" s="136"/>
      <c r="AGF237" s="136"/>
      <c r="AGG237" s="136"/>
      <c r="AGH237" s="136"/>
      <c r="AGI237" s="136"/>
      <c r="AGJ237" s="136"/>
      <c r="AGK237" s="136"/>
      <c r="AGL237" s="136"/>
      <c r="AGM237" s="136"/>
      <c r="AGN237" s="136"/>
      <c r="AGO237" s="136"/>
      <c r="AGP237" s="136"/>
      <c r="AGQ237" s="136"/>
      <c r="AGR237" s="136"/>
      <c r="AGS237" s="136"/>
      <c r="AGT237" s="136"/>
      <c r="AGU237" s="136"/>
      <c r="AGV237" s="136"/>
      <c r="AGW237" s="136"/>
      <c r="AGX237" s="136"/>
      <c r="AGY237" s="136"/>
      <c r="AGZ237" s="136"/>
      <c r="AHA237" s="136"/>
      <c r="AHB237" s="136"/>
      <c r="AHC237" s="136"/>
      <c r="AHD237" s="136"/>
      <c r="AHE237" s="136"/>
      <c r="AHF237" s="136"/>
      <c r="AHG237" s="136"/>
      <c r="AHH237" s="136"/>
      <c r="AHI237" s="136"/>
      <c r="AHJ237" s="136"/>
      <c r="AHK237" s="136"/>
      <c r="AHL237" s="136"/>
      <c r="AHM237" s="136"/>
      <c r="AHN237" s="136"/>
      <c r="AHO237" s="136"/>
      <c r="AHP237" s="136"/>
      <c r="AHQ237" s="136"/>
      <c r="AHR237" s="136"/>
      <c r="AHS237" s="136"/>
      <c r="AHT237" s="136"/>
      <c r="AHU237" s="136"/>
      <c r="AHV237" s="136"/>
      <c r="AHW237" s="136"/>
      <c r="AHX237" s="136"/>
      <c r="AHY237" s="136"/>
      <c r="AHZ237" s="136"/>
      <c r="AIA237" s="136"/>
      <c r="AIB237" s="136"/>
      <c r="AIC237" s="136"/>
      <c r="AID237" s="136"/>
      <c r="AIE237" s="136"/>
      <c r="AIF237" s="136"/>
      <c r="AIG237" s="136"/>
      <c r="AIH237" s="136"/>
      <c r="AII237" s="136"/>
      <c r="AIJ237" s="136"/>
      <c r="AIK237" s="136"/>
      <c r="AIL237" s="136"/>
      <c r="AIM237" s="136"/>
      <c r="AIN237" s="136"/>
      <c r="AIO237" s="136"/>
      <c r="AIP237" s="136"/>
      <c r="AIQ237" s="136"/>
      <c r="AIR237" s="136"/>
      <c r="AIS237" s="136"/>
      <c r="AIT237" s="136"/>
      <c r="AIU237" s="136"/>
      <c r="AIV237" s="136"/>
      <c r="AIW237" s="136"/>
      <c r="AIX237" s="136"/>
      <c r="AIY237" s="136"/>
      <c r="AIZ237" s="136"/>
      <c r="AJA237" s="136"/>
      <c r="AJB237" s="136"/>
      <c r="AJC237" s="136"/>
      <c r="AJD237" s="136"/>
      <c r="AJE237" s="136"/>
      <c r="AJF237" s="136"/>
      <c r="AJG237" s="136"/>
      <c r="AJH237" s="136"/>
      <c r="AJI237" s="136"/>
      <c r="AJJ237" s="136"/>
      <c r="AJK237" s="136"/>
      <c r="AJL237" s="136"/>
      <c r="AJM237" s="136"/>
      <c r="AJN237" s="136"/>
      <c r="AJO237" s="136"/>
      <c r="AJP237" s="136"/>
      <c r="AJQ237" s="136"/>
      <c r="AJR237" s="136"/>
      <c r="AJS237" s="136"/>
      <c r="AJT237" s="136"/>
      <c r="AJU237" s="136"/>
      <c r="AJV237" s="136"/>
      <c r="AJW237" s="136"/>
      <c r="AJX237" s="136"/>
      <c r="AJY237" s="136"/>
      <c r="AJZ237" s="136"/>
      <c r="AKA237" s="136"/>
      <c r="AKB237" s="136"/>
      <c r="AKC237" s="136"/>
      <c r="AKD237" s="136"/>
      <c r="AKE237" s="136"/>
      <c r="AKF237" s="136"/>
      <c r="AKG237" s="136"/>
      <c r="AKH237" s="136"/>
      <c r="AKI237" s="136"/>
      <c r="AKJ237" s="136"/>
      <c r="AKK237" s="136"/>
      <c r="AKL237" s="136"/>
      <c r="AKM237" s="136"/>
      <c r="AKN237" s="136"/>
      <c r="AKO237" s="136"/>
      <c r="AKP237" s="136"/>
      <c r="AKQ237" s="136"/>
      <c r="AKR237" s="136"/>
      <c r="AKS237" s="136"/>
      <c r="AKT237" s="136"/>
      <c r="AKU237" s="136"/>
      <c r="AKV237" s="136"/>
      <c r="AKW237" s="136"/>
      <c r="AKX237" s="136"/>
      <c r="AKY237" s="136"/>
      <c r="AKZ237" s="136"/>
      <c r="ALA237" s="136"/>
      <c r="ALB237" s="136"/>
      <c r="ALC237" s="136"/>
      <c r="ALD237" s="136"/>
      <c r="ALE237" s="136"/>
      <c r="ALF237" s="136"/>
      <c r="ALG237" s="136"/>
      <c r="ALH237" s="136"/>
      <c r="ALI237" s="136"/>
      <c r="ALJ237" s="136"/>
      <c r="ALK237" s="136"/>
      <c r="ALL237" s="136"/>
      <c r="ALM237" s="136"/>
      <c r="ALN237" s="136"/>
      <c r="ALO237" s="136"/>
      <c r="ALP237" s="136"/>
      <c r="ALQ237" s="136"/>
      <c r="ALR237" s="136"/>
      <c r="ALS237" s="136"/>
      <c r="ALT237" s="136"/>
      <c r="ALU237" s="136"/>
      <c r="ALV237" s="136"/>
      <c r="ALW237" s="136"/>
      <c r="ALX237" s="136"/>
      <c r="ALY237" s="136"/>
      <c r="ALZ237" s="136"/>
      <c r="AMA237" s="136"/>
      <c r="AMB237" s="136"/>
      <c r="AMC237" s="136"/>
      <c r="AMD237" s="136"/>
      <c r="AME237" s="136"/>
      <c r="AMF237" s="136"/>
      <c r="AMG237" s="136"/>
      <c r="AMH237" s="136"/>
      <c r="AMI237" s="136"/>
    </row>
    <row r="238" spans="1:1023" ht="29.25" x14ac:dyDescent="0.25">
      <c r="A238" s="280" t="s">
        <v>954</v>
      </c>
      <c r="B238" s="193">
        <v>238</v>
      </c>
      <c r="C238" s="261" t="s">
        <v>25894</v>
      </c>
      <c r="D238" s="212" t="s">
        <v>6267</v>
      </c>
      <c r="E238" s="136"/>
      <c r="F238" s="238"/>
      <c r="G238" s="214"/>
      <c r="H238" s="214"/>
      <c r="I238" s="367"/>
      <c r="J238" s="443"/>
      <c r="K238" s="161"/>
      <c r="L238" s="161"/>
      <c r="M238" s="161"/>
      <c r="N238" s="161"/>
      <c r="O238" s="161"/>
      <c r="P238" s="161"/>
      <c r="Q238" s="161"/>
      <c r="R238" s="161"/>
      <c r="S238" s="77" t="s">
        <v>770</v>
      </c>
      <c r="T238" s="77"/>
      <c r="U238" s="161"/>
      <c r="V238" s="256">
        <f>IF(O238=1,10,100)</f>
        <v>100</v>
      </c>
      <c r="W238" s="256">
        <f>IF(O238=1,1,IF(O238=2,10,100))</f>
        <v>100</v>
      </c>
      <c r="X238" s="256">
        <f>IF(O238=3,20,100)</f>
        <v>100</v>
      </c>
      <c r="Y238" s="256">
        <f>IF(P238=1,10,100)</f>
        <v>100</v>
      </c>
      <c r="Z238" s="256">
        <f>IF(P238=1,1,IF(P238=2,10,100))</f>
        <v>100</v>
      </c>
      <c r="AA238" s="257">
        <f>IF(OR(EXACT(Q238,"1A"),EXACT(Q238,"1B")),0.1,IF(Q238=2,1,100))</f>
        <v>100</v>
      </c>
      <c r="AB238" s="257">
        <f>IF(OR(EXACT(R238,"1A"),EXACT(R238,"1B")),0.1,IF(R238=2,1,100))</f>
        <v>100</v>
      </c>
      <c r="AC238" s="257">
        <f>IF(OR(EXACT(S238,"1A"),EXACT(S238,"1B")),0.3,IF(S238=2,3,100))</f>
        <v>0.3</v>
      </c>
      <c r="AD238" s="136"/>
      <c r="AE238" s="136"/>
      <c r="AF238" s="249">
        <f>IF(OR(OR(EXACT(J238,"1A"),EXACT(J238,"1B"),EXACT(J238,"1C")),K238=1),1,IF(K238=2,10,100))</f>
        <v>100</v>
      </c>
      <c r="AG238" s="249">
        <f>IF(OR(EXACT(J238,"1A"),EXACT(J238,"1B"),EXACT(J238,"1C")),1,IF(J238=2,10,100))</f>
        <v>100</v>
      </c>
      <c r="AH238" s="249">
        <f>IF(OR(EXACT(J238,"1A"),EXACT(J238,"1B"),EXACT(J238,"1C"),K238=1),3,100)</f>
        <v>100</v>
      </c>
      <c r="AI238" s="249">
        <f>IF(OR(EXACT(J238,"1A"),EXACT(J238,"1B"),EXACT(J238,"1C")),5,100)</f>
        <v>100</v>
      </c>
      <c r="AJ238" s="251"/>
      <c r="AK238" s="297"/>
      <c r="AL238" s="153"/>
      <c r="AM238" s="251"/>
      <c r="AN238" s="136"/>
      <c r="AO238" s="136"/>
      <c r="AP238" s="136"/>
      <c r="AQ238" s="285" t="s">
        <v>857</v>
      </c>
      <c r="AR238" s="136"/>
      <c r="AS238" s="136"/>
      <c r="AT238" s="136"/>
      <c r="AU238" s="136"/>
      <c r="AV238" s="136"/>
      <c r="AW238" s="136"/>
      <c r="AX238" s="136"/>
      <c r="AY238" s="136"/>
      <c r="AZ238" s="136"/>
      <c r="BA238" s="136"/>
      <c r="BB238" s="136"/>
      <c r="BC238" s="136"/>
      <c r="BD238" s="136"/>
      <c r="BE238" s="136"/>
      <c r="BF238" s="136"/>
      <c r="BG238" s="136"/>
      <c r="BH238" s="136"/>
      <c r="BI238" s="136"/>
      <c r="BJ238" s="136"/>
      <c r="BK238" s="136"/>
      <c r="BL238" s="136"/>
      <c r="BM238" s="136"/>
      <c r="BN238" s="136"/>
      <c r="BO238" s="136"/>
      <c r="BP238" s="136"/>
      <c r="BQ238" s="136"/>
      <c r="BR238" s="136"/>
      <c r="BS238" s="136"/>
      <c r="BT238" s="136"/>
      <c r="BU238" s="136"/>
      <c r="BV238" s="136"/>
      <c r="BW238" s="136"/>
      <c r="BX238" s="136"/>
      <c r="BY238" s="136"/>
      <c r="BZ238" s="136"/>
      <c r="CA238" s="136"/>
      <c r="CB238" s="136"/>
      <c r="CC238" s="136"/>
      <c r="CD238" s="136"/>
      <c r="CE238" s="136"/>
      <c r="CF238" s="136"/>
      <c r="CG238" s="136"/>
      <c r="CH238" s="136"/>
      <c r="CI238" s="136"/>
      <c r="CJ238" s="136"/>
      <c r="CK238" s="136"/>
      <c r="CL238" s="136"/>
      <c r="CM238" s="136"/>
      <c r="CN238" s="136"/>
      <c r="CO238" s="136"/>
      <c r="CP238" s="136"/>
      <c r="CQ238" s="136"/>
      <c r="CR238" s="136"/>
      <c r="CS238" s="136"/>
      <c r="CT238" s="136"/>
      <c r="CU238" s="136"/>
      <c r="CV238" s="136"/>
      <c r="CW238" s="136"/>
      <c r="CX238" s="136"/>
      <c r="CY238" s="136"/>
      <c r="CZ238" s="136"/>
      <c r="DA238" s="136"/>
      <c r="DB238" s="136"/>
      <c r="DC238" s="136"/>
      <c r="DD238" s="136"/>
      <c r="DE238" s="136"/>
      <c r="DF238" s="136"/>
      <c r="DG238" s="136"/>
      <c r="DH238" s="136"/>
      <c r="DI238" s="136"/>
      <c r="DJ238" s="136"/>
      <c r="DK238" s="136"/>
      <c r="DL238" s="136"/>
      <c r="DM238" s="136"/>
      <c r="DN238" s="136"/>
      <c r="DO238" s="136"/>
      <c r="DP238" s="136"/>
      <c r="DQ238" s="136"/>
      <c r="DR238" s="136"/>
      <c r="DS238" s="136"/>
      <c r="DT238" s="136"/>
      <c r="DU238" s="136"/>
      <c r="DV238" s="136"/>
      <c r="DW238" s="136"/>
      <c r="DX238" s="136"/>
      <c r="DY238" s="136"/>
      <c r="DZ238" s="136"/>
      <c r="EA238" s="136"/>
      <c r="EB238" s="136"/>
      <c r="EC238" s="136"/>
      <c r="ED238" s="136"/>
      <c r="EE238" s="136"/>
      <c r="EF238" s="136"/>
      <c r="EG238" s="136"/>
      <c r="EH238" s="136"/>
      <c r="EI238" s="136"/>
      <c r="EJ238" s="136"/>
      <c r="EK238" s="136"/>
      <c r="EL238" s="136"/>
      <c r="EM238" s="136"/>
      <c r="EN238" s="136"/>
      <c r="EO238" s="136"/>
      <c r="EP238" s="136"/>
      <c r="EQ238" s="136"/>
      <c r="ER238" s="136"/>
      <c r="ES238" s="136"/>
      <c r="ET238" s="136"/>
      <c r="EU238" s="136"/>
      <c r="EV238" s="136"/>
      <c r="EW238" s="136"/>
      <c r="EX238" s="136"/>
      <c r="EY238" s="136"/>
      <c r="EZ238" s="136"/>
      <c r="FA238" s="136"/>
      <c r="FB238" s="136"/>
      <c r="FC238" s="136"/>
      <c r="FD238" s="136"/>
      <c r="FE238" s="136"/>
      <c r="FF238" s="136"/>
      <c r="FG238" s="136"/>
      <c r="FH238" s="136"/>
      <c r="FI238" s="136"/>
      <c r="FJ238" s="136"/>
      <c r="FK238" s="136"/>
      <c r="FL238" s="136"/>
      <c r="FM238" s="136"/>
      <c r="FN238" s="136"/>
      <c r="FO238" s="136"/>
      <c r="FP238" s="136"/>
      <c r="FQ238" s="136"/>
      <c r="FR238" s="136"/>
      <c r="FS238" s="136"/>
      <c r="FT238" s="136"/>
      <c r="FU238" s="136"/>
      <c r="FV238" s="136"/>
      <c r="FW238" s="136"/>
      <c r="FX238" s="136"/>
      <c r="FY238" s="136"/>
      <c r="FZ238" s="136"/>
      <c r="GA238" s="136"/>
      <c r="GB238" s="136"/>
      <c r="GC238" s="136"/>
      <c r="GD238" s="136"/>
      <c r="GE238" s="136"/>
      <c r="GF238" s="136"/>
      <c r="GG238" s="136"/>
      <c r="GH238" s="136"/>
      <c r="GI238" s="136"/>
      <c r="GJ238" s="136"/>
      <c r="GK238" s="136"/>
      <c r="GL238" s="136"/>
      <c r="GM238" s="136"/>
      <c r="GN238" s="136"/>
      <c r="GO238" s="136"/>
      <c r="GP238" s="136"/>
      <c r="GQ238" s="136"/>
      <c r="GR238" s="136"/>
      <c r="GS238" s="136"/>
      <c r="GT238" s="136"/>
      <c r="GU238" s="136"/>
      <c r="GV238" s="136"/>
      <c r="GW238" s="136"/>
      <c r="GX238" s="136"/>
      <c r="GY238" s="136"/>
      <c r="GZ238" s="136"/>
      <c r="HA238" s="136"/>
      <c r="HB238" s="136"/>
      <c r="HC238" s="136"/>
      <c r="HD238" s="136"/>
      <c r="HE238" s="136"/>
      <c r="HF238" s="136"/>
      <c r="HG238" s="136"/>
      <c r="HH238" s="136"/>
      <c r="HI238" s="136"/>
      <c r="HJ238" s="136"/>
      <c r="HK238" s="136"/>
      <c r="HL238" s="136"/>
      <c r="HM238" s="136"/>
      <c r="HN238" s="136"/>
      <c r="HO238" s="136"/>
      <c r="HP238" s="136"/>
      <c r="HQ238" s="136"/>
      <c r="HR238" s="136"/>
      <c r="HS238" s="136"/>
      <c r="HT238" s="136"/>
      <c r="HU238" s="136"/>
      <c r="HV238" s="136"/>
      <c r="HW238" s="136"/>
      <c r="HX238" s="136"/>
      <c r="HY238" s="136"/>
      <c r="HZ238" s="136"/>
      <c r="IA238" s="136"/>
      <c r="IB238" s="136"/>
      <c r="IC238" s="136"/>
      <c r="ID238" s="136"/>
      <c r="IE238" s="136"/>
      <c r="IF238" s="136"/>
      <c r="IG238" s="136"/>
      <c r="IH238" s="136"/>
      <c r="II238" s="136"/>
      <c r="IJ238" s="136"/>
      <c r="IK238" s="136"/>
      <c r="IL238" s="136"/>
      <c r="IM238" s="136"/>
      <c r="IN238" s="136"/>
      <c r="IO238" s="136"/>
      <c r="IP238" s="136"/>
      <c r="IQ238" s="136"/>
      <c r="IR238" s="136"/>
      <c r="IS238" s="136"/>
      <c r="IT238" s="136"/>
      <c r="IU238" s="136"/>
      <c r="IV238" s="136"/>
      <c r="IW238" s="136"/>
      <c r="IX238" s="136"/>
      <c r="IY238" s="136"/>
      <c r="IZ238" s="136"/>
      <c r="JA238" s="136"/>
      <c r="JB238" s="136"/>
      <c r="JC238" s="136"/>
      <c r="JD238" s="136"/>
      <c r="JE238" s="136"/>
      <c r="JF238" s="136"/>
      <c r="JG238" s="136"/>
      <c r="JH238" s="136"/>
      <c r="JI238" s="136"/>
      <c r="JJ238" s="136"/>
      <c r="JK238" s="136"/>
      <c r="JL238" s="136"/>
      <c r="JM238" s="136"/>
      <c r="JN238" s="136"/>
      <c r="JO238" s="136"/>
      <c r="JP238" s="136"/>
      <c r="JQ238" s="136"/>
      <c r="JR238" s="136"/>
      <c r="JS238" s="136"/>
      <c r="JT238" s="136"/>
      <c r="JU238" s="136"/>
      <c r="JV238" s="136"/>
      <c r="JW238" s="136"/>
      <c r="JX238" s="136"/>
      <c r="JY238" s="136"/>
      <c r="JZ238" s="136"/>
      <c r="KA238" s="136"/>
      <c r="KB238" s="136"/>
      <c r="KC238" s="136"/>
      <c r="KD238" s="136"/>
      <c r="KE238" s="136"/>
      <c r="KF238" s="136"/>
      <c r="KG238" s="136"/>
      <c r="KH238" s="136"/>
      <c r="KI238" s="136"/>
      <c r="KJ238" s="136"/>
      <c r="KK238" s="136"/>
      <c r="KL238" s="136"/>
      <c r="KM238" s="136"/>
      <c r="KN238" s="136"/>
      <c r="KO238" s="136"/>
      <c r="KP238" s="136"/>
      <c r="KQ238" s="136"/>
      <c r="KR238" s="136"/>
      <c r="KS238" s="136"/>
      <c r="KT238" s="136"/>
      <c r="KU238" s="136"/>
      <c r="KV238" s="136"/>
      <c r="KW238" s="136"/>
      <c r="KX238" s="136"/>
      <c r="KY238" s="136"/>
      <c r="KZ238" s="136"/>
      <c r="LA238" s="136"/>
      <c r="LB238" s="136"/>
      <c r="LC238" s="136"/>
      <c r="LD238" s="136"/>
      <c r="LE238" s="136"/>
      <c r="LF238" s="136"/>
      <c r="LG238" s="136"/>
      <c r="LH238" s="136"/>
      <c r="LI238" s="136"/>
      <c r="LJ238" s="136"/>
      <c r="LK238" s="136"/>
      <c r="LL238" s="136"/>
      <c r="LM238" s="136"/>
      <c r="LN238" s="136"/>
      <c r="LO238" s="136"/>
      <c r="LP238" s="136"/>
      <c r="LQ238" s="136"/>
      <c r="LR238" s="136"/>
      <c r="LS238" s="136"/>
      <c r="LT238" s="136"/>
      <c r="LU238" s="136"/>
      <c r="LV238" s="136"/>
      <c r="LW238" s="136"/>
      <c r="LX238" s="136"/>
      <c r="LY238" s="136"/>
      <c r="LZ238" s="136"/>
      <c r="MA238" s="136"/>
      <c r="MB238" s="136"/>
      <c r="MC238" s="136"/>
      <c r="MD238" s="136"/>
      <c r="ME238" s="136"/>
      <c r="MF238" s="136"/>
      <c r="MG238" s="136"/>
      <c r="MH238" s="136"/>
      <c r="MI238" s="136"/>
      <c r="MJ238" s="136"/>
      <c r="MK238" s="136"/>
      <c r="ML238" s="136"/>
      <c r="MM238" s="136"/>
      <c r="MN238" s="136"/>
      <c r="MO238" s="136"/>
      <c r="MP238" s="136"/>
      <c r="MQ238" s="136"/>
      <c r="MR238" s="136"/>
      <c r="MS238" s="136"/>
      <c r="MT238" s="136"/>
      <c r="MU238" s="136"/>
      <c r="MV238" s="136"/>
      <c r="MW238" s="136"/>
      <c r="MX238" s="136"/>
      <c r="MY238" s="136"/>
      <c r="MZ238" s="136"/>
      <c r="NA238" s="136"/>
      <c r="NB238" s="136"/>
      <c r="NC238" s="136"/>
      <c r="ND238" s="136"/>
      <c r="NE238" s="136"/>
      <c r="NF238" s="136"/>
      <c r="NG238" s="136"/>
      <c r="NH238" s="136"/>
      <c r="NI238" s="136"/>
      <c r="NJ238" s="136"/>
      <c r="NK238" s="136"/>
      <c r="NL238" s="136"/>
      <c r="NM238" s="136"/>
      <c r="NN238" s="136"/>
      <c r="NO238" s="136"/>
      <c r="NP238" s="136"/>
      <c r="NQ238" s="136"/>
      <c r="NR238" s="136"/>
      <c r="NS238" s="136"/>
      <c r="NT238" s="136"/>
      <c r="NU238" s="136"/>
      <c r="NV238" s="136"/>
      <c r="NW238" s="136"/>
      <c r="NX238" s="136"/>
      <c r="NY238" s="136"/>
      <c r="NZ238" s="136"/>
      <c r="OA238" s="136"/>
      <c r="OB238" s="136"/>
      <c r="OC238" s="136"/>
      <c r="OD238" s="136"/>
      <c r="OE238" s="136"/>
      <c r="OF238" s="136"/>
      <c r="OG238" s="136"/>
      <c r="OH238" s="136"/>
      <c r="OI238" s="136"/>
      <c r="OJ238" s="136"/>
      <c r="OK238" s="136"/>
      <c r="OL238" s="136"/>
      <c r="OM238" s="136"/>
      <c r="ON238" s="136"/>
      <c r="OO238" s="136"/>
      <c r="OP238" s="136"/>
      <c r="OQ238" s="136"/>
      <c r="OR238" s="136"/>
      <c r="OS238" s="136"/>
      <c r="OT238" s="136"/>
      <c r="OU238" s="136"/>
      <c r="OV238" s="136"/>
      <c r="OW238" s="136"/>
      <c r="OX238" s="136"/>
      <c r="OY238" s="136"/>
      <c r="OZ238" s="136"/>
      <c r="PA238" s="136"/>
      <c r="PB238" s="136"/>
      <c r="PC238" s="136"/>
      <c r="PD238" s="136"/>
      <c r="PE238" s="136"/>
      <c r="PF238" s="136"/>
      <c r="PG238" s="136"/>
      <c r="PH238" s="136"/>
      <c r="PI238" s="136"/>
      <c r="PJ238" s="136"/>
      <c r="PK238" s="136"/>
      <c r="PL238" s="136"/>
      <c r="PM238" s="136"/>
      <c r="PN238" s="136"/>
      <c r="PO238" s="136"/>
      <c r="PP238" s="136"/>
      <c r="PQ238" s="136"/>
      <c r="PR238" s="136"/>
      <c r="PS238" s="136"/>
      <c r="PT238" s="136"/>
      <c r="PU238" s="136"/>
      <c r="PV238" s="136"/>
      <c r="PW238" s="136"/>
      <c r="PX238" s="136"/>
      <c r="PY238" s="136"/>
      <c r="PZ238" s="136"/>
      <c r="QA238" s="136"/>
      <c r="QB238" s="136"/>
      <c r="QC238" s="136"/>
      <c r="QD238" s="136"/>
      <c r="QE238" s="136"/>
      <c r="QF238" s="136"/>
      <c r="QG238" s="136"/>
      <c r="QH238" s="136"/>
      <c r="QI238" s="136"/>
      <c r="QJ238" s="136"/>
      <c r="QK238" s="136"/>
      <c r="QL238" s="136"/>
      <c r="QM238" s="136"/>
      <c r="QN238" s="136"/>
      <c r="QO238" s="136"/>
      <c r="QP238" s="136"/>
      <c r="QQ238" s="136"/>
      <c r="QR238" s="136"/>
      <c r="QS238" s="136"/>
      <c r="QT238" s="136"/>
      <c r="QU238" s="136"/>
      <c r="QV238" s="136"/>
      <c r="QW238" s="136"/>
      <c r="QX238" s="136"/>
      <c r="QY238" s="136"/>
      <c r="QZ238" s="136"/>
      <c r="RA238" s="136"/>
      <c r="RB238" s="136"/>
      <c r="RC238" s="136"/>
      <c r="RD238" s="136"/>
      <c r="RE238" s="136"/>
      <c r="RF238" s="136"/>
      <c r="RG238" s="136"/>
      <c r="RH238" s="136"/>
      <c r="RI238" s="136"/>
      <c r="RJ238" s="136"/>
      <c r="RK238" s="136"/>
      <c r="RL238" s="136"/>
      <c r="RM238" s="136"/>
      <c r="RN238" s="136"/>
      <c r="RO238" s="136"/>
      <c r="RP238" s="136"/>
      <c r="RQ238" s="136"/>
      <c r="RR238" s="136"/>
      <c r="RS238" s="136"/>
      <c r="RT238" s="136"/>
      <c r="RU238" s="136"/>
      <c r="RV238" s="136"/>
      <c r="RW238" s="136"/>
      <c r="RX238" s="136"/>
      <c r="RY238" s="136"/>
      <c r="RZ238" s="136"/>
      <c r="SA238" s="136"/>
      <c r="SB238" s="136"/>
      <c r="SC238" s="136"/>
      <c r="SD238" s="136"/>
      <c r="SE238" s="136"/>
      <c r="SF238" s="136"/>
      <c r="SG238" s="136"/>
      <c r="SH238" s="136"/>
      <c r="SI238" s="136"/>
      <c r="SJ238" s="136"/>
      <c r="SK238" s="136"/>
      <c r="SL238" s="136"/>
      <c r="SM238" s="136"/>
      <c r="SN238" s="136"/>
      <c r="SO238" s="136"/>
      <c r="SP238" s="136"/>
      <c r="SQ238" s="136"/>
      <c r="SR238" s="136"/>
      <c r="SS238" s="136"/>
      <c r="ST238" s="136"/>
      <c r="SU238" s="136"/>
      <c r="SV238" s="136"/>
      <c r="SW238" s="136"/>
      <c r="SX238" s="136"/>
      <c r="SY238" s="136"/>
      <c r="SZ238" s="136"/>
      <c r="TA238" s="136"/>
      <c r="TB238" s="136"/>
      <c r="TC238" s="136"/>
      <c r="TD238" s="136"/>
      <c r="TE238" s="136"/>
      <c r="TF238" s="136"/>
      <c r="TG238" s="136"/>
      <c r="TH238" s="136"/>
      <c r="TI238" s="136"/>
      <c r="TJ238" s="136"/>
      <c r="TK238" s="136"/>
      <c r="TL238" s="136"/>
      <c r="TM238" s="136"/>
      <c r="TN238" s="136"/>
      <c r="TO238" s="136"/>
      <c r="TP238" s="136"/>
      <c r="TQ238" s="136"/>
      <c r="TR238" s="136"/>
      <c r="TS238" s="136"/>
      <c r="TT238" s="136"/>
      <c r="TU238" s="136"/>
      <c r="TV238" s="136"/>
      <c r="TW238" s="136"/>
      <c r="TX238" s="136"/>
      <c r="TY238" s="136"/>
      <c r="TZ238" s="136"/>
      <c r="UA238" s="136"/>
      <c r="UB238" s="136"/>
      <c r="UC238" s="136"/>
      <c r="UD238" s="136"/>
      <c r="UE238" s="136"/>
      <c r="UF238" s="136"/>
      <c r="UG238" s="136"/>
      <c r="UH238" s="136"/>
      <c r="UI238" s="136"/>
      <c r="UJ238" s="136"/>
      <c r="UK238" s="136"/>
      <c r="UL238" s="136"/>
      <c r="UM238" s="136"/>
      <c r="UN238" s="136"/>
      <c r="UO238" s="136"/>
      <c r="UP238" s="136"/>
      <c r="UQ238" s="136"/>
      <c r="UR238" s="136"/>
      <c r="US238" s="136"/>
      <c r="UT238" s="136"/>
      <c r="UU238" s="136"/>
      <c r="UV238" s="136"/>
      <c r="UW238" s="136"/>
      <c r="UX238" s="136"/>
      <c r="UY238" s="136"/>
      <c r="UZ238" s="136"/>
      <c r="VA238" s="136"/>
      <c r="VB238" s="136"/>
      <c r="VC238" s="136"/>
      <c r="VD238" s="136"/>
      <c r="VE238" s="136"/>
      <c r="VF238" s="136"/>
      <c r="VG238" s="136"/>
      <c r="VH238" s="136"/>
      <c r="VI238" s="136"/>
      <c r="VJ238" s="136"/>
      <c r="VK238" s="136"/>
      <c r="VL238" s="136"/>
      <c r="VM238" s="136"/>
      <c r="VN238" s="136"/>
      <c r="VO238" s="136"/>
      <c r="VP238" s="136"/>
      <c r="VQ238" s="136"/>
      <c r="VR238" s="136"/>
      <c r="VS238" s="136"/>
      <c r="VT238" s="136"/>
      <c r="VU238" s="136"/>
      <c r="VV238" s="136"/>
      <c r="VW238" s="136"/>
      <c r="VX238" s="136"/>
      <c r="VY238" s="136"/>
      <c r="VZ238" s="136"/>
      <c r="WA238" s="136"/>
      <c r="WB238" s="136"/>
      <c r="WC238" s="136"/>
      <c r="WD238" s="136"/>
      <c r="WE238" s="136"/>
      <c r="WF238" s="136"/>
      <c r="WG238" s="136"/>
      <c r="WH238" s="136"/>
      <c r="WI238" s="136"/>
      <c r="WJ238" s="136"/>
      <c r="WK238" s="136"/>
      <c r="WL238" s="136"/>
      <c r="WM238" s="136"/>
      <c r="WN238" s="136"/>
      <c r="WO238" s="136"/>
      <c r="WP238" s="136"/>
      <c r="WQ238" s="136"/>
      <c r="WR238" s="136"/>
      <c r="WS238" s="136"/>
      <c r="WT238" s="136"/>
      <c r="WU238" s="136"/>
      <c r="WV238" s="136"/>
      <c r="WW238" s="136"/>
      <c r="WX238" s="136"/>
      <c r="WY238" s="136"/>
      <c r="WZ238" s="136"/>
      <c r="XA238" s="136"/>
      <c r="XB238" s="136"/>
      <c r="XC238" s="136"/>
      <c r="XD238" s="136"/>
      <c r="XE238" s="136"/>
      <c r="XF238" s="136"/>
      <c r="XG238" s="136"/>
      <c r="XH238" s="136"/>
      <c r="XI238" s="136"/>
      <c r="XJ238" s="136"/>
      <c r="XK238" s="136"/>
      <c r="XL238" s="136"/>
      <c r="XM238" s="136"/>
      <c r="XN238" s="136"/>
      <c r="XO238" s="136"/>
      <c r="XP238" s="136"/>
      <c r="XQ238" s="136"/>
      <c r="XR238" s="136"/>
      <c r="XS238" s="136"/>
      <c r="XT238" s="136"/>
      <c r="XU238" s="136"/>
      <c r="XV238" s="136"/>
      <c r="XW238" s="136"/>
      <c r="XX238" s="136"/>
      <c r="XY238" s="136"/>
      <c r="XZ238" s="136"/>
      <c r="YA238" s="136"/>
      <c r="YB238" s="136"/>
      <c r="YC238" s="136"/>
      <c r="YD238" s="136"/>
      <c r="YE238" s="136"/>
      <c r="YF238" s="136"/>
      <c r="YG238" s="136"/>
      <c r="YH238" s="136"/>
      <c r="YI238" s="136"/>
      <c r="YJ238" s="136"/>
      <c r="YK238" s="136"/>
      <c r="YL238" s="136"/>
      <c r="YM238" s="136"/>
      <c r="YN238" s="136"/>
      <c r="YO238" s="136"/>
      <c r="YP238" s="136"/>
      <c r="YQ238" s="136"/>
      <c r="YR238" s="136"/>
      <c r="YS238" s="136"/>
      <c r="YT238" s="136"/>
      <c r="YU238" s="136"/>
      <c r="YV238" s="136"/>
      <c r="YW238" s="136"/>
      <c r="YX238" s="136"/>
      <c r="YY238" s="136"/>
      <c r="YZ238" s="136"/>
      <c r="ZA238" s="136"/>
      <c r="ZB238" s="136"/>
      <c r="ZC238" s="136"/>
      <c r="ZD238" s="136"/>
      <c r="ZE238" s="136"/>
      <c r="ZF238" s="136"/>
      <c r="ZG238" s="136"/>
      <c r="ZH238" s="136"/>
      <c r="ZI238" s="136"/>
      <c r="ZJ238" s="136"/>
      <c r="ZK238" s="136"/>
      <c r="ZL238" s="136"/>
      <c r="ZM238" s="136"/>
      <c r="ZN238" s="136"/>
      <c r="ZO238" s="136"/>
      <c r="ZP238" s="136"/>
      <c r="ZQ238" s="136"/>
      <c r="ZR238" s="136"/>
      <c r="ZS238" s="136"/>
      <c r="ZT238" s="136"/>
      <c r="ZU238" s="136"/>
      <c r="ZV238" s="136"/>
      <c r="ZW238" s="136"/>
      <c r="ZX238" s="136"/>
      <c r="ZY238" s="136"/>
      <c r="ZZ238" s="136"/>
      <c r="AAA238" s="136"/>
      <c r="AAB238" s="136"/>
      <c r="AAC238" s="136"/>
      <c r="AAD238" s="136"/>
      <c r="AAE238" s="136"/>
      <c r="AAF238" s="136"/>
      <c r="AAG238" s="136"/>
      <c r="AAH238" s="136"/>
      <c r="AAI238" s="136"/>
      <c r="AAJ238" s="136"/>
      <c r="AAK238" s="136"/>
      <c r="AAL238" s="136"/>
      <c r="AAM238" s="136"/>
      <c r="AAN238" s="136"/>
      <c r="AAO238" s="136"/>
      <c r="AAP238" s="136"/>
      <c r="AAQ238" s="136"/>
      <c r="AAR238" s="136"/>
      <c r="AAS238" s="136"/>
      <c r="AAT238" s="136"/>
      <c r="AAU238" s="136"/>
      <c r="AAV238" s="136"/>
      <c r="AAW238" s="136"/>
      <c r="AAX238" s="136"/>
      <c r="AAY238" s="136"/>
      <c r="AAZ238" s="136"/>
      <c r="ABA238" s="136"/>
      <c r="ABB238" s="136"/>
      <c r="ABC238" s="136"/>
      <c r="ABD238" s="136"/>
      <c r="ABE238" s="136"/>
      <c r="ABF238" s="136"/>
      <c r="ABG238" s="136"/>
      <c r="ABH238" s="136"/>
      <c r="ABI238" s="136"/>
      <c r="ABJ238" s="136"/>
      <c r="ABK238" s="136"/>
      <c r="ABL238" s="136"/>
      <c r="ABM238" s="136"/>
      <c r="ABN238" s="136"/>
      <c r="ABO238" s="136"/>
      <c r="ABP238" s="136"/>
      <c r="ABQ238" s="136"/>
      <c r="ABR238" s="136"/>
      <c r="ABS238" s="136"/>
      <c r="ABT238" s="136"/>
      <c r="ABU238" s="136"/>
      <c r="ABV238" s="136"/>
      <c r="ABW238" s="136"/>
      <c r="ABX238" s="136"/>
      <c r="ABY238" s="136"/>
      <c r="ABZ238" s="136"/>
      <c r="ACA238" s="136"/>
      <c r="ACB238" s="136"/>
      <c r="ACC238" s="136"/>
      <c r="ACD238" s="136"/>
      <c r="ACE238" s="136"/>
      <c r="ACF238" s="136"/>
      <c r="ACG238" s="136"/>
      <c r="ACH238" s="136"/>
      <c r="ACI238" s="136"/>
      <c r="ACJ238" s="136"/>
      <c r="ACK238" s="136"/>
      <c r="ACL238" s="136"/>
      <c r="ACM238" s="136"/>
      <c r="ACN238" s="136"/>
      <c r="ACO238" s="136"/>
      <c r="ACP238" s="136"/>
      <c r="ACQ238" s="136"/>
      <c r="ACR238" s="136"/>
      <c r="ACS238" s="136"/>
      <c r="ACT238" s="136"/>
      <c r="ACU238" s="136"/>
      <c r="ACV238" s="136"/>
      <c r="ACW238" s="136"/>
      <c r="ACX238" s="136"/>
      <c r="ACY238" s="136"/>
      <c r="ACZ238" s="136"/>
      <c r="ADA238" s="136"/>
      <c r="ADB238" s="136"/>
      <c r="ADC238" s="136"/>
      <c r="ADD238" s="136"/>
      <c r="ADE238" s="136"/>
      <c r="ADF238" s="136"/>
      <c r="ADG238" s="136"/>
      <c r="ADH238" s="136"/>
      <c r="ADI238" s="136"/>
      <c r="ADJ238" s="136"/>
      <c r="ADK238" s="136"/>
      <c r="ADL238" s="136"/>
      <c r="ADM238" s="136"/>
      <c r="ADN238" s="136"/>
      <c r="ADO238" s="136"/>
      <c r="ADP238" s="136"/>
      <c r="ADQ238" s="136"/>
      <c r="ADR238" s="136"/>
      <c r="ADS238" s="136"/>
      <c r="ADT238" s="136"/>
      <c r="ADU238" s="136"/>
      <c r="ADV238" s="136"/>
      <c r="ADW238" s="136"/>
      <c r="ADX238" s="136"/>
      <c r="ADY238" s="136"/>
      <c r="ADZ238" s="136"/>
      <c r="AEA238" s="136"/>
      <c r="AEB238" s="136"/>
      <c r="AEC238" s="136"/>
      <c r="AED238" s="136"/>
      <c r="AEE238" s="136"/>
      <c r="AEF238" s="136"/>
      <c r="AEG238" s="136"/>
      <c r="AEH238" s="136"/>
      <c r="AEI238" s="136"/>
      <c r="AEJ238" s="136"/>
      <c r="AEK238" s="136"/>
      <c r="AEL238" s="136"/>
      <c r="AEM238" s="136"/>
      <c r="AEN238" s="136"/>
      <c r="AEO238" s="136"/>
      <c r="AEP238" s="136"/>
      <c r="AEQ238" s="136"/>
      <c r="AER238" s="136"/>
      <c r="AES238" s="136"/>
      <c r="AET238" s="136"/>
      <c r="AEU238" s="136"/>
      <c r="AEV238" s="136"/>
      <c r="AEW238" s="136"/>
      <c r="AEX238" s="136"/>
      <c r="AEY238" s="136"/>
      <c r="AEZ238" s="136"/>
      <c r="AFA238" s="136"/>
      <c r="AFB238" s="136"/>
      <c r="AFC238" s="136"/>
      <c r="AFD238" s="136"/>
      <c r="AFE238" s="136"/>
      <c r="AFF238" s="136"/>
      <c r="AFG238" s="136"/>
      <c r="AFH238" s="136"/>
      <c r="AFI238" s="136"/>
      <c r="AFJ238" s="136"/>
      <c r="AFK238" s="136"/>
      <c r="AFL238" s="136"/>
      <c r="AFM238" s="136"/>
      <c r="AFN238" s="136"/>
      <c r="AFO238" s="136"/>
      <c r="AFP238" s="136"/>
      <c r="AFQ238" s="136"/>
      <c r="AFR238" s="136"/>
      <c r="AFS238" s="136"/>
      <c r="AFT238" s="136"/>
      <c r="AFU238" s="136"/>
      <c r="AFV238" s="136"/>
      <c r="AFW238" s="136"/>
      <c r="AFX238" s="136"/>
      <c r="AFY238" s="136"/>
      <c r="AFZ238" s="136"/>
      <c r="AGA238" s="136"/>
      <c r="AGB238" s="136"/>
      <c r="AGC238" s="136"/>
      <c r="AGD238" s="136"/>
      <c r="AGE238" s="136"/>
      <c r="AGF238" s="136"/>
      <c r="AGG238" s="136"/>
      <c r="AGH238" s="136"/>
      <c r="AGI238" s="136"/>
      <c r="AGJ238" s="136"/>
      <c r="AGK238" s="136"/>
      <c r="AGL238" s="136"/>
      <c r="AGM238" s="136"/>
      <c r="AGN238" s="136"/>
      <c r="AGO238" s="136"/>
      <c r="AGP238" s="136"/>
      <c r="AGQ238" s="136"/>
      <c r="AGR238" s="136"/>
      <c r="AGS238" s="136"/>
      <c r="AGT238" s="136"/>
      <c r="AGU238" s="136"/>
      <c r="AGV238" s="136"/>
      <c r="AGW238" s="136"/>
      <c r="AGX238" s="136"/>
      <c r="AGY238" s="136"/>
      <c r="AGZ238" s="136"/>
      <c r="AHA238" s="136"/>
      <c r="AHB238" s="136"/>
      <c r="AHC238" s="136"/>
      <c r="AHD238" s="136"/>
      <c r="AHE238" s="136"/>
      <c r="AHF238" s="136"/>
      <c r="AHG238" s="136"/>
      <c r="AHH238" s="136"/>
      <c r="AHI238" s="136"/>
      <c r="AHJ238" s="136"/>
      <c r="AHK238" s="136"/>
      <c r="AHL238" s="136"/>
      <c r="AHM238" s="136"/>
      <c r="AHN238" s="136"/>
      <c r="AHO238" s="136"/>
      <c r="AHP238" s="136"/>
      <c r="AHQ238" s="136"/>
      <c r="AHR238" s="136"/>
      <c r="AHS238" s="136"/>
      <c r="AHT238" s="136"/>
      <c r="AHU238" s="136"/>
      <c r="AHV238" s="136"/>
      <c r="AHW238" s="136"/>
      <c r="AHX238" s="136"/>
      <c r="AHY238" s="136"/>
      <c r="AHZ238" s="136"/>
      <c r="AIA238" s="136"/>
      <c r="AIB238" s="136"/>
      <c r="AIC238" s="136"/>
      <c r="AID238" s="136"/>
      <c r="AIE238" s="136"/>
      <c r="AIF238" s="136"/>
      <c r="AIG238" s="136"/>
      <c r="AIH238" s="136"/>
      <c r="AII238" s="136"/>
      <c r="AIJ238" s="136"/>
      <c r="AIK238" s="136"/>
      <c r="AIL238" s="136"/>
      <c r="AIM238" s="136"/>
      <c r="AIN238" s="136"/>
      <c r="AIO238" s="136"/>
      <c r="AIP238" s="136"/>
      <c r="AIQ238" s="136"/>
      <c r="AIR238" s="136"/>
      <c r="AIS238" s="136"/>
      <c r="AIT238" s="136"/>
      <c r="AIU238" s="136"/>
      <c r="AIV238" s="136"/>
      <c r="AIW238" s="136"/>
      <c r="AIX238" s="136"/>
      <c r="AIY238" s="136"/>
      <c r="AIZ238" s="136"/>
      <c r="AJA238" s="136"/>
      <c r="AJB238" s="136"/>
      <c r="AJC238" s="136"/>
      <c r="AJD238" s="136"/>
      <c r="AJE238" s="136"/>
      <c r="AJF238" s="136"/>
      <c r="AJG238" s="136"/>
      <c r="AJH238" s="136"/>
      <c r="AJI238" s="136"/>
      <c r="AJJ238" s="136"/>
      <c r="AJK238" s="136"/>
      <c r="AJL238" s="136"/>
      <c r="AJM238" s="136"/>
      <c r="AJN238" s="136"/>
      <c r="AJO238" s="136"/>
      <c r="AJP238" s="136"/>
      <c r="AJQ238" s="136"/>
      <c r="AJR238" s="136"/>
      <c r="AJS238" s="136"/>
      <c r="AJT238" s="136"/>
      <c r="AJU238" s="136"/>
      <c r="AJV238" s="136"/>
      <c r="AJW238" s="136"/>
      <c r="AJX238" s="136"/>
      <c r="AJY238" s="136"/>
      <c r="AJZ238" s="136"/>
      <c r="AKA238" s="136"/>
      <c r="AKB238" s="136"/>
      <c r="AKC238" s="136"/>
      <c r="AKD238" s="136"/>
      <c r="AKE238" s="136"/>
      <c r="AKF238" s="136"/>
      <c r="AKG238" s="136"/>
      <c r="AKH238" s="136"/>
      <c r="AKI238" s="136"/>
      <c r="AKJ238" s="136"/>
      <c r="AKK238" s="136"/>
      <c r="AKL238" s="136"/>
      <c r="AKM238" s="136"/>
      <c r="AKN238" s="136"/>
      <c r="AKO238" s="136"/>
      <c r="AKP238" s="136"/>
      <c r="AKQ238" s="136"/>
      <c r="AKR238" s="136"/>
      <c r="AKS238" s="136"/>
      <c r="AKT238" s="136"/>
      <c r="AKU238" s="136"/>
      <c r="AKV238" s="136"/>
      <c r="AKW238" s="136"/>
      <c r="AKX238" s="136"/>
      <c r="AKY238" s="136"/>
      <c r="AKZ238" s="136"/>
      <c r="ALA238" s="136"/>
      <c r="ALB238" s="136"/>
      <c r="ALC238" s="136"/>
      <c r="ALD238" s="136"/>
      <c r="ALE238" s="136"/>
      <c r="ALF238" s="136"/>
      <c r="ALG238" s="136"/>
      <c r="ALH238" s="136"/>
      <c r="ALI238" s="136"/>
      <c r="ALJ238" s="136"/>
      <c r="ALK238" s="136"/>
      <c r="ALL238" s="136"/>
      <c r="ALM238" s="136"/>
      <c r="ALN238" s="136"/>
      <c r="ALO238" s="136"/>
      <c r="ALP238" s="136"/>
      <c r="ALQ238" s="136"/>
      <c r="ALR238" s="136"/>
      <c r="ALS238" s="136"/>
      <c r="ALT238" s="136"/>
      <c r="ALU238" s="136"/>
      <c r="ALV238" s="136"/>
      <c r="ALW238" s="136"/>
      <c r="ALX238" s="136"/>
      <c r="ALY238" s="136"/>
      <c r="ALZ238" s="136"/>
      <c r="AMA238" s="136"/>
      <c r="AMB238" s="136"/>
      <c r="AMC238" s="136"/>
      <c r="AMD238" s="136"/>
      <c r="AME238" s="136"/>
      <c r="AMF238" s="136"/>
      <c r="AMG238" s="136"/>
      <c r="AMH238" s="136"/>
      <c r="AMI238" s="136"/>
    </row>
    <row r="239" spans="1:1023" ht="29.25" x14ac:dyDescent="0.25">
      <c r="A239" s="280" t="s">
        <v>955</v>
      </c>
      <c r="B239" s="193">
        <v>239</v>
      </c>
      <c r="C239" s="261" t="s">
        <v>25895</v>
      </c>
      <c r="D239" s="212" t="s">
        <v>6348</v>
      </c>
      <c r="E239" s="136"/>
      <c r="F239" s="238"/>
      <c r="G239" s="214"/>
      <c r="H239" s="214"/>
      <c r="I239" s="367"/>
      <c r="J239" s="443"/>
      <c r="K239" s="161"/>
      <c r="L239" s="161"/>
      <c r="M239" s="161"/>
      <c r="N239" s="161"/>
      <c r="O239" s="161"/>
      <c r="P239" s="161"/>
      <c r="Q239" s="161"/>
      <c r="R239" s="161"/>
      <c r="S239" s="77" t="s">
        <v>770</v>
      </c>
      <c r="T239" s="77"/>
      <c r="U239" s="161"/>
      <c r="V239" s="256">
        <f>IF(O239=1,10,100)</f>
        <v>100</v>
      </c>
      <c r="W239" s="256">
        <f>IF(O239=1,1,IF(O239=2,10,100))</f>
        <v>100</v>
      </c>
      <c r="X239" s="256">
        <f>IF(O239=3,20,100)</f>
        <v>100</v>
      </c>
      <c r="Y239" s="256">
        <f>IF(P239=1,10,100)</f>
        <v>100</v>
      </c>
      <c r="Z239" s="256">
        <f>IF(P239=1,1,IF(P239=2,10,100))</f>
        <v>100</v>
      </c>
      <c r="AA239" s="257">
        <f>IF(OR(EXACT(Q239,"1A"),EXACT(Q239,"1B")),0.1,IF(Q239=2,1,100))</f>
        <v>100</v>
      </c>
      <c r="AB239" s="257">
        <f>IF(OR(EXACT(R239,"1A"),EXACT(R239,"1B")),0.1,IF(R239=2,1,100))</f>
        <v>100</v>
      </c>
      <c r="AC239" s="257">
        <f>IF(OR(EXACT(S239,"1A"),EXACT(S239,"1B")),0.3,IF(S239=2,3,100))</f>
        <v>0.3</v>
      </c>
      <c r="AD239" s="136"/>
      <c r="AE239" s="136"/>
      <c r="AF239" s="249">
        <f>IF(OR(OR(EXACT(J239,"1A"),EXACT(J239,"1B"),EXACT(J239,"1C")),K239=1),1,IF(K239=2,10,100))</f>
        <v>100</v>
      </c>
      <c r="AG239" s="249">
        <f>IF(OR(EXACT(J239,"1A"),EXACT(J239,"1B"),EXACT(J239,"1C")),1,IF(J239=2,10,100))</f>
        <v>100</v>
      </c>
      <c r="AH239" s="249">
        <f>IF(OR(EXACT(J239,"1A"),EXACT(J239,"1B"),EXACT(J239,"1C"),K239=1),3,100)</f>
        <v>100</v>
      </c>
      <c r="AI239" s="249">
        <f>IF(OR(EXACT(J239,"1A"),EXACT(J239,"1B"),EXACT(J239,"1C")),5,100)</f>
        <v>100</v>
      </c>
      <c r="AJ239" s="251"/>
      <c r="AK239" s="297">
        <v>1</v>
      </c>
      <c r="AL239" s="153"/>
      <c r="AM239" s="251"/>
      <c r="AN239" s="136"/>
      <c r="AO239" s="136"/>
      <c r="AP239" s="136"/>
      <c r="AQ239" s="199" t="s">
        <v>857</v>
      </c>
      <c r="AR239" s="136"/>
      <c r="AS239" s="136"/>
      <c r="AT239" s="136"/>
      <c r="AU239" s="136"/>
      <c r="AV239" s="136"/>
      <c r="AW239" s="136"/>
      <c r="AX239" s="136"/>
      <c r="AY239" s="136"/>
      <c r="AZ239" s="136"/>
      <c r="BA239" s="136"/>
      <c r="BB239" s="136"/>
      <c r="BC239" s="136"/>
      <c r="BD239" s="136"/>
      <c r="BE239" s="136"/>
      <c r="BF239" s="136"/>
      <c r="BG239" s="136"/>
      <c r="BH239" s="136"/>
      <c r="BI239" s="136"/>
      <c r="BJ239" s="136"/>
      <c r="BK239" s="136"/>
      <c r="BL239" s="136"/>
      <c r="BM239" s="136"/>
      <c r="BN239" s="136"/>
      <c r="BO239" s="136"/>
      <c r="BP239" s="136"/>
      <c r="BQ239" s="136"/>
      <c r="BR239" s="136"/>
      <c r="BS239" s="136"/>
      <c r="BT239" s="136"/>
      <c r="BU239" s="136"/>
      <c r="BV239" s="136"/>
      <c r="BW239" s="136"/>
      <c r="BX239" s="136"/>
      <c r="BY239" s="136"/>
      <c r="BZ239" s="136"/>
      <c r="CA239" s="136"/>
      <c r="CB239" s="136"/>
      <c r="CC239" s="136"/>
      <c r="CD239" s="136"/>
      <c r="CE239" s="136"/>
      <c r="CF239" s="136"/>
      <c r="CG239" s="136"/>
      <c r="CH239" s="136"/>
      <c r="CI239" s="136"/>
      <c r="CJ239" s="136"/>
      <c r="CK239" s="136"/>
      <c r="CL239" s="136"/>
      <c r="CM239" s="136"/>
      <c r="CN239" s="136"/>
      <c r="CO239" s="136"/>
      <c r="CP239" s="136"/>
      <c r="CQ239" s="136"/>
      <c r="CR239" s="136"/>
      <c r="CS239" s="136"/>
      <c r="CT239" s="136"/>
      <c r="CU239" s="136"/>
      <c r="CV239" s="136"/>
      <c r="CW239" s="136"/>
      <c r="CX239" s="136"/>
      <c r="CY239" s="136"/>
      <c r="CZ239" s="136"/>
      <c r="DA239" s="136"/>
      <c r="DB239" s="136"/>
      <c r="DC239" s="136"/>
      <c r="DD239" s="136"/>
      <c r="DE239" s="136"/>
      <c r="DF239" s="136"/>
      <c r="DG239" s="136"/>
      <c r="DH239" s="136"/>
      <c r="DI239" s="136"/>
      <c r="DJ239" s="136"/>
      <c r="DK239" s="136"/>
      <c r="DL239" s="136"/>
      <c r="DM239" s="136"/>
      <c r="DN239" s="136"/>
      <c r="DO239" s="136"/>
      <c r="DP239" s="136"/>
      <c r="DQ239" s="136"/>
      <c r="DR239" s="136"/>
      <c r="DS239" s="136"/>
      <c r="DT239" s="136"/>
      <c r="DU239" s="136"/>
      <c r="DV239" s="136"/>
      <c r="DW239" s="136"/>
      <c r="DX239" s="136"/>
      <c r="DY239" s="136"/>
      <c r="DZ239" s="136"/>
      <c r="EA239" s="136"/>
      <c r="EB239" s="136"/>
      <c r="EC239" s="136"/>
      <c r="ED239" s="136"/>
      <c r="EE239" s="136"/>
      <c r="EF239" s="136"/>
      <c r="EG239" s="136"/>
      <c r="EH239" s="136"/>
      <c r="EI239" s="136"/>
      <c r="EJ239" s="136"/>
      <c r="EK239" s="136"/>
      <c r="EL239" s="136"/>
      <c r="EM239" s="136"/>
      <c r="EN239" s="136"/>
      <c r="EO239" s="136"/>
      <c r="EP239" s="136"/>
      <c r="EQ239" s="136"/>
      <c r="ER239" s="136"/>
      <c r="ES239" s="136"/>
      <c r="ET239" s="136"/>
      <c r="EU239" s="136"/>
      <c r="EV239" s="136"/>
      <c r="EW239" s="136"/>
      <c r="EX239" s="136"/>
      <c r="EY239" s="136"/>
      <c r="EZ239" s="136"/>
      <c r="FA239" s="136"/>
      <c r="FB239" s="136"/>
      <c r="FC239" s="136"/>
      <c r="FD239" s="136"/>
      <c r="FE239" s="136"/>
      <c r="FF239" s="136"/>
      <c r="FG239" s="136"/>
      <c r="FH239" s="136"/>
      <c r="FI239" s="136"/>
      <c r="FJ239" s="136"/>
      <c r="FK239" s="136"/>
      <c r="FL239" s="136"/>
      <c r="FM239" s="136"/>
      <c r="FN239" s="136"/>
      <c r="FO239" s="136"/>
      <c r="FP239" s="136"/>
      <c r="FQ239" s="136"/>
      <c r="FR239" s="136"/>
      <c r="FS239" s="136"/>
      <c r="FT239" s="136"/>
      <c r="FU239" s="136"/>
      <c r="FV239" s="136"/>
      <c r="FW239" s="136"/>
      <c r="FX239" s="136"/>
      <c r="FY239" s="136"/>
      <c r="FZ239" s="136"/>
      <c r="GA239" s="136"/>
      <c r="GB239" s="136"/>
      <c r="GC239" s="136"/>
      <c r="GD239" s="136"/>
      <c r="GE239" s="136"/>
      <c r="GF239" s="136"/>
      <c r="GG239" s="136"/>
      <c r="GH239" s="136"/>
      <c r="GI239" s="136"/>
      <c r="GJ239" s="136"/>
      <c r="GK239" s="136"/>
      <c r="GL239" s="136"/>
      <c r="GM239" s="136"/>
      <c r="GN239" s="136"/>
      <c r="GO239" s="136"/>
      <c r="GP239" s="136"/>
      <c r="GQ239" s="136"/>
      <c r="GR239" s="136"/>
      <c r="GS239" s="136"/>
      <c r="GT239" s="136"/>
      <c r="GU239" s="136"/>
      <c r="GV239" s="136"/>
      <c r="GW239" s="136"/>
      <c r="GX239" s="136"/>
      <c r="GY239" s="136"/>
      <c r="GZ239" s="136"/>
      <c r="HA239" s="136"/>
      <c r="HB239" s="136"/>
      <c r="HC239" s="136"/>
      <c r="HD239" s="136"/>
      <c r="HE239" s="136"/>
      <c r="HF239" s="136"/>
      <c r="HG239" s="136"/>
      <c r="HH239" s="136"/>
      <c r="HI239" s="136"/>
      <c r="HJ239" s="136"/>
      <c r="HK239" s="136"/>
      <c r="HL239" s="136"/>
      <c r="HM239" s="136"/>
      <c r="HN239" s="136"/>
      <c r="HO239" s="136"/>
      <c r="HP239" s="136"/>
      <c r="HQ239" s="136"/>
      <c r="HR239" s="136"/>
      <c r="HS239" s="136"/>
      <c r="HT239" s="136"/>
      <c r="HU239" s="136"/>
      <c r="HV239" s="136"/>
      <c r="HW239" s="136"/>
      <c r="HX239" s="136"/>
      <c r="HY239" s="136"/>
      <c r="HZ239" s="136"/>
      <c r="IA239" s="136"/>
      <c r="IB239" s="136"/>
      <c r="IC239" s="136"/>
      <c r="ID239" s="136"/>
      <c r="IE239" s="136"/>
      <c r="IF239" s="136"/>
      <c r="IG239" s="136"/>
      <c r="IH239" s="136"/>
      <c r="II239" s="136"/>
      <c r="IJ239" s="136"/>
      <c r="IK239" s="136"/>
      <c r="IL239" s="136"/>
      <c r="IM239" s="136"/>
      <c r="IN239" s="136"/>
      <c r="IO239" s="136"/>
      <c r="IP239" s="136"/>
      <c r="IQ239" s="136"/>
      <c r="IR239" s="136"/>
      <c r="IS239" s="136"/>
      <c r="IT239" s="136"/>
      <c r="IU239" s="136"/>
      <c r="IV239" s="136"/>
      <c r="IW239" s="136"/>
      <c r="IX239" s="136"/>
      <c r="IY239" s="136"/>
      <c r="IZ239" s="136"/>
      <c r="JA239" s="136"/>
      <c r="JB239" s="136"/>
      <c r="JC239" s="136"/>
      <c r="JD239" s="136"/>
      <c r="JE239" s="136"/>
      <c r="JF239" s="136"/>
      <c r="JG239" s="136"/>
      <c r="JH239" s="136"/>
      <c r="JI239" s="136"/>
      <c r="JJ239" s="136"/>
      <c r="JK239" s="136"/>
      <c r="JL239" s="136"/>
      <c r="JM239" s="136"/>
      <c r="JN239" s="136"/>
      <c r="JO239" s="136"/>
      <c r="JP239" s="136"/>
      <c r="JQ239" s="136"/>
      <c r="JR239" s="136"/>
      <c r="JS239" s="136"/>
      <c r="JT239" s="136"/>
      <c r="JU239" s="136"/>
      <c r="JV239" s="136"/>
      <c r="JW239" s="136"/>
      <c r="JX239" s="136"/>
      <c r="JY239" s="136"/>
      <c r="JZ239" s="136"/>
      <c r="KA239" s="136"/>
      <c r="KB239" s="136"/>
      <c r="KC239" s="136"/>
      <c r="KD239" s="136"/>
      <c r="KE239" s="136"/>
      <c r="KF239" s="136"/>
      <c r="KG239" s="136"/>
      <c r="KH239" s="136"/>
      <c r="KI239" s="136"/>
      <c r="KJ239" s="136"/>
      <c r="KK239" s="136"/>
      <c r="KL239" s="136"/>
      <c r="KM239" s="136"/>
      <c r="KN239" s="136"/>
      <c r="KO239" s="136"/>
      <c r="KP239" s="136"/>
      <c r="KQ239" s="136"/>
      <c r="KR239" s="136"/>
      <c r="KS239" s="136"/>
      <c r="KT239" s="136"/>
      <c r="KU239" s="136"/>
      <c r="KV239" s="136"/>
      <c r="KW239" s="136"/>
      <c r="KX239" s="136"/>
      <c r="KY239" s="136"/>
      <c r="KZ239" s="136"/>
      <c r="LA239" s="136"/>
      <c r="LB239" s="136"/>
      <c r="LC239" s="136"/>
      <c r="LD239" s="136"/>
      <c r="LE239" s="136"/>
      <c r="LF239" s="136"/>
      <c r="LG239" s="136"/>
      <c r="LH239" s="136"/>
      <c r="LI239" s="136"/>
      <c r="LJ239" s="136"/>
      <c r="LK239" s="136"/>
      <c r="LL239" s="136"/>
      <c r="LM239" s="136"/>
      <c r="LN239" s="136"/>
      <c r="LO239" s="136"/>
      <c r="LP239" s="136"/>
      <c r="LQ239" s="136"/>
      <c r="LR239" s="136"/>
      <c r="LS239" s="136"/>
      <c r="LT239" s="136"/>
      <c r="LU239" s="136"/>
      <c r="LV239" s="136"/>
      <c r="LW239" s="136"/>
      <c r="LX239" s="136"/>
      <c r="LY239" s="136"/>
      <c r="LZ239" s="136"/>
      <c r="MA239" s="136"/>
      <c r="MB239" s="136"/>
      <c r="MC239" s="136"/>
      <c r="MD239" s="136"/>
      <c r="ME239" s="136"/>
      <c r="MF239" s="136"/>
      <c r="MG239" s="136"/>
      <c r="MH239" s="136"/>
      <c r="MI239" s="136"/>
      <c r="MJ239" s="136"/>
      <c r="MK239" s="136"/>
      <c r="ML239" s="136"/>
      <c r="MM239" s="136"/>
      <c r="MN239" s="136"/>
      <c r="MO239" s="136"/>
      <c r="MP239" s="136"/>
      <c r="MQ239" s="136"/>
      <c r="MR239" s="136"/>
      <c r="MS239" s="136"/>
      <c r="MT239" s="136"/>
      <c r="MU239" s="136"/>
      <c r="MV239" s="136"/>
      <c r="MW239" s="136"/>
      <c r="MX239" s="136"/>
      <c r="MY239" s="136"/>
      <c r="MZ239" s="136"/>
      <c r="NA239" s="136"/>
      <c r="NB239" s="136"/>
      <c r="NC239" s="136"/>
      <c r="ND239" s="136"/>
      <c r="NE239" s="136"/>
      <c r="NF239" s="136"/>
      <c r="NG239" s="136"/>
      <c r="NH239" s="136"/>
      <c r="NI239" s="136"/>
      <c r="NJ239" s="136"/>
      <c r="NK239" s="136"/>
      <c r="NL239" s="136"/>
      <c r="NM239" s="136"/>
      <c r="NN239" s="136"/>
      <c r="NO239" s="136"/>
      <c r="NP239" s="136"/>
      <c r="NQ239" s="136"/>
      <c r="NR239" s="136"/>
      <c r="NS239" s="136"/>
      <c r="NT239" s="136"/>
      <c r="NU239" s="136"/>
      <c r="NV239" s="136"/>
      <c r="NW239" s="136"/>
      <c r="NX239" s="136"/>
      <c r="NY239" s="136"/>
      <c r="NZ239" s="136"/>
      <c r="OA239" s="136"/>
      <c r="OB239" s="136"/>
      <c r="OC239" s="136"/>
      <c r="OD239" s="136"/>
      <c r="OE239" s="136"/>
      <c r="OF239" s="136"/>
      <c r="OG239" s="136"/>
      <c r="OH239" s="136"/>
      <c r="OI239" s="136"/>
      <c r="OJ239" s="136"/>
      <c r="OK239" s="136"/>
      <c r="OL239" s="136"/>
      <c r="OM239" s="136"/>
      <c r="ON239" s="136"/>
      <c r="OO239" s="136"/>
      <c r="OP239" s="136"/>
      <c r="OQ239" s="136"/>
      <c r="OR239" s="136"/>
      <c r="OS239" s="136"/>
      <c r="OT239" s="136"/>
      <c r="OU239" s="136"/>
      <c r="OV239" s="136"/>
      <c r="OW239" s="136"/>
      <c r="OX239" s="136"/>
      <c r="OY239" s="136"/>
      <c r="OZ239" s="136"/>
      <c r="PA239" s="136"/>
      <c r="PB239" s="136"/>
      <c r="PC239" s="136"/>
      <c r="PD239" s="136"/>
      <c r="PE239" s="136"/>
      <c r="PF239" s="136"/>
      <c r="PG239" s="136"/>
      <c r="PH239" s="136"/>
      <c r="PI239" s="136"/>
      <c r="PJ239" s="136"/>
      <c r="PK239" s="136"/>
      <c r="PL239" s="136"/>
      <c r="PM239" s="136"/>
      <c r="PN239" s="136"/>
      <c r="PO239" s="136"/>
      <c r="PP239" s="136"/>
      <c r="PQ239" s="136"/>
      <c r="PR239" s="136"/>
      <c r="PS239" s="136"/>
      <c r="PT239" s="136"/>
      <c r="PU239" s="136"/>
      <c r="PV239" s="136"/>
      <c r="PW239" s="136"/>
      <c r="PX239" s="136"/>
      <c r="PY239" s="136"/>
      <c r="PZ239" s="136"/>
      <c r="QA239" s="136"/>
      <c r="QB239" s="136"/>
      <c r="QC239" s="136"/>
      <c r="QD239" s="136"/>
      <c r="QE239" s="136"/>
      <c r="QF239" s="136"/>
      <c r="QG239" s="136"/>
      <c r="QH239" s="136"/>
      <c r="QI239" s="136"/>
      <c r="QJ239" s="136"/>
      <c r="QK239" s="136"/>
      <c r="QL239" s="136"/>
      <c r="QM239" s="136"/>
      <c r="QN239" s="136"/>
      <c r="QO239" s="136"/>
      <c r="QP239" s="136"/>
      <c r="QQ239" s="136"/>
      <c r="QR239" s="136"/>
      <c r="QS239" s="136"/>
      <c r="QT239" s="136"/>
      <c r="QU239" s="136"/>
      <c r="QV239" s="136"/>
      <c r="QW239" s="136"/>
      <c r="QX239" s="136"/>
      <c r="QY239" s="136"/>
      <c r="QZ239" s="136"/>
      <c r="RA239" s="136"/>
      <c r="RB239" s="136"/>
      <c r="RC239" s="136"/>
      <c r="RD239" s="136"/>
      <c r="RE239" s="136"/>
      <c r="RF239" s="136"/>
      <c r="RG239" s="136"/>
      <c r="RH239" s="136"/>
      <c r="RI239" s="136"/>
      <c r="RJ239" s="136"/>
      <c r="RK239" s="136"/>
      <c r="RL239" s="136"/>
      <c r="RM239" s="136"/>
      <c r="RN239" s="136"/>
      <c r="RO239" s="136"/>
      <c r="RP239" s="136"/>
      <c r="RQ239" s="136"/>
      <c r="RR239" s="136"/>
      <c r="RS239" s="136"/>
      <c r="RT239" s="136"/>
      <c r="RU239" s="136"/>
      <c r="RV239" s="136"/>
      <c r="RW239" s="136"/>
      <c r="RX239" s="136"/>
      <c r="RY239" s="136"/>
      <c r="RZ239" s="136"/>
      <c r="SA239" s="136"/>
      <c r="SB239" s="136"/>
      <c r="SC239" s="136"/>
      <c r="SD239" s="136"/>
      <c r="SE239" s="136"/>
      <c r="SF239" s="136"/>
      <c r="SG239" s="136"/>
      <c r="SH239" s="136"/>
      <c r="SI239" s="136"/>
      <c r="SJ239" s="136"/>
      <c r="SK239" s="136"/>
      <c r="SL239" s="136"/>
      <c r="SM239" s="136"/>
      <c r="SN239" s="136"/>
      <c r="SO239" s="136"/>
      <c r="SP239" s="136"/>
      <c r="SQ239" s="136"/>
      <c r="SR239" s="136"/>
      <c r="SS239" s="136"/>
      <c r="ST239" s="136"/>
      <c r="SU239" s="136"/>
      <c r="SV239" s="136"/>
      <c r="SW239" s="136"/>
      <c r="SX239" s="136"/>
      <c r="SY239" s="136"/>
      <c r="SZ239" s="136"/>
      <c r="TA239" s="136"/>
      <c r="TB239" s="136"/>
      <c r="TC239" s="136"/>
      <c r="TD239" s="136"/>
      <c r="TE239" s="136"/>
      <c r="TF239" s="136"/>
      <c r="TG239" s="136"/>
      <c r="TH239" s="136"/>
      <c r="TI239" s="136"/>
      <c r="TJ239" s="136"/>
      <c r="TK239" s="136"/>
      <c r="TL239" s="136"/>
      <c r="TM239" s="136"/>
      <c r="TN239" s="136"/>
      <c r="TO239" s="136"/>
      <c r="TP239" s="136"/>
      <c r="TQ239" s="136"/>
      <c r="TR239" s="136"/>
      <c r="TS239" s="136"/>
      <c r="TT239" s="136"/>
      <c r="TU239" s="136"/>
      <c r="TV239" s="136"/>
      <c r="TW239" s="136"/>
      <c r="TX239" s="136"/>
      <c r="TY239" s="136"/>
      <c r="TZ239" s="136"/>
      <c r="UA239" s="136"/>
      <c r="UB239" s="136"/>
      <c r="UC239" s="136"/>
      <c r="UD239" s="136"/>
      <c r="UE239" s="136"/>
      <c r="UF239" s="136"/>
      <c r="UG239" s="136"/>
      <c r="UH239" s="136"/>
      <c r="UI239" s="136"/>
      <c r="UJ239" s="136"/>
      <c r="UK239" s="136"/>
      <c r="UL239" s="136"/>
      <c r="UM239" s="136"/>
      <c r="UN239" s="136"/>
      <c r="UO239" s="136"/>
      <c r="UP239" s="136"/>
      <c r="UQ239" s="136"/>
      <c r="UR239" s="136"/>
      <c r="US239" s="136"/>
      <c r="UT239" s="136"/>
      <c r="UU239" s="136"/>
      <c r="UV239" s="136"/>
      <c r="UW239" s="136"/>
      <c r="UX239" s="136"/>
      <c r="UY239" s="136"/>
      <c r="UZ239" s="136"/>
      <c r="VA239" s="136"/>
      <c r="VB239" s="136"/>
      <c r="VC239" s="136"/>
      <c r="VD239" s="136"/>
      <c r="VE239" s="136"/>
      <c r="VF239" s="136"/>
      <c r="VG239" s="136"/>
      <c r="VH239" s="136"/>
      <c r="VI239" s="136"/>
      <c r="VJ239" s="136"/>
      <c r="VK239" s="136"/>
      <c r="VL239" s="136"/>
      <c r="VM239" s="136"/>
      <c r="VN239" s="136"/>
      <c r="VO239" s="136"/>
      <c r="VP239" s="136"/>
      <c r="VQ239" s="136"/>
      <c r="VR239" s="136"/>
      <c r="VS239" s="136"/>
      <c r="VT239" s="136"/>
      <c r="VU239" s="136"/>
      <c r="VV239" s="136"/>
      <c r="VW239" s="136"/>
      <c r="VX239" s="136"/>
      <c r="VY239" s="136"/>
      <c r="VZ239" s="136"/>
      <c r="WA239" s="136"/>
      <c r="WB239" s="136"/>
      <c r="WC239" s="136"/>
      <c r="WD239" s="136"/>
      <c r="WE239" s="136"/>
      <c r="WF239" s="136"/>
      <c r="WG239" s="136"/>
      <c r="WH239" s="136"/>
      <c r="WI239" s="136"/>
      <c r="WJ239" s="136"/>
      <c r="WK239" s="136"/>
      <c r="WL239" s="136"/>
      <c r="WM239" s="136"/>
      <c r="WN239" s="136"/>
      <c r="WO239" s="136"/>
      <c r="WP239" s="136"/>
      <c r="WQ239" s="136"/>
      <c r="WR239" s="136"/>
      <c r="WS239" s="136"/>
      <c r="WT239" s="136"/>
      <c r="WU239" s="136"/>
      <c r="WV239" s="136"/>
      <c r="WW239" s="136"/>
      <c r="WX239" s="136"/>
      <c r="WY239" s="136"/>
      <c r="WZ239" s="136"/>
      <c r="XA239" s="136"/>
      <c r="XB239" s="136"/>
      <c r="XC239" s="136"/>
      <c r="XD239" s="136"/>
      <c r="XE239" s="136"/>
      <c r="XF239" s="136"/>
      <c r="XG239" s="136"/>
      <c r="XH239" s="136"/>
      <c r="XI239" s="136"/>
      <c r="XJ239" s="136"/>
      <c r="XK239" s="136"/>
      <c r="XL239" s="136"/>
      <c r="XM239" s="136"/>
      <c r="XN239" s="136"/>
      <c r="XO239" s="136"/>
      <c r="XP239" s="136"/>
      <c r="XQ239" s="136"/>
      <c r="XR239" s="136"/>
      <c r="XS239" s="136"/>
      <c r="XT239" s="136"/>
      <c r="XU239" s="136"/>
      <c r="XV239" s="136"/>
      <c r="XW239" s="136"/>
      <c r="XX239" s="136"/>
      <c r="XY239" s="136"/>
      <c r="XZ239" s="136"/>
      <c r="YA239" s="136"/>
      <c r="YB239" s="136"/>
      <c r="YC239" s="136"/>
      <c r="YD239" s="136"/>
      <c r="YE239" s="136"/>
      <c r="YF239" s="136"/>
      <c r="YG239" s="136"/>
      <c r="YH239" s="136"/>
      <c r="YI239" s="136"/>
      <c r="YJ239" s="136"/>
      <c r="YK239" s="136"/>
      <c r="YL239" s="136"/>
      <c r="YM239" s="136"/>
      <c r="YN239" s="136"/>
      <c r="YO239" s="136"/>
      <c r="YP239" s="136"/>
      <c r="YQ239" s="136"/>
      <c r="YR239" s="136"/>
      <c r="YS239" s="136"/>
      <c r="YT239" s="136"/>
      <c r="YU239" s="136"/>
      <c r="YV239" s="136"/>
      <c r="YW239" s="136"/>
      <c r="YX239" s="136"/>
      <c r="YY239" s="136"/>
      <c r="YZ239" s="136"/>
      <c r="ZA239" s="136"/>
      <c r="ZB239" s="136"/>
      <c r="ZC239" s="136"/>
      <c r="ZD239" s="136"/>
      <c r="ZE239" s="136"/>
      <c r="ZF239" s="136"/>
      <c r="ZG239" s="136"/>
      <c r="ZH239" s="136"/>
      <c r="ZI239" s="136"/>
      <c r="ZJ239" s="136"/>
      <c r="ZK239" s="136"/>
      <c r="ZL239" s="136"/>
      <c r="ZM239" s="136"/>
      <c r="ZN239" s="136"/>
      <c r="ZO239" s="136"/>
      <c r="ZP239" s="136"/>
      <c r="ZQ239" s="136"/>
      <c r="ZR239" s="136"/>
      <c r="ZS239" s="136"/>
      <c r="ZT239" s="136"/>
      <c r="ZU239" s="136"/>
      <c r="ZV239" s="136"/>
      <c r="ZW239" s="136"/>
      <c r="ZX239" s="136"/>
      <c r="ZY239" s="136"/>
      <c r="ZZ239" s="136"/>
      <c r="AAA239" s="136"/>
      <c r="AAB239" s="136"/>
      <c r="AAC239" s="136"/>
      <c r="AAD239" s="136"/>
      <c r="AAE239" s="136"/>
      <c r="AAF239" s="136"/>
      <c r="AAG239" s="136"/>
      <c r="AAH239" s="136"/>
      <c r="AAI239" s="136"/>
      <c r="AAJ239" s="136"/>
      <c r="AAK239" s="136"/>
      <c r="AAL239" s="136"/>
      <c r="AAM239" s="136"/>
      <c r="AAN239" s="136"/>
      <c r="AAO239" s="136"/>
      <c r="AAP239" s="136"/>
      <c r="AAQ239" s="136"/>
      <c r="AAR239" s="136"/>
      <c r="AAS239" s="136"/>
      <c r="AAT239" s="136"/>
      <c r="AAU239" s="136"/>
      <c r="AAV239" s="136"/>
      <c r="AAW239" s="136"/>
      <c r="AAX239" s="136"/>
      <c r="AAY239" s="136"/>
      <c r="AAZ239" s="136"/>
      <c r="ABA239" s="136"/>
      <c r="ABB239" s="136"/>
      <c r="ABC239" s="136"/>
      <c r="ABD239" s="136"/>
      <c r="ABE239" s="136"/>
      <c r="ABF239" s="136"/>
      <c r="ABG239" s="136"/>
      <c r="ABH239" s="136"/>
      <c r="ABI239" s="136"/>
      <c r="ABJ239" s="136"/>
      <c r="ABK239" s="136"/>
      <c r="ABL239" s="136"/>
      <c r="ABM239" s="136"/>
      <c r="ABN239" s="136"/>
      <c r="ABO239" s="136"/>
      <c r="ABP239" s="136"/>
      <c r="ABQ239" s="136"/>
      <c r="ABR239" s="136"/>
      <c r="ABS239" s="136"/>
      <c r="ABT239" s="136"/>
      <c r="ABU239" s="136"/>
      <c r="ABV239" s="136"/>
      <c r="ABW239" s="136"/>
      <c r="ABX239" s="136"/>
      <c r="ABY239" s="136"/>
      <c r="ABZ239" s="136"/>
      <c r="ACA239" s="136"/>
      <c r="ACB239" s="136"/>
      <c r="ACC239" s="136"/>
      <c r="ACD239" s="136"/>
      <c r="ACE239" s="136"/>
      <c r="ACF239" s="136"/>
      <c r="ACG239" s="136"/>
      <c r="ACH239" s="136"/>
      <c r="ACI239" s="136"/>
      <c r="ACJ239" s="136"/>
      <c r="ACK239" s="136"/>
      <c r="ACL239" s="136"/>
      <c r="ACM239" s="136"/>
      <c r="ACN239" s="136"/>
      <c r="ACO239" s="136"/>
      <c r="ACP239" s="136"/>
      <c r="ACQ239" s="136"/>
      <c r="ACR239" s="136"/>
      <c r="ACS239" s="136"/>
      <c r="ACT239" s="136"/>
      <c r="ACU239" s="136"/>
      <c r="ACV239" s="136"/>
      <c r="ACW239" s="136"/>
      <c r="ACX239" s="136"/>
      <c r="ACY239" s="136"/>
      <c r="ACZ239" s="136"/>
      <c r="ADA239" s="136"/>
      <c r="ADB239" s="136"/>
      <c r="ADC239" s="136"/>
      <c r="ADD239" s="136"/>
      <c r="ADE239" s="136"/>
      <c r="ADF239" s="136"/>
      <c r="ADG239" s="136"/>
      <c r="ADH239" s="136"/>
      <c r="ADI239" s="136"/>
      <c r="ADJ239" s="136"/>
      <c r="ADK239" s="136"/>
      <c r="ADL239" s="136"/>
      <c r="ADM239" s="136"/>
      <c r="ADN239" s="136"/>
      <c r="ADO239" s="136"/>
      <c r="ADP239" s="136"/>
      <c r="ADQ239" s="136"/>
      <c r="ADR239" s="136"/>
      <c r="ADS239" s="136"/>
      <c r="ADT239" s="136"/>
      <c r="ADU239" s="136"/>
      <c r="ADV239" s="136"/>
      <c r="ADW239" s="136"/>
      <c r="ADX239" s="136"/>
      <c r="ADY239" s="136"/>
      <c r="ADZ239" s="136"/>
      <c r="AEA239" s="136"/>
      <c r="AEB239" s="136"/>
      <c r="AEC239" s="136"/>
      <c r="AED239" s="136"/>
      <c r="AEE239" s="136"/>
      <c r="AEF239" s="136"/>
      <c r="AEG239" s="136"/>
      <c r="AEH239" s="136"/>
      <c r="AEI239" s="136"/>
      <c r="AEJ239" s="136"/>
      <c r="AEK239" s="136"/>
      <c r="AEL239" s="136"/>
      <c r="AEM239" s="136"/>
      <c r="AEN239" s="136"/>
      <c r="AEO239" s="136"/>
      <c r="AEP239" s="136"/>
      <c r="AEQ239" s="136"/>
      <c r="AER239" s="136"/>
      <c r="AES239" s="136"/>
      <c r="AET239" s="136"/>
      <c r="AEU239" s="136"/>
      <c r="AEV239" s="136"/>
      <c r="AEW239" s="136"/>
      <c r="AEX239" s="136"/>
      <c r="AEY239" s="136"/>
      <c r="AEZ239" s="136"/>
      <c r="AFA239" s="136"/>
      <c r="AFB239" s="136"/>
      <c r="AFC239" s="136"/>
      <c r="AFD239" s="136"/>
      <c r="AFE239" s="136"/>
      <c r="AFF239" s="136"/>
      <c r="AFG239" s="136"/>
      <c r="AFH239" s="136"/>
      <c r="AFI239" s="136"/>
      <c r="AFJ239" s="136"/>
      <c r="AFK239" s="136"/>
      <c r="AFL239" s="136"/>
      <c r="AFM239" s="136"/>
      <c r="AFN239" s="136"/>
      <c r="AFO239" s="136"/>
      <c r="AFP239" s="136"/>
      <c r="AFQ239" s="136"/>
      <c r="AFR239" s="136"/>
      <c r="AFS239" s="136"/>
      <c r="AFT239" s="136"/>
      <c r="AFU239" s="136"/>
      <c r="AFV239" s="136"/>
      <c r="AFW239" s="136"/>
      <c r="AFX239" s="136"/>
      <c r="AFY239" s="136"/>
      <c r="AFZ239" s="136"/>
      <c r="AGA239" s="136"/>
      <c r="AGB239" s="136"/>
      <c r="AGC239" s="136"/>
      <c r="AGD239" s="136"/>
      <c r="AGE239" s="136"/>
      <c r="AGF239" s="136"/>
      <c r="AGG239" s="136"/>
      <c r="AGH239" s="136"/>
      <c r="AGI239" s="136"/>
      <c r="AGJ239" s="136"/>
      <c r="AGK239" s="136"/>
      <c r="AGL239" s="136"/>
      <c r="AGM239" s="136"/>
      <c r="AGN239" s="136"/>
      <c r="AGO239" s="136"/>
      <c r="AGP239" s="136"/>
      <c r="AGQ239" s="136"/>
      <c r="AGR239" s="136"/>
      <c r="AGS239" s="136"/>
      <c r="AGT239" s="136"/>
      <c r="AGU239" s="136"/>
      <c r="AGV239" s="136"/>
      <c r="AGW239" s="136"/>
      <c r="AGX239" s="136"/>
      <c r="AGY239" s="136"/>
      <c r="AGZ239" s="136"/>
      <c r="AHA239" s="136"/>
      <c r="AHB239" s="136"/>
      <c r="AHC239" s="136"/>
      <c r="AHD239" s="136"/>
      <c r="AHE239" s="136"/>
      <c r="AHF239" s="136"/>
      <c r="AHG239" s="136"/>
      <c r="AHH239" s="136"/>
      <c r="AHI239" s="136"/>
      <c r="AHJ239" s="136"/>
      <c r="AHK239" s="136"/>
      <c r="AHL239" s="136"/>
      <c r="AHM239" s="136"/>
      <c r="AHN239" s="136"/>
      <c r="AHO239" s="136"/>
      <c r="AHP239" s="136"/>
      <c r="AHQ239" s="136"/>
      <c r="AHR239" s="136"/>
      <c r="AHS239" s="136"/>
      <c r="AHT239" s="136"/>
      <c r="AHU239" s="136"/>
      <c r="AHV239" s="136"/>
      <c r="AHW239" s="136"/>
      <c r="AHX239" s="136"/>
      <c r="AHY239" s="136"/>
      <c r="AHZ239" s="136"/>
      <c r="AIA239" s="136"/>
      <c r="AIB239" s="136"/>
      <c r="AIC239" s="136"/>
      <c r="AID239" s="136"/>
      <c r="AIE239" s="136"/>
      <c r="AIF239" s="136"/>
      <c r="AIG239" s="136"/>
      <c r="AIH239" s="136"/>
      <c r="AII239" s="136"/>
      <c r="AIJ239" s="136"/>
      <c r="AIK239" s="136"/>
      <c r="AIL239" s="136"/>
      <c r="AIM239" s="136"/>
      <c r="AIN239" s="136"/>
      <c r="AIO239" s="136"/>
      <c r="AIP239" s="136"/>
      <c r="AIQ239" s="136"/>
      <c r="AIR239" s="136"/>
      <c r="AIS239" s="136"/>
      <c r="AIT239" s="136"/>
      <c r="AIU239" s="136"/>
      <c r="AIV239" s="136"/>
      <c r="AIW239" s="136"/>
      <c r="AIX239" s="136"/>
      <c r="AIY239" s="136"/>
      <c r="AIZ239" s="136"/>
      <c r="AJA239" s="136"/>
      <c r="AJB239" s="136"/>
      <c r="AJC239" s="136"/>
      <c r="AJD239" s="136"/>
      <c r="AJE239" s="136"/>
      <c r="AJF239" s="136"/>
      <c r="AJG239" s="136"/>
      <c r="AJH239" s="136"/>
      <c r="AJI239" s="136"/>
      <c r="AJJ239" s="136"/>
      <c r="AJK239" s="136"/>
      <c r="AJL239" s="136"/>
      <c r="AJM239" s="136"/>
      <c r="AJN239" s="136"/>
      <c r="AJO239" s="136"/>
      <c r="AJP239" s="136"/>
      <c r="AJQ239" s="136"/>
      <c r="AJR239" s="136"/>
      <c r="AJS239" s="136"/>
      <c r="AJT239" s="136"/>
      <c r="AJU239" s="136"/>
      <c r="AJV239" s="136"/>
      <c r="AJW239" s="136"/>
      <c r="AJX239" s="136"/>
      <c r="AJY239" s="136"/>
      <c r="AJZ239" s="136"/>
      <c r="AKA239" s="136"/>
      <c r="AKB239" s="136"/>
      <c r="AKC239" s="136"/>
      <c r="AKD239" s="136"/>
      <c r="AKE239" s="136"/>
      <c r="AKF239" s="136"/>
      <c r="AKG239" s="136"/>
      <c r="AKH239" s="136"/>
      <c r="AKI239" s="136"/>
      <c r="AKJ239" s="136"/>
      <c r="AKK239" s="136"/>
      <c r="AKL239" s="136"/>
      <c r="AKM239" s="136"/>
      <c r="AKN239" s="136"/>
      <c r="AKO239" s="136"/>
      <c r="AKP239" s="136"/>
      <c r="AKQ239" s="136"/>
      <c r="AKR239" s="136"/>
      <c r="AKS239" s="136"/>
      <c r="AKT239" s="136"/>
      <c r="AKU239" s="136"/>
      <c r="AKV239" s="136"/>
      <c r="AKW239" s="136"/>
      <c r="AKX239" s="136"/>
      <c r="AKY239" s="136"/>
      <c r="AKZ239" s="136"/>
      <c r="ALA239" s="136"/>
      <c r="ALB239" s="136"/>
      <c r="ALC239" s="136"/>
      <c r="ALD239" s="136"/>
      <c r="ALE239" s="136"/>
      <c r="ALF239" s="136"/>
      <c r="ALG239" s="136"/>
      <c r="ALH239" s="136"/>
      <c r="ALI239" s="136"/>
      <c r="ALJ239" s="136"/>
      <c r="ALK239" s="136"/>
      <c r="ALL239" s="136"/>
      <c r="ALM239" s="136"/>
      <c r="ALN239" s="136"/>
      <c r="ALO239" s="136"/>
      <c r="ALP239" s="136"/>
      <c r="ALQ239" s="136"/>
      <c r="ALR239" s="136"/>
      <c r="ALS239" s="136"/>
      <c r="ALT239" s="136"/>
      <c r="ALU239" s="136"/>
      <c r="ALV239" s="136"/>
      <c r="ALW239" s="136"/>
      <c r="ALX239" s="136"/>
      <c r="ALY239" s="136"/>
      <c r="ALZ239" s="136"/>
      <c r="AMA239" s="136"/>
      <c r="AMB239" s="136"/>
      <c r="AMC239" s="136"/>
      <c r="AMD239" s="136"/>
      <c r="AME239" s="136"/>
      <c r="AMF239" s="136"/>
      <c r="AMG239" s="136"/>
      <c r="AMH239" s="136"/>
      <c r="AMI239" s="136"/>
    </row>
    <row r="240" spans="1:1023" x14ac:dyDescent="0.25">
      <c r="A240" s="280" t="s">
        <v>956</v>
      </c>
      <c r="B240" s="193">
        <v>240</v>
      </c>
      <c r="C240" s="261" t="s">
        <v>25896</v>
      </c>
      <c r="D240" s="212" t="s">
        <v>957</v>
      </c>
      <c r="E240" s="136"/>
      <c r="F240" s="238"/>
      <c r="G240" s="214"/>
      <c r="H240" s="214"/>
      <c r="I240" s="367"/>
      <c r="J240" s="443"/>
      <c r="K240" s="161"/>
      <c r="L240" s="161"/>
      <c r="M240" s="161"/>
      <c r="N240" s="161"/>
      <c r="O240" s="161"/>
      <c r="P240" s="161"/>
      <c r="Q240" s="161"/>
      <c r="R240" s="161"/>
      <c r="S240" s="77" t="s">
        <v>770</v>
      </c>
      <c r="T240" s="77"/>
      <c r="U240" s="161"/>
      <c r="V240" s="256">
        <f>IF(O240=1,10,100)</f>
        <v>100</v>
      </c>
      <c r="W240" s="256">
        <f>IF(O240=1,1,IF(O240=2,10,100))</f>
        <v>100</v>
      </c>
      <c r="X240" s="256">
        <f>IF(O240=3,20,100)</f>
        <v>100</v>
      </c>
      <c r="Y240" s="256">
        <f>IF(P240=1,10,100)</f>
        <v>100</v>
      </c>
      <c r="Z240" s="256">
        <f>IF(P240=1,1,IF(P240=2,10,100))</f>
        <v>100</v>
      </c>
      <c r="AA240" s="257">
        <f>IF(OR(EXACT(Q240,"1A"),EXACT(Q240,"1B")),0.1,IF(Q240=2,1,100))</f>
        <v>100</v>
      </c>
      <c r="AB240" s="257">
        <f>IF(OR(EXACT(R240,"1A"),EXACT(R240,"1B")),0.1,IF(R240=2,1,100))</f>
        <v>100</v>
      </c>
      <c r="AC240" s="257">
        <f>IF(OR(EXACT(S240,"1A"),EXACT(S240,"1B")),0.3,IF(S240=2,3,100))</f>
        <v>0.3</v>
      </c>
      <c r="AD240" s="136"/>
      <c r="AE240" s="136"/>
      <c r="AF240" s="249">
        <f>IF(OR(OR(EXACT(J240,"1A"),EXACT(J240,"1B"),EXACT(J240,"1C")),K240=1),1,IF(K240=2,10,100))</f>
        <v>100</v>
      </c>
      <c r="AG240" s="249">
        <f>IF(OR(EXACT(J240,"1A"),EXACT(J240,"1B"),EXACT(J240,"1C")),1,IF(J240=2,10,100))</f>
        <v>100</v>
      </c>
      <c r="AH240" s="249">
        <f>IF(OR(EXACT(J240,"1A"),EXACT(J240,"1B"),EXACT(J240,"1C"),K240=1),3,100)</f>
        <v>100</v>
      </c>
      <c r="AI240" s="249">
        <f>IF(OR(EXACT(J240,"1A"),EXACT(J240,"1B"),EXACT(J240,"1C")),5,100)</f>
        <v>100</v>
      </c>
      <c r="AJ240" s="251"/>
      <c r="AK240" s="297"/>
      <c r="AL240" s="153"/>
      <c r="AM240" s="251"/>
      <c r="AN240" s="136"/>
      <c r="AO240" s="136"/>
      <c r="AP240" s="136"/>
      <c r="AQ240" s="199" t="s">
        <v>958</v>
      </c>
      <c r="AR240" s="136"/>
      <c r="AS240" s="136"/>
      <c r="AT240" s="136"/>
      <c r="AU240" s="136"/>
      <c r="AV240" s="136"/>
      <c r="AW240" s="136"/>
      <c r="AX240" s="136"/>
      <c r="AY240" s="136"/>
      <c r="AZ240" s="136"/>
      <c r="BA240" s="136"/>
      <c r="BB240" s="136"/>
      <c r="BC240" s="136"/>
      <c r="BD240" s="136"/>
      <c r="BE240" s="136"/>
      <c r="BF240" s="136"/>
      <c r="BG240" s="136"/>
      <c r="BH240" s="136"/>
      <c r="BI240" s="136"/>
      <c r="BJ240" s="136"/>
      <c r="BK240" s="136"/>
      <c r="BL240" s="136"/>
      <c r="BM240" s="136"/>
      <c r="BN240" s="136"/>
      <c r="BO240" s="136"/>
      <c r="BP240" s="136"/>
      <c r="BQ240" s="136"/>
      <c r="BR240" s="136"/>
      <c r="BS240" s="136"/>
      <c r="BT240" s="136"/>
      <c r="BU240" s="136"/>
      <c r="BV240" s="136"/>
      <c r="BW240" s="136"/>
      <c r="BX240" s="136"/>
      <c r="BY240" s="136"/>
      <c r="BZ240" s="136"/>
      <c r="CA240" s="136"/>
      <c r="CB240" s="136"/>
      <c r="CC240" s="136"/>
      <c r="CD240" s="136"/>
      <c r="CE240" s="136"/>
      <c r="CF240" s="136"/>
      <c r="CG240" s="136"/>
      <c r="CH240" s="136"/>
      <c r="CI240" s="136"/>
      <c r="CJ240" s="136"/>
      <c r="CK240" s="136"/>
      <c r="CL240" s="136"/>
      <c r="CM240" s="136"/>
      <c r="CN240" s="136"/>
      <c r="CO240" s="136"/>
      <c r="CP240" s="136"/>
      <c r="CQ240" s="136"/>
      <c r="CR240" s="136"/>
      <c r="CS240" s="136"/>
      <c r="CT240" s="136"/>
      <c r="CU240" s="136"/>
      <c r="CV240" s="136"/>
      <c r="CW240" s="136"/>
      <c r="CX240" s="136"/>
      <c r="CY240" s="136"/>
      <c r="CZ240" s="136"/>
      <c r="DA240" s="136"/>
      <c r="DB240" s="136"/>
      <c r="DC240" s="136"/>
      <c r="DD240" s="136"/>
      <c r="DE240" s="136"/>
      <c r="DF240" s="136"/>
      <c r="DG240" s="136"/>
      <c r="DH240" s="136"/>
      <c r="DI240" s="136"/>
      <c r="DJ240" s="136"/>
      <c r="DK240" s="136"/>
      <c r="DL240" s="136"/>
      <c r="DM240" s="136"/>
      <c r="DN240" s="136"/>
      <c r="DO240" s="136"/>
      <c r="DP240" s="136"/>
      <c r="DQ240" s="136"/>
      <c r="DR240" s="136"/>
      <c r="DS240" s="136"/>
      <c r="DT240" s="136"/>
      <c r="DU240" s="136"/>
      <c r="DV240" s="136"/>
      <c r="DW240" s="136"/>
      <c r="DX240" s="136"/>
      <c r="DY240" s="136"/>
      <c r="DZ240" s="136"/>
      <c r="EA240" s="136"/>
      <c r="EB240" s="136"/>
      <c r="EC240" s="136"/>
      <c r="ED240" s="136"/>
      <c r="EE240" s="136"/>
      <c r="EF240" s="136"/>
      <c r="EG240" s="136"/>
      <c r="EH240" s="136"/>
      <c r="EI240" s="136"/>
      <c r="EJ240" s="136"/>
      <c r="EK240" s="136"/>
      <c r="EL240" s="136"/>
      <c r="EM240" s="136"/>
      <c r="EN240" s="136"/>
      <c r="EO240" s="136"/>
      <c r="EP240" s="136"/>
      <c r="EQ240" s="136"/>
      <c r="ER240" s="136"/>
      <c r="ES240" s="136"/>
      <c r="ET240" s="136"/>
      <c r="EU240" s="136"/>
      <c r="EV240" s="136"/>
      <c r="EW240" s="136"/>
      <c r="EX240" s="136"/>
      <c r="EY240" s="136"/>
      <c r="EZ240" s="136"/>
      <c r="FA240" s="136"/>
      <c r="FB240" s="136"/>
      <c r="FC240" s="136"/>
      <c r="FD240" s="136"/>
      <c r="FE240" s="136"/>
      <c r="FF240" s="136"/>
      <c r="FG240" s="136"/>
      <c r="FH240" s="136"/>
      <c r="FI240" s="136"/>
      <c r="FJ240" s="136"/>
      <c r="FK240" s="136"/>
      <c r="FL240" s="136"/>
      <c r="FM240" s="136"/>
      <c r="FN240" s="136"/>
      <c r="FO240" s="136"/>
      <c r="FP240" s="136"/>
      <c r="FQ240" s="136"/>
      <c r="FR240" s="136"/>
      <c r="FS240" s="136"/>
      <c r="FT240" s="136"/>
      <c r="FU240" s="136"/>
      <c r="FV240" s="136"/>
      <c r="FW240" s="136"/>
      <c r="FX240" s="136"/>
      <c r="FY240" s="136"/>
      <c r="FZ240" s="136"/>
      <c r="GA240" s="136"/>
      <c r="GB240" s="136"/>
      <c r="GC240" s="136"/>
      <c r="GD240" s="136"/>
      <c r="GE240" s="136"/>
      <c r="GF240" s="136"/>
      <c r="GG240" s="136"/>
      <c r="GH240" s="136"/>
      <c r="GI240" s="136"/>
      <c r="GJ240" s="136"/>
      <c r="GK240" s="136"/>
      <c r="GL240" s="136"/>
      <c r="GM240" s="136"/>
      <c r="GN240" s="136"/>
      <c r="GO240" s="136"/>
      <c r="GP240" s="136"/>
      <c r="GQ240" s="136"/>
      <c r="GR240" s="136"/>
      <c r="GS240" s="136"/>
      <c r="GT240" s="136"/>
      <c r="GU240" s="136"/>
      <c r="GV240" s="136"/>
      <c r="GW240" s="136"/>
      <c r="GX240" s="136"/>
      <c r="GY240" s="136"/>
      <c r="GZ240" s="136"/>
      <c r="HA240" s="136"/>
      <c r="HB240" s="136"/>
      <c r="HC240" s="136"/>
      <c r="HD240" s="136"/>
      <c r="HE240" s="136"/>
      <c r="HF240" s="136"/>
      <c r="HG240" s="136"/>
      <c r="HH240" s="136"/>
      <c r="HI240" s="136"/>
      <c r="HJ240" s="136"/>
      <c r="HK240" s="136"/>
      <c r="HL240" s="136"/>
      <c r="HM240" s="136"/>
      <c r="HN240" s="136"/>
      <c r="HO240" s="136"/>
      <c r="HP240" s="136"/>
      <c r="HQ240" s="136"/>
      <c r="HR240" s="136"/>
      <c r="HS240" s="136"/>
      <c r="HT240" s="136"/>
      <c r="HU240" s="136"/>
      <c r="HV240" s="136"/>
      <c r="HW240" s="136"/>
      <c r="HX240" s="136"/>
      <c r="HY240" s="136"/>
      <c r="HZ240" s="136"/>
      <c r="IA240" s="136"/>
      <c r="IB240" s="136"/>
      <c r="IC240" s="136"/>
      <c r="ID240" s="136"/>
      <c r="IE240" s="136"/>
      <c r="IF240" s="136"/>
      <c r="IG240" s="136"/>
      <c r="IH240" s="136"/>
      <c r="II240" s="136"/>
      <c r="IJ240" s="136"/>
      <c r="IK240" s="136"/>
      <c r="IL240" s="136"/>
      <c r="IM240" s="136"/>
      <c r="IN240" s="136"/>
      <c r="IO240" s="136"/>
      <c r="IP240" s="136"/>
      <c r="IQ240" s="136"/>
      <c r="IR240" s="136"/>
      <c r="IS240" s="136"/>
      <c r="IT240" s="136"/>
      <c r="IU240" s="136"/>
      <c r="IV240" s="136"/>
      <c r="IW240" s="136"/>
      <c r="IX240" s="136"/>
      <c r="IY240" s="136"/>
      <c r="IZ240" s="136"/>
      <c r="JA240" s="136"/>
      <c r="JB240" s="136"/>
      <c r="JC240" s="136"/>
      <c r="JD240" s="136"/>
      <c r="JE240" s="136"/>
      <c r="JF240" s="136"/>
      <c r="JG240" s="136"/>
      <c r="JH240" s="136"/>
      <c r="JI240" s="136"/>
      <c r="JJ240" s="136"/>
      <c r="JK240" s="136"/>
      <c r="JL240" s="136"/>
      <c r="JM240" s="136"/>
      <c r="JN240" s="136"/>
      <c r="JO240" s="136"/>
      <c r="JP240" s="136"/>
      <c r="JQ240" s="136"/>
      <c r="JR240" s="136"/>
      <c r="JS240" s="136"/>
      <c r="JT240" s="136"/>
      <c r="JU240" s="136"/>
      <c r="JV240" s="136"/>
      <c r="JW240" s="136"/>
      <c r="JX240" s="136"/>
      <c r="JY240" s="136"/>
      <c r="JZ240" s="136"/>
      <c r="KA240" s="136"/>
      <c r="KB240" s="136"/>
      <c r="KC240" s="136"/>
      <c r="KD240" s="136"/>
      <c r="KE240" s="136"/>
      <c r="KF240" s="136"/>
      <c r="KG240" s="136"/>
      <c r="KH240" s="136"/>
      <c r="KI240" s="136"/>
      <c r="KJ240" s="136"/>
      <c r="KK240" s="136"/>
      <c r="KL240" s="136"/>
      <c r="KM240" s="136"/>
      <c r="KN240" s="136"/>
      <c r="KO240" s="136"/>
      <c r="KP240" s="136"/>
      <c r="KQ240" s="136"/>
      <c r="KR240" s="136"/>
      <c r="KS240" s="136"/>
      <c r="KT240" s="136"/>
      <c r="KU240" s="136"/>
      <c r="KV240" s="136"/>
      <c r="KW240" s="136"/>
      <c r="KX240" s="136"/>
      <c r="KY240" s="136"/>
      <c r="KZ240" s="136"/>
      <c r="LA240" s="136"/>
      <c r="LB240" s="136"/>
      <c r="LC240" s="136"/>
      <c r="LD240" s="136"/>
      <c r="LE240" s="136"/>
      <c r="LF240" s="136"/>
      <c r="LG240" s="136"/>
      <c r="LH240" s="136"/>
      <c r="LI240" s="136"/>
      <c r="LJ240" s="136"/>
      <c r="LK240" s="136"/>
      <c r="LL240" s="136"/>
      <c r="LM240" s="136"/>
      <c r="LN240" s="136"/>
      <c r="LO240" s="136"/>
      <c r="LP240" s="136"/>
      <c r="LQ240" s="136"/>
      <c r="LR240" s="136"/>
      <c r="LS240" s="136"/>
      <c r="LT240" s="136"/>
      <c r="LU240" s="136"/>
      <c r="LV240" s="136"/>
      <c r="LW240" s="136"/>
      <c r="LX240" s="136"/>
      <c r="LY240" s="136"/>
      <c r="LZ240" s="136"/>
      <c r="MA240" s="136"/>
      <c r="MB240" s="136"/>
      <c r="MC240" s="136"/>
      <c r="MD240" s="136"/>
      <c r="ME240" s="136"/>
      <c r="MF240" s="136"/>
      <c r="MG240" s="136"/>
      <c r="MH240" s="136"/>
      <c r="MI240" s="136"/>
      <c r="MJ240" s="136"/>
      <c r="MK240" s="136"/>
      <c r="ML240" s="136"/>
      <c r="MM240" s="136"/>
      <c r="MN240" s="136"/>
      <c r="MO240" s="136"/>
      <c r="MP240" s="136"/>
      <c r="MQ240" s="136"/>
      <c r="MR240" s="136"/>
      <c r="MS240" s="136"/>
      <c r="MT240" s="136"/>
      <c r="MU240" s="136"/>
      <c r="MV240" s="136"/>
      <c r="MW240" s="136"/>
      <c r="MX240" s="136"/>
      <c r="MY240" s="136"/>
      <c r="MZ240" s="136"/>
      <c r="NA240" s="136"/>
      <c r="NB240" s="136"/>
      <c r="NC240" s="136"/>
      <c r="ND240" s="136"/>
      <c r="NE240" s="136"/>
      <c r="NF240" s="136"/>
      <c r="NG240" s="136"/>
      <c r="NH240" s="136"/>
      <c r="NI240" s="136"/>
      <c r="NJ240" s="136"/>
      <c r="NK240" s="136"/>
      <c r="NL240" s="136"/>
      <c r="NM240" s="136"/>
      <c r="NN240" s="136"/>
      <c r="NO240" s="136"/>
      <c r="NP240" s="136"/>
      <c r="NQ240" s="136"/>
      <c r="NR240" s="136"/>
      <c r="NS240" s="136"/>
      <c r="NT240" s="136"/>
      <c r="NU240" s="136"/>
      <c r="NV240" s="136"/>
      <c r="NW240" s="136"/>
      <c r="NX240" s="136"/>
      <c r="NY240" s="136"/>
      <c r="NZ240" s="136"/>
      <c r="OA240" s="136"/>
      <c r="OB240" s="136"/>
      <c r="OC240" s="136"/>
      <c r="OD240" s="136"/>
      <c r="OE240" s="136"/>
      <c r="OF240" s="136"/>
      <c r="OG240" s="136"/>
      <c r="OH240" s="136"/>
      <c r="OI240" s="136"/>
      <c r="OJ240" s="136"/>
      <c r="OK240" s="136"/>
      <c r="OL240" s="136"/>
      <c r="OM240" s="136"/>
      <c r="ON240" s="136"/>
      <c r="OO240" s="136"/>
      <c r="OP240" s="136"/>
      <c r="OQ240" s="136"/>
      <c r="OR240" s="136"/>
      <c r="OS240" s="136"/>
      <c r="OT240" s="136"/>
      <c r="OU240" s="136"/>
      <c r="OV240" s="136"/>
      <c r="OW240" s="136"/>
      <c r="OX240" s="136"/>
      <c r="OY240" s="136"/>
      <c r="OZ240" s="136"/>
      <c r="PA240" s="136"/>
      <c r="PB240" s="136"/>
      <c r="PC240" s="136"/>
      <c r="PD240" s="136"/>
      <c r="PE240" s="136"/>
      <c r="PF240" s="136"/>
      <c r="PG240" s="136"/>
      <c r="PH240" s="136"/>
      <c r="PI240" s="136"/>
      <c r="PJ240" s="136"/>
      <c r="PK240" s="136"/>
      <c r="PL240" s="136"/>
      <c r="PM240" s="136"/>
      <c r="PN240" s="136"/>
      <c r="PO240" s="136"/>
      <c r="PP240" s="136"/>
      <c r="PQ240" s="136"/>
      <c r="PR240" s="136"/>
      <c r="PS240" s="136"/>
      <c r="PT240" s="136"/>
      <c r="PU240" s="136"/>
      <c r="PV240" s="136"/>
      <c r="PW240" s="136"/>
      <c r="PX240" s="136"/>
      <c r="PY240" s="136"/>
      <c r="PZ240" s="136"/>
      <c r="QA240" s="136"/>
      <c r="QB240" s="136"/>
      <c r="QC240" s="136"/>
      <c r="QD240" s="136"/>
      <c r="QE240" s="136"/>
      <c r="QF240" s="136"/>
      <c r="QG240" s="136"/>
      <c r="QH240" s="136"/>
      <c r="QI240" s="136"/>
      <c r="QJ240" s="136"/>
      <c r="QK240" s="136"/>
      <c r="QL240" s="136"/>
      <c r="QM240" s="136"/>
      <c r="QN240" s="136"/>
      <c r="QO240" s="136"/>
      <c r="QP240" s="136"/>
      <c r="QQ240" s="136"/>
      <c r="QR240" s="136"/>
      <c r="QS240" s="136"/>
      <c r="QT240" s="136"/>
      <c r="QU240" s="136"/>
      <c r="QV240" s="136"/>
      <c r="QW240" s="136"/>
      <c r="QX240" s="136"/>
      <c r="QY240" s="136"/>
      <c r="QZ240" s="136"/>
      <c r="RA240" s="136"/>
      <c r="RB240" s="136"/>
      <c r="RC240" s="136"/>
      <c r="RD240" s="136"/>
      <c r="RE240" s="136"/>
      <c r="RF240" s="136"/>
      <c r="RG240" s="136"/>
      <c r="RH240" s="136"/>
      <c r="RI240" s="136"/>
      <c r="RJ240" s="136"/>
      <c r="RK240" s="136"/>
      <c r="RL240" s="136"/>
      <c r="RM240" s="136"/>
      <c r="RN240" s="136"/>
      <c r="RO240" s="136"/>
      <c r="RP240" s="136"/>
      <c r="RQ240" s="136"/>
      <c r="RR240" s="136"/>
      <c r="RS240" s="136"/>
      <c r="RT240" s="136"/>
      <c r="RU240" s="136"/>
      <c r="RV240" s="136"/>
      <c r="RW240" s="136"/>
      <c r="RX240" s="136"/>
      <c r="RY240" s="136"/>
      <c r="RZ240" s="136"/>
      <c r="SA240" s="136"/>
      <c r="SB240" s="136"/>
      <c r="SC240" s="136"/>
      <c r="SD240" s="136"/>
      <c r="SE240" s="136"/>
      <c r="SF240" s="136"/>
      <c r="SG240" s="136"/>
      <c r="SH240" s="136"/>
      <c r="SI240" s="136"/>
      <c r="SJ240" s="136"/>
      <c r="SK240" s="136"/>
      <c r="SL240" s="136"/>
      <c r="SM240" s="136"/>
      <c r="SN240" s="136"/>
      <c r="SO240" s="136"/>
      <c r="SP240" s="136"/>
      <c r="SQ240" s="136"/>
      <c r="SR240" s="136"/>
      <c r="SS240" s="136"/>
      <c r="ST240" s="136"/>
      <c r="SU240" s="136"/>
      <c r="SV240" s="136"/>
      <c r="SW240" s="136"/>
      <c r="SX240" s="136"/>
      <c r="SY240" s="136"/>
      <c r="SZ240" s="136"/>
      <c r="TA240" s="136"/>
      <c r="TB240" s="136"/>
      <c r="TC240" s="136"/>
      <c r="TD240" s="136"/>
      <c r="TE240" s="136"/>
      <c r="TF240" s="136"/>
      <c r="TG240" s="136"/>
      <c r="TH240" s="136"/>
      <c r="TI240" s="136"/>
      <c r="TJ240" s="136"/>
      <c r="TK240" s="136"/>
      <c r="TL240" s="136"/>
      <c r="TM240" s="136"/>
      <c r="TN240" s="136"/>
      <c r="TO240" s="136"/>
      <c r="TP240" s="136"/>
      <c r="TQ240" s="136"/>
      <c r="TR240" s="136"/>
      <c r="TS240" s="136"/>
      <c r="TT240" s="136"/>
      <c r="TU240" s="136"/>
      <c r="TV240" s="136"/>
      <c r="TW240" s="136"/>
      <c r="TX240" s="136"/>
      <c r="TY240" s="136"/>
      <c r="TZ240" s="136"/>
      <c r="UA240" s="136"/>
      <c r="UB240" s="136"/>
      <c r="UC240" s="136"/>
      <c r="UD240" s="136"/>
      <c r="UE240" s="136"/>
      <c r="UF240" s="136"/>
      <c r="UG240" s="136"/>
      <c r="UH240" s="136"/>
      <c r="UI240" s="136"/>
      <c r="UJ240" s="136"/>
      <c r="UK240" s="136"/>
      <c r="UL240" s="136"/>
      <c r="UM240" s="136"/>
      <c r="UN240" s="136"/>
      <c r="UO240" s="136"/>
      <c r="UP240" s="136"/>
      <c r="UQ240" s="136"/>
      <c r="UR240" s="136"/>
      <c r="US240" s="136"/>
      <c r="UT240" s="136"/>
      <c r="UU240" s="136"/>
      <c r="UV240" s="136"/>
      <c r="UW240" s="136"/>
      <c r="UX240" s="136"/>
      <c r="UY240" s="136"/>
      <c r="UZ240" s="136"/>
      <c r="VA240" s="136"/>
      <c r="VB240" s="136"/>
      <c r="VC240" s="136"/>
      <c r="VD240" s="136"/>
      <c r="VE240" s="136"/>
      <c r="VF240" s="136"/>
      <c r="VG240" s="136"/>
      <c r="VH240" s="136"/>
      <c r="VI240" s="136"/>
      <c r="VJ240" s="136"/>
      <c r="VK240" s="136"/>
      <c r="VL240" s="136"/>
      <c r="VM240" s="136"/>
      <c r="VN240" s="136"/>
      <c r="VO240" s="136"/>
      <c r="VP240" s="136"/>
      <c r="VQ240" s="136"/>
      <c r="VR240" s="136"/>
      <c r="VS240" s="136"/>
      <c r="VT240" s="136"/>
      <c r="VU240" s="136"/>
      <c r="VV240" s="136"/>
      <c r="VW240" s="136"/>
      <c r="VX240" s="136"/>
      <c r="VY240" s="136"/>
      <c r="VZ240" s="136"/>
      <c r="WA240" s="136"/>
      <c r="WB240" s="136"/>
      <c r="WC240" s="136"/>
      <c r="WD240" s="136"/>
      <c r="WE240" s="136"/>
      <c r="WF240" s="136"/>
      <c r="WG240" s="136"/>
      <c r="WH240" s="136"/>
      <c r="WI240" s="136"/>
      <c r="WJ240" s="136"/>
      <c r="WK240" s="136"/>
      <c r="WL240" s="136"/>
      <c r="WM240" s="136"/>
      <c r="WN240" s="136"/>
      <c r="WO240" s="136"/>
      <c r="WP240" s="136"/>
      <c r="WQ240" s="136"/>
      <c r="WR240" s="136"/>
      <c r="WS240" s="136"/>
      <c r="WT240" s="136"/>
      <c r="WU240" s="136"/>
      <c r="WV240" s="136"/>
      <c r="WW240" s="136"/>
      <c r="WX240" s="136"/>
      <c r="WY240" s="136"/>
      <c r="WZ240" s="136"/>
      <c r="XA240" s="136"/>
      <c r="XB240" s="136"/>
      <c r="XC240" s="136"/>
      <c r="XD240" s="136"/>
      <c r="XE240" s="136"/>
      <c r="XF240" s="136"/>
      <c r="XG240" s="136"/>
      <c r="XH240" s="136"/>
      <c r="XI240" s="136"/>
      <c r="XJ240" s="136"/>
      <c r="XK240" s="136"/>
      <c r="XL240" s="136"/>
      <c r="XM240" s="136"/>
      <c r="XN240" s="136"/>
      <c r="XO240" s="136"/>
      <c r="XP240" s="136"/>
      <c r="XQ240" s="136"/>
      <c r="XR240" s="136"/>
      <c r="XS240" s="136"/>
      <c r="XT240" s="136"/>
      <c r="XU240" s="136"/>
      <c r="XV240" s="136"/>
      <c r="XW240" s="136"/>
      <c r="XX240" s="136"/>
      <c r="XY240" s="136"/>
      <c r="XZ240" s="136"/>
      <c r="YA240" s="136"/>
      <c r="YB240" s="136"/>
      <c r="YC240" s="136"/>
      <c r="YD240" s="136"/>
      <c r="YE240" s="136"/>
      <c r="YF240" s="136"/>
      <c r="YG240" s="136"/>
      <c r="YH240" s="136"/>
      <c r="YI240" s="136"/>
      <c r="YJ240" s="136"/>
      <c r="YK240" s="136"/>
      <c r="YL240" s="136"/>
      <c r="YM240" s="136"/>
      <c r="YN240" s="136"/>
      <c r="YO240" s="136"/>
      <c r="YP240" s="136"/>
      <c r="YQ240" s="136"/>
      <c r="YR240" s="136"/>
      <c r="YS240" s="136"/>
      <c r="YT240" s="136"/>
      <c r="YU240" s="136"/>
      <c r="YV240" s="136"/>
      <c r="YW240" s="136"/>
      <c r="YX240" s="136"/>
      <c r="YY240" s="136"/>
      <c r="YZ240" s="136"/>
      <c r="ZA240" s="136"/>
      <c r="ZB240" s="136"/>
      <c r="ZC240" s="136"/>
      <c r="ZD240" s="136"/>
      <c r="ZE240" s="136"/>
      <c r="ZF240" s="136"/>
      <c r="ZG240" s="136"/>
      <c r="ZH240" s="136"/>
      <c r="ZI240" s="136"/>
      <c r="ZJ240" s="136"/>
      <c r="ZK240" s="136"/>
      <c r="ZL240" s="136"/>
      <c r="ZM240" s="136"/>
      <c r="ZN240" s="136"/>
      <c r="ZO240" s="136"/>
      <c r="ZP240" s="136"/>
      <c r="ZQ240" s="136"/>
      <c r="ZR240" s="136"/>
      <c r="ZS240" s="136"/>
      <c r="ZT240" s="136"/>
      <c r="ZU240" s="136"/>
      <c r="ZV240" s="136"/>
      <c r="ZW240" s="136"/>
      <c r="ZX240" s="136"/>
      <c r="ZY240" s="136"/>
      <c r="ZZ240" s="136"/>
      <c r="AAA240" s="136"/>
      <c r="AAB240" s="136"/>
      <c r="AAC240" s="136"/>
      <c r="AAD240" s="136"/>
      <c r="AAE240" s="136"/>
      <c r="AAF240" s="136"/>
      <c r="AAG240" s="136"/>
      <c r="AAH240" s="136"/>
      <c r="AAI240" s="136"/>
      <c r="AAJ240" s="136"/>
      <c r="AAK240" s="136"/>
      <c r="AAL240" s="136"/>
      <c r="AAM240" s="136"/>
      <c r="AAN240" s="136"/>
      <c r="AAO240" s="136"/>
      <c r="AAP240" s="136"/>
      <c r="AAQ240" s="136"/>
      <c r="AAR240" s="136"/>
      <c r="AAS240" s="136"/>
      <c r="AAT240" s="136"/>
      <c r="AAU240" s="136"/>
      <c r="AAV240" s="136"/>
      <c r="AAW240" s="136"/>
      <c r="AAX240" s="136"/>
      <c r="AAY240" s="136"/>
      <c r="AAZ240" s="136"/>
      <c r="ABA240" s="136"/>
      <c r="ABB240" s="136"/>
      <c r="ABC240" s="136"/>
      <c r="ABD240" s="136"/>
      <c r="ABE240" s="136"/>
      <c r="ABF240" s="136"/>
      <c r="ABG240" s="136"/>
      <c r="ABH240" s="136"/>
      <c r="ABI240" s="136"/>
      <c r="ABJ240" s="136"/>
      <c r="ABK240" s="136"/>
      <c r="ABL240" s="136"/>
      <c r="ABM240" s="136"/>
      <c r="ABN240" s="136"/>
      <c r="ABO240" s="136"/>
      <c r="ABP240" s="136"/>
      <c r="ABQ240" s="136"/>
      <c r="ABR240" s="136"/>
      <c r="ABS240" s="136"/>
      <c r="ABT240" s="136"/>
      <c r="ABU240" s="136"/>
      <c r="ABV240" s="136"/>
      <c r="ABW240" s="136"/>
      <c r="ABX240" s="136"/>
      <c r="ABY240" s="136"/>
      <c r="ABZ240" s="136"/>
      <c r="ACA240" s="136"/>
      <c r="ACB240" s="136"/>
      <c r="ACC240" s="136"/>
      <c r="ACD240" s="136"/>
      <c r="ACE240" s="136"/>
      <c r="ACF240" s="136"/>
      <c r="ACG240" s="136"/>
      <c r="ACH240" s="136"/>
      <c r="ACI240" s="136"/>
      <c r="ACJ240" s="136"/>
      <c r="ACK240" s="136"/>
      <c r="ACL240" s="136"/>
      <c r="ACM240" s="136"/>
      <c r="ACN240" s="136"/>
      <c r="ACO240" s="136"/>
      <c r="ACP240" s="136"/>
      <c r="ACQ240" s="136"/>
      <c r="ACR240" s="136"/>
      <c r="ACS240" s="136"/>
      <c r="ACT240" s="136"/>
      <c r="ACU240" s="136"/>
      <c r="ACV240" s="136"/>
      <c r="ACW240" s="136"/>
      <c r="ACX240" s="136"/>
      <c r="ACY240" s="136"/>
      <c r="ACZ240" s="136"/>
      <c r="ADA240" s="136"/>
      <c r="ADB240" s="136"/>
      <c r="ADC240" s="136"/>
      <c r="ADD240" s="136"/>
      <c r="ADE240" s="136"/>
      <c r="ADF240" s="136"/>
      <c r="ADG240" s="136"/>
      <c r="ADH240" s="136"/>
      <c r="ADI240" s="136"/>
      <c r="ADJ240" s="136"/>
      <c r="ADK240" s="136"/>
      <c r="ADL240" s="136"/>
      <c r="ADM240" s="136"/>
      <c r="ADN240" s="136"/>
      <c r="ADO240" s="136"/>
      <c r="ADP240" s="136"/>
      <c r="ADQ240" s="136"/>
      <c r="ADR240" s="136"/>
      <c r="ADS240" s="136"/>
      <c r="ADT240" s="136"/>
      <c r="ADU240" s="136"/>
      <c r="ADV240" s="136"/>
      <c r="ADW240" s="136"/>
      <c r="ADX240" s="136"/>
      <c r="ADY240" s="136"/>
      <c r="ADZ240" s="136"/>
      <c r="AEA240" s="136"/>
      <c r="AEB240" s="136"/>
      <c r="AEC240" s="136"/>
      <c r="AED240" s="136"/>
      <c r="AEE240" s="136"/>
      <c r="AEF240" s="136"/>
      <c r="AEG240" s="136"/>
      <c r="AEH240" s="136"/>
      <c r="AEI240" s="136"/>
      <c r="AEJ240" s="136"/>
      <c r="AEK240" s="136"/>
      <c r="AEL240" s="136"/>
      <c r="AEM240" s="136"/>
      <c r="AEN240" s="136"/>
      <c r="AEO240" s="136"/>
      <c r="AEP240" s="136"/>
      <c r="AEQ240" s="136"/>
      <c r="AER240" s="136"/>
      <c r="AES240" s="136"/>
      <c r="AET240" s="136"/>
      <c r="AEU240" s="136"/>
      <c r="AEV240" s="136"/>
      <c r="AEW240" s="136"/>
      <c r="AEX240" s="136"/>
      <c r="AEY240" s="136"/>
      <c r="AEZ240" s="136"/>
      <c r="AFA240" s="136"/>
      <c r="AFB240" s="136"/>
      <c r="AFC240" s="136"/>
      <c r="AFD240" s="136"/>
      <c r="AFE240" s="136"/>
      <c r="AFF240" s="136"/>
      <c r="AFG240" s="136"/>
      <c r="AFH240" s="136"/>
      <c r="AFI240" s="136"/>
      <c r="AFJ240" s="136"/>
      <c r="AFK240" s="136"/>
      <c r="AFL240" s="136"/>
      <c r="AFM240" s="136"/>
      <c r="AFN240" s="136"/>
      <c r="AFO240" s="136"/>
      <c r="AFP240" s="136"/>
      <c r="AFQ240" s="136"/>
      <c r="AFR240" s="136"/>
      <c r="AFS240" s="136"/>
      <c r="AFT240" s="136"/>
      <c r="AFU240" s="136"/>
      <c r="AFV240" s="136"/>
      <c r="AFW240" s="136"/>
      <c r="AFX240" s="136"/>
      <c r="AFY240" s="136"/>
      <c r="AFZ240" s="136"/>
      <c r="AGA240" s="136"/>
      <c r="AGB240" s="136"/>
      <c r="AGC240" s="136"/>
      <c r="AGD240" s="136"/>
      <c r="AGE240" s="136"/>
      <c r="AGF240" s="136"/>
      <c r="AGG240" s="136"/>
      <c r="AGH240" s="136"/>
      <c r="AGI240" s="136"/>
      <c r="AGJ240" s="136"/>
      <c r="AGK240" s="136"/>
      <c r="AGL240" s="136"/>
      <c r="AGM240" s="136"/>
      <c r="AGN240" s="136"/>
      <c r="AGO240" s="136"/>
      <c r="AGP240" s="136"/>
      <c r="AGQ240" s="136"/>
      <c r="AGR240" s="136"/>
      <c r="AGS240" s="136"/>
      <c r="AGT240" s="136"/>
      <c r="AGU240" s="136"/>
      <c r="AGV240" s="136"/>
      <c r="AGW240" s="136"/>
      <c r="AGX240" s="136"/>
      <c r="AGY240" s="136"/>
      <c r="AGZ240" s="136"/>
      <c r="AHA240" s="136"/>
      <c r="AHB240" s="136"/>
      <c r="AHC240" s="136"/>
      <c r="AHD240" s="136"/>
      <c r="AHE240" s="136"/>
      <c r="AHF240" s="136"/>
      <c r="AHG240" s="136"/>
      <c r="AHH240" s="136"/>
      <c r="AHI240" s="136"/>
      <c r="AHJ240" s="136"/>
      <c r="AHK240" s="136"/>
      <c r="AHL240" s="136"/>
      <c r="AHM240" s="136"/>
      <c r="AHN240" s="136"/>
      <c r="AHO240" s="136"/>
      <c r="AHP240" s="136"/>
      <c r="AHQ240" s="136"/>
      <c r="AHR240" s="136"/>
      <c r="AHS240" s="136"/>
      <c r="AHT240" s="136"/>
      <c r="AHU240" s="136"/>
      <c r="AHV240" s="136"/>
      <c r="AHW240" s="136"/>
      <c r="AHX240" s="136"/>
      <c r="AHY240" s="136"/>
      <c r="AHZ240" s="136"/>
      <c r="AIA240" s="136"/>
      <c r="AIB240" s="136"/>
      <c r="AIC240" s="136"/>
      <c r="AID240" s="136"/>
      <c r="AIE240" s="136"/>
      <c r="AIF240" s="136"/>
      <c r="AIG240" s="136"/>
      <c r="AIH240" s="136"/>
      <c r="AII240" s="136"/>
      <c r="AIJ240" s="136"/>
      <c r="AIK240" s="136"/>
      <c r="AIL240" s="136"/>
      <c r="AIM240" s="136"/>
      <c r="AIN240" s="136"/>
      <c r="AIO240" s="136"/>
      <c r="AIP240" s="136"/>
      <c r="AIQ240" s="136"/>
      <c r="AIR240" s="136"/>
      <c r="AIS240" s="136"/>
      <c r="AIT240" s="136"/>
      <c r="AIU240" s="136"/>
      <c r="AIV240" s="136"/>
      <c r="AIW240" s="136"/>
      <c r="AIX240" s="136"/>
      <c r="AIY240" s="136"/>
      <c r="AIZ240" s="136"/>
      <c r="AJA240" s="136"/>
      <c r="AJB240" s="136"/>
      <c r="AJC240" s="136"/>
      <c r="AJD240" s="136"/>
      <c r="AJE240" s="136"/>
      <c r="AJF240" s="136"/>
      <c r="AJG240" s="136"/>
      <c r="AJH240" s="136"/>
      <c r="AJI240" s="136"/>
      <c r="AJJ240" s="136"/>
      <c r="AJK240" s="136"/>
      <c r="AJL240" s="136"/>
      <c r="AJM240" s="136"/>
      <c r="AJN240" s="136"/>
      <c r="AJO240" s="136"/>
      <c r="AJP240" s="136"/>
      <c r="AJQ240" s="136"/>
      <c r="AJR240" s="136"/>
      <c r="AJS240" s="136"/>
      <c r="AJT240" s="136"/>
      <c r="AJU240" s="136"/>
      <c r="AJV240" s="136"/>
      <c r="AJW240" s="136"/>
      <c r="AJX240" s="136"/>
      <c r="AJY240" s="136"/>
      <c r="AJZ240" s="136"/>
      <c r="AKA240" s="136"/>
      <c r="AKB240" s="136"/>
      <c r="AKC240" s="136"/>
      <c r="AKD240" s="136"/>
      <c r="AKE240" s="136"/>
      <c r="AKF240" s="136"/>
      <c r="AKG240" s="136"/>
      <c r="AKH240" s="136"/>
      <c r="AKI240" s="136"/>
      <c r="AKJ240" s="136"/>
      <c r="AKK240" s="136"/>
      <c r="AKL240" s="136"/>
      <c r="AKM240" s="136"/>
      <c r="AKN240" s="136"/>
      <c r="AKO240" s="136"/>
      <c r="AKP240" s="136"/>
      <c r="AKQ240" s="136"/>
      <c r="AKR240" s="136"/>
      <c r="AKS240" s="136"/>
      <c r="AKT240" s="136"/>
      <c r="AKU240" s="136"/>
      <c r="AKV240" s="136"/>
      <c r="AKW240" s="136"/>
      <c r="AKX240" s="136"/>
      <c r="AKY240" s="136"/>
      <c r="AKZ240" s="136"/>
      <c r="ALA240" s="136"/>
      <c r="ALB240" s="136"/>
      <c r="ALC240" s="136"/>
      <c r="ALD240" s="136"/>
      <c r="ALE240" s="136"/>
      <c r="ALF240" s="136"/>
      <c r="ALG240" s="136"/>
      <c r="ALH240" s="136"/>
      <c r="ALI240" s="136"/>
      <c r="ALJ240" s="136"/>
      <c r="ALK240" s="136"/>
      <c r="ALL240" s="136"/>
      <c r="ALM240" s="136"/>
      <c r="ALN240" s="136"/>
      <c r="ALO240" s="136"/>
      <c r="ALP240" s="136"/>
      <c r="ALQ240" s="136"/>
      <c r="ALR240" s="136"/>
      <c r="ALS240" s="136"/>
      <c r="ALT240" s="136"/>
      <c r="ALU240" s="136"/>
      <c r="ALV240" s="136"/>
      <c r="ALW240" s="136"/>
      <c r="ALX240" s="136"/>
      <c r="ALY240" s="136"/>
      <c r="ALZ240" s="136"/>
      <c r="AMA240" s="136"/>
      <c r="AMB240" s="136"/>
      <c r="AMC240" s="136"/>
      <c r="AMD240" s="136"/>
      <c r="AME240" s="136"/>
      <c r="AMF240" s="136"/>
      <c r="AMG240" s="136"/>
      <c r="AMH240" s="136"/>
      <c r="AMI240" s="136"/>
    </row>
    <row r="241" spans="1:1023" x14ac:dyDescent="0.25">
      <c r="A241" s="280" t="s">
        <v>959</v>
      </c>
      <c r="B241" s="193">
        <v>241</v>
      </c>
      <c r="C241" s="261" t="s">
        <v>25897</v>
      </c>
      <c r="D241" s="212" t="s">
        <v>960</v>
      </c>
      <c r="E241" s="136"/>
      <c r="F241" s="238"/>
      <c r="G241" s="214"/>
      <c r="H241" s="214"/>
      <c r="I241" s="367"/>
      <c r="J241" s="443"/>
      <c r="K241" s="161"/>
      <c r="L241" s="161"/>
      <c r="M241" s="161"/>
      <c r="N241" s="161"/>
      <c r="O241" s="161"/>
      <c r="P241" s="161"/>
      <c r="Q241" s="464"/>
      <c r="R241" s="161"/>
      <c r="S241" s="418">
        <v>2</v>
      </c>
      <c r="T241" s="77"/>
      <c r="U241" s="161"/>
      <c r="V241" s="256">
        <f>IF(O241=1,10,100)</f>
        <v>100</v>
      </c>
      <c r="W241" s="256">
        <f>IF(O241=1,1,IF(O241=2,10,100))</f>
        <v>100</v>
      </c>
      <c r="X241" s="256">
        <f>IF(O241=3,20,100)</f>
        <v>100</v>
      </c>
      <c r="Y241" s="256">
        <f>IF(P241=1,10,100)</f>
        <v>100</v>
      </c>
      <c r="Z241" s="256">
        <f>IF(P241=1,1,IF(P241=2,10,100))</f>
        <v>100</v>
      </c>
      <c r="AA241" s="257">
        <f>IF(OR(EXACT(Q241,"1A"),EXACT(Q241,"1B")),0.1,IF(Q241=2,1,100))</f>
        <v>100</v>
      </c>
      <c r="AB241" s="257">
        <f>IF(OR(EXACT(R241,"1A"),EXACT(R241,"1B")),0.1,IF(R241=2,1,100))</f>
        <v>100</v>
      </c>
      <c r="AC241" s="257">
        <f>IF(OR(EXACT(S241,"1A"),EXACT(S241,"1B")),0.3,IF(S241=2,3,100))</f>
        <v>3</v>
      </c>
      <c r="AD241" s="136"/>
      <c r="AE241" s="136"/>
      <c r="AF241" s="249">
        <f>IF(OR(OR(EXACT(J241,"1A"),EXACT(J241,"1B"),EXACT(J241,"1C")),K241=1),1,IF(K241=2,10,100))</f>
        <v>100</v>
      </c>
      <c r="AG241" s="249">
        <f>IF(OR(EXACT(J241,"1A"),EXACT(J241,"1B"),EXACT(J241,"1C")),1,IF(J241=2,10,100))</f>
        <v>100</v>
      </c>
      <c r="AH241" s="249">
        <f>IF(OR(EXACT(J241,"1A"),EXACT(J241,"1B"),EXACT(J241,"1C"),K241=1),3,100)</f>
        <v>100</v>
      </c>
      <c r="AI241" s="249">
        <f>IF(OR(EXACT(J241,"1A"),EXACT(J241,"1B"),EXACT(J241,"1C")),5,100)</f>
        <v>100</v>
      </c>
      <c r="AJ241" s="251"/>
      <c r="AK241" s="297"/>
      <c r="AL241" s="153"/>
      <c r="AM241" s="251"/>
      <c r="AN241" s="136"/>
      <c r="AO241" s="136"/>
      <c r="AP241" s="136"/>
      <c r="AQ241" s="199" t="s">
        <v>961</v>
      </c>
      <c r="AR241" s="136"/>
      <c r="AS241" s="136"/>
      <c r="AT241" s="136"/>
      <c r="AU241" s="136"/>
      <c r="AV241" s="136"/>
      <c r="AW241" s="136"/>
      <c r="AX241" s="136"/>
      <c r="AY241" s="136"/>
      <c r="AZ241" s="136"/>
      <c r="BA241" s="136"/>
      <c r="BB241" s="136"/>
      <c r="BC241" s="136"/>
      <c r="BD241" s="136"/>
      <c r="BE241" s="136"/>
      <c r="BF241" s="136"/>
      <c r="BG241" s="136"/>
      <c r="BH241" s="136"/>
      <c r="BI241" s="136"/>
      <c r="BJ241" s="136"/>
      <c r="BK241" s="136"/>
      <c r="BL241" s="136"/>
      <c r="BM241" s="136"/>
      <c r="BN241" s="136"/>
      <c r="BO241" s="136"/>
      <c r="BP241" s="136"/>
      <c r="BQ241" s="136"/>
      <c r="BR241" s="136"/>
      <c r="BS241" s="136"/>
      <c r="BT241" s="136"/>
      <c r="BU241" s="136"/>
      <c r="BV241" s="136"/>
      <c r="BW241" s="136"/>
      <c r="BX241" s="136"/>
      <c r="BY241" s="136"/>
      <c r="BZ241" s="136"/>
      <c r="CA241" s="136"/>
      <c r="CB241" s="136"/>
      <c r="CC241" s="136"/>
      <c r="CD241" s="136"/>
      <c r="CE241" s="136"/>
      <c r="CF241" s="136"/>
      <c r="CG241" s="136"/>
      <c r="CH241" s="136"/>
      <c r="CI241" s="136"/>
      <c r="CJ241" s="136"/>
      <c r="CK241" s="136"/>
      <c r="CL241" s="136"/>
      <c r="CM241" s="136"/>
      <c r="CN241" s="136"/>
      <c r="CO241" s="136"/>
      <c r="CP241" s="136"/>
      <c r="CQ241" s="136"/>
      <c r="CR241" s="136"/>
      <c r="CS241" s="136"/>
      <c r="CT241" s="136"/>
      <c r="CU241" s="136"/>
      <c r="CV241" s="136"/>
      <c r="CW241" s="136"/>
      <c r="CX241" s="136"/>
      <c r="CY241" s="136"/>
      <c r="CZ241" s="136"/>
      <c r="DA241" s="136"/>
      <c r="DB241" s="136"/>
      <c r="DC241" s="136"/>
      <c r="DD241" s="136"/>
      <c r="DE241" s="136"/>
      <c r="DF241" s="136"/>
      <c r="DG241" s="136"/>
      <c r="DH241" s="136"/>
      <c r="DI241" s="136"/>
      <c r="DJ241" s="136"/>
      <c r="DK241" s="136"/>
      <c r="DL241" s="136"/>
      <c r="DM241" s="136"/>
      <c r="DN241" s="136"/>
      <c r="DO241" s="136"/>
      <c r="DP241" s="136"/>
      <c r="DQ241" s="136"/>
      <c r="DR241" s="136"/>
      <c r="DS241" s="136"/>
      <c r="DT241" s="136"/>
      <c r="DU241" s="136"/>
      <c r="DV241" s="136"/>
      <c r="DW241" s="136"/>
      <c r="DX241" s="136"/>
      <c r="DY241" s="136"/>
      <c r="DZ241" s="136"/>
      <c r="EA241" s="136"/>
      <c r="EB241" s="136"/>
      <c r="EC241" s="136"/>
      <c r="ED241" s="136"/>
      <c r="EE241" s="136"/>
      <c r="EF241" s="136"/>
      <c r="EG241" s="136"/>
      <c r="EH241" s="136"/>
      <c r="EI241" s="136"/>
      <c r="EJ241" s="136"/>
      <c r="EK241" s="136"/>
      <c r="EL241" s="136"/>
      <c r="EM241" s="136"/>
      <c r="EN241" s="136"/>
      <c r="EO241" s="136"/>
      <c r="EP241" s="136"/>
      <c r="EQ241" s="136"/>
      <c r="ER241" s="136"/>
      <c r="ES241" s="136"/>
      <c r="ET241" s="136"/>
      <c r="EU241" s="136"/>
      <c r="EV241" s="136"/>
      <c r="EW241" s="136"/>
      <c r="EX241" s="136"/>
      <c r="EY241" s="136"/>
      <c r="EZ241" s="136"/>
      <c r="FA241" s="136"/>
      <c r="FB241" s="136"/>
      <c r="FC241" s="136"/>
      <c r="FD241" s="136"/>
      <c r="FE241" s="136"/>
      <c r="FF241" s="136"/>
      <c r="FG241" s="136"/>
      <c r="FH241" s="136"/>
      <c r="FI241" s="136"/>
      <c r="FJ241" s="136"/>
      <c r="FK241" s="136"/>
      <c r="FL241" s="136"/>
      <c r="FM241" s="136"/>
      <c r="FN241" s="136"/>
      <c r="FO241" s="136"/>
      <c r="FP241" s="136"/>
      <c r="FQ241" s="136"/>
      <c r="FR241" s="136"/>
      <c r="FS241" s="136"/>
      <c r="FT241" s="136"/>
      <c r="FU241" s="136"/>
      <c r="FV241" s="136"/>
      <c r="FW241" s="136"/>
      <c r="FX241" s="136"/>
      <c r="FY241" s="136"/>
      <c r="FZ241" s="136"/>
      <c r="GA241" s="136"/>
      <c r="GB241" s="136"/>
      <c r="GC241" s="136"/>
      <c r="GD241" s="136"/>
      <c r="GE241" s="136"/>
      <c r="GF241" s="136"/>
      <c r="GG241" s="136"/>
      <c r="GH241" s="136"/>
      <c r="GI241" s="136"/>
      <c r="GJ241" s="136"/>
      <c r="GK241" s="136"/>
      <c r="GL241" s="136"/>
      <c r="GM241" s="136"/>
      <c r="GN241" s="136"/>
      <c r="GO241" s="136"/>
      <c r="GP241" s="136"/>
      <c r="GQ241" s="136"/>
      <c r="GR241" s="136"/>
      <c r="GS241" s="136"/>
      <c r="GT241" s="136"/>
      <c r="GU241" s="136"/>
      <c r="GV241" s="136"/>
      <c r="GW241" s="136"/>
      <c r="GX241" s="136"/>
      <c r="GY241" s="136"/>
      <c r="GZ241" s="136"/>
      <c r="HA241" s="136"/>
      <c r="HB241" s="136"/>
      <c r="HC241" s="136"/>
      <c r="HD241" s="136"/>
      <c r="HE241" s="136"/>
      <c r="HF241" s="136"/>
      <c r="HG241" s="136"/>
      <c r="HH241" s="136"/>
      <c r="HI241" s="136"/>
      <c r="HJ241" s="136"/>
      <c r="HK241" s="136"/>
      <c r="HL241" s="136"/>
      <c r="HM241" s="136"/>
      <c r="HN241" s="136"/>
      <c r="HO241" s="136"/>
      <c r="HP241" s="136"/>
      <c r="HQ241" s="136"/>
      <c r="HR241" s="136"/>
      <c r="HS241" s="136"/>
      <c r="HT241" s="136"/>
      <c r="HU241" s="136"/>
      <c r="HV241" s="136"/>
      <c r="HW241" s="136"/>
      <c r="HX241" s="136"/>
      <c r="HY241" s="136"/>
      <c r="HZ241" s="136"/>
      <c r="IA241" s="136"/>
      <c r="IB241" s="136"/>
      <c r="IC241" s="136"/>
      <c r="ID241" s="136"/>
      <c r="IE241" s="136"/>
      <c r="IF241" s="136"/>
      <c r="IG241" s="136"/>
      <c r="IH241" s="136"/>
      <c r="II241" s="136"/>
      <c r="IJ241" s="136"/>
      <c r="IK241" s="136"/>
      <c r="IL241" s="136"/>
      <c r="IM241" s="136"/>
      <c r="IN241" s="136"/>
      <c r="IO241" s="136"/>
      <c r="IP241" s="136"/>
      <c r="IQ241" s="136"/>
      <c r="IR241" s="136"/>
      <c r="IS241" s="136"/>
      <c r="IT241" s="136"/>
      <c r="IU241" s="136"/>
      <c r="IV241" s="136"/>
      <c r="IW241" s="136"/>
      <c r="IX241" s="136"/>
      <c r="IY241" s="136"/>
      <c r="IZ241" s="136"/>
      <c r="JA241" s="136"/>
      <c r="JB241" s="136"/>
      <c r="JC241" s="136"/>
      <c r="JD241" s="136"/>
      <c r="JE241" s="136"/>
      <c r="JF241" s="136"/>
      <c r="JG241" s="136"/>
      <c r="JH241" s="136"/>
      <c r="JI241" s="136"/>
      <c r="JJ241" s="136"/>
      <c r="JK241" s="136"/>
      <c r="JL241" s="136"/>
      <c r="JM241" s="136"/>
      <c r="JN241" s="136"/>
      <c r="JO241" s="136"/>
      <c r="JP241" s="136"/>
      <c r="JQ241" s="136"/>
      <c r="JR241" s="136"/>
      <c r="JS241" s="136"/>
      <c r="JT241" s="136"/>
      <c r="JU241" s="136"/>
      <c r="JV241" s="136"/>
      <c r="JW241" s="136"/>
      <c r="JX241" s="136"/>
      <c r="JY241" s="136"/>
      <c r="JZ241" s="136"/>
      <c r="KA241" s="136"/>
      <c r="KB241" s="136"/>
      <c r="KC241" s="136"/>
      <c r="KD241" s="136"/>
      <c r="KE241" s="136"/>
      <c r="KF241" s="136"/>
      <c r="KG241" s="136"/>
      <c r="KH241" s="136"/>
      <c r="KI241" s="136"/>
      <c r="KJ241" s="136"/>
      <c r="KK241" s="136"/>
      <c r="KL241" s="136"/>
      <c r="KM241" s="136"/>
      <c r="KN241" s="136"/>
      <c r="KO241" s="136"/>
      <c r="KP241" s="136"/>
      <c r="KQ241" s="136"/>
      <c r="KR241" s="136"/>
      <c r="KS241" s="136"/>
      <c r="KT241" s="136"/>
      <c r="KU241" s="136"/>
      <c r="KV241" s="136"/>
      <c r="KW241" s="136"/>
      <c r="KX241" s="136"/>
      <c r="KY241" s="136"/>
      <c r="KZ241" s="136"/>
      <c r="LA241" s="136"/>
      <c r="LB241" s="136"/>
      <c r="LC241" s="136"/>
      <c r="LD241" s="136"/>
      <c r="LE241" s="136"/>
      <c r="LF241" s="136"/>
      <c r="LG241" s="136"/>
      <c r="LH241" s="136"/>
      <c r="LI241" s="136"/>
      <c r="LJ241" s="136"/>
      <c r="LK241" s="136"/>
      <c r="LL241" s="136"/>
      <c r="LM241" s="136"/>
      <c r="LN241" s="136"/>
      <c r="LO241" s="136"/>
      <c r="LP241" s="136"/>
      <c r="LQ241" s="136"/>
      <c r="LR241" s="136"/>
      <c r="LS241" s="136"/>
      <c r="LT241" s="136"/>
      <c r="LU241" s="136"/>
      <c r="LV241" s="136"/>
      <c r="LW241" s="136"/>
      <c r="LX241" s="136"/>
      <c r="LY241" s="136"/>
      <c r="LZ241" s="136"/>
      <c r="MA241" s="136"/>
      <c r="MB241" s="136"/>
      <c r="MC241" s="136"/>
      <c r="MD241" s="136"/>
      <c r="ME241" s="136"/>
      <c r="MF241" s="136"/>
      <c r="MG241" s="136"/>
      <c r="MH241" s="136"/>
      <c r="MI241" s="136"/>
      <c r="MJ241" s="136"/>
      <c r="MK241" s="136"/>
      <c r="ML241" s="136"/>
      <c r="MM241" s="136"/>
      <c r="MN241" s="136"/>
      <c r="MO241" s="136"/>
      <c r="MP241" s="136"/>
      <c r="MQ241" s="136"/>
      <c r="MR241" s="136"/>
      <c r="MS241" s="136"/>
      <c r="MT241" s="136"/>
      <c r="MU241" s="136"/>
      <c r="MV241" s="136"/>
      <c r="MW241" s="136"/>
      <c r="MX241" s="136"/>
      <c r="MY241" s="136"/>
      <c r="MZ241" s="136"/>
      <c r="NA241" s="136"/>
      <c r="NB241" s="136"/>
      <c r="NC241" s="136"/>
      <c r="ND241" s="136"/>
      <c r="NE241" s="136"/>
      <c r="NF241" s="136"/>
      <c r="NG241" s="136"/>
      <c r="NH241" s="136"/>
      <c r="NI241" s="136"/>
      <c r="NJ241" s="136"/>
      <c r="NK241" s="136"/>
      <c r="NL241" s="136"/>
      <c r="NM241" s="136"/>
      <c r="NN241" s="136"/>
      <c r="NO241" s="136"/>
      <c r="NP241" s="136"/>
      <c r="NQ241" s="136"/>
      <c r="NR241" s="136"/>
      <c r="NS241" s="136"/>
      <c r="NT241" s="136"/>
      <c r="NU241" s="136"/>
      <c r="NV241" s="136"/>
      <c r="NW241" s="136"/>
      <c r="NX241" s="136"/>
      <c r="NY241" s="136"/>
      <c r="NZ241" s="136"/>
      <c r="OA241" s="136"/>
      <c r="OB241" s="136"/>
      <c r="OC241" s="136"/>
      <c r="OD241" s="136"/>
      <c r="OE241" s="136"/>
      <c r="OF241" s="136"/>
      <c r="OG241" s="136"/>
      <c r="OH241" s="136"/>
      <c r="OI241" s="136"/>
      <c r="OJ241" s="136"/>
      <c r="OK241" s="136"/>
      <c r="OL241" s="136"/>
      <c r="OM241" s="136"/>
      <c r="ON241" s="136"/>
      <c r="OO241" s="136"/>
      <c r="OP241" s="136"/>
      <c r="OQ241" s="136"/>
      <c r="OR241" s="136"/>
      <c r="OS241" s="136"/>
      <c r="OT241" s="136"/>
      <c r="OU241" s="136"/>
      <c r="OV241" s="136"/>
      <c r="OW241" s="136"/>
      <c r="OX241" s="136"/>
      <c r="OY241" s="136"/>
      <c r="OZ241" s="136"/>
      <c r="PA241" s="136"/>
      <c r="PB241" s="136"/>
      <c r="PC241" s="136"/>
      <c r="PD241" s="136"/>
      <c r="PE241" s="136"/>
      <c r="PF241" s="136"/>
      <c r="PG241" s="136"/>
      <c r="PH241" s="136"/>
      <c r="PI241" s="136"/>
      <c r="PJ241" s="136"/>
      <c r="PK241" s="136"/>
      <c r="PL241" s="136"/>
      <c r="PM241" s="136"/>
      <c r="PN241" s="136"/>
      <c r="PO241" s="136"/>
      <c r="PP241" s="136"/>
      <c r="PQ241" s="136"/>
      <c r="PR241" s="136"/>
      <c r="PS241" s="136"/>
      <c r="PT241" s="136"/>
      <c r="PU241" s="136"/>
      <c r="PV241" s="136"/>
      <c r="PW241" s="136"/>
      <c r="PX241" s="136"/>
      <c r="PY241" s="136"/>
      <c r="PZ241" s="136"/>
      <c r="QA241" s="136"/>
      <c r="QB241" s="136"/>
      <c r="QC241" s="136"/>
      <c r="QD241" s="136"/>
      <c r="QE241" s="136"/>
      <c r="QF241" s="136"/>
      <c r="QG241" s="136"/>
      <c r="QH241" s="136"/>
      <c r="QI241" s="136"/>
      <c r="QJ241" s="136"/>
      <c r="QK241" s="136"/>
      <c r="QL241" s="136"/>
      <c r="QM241" s="136"/>
      <c r="QN241" s="136"/>
      <c r="QO241" s="136"/>
      <c r="QP241" s="136"/>
      <c r="QQ241" s="136"/>
      <c r="QR241" s="136"/>
      <c r="QS241" s="136"/>
      <c r="QT241" s="136"/>
      <c r="QU241" s="136"/>
      <c r="QV241" s="136"/>
      <c r="QW241" s="136"/>
      <c r="QX241" s="136"/>
      <c r="QY241" s="136"/>
      <c r="QZ241" s="136"/>
      <c r="RA241" s="136"/>
      <c r="RB241" s="136"/>
      <c r="RC241" s="136"/>
      <c r="RD241" s="136"/>
      <c r="RE241" s="136"/>
      <c r="RF241" s="136"/>
      <c r="RG241" s="136"/>
      <c r="RH241" s="136"/>
      <c r="RI241" s="136"/>
      <c r="RJ241" s="136"/>
      <c r="RK241" s="136"/>
      <c r="RL241" s="136"/>
      <c r="RM241" s="136"/>
      <c r="RN241" s="136"/>
      <c r="RO241" s="136"/>
      <c r="RP241" s="136"/>
      <c r="RQ241" s="136"/>
      <c r="RR241" s="136"/>
      <c r="RS241" s="136"/>
      <c r="RT241" s="136"/>
      <c r="RU241" s="136"/>
      <c r="RV241" s="136"/>
      <c r="RW241" s="136"/>
      <c r="RX241" s="136"/>
      <c r="RY241" s="136"/>
      <c r="RZ241" s="136"/>
      <c r="SA241" s="136"/>
      <c r="SB241" s="136"/>
      <c r="SC241" s="136"/>
      <c r="SD241" s="136"/>
      <c r="SE241" s="136"/>
      <c r="SF241" s="136"/>
      <c r="SG241" s="136"/>
      <c r="SH241" s="136"/>
      <c r="SI241" s="136"/>
      <c r="SJ241" s="136"/>
      <c r="SK241" s="136"/>
      <c r="SL241" s="136"/>
      <c r="SM241" s="136"/>
      <c r="SN241" s="136"/>
      <c r="SO241" s="136"/>
      <c r="SP241" s="136"/>
      <c r="SQ241" s="136"/>
      <c r="SR241" s="136"/>
      <c r="SS241" s="136"/>
      <c r="ST241" s="136"/>
      <c r="SU241" s="136"/>
      <c r="SV241" s="136"/>
      <c r="SW241" s="136"/>
      <c r="SX241" s="136"/>
      <c r="SY241" s="136"/>
      <c r="SZ241" s="136"/>
      <c r="TA241" s="136"/>
      <c r="TB241" s="136"/>
      <c r="TC241" s="136"/>
      <c r="TD241" s="136"/>
      <c r="TE241" s="136"/>
      <c r="TF241" s="136"/>
      <c r="TG241" s="136"/>
      <c r="TH241" s="136"/>
      <c r="TI241" s="136"/>
      <c r="TJ241" s="136"/>
      <c r="TK241" s="136"/>
      <c r="TL241" s="136"/>
      <c r="TM241" s="136"/>
      <c r="TN241" s="136"/>
      <c r="TO241" s="136"/>
      <c r="TP241" s="136"/>
      <c r="TQ241" s="136"/>
      <c r="TR241" s="136"/>
      <c r="TS241" s="136"/>
      <c r="TT241" s="136"/>
      <c r="TU241" s="136"/>
      <c r="TV241" s="136"/>
      <c r="TW241" s="136"/>
      <c r="TX241" s="136"/>
      <c r="TY241" s="136"/>
      <c r="TZ241" s="136"/>
      <c r="UA241" s="136"/>
      <c r="UB241" s="136"/>
      <c r="UC241" s="136"/>
      <c r="UD241" s="136"/>
      <c r="UE241" s="136"/>
      <c r="UF241" s="136"/>
      <c r="UG241" s="136"/>
      <c r="UH241" s="136"/>
      <c r="UI241" s="136"/>
      <c r="UJ241" s="136"/>
      <c r="UK241" s="136"/>
      <c r="UL241" s="136"/>
      <c r="UM241" s="136"/>
      <c r="UN241" s="136"/>
      <c r="UO241" s="136"/>
      <c r="UP241" s="136"/>
      <c r="UQ241" s="136"/>
      <c r="UR241" s="136"/>
      <c r="US241" s="136"/>
      <c r="UT241" s="136"/>
      <c r="UU241" s="136"/>
      <c r="UV241" s="136"/>
      <c r="UW241" s="136"/>
      <c r="UX241" s="136"/>
      <c r="UY241" s="136"/>
      <c r="UZ241" s="136"/>
      <c r="VA241" s="136"/>
      <c r="VB241" s="136"/>
      <c r="VC241" s="136"/>
      <c r="VD241" s="136"/>
      <c r="VE241" s="136"/>
      <c r="VF241" s="136"/>
      <c r="VG241" s="136"/>
      <c r="VH241" s="136"/>
      <c r="VI241" s="136"/>
      <c r="VJ241" s="136"/>
      <c r="VK241" s="136"/>
      <c r="VL241" s="136"/>
      <c r="VM241" s="136"/>
      <c r="VN241" s="136"/>
      <c r="VO241" s="136"/>
      <c r="VP241" s="136"/>
      <c r="VQ241" s="136"/>
      <c r="VR241" s="136"/>
      <c r="VS241" s="136"/>
      <c r="VT241" s="136"/>
      <c r="VU241" s="136"/>
      <c r="VV241" s="136"/>
      <c r="VW241" s="136"/>
      <c r="VX241" s="136"/>
      <c r="VY241" s="136"/>
      <c r="VZ241" s="136"/>
      <c r="WA241" s="136"/>
      <c r="WB241" s="136"/>
      <c r="WC241" s="136"/>
      <c r="WD241" s="136"/>
      <c r="WE241" s="136"/>
      <c r="WF241" s="136"/>
      <c r="WG241" s="136"/>
      <c r="WH241" s="136"/>
      <c r="WI241" s="136"/>
      <c r="WJ241" s="136"/>
      <c r="WK241" s="136"/>
      <c r="WL241" s="136"/>
      <c r="WM241" s="136"/>
      <c r="WN241" s="136"/>
      <c r="WO241" s="136"/>
      <c r="WP241" s="136"/>
      <c r="WQ241" s="136"/>
      <c r="WR241" s="136"/>
      <c r="WS241" s="136"/>
      <c r="WT241" s="136"/>
      <c r="WU241" s="136"/>
      <c r="WV241" s="136"/>
      <c r="WW241" s="136"/>
      <c r="WX241" s="136"/>
      <c r="WY241" s="136"/>
      <c r="WZ241" s="136"/>
      <c r="XA241" s="136"/>
      <c r="XB241" s="136"/>
      <c r="XC241" s="136"/>
      <c r="XD241" s="136"/>
      <c r="XE241" s="136"/>
      <c r="XF241" s="136"/>
      <c r="XG241" s="136"/>
      <c r="XH241" s="136"/>
      <c r="XI241" s="136"/>
      <c r="XJ241" s="136"/>
      <c r="XK241" s="136"/>
      <c r="XL241" s="136"/>
      <c r="XM241" s="136"/>
      <c r="XN241" s="136"/>
      <c r="XO241" s="136"/>
      <c r="XP241" s="136"/>
      <c r="XQ241" s="136"/>
      <c r="XR241" s="136"/>
      <c r="XS241" s="136"/>
      <c r="XT241" s="136"/>
      <c r="XU241" s="136"/>
      <c r="XV241" s="136"/>
      <c r="XW241" s="136"/>
      <c r="XX241" s="136"/>
      <c r="XY241" s="136"/>
      <c r="XZ241" s="136"/>
      <c r="YA241" s="136"/>
      <c r="YB241" s="136"/>
      <c r="YC241" s="136"/>
      <c r="YD241" s="136"/>
      <c r="YE241" s="136"/>
      <c r="YF241" s="136"/>
      <c r="YG241" s="136"/>
      <c r="YH241" s="136"/>
      <c r="YI241" s="136"/>
      <c r="YJ241" s="136"/>
      <c r="YK241" s="136"/>
      <c r="YL241" s="136"/>
      <c r="YM241" s="136"/>
      <c r="YN241" s="136"/>
      <c r="YO241" s="136"/>
      <c r="YP241" s="136"/>
      <c r="YQ241" s="136"/>
      <c r="YR241" s="136"/>
      <c r="YS241" s="136"/>
      <c r="YT241" s="136"/>
      <c r="YU241" s="136"/>
      <c r="YV241" s="136"/>
      <c r="YW241" s="136"/>
      <c r="YX241" s="136"/>
      <c r="YY241" s="136"/>
      <c r="YZ241" s="136"/>
      <c r="ZA241" s="136"/>
      <c r="ZB241" s="136"/>
      <c r="ZC241" s="136"/>
      <c r="ZD241" s="136"/>
      <c r="ZE241" s="136"/>
      <c r="ZF241" s="136"/>
      <c r="ZG241" s="136"/>
      <c r="ZH241" s="136"/>
      <c r="ZI241" s="136"/>
      <c r="ZJ241" s="136"/>
      <c r="ZK241" s="136"/>
      <c r="ZL241" s="136"/>
      <c r="ZM241" s="136"/>
      <c r="ZN241" s="136"/>
      <c r="ZO241" s="136"/>
      <c r="ZP241" s="136"/>
      <c r="ZQ241" s="136"/>
      <c r="ZR241" s="136"/>
      <c r="ZS241" s="136"/>
      <c r="ZT241" s="136"/>
      <c r="ZU241" s="136"/>
      <c r="ZV241" s="136"/>
      <c r="ZW241" s="136"/>
      <c r="ZX241" s="136"/>
      <c r="ZY241" s="136"/>
      <c r="ZZ241" s="136"/>
      <c r="AAA241" s="136"/>
      <c r="AAB241" s="136"/>
      <c r="AAC241" s="136"/>
      <c r="AAD241" s="136"/>
      <c r="AAE241" s="136"/>
      <c r="AAF241" s="136"/>
      <c r="AAG241" s="136"/>
      <c r="AAH241" s="136"/>
      <c r="AAI241" s="136"/>
      <c r="AAJ241" s="136"/>
      <c r="AAK241" s="136"/>
      <c r="AAL241" s="136"/>
      <c r="AAM241" s="136"/>
      <c r="AAN241" s="136"/>
      <c r="AAO241" s="136"/>
      <c r="AAP241" s="136"/>
      <c r="AAQ241" s="136"/>
      <c r="AAR241" s="136"/>
      <c r="AAS241" s="136"/>
      <c r="AAT241" s="136"/>
      <c r="AAU241" s="136"/>
      <c r="AAV241" s="136"/>
      <c r="AAW241" s="136"/>
      <c r="AAX241" s="136"/>
      <c r="AAY241" s="136"/>
      <c r="AAZ241" s="136"/>
      <c r="ABA241" s="136"/>
      <c r="ABB241" s="136"/>
      <c r="ABC241" s="136"/>
      <c r="ABD241" s="136"/>
      <c r="ABE241" s="136"/>
      <c r="ABF241" s="136"/>
      <c r="ABG241" s="136"/>
      <c r="ABH241" s="136"/>
      <c r="ABI241" s="136"/>
      <c r="ABJ241" s="136"/>
      <c r="ABK241" s="136"/>
      <c r="ABL241" s="136"/>
      <c r="ABM241" s="136"/>
      <c r="ABN241" s="136"/>
      <c r="ABO241" s="136"/>
      <c r="ABP241" s="136"/>
      <c r="ABQ241" s="136"/>
      <c r="ABR241" s="136"/>
      <c r="ABS241" s="136"/>
      <c r="ABT241" s="136"/>
      <c r="ABU241" s="136"/>
      <c r="ABV241" s="136"/>
      <c r="ABW241" s="136"/>
      <c r="ABX241" s="136"/>
      <c r="ABY241" s="136"/>
      <c r="ABZ241" s="136"/>
      <c r="ACA241" s="136"/>
      <c r="ACB241" s="136"/>
      <c r="ACC241" s="136"/>
      <c r="ACD241" s="136"/>
      <c r="ACE241" s="136"/>
      <c r="ACF241" s="136"/>
      <c r="ACG241" s="136"/>
      <c r="ACH241" s="136"/>
      <c r="ACI241" s="136"/>
      <c r="ACJ241" s="136"/>
      <c r="ACK241" s="136"/>
      <c r="ACL241" s="136"/>
      <c r="ACM241" s="136"/>
      <c r="ACN241" s="136"/>
      <c r="ACO241" s="136"/>
      <c r="ACP241" s="136"/>
      <c r="ACQ241" s="136"/>
      <c r="ACR241" s="136"/>
      <c r="ACS241" s="136"/>
      <c r="ACT241" s="136"/>
      <c r="ACU241" s="136"/>
      <c r="ACV241" s="136"/>
      <c r="ACW241" s="136"/>
      <c r="ACX241" s="136"/>
      <c r="ACY241" s="136"/>
      <c r="ACZ241" s="136"/>
      <c r="ADA241" s="136"/>
      <c r="ADB241" s="136"/>
      <c r="ADC241" s="136"/>
      <c r="ADD241" s="136"/>
      <c r="ADE241" s="136"/>
      <c r="ADF241" s="136"/>
      <c r="ADG241" s="136"/>
      <c r="ADH241" s="136"/>
      <c r="ADI241" s="136"/>
      <c r="ADJ241" s="136"/>
      <c r="ADK241" s="136"/>
      <c r="ADL241" s="136"/>
      <c r="ADM241" s="136"/>
      <c r="ADN241" s="136"/>
      <c r="ADO241" s="136"/>
      <c r="ADP241" s="136"/>
      <c r="ADQ241" s="136"/>
      <c r="ADR241" s="136"/>
      <c r="ADS241" s="136"/>
      <c r="ADT241" s="136"/>
      <c r="ADU241" s="136"/>
      <c r="ADV241" s="136"/>
      <c r="ADW241" s="136"/>
      <c r="ADX241" s="136"/>
      <c r="ADY241" s="136"/>
      <c r="ADZ241" s="136"/>
      <c r="AEA241" s="136"/>
      <c r="AEB241" s="136"/>
      <c r="AEC241" s="136"/>
      <c r="AED241" s="136"/>
      <c r="AEE241" s="136"/>
      <c r="AEF241" s="136"/>
      <c r="AEG241" s="136"/>
      <c r="AEH241" s="136"/>
      <c r="AEI241" s="136"/>
      <c r="AEJ241" s="136"/>
      <c r="AEK241" s="136"/>
      <c r="AEL241" s="136"/>
      <c r="AEM241" s="136"/>
      <c r="AEN241" s="136"/>
      <c r="AEO241" s="136"/>
      <c r="AEP241" s="136"/>
      <c r="AEQ241" s="136"/>
      <c r="AER241" s="136"/>
      <c r="AES241" s="136"/>
      <c r="AET241" s="136"/>
      <c r="AEU241" s="136"/>
      <c r="AEV241" s="136"/>
      <c r="AEW241" s="136"/>
      <c r="AEX241" s="136"/>
      <c r="AEY241" s="136"/>
      <c r="AEZ241" s="136"/>
      <c r="AFA241" s="136"/>
      <c r="AFB241" s="136"/>
      <c r="AFC241" s="136"/>
      <c r="AFD241" s="136"/>
      <c r="AFE241" s="136"/>
      <c r="AFF241" s="136"/>
      <c r="AFG241" s="136"/>
      <c r="AFH241" s="136"/>
      <c r="AFI241" s="136"/>
      <c r="AFJ241" s="136"/>
      <c r="AFK241" s="136"/>
      <c r="AFL241" s="136"/>
      <c r="AFM241" s="136"/>
      <c r="AFN241" s="136"/>
      <c r="AFO241" s="136"/>
      <c r="AFP241" s="136"/>
      <c r="AFQ241" s="136"/>
      <c r="AFR241" s="136"/>
      <c r="AFS241" s="136"/>
      <c r="AFT241" s="136"/>
      <c r="AFU241" s="136"/>
      <c r="AFV241" s="136"/>
      <c r="AFW241" s="136"/>
      <c r="AFX241" s="136"/>
      <c r="AFY241" s="136"/>
      <c r="AFZ241" s="136"/>
      <c r="AGA241" s="136"/>
      <c r="AGB241" s="136"/>
      <c r="AGC241" s="136"/>
      <c r="AGD241" s="136"/>
      <c r="AGE241" s="136"/>
      <c r="AGF241" s="136"/>
      <c r="AGG241" s="136"/>
      <c r="AGH241" s="136"/>
      <c r="AGI241" s="136"/>
      <c r="AGJ241" s="136"/>
      <c r="AGK241" s="136"/>
      <c r="AGL241" s="136"/>
      <c r="AGM241" s="136"/>
      <c r="AGN241" s="136"/>
      <c r="AGO241" s="136"/>
      <c r="AGP241" s="136"/>
      <c r="AGQ241" s="136"/>
      <c r="AGR241" s="136"/>
      <c r="AGS241" s="136"/>
      <c r="AGT241" s="136"/>
      <c r="AGU241" s="136"/>
      <c r="AGV241" s="136"/>
      <c r="AGW241" s="136"/>
      <c r="AGX241" s="136"/>
      <c r="AGY241" s="136"/>
      <c r="AGZ241" s="136"/>
      <c r="AHA241" s="136"/>
      <c r="AHB241" s="136"/>
      <c r="AHC241" s="136"/>
      <c r="AHD241" s="136"/>
      <c r="AHE241" s="136"/>
      <c r="AHF241" s="136"/>
      <c r="AHG241" s="136"/>
      <c r="AHH241" s="136"/>
      <c r="AHI241" s="136"/>
      <c r="AHJ241" s="136"/>
      <c r="AHK241" s="136"/>
      <c r="AHL241" s="136"/>
      <c r="AHM241" s="136"/>
      <c r="AHN241" s="136"/>
      <c r="AHO241" s="136"/>
      <c r="AHP241" s="136"/>
      <c r="AHQ241" s="136"/>
      <c r="AHR241" s="136"/>
      <c r="AHS241" s="136"/>
      <c r="AHT241" s="136"/>
      <c r="AHU241" s="136"/>
      <c r="AHV241" s="136"/>
      <c r="AHW241" s="136"/>
      <c r="AHX241" s="136"/>
      <c r="AHY241" s="136"/>
      <c r="AHZ241" s="136"/>
      <c r="AIA241" s="136"/>
      <c r="AIB241" s="136"/>
      <c r="AIC241" s="136"/>
      <c r="AID241" s="136"/>
      <c r="AIE241" s="136"/>
      <c r="AIF241" s="136"/>
      <c r="AIG241" s="136"/>
      <c r="AIH241" s="136"/>
      <c r="AII241" s="136"/>
      <c r="AIJ241" s="136"/>
      <c r="AIK241" s="136"/>
      <c r="AIL241" s="136"/>
      <c r="AIM241" s="136"/>
      <c r="AIN241" s="136"/>
      <c r="AIO241" s="136"/>
      <c r="AIP241" s="136"/>
      <c r="AIQ241" s="136"/>
      <c r="AIR241" s="136"/>
      <c r="AIS241" s="136"/>
      <c r="AIT241" s="136"/>
      <c r="AIU241" s="136"/>
      <c r="AIV241" s="136"/>
      <c r="AIW241" s="136"/>
      <c r="AIX241" s="136"/>
      <c r="AIY241" s="136"/>
      <c r="AIZ241" s="136"/>
      <c r="AJA241" s="136"/>
      <c r="AJB241" s="136"/>
      <c r="AJC241" s="136"/>
      <c r="AJD241" s="136"/>
      <c r="AJE241" s="136"/>
      <c r="AJF241" s="136"/>
      <c r="AJG241" s="136"/>
      <c r="AJH241" s="136"/>
      <c r="AJI241" s="136"/>
      <c r="AJJ241" s="136"/>
      <c r="AJK241" s="136"/>
      <c r="AJL241" s="136"/>
      <c r="AJM241" s="136"/>
      <c r="AJN241" s="136"/>
      <c r="AJO241" s="136"/>
      <c r="AJP241" s="136"/>
      <c r="AJQ241" s="136"/>
      <c r="AJR241" s="136"/>
      <c r="AJS241" s="136"/>
      <c r="AJT241" s="136"/>
      <c r="AJU241" s="136"/>
      <c r="AJV241" s="136"/>
      <c r="AJW241" s="136"/>
      <c r="AJX241" s="136"/>
      <c r="AJY241" s="136"/>
      <c r="AJZ241" s="136"/>
      <c r="AKA241" s="136"/>
      <c r="AKB241" s="136"/>
      <c r="AKC241" s="136"/>
      <c r="AKD241" s="136"/>
      <c r="AKE241" s="136"/>
      <c r="AKF241" s="136"/>
      <c r="AKG241" s="136"/>
      <c r="AKH241" s="136"/>
      <c r="AKI241" s="136"/>
      <c r="AKJ241" s="136"/>
      <c r="AKK241" s="136"/>
      <c r="AKL241" s="136"/>
      <c r="AKM241" s="136"/>
      <c r="AKN241" s="136"/>
      <c r="AKO241" s="136"/>
      <c r="AKP241" s="136"/>
      <c r="AKQ241" s="136"/>
      <c r="AKR241" s="136"/>
      <c r="AKS241" s="136"/>
      <c r="AKT241" s="136"/>
      <c r="AKU241" s="136"/>
      <c r="AKV241" s="136"/>
      <c r="AKW241" s="136"/>
      <c r="AKX241" s="136"/>
      <c r="AKY241" s="136"/>
      <c r="AKZ241" s="136"/>
      <c r="ALA241" s="136"/>
      <c r="ALB241" s="136"/>
      <c r="ALC241" s="136"/>
      <c r="ALD241" s="136"/>
      <c r="ALE241" s="136"/>
      <c r="ALF241" s="136"/>
      <c r="ALG241" s="136"/>
      <c r="ALH241" s="136"/>
      <c r="ALI241" s="136"/>
      <c r="ALJ241" s="136"/>
      <c r="ALK241" s="136"/>
      <c r="ALL241" s="136"/>
      <c r="ALM241" s="136"/>
      <c r="ALN241" s="136"/>
      <c r="ALO241" s="136"/>
      <c r="ALP241" s="136"/>
      <c r="ALQ241" s="136"/>
      <c r="ALR241" s="136"/>
      <c r="ALS241" s="136"/>
      <c r="ALT241" s="136"/>
      <c r="ALU241" s="136"/>
      <c r="ALV241" s="136"/>
      <c r="ALW241" s="136"/>
      <c r="ALX241" s="136"/>
      <c r="ALY241" s="136"/>
      <c r="ALZ241" s="136"/>
      <c r="AMA241" s="136"/>
      <c r="AMB241" s="136"/>
      <c r="AMC241" s="136"/>
      <c r="AMD241" s="136"/>
      <c r="AME241" s="136"/>
      <c r="AMF241" s="136"/>
      <c r="AMG241" s="136"/>
      <c r="AMH241" s="136"/>
      <c r="AMI241" s="136"/>
    </row>
    <row r="242" spans="1:1023" x14ac:dyDescent="0.25">
      <c r="A242" s="280" t="s">
        <v>962</v>
      </c>
      <c r="B242" s="193">
        <v>242</v>
      </c>
      <c r="C242" s="261" t="s">
        <v>25898</v>
      </c>
      <c r="D242" s="212" t="s">
        <v>6327</v>
      </c>
      <c r="E242" s="136"/>
      <c r="F242" s="238"/>
      <c r="G242" s="214"/>
      <c r="H242" s="214"/>
      <c r="I242" s="367"/>
      <c r="J242" s="443"/>
      <c r="K242" s="161"/>
      <c r="L242" s="161"/>
      <c r="M242" s="161"/>
      <c r="N242" s="161"/>
      <c r="O242" s="161"/>
      <c r="P242" s="161"/>
      <c r="Q242" s="161"/>
      <c r="R242" s="161"/>
      <c r="S242" s="77" t="s">
        <v>770</v>
      </c>
      <c r="T242" s="77"/>
      <c r="U242" s="161"/>
      <c r="V242" s="256">
        <f>IF(O242=1,10,100)</f>
        <v>100</v>
      </c>
      <c r="W242" s="256">
        <f>IF(O242=1,1,IF(O242=2,10,100))</f>
        <v>100</v>
      </c>
      <c r="X242" s="256">
        <f>IF(O242=3,20,100)</f>
        <v>100</v>
      </c>
      <c r="Y242" s="256">
        <f>IF(P242=1,10,100)</f>
        <v>100</v>
      </c>
      <c r="Z242" s="256">
        <f>IF(P242=1,1,IF(P242=2,10,100))</f>
        <v>100</v>
      </c>
      <c r="AA242" s="257">
        <f>IF(OR(EXACT(Q242,"1A"),EXACT(Q242,"1B")),0.1,IF(Q242=2,1,100))</f>
        <v>100</v>
      </c>
      <c r="AB242" s="257">
        <f>IF(OR(EXACT(R242,"1A"),EXACT(R242,"1B")),0.1,IF(R242=2,1,100))</f>
        <v>100</v>
      </c>
      <c r="AC242" s="257">
        <f>IF(OR(EXACT(S242,"1A"),EXACT(S242,"1B")),0.3,IF(S242=2,3,100))</f>
        <v>0.3</v>
      </c>
      <c r="AD242" s="136"/>
      <c r="AE242" s="136"/>
      <c r="AF242" s="249">
        <f>IF(OR(OR(EXACT(J242,"1A"),EXACT(J242,"1B"),EXACT(J242,"1C")),K242=1),1,IF(K242=2,10,100))</f>
        <v>100</v>
      </c>
      <c r="AG242" s="249">
        <f>IF(OR(EXACT(J242,"1A"),EXACT(J242,"1B"),EXACT(J242,"1C")),1,IF(J242=2,10,100))</f>
        <v>100</v>
      </c>
      <c r="AH242" s="249">
        <f>IF(OR(EXACT(J242,"1A"),EXACT(J242,"1B"),EXACT(J242,"1C"),K242=1),3,100)</f>
        <v>100</v>
      </c>
      <c r="AI242" s="249">
        <f>IF(OR(EXACT(J242,"1A"),EXACT(J242,"1B"),EXACT(J242,"1C")),5,100)</f>
        <v>100</v>
      </c>
      <c r="AJ242" s="251"/>
      <c r="AK242" s="297"/>
      <c r="AL242" s="153"/>
      <c r="AM242" s="251"/>
      <c r="AN242" s="136"/>
      <c r="AO242" s="136"/>
      <c r="AP242" s="136"/>
      <c r="AQ242" s="272" t="s">
        <v>25899</v>
      </c>
      <c r="AR242" s="136"/>
      <c r="AS242" s="136"/>
      <c r="AT242" s="136"/>
      <c r="AU242" s="136"/>
      <c r="AV242" s="136"/>
      <c r="AW242" s="136"/>
      <c r="AX242" s="136"/>
      <c r="AY242" s="136"/>
      <c r="AZ242" s="136"/>
      <c r="BA242" s="136"/>
      <c r="BB242" s="136"/>
      <c r="BC242" s="136"/>
      <c r="BD242" s="136"/>
      <c r="BE242" s="136"/>
      <c r="BF242" s="136"/>
      <c r="BG242" s="136"/>
      <c r="BH242" s="136"/>
      <c r="BI242" s="136"/>
      <c r="BJ242" s="136"/>
      <c r="BK242" s="136"/>
      <c r="BL242" s="136"/>
      <c r="BM242" s="136"/>
      <c r="BN242" s="136"/>
      <c r="BO242" s="136"/>
      <c r="BP242" s="136"/>
      <c r="BQ242" s="136"/>
      <c r="BR242" s="136"/>
      <c r="BS242" s="136"/>
      <c r="BT242" s="136"/>
      <c r="BU242" s="136"/>
      <c r="BV242" s="136"/>
      <c r="BW242" s="136"/>
      <c r="BX242" s="136"/>
      <c r="BY242" s="136"/>
      <c r="BZ242" s="136"/>
      <c r="CA242" s="136"/>
      <c r="CB242" s="136"/>
      <c r="CC242" s="136"/>
      <c r="CD242" s="136"/>
      <c r="CE242" s="136"/>
      <c r="CF242" s="136"/>
      <c r="CG242" s="136"/>
      <c r="CH242" s="136"/>
      <c r="CI242" s="136"/>
      <c r="CJ242" s="136"/>
      <c r="CK242" s="136"/>
      <c r="CL242" s="136"/>
      <c r="CM242" s="136"/>
      <c r="CN242" s="136"/>
      <c r="CO242" s="136"/>
      <c r="CP242" s="136"/>
      <c r="CQ242" s="136"/>
      <c r="CR242" s="136"/>
      <c r="CS242" s="136"/>
      <c r="CT242" s="136"/>
      <c r="CU242" s="136"/>
      <c r="CV242" s="136"/>
      <c r="CW242" s="136"/>
      <c r="CX242" s="136"/>
      <c r="CY242" s="136"/>
      <c r="CZ242" s="136"/>
      <c r="DA242" s="136"/>
      <c r="DB242" s="136"/>
      <c r="DC242" s="136"/>
      <c r="DD242" s="136"/>
      <c r="DE242" s="136"/>
      <c r="DF242" s="136"/>
      <c r="DG242" s="136"/>
      <c r="DH242" s="136"/>
      <c r="DI242" s="136"/>
      <c r="DJ242" s="136"/>
      <c r="DK242" s="136"/>
      <c r="DL242" s="136"/>
      <c r="DM242" s="136"/>
      <c r="DN242" s="136"/>
      <c r="DO242" s="136"/>
      <c r="DP242" s="136"/>
      <c r="DQ242" s="136"/>
      <c r="DR242" s="136"/>
      <c r="DS242" s="136"/>
      <c r="DT242" s="136"/>
      <c r="DU242" s="136"/>
      <c r="DV242" s="136"/>
      <c r="DW242" s="136"/>
      <c r="DX242" s="136"/>
      <c r="DY242" s="136"/>
      <c r="DZ242" s="136"/>
      <c r="EA242" s="136"/>
      <c r="EB242" s="136"/>
      <c r="EC242" s="136"/>
      <c r="ED242" s="136"/>
      <c r="EE242" s="136"/>
      <c r="EF242" s="136"/>
      <c r="EG242" s="136"/>
      <c r="EH242" s="136"/>
      <c r="EI242" s="136"/>
      <c r="EJ242" s="136"/>
      <c r="EK242" s="136"/>
      <c r="EL242" s="136"/>
      <c r="EM242" s="136"/>
      <c r="EN242" s="136"/>
      <c r="EO242" s="136"/>
      <c r="EP242" s="136"/>
      <c r="EQ242" s="136"/>
      <c r="ER242" s="136"/>
      <c r="ES242" s="136"/>
      <c r="ET242" s="136"/>
      <c r="EU242" s="136"/>
      <c r="EV242" s="136"/>
      <c r="EW242" s="136"/>
      <c r="EX242" s="136"/>
      <c r="EY242" s="136"/>
      <c r="EZ242" s="136"/>
      <c r="FA242" s="136"/>
      <c r="FB242" s="136"/>
      <c r="FC242" s="136"/>
      <c r="FD242" s="136"/>
      <c r="FE242" s="136"/>
      <c r="FF242" s="136"/>
      <c r="FG242" s="136"/>
      <c r="FH242" s="136"/>
      <c r="FI242" s="136"/>
      <c r="FJ242" s="136"/>
      <c r="FK242" s="136"/>
      <c r="FL242" s="136"/>
      <c r="FM242" s="136"/>
      <c r="FN242" s="136"/>
      <c r="FO242" s="136"/>
      <c r="FP242" s="136"/>
      <c r="FQ242" s="136"/>
      <c r="FR242" s="136"/>
      <c r="FS242" s="136"/>
      <c r="FT242" s="136"/>
      <c r="FU242" s="136"/>
      <c r="FV242" s="136"/>
      <c r="FW242" s="136"/>
      <c r="FX242" s="136"/>
      <c r="FY242" s="136"/>
      <c r="FZ242" s="136"/>
      <c r="GA242" s="136"/>
      <c r="GB242" s="136"/>
      <c r="GC242" s="136"/>
      <c r="GD242" s="136"/>
      <c r="GE242" s="136"/>
      <c r="GF242" s="136"/>
      <c r="GG242" s="136"/>
      <c r="GH242" s="136"/>
      <c r="GI242" s="136"/>
      <c r="GJ242" s="136"/>
      <c r="GK242" s="136"/>
      <c r="GL242" s="136"/>
      <c r="GM242" s="136"/>
      <c r="GN242" s="136"/>
      <c r="GO242" s="136"/>
      <c r="GP242" s="136"/>
      <c r="GQ242" s="136"/>
      <c r="GR242" s="136"/>
      <c r="GS242" s="136"/>
      <c r="GT242" s="136"/>
      <c r="GU242" s="136"/>
      <c r="GV242" s="136"/>
      <c r="GW242" s="136"/>
      <c r="GX242" s="136"/>
      <c r="GY242" s="136"/>
      <c r="GZ242" s="136"/>
      <c r="HA242" s="136"/>
      <c r="HB242" s="136"/>
      <c r="HC242" s="136"/>
      <c r="HD242" s="136"/>
      <c r="HE242" s="136"/>
      <c r="HF242" s="136"/>
      <c r="HG242" s="136"/>
      <c r="HH242" s="136"/>
      <c r="HI242" s="136"/>
      <c r="HJ242" s="136"/>
      <c r="HK242" s="136"/>
      <c r="HL242" s="136"/>
      <c r="HM242" s="136"/>
      <c r="HN242" s="136"/>
      <c r="HO242" s="136"/>
      <c r="HP242" s="136"/>
      <c r="HQ242" s="136"/>
      <c r="HR242" s="136"/>
      <c r="HS242" s="136"/>
      <c r="HT242" s="136"/>
      <c r="HU242" s="136"/>
      <c r="HV242" s="136"/>
      <c r="HW242" s="136"/>
      <c r="HX242" s="136"/>
      <c r="HY242" s="136"/>
      <c r="HZ242" s="136"/>
      <c r="IA242" s="136"/>
      <c r="IB242" s="136"/>
      <c r="IC242" s="136"/>
      <c r="ID242" s="136"/>
      <c r="IE242" s="136"/>
      <c r="IF242" s="136"/>
      <c r="IG242" s="136"/>
      <c r="IH242" s="136"/>
      <c r="II242" s="136"/>
      <c r="IJ242" s="136"/>
      <c r="IK242" s="136"/>
      <c r="IL242" s="136"/>
      <c r="IM242" s="136"/>
      <c r="IN242" s="136"/>
      <c r="IO242" s="136"/>
      <c r="IP242" s="136"/>
      <c r="IQ242" s="136"/>
      <c r="IR242" s="136"/>
      <c r="IS242" s="136"/>
      <c r="IT242" s="136"/>
      <c r="IU242" s="136"/>
      <c r="IV242" s="136"/>
      <c r="IW242" s="136"/>
      <c r="IX242" s="136"/>
      <c r="IY242" s="136"/>
      <c r="IZ242" s="136"/>
      <c r="JA242" s="136"/>
      <c r="JB242" s="136"/>
      <c r="JC242" s="136"/>
      <c r="JD242" s="136"/>
      <c r="JE242" s="136"/>
      <c r="JF242" s="136"/>
      <c r="JG242" s="136"/>
      <c r="JH242" s="136"/>
      <c r="JI242" s="136"/>
      <c r="JJ242" s="136"/>
      <c r="JK242" s="136"/>
      <c r="JL242" s="136"/>
      <c r="JM242" s="136"/>
      <c r="JN242" s="136"/>
      <c r="JO242" s="136"/>
      <c r="JP242" s="136"/>
      <c r="JQ242" s="136"/>
      <c r="JR242" s="136"/>
      <c r="JS242" s="136"/>
      <c r="JT242" s="136"/>
      <c r="JU242" s="136"/>
      <c r="JV242" s="136"/>
      <c r="JW242" s="136"/>
      <c r="JX242" s="136"/>
      <c r="JY242" s="136"/>
      <c r="JZ242" s="136"/>
      <c r="KA242" s="136"/>
      <c r="KB242" s="136"/>
      <c r="KC242" s="136"/>
      <c r="KD242" s="136"/>
      <c r="KE242" s="136"/>
      <c r="KF242" s="136"/>
      <c r="KG242" s="136"/>
      <c r="KH242" s="136"/>
      <c r="KI242" s="136"/>
      <c r="KJ242" s="136"/>
      <c r="KK242" s="136"/>
      <c r="KL242" s="136"/>
      <c r="KM242" s="136"/>
      <c r="KN242" s="136"/>
      <c r="KO242" s="136"/>
      <c r="KP242" s="136"/>
      <c r="KQ242" s="136"/>
      <c r="KR242" s="136"/>
      <c r="KS242" s="136"/>
      <c r="KT242" s="136"/>
      <c r="KU242" s="136"/>
      <c r="KV242" s="136"/>
      <c r="KW242" s="136"/>
      <c r="KX242" s="136"/>
      <c r="KY242" s="136"/>
      <c r="KZ242" s="136"/>
      <c r="LA242" s="136"/>
      <c r="LB242" s="136"/>
      <c r="LC242" s="136"/>
      <c r="LD242" s="136"/>
      <c r="LE242" s="136"/>
      <c r="LF242" s="136"/>
      <c r="LG242" s="136"/>
      <c r="LH242" s="136"/>
      <c r="LI242" s="136"/>
      <c r="LJ242" s="136"/>
      <c r="LK242" s="136"/>
      <c r="LL242" s="136"/>
      <c r="LM242" s="136"/>
      <c r="LN242" s="136"/>
      <c r="LO242" s="136"/>
      <c r="LP242" s="136"/>
      <c r="LQ242" s="136"/>
      <c r="LR242" s="136"/>
      <c r="LS242" s="136"/>
      <c r="LT242" s="136"/>
      <c r="LU242" s="136"/>
      <c r="LV242" s="136"/>
      <c r="LW242" s="136"/>
      <c r="LX242" s="136"/>
      <c r="LY242" s="136"/>
      <c r="LZ242" s="136"/>
      <c r="MA242" s="136"/>
      <c r="MB242" s="136"/>
      <c r="MC242" s="136"/>
      <c r="MD242" s="136"/>
      <c r="ME242" s="136"/>
      <c r="MF242" s="136"/>
      <c r="MG242" s="136"/>
      <c r="MH242" s="136"/>
      <c r="MI242" s="136"/>
      <c r="MJ242" s="136"/>
      <c r="MK242" s="136"/>
      <c r="ML242" s="136"/>
      <c r="MM242" s="136"/>
      <c r="MN242" s="136"/>
      <c r="MO242" s="136"/>
      <c r="MP242" s="136"/>
      <c r="MQ242" s="136"/>
      <c r="MR242" s="136"/>
      <c r="MS242" s="136"/>
      <c r="MT242" s="136"/>
      <c r="MU242" s="136"/>
      <c r="MV242" s="136"/>
      <c r="MW242" s="136"/>
      <c r="MX242" s="136"/>
      <c r="MY242" s="136"/>
      <c r="MZ242" s="136"/>
      <c r="NA242" s="136"/>
      <c r="NB242" s="136"/>
      <c r="NC242" s="136"/>
      <c r="ND242" s="136"/>
      <c r="NE242" s="136"/>
      <c r="NF242" s="136"/>
      <c r="NG242" s="136"/>
      <c r="NH242" s="136"/>
      <c r="NI242" s="136"/>
      <c r="NJ242" s="136"/>
      <c r="NK242" s="136"/>
      <c r="NL242" s="136"/>
      <c r="NM242" s="136"/>
      <c r="NN242" s="136"/>
      <c r="NO242" s="136"/>
      <c r="NP242" s="136"/>
      <c r="NQ242" s="136"/>
      <c r="NR242" s="136"/>
      <c r="NS242" s="136"/>
      <c r="NT242" s="136"/>
      <c r="NU242" s="136"/>
      <c r="NV242" s="136"/>
      <c r="NW242" s="136"/>
      <c r="NX242" s="136"/>
      <c r="NY242" s="136"/>
      <c r="NZ242" s="136"/>
      <c r="OA242" s="136"/>
      <c r="OB242" s="136"/>
      <c r="OC242" s="136"/>
      <c r="OD242" s="136"/>
      <c r="OE242" s="136"/>
      <c r="OF242" s="136"/>
      <c r="OG242" s="136"/>
      <c r="OH242" s="136"/>
      <c r="OI242" s="136"/>
      <c r="OJ242" s="136"/>
      <c r="OK242" s="136"/>
      <c r="OL242" s="136"/>
      <c r="OM242" s="136"/>
      <c r="ON242" s="136"/>
      <c r="OO242" s="136"/>
      <c r="OP242" s="136"/>
      <c r="OQ242" s="136"/>
      <c r="OR242" s="136"/>
      <c r="OS242" s="136"/>
      <c r="OT242" s="136"/>
      <c r="OU242" s="136"/>
      <c r="OV242" s="136"/>
      <c r="OW242" s="136"/>
      <c r="OX242" s="136"/>
      <c r="OY242" s="136"/>
      <c r="OZ242" s="136"/>
      <c r="PA242" s="136"/>
      <c r="PB242" s="136"/>
      <c r="PC242" s="136"/>
      <c r="PD242" s="136"/>
      <c r="PE242" s="136"/>
      <c r="PF242" s="136"/>
      <c r="PG242" s="136"/>
      <c r="PH242" s="136"/>
      <c r="PI242" s="136"/>
      <c r="PJ242" s="136"/>
      <c r="PK242" s="136"/>
      <c r="PL242" s="136"/>
      <c r="PM242" s="136"/>
      <c r="PN242" s="136"/>
      <c r="PO242" s="136"/>
      <c r="PP242" s="136"/>
      <c r="PQ242" s="136"/>
      <c r="PR242" s="136"/>
      <c r="PS242" s="136"/>
      <c r="PT242" s="136"/>
      <c r="PU242" s="136"/>
      <c r="PV242" s="136"/>
      <c r="PW242" s="136"/>
      <c r="PX242" s="136"/>
      <c r="PY242" s="136"/>
      <c r="PZ242" s="136"/>
      <c r="QA242" s="136"/>
      <c r="QB242" s="136"/>
      <c r="QC242" s="136"/>
      <c r="QD242" s="136"/>
      <c r="QE242" s="136"/>
      <c r="QF242" s="136"/>
      <c r="QG242" s="136"/>
      <c r="QH242" s="136"/>
      <c r="QI242" s="136"/>
      <c r="QJ242" s="136"/>
      <c r="QK242" s="136"/>
      <c r="QL242" s="136"/>
      <c r="QM242" s="136"/>
      <c r="QN242" s="136"/>
      <c r="QO242" s="136"/>
      <c r="QP242" s="136"/>
      <c r="QQ242" s="136"/>
      <c r="QR242" s="136"/>
      <c r="QS242" s="136"/>
      <c r="QT242" s="136"/>
      <c r="QU242" s="136"/>
      <c r="QV242" s="136"/>
      <c r="QW242" s="136"/>
      <c r="QX242" s="136"/>
      <c r="QY242" s="136"/>
      <c r="QZ242" s="136"/>
      <c r="RA242" s="136"/>
      <c r="RB242" s="136"/>
      <c r="RC242" s="136"/>
      <c r="RD242" s="136"/>
      <c r="RE242" s="136"/>
      <c r="RF242" s="136"/>
      <c r="RG242" s="136"/>
      <c r="RH242" s="136"/>
      <c r="RI242" s="136"/>
      <c r="RJ242" s="136"/>
      <c r="RK242" s="136"/>
      <c r="RL242" s="136"/>
      <c r="RM242" s="136"/>
      <c r="RN242" s="136"/>
      <c r="RO242" s="136"/>
      <c r="RP242" s="136"/>
      <c r="RQ242" s="136"/>
      <c r="RR242" s="136"/>
      <c r="RS242" s="136"/>
      <c r="RT242" s="136"/>
      <c r="RU242" s="136"/>
      <c r="RV242" s="136"/>
      <c r="RW242" s="136"/>
      <c r="RX242" s="136"/>
      <c r="RY242" s="136"/>
      <c r="RZ242" s="136"/>
      <c r="SA242" s="136"/>
      <c r="SB242" s="136"/>
      <c r="SC242" s="136"/>
      <c r="SD242" s="136"/>
      <c r="SE242" s="136"/>
      <c r="SF242" s="136"/>
      <c r="SG242" s="136"/>
      <c r="SH242" s="136"/>
      <c r="SI242" s="136"/>
      <c r="SJ242" s="136"/>
      <c r="SK242" s="136"/>
      <c r="SL242" s="136"/>
      <c r="SM242" s="136"/>
      <c r="SN242" s="136"/>
      <c r="SO242" s="136"/>
      <c r="SP242" s="136"/>
      <c r="SQ242" s="136"/>
      <c r="SR242" s="136"/>
      <c r="SS242" s="136"/>
      <c r="ST242" s="136"/>
      <c r="SU242" s="136"/>
      <c r="SV242" s="136"/>
      <c r="SW242" s="136"/>
      <c r="SX242" s="136"/>
      <c r="SY242" s="136"/>
      <c r="SZ242" s="136"/>
      <c r="TA242" s="136"/>
      <c r="TB242" s="136"/>
      <c r="TC242" s="136"/>
      <c r="TD242" s="136"/>
      <c r="TE242" s="136"/>
      <c r="TF242" s="136"/>
      <c r="TG242" s="136"/>
      <c r="TH242" s="136"/>
      <c r="TI242" s="136"/>
      <c r="TJ242" s="136"/>
      <c r="TK242" s="136"/>
      <c r="TL242" s="136"/>
      <c r="TM242" s="136"/>
      <c r="TN242" s="136"/>
      <c r="TO242" s="136"/>
      <c r="TP242" s="136"/>
      <c r="TQ242" s="136"/>
      <c r="TR242" s="136"/>
      <c r="TS242" s="136"/>
      <c r="TT242" s="136"/>
      <c r="TU242" s="136"/>
      <c r="TV242" s="136"/>
      <c r="TW242" s="136"/>
      <c r="TX242" s="136"/>
      <c r="TY242" s="136"/>
      <c r="TZ242" s="136"/>
      <c r="UA242" s="136"/>
      <c r="UB242" s="136"/>
      <c r="UC242" s="136"/>
      <c r="UD242" s="136"/>
      <c r="UE242" s="136"/>
      <c r="UF242" s="136"/>
      <c r="UG242" s="136"/>
      <c r="UH242" s="136"/>
      <c r="UI242" s="136"/>
      <c r="UJ242" s="136"/>
      <c r="UK242" s="136"/>
      <c r="UL242" s="136"/>
      <c r="UM242" s="136"/>
      <c r="UN242" s="136"/>
      <c r="UO242" s="136"/>
      <c r="UP242" s="136"/>
      <c r="UQ242" s="136"/>
      <c r="UR242" s="136"/>
      <c r="US242" s="136"/>
      <c r="UT242" s="136"/>
      <c r="UU242" s="136"/>
      <c r="UV242" s="136"/>
      <c r="UW242" s="136"/>
      <c r="UX242" s="136"/>
      <c r="UY242" s="136"/>
      <c r="UZ242" s="136"/>
      <c r="VA242" s="136"/>
      <c r="VB242" s="136"/>
      <c r="VC242" s="136"/>
      <c r="VD242" s="136"/>
      <c r="VE242" s="136"/>
      <c r="VF242" s="136"/>
      <c r="VG242" s="136"/>
      <c r="VH242" s="136"/>
      <c r="VI242" s="136"/>
      <c r="VJ242" s="136"/>
      <c r="VK242" s="136"/>
      <c r="VL242" s="136"/>
      <c r="VM242" s="136"/>
      <c r="VN242" s="136"/>
      <c r="VO242" s="136"/>
      <c r="VP242" s="136"/>
      <c r="VQ242" s="136"/>
      <c r="VR242" s="136"/>
      <c r="VS242" s="136"/>
      <c r="VT242" s="136"/>
      <c r="VU242" s="136"/>
      <c r="VV242" s="136"/>
      <c r="VW242" s="136"/>
      <c r="VX242" s="136"/>
      <c r="VY242" s="136"/>
      <c r="VZ242" s="136"/>
      <c r="WA242" s="136"/>
      <c r="WB242" s="136"/>
      <c r="WC242" s="136"/>
      <c r="WD242" s="136"/>
      <c r="WE242" s="136"/>
      <c r="WF242" s="136"/>
      <c r="WG242" s="136"/>
      <c r="WH242" s="136"/>
      <c r="WI242" s="136"/>
      <c r="WJ242" s="136"/>
      <c r="WK242" s="136"/>
      <c r="WL242" s="136"/>
      <c r="WM242" s="136"/>
      <c r="WN242" s="136"/>
      <c r="WO242" s="136"/>
      <c r="WP242" s="136"/>
      <c r="WQ242" s="136"/>
      <c r="WR242" s="136"/>
      <c r="WS242" s="136"/>
      <c r="WT242" s="136"/>
      <c r="WU242" s="136"/>
      <c r="WV242" s="136"/>
      <c r="WW242" s="136"/>
      <c r="WX242" s="136"/>
      <c r="WY242" s="136"/>
      <c r="WZ242" s="136"/>
      <c r="XA242" s="136"/>
      <c r="XB242" s="136"/>
      <c r="XC242" s="136"/>
      <c r="XD242" s="136"/>
      <c r="XE242" s="136"/>
      <c r="XF242" s="136"/>
      <c r="XG242" s="136"/>
      <c r="XH242" s="136"/>
      <c r="XI242" s="136"/>
      <c r="XJ242" s="136"/>
      <c r="XK242" s="136"/>
      <c r="XL242" s="136"/>
      <c r="XM242" s="136"/>
      <c r="XN242" s="136"/>
      <c r="XO242" s="136"/>
      <c r="XP242" s="136"/>
      <c r="XQ242" s="136"/>
      <c r="XR242" s="136"/>
      <c r="XS242" s="136"/>
      <c r="XT242" s="136"/>
      <c r="XU242" s="136"/>
      <c r="XV242" s="136"/>
      <c r="XW242" s="136"/>
      <c r="XX242" s="136"/>
      <c r="XY242" s="136"/>
      <c r="XZ242" s="136"/>
      <c r="YA242" s="136"/>
      <c r="YB242" s="136"/>
      <c r="YC242" s="136"/>
      <c r="YD242" s="136"/>
      <c r="YE242" s="136"/>
      <c r="YF242" s="136"/>
      <c r="YG242" s="136"/>
      <c r="YH242" s="136"/>
      <c r="YI242" s="136"/>
      <c r="YJ242" s="136"/>
      <c r="YK242" s="136"/>
      <c r="YL242" s="136"/>
      <c r="YM242" s="136"/>
      <c r="YN242" s="136"/>
      <c r="YO242" s="136"/>
      <c r="YP242" s="136"/>
      <c r="YQ242" s="136"/>
      <c r="YR242" s="136"/>
      <c r="YS242" s="136"/>
      <c r="YT242" s="136"/>
      <c r="YU242" s="136"/>
      <c r="YV242" s="136"/>
      <c r="YW242" s="136"/>
      <c r="YX242" s="136"/>
      <c r="YY242" s="136"/>
      <c r="YZ242" s="136"/>
      <c r="ZA242" s="136"/>
      <c r="ZB242" s="136"/>
      <c r="ZC242" s="136"/>
      <c r="ZD242" s="136"/>
      <c r="ZE242" s="136"/>
      <c r="ZF242" s="136"/>
      <c r="ZG242" s="136"/>
      <c r="ZH242" s="136"/>
      <c r="ZI242" s="136"/>
      <c r="ZJ242" s="136"/>
      <c r="ZK242" s="136"/>
      <c r="ZL242" s="136"/>
      <c r="ZM242" s="136"/>
      <c r="ZN242" s="136"/>
      <c r="ZO242" s="136"/>
      <c r="ZP242" s="136"/>
      <c r="ZQ242" s="136"/>
      <c r="ZR242" s="136"/>
      <c r="ZS242" s="136"/>
      <c r="ZT242" s="136"/>
      <c r="ZU242" s="136"/>
      <c r="ZV242" s="136"/>
      <c r="ZW242" s="136"/>
      <c r="ZX242" s="136"/>
      <c r="ZY242" s="136"/>
      <c r="ZZ242" s="136"/>
      <c r="AAA242" s="136"/>
      <c r="AAB242" s="136"/>
      <c r="AAC242" s="136"/>
      <c r="AAD242" s="136"/>
      <c r="AAE242" s="136"/>
      <c r="AAF242" s="136"/>
      <c r="AAG242" s="136"/>
      <c r="AAH242" s="136"/>
      <c r="AAI242" s="136"/>
      <c r="AAJ242" s="136"/>
      <c r="AAK242" s="136"/>
      <c r="AAL242" s="136"/>
      <c r="AAM242" s="136"/>
      <c r="AAN242" s="136"/>
      <c r="AAO242" s="136"/>
      <c r="AAP242" s="136"/>
      <c r="AAQ242" s="136"/>
      <c r="AAR242" s="136"/>
      <c r="AAS242" s="136"/>
      <c r="AAT242" s="136"/>
      <c r="AAU242" s="136"/>
      <c r="AAV242" s="136"/>
      <c r="AAW242" s="136"/>
      <c r="AAX242" s="136"/>
      <c r="AAY242" s="136"/>
      <c r="AAZ242" s="136"/>
      <c r="ABA242" s="136"/>
      <c r="ABB242" s="136"/>
      <c r="ABC242" s="136"/>
      <c r="ABD242" s="136"/>
      <c r="ABE242" s="136"/>
      <c r="ABF242" s="136"/>
      <c r="ABG242" s="136"/>
      <c r="ABH242" s="136"/>
      <c r="ABI242" s="136"/>
      <c r="ABJ242" s="136"/>
      <c r="ABK242" s="136"/>
      <c r="ABL242" s="136"/>
      <c r="ABM242" s="136"/>
      <c r="ABN242" s="136"/>
      <c r="ABO242" s="136"/>
      <c r="ABP242" s="136"/>
      <c r="ABQ242" s="136"/>
      <c r="ABR242" s="136"/>
      <c r="ABS242" s="136"/>
      <c r="ABT242" s="136"/>
      <c r="ABU242" s="136"/>
      <c r="ABV242" s="136"/>
      <c r="ABW242" s="136"/>
      <c r="ABX242" s="136"/>
      <c r="ABY242" s="136"/>
      <c r="ABZ242" s="136"/>
      <c r="ACA242" s="136"/>
      <c r="ACB242" s="136"/>
      <c r="ACC242" s="136"/>
      <c r="ACD242" s="136"/>
      <c r="ACE242" s="136"/>
      <c r="ACF242" s="136"/>
      <c r="ACG242" s="136"/>
      <c r="ACH242" s="136"/>
      <c r="ACI242" s="136"/>
      <c r="ACJ242" s="136"/>
      <c r="ACK242" s="136"/>
      <c r="ACL242" s="136"/>
      <c r="ACM242" s="136"/>
      <c r="ACN242" s="136"/>
      <c r="ACO242" s="136"/>
      <c r="ACP242" s="136"/>
      <c r="ACQ242" s="136"/>
      <c r="ACR242" s="136"/>
      <c r="ACS242" s="136"/>
      <c r="ACT242" s="136"/>
      <c r="ACU242" s="136"/>
      <c r="ACV242" s="136"/>
      <c r="ACW242" s="136"/>
      <c r="ACX242" s="136"/>
      <c r="ACY242" s="136"/>
      <c r="ACZ242" s="136"/>
      <c r="ADA242" s="136"/>
      <c r="ADB242" s="136"/>
      <c r="ADC242" s="136"/>
      <c r="ADD242" s="136"/>
      <c r="ADE242" s="136"/>
      <c r="ADF242" s="136"/>
      <c r="ADG242" s="136"/>
      <c r="ADH242" s="136"/>
      <c r="ADI242" s="136"/>
      <c r="ADJ242" s="136"/>
      <c r="ADK242" s="136"/>
      <c r="ADL242" s="136"/>
      <c r="ADM242" s="136"/>
      <c r="ADN242" s="136"/>
      <c r="ADO242" s="136"/>
      <c r="ADP242" s="136"/>
      <c r="ADQ242" s="136"/>
      <c r="ADR242" s="136"/>
      <c r="ADS242" s="136"/>
      <c r="ADT242" s="136"/>
      <c r="ADU242" s="136"/>
      <c r="ADV242" s="136"/>
      <c r="ADW242" s="136"/>
      <c r="ADX242" s="136"/>
      <c r="ADY242" s="136"/>
      <c r="ADZ242" s="136"/>
      <c r="AEA242" s="136"/>
      <c r="AEB242" s="136"/>
      <c r="AEC242" s="136"/>
      <c r="AED242" s="136"/>
      <c r="AEE242" s="136"/>
      <c r="AEF242" s="136"/>
      <c r="AEG242" s="136"/>
      <c r="AEH242" s="136"/>
      <c r="AEI242" s="136"/>
      <c r="AEJ242" s="136"/>
      <c r="AEK242" s="136"/>
      <c r="AEL242" s="136"/>
      <c r="AEM242" s="136"/>
      <c r="AEN242" s="136"/>
      <c r="AEO242" s="136"/>
      <c r="AEP242" s="136"/>
      <c r="AEQ242" s="136"/>
      <c r="AER242" s="136"/>
      <c r="AES242" s="136"/>
      <c r="AET242" s="136"/>
      <c r="AEU242" s="136"/>
      <c r="AEV242" s="136"/>
      <c r="AEW242" s="136"/>
      <c r="AEX242" s="136"/>
      <c r="AEY242" s="136"/>
      <c r="AEZ242" s="136"/>
      <c r="AFA242" s="136"/>
      <c r="AFB242" s="136"/>
      <c r="AFC242" s="136"/>
      <c r="AFD242" s="136"/>
      <c r="AFE242" s="136"/>
      <c r="AFF242" s="136"/>
      <c r="AFG242" s="136"/>
      <c r="AFH242" s="136"/>
      <c r="AFI242" s="136"/>
      <c r="AFJ242" s="136"/>
      <c r="AFK242" s="136"/>
      <c r="AFL242" s="136"/>
      <c r="AFM242" s="136"/>
      <c r="AFN242" s="136"/>
      <c r="AFO242" s="136"/>
      <c r="AFP242" s="136"/>
      <c r="AFQ242" s="136"/>
      <c r="AFR242" s="136"/>
      <c r="AFS242" s="136"/>
      <c r="AFT242" s="136"/>
      <c r="AFU242" s="136"/>
      <c r="AFV242" s="136"/>
      <c r="AFW242" s="136"/>
      <c r="AFX242" s="136"/>
      <c r="AFY242" s="136"/>
      <c r="AFZ242" s="136"/>
      <c r="AGA242" s="136"/>
      <c r="AGB242" s="136"/>
      <c r="AGC242" s="136"/>
      <c r="AGD242" s="136"/>
      <c r="AGE242" s="136"/>
      <c r="AGF242" s="136"/>
      <c r="AGG242" s="136"/>
      <c r="AGH242" s="136"/>
      <c r="AGI242" s="136"/>
      <c r="AGJ242" s="136"/>
      <c r="AGK242" s="136"/>
      <c r="AGL242" s="136"/>
      <c r="AGM242" s="136"/>
      <c r="AGN242" s="136"/>
      <c r="AGO242" s="136"/>
      <c r="AGP242" s="136"/>
      <c r="AGQ242" s="136"/>
      <c r="AGR242" s="136"/>
      <c r="AGS242" s="136"/>
      <c r="AGT242" s="136"/>
      <c r="AGU242" s="136"/>
      <c r="AGV242" s="136"/>
      <c r="AGW242" s="136"/>
      <c r="AGX242" s="136"/>
      <c r="AGY242" s="136"/>
      <c r="AGZ242" s="136"/>
      <c r="AHA242" s="136"/>
      <c r="AHB242" s="136"/>
      <c r="AHC242" s="136"/>
      <c r="AHD242" s="136"/>
      <c r="AHE242" s="136"/>
      <c r="AHF242" s="136"/>
      <c r="AHG242" s="136"/>
      <c r="AHH242" s="136"/>
      <c r="AHI242" s="136"/>
      <c r="AHJ242" s="136"/>
      <c r="AHK242" s="136"/>
      <c r="AHL242" s="136"/>
      <c r="AHM242" s="136"/>
      <c r="AHN242" s="136"/>
      <c r="AHO242" s="136"/>
      <c r="AHP242" s="136"/>
      <c r="AHQ242" s="136"/>
      <c r="AHR242" s="136"/>
      <c r="AHS242" s="136"/>
      <c r="AHT242" s="136"/>
      <c r="AHU242" s="136"/>
      <c r="AHV242" s="136"/>
      <c r="AHW242" s="136"/>
      <c r="AHX242" s="136"/>
      <c r="AHY242" s="136"/>
      <c r="AHZ242" s="136"/>
      <c r="AIA242" s="136"/>
      <c r="AIB242" s="136"/>
      <c r="AIC242" s="136"/>
      <c r="AID242" s="136"/>
      <c r="AIE242" s="136"/>
      <c r="AIF242" s="136"/>
      <c r="AIG242" s="136"/>
      <c r="AIH242" s="136"/>
      <c r="AII242" s="136"/>
      <c r="AIJ242" s="136"/>
      <c r="AIK242" s="136"/>
      <c r="AIL242" s="136"/>
      <c r="AIM242" s="136"/>
      <c r="AIN242" s="136"/>
      <c r="AIO242" s="136"/>
      <c r="AIP242" s="136"/>
      <c r="AIQ242" s="136"/>
      <c r="AIR242" s="136"/>
      <c r="AIS242" s="136"/>
      <c r="AIT242" s="136"/>
      <c r="AIU242" s="136"/>
      <c r="AIV242" s="136"/>
      <c r="AIW242" s="136"/>
      <c r="AIX242" s="136"/>
      <c r="AIY242" s="136"/>
      <c r="AIZ242" s="136"/>
      <c r="AJA242" s="136"/>
      <c r="AJB242" s="136"/>
      <c r="AJC242" s="136"/>
      <c r="AJD242" s="136"/>
      <c r="AJE242" s="136"/>
      <c r="AJF242" s="136"/>
      <c r="AJG242" s="136"/>
      <c r="AJH242" s="136"/>
      <c r="AJI242" s="136"/>
      <c r="AJJ242" s="136"/>
      <c r="AJK242" s="136"/>
      <c r="AJL242" s="136"/>
      <c r="AJM242" s="136"/>
      <c r="AJN242" s="136"/>
      <c r="AJO242" s="136"/>
      <c r="AJP242" s="136"/>
      <c r="AJQ242" s="136"/>
      <c r="AJR242" s="136"/>
      <c r="AJS242" s="136"/>
      <c r="AJT242" s="136"/>
      <c r="AJU242" s="136"/>
      <c r="AJV242" s="136"/>
      <c r="AJW242" s="136"/>
      <c r="AJX242" s="136"/>
      <c r="AJY242" s="136"/>
      <c r="AJZ242" s="136"/>
      <c r="AKA242" s="136"/>
      <c r="AKB242" s="136"/>
      <c r="AKC242" s="136"/>
      <c r="AKD242" s="136"/>
      <c r="AKE242" s="136"/>
      <c r="AKF242" s="136"/>
      <c r="AKG242" s="136"/>
      <c r="AKH242" s="136"/>
      <c r="AKI242" s="136"/>
      <c r="AKJ242" s="136"/>
      <c r="AKK242" s="136"/>
      <c r="AKL242" s="136"/>
      <c r="AKM242" s="136"/>
      <c r="AKN242" s="136"/>
      <c r="AKO242" s="136"/>
      <c r="AKP242" s="136"/>
      <c r="AKQ242" s="136"/>
      <c r="AKR242" s="136"/>
      <c r="AKS242" s="136"/>
      <c r="AKT242" s="136"/>
      <c r="AKU242" s="136"/>
      <c r="AKV242" s="136"/>
      <c r="AKW242" s="136"/>
      <c r="AKX242" s="136"/>
      <c r="AKY242" s="136"/>
      <c r="AKZ242" s="136"/>
      <c r="ALA242" s="136"/>
      <c r="ALB242" s="136"/>
      <c r="ALC242" s="136"/>
      <c r="ALD242" s="136"/>
      <c r="ALE242" s="136"/>
      <c r="ALF242" s="136"/>
      <c r="ALG242" s="136"/>
      <c r="ALH242" s="136"/>
      <c r="ALI242" s="136"/>
      <c r="ALJ242" s="136"/>
      <c r="ALK242" s="136"/>
      <c r="ALL242" s="136"/>
      <c r="ALM242" s="136"/>
      <c r="ALN242" s="136"/>
      <c r="ALO242" s="136"/>
      <c r="ALP242" s="136"/>
      <c r="ALQ242" s="136"/>
      <c r="ALR242" s="136"/>
      <c r="ALS242" s="136"/>
      <c r="ALT242" s="136"/>
      <c r="ALU242" s="136"/>
      <c r="ALV242" s="136"/>
      <c r="ALW242" s="136"/>
      <c r="ALX242" s="136"/>
      <c r="ALY242" s="136"/>
      <c r="ALZ242" s="136"/>
      <c r="AMA242" s="136"/>
      <c r="AMB242" s="136"/>
      <c r="AMC242" s="136"/>
      <c r="AMD242" s="136"/>
      <c r="AME242" s="136"/>
      <c r="AMF242" s="136"/>
      <c r="AMG242" s="136"/>
      <c r="AMH242" s="136"/>
      <c r="AMI242" s="136"/>
    </row>
    <row r="243" spans="1:1023" x14ac:dyDescent="0.25">
      <c r="A243" s="280" t="s">
        <v>963</v>
      </c>
      <c r="B243" s="193">
        <v>243</v>
      </c>
      <c r="C243" s="261" t="s">
        <v>25900</v>
      </c>
      <c r="D243" s="212" t="s">
        <v>25901</v>
      </c>
      <c r="E243" s="136"/>
      <c r="F243" s="238"/>
      <c r="G243" s="214"/>
      <c r="H243" s="214"/>
      <c r="I243" s="367">
        <v>1.6</v>
      </c>
      <c r="J243" s="443"/>
      <c r="K243" s="161"/>
      <c r="L243" s="161"/>
      <c r="M243" s="161"/>
      <c r="N243" s="161"/>
      <c r="O243" s="161"/>
      <c r="P243" s="161"/>
      <c r="Q243" s="161"/>
      <c r="R243" s="161"/>
      <c r="S243" s="418">
        <v>1</v>
      </c>
      <c r="T243" s="77"/>
      <c r="U243" s="161"/>
      <c r="V243" s="256">
        <f>IF(O243=1,10,100)</f>
        <v>100</v>
      </c>
      <c r="W243" s="256">
        <f>IF(O243=1,1,IF(O243=2,10,100))</f>
        <v>100</v>
      </c>
      <c r="X243" s="256">
        <f>IF(O243=3,20,100)</f>
        <v>100</v>
      </c>
      <c r="Y243" s="256">
        <f>IF(P243=1,10,100)</f>
        <v>100</v>
      </c>
      <c r="Z243" s="256">
        <f>IF(P243=1,1,IF(P243=2,10,100))</f>
        <v>100</v>
      </c>
      <c r="AA243" s="257">
        <f>IF(OR(EXACT(Q243,"1A"),EXACT(Q243,"1B")),0.1,IF(Q243=2,1,100))</f>
        <v>100</v>
      </c>
      <c r="AB243" s="257">
        <f>IF(OR(EXACT(R243,"1A"),EXACT(R243,"1B")),0.1,IF(R243=2,1,100))</f>
        <v>100</v>
      </c>
      <c r="AC243" s="257">
        <f>IF(OR(EXACT(S243,"1A"),EXACT(S243,"1B")),0.3,IF(S243=2,3,100))</f>
        <v>100</v>
      </c>
      <c r="AD243" s="136"/>
      <c r="AE243" s="136"/>
      <c r="AF243" s="249">
        <f>IF(OR(OR(EXACT(J243,"1A"),EXACT(J243,"1B"),EXACT(J243,"1C")),K243=1),1,IF(K243=2,10,100))</f>
        <v>100</v>
      </c>
      <c r="AG243" s="249">
        <f>IF(OR(EXACT(J243,"1A"),EXACT(J243,"1B"),EXACT(J243,"1C")),1,IF(J243=2,10,100))</f>
        <v>100</v>
      </c>
      <c r="AH243" s="249">
        <f>IF(OR(EXACT(J243,"1A"),EXACT(J243,"1B"),EXACT(J243,"1C"),K243=1),3,100)</f>
        <v>100</v>
      </c>
      <c r="AI243" s="249">
        <f>IF(OR(EXACT(J243,"1A"),EXACT(J243,"1B"),EXACT(J243,"1C")),5,100)</f>
        <v>100</v>
      </c>
      <c r="AJ243" s="269" t="s">
        <v>25902</v>
      </c>
      <c r="AK243" s="296">
        <v>1</v>
      </c>
      <c r="AL243" s="153"/>
      <c r="AM243" s="251"/>
      <c r="AN243" s="136"/>
      <c r="AO243" s="136"/>
      <c r="AP243" s="136"/>
      <c r="AQ243" s="272" t="s">
        <v>25903</v>
      </c>
      <c r="AR243" s="136"/>
      <c r="AS243" s="136"/>
      <c r="AT243" s="136"/>
      <c r="AU243" s="136"/>
      <c r="AV243" s="136"/>
      <c r="AW243" s="136"/>
      <c r="AX243" s="136"/>
      <c r="AY243" s="136"/>
      <c r="AZ243" s="136"/>
      <c r="BA243" s="136"/>
      <c r="BB243" s="136"/>
      <c r="BC243" s="136"/>
      <c r="BD243" s="136"/>
      <c r="BE243" s="136"/>
      <c r="BF243" s="136"/>
      <c r="BG243" s="136"/>
      <c r="BH243" s="136"/>
      <c r="BI243" s="136"/>
      <c r="BJ243" s="136"/>
      <c r="BK243" s="136"/>
      <c r="BL243" s="136"/>
      <c r="BM243" s="136"/>
      <c r="BN243" s="136"/>
      <c r="BO243" s="136"/>
      <c r="BP243" s="136"/>
      <c r="BQ243" s="136"/>
      <c r="BR243" s="136"/>
      <c r="BS243" s="136"/>
      <c r="BT243" s="136"/>
      <c r="BU243" s="136"/>
      <c r="BV243" s="136"/>
      <c r="BW243" s="136"/>
      <c r="BX243" s="136"/>
      <c r="BY243" s="136"/>
      <c r="BZ243" s="136"/>
      <c r="CA243" s="136"/>
      <c r="CB243" s="136"/>
      <c r="CC243" s="136"/>
      <c r="CD243" s="136"/>
      <c r="CE243" s="136"/>
      <c r="CF243" s="136"/>
      <c r="CG243" s="136"/>
      <c r="CH243" s="136"/>
      <c r="CI243" s="136"/>
      <c r="CJ243" s="136"/>
      <c r="CK243" s="136"/>
      <c r="CL243" s="136"/>
      <c r="CM243" s="136"/>
      <c r="CN243" s="136"/>
      <c r="CO243" s="136"/>
      <c r="CP243" s="136"/>
      <c r="CQ243" s="136"/>
      <c r="CR243" s="136"/>
      <c r="CS243" s="136"/>
      <c r="CT243" s="136"/>
      <c r="CU243" s="136"/>
      <c r="CV243" s="136"/>
      <c r="CW243" s="136"/>
      <c r="CX243" s="136"/>
      <c r="CY243" s="136"/>
      <c r="CZ243" s="136"/>
      <c r="DA243" s="136"/>
      <c r="DB243" s="136"/>
      <c r="DC243" s="136"/>
      <c r="DD243" s="136"/>
      <c r="DE243" s="136"/>
      <c r="DF243" s="136"/>
      <c r="DG243" s="136"/>
      <c r="DH243" s="136"/>
      <c r="DI243" s="136"/>
      <c r="DJ243" s="136"/>
      <c r="DK243" s="136"/>
      <c r="DL243" s="136"/>
      <c r="DM243" s="136"/>
      <c r="DN243" s="136"/>
      <c r="DO243" s="136"/>
      <c r="DP243" s="136"/>
      <c r="DQ243" s="136"/>
      <c r="DR243" s="136"/>
      <c r="DS243" s="136"/>
      <c r="DT243" s="136"/>
      <c r="DU243" s="136"/>
      <c r="DV243" s="136"/>
      <c r="DW243" s="136"/>
      <c r="DX243" s="136"/>
      <c r="DY243" s="136"/>
      <c r="DZ243" s="136"/>
      <c r="EA243" s="136"/>
      <c r="EB243" s="136"/>
      <c r="EC243" s="136"/>
      <c r="ED243" s="136"/>
      <c r="EE243" s="136"/>
      <c r="EF243" s="136"/>
      <c r="EG243" s="136"/>
      <c r="EH243" s="136"/>
      <c r="EI243" s="136"/>
      <c r="EJ243" s="136"/>
      <c r="EK243" s="136"/>
      <c r="EL243" s="136"/>
      <c r="EM243" s="136"/>
      <c r="EN243" s="136"/>
      <c r="EO243" s="136"/>
      <c r="EP243" s="136"/>
      <c r="EQ243" s="136"/>
      <c r="ER243" s="136"/>
      <c r="ES243" s="136"/>
      <c r="ET243" s="136"/>
      <c r="EU243" s="136"/>
      <c r="EV243" s="136"/>
      <c r="EW243" s="136"/>
      <c r="EX243" s="136"/>
      <c r="EY243" s="136"/>
      <c r="EZ243" s="136"/>
      <c r="FA243" s="136"/>
      <c r="FB243" s="136"/>
      <c r="FC243" s="136"/>
      <c r="FD243" s="136"/>
      <c r="FE243" s="136"/>
      <c r="FF243" s="136"/>
      <c r="FG243" s="136"/>
      <c r="FH243" s="136"/>
      <c r="FI243" s="136"/>
      <c r="FJ243" s="136"/>
      <c r="FK243" s="136"/>
      <c r="FL243" s="136"/>
      <c r="FM243" s="136"/>
      <c r="FN243" s="136"/>
      <c r="FO243" s="136"/>
      <c r="FP243" s="136"/>
      <c r="FQ243" s="136"/>
      <c r="FR243" s="136"/>
      <c r="FS243" s="136"/>
      <c r="FT243" s="136"/>
      <c r="FU243" s="136"/>
      <c r="FV243" s="136"/>
      <c r="FW243" s="136"/>
      <c r="FX243" s="136"/>
      <c r="FY243" s="136"/>
      <c r="FZ243" s="136"/>
      <c r="GA243" s="136"/>
      <c r="GB243" s="136"/>
      <c r="GC243" s="136"/>
      <c r="GD243" s="136"/>
      <c r="GE243" s="136"/>
      <c r="GF243" s="136"/>
      <c r="GG243" s="136"/>
      <c r="GH243" s="136"/>
      <c r="GI243" s="136"/>
      <c r="GJ243" s="136"/>
      <c r="GK243" s="136"/>
      <c r="GL243" s="136"/>
      <c r="GM243" s="136"/>
      <c r="GN243" s="136"/>
      <c r="GO243" s="136"/>
      <c r="GP243" s="136"/>
      <c r="GQ243" s="136"/>
      <c r="GR243" s="136"/>
      <c r="GS243" s="136"/>
      <c r="GT243" s="136"/>
      <c r="GU243" s="136"/>
      <c r="GV243" s="136"/>
      <c r="GW243" s="136"/>
      <c r="GX243" s="136"/>
      <c r="GY243" s="136"/>
      <c r="GZ243" s="136"/>
      <c r="HA243" s="136"/>
      <c r="HB243" s="136"/>
      <c r="HC243" s="136"/>
      <c r="HD243" s="136"/>
      <c r="HE243" s="136"/>
      <c r="HF243" s="136"/>
      <c r="HG243" s="136"/>
      <c r="HH243" s="136"/>
      <c r="HI243" s="136"/>
      <c r="HJ243" s="136"/>
      <c r="HK243" s="136"/>
      <c r="HL243" s="136"/>
      <c r="HM243" s="136"/>
      <c r="HN243" s="136"/>
      <c r="HO243" s="136"/>
      <c r="HP243" s="136"/>
      <c r="HQ243" s="136"/>
      <c r="HR243" s="136"/>
      <c r="HS243" s="136"/>
      <c r="HT243" s="136"/>
      <c r="HU243" s="136"/>
      <c r="HV243" s="136"/>
      <c r="HW243" s="136"/>
      <c r="HX243" s="136"/>
      <c r="HY243" s="136"/>
      <c r="HZ243" s="136"/>
      <c r="IA243" s="136"/>
      <c r="IB243" s="136"/>
      <c r="IC243" s="136"/>
      <c r="ID243" s="136"/>
      <c r="IE243" s="136"/>
      <c r="IF243" s="136"/>
      <c r="IG243" s="136"/>
      <c r="IH243" s="136"/>
      <c r="II243" s="136"/>
      <c r="IJ243" s="136"/>
      <c r="IK243" s="136"/>
      <c r="IL243" s="136"/>
      <c r="IM243" s="136"/>
      <c r="IN243" s="136"/>
      <c r="IO243" s="136"/>
      <c r="IP243" s="136"/>
      <c r="IQ243" s="136"/>
      <c r="IR243" s="136"/>
      <c r="IS243" s="136"/>
      <c r="IT243" s="136"/>
      <c r="IU243" s="136"/>
      <c r="IV243" s="136"/>
      <c r="IW243" s="136"/>
      <c r="IX243" s="136"/>
      <c r="IY243" s="136"/>
      <c r="IZ243" s="136"/>
      <c r="JA243" s="136"/>
      <c r="JB243" s="136"/>
      <c r="JC243" s="136"/>
      <c r="JD243" s="136"/>
      <c r="JE243" s="136"/>
      <c r="JF243" s="136"/>
      <c r="JG243" s="136"/>
      <c r="JH243" s="136"/>
      <c r="JI243" s="136"/>
      <c r="JJ243" s="136"/>
      <c r="JK243" s="136"/>
      <c r="JL243" s="136"/>
      <c r="JM243" s="136"/>
      <c r="JN243" s="136"/>
      <c r="JO243" s="136"/>
      <c r="JP243" s="136"/>
      <c r="JQ243" s="136"/>
      <c r="JR243" s="136"/>
      <c r="JS243" s="136"/>
      <c r="JT243" s="136"/>
      <c r="JU243" s="136"/>
      <c r="JV243" s="136"/>
      <c r="JW243" s="136"/>
      <c r="JX243" s="136"/>
      <c r="JY243" s="136"/>
      <c r="JZ243" s="136"/>
      <c r="KA243" s="136"/>
      <c r="KB243" s="136"/>
      <c r="KC243" s="136"/>
      <c r="KD243" s="136"/>
      <c r="KE243" s="136"/>
      <c r="KF243" s="136"/>
      <c r="KG243" s="136"/>
      <c r="KH243" s="136"/>
      <c r="KI243" s="136"/>
      <c r="KJ243" s="136"/>
      <c r="KK243" s="136"/>
      <c r="KL243" s="136"/>
      <c r="KM243" s="136"/>
      <c r="KN243" s="136"/>
      <c r="KO243" s="136"/>
      <c r="KP243" s="136"/>
      <c r="KQ243" s="136"/>
      <c r="KR243" s="136"/>
      <c r="KS243" s="136"/>
      <c r="KT243" s="136"/>
      <c r="KU243" s="136"/>
      <c r="KV243" s="136"/>
      <c r="KW243" s="136"/>
      <c r="KX243" s="136"/>
      <c r="KY243" s="136"/>
      <c r="KZ243" s="136"/>
      <c r="LA243" s="136"/>
      <c r="LB243" s="136"/>
      <c r="LC243" s="136"/>
      <c r="LD243" s="136"/>
      <c r="LE243" s="136"/>
      <c r="LF243" s="136"/>
      <c r="LG243" s="136"/>
      <c r="LH243" s="136"/>
      <c r="LI243" s="136"/>
      <c r="LJ243" s="136"/>
      <c r="LK243" s="136"/>
      <c r="LL243" s="136"/>
      <c r="LM243" s="136"/>
      <c r="LN243" s="136"/>
      <c r="LO243" s="136"/>
      <c r="LP243" s="136"/>
      <c r="LQ243" s="136"/>
      <c r="LR243" s="136"/>
      <c r="LS243" s="136"/>
      <c r="LT243" s="136"/>
      <c r="LU243" s="136"/>
      <c r="LV243" s="136"/>
      <c r="LW243" s="136"/>
      <c r="LX243" s="136"/>
      <c r="LY243" s="136"/>
      <c r="LZ243" s="136"/>
      <c r="MA243" s="136"/>
      <c r="MB243" s="136"/>
      <c r="MC243" s="136"/>
      <c r="MD243" s="136"/>
      <c r="ME243" s="136"/>
      <c r="MF243" s="136"/>
      <c r="MG243" s="136"/>
      <c r="MH243" s="136"/>
      <c r="MI243" s="136"/>
      <c r="MJ243" s="136"/>
      <c r="MK243" s="136"/>
      <c r="ML243" s="136"/>
      <c r="MM243" s="136"/>
      <c r="MN243" s="136"/>
      <c r="MO243" s="136"/>
      <c r="MP243" s="136"/>
      <c r="MQ243" s="136"/>
      <c r="MR243" s="136"/>
      <c r="MS243" s="136"/>
      <c r="MT243" s="136"/>
      <c r="MU243" s="136"/>
      <c r="MV243" s="136"/>
      <c r="MW243" s="136"/>
      <c r="MX243" s="136"/>
      <c r="MY243" s="136"/>
      <c r="MZ243" s="136"/>
      <c r="NA243" s="136"/>
      <c r="NB243" s="136"/>
      <c r="NC243" s="136"/>
      <c r="ND243" s="136"/>
      <c r="NE243" s="136"/>
      <c r="NF243" s="136"/>
      <c r="NG243" s="136"/>
      <c r="NH243" s="136"/>
      <c r="NI243" s="136"/>
      <c r="NJ243" s="136"/>
      <c r="NK243" s="136"/>
      <c r="NL243" s="136"/>
      <c r="NM243" s="136"/>
      <c r="NN243" s="136"/>
      <c r="NO243" s="136"/>
      <c r="NP243" s="136"/>
      <c r="NQ243" s="136"/>
      <c r="NR243" s="136"/>
      <c r="NS243" s="136"/>
      <c r="NT243" s="136"/>
      <c r="NU243" s="136"/>
      <c r="NV243" s="136"/>
      <c r="NW243" s="136"/>
      <c r="NX243" s="136"/>
      <c r="NY243" s="136"/>
      <c r="NZ243" s="136"/>
      <c r="OA243" s="136"/>
      <c r="OB243" s="136"/>
      <c r="OC243" s="136"/>
      <c r="OD243" s="136"/>
      <c r="OE243" s="136"/>
      <c r="OF243" s="136"/>
      <c r="OG243" s="136"/>
      <c r="OH243" s="136"/>
      <c r="OI243" s="136"/>
      <c r="OJ243" s="136"/>
      <c r="OK243" s="136"/>
      <c r="OL243" s="136"/>
      <c r="OM243" s="136"/>
      <c r="ON243" s="136"/>
      <c r="OO243" s="136"/>
      <c r="OP243" s="136"/>
      <c r="OQ243" s="136"/>
      <c r="OR243" s="136"/>
      <c r="OS243" s="136"/>
      <c r="OT243" s="136"/>
      <c r="OU243" s="136"/>
      <c r="OV243" s="136"/>
      <c r="OW243" s="136"/>
      <c r="OX243" s="136"/>
      <c r="OY243" s="136"/>
      <c r="OZ243" s="136"/>
      <c r="PA243" s="136"/>
      <c r="PB243" s="136"/>
      <c r="PC243" s="136"/>
      <c r="PD243" s="136"/>
      <c r="PE243" s="136"/>
      <c r="PF243" s="136"/>
      <c r="PG243" s="136"/>
      <c r="PH243" s="136"/>
      <c r="PI243" s="136"/>
      <c r="PJ243" s="136"/>
      <c r="PK243" s="136"/>
      <c r="PL243" s="136"/>
      <c r="PM243" s="136"/>
      <c r="PN243" s="136"/>
      <c r="PO243" s="136"/>
      <c r="PP243" s="136"/>
      <c r="PQ243" s="136"/>
      <c r="PR243" s="136"/>
      <c r="PS243" s="136"/>
      <c r="PT243" s="136"/>
      <c r="PU243" s="136"/>
      <c r="PV243" s="136"/>
      <c r="PW243" s="136"/>
      <c r="PX243" s="136"/>
      <c r="PY243" s="136"/>
      <c r="PZ243" s="136"/>
      <c r="QA243" s="136"/>
      <c r="QB243" s="136"/>
      <c r="QC243" s="136"/>
      <c r="QD243" s="136"/>
      <c r="QE243" s="136"/>
      <c r="QF243" s="136"/>
      <c r="QG243" s="136"/>
      <c r="QH243" s="136"/>
      <c r="QI243" s="136"/>
      <c r="QJ243" s="136"/>
      <c r="QK243" s="136"/>
      <c r="QL243" s="136"/>
      <c r="QM243" s="136"/>
      <c r="QN243" s="136"/>
      <c r="QO243" s="136"/>
      <c r="QP243" s="136"/>
      <c r="QQ243" s="136"/>
      <c r="QR243" s="136"/>
      <c r="QS243" s="136"/>
      <c r="QT243" s="136"/>
      <c r="QU243" s="136"/>
      <c r="QV243" s="136"/>
      <c r="QW243" s="136"/>
      <c r="QX243" s="136"/>
      <c r="QY243" s="136"/>
      <c r="QZ243" s="136"/>
      <c r="RA243" s="136"/>
      <c r="RB243" s="136"/>
      <c r="RC243" s="136"/>
      <c r="RD243" s="136"/>
      <c r="RE243" s="136"/>
      <c r="RF243" s="136"/>
      <c r="RG243" s="136"/>
      <c r="RH243" s="136"/>
      <c r="RI243" s="136"/>
      <c r="RJ243" s="136"/>
      <c r="RK243" s="136"/>
      <c r="RL243" s="136"/>
      <c r="RM243" s="136"/>
      <c r="RN243" s="136"/>
      <c r="RO243" s="136"/>
      <c r="RP243" s="136"/>
      <c r="RQ243" s="136"/>
      <c r="RR243" s="136"/>
      <c r="RS243" s="136"/>
      <c r="RT243" s="136"/>
      <c r="RU243" s="136"/>
      <c r="RV243" s="136"/>
      <c r="RW243" s="136"/>
      <c r="RX243" s="136"/>
      <c r="RY243" s="136"/>
      <c r="RZ243" s="136"/>
      <c r="SA243" s="136"/>
      <c r="SB243" s="136"/>
      <c r="SC243" s="136"/>
      <c r="SD243" s="136"/>
      <c r="SE243" s="136"/>
      <c r="SF243" s="136"/>
      <c r="SG243" s="136"/>
      <c r="SH243" s="136"/>
      <c r="SI243" s="136"/>
      <c r="SJ243" s="136"/>
      <c r="SK243" s="136"/>
      <c r="SL243" s="136"/>
      <c r="SM243" s="136"/>
      <c r="SN243" s="136"/>
      <c r="SO243" s="136"/>
      <c r="SP243" s="136"/>
      <c r="SQ243" s="136"/>
      <c r="SR243" s="136"/>
      <c r="SS243" s="136"/>
      <c r="ST243" s="136"/>
      <c r="SU243" s="136"/>
      <c r="SV243" s="136"/>
      <c r="SW243" s="136"/>
      <c r="SX243" s="136"/>
      <c r="SY243" s="136"/>
      <c r="SZ243" s="136"/>
      <c r="TA243" s="136"/>
      <c r="TB243" s="136"/>
      <c r="TC243" s="136"/>
      <c r="TD243" s="136"/>
      <c r="TE243" s="136"/>
      <c r="TF243" s="136"/>
      <c r="TG243" s="136"/>
      <c r="TH243" s="136"/>
      <c r="TI243" s="136"/>
      <c r="TJ243" s="136"/>
      <c r="TK243" s="136"/>
      <c r="TL243" s="136"/>
      <c r="TM243" s="136"/>
      <c r="TN243" s="136"/>
      <c r="TO243" s="136"/>
      <c r="TP243" s="136"/>
      <c r="TQ243" s="136"/>
      <c r="TR243" s="136"/>
      <c r="TS243" s="136"/>
      <c r="TT243" s="136"/>
      <c r="TU243" s="136"/>
      <c r="TV243" s="136"/>
      <c r="TW243" s="136"/>
      <c r="TX243" s="136"/>
      <c r="TY243" s="136"/>
      <c r="TZ243" s="136"/>
      <c r="UA243" s="136"/>
      <c r="UB243" s="136"/>
      <c r="UC243" s="136"/>
      <c r="UD243" s="136"/>
      <c r="UE243" s="136"/>
      <c r="UF243" s="136"/>
      <c r="UG243" s="136"/>
      <c r="UH243" s="136"/>
      <c r="UI243" s="136"/>
      <c r="UJ243" s="136"/>
      <c r="UK243" s="136"/>
      <c r="UL243" s="136"/>
      <c r="UM243" s="136"/>
      <c r="UN243" s="136"/>
      <c r="UO243" s="136"/>
      <c r="UP243" s="136"/>
      <c r="UQ243" s="136"/>
      <c r="UR243" s="136"/>
      <c r="US243" s="136"/>
      <c r="UT243" s="136"/>
      <c r="UU243" s="136"/>
      <c r="UV243" s="136"/>
      <c r="UW243" s="136"/>
      <c r="UX243" s="136"/>
      <c r="UY243" s="136"/>
      <c r="UZ243" s="136"/>
      <c r="VA243" s="136"/>
      <c r="VB243" s="136"/>
      <c r="VC243" s="136"/>
      <c r="VD243" s="136"/>
      <c r="VE243" s="136"/>
      <c r="VF243" s="136"/>
      <c r="VG243" s="136"/>
      <c r="VH243" s="136"/>
      <c r="VI243" s="136"/>
      <c r="VJ243" s="136"/>
      <c r="VK243" s="136"/>
      <c r="VL243" s="136"/>
      <c r="VM243" s="136"/>
      <c r="VN243" s="136"/>
      <c r="VO243" s="136"/>
      <c r="VP243" s="136"/>
      <c r="VQ243" s="136"/>
      <c r="VR243" s="136"/>
      <c r="VS243" s="136"/>
      <c r="VT243" s="136"/>
      <c r="VU243" s="136"/>
      <c r="VV243" s="136"/>
      <c r="VW243" s="136"/>
      <c r="VX243" s="136"/>
      <c r="VY243" s="136"/>
      <c r="VZ243" s="136"/>
      <c r="WA243" s="136"/>
      <c r="WB243" s="136"/>
      <c r="WC243" s="136"/>
      <c r="WD243" s="136"/>
      <c r="WE243" s="136"/>
      <c r="WF243" s="136"/>
      <c r="WG243" s="136"/>
      <c r="WH243" s="136"/>
      <c r="WI243" s="136"/>
      <c r="WJ243" s="136"/>
      <c r="WK243" s="136"/>
      <c r="WL243" s="136"/>
      <c r="WM243" s="136"/>
      <c r="WN243" s="136"/>
      <c r="WO243" s="136"/>
      <c r="WP243" s="136"/>
      <c r="WQ243" s="136"/>
      <c r="WR243" s="136"/>
      <c r="WS243" s="136"/>
      <c r="WT243" s="136"/>
      <c r="WU243" s="136"/>
      <c r="WV243" s="136"/>
      <c r="WW243" s="136"/>
      <c r="WX243" s="136"/>
      <c r="WY243" s="136"/>
      <c r="WZ243" s="136"/>
      <c r="XA243" s="136"/>
      <c r="XB243" s="136"/>
      <c r="XC243" s="136"/>
      <c r="XD243" s="136"/>
      <c r="XE243" s="136"/>
      <c r="XF243" s="136"/>
      <c r="XG243" s="136"/>
      <c r="XH243" s="136"/>
      <c r="XI243" s="136"/>
      <c r="XJ243" s="136"/>
      <c r="XK243" s="136"/>
      <c r="XL243" s="136"/>
      <c r="XM243" s="136"/>
      <c r="XN243" s="136"/>
      <c r="XO243" s="136"/>
      <c r="XP243" s="136"/>
      <c r="XQ243" s="136"/>
      <c r="XR243" s="136"/>
      <c r="XS243" s="136"/>
      <c r="XT243" s="136"/>
      <c r="XU243" s="136"/>
      <c r="XV243" s="136"/>
      <c r="XW243" s="136"/>
      <c r="XX243" s="136"/>
      <c r="XY243" s="136"/>
      <c r="XZ243" s="136"/>
      <c r="YA243" s="136"/>
      <c r="YB243" s="136"/>
      <c r="YC243" s="136"/>
      <c r="YD243" s="136"/>
      <c r="YE243" s="136"/>
      <c r="YF243" s="136"/>
      <c r="YG243" s="136"/>
      <c r="YH243" s="136"/>
      <c r="YI243" s="136"/>
      <c r="YJ243" s="136"/>
      <c r="YK243" s="136"/>
      <c r="YL243" s="136"/>
      <c r="YM243" s="136"/>
      <c r="YN243" s="136"/>
      <c r="YO243" s="136"/>
      <c r="YP243" s="136"/>
      <c r="YQ243" s="136"/>
      <c r="YR243" s="136"/>
      <c r="YS243" s="136"/>
      <c r="YT243" s="136"/>
      <c r="YU243" s="136"/>
      <c r="YV243" s="136"/>
      <c r="YW243" s="136"/>
      <c r="YX243" s="136"/>
      <c r="YY243" s="136"/>
      <c r="YZ243" s="136"/>
      <c r="ZA243" s="136"/>
      <c r="ZB243" s="136"/>
      <c r="ZC243" s="136"/>
      <c r="ZD243" s="136"/>
      <c r="ZE243" s="136"/>
      <c r="ZF243" s="136"/>
      <c r="ZG243" s="136"/>
      <c r="ZH243" s="136"/>
      <c r="ZI243" s="136"/>
      <c r="ZJ243" s="136"/>
      <c r="ZK243" s="136"/>
      <c r="ZL243" s="136"/>
      <c r="ZM243" s="136"/>
      <c r="ZN243" s="136"/>
      <c r="ZO243" s="136"/>
      <c r="ZP243" s="136"/>
      <c r="ZQ243" s="136"/>
      <c r="ZR243" s="136"/>
      <c r="ZS243" s="136"/>
      <c r="ZT243" s="136"/>
      <c r="ZU243" s="136"/>
      <c r="ZV243" s="136"/>
      <c r="ZW243" s="136"/>
      <c r="ZX243" s="136"/>
      <c r="ZY243" s="136"/>
      <c r="ZZ243" s="136"/>
      <c r="AAA243" s="136"/>
      <c r="AAB243" s="136"/>
      <c r="AAC243" s="136"/>
      <c r="AAD243" s="136"/>
      <c r="AAE243" s="136"/>
      <c r="AAF243" s="136"/>
      <c r="AAG243" s="136"/>
      <c r="AAH243" s="136"/>
      <c r="AAI243" s="136"/>
      <c r="AAJ243" s="136"/>
      <c r="AAK243" s="136"/>
      <c r="AAL243" s="136"/>
      <c r="AAM243" s="136"/>
      <c r="AAN243" s="136"/>
      <c r="AAO243" s="136"/>
      <c r="AAP243" s="136"/>
      <c r="AAQ243" s="136"/>
      <c r="AAR243" s="136"/>
      <c r="AAS243" s="136"/>
      <c r="AAT243" s="136"/>
      <c r="AAU243" s="136"/>
      <c r="AAV243" s="136"/>
      <c r="AAW243" s="136"/>
      <c r="AAX243" s="136"/>
      <c r="AAY243" s="136"/>
      <c r="AAZ243" s="136"/>
      <c r="ABA243" s="136"/>
      <c r="ABB243" s="136"/>
      <c r="ABC243" s="136"/>
      <c r="ABD243" s="136"/>
      <c r="ABE243" s="136"/>
      <c r="ABF243" s="136"/>
      <c r="ABG243" s="136"/>
      <c r="ABH243" s="136"/>
      <c r="ABI243" s="136"/>
      <c r="ABJ243" s="136"/>
      <c r="ABK243" s="136"/>
      <c r="ABL243" s="136"/>
      <c r="ABM243" s="136"/>
      <c r="ABN243" s="136"/>
      <c r="ABO243" s="136"/>
      <c r="ABP243" s="136"/>
      <c r="ABQ243" s="136"/>
      <c r="ABR243" s="136"/>
      <c r="ABS243" s="136"/>
      <c r="ABT243" s="136"/>
      <c r="ABU243" s="136"/>
      <c r="ABV243" s="136"/>
      <c r="ABW243" s="136"/>
      <c r="ABX243" s="136"/>
      <c r="ABY243" s="136"/>
      <c r="ABZ243" s="136"/>
      <c r="ACA243" s="136"/>
      <c r="ACB243" s="136"/>
      <c r="ACC243" s="136"/>
      <c r="ACD243" s="136"/>
      <c r="ACE243" s="136"/>
      <c r="ACF243" s="136"/>
      <c r="ACG243" s="136"/>
      <c r="ACH243" s="136"/>
      <c r="ACI243" s="136"/>
      <c r="ACJ243" s="136"/>
      <c r="ACK243" s="136"/>
      <c r="ACL243" s="136"/>
      <c r="ACM243" s="136"/>
      <c r="ACN243" s="136"/>
      <c r="ACO243" s="136"/>
      <c r="ACP243" s="136"/>
      <c r="ACQ243" s="136"/>
      <c r="ACR243" s="136"/>
      <c r="ACS243" s="136"/>
      <c r="ACT243" s="136"/>
      <c r="ACU243" s="136"/>
      <c r="ACV243" s="136"/>
      <c r="ACW243" s="136"/>
      <c r="ACX243" s="136"/>
      <c r="ACY243" s="136"/>
      <c r="ACZ243" s="136"/>
      <c r="ADA243" s="136"/>
      <c r="ADB243" s="136"/>
      <c r="ADC243" s="136"/>
      <c r="ADD243" s="136"/>
      <c r="ADE243" s="136"/>
      <c r="ADF243" s="136"/>
      <c r="ADG243" s="136"/>
      <c r="ADH243" s="136"/>
      <c r="ADI243" s="136"/>
      <c r="ADJ243" s="136"/>
      <c r="ADK243" s="136"/>
      <c r="ADL243" s="136"/>
      <c r="ADM243" s="136"/>
      <c r="ADN243" s="136"/>
      <c r="ADO243" s="136"/>
      <c r="ADP243" s="136"/>
      <c r="ADQ243" s="136"/>
      <c r="ADR243" s="136"/>
      <c r="ADS243" s="136"/>
      <c r="ADT243" s="136"/>
      <c r="ADU243" s="136"/>
      <c r="ADV243" s="136"/>
      <c r="ADW243" s="136"/>
      <c r="ADX243" s="136"/>
      <c r="ADY243" s="136"/>
      <c r="ADZ243" s="136"/>
      <c r="AEA243" s="136"/>
      <c r="AEB243" s="136"/>
      <c r="AEC243" s="136"/>
      <c r="AED243" s="136"/>
      <c r="AEE243" s="136"/>
      <c r="AEF243" s="136"/>
      <c r="AEG243" s="136"/>
      <c r="AEH243" s="136"/>
      <c r="AEI243" s="136"/>
      <c r="AEJ243" s="136"/>
      <c r="AEK243" s="136"/>
      <c r="AEL243" s="136"/>
      <c r="AEM243" s="136"/>
      <c r="AEN243" s="136"/>
      <c r="AEO243" s="136"/>
      <c r="AEP243" s="136"/>
      <c r="AEQ243" s="136"/>
      <c r="AER243" s="136"/>
      <c r="AES243" s="136"/>
      <c r="AET243" s="136"/>
      <c r="AEU243" s="136"/>
      <c r="AEV243" s="136"/>
      <c r="AEW243" s="136"/>
      <c r="AEX243" s="136"/>
      <c r="AEY243" s="136"/>
      <c r="AEZ243" s="136"/>
      <c r="AFA243" s="136"/>
      <c r="AFB243" s="136"/>
      <c r="AFC243" s="136"/>
      <c r="AFD243" s="136"/>
      <c r="AFE243" s="136"/>
      <c r="AFF243" s="136"/>
      <c r="AFG243" s="136"/>
      <c r="AFH243" s="136"/>
      <c r="AFI243" s="136"/>
      <c r="AFJ243" s="136"/>
      <c r="AFK243" s="136"/>
      <c r="AFL243" s="136"/>
      <c r="AFM243" s="136"/>
      <c r="AFN243" s="136"/>
      <c r="AFO243" s="136"/>
      <c r="AFP243" s="136"/>
      <c r="AFQ243" s="136"/>
      <c r="AFR243" s="136"/>
      <c r="AFS243" s="136"/>
      <c r="AFT243" s="136"/>
      <c r="AFU243" s="136"/>
      <c r="AFV243" s="136"/>
      <c r="AFW243" s="136"/>
      <c r="AFX243" s="136"/>
      <c r="AFY243" s="136"/>
      <c r="AFZ243" s="136"/>
      <c r="AGA243" s="136"/>
      <c r="AGB243" s="136"/>
      <c r="AGC243" s="136"/>
      <c r="AGD243" s="136"/>
      <c r="AGE243" s="136"/>
      <c r="AGF243" s="136"/>
      <c r="AGG243" s="136"/>
      <c r="AGH243" s="136"/>
      <c r="AGI243" s="136"/>
      <c r="AGJ243" s="136"/>
      <c r="AGK243" s="136"/>
      <c r="AGL243" s="136"/>
      <c r="AGM243" s="136"/>
      <c r="AGN243" s="136"/>
      <c r="AGO243" s="136"/>
      <c r="AGP243" s="136"/>
      <c r="AGQ243" s="136"/>
      <c r="AGR243" s="136"/>
      <c r="AGS243" s="136"/>
      <c r="AGT243" s="136"/>
      <c r="AGU243" s="136"/>
      <c r="AGV243" s="136"/>
      <c r="AGW243" s="136"/>
      <c r="AGX243" s="136"/>
      <c r="AGY243" s="136"/>
      <c r="AGZ243" s="136"/>
      <c r="AHA243" s="136"/>
      <c r="AHB243" s="136"/>
      <c r="AHC243" s="136"/>
      <c r="AHD243" s="136"/>
      <c r="AHE243" s="136"/>
      <c r="AHF243" s="136"/>
      <c r="AHG243" s="136"/>
      <c r="AHH243" s="136"/>
      <c r="AHI243" s="136"/>
      <c r="AHJ243" s="136"/>
      <c r="AHK243" s="136"/>
      <c r="AHL243" s="136"/>
      <c r="AHM243" s="136"/>
      <c r="AHN243" s="136"/>
      <c r="AHO243" s="136"/>
      <c r="AHP243" s="136"/>
      <c r="AHQ243" s="136"/>
      <c r="AHR243" s="136"/>
      <c r="AHS243" s="136"/>
      <c r="AHT243" s="136"/>
      <c r="AHU243" s="136"/>
      <c r="AHV243" s="136"/>
      <c r="AHW243" s="136"/>
      <c r="AHX243" s="136"/>
      <c r="AHY243" s="136"/>
      <c r="AHZ243" s="136"/>
      <c r="AIA243" s="136"/>
      <c r="AIB243" s="136"/>
      <c r="AIC243" s="136"/>
      <c r="AID243" s="136"/>
      <c r="AIE243" s="136"/>
      <c r="AIF243" s="136"/>
      <c r="AIG243" s="136"/>
      <c r="AIH243" s="136"/>
      <c r="AII243" s="136"/>
      <c r="AIJ243" s="136"/>
      <c r="AIK243" s="136"/>
      <c r="AIL243" s="136"/>
      <c r="AIM243" s="136"/>
      <c r="AIN243" s="136"/>
      <c r="AIO243" s="136"/>
      <c r="AIP243" s="136"/>
      <c r="AIQ243" s="136"/>
      <c r="AIR243" s="136"/>
      <c r="AIS243" s="136"/>
      <c r="AIT243" s="136"/>
      <c r="AIU243" s="136"/>
      <c r="AIV243" s="136"/>
      <c r="AIW243" s="136"/>
      <c r="AIX243" s="136"/>
      <c r="AIY243" s="136"/>
      <c r="AIZ243" s="136"/>
      <c r="AJA243" s="136"/>
      <c r="AJB243" s="136"/>
      <c r="AJC243" s="136"/>
      <c r="AJD243" s="136"/>
      <c r="AJE243" s="136"/>
      <c r="AJF243" s="136"/>
      <c r="AJG243" s="136"/>
      <c r="AJH243" s="136"/>
      <c r="AJI243" s="136"/>
      <c r="AJJ243" s="136"/>
      <c r="AJK243" s="136"/>
      <c r="AJL243" s="136"/>
      <c r="AJM243" s="136"/>
      <c r="AJN243" s="136"/>
      <c r="AJO243" s="136"/>
      <c r="AJP243" s="136"/>
      <c r="AJQ243" s="136"/>
      <c r="AJR243" s="136"/>
      <c r="AJS243" s="136"/>
      <c r="AJT243" s="136"/>
      <c r="AJU243" s="136"/>
      <c r="AJV243" s="136"/>
      <c r="AJW243" s="136"/>
      <c r="AJX243" s="136"/>
      <c r="AJY243" s="136"/>
      <c r="AJZ243" s="136"/>
      <c r="AKA243" s="136"/>
      <c r="AKB243" s="136"/>
      <c r="AKC243" s="136"/>
      <c r="AKD243" s="136"/>
      <c r="AKE243" s="136"/>
      <c r="AKF243" s="136"/>
      <c r="AKG243" s="136"/>
      <c r="AKH243" s="136"/>
      <c r="AKI243" s="136"/>
      <c r="AKJ243" s="136"/>
      <c r="AKK243" s="136"/>
      <c r="AKL243" s="136"/>
      <c r="AKM243" s="136"/>
      <c r="AKN243" s="136"/>
      <c r="AKO243" s="136"/>
      <c r="AKP243" s="136"/>
      <c r="AKQ243" s="136"/>
      <c r="AKR243" s="136"/>
      <c r="AKS243" s="136"/>
      <c r="AKT243" s="136"/>
      <c r="AKU243" s="136"/>
      <c r="AKV243" s="136"/>
      <c r="AKW243" s="136"/>
      <c r="AKX243" s="136"/>
      <c r="AKY243" s="136"/>
      <c r="AKZ243" s="136"/>
      <c r="ALA243" s="136"/>
      <c r="ALB243" s="136"/>
      <c r="ALC243" s="136"/>
      <c r="ALD243" s="136"/>
      <c r="ALE243" s="136"/>
      <c r="ALF243" s="136"/>
      <c r="ALG243" s="136"/>
      <c r="ALH243" s="136"/>
      <c r="ALI243" s="136"/>
      <c r="ALJ243" s="136"/>
      <c r="ALK243" s="136"/>
      <c r="ALL243" s="136"/>
      <c r="ALM243" s="136"/>
      <c r="ALN243" s="136"/>
      <c r="ALO243" s="136"/>
      <c r="ALP243" s="136"/>
      <c r="ALQ243" s="136"/>
      <c r="ALR243" s="136"/>
      <c r="ALS243" s="136"/>
      <c r="ALT243" s="136"/>
      <c r="ALU243" s="136"/>
      <c r="ALV243" s="136"/>
      <c r="ALW243" s="136"/>
      <c r="ALX243" s="136"/>
      <c r="ALY243" s="136"/>
      <c r="ALZ243" s="136"/>
      <c r="AMA243" s="136"/>
      <c r="AMB243" s="136"/>
      <c r="AMC243" s="136"/>
      <c r="AMD243" s="136"/>
      <c r="AME243" s="136"/>
      <c r="AMF243" s="136"/>
      <c r="AMG243" s="136"/>
      <c r="AMH243" s="136"/>
      <c r="AMI243" s="136"/>
    </row>
    <row r="244" spans="1:1023" x14ac:dyDescent="0.25">
      <c r="A244" s="245" t="s">
        <v>964</v>
      </c>
      <c r="B244" s="193">
        <v>244</v>
      </c>
      <c r="C244" s="261" t="s">
        <v>25904</v>
      </c>
      <c r="D244" s="212" t="s">
        <v>25905</v>
      </c>
      <c r="E244" s="136"/>
      <c r="F244" s="238"/>
      <c r="G244" s="214"/>
      <c r="H244" s="214"/>
      <c r="I244" s="367"/>
      <c r="J244" s="443"/>
      <c r="K244" s="161"/>
      <c r="L244" s="161"/>
      <c r="M244" s="161"/>
      <c r="N244" s="161"/>
      <c r="O244" s="161"/>
      <c r="P244" s="161"/>
      <c r="Q244" s="161"/>
      <c r="R244" s="161"/>
      <c r="S244" s="77"/>
      <c r="T244" s="77"/>
      <c r="U244" s="161"/>
      <c r="V244" s="256">
        <f>IF(O244=1,10,100)</f>
        <v>100</v>
      </c>
      <c r="W244" s="256">
        <f>IF(O244=1,1,IF(O244=2,10,100))</f>
        <v>100</v>
      </c>
      <c r="X244" s="256">
        <f>IF(O244=3,20,100)</f>
        <v>100</v>
      </c>
      <c r="Y244" s="256">
        <f>IF(P244=1,10,100)</f>
        <v>100</v>
      </c>
      <c r="Z244" s="256">
        <f>IF(P244=1,1,IF(P244=2,10,100))</f>
        <v>100</v>
      </c>
      <c r="AA244" s="257">
        <f>IF(OR(EXACT(Q244,"1A"),EXACT(Q244,"1B")),0.1,IF(Q244=2,1,100))</f>
        <v>100</v>
      </c>
      <c r="AB244" s="257">
        <f>IF(OR(EXACT(R244,"1A"),EXACT(R244,"1B")),0.1,IF(R244=2,1,100))</f>
        <v>100</v>
      </c>
      <c r="AC244" s="257">
        <f>IF(OR(EXACT(S244,"1A"),EXACT(S244,"1B")),0.3,IF(S244=2,3,100))</f>
        <v>100</v>
      </c>
      <c r="AD244" s="136"/>
      <c r="AE244" s="136"/>
      <c r="AF244" s="249">
        <f>IF(OR(OR(EXACT(J244,"1A"),EXACT(J244,"1B"),EXACT(J244,"1C")),K244=1),1,IF(K244=2,10,100))</f>
        <v>100</v>
      </c>
      <c r="AG244" s="249">
        <f>IF(OR(EXACT(J244,"1A"),EXACT(J244,"1B"),EXACT(J244,"1C")),1,IF(J244=2,10,100))</f>
        <v>100</v>
      </c>
      <c r="AH244" s="249">
        <f>IF(OR(EXACT(J244,"1A"),EXACT(J244,"1B"),EXACT(J244,"1C"),K244=1),3,100)</f>
        <v>100</v>
      </c>
      <c r="AI244" s="249">
        <f>IF(OR(EXACT(J244,"1A"),EXACT(J244,"1B"),EXACT(J244,"1C")),5,100)</f>
        <v>100</v>
      </c>
      <c r="AJ244" s="251"/>
      <c r="AK244" s="297"/>
      <c r="AL244" s="153"/>
      <c r="AM244" s="251"/>
      <c r="AN244" s="136"/>
      <c r="AO244" s="136"/>
      <c r="AP244" s="136"/>
      <c r="AQ244" s="272" t="s">
        <v>25906</v>
      </c>
      <c r="AR244" s="136"/>
      <c r="AS244" s="136"/>
      <c r="AT244" s="136"/>
      <c r="AU244" s="136"/>
      <c r="AV244" s="136"/>
      <c r="AW244" s="136"/>
      <c r="AX244" s="136"/>
      <c r="AY244" s="136"/>
      <c r="AZ244" s="136"/>
      <c r="BA244" s="136"/>
      <c r="BB244" s="136"/>
      <c r="BC244" s="136"/>
      <c r="BD244" s="136"/>
      <c r="BE244" s="136"/>
      <c r="BF244" s="136"/>
      <c r="BG244" s="136"/>
      <c r="BH244" s="136"/>
      <c r="BI244" s="136"/>
      <c r="BJ244" s="136"/>
      <c r="BK244" s="136"/>
      <c r="BL244" s="136"/>
      <c r="BM244" s="136"/>
      <c r="BN244" s="136"/>
      <c r="BO244" s="136"/>
      <c r="BP244" s="136"/>
      <c r="BQ244" s="136"/>
      <c r="BR244" s="136"/>
      <c r="BS244" s="136"/>
      <c r="BT244" s="136"/>
      <c r="BU244" s="136"/>
      <c r="BV244" s="136"/>
      <c r="BW244" s="136"/>
      <c r="BX244" s="136"/>
      <c r="BY244" s="136"/>
      <c r="BZ244" s="136"/>
      <c r="CA244" s="136"/>
      <c r="CB244" s="136"/>
      <c r="CC244" s="136"/>
      <c r="CD244" s="136"/>
      <c r="CE244" s="136"/>
      <c r="CF244" s="136"/>
      <c r="CG244" s="136"/>
      <c r="CH244" s="136"/>
      <c r="CI244" s="136"/>
      <c r="CJ244" s="136"/>
      <c r="CK244" s="136"/>
      <c r="CL244" s="136"/>
      <c r="CM244" s="136"/>
      <c r="CN244" s="136"/>
      <c r="CO244" s="136"/>
      <c r="CP244" s="136"/>
      <c r="CQ244" s="136"/>
      <c r="CR244" s="136"/>
      <c r="CS244" s="136"/>
      <c r="CT244" s="136"/>
      <c r="CU244" s="136"/>
      <c r="CV244" s="136"/>
      <c r="CW244" s="136"/>
      <c r="CX244" s="136"/>
      <c r="CY244" s="136"/>
      <c r="CZ244" s="136"/>
      <c r="DA244" s="136"/>
      <c r="DB244" s="136"/>
      <c r="DC244" s="136"/>
      <c r="DD244" s="136"/>
      <c r="DE244" s="136"/>
      <c r="DF244" s="136"/>
      <c r="DG244" s="136"/>
      <c r="DH244" s="136"/>
      <c r="DI244" s="136"/>
      <c r="DJ244" s="136"/>
      <c r="DK244" s="136"/>
      <c r="DL244" s="136"/>
      <c r="DM244" s="136"/>
      <c r="DN244" s="136"/>
      <c r="DO244" s="136"/>
      <c r="DP244" s="136"/>
      <c r="DQ244" s="136"/>
      <c r="DR244" s="136"/>
      <c r="DS244" s="136"/>
      <c r="DT244" s="136"/>
      <c r="DU244" s="136"/>
      <c r="DV244" s="136"/>
      <c r="DW244" s="136"/>
      <c r="DX244" s="136"/>
      <c r="DY244" s="136"/>
      <c r="DZ244" s="136"/>
      <c r="EA244" s="136"/>
      <c r="EB244" s="136"/>
      <c r="EC244" s="136"/>
      <c r="ED244" s="136"/>
      <c r="EE244" s="136"/>
      <c r="EF244" s="136"/>
      <c r="EG244" s="136"/>
      <c r="EH244" s="136"/>
      <c r="EI244" s="136"/>
      <c r="EJ244" s="136"/>
      <c r="EK244" s="136"/>
      <c r="EL244" s="136"/>
      <c r="EM244" s="136"/>
      <c r="EN244" s="136"/>
      <c r="EO244" s="136"/>
      <c r="EP244" s="136"/>
      <c r="EQ244" s="136"/>
      <c r="ER244" s="136"/>
      <c r="ES244" s="136"/>
      <c r="ET244" s="136"/>
      <c r="EU244" s="136"/>
      <c r="EV244" s="136"/>
      <c r="EW244" s="136"/>
      <c r="EX244" s="136"/>
      <c r="EY244" s="136"/>
      <c r="EZ244" s="136"/>
      <c r="FA244" s="136"/>
      <c r="FB244" s="136"/>
      <c r="FC244" s="136"/>
      <c r="FD244" s="136"/>
      <c r="FE244" s="136"/>
      <c r="FF244" s="136"/>
      <c r="FG244" s="136"/>
      <c r="FH244" s="136"/>
      <c r="FI244" s="136"/>
      <c r="FJ244" s="136"/>
      <c r="FK244" s="136"/>
      <c r="FL244" s="136"/>
      <c r="FM244" s="136"/>
      <c r="FN244" s="136"/>
      <c r="FO244" s="136"/>
      <c r="FP244" s="136"/>
      <c r="FQ244" s="136"/>
      <c r="FR244" s="136"/>
      <c r="FS244" s="136"/>
      <c r="FT244" s="136"/>
      <c r="FU244" s="136"/>
      <c r="FV244" s="136"/>
      <c r="FW244" s="136"/>
      <c r="FX244" s="136"/>
      <c r="FY244" s="136"/>
      <c r="FZ244" s="136"/>
      <c r="GA244" s="136"/>
      <c r="GB244" s="136"/>
      <c r="GC244" s="136"/>
      <c r="GD244" s="136"/>
      <c r="GE244" s="136"/>
      <c r="GF244" s="136"/>
      <c r="GG244" s="136"/>
      <c r="GH244" s="136"/>
      <c r="GI244" s="136"/>
      <c r="GJ244" s="136"/>
      <c r="GK244" s="136"/>
      <c r="GL244" s="136"/>
      <c r="GM244" s="136"/>
      <c r="GN244" s="136"/>
      <c r="GO244" s="136"/>
      <c r="GP244" s="136"/>
      <c r="GQ244" s="136"/>
      <c r="GR244" s="136"/>
      <c r="GS244" s="136"/>
      <c r="GT244" s="136"/>
      <c r="GU244" s="136"/>
      <c r="GV244" s="136"/>
      <c r="GW244" s="136"/>
      <c r="GX244" s="136"/>
      <c r="GY244" s="136"/>
      <c r="GZ244" s="136"/>
      <c r="HA244" s="136"/>
      <c r="HB244" s="136"/>
      <c r="HC244" s="136"/>
      <c r="HD244" s="136"/>
      <c r="HE244" s="136"/>
      <c r="HF244" s="136"/>
      <c r="HG244" s="136"/>
      <c r="HH244" s="136"/>
      <c r="HI244" s="136"/>
      <c r="HJ244" s="136"/>
      <c r="HK244" s="136"/>
      <c r="HL244" s="136"/>
      <c r="HM244" s="136"/>
      <c r="HN244" s="136"/>
      <c r="HO244" s="136"/>
      <c r="HP244" s="136"/>
      <c r="HQ244" s="136"/>
      <c r="HR244" s="136"/>
      <c r="HS244" s="136"/>
      <c r="HT244" s="136"/>
      <c r="HU244" s="136"/>
      <c r="HV244" s="136"/>
      <c r="HW244" s="136"/>
      <c r="HX244" s="136"/>
      <c r="HY244" s="136"/>
      <c r="HZ244" s="136"/>
      <c r="IA244" s="136"/>
      <c r="IB244" s="136"/>
      <c r="IC244" s="136"/>
      <c r="ID244" s="136"/>
      <c r="IE244" s="136"/>
      <c r="IF244" s="136"/>
      <c r="IG244" s="136"/>
      <c r="IH244" s="136"/>
      <c r="II244" s="136"/>
      <c r="IJ244" s="136"/>
      <c r="IK244" s="136"/>
      <c r="IL244" s="136"/>
      <c r="IM244" s="136"/>
      <c r="IN244" s="136"/>
      <c r="IO244" s="136"/>
      <c r="IP244" s="136"/>
      <c r="IQ244" s="136"/>
      <c r="IR244" s="136"/>
      <c r="IS244" s="136"/>
      <c r="IT244" s="136"/>
      <c r="IU244" s="136"/>
      <c r="IV244" s="136"/>
      <c r="IW244" s="136"/>
      <c r="IX244" s="136"/>
      <c r="IY244" s="136"/>
      <c r="IZ244" s="136"/>
      <c r="JA244" s="136"/>
      <c r="JB244" s="136"/>
      <c r="JC244" s="136"/>
      <c r="JD244" s="136"/>
      <c r="JE244" s="136"/>
      <c r="JF244" s="136"/>
      <c r="JG244" s="136"/>
      <c r="JH244" s="136"/>
      <c r="JI244" s="136"/>
      <c r="JJ244" s="136"/>
      <c r="JK244" s="136"/>
      <c r="JL244" s="136"/>
      <c r="JM244" s="136"/>
      <c r="JN244" s="136"/>
      <c r="JO244" s="136"/>
      <c r="JP244" s="136"/>
      <c r="JQ244" s="136"/>
      <c r="JR244" s="136"/>
      <c r="JS244" s="136"/>
      <c r="JT244" s="136"/>
      <c r="JU244" s="136"/>
      <c r="JV244" s="136"/>
      <c r="JW244" s="136"/>
      <c r="JX244" s="136"/>
      <c r="JY244" s="136"/>
      <c r="JZ244" s="136"/>
      <c r="KA244" s="136"/>
      <c r="KB244" s="136"/>
      <c r="KC244" s="136"/>
      <c r="KD244" s="136"/>
      <c r="KE244" s="136"/>
      <c r="KF244" s="136"/>
      <c r="KG244" s="136"/>
      <c r="KH244" s="136"/>
      <c r="KI244" s="136"/>
      <c r="KJ244" s="136"/>
      <c r="KK244" s="136"/>
      <c r="KL244" s="136"/>
      <c r="KM244" s="136"/>
      <c r="KN244" s="136"/>
      <c r="KO244" s="136"/>
      <c r="KP244" s="136"/>
      <c r="KQ244" s="136"/>
      <c r="KR244" s="136"/>
      <c r="KS244" s="136"/>
      <c r="KT244" s="136"/>
      <c r="KU244" s="136"/>
      <c r="KV244" s="136"/>
      <c r="KW244" s="136"/>
      <c r="KX244" s="136"/>
      <c r="KY244" s="136"/>
      <c r="KZ244" s="136"/>
      <c r="LA244" s="136"/>
      <c r="LB244" s="136"/>
      <c r="LC244" s="136"/>
      <c r="LD244" s="136"/>
      <c r="LE244" s="136"/>
      <c r="LF244" s="136"/>
      <c r="LG244" s="136"/>
      <c r="LH244" s="136"/>
      <c r="LI244" s="136"/>
      <c r="LJ244" s="136"/>
      <c r="LK244" s="136"/>
      <c r="LL244" s="136"/>
      <c r="LM244" s="136"/>
      <c r="LN244" s="136"/>
      <c r="LO244" s="136"/>
      <c r="LP244" s="136"/>
      <c r="LQ244" s="136"/>
      <c r="LR244" s="136"/>
      <c r="LS244" s="136"/>
      <c r="LT244" s="136"/>
      <c r="LU244" s="136"/>
      <c r="LV244" s="136"/>
      <c r="LW244" s="136"/>
      <c r="LX244" s="136"/>
      <c r="LY244" s="136"/>
      <c r="LZ244" s="136"/>
      <c r="MA244" s="136"/>
      <c r="MB244" s="136"/>
      <c r="MC244" s="136"/>
      <c r="MD244" s="136"/>
      <c r="ME244" s="136"/>
      <c r="MF244" s="136"/>
      <c r="MG244" s="136"/>
      <c r="MH244" s="136"/>
      <c r="MI244" s="136"/>
      <c r="MJ244" s="136"/>
      <c r="MK244" s="136"/>
      <c r="ML244" s="136"/>
      <c r="MM244" s="136"/>
      <c r="MN244" s="136"/>
      <c r="MO244" s="136"/>
      <c r="MP244" s="136"/>
      <c r="MQ244" s="136"/>
      <c r="MR244" s="136"/>
      <c r="MS244" s="136"/>
      <c r="MT244" s="136"/>
      <c r="MU244" s="136"/>
      <c r="MV244" s="136"/>
      <c r="MW244" s="136"/>
      <c r="MX244" s="136"/>
      <c r="MY244" s="136"/>
      <c r="MZ244" s="136"/>
      <c r="NA244" s="136"/>
      <c r="NB244" s="136"/>
      <c r="NC244" s="136"/>
      <c r="ND244" s="136"/>
      <c r="NE244" s="136"/>
      <c r="NF244" s="136"/>
      <c r="NG244" s="136"/>
      <c r="NH244" s="136"/>
      <c r="NI244" s="136"/>
      <c r="NJ244" s="136"/>
      <c r="NK244" s="136"/>
      <c r="NL244" s="136"/>
      <c r="NM244" s="136"/>
      <c r="NN244" s="136"/>
      <c r="NO244" s="136"/>
      <c r="NP244" s="136"/>
      <c r="NQ244" s="136"/>
      <c r="NR244" s="136"/>
      <c r="NS244" s="136"/>
      <c r="NT244" s="136"/>
      <c r="NU244" s="136"/>
      <c r="NV244" s="136"/>
      <c r="NW244" s="136"/>
      <c r="NX244" s="136"/>
      <c r="NY244" s="136"/>
      <c r="NZ244" s="136"/>
      <c r="OA244" s="136"/>
      <c r="OB244" s="136"/>
      <c r="OC244" s="136"/>
      <c r="OD244" s="136"/>
      <c r="OE244" s="136"/>
      <c r="OF244" s="136"/>
      <c r="OG244" s="136"/>
      <c r="OH244" s="136"/>
      <c r="OI244" s="136"/>
      <c r="OJ244" s="136"/>
      <c r="OK244" s="136"/>
      <c r="OL244" s="136"/>
      <c r="OM244" s="136"/>
      <c r="ON244" s="136"/>
      <c r="OO244" s="136"/>
      <c r="OP244" s="136"/>
      <c r="OQ244" s="136"/>
      <c r="OR244" s="136"/>
      <c r="OS244" s="136"/>
      <c r="OT244" s="136"/>
      <c r="OU244" s="136"/>
      <c r="OV244" s="136"/>
      <c r="OW244" s="136"/>
      <c r="OX244" s="136"/>
      <c r="OY244" s="136"/>
      <c r="OZ244" s="136"/>
      <c r="PA244" s="136"/>
      <c r="PB244" s="136"/>
      <c r="PC244" s="136"/>
      <c r="PD244" s="136"/>
      <c r="PE244" s="136"/>
      <c r="PF244" s="136"/>
      <c r="PG244" s="136"/>
      <c r="PH244" s="136"/>
      <c r="PI244" s="136"/>
      <c r="PJ244" s="136"/>
      <c r="PK244" s="136"/>
      <c r="PL244" s="136"/>
      <c r="PM244" s="136"/>
      <c r="PN244" s="136"/>
      <c r="PO244" s="136"/>
      <c r="PP244" s="136"/>
      <c r="PQ244" s="136"/>
      <c r="PR244" s="136"/>
      <c r="PS244" s="136"/>
      <c r="PT244" s="136"/>
      <c r="PU244" s="136"/>
      <c r="PV244" s="136"/>
      <c r="PW244" s="136"/>
      <c r="PX244" s="136"/>
      <c r="PY244" s="136"/>
      <c r="PZ244" s="136"/>
      <c r="QA244" s="136"/>
      <c r="QB244" s="136"/>
      <c r="QC244" s="136"/>
      <c r="QD244" s="136"/>
      <c r="QE244" s="136"/>
      <c r="QF244" s="136"/>
      <c r="QG244" s="136"/>
      <c r="QH244" s="136"/>
      <c r="QI244" s="136"/>
      <c r="QJ244" s="136"/>
      <c r="QK244" s="136"/>
      <c r="QL244" s="136"/>
      <c r="QM244" s="136"/>
      <c r="QN244" s="136"/>
      <c r="QO244" s="136"/>
      <c r="QP244" s="136"/>
      <c r="QQ244" s="136"/>
      <c r="QR244" s="136"/>
      <c r="QS244" s="136"/>
      <c r="QT244" s="136"/>
      <c r="QU244" s="136"/>
      <c r="QV244" s="136"/>
      <c r="QW244" s="136"/>
      <c r="QX244" s="136"/>
      <c r="QY244" s="136"/>
      <c r="QZ244" s="136"/>
      <c r="RA244" s="136"/>
      <c r="RB244" s="136"/>
      <c r="RC244" s="136"/>
      <c r="RD244" s="136"/>
      <c r="RE244" s="136"/>
      <c r="RF244" s="136"/>
      <c r="RG244" s="136"/>
      <c r="RH244" s="136"/>
      <c r="RI244" s="136"/>
      <c r="RJ244" s="136"/>
      <c r="RK244" s="136"/>
      <c r="RL244" s="136"/>
      <c r="RM244" s="136"/>
      <c r="RN244" s="136"/>
      <c r="RO244" s="136"/>
      <c r="RP244" s="136"/>
      <c r="RQ244" s="136"/>
      <c r="RR244" s="136"/>
      <c r="RS244" s="136"/>
      <c r="RT244" s="136"/>
      <c r="RU244" s="136"/>
      <c r="RV244" s="136"/>
      <c r="RW244" s="136"/>
      <c r="RX244" s="136"/>
      <c r="RY244" s="136"/>
      <c r="RZ244" s="136"/>
      <c r="SA244" s="136"/>
      <c r="SB244" s="136"/>
      <c r="SC244" s="136"/>
      <c r="SD244" s="136"/>
      <c r="SE244" s="136"/>
      <c r="SF244" s="136"/>
      <c r="SG244" s="136"/>
      <c r="SH244" s="136"/>
      <c r="SI244" s="136"/>
      <c r="SJ244" s="136"/>
      <c r="SK244" s="136"/>
      <c r="SL244" s="136"/>
      <c r="SM244" s="136"/>
      <c r="SN244" s="136"/>
      <c r="SO244" s="136"/>
      <c r="SP244" s="136"/>
      <c r="SQ244" s="136"/>
      <c r="SR244" s="136"/>
      <c r="SS244" s="136"/>
      <c r="ST244" s="136"/>
      <c r="SU244" s="136"/>
      <c r="SV244" s="136"/>
      <c r="SW244" s="136"/>
      <c r="SX244" s="136"/>
      <c r="SY244" s="136"/>
      <c r="SZ244" s="136"/>
      <c r="TA244" s="136"/>
      <c r="TB244" s="136"/>
      <c r="TC244" s="136"/>
      <c r="TD244" s="136"/>
      <c r="TE244" s="136"/>
      <c r="TF244" s="136"/>
      <c r="TG244" s="136"/>
      <c r="TH244" s="136"/>
      <c r="TI244" s="136"/>
      <c r="TJ244" s="136"/>
      <c r="TK244" s="136"/>
      <c r="TL244" s="136"/>
      <c r="TM244" s="136"/>
      <c r="TN244" s="136"/>
      <c r="TO244" s="136"/>
      <c r="TP244" s="136"/>
      <c r="TQ244" s="136"/>
      <c r="TR244" s="136"/>
      <c r="TS244" s="136"/>
      <c r="TT244" s="136"/>
      <c r="TU244" s="136"/>
      <c r="TV244" s="136"/>
      <c r="TW244" s="136"/>
      <c r="TX244" s="136"/>
      <c r="TY244" s="136"/>
      <c r="TZ244" s="136"/>
      <c r="UA244" s="136"/>
      <c r="UB244" s="136"/>
      <c r="UC244" s="136"/>
      <c r="UD244" s="136"/>
      <c r="UE244" s="136"/>
      <c r="UF244" s="136"/>
      <c r="UG244" s="136"/>
      <c r="UH244" s="136"/>
      <c r="UI244" s="136"/>
      <c r="UJ244" s="136"/>
      <c r="UK244" s="136"/>
      <c r="UL244" s="136"/>
      <c r="UM244" s="136"/>
      <c r="UN244" s="136"/>
      <c r="UO244" s="136"/>
      <c r="UP244" s="136"/>
      <c r="UQ244" s="136"/>
      <c r="UR244" s="136"/>
      <c r="US244" s="136"/>
      <c r="UT244" s="136"/>
      <c r="UU244" s="136"/>
      <c r="UV244" s="136"/>
      <c r="UW244" s="136"/>
      <c r="UX244" s="136"/>
      <c r="UY244" s="136"/>
      <c r="UZ244" s="136"/>
      <c r="VA244" s="136"/>
      <c r="VB244" s="136"/>
      <c r="VC244" s="136"/>
      <c r="VD244" s="136"/>
      <c r="VE244" s="136"/>
      <c r="VF244" s="136"/>
      <c r="VG244" s="136"/>
      <c r="VH244" s="136"/>
      <c r="VI244" s="136"/>
      <c r="VJ244" s="136"/>
      <c r="VK244" s="136"/>
      <c r="VL244" s="136"/>
      <c r="VM244" s="136"/>
      <c r="VN244" s="136"/>
      <c r="VO244" s="136"/>
      <c r="VP244" s="136"/>
      <c r="VQ244" s="136"/>
      <c r="VR244" s="136"/>
      <c r="VS244" s="136"/>
      <c r="VT244" s="136"/>
      <c r="VU244" s="136"/>
      <c r="VV244" s="136"/>
      <c r="VW244" s="136"/>
      <c r="VX244" s="136"/>
      <c r="VY244" s="136"/>
      <c r="VZ244" s="136"/>
      <c r="WA244" s="136"/>
      <c r="WB244" s="136"/>
      <c r="WC244" s="136"/>
      <c r="WD244" s="136"/>
      <c r="WE244" s="136"/>
      <c r="WF244" s="136"/>
      <c r="WG244" s="136"/>
      <c r="WH244" s="136"/>
      <c r="WI244" s="136"/>
      <c r="WJ244" s="136"/>
      <c r="WK244" s="136"/>
      <c r="WL244" s="136"/>
      <c r="WM244" s="136"/>
      <c r="WN244" s="136"/>
      <c r="WO244" s="136"/>
      <c r="WP244" s="136"/>
      <c r="WQ244" s="136"/>
      <c r="WR244" s="136"/>
      <c r="WS244" s="136"/>
      <c r="WT244" s="136"/>
      <c r="WU244" s="136"/>
      <c r="WV244" s="136"/>
      <c r="WW244" s="136"/>
      <c r="WX244" s="136"/>
      <c r="WY244" s="136"/>
      <c r="WZ244" s="136"/>
      <c r="XA244" s="136"/>
      <c r="XB244" s="136"/>
      <c r="XC244" s="136"/>
      <c r="XD244" s="136"/>
      <c r="XE244" s="136"/>
      <c r="XF244" s="136"/>
      <c r="XG244" s="136"/>
      <c r="XH244" s="136"/>
      <c r="XI244" s="136"/>
      <c r="XJ244" s="136"/>
      <c r="XK244" s="136"/>
      <c r="XL244" s="136"/>
      <c r="XM244" s="136"/>
      <c r="XN244" s="136"/>
      <c r="XO244" s="136"/>
      <c r="XP244" s="136"/>
      <c r="XQ244" s="136"/>
      <c r="XR244" s="136"/>
      <c r="XS244" s="136"/>
      <c r="XT244" s="136"/>
      <c r="XU244" s="136"/>
      <c r="XV244" s="136"/>
      <c r="XW244" s="136"/>
      <c r="XX244" s="136"/>
      <c r="XY244" s="136"/>
      <c r="XZ244" s="136"/>
      <c r="YA244" s="136"/>
      <c r="YB244" s="136"/>
      <c r="YC244" s="136"/>
      <c r="YD244" s="136"/>
      <c r="YE244" s="136"/>
      <c r="YF244" s="136"/>
      <c r="YG244" s="136"/>
      <c r="YH244" s="136"/>
      <c r="YI244" s="136"/>
      <c r="YJ244" s="136"/>
      <c r="YK244" s="136"/>
      <c r="YL244" s="136"/>
      <c r="YM244" s="136"/>
      <c r="YN244" s="136"/>
      <c r="YO244" s="136"/>
      <c r="YP244" s="136"/>
      <c r="YQ244" s="136"/>
      <c r="YR244" s="136"/>
      <c r="YS244" s="136"/>
      <c r="YT244" s="136"/>
      <c r="YU244" s="136"/>
      <c r="YV244" s="136"/>
      <c r="YW244" s="136"/>
      <c r="YX244" s="136"/>
      <c r="YY244" s="136"/>
      <c r="YZ244" s="136"/>
      <c r="ZA244" s="136"/>
      <c r="ZB244" s="136"/>
      <c r="ZC244" s="136"/>
      <c r="ZD244" s="136"/>
      <c r="ZE244" s="136"/>
      <c r="ZF244" s="136"/>
      <c r="ZG244" s="136"/>
      <c r="ZH244" s="136"/>
      <c r="ZI244" s="136"/>
      <c r="ZJ244" s="136"/>
      <c r="ZK244" s="136"/>
      <c r="ZL244" s="136"/>
      <c r="ZM244" s="136"/>
      <c r="ZN244" s="136"/>
      <c r="ZO244" s="136"/>
      <c r="ZP244" s="136"/>
      <c r="ZQ244" s="136"/>
      <c r="ZR244" s="136"/>
      <c r="ZS244" s="136"/>
      <c r="ZT244" s="136"/>
      <c r="ZU244" s="136"/>
      <c r="ZV244" s="136"/>
      <c r="ZW244" s="136"/>
      <c r="ZX244" s="136"/>
      <c r="ZY244" s="136"/>
      <c r="ZZ244" s="136"/>
      <c r="AAA244" s="136"/>
      <c r="AAB244" s="136"/>
      <c r="AAC244" s="136"/>
      <c r="AAD244" s="136"/>
      <c r="AAE244" s="136"/>
      <c r="AAF244" s="136"/>
      <c r="AAG244" s="136"/>
      <c r="AAH244" s="136"/>
      <c r="AAI244" s="136"/>
      <c r="AAJ244" s="136"/>
      <c r="AAK244" s="136"/>
      <c r="AAL244" s="136"/>
      <c r="AAM244" s="136"/>
      <c r="AAN244" s="136"/>
      <c r="AAO244" s="136"/>
      <c r="AAP244" s="136"/>
      <c r="AAQ244" s="136"/>
      <c r="AAR244" s="136"/>
      <c r="AAS244" s="136"/>
      <c r="AAT244" s="136"/>
      <c r="AAU244" s="136"/>
      <c r="AAV244" s="136"/>
      <c r="AAW244" s="136"/>
      <c r="AAX244" s="136"/>
      <c r="AAY244" s="136"/>
      <c r="AAZ244" s="136"/>
      <c r="ABA244" s="136"/>
      <c r="ABB244" s="136"/>
      <c r="ABC244" s="136"/>
      <c r="ABD244" s="136"/>
      <c r="ABE244" s="136"/>
      <c r="ABF244" s="136"/>
      <c r="ABG244" s="136"/>
      <c r="ABH244" s="136"/>
      <c r="ABI244" s="136"/>
      <c r="ABJ244" s="136"/>
      <c r="ABK244" s="136"/>
      <c r="ABL244" s="136"/>
      <c r="ABM244" s="136"/>
      <c r="ABN244" s="136"/>
      <c r="ABO244" s="136"/>
      <c r="ABP244" s="136"/>
      <c r="ABQ244" s="136"/>
      <c r="ABR244" s="136"/>
      <c r="ABS244" s="136"/>
      <c r="ABT244" s="136"/>
      <c r="ABU244" s="136"/>
      <c r="ABV244" s="136"/>
      <c r="ABW244" s="136"/>
      <c r="ABX244" s="136"/>
      <c r="ABY244" s="136"/>
      <c r="ABZ244" s="136"/>
      <c r="ACA244" s="136"/>
      <c r="ACB244" s="136"/>
      <c r="ACC244" s="136"/>
      <c r="ACD244" s="136"/>
      <c r="ACE244" s="136"/>
      <c r="ACF244" s="136"/>
      <c r="ACG244" s="136"/>
      <c r="ACH244" s="136"/>
      <c r="ACI244" s="136"/>
      <c r="ACJ244" s="136"/>
      <c r="ACK244" s="136"/>
      <c r="ACL244" s="136"/>
      <c r="ACM244" s="136"/>
      <c r="ACN244" s="136"/>
      <c r="ACO244" s="136"/>
      <c r="ACP244" s="136"/>
      <c r="ACQ244" s="136"/>
      <c r="ACR244" s="136"/>
      <c r="ACS244" s="136"/>
      <c r="ACT244" s="136"/>
      <c r="ACU244" s="136"/>
      <c r="ACV244" s="136"/>
      <c r="ACW244" s="136"/>
      <c r="ACX244" s="136"/>
      <c r="ACY244" s="136"/>
      <c r="ACZ244" s="136"/>
      <c r="ADA244" s="136"/>
      <c r="ADB244" s="136"/>
      <c r="ADC244" s="136"/>
      <c r="ADD244" s="136"/>
      <c r="ADE244" s="136"/>
      <c r="ADF244" s="136"/>
      <c r="ADG244" s="136"/>
      <c r="ADH244" s="136"/>
      <c r="ADI244" s="136"/>
      <c r="ADJ244" s="136"/>
      <c r="ADK244" s="136"/>
      <c r="ADL244" s="136"/>
      <c r="ADM244" s="136"/>
      <c r="ADN244" s="136"/>
      <c r="ADO244" s="136"/>
      <c r="ADP244" s="136"/>
      <c r="ADQ244" s="136"/>
      <c r="ADR244" s="136"/>
      <c r="ADS244" s="136"/>
      <c r="ADT244" s="136"/>
      <c r="ADU244" s="136"/>
      <c r="ADV244" s="136"/>
      <c r="ADW244" s="136"/>
      <c r="ADX244" s="136"/>
      <c r="ADY244" s="136"/>
      <c r="ADZ244" s="136"/>
      <c r="AEA244" s="136"/>
      <c r="AEB244" s="136"/>
      <c r="AEC244" s="136"/>
      <c r="AED244" s="136"/>
      <c r="AEE244" s="136"/>
      <c r="AEF244" s="136"/>
      <c r="AEG244" s="136"/>
      <c r="AEH244" s="136"/>
      <c r="AEI244" s="136"/>
      <c r="AEJ244" s="136"/>
      <c r="AEK244" s="136"/>
      <c r="AEL244" s="136"/>
      <c r="AEM244" s="136"/>
      <c r="AEN244" s="136"/>
      <c r="AEO244" s="136"/>
      <c r="AEP244" s="136"/>
      <c r="AEQ244" s="136"/>
      <c r="AER244" s="136"/>
      <c r="AES244" s="136"/>
      <c r="AET244" s="136"/>
      <c r="AEU244" s="136"/>
      <c r="AEV244" s="136"/>
      <c r="AEW244" s="136"/>
      <c r="AEX244" s="136"/>
      <c r="AEY244" s="136"/>
      <c r="AEZ244" s="136"/>
      <c r="AFA244" s="136"/>
      <c r="AFB244" s="136"/>
      <c r="AFC244" s="136"/>
      <c r="AFD244" s="136"/>
      <c r="AFE244" s="136"/>
      <c r="AFF244" s="136"/>
      <c r="AFG244" s="136"/>
      <c r="AFH244" s="136"/>
      <c r="AFI244" s="136"/>
      <c r="AFJ244" s="136"/>
      <c r="AFK244" s="136"/>
      <c r="AFL244" s="136"/>
      <c r="AFM244" s="136"/>
      <c r="AFN244" s="136"/>
      <c r="AFO244" s="136"/>
      <c r="AFP244" s="136"/>
      <c r="AFQ244" s="136"/>
      <c r="AFR244" s="136"/>
      <c r="AFS244" s="136"/>
      <c r="AFT244" s="136"/>
      <c r="AFU244" s="136"/>
      <c r="AFV244" s="136"/>
      <c r="AFW244" s="136"/>
      <c r="AFX244" s="136"/>
      <c r="AFY244" s="136"/>
      <c r="AFZ244" s="136"/>
      <c r="AGA244" s="136"/>
      <c r="AGB244" s="136"/>
      <c r="AGC244" s="136"/>
      <c r="AGD244" s="136"/>
      <c r="AGE244" s="136"/>
      <c r="AGF244" s="136"/>
      <c r="AGG244" s="136"/>
      <c r="AGH244" s="136"/>
      <c r="AGI244" s="136"/>
      <c r="AGJ244" s="136"/>
      <c r="AGK244" s="136"/>
      <c r="AGL244" s="136"/>
      <c r="AGM244" s="136"/>
      <c r="AGN244" s="136"/>
      <c r="AGO244" s="136"/>
      <c r="AGP244" s="136"/>
      <c r="AGQ244" s="136"/>
      <c r="AGR244" s="136"/>
      <c r="AGS244" s="136"/>
      <c r="AGT244" s="136"/>
      <c r="AGU244" s="136"/>
      <c r="AGV244" s="136"/>
      <c r="AGW244" s="136"/>
      <c r="AGX244" s="136"/>
      <c r="AGY244" s="136"/>
      <c r="AGZ244" s="136"/>
      <c r="AHA244" s="136"/>
      <c r="AHB244" s="136"/>
      <c r="AHC244" s="136"/>
      <c r="AHD244" s="136"/>
      <c r="AHE244" s="136"/>
      <c r="AHF244" s="136"/>
      <c r="AHG244" s="136"/>
      <c r="AHH244" s="136"/>
      <c r="AHI244" s="136"/>
      <c r="AHJ244" s="136"/>
      <c r="AHK244" s="136"/>
      <c r="AHL244" s="136"/>
      <c r="AHM244" s="136"/>
      <c r="AHN244" s="136"/>
      <c r="AHO244" s="136"/>
      <c r="AHP244" s="136"/>
      <c r="AHQ244" s="136"/>
      <c r="AHR244" s="136"/>
      <c r="AHS244" s="136"/>
      <c r="AHT244" s="136"/>
      <c r="AHU244" s="136"/>
      <c r="AHV244" s="136"/>
      <c r="AHW244" s="136"/>
      <c r="AHX244" s="136"/>
      <c r="AHY244" s="136"/>
      <c r="AHZ244" s="136"/>
      <c r="AIA244" s="136"/>
      <c r="AIB244" s="136"/>
      <c r="AIC244" s="136"/>
      <c r="AID244" s="136"/>
      <c r="AIE244" s="136"/>
      <c r="AIF244" s="136"/>
      <c r="AIG244" s="136"/>
      <c r="AIH244" s="136"/>
      <c r="AII244" s="136"/>
      <c r="AIJ244" s="136"/>
      <c r="AIK244" s="136"/>
      <c r="AIL244" s="136"/>
      <c r="AIM244" s="136"/>
      <c r="AIN244" s="136"/>
      <c r="AIO244" s="136"/>
      <c r="AIP244" s="136"/>
      <c r="AIQ244" s="136"/>
      <c r="AIR244" s="136"/>
      <c r="AIS244" s="136"/>
      <c r="AIT244" s="136"/>
      <c r="AIU244" s="136"/>
      <c r="AIV244" s="136"/>
      <c r="AIW244" s="136"/>
      <c r="AIX244" s="136"/>
      <c r="AIY244" s="136"/>
      <c r="AIZ244" s="136"/>
      <c r="AJA244" s="136"/>
      <c r="AJB244" s="136"/>
      <c r="AJC244" s="136"/>
      <c r="AJD244" s="136"/>
      <c r="AJE244" s="136"/>
      <c r="AJF244" s="136"/>
      <c r="AJG244" s="136"/>
      <c r="AJH244" s="136"/>
      <c r="AJI244" s="136"/>
      <c r="AJJ244" s="136"/>
      <c r="AJK244" s="136"/>
      <c r="AJL244" s="136"/>
      <c r="AJM244" s="136"/>
      <c r="AJN244" s="136"/>
      <c r="AJO244" s="136"/>
      <c r="AJP244" s="136"/>
      <c r="AJQ244" s="136"/>
      <c r="AJR244" s="136"/>
      <c r="AJS244" s="136"/>
      <c r="AJT244" s="136"/>
      <c r="AJU244" s="136"/>
      <c r="AJV244" s="136"/>
      <c r="AJW244" s="136"/>
      <c r="AJX244" s="136"/>
      <c r="AJY244" s="136"/>
      <c r="AJZ244" s="136"/>
      <c r="AKA244" s="136"/>
      <c r="AKB244" s="136"/>
      <c r="AKC244" s="136"/>
      <c r="AKD244" s="136"/>
      <c r="AKE244" s="136"/>
      <c r="AKF244" s="136"/>
      <c r="AKG244" s="136"/>
      <c r="AKH244" s="136"/>
      <c r="AKI244" s="136"/>
      <c r="AKJ244" s="136"/>
      <c r="AKK244" s="136"/>
      <c r="AKL244" s="136"/>
      <c r="AKM244" s="136"/>
      <c r="AKN244" s="136"/>
      <c r="AKO244" s="136"/>
      <c r="AKP244" s="136"/>
      <c r="AKQ244" s="136"/>
      <c r="AKR244" s="136"/>
      <c r="AKS244" s="136"/>
      <c r="AKT244" s="136"/>
      <c r="AKU244" s="136"/>
      <c r="AKV244" s="136"/>
      <c r="AKW244" s="136"/>
      <c r="AKX244" s="136"/>
      <c r="AKY244" s="136"/>
      <c r="AKZ244" s="136"/>
      <c r="ALA244" s="136"/>
      <c r="ALB244" s="136"/>
      <c r="ALC244" s="136"/>
      <c r="ALD244" s="136"/>
      <c r="ALE244" s="136"/>
      <c r="ALF244" s="136"/>
      <c r="ALG244" s="136"/>
      <c r="ALH244" s="136"/>
      <c r="ALI244" s="136"/>
      <c r="ALJ244" s="136"/>
      <c r="ALK244" s="136"/>
      <c r="ALL244" s="136"/>
      <c r="ALM244" s="136"/>
      <c r="ALN244" s="136"/>
      <c r="ALO244" s="136"/>
      <c r="ALP244" s="136"/>
      <c r="ALQ244" s="136"/>
      <c r="ALR244" s="136"/>
      <c r="ALS244" s="136"/>
      <c r="ALT244" s="136"/>
      <c r="ALU244" s="136"/>
      <c r="ALV244" s="136"/>
      <c r="ALW244" s="136"/>
      <c r="ALX244" s="136"/>
      <c r="ALY244" s="136"/>
      <c r="ALZ244" s="136"/>
      <c r="AMA244" s="136"/>
      <c r="AMB244" s="136"/>
      <c r="AMC244" s="136"/>
      <c r="AMD244" s="136"/>
      <c r="AME244" s="136"/>
      <c r="AMF244" s="136"/>
      <c r="AMG244" s="136"/>
      <c r="AMH244" s="136"/>
      <c r="AMI244" s="136"/>
    </row>
    <row r="245" spans="1:1023" ht="29.25" x14ac:dyDescent="0.25">
      <c r="A245" s="280" t="s">
        <v>965</v>
      </c>
      <c r="B245" s="193">
        <v>245</v>
      </c>
      <c r="C245" s="261" t="s">
        <v>25907</v>
      </c>
      <c r="D245" s="212" t="s">
        <v>25908</v>
      </c>
      <c r="E245" s="136"/>
      <c r="F245" s="238"/>
      <c r="G245" s="214"/>
      <c r="H245" s="214"/>
      <c r="I245" s="367">
        <v>51.72</v>
      </c>
      <c r="J245" s="443"/>
      <c r="K245" s="161"/>
      <c r="L245" s="161"/>
      <c r="M245" s="161"/>
      <c r="N245" s="161"/>
      <c r="O245" s="161"/>
      <c r="P245" s="161"/>
      <c r="Q245" s="161"/>
      <c r="R245" s="161"/>
      <c r="S245" s="77"/>
      <c r="T245" s="77"/>
      <c r="U245" s="161"/>
      <c r="V245" s="256">
        <f>IF(O245=1,10,100)</f>
        <v>100</v>
      </c>
      <c r="W245" s="256">
        <f>IF(O245=1,1,IF(O245=2,10,100))</f>
        <v>100</v>
      </c>
      <c r="X245" s="256">
        <f>IF(O245=3,20,100)</f>
        <v>100</v>
      </c>
      <c r="Y245" s="256">
        <f>IF(P245=1,10,100)</f>
        <v>100</v>
      </c>
      <c r="Z245" s="256">
        <f>IF(P245=1,1,IF(P245=2,10,100))</f>
        <v>100</v>
      </c>
      <c r="AA245" s="257">
        <f>IF(OR(EXACT(Q245,"1A"),EXACT(Q245,"1B")),0.1,IF(Q245=2,1,100))</f>
        <v>100</v>
      </c>
      <c r="AB245" s="257">
        <f>IF(OR(EXACT(R245,"1A"),EXACT(R245,"1B")),0.1,IF(R245=2,1,100))</f>
        <v>100</v>
      </c>
      <c r="AC245" s="257">
        <f>IF(OR(EXACT(S245,"1A"),EXACT(S245,"1B")),0.3,IF(S245=2,3,100))</f>
        <v>100</v>
      </c>
      <c r="AD245" s="136"/>
      <c r="AE245" s="136"/>
      <c r="AF245" s="249">
        <f>IF(OR(OR(EXACT(J245,"1A"),EXACT(J245,"1B"),EXACT(J245,"1C")),K245=1),1,IF(K245=2,10,100))</f>
        <v>100</v>
      </c>
      <c r="AG245" s="249">
        <f>IF(OR(EXACT(J245,"1A"),EXACT(J245,"1B"),EXACT(J245,"1C")),1,IF(J245=2,10,100))</f>
        <v>100</v>
      </c>
      <c r="AH245" s="249">
        <f>IF(OR(EXACT(J245,"1A"),EXACT(J245,"1B"),EXACT(J245,"1C"),K245=1),3,100)</f>
        <v>100</v>
      </c>
      <c r="AI245" s="249">
        <f>IF(OR(EXACT(J245,"1A"),EXACT(J245,"1B"),EXACT(J245,"1C")),5,100)</f>
        <v>100</v>
      </c>
      <c r="AJ245" s="269"/>
      <c r="AK245" s="297"/>
      <c r="AL245" s="153"/>
      <c r="AM245" s="251"/>
      <c r="AN245" s="136"/>
      <c r="AO245" s="136"/>
      <c r="AP245" s="136"/>
      <c r="AQ245" s="285" t="s">
        <v>25909</v>
      </c>
      <c r="AR245" s="136"/>
      <c r="AS245" s="136"/>
      <c r="AT245" s="136"/>
      <c r="AU245" s="136"/>
      <c r="AV245" s="136"/>
      <c r="AW245" s="136"/>
      <c r="AX245" s="136"/>
      <c r="AY245" s="136"/>
      <c r="AZ245" s="136"/>
      <c r="BA245" s="136"/>
      <c r="BB245" s="136"/>
      <c r="BC245" s="136"/>
      <c r="BD245" s="136"/>
      <c r="BE245" s="136"/>
      <c r="BF245" s="136"/>
      <c r="BG245" s="136"/>
      <c r="BH245" s="136"/>
      <c r="BI245" s="136"/>
      <c r="BJ245" s="136"/>
      <c r="BK245" s="136"/>
      <c r="BL245" s="136"/>
      <c r="BM245" s="136"/>
      <c r="BN245" s="136"/>
      <c r="BO245" s="136"/>
      <c r="BP245" s="136"/>
      <c r="BQ245" s="136"/>
      <c r="BR245" s="136"/>
      <c r="BS245" s="136"/>
      <c r="BT245" s="136"/>
      <c r="BU245" s="136"/>
      <c r="BV245" s="136"/>
      <c r="BW245" s="136"/>
      <c r="BX245" s="136"/>
      <c r="BY245" s="136"/>
      <c r="BZ245" s="136"/>
      <c r="CA245" s="136"/>
      <c r="CB245" s="136"/>
      <c r="CC245" s="136"/>
      <c r="CD245" s="136"/>
      <c r="CE245" s="136"/>
      <c r="CF245" s="136"/>
      <c r="CG245" s="136"/>
      <c r="CH245" s="136"/>
      <c r="CI245" s="136"/>
      <c r="CJ245" s="136"/>
      <c r="CK245" s="136"/>
      <c r="CL245" s="136"/>
      <c r="CM245" s="136"/>
      <c r="CN245" s="136"/>
      <c r="CO245" s="136"/>
      <c r="CP245" s="136"/>
      <c r="CQ245" s="136"/>
      <c r="CR245" s="136"/>
      <c r="CS245" s="136"/>
      <c r="CT245" s="136"/>
      <c r="CU245" s="136"/>
      <c r="CV245" s="136"/>
      <c r="CW245" s="136"/>
      <c r="CX245" s="136"/>
      <c r="CY245" s="136"/>
      <c r="CZ245" s="136"/>
      <c r="DA245" s="136"/>
      <c r="DB245" s="136"/>
      <c r="DC245" s="136"/>
      <c r="DD245" s="136"/>
      <c r="DE245" s="136"/>
      <c r="DF245" s="136"/>
      <c r="DG245" s="136"/>
      <c r="DH245" s="136"/>
      <c r="DI245" s="136"/>
      <c r="DJ245" s="136"/>
      <c r="DK245" s="136"/>
      <c r="DL245" s="136"/>
      <c r="DM245" s="136"/>
      <c r="DN245" s="136"/>
      <c r="DO245" s="136"/>
      <c r="DP245" s="136"/>
      <c r="DQ245" s="136"/>
      <c r="DR245" s="136"/>
      <c r="DS245" s="136"/>
      <c r="DT245" s="136"/>
      <c r="DU245" s="136"/>
      <c r="DV245" s="136"/>
      <c r="DW245" s="136"/>
      <c r="DX245" s="136"/>
      <c r="DY245" s="136"/>
      <c r="DZ245" s="136"/>
      <c r="EA245" s="136"/>
      <c r="EB245" s="136"/>
      <c r="EC245" s="136"/>
      <c r="ED245" s="136"/>
      <c r="EE245" s="136"/>
      <c r="EF245" s="136"/>
      <c r="EG245" s="136"/>
      <c r="EH245" s="136"/>
      <c r="EI245" s="136"/>
      <c r="EJ245" s="136"/>
      <c r="EK245" s="136"/>
      <c r="EL245" s="136"/>
      <c r="EM245" s="136"/>
      <c r="EN245" s="136"/>
      <c r="EO245" s="136"/>
      <c r="EP245" s="136"/>
      <c r="EQ245" s="136"/>
      <c r="ER245" s="136"/>
      <c r="ES245" s="136"/>
      <c r="ET245" s="136"/>
      <c r="EU245" s="136"/>
      <c r="EV245" s="136"/>
      <c r="EW245" s="136"/>
      <c r="EX245" s="136"/>
      <c r="EY245" s="136"/>
      <c r="EZ245" s="136"/>
      <c r="FA245" s="136"/>
      <c r="FB245" s="136"/>
      <c r="FC245" s="136"/>
      <c r="FD245" s="136"/>
      <c r="FE245" s="136"/>
      <c r="FF245" s="136"/>
      <c r="FG245" s="136"/>
      <c r="FH245" s="136"/>
      <c r="FI245" s="136"/>
      <c r="FJ245" s="136"/>
      <c r="FK245" s="136"/>
      <c r="FL245" s="136"/>
      <c r="FM245" s="136"/>
      <c r="FN245" s="136"/>
      <c r="FO245" s="136"/>
      <c r="FP245" s="136"/>
      <c r="FQ245" s="136"/>
      <c r="FR245" s="136"/>
      <c r="FS245" s="136"/>
      <c r="FT245" s="136"/>
      <c r="FU245" s="136"/>
      <c r="FV245" s="136"/>
      <c r="FW245" s="136"/>
      <c r="FX245" s="136"/>
      <c r="FY245" s="136"/>
      <c r="FZ245" s="136"/>
      <c r="GA245" s="136"/>
      <c r="GB245" s="136"/>
      <c r="GC245" s="136"/>
      <c r="GD245" s="136"/>
      <c r="GE245" s="136"/>
      <c r="GF245" s="136"/>
      <c r="GG245" s="136"/>
      <c r="GH245" s="136"/>
      <c r="GI245" s="136"/>
      <c r="GJ245" s="136"/>
      <c r="GK245" s="136"/>
      <c r="GL245" s="136"/>
      <c r="GM245" s="136"/>
      <c r="GN245" s="136"/>
      <c r="GO245" s="136"/>
      <c r="GP245" s="136"/>
      <c r="GQ245" s="136"/>
      <c r="GR245" s="136"/>
      <c r="GS245" s="136"/>
      <c r="GT245" s="136"/>
      <c r="GU245" s="136"/>
      <c r="GV245" s="136"/>
      <c r="GW245" s="136"/>
      <c r="GX245" s="136"/>
      <c r="GY245" s="136"/>
      <c r="GZ245" s="136"/>
      <c r="HA245" s="136"/>
      <c r="HB245" s="136"/>
      <c r="HC245" s="136"/>
      <c r="HD245" s="136"/>
      <c r="HE245" s="136"/>
      <c r="HF245" s="136"/>
      <c r="HG245" s="136"/>
      <c r="HH245" s="136"/>
      <c r="HI245" s="136"/>
      <c r="HJ245" s="136"/>
      <c r="HK245" s="136"/>
      <c r="HL245" s="136"/>
      <c r="HM245" s="136"/>
      <c r="HN245" s="136"/>
      <c r="HO245" s="136"/>
      <c r="HP245" s="136"/>
      <c r="HQ245" s="136"/>
      <c r="HR245" s="136"/>
      <c r="HS245" s="136"/>
      <c r="HT245" s="136"/>
      <c r="HU245" s="136"/>
      <c r="HV245" s="136"/>
      <c r="HW245" s="136"/>
      <c r="HX245" s="136"/>
      <c r="HY245" s="136"/>
      <c r="HZ245" s="136"/>
      <c r="IA245" s="136"/>
      <c r="IB245" s="136"/>
      <c r="IC245" s="136"/>
      <c r="ID245" s="136"/>
      <c r="IE245" s="136"/>
      <c r="IF245" s="136"/>
      <c r="IG245" s="136"/>
      <c r="IH245" s="136"/>
      <c r="II245" s="136"/>
      <c r="IJ245" s="136"/>
      <c r="IK245" s="136"/>
      <c r="IL245" s="136"/>
      <c r="IM245" s="136"/>
      <c r="IN245" s="136"/>
      <c r="IO245" s="136"/>
      <c r="IP245" s="136"/>
      <c r="IQ245" s="136"/>
      <c r="IR245" s="136"/>
      <c r="IS245" s="136"/>
      <c r="IT245" s="136"/>
      <c r="IU245" s="136"/>
      <c r="IV245" s="136"/>
      <c r="IW245" s="136"/>
      <c r="IX245" s="136"/>
      <c r="IY245" s="136"/>
      <c r="IZ245" s="136"/>
      <c r="JA245" s="136"/>
      <c r="JB245" s="136"/>
      <c r="JC245" s="136"/>
      <c r="JD245" s="136"/>
      <c r="JE245" s="136"/>
      <c r="JF245" s="136"/>
      <c r="JG245" s="136"/>
      <c r="JH245" s="136"/>
      <c r="JI245" s="136"/>
      <c r="JJ245" s="136"/>
      <c r="JK245" s="136"/>
      <c r="JL245" s="136"/>
      <c r="JM245" s="136"/>
      <c r="JN245" s="136"/>
      <c r="JO245" s="136"/>
      <c r="JP245" s="136"/>
      <c r="JQ245" s="136"/>
      <c r="JR245" s="136"/>
      <c r="JS245" s="136"/>
      <c r="JT245" s="136"/>
      <c r="JU245" s="136"/>
      <c r="JV245" s="136"/>
      <c r="JW245" s="136"/>
      <c r="JX245" s="136"/>
      <c r="JY245" s="136"/>
      <c r="JZ245" s="136"/>
      <c r="KA245" s="136"/>
      <c r="KB245" s="136"/>
      <c r="KC245" s="136"/>
      <c r="KD245" s="136"/>
      <c r="KE245" s="136"/>
      <c r="KF245" s="136"/>
      <c r="KG245" s="136"/>
      <c r="KH245" s="136"/>
      <c r="KI245" s="136"/>
      <c r="KJ245" s="136"/>
      <c r="KK245" s="136"/>
      <c r="KL245" s="136"/>
      <c r="KM245" s="136"/>
      <c r="KN245" s="136"/>
      <c r="KO245" s="136"/>
      <c r="KP245" s="136"/>
      <c r="KQ245" s="136"/>
      <c r="KR245" s="136"/>
      <c r="KS245" s="136"/>
      <c r="KT245" s="136"/>
      <c r="KU245" s="136"/>
      <c r="KV245" s="136"/>
      <c r="KW245" s="136"/>
      <c r="KX245" s="136"/>
      <c r="KY245" s="136"/>
      <c r="KZ245" s="136"/>
      <c r="LA245" s="136"/>
      <c r="LB245" s="136"/>
      <c r="LC245" s="136"/>
      <c r="LD245" s="136"/>
      <c r="LE245" s="136"/>
      <c r="LF245" s="136"/>
      <c r="LG245" s="136"/>
      <c r="LH245" s="136"/>
      <c r="LI245" s="136"/>
      <c r="LJ245" s="136"/>
      <c r="LK245" s="136"/>
      <c r="LL245" s="136"/>
      <c r="LM245" s="136"/>
      <c r="LN245" s="136"/>
      <c r="LO245" s="136"/>
      <c r="LP245" s="136"/>
      <c r="LQ245" s="136"/>
      <c r="LR245" s="136"/>
      <c r="LS245" s="136"/>
      <c r="LT245" s="136"/>
      <c r="LU245" s="136"/>
      <c r="LV245" s="136"/>
      <c r="LW245" s="136"/>
      <c r="LX245" s="136"/>
      <c r="LY245" s="136"/>
      <c r="LZ245" s="136"/>
      <c r="MA245" s="136"/>
      <c r="MB245" s="136"/>
      <c r="MC245" s="136"/>
      <c r="MD245" s="136"/>
      <c r="ME245" s="136"/>
      <c r="MF245" s="136"/>
      <c r="MG245" s="136"/>
      <c r="MH245" s="136"/>
      <c r="MI245" s="136"/>
      <c r="MJ245" s="136"/>
      <c r="MK245" s="136"/>
      <c r="ML245" s="136"/>
      <c r="MM245" s="136"/>
      <c r="MN245" s="136"/>
      <c r="MO245" s="136"/>
      <c r="MP245" s="136"/>
      <c r="MQ245" s="136"/>
      <c r="MR245" s="136"/>
      <c r="MS245" s="136"/>
      <c r="MT245" s="136"/>
      <c r="MU245" s="136"/>
      <c r="MV245" s="136"/>
      <c r="MW245" s="136"/>
      <c r="MX245" s="136"/>
      <c r="MY245" s="136"/>
      <c r="MZ245" s="136"/>
      <c r="NA245" s="136"/>
      <c r="NB245" s="136"/>
      <c r="NC245" s="136"/>
      <c r="ND245" s="136"/>
      <c r="NE245" s="136"/>
      <c r="NF245" s="136"/>
      <c r="NG245" s="136"/>
      <c r="NH245" s="136"/>
      <c r="NI245" s="136"/>
      <c r="NJ245" s="136"/>
      <c r="NK245" s="136"/>
      <c r="NL245" s="136"/>
      <c r="NM245" s="136"/>
      <c r="NN245" s="136"/>
      <c r="NO245" s="136"/>
      <c r="NP245" s="136"/>
      <c r="NQ245" s="136"/>
      <c r="NR245" s="136"/>
      <c r="NS245" s="136"/>
      <c r="NT245" s="136"/>
      <c r="NU245" s="136"/>
      <c r="NV245" s="136"/>
      <c r="NW245" s="136"/>
      <c r="NX245" s="136"/>
      <c r="NY245" s="136"/>
      <c r="NZ245" s="136"/>
      <c r="OA245" s="136"/>
      <c r="OB245" s="136"/>
      <c r="OC245" s="136"/>
      <c r="OD245" s="136"/>
      <c r="OE245" s="136"/>
      <c r="OF245" s="136"/>
      <c r="OG245" s="136"/>
      <c r="OH245" s="136"/>
      <c r="OI245" s="136"/>
      <c r="OJ245" s="136"/>
      <c r="OK245" s="136"/>
      <c r="OL245" s="136"/>
      <c r="OM245" s="136"/>
      <c r="ON245" s="136"/>
      <c r="OO245" s="136"/>
      <c r="OP245" s="136"/>
      <c r="OQ245" s="136"/>
      <c r="OR245" s="136"/>
      <c r="OS245" s="136"/>
      <c r="OT245" s="136"/>
      <c r="OU245" s="136"/>
      <c r="OV245" s="136"/>
      <c r="OW245" s="136"/>
      <c r="OX245" s="136"/>
      <c r="OY245" s="136"/>
      <c r="OZ245" s="136"/>
      <c r="PA245" s="136"/>
      <c r="PB245" s="136"/>
      <c r="PC245" s="136"/>
      <c r="PD245" s="136"/>
      <c r="PE245" s="136"/>
      <c r="PF245" s="136"/>
      <c r="PG245" s="136"/>
      <c r="PH245" s="136"/>
      <c r="PI245" s="136"/>
      <c r="PJ245" s="136"/>
      <c r="PK245" s="136"/>
      <c r="PL245" s="136"/>
      <c r="PM245" s="136"/>
      <c r="PN245" s="136"/>
      <c r="PO245" s="136"/>
      <c r="PP245" s="136"/>
      <c r="PQ245" s="136"/>
      <c r="PR245" s="136"/>
      <c r="PS245" s="136"/>
      <c r="PT245" s="136"/>
      <c r="PU245" s="136"/>
      <c r="PV245" s="136"/>
      <c r="PW245" s="136"/>
      <c r="PX245" s="136"/>
      <c r="PY245" s="136"/>
      <c r="PZ245" s="136"/>
      <c r="QA245" s="136"/>
      <c r="QB245" s="136"/>
      <c r="QC245" s="136"/>
      <c r="QD245" s="136"/>
      <c r="QE245" s="136"/>
      <c r="QF245" s="136"/>
      <c r="QG245" s="136"/>
      <c r="QH245" s="136"/>
      <c r="QI245" s="136"/>
      <c r="QJ245" s="136"/>
      <c r="QK245" s="136"/>
      <c r="QL245" s="136"/>
      <c r="QM245" s="136"/>
      <c r="QN245" s="136"/>
      <c r="QO245" s="136"/>
      <c r="QP245" s="136"/>
      <c r="QQ245" s="136"/>
      <c r="QR245" s="136"/>
      <c r="QS245" s="136"/>
      <c r="QT245" s="136"/>
      <c r="QU245" s="136"/>
      <c r="QV245" s="136"/>
      <c r="QW245" s="136"/>
      <c r="QX245" s="136"/>
      <c r="QY245" s="136"/>
      <c r="QZ245" s="136"/>
      <c r="RA245" s="136"/>
      <c r="RB245" s="136"/>
      <c r="RC245" s="136"/>
      <c r="RD245" s="136"/>
      <c r="RE245" s="136"/>
      <c r="RF245" s="136"/>
      <c r="RG245" s="136"/>
      <c r="RH245" s="136"/>
      <c r="RI245" s="136"/>
      <c r="RJ245" s="136"/>
      <c r="RK245" s="136"/>
      <c r="RL245" s="136"/>
      <c r="RM245" s="136"/>
      <c r="RN245" s="136"/>
      <c r="RO245" s="136"/>
      <c r="RP245" s="136"/>
      <c r="RQ245" s="136"/>
      <c r="RR245" s="136"/>
      <c r="RS245" s="136"/>
      <c r="RT245" s="136"/>
      <c r="RU245" s="136"/>
      <c r="RV245" s="136"/>
      <c r="RW245" s="136"/>
      <c r="RX245" s="136"/>
      <c r="RY245" s="136"/>
      <c r="RZ245" s="136"/>
      <c r="SA245" s="136"/>
      <c r="SB245" s="136"/>
      <c r="SC245" s="136"/>
      <c r="SD245" s="136"/>
      <c r="SE245" s="136"/>
      <c r="SF245" s="136"/>
      <c r="SG245" s="136"/>
      <c r="SH245" s="136"/>
      <c r="SI245" s="136"/>
      <c r="SJ245" s="136"/>
      <c r="SK245" s="136"/>
      <c r="SL245" s="136"/>
      <c r="SM245" s="136"/>
      <c r="SN245" s="136"/>
      <c r="SO245" s="136"/>
      <c r="SP245" s="136"/>
      <c r="SQ245" s="136"/>
      <c r="SR245" s="136"/>
      <c r="SS245" s="136"/>
      <c r="ST245" s="136"/>
      <c r="SU245" s="136"/>
      <c r="SV245" s="136"/>
      <c r="SW245" s="136"/>
      <c r="SX245" s="136"/>
      <c r="SY245" s="136"/>
      <c r="SZ245" s="136"/>
      <c r="TA245" s="136"/>
      <c r="TB245" s="136"/>
      <c r="TC245" s="136"/>
      <c r="TD245" s="136"/>
      <c r="TE245" s="136"/>
      <c r="TF245" s="136"/>
      <c r="TG245" s="136"/>
      <c r="TH245" s="136"/>
      <c r="TI245" s="136"/>
      <c r="TJ245" s="136"/>
      <c r="TK245" s="136"/>
      <c r="TL245" s="136"/>
      <c r="TM245" s="136"/>
      <c r="TN245" s="136"/>
      <c r="TO245" s="136"/>
      <c r="TP245" s="136"/>
      <c r="TQ245" s="136"/>
      <c r="TR245" s="136"/>
      <c r="TS245" s="136"/>
      <c r="TT245" s="136"/>
      <c r="TU245" s="136"/>
      <c r="TV245" s="136"/>
      <c r="TW245" s="136"/>
      <c r="TX245" s="136"/>
      <c r="TY245" s="136"/>
      <c r="TZ245" s="136"/>
      <c r="UA245" s="136"/>
      <c r="UB245" s="136"/>
      <c r="UC245" s="136"/>
      <c r="UD245" s="136"/>
      <c r="UE245" s="136"/>
      <c r="UF245" s="136"/>
      <c r="UG245" s="136"/>
      <c r="UH245" s="136"/>
      <c r="UI245" s="136"/>
      <c r="UJ245" s="136"/>
      <c r="UK245" s="136"/>
      <c r="UL245" s="136"/>
      <c r="UM245" s="136"/>
      <c r="UN245" s="136"/>
      <c r="UO245" s="136"/>
      <c r="UP245" s="136"/>
      <c r="UQ245" s="136"/>
      <c r="UR245" s="136"/>
      <c r="US245" s="136"/>
      <c r="UT245" s="136"/>
      <c r="UU245" s="136"/>
      <c r="UV245" s="136"/>
      <c r="UW245" s="136"/>
      <c r="UX245" s="136"/>
      <c r="UY245" s="136"/>
      <c r="UZ245" s="136"/>
      <c r="VA245" s="136"/>
      <c r="VB245" s="136"/>
      <c r="VC245" s="136"/>
      <c r="VD245" s="136"/>
      <c r="VE245" s="136"/>
      <c r="VF245" s="136"/>
      <c r="VG245" s="136"/>
      <c r="VH245" s="136"/>
      <c r="VI245" s="136"/>
      <c r="VJ245" s="136"/>
      <c r="VK245" s="136"/>
      <c r="VL245" s="136"/>
      <c r="VM245" s="136"/>
      <c r="VN245" s="136"/>
      <c r="VO245" s="136"/>
      <c r="VP245" s="136"/>
      <c r="VQ245" s="136"/>
      <c r="VR245" s="136"/>
      <c r="VS245" s="136"/>
      <c r="VT245" s="136"/>
      <c r="VU245" s="136"/>
      <c r="VV245" s="136"/>
      <c r="VW245" s="136"/>
      <c r="VX245" s="136"/>
      <c r="VY245" s="136"/>
      <c r="VZ245" s="136"/>
      <c r="WA245" s="136"/>
      <c r="WB245" s="136"/>
      <c r="WC245" s="136"/>
      <c r="WD245" s="136"/>
      <c r="WE245" s="136"/>
      <c r="WF245" s="136"/>
      <c r="WG245" s="136"/>
      <c r="WH245" s="136"/>
      <c r="WI245" s="136"/>
      <c r="WJ245" s="136"/>
      <c r="WK245" s="136"/>
      <c r="WL245" s="136"/>
      <c r="WM245" s="136"/>
      <c r="WN245" s="136"/>
      <c r="WO245" s="136"/>
      <c r="WP245" s="136"/>
      <c r="WQ245" s="136"/>
      <c r="WR245" s="136"/>
      <c r="WS245" s="136"/>
      <c r="WT245" s="136"/>
      <c r="WU245" s="136"/>
      <c r="WV245" s="136"/>
      <c r="WW245" s="136"/>
      <c r="WX245" s="136"/>
      <c r="WY245" s="136"/>
      <c r="WZ245" s="136"/>
      <c r="XA245" s="136"/>
      <c r="XB245" s="136"/>
      <c r="XC245" s="136"/>
      <c r="XD245" s="136"/>
      <c r="XE245" s="136"/>
      <c r="XF245" s="136"/>
      <c r="XG245" s="136"/>
      <c r="XH245" s="136"/>
      <c r="XI245" s="136"/>
      <c r="XJ245" s="136"/>
      <c r="XK245" s="136"/>
      <c r="XL245" s="136"/>
      <c r="XM245" s="136"/>
      <c r="XN245" s="136"/>
      <c r="XO245" s="136"/>
      <c r="XP245" s="136"/>
      <c r="XQ245" s="136"/>
      <c r="XR245" s="136"/>
      <c r="XS245" s="136"/>
      <c r="XT245" s="136"/>
      <c r="XU245" s="136"/>
      <c r="XV245" s="136"/>
      <c r="XW245" s="136"/>
      <c r="XX245" s="136"/>
      <c r="XY245" s="136"/>
      <c r="XZ245" s="136"/>
      <c r="YA245" s="136"/>
      <c r="YB245" s="136"/>
      <c r="YC245" s="136"/>
      <c r="YD245" s="136"/>
      <c r="YE245" s="136"/>
      <c r="YF245" s="136"/>
      <c r="YG245" s="136"/>
      <c r="YH245" s="136"/>
      <c r="YI245" s="136"/>
      <c r="YJ245" s="136"/>
      <c r="YK245" s="136"/>
      <c r="YL245" s="136"/>
      <c r="YM245" s="136"/>
      <c r="YN245" s="136"/>
      <c r="YO245" s="136"/>
      <c r="YP245" s="136"/>
      <c r="YQ245" s="136"/>
      <c r="YR245" s="136"/>
      <c r="YS245" s="136"/>
      <c r="YT245" s="136"/>
      <c r="YU245" s="136"/>
      <c r="YV245" s="136"/>
      <c r="YW245" s="136"/>
      <c r="YX245" s="136"/>
      <c r="YY245" s="136"/>
      <c r="YZ245" s="136"/>
      <c r="ZA245" s="136"/>
      <c r="ZB245" s="136"/>
      <c r="ZC245" s="136"/>
      <c r="ZD245" s="136"/>
      <c r="ZE245" s="136"/>
      <c r="ZF245" s="136"/>
      <c r="ZG245" s="136"/>
      <c r="ZH245" s="136"/>
      <c r="ZI245" s="136"/>
      <c r="ZJ245" s="136"/>
      <c r="ZK245" s="136"/>
      <c r="ZL245" s="136"/>
      <c r="ZM245" s="136"/>
      <c r="ZN245" s="136"/>
      <c r="ZO245" s="136"/>
      <c r="ZP245" s="136"/>
      <c r="ZQ245" s="136"/>
      <c r="ZR245" s="136"/>
      <c r="ZS245" s="136"/>
      <c r="ZT245" s="136"/>
      <c r="ZU245" s="136"/>
      <c r="ZV245" s="136"/>
      <c r="ZW245" s="136"/>
      <c r="ZX245" s="136"/>
      <c r="ZY245" s="136"/>
      <c r="ZZ245" s="136"/>
      <c r="AAA245" s="136"/>
      <c r="AAB245" s="136"/>
      <c r="AAC245" s="136"/>
      <c r="AAD245" s="136"/>
      <c r="AAE245" s="136"/>
      <c r="AAF245" s="136"/>
      <c r="AAG245" s="136"/>
      <c r="AAH245" s="136"/>
      <c r="AAI245" s="136"/>
      <c r="AAJ245" s="136"/>
      <c r="AAK245" s="136"/>
      <c r="AAL245" s="136"/>
      <c r="AAM245" s="136"/>
      <c r="AAN245" s="136"/>
      <c r="AAO245" s="136"/>
      <c r="AAP245" s="136"/>
      <c r="AAQ245" s="136"/>
      <c r="AAR245" s="136"/>
      <c r="AAS245" s="136"/>
      <c r="AAT245" s="136"/>
      <c r="AAU245" s="136"/>
      <c r="AAV245" s="136"/>
      <c r="AAW245" s="136"/>
      <c r="AAX245" s="136"/>
      <c r="AAY245" s="136"/>
      <c r="AAZ245" s="136"/>
      <c r="ABA245" s="136"/>
      <c r="ABB245" s="136"/>
      <c r="ABC245" s="136"/>
      <c r="ABD245" s="136"/>
      <c r="ABE245" s="136"/>
      <c r="ABF245" s="136"/>
      <c r="ABG245" s="136"/>
      <c r="ABH245" s="136"/>
      <c r="ABI245" s="136"/>
      <c r="ABJ245" s="136"/>
      <c r="ABK245" s="136"/>
      <c r="ABL245" s="136"/>
      <c r="ABM245" s="136"/>
      <c r="ABN245" s="136"/>
      <c r="ABO245" s="136"/>
      <c r="ABP245" s="136"/>
      <c r="ABQ245" s="136"/>
      <c r="ABR245" s="136"/>
      <c r="ABS245" s="136"/>
      <c r="ABT245" s="136"/>
      <c r="ABU245" s="136"/>
      <c r="ABV245" s="136"/>
      <c r="ABW245" s="136"/>
      <c r="ABX245" s="136"/>
      <c r="ABY245" s="136"/>
      <c r="ABZ245" s="136"/>
      <c r="ACA245" s="136"/>
      <c r="ACB245" s="136"/>
      <c r="ACC245" s="136"/>
      <c r="ACD245" s="136"/>
      <c r="ACE245" s="136"/>
      <c r="ACF245" s="136"/>
      <c r="ACG245" s="136"/>
      <c r="ACH245" s="136"/>
      <c r="ACI245" s="136"/>
      <c r="ACJ245" s="136"/>
      <c r="ACK245" s="136"/>
      <c r="ACL245" s="136"/>
      <c r="ACM245" s="136"/>
      <c r="ACN245" s="136"/>
      <c r="ACO245" s="136"/>
      <c r="ACP245" s="136"/>
      <c r="ACQ245" s="136"/>
      <c r="ACR245" s="136"/>
      <c r="ACS245" s="136"/>
      <c r="ACT245" s="136"/>
      <c r="ACU245" s="136"/>
      <c r="ACV245" s="136"/>
      <c r="ACW245" s="136"/>
      <c r="ACX245" s="136"/>
      <c r="ACY245" s="136"/>
      <c r="ACZ245" s="136"/>
      <c r="ADA245" s="136"/>
      <c r="ADB245" s="136"/>
      <c r="ADC245" s="136"/>
      <c r="ADD245" s="136"/>
      <c r="ADE245" s="136"/>
      <c r="ADF245" s="136"/>
      <c r="ADG245" s="136"/>
      <c r="ADH245" s="136"/>
      <c r="ADI245" s="136"/>
      <c r="ADJ245" s="136"/>
      <c r="ADK245" s="136"/>
      <c r="ADL245" s="136"/>
      <c r="ADM245" s="136"/>
      <c r="ADN245" s="136"/>
      <c r="ADO245" s="136"/>
      <c r="ADP245" s="136"/>
      <c r="ADQ245" s="136"/>
      <c r="ADR245" s="136"/>
      <c r="ADS245" s="136"/>
      <c r="ADT245" s="136"/>
      <c r="ADU245" s="136"/>
      <c r="ADV245" s="136"/>
      <c r="ADW245" s="136"/>
      <c r="ADX245" s="136"/>
      <c r="ADY245" s="136"/>
      <c r="ADZ245" s="136"/>
      <c r="AEA245" s="136"/>
      <c r="AEB245" s="136"/>
      <c r="AEC245" s="136"/>
      <c r="AED245" s="136"/>
      <c r="AEE245" s="136"/>
      <c r="AEF245" s="136"/>
      <c r="AEG245" s="136"/>
      <c r="AEH245" s="136"/>
      <c r="AEI245" s="136"/>
      <c r="AEJ245" s="136"/>
      <c r="AEK245" s="136"/>
      <c r="AEL245" s="136"/>
      <c r="AEM245" s="136"/>
      <c r="AEN245" s="136"/>
      <c r="AEO245" s="136"/>
      <c r="AEP245" s="136"/>
      <c r="AEQ245" s="136"/>
      <c r="AER245" s="136"/>
      <c r="AES245" s="136"/>
      <c r="AET245" s="136"/>
      <c r="AEU245" s="136"/>
      <c r="AEV245" s="136"/>
      <c r="AEW245" s="136"/>
      <c r="AEX245" s="136"/>
      <c r="AEY245" s="136"/>
      <c r="AEZ245" s="136"/>
      <c r="AFA245" s="136"/>
      <c r="AFB245" s="136"/>
      <c r="AFC245" s="136"/>
      <c r="AFD245" s="136"/>
      <c r="AFE245" s="136"/>
      <c r="AFF245" s="136"/>
      <c r="AFG245" s="136"/>
      <c r="AFH245" s="136"/>
      <c r="AFI245" s="136"/>
      <c r="AFJ245" s="136"/>
      <c r="AFK245" s="136"/>
      <c r="AFL245" s="136"/>
      <c r="AFM245" s="136"/>
      <c r="AFN245" s="136"/>
      <c r="AFO245" s="136"/>
      <c r="AFP245" s="136"/>
      <c r="AFQ245" s="136"/>
      <c r="AFR245" s="136"/>
      <c r="AFS245" s="136"/>
      <c r="AFT245" s="136"/>
      <c r="AFU245" s="136"/>
      <c r="AFV245" s="136"/>
      <c r="AFW245" s="136"/>
      <c r="AFX245" s="136"/>
      <c r="AFY245" s="136"/>
      <c r="AFZ245" s="136"/>
      <c r="AGA245" s="136"/>
      <c r="AGB245" s="136"/>
      <c r="AGC245" s="136"/>
      <c r="AGD245" s="136"/>
      <c r="AGE245" s="136"/>
      <c r="AGF245" s="136"/>
      <c r="AGG245" s="136"/>
      <c r="AGH245" s="136"/>
      <c r="AGI245" s="136"/>
      <c r="AGJ245" s="136"/>
      <c r="AGK245" s="136"/>
      <c r="AGL245" s="136"/>
      <c r="AGM245" s="136"/>
      <c r="AGN245" s="136"/>
      <c r="AGO245" s="136"/>
      <c r="AGP245" s="136"/>
      <c r="AGQ245" s="136"/>
      <c r="AGR245" s="136"/>
      <c r="AGS245" s="136"/>
      <c r="AGT245" s="136"/>
      <c r="AGU245" s="136"/>
      <c r="AGV245" s="136"/>
      <c r="AGW245" s="136"/>
      <c r="AGX245" s="136"/>
      <c r="AGY245" s="136"/>
      <c r="AGZ245" s="136"/>
      <c r="AHA245" s="136"/>
      <c r="AHB245" s="136"/>
      <c r="AHC245" s="136"/>
      <c r="AHD245" s="136"/>
      <c r="AHE245" s="136"/>
      <c r="AHF245" s="136"/>
      <c r="AHG245" s="136"/>
      <c r="AHH245" s="136"/>
      <c r="AHI245" s="136"/>
      <c r="AHJ245" s="136"/>
      <c r="AHK245" s="136"/>
      <c r="AHL245" s="136"/>
      <c r="AHM245" s="136"/>
      <c r="AHN245" s="136"/>
      <c r="AHO245" s="136"/>
      <c r="AHP245" s="136"/>
      <c r="AHQ245" s="136"/>
      <c r="AHR245" s="136"/>
      <c r="AHS245" s="136"/>
      <c r="AHT245" s="136"/>
      <c r="AHU245" s="136"/>
      <c r="AHV245" s="136"/>
      <c r="AHW245" s="136"/>
      <c r="AHX245" s="136"/>
      <c r="AHY245" s="136"/>
      <c r="AHZ245" s="136"/>
      <c r="AIA245" s="136"/>
      <c r="AIB245" s="136"/>
      <c r="AIC245" s="136"/>
      <c r="AID245" s="136"/>
      <c r="AIE245" s="136"/>
      <c r="AIF245" s="136"/>
      <c r="AIG245" s="136"/>
      <c r="AIH245" s="136"/>
      <c r="AII245" s="136"/>
      <c r="AIJ245" s="136"/>
      <c r="AIK245" s="136"/>
      <c r="AIL245" s="136"/>
      <c r="AIM245" s="136"/>
      <c r="AIN245" s="136"/>
      <c r="AIO245" s="136"/>
      <c r="AIP245" s="136"/>
      <c r="AIQ245" s="136"/>
      <c r="AIR245" s="136"/>
      <c r="AIS245" s="136"/>
      <c r="AIT245" s="136"/>
      <c r="AIU245" s="136"/>
      <c r="AIV245" s="136"/>
      <c r="AIW245" s="136"/>
      <c r="AIX245" s="136"/>
      <c r="AIY245" s="136"/>
      <c r="AIZ245" s="136"/>
      <c r="AJA245" s="136"/>
      <c r="AJB245" s="136"/>
      <c r="AJC245" s="136"/>
      <c r="AJD245" s="136"/>
      <c r="AJE245" s="136"/>
      <c r="AJF245" s="136"/>
      <c r="AJG245" s="136"/>
      <c r="AJH245" s="136"/>
      <c r="AJI245" s="136"/>
      <c r="AJJ245" s="136"/>
      <c r="AJK245" s="136"/>
      <c r="AJL245" s="136"/>
      <c r="AJM245" s="136"/>
      <c r="AJN245" s="136"/>
      <c r="AJO245" s="136"/>
      <c r="AJP245" s="136"/>
      <c r="AJQ245" s="136"/>
      <c r="AJR245" s="136"/>
      <c r="AJS245" s="136"/>
      <c r="AJT245" s="136"/>
      <c r="AJU245" s="136"/>
      <c r="AJV245" s="136"/>
      <c r="AJW245" s="136"/>
      <c r="AJX245" s="136"/>
      <c r="AJY245" s="136"/>
      <c r="AJZ245" s="136"/>
      <c r="AKA245" s="136"/>
      <c r="AKB245" s="136"/>
      <c r="AKC245" s="136"/>
      <c r="AKD245" s="136"/>
      <c r="AKE245" s="136"/>
      <c r="AKF245" s="136"/>
      <c r="AKG245" s="136"/>
      <c r="AKH245" s="136"/>
      <c r="AKI245" s="136"/>
      <c r="AKJ245" s="136"/>
      <c r="AKK245" s="136"/>
      <c r="AKL245" s="136"/>
      <c r="AKM245" s="136"/>
      <c r="AKN245" s="136"/>
      <c r="AKO245" s="136"/>
      <c r="AKP245" s="136"/>
      <c r="AKQ245" s="136"/>
      <c r="AKR245" s="136"/>
      <c r="AKS245" s="136"/>
      <c r="AKT245" s="136"/>
      <c r="AKU245" s="136"/>
      <c r="AKV245" s="136"/>
      <c r="AKW245" s="136"/>
      <c r="AKX245" s="136"/>
      <c r="AKY245" s="136"/>
      <c r="AKZ245" s="136"/>
      <c r="ALA245" s="136"/>
      <c r="ALB245" s="136"/>
      <c r="ALC245" s="136"/>
      <c r="ALD245" s="136"/>
      <c r="ALE245" s="136"/>
      <c r="ALF245" s="136"/>
      <c r="ALG245" s="136"/>
      <c r="ALH245" s="136"/>
      <c r="ALI245" s="136"/>
      <c r="ALJ245" s="136"/>
      <c r="ALK245" s="136"/>
      <c r="ALL245" s="136"/>
      <c r="ALM245" s="136"/>
      <c r="ALN245" s="136"/>
      <c r="ALO245" s="136"/>
      <c r="ALP245" s="136"/>
      <c r="ALQ245" s="136"/>
      <c r="ALR245" s="136"/>
      <c r="ALS245" s="136"/>
      <c r="ALT245" s="136"/>
      <c r="ALU245" s="136"/>
      <c r="ALV245" s="136"/>
      <c r="ALW245" s="136"/>
      <c r="ALX245" s="136"/>
      <c r="ALY245" s="136"/>
      <c r="ALZ245" s="136"/>
      <c r="AMA245" s="136"/>
      <c r="AMB245" s="136"/>
      <c r="AMC245" s="136"/>
      <c r="AMD245" s="136"/>
      <c r="AME245" s="136"/>
      <c r="AMF245" s="136"/>
      <c r="AMG245" s="136"/>
      <c r="AMH245" s="136"/>
      <c r="AMI245" s="136"/>
    </row>
    <row r="246" spans="1:1023" ht="18" customHeight="1" x14ac:dyDescent="0.25">
      <c r="A246" s="280" t="s">
        <v>966</v>
      </c>
      <c r="B246" s="193">
        <v>246</v>
      </c>
      <c r="C246" s="261" t="s">
        <v>25910</v>
      </c>
      <c r="D246" s="212" t="s">
        <v>6321</v>
      </c>
      <c r="E246" s="136"/>
      <c r="F246" s="238"/>
      <c r="G246" s="214"/>
      <c r="H246" s="214"/>
      <c r="I246" s="367"/>
      <c r="J246" s="443"/>
      <c r="K246" s="161"/>
      <c r="L246" s="161"/>
      <c r="M246" s="161"/>
      <c r="N246" s="161"/>
      <c r="O246" s="161"/>
      <c r="P246" s="161"/>
      <c r="Q246" s="161"/>
      <c r="R246" s="161"/>
      <c r="S246" s="77" t="s">
        <v>770</v>
      </c>
      <c r="T246" s="77"/>
      <c r="U246" s="161"/>
      <c r="V246" s="256">
        <f>IF(O246=1,10,100)</f>
        <v>100</v>
      </c>
      <c r="W246" s="256">
        <f>IF(O246=1,1,IF(O246=2,10,100))</f>
        <v>100</v>
      </c>
      <c r="X246" s="256">
        <f>IF(O246=3,20,100)</f>
        <v>100</v>
      </c>
      <c r="Y246" s="256">
        <f>IF(P246=1,10,100)</f>
        <v>100</v>
      </c>
      <c r="Z246" s="256">
        <f>IF(P246=1,1,IF(P246=2,10,100))</f>
        <v>100</v>
      </c>
      <c r="AA246" s="257">
        <f>IF(OR(EXACT(Q246,"1A"),EXACT(Q246,"1B")),0.1,IF(Q246=2,1,100))</f>
        <v>100</v>
      </c>
      <c r="AB246" s="257">
        <f>IF(OR(EXACT(R246,"1A"),EXACT(R246,"1B")),0.1,IF(R246=2,1,100))</f>
        <v>100</v>
      </c>
      <c r="AC246" s="257">
        <f>IF(OR(EXACT(S246,"1A"),EXACT(S246,"1B")),0.3,IF(S246=2,3,100))</f>
        <v>0.3</v>
      </c>
      <c r="AD246" s="136"/>
      <c r="AE246" s="136"/>
      <c r="AF246" s="249">
        <f>IF(OR(OR(EXACT(J246,"1A"),EXACT(J246,"1B"),EXACT(J246,"1C")),K246=1),1,IF(K246=2,10,100))</f>
        <v>100</v>
      </c>
      <c r="AG246" s="249">
        <f>IF(OR(EXACT(J246,"1A"),EXACT(J246,"1B"),EXACT(J246,"1C")),1,IF(J246=2,10,100))</f>
        <v>100</v>
      </c>
      <c r="AH246" s="249">
        <f>IF(OR(EXACT(J246,"1A"),EXACT(J246,"1B"),EXACT(J246,"1C"),K246=1),3,100)</f>
        <v>100</v>
      </c>
      <c r="AI246" s="249">
        <f>IF(OR(EXACT(J246,"1A"),EXACT(J246,"1B"),EXACT(J246,"1C")),5,100)</f>
        <v>100</v>
      </c>
      <c r="AJ246" s="251"/>
      <c r="AK246" s="297"/>
      <c r="AL246" s="153"/>
      <c r="AM246" s="251"/>
      <c r="AN246" s="136"/>
      <c r="AO246" s="136"/>
      <c r="AP246" s="136"/>
      <c r="AQ246" s="272" t="s">
        <v>25911</v>
      </c>
      <c r="AR246" s="136"/>
      <c r="AS246" s="136"/>
      <c r="AT246" s="136"/>
      <c r="AU246" s="136"/>
      <c r="AV246" s="136"/>
      <c r="AW246" s="136"/>
      <c r="AX246" s="136"/>
      <c r="AY246" s="136"/>
      <c r="AZ246" s="136"/>
      <c r="BA246" s="136"/>
      <c r="BB246" s="136"/>
      <c r="BC246" s="136"/>
      <c r="BD246" s="136"/>
      <c r="BE246" s="136"/>
      <c r="BF246" s="136"/>
      <c r="BG246" s="136"/>
      <c r="BH246" s="136"/>
      <c r="BI246" s="136"/>
      <c r="BJ246" s="136"/>
      <c r="BK246" s="136"/>
      <c r="BL246" s="136"/>
      <c r="BM246" s="136"/>
      <c r="BN246" s="136"/>
      <c r="BO246" s="136"/>
      <c r="BP246" s="136"/>
      <c r="BQ246" s="136"/>
      <c r="BR246" s="136"/>
      <c r="BS246" s="136"/>
      <c r="BT246" s="136"/>
      <c r="BU246" s="136"/>
      <c r="BV246" s="136"/>
      <c r="BW246" s="136"/>
      <c r="BX246" s="136"/>
      <c r="BY246" s="136"/>
      <c r="BZ246" s="136"/>
      <c r="CA246" s="136"/>
      <c r="CB246" s="136"/>
      <c r="CC246" s="136"/>
      <c r="CD246" s="136"/>
      <c r="CE246" s="136"/>
      <c r="CF246" s="136"/>
      <c r="CG246" s="136"/>
      <c r="CH246" s="136"/>
      <c r="CI246" s="136"/>
      <c r="CJ246" s="136"/>
      <c r="CK246" s="136"/>
      <c r="CL246" s="136"/>
      <c r="CM246" s="136"/>
      <c r="CN246" s="136"/>
      <c r="CO246" s="136"/>
      <c r="CP246" s="136"/>
      <c r="CQ246" s="136"/>
      <c r="CR246" s="136"/>
      <c r="CS246" s="136"/>
      <c r="CT246" s="136"/>
      <c r="CU246" s="136"/>
      <c r="CV246" s="136"/>
      <c r="CW246" s="136"/>
      <c r="CX246" s="136"/>
      <c r="CY246" s="136"/>
      <c r="CZ246" s="136"/>
      <c r="DA246" s="136"/>
      <c r="DB246" s="136"/>
      <c r="DC246" s="136"/>
      <c r="DD246" s="136"/>
      <c r="DE246" s="136"/>
      <c r="DF246" s="136"/>
      <c r="DG246" s="136"/>
      <c r="DH246" s="136"/>
      <c r="DI246" s="136"/>
      <c r="DJ246" s="136"/>
      <c r="DK246" s="136"/>
      <c r="DL246" s="136"/>
      <c r="DM246" s="136"/>
      <c r="DN246" s="136"/>
      <c r="DO246" s="136"/>
      <c r="DP246" s="136"/>
      <c r="DQ246" s="136"/>
      <c r="DR246" s="136"/>
      <c r="DS246" s="136"/>
      <c r="DT246" s="136"/>
      <c r="DU246" s="136"/>
      <c r="DV246" s="136"/>
      <c r="DW246" s="136"/>
      <c r="DX246" s="136"/>
      <c r="DY246" s="136"/>
      <c r="DZ246" s="136"/>
      <c r="EA246" s="136"/>
      <c r="EB246" s="136"/>
      <c r="EC246" s="136"/>
      <c r="ED246" s="136"/>
      <c r="EE246" s="136"/>
      <c r="EF246" s="136"/>
      <c r="EG246" s="136"/>
      <c r="EH246" s="136"/>
      <c r="EI246" s="136"/>
      <c r="EJ246" s="136"/>
      <c r="EK246" s="136"/>
      <c r="EL246" s="136"/>
      <c r="EM246" s="136"/>
      <c r="EN246" s="136"/>
      <c r="EO246" s="136"/>
      <c r="EP246" s="136"/>
      <c r="EQ246" s="136"/>
      <c r="ER246" s="136"/>
      <c r="ES246" s="136"/>
      <c r="ET246" s="136"/>
      <c r="EU246" s="136"/>
      <c r="EV246" s="136"/>
      <c r="EW246" s="136"/>
      <c r="EX246" s="136"/>
      <c r="EY246" s="136"/>
      <c r="EZ246" s="136"/>
      <c r="FA246" s="136"/>
      <c r="FB246" s="136"/>
      <c r="FC246" s="136"/>
      <c r="FD246" s="136"/>
      <c r="FE246" s="136"/>
      <c r="FF246" s="136"/>
      <c r="FG246" s="136"/>
      <c r="FH246" s="136"/>
      <c r="FI246" s="136"/>
      <c r="FJ246" s="136"/>
      <c r="FK246" s="136"/>
      <c r="FL246" s="136"/>
      <c r="FM246" s="136"/>
      <c r="FN246" s="136"/>
      <c r="FO246" s="136"/>
      <c r="FP246" s="136"/>
      <c r="FQ246" s="136"/>
      <c r="FR246" s="136"/>
      <c r="FS246" s="136"/>
      <c r="FT246" s="136"/>
      <c r="FU246" s="136"/>
      <c r="FV246" s="136"/>
      <c r="FW246" s="136"/>
      <c r="FX246" s="136"/>
      <c r="FY246" s="136"/>
      <c r="FZ246" s="136"/>
      <c r="GA246" s="136"/>
      <c r="GB246" s="136"/>
      <c r="GC246" s="136"/>
      <c r="GD246" s="136"/>
      <c r="GE246" s="136"/>
      <c r="GF246" s="136"/>
      <c r="GG246" s="136"/>
      <c r="GH246" s="136"/>
      <c r="GI246" s="136"/>
      <c r="GJ246" s="136"/>
      <c r="GK246" s="136"/>
      <c r="GL246" s="136"/>
      <c r="GM246" s="136"/>
      <c r="GN246" s="136"/>
      <c r="GO246" s="136"/>
      <c r="GP246" s="136"/>
      <c r="GQ246" s="136"/>
      <c r="GR246" s="136"/>
      <c r="GS246" s="136"/>
      <c r="GT246" s="136"/>
      <c r="GU246" s="136"/>
      <c r="GV246" s="136"/>
      <c r="GW246" s="136"/>
      <c r="GX246" s="136"/>
      <c r="GY246" s="136"/>
      <c r="GZ246" s="136"/>
      <c r="HA246" s="136"/>
      <c r="HB246" s="136"/>
      <c r="HC246" s="136"/>
      <c r="HD246" s="136"/>
      <c r="HE246" s="136"/>
      <c r="HF246" s="136"/>
      <c r="HG246" s="136"/>
      <c r="HH246" s="136"/>
      <c r="HI246" s="136"/>
      <c r="HJ246" s="136"/>
      <c r="HK246" s="136"/>
      <c r="HL246" s="136"/>
      <c r="HM246" s="136"/>
      <c r="HN246" s="136"/>
      <c r="HO246" s="136"/>
      <c r="HP246" s="136"/>
      <c r="HQ246" s="136"/>
      <c r="HR246" s="136"/>
      <c r="HS246" s="136"/>
      <c r="HT246" s="136"/>
      <c r="HU246" s="136"/>
      <c r="HV246" s="136"/>
      <c r="HW246" s="136"/>
      <c r="HX246" s="136"/>
      <c r="HY246" s="136"/>
      <c r="HZ246" s="136"/>
      <c r="IA246" s="136"/>
      <c r="IB246" s="136"/>
      <c r="IC246" s="136"/>
      <c r="ID246" s="136"/>
      <c r="IE246" s="136"/>
      <c r="IF246" s="136"/>
      <c r="IG246" s="136"/>
      <c r="IH246" s="136"/>
      <c r="II246" s="136"/>
      <c r="IJ246" s="136"/>
      <c r="IK246" s="136"/>
      <c r="IL246" s="136"/>
      <c r="IM246" s="136"/>
      <c r="IN246" s="136"/>
      <c r="IO246" s="136"/>
      <c r="IP246" s="136"/>
      <c r="IQ246" s="136"/>
      <c r="IR246" s="136"/>
      <c r="IS246" s="136"/>
      <c r="IT246" s="136"/>
      <c r="IU246" s="136"/>
      <c r="IV246" s="136"/>
      <c r="IW246" s="136"/>
      <c r="IX246" s="136"/>
      <c r="IY246" s="136"/>
      <c r="IZ246" s="136"/>
      <c r="JA246" s="136"/>
      <c r="JB246" s="136"/>
      <c r="JC246" s="136"/>
      <c r="JD246" s="136"/>
      <c r="JE246" s="136"/>
      <c r="JF246" s="136"/>
      <c r="JG246" s="136"/>
      <c r="JH246" s="136"/>
      <c r="JI246" s="136"/>
      <c r="JJ246" s="136"/>
      <c r="JK246" s="136"/>
      <c r="JL246" s="136"/>
      <c r="JM246" s="136"/>
      <c r="JN246" s="136"/>
      <c r="JO246" s="136"/>
      <c r="JP246" s="136"/>
      <c r="JQ246" s="136"/>
      <c r="JR246" s="136"/>
      <c r="JS246" s="136"/>
      <c r="JT246" s="136"/>
      <c r="JU246" s="136"/>
      <c r="JV246" s="136"/>
      <c r="JW246" s="136"/>
      <c r="JX246" s="136"/>
      <c r="JY246" s="136"/>
      <c r="JZ246" s="136"/>
      <c r="KA246" s="136"/>
      <c r="KB246" s="136"/>
      <c r="KC246" s="136"/>
      <c r="KD246" s="136"/>
      <c r="KE246" s="136"/>
      <c r="KF246" s="136"/>
      <c r="KG246" s="136"/>
      <c r="KH246" s="136"/>
      <c r="KI246" s="136"/>
      <c r="KJ246" s="136"/>
      <c r="KK246" s="136"/>
      <c r="KL246" s="136"/>
      <c r="KM246" s="136"/>
      <c r="KN246" s="136"/>
      <c r="KO246" s="136"/>
      <c r="KP246" s="136"/>
      <c r="KQ246" s="136"/>
      <c r="KR246" s="136"/>
      <c r="KS246" s="136"/>
      <c r="KT246" s="136"/>
      <c r="KU246" s="136"/>
      <c r="KV246" s="136"/>
      <c r="KW246" s="136"/>
      <c r="KX246" s="136"/>
      <c r="KY246" s="136"/>
      <c r="KZ246" s="136"/>
      <c r="LA246" s="136"/>
      <c r="LB246" s="136"/>
      <c r="LC246" s="136"/>
      <c r="LD246" s="136"/>
      <c r="LE246" s="136"/>
      <c r="LF246" s="136"/>
      <c r="LG246" s="136"/>
      <c r="LH246" s="136"/>
      <c r="LI246" s="136"/>
      <c r="LJ246" s="136"/>
      <c r="LK246" s="136"/>
      <c r="LL246" s="136"/>
      <c r="LM246" s="136"/>
      <c r="LN246" s="136"/>
      <c r="LO246" s="136"/>
      <c r="LP246" s="136"/>
      <c r="LQ246" s="136"/>
      <c r="LR246" s="136"/>
      <c r="LS246" s="136"/>
      <c r="LT246" s="136"/>
      <c r="LU246" s="136"/>
      <c r="LV246" s="136"/>
      <c r="LW246" s="136"/>
      <c r="LX246" s="136"/>
      <c r="LY246" s="136"/>
      <c r="LZ246" s="136"/>
      <c r="MA246" s="136"/>
      <c r="MB246" s="136"/>
      <c r="MC246" s="136"/>
      <c r="MD246" s="136"/>
      <c r="ME246" s="136"/>
      <c r="MF246" s="136"/>
      <c r="MG246" s="136"/>
      <c r="MH246" s="136"/>
      <c r="MI246" s="136"/>
      <c r="MJ246" s="136"/>
      <c r="MK246" s="136"/>
      <c r="ML246" s="136"/>
      <c r="MM246" s="136"/>
      <c r="MN246" s="136"/>
      <c r="MO246" s="136"/>
      <c r="MP246" s="136"/>
      <c r="MQ246" s="136"/>
      <c r="MR246" s="136"/>
      <c r="MS246" s="136"/>
      <c r="MT246" s="136"/>
      <c r="MU246" s="136"/>
      <c r="MV246" s="136"/>
      <c r="MW246" s="136"/>
      <c r="MX246" s="136"/>
      <c r="MY246" s="136"/>
      <c r="MZ246" s="136"/>
      <c r="NA246" s="136"/>
      <c r="NB246" s="136"/>
      <c r="NC246" s="136"/>
      <c r="ND246" s="136"/>
      <c r="NE246" s="136"/>
      <c r="NF246" s="136"/>
      <c r="NG246" s="136"/>
      <c r="NH246" s="136"/>
      <c r="NI246" s="136"/>
      <c r="NJ246" s="136"/>
      <c r="NK246" s="136"/>
      <c r="NL246" s="136"/>
      <c r="NM246" s="136"/>
      <c r="NN246" s="136"/>
      <c r="NO246" s="136"/>
      <c r="NP246" s="136"/>
      <c r="NQ246" s="136"/>
      <c r="NR246" s="136"/>
      <c r="NS246" s="136"/>
      <c r="NT246" s="136"/>
      <c r="NU246" s="136"/>
      <c r="NV246" s="136"/>
      <c r="NW246" s="136"/>
      <c r="NX246" s="136"/>
      <c r="NY246" s="136"/>
      <c r="NZ246" s="136"/>
      <c r="OA246" s="136"/>
      <c r="OB246" s="136"/>
      <c r="OC246" s="136"/>
      <c r="OD246" s="136"/>
      <c r="OE246" s="136"/>
      <c r="OF246" s="136"/>
      <c r="OG246" s="136"/>
      <c r="OH246" s="136"/>
      <c r="OI246" s="136"/>
      <c r="OJ246" s="136"/>
      <c r="OK246" s="136"/>
      <c r="OL246" s="136"/>
      <c r="OM246" s="136"/>
      <c r="ON246" s="136"/>
      <c r="OO246" s="136"/>
      <c r="OP246" s="136"/>
      <c r="OQ246" s="136"/>
      <c r="OR246" s="136"/>
      <c r="OS246" s="136"/>
      <c r="OT246" s="136"/>
      <c r="OU246" s="136"/>
      <c r="OV246" s="136"/>
      <c r="OW246" s="136"/>
      <c r="OX246" s="136"/>
      <c r="OY246" s="136"/>
      <c r="OZ246" s="136"/>
      <c r="PA246" s="136"/>
      <c r="PB246" s="136"/>
      <c r="PC246" s="136"/>
      <c r="PD246" s="136"/>
      <c r="PE246" s="136"/>
      <c r="PF246" s="136"/>
      <c r="PG246" s="136"/>
      <c r="PH246" s="136"/>
      <c r="PI246" s="136"/>
      <c r="PJ246" s="136"/>
      <c r="PK246" s="136"/>
      <c r="PL246" s="136"/>
      <c r="PM246" s="136"/>
      <c r="PN246" s="136"/>
      <c r="PO246" s="136"/>
      <c r="PP246" s="136"/>
      <c r="PQ246" s="136"/>
      <c r="PR246" s="136"/>
      <c r="PS246" s="136"/>
      <c r="PT246" s="136"/>
      <c r="PU246" s="136"/>
      <c r="PV246" s="136"/>
      <c r="PW246" s="136"/>
      <c r="PX246" s="136"/>
      <c r="PY246" s="136"/>
      <c r="PZ246" s="136"/>
      <c r="QA246" s="136"/>
      <c r="QB246" s="136"/>
      <c r="QC246" s="136"/>
      <c r="QD246" s="136"/>
      <c r="QE246" s="136"/>
      <c r="QF246" s="136"/>
      <c r="QG246" s="136"/>
      <c r="QH246" s="136"/>
      <c r="QI246" s="136"/>
      <c r="QJ246" s="136"/>
      <c r="QK246" s="136"/>
      <c r="QL246" s="136"/>
      <c r="QM246" s="136"/>
      <c r="QN246" s="136"/>
      <c r="QO246" s="136"/>
      <c r="QP246" s="136"/>
      <c r="QQ246" s="136"/>
      <c r="QR246" s="136"/>
      <c r="QS246" s="136"/>
      <c r="QT246" s="136"/>
      <c r="QU246" s="136"/>
      <c r="QV246" s="136"/>
      <c r="QW246" s="136"/>
      <c r="QX246" s="136"/>
      <c r="QY246" s="136"/>
      <c r="QZ246" s="136"/>
      <c r="RA246" s="136"/>
      <c r="RB246" s="136"/>
      <c r="RC246" s="136"/>
      <c r="RD246" s="136"/>
      <c r="RE246" s="136"/>
      <c r="RF246" s="136"/>
      <c r="RG246" s="136"/>
      <c r="RH246" s="136"/>
      <c r="RI246" s="136"/>
      <c r="RJ246" s="136"/>
      <c r="RK246" s="136"/>
      <c r="RL246" s="136"/>
      <c r="RM246" s="136"/>
      <c r="RN246" s="136"/>
      <c r="RO246" s="136"/>
      <c r="RP246" s="136"/>
      <c r="RQ246" s="136"/>
      <c r="RR246" s="136"/>
      <c r="RS246" s="136"/>
      <c r="RT246" s="136"/>
      <c r="RU246" s="136"/>
      <c r="RV246" s="136"/>
      <c r="RW246" s="136"/>
      <c r="RX246" s="136"/>
      <c r="RY246" s="136"/>
      <c r="RZ246" s="136"/>
      <c r="SA246" s="136"/>
      <c r="SB246" s="136"/>
      <c r="SC246" s="136"/>
      <c r="SD246" s="136"/>
      <c r="SE246" s="136"/>
      <c r="SF246" s="136"/>
      <c r="SG246" s="136"/>
      <c r="SH246" s="136"/>
      <c r="SI246" s="136"/>
      <c r="SJ246" s="136"/>
      <c r="SK246" s="136"/>
      <c r="SL246" s="136"/>
      <c r="SM246" s="136"/>
      <c r="SN246" s="136"/>
      <c r="SO246" s="136"/>
      <c r="SP246" s="136"/>
      <c r="SQ246" s="136"/>
      <c r="SR246" s="136"/>
      <c r="SS246" s="136"/>
      <c r="ST246" s="136"/>
      <c r="SU246" s="136"/>
      <c r="SV246" s="136"/>
      <c r="SW246" s="136"/>
      <c r="SX246" s="136"/>
      <c r="SY246" s="136"/>
      <c r="SZ246" s="136"/>
      <c r="TA246" s="136"/>
      <c r="TB246" s="136"/>
      <c r="TC246" s="136"/>
      <c r="TD246" s="136"/>
      <c r="TE246" s="136"/>
      <c r="TF246" s="136"/>
      <c r="TG246" s="136"/>
      <c r="TH246" s="136"/>
      <c r="TI246" s="136"/>
      <c r="TJ246" s="136"/>
      <c r="TK246" s="136"/>
      <c r="TL246" s="136"/>
      <c r="TM246" s="136"/>
      <c r="TN246" s="136"/>
      <c r="TO246" s="136"/>
      <c r="TP246" s="136"/>
      <c r="TQ246" s="136"/>
      <c r="TR246" s="136"/>
      <c r="TS246" s="136"/>
      <c r="TT246" s="136"/>
      <c r="TU246" s="136"/>
      <c r="TV246" s="136"/>
      <c r="TW246" s="136"/>
      <c r="TX246" s="136"/>
      <c r="TY246" s="136"/>
      <c r="TZ246" s="136"/>
      <c r="UA246" s="136"/>
      <c r="UB246" s="136"/>
      <c r="UC246" s="136"/>
      <c r="UD246" s="136"/>
      <c r="UE246" s="136"/>
      <c r="UF246" s="136"/>
      <c r="UG246" s="136"/>
      <c r="UH246" s="136"/>
      <c r="UI246" s="136"/>
      <c r="UJ246" s="136"/>
      <c r="UK246" s="136"/>
      <c r="UL246" s="136"/>
      <c r="UM246" s="136"/>
      <c r="UN246" s="136"/>
      <c r="UO246" s="136"/>
      <c r="UP246" s="136"/>
      <c r="UQ246" s="136"/>
      <c r="UR246" s="136"/>
      <c r="US246" s="136"/>
      <c r="UT246" s="136"/>
      <c r="UU246" s="136"/>
      <c r="UV246" s="136"/>
      <c r="UW246" s="136"/>
      <c r="UX246" s="136"/>
      <c r="UY246" s="136"/>
      <c r="UZ246" s="136"/>
      <c r="VA246" s="136"/>
      <c r="VB246" s="136"/>
      <c r="VC246" s="136"/>
      <c r="VD246" s="136"/>
      <c r="VE246" s="136"/>
      <c r="VF246" s="136"/>
      <c r="VG246" s="136"/>
      <c r="VH246" s="136"/>
      <c r="VI246" s="136"/>
      <c r="VJ246" s="136"/>
      <c r="VK246" s="136"/>
      <c r="VL246" s="136"/>
      <c r="VM246" s="136"/>
      <c r="VN246" s="136"/>
      <c r="VO246" s="136"/>
      <c r="VP246" s="136"/>
      <c r="VQ246" s="136"/>
      <c r="VR246" s="136"/>
      <c r="VS246" s="136"/>
      <c r="VT246" s="136"/>
      <c r="VU246" s="136"/>
      <c r="VV246" s="136"/>
      <c r="VW246" s="136"/>
      <c r="VX246" s="136"/>
      <c r="VY246" s="136"/>
      <c r="VZ246" s="136"/>
      <c r="WA246" s="136"/>
      <c r="WB246" s="136"/>
      <c r="WC246" s="136"/>
      <c r="WD246" s="136"/>
      <c r="WE246" s="136"/>
      <c r="WF246" s="136"/>
      <c r="WG246" s="136"/>
      <c r="WH246" s="136"/>
      <c r="WI246" s="136"/>
      <c r="WJ246" s="136"/>
      <c r="WK246" s="136"/>
      <c r="WL246" s="136"/>
      <c r="WM246" s="136"/>
      <c r="WN246" s="136"/>
      <c r="WO246" s="136"/>
      <c r="WP246" s="136"/>
      <c r="WQ246" s="136"/>
      <c r="WR246" s="136"/>
      <c r="WS246" s="136"/>
      <c r="WT246" s="136"/>
      <c r="WU246" s="136"/>
      <c r="WV246" s="136"/>
      <c r="WW246" s="136"/>
      <c r="WX246" s="136"/>
      <c r="WY246" s="136"/>
      <c r="WZ246" s="136"/>
      <c r="XA246" s="136"/>
      <c r="XB246" s="136"/>
      <c r="XC246" s="136"/>
      <c r="XD246" s="136"/>
      <c r="XE246" s="136"/>
      <c r="XF246" s="136"/>
      <c r="XG246" s="136"/>
      <c r="XH246" s="136"/>
      <c r="XI246" s="136"/>
      <c r="XJ246" s="136"/>
      <c r="XK246" s="136"/>
      <c r="XL246" s="136"/>
      <c r="XM246" s="136"/>
      <c r="XN246" s="136"/>
      <c r="XO246" s="136"/>
      <c r="XP246" s="136"/>
      <c r="XQ246" s="136"/>
      <c r="XR246" s="136"/>
      <c r="XS246" s="136"/>
      <c r="XT246" s="136"/>
      <c r="XU246" s="136"/>
      <c r="XV246" s="136"/>
      <c r="XW246" s="136"/>
      <c r="XX246" s="136"/>
      <c r="XY246" s="136"/>
      <c r="XZ246" s="136"/>
      <c r="YA246" s="136"/>
      <c r="YB246" s="136"/>
      <c r="YC246" s="136"/>
      <c r="YD246" s="136"/>
      <c r="YE246" s="136"/>
      <c r="YF246" s="136"/>
      <c r="YG246" s="136"/>
      <c r="YH246" s="136"/>
      <c r="YI246" s="136"/>
      <c r="YJ246" s="136"/>
      <c r="YK246" s="136"/>
      <c r="YL246" s="136"/>
      <c r="YM246" s="136"/>
      <c r="YN246" s="136"/>
      <c r="YO246" s="136"/>
      <c r="YP246" s="136"/>
      <c r="YQ246" s="136"/>
      <c r="YR246" s="136"/>
      <c r="YS246" s="136"/>
      <c r="YT246" s="136"/>
      <c r="YU246" s="136"/>
      <c r="YV246" s="136"/>
      <c r="YW246" s="136"/>
      <c r="YX246" s="136"/>
      <c r="YY246" s="136"/>
      <c r="YZ246" s="136"/>
      <c r="ZA246" s="136"/>
      <c r="ZB246" s="136"/>
      <c r="ZC246" s="136"/>
      <c r="ZD246" s="136"/>
      <c r="ZE246" s="136"/>
      <c r="ZF246" s="136"/>
      <c r="ZG246" s="136"/>
      <c r="ZH246" s="136"/>
      <c r="ZI246" s="136"/>
      <c r="ZJ246" s="136"/>
      <c r="ZK246" s="136"/>
      <c r="ZL246" s="136"/>
      <c r="ZM246" s="136"/>
      <c r="ZN246" s="136"/>
      <c r="ZO246" s="136"/>
      <c r="ZP246" s="136"/>
      <c r="ZQ246" s="136"/>
      <c r="ZR246" s="136"/>
      <c r="ZS246" s="136"/>
      <c r="ZT246" s="136"/>
      <c r="ZU246" s="136"/>
      <c r="ZV246" s="136"/>
      <c r="ZW246" s="136"/>
      <c r="ZX246" s="136"/>
      <c r="ZY246" s="136"/>
      <c r="ZZ246" s="136"/>
      <c r="AAA246" s="136"/>
      <c r="AAB246" s="136"/>
      <c r="AAC246" s="136"/>
      <c r="AAD246" s="136"/>
      <c r="AAE246" s="136"/>
      <c r="AAF246" s="136"/>
      <c r="AAG246" s="136"/>
      <c r="AAH246" s="136"/>
      <c r="AAI246" s="136"/>
      <c r="AAJ246" s="136"/>
      <c r="AAK246" s="136"/>
      <c r="AAL246" s="136"/>
      <c r="AAM246" s="136"/>
      <c r="AAN246" s="136"/>
      <c r="AAO246" s="136"/>
      <c r="AAP246" s="136"/>
      <c r="AAQ246" s="136"/>
      <c r="AAR246" s="136"/>
      <c r="AAS246" s="136"/>
      <c r="AAT246" s="136"/>
      <c r="AAU246" s="136"/>
      <c r="AAV246" s="136"/>
      <c r="AAW246" s="136"/>
      <c r="AAX246" s="136"/>
      <c r="AAY246" s="136"/>
      <c r="AAZ246" s="136"/>
      <c r="ABA246" s="136"/>
      <c r="ABB246" s="136"/>
      <c r="ABC246" s="136"/>
      <c r="ABD246" s="136"/>
      <c r="ABE246" s="136"/>
      <c r="ABF246" s="136"/>
      <c r="ABG246" s="136"/>
      <c r="ABH246" s="136"/>
      <c r="ABI246" s="136"/>
      <c r="ABJ246" s="136"/>
      <c r="ABK246" s="136"/>
      <c r="ABL246" s="136"/>
      <c r="ABM246" s="136"/>
      <c r="ABN246" s="136"/>
      <c r="ABO246" s="136"/>
      <c r="ABP246" s="136"/>
      <c r="ABQ246" s="136"/>
      <c r="ABR246" s="136"/>
      <c r="ABS246" s="136"/>
      <c r="ABT246" s="136"/>
      <c r="ABU246" s="136"/>
      <c r="ABV246" s="136"/>
      <c r="ABW246" s="136"/>
      <c r="ABX246" s="136"/>
      <c r="ABY246" s="136"/>
      <c r="ABZ246" s="136"/>
      <c r="ACA246" s="136"/>
      <c r="ACB246" s="136"/>
      <c r="ACC246" s="136"/>
      <c r="ACD246" s="136"/>
      <c r="ACE246" s="136"/>
      <c r="ACF246" s="136"/>
      <c r="ACG246" s="136"/>
      <c r="ACH246" s="136"/>
      <c r="ACI246" s="136"/>
      <c r="ACJ246" s="136"/>
      <c r="ACK246" s="136"/>
      <c r="ACL246" s="136"/>
      <c r="ACM246" s="136"/>
      <c r="ACN246" s="136"/>
      <c r="ACO246" s="136"/>
      <c r="ACP246" s="136"/>
      <c r="ACQ246" s="136"/>
      <c r="ACR246" s="136"/>
      <c r="ACS246" s="136"/>
      <c r="ACT246" s="136"/>
      <c r="ACU246" s="136"/>
      <c r="ACV246" s="136"/>
      <c r="ACW246" s="136"/>
      <c r="ACX246" s="136"/>
      <c r="ACY246" s="136"/>
      <c r="ACZ246" s="136"/>
      <c r="ADA246" s="136"/>
      <c r="ADB246" s="136"/>
      <c r="ADC246" s="136"/>
      <c r="ADD246" s="136"/>
      <c r="ADE246" s="136"/>
      <c r="ADF246" s="136"/>
      <c r="ADG246" s="136"/>
      <c r="ADH246" s="136"/>
      <c r="ADI246" s="136"/>
      <c r="ADJ246" s="136"/>
      <c r="ADK246" s="136"/>
      <c r="ADL246" s="136"/>
      <c r="ADM246" s="136"/>
      <c r="ADN246" s="136"/>
      <c r="ADO246" s="136"/>
      <c r="ADP246" s="136"/>
      <c r="ADQ246" s="136"/>
      <c r="ADR246" s="136"/>
      <c r="ADS246" s="136"/>
      <c r="ADT246" s="136"/>
      <c r="ADU246" s="136"/>
      <c r="ADV246" s="136"/>
      <c r="ADW246" s="136"/>
      <c r="ADX246" s="136"/>
      <c r="ADY246" s="136"/>
      <c r="ADZ246" s="136"/>
      <c r="AEA246" s="136"/>
      <c r="AEB246" s="136"/>
      <c r="AEC246" s="136"/>
      <c r="AED246" s="136"/>
      <c r="AEE246" s="136"/>
      <c r="AEF246" s="136"/>
      <c r="AEG246" s="136"/>
      <c r="AEH246" s="136"/>
      <c r="AEI246" s="136"/>
      <c r="AEJ246" s="136"/>
      <c r="AEK246" s="136"/>
      <c r="AEL246" s="136"/>
      <c r="AEM246" s="136"/>
      <c r="AEN246" s="136"/>
      <c r="AEO246" s="136"/>
      <c r="AEP246" s="136"/>
      <c r="AEQ246" s="136"/>
      <c r="AER246" s="136"/>
      <c r="AES246" s="136"/>
      <c r="AET246" s="136"/>
      <c r="AEU246" s="136"/>
      <c r="AEV246" s="136"/>
      <c r="AEW246" s="136"/>
      <c r="AEX246" s="136"/>
      <c r="AEY246" s="136"/>
      <c r="AEZ246" s="136"/>
      <c r="AFA246" s="136"/>
      <c r="AFB246" s="136"/>
      <c r="AFC246" s="136"/>
      <c r="AFD246" s="136"/>
      <c r="AFE246" s="136"/>
      <c r="AFF246" s="136"/>
      <c r="AFG246" s="136"/>
      <c r="AFH246" s="136"/>
      <c r="AFI246" s="136"/>
      <c r="AFJ246" s="136"/>
      <c r="AFK246" s="136"/>
      <c r="AFL246" s="136"/>
      <c r="AFM246" s="136"/>
      <c r="AFN246" s="136"/>
      <c r="AFO246" s="136"/>
      <c r="AFP246" s="136"/>
      <c r="AFQ246" s="136"/>
      <c r="AFR246" s="136"/>
      <c r="AFS246" s="136"/>
      <c r="AFT246" s="136"/>
      <c r="AFU246" s="136"/>
      <c r="AFV246" s="136"/>
      <c r="AFW246" s="136"/>
      <c r="AFX246" s="136"/>
      <c r="AFY246" s="136"/>
      <c r="AFZ246" s="136"/>
      <c r="AGA246" s="136"/>
      <c r="AGB246" s="136"/>
      <c r="AGC246" s="136"/>
      <c r="AGD246" s="136"/>
      <c r="AGE246" s="136"/>
      <c r="AGF246" s="136"/>
      <c r="AGG246" s="136"/>
      <c r="AGH246" s="136"/>
      <c r="AGI246" s="136"/>
      <c r="AGJ246" s="136"/>
      <c r="AGK246" s="136"/>
      <c r="AGL246" s="136"/>
      <c r="AGM246" s="136"/>
      <c r="AGN246" s="136"/>
      <c r="AGO246" s="136"/>
      <c r="AGP246" s="136"/>
      <c r="AGQ246" s="136"/>
      <c r="AGR246" s="136"/>
      <c r="AGS246" s="136"/>
      <c r="AGT246" s="136"/>
      <c r="AGU246" s="136"/>
      <c r="AGV246" s="136"/>
      <c r="AGW246" s="136"/>
      <c r="AGX246" s="136"/>
      <c r="AGY246" s="136"/>
      <c r="AGZ246" s="136"/>
      <c r="AHA246" s="136"/>
      <c r="AHB246" s="136"/>
      <c r="AHC246" s="136"/>
      <c r="AHD246" s="136"/>
      <c r="AHE246" s="136"/>
      <c r="AHF246" s="136"/>
      <c r="AHG246" s="136"/>
      <c r="AHH246" s="136"/>
      <c r="AHI246" s="136"/>
      <c r="AHJ246" s="136"/>
      <c r="AHK246" s="136"/>
      <c r="AHL246" s="136"/>
      <c r="AHM246" s="136"/>
      <c r="AHN246" s="136"/>
      <c r="AHO246" s="136"/>
      <c r="AHP246" s="136"/>
      <c r="AHQ246" s="136"/>
      <c r="AHR246" s="136"/>
      <c r="AHS246" s="136"/>
      <c r="AHT246" s="136"/>
      <c r="AHU246" s="136"/>
      <c r="AHV246" s="136"/>
      <c r="AHW246" s="136"/>
      <c r="AHX246" s="136"/>
      <c r="AHY246" s="136"/>
      <c r="AHZ246" s="136"/>
      <c r="AIA246" s="136"/>
      <c r="AIB246" s="136"/>
      <c r="AIC246" s="136"/>
      <c r="AID246" s="136"/>
      <c r="AIE246" s="136"/>
      <c r="AIF246" s="136"/>
      <c r="AIG246" s="136"/>
      <c r="AIH246" s="136"/>
      <c r="AII246" s="136"/>
      <c r="AIJ246" s="136"/>
      <c r="AIK246" s="136"/>
      <c r="AIL246" s="136"/>
      <c r="AIM246" s="136"/>
      <c r="AIN246" s="136"/>
      <c r="AIO246" s="136"/>
      <c r="AIP246" s="136"/>
      <c r="AIQ246" s="136"/>
      <c r="AIR246" s="136"/>
      <c r="AIS246" s="136"/>
      <c r="AIT246" s="136"/>
      <c r="AIU246" s="136"/>
      <c r="AIV246" s="136"/>
      <c r="AIW246" s="136"/>
      <c r="AIX246" s="136"/>
      <c r="AIY246" s="136"/>
      <c r="AIZ246" s="136"/>
      <c r="AJA246" s="136"/>
      <c r="AJB246" s="136"/>
      <c r="AJC246" s="136"/>
      <c r="AJD246" s="136"/>
      <c r="AJE246" s="136"/>
      <c r="AJF246" s="136"/>
      <c r="AJG246" s="136"/>
      <c r="AJH246" s="136"/>
      <c r="AJI246" s="136"/>
      <c r="AJJ246" s="136"/>
      <c r="AJK246" s="136"/>
      <c r="AJL246" s="136"/>
      <c r="AJM246" s="136"/>
      <c r="AJN246" s="136"/>
      <c r="AJO246" s="136"/>
      <c r="AJP246" s="136"/>
      <c r="AJQ246" s="136"/>
      <c r="AJR246" s="136"/>
      <c r="AJS246" s="136"/>
      <c r="AJT246" s="136"/>
      <c r="AJU246" s="136"/>
      <c r="AJV246" s="136"/>
      <c r="AJW246" s="136"/>
      <c r="AJX246" s="136"/>
      <c r="AJY246" s="136"/>
      <c r="AJZ246" s="136"/>
      <c r="AKA246" s="136"/>
      <c r="AKB246" s="136"/>
      <c r="AKC246" s="136"/>
      <c r="AKD246" s="136"/>
      <c r="AKE246" s="136"/>
      <c r="AKF246" s="136"/>
      <c r="AKG246" s="136"/>
      <c r="AKH246" s="136"/>
      <c r="AKI246" s="136"/>
      <c r="AKJ246" s="136"/>
      <c r="AKK246" s="136"/>
      <c r="AKL246" s="136"/>
      <c r="AKM246" s="136"/>
      <c r="AKN246" s="136"/>
      <c r="AKO246" s="136"/>
      <c r="AKP246" s="136"/>
      <c r="AKQ246" s="136"/>
      <c r="AKR246" s="136"/>
      <c r="AKS246" s="136"/>
      <c r="AKT246" s="136"/>
      <c r="AKU246" s="136"/>
      <c r="AKV246" s="136"/>
      <c r="AKW246" s="136"/>
      <c r="AKX246" s="136"/>
      <c r="AKY246" s="136"/>
      <c r="AKZ246" s="136"/>
      <c r="ALA246" s="136"/>
      <c r="ALB246" s="136"/>
      <c r="ALC246" s="136"/>
      <c r="ALD246" s="136"/>
      <c r="ALE246" s="136"/>
      <c r="ALF246" s="136"/>
      <c r="ALG246" s="136"/>
      <c r="ALH246" s="136"/>
      <c r="ALI246" s="136"/>
      <c r="ALJ246" s="136"/>
      <c r="ALK246" s="136"/>
      <c r="ALL246" s="136"/>
      <c r="ALM246" s="136"/>
      <c r="ALN246" s="136"/>
      <c r="ALO246" s="136"/>
      <c r="ALP246" s="136"/>
      <c r="ALQ246" s="136"/>
      <c r="ALR246" s="136"/>
      <c r="ALS246" s="136"/>
      <c r="ALT246" s="136"/>
      <c r="ALU246" s="136"/>
      <c r="ALV246" s="136"/>
      <c r="ALW246" s="136"/>
      <c r="ALX246" s="136"/>
      <c r="ALY246" s="136"/>
      <c r="ALZ246" s="136"/>
      <c r="AMA246" s="136"/>
      <c r="AMB246" s="136"/>
      <c r="AMC246" s="136"/>
      <c r="AMD246" s="136"/>
      <c r="AME246" s="136"/>
      <c r="AMF246" s="136"/>
      <c r="AMG246" s="136"/>
      <c r="AMH246" s="136"/>
      <c r="AMI246" s="136"/>
    </row>
    <row r="247" spans="1:1023" x14ac:dyDescent="0.25">
      <c r="A247" s="280" t="s">
        <v>967</v>
      </c>
      <c r="B247" s="193">
        <v>247</v>
      </c>
      <c r="C247" s="261" t="s">
        <v>25912</v>
      </c>
      <c r="D247" s="212" t="s">
        <v>25913</v>
      </c>
      <c r="E247" s="136"/>
      <c r="F247" s="238"/>
      <c r="G247" s="214"/>
      <c r="H247" s="214"/>
      <c r="I247" s="367">
        <v>35.299999999999997</v>
      </c>
      <c r="J247" s="443"/>
      <c r="K247" s="161"/>
      <c r="L247" s="161"/>
      <c r="M247" s="161"/>
      <c r="N247" s="161"/>
      <c r="O247" s="161"/>
      <c r="P247" s="161"/>
      <c r="Q247" s="161"/>
      <c r="R247" s="161"/>
      <c r="S247" s="77"/>
      <c r="T247" s="77"/>
      <c r="U247" s="161"/>
      <c r="V247" s="256">
        <f>IF(O247=1,10,100)</f>
        <v>100</v>
      </c>
      <c r="W247" s="256">
        <f>IF(O247=1,1,IF(O247=2,10,100))</f>
        <v>100</v>
      </c>
      <c r="X247" s="256">
        <f>IF(O247=3,20,100)</f>
        <v>100</v>
      </c>
      <c r="Y247" s="256">
        <f>IF(P247=1,10,100)</f>
        <v>100</v>
      </c>
      <c r="Z247" s="256">
        <f>IF(P247=1,1,IF(P247=2,10,100))</f>
        <v>100</v>
      </c>
      <c r="AA247" s="257">
        <f>IF(OR(EXACT(Q247,"1A"),EXACT(Q247,"1B")),0.1,IF(Q247=2,1,100))</f>
        <v>100</v>
      </c>
      <c r="AB247" s="257">
        <f>IF(OR(EXACT(R247,"1A"),EXACT(R247,"1B")),0.1,IF(R247=2,1,100))</f>
        <v>100</v>
      </c>
      <c r="AC247" s="257">
        <f>IF(OR(EXACT(S247,"1A"),EXACT(S247,"1B")),0.3,IF(S247=2,3,100))</f>
        <v>100</v>
      </c>
      <c r="AD247" s="136"/>
      <c r="AE247" s="136"/>
      <c r="AF247" s="249">
        <f>IF(OR(OR(EXACT(J247,"1A"),EXACT(J247,"1B"),EXACT(J247,"1C")),K247=1),1,IF(K247=2,10,100))</f>
        <v>100</v>
      </c>
      <c r="AG247" s="249">
        <f>IF(OR(EXACT(J247,"1A"),EXACT(J247,"1B"),EXACT(J247,"1C")),1,IF(J247=2,10,100))</f>
        <v>100</v>
      </c>
      <c r="AH247" s="249">
        <f>IF(OR(EXACT(J247,"1A"),EXACT(J247,"1B"),EXACT(J247,"1C"),K247=1),3,100)</f>
        <v>100</v>
      </c>
      <c r="AI247" s="249">
        <f>IF(OR(EXACT(J247,"1A"),EXACT(J247,"1B"),EXACT(J247,"1C")),5,100)</f>
        <v>100</v>
      </c>
      <c r="AJ247" s="251"/>
      <c r="AK247" s="297"/>
      <c r="AL247" s="153"/>
      <c r="AM247" s="251"/>
      <c r="AN247" s="136"/>
      <c r="AO247" s="136"/>
      <c r="AP247" s="136"/>
      <c r="AQ247" s="272" t="s">
        <v>25914</v>
      </c>
      <c r="AR247" s="136"/>
      <c r="AS247" s="136"/>
      <c r="AT247" s="136"/>
      <c r="AU247" s="136"/>
      <c r="AV247" s="136"/>
      <c r="AW247" s="136"/>
      <c r="AX247" s="136"/>
      <c r="AY247" s="136"/>
      <c r="AZ247" s="136"/>
      <c r="BA247" s="136"/>
      <c r="BB247" s="136"/>
      <c r="BC247" s="136"/>
      <c r="BD247" s="136"/>
      <c r="BE247" s="136"/>
      <c r="BF247" s="136"/>
      <c r="BG247" s="136"/>
      <c r="BH247" s="136"/>
      <c r="BI247" s="136"/>
      <c r="BJ247" s="136"/>
      <c r="BK247" s="136"/>
      <c r="BL247" s="136"/>
      <c r="BM247" s="136"/>
      <c r="BN247" s="136"/>
      <c r="BO247" s="136"/>
      <c r="BP247" s="136"/>
      <c r="BQ247" s="136"/>
      <c r="BR247" s="136"/>
      <c r="BS247" s="136"/>
      <c r="BT247" s="136"/>
      <c r="BU247" s="136"/>
      <c r="BV247" s="136"/>
      <c r="BW247" s="136"/>
      <c r="BX247" s="136"/>
      <c r="BY247" s="136"/>
      <c r="BZ247" s="136"/>
      <c r="CA247" s="136"/>
      <c r="CB247" s="136"/>
      <c r="CC247" s="136"/>
      <c r="CD247" s="136"/>
      <c r="CE247" s="136"/>
      <c r="CF247" s="136"/>
      <c r="CG247" s="136"/>
      <c r="CH247" s="136"/>
      <c r="CI247" s="136"/>
      <c r="CJ247" s="136"/>
      <c r="CK247" s="136"/>
      <c r="CL247" s="136"/>
      <c r="CM247" s="136"/>
      <c r="CN247" s="136"/>
      <c r="CO247" s="136"/>
      <c r="CP247" s="136"/>
      <c r="CQ247" s="136"/>
      <c r="CR247" s="136"/>
      <c r="CS247" s="136"/>
      <c r="CT247" s="136"/>
      <c r="CU247" s="136"/>
      <c r="CV247" s="136"/>
      <c r="CW247" s="136"/>
      <c r="CX247" s="136"/>
      <c r="CY247" s="136"/>
      <c r="CZ247" s="136"/>
      <c r="DA247" s="136"/>
      <c r="DB247" s="136"/>
      <c r="DC247" s="136"/>
      <c r="DD247" s="136"/>
      <c r="DE247" s="136"/>
      <c r="DF247" s="136"/>
      <c r="DG247" s="136"/>
      <c r="DH247" s="136"/>
      <c r="DI247" s="136"/>
      <c r="DJ247" s="136"/>
      <c r="DK247" s="136"/>
      <c r="DL247" s="136"/>
      <c r="DM247" s="136"/>
      <c r="DN247" s="136"/>
      <c r="DO247" s="136"/>
      <c r="DP247" s="136"/>
      <c r="DQ247" s="136"/>
      <c r="DR247" s="136"/>
      <c r="DS247" s="136"/>
      <c r="DT247" s="136"/>
      <c r="DU247" s="136"/>
      <c r="DV247" s="136"/>
      <c r="DW247" s="136"/>
      <c r="DX247" s="136"/>
      <c r="DY247" s="136"/>
      <c r="DZ247" s="136"/>
      <c r="EA247" s="136"/>
      <c r="EB247" s="136"/>
      <c r="EC247" s="136"/>
      <c r="ED247" s="136"/>
      <c r="EE247" s="136"/>
      <c r="EF247" s="136"/>
      <c r="EG247" s="136"/>
      <c r="EH247" s="136"/>
      <c r="EI247" s="136"/>
      <c r="EJ247" s="136"/>
      <c r="EK247" s="136"/>
      <c r="EL247" s="136"/>
      <c r="EM247" s="136"/>
      <c r="EN247" s="136"/>
      <c r="EO247" s="136"/>
      <c r="EP247" s="136"/>
      <c r="EQ247" s="136"/>
      <c r="ER247" s="136"/>
      <c r="ES247" s="136"/>
      <c r="ET247" s="136"/>
      <c r="EU247" s="136"/>
      <c r="EV247" s="136"/>
      <c r="EW247" s="136"/>
      <c r="EX247" s="136"/>
      <c r="EY247" s="136"/>
      <c r="EZ247" s="136"/>
      <c r="FA247" s="136"/>
      <c r="FB247" s="136"/>
      <c r="FC247" s="136"/>
      <c r="FD247" s="136"/>
      <c r="FE247" s="136"/>
      <c r="FF247" s="136"/>
      <c r="FG247" s="136"/>
      <c r="FH247" s="136"/>
      <c r="FI247" s="136"/>
      <c r="FJ247" s="136"/>
      <c r="FK247" s="136"/>
      <c r="FL247" s="136"/>
      <c r="FM247" s="136"/>
      <c r="FN247" s="136"/>
      <c r="FO247" s="136"/>
      <c r="FP247" s="136"/>
      <c r="FQ247" s="136"/>
      <c r="FR247" s="136"/>
      <c r="FS247" s="136"/>
      <c r="FT247" s="136"/>
      <c r="FU247" s="136"/>
      <c r="FV247" s="136"/>
      <c r="FW247" s="136"/>
      <c r="FX247" s="136"/>
      <c r="FY247" s="136"/>
      <c r="FZ247" s="136"/>
      <c r="GA247" s="136"/>
      <c r="GB247" s="136"/>
      <c r="GC247" s="136"/>
      <c r="GD247" s="136"/>
      <c r="GE247" s="136"/>
      <c r="GF247" s="136"/>
      <c r="GG247" s="136"/>
      <c r="GH247" s="136"/>
      <c r="GI247" s="136"/>
      <c r="GJ247" s="136"/>
      <c r="GK247" s="136"/>
      <c r="GL247" s="136"/>
      <c r="GM247" s="136"/>
      <c r="GN247" s="136"/>
      <c r="GO247" s="136"/>
      <c r="GP247" s="136"/>
      <c r="GQ247" s="136"/>
      <c r="GR247" s="136"/>
      <c r="GS247" s="136"/>
      <c r="GT247" s="136"/>
      <c r="GU247" s="136"/>
      <c r="GV247" s="136"/>
      <c r="GW247" s="136"/>
      <c r="GX247" s="136"/>
      <c r="GY247" s="136"/>
      <c r="GZ247" s="136"/>
      <c r="HA247" s="136"/>
      <c r="HB247" s="136"/>
      <c r="HC247" s="136"/>
      <c r="HD247" s="136"/>
      <c r="HE247" s="136"/>
      <c r="HF247" s="136"/>
      <c r="HG247" s="136"/>
      <c r="HH247" s="136"/>
      <c r="HI247" s="136"/>
      <c r="HJ247" s="136"/>
      <c r="HK247" s="136"/>
      <c r="HL247" s="136"/>
      <c r="HM247" s="136"/>
      <c r="HN247" s="136"/>
      <c r="HO247" s="136"/>
      <c r="HP247" s="136"/>
      <c r="HQ247" s="136"/>
      <c r="HR247" s="136"/>
      <c r="HS247" s="136"/>
      <c r="HT247" s="136"/>
      <c r="HU247" s="136"/>
      <c r="HV247" s="136"/>
      <c r="HW247" s="136"/>
      <c r="HX247" s="136"/>
      <c r="HY247" s="136"/>
      <c r="HZ247" s="136"/>
      <c r="IA247" s="136"/>
      <c r="IB247" s="136"/>
      <c r="IC247" s="136"/>
      <c r="ID247" s="136"/>
      <c r="IE247" s="136"/>
      <c r="IF247" s="136"/>
      <c r="IG247" s="136"/>
      <c r="IH247" s="136"/>
      <c r="II247" s="136"/>
      <c r="IJ247" s="136"/>
      <c r="IK247" s="136"/>
      <c r="IL247" s="136"/>
      <c r="IM247" s="136"/>
      <c r="IN247" s="136"/>
      <c r="IO247" s="136"/>
      <c r="IP247" s="136"/>
      <c r="IQ247" s="136"/>
      <c r="IR247" s="136"/>
      <c r="IS247" s="136"/>
      <c r="IT247" s="136"/>
      <c r="IU247" s="136"/>
      <c r="IV247" s="136"/>
      <c r="IW247" s="136"/>
      <c r="IX247" s="136"/>
      <c r="IY247" s="136"/>
      <c r="IZ247" s="136"/>
      <c r="JA247" s="136"/>
      <c r="JB247" s="136"/>
      <c r="JC247" s="136"/>
      <c r="JD247" s="136"/>
      <c r="JE247" s="136"/>
      <c r="JF247" s="136"/>
      <c r="JG247" s="136"/>
      <c r="JH247" s="136"/>
      <c r="JI247" s="136"/>
      <c r="JJ247" s="136"/>
      <c r="JK247" s="136"/>
      <c r="JL247" s="136"/>
      <c r="JM247" s="136"/>
      <c r="JN247" s="136"/>
      <c r="JO247" s="136"/>
      <c r="JP247" s="136"/>
      <c r="JQ247" s="136"/>
      <c r="JR247" s="136"/>
      <c r="JS247" s="136"/>
      <c r="JT247" s="136"/>
      <c r="JU247" s="136"/>
      <c r="JV247" s="136"/>
      <c r="JW247" s="136"/>
      <c r="JX247" s="136"/>
      <c r="JY247" s="136"/>
      <c r="JZ247" s="136"/>
      <c r="KA247" s="136"/>
      <c r="KB247" s="136"/>
      <c r="KC247" s="136"/>
      <c r="KD247" s="136"/>
      <c r="KE247" s="136"/>
      <c r="KF247" s="136"/>
      <c r="KG247" s="136"/>
      <c r="KH247" s="136"/>
      <c r="KI247" s="136"/>
      <c r="KJ247" s="136"/>
      <c r="KK247" s="136"/>
      <c r="KL247" s="136"/>
      <c r="KM247" s="136"/>
      <c r="KN247" s="136"/>
      <c r="KO247" s="136"/>
      <c r="KP247" s="136"/>
      <c r="KQ247" s="136"/>
      <c r="KR247" s="136"/>
      <c r="KS247" s="136"/>
      <c r="KT247" s="136"/>
      <c r="KU247" s="136"/>
      <c r="KV247" s="136"/>
      <c r="KW247" s="136"/>
      <c r="KX247" s="136"/>
      <c r="KY247" s="136"/>
      <c r="KZ247" s="136"/>
      <c r="LA247" s="136"/>
      <c r="LB247" s="136"/>
      <c r="LC247" s="136"/>
      <c r="LD247" s="136"/>
      <c r="LE247" s="136"/>
      <c r="LF247" s="136"/>
      <c r="LG247" s="136"/>
      <c r="LH247" s="136"/>
      <c r="LI247" s="136"/>
      <c r="LJ247" s="136"/>
      <c r="LK247" s="136"/>
      <c r="LL247" s="136"/>
      <c r="LM247" s="136"/>
      <c r="LN247" s="136"/>
      <c r="LO247" s="136"/>
      <c r="LP247" s="136"/>
      <c r="LQ247" s="136"/>
      <c r="LR247" s="136"/>
      <c r="LS247" s="136"/>
      <c r="LT247" s="136"/>
      <c r="LU247" s="136"/>
      <c r="LV247" s="136"/>
      <c r="LW247" s="136"/>
      <c r="LX247" s="136"/>
      <c r="LY247" s="136"/>
      <c r="LZ247" s="136"/>
      <c r="MA247" s="136"/>
      <c r="MB247" s="136"/>
      <c r="MC247" s="136"/>
      <c r="MD247" s="136"/>
      <c r="ME247" s="136"/>
      <c r="MF247" s="136"/>
      <c r="MG247" s="136"/>
      <c r="MH247" s="136"/>
      <c r="MI247" s="136"/>
      <c r="MJ247" s="136"/>
      <c r="MK247" s="136"/>
      <c r="ML247" s="136"/>
      <c r="MM247" s="136"/>
      <c r="MN247" s="136"/>
      <c r="MO247" s="136"/>
      <c r="MP247" s="136"/>
      <c r="MQ247" s="136"/>
      <c r="MR247" s="136"/>
      <c r="MS247" s="136"/>
      <c r="MT247" s="136"/>
      <c r="MU247" s="136"/>
      <c r="MV247" s="136"/>
      <c r="MW247" s="136"/>
      <c r="MX247" s="136"/>
      <c r="MY247" s="136"/>
      <c r="MZ247" s="136"/>
      <c r="NA247" s="136"/>
      <c r="NB247" s="136"/>
      <c r="NC247" s="136"/>
      <c r="ND247" s="136"/>
      <c r="NE247" s="136"/>
      <c r="NF247" s="136"/>
      <c r="NG247" s="136"/>
      <c r="NH247" s="136"/>
      <c r="NI247" s="136"/>
      <c r="NJ247" s="136"/>
      <c r="NK247" s="136"/>
      <c r="NL247" s="136"/>
      <c r="NM247" s="136"/>
      <c r="NN247" s="136"/>
      <c r="NO247" s="136"/>
      <c r="NP247" s="136"/>
      <c r="NQ247" s="136"/>
      <c r="NR247" s="136"/>
      <c r="NS247" s="136"/>
      <c r="NT247" s="136"/>
      <c r="NU247" s="136"/>
      <c r="NV247" s="136"/>
      <c r="NW247" s="136"/>
      <c r="NX247" s="136"/>
      <c r="NY247" s="136"/>
      <c r="NZ247" s="136"/>
      <c r="OA247" s="136"/>
      <c r="OB247" s="136"/>
      <c r="OC247" s="136"/>
      <c r="OD247" s="136"/>
      <c r="OE247" s="136"/>
      <c r="OF247" s="136"/>
      <c r="OG247" s="136"/>
      <c r="OH247" s="136"/>
      <c r="OI247" s="136"/>
      <c r="OJ247" s="136"/>
      <c r="OK247" s="136"/>
      <c r="OL247" s="136"/>
      <c r="OM247" s="136"/>
      <c r="ON247" s="136"/>
      <c r="OO247" s="136"/>
      <c r="OP247" s="136"/>
      <c r="OQ247" s="136"/>
      <c r="OR247" s="136"/>
      <c r="OS247" s="136"/>
      <c r="OT247" s="136"/>
      <c r="OU247" s="136"/>
      <c r="OV247" s="136"/>
      <c r="OW247" s="136"/>
      <c r="OX247" s="136"/>
      <c r="OY247" s="136"/>
      <c r="OZ247" s="136"/>
      <c r="PA247" s="136"/>
      <c r="PB247" s="136"/>
      <c r="PC247" s="136"/>
      <c r="PD247" s="136"/>
      <c r="PE247" s="136"/>
      <c r="PF247" s="136"/>
      <c r="PG247" s="136"/>
      <c r="PH247" s="136"/>
      <c r="PI247" s="136"/>
      <c r="PJ247" s="136"/>
      <c r="PK247" s="136"/>
      <c r="PL247" s="136"/>
      <c r="PM247" s="136"/>
      <c r="PN247" s="136"/>
      <c r="PO247" s="136"/>
      <c r="PP247" s="136"/>
      <c r="PQ247" s="136"/>
      <c r="PR247" s="136"/>
      <c r="PS247" s="136"/>
      <c r="PT247" s="136"/>
      <c r="PU247" s="136"/>
      <c r="PV247" s="136"/>
      <c r="PW247" s="136"/>
      <c r="PX247" s="136"/>
      <c r="PY247" s="136"/>
      <c r="PZ247" s="136"/>
      <c r="QA247" s="136"/>
      <c r="QB247" s="136"/>
      <c r="QC247" s="136"/>
      <c r="QD247" s="136"/>
      <c r="QE247" s="136"/>
      <c r="QF247" s="136"/>
      <c r="QG247" s="136"/>
      <c r="QH247" s="136"/>
      <c r="QI247" s="136"/>
      <c r="QJ247" s="136"/>
      <c r="QK247" s="136"/>
      <c r="QL247" s="136"/>
      <c r="QM247" s="136"/>
      <c r="QN247" s="136"/>
      <c r="QO247" s="136"/>
      <c r="QP247" s="136"/>
      <c r="QQ247" s="136"/>
      <c r="QR247" s="136"/>
      <c r="QS247" s="136"/>
      <c r="QT247" s="136"/>
      <c r="QU247" s="136"/>
      <c r="QV247" s="136"/>
      <c r="QW247" s="136"/>
      <c r="QX247" s="136"/>
      <c r="QY247" s="136"/>
      <c r="QZ247" s="136"/>
      <c r="RA247" s="136"/>
      <c r="RB247" s="136"/>
      <c r="RC247" s="136"/>
      <c r="RD247" s="136"/>
      <c r="RE247" s="136"/>
      <c r="RF247" s="136"/>
      <c r="RG247" s="136"/>
      <c r="RH247" s="136"/>
      <c r="RI247" s="136"/>
      <c r="RJ247" s="136"/>
      <c r="RK247" s="136"/>
      <c r="RL247" s="136"/>
      <c r="RM247" s="136"/>
      <c r="RN247" s="136"/>
      <c r="RO247" s="136"/>
      <c r="RP247" s="136"/>
      <c r="RQ247" s="136"/>
      <c r="RR247" s="136"/>
      <c r="RS247" s="136"/>
      <c r="RT247" s="136"/>
      <c r="RU247" s="136"/>
      <c r="RV247" s="136"/>
      <c r="RW247" s="136"/>
      <c r="RX247" s="136"/>
      <c r="RY247" s="136"/>
      <c r="RZ247" s="136"/>
      <c r="SA247" s="136"/>
      <c r="SB247" s="136"/>
      <c r="SC247" s="136"/>
      <c r="SD247" s="136"/>
      <c r="SE247" s="136"/>
      <c r="SF247" s="136"/>
      <c r="SG247" s="136"/>
      <c r="SH247" s="136"/>
      <c r="SI247" s="136"/>
      <c r="SJ247" s="136"/>
      <c r="SK247" s="136"/>
      <c r="SL247" s="136"/>
      <c r="SM247" s="136"/>
      <c r="SN247" s="136"/>
      <c r="SO247" s="136"/>
      <c r="SP247" s="136"/>
      <c r="SQ247" s="136"/>
      <c r="SR247" s="136"/>
      <c r="SS247" s="136"/>
      <c r="ST247" s="136"/>
      <c r="SU247" s="136"/>
      <c r="SV247" s="136"/>
      <c r="SW247" s="136"/>
      <c r="SX247" s="136"/>
      <c r="SY247" s="136"/>
      <c r="SZ247" s="136"/>
      <c r="TA247" s="136"/>
      <c r="TB247" s="136"/>
      <c r="TC247" s="136"/>
      <c r="TD247" s="136"/>
      <c r="TE247" s="136"/>
      <c r="TF247" s="136"/>
      <c r="TG247" s="136"/>
      <c r="TH247" s="136"/>
      <c r="TI247" s="136"/>
      <c r="TJ247" s="136"/>
      <c r="TK247" s="136"/>
      <c r="TL247" s="136"/>
      <c r="TM247" s="136"/>
      <c r="TN247" s="136"/>
      <c r="TO247" s="136"/>
      <c r="TP247" s="136"/>
      <c r="TQ247" s="136"/>
      <c r="TR247" s="136"/>
      <c r="TS247" s="136"/>
      <c r="TT247" s="136"/>
      <c r="TU247" s="136"/>
      <c r="TV247" s="136"/>
      <c r="TW247" s="136"/>
      <c r="TX247" s="136"/>
      <c r="TY247" s="136"/>
      <c r="TZ247" s="136"/>
      <c r="UA247" s="136"/>
      <c r="UB247" s="136"/>
      <c r="UC247" s="136"/>
      <c r="UD247" s="136"/>
      <c r="UE247" s="136"/>
      <c r="UF247" s="136"/>
      <c r="UG247" s="136"/>
      <c r="UH247" s="136"/>
      <c r="UI247" s="136"/>
      <c r="UJ247" s="136"/>
      <c r="UK247" s="136"/>
      <c r="UL247" s="136"/>
      <c r="UM247" s="136"/>
      <c r="UN247" s="136"/>
      <c r="UO247" s="136"/>
      <c r="UP247" s="136"/>
      <c r="UQ247" s="136"/>
      <c r="UR247" s="136"/>
      <c r="US247" s="136"/>
      <c r="UT247" s="136"/>
      <c r="UU247" s="136"/>
      <c r="UV247" s="136"/>
      <c r="UW247" s="136"/>
      <c r="UX247" s="136"/>
      <c r="UY247" s="136"/>
      <c r="UZ247" s="136"/>
      <c r="VA247" s="136"/>
      <c r="VB247" s="136"/>
      <c r="VC247" s="136"/>
      <c r="VD247" s="136"/>
      <c r="VE247" s="136"/>
      <c r="VF247" s="136"/>
      <c r="VG247" s="136"/>
      <c r="VH247" s="136"/>
      <c r="VI247" s="136"/>
      <c r="VJ247" s="136"/>
      <c r="VK247" s="136"/>
      <c r="VL247" s="136"/>
      <c r="VM247" s="136"/>
      <c r="VN247" s="136"/>
      <c r="VO247" s="136"/>
      <c r="VP247" s="136"/>
      <c r="VQ247" s="136"/>
      <c r="VR247" s="136"/>
      <c r="VS247" s="136"/>
      <c r="VT247" s="136"/>
      <c r="VU247" s="136"/>
      <c r="VV247" s="136"/>
      <c r="VW247" s="136"/>
      <c r="VX247" s="136"/>
      <c r="VY247" s="136"/>
      <c r="VZ247" s="136"/>
      <c r="WA247" s="136"/>
      <c r="WB247" s="136"/>
      <c r="WC247" s="136"/>
      <c r="WD247" s="136"/>
      <c r="WE247" s="136"/>
      <c r="WF247" s="136"/>
      <c r="WG247" s="136"/>
      <c r="WH247" s="136"/>
      <c r="WI247" s="136"/>
      <c r="WJ247" s="136"/>
      <c r="WK247" s="136"/>
      <c r="WL247" s="136"/>
      <c r="WM247" s="136"/>
      <c r="WN247" s="136"/>
      <c r="WO247" s="136"/>
      <c r="WP247" s="136"/>
      <c r="WQ247" s="136"/>
      <c r="WR247" s="136"/>
      <c r="WS247" s="136"/>
      <c r="WT247" s="136"/>
      <c r="WU247" s="136"/>
      <c r="WV247" s="136"/>
      <c r="WW247" s="136"/>
      <c r="WX247" s="136"/>
      <c r="WY247" s="136"/>
      <c r="WZ247" s="136"/>
      <c r="XA247" s="136"/>
      <c r="XB247" s="136"/>
      <c r="XC247" s="136"/>
      <c r="XD247" s="136"/>
      <c r="XE247" s="136"/>
      <c r="XF247" s="136"/>
      <c r="XG247" s="136"/>
      <c r="XH247" s="136"/>
      <c r="XI247" s="136"/>
      <c r="XJ247" s="136"/>
      <c r="XK247" s="136"/>
      <c r="XL247" s="136"/>
      <c r="XM247" s="136"/>
      <c r="XN247" s="136"/>
      <c r="XO247" s="136"/>
      <c r="XP247" s="136"/>
      <c r="XQ247" s="136"/>
      <c r="XR247" s="136"/>
      <c r="XS247" s="136"/>
      <c r="XT247" s="136"/>
      <c r="XU247" s="136"/>
      <c r="XV247" s="136"/>
      <c r="XW247" s="136"/>
      <c r="XX247" s="136"/>
      <c r="XY247" s="136"/>
      <c r="XZ247" s="136"/>
      <c r="YA247" s="136"/>
      <c r="YB247" s="136"/>
      <c r="YC247" s="136"/>
      <c r="YD247" s="136"/>
      <c r="YE247" s="136"/>
      <c r="YF247" s="136"/>
      <c r="YG247" s="136"/>
      <c r="YH247" s="136"/>
      <c r="YI247" s="136"/>
      <c r="YJ247" s="136"/>
      <c r="YK247" s="136"/>
      <c r="YL247" s="136"/>
      <c r="YM247" s="136"/>
      <c r="YN247" s="136"/>
      <c r="YO247" s="136"/>
      <c r="YP247" s="136"/>
      <c r="YQ247" s="136"/>
      <c r="YR247" s="136"/>
      <c r="YS247" s="136"/>
      <c r="YT247" s="136"/>
      <c r="YU247" s="136"/>
      <c r="YV247" s="136"/>
      <c r="YW247" s="136"/>
      <c r="YX247" s="136"/>
      <c r="YY247" s="136"/>
      <c r="YZ247" s="136"/>
      <c r="ZA247" s="136"/>
      <c r="ZB247" s="136"/>
      <c r="ZC247" s="136"/>
      <c r="ZD247" s="136"/>
      <c r="ZE247" s="136"/>
      <c r="ZF247" s="136"/>
      <c r="ZG247" s="136"/>
      <c r="ZH247" s="136"/>
      <c r="ZI247" s="136"/>
      <c r="ZJ247" s="136"/>
      <c r="ZK247" s="136"/>
      <c r="ZL247" s="136"/>
      <c r="ZM247" s="136"/>
      <c r="ZN247" s="136"/>
      <c r="ZO247" s="136"/>
      <c r="ZP247" s="136"/>
      <c r="ZQ247" s="136"/>
      <c r="ZR247" s="136"/>
      <c r="ZS247" s="136"/>
      <c r="ZT247" s="136"/>
      <c r="ZU247" s="136"/>
      <c r="ZV247" s="136"/>
      <c r="ZW247" s="136"/>
      <c r="ZX247" s="136"/>
      <c r="ZY247" s="136"/>
      <c r="ZZ247" s="136"/>
      <c r="AAA247" s="136"/>
      <c r="AAB247" s="136"/>
      <c r="AAC247" s="136"/>
      <c r="AAD247" s="136"/>
      <c r="AAE247" s="136"/>
      <c r="AAF247" s="136"/>
      <c r="AAG247" s="136"/>
      <c r="AAH247" s="136"/>
      <c r="AAI247" s="136"/>
      <c r="AAJ247" s="136"/>
      <c r="AAK247" s="136"/>
      <c r="AAL247" s="136"/>
      <c r="AAM247" s="136"/>
      <c r="AAN247" s="136"/>
      <c r="AAO247" s="136"/>
      <c r="AAP247" s="136"/>
      <c r="AAQ247" s="136"/>
      <c r="AAR247" s="136"/>
      <c r="AAS247" s="136"/>
      <c r="AAT247" s="136"/>
      <c r="AAU247" s="136"/>
      <c r="AAV247" s="136"/>
      <c r="AAW247" s="136"/>
      <c r="AAX247" s="136"/>
      <c r="AAY247" s="136"/>
      <c r="AAZ247" s="136"/>
      <c r="ABA247" s="136"/>
      <c r="ABB247" s="136"/>
      <c r="ABC247" s="136"/>
      <c r="ABD247" s="136"/>
      <c r="ABE247" s="136"/>
      <c r="ABF247" s="136"/>
      <c r="ABG247" s="136"/>
      <c r="ABH247" s="136"/>
      <c r="ABI247" s="136"/>
      <c r="ABJ247" s="136"/>
      <c r="ABK247" s="136"/>
      <c r="ABL247" s="136"/>
      <c r="ABM247" s="136"/>
      <c r="ABN247" s="136"/>
      <c r="ABO247" s="136"/>
      <c r="ABP247" s="136"/>
      <c r="ABQ247" s="136"/>
      <c r="ABR247" s="136"/>
      <c r="ABS247" s="136"/>
      <c r="ABT247" s="136"/>
      <c r="ABU247" s="136"/>
      <c r="ABV247" s="136"/>
      <c r="ABW247" s="136"/>
      <c r="ABX247" s="136"/>
      <c r="ABY247" s="136"/>
      <c r="ABZ247" s="136"/>
      <c r="ACA247" s="136"/>
      <c r="ACB247" s="136"/>
      <c r="ACC247" s="136"/>
      <c r="ACD247" s="136"/>
      <c r="ACE247" s="136"/>
      <c r="ACF247" s="136"/>
      <c r="ACG247" s="136"/>
      <c r="ACH247" s="136"/>
      <c r="ACI247" s="136"/>
      <c r="ACJ247" s="136"/>
      <c r="ACK247" s="136"/>
      <c r="ACL247" s="136"/>
      <c r="ACM247" s="136"/>
      <c r="ACN247" s="136"/>
      <c r="ACO247" s="136"/>
      <c r="ACP247" s="136"/>
      <c r="ACQ247" s="136"/>
      <c r="ACR247" s="136"/>
      <c r="ACS247" s="136"/>
      <c r="ACT247" s="136"/>
      <c r="ACU247" s="136"/>
      <c r="ACV247" s="136"/>
      <c r="ACW247" s="136"/>
      <c r="ACX247" s="136"/>
      <c r="ACY247" s="136"/>
      <c r="ACZ247" s="136"/>
      <c r="ADA247" s="136"/>
      <c r="ADB247" s="136"/>
      <c r="ADC247" s="136"/>
      <c r="ADD247" s="136"/>
      <c r="ADE247" s="136"/>
      <c r="ADF247" s="136"/>
      <c r="ADG247" s="136"/>
      <c r="ADH247" s="136"/>
      <c r="ADI247" s="136"/>
      <c r="ADJ247" s="136"/>
      <c r="ADK247" s="136"/>
      <c r="ADL247" s="136"/>
      <c r="ADM247" s="136"/>
      <c r="ADN247" s="136"/>
      <c r="ADO247" s="136"/>
      <c r="ADP247" s="136"/>
      <c r="ADQ247" s="136"/>
      <c r="ADR247" s="136"/>
      <c r="ADS247" s="136"/>
      <c r="ADT247" s="136"/>
      <c r="ADU247" s="136"/>
      <c r="ADV247" s="136"/>
      <c r="ADW247" s="136"/>
      <c r="ADX247" s="136"/>
      <c r="ADY247" s="136"/>
      <c r="ADZ247" s="136"/>
      <c r="AEA247" s="136"/>
      <c r="AEB247" s="136"/>
      <c r="AEC247" s="136"/>
      <c r="AED247" s="136"/>
      <c r="AEE247" s="136"/>
      <c r="AEF247" s="136"/>
      <c r="AEG247" s="136"/>
      <c r="AEH247" s="136"/>
      <c r="AEI247" s="136"/>
      <c r="AEJ247" s="136"/>
      <c r="AEK247" s="136"/>
      <c r="AEL247" s="136"/>
      <c r="AEM247" s="136"/>
      <c r="AEN247" s="136"/>
      <c r="AEO247" s="136"/>
      <c r="AEP247" s="136"/>
      <c r="AEQ247" s="136"/>
      <c r="AER247" s="136"/>
      <c r="AES247" s="136"/>
      <c r="AET247" s="136"/>
      <c r="AEU247" s="136"/>
      <c r="AEV247" s="136"/>
      <c r="AEW247" s="136"/>
      <c r="AEX247" s="136"/>
      <c r="AEY247" s="136"/>
      <c r="AEZ247" s="136"/>
      <c r="AFA247" s="136"/>
      <c r="AFB247" s="136"/>
      <c r="AFC247" s="136"/>
      <c r="AFD247" s="136"/>
      <c r="AFE247" s="136"/>
      <c r="AFF247" s="136"/>
      <c r="AFG247" s="136"/>
      <c r="AFH247" s="136"/>
      <c r="AFI247" s="136"/>
      <c r="AFJ247" s="136"/>
      <c r="AFK247" s="136"/>
      <c r="AFL247" s="136"/>
      <c r="AFM247" s="136"/>
      <c r="AFN247" s="136"/>
      <c r="AFO247" s="136"/>
      <c r="AFP247" s="136"/>
      <c r="AFQ247" s="136"/>
      <c r="AFR247" s="136"/>
      <c r="AFS247" s="136"/>
      <c r="AFT247" s="136"/>
      <c r="AFU247" s="136"/>
      <c r="AFV247" s="136"/>
      <c r="AFW247" s="136"/>
      <c r="AFX247" s="136"/>
      <c r="AFY247" s="136"/>
      <c r="AFZ247" s="136"/>
      <c r="AGA247" s="136"/>
      <c r="AGB247" s="136"/>
      <c r="AGC247" s="136"/>
      <c r="AGD247" s="136"/>
      <c r="AGE247" s="136"/>
      <c r="AGF247" s="136"/>
      <c r="AGG247" s="136"/>
      <c r="AGH247" s="136"/>
      <c r="AGI247" s="136"/>
      <c r="AGJ247" s="136"/>
      <c r="AGK247" s="136"/>
      <c r="AGL247" s="136"/>
      <c r="AGM247" s="136"/>
      <c r="AGN247" s="136"/>
      <c r="AGO247" s="136"/>
      <c r="AGP247" s="136"/>
      <c r="AGQ247" s="136"/>
      <c r="AGR247" s="136"/>
      <c r="AGS247" s="136"/>
      <c r="AGT247" s="136"/>
      <c r="AGU247" s="136"/>
      <c r="AGV247" s="136"/>
      <c r="AGW247" s="136"/>
      <c r="AGX247" s="136"/>
      <c r="AGY247" s="136"/>
      <c r="AGZ247" s="136"/>
      <c r="AHA247" s="136"/>
      <c r="AHB247" s="136"/>
      <c r="AHC247" s="136"/>
      <c r="AHD247" s="136"/>
      <c r="AHE247" s="136"/>
      <c r="AHF247" s="136"/>
      <c r="AHG247" s="136"/>
      <c r="AHH247" s="136"/>
      <c r="AHI247" s="136"/>
      <c r="AHJ247" s="136"/>
      <c r="AHK247" s="136"/>
      <c r="AHL247" s="136"/>
      <c r="AHM247" s="136"/>
      <c r="AHN247" s="136"/>
      <c r="AHO247" s="136"/>
      <c r="AHP247" s="136"/>
      <c r="AHQ247" s="136"/>
      <c r="AHR247" s="136"/>
      <c r="AHS247" s="136"/>
      <c r="AHT247" s="136"/>
      <c r="AHU247" s="136"/>
      <c r="AHV247" s="136"/>
      <c r="AHW247" s="136"/>
      <c r="AHX247" s="136"/>
      <c r="AHY247" s="136"/>
      <c r="AHZ247" s="136"/>
      <c r="AIA247" s="136"/>
      <c r="AIB247" s="136"/>
      <c r="AIC247" s="136"/>
      <c r="AID247" s="136"/>
      <c r="AIE247" s="136"/>
      <c r="AIF247" s="136"/>
      <c r="AIG247" s="136"/>
      <c r="AIH247" s="136"/>
      <c r="AII247" s="136"/>
      <c r="AIJ247" s="136"/>
      <c r="AIK247" s="136"/>
      <c r="AIL247" s="136"/>
      <c r="AIM247" s="136"/>
      <c r="AIN247" s="136"/>
      <c r="AIO247" s="136"/>
      <c r="AIP247" s="136"/>
      <c r="AIQ247" s="136"/>
      <c r="AIR247" s="136"/>
      <c r="AIS247" s="136"/>
      <c r="AIT247" s="136"/>
      <c r="AIU247" s="136"/>
      <c r="AIV247" s="136"/>
      <c r="AIW247" s="136"/>
      <c r="AIX247" s="136"/>
      <c r="AIY247" s="136"/>
      <c r="AIZ247" s="136"/>
      <c r="AJA247" s="136"/>
      <c r="AJB247" s="136"/>
      <c r="AJC247" s="136"/>
      <c r="AJD247" s="136"/>
      <c r="AJE247" s="136"/>
      <c r="AJF247" s="136"/>
      <c r="AJG247" s="136"/>
      <c r="AJH247" s="136"/>
      <c r="AJI247" s="136"/>
      <c r="AJJ247" s="136"/>
      <c r="AJK247" s="136"/>
      <c r="AJL247" s="136"/>
      <c r="AJM247" s="136"/>
      <c r="AJN247" s="136"/>
      <c r="AJO247" s="136"/>
      <c r="AJP247" s="136"/>
      <c r="AJQ247" s="136"/>
      <c r="AJR247" s="136"/>
      <c r="AJS247" s="136"/>
      <c r="AJT247" s="136"/>
      <c r="AJU247" s="136"/>
      <c r="AJV247" s="136"/>
      <c r="AJW247" s="136"/>
      <c r="AJX247" s="136"/>
      <c r="AJY247" s="136"/>
      <c r="AJZ247" s="136"/>
      <c r="AKA247" s="136"/>
      <c r="AKB247" s="136"/>
      <c r="AKC247" s="136"/>
      <c r="AKD247" s="136"/>
      <c r="AKE247" s="136"/>
      <c r="AKF247" s="136"/>
      <c r="AKG247" s="136"/>
      <c r="AKH247" s="136"/>
      <c r="AKI247" s="136"/>
      <c r="AKJ247" s="136"/>
      <c r="AKK247" s="136"/>
      <c r="AKL247" s="136"/>
      <c r="AKM247" s="136"/>
      <c r="AKN247" s="136"/>
      <c r="AKO247" s="136"/>
      <c r="AKP247" s="136"/>
      <c r="AKQ247" s="136"/>
      <c r="AKR247" s="136"/>
      <c r="AKS247" s="136"/>
      <c r="AKT247" s="136"/>
      <c r="AKU247" s="136"/>
      <c r="AKV247" s="136"/>
      <c r="AKW247" s="136"/>
      <c r="AKX247" s="136"/>
      <c r="AKY247" s="136"/>
      <c r="AKZ247" s="136"/>
      <c r="ALA247" s="136"/>
      <c r="ALB247" s="136"/>
      <c r="ALC247" s="136"/>
      <c r="ALD247" s="136"/>
      <c r="ALE247" s="136"/>
      <c r="ALF247" s="136"/>
      <c r="ALG247" s="136"/>
      <c r="ALH247" s="136"/>
      <c r="ALI247" s="136"/>
      <c r="ALJ247" s="136"/>
      <c r="ALK247" s="136"/>
      <c r="ALL247" s="136"/>
      <c r="ALM247" s="136"/>
      <c r="ALN247" s="136"/>
      <c r="ALO247" s="136"/>
      <c r="ALP247" s="136"/>
      <c r="ALQ247" s="136"/>
      <c r="ALR247" s="136"/>
      <c r="ALS247" s="136"/>
      <c r="ALT247" s="136"/>
      <c r="ALU247" s="136"/>
      <c r="ALV247" s="136"/>
      <c r="ALW247" s="136"/>
      <c r="ALX247" s="136"/>
      <c r="ALY247" s="136"/>
      <c r="ALZ247" s="136"/>
      <c r="AMA247" s="136"/>
      <c r="AMB247" s="136"/>
      <c r="AMC247" s="136"/>
      <c r="AMD247" s="136"/>
      <c r="AME247" s="136"/>
      <c r="AMF247" s="136"/>
      <c r="AMG247" s="136"/>
      <c r="AMH247" s="136"/>
      <c r="AMI247" s="136"/>
    </row>
    <row r="248" spans="1:1023" ht="29.25" x14ac:dyDescent="0.25">
      <c r="A248" s="280" t="s">
        <v>968</v>
      </c>
      <c r="B248" s="193">
        <v>248</v>
      </c>
      <c r="C248" s="261" t="s">
        <v>25915</v>
      </c>
      <c r="D248" s="212" t="s">
        <v>25916</v>
      </c>
      <c r="E248" s="136"/>
      <c r="F248" s="238"/>
      <c r="G248" s="214"/>
      <c r="H248" s="214"/>
      <c r="I248" s="367"/>
      <c r="J248" s="443"/>
      <c r="K248" s="161"/>
      <c r="L248" s="161"/>
      <c r="M248" s="161"/>
      <c r="N248" s="161"/>
      <c r="O248" s="161"/>
      <c r="P248" s="161"/>
      <c r="Q248" s="161"/>
      <c r="R248" s="161"/>
      <c r="S248" s="77"/>
      <c r="T248" s="77"/>
      <c r="U248" s="161"/>
      <c r="V248" s="256">
        <f>IF(O248=1,10,100)</f>
        <v>100</v>
      </c>
      <c r="W248" s="256">
        <f>IF(O248=1,1,IF(O248=2,10,100))</f>
        <v>100</v>
      </c>
      <c r="X248" s="256">
        <f>IF(O248=3,20,100)</f>
        <v>100</v>
      </c>
      <c r="Y248" s="256">
        <f>IF(P248=1,10,100)</f>
        <v>100</v>
      </c>
      <c r="Z248" s="256">
        <f>IF(P248=1,1,IF(P248=2,10,100))</f>
        <v>100</v>
      </c>
      <c r="AA248" s="257">
        <f>IF(OR(EXACT(Q248,"1A"),EXACT(Q248,"1B")),0.1,IF(Q248=2,1,100))</f>
        <v>100</v>
      </c>
      <c r="AB248" s="257">
        <f>IF(OR(EXACT(R248,"1A"),EXACT(R248,"1B")),0.1,IF(R248=2,1,100))</f>
        <v>100</v>
      </c>
      <c r="AC248" s="257">
        <f>IF(OR(EXACT(S248,"1A"),EXACT(S248,"1B")),0.3,IF(S248=2,3,100))</f>
        <v>100</v>
      </c>
      <c r="AD248" s="136"/>
      <c r="AE248" s="136"/>
      <c r="AF248" s="249">
        <f>IF(OR(OR(EXACT(J248,"1A"),EXACT(J248,"1B"),EXACT(J248,"1C")),K248=1),1,IF(K248=2,10,100))</f>
        <v>100</v>
      </c>
      <c r="AG248" s="249">
        <f>IF(OR(EXACT(J248,"1A"),EXACT(J248,"1B"),EXACT(J248,"1C")),1,IF(J248=2,10,100))</f>
        <v>100</v>
      </c>
      <c r="AH248" s="249">
        <f>IF(OR(EXACT(J248,"1A"),EXACT(J248,"1B"),EXACT(J248,"1C"),K248=1),3,100)</f>
        <v>100</v>
      </c>
      <c r="AI248" s="249">
        <f>IF(OR(EXACT(J248,"1A"),EXACT(J248,"1B"),EXACT(J248,"1C")),5,100)</f>
        <v>100</v>
      </c>
      <c r="AJ248" s="251"/>
      <c r="AK248" s="297"/>
      <c r="AL248" s="153"/>
      <c r="AM248" s="251"/>
      <c r="AN248" s="136"/>
      <c r="AO248" s="136"/>
      <c r="AP248" s="136"/>
      <c r="AQ248" s="272" t="s">
        <v>25917</v>
      </c>
      <c r="AR248" s="136"/>
      <c r="AS248" s="136"/>
      <c r="AT248" s="136"/>
      <c r="AU248" s="136"/>
      <c r="AV248" s="136"/>
      <c r="AW248" s="136"/>
      <c r="AX248" s="136"/>
      <c r="AY248" s="136"/>
      <c r="AZ248" s="136"/>
      <c r="BA248" s="136"/>
      <c r="BB248" s="136"/>
      <c r="BC248" s="136"/>
      <c r="BD248" s="136"/>
      <c r="BE248" s="136"/>
      <c r="BF248" s="136"/>
      <c r="BG248" s="136"/>
      <c r="BH248" s="136"/>
      <c r="BI248" s="136"/>
      <c r="BJ248" s="136"/>
      <c r="BK248" s="136"/>
      <c r="BL248" s="136"/>
      <c r="BM248" s="136"/>
      <c r="BN248" s="136"/>
      <c r="BO248" s="136"/>
      <c r="BP248" s="136"/>
      <c r="BQ248" s="136"/>
      <c r="BR248" s="136"/>
      <c r="BS248" s="136"/>
      <c r="BT248" s="136"/>
      <c r="BU248" s="136"/>
      <c r="BV248" s="136"/>
      <c r="BW248" s="136"/>
      <c r="BX248" s="136"/>
      <c r="BY248" s="136"/>
      <c r="BZ248" s="136"/>
      <c r="CA248" s="136"/>
      <c r="CB248" s="136"/>
      <c r="CC248" s="136"/>
      <c r="CD248" s="136"/>
      <c r="CE248" s="136"/>
      <c r="CF248" s="136"/>
      <c r="CG248" s="136"/>
      <c r="CH248" s="136"/>
      <c r="CI248" s="136"/>
      <c r="CJ248" s="136"/>
      <c r="CK248" s="136"/>
      <c r="CL248" s="136"/>
      <c r="CM248" s="136"/>
      <c r="CN248" s="136"/>
      <c r="CO248" s="136"/>
      <c r="CP248" s="136"/>
      <c r="CQ248" s="136"/>
      <c r="CR248" s="136"/>
      <c r="CS248" s="136"/>
      <c r="CT248" s="136"/>
      <c r="CU248" s="136"/>
      <c r="CV248" s="136"/>
      <c r="CW248" s="136"/>
      <c r="CX248" s="136"/>
      <c r="CY248" s="136"/>
      <c r="CZ248" s="136"/>
      <c r="DA248" s="136"/>
      <c r="DB248" s="136"/>
      <c r="DC248" s="136"/>
      <c r="DD248" s="136"/>
      <c r="DE248" s="136"/>
      <c r="DF248" s="136"/>
      <c r="DG248" s="136"/>
      <c r="DH248" s="136"/>
      <c r="DI248" s="136"/>
      <c r="DJ248" s="136"/>
      <c r="DK248" s="136"/>
      <c r="DL248" s="136"/>
      <c r="DM248" s="136"/>
      <c r="DN248" s="136"/>
      <c r="DO248" s="136"/>
      <c r="DP248" s="136"/>
      <c r="DQ248" s="136"/>
      <c r="DR248" s="136"/>
      <c r="DS248" s="136"/>
      <c r="DT248" s="136"/>
      <c r="DU248" s="136"/>
      <c r="DV248" s="136"/>
      <c r="DW248" s="136"/>
      <c r="DX248" s="136"/>
      <c r="DY248" s="136"/>
      <c r="DZ248" s="136"/>
      <c r="EA248" s="136"/>
      <c r="EB248" s="136"/>
      <c r="EC248" s="136"/>
      <c r="ED248" s="136"/>
      <c r="EE248" s="136"/>
      <c r="EF248" s="136"/>
      <c r="EG248" s="136"/>
      <c r="EH248" s="136"/>
      <c r="EI248" s="136"/>
      <c r="EJ248" s="136"/>
      <c r="EK248" s="136"/>
      <c r="EL248" s="136"/>
      <c r="EM248" s="136"/>
      <c r="EN248" s="136"/>
      <c r="EO248" s="136"/>
      <c r="EP248" s="136"/>
      <c r="EQ248" s="136"/>
      <c r="ER248" s="136"/>
      <c r="ES248" s="136"/>
      <c r="ET248" s="136"/>
      <c r="EU248" s="136"/>
      <c r="EV248" s="136"/>
      <c r="EW248" s="136"/>
      <c r="EX248" s="136"/>
      <c r="EY248" s="136"/>
      <c r="EZ248" s="136"/>
      <c r="FA248" s="136"/>
      <c r="FB248" s="136"/>
      <c r="FC248" s="136"/>
      <c r="FD248" s="136"/>
      <c r="FE248" s="136"/>
      <c r="FF248" s="136"/>
      <c r="FG248" s="136"/>
      <c r="FH248" s="136"/>
      <c r="FI248" s="136"/>
      <c r="FJ248" s="136"/>
      <c r="FK248" s="136"/>
      <c r="FL248" s="136"/>
      <c r="FM248" s="136"/>
      <c r="FN248" s="136"/>
      <c r="FO248" s="136"/>
      <c r="FP248" s="136"/>
      <c r="FQ248" s="136"/>
      <c r="FR248" s="136"/>
      <c r="FS248" s="136"/>
      <c r="FT248" s="136"/>
      <c r="FU248" s="136"/>
      <c r="FV248" s="136"/>
      <c r="FW248" s="136"/>
      <c r="FX248" s="136"/>
      <c r="FY248" s="136"/>
      <c r="FZ248" s="136"/>
      <c r="GA248" s="136"/>
      <c r="GB248" s="136"/>
      <c r="GC248" s="136"/>
      <c r="GD248" s="136"/>
      <c r="GE248" s="136"/>
      <c r="GF248" s="136"/>
      <c r="GG248" s="136"/>
      <c r="GH248" s="136"/>
      <c r="GI248" s="136"/>
      <c r="GJ248" s="136"/>
      <c r="GK248" s="136"/>
      <c r="GL248" s="136"/>
      <c r="GM248" s="136"/>
      <c r="GN248" s="136"/>
      <c r="GO248" s="136"/>
      <c r="GP248" s="136"/>
      <c r="GQ248" s="136"/>
      <c r="GR248" s="136"/>
      <c r="GS248" s="136"/>
      <c r="GT248" s="136"/>
      <c r="GU248" s="136"/>
      <c r="GV248" s="136"/>
      <c r="GW248" s="136"/>
      <c r="GX248" s="136"/>
      <c r="GY248" s="136"/>
      <c r="GZ248" s="136"/>
      <c r="HA248" s="136"/>
      <c r="HB248" s="136"/>
      <c r="HC248" s="136"/>
      <c r="HD248" s="136"/>
      <c r="HE248" s="136"/>
      <c r="HF248" s="136"/>
      <c r="HG248" s="136"/>
      <c r="HH248" s="136"/>
      <c r="HI248" s="136"/>
      <c r="HJ248" s="136"/>
      <c r="HK248" s="136"/>
      <c r="HL248" s="136"/>
      <c r="HM248" s="136"/>
      <c r="HN248" s="136"/>
      <c r="HO248" s="136"/>
      <c r="HP248" s="136"/>
      <c r="HQ248" s="136"/>
      <c r="HR248" s="136"/>
      <c r="HS248" s="136"/>
      <c r="HT248" s="136"/>
      <c r="HU248" s="136"/>
      <c r="HV248" s="136"/>
      <c r="HW248" s="136"/>
      <c r="HX248" s="136"/>
      <c r="HY248" s="136"/>
      <c r="HZ248" s="136"/>
      <c r="IA248" s="136"/>
      <c r="IB248" s="136"/>
      <c r="IC248" s="136"/>
      <c r="ID248" s="136"/>
      <c r="IE248" s="136"/>
      <c r="IF248" s="136"/>
      <c r="IG248" s="136"/>
      <c r="IH248" s="136"/>
      <c r="II248" s="136"/>
      <c r="IJ248" s="136"/>
      <c r="IK248" s="136"/>
      <c r="IL248" s="136"/>
      <c r="IM248" s="136"/>
      <c r="IN248" s="136"/>
      <c r="IO248" s="136"/>
      <c r="IP248" s="136"/>
      <c r="IQ248" s="136"/>
      <c r="IR248" s="136"/>
      <c r="IS248" s="136"/>
      <c r="IT248" s="136"/>
      <c r="IU248" s="136"/>
      <c r="IV248" s="136"/>
      <c r="IW248" s="136"/>
      <c r="IX248" s="136"/>
      <c r="IY248" s="136"/>
      <c r="IZ248" s="136"/>
      <c r="JA248" s="136"/>
      <c r="JB248" s="136"/>
      <c r="JC248" s="136"/>
      <c r="JD248" s="136"/>
      <c r="JE248" s="136"/>
      <c r="JF248" s="136"/>
      <c r="JG248" s="136"/>
      <c r="JH248" s="136"/>
      <c r="JI248" s="136"/>
      <c r="JJ248" s="136"/>
      <c r="JK248" s="136"/>
      <c r="JL248" s="136"/>
      <c r="JM248" s="136"/>
      <c r="JN248" s="136"/>
      <c r="JO248" s="136"/>
      <c r="JP248" s="136"/>
      <c r="JQ248" s="136"/>
      <c r="JR248" s="136"/>
      <c r="JS248" s="136"/>
      <c r="JT248" s="136"/>
      <c r="JU248" s="136"/>
      <c r="JV248" s="136"/>
      <c r="JW248" s="136"/>
      <c r="JX248" s="136"/>
      <c r="JY248" s="136"/>
      <c r="JZ248" s="136"/>
      <c r="KA248" s="136"/>
      <c r="KB248" s="136"/>
      <c r="KC248" s="136"/>
      <c r="KD248" s="136"/>
      <c r="KE248" s="136"/>
      <c r="KF248" s="136"/>
      <c r="KG248" s="136"/>
      <c r="KH248" s="136"/>
      <c r="KI248" s="136"/>
      <c r="KJ248" s="136"/>
      <c r="KK248" s="136"/>
      <c r="KL248" s="136"/>
      <c r="KM248" s="136"/>
      <c r="KN248" s="136"/>
      <c r="KO248" s="136"/>
      <c r="KP248" s="136"/>
      <c r="KQ248" s="136"/>
      <c r="KR248" s="136"/>
      <c r="KS248" s="136"/>
      <c r="KT248" s="136"/>
      <c r="KU248" s="136"/>
      <c r="KV248" s="136"/>
      <c r="KW248" s="136"/>
      <c r="KX248" s="136"/>
      <c r="KY248" s="136"/>
      <c r="KZ248" s="136"/>
      <c r="LA248" s="136"/>
      <c r="LB248" s="136"/>
      <c r="LC248" s="136"/>
      <c r="LD248" s="136"/>
      <c r="LE248" s="136"/>
      <c r="LF248" s="136"/>
      <c r="LG248" s="136"/>
      <c r="LH248" s="136"/>
      <c r="LI248" s="136"/>
      <c r="LJ248" s="136"/>
      <c r="LK248" s="136"/>
      <c r="LL248" s="136"/>
      <c r="LM248" s="136"/>
      <c r="LN248" s="136"/>
      <c r="LO248" s="136"/>
      <c r="LP248" s="136"/>
      <c r="LQ248" s="136"/>
      <c r="LR248" s="136"/>
      <c r="LS248" s="136"/>
      <c r="LT248" s="136"/>
      <c r="LU248" s="136"/>
      <c r="LV248" s="136"/>
      <c r="LW248" s="136"/>
      <c r="LX248" s="136"/>
      <c r="LY248" s="136"/>
      <c r="LZ248" s="136"/>
      <c r="MA248" s="136"/>
      <c r="MB248" s="136"/>
      <c r="MC248" s="136"/>
      <c r="MD248" s="136"/>
      <c r="ME248" s="136"/>
      <c r="MF248" s="136"/>
      <c r="MG248" s="136"/>
      <c r="MH248" s="136"/>
      <c r="MI248" s="136"/>
      <c r="MJ248" s="136"/>
      <c r="MK248" s="136"/>
      <c r="ML248" s="136"/>
      <c r="MM248" s="136"/>
      <c r="MN248" s="136"/>
      <c r="MO248" s="136"/>
      <c r="MP248" s="136"/>
      <c r="MQ248" s="136"/>
      <c r="MR248" s="136"/>
      <c r="MS248" s="136"/>
      <c r="MT248" s="136"/>
      <c r="MU248" s="136"/>
      <c r="MV248" s="136"/>
      <c r="MW248" s="136"/>
      <c r="MX248" s="136"/>
      <c r="MY248" s="136"/>
      <c r="MZ248" s="136"/>
      <c r="NA248" s="136"/>
      <c r="NB248" s="136"/>
      <c r="NC248" s="136"/>
      <c r="ND248" s="136"/>
      <c r="NE248" s="136"/>
      <c r="NF248" s="136"/>
      <c r="NG248" s="136"/>
      <c r="NH248" s="136"/>
      <c r="NI248" s="136"/>
      <c r="NJ248" s="136"/>
      <c r="NK248" s="136"/>
      <c r="NL248" s="136"/>
      <c r="NM248" s="136"/>
      <c r="NN248" s="136"/>
      <c r="NO248" s="136"/>
      <c r="NP248" s="136"/>
      <c r="NQ248" s="136"/>
      <c r="NR248" s="136"/>
      <c r="NS248" s="136"/>
      <c r="NT248" s="136"/>
      <c r="NU248" s="136"/>
      <c r="NV248" s="136"/>
      <c r="NW248" s="136"/>
      <c r="NX248" s="136"/>
      <c r="NY248" s="136"/>
      <c r="NZ248" s="136"/>
      <c r="OA248" s="136"/>
      <c r="OB248" s="136"/>
      <c r="OC248" s="136"/>
      <c r="OD248" s="136"/>
      <c r="OE248" s="136"/>
      <c r="OF248" s="136"/>
      <c r="OG248" s="136"/>
      <c r="OH248" s="136"/>
      <c r="OI248" s="136"/>
      <c r="OJ248" s="136"/>
      <c r="OK248" s="136"/>
      <c r="OL248" s="136"/>
      <c r="OM248" s="136"/>
      <c r="ON248" s="136"/>
      <c r="OO248" s="136"/>
      <c r="OP248" s="136"/>
      <c r="OQ248" s="136"/>
      <c r="OR248" s="136"/>
      <c r="OS248" s="136"/>
      <c r="OT248" s="136"/>
      <c r="OU248" s="136"/>
      <c r="OV248" s="136"/>
      <c r="OW248" s="136"/>
      <c r="OX248" s="136"/>
      <c r="OY248" s="136"/>
      <c r="OZ248" s="136"/>
      <c r="PA248" s="136"/>
      <c r="PB248" s="136"/>
      <c r="PC248" s="136"/>
      <c r="PD248" s="136"/>
      <c r="PE248" s="136"/>
      <c r="PF248" s="136"/>
      <c r="PG248" s="136"/>
      <c r="PH248" s="136"/>
      <c r="PI248" s="136"/>
      <c r="PJ248" s="136"/>
      <c r="PK248" s="136"/>
      <c r="PL248" s="136"/>
      <c r="PM248" s="136"/>
      <c r="PN248" s="136"/>
      <c r="PO248" s="136"/>
      <c r="PP248" s="136"/>
      <c r="PQ248" s="136"/>
      <c r="PR248" s="136"/>
      <c r="PS248" s="136"/>
      <c r="PT248" s="136"/>
      <c r="PU248" s="136"/>
      <c r="PV248" s="136"/>
      <c r="PW248" s="136"/>
      <c r="PX248" s="136"/>
      <c r="PY248" s="136"/>
      <c r="PZ248" s="136"/>
      <c r="QA248" s="136"/>
      <c r="QB248" s="136"/>
      <c r="QC248" s="136"/>
      <c r="QD248" s="136"/>
      <c r="QE248" s="136"/>
      <c r="QF248" s="136"/>
      <c r="QG248" s="136"/>
      <c r="QH248" s="136"/>
      <c r="QI248" s="136"/>
      <c r="QJ248" s="136"/>
      <c r="QK248" s="136"/>
      <c r="QL248" s="136"/>
      <c r="QM248" s="136"/>
      <c r="QN248" s="136"/>
      <c r="QO248" s="136"/>
      <c r="QP248" s="136"/>
      <c r="QQ248" s="136"/>
      <c r="QR248" s="136"/>
      <c r="QS248" s="136"/>
      <c r="QT248" s="136"/>
      <c r="QU248" s="136"/>
      <c r="QV248" s="136"/>
      <c r="QW248" s="136"/>
      <c r="QX248" s="136"/>
      <c r="QY248" s="136"/>
      <c r="QZ248" s="136"/>
      <c r="RA248" s="136"/>
      <c r="RB248" s="136"/>
      <c r="RC248" s="136"/>
      <c r="RD248" s="136"/>
      <c r="RE248" s="136"/>
      <c r="RF248" s="136"/>
      <c r="RG248" s="136"/>
      <c r="RH248" s="136"/>
      <c r="RI248" s="136"/>
      <c r="RJ248" s="136"/>
      <c r="RK248" s="136"/>
      <c r="RL248" s="136"/>
      <c r="RM248" s="136"/>
      <c r="RN248" s="136"/>
      <c r="RO248" s="136"/>
      <c r="RP248" s="136"/>
      <c r="RQ248" s="136"/>
      <c r="RR248" s="136"/>
      <c r="RS248" s="136"/>
      <c r="RT248" s="136"/>
      <c r="RU248" s="136"/>
      <c r="RV248" s="136"/>
      <c r="RW248" s="136"/>
      <c r="RX248" s="136"/>
      <c r="RY248" s="136"/>
      <c r="RZ248" s="136"/>
      <c r="SA248" s="136"/>
      <c r="SB248" s="136"/>
      <c r="SC248" s="136"/>
      <c r="SD248" s="136"/>
      <c r="SE248" s="136"/>
      <c r="SF248" s="136"/>
      <c r="SG248" s="136"/>
      <c r="SH248" s="136"/>
      <c r="SI248" s="136"/>
      <c r="SJ248" s="136"/>
      <c r="SK248" s="136"/>
      <c r="SL248" s="136"/>
      <c r="SM248" s="136"/>
      <c r="SN248" s="136"/>
      <c r="SO248" s="136"/>
      <c r="SP248" s="136"/>
      <c r="SQ248" s="136"/>
      <c r="SR248" s="136"/>
      <c r="SS248" s="136"/>
      <c r="ST248" s="136"/>
      <c r="SU248" s="136"/>
      <c r="SV248" s="136"/>
      <c r="SW248" s="136"/>
      <c r="SX248" s="136"/>
      <c r="SY248" s="136"/>
      <c r="SZ248" s="136"/>
      <c r="TA248" s="136"/>
      <c r="TB248" s="136"/>
      <c r="TC248" s="136"/>
      <c r="TD248" s="136"/>
      <c r="TE248" s="136"/>
      <c r="TF248" s="136"/>
      <c r="TG248" s="136"/>
      <c r="TH248" s="136"/>
      <c r="TI248" s="136"/>
      <c r="TJ248" s="136"/>
      <c r="TK248" s="136"/>
      <c r="TL248" s="136"/>
      <c r="TM248" s="136"/>
      <c r="TN248" s="136"/>
      <c r="TO248" s="136"/>
      <c r="TP248" s="136"/>
      <c r="TQ248" s="136"/>
      <c r="TR248" s="136"/>
      <c r="TS248" s="136"/>
      <c r="TT248" s="136"/>
      <c r="TU248" s="136"/>
      <c r="TV248" s="136"/>
      <c r="TW248" s="136"/>
      <c r="TX248" s="136"/>
      <c r="TY248" s="136"/>
      <c r="TZ248" s="136"/>
      <c r="UA248" s="136"/>
      <c r="UB248" s="136"/>
      <c r="UC248" s="136"/>
      <c r="UD248" s="136"/>
      <c r="UE248" s="136"/>
      <c r="UF248" s="136"/>
      <c r="UG248" s="136"/>
      <c r="UH248" s="136"/>
      <c r="UI248" s="136"/>
      <c r="UJ248" s="136"/>
      <c r="UK248" s="136"/>
      <c r="UL248" s="136"/>
      <c r="UM248" s="136"/>
      <c r="UN248" s="136"/>
      <c r="UO248" s="136"/>
      <c r="UP248" s="136"/>
      <c r="UQ248" s="136"/>
      <c r="UR248" s="136"/>
      <c r="US248" s="136"/>
      <c r="UT248" s="136"/>
      <c r="UU248" s="136"/>
      <c r="UV248" s="136"/>
      <c r="UW248" s="136"/>
      <c r="UX248" s="136"/>
      <c r="UY248" s="136"/>
      <c r="UZ248" s="136"/>
      <c r="VA248" s="136"/>
      <c r="VB248" s="136"/>
      <c r="VC248" s="136"/>
      <c r="VD248" s="136"/>
      <c r="VE248" s="136"/>
      <c r="VF248" s="136"/>
      <c r="VG248" s="136"/>
      <c r="VH248" s="136"/>
      <c r="VI248" s="136"/>
      <c r="VJ248" s="136"/>
      <c r="VK248" s="136"/>
      <c r="VL248" s="136"/>
      <c r="VM248" s="136"/>
      <c r="VN248" s="136"/>
      <c r="VO248" s="136"/>
      <c r="VP248" s="136"/>
      <c r="VQ248" s="136"/>
      <c r="VR248" s="136"/>
      <c r="VS248" s="136"/>
      <c r="VT248" s="136"/>
      <c r="VU248" s="136"/>
      <c r="VV248" s="136"/>
      <c r="VW248" s="136"/>
      <c r="VX248" s="136"/>
      <c r="VY248" s="136"/>
      <c r="VZ248" s="136"/>
      <c r="WA248" s="136"/>
      <c r="WB248" s="136"/>
      <c r="WC248" s="136"/>
      <c r="WD248" s="136"/>
      <c r="WE248" s="136"/>
      <c r="WF248" s="136"/>
      <c r="WG248" s="136"/>
      <c r="WH248" s="136"/>
      <c r="WI248" s="136"/>
      <c r="WJ248" s="136"/>
      <c r="WK248" s="136"/>
      <c r="WL248" s="136"/>
      <c r="WM248" s="136"/>
      <c r="WN248" s="136"/>
      <c r="WO248" s="136"/>
      <c r="WP248" s="136"/>
      <c r="WQ248" s="136"/>
      <c r="WR248" s="136"/>
      <c r="WS248" s="136"/>
      <c r="WT248" s="136"/>
      <c r="WU248" s="136"/>
      <c r="WV248" s="136"/>
      <c r="WW248" s="136"/>
      <c r="WX248" s="136"/>
      <c r="WY248" s="136"/>
      <c r="WZ248" s="136"/>
      <c r="XA248" s="136"/>
      <c r="XB248" s="136"/>
      <c r="XC248" s="136"/>
      <c r="XD248" s="136"/>
      <c r="XE248" s="136"/>
      <c r="XF248" s="136"/>
      <c r="XG248" s="136"/>
      <c r="XH248" s="136"/>
      <c r="XI248" s="136"/>
      <c r="XJ248" s="136"/>
      <c r="XK248" s="136"/>
      <c r="XL248" s="136"/>
      <c r="XM248" s="136"/>
      <c r="XN248" s="136"/>
      <c r="XO248" s="136"/>
      <c r="XP248" s="136"/>
      <c r="XQ248" s="136"/>
      <c r="XR248" s="136"/>
      <c r="XS248" s="136"/>
      <c r="XT248" s="136"/>
      <c r="XU248" s="136"/>
      <c r="XV248" s="136"/>
      <c r="XW248" s="136"/>
      <c r="XX248" s="136"/>
      <c r="XY248" s="136"/>
      <c r="XZ248" s="136"/>
      <c r="YA248" s="136"/>
      <c r="YB248" s="136"/>
      <c r="YC248" s="136"/>
      <c r="YD248" s="136"/>
      <c r="YE248" s="136"/>
      <c r="YF248" s="136"/>
      <c r="YG248" s="136"/>
      <c r="YH248" s="136"/>
      <c r="YI248" s="136"/>
      <c r="YJ248" s="136"/>
      <c r="YK248" s="136"/>
      <c r="YL248" s="136"/>
      <c r="YM248" s="136"/>
      <c r="YN248" s="136"/>
      <c r="YO248" s="136"/>
      <c r="YP248" s="136"/>
      <c r="YQ248" s="136"/>
      <c r="YR248" s="136"/>
      <c r="YS248" s="136"/>
      <c r="YT248" s="136"/>
      <c r="YU248" s="136"/>
      <c r="YV248" s="136"/>
      <c r="YW248" s="136"/>
      <c r="YX248" s="136"/>
      <c r="YY248" s="136"/>
      <c r="YZ248" s="136"/>
      <c r="ZA248" s="136"/>
      <c r="ZB248" s="136"/>
      <c r="ZC248" s="136"/>
      <c r="ZD248" s="136"/>
      <c r="ZE248" s="136"/>
      <c r="ZF248" s="136"/>
      <c r="ZG248" s="136"/>
      <c r="ZH248" s="136"/>
      <c r="ZI248" s="136"/>
      <c r="ZJ248" s="136"/>
      <c r="ZK248" s="136"/>
      <c r="ZL248" s="136"/>
      <c r="ZM248" s="136"/>
      <c r="ZN248" s="136"/>
      <c r="ZO248" s="136"/>
      <c r="ZP248" s="136"/>
      <c r="ZQ248" s="136"/>
      <c r="ZR248" s="136"/>
      <c r="ZS248" s="136"/>
      <c r="ZT248" s="136"/>
      <c r="ZU248" s="136"/>
      <c r="ZV248" s="136"/>
      <c r="ZW248" s="136"/>
      <c r="ZX248" s="136"/>
      <c r="ZY248" s="136"/>
      <c r="ZZ248" s="136"/>
      <c r="AAA248" s="136"/>
      <c r="AAB248" s="136"/>
      <c r="AAC248" s="136"/>
      <c r="AAD248" s="136"/>
      <c r="AAE248" s="136"/>
      <c r="AAF248" s="136"/>
      <c r="AAG248" s="136"/>
      <c r="AAH248" s="136"/>
      <c r="AAI248" s="136"/>
      <c r="AAJ248" s="136"/>
      <c r="AAK248" s="136"/>
      <c r="AAL248" s="136"/>
      <c r="AAM248" s="136"/>
      <c r="AAN248" s="136"/>
      <c r="AAO248" s="136"/>
      <c r="AAP248" s="136"/>
      <c r="AAQ248" s="136"/>
      <c r="AAR248" s="136"/>
      <c r="AAS248" s="136"/>
      <c r="AAT248" s="136"/>
      <c r="AAU248" s="136"/>
      <c r="AAV248" s="136"/>
      <c r="AAW248" s="136"/>
      <c r="AAX248" s="136"/>
      <c r="AAY248" s="136"/>
      <c r="AAZ248" s="136"/>
      <c r="ABA248" s="136"/>
      <c r="ABB248" s="136"/>
      <c r="ABC248" s="136"/>
      <c r="ABD248" s="136"/>
      <c r="ABE248" s="136"/>
      <c r="ABF248" s="136"/>
      <c r="ABG248" s="136"/>
      <c r="ABH248" s="136"/>
      <c r="ABI248" s="136"/>
      <c r="ABJ248" s="136"/>
      <c r="ABK248" s="136"/>
      <c r="ABL248" s="136"/>
      <c r="ABM248" s="136"/>
      <c r="ABN248" s="136"/>
      <c r="ABO248" s="136"/>
      <c r="ABP248" s="136"/>
      <c r="ABQ248" s="136"/>
      <c r="ABR248" s="136"/>
      <c r="ABS248" s="136"/>
      <c r="ABT248" s="136"/>
      <c r="ABU248" s="136"/>
      <c r="ABV248" s="136"/>
      <c r="ABW248" s="136"/>
      <c r="ABX248" s="136"/>
      <c r="ABY248" s="136"/>
      <c r="ABZ248" s="136"/>
      <c r="ACA248" s="136"/>
      <c r="ACB248" s="136"/>
      <c r="ACC248" s="136"/>
      <c r="ACD248" s="136"/>
      <c r="ACE248" s="136"/>
      <c r="ACF248" s="136"/>
      <c r="ACG248" s="136"/>
      <c r="ACH248" s="136"/>
      <c r="ACI248" s="136"/>
      <c r="ACJ248" s="136"/>
      <c r="ACK248" s="136"/>
      <c r="ACL248" s="136"/>
      <c r="ACM248" s="136"/>
      <c r="ACN248" s="136"/>
      <c r="ACO248" s="136"/>
      <c r="ACP248" s="136"/>
      <c r="ACQ248" s="136"/>
      <c r="ACR248" s="136"/>
      <c r="ACS248" s="136"/>
      <c r="ACT248" s="136"/>
      <c r="ACU248" s="136"/>
      <c r="ACV248" s="136"/>
      <c r="ACW248" s="136"/>
      <c r="ACX248" s="136"/>
      <c r="ACY248" s="136"/>
      <c r="ACZ248" s="136"/>
      <c r="ADA248" s="136"/>
      <c r="ADB248" s="136"/>
      <c r="ADC248" s="136"/>
      <c r="ADD248" s="136"/>
      <c r="ADE248" s="136"/>
      <c r="ADF248" s="136"/>
      <c r="ADG248" s="136"/>
      <c r="ADH248" s="136"/>
      <c r="ADI248" s="136"/>
      <c r="ADJ248" s="136"/>
      <c r="ADK248" s="136"/>
      <c r="ADL248" s="136"/>
      <c r="ADM248" s="136"/>
      <c r="ADN248" s="136"/>
      <c r="ADO248" s="136"/>
      <c r="ADP248" s="136"/>
      <c r="ADQ248" s="136"/>
      <c r="ADR248" s="136"/>
      <c r="ADS248" s="136"/>
      <c r="ADT248" s="136"/>
      <c r="ADU248" s="136"/>
      <c r="ADV248" s="136"/>
      <c r="ADW248" s="136"/>
      <c r="ADX248" s="136"/>
      <c r="ADY248" s="136"/>
      <c r="ADZ248" s="136"/>
      <c r="AEA248" s="136"/>
      <c r="AEB248" s="136"/>
      <c r="AEC248" s="136"/>
      <c r="AED248" s="136"/>
      <c r="AEE248" s="136"/>
      <c r="AEF248" s="136"/>
      <c r="AEG248" s="136"/>
      <c r="AEH248" s="136"/>
      <c r="AEI248" s="136"/>
      <c r="AEJ248" s="136"/>
      <c r="AEK248" s="136"/>
      <c r="AEL248" s="136"/>
      <c r="AEM248" s="136"/>
      <c r="AEN248" s="136"/>
      <c r="AEO248" s="136"/>
      <c r="AEP248" s="136"/>
      <c r="AEQ248" s="136"/>
      <c r="AER248" s="136"/>
      <c r="AES248" s="136"/>
      <c r="AET248" s="136"/>
      <c r="AEU248" s="136"/>
      <c r="AEV248" s="136"/>
      <c r="AEW248" s="136"/>
      <c r="AEX248" s="136"/>
      <c r="AEY248" s="136"/>
      <c r="AEZ248" s="136"/>
      <c r="AFA248" s="136"/>
      <c r="AFB248" s="136"/>
      <c r="AFC248" s="136"/>
      <c r="AFD248" s="136"/>
      <c r="AFE248" s="136"/>
      <c r="AFF248" s="136"/>
      <c r="AFG248" s="136"/>
      <c r="AFH248" s="136"/>
      <c r="AFI248" s="136"/>
      <c r="AFJ248" s="136"/>
      <c r="AFK248" s="136"/>
      <c r="AFL248" s="136"/>
      <c r="AFM248" s="136"/>
      <c r="AFN248" s="136"/>
      <c r="AFO248" s="136"/>
      <c r="AFP248" s="136"/>
      <c r="AFQ248" s="136"/>
      <c r="AFR248" s="136"/>
      <c r="AFS248" s="136"/>
      <c r="AFT248" s="136"/>
      <c r="AFU248" s="136"/>
      <c r="AFV248" s="136"/>
      <c r="AFW248" s="136"/>
      <c r="AFX248" s="136"/>
      <c r="AFY248" s="136"/>
      <c r="AFZ248" s="136"/>
      <c r="AGA248" s="136"/>
      <c r="AGB248" s="136"/>
      <c r="AGC248" s="136"/>
      <c r="AGD248" s="136"/>
      <c r="AGE248" s="136"/>
      <c r="AGF248" s="136"/>
      <c r="AGG248" s="136"/>
      <c r="AGH248" s="136"/>
      <c r="AGI248" s="136"/>
      <c r="AGJ248" s="136"/>
      <c r="AGK248" s="136"/>
      <c r="AGL248" s="136"/>
      <c r="AGM248" s="136"/>
      <c r="AGN248" s="136"/>
      <c r="AGO248" s="136"/>
      <c r="AGP248" s="136"/>
      <c r="AGQ248" s="136"/>
      <c r="AGR248" s="136"/>
      <c r="AGS248" s="136"/>
      <c r="AGT248" s="136"/>
      <c r="AGU248" s="136"/>
      <c r="AGV248" s="136"/>
      <c r="AGW248" s="136"/>
      <c r="AGX248" s="136"/>
      <c r="AGY248" s="136"/>
      <c r="AGZ248" s="136"/>
      <c r="AHA248" s="136"/>
      <c r="AHB248" s="136"/>
      <c r="AHC248" s="136"/>
      <c r="AHD248" s="136"/>
      <c r="AHE248" s="136"/>
      <c r="AHF248" s="136"/>
      <c r="AHG248" s="136"/>
      <c r="AHH248" s="136"/>
      <c r="AHI248" s="136"/>
      <c r="AHJ248" s="136"/>
      <c r="AHK248" s="136"/>
      <c r="AHL248" s="136"/>
      <c r="AHM248" s="136"/>
      <c r="AHN248" s="136"/>
      <c r="AHO248" s="136"/>
      <c r="AHP248" s="136"/>
      <c r="AHQ248" s="136"/>
      <c r="AHR248" s="136"/>
      <c r="AHS248" s="136"/>
      <c r="AHT248" s="136"/>
      <c r="AHU248" s="136"/>
      <c r="AHV248" s="136"/>
      <c r="AHW248" s="136"/>
      <c r="AHX248" s="136"/>
      <c r="AHY248" s="136"/>
      <c r="AHZ248" s="136"/>
      <c r="AIA248" s="136"/>
      <c r="AIB248" s="136"/>
      <c r="AIC248" s="136"/>
      <c r="AID248" s="136"/>
      <c r="AIE248" s="136"/>
      <c r="AIF248" s="136"/>
      <c r="AIG248" s="136"/>
      <c r="AIH248" s="136"/>
      <c r="AII248" s="136"/>
      <c r="AIJ248" s="136"/>
      <c r="AIK248" s="136"/>
      <c r="AIL248" s="136"/>
      <c r="AIM248" s="136"/>
      <c r="AIN248" s="136"/>
      <c r="AIO248" s="136"/>
      <c r="AIP248" s="136"/>
      <c r="AIQ248" s="136"/>
      <c r="AIR248" s="136"/>
      <c r="AIS248" s="136"/>
      <c r="AIT248" s="136"/>
      <c r="AIU248" s="136"/>
      <c r="AIV248" s="136"/>
      <c r="AIW248" s="136"/>
      <c r="AIX248" s="136"/>
      <c r="AIY248" s="136"/>
      <c r="AIZ248" s="136"/>
      <c r="AJA248" s="136"/>
      <c r="AJB248" s="136"/>
      <c r="AJC248" s="136"/>
      <c r="AJD248" s="136"/>
      <c r="AJE248" s="136"/>
      <c r="AJF248" s="136"/>
      <c r="AJG248" s="136"/>
      <c r="AJH248" s="136"/>
      <c r="AJI248" s="136"/>
      <c r="AJJ248" s="136"/>
      <c r="AJK248" s="136"/>
      <c r="AJL248" s="136"/>
      <c r="AJM248" s="136"/>
      <c r="AJN248" s="136"/>
      <c r="AJO248" s="136"/>
      <c r="AJP248" s="136"/>
      <c r="AJQ248" s="136"/>
      <c r="AJR248" s="136"/>
      <c r="AJS248" s="136"/>
      <c r="AJT248" s="136"/>
      <c r="AJU248" s="136"/>
      <c r="AJV248" s="136"/>
      <c r="AJW248" s="136"/>
      <c r="AJX248" s="136"/>
      <c r="AJY248" s="136"/>
      <c r="AJZ248" s="136"/>
      <c r="AKA248" s="136"/>
      <c r="AKB248" s="136"/>
      <c r="AKC248" s="136"/>
      <c r="AKD248" s="136"/>
      <c r="AKE248" s="136"/>
      <c r="AKF248" s="136"/>
      <c r="AKG248" s="136"/>
      <c r="AKH248" s="136"/>
      <c r="AKI248" s="136"/>
      <c r="AKJ248" s="136"/>
      <c r="AKK248" s="136"/>
      <c r="AKL248" s="136"/>
      <c r="AKM248" s="136"/>
      <c r="AKN248" s="136"/>
      <c r="AKO248" s="136"/>
      <c r="AKP248" s="136"/>
      <c r="AKQ248" s="136"/>
      <c r="AKR248" s="136"/>
      <c r="AKS248" s="136"/>
      <c r="AKT248" s="136"/>
      <c r="AKU248" s="136"/>
      <c r="AKV248" s="136"/>
      <c r="AKW248" s="136"/>
      <c r="AKX248" s="136"/>
      <c r="AKY248" s="136"/>
      <c r="AKZ248" s="136"/>
      <c r="ALA248" s="136"/>
      <c r="ALB248" s="136"/>
      <c r="ALC248" s="136"/>
      <c r="ALD248" s="136"/>
      <c r="ALE248" s="136"/>
      <c r="ALF248" s="136"/>
      <c r="ALG248" s="136"/>
      <c r="ALH248" s="136"/>
      <c r="ALI248" s="136"/>
      <c r="ALJ248" s="136"/>
      <c r="ALK248" s="136"/>
      <c r="ALL248" s="136"/>
      <c r="ALM248" s="136"/>
      <c r="ALN248" s="136"/>
      <c r="ALO248" s="136"/>
      <c r="ALP248" s="136"/>
      <c r="ALQ248" s="136"/>
      <c r="ALR248" s="136"/>
      <c r="ALS248" s="136"/>
      <c r="ALT248" s="136"/>
      <c r="ALU248" s="136"/>
      <c r="ALV248" s="136"/>
      <c r="ALW248" s="136"/>
      <c r="ALX248" s="136"/>
      <c r="ALY248" s="136"/>
      <c r="ALZ248" s="136"/>
      <c r="AMA248" s="136"/>
      <c r="AMB248" s="136"/>
      <c r="AMC248" s="136"/>
      <c r="AMD248" s="136"/>
      <c r="AME248" s="136"/>
      <c r="AMF248" s="136"/>
      <c r="AMG248" s="136"/>
      <c r="AMH248" s="136"/>
      <c r="AMI248" s="136"/>
    </row>
    <row r="249" spans="1:1023" ht="29.25" x14ac:dyDescent="0.25">
      <c r="A249" s="280" t="s">
        <v>969</v>
      </c>
      <c r="B249" s="193">
        <v>249</v>
      </c>
      <c r="C249" s="261" t="s">
        <v>25918</v>
      </c>
      <c r="D249" s="212" t="s">
        <v>25919</v>
      </c>
      <c r="E249" s="136"/>
      <c r="F249" s="238"/>
      <c r="G249" s="214"/>
      <c r="H249" s="214"/>
      <c r="I249" s="367">
        <v>5.29</v>
      </c>
      <c r="J249" s="443"/>
      <c r="K249" s="161"/>
      <c r="L249" s="161"/>
      <c r="M249" s="161"/>
      <c r="N249" s="161"/>
      <c r="O249" s="161"/>
      <c r="P249" s="161"/>
      <c r="Q249" s="161"/>
      <c r="R249" s="161"/>
      <c r="S249" s="77"/>
      <c r="T249" s="77"/>
      <c r="U249" s="161"/>
      <c r="V249" s="256">
        <f>IF(O249=1,10,100)</f>
        <v>100</v>
      </c>
      <c r="W249" s="256">
        <f>IF(O249=1,1,IF(O249=2,10,100))</f>
        <v>100</v>
      </c>
      <c r="X249" s="256">
        <f>IF(O249=3,20,100)</f>
        <v>100</v>
      </c>
      <c r="Y249" s="256">
        <f>IF(P249=1,10,100)</f>
        <v>100</v>
      </c>
      <c r="Z249" s="256">
        <f>IF(P249=1,1,IF(P249=2,10,100))</f>
        <v>100</v>
      </c>
      <c r="AA249" s="257">
        <f>IF(OR(EXACT(Q249,"1A"),EXACT(Q249,"1B")),0.1,IF(Q249=2,1,100))</f>
        <v>100</v>
      </c>
      <c r="AB249" s="257">
        <f>IF(OR(EXACT(R249,"1A"),EXACT(R249,"1B")),0.1,IF(R249=2,1,100))</f>
        <v>100</v>
      </c>
      <c r="AC249" s="257">
        <f>IF(OR(EXACT(S249,"1A"),EXACT(S249,"1B")),0.3,IF(S249=2,3,100))</f>
        <v>100</v>
      </c>
      <c r="AD249" s="136"/>
      <c r="AE249" s="136"/>
      <c r="AF249" s="249">
        <f>IF(OR(OR(EXACT(J249,"1A"),EXACT(J249,"1B"),EXACT(J249,"1C")),K249=1),1,IF(K249=2,10,100))</f>
        <v>100</v>
      </c>
      <c r="AG249" s="249">
        <f>IF(OR(EXACT(J249,"1A"),EXACT(J249,"1B"),EXACT(J249,"1C")),1,IF(J249=2,10,100))</f>
        <v>100</v>
      </c>
      <c r="AH249" s="249">
        <f>IF(OR(EXACT(J249,"1A"),EXACT(J249,"1B"),EXACT(J249,"1C"),K249=1),3,100)</f>
        <v>100</v>
      </c>
      <c r="AI249" s="249">
        <f>IF(OR(EXACT(J249,"1A"),EXACT(J249,"1B"),EXACT(J249,"1C")),5,100)</f>
        <v>100</v>
      </c>
      <c r="AJ249" s="251"/>
      <c r="AK249" s="297"/>
      <c r="AL249" s="153"/>
      <c r="AM249" s="251"/>
      <c r="AN249" s="136"/>
      <c r="AO249" s="136"/>
      <c r="AP249" s="136"/>
      <c r="AQ249" s="272" t="s">
        <v>25920</v>
      </c>
      <c r="AR249" s="136"/>
      <c r="AS249" s="136"/>
      <c r="AT249" s="136"/>
      <c r="AU249" s="136"/>
      <c r="AV249" s="136"/>
      <c r="AW249" s="136"/>
      <c r="AX249" s="136"/>
      <c r="AY249" s="136"/>
      <c r="AZ249" s="136"/>
      <c r="BA249" s="136"/>
      <c r="BB249" s="136"/>
      <c r="BC249" s="136"/>
      <c r="BD249" s="136"/>
      <c r="BE249" s="136"/>
      <c r="BF249" s="136"/>
      <c r="BG249" s="136"/>
      <c r="BH249" s="136"/>
      <c r="BI249" s="136"/>
      <c r="BJ249" s="136"/>
      <c r="BK249" s="136"/>
      <c r="BL249" s="136"/>
      <c r="BM249" s="136"/>
      <c r="BN249" s="136"/>
      <c r="BO249" s="136"/>
      <c r="BP249" s="136"/>
      <c r="BQ249" s="136"/>
      <c r="BR249" s="136"/>
      <c r="BS249" s="136"/>
      <c r="BT249" s="136"/>
      <c r="BU249" s="136"/>
      <c r="BV249" s="136"/>
      <c r="BW249" s="136"/>
      <c r="BX249" s="136"/>
      <c r="BY249" s="136"/>
      <c r="BZ249" s="136"/>
      <c r="CA249" s="136"/>
      <c r="CB249" s="136"/>
      <c r="CC249" s="136"/>
      <c r="CD249" s="136"/>
      <c r="CE249" s="136"/>
      <c r="CF249" s="136"/>
      <c r="CG249" s="136"/>
      <c r="CH249" s="136"/>
      <c r="CI249" s="136"/>
      <c r="CJ249" s="136"/>
      <c r="CK249" s="136"/>
      <c r="CL249" s="136"/>
      <c r="CM249" s="136"/>
      <c r="CN249" s="136"/>
      <c r="CO249" s="136"/>
      <c r="CP249" s="136"/>
      <c r="CQ249" s="136"/>
      <c r="CR249" s="136"/>
      <c r="CS249" s="136"/>
      <c r="CT249" s="136"/>
      <c r="CU249" s="136"/>
      <c r="CV249" s="136"/>
      <c r="CW249" s="136"/>
      <c r="CX249" s="136"/>
      <c r="CY249" s="136"/>
      <c r="CZ249" s="136"/>
      <c r="DA249" s="136"/>
      <c r="DB249" s="136"/>
      <c r="DC249" s="136"/>
      <c r="DD249" s="136"/>
      <c r="DE249" s="136"/>
      <c r="DF249" s="136"/>
      <c r="DG249" s="136"/>
      <c r="DH249" s="136"/>
      <c r="DI249" s="136"/>
      <c r="DJ249" s="136"/>
      <c r="DK249" s="136"/>
      <c r="DL249" s="136"/>
      <c r="DM249" s="136"/>
      <c r="DN249" s="136"/>
      <c r="DO249" s="136"/>
      <c r="DP249" s="136"/>
      <c r="DQ249" s="136"/>
      <c r="DR249" s="136"/>
      <c r="DS249" s="136"/>
      <c r="DT249" s="136"/>
      <c r="DU249" s="136"/>
      <c r="DV249" s="136"/>
      <c r="DW249" s="136"/>
      <c r="DX249" s="136"/>
      <c r="DY249" s="136"/>
      <c r="DZ249" s="136"/>
      <c r="EA249" s="136"/>
      <c r="EB249" s="136"/>
      <c r="EC249" s="136"/>
      <c r="ED249" s="136"/>
      <c r="EE249" s="136"/>
      <c r="EF249" s="136"/>
      <c r="EG249" s="136"/>
      <c r="EH249" s="136"/>
      <c r="EI249" s="136"/>
      <c r="EJ249" s="136"/>
      <c r="EK249" s="136"/>
      <c r="EL249" s="136"/>
      <c r="EM249" s="136"/>
      <c r="EN249" s="136"/>
      <c r="EO249" s="136"/>
      <c r="EP249" s="136"/>
      <c r="EQ249" s="136"/>
      <c r="ER249" s="136"/>
      <c r="ES249" s="136"/>
      <c r="ET249" s="136"/>
      <c r="EU249" s="136"/>
      <c r="EV249" s="136"/>
      <c r="EW249" s="136"/>
      <c r="EX249" s="136"/>
      <c r="EY249" s="136"/>
      <c r="EZ249" s="136"/>
      <c r="FA249" s="136"/>
      <c r="FB249" s="136"/>
      <c r="FC249" s="136"/>
      <c r="FD249" s="136"/>
      <c r="FE249" s="136"/>
      <c r="FF249" s="136"/>
      <c r="FG249" s="136"/>
      <c r="FH249" s="136"/>
      <c r="FI249" s="136"/>
      <c r="FJ249" s="136"/>
      <c r="FK249" s="136"/>
      <c r="FL249" s="136"/>
      <c r="FM249" s="136"/>
      <c r="FN249" s="136"/>
      <c r="FO249" s="136"/>
      <c r="FP249" s="136"/>
      <c r="FQ249" s="136"/>
      <c r="FR249" s="136"/>
      <c r="FS249" s="136"/>
      <c r="FT249" s="136"/>
      <c r="FU249" s="136"/>
      <c r="FV249" s="136"/>
      <c r="FW249" s="136"/>
      <c r="FX249" s="136"/>
      <c r="FY249" s="136"/>
      <c r="FZ249" s="136"/>
      <c r="GA249" s="136"/>
      <c r="GB249" s="136"/>
      <c r="GC249" s="136"/>
      <c r="GD249" s="136"/>
      <c r="GE249" s="136"/>
      <c r="GF249" s="136"/>
      <c r="GG249" s="136"/>
      <c r="GH249" s="136"/>
      <c r="GI249" s="136"/>
      <c r="GJ249" s="136"/>
      <c r="GK249" s="136"/>
      <c r="GL249" s="136"/>
      <c r="GM249" s="136"/>
      <c r="GN249" s="136"/>
      <c r="GO249" s="136"/>
      <c r="GP249" s="136"/>
      <c r="GQ249" s="136"/>
      <c r="GR249" s="136"/>
      <c r="GS249" s="136"/>
      <c r="GT249" s="136"/>
      <c r="GU249" s="136"/>
      <c r="GV249" s="136"/>
      <c r="GW249" s="136"/>
      <c r="GX249" s="136"/>
      <c r="GY249" s="136"/>
      <c r="GZ249" s="136"/>
      <c r="HA249" s="136"/>
      <c r="HB249" s="136"/>
      <c r="HC249" s="136"/>
      <c r="HD249" s="136"/>
      <c r="HE249" s="136"/>
      <c r="HF249" s="136"/>
      <c r="HG249" s="136"/>
      <c r="HH249" s="136"/>
      <c r="HI249" s="136"/>
      <c r="HJ249" s="136"/>
      <c r="HK249" s="136"/>
      <c r="HL249" s="136"/>
      <c r="HM249" s="136"/>
      <c r="HN249" s="136"/>
      <c r="HO249" s="136"/>
      <c r="HP249" s="136"/>
      <c r="HQ249" s="136"/>
      <c r="HR249" s="136"/>
      <c r="HS249" s="136"/>
      <c r="HT249" s="136"/>
      <c r="HU249" s="136"/>
      <c r="HV249" s="136"/>
      <c r="HW249" s="136"/>
      <c r="HX249" s="136"/>
      <c r="HY249" s="136"/>
      <c r="HZ249" s="136"/>
      <c r="IA249" s="136"/>
      <c r="IB249" s="136"/>
      <c r="IC249" s="136"/>
      <c r="ID249" s="136"/>
      <c r="IE249" s="136"/>
      <c r="IF249" s="136"/>
      <c r="IG249" s="136"/>
      <c r="IH249" s="136"/>
      <c r="II249" s="136"/>
      <c r="IJ249" s="136"/>
      <c r="IK249" s="136"/>
      <c r="IL249" s="136"/>
      <c r="IM249" s="136"/>
      <c r="IN249" s="136"/>
      <c r="IO249" s="136"/>
      <c r="IP249" s="136"/>
      <c r="IQ249" s="136"/>
      <c r="IR249" s="136"/>
      <c r="IS249" s="136"/>
      <c r="IT249" s="136"/>
      <c r="IU249" s="136"/>
      <c r="IV249" s="136"/>
      <c r="IW249" s="136"/>
      <c r="IX249" s="136"/>
      <c r="IY249" s="136"/>
      <c r="IZ249" s="136"/>
      <c r="JA249" s="136"/>
      <c r="JB249" s="136"/>
      <c r="JC249" s="136"/>
      <c r="JD249" s="136"/>
      <c r="JE249" s="136"/>
      <c r="JF249" s="136"/>
      <c r="JG249" s="136"/>
      <c r="JH249" s="136"/>
      <c r="JI249" s="136"/>
      <c r="JJ249" s="136"/>
      <c r="JK249" s="136"/>
      <c r="JL249" s="136"/>
      <c r="JM249" s="136"/>
      <c r="JN249" s="136"/>
      <c r="JO249" s="136"/>
      <c r="JP249" s="136"/>
      <c r="JQ249" s="136"/>
      <c r="JR249" s="136"/>
      <c r="JS249" s="136"/>
      <c r="JT249" s="136"/>
      <c r="JU249" s="136"/>
      <c r="JV249" s="136"/>
      <c r="JW249" s="136"/>
      <c r="JX249" s="136"/>
      <c r="JY249" s="136"/>
      <c r="JZ249" s="136"/>
      <c r="KA249" s="136"/>
      <c r="KB249" s="136"/>
      <c r="KC249" s="136"/>
      <c r="KD249" s="136"/>
      <c r="KE249" s="136"/>
      <c r="KF249" s="136"/>
      <c r="KG249" s="136"/>
      <c r="KH249" s="136"/>
      <c r="KI249" s="136"/>
      <c r="KJ249" s="136"/>
      <c r="KK249" s="136"/>
      <c r="KL249" s="136"/>
      <c r="KM249" s="136"/>
      <c r="KN249" s="136"/>
      <c r="KO249" s="136"/>
      <c r="KP249" s="136"/>
      <c r="KQ249" s="136"/>
      <c r="KR249" s="136"/>
      <c r="KS249" s="136"/>
      <c r="KT249" s="136"/>
      <c r="KU249" s="136"/>
      <c r="KV249" s="136"/>
      <c r="KW249" s="136"/>
      <c r="KX249" s="136"/>
      <c r="KY249" s="136"/>
      <c r="KZ249" s="136"/>
      <c r="LA249" s="136"/>
      <c r="LB249" s="136"/>
      <c r="LC249" s="136"/>
      <c r="LD249" s="136"/>
      <c r="LE249" s="136"/>
      <c r="LF249" s="136"/>
      <c r="LG249" s="136"/>
      <c r="LH249" s="136"/>
      <c r="LI249" s="136"/>
      <c r="LJ249" s="136"/>
      <c r="LK249" s="136"/>
      <c r="LL249" s="136"/>
      <c r="LM249" s="136"/>
      <c r="LN249" s="136"/>
      <c r="LO249" s="136"/>
      <c r="LP249" s="136"/>
      <c r="LQ249" s="136"/>
      <c r="LR249" s="136"/>
      <c r="LS249" s="136"/>
      <c r="LT249" s="136"/>
      <c r="LU249" s="136"/>
      <c r="LV249" s="136"/>
      <c r="LW249" s="136"/>
      <c r="LX249" s="136"/>
      <c r="LY249" s="136"/>
      <c r="LZ249" s="136"/>
      <c r="MA249" s="136"/>
      <c r="MB249" s="136"/>
      <c r="MC249" s="136"/>
      <c r="MD249" s="136"/>
      <c r="ME249" s="136"/>
      <c r="MF249" s="136"/>
      <c r="MG249" s="136"/>
      <c r="MH249" s="136"/>
      <c r="MI249" s="136"/>
      <c r="MJ249" s="136"/>
      <c r="MK249" s="136"/>
      <c r="ML249" s="136"/>
      <c r="MM249" s="136"/>
      <c r="MN249" s="136"/>
      <c r="MO249" s="136"/>
      <c r="MP249" s="136"/>
      <c r="MQ249" s="136"/>
      <c r="MR249" s="136"/>
      <c r="MS249" s="136"/>
      <c r="MT249" s="136"/>
      <c r="MU249" s="136"/>
      <c r="MV249" s="136"/>
      <c r="MW249" s="136"/>
      <c r="MX249" s="136"/>
      <c r="MY249" s="136"/>
      <c r="MZ249" s="136"/>
      <c r="NA249" s="136"/>
      <c r="NB249" s="136"/>
      <c r="NC249" s="136"/>
      <c r="ND249" s="136"/>
      <c r="NE249" s="136"/>
      <c r="NF249" s="136"/>
      <c r="NG249" s="136"/>
      <c r="NH249" s="136"/>
      <c r="NI249" s="136"/>
      <c r="NJ249" s="136"/>
      <c r="NK249" s="136"/>
      <c r="NL249" s="136"/>
      <c r="NM249" s="136"/>
      <c r="NN249" s="136"/>
      <c r="NO249" s="136"/>
      <c r="NP249" s="136"/>
      <c r="NQ249" s="136"/>
      <c r="NR249" s="136"/>
      <c r="NS249" s="136"/>
      <c r="NT249" s="136"/>
      <c r="NU249" s="136"/>
      <c r="NV249" s="136"/>
      <c r="NW249" s="136"/>
      <c r="NX249" s="136"/>
      <c r="NY249" s="136"/>
      <c r="NZ249" s="136"/>
      <c r="OA249" s="136"/>
      <c r="OB249" s="136"/>
      <c r="OC249" s="136"/>
      <c r="OD249" s="136"/>
      <c r="OE249" s="136"/>
      <c r="OF249" s="136"/>
      <c r="OG249" s="136"/>
      <c r="OH249" s="136"/>
      <c r="OI249" s="136"/>
      <c r="OJ249" s="136"/>
      <c r="OK249" s="136"/>
      <c r="OL249" s="136"/>
      <c r="OM249" s="136"/>
      <c r="ON249" s="136"/>
      <c r="OO249" s="136"/>
      <c r="OP249" s="136"/>
      <c r="OQ249" s="136"/>
      <c r="OR249" s="136"/>
      <c r="OS249" s="136"/>
      <c r="OT249" s="136"/>
      <c r="OU249" s="136"/>
      <c r="OV249" s="136"/>
      <c r="OW249" s="136"/>
      <c r="OX249" s="136"/>
      <c r="OY249" s="136"/>
      <c r="OZ249" s="136"/>
      <c r="PA249" s="136"/>
      <c r="PB249" s="136"/>
      <c r="PC249" s="136"/>
      <c r="PD249" s="136"/>
      <c r="PE249" s="136"/>
      <c r="PF249" s="136"/>
      <c r="PG249" s="136"/>
      <c r="PH249" s="136"/>
      <c r="PI249" s="136"/>
      <c r="PJ249" s="136"/>
      <c r="PK249" s="136"/>
      <c r="PL249" s="136"/>
      <c r="PM249" s="136"/>
      <c r="PN249" s="136"/>
      <c r="PO249" s="136"/>
      <c r="PP249" s="136"/>
      <c r="PQ249" s="136"/>
      <c r="PR249" s="136"/>
      <c r="PS249" s="136"/>
      <c r="PT249" s="136"/>
      <c r="PU249" s="136"/>
      <c r="PV249" s="136"/>
      <c r="PW249" s="136"/>
      <c r="PX249" s="136"/>
      <c r="PY249" s="136"/>
      <c r="PZ249" s="136"/>
      <c r="QA249" s="136"/>
      <c r="QB249" s="136"/>
      <c r="QC249" s="136"/>
      <c r="QD249" s="136"/>
      <c r="QE249" s="136"/>
      <c r="QF249" s="136"/>
      <c r="QG249" s="136"/>
      <c r="QH249" s="136"/>
      <c r="QI249" s="136"/>
      <c r="QJ249" s="136"/>
      <c r="QK249" s="136"/>
      <c r="QL249" s="136"/>
      <c r="QM249" s="136"/>
      <c r="QN249" s="136"/>
      <c r="QO249" s="136"/>
      <c r="QP249" s="136"/>
      <c r="QQ249" s="136"/>
      <c r="QR249" s="136"/>
      <c r="QS249" s="136"/>
      <c r="QT249" s="136"/>
      <c r="QU249" s="136"/>
      <c r="QV249" s="136"/>
      <c r="QW249" s="136"/>
      <c r="QX249" s="136"/>
      <c r="QY249" s="136"/>
      <c r="QZ249" s="136"/>
      <c r="RA249" s="136"/>
      <c r="RB249" s="136"/>
      <c r="RC249" s="136"/>
      <c r="RD249" s="136"/>
      <c r="RE249" s="136"/>
      <c r="RF249" s="136"/>
      <c r="RG249" s="136"/>
      <c r="RH249" s="136"/>
      <c r="RI249" s="136"/>
      <c r="RJ249" s="136"/>
      <c r="RK249" s="136"/>
      <c r="RL249" s="136"/>
      <c r="RM249" s="136"/>
      <c r="RN249" s="136"/>
      <c r="RO249" s="136"/>
      <c r="RP249" s="136"/>
      <c r="RQ249" s="136"/>
      <c r="RR249" s="136"/>
      <c r="RS249" s="136"/>
      <c r="RT249" s="136"/>
      <c r="RU249" s="136"/>
      <c r="RV249" s="136"/>
      <c r="RW249" s="136"/>
      <c r="RX249" s="136"/>
      <c r="RY249" s="136"/>
      <c r="RZ249" s="136"/>
      <c r="SA249" s="136"/>
      <c r="SB249" s="136"/>
      <c r="SC249" s="136"/>
      <c r="SD249" s="136"/>
      <c r="SE249" s="136"/>
      <c r="SF249" s="136"/>
      <c r="SG249" s="136"/>
      <c r="SH249" s="136"/>
      <c r="SI249" s="136"/>
      <c r="SJ249" s="136"/>
      <c r="SK249" s="136"/>
      <c r="SL249" s="136"/>
      <c r="SM249" s="136"/>
      <c r="SN249" s="136"/>
      <c r="SO249" s="136"/>
      <c r="SP249" s="136"/>
      <c r="SQ249" s="136"/>
      <c r="SR249" s="136"/>
      <c r="SS249" s="136"/>
      <c r="ST249" s="136"/>
      <c r="SU249" s="136"/>
      <c r="SV249" s="136"/>
      <c r="SW249" s="136"/>
      <c r="SX249" s="136"/>
      <c r="SY249" s="136"/>
      <c r="SZ249" s="136"/>
      <c r="TA249" s="136"/>
      <c r="TB249" s="136"/>
      <c r="TC249" s="136"/>
      <c r="TD249" s="136"/>
      <c r="TE249" s="136"/>
      <c r="TF249" s="136"/>
      <c r="TG249" s="136"/>
      <c r="TH249" s="136"/>
      <c r="TI249" s="136"/>
      <c r="TJ249" s="136"/>
      <c r="TK249" s="136"/>
      <c r="TL249" s="136"/>
      <c r="TM249" s="136"/>
      <c r="TN249" s="136"/>
      <c r="TO249" s="136"/>
      <c r="TP249" s="136"/>
      <c r="TQ249" s="136"/>
      <c r="TR249" s="136"/>
      <c r="TS249" s="136"/>
      <c r="TT249" s="136"/>
      <c r="TU249" s="136"/>
      <c r="TV249" s="136"/>
      <c r="TW249" s="136"/>
      <c r="TX249" s="136"/>
      <c r="TY249" s="136"/>
      <c r="TZ249" s="136"/>
      <c r="UA249" s="136"/>
      <c r="UB249" s="136"/>
      <c r="UC249" s="136"/>
      <c r="UD249" s="136"/>
      <c r="UE249" s="136"/>
      <c r="UF249" s="136"/>
      <c r="UG249" s="136"/>
      <c r="UH249" s="136"/>
      <c r="UI249" s="136"/>
      <c r="UJ249" s="136"/>
      <c r="UK249" s="136"/>
      <c r="UL249" s="136"/>
      <c r="UM249" s="136"/>
      <c r="UN249" s="136"/>
      <c r="UO249" s="136"/>
      <c r="UP249" s="136"/>
      <c r="UQ249" s="136"/>
      <c r="UR249" s="136"/>
      <c r="US249" s="136"/>
      <c r="UT249" s="136"/>
      <c r="UU249" s="136"/>
      <c r="UV249" s="136"/>
      <c r="UW249" s="136"/>
      <c r="UX249" s="136"/>
      <c r="UY249" s="136"/>
      <c r="UZ249" s="136"/>
      <c r="VA249" s="136"/>
      <c r="VB249" s="136"/>
      <c r="VC249" s="136"/>
      <c r="VD249" s="136"/>
      <c r="VE249" s="136"/>
      <c r="VF249" s="136"/>
      <c r="VG249" s="136"/>
      <c r="VH249" s="136"/>
      <c r="VI249" s="136"/>
      <c r="VJ249" s="136"/>
      <c r="VK249" s="136"/>
      <c r="VL249" s="136"/>
      <c r="VM249" s="136"/>
      <c r="VN249" s="136"/>
      <c r="VO249" s="136"/>
      <c r="VP249" s="136"/>
      <c r="VQ249" s="136"/>
      <c r="VR249" s="136"/>
      <c r="VS249" s="136"/>
      <c r="VT249" s="136"/>
      <c r="VU249" s="136"/>
      <c r="VV249" s="136"/>
      <c r="VW249" s="136"/>
      <c r="VX249" s="136"/>
      <c r="VY249" s="136"/>
      <c r="VZ249" s="136"/>
      <c r="WA249" s="136"/>
      <c r="WB249" s="136"/>
      <c r="WC249" s="136"/>
      <c r="WD249" s="136"/>
      <c r="WE249" s="136"/>
      <c r="WF249" s="136"/>
      <c r="WG249" s="136"/>
      <c r="WH249" s="136"/>
      <c r="WI249" s="136"/>
      <c r="WJ249" s="136"/>
      <c r="WK249" s="136"/>
      <c r="WL249" s="136"/>
      <c r="WM249" s="136"/>
      <c r="WN249" s="136"/>
      <c r="WO249" s="136"/>
      <c r="WP249" s="136"/>
      <c r="WQ249" s="136"/>
      <c r="WR249" s="136"/>
      <c r="WS249" s="136"/>
      <c r="WT249" s="136"/>
      <c r="WU249" s="136"/>
      <c r="WV249" s="136"/>
      <c r="WW249" s="136"/>
      <c r="WX249" s="136"/>
      <c r="WY249" s="136"/>
      <c r="WZ249" s="136"/>
      <c r="XA249" s="136"/>
      <c r="XB249" s="136"/>
      <c r="XC249" s="136"/>
      <c r="XD249" s="136"/>
      <c r="XE249" s="136"/>
      <c r="XF249" s="136"/>
      <c r="XG249" s="136"/>
      <c r="XH249" s="136"/>
      <c r="XI249" s="136"/>
      <c r="XJ249" s="136"/>
      <c r="XK249" s="136"/>
      <c r="XL249" s="136"/>
      <c r="XM249" s="136"/>
      <c r="XN249" s="136"/>
      <c r="XO249" s="136"/>
      <c r="XP249" s="136"/>
      <c r="XQ249" s="136"/>
      <c r="XR249" s="136"/>
      <c r="XS249" s="136"/>
      <c r="XT249" s="136"/>
      <c r="XU249" s="136"/>
      <c r="XV249" s="136"/>
      <c r="XW249" s="136"/>
      <c r="XX249" s="136"/>
      <c r="XY249" s="136"/>
      <c r="XZ249" s="136"/>
      <c r="YA249" s="136"/>
      <c r="YB249" s="136"/>
      <c r="YC249" s="136"/>
      <c r="YD249" s="136"/>
      <c r="YE249" s="136"/>
      <c r="YF249" s="136"/>
      <c r="YG249" s="136"/>
      <c r="YH249" s="136"/>
      <c r="YI249" s="136"/>
      <c r="YJ249" s="136"/>
      <c r="YK249" s="136"/>
      <c r="YL249" s="136"/>
      <c r="YM249" s="136"/>
      <c r="YN249" s="136"/>
      <c r="YO249" s="136"/>
      <c r="YP249" s="136"/>
      <c r="YQ249" s="136"/>
      <c r="YR249" s="136"/>
      <c r="YS249" s="136"/>
      <c r="YT249" s="136"/>
      <c r="YU249" s="136"/>
      <c r="YV249" s="136"/>
      <c r="YW249" s="136"/>
      <c r="YX249" s="136"/>
      <c r="YY249" s="136"/>
      <c r="YZ249" s="136"/>
      <c r="ZA249" s="136"/>
      <c r="ZB249" s="136"/>
      <c r="ZC249" s="136"/>
      <c r="ZD249" s="136"/>
      <c r="ZE249" s="136"/>
      <c r="ZF249" s="136"/>
      <c r="ZG249" s="136"/>
      <c r="ZH249" s="136"/>
      <c r="ZI249" s="136"/>
      <c r="ZJ249" s="136"/>
      <c r="ZK249" s="136"/>
      <c r="ZL249" s="136"/>
      <c r="ZM249" s="136"/>
      <c r="ZN249" s="136"/>
      <c r="ZO249" s="136"/>
      <c r="ZP249" s="136"/>
      <c r="ZQ249" s="136"/>
      <c r="ZR249" s="136"/>
      <c r="ZS249" s="136"/>
      <c r="ZT249" s="136"/>
      <c r="ZU249" s="136"/>
      <c r="ZV249" s="136"/>
      <c r="ZW249" s="136"/>
      <c r="ZX249" s="136"/>
      <c r="ZY249" s="136"/>
      <c r="ZZ249" s="136"/>
      <c r="AAA249" s="136"/>
      <c r="AAB249" s="136"/>
      <c r="AAC249" s="136"/>
      <c r="AAD249" s="136"/>
      <c r="AAE249" s="136"/>
      <c r="AAF249" s="136"/>
      <c r="AAG249" s="136"/>
      <c r="AAH249" s="136"/>
      <c r="AAI249" s="136"/>
      <c r="AAJ249" s="136"/>
      <c r="AAK249" s="136"/>
      <c r="AAL249" s="136"/>
      <c r="AAM249" s="136"/>
      <c r="AAN249" s="136"/>
      <c r="AAO249" s="136"/>
      <c r="AAP249" s="136"/>
      <c r="AAQ249" s="136"/>
      <c r="AAR249" s="136"/>
      <c r="AAS249" s="136"/>
      <c r="AAT249" s="136"/>
      <c r="AAU249" s="136"/>
      <c r="AAV249" s="136"/>
      <c r="AAW249" s="136"/>
      <c r="AAX249" s="136"/>
      <c r="AAY249" s="136"/>
      <c r="AAZ249" s="136"/>
      <c r="ABA249" s="136"/>
      <c r="ABB249" s="136"/>
      <c r="ABC249" s="136"/>
      <c r="ABD249" s="136"/>
      <c r="ABE249" s="136"/>
      <c r="ABF249" s="136"/>
      <c r="ABG249" s="136"/>
      <c r="ABH249" s="136"/>
      <c r="ABI249" s="136"/>
      <c r="ABJ249" s="136"/>
      <c r="ABK249" s="136"/>
      <c r="ABL249" s="136"/>
      <c r="ABM249" s="136"/>
      <c r="ABN249" s="136"/>
      <c r="ABO249" s="136"/>
      <c r="ABP249" s="136"/>
      <c r="ABQ249" s="136"/>
      <c r="ABR249" s="136"/>
      <c r="ABS249" s="136"/>
      <c r="ABT249" s="136"/>
      <c r="ABU249" s="136"/>
      <c r="ABV249" s="136"/>
      <c r="ABW249" s="136"/>
      <c r="ABX249" s="136"/>
      <c r="ABY249" s="136"/>
      <c r="ABZ249" s="136"/>
      <c r="ACA249" s="136"/>
      <c r="ACB249" s="136"/>
      <c r="ACC249" s="136"/>
      <c r="ACD249" s="136"/>
      <c r="ACE249" s="136"/>
      <c r="ACF249" s="136"/>
      <c r="ACG249" s="136"/>
      <c r="ACH249" s="136"/>
      <c r="ACI249" s="136"/>
      <c r="ACJ249" s="136"/>
      <c r="ACK249" s="136"/>
      <c r="ACL249" s="136"/>
      <c r="ACM249" s="136"/>
      <c r="ACN249" s="136"/>
      <c r="ACO249" s="136"/>
      <c r="ACP249" s="136"/>
      <c r="ACQ249" s="136"/>
      <c r="ACR249" s="136"/>
      <c r="ACS249" s="136"/>
      <c r="ACT249" s="136"/>
      <c r="ACU249" s="136"/>
      <c r="ACV249" s="136"/>
      <c r="ACW249" s="136"/>
      <c r="ACX249" s="136"/>
      <c r="ACY249" s="136"/>
      <c r="ACZ249" s="136"/>
      <c r="ADA249" s="136"/>
      <c r="ADB249" s="136"/>
      <c r="ADC249" s="136"/>
      <c r="ADD249" s="136"/>
      <c r="ADE249" s="136"/>
      <c r="ADF249" s="136"/>
      <c r="ADG249" s="136"/>
      <c r="ADH249" s="136"/>
      <c r="ADI249" s="136"/>
      <c r="ADJ249" s="136"/>
      <c r="ADK249" s="136"/>
      <c r="ADL249" s="136"/>
      <c r="ADM249" s="136"/>
      <c r="ADN249" s="136"/>
      <c r="ADO249" s="136"/>
      <c r="ADP249" s="136"/>
      <c r="ADQ249" s="136"/>
      <c r="ADR249" s="136"/>
      <c r="ADS249" s="136"/>
      <c r="ADT249" s="136"/>
      <c r="ADU249" s="136"/>
      <c r="ADV249" s="136"/>
      <c r="ADW249" s="136"/>
      <c r="ADX249" s="136"/>
      <c r="ADY249" s="136"/>
      <c r="ADZ249" s="136"/>
      <c r="AEA249" s="136"/>
      <c r="AEB249" s="136"/>
      <c r="AEC249" s="136"/>
      <c r="AED249" s="136"/>
      <c r="AEE249" s="136"/>
      <c r="AEF249" s="136"/>
      <c r="AEG249" s="136"/>
      <c r="AEH249" s="136"/>
      <c r="AEI249" s="136"/>
      <c r="AEJ249" s="136"/>
      <c r="AEK249" s="136"/>
      <c r="AEL249" s="136"/>
      <c r="AEM249" s="136"/>
      <c r="AEN249" s="136"/>
      <c r="AEO249" s="136"/>
      <c r="AEP249" s="136"/>
      <c r="AEQ249" s="136"/>
      <c r="AER249" s="136"/>
      <c r="AES249" s="136"/>
      <c r="AET249" s="136"/>
      <c r="AEU249" s="136"/>
      <c r="AEV249" s="136"/>
      <c r="AEW249" s="136"/>
      <c r="AEX249" s="136"/>
      <c r="AEY249" s="136"/>
      <c r="AEZ249" s="136"/>
      <c r="AFA249" s="136"/>
      <c r="AFB249" s="136"/>
      <c r="AFC249" s="136"/>
      <c r="AFD249" s="136"/>
      <c r="AFE249" s="136"/>
      <c r="AFF249" s="136"/>
      <c r="AFG249" s="136"/>
      <c r="AFH249" s="136"/>
      <c r="AFI249" s="136"/>
      <c r="AFJ249" s="136"/>
      <c r="AFK249" s="136"/>
      <c r="AFL249" s="136"/>
      <c r="AFM249" s="136"/>
      <c r="AFN249" s="136"/>
      <c r="AFO249" s="136"/>
      <c r="AFP249" s="136"/>
      <c r="AFQ249" s="136"/>
      <c r="AFR249" s="136"/>
      <c r="AFS249" s="136"/>
      <c r="AFT249" s="136"/>
      <c r="AFU249" s="136"/>
      <c r="AFV249" s="136"/>
      <c r="AFW249" s="136"/>
      <c r="AFX249" s="136"/>
      <c r="AFY249" s="136"/>
      <c r="AFZ249" s="136"/>
      <c r="AGA249" s="136"/>
      <c r="AGB249" s="136"/>
      <c r="AGC249" s="136"/>
      <c r="AGD249" s="136"/>
      <c r="AGE249" s="136"/>
      <c r="AGF249" s="136"/>
      <c r="AGG249" s="136"/>
      <c r="AGH249" s="136"/>
      <c r="AGI249" s="136"/>
      <c r="AGJ249" s="136"/>
      <c r="AGK249" s="136"/>
      <c r="AGL249" s="136"/>
      <c r="AGM249" s="136"/>
      <c r="AGN249" s="136"/>
      <c r="AGO249" s="136"/>
      <c r="AGP249" s="136"/>
      <c r="AGQ249" s="136"/>
      <c r="AGR249" s="136"/>
      <c r="AGS249" s="136"/>
      <c r="AGT249" s="136"/>
      <c r="AGU249" s="136"/>
      <c r="AGV249" s="136"/>
      <c r="AGW249" s="136"/>
      <c r="AGX249" s="136"/>
      <c r="AGY249" s="136"/>
      <c r="AGZ249" s="136"/>
      <c r="AHA249" s="136"/>
      <c r="AHB249" s="136"/>
      <c r="AHC249" s="136"/>
      <c r="AHD249" s="136"/>
      <c r="AHE249" s="136"/>
      <c r="AHF249" s="136"/>
      <c r="AHG249" s="136"/>
      <c r="AHH249" s="136"/>
      <c r="AHI249" s="136"/>
      <c r="AHJ249" s="136"/>
      <c r="AHK249" s="136"/>
      <c r="AHL249" s="136"/>
      <c r="AHM249" s="136"/>
      <c r="AHN249" s="136"/>
      <c r="AHO249" s="136"/>
      <c r="AHP249" s="136"/>
      <c r="AHQ249" s="136"/>
      <c r="AHR249" s="136"/>
      <c r="AHS249" s="136"/>
      <c r="AHT249" s="136"/>
      <c r="AHU249" s="136"/>
      <c r="AHV249" s="136"/>
      <c r="AHW249" s="136"/>
      <c r="AHX249" s="136"/>
      <c r="AHY249" s="136"/>
      <c r="AHZ249" s="136"/>
      <c r="AIA249" s="136"/>
      <c r="AIB249" s="136"/>
      <c r="AIC249" s="136"/>
      <c r="AID249" s="136"/>
      <c r="AIE249" s="136"/>
      <c r="AIF249" s="136"/>
      <c r="AIG249" s="136"/>
      <c r="AIH249" s="136"/>
      <c r="AII249" s="136"/>
      <c r="AIJ249" s="136"/>
      <c r="AIK249" s="136"/>
      <c r="AIL249" s="136"/>
      <c r="AIM249" s="136"/>
      <c r="AIN249" s="136"/>
      <c r="AIO249" s="136"/>
      <c r="AIP249" s="136"/>
      <c r="AIQ249" s="136"/>
      <c r="AIR249" s="136"/>
      <c r="AIS249" s="136"/>
      <c r="AIT249" s="136"/>
      <c r="AIU249" s="136"/>
      <c r="AIV249" s="136"/>
      <c r="AIW249" s="136"/>
      <c r="AIX249" s="136"/>
      <c r="AIY249" s="136"/>
      <c r="AIZ249" s="136"/>
      <c r="AJA249" s="136"/>
      <c r="AJB249" s="136"/>
      <c r="AJC249" s="136"/>
      <c r="AJD249" s="136"/>
      <c r="AJE249" s="136"/>
      <c r="AJF249" s="136"/>
      <c r="AJG249" s="136"/>
      <c r="AJH249" s="136"/>
      <c r="AJI249" s="136"/>
      <c r="AJJ249" s="136"/>
      <c r="AJK249" s="136"/>
      <c r="AJL249" s="136"/>
      <c r="AJM249" s="136"/>
      <c r="AJN249" s="136"/>
      <c r="AJO249" s="136"/>
      <c r="AJP249" s="136"/>
      <c r="AJQ249" s="136"/>
      <c r="AJR249" s="136"/>
      <c r="AJS249" s="136"/>
      <c r="AJT249" s="136"/>
      <c r="AJU249" s="136"/>
      <c r="AJV249" s="136"/>
      <c r="AJW249" s="136"/>
      <c r="AJX249" s="136"/>
      <c r="AJY249" s="136"/>
      <c r="AJZ249" s="136"/>
      <c r="AKA249" s="136"/>
      <c r="AKB249" s="136"/>
      <c r="AKC249" s="136"/>
      <c r="AKD249" s="136"/>
      <c r="AKE249" s="136"/>
      <c r="AKF249" s="136"/>
      <c r="AKG249" s="136"/>
      <c r="AKH249" s="136"/>
      <c r="AKI249" s="136"/>
      <c r="AKJ249" s="136"/>
      <c r="AKK249" s="136"/>
      <c r="AKL249" s="136"/>
      <c r="AKM249" s="136"/>
      <c r="AKN249" s="136"/>
      <c r="AKO249" s="136"/>
      <c r="AKP249" s="136"/>
      <c r="AKQ249" s="136"/>
      <c r="AKR249" s="136"/>
      <c r="AKS249" s="136"/>
      <c r="AKT249" s="136"/>
      <c r="AKU249" s="136"/>
      <c r="AKV249" s="136"/>
      <c r="AKW249" s="136"/>
      <c r="AKX249" s="136"/>
      <c r="AKY249" s="136"/>
      <c r="AKZ249" s="136"/>
      <c r="ALA249" s="136"/>
      <c r="ALB249" s="136"/>
      <c r="ALC249" s="136"/>
      <c r="ALD249" s="136"/>
      <c r="ALE249" s="136"/>
      <c r="ALF249" s="136"/>
      <c r="ALG249" s="136"/>
      <c r="ALH249" s="136"/>
      <c r="ALI249" s="136"/>
      <c r="ALJ249" s="136"/>
      <c r="ALK249" s="136"/>
      <c r="ALL249" s="136"/>
      <c r="ALM249" s="136"/>
      <c r="ALN249" s="136"/>
      <c r="ALO249" s="136"/>
      <c r="ALP249" s="136"/>
      <c r="ALQ249" s="136"/>
      <c r="ALR249" s="136"/>
      <c r="ALS249" s="136"/>
      <c r="ALT249" s="136"/>
      <c r="ALU249" s="136"/>
      <c r="ALV249" s="136"/>
      <c r="ALW249" s="136"/>
      <c r="ALX249" s="136"/>
      <c r="ALY249" s="136"/>
      <c r="ALZ249" s="136"/>
      <c r="AMA249" s="136"/>
      <c r="AMB249" s="136"/>
      <c r="AMC249" s="136"/>
      <c r="AMD249" s="136"/>
      <c r="AME249" s="136"/>
      <c r="AMF249" s="136"/>
      <c r="AMG249" s="136"/>
      <c r="AMH249" s="136"/>
      <c r="AMI249" s="136"/>
    </row>
    <row r="250" spans="1:1023" x14ac:dyDescent="0.25">
      <c r="A250" s="280" t="s">
        <v>970</v>
      </c>
      <c r="B250" s="193">
        <v>250</v>
      </c>
      <c r="C250" s="261" t="s">
        <v>25921</v>
      </c>
      <c r="D250" s="212" t="s">
        <v>25922</v>
      </c>
      <c r="E250" s="136"/>
      <c r="F250" s="238"/>
      <c r="G250" s="214"/>
      <c r="H250" s="214"/>
      <c r="I250" s="367">
        <v>1.65</v>
      </c>
      <c r="J250" s="443"/>
      <c r="K250" s="161"/>
      <c r="L250" s="161"/>
      <c r="M250" s="161"/>
      <c r="N250" s="161"/>
      <c r="O250" s="161"/>
      <c r="P250" s="161"/>
      <c r="Q250" s="161"/>
      <c r="R250" s="161"/>
      <c r="S250" s="77"/>
      <c r="T250" s="77"/>
      <c r="U250" s="161"/>
      <c r="V250" s="256">
        <f>IF(O250=1,10,100)</f>
        <v>100</v>
      </c>
      <c r="W250" s="256">
        <f>IF(O250=1,1,IF(O250=2,10,100))</f>
        <v>100</v>
      </c>
      <c r="X250" s="256">
        <f>IF(O250=3,20,100)</f>
        <v>100</v>
      </c>
      <c r="Y250" s="256">
        <f>IF(P250=1,10,100)</f>
        <v>100</v>
      </c>
      <c r="Z250" s="256">
        <f>IF(P250=1,1,IF(P250=2,10,100))</f>
        <v>100</v>
      </c>
      <c r="AA250" s="257">
        <f>IF(OR(EXACT(Q250,"1A"),EXACT(Q250,"1B")),0.1,IF(Q250=2,1,100))</f>
        <v>100</v>
      </c>
      <c r="AB250" s="257">
        <f>IF(OR(EXACT(R250,"1A"),EXACT(R250,"1B")),0.1,IF(R250=2,1,100))</f>
        <v>100</v>
      </c>
      <c r="AC250" s="257">
        <f>IF(OR(EXACT(S250,"1A"),EXACT(S250,"1B")),0.3,IF(S250=2,3,100))</f>
        <v>100</v>
      </c>
      <c r="AD250" s="136"/>
      <c r="AE250" s="136"/>
      <c r="AF250" s="249">
        <f>IF(OR(OR(EXACT(J250,"1A"),EXACT(J250,"1B"),EXACT(J250,"1C")),K250=1),1,IF(K250=2,10,100))</f>
        <v>100</v>
      </c>
      <c r="AG250" s="249">
        <f>IF(OR(EXACT(J250,"1A"),EXACT(J250,"1B"),EXACT(J250,"1C")),1,IF(J250=2,10,100))</f>
        <v>100</v>
      </c>
      <c r="AH250" s="249">
        <f>IF(OR(EXACT(J250,"1A"),EXACT(J250,"1B"),EXACT(J250,"1C"),K250=1),3,100)</f>
        <v>100</v>
      </c>
      <c r="AI250" s="249">
        <f>IF(OR(EXACT(J250,"1A"),EXACT(J250,"1B"),EXACT(J250,"1C")),5,100)</f>
        <v>100</v>
      </c>
      <c r="AJ250" s="269" t="s">
        <v>25923</v>
      </c>
      <c r="AK250" s="297"/>
      <c r="AL250" s="153"/>
      <c r="AM250" s="251"/>
      <c r="AN250" s="136"/>
      <c r="AO250" s="136"/>
      <c r="AP250" s="136"/>
      <c r="AQ250" s="272" t="s">
        <v>25924</v>
      </c>
      <c r="AR250" s="136"/>
      <c r="AS250" s="136"/>
      <c r="AT250" s="136"/>
      <c r="AU250" s="136"/>
      <c r="AV250" s="136"/>
      <c r="AW250" s="136"/>
      <c r="AX250" s="136"/>
      <c r="AY250" s="136"/>
      <c r="AZ250" s="136"/>
      <c r="BA250" s="136"/>
      <c r="BB250" s="136"/>
      <c r="BC250" s="136"/>
      <c r="BD250" s="136"/>
      <c r="BE250" s="136"/>
      <c r="BF250" s="136"/>
      <c r="BG250" s="136"/>
      <c r="BH250" s="136"/>
      <c r="BI250" s="136"/>
      <c r="BJ250" s="136"/>
      <c r="BK250" s="136"/>
      <c r="BL250" s="136"/>
      <c r="BM250" s="136"/>
      <c r="BN250" s="136"/>
      <c r="BO250" s="136"/>
      <c r="BP250" s="136"/>
      <c r="BQ250" s="136"/>
      <c r="BR250" s="136"/>
      <c r="BS250" s="136"/>
      <c r="BT250" s="136"/>
      <c r="BU250" s="136"/>
      <c r="BV250" s="136"/>
      <c r="BW250" s="136"/>
      <c r="BX250" s="136"/>
      <c r="BY250" s="136"/>
      <c r="BZ250" s="136"/>
      <c r="CA250" s="136"/>
      <c r="CB250" s="136"/>
      <c r="CC250" s="136"/>
      <c r="CD250" s="136"/>
      <c r="CE250" s="136"/>
      <c r="CF250" s="136"/>
      <c r="CG250" s="136"/>
      <c r="CH250" s="136"/>
      <c r="CI250" s="136"/>
      <c r="CJ250" s="136"/>
      <c r="CK250" s="136"/>
      <c r="CL250" s="136"/>
      <c r="CM250" s="136"/>
      <c r="CN250" s="136"/>
      <c r="CO250" s="136"/>
      <c r="CP250" s="136"/>
      <c r="CQ250" s="136"/>
      <c r="CR250" s="136"/>
      <c r="CS250" s="136"/>
      <c r="CT250" s="136"/>
      <c r="CU250" s="136"/>
      <c r="CV250" s="136"/>
      <c r="CW250" s="136"/>
      <c r="CX250" s="136"/>
      <c r="CY250" s="136"/>
      <c r="CZ250" s="136"/>
      <c r="DA250" s="136"/>
      <c r="DB250" s="136"/>
      <c r="DC250" s="136"/>
      <c r="DD250" s="136"/>
      <c r="DE250" s="136"/>
      <c r="DF250" s="136"/>
      <c r="DG250" s="136"/>
      <c r="DH250" s="136"/>
      <c r="DI250" s="136"/>
      <c r="DJ250" s="136"/>
      <c r="DK250" s="136"/>
      <c r="DL250" s="136"/>
      <c r="DM250" s="136"/>
      <c r="DN250" s="136"/>
      <c r="DO250" s="136"/>
      <c r="DP250" s="136"/>
      <c r="DQ250" s="136"/>
      <c r="DR250" s="136"/>
      <c r="DS250" s="136"/>
      <c r="DT250" s="136"/>
      <c r="DU250" s="136"/>
      <c r="DV250" s="136"/>
      <c r="DW250" s="136"/>
      <c r="DX250" s="136"/>
      <c r="DY250" s="136"/>
      <c r="DZ250" s="136"/>
      <c r="EA250" s="136"/>
      <c r="EB250" s="136"/>
      <c r="EC250" s="136"/>
      <c r="ED250" s="136"/>
      <c r="EE250" s="136"/>
      <c r="EF250" s="136"/>
      <c r="EG250" s="136"/>
      <c r="EH250" s="136"/>
      <c r="EI250" s="136"/>
      <c r="EJ250" s="136"/>
      <c r="EK250" s="136"/>
      <c r="EL250" s="136"/>
      <c r="EM250" s="136"/>
      <c r="EN250" s="136"/>
      <c r="EO250" s="136"/>
      <c r="EP250" s="136"/>
      <c r="EQ250" s="136"/>
      <c r="ER250" s="136"/>
      <c r="ES250" s="136"/>
      <c r="ET250" s="136"/>
      <c r="EU250" s="136"/>
      <c r="EV250" s="136"/>
      <c r="EW250" s="136"/>
      <c r="EX250" s="136"/>
      <c r="EY250" s="136"/>
      <c r="EZ250" s="136"/>
      <c r="FA250" s="136"/>
      <c r="FB250" s="136"/>
      <c r="FC250" s="136"/>
      <c r="FD250" s="136"/>
      <c r="FE250" s="136"/>
      <c r="FF250" s="136"/>
      <c r="FG250" s="136"/>
      <c r="FH250" s="136"/>
      <c r="FI250" s="136"/>
      <c r="FJ250" s="136"/>
      <c r="FK250" s="136"/>
      <c r="FL250" s="136"/>
      <c r="FM250" s="136"/>
      <c r="FN250" s="136"/>
      <c r="FO250" s="136"/>
      <c r="FP250" s="136"/>
      <c r="FQ250" s="136"/>
      <c r="FR250" s="136"/>
      <c r="FS250" s="136"/>
      <c r="FT250" s="136"/>
      <c r="FU250" s="136"/>
      <c r="FV250" s="136"/>
      <c r="FW250" s="136"/>
      <c r="FX250" s="136"/>
      <c r="FY250" s="136"/>
      <c r="FZ250" s="136"/>
      <c r="GA250" s="136"/>
      <c r="GB250" s="136"/>
      <c r="GC250" s="136"/>
      <c r="GD250" s="136"/>
      <c r="GE250" s="136"/>
      <c r="GF250" s="136"/>
      <c r="GG250" s="136"/>
      <c r="GH250" s="136"/>
      <c r="GI250" s="136"/>
      <c r="GJ250" s="136"/>
      <c r="GK250" s="136"/>
      <c r="GL250" s="136"/>
      <c r="GM250" s="136"/>
      <c r="GN250" s="136"/>
      <c r="GO250" s="136"/>
      <c r="GP250" s="136"/>
      <c r="GQ250" s="136"/>
      <c r="GR250" s="136"/>
      <c r="GS250" s="136"/>
      <c r="GT250" s="136"/>
      <c r="GU250" s="136"/>
      <c r="GV250" s="136"/>
      <c r="GW250" s="136"/>
      <c r="GX250" s="136"/>
      <c r="GY250" s="136"/>
      <c r="GZ250" s="136"/>
      <c r="HA250" s="136"/>
      <c r="HB250" s="136"/>
      <c r="HC250" s="136"/>
      <c r="HD250" s="136"/>
      <c r="HE250" s="136"/>
      <c r="HF250" s="136"/>
      <c r="HG250" s="136"/>
      <c r="HH250" s="136"/>
      <c r="HI250" s="136"/>
      <c r="HJ250" s="136"/>
      <c r="HK250" s="136"/>
      <c r="HL250" s="136"/>
      <c r="HM250" s="136"/>
      <c r="HN250" s="136"/>
      <c r="HO250" s="136"/>
      <c r="HP250" s="136"/>
      <c r="HQ250" s="136"/>
      <c r="HR250" s="136"/>
      <c r="HS250" s="136"/>
      <c r="HT250" s="136"/>
      <c r="HU250" s="136"/>
      <c r="HV250" s="136"/>
      <c r="HW250" s="136"/>
      <c r="HX250" s="136"/>
      <c r="HY250" s="136"/>
      <c r="HZ250" s="136"/>
      <c r="IA250" s="136"/>
      <c r="IB250" s="136"/>
      <c r="IC250" s="136"/>
      <c r="ID250" s="136"/>
      <c r="IE250" s="136"/>
      <c r="IF250" s="136"/>
      <c r="IG250" s="136"/>
      <c r="IH250" s="136"/>
      <c r="II250" s="136"/>
      <c r="IJ250" s="136"/>
      <c r="IK250" s="136"/>
      <c r="IL250" s="136"/>
      <c r="IM250" s="136"/>
      <c r="IN250" s="136"/>
      <c r="IO250" s="136"/>
      <c r="IP250" s="136"/>
      <c r="IQ250" s="136"/>
      <c r="IR250" s="136"/>
      <c r="IS250" s="136"/>
      <c r="IT250" s="136"/>
      <c r="IU250" s="136"/>
      <c r="IV250" s="136"/>
      <c r="IW250" s="136"/>
      <c r="IX250" s="136"/>
      <c r="IY250" s="136"/>
      <c r="IZ250" s="136"/>
      <c r="JA250" s="136"/>
      <c r="JB250" s="136"/>
      <c r="JC250" s="136"/>
      <c r="JD250" s="136"/>
      <c r="JE250" s="136"/>
      <c r="JF250" s="136"/>
      <c r="JG250" s="136"/>
      <c r="JH250" s="136"/>
      <c r="JI250" s="136"/>
      <c r="JJ250" s="136"/>
      <c r="JK250" s="136"/>
      <c r="JL250" s="136"/>
      <c r="JM250" s="136"/>
      <c r="JN250" s="136"/>
      <c r="JO250" s="136"/>
      <c r="JP250" s="136"/>
      <c r="JQ250" s="136"/>
      <c r="JR250" s="136"/>
      <c r="JS250" s="136"/>
      <c r="JT250" s="136"/>
      <c r="JU250" s="136"/>
      <c r="JV250" s="136"/>
      <c r="JW250" s="136"/>
      <c r="JX250" s="136"/>
      <c r="JY250" s="136"/>
      <c r="JZ250" s="136"/>
      <c r="KA250" s="136"/>
      <c r="KB250" s="136"/>
      <c r="KC250" s="136"/>
      <c r="KD250" s="136"/>
      <c r="KE250" s="136"/>
      <c r="KF250" s="136"/>
      <c r="KG250" s="136"/>
      <c r="KH250" s="136"/>
      <c r="KI250" s="136"/>
      <c r="KJ250" s="136"/>
      <c r="KK250" s="136"/>
      <c r="KL250" s="136"/>
      <c r="KM250" s="136"/>
      <c r="KN250" s="136"/>
      <c r="KO250" s="136"/>
      <c r="KP250" s="136"/>
      <c r="KQ250" s="136"/>
      <c r="KR250" s="136"/>
      <c r="KS250" s="136"/>
      <c r="KT250" s="136"/>
      <c r="KU250" s="136"/>
      <c r="KV250" s="136"/>
      <c r="KW250" s="136"/>
      <c r="KX250" s="136"/>
      <c r="KY250" s="136"/>
      <c r="KZ250" s="136"/>
      <c r="LA250" s="136"/>
      <c r="LB250" s="136"/>
      <c r="LC250" s="136"/>
      <c r="LD250" s="136"/>
      <c r="LE250" s="136"/>
      <c r="LF250" s="136"/>
      <c r="LG250" s="136"/>
      <c r="LH250" s="136"/>
      <c r="LI250" s="136"/>
      <c r="LJ250" s="136"/>
      <c r="LK250" s="136"/>
      <c r="LL250" s="136"/>
      <c r="LM250" s="136"/>
      <c r="LN250" s="136"/>
      <c r="LO250" s="136"/>
      <c r="LP250" s="136"/>
      <c r="LQ250" s="136"/>
      <c r="LR250" s="136"/>
      <c r="LS250" s="136"/>
      <c r="LT250" s="136"/>
      <c r="LU250" s="136"/>
      <c r="LV250" s="136"/>
      <c r="LW250" s="136"/>
      <c r="LX250" s="136"/>
      <c r="LY250" s="136"/>
      <c r="LZ250" s="136"/>
      <c r="MA250" s="136"/>
      <c r="MB250" s="136"/>
      <c r="MC250" s="136"/>
      <c r="MD250" s="136"/>
      <c r="ME250" s="136"/>
      <c r="MF250" s="136"/>
      <c r="MG250" s="136"/>
      <c r="MH250" s="136"/>
      <c r="MI250" s="136"/>
      <c r="MJ250" s="136"/>
      <c r="MK250" s="136"/>
      <c r="ML250" s="136"/>
      <c r="MM250" s="136"/>
      <c r="MN250" s="136"/>
      <c r="MO250" s="136"/>
      <c r="MP250" s="136"/>
      <c r="MQ250" s="136"/>
      <c r="MR250" s="136"/>
      <c r="MS250" s="136"/>
      <c r="MT250" s="136"/>
      <c r="MU250" s="136"/>
      <c r="MV250" s="136"/>
      <c r="MW250" s="136"/>
      <c r="MX250" s="136"/>
      <c r="MY250" s="136"/>
      <c r="MZ250" s="136"/>
      <c r="NA250" s="136"/>
      <c r="NB250" s="136"/>
      <c r="NC250" s="136"/>
      <c r="ND250" s="136"/>
      <c r="NE250" s="136"/>
      <c r="NF250" s="136"/>
      <c r="NG250" s="136"/>
      <c r="NH250" s="136"/>
      <c r="NI250" s="136"/>
      <c r="NJ250" s="136"/>
      <c r="NK250" s="136"/>
      <c r="NL250" s="136"/>
      <c r="NM250" s="136"/>
      <c r="NN250" s="136"/>
      <c r="NO250" s="136"/>
      <c r="NP250" s="136"/>
      <c r="NQ250" s="136"/>
      <c r="NR250" s="136"/>
      <c r="NS250" s="136"/>
      <c r="NT250" s="136"/>
      <c r="NU250" s="136"/>
      <c r="NV250" s="136"/>
      <c r="NW250" s="136"/>
      <c r="NX250" s="136"/>
      <c r="NY250" s="136"/>
      <c r="NZ250" s="136"/>
      <c r="OA250" s="136"/>
      <c r="OB250" s="136"/>
      <c r="OC250" s="136"/>
      <c r="OD250" s="136"/>
      <c r="OE250" s="136"/>
      <c r="OF250" s="136"/>
      <c r="OG250" s="136"/>
      <c r="OH250" s="136"/>
      <c r="OI250" s="136"/>
      <c r="OJ250" s="136"/>
      <c r="OK250" s="136"/>
      <c r="OL250" s="136"/>
      <c r="OM250" s="136"/>
      <c r="ON250" s="136"/>
      <c r="OO250" s="136"/>
      <c r="OP250" s="136"/>
      <c r="OQ250" s="136"/>
      <c r="OR250" s="136"/>
      <c r="OS250" s="136"/>
      <c r="OT250" s="136"/>
      <c r="OU250" s="136"/>
      <c r="OV250" s="136"/>
      <c r="OW250" s="136"/>
      <c r="OX250" s="136"/>
      <c r="OY250" s="136"/>
      <c r="OZ250" s="136"/>
      <c r="PA250" s="136"/>
      <c r="PB250" s="136"/>
      <c r="PC250" s="136"/>
      <c r="PD250" s="136"/>
      <c r="PE250" s="136"/>
      <c r="PF250" s="136"/>
      <c r="PG250" s="136"/>
      <c r="PH250" s="136"/>
      <c r="PI250" s="136"/>
      <c r="PJ250" s="136"/>
      <c r="PK250" s="136"/>
      <c r="PL250" s="136"/>
      <c r="PM250" s="136"/>
      <c r="PN250" s="136"/>
      <c r="PO250" s="136"/>
      <c r="PP250" s="136"/>
      <c r="PQ250" s="136"/>
      <c r="PR250" s="136"/>
      <c r="PS250" s="136"/>
      <c r="PT250" s="136"/>
      <c r="PU250" s="136"/>
      <c r="PV250" s="136"/>
      <c r="PW250" s="136"/>
      <c r="PX250" s="136"/>
      <c r="PY250" s="136"/>
      <c r="PZ250" s="136"/>
      <c r="QA250" s="136"/>
      <c r="QB250" s="136"/>
      <c r="QC250" s="136"/>
      <c r="QD250" s="136"/>
      <c r="QE250" s="136"/>
      <c r="QF250" s="136"/>
      <c r="QG250" s="136"/>
      <c r="QH250" s="136"/>
      <c r="QI250" s="136"/>
      <c r="QJ250" s="136"/>
      <c r="QK250" s="136"/>
      <c r="QL250" s="136"/>
      <c r="QM250" s="136"/>
      <c r="QN250" s="136"/>
      <c r="QO250" s="136"/>
      <c r="QP250" s="136"/>
      <c r="QQ250" s="136"/>
      <c r="QR250" s="136"/>
      <c r="QS250" s="136"/>
      <c r="QT250" s="136"/>
      <c r="QU250" s="136"/>
      <c r="QV250" s="136"/>
      <c r="QW250" s="136"/>
      <c r="QX250" s="136"/>
      <c r="QY250" s="136"/>
      <c r="QZ250" s="136"/>
      <c r="RA250" s="136"/>
      <c r="RB250" s="136"/>
      <c r="RC250" s="136"/>
      <c r="RD250" s="136"/>
      <c r="RE250" s="136"/>
      <c r="RF250" s="136"/>
      <c r="RG250" s="136"/>
      <c r="RH250" s="136"/>
      <c r="RI250" s="136"/>
      <c r="RJ250" s="136"/>
      <c r="RK250" s="136"/>
      <c r="RL250" s="136"/>
      <c r="RM250" s="136"/>
      <c r="RN250" s="136"/>
      <c r="RO250" s="136"/>
      <c r="RP250" s="136"/>
      <c r="RQ250" s="136"/>
      <c r="RR250" s="136"/>
      <c r="RS250" s="136"/>
      <c r="RT250" s="136"/>
      <c r="RU250" s="136"/>
      <c r="RV250" s="136"/>
      <c r="RW250" s="136"/>
      <c r="RX250" s="136"/>
      <c r="RY250" s="136"/>
      <c r="RZ250" s="136"/>
      <c r="SA250" s="136"/>
      <c r="SB250" s="136"/>
      <c r="SC250" s="136"/>
      <c r="SD250" s="136"/>
      <c r="SE250" s="136"/>
      <c r="SF250" s="136"/>
      <c r="SG250" s="136"/>
      <c r="SH250" s="136"/>
      <c r="SI250" s="136"/>
      <c r="SJ250" s="136"/>
      <c r="SK250" s="136"/>
      <c r="SL250" s="136"/>
      <c r="SM250" s="136"/>
      <c r="SN250" s="136"/>
      <c r="SO250" s="136"/>
      <c r="SP250" s="136"/>
      <c r="SQ250" s="136"/>
      <c r="SR250" s="136"/>
      <c r="SS250" s="136"/>
      <c r="ST250" s="136"/>
      <c r="SU250" s="136"/>
      <c r="SV250" s="136"/>
      <c r="SW250" s="136"/>
      <c r="SX250" s="136"/>
      <c r="SY250" s="136"/>
      <c r="SZ250" s="136"/>
      <c r="TA250" s="136"/>
      <c r="TB250" s="136"/>
      <c r="TC250" s="136"/>
      <c r="TD250" s="136"/>
      <c r="TE250" s="136"/>
      <c r="TF250" s="136"/>
      <c r="TG250" s="136"/>
      <c r="TH250" s="136"/>
      <c r="TI250" s="136"/>
      <c r="TJ250" s="136"/>
      <c r="TK250" s="136"/>
      <c r="TL250" s="136"/>
      <c r="TM250" s="136"/>
      <c r="TN250" s="136"/>
      <c r="TO250" s="136"/>
      <c r="TP250" s="136"/>
      <c r="TQ250" s="136"/>
      <c r="TR250" s="136"/>
      <c r="TS250" s="136"/>
      <c r="TT250" s="136"/>
      <c r="TU250" s="136"/>
      <c r="TV250" s="136"/>
      <c r="TW250" s="136"/>
      <c r="TX250" s="136"/>
      <c r="TY250" s="136"/>
      <c r="TZ250" s="136"/>
      <c r="UA250" s="136"/>
      <c r="UB250" s="136"/>
      <c r="UC250" s="136"/>
      <c r="UD250" s="136"/>
      <c r="UE250" s="136"/>
      <c r="UF250" s="136"/>
      <c r="UG250" s="136"/>
      <c r="UH250" s="136"/>
      <c r="UI250" s="136"/>
      <c r="UJ250" s="136"/>
      <c r="UK250" s="136"/>
      <c r="UL250" s="136"/>
      <c r="UM250" s="136"/>
      <c r="UN250" s="136"/>
      <c r="UO250" s="136"/>
      <c r="UP250" s="136"/>
      <c r="UQ250" s="136"/>
      <c r="UR250" s="136"/>
      <c r="US250" s="136"/>
      <c r="UT250" s="136"/>
      <c r="UU250" s="136"/>
      <c r="UV250" s="136"/>
      <c r="UW250" s="136"/>
      <c r="UX250" s="136"/>
      <c r="UY250" s="136"/>
      <c r="UZ250" s="136"/>
      <c r="VA250" s="136"/>
      <c r="VB250" s="136"/>
      <c r="VC250" s="136"/>
      <c r="VD250" s="136"/>
      <c r="VE250" s="136"/>
      <c r="VF250" s="136"/>
      <c r="VG250" s="136"/>
      <c r="VH250" s="136"/>
      <c r="VI250" s="136"/>
      <c r="VJ250" s="136"/>
      <c r="VK250" s="136"/>
      <c r="VL250" s="136"/>
      <c r="VM250" s="136"/>
      <c r="VN250" s="136"/>
      <c r="VO250" s="136"/>
      <c r="VP250" s="136"/>
      <c r="VQ250" s="136"/>
      <c r="VR250" s="136"/>
      <c r="VS250" s="136"/>
      <c r="VT250" s="136"/>
      <c r="VU250" s="136"/>
      <c r="VV250" s="136"/>
      <c r="VW250" s="136"/>
      <c r="VX250" s="136"/>
      <c r="VY250" s="136"/>
      <c r="VZ250" s="136"/>
      <c r="WA250" s="136"/>
      <c r="WB250" s="136"/>
      <c r="WC250" s="136"/>
      <c r="WD250" s="136"/>
      <c r="WE250" s="136"/>
      <c r="WF250" s="136"/>
      <c r="WG250" s="136"/>
      <c r="WH250" s="136"/>
      <c r="WI250" s="136"/>
      <c r="WJ250" s="136"/>
      <c r="WK250" s="136"/>
      <c r="WL250" s="136"/>
      <c r="WM250" s="136"/>
      <c r="WN250" s="136"/>
      <c r="WO250" s="136"/>
      <c r="WP250" s="136"/>
      <c r="WQ250" s="136"/>
      <c r="WR250" s="136"/>
      <c r="WS250" s="136"/>
      <c r="WT250" s="136"/>
      <c r="WU250" s="136"/>
      <c r="WV250" s="136"/>
      <c r="WW250" s="136"/>
      <c r="WX250" s="136"/>
      <c r="WY250" s="136"/>
      <c r="WZ250" s="136"/>
      <c r="XA250" s="136"/>
      <c r="XB250" s="136"/>
      <c r="XC250" s="136"/>
      <c r="XD250" s="136"/>
      <c r="XE250" s="136"/>
      <c r="XF250" s="136"/>
      <c r="XG250" s="136"/>
      <c r="XH250" s="136"/>
      <c r="XI250" s="136"/>
      <c r="XJ250" s="136"/>
      <c r="XK250" s="136"/>
      <c r="XL250" s="136"/>
      <c r="XM250" s="136"/>
      <c r="XN250" s="136"/>
      <c r="XO250" s="136"/>
      <c r="XP250" s="136"/>
      <c r="XQ250" s="136"/>
      <c r="XR250" s="136"/>
      <c r="XS250" s="136"/>
      <c r="XT250" s="136"/>
      <c r="XU250" s="136"/>
      <c r="XV250" s="136"/>
      <c r="XW250" s="136"/>
      <c r="XX250" s="136"/>
      <c r="XY250" s="136"/>
      <c r="XZ250" s="136"/>
      <c r="YA250" s="136"/>
      <c r="YB250" s="136"/>
      <c r="YC250" s="136"/>
      <c r="YD250" s="136"/>
      <c r="YE250" s="136"/>
      <c r="YF250" s="136"/>
      <c r="YG250" s="136"/>
      <c r="YH250" s="136"/>
      <c r="YI250" s="136"/>
      <c r="YJ250" s="136"/>
      <c r="YK250" s="136"/>
      <c r="YL250" s="136"/>
      <c r="YM250" s="136"/>
      <c r="YN250" s="136"/>
      <c r="YO250" s="136"/>
      <c r="YP250" s="136"/>
      <c r="YQ250" s="136"/>
      <c r="YR250" s="136"/>
      <c r="YS250" s="136"/>
      <c r="YT250" s="136"/>
      <c r="YU250" s="136"/>
      <c r="YV250" s="136"/>
      <c r="YW250" s="136"/>
      <c r="YX250" s="136"/>
      <c r="YY250" s="136"/>
      <c r="YZ250" s="136"/>
      <c r="ZA250" s="136"/>
      <c r="ZB250" s="136"/>
      <c r="ZC250" s="136"/>
      <c r="ZD250" s="136"/>
      <c r="ZE250" s="136"/>
      <c r="ZF250" s="136"/>
      <c r="ZG250" s="136"/>
      <c r="ZH250" s="136"/>
      <c r="ZI250" s="136"/>
      <c r="ZJ250" s="136"/>
      <c r="ZK250" s="136"/>
      <c r="ZL250" s="136"/>
      <c r="ZM250" s="136"/>
      <c r="ZN250" s="136"/>
      <c r="ZO250" s="136"/>
      <c r="ZP250" s="136"/>
      <c r="ZQ250" s="136"/>
      <c r="ZR250" s="136"/>
      <c r="ZS250" s="136"/>
      <c r="ZT250" s="136"/>
      <c r="ZU250" s="136"/>
      <c r="ZV250" s="136"/>
      <c r="ZW250" s="136"/>
      <c r="ZX250" s="136"/>
      <c r="ZY250" s="136"/>
      <c r="ZZ250" s="136"/>
      <c r="AAA250" s="136"/>
      <c r="AAB250" s="136"/>
      <c r="AAC250" s="136"/>
      <c r="AAD250" s="136"/>
      <c r="AAE250" s="136"/>
      <c r="AAF250" s="136"/>
      <c r="AAG250" s="136"/>
      <c r="AAH250" s="136"/>
      <c r="AAI250" s="136"/>
      <c r="AAJ250" s="136"/>
      <c r="AAK250" s="136"/>
      <c r="AAL250" s="136"/>
      <c r="AAM250" s="136"/>
      <c r="AAN250" s="136"/>
      <c r="AAO250" s="136"/>
      <c r="AAP250" s="136"/>
      <c r="AAQ250" s="136"/>
      <c r="AAR250" s="136"/>
      <c r="AAS250" s="136"/>
      <c r="AAT250" s="136"/>
      <c r="AAU250" s="136"/>
      <c r="AAV250" s="136"/>
      <c r="AAW250" s="136"/>
      <c r="AAX250" s="136"/>
      <c r="AAY250" s="136"/>
      <c r="AAZ250" s="136"/>
      <c r="ABA250" s="136"/>
      <c r="ABB250" s="136"/>
      <c r="ABC250" s="136"/>
      <c r="ABD250" s="136"/>
      <c r="ABE250" s="136"/>
      <c r="ABF250" s="136"/>
      <c r="ABG250" s="136"/>
      <c r="ABH250" s="136"/>
      <c r="ABI250" s="136"/>
      <c r="ABJ250" s="136"/>
      <c r="ABK250" s="136"/>
      <c r="ABL250" s="136"/>
      <c r="ABM250" s="136"/>
      <c r="ABN250" s="136"/>
      <c r="ABO250" s="136"/>
      <c r="ABP250" s="136"/>
      <c r="ABQ250" s="136"/>
      <c r="ABR250" s="136"/>
      <c r="ABS250" s="136"/>
      <c r="ABT250" s="136"/>
      <c r="ABU250" s="136"/>
      <c r="ABV250" s="136"/>
      <c r="ABW250" s="136"/>
      <c r="ABX250" s="136"/>
      <c r="ABY250" s="136"/>
      <c r="ABZ250" s="136"/>
      <c r="ACA250" s="136"/>
      <c r="ACB250" s="136"/>
      <c r="ACC250" s="136"/>
      <c r="ACD250" s="136"/>
      <c r="ACE250" s="136"/>
      <c r="ACF250" s="136"/>
      <c r="ACG250" s="136"/>
      <c r="ACH250" s="136"/>
      <c r="ACI250" s="136"/>
      <c r="ACJ250" s="136"/>
      <c r="ACK250" s="136"/>
      <c r="ACL250" s="136"/>
      <c r="ACM250" s="136"/>
      <c r="ACN250" s="136"/>
      <c r="ACO250" s="136"/>
      <c r="ACP250" s="136"/>
      <c r="ACQ250" s="136"/>
      <c r="ACR250" s="136"/>
      <c r="ACS250" s="136"/>
      <c r="ACT250" s="136"/>
      <c r="ACU250" s="136"/>
      <c r="ACV250" s="136"/>
      <c r="ACW250" s="136"/>
      <c r="ACX250" s="136"/>
      <c r="ACY250" s="136"/>
      <c r="ACZ250" s="136"/>
      <c r="ADA250" s="136"/>
      <c r="ADB250" s="136"/>
      <c r="ADC250" s="136"/>
      <c r="ADD250" s="136"/>
      <c r="ADE250" s="136"/>
      <c r="ADF250" s="136"/>
      <c r="ADG250" s="136"/>
      <c r="ADH250" s="136"/>
      <c r="ADI250" s="136"/>
      <c r="ADJ250" s="136"/>
      <c r="ADK250" s="136"/>
      <c r="ADL250" s="136"/>
      <c r="ADM250" s="136"/>
      <c r="ADN250" s="136"/>
      <c r="ADO250" s="136"/>
      <c r="ADP250" s="136"/>
      <c r="ADQ250" s="136"/>
      <c r="ADR250" s="136"/>
      <c r="ADS250" s="136"/>
      <c r="ADT250" s="136"/>
      <c r="ADU250" s="136"/>
      <c r="ADV250" s="136"/>
      <c r="ADW250" s="136"/>
      <c r="ADX250" s="136"/>
      <c r="ADY250" s="136"/>
      <c r="ADZ250" s="136"/>
      <c r="AEA250" s="136"/>
      <c r="AEB250" s="136"/>
      <c r="AEC250" s="136"/>
      <c r="AED250" s="136"/>
      <c r="AEE250" s="136"/>
      <c r="AEF250" s="136"/>
      <c r="AEG250" s="136"/>
      <c r="AEH250" s="136"/>
      <c r="AEI250" s="136"/>
      <c r="AEJ250" s="136"/>
      <c r="AEK250" s="136"/>
      <c r="AEL250" s="136"/>
      <c r="AEM250" s="136"/>
      <c r="AEN250" s="136"/>
      <c r="AEO250" s="136"/>
      <c r="AEP250" s="136"/>
      <c r="AEQ250" s="136"/>
      <c r="AER250" s="136"/>
      <c r="AES250" s="136"/>
      <c r="AET250" s="136"/>
      <c r="AEU250" s="136"/>
      <c r="AEV250" s="136"/>
      <c r="AEW250" s="136"/>
      <c r="AEX250" s="136"/>
      <c r="AEY250" s="136"/>
      <c r="AEZ250" s="136"/>
      <c r="AFA250" s="136"/>
      <c r="AFB250" s="136"/>
      <c r="AFC250" s="136"/>
      <c r="AFD250" s="136"/>
      <c r="AFE250" s="136"/>
      <c r="AFF250" s="136"/>
      <c r="AFG250" s="136"/>
      <c r="AFH250" s="136"/>
      <c r="AFI250" s="136"/>
      <c r="AFJ250" s="136"/>
      <c r="AFK250" s="136"/>
      <c r="AFL250" s="136"/>
      <c r="AFM250" s="136"/>
      <c r="AFN250" s="136"/>
      <c r="AFO250" s="136"/>
      <c r="AFP250" s="136"/>
      <c r="AFQ250" s="136"/>
      <c r="AFR250" s="136"/>
      <c r="AFS250" s="136"/>
      <c r="AFT250" s="136"/>
      <c r="AFU250" s="136"/>
      <c r="AFV250" s="136"/>
      <c r="AFW250" s="136"/>
      <c r="AFX250" s="136"/>
      <c r="AFY250" s="136"/>
      <c r="AFZ250" s="136"/>
      <c r="AGA250" s="136"/>
      <c r="AGB250" s="136"/>
      <c r="AGC250" s="136"/>
      <c r="AGD250" s="136"/>
      <c r="AGE250" s="136"/>
      <c r="AGF250" s="136"/>
      <c r="AGG250" s="136"/>
      <c r="AGH250" s="136"/>
      <c r="AGI250" s="136"/>
      <c r="AGJ250" s="136"/>
      <c r="AGK250" s="136"/>
      <c r="AGL250" s="136"/>
      <c r="AGM250" s="136"/>
      <c r="AGN250" s="136"/>
      <c r="AGO250" s="136"/>
      <c r="AGP250" s="136"/>
      <c r="AGQ250" s="136"/>
      <c r="AGR250" s="136"/>
      <c r="AGS250" s="136"/>
      <c r="AGT250" s="136"/>
      <c r="AGU250" s="136"/>
      <c r="AGV250" s="136"/>
      <c r="AGW250" s="136"/>
      <c r="AGX250" s="136"/>
      <c r="AGY250" s="136"/>
      <c r="AGZ250" s="136"/>
      <c r="AHA250" s="136"/>
      <c r="AHB250" s="136"/>
      <c r="AHC250" s="136"/>
      <c r="AHD250" s="136"/>
      <c r="AHE250" s="136"/>
      <c r="AHF250" s="136"/>
      <c r="AHG250" s="136"/>
      <c r="AHH250" s="136"/>
      <c r="AHI250" s="136"/>
      <c r="AHJ250" s="136"/>
      <c r="AHK250" s="136"/>
      <c r="AHL250" s="136"/>
      <c r="AHM250" s="136"/>
      <c r="AHN250" s="136"/>
      <c r="AHO250" s="136"/>
      <c r="AHP250" s="136"/>
      <c r="AHQ250" s="136"/>
      <c r="AHR250" s="136"/>
      <c r="AHS250" s="136"/>
      <c r="AHT250" s="136"/>
      <c r="AHU250" s="136"/>
      <c r="AHV250" s="136"/>
      <c r="AHW250" s="136"/>
      <c r="AHX250" s="136"/>
      <c r="AHY250" s="136"/>
      <c r="AHZ250" s="136"/>
      <c r="AIA250" s="136"/>
      <c r="AIB250" s="136"/>
      <c r="AIC250" s="136"/>
      <c r="AID250" s="136"/>
      <c r="AIE250" s="136"/>
      <c r="AIF250" s="136"/>
      <c r="AIG250" s="136"/>
      <c r="AIH250" s="136"/>
      <c r="AII250" s="136"/>
      <c r="AIJ250" s="136"/>
      <c r="AIK250" s="136"/>
      <c r="AIL250" s="136"/>
      <c r="AIM250" s="136"/>
      <c r="AIN250" s="136"/>
      <c r="AIO250" s="136"/>
      <c r="AIP250" s="136"/>
      <c r="AIQ250" s="136"/>
      <c r="AIR250" s="136"/>
      <c r="AIS250" s="136"/>
      <c r="AIT250" s="136"/>
      <c r="AIU250" s="136"/>
      <c r="AIV250" s="136"/>
      <c r="AIW250" s="136"/>
      <c r="AIX250" s="136"/>
      <c r="AIY250" s="136"/>
      <c r="AIZ250" s="136"/>
      <c r="AJA250" s="136"/>
      <c r="AJB250" s="136"/>
      <c r="AJC250" s="136"/>
      <c r="AJD250" s="136"/>
      <c r="AJE250" s="136"/>
      <c r="AJF250" s="136"/>
      <c r="AJG250" s="136"/>
      <c r="AJH250" s="136"/>
      <c r="AJI250" s="136"/>
      <c r="AJJ250" s="136"/>
      <c r="AJK250" s="136"/>
      <c r="AJL250" s="136"/>
      <c r="AJM250" s="136"/>
      <c r="AJN250" s="136"/>
      <c r="AJO250" s="136"/>
      <c r="AJP250" s="136"/>
      <c r="AJQ250" s="136"/>
      <c r="AJR250" s="136"/>
      <c r="AJS250" s="136"/>
      <c r="AJT250" s="136"/>
      <c r="AJU250" s="136"/>
      <c r="AJV250" s="136"/>
      <c r="AJW250" s="136"/>
      <c r="AJX250" s="136"/>
      <c r="AJY250" s="136"/>
      <c r="AJZ250" s="136"/>
      <c r="AKA250" s="136"/>
      <c r="AKB250" s="136"/>
      <c r="AKC250" s="136"/>
      <c r="AKD250" s="136"/>
      <c r="AKE250" s="136"/>
      <c r="AKF250" s="136"/>
      <c r="AKG250" s="136"/>
      <c r="AKH250" s="136"/>
      <c r="AKI250" s="136"/>
      <c r="AKJ250" s="136"/>
      <c r="AKK250" s="136"/>
      <c r="AKL250" s="136"/>
      <c r="AKM250" s="136"/>
      <c r="AKN250" s="136"/>
      <c r="AKO250" s="136"/>
      <c r="AKP250" s="136"/>
      <c r="AKQ250" s="136"/>
      <c r="AKR250" s="136"/>
      <c r="AKS250" s="136"/>
      <c r="AKT250" s="136"/>
      <c r="AKU250" s="136"/>
      <c r="AKV250" s="136"/>
      <c r="AKW250" s="136"/>
      <c r="AKX250" s="136"/>
      <c r="AKY250" s="136"/>
      <c r="AKZ250" s="136"/>
      <c r="ALA250" s="136"/>
      <c r="ALB250" s="136"/>
      <c r="ALC250" s="136"/>
      <c r="ALD250" s="136"/>
      <c r="ALE250" s="136"/>
      <c r="ALF250" s="136"/>
      <c r="ALG250" s="136"/>
      <c r="ALH250" s="136"/>
      <c r="ALI250" s="136"/>
      <c r="ALJ250" s="136"/>
      <c r="ALK250" s="136"/>
      <c r="ALL250" s="136"/>
      <c r="ALM250" s="136"/>
      <c r="ALN250" s="136"/>
      <c r="ALO250" s="136"/>
      <c r="ALP250" s="136"/>
      <c r="ALQ250" s="136"/>
      <c r="ALR250" s="136"/>
      <c r="ALS250" s="136"/>
      <c r="ALT250" s="136"/>
      <c r="ALU250" s="136"/>
      <c r="ALV250" s="136"/>
      <c r="ALW250" s="136"/>
      <c r="ALX250" s="136"/>
      <c r="ALY250" s="136"/>
      <c r="ALZ250" s="136"/>
      <c r="AMA250" s="136"/>
      <c r="AMB250" s="136"/>
      <c r="AMC250" s="136"/>
      <c r="AMD250" s="136"/>
      <c r="AME250" s="136"/>
      <c r="AMF250" s="136"/>
      <c r="AMG250" s="136"/>
      <c r="AMH250" s="136"/>
      <c r="AMI250" s="136"/>
    </row>
    <row r="251" spans="1:1023" x14ac:dyDescent="0.25">
      <c r="A251" s="245" t="s">
        <v>971</v>
      </c>
      <c r="B251" s="193">
        <v>251</v>
      </c>
      <c r="C251" s="261" t="s">
        <v>25925</v>
      </c>
      <c r="D251" s="349" t="s">
        <v>25926</v>
      </c>
      <c r="E251" s="2"/>
      <c r="F251" s="238"/>
      <c r="G251" s="214"/>
      <c r="H251" s="214"/>
      <c r="I251" s="367"/>
      <c r="J251" s="443"/>
      <c r="K251" s="161"/>
      <c r="L251" s="161"/>
      <c r="M251" s="161"/>
      <c r="N251" s="161"/>
      <c r="O251" s="161"/>
      <c r="P251" s="161"/>
      <c r="Q251" s="161"/>
      <c r="R251" s="161"/>
      <c r="S251" s="77"/>
      <c r="T251" s="77"/>
      <c r="U251" s="161"/>
      <c r="V251" s="256">
        <f>IF(O251=1,10,100)</f>
        <v>100</v>
      </c>
      <c r="W251" s="256">
        <f>IF(O251=1,1,IF(O251=2,10,100))</f>
        <v>100</v>
      </c>
      <c r="X251" s="256">
        <f>IF(O251=3,20,100)</f>
        <v>100</v>
      </c>
      <c r="Y251" s="256">
        <f>IF(P251=1,10,100)</f>
        <v>100</v>
      </c>
      <c r="Z251" s="256">
        <f>IF(P251=1,1,IF(P251=2,10,100))</f>
        <v>100</v>
      </c>
      <c r="AA251" s="257">
        <f>IF(OR(EXACT(Q251,"1A"),EXACT(Q251,"1B")),0.1,IF(Q251=2,1,100))</f>
        <v>100</v>
      </c>
      <c r="AB251" s="257">
        <f>IF(OR(EXACT(R251,"1A"),EXACT(R251,"1B")),0.1,IF(R251=2,1,100))</f>
        <v>100</v>
      </c>
      <c r="AC251" s="257">
        <f>IF(OR(EXACT(S251,"1A"),EXACT(S251,"1B")),0.3,IF(S251=2,3,100))</f>
        <v>100</v>
      </c>
      <c r="AD251" s="136"/>
      <c r="AE251" s="136"/>
      <c r="AF251" s="249">
        <f>IF(OR(OR(EXACT(J251,"1A"),EXACT(J251,"1B"),EXACT(J251,"1C")),K251=1),1,IF(K251=2,10,100))</f>
        <v>100</v>
      </c>
      <c r="AG251" s="249">
        <f>IF(OR(EXACT(J251,"1A"),EXACT(J251,"1B"),EXACT(J251,"1C")),1,IF(J251=2,10,100))</f>
        <v>100</v>
      </c>
      <c r="AH251" s="249">
        <f>IF(OR(EXACT(J251,"1A"),EXACT(J251,"1B"),EXACT(J251,"1C"),K251=1),3,100)</f>
        <v>100</v>
      </c>
      <c r="AI251" s="249">
        <f>IF(OR(EXACT(J251,"1A"),EXACT(J251,"1B"),EXACT(J251,"1C")),5,100)</f>
        <v>100</v>
      </c>
      <c r="AJ251" s="251"/>
      <c r="AK251" s="297"/>
      <c r="AL251" s="284">
        <v>3</v>
      </c>
      <c r="AM251" s="251"/>
      <c r="AN251" s="136"/>
      <c r="AO251" s="136"/>
      <c r="AP251" s="136"/>
      <c r="AQ251" s="272" t="s">
        <v>25927</v>
      </c>
      <c r="AR251" s="136"/>
      <c r="AS251" s="136"/>
      <c r="AT251" s="136"/>
      <c r="AU251" s="136"/>
      <c r="AV251" s="136"/>
      <c r="AW251" s="136"/>
      <c r="AX251" s="136"/>
      <c r="AY251" s="136"/>
      <c r="AZ251" s="136"/>
      <c r="BA251" s="136"/>
      <c r="BB251" s="136"/>
      <c r="BC251" s="136"/>
      <c r="BD251" s="136"/>
      <c r="BE251" s="136"/>
      <c r="BF251" s="136"/>
      <c r="BG251" s="136"/>
      <c r="BH251" s="136"/>
      <c r="BI251" s="136"/>
      <c r="BJ251" s="136"/>
      <c r="BK251" s="136"/>
      <c r="BL251" s="136"/>
      <c r="BM251" s="136"/>
      <c r="BN251" s="136"/>
      <c r="BO251" s="136"/>
      <c r="BP251" s="136"/>
      <c r="BQ251" s="136"/>
      <c r="BR251" s="136"/>
      <c r="BS251" s="136"/>
      <c r="BT251" s="136"/>
      <c r="BU251" s="136"/>
      <c r="BV251" s="136"/>
      <c r="BW251" s="136"/>
      <c r="BX251" s="136"/>
      <c r="BY251" s="136"/>
      <c r="BZ251" s="136"/>
      <c r="CA251" s="136"/>
      <c r="CB251" s="136"/>
      <c r="CC251" s="136"/>
      <c r="CD251" s="136"/>
      <c r="CE251" s="136"/>
      <c r="CF251" s="136"/>
      <c r="CG251" s="136"/>
      <c r="CH251" s="136"/>
      <c r="CI251" s="136"/>
      <c r="CJ251" s="136"/>
      <c r="CK251" s="136"/>
      <c r="CL251" s="136"/>
      <c r="CM251" s="136"/>
      <c r="CN251" s="136"/>
      <c r="CO251" s="136"/>
      <c r="CP251" s="136"/>
      <c r="CQ251" s="136"/>
      <c r="CR251" s="136"/>
      <c r="CS251" s="136"/>
      <c r="CT251" s="136"/>
      <c r="CU251" s="136"/>
      <c r="CV251" s="136"/>
      <c r="CW251" s="136"/>
      <c r="CX251" s="136"/>
      <c r="CY251" s="136"/>
      <c r="CZ251" s="136"/>
      <c r="DA251" s="136"/>
      <c r="DB251" s="136"/>
      <c r="DC251" s="136"/>
      <c r="DD251" s="136"/>
      <c r="DE251" s="136"/>
      <c r="DF251" s="136"/>
      <c r="DG251" s="136"/>
      <c r="DH251" s="136"/>
      <c r="DI251" s="136"/>
      <c r="DJ251" s="136"/>
      <c r="DK251" s="136"/>
      <c r="DL251" s="136"/>
      <c r="DM251" s="136"/>
      <c r="DN251" s="136"/>
      <c r="DO251" s="136"/>
      <c r="DP251" s="136"/>
      <c r="DQ251" s="136"/>
      <c r="DR251" s="136"/>
      <c r="DS251" s="136"/>
      <c r="DT251" s="136"/>
      <c r="DU251" s="136"/>
      <c r="DV251" s="136"/>
      <c r="DW251" s="136"/>
      <c r="DX251" s="136"/>
      <c r="DY251" s="136"/>
      <c r="DZ251" s="136"/>
      <c r="EA251" s="136"/>
      <c r="EB251" s="136"/>
      <c r="EC251" s="136"/>
      <c r="ED251" s="136"/>
      <c r="EE251" s="136"/>
      <c r="EF251" s="136"/>
      <c r="EG251" s="136"/>
      <c r="EH251" s="136"/>
      <c r="EI251" s="136"/>
      <c r="EJ251" s="136"/>
      <c r="EK251" s="136"/>
      <c r="EL251" s="136"/>
      <c r="EM251" s="136"/>
      <c r="EN251" s="136"/>
      <c r="EO251" s="136"/>
      <c r="EP251" s="136"/>
      <c r="EQ251" s="136"/>
      <c r="ER251" s="136"/>
      <c r="ES251" s="136"/>
      <c r="ET251" s="136"/>
      <c r="EU251" s="136"/>
      <c r="EV251" s="136"/>
      <c r="EW251" s="136"/>
      <c r="EX251" s="136"/>
      <c r="EY251" s="136"/>
      <c r="EZ251" s="136"/>
      <c r="FA251" s="136"/>
      <c r="FB251" s="136"/>
      <c r="FC251" s="136"/>
      <c r="FD251" s="136"/>
      <c r="FE251" s="136"/>
      <c r="FF251" s="136"/>
      <c r="FG251" s="136"/>
      <c r="FH251" s="136"/>
      <c r="FI251" s="136"/>
      <c r="FJ251" s="136"/>
      <c r="FK251" s="136"/>
      <c r="FL251" s="136"/>
      <c r="FM251" s="136"/>
      <c r="FN251" s="136"/>
      <c r="FO251" s="136"/>
      <c r="FP251" s="136"/>
      <c r="FQ251" s="136"/>
      <c r="FR251" s="136"/>
      <c r="FS251" s="136"/>
      <c r="FT251" s="136"/>
      <c r="FU251" s="136"/>
      <c r="FV251" s="136"/>
      <c r="FW251" s="136"/>
      <c r="FX251" s="136"/>
      <c r="FY251" s="136"/>
      <c r="FZ251" s="136"/>
      <c r="GA251" s="136"/>
      <c r="GB251" s="136"/>
      <c r="GC251" s="136"/>
      <c r="GD251" s="136"/>
      <c r="GE251" s="136"/>
      <c r="GF251" s="136"/>
      <c r="GG251" s="136"/>
      <c r="GH251" s="136"/>
      <c r="GI251" s="136"/>
      <c r="GJ251" s="136"/>
      <c r="GK251" s="136"/>
      <c r="GL251" s="136"/>
      <c r="GM251" s="136"/>
      <c r="GN251" s="136"/>
      <c r="GO251" s="136"/>
      <c r="GP251" s="136"/>
      <c r="GQ251" s="136"/>
      <c r="GR251" s="136"/>
      <c r="GS251" s="136"/>
      <c r="GT251" s="136"/>
      <c r="GU251" s="136"/>
      <c r="GV251" s="136"/>
      <c r="GW251" s="136"/>
      <c r="GX251" s="136"/>
      <c r="GY251" s="136"/>
      <c r="GZ251" s="136"/>
      <c r="HA251" s="136"/>
      <c r="HB251" s="136"/>
      <c r="HC251" s="136"/>
      <c r="HD251" s="136"/>
      <c r="HE251" s="136"/>
      <c r="HF251" s="136"/>
      <c r="HG251" s="136"/>
      <c r="HH251" s="136"/>
      <c r="HI251" s="136"/>
      <c r="HJ251" s="136"/>
      <c r="HK251" s="136"/>
      <c r="HL251" s="136"/>
      <c r="HM251" s="136"/>
      <c r="HN251" s="136"/>
      <c r="HO251" s="136"/>
      <c r="HP251" s="136"/>
      <c r="HQ251" s="136"/>
      <c r="HR251" s="136"/>
      <c r="HS251" s="136"/>
      <c r="HT251" s="136"/>
      <c r="HU251" s="136"/>
      <c r="HV251" s="136"/>
      <c r="HW251" s="136"/>
      <c r="HX251" s="136"/>
      <c r="HY251" s="136"/>
      <c r="HZ251" s="136"/>
      <c r="IA251" s="136"/>
      <c r="IB251" s="136"/>
      <c r="IC251" s="136"/>
      <c r="ID251" s="136"/>
      <c r="IE251" s="136"/>
      <c r="IF251" s="136"/>
      <c r="IG251" s="136"/>
      <c r="IH251" s="136"/>
      <c r="II251" s="136"/>
      <c r="IJ251" s="136"/>
      <c r="IK251" s="136"/>
      <c r="IL251" s="136"/>
      <c r="IM251" s="136"/>
      <c r="IN251" s="136"/>
      <c r="IO251" s="136"/>
      <c r="IP251" s="136"/>
      <c r="IQ251" s="136"/>
      <c r="IR251" s="136"/>
      <c r="IS251" s="136"/>
      <c r="IT251" s="136"/>
      <c r="IU251" s="136"/>
      <c r="IV251" s="136"/>
      <c r="IW251" s="136"/>
      <c r="IX251" s="136"/>
      <c r="IY251" s="136"/>
      <c r="IZ251" s="136"/>
      <c r="JA251" s="136"/>
      <c r="JB251" s="136"/>
      <c r="JC251" s="136"/>
      <c r="JD251" s="136"/>
      <c r="JE251" s="136"/>
      <c r="JF251" s="136"/>
      <c r="JG251" s="136"/>
      <c r="JH251" s="136"/>
      <c r="JI251" s="136"/>
      <c r="JJ251" s="136"/>
      <c r="JK251" s="136"/>
      <c r="JL251" s="136"/>
      <c r="JM251" s="136"/>
      <c r="JN251" s="136"/>
      <c r="JO251" s="136"/>
      <c r="JP251" s="136"/>
      <c r="JQ251" s="136"/>
      <c r="JR251" s="136"/>
      <c r="JS251" s="136"/>
      <c r="JT251" s="136"/>
      <c r="JU251" s="136"/>
      <c r="JV251" s="136"/>
      <c r="JW251" s="136"/>
      <c r="JX251" s="136"/>
      <c r="JY251" s="136"/>
      <c r="JZ251" s="136"/>
      <c r="KA251" s="136"/>
      <c r="KB251" s="136"/>
      <c r="KC251" s="136"/>
      <c r="KD251" s="136"/>
      <c r="KE251" s="136"/>
      <c r="KF251" s="136"/>
      <c r="KG251" s="136"/>
      <c r="KH251" s="136"/>
      <c r="KI251" s="136"/>
      <c r="KJ251" s="136"/>
      <c r="KK251" s="136"/>
      <c r="KL251" s="136"/>
      <c r="KM251" s="136"/>
      <c r="KN251" s="136"/>
      <c r="KO251" s="136"/>
      <c r="KP251" s="136"/>
      <c r="KQ251" s="136"/>
      <c r="KR251" s="136"/>
      <c r="KS251" s="136"/>
      <c r="KT251" s="136"/>
      <c r="KU251" s="136"/>
      <c r="KV251" s="136"/>
      <c r="KW251" s="136"/>
      <c r="KX251" s="136"/>
      <c r="KY251" s="136"/>
      <c r="KZ251" s="136"/>
      <c r="LA251" s="136"/>
      <c r="LB251" s="136"/>
      <c r="LC251" s="136"/>
      <c r="LD251" s="136"/>
      <c r="LE251" s="136"/>
      <c r="LF251" s="136"/>
      <c r="LG251" s="136"/>
      <c r="LH251" s="136"/>
      <c r="LI251" s="136"/>
      <c r="LJ251" s="136"/>
      <c r="LK251" s="136"/>
      <c r="LL251" s="136"/>
      <c r="LM251" s="136"/>
      <c r="LN251" s="136"/>
      <c r="LO251" s="136"/>
      <c r="LP251" s="136"/>
      <c r="LQ251" s="136"/>
      <c r="LR251" s="136"/>
      <c r="LS251" s="136"/>
      <c r="LT251" s="136"/>
      <c r="LU251" s="136"/>
      <c r="LV251" s="136"/>
      <c r="LW251" s="136"/>
      <c r="LX251" s="136"/>
      <c r="LY251" s="136"/>
      <c r="LZ251" s="136"/>
      <c r="MA251" s="136"/>
      <c r="MB251" s="136"/>
      <c r="MC251" s="136"/>
      <c r="MD251" s="136"/>
      <c r="ME251" s="136"/>
      <c r="MF251" s="136"/>
      <c r="MG251" s="136"/>
      <c r="MH251" s="136"/>
      <c r="MI251" s="136"/>
      <c r="MJ251" s="136"/>
      <c r="MK251" s="136"/>
      <c r="ML251" s="136"/>
      <c r="MM251" s="136"/>
      <c r="MN251" s="136"/>
      <c r="MO251" s="136"/>
      <c r="MP251" s="136"/>
      <c r="MQ251" s="136"/>
      <c r="MR251" s="136"/>
      <c r="MS251" s="136"/>
      <c r="MT251" s="136"/>
      <c r="MU251" s="136"/>
      <c r="MV251" s="136"/>
      <c r="MW251" s="136"/>
      <c r="MX251" s="136"/>
      <c r="MY251" s="136"/>
      <c r="MZ251" s="136"/>
      <c r="NA251" s="136"/>
      <c r="NB251" s="136"/>
      <c r="NC251" s="136"/>
      <c r="ND251" s="136"/>
      <c r="NE251" s="136"/>
      <c r="NF251" s="136"/>
      <c r="NG251" s="136"/>
      <c r="NH251" s="136"/>
      <c r="NI251" s="136"/>
      <c r="NJ251" s="136"/>
      <c r="NK251" s="136"/>
      <c r="NL251" s="136"/>
      <c r="NM251" s="136"/>
      <c r="NN251" s="136"/>
      <c r="NO251" s="136"/>
      <c r="NP251" s="136"/>
      <c r="NQ251" s="136"/>
      <c r="NR251" s="136"/>
      <c r="NS251" s="136"/>
      <c r="NT251" s="136"/>
      <c r="NU251" s="136"/>
      <c r="NV251" s="136"/>
      <c r="NW251" s="136"/>
      <c r="NX251" s="136"/>
      <c r="NY251" s="136"/>
      <c r="NZ251" s="136"/>
      <c r="OA251" s="136"/>
      <c r="OB251" s="136"/>
      <c r="OC251" s="136"/>
      <c r="OD251" s="136"/>
      <c r="OE251" s="136"/>
      <c r="OF251" s="136"/>
      <c r="OG251" s="136"/>
      <c r="OH251" s="136"/>
      <c r="OI251" s="136"/>
      <c r="OJ251" s="136"/>
      <c r="OK251" s="136"/>
      <c r="OL251" s="136"/>
      <c r="OM251" s="136"/>
      <c r="ON251" s="136"/>
      <c r="OO251" s="136"/>
      <c r="OP251" s="136"/>
      <c r="OQ251" s="136"/>
      <c r="OR251" s="136"/>
      <c r="OS251" s="136"/>
      <c r="OT251" s="136"/>
      <c r="OU251" s="136"/>
      <c r="OV251" s="136"/>
      <c r="OW251" s="136"/>
      <c r="OX251" s="136"/>
      <c r="OY251" s="136"/>
      <c r="OZ251" s="136"/>
      <c r="PA251" s="136"/>
      <c r="PB251" s="136"/>
      <c r="PC251" s="136"/>
      <c r="PD251" s="136"/>
      <c r="PE251" s="136"/>
      <c r="PF251" s="136"/>
      <c r="PG251" s="136"/>
      <c r="PH251" s="136"/>
      <c r="PI251" s="136"/>
      <c r="PJ251" s="136"/>
      <c r="PK251" s="136"/>
      <c r="PL251" s="136"/>
      <c r="PM251" s="136"/>
      <c r="PN251" s="136"/>
      <c r="PO251" s="136"/>
      <c r="PP251" s="136"/>
      <c r="PQ251" s="136"/>
      <c r="PR251" s="136"/>
      <c r="PS251" s="136"/>
      <c r="PT251" s="136"/>
      <c r="PU251" s="136"/>
      <c r="PV251" s="136"/>
      <c r="PW251" s="136"/>
      <c r="PX251" s="136"/>
      <c r="PY251" s="136"/>
      <c r="PZ251" s="136"/>
      <c r="QA251" s="136"/>
      <c r="QB251" s="136"/>
      <c r="QC251" s="136"/>
      <c r="QD251" s="136"/>
      <c r="QE251" s="136"/>
      <c r="QF251" s="136"/>
      <c r="QG251" s="136"/>
      <c r="QH251" s="136"/>
      <c r="QI251" s="136"/>
      <c r="QJ251" s="136"/>
      <c r="QK251" s="136"/>
      <c r="QL251" s="136"/>
      <c r="QM251" s="136"/>
      <c r="QN251" s="136"/>
      <c r="QO251" s="136"/>
      <c r="QP251" s="136"/>
      <c r="QQ251" s="136"/>
      <c r="QR251" s="136"/>
      <c r="QS251" s="136"/>
      <c r="QT251" s="136"/>
      <c r="QU251" s="136"/>
      <c r="QV251" s="136"/>
      <c r="QW251" s="136"/>
      <c r="QX251" s="136"/>
      <c r="QY251" s="136"/>
      <c r="QZ251" s="136"/>
      <c r="RA251" s="136"/>
      <c r="RB251" s="136"/>
      <c r="RC251" s="136"/>
      <c r="RD251" s="136"/>
      <c r="RE251" s="136"/>
      <c r="RF251" s="136"/>
      <c r="RG251" s="136"/>
      <c r="RH251" s="136"/>
      <c r="RI251" s="136"/>
      <c r="RJ251" s="136"/>
      <c r="RK251" s="136"/>
      <c r="RL251" s="136"/>
      <c r="RM251" s="136"/>
      <c r="RN251" s="136"/>
      <c r="RO251" s="136"/>
      <c r="RP251" s="136"/>
      <c r="RQ251" s="136"/>
      <c r="RR251" s="136"/>
      <c r="RS251" s="136"/>
      <c r="RT251" s="136"/>
      <c r="RU251" s="136"/>
      <c r="RV251" s="136"/>
      <c r="RW251" s="136"/>
      <c r="RX251" s="136"/>
      <c r="RY251" s="136"/>
      <c r="RZ251" s="136"/>
      <c r="SA251" s="136"/>
      <c r="SB251" s="136"/>
      <c r="SC251" s="136"/>
      <c r="SD251" s="136"/>
      <c r="SE251" s="136"/>
      <c r="SF251" s="136"/>
      <c r="SG251" s="136"/>
      <c r="SH251" s="136"/>
      <c r="SI251" s="136"/>
      <c r="SJ251" s="136"/>
      <c r="SK251" s="136"/>
      <c r="SL251" s="136"/>
      <c r="SM251" s="136"/>
      <c r="SN251" s="136"/>
      <c r="SO251" s="136"/>
      <c r="SP251" s="136"/>
      <c r="SQ251" s="136"/>
      <c r="SR251" s="136"/>
      <c r="SS251" s="136"/>
      <c r="ST251" s="136"/>
      <c r="SU251" s="136"/>
      <c r="SV251" s="136"/>
      <c r="SW251" s="136"/>
      <c r="SX251" s="136"/>
      <c r="SY251" s="136"/>
      <c r="SZ251" s="136"/>
      <c r="TA251" s="136"/>
      <c r="TB251" s="136"/>
      <c r="TC251" s="136"/>
      <c r="TD251" s="136"/>
      <c r="TE251" s="136"/>
      <c r="TF251" s="136"/>
      <c r="TG251" s="136"/>
      <c r="TH251" s="136"/>
      <c r="TI251" s="136"/>
      <c r="TJ251" s="136"/>
      <c r="TK251" s="136"/>
      <c r="TL251" s="136"/>
      <c r="TM251" s="136"/>
      <c r="TN251" s="136"/>
      <c r="TO251" s="136"/>
      <c r="TP251" s="136"/>
      <c r="TQ251" s="136"/>
      <c r="TR251" s="136"/>
      <c r="TS251" s="136"/>
      <c r="TT251" s="136"/>
      <c r="TU251" s="136"/>
      <c r="TV251" s="136"/>
      <c r="TW251" s="136"/>
      <c r="TX251" s="136"/>
      <c r="TY251" s="136"/>
      <c r="TZ251" s="136"/>
      <c r="UA251" s="136"/>
      <c r="UB251" s="136"/>
      <c r="UC251" s="136"/>
      <c r="UD251" s="136"/>
      <c r="UE251" s="136"/>
      <c r="UF251" s="136"/>
      <c r="UG251" s="136"/>
      <c r="UH251" s="136"/>
      <c r="UI251" s="136"/>
      <c r="UJ251" s="136"/>
      <c r="UK251" s="136"/>
      <c r="UL251" s="136"/>
      <c r="UM251" s="136"/>
      <c r="UN251" s="136"/>
      <c r="UO251" s="136"/>
      <c r="UP251" s="136"/>
      <c r="UQ251" s="136"/>
      <c r="UR251" s="136"/>
      <c r="US251" s="136"/>
      <c r="UT251" s="136"/>
      <c r="UU251" s="136"/>
      <c r="UV251" s="136"/>
      <c r="UW251" s="136"/>
      <c r="UX251" s="136"/>
      <c r="UY251" s="136"/>
      <c r="UZ251" s="136"/>
      <c r="VA251" s="136"/>
      <c r="VB251" s="136"/>
      <c r="VC251" s="136"/>
      <c r="VD251" s="136"/>
      <c r="VE251" s="136"/>
      <c r="VF251" s="136"/>
      <c r="VG251" s="136"/>
      <c r="VH251" s="136"/>
      <c r="VI251" s="136"/>
      <c r="VJ251" s="136"/>
      <c r="VK251" s="136"/>
      <c r="VL251" s="136"/>
      <c r="VM251" s="136"/>
      <c r="VN251" s="136"/>
      <c r="VO251" s="136"/>
      <c r="VP251" s="136"/>
      <c r="VQ251" s="136"/>
      <c r="VR251" s="136"/>
      <c r="VS251" s="136"/>
      <c r="VT251" s="136"/>
      <c r="VU251" s="136"/>
      <c r="VV251" s="136"/>
      <c r="VW251" s="136"/>
      <c r="VX251" s="136"/>
      <c r="VY251" s="136"/>
      <c r="VZ251" s="136"/>
      <c r="WA251" s="136"/>
      <c r="WB251" s="136"/>
      <c r="WC251" s="136"/>
      <c r="WD251" s="136"/>
      <c r="WE251" s="136"/>
      <c r="WF251" s="136"/>
      <c r="WG251" s="136"/>
      <c r="WH251" s="136"/>
      <c r="WI251" s="136"/>
      <c r="WJ251" s="136"/>
      <c r="WK251" s="136"/>
      <c r="WL251" s="136"/>
      <c r="WM251" s="136"/>
      <c r="WN251" s="136"/>
      <c r="WO251" s="136"/>
      <c r="WP251" s="136"/>
      <c r="WQ251" s="136"/>
      <c r="WR251" s="136"/>
      <c r="WS251" s="136"/>
      <c r="WT251" s="136"/>
      <c r="WU251" s="136"/>
      <c r="WV251" s="136"/>
      <c r="WW251" s="136"/>
      <c r="WX251" s="136"/>
      <c r="WY251" s="136"/>
      <c r="WZ251" s="136"/>
      <c r="XA251" s="136"/>
      <c r="XB251" s="136"/>
      <c r="XC251" s="136"/>
      <c r="XD251" s="136"/>
      <c r="XE251" s="136"/>
      <c r="XF251" s="136"/>
      <c r="XG251" s="136"/>
      <c r="XH251" s="136"/>
      <c r="XI251" s="136"/>
      <c r="XJ251" s="136"/>
      <c r="XK251" s="136"/>
      <c r="XL251" s="136"/>
      <c r="XM251" s="136"/>
      <c r="XN251" s="136"/>
      <c r="XO251" s="136"/>
      <c r="XP251" s="136"/>
      <c r="XQ251" s="136"/>
      <c r="XR251" s="136"/>
      <c r="XS251" s="136"/>
      <c r="XT251" s="136"/>
      <c r="XU251" s="136"/>
      <c r="XV251" s="136"/>
      <c r="XW251" s="136"/>
      <c r="XX251" s="136"/>
      <c r="XY251" s="136"/>
      <c r="XZ251" s="136"/>
      <c r="YA251" s="136"/>
      <c r="YB251" s="136"/>
      <c r="YC251" s="136"/>
      <c r="YD251" s="136"/>
      <c r="YE251" s="136"/>
      <c r="YF251" s="136"/>
      <c r="YG251" s="136"/>
      <c r="YH251" s="136"/>
      <c r="YI251" s="136"/>
      <c r="YJ251" s="136"/>
      <c r="YK251" s="136"/>
      <c r="YL251" s="136"/>
      <c r="YM251" s="136"/>
      <c r="YN251" s="136"/>
      <c r="YO251" s="136"/>
      <c r="YP251" s="136"/>
      <c r="YQ251" s="136"/>
      <c r="YR251" s="136"/>
      <c r="YS251" s="136"/>
      <c r="YT251" s="136"/>
      <c r="YU251" s="136"/>
      <c r="YV251" s="136"/>
      <c r="YW251" s="136"/>
      <c r="YX251" s="136"/>
      <c r="YY251" s="136"/>
      <c r="YZ251" s="136"/>
      <c r="ZA251" s="136"/>
      <c r="ZB251" s="136"/>
      <c r="ZC251" s="136"/>
      <c r="ZD251" s="136"/>
      <c r="ZE251" s="136"/>
      <c r="ZF251" s="136"/>
      <c r="ZG251" s="136"/>
      <c r="ZH251" s="136"/>
      <c r="ZI251" s="136"/>
      <c r="ZJ251" s="136"/>
      <c r="ZK251" s="136"/>
      <c r="ZL251" s="136"/>
      <c r="ZM251" s="136"/>
      <c r="ZN251" s="136"/>
      <c r="ZO251" s="136"/>
      <c r="ZP251" s="136"/>
      <c r="ZQ251" s="136"/>
      <c r="ZR251" s="136"/>
      <c r="ZS251" s="136"/>
      <c r="ZT251" s="136"/>
      <c r="ZU251" s="136"/>
      <c r="ZV251" s="136"/>
      <c r="ZW251" s="136"/>
      <c r="ZX251" s="136"/>
      <c r="ZY251" s="136"/>
      <c r="ZZ251" s="136"/>
      <c r="AAA251" s="136"/>
      <c r="AAB251" s="136"/>
      <c r="AAC251" s="136"/>
      <c r="AAD251" s="136"/>
      <c r="AAE251" s="136"/>
      <c r="AAF251" s="136"/>
      <c r="AAG251" s="136"/>
      <c r="AAH251" s="136"/>
      <c r="AAI251" s="136"/>
      <c r="AAJ251" s="136"/>
      <c r="AAK251" s="136"/>
      <c r="AAL251" s="136"/>
      <c r="AAM251" s="136"/>
      <c r="AAN251" s="136"/>
      <c r="AAO251" s="136"/>
      <c r="AAP251" s="136"/>
      <c r="AAQ251" s="136"/>
      <c r="AAR251" s="136"/>
      <c r="AAS251" s="136"/>
      <c r="AAT251" s="136"/>
      <c r="AAU251" s="136"/>
      <c r="AAV251" s="136"/>
      <c r="AAW251" s="136"/>
      <c r="AAX251" s="136"/>
      <c r="AAY251" s="136"/>
      <c r="AAZ251" s="136"/>
      <c r="ABA251" s="136"/>
      <c r="ABB251" s="136"/>
      <c r="ABC251" s="136"/>
      <c r="ABD251" s="136"/>
      <c r="ABE251" s="136"/>
      <c r="ABF251" s="136"/>
      <c r="ABG251" s="136"/>
      <c r="ABH251" s="136"/>
      <c r="ABI251" s="136"/>
      <c r="ABJ251" s="136"/>
      <c r="ABK251" s="136"/>
      <c r="ABL251" s="136"/>
      <c r="ABM251" s="136"/>
      <c r="ABN251" s="136"/>
      <c r="ABO251" s="136"/>
      <c r="ABP251" s="136"/>
      <c r="ABQ251" s="136"/>
      <c r="ABR251" s="136"/>
      <c r="ABS251" s="136"/>
      <c r="ABT251" s="136"/>
      <c r="ABU251" s="136"/>
      <c r="ABV251" s="136"/>
      <c r="ABW251" s="136"/>
      <c r="ABX251" s="136"/>
      <c r="ABY251" s="136"/>
      <c r="ABZ251" s="136"/>
      <c r="ACA251" s="136"/>
      <c r="ACB251" s="136"/>
      <c r="ACC251" s="136"/>
      <c r="ACD251" s="136"/>
      <c r="ACE251" s="136"/>
      <c r="ACF251" s="136"/>
      <c r="ACG251" s="136"/>
      <c r="ACH251" s="136"/>
      <c r="ACI251" s="136"/>
      <c r="ACJ251" s="136"/>
      <c r="ACK251" s="136"/>
      <c r="ACL251" s="136"/>
      <c r="ACM251" s="136"/>
      <c r="ACN251" s="136"/>
      <c r="ACO251" s="136"/>
      <c r="ACP251" s="136"/>
      <c r="ACQ251" s="136"/>
      <c r="ACR251" s="136"/>
      <c r="ACS251" s="136"/>
      <c r="ACT251" s="136"/>
      <c r="ACU251" s="136"/>
      <c r="ACV251" s="136"/>
      <c r="ACW251" s="136"/>
      <c r="ACX251" s="136"/>
      <c r="ACY251" s="136"/>
      <c r="ACZ251" s="136"/>
      <c r="ADA251" s="136"/>
      <c r="ADB251" s="136"/>
      <c r="ADC251" s="136"/>
      <c r="ADD251" s="136"/>
      <c r="ADE251" s="136"/>
      <c r="ADF251" s="136"/>
      <c r="ADG251" s="136"/>
      <c r="ADH251" s="136"/>
      <c r="ADI251" s="136"/>
      <c r="ADJ251" s="136"/>
      <c r="ADK251" s="136"/>
      <c r="ADL251" s="136"/>
      <c r="ADM251" s="136"/>
      <c r="ADN251" s="136"/>
      <c r="ADO251" s="136"/>
      <c r="ADP251" s="136"/>
      <c r="ADQ251" s="136"/>
      <c r="ADR251" s="136"/>
      <c r="ADS251" s="136"/>
      <c r="ADT251" s="136"/>
      <c r="ADU251" s="136"/>
      <c r="ADV251" s="136"/>
      <c r="ADW251" s="136"/>
      <c r="ADX251" s="136"/>
      <c r="ADY251" s="136"/>
      <c r="ADZ251" s="136"/>
      <c r="AEA251" s="136"/>
      <c r="AEB251" s="136"/>
      <c r="AEC251" s="136"/>
      <c r="AED251" s="136"/>
      <c r="AEE251" s="136"/>
      <c r="AEF251" s="136"/>
      <c r="AEG251" s="136"/>
      <c r="AEH251" s="136"/>
      <c r="AEI251" s="136"/>
      <c r="AEJ251" s="136"/>
      <c r="AEK251" s="136"/>
      <c r="AEL251" s="136"/>
      <c r="AEM251" s="136"/>
      <c r="AEN251" s="136"/>
      <c r="AEO251" s="136"/>
      <c r="AEP251" s="136"/>
      <c r="AEQ251" s="136"/>
      <c r="AER251" s="136"/>
      <c r="AES251" s="136"/>
      <c r="AET251" s="136"/>
      <c r="AEU251" s="136"/>
      <c r="AEV251" s="136"/>
      <c r="AEW251" s="136"/>
      <c r="AEX251" s="136"/>
      <c r="AEY251" s="136"/>
      <c r="AEZ251" s="136"/>
      <c r="AFA251" s="136"/>
      <c r="AFB251" s="136"/>
      <c r="AFC251" s="136"/>
      <c r="AFD251" s="136"/>
      <c r="AFE251" s="136"/>
      <c r="AFF251" s="136"/>
      <c r="AFG251" s="136"/>
      <c r="AFH251" s="136"/>
      <c r="AFI251" s="136"/>
      <c r="AFJ251" s="136"/>
      <c r="AFK251" s="136"/>
      <c r="AFL251" s="136"/>
      <c r="AFM251" s="136"/>
      <c r="AFN251" s="136"/>
      <c r="AFO251" s="136"/>
      <c r="AFP251" s="136"/>
      <c r="AFQ251" s="136"/>
      <c r="AFR251" s="136"/>
      <c r="AFS251" s="136"/>
      <c r="AFT251" s="136"/>
      <c r="AFU251" s="136"/>
      <c r="AFV251" s="136"/>
      <c r="AFW251" s="136"/>
      <c r="AFX251" s="136"/>
      <c r="AFY251" s="136"/>
      <c r="AFZ251" s="136"/>
      <c r="AGA251" s="136"/>
      <c r="AGB251" s="136"/>
      <c r="AGC251" s="136"/>
      <c r="AGD251" s="136"/>
      <c r="AGE251" s="136"/>
      <c r="AGF251" s="136"/>
      <c r="AGG251" s="136"/>
      <c r="AGH251" s="136"/>
      <c r="AGI251" s="136"/>
      <c r="AGJ251" s="136"/>
      <c r="AGK251" s="136"/>
      <c r="AGL251" s="136"/>
      <c r="AGM251" s="136"/>
      <c r="AGN251" s="136"/>
      <c r="AGO251" s="136"/>
      <c r="AGP251" s="136"/>
      <c r="AGQ251" s="136"/>
      <c r="AGR251" s="136"/>
      <c r="AGS251" s="136"/>
      <c r="AGT251" s="136"/>
      <c r="AGU251" s="136"/>
      <c r="AGV251" s="136"/>
      <c r="AGW251" s="136"/>
      <c r="AGX251" s="136"/>
      <c r="AGY251" s="136"/>
      <c r="AGZ251" s="136"/>
      <c r="AHA251" s="136"/>
      <c r="AHB251" s="136"/>
      <c r="AHC251" s="136"/>
      <c r="AHD251" s="136"/>
      <c r="AHE251" s="136"/>
      <c r="AHF251" s="136"/>
      <c r="AHG251" s="136"/>
      <c r="AHH251" s="136"/>
      <c r="AHI251" s="136"/>
      <c r="AHJ251" s="136"/>
      <c r="AHK251" s="136"/>
      <c r="AHL251" s="136"/>
      <c r="AHM251" s="136"/>
      <c r="AHN251" s="136"/>
      <c r="AHO251" s="136"/>
      <c r="AHP251" s="136"/>
      <c r="AHQ251" s="136"/>
      <c r="AHR251" s="136"/>
      <c r="AHS251" s="136"/>
      <c r="AHT251" s="136"/>
      <c r="AHU251" s="136"/>
      <c r="AHV251" s="136"/>
      <c r="AHW251" s="136"/>
      <c r="AHX251" s="136"/>
      <c r="AHY251" s="136"/>
      <c r="AHZ251" s="136"/>
      <c r="AIA251" s="136"/>
      <c r="AIB251" s="136"/>
      <c r="AIC251" s="136"/>
      <c r="AID251" s="136"/>
      <c r="AIE251" s="136"/>
      <c r="AIF251" s="136"/>
      <c r="AIG251" s="136"/>
      <c r="AIH251" s="136"/>
      <c r="AII251" s="136"/>
      <c r="AIJ251" s="136"/>
      <c r="AIK251" s="136"/>
      <c r="AIL251" s="136"/>
      <c r="AIM251" s="136"/>
      <c r="AIN251" s="136"/>
      <c r="AIO251" s="136"/>
      <c r="AIP251" s="136"/>
      <c r="AIQ251" s="136"/>
      <c r="AIR251" s="136"/>
      <c r="AIS251" s="136"/>
      <c r="AIT251" s="136"/>
      <c r="AIU251" s="136"/>
      <c r="AIV251" s="136"/>
      <c r="AIW251" s="136"/>
      <c r="AIX251" s="136"/>
      <c r="AIY251" s="136"/>
      <c r="AIZ251" s="136"/>
      <c r="AJA251" s="136"/>
      <c r="AJB251" s="136"/>
      <c r="AJC251" s="136"/>
      <c r="AJD251" s="136"/>
      <c r="AJE251" s="136"/>
      <c r="AJF251" s="136"/>
      <c r="AJG251" s="136"/>
      <c r="AJH251" s="136"/>
      <c r="AJI251" s="136"/>
      <c r="AJJ251" s="136"/>
      <c r="AJK251" s="136"/>
      <c r="AJL251" s="136"/>
      <c r="AJM251" s="136"/>
      <c r="AJN251" s="136"/>
      <c r="AJO251" s="136"/>
      <c r="AJP251" s="136"/>
      <c r="AJQ251" s="136"/>
      <c r="AJR251" s="136"/>
      <c r="AJS251" s="136"/>
      <c r="AJT251" s="136"/>
      <c r="AJU251" s="136"/>
      <c r="AJV251" s="136"/>
      <c r="AJW251" s="136"/>
      <c r="AJX251" s="136"/>
      <c r="AJY251" s="136"/>
      <c r="AJZ251" s="136"/>
      <c r="AKA251" s="136"/>
      <c r="AKB251" s="136"/>
      <c r="AKC251" s="136"/>
      <c r="AKD251" s="136"/>
      <c r="AKE251" s="136"/>
      <c r="AKF251" s="136"/>
      <c r="AKG251" s="136"/>
      <c r="AKH251" s="136"/>
      <c r="AKI251" s="136"/>
      <c r="AKJ251" s="136"/>
      <c r="AKK251" s="136"/>
      <c r="AKL251" s="136"/>
      <c r="AKM251" s="136"/>
      <c r="AKN251" s="136"/>
      <c r="AKO251" s="136"/>
      <c r="AKP251" s="136"/>
      <c r="AKQ251" s="136"/>
      <c r="AKR251" s="136"/>
      <c r="AKS251" s="136"/>
      <c r="AKT251" s="136"/>
      <c r="AKU251" s="136"/>
      <c r="AKV251" s="136"/>
      <c r="AKW251" s="136"/>
      <c r="AKX251" s="136"/>
      <c r="AKY251" s="136"/>
      <c r="AKZ251" s="136"/>
      <c r="ALA251" s="136"/>
      <c r="ALB251" s="136"/>
      <c r="ALC251" s="136"/>
      <c r="ALD251" s="136"/>
      <c r="ALE251" s="136"/>
      <c r="ALF251" s="136"/>
      <c r="ALG251" s="136"/>
      <c r="ALH251" s="136"/>
      <c r="ALI251" s="136"/>
      <c r="ALJ251" s="136"/>
      <c r="ALK251" s="136"/>
      <c r="ALL251" s="136"/>
      <c r="ALM251" s="136"/>
      <c r="ALN251" s="136"/>
      <c r="ALO251" s="136"/>
      <c r="ALP251" s="136"/>
      <c r="ALQ251" s="136"/>
      <c r="ALR251" s="136"/>
      <c r="ALS251" s="136"/>
      <c r="ALT251" s="136"/>
      <c r="ALU251" s="136"/>
      <c r="ALV251" s="136"/>
      <c r="ALW251" s="136"/>
      <c r="ALX251" s="136"/>
      <c r="ALY251" s="136"/>
      <c r="ALZ251" s="136"/>
      <c r="AMA251" s="136"/>
      <c r="AMB251" s="136"/>
      <c r="AMC251" s="136"/>
      <c r="AMD251" s="136"/>
      <c r="AME251" s="136"/>
      <c r="AMF251" s="136"/>
      <c r="AMG251" s="136"/>
      <c r="AMH251" s="136"/>
      <c r="AMI251" s="136"/>
    </row>
    <row r="252" spans="1:1023" x14ac:dyDescent="0.25">
      <c r="A252" s="280" t="s">
        <v>972</v>
      </c>
      <c r="B252" s="193">
        <v>252</v>
      </c>
      <c r="C252" s="261" t="s">
        <v>25928</v>
      </c>
      <c r="D252" s="212" t="s">
        <v>25929</v>
      </c>
      <c r="E252" s="136"/>
      <c r="F252" s="238"/>
      <c r="G252" s="214"/>
      <c r="H252" s="214"/>
      <c r="I252" s="367"/>
      <c r="J252" s="443"/>
      <c r="K252" s="161"/>
      <c r="L252" s="161"/>
      <c r="M252" s="161"/>
      <c r="N252" s="161"/>
      <c r="O252" s="161"/>
      <c r="P252" s="161"/>
      <c r="Q252" s="161"/>
      <c r="R252" s="161"/>
      <c r="S252" s="77"/>
      <c r="T252" s="77"/>
      <c r="U252" s="161"/>
      <c r="V252" s="256">
        <f>IF(O252=1,10,100)</f>
        <v>100</v>
      </c>
      <c r="W252" s="256">
        <f>IF(O252=1,1,IF(O252=2,10,100))</f>
        <v>100</v>
      </c>
      <c r="X252" s="256">
        <f>IF(O252=3,20,100)</f>
        <v>100</v>
      </c>
      <c r="Y252" s="256">
        <f>IF(P252=1,10,100)</f>
        <v>100</v>
      </c>
      <c r="Z252" s="256">
        <f>IF(P252=1,1,IF(P252=2,10,100))</f>
        <v>100</v>
      </c>
      <c r="AA252" s="257">
        <f>IF(OR(EXACT(Q252,"1A"),EXACT(Q252,"1B")),0.1,IF(Q252=2,1,100))</f>
        <v>100</v>
      </c>
      <c r="AB252" s="257">
        <f>IF(OR(EXACT(R252,"1A"),EXACT(R252,"1B")),0.1,IF(R252=2,1,100))</f>
        <v>100</v>
      </c>
      <c r="AC252" s="257">
        <f>IF(OR(EXACT(S252,"1A"),EXACT(S252,"1B")),0.3,IF(S252=2,3,100))</f>
        <v>100</v>
      </c>
      <c r="AD252" s="136"/>
      <c r="AE252" s="136"/>
      <c r="AF252" s="249">
        <f>IF(OR(OR(EXACT(J252,"1A"),EXACT(J252,"1B"),EXACT(J252,"1C")),K252=1),1,IF(K252=2,10,100))</f>
        <v>100</v>
      </c>
      <c r="AG252" s="249">
        <f>IF(OR(EXACT(J252,"1A"),EXACT(J252,"1B"),EXACT(J252,"1C")),1,IF(J252=2,10,100))</f>
        <v>100</v>
      </c>
      <c r="AH252" s="249">
        <f>IF(OR(EXACT(J252,"1A"),EXACT(J252,"1B"),EXACT(J252,"1C"),K252=1),3,100)</f>
        <v>100</v>
      </c>
      <c r="AI252" s="249">
        <f>IF(OR(EXACT(J252,"1A"),EXACT(J252,"1B"),EXACT(J252,"1C")),5,100)</f>
        <v>100</v>
      </c>
      <c r="AJ252" s="251"/>
      <c r="AK252" s="297"/>
      <c r="AL252" s="153"/>
      <c r="AM252" s="251"/>
      <c r="AN252" s="136"/>
      <c r="AO252" s="136"/>
      <c r="AP252" s="136"/>
      <c r="AQ252" s="272" t="s">
        <v>25930</v>
      </c>
      <c r="AR252" s="136"/>
      <c r="AS252" s="136"/>
      <c r="AT252" s="136"/>
      <c r="AU252" s="136"/>
      <c r="AV252" s="136"/>
      <c r="AW252" s="136"/>
      <c r="AX252" s="136"/>
      <c r="AY252" s="136"/>
      <c r="AZ252" s="136"/>
      <c r="BA252" s="136"/>
      <c r="BB252" s="136"/>
      <c r="BC252" s="136"/>
      <c r="BD252" s="136"/>
      <c r="BE252" s="136"/>
      <c r="BF252" s="136"/>
      <c r="BG252" s="136"/>
      <c r="BH252" s="136"/>
      <c r="BI252" s="136"/>
      <c r="BJ252" s="136"/>
      <c r="BK252" s="136"/>
      <c r="BL252" s="136"/>
      <c r="BM252" s="136"/>
      <c r="BN252" s="136"/>
      <c r="BO252" s="136"/>
      <c r="BP252" s="136"/>
      <c r="BQ252" s="136"/>
      <c r="BR252" s="136"/>
      <c r="BS252" s="136"/>
      <c r="BT252" s="136"/>
      <c r="BU252" s="136"/>
      <c r="BV252" s="136"/>
      <c r="BW252" s="136"/>
      <c r="BX252" s="136"/>
      <c r="BY252" s="136"/>
      <c r="BZ252" s="136"/>
      <c r="CA252" s="136"/>
      <c r="CB252" s="136"/>
      <c r="CC252" s="136"/>
      <c r="CD252" s="136"/>
      <c r="CE252" s="136"/>
      <c r="CF252" s="136"/>
      <c r="CG252" s="136"/>
      <c r="CH252" s="136"/>
      <c r="CI252" s="136"/>
      <c r="CJ252" s="136"/>
      <c r="CK252" s="136"/>
      <c r="CL252" s="136"/>
      <c r="CM252" s="136"/>
      <c r="CN252" s="136"/>
      <c r="CO252" s="136"/>
      <c r="CP252" s="136"/>
      <c r="CQ252" s="136"/>
      <c r="CR252" s="136"/>
      <c r="CS252" s="136"/>
      <c r="CT252" s="136"/>
      <c r="CU252" s="136"/>
      <c r="CV252" s="136"/>
      <c r="CW252" s="136"/>
      <c r="CX252" s="136"/>
      <c r="CY252" s="136"/>
      <c r="CZ252" s="136"/>
      <c r="DA252" s="136"/>
      <c r="DB252" s="136"/>
      <c r="DC252" s="136"/>
      <c r="DD252" s="136"/>
      <c r="DE252" s="136"/>
      <c r="DF252" s="136"/>
      <c r="DG252" s="136"/>
      <c r="DH252" s="136"/>
      <c r="DI252" s="136"/>
      <c r="DJ252" s="136"/>
      <c r="DK252" s="136"/>
      <c r="DL252" s="136"/>
      <c r="DM252" s="136"/>
      <c r="DN252" s="136"/>
      <c r="DO252" s="136"/>
      <c r="DP252" s="136"/>
      <c r="DQ252" s="136"/>
      <c r="DR252" s="136"/>
      <c r="DS252" s="136"/>
      <c r="DT252" s="136"/>
      <c r="DU252" s="136"/>
      <c r="DV252" s="136"/>
      <c r="DW252" s="136"/>
      <c r="DX252" s="136"/>
      <c r="DY252" s="136"/>
      <c r="DZ252" s="136"/>
      <c r="EA252" s="136"/>
      <c r="EB252" s="136"/>
      <c r="EC252" s="136"/>
      <c r="ED252" s="136"/>
      <c r="EE252" s="136"/>
      <c r="EF252" s="136"/>
      <c r="EG252" s="136"/>
      <c r="EH252" s="136"/>
      <c r="EI252" s="136"/>
      <c r="EJ252" s="136"/>
      <c r="EK252" s="136"/>
      <c r="EL252" s="136"/>
      <c r="EM252" s="136"/>
      <c r="EN252" s="136"/>
      <c r="EO252" s="136"/>
      <c r="EP252" s="136"/>
      <c r="EQ252" s="136"/>
      <c r="ER252" s="136"/>
      <c r="ES252" s="136"/>
      <c r="ET252" s="136"/>
      <c r="EU252" s="136"/>
      <c r="EV252" s="136"/>
      <c r="EW252" s="136"/>
      <c r="EX252" s="136"/>
      <c r="EY252" s="136"/>
      <c r="EZ252" s="136"/>
      <c r="FA252" s="136"/>
      <c r="FB252" s="136"/>
      <c r="FC252" s="136"/>
      <c r="FD252" s="136"/>
      <c r="FE252" s="136"/>
      <c r="FF252" s="136"/>
      <c r="FG252" s="136"/>
      <c r="FH252" s="136"/>
      <c r="FI252" s="136"/>
      <c r="FJ252" s="136"/>
      <c r="FK252" s="136"/>
      <c r="FL252" s="136"/>
      <c r="FM252" s="136"/>
      <c r="FN252" s="136"/>
      <c r="FO252" s="136"/>
      <c r="FP252" s="136"/>
      <c r="FQ252" s="136"/>
      <c r="FR252" s="136"/>
      <c r="FS252" s="136"/>
      <c r="FT252" s="136"/>
      <c r="FU252" s="136"/>
      <c r="FV252" s="136"/>
      <c r="FW252" s="136"/>
      <c r="FX252" s="136"/>
      <c r="FY252" s="136"/>
      <c r="FZ252" s="136"/>
      <c r="GA252" s="136"/>
      <c r="GB252" s="136"/>
      <c r="GC252" s="136"/>
      <c r="GD252" s="136"/>
      <c r="GE252" s="136"/>
      <c r="GF252" s="136"/>
      <c r="GG252" s="136"/>
      <c r="GH252" s="136"/>
      <c r="GI252" s="136"/>
      <c r="GJ252" s="136"/>
      <c r="GK252" s="136"/>
      <c r="GL252" s="136"/>
      <c r="GM252" s="136"/>
      <c r="GN252" s="136"/>
      <c r="GO252" s="136"/>
      <c r="GP252" s="136"/>
      <c r="GQ252" s="136"/>
      <c r="GR252" s="136"/>
      <c r="GS252" s="136"/>
      <c r="GT252" s="136"/>
      <c r="GU252" s="136"/>
      <c r="GV252" s="136"/>
      <c r="GW252" s="136"/>
      <c r="GX252" s="136"/>
      <c r="GY252" s="136"/>
      <c r="GZ252" s="136"/>
      <c r="HA252" s="136"/>
      <c r="HB252" s="136"/>
      <c r="HC252" s="136"/>
      <c r="HD252" s="136"/>
      <c r="HE252" s="136"/>
      <c r="HF252" s="136"/>
      <c r="HG252" s="136"/>
      <c r="HH252" s="136"/>
      <c r="HI252" s="136"/>
      <c r="HJ252" s="136"/>
      <c r="HK252" s="136"/>
      <c r="HL252" s="136"/>
      <c r="HM252" s="136"/>
      <c r="HN252" s="136"/>
      <c r="HO252" s="136"/>
      <c r="HP252" s="136"/>
      <c r="HQ252" s="136"/>
      <c r="HR252" s="136"/>
      <c r="HS252" s="136"/>
      <c r="HT252" s="136"/>
      <c r="HU252" s="136"/>
      <c r="HV252" s="136"/>
      <c r="HW252" s="136"/>
      <c r="HX252" s="136"/>
      <c r="HY252" s="136"/>
      <c r="HZ252" s="136"/>
      <c r="IA252" s="136"/>
      <c r="IB252" s="136"/>
      <c r="IC252" s="136"/>
      <c r="ID252" s="136"/>
      <c r="IE252" s="136"/>
      <c r="IF252" s="136"/>
      <c r="IG252" s="136"/>
      <c r="IH252" s="136"/>
      <c r="II252" s="136"/>
      <c r="IJ252" s="136"/>
      <c r="IK252" s="136"/>
      <c r="IL252" s="136"/>
      <c r="IM252" s="136"/>
      <c r="IN252" s="136"/>
      <c r="IO252" s="136"/>
      <c r="IP252" s="136"/>
      <c r="IQ252" s="136"/>
      <c r="IR252" s="136"/>
      <c r="IS252" s="136"/>
      <c r="IT252" s="136"/>
      <c r="IU252" s="136"/>
      <c r="IV252" s="136"/>
      <c r="IW252" s="136"/>
      <c r="IX252" s="136"/>
      <c r="IY252" s="136"/>
      <c r="IZ252" s="136"/>
      <c r="JA252" s="136"/>
      <c r="JB252" s="136"/>
      <c r="JC252" s="136"/>
      <c r="JD252" s="136"/>
      <c r="JE252" s="136"/>
      <c r="JF252" s="136"/>
      <c r="JG252" s="136"/>
      <c r="JH252" s="136"/>
      <c r="JI252" s="136"/>
      <c r="JJ252" s="136"/>
      <c r="JK252" s="136"/>
      <c r="JL252" s="136"/>
      <c r="JM252" s="136"/>
      <c r="JN252" s="136"/>
      <c r="JO252" s="136"/>
      <c r="JP252" s="136"/>
      <c r="JQ252" s="136"/>
      <c r="JR252" s="136"/>
      <c r="JS252" s="136"/>
      <c r="JT252" s="136"/>
      <c r="JU252" s="136"/>
      <c r="JV252" s="136"/>
      <c r="JW252" s="136"/>
      <c r="JX252" s="136"/>
      <c r="JY252" s="136"/>
      <c r="JZ252" s="136"/>
      <c r="KA252" s="136"/>
      <c r="KB252" s="136"/>
      <c r="KC252" s="136"/>
      <c r="KD252" s="136"/>
      <c r="KE252" s="136"/>
      <c r="KF252" s="136"/>
      <c r="KG252" s="136"/>
      <c r="KH252" s="136"/>
      <c r="KI252" s="136"/>
      <c r="KJ252" s="136"/>
      <c r="KK252" s="136"/>
      <c r="KL252" s="136"/>
      <c r="KM252" s="136"/>
      <c r="KN252" s="136"/>
      <c r="KO252" s="136"/>
      <c r="KP252" s="136"/>
      <c r="KQ252" s="136"/>
      <c r="KR252" s="136"/>
      <c r="KS252" s="136"/>
      <c r="KT252" s="136"/>
      <c r="KU252" s="136"/>
      <c r="KV252" s="136"/>
      <c r="KW252" s="136"/>
      <c r="KX252" s="136"/>
      <c r="KY252" s="136"/>
      <c r="KZ252" s="136"/>
      <c r="LA252" s="136"/>
      <c r="LB252" s="136"/>
      <c r="LC252" s="136"/>
      <c r="LD252" s="136"/>
      <c r="LE252" s="136"/>
      <c r="LF252" s="136"/>
      <c r="LG252" s="136"/>
      <c r="LH252" s="136"/>
      <c r="LI252" s="136"/>
      <c r="LJ252" s="136"/>
      <c r="LK252" s="136"/>
      <c r="LL252" s="136"/>
      <c r="LM252" s="136"/>
      <c r="LN252" s="136"/>
      <c r="LO252" s="136"/>
      <c r="LP252" s="136"/>
      <c r="LQ252" s="136"/>
      <c r="LR252" s="136"/>
      <c r="LS252" s="136"/>
      <c r="LT252" s="136"/>
      <c r="LU252" s="136"/>
      <c r="LV252" s="136"/>
      <c r="LW252" s="136"/>
      <c r="LX252" s="136"/>
      <c r="LY252" s="136"/>
      <c r="LZ252" s="136"/>
      <c r="MA252" s="136"/>
      <c r="MB252" s="136"/>
      <c r="MC252" s="136"/>
      <c r="MD252" s="136"/>
      <c r="ME252" s="136"/>
      <c r="MF252" s="136"/>
      <c r="MG252" s="136"/>
      <c r="MH252" s="136"/>
      <c r="MI252" s="136"/>
      <c r="MJ252" s="136"/>
      <c r="MK252" s="136"/>
      <c r="ML252" s="136"/>
      <c r="MM252" s="136"/>
      <c r="MN252" s="136"/>
      <c r="MO252" s="136"/>
      <c r="MP252" s="136"/>
      <c r="MQ252" s="136"/>
      <c r="MR252" s="136"/>
      <c r="MS252" s="136"/>
      <c r="MT252" s="136"/>
      <c r="MU252" s="136"/>
      <c r="MV252" s="136"/>
      <c r="MW252" s="136"/>
      <c r="MX252" s="136"/>
      <c r="MY252" s="136"/>
      <c r="MZ252" s="136"/>
      <c r="NA252" s="136"/>
      <c r="NB252" s="136"/>
      <c r="NC252" s="136"/>
      <c r="ND252" s="136"/>
      <c r="NE252" s="136"/>
      <c r="NF252" s="136"/>
      <c r="NG252" s="136"/>
      <c r="NH252" s="136"/>
      <c r="NI252" s="136"/>
      <c r="NJ252" s="136"/>
      <c r="NK252" s="136"/>
      <c r="NL252" s="136"/>
      <c r="NM252" s="136"/>
      <c r="NN252" s="136"/>
      <c r="NO252" s="136"/>
      <c r="NP252" s="136"/>
      <c r="NQ252" s="136"/>
      <c r="NR252" s="136"/>
      <c r="NS252" s="136"/>
      <c r="NT252" s="136"/>
      <c r="NU252" s="136"/>
      <c r="NV252" s="136"/>
      <c r="NW252" s="136"/>
      <c r="NX252" s="136"/>
      <c r="NY252" s="136"/>
      <c r="NZ252" s="136"/>
      <c r="OA252" s="136"/>
      <c r="OB252" s="136"/>
      <c r="OC252" s="136"/>
      <c r="OD252" s="136"/>
      <c r="OE252" s="136"/>
      <c r="OF252" s="136"/>
      <c r="OG252" s="136"/>
      <c r="OH252" s="136"/>
      <c r="OI252" s="136"/>
      <c r="OJ252" s="136"/>
      <c r="OK252" s="136"/>
      <c r="OL252" s="136"/>
      <c r="OM252" s="136"/>
      <c r="ON252" s="136"/>
      <c r="OO252" s="136"/>
      <c r="OP252" s="136"/>
      <c r="OQ252" s="136"/>
      <c r="OR252" s="136"/>
      <c r="OS252" s="136"/>
      <c r="OT252" s="136"/>
      <c r="OU252" s="136"/>
      <c r="OV252" s="136"/>
      <c r="OW252" s="136"/>
      <c r="OX252" s="136"/>
      <c r="OY252" s="136"/>
      <c r="OZ252" s="136"/>
      <c r="PA252" s="136"/>
      <c r="PB252" s="136"/>
      <c r="PC252" s="136"/>
      <c r="PD252" s="136"/>
      <c r="PE252" s="136"/>
      <c r="PF252" s="136"/>
      <c r="PG252" s="136"/>
      <c r="PH252" s="136"/>
      <c r="PI252" s="136"/>
      <c r="PJ252" s="136"/>
      <c r="PK252" s="136"/>
      <c r="PL252" s="136"/>
      <c r="PM252" s="136"/>
      <c r="PN252" s="136"/>
      <c r="PO252" s="136"/>
      <c r="PP252" s="136"/>
      <c r="PQ252" s="136"/>
      <c r="PR252" s="136"/>
      <c r="PS252" s="136"/>
      <c r="PT252" s="136"/>
      <c r="PU252" s="136"/>
      <c r="PV252" s="136"/>
      <c r="PW252" s="136"/>
      <c r="PX252" s="136"/>
      <c r="PY252" s="136"/>
      <c r="PZ252" s="136"/>
      <c r="QA252" s="136"/>
      <c r="QB252" s="136"/>
      <c r="QC252" s="136"/>
      <c r="QD252" s="136"/>
      <c r="QE252" s="136"/>
      <c r="QF252" s="136"/>
      <c r="QG252" s="136"/>
      <c r="QH252" s="136"/>
      <c r="QI252" s="136"/>
      <c r="QJ252" s="136"/>
      <c r="QK252" s="136"/>
      <c r="QL252" s="136"/>
      <c r="QM252" s="136"/>
      <c r="QN252" s="136"/>
      <c r="QO252" s="136"/>
      <c r="QP252" s="136"/>
      <c r="QQ252" s="136"/>
      <c r="QR252" s="136"/>
      <c r="QS252" s="136"/>
      <c r="QT252" s="136"/>
      <c r="QU252" s="136"/>
      <c r="QV252" s="136"/>
      <c r="QW252" s="136"/>
      <c r="QX252" s="136"/>
      <c r="QY252" s="136"/>
      <c r="QZ252" s="136"/>
      <c r="RA252" s="136"/>
      <c r="RB252" s="136"/>
      <c r="RC252" s="136"/>
      <c r="RD252" s="136"/>
      <c r="RE252" s="136"/>
      <c r="RF252" s="136"/>
      <c r="RG252" s="136"/>
      <c r="RH252" s="136"/>
      <c r="RI252" s="136"/>
      <c r="RJ252" s="136"/>
      <c r="RK252" s="136"/>
      <c r="RL252" s="136"/>
      <c r="RM252" s="136"/>
      <c r="RN252" s="136"/>
      <c r="RO252" s="136"/>
      <c r="RP252" s="136"/>
      <c r="RQ252" s="136"/>
      <c r="RR252" s="136"/>
      <c r="RS252" s="136"/>
      <c r="RT252" s="136"/>
      <c r="RU252" s="136"/>
      <c r="RV252" s="136"/>
      <c r="RW252" s="136"/>
      <c r="RX252" s="136"/>
      <c r="RY252" s="136"/>
      <c r="RZ252" s="136"/>
      <c r="SA252" s="136"/>
      <c r="SB252" s="136"/>
      <c r="SC252" s="136"/>
      <c r="SD252" s="136"/>
      <c r="SE252" s="136"/>
      <c r="SF252" s="136"/>
      <c r="SG252" s="136"/>
      <c r="SH252" s="136"/>
      <c r="SI252" s="136"/>
      <c r="SJ252" s="136"/>
      <c r="SK252" s="136"/>
      <c r="SL252" s="136"/>
      <c r="SM252" s="136"/>
      <c r="SN252" s="136"/>
      <c r="SO252" s="136"/>
      <c r="SP252" s="136"/>
      <c r="SQ252" s="136"/>
      <c r="SR252" s="136"/>
      <c r="SS252" s="136"/>
      <c r="ST252" s="136"/>
      <c r="SU252" s="136"/>
      <c r="SV252" s="136"/>
      <c r="SW252" s="136"/>
      <c r="SX252" s="136"/>
      <c r="SY252" s="136"/>
      <c r="SZ252" s="136"/>
      <c r="TA252" s="136"/>
      <c r="TB252" s="136"/>
      <c r="TC252" s="136"/>
      <c r="TD252" s="136"/>
      <c r="TE252" s="136"/>
      <c r="TF252" s="136"/>
      <c r="TG252" s="136"/>
      <c r="TH252" s="136"/>
      <c r="TI252" s="136"/>
      <c r="TJ252" s="136"/>
      <c r="TK252" s="136"/>
      <c r="TL252" s="136"/>
      <c r="TM252" s="136"/>
      <c r="TN252" s="136"/>
      <c r="TO252" s="136"/>
      <c r="TP252" s="136"/>
      <c r="TQ252" s="136"/>
      <c r="TR252" s="136"/>
      <c r="TS252" s="136"/>
      <c r="TT252" s="136"/>
      <c r="TU252" s="136"/>
      <c r="TV252" s="136"/>
      <c r="TW252" s="136"/>
      <c r="TX252" s="136"/>
      <c r="TY252" s="136"/>
      <c r="TZ252" s="136"/>
      <c r="UA252" s="136"/>
      <c r="UB252" s="136"/>
      <c r="UC252" s="136"/>
      <c r="UD252" s="136"/>
      <c r="UE252" s="136"/>
      <c r="UF252" s="136"/>
      <c r="UG252" s="136"/>
      <c r="UH252" s="136"/>
      <c r="UI252" s="136"/>
      <c r="UJ252" s="136"/>
      <c r="UK252" s="136"/>
      <c r="UL252" s="136"/>
      <c r="UM252" s="136"/>
      <c r="UN252" s="136"/>
      <c r="UO252" s="136"/>
      <c r="UP252" s="136"/>
      <c r="UQ252" s="136"/>
      <c r="UR252" s="136"/>
      <c r="US252" s="136"/>
      <c r="UT252" s="136"/>
      <c r="UU252" s="136"/>
      <c r="UV252" s="136"/>
      <c r="UW252" s="136"/>
      <c r="UX252" s="136"/>
      <c r="UY252" s="136"/>
      <c r="UZ252" s="136"/>
      <c r="VA252" s="136"/>
      <c r="VB252" s="136"/>
      <c r="VC252" s="136"/>
      <c r="VD252" s="136"/>
      <c r="VE252" s="136"/>
      <c r="VF252" s="136"/>
      <c r="VG252" s="136"/>
      <c r="VH252" s="136"/>
      <c r="VI252" s="136"/>
      <c r="VJ252" s="136"/>
      <c r="VK252" s="136"/>
      <c r="VL252" s="136"/>
      <c r="VM252" s="136"/>
      <c r="VN252" s="136"/>
      <c r="VO252" s="136"/>
      <c r="VP252" s="136"/>
      <c r="VQ252" s="136"/>
      <c r="VR252" s="136"/>
      <c r="VS252" s="136"/>
      <c r="VT252" s="136"/>
      <c r="VU252" s="136"/>
      <c r="VV252" s="136"/>
      <c r="VW252" s="136"/>
      <c r="VX252" s="136"/>
      <c r="VY252" s="136"/>
      <c r="VZ252" s="136"/>
      <c r="WA252" s="136"/>
      <c r="WB252" s="136"/>
      <c r="WC252" s="136"/>
      <c r="WD252" s="136"/>
      <c r="WE252" s="136"/>
      <c r="WF252" s="136"/>
      <c r="WG252" s="136"/>
      <c r="WH252" s="136"/>
      <c r="WI252" s="136"/>
      <c r="WJ252" s="136"/>
      <c r="WK252" s="136"/>
      <c r="WL252" s="136"/>
      <c r="WM252" s="136"/>
      <c r="WN252" s="136"/>
      <c r="WO252" s="136"/>
      <c r="WP252" s="136"/>
      <c r="WQ252" s="136"/>
      <c r="WR252" s="136"/>
      <c r="WS252" s="136"/>
      <c r="WT252" s="136"/>
      <c r="WU252" s="136"/>
      <c r="WV252" s="136"/>
      <c r="WW252" s="136"/>
      <c r="WX252" s="136"/>
      <c r="WY252" s="136"/>
      <c r="WZ252" s="136"/>
      <c r="XA252" s="136"/>
      <c r="XB252" s="136"/>
      <c r="XC252" s="136"/>
      <c r="XD252" s="136"/>
      <c r="XE252" s="136"/>
      <c r="XF252" s="136"/>
      <c r="XG252" s="136"/>
      <c r="XH252" s="136"/>
      <c r="XI252" s="136"/>
      <c r="XJ252" s="136"/>
      <c r="XK252" s="136"/>
      <c r="XL252" s="136"/>
      <c r="XM252" s="136"/>
      <c r="XN252" s="136"/>
      <c r="XO252" s="136"/>
      <c r="XP252" s="136"/>
      <c r="XQ252" s="136"/>
      <c r="XR252" s="136"/>
      <c r="XS252" s="136"/>
      <c r="XT252" s="136"/>
      <c r="XU252" s="136"/>
      <c r="XV252" s="136"/>
      <c r="XW252" s="136"/>
      <c r="XX252" s="136"/>
      <c r="XY252" s="136"/>
      <c r="XZ252" s="136"/>
      <c r="YA252" s="136"/>
      <c r="YB252" s="136"/>
      <c r="YC252" s="136"/>
      <c r="YD252" s="136"/>
      <c r="YE252" s="136"/>
      <c r="YF252" s="136"/>
      <c r="YG252" s="136"/>
      <c r="YH252" s="136"/>
      <c r="YI252" s="136"/>
      <c r="YJ252" s="136"/>
      <c r="YK252" s="136"/>
      <c r="YL252" s="136"/>
      <c r="YM252" s="136"/>
      <c r="YN252" s="136"/>
      <c r="YO252" s="136"/>
      <c r="YP252" s="136"/>
      <c r="YQ252" s="136"/>
      <c r="YR252" s="136"/>
      <c r="YS252" s="136"/>
      <c r="YT252" s="136"/>
      <c r="YU252" s="136"/>
      <c r="YV252" s="136"/>
      <c r="YW252" s="136"/>
      <c r="YX252" s="136"/>
      <c r="YY252" s="136"/>
      <c r="YZ252" s="136"/>
      <c r="ZA252" s="136"/>
      <c r="ZB252" s="136"/>
      <c r="ZC252" s="136"/>
      <c r="ZD252" s="136"/>
      <c r="ZE252" s="136"/>
      <c r="ZF252" s="136"/>
      <c r="ZG252" s="136"/>
      <c r="ZH252" s="136"/>
      <c r="ZI252" s="136"/>
      <c r="ZJ252" s="136"/>
      <c r="ZK252" s="136"/>
      <c r="ZL252" s="136"/>
      <c r="ZM252" s="136"/>
      <c r="ZN252" s="136"/>
      <c r="ZO252" s="136"/>
      <c r="ZP252" s="136"/>
      <c r="ZQ252" s="136"/>
      <c r="ZR252" s="136"/>
      <c r="ZS252" s="136"/>
      <c r="ZT252" s="136"/>
      <c r="ZU252" s="136"/>
      <c r="ZV252" s="136"/>
      <c r="ZW252" s="136"/>
      <c r="ZX252" s="136"/>
      <c r="ZY252" s="136"/>
      <c r="ZZ252" s="136"/>
      <c r="AAA252" s="136"/>
      <c r="AAB252" s="136"/>
      <c r="AAC252" s="136"/>
      <c r="AAD252" s="136"/>
      <c r="AAE252" s="136"/>
      <c r="AAF252" s="136"/>
      <c r="AAG252" s="136"/>
      <c r="AAH252" s="136"/>
      <c r="AAI252" s="136"/>
      <c r="AAJ252" s="136"/>
      <c r="AAK252" s="136"/>
      <c r="AAL252" s="136"/>
      <c r="AAM252" s="136"/>
      <c r="AAN252" s="136"/>
      <c r="AAO252" s="136"/>
      <c r="AAP252" s="136"/>
      <c r="AAQ252" s="136"/>
      <c r="AAR252" s="136"/>
      <c r="AAS252" s="136"/>
      <c r="AAT252" s="136"/>
      <c r="AAU252" s="136"/>
      <c r="AAV252" s="136"/>
      <c r="AAW252" s="136"/>
      <c r="AAX252" s="136"/>
      <c r="AAY252" s="136"/>
      <c r="AAZ252" s="136"/>
      <c r="ABA252" s="136"/>
      <c r="ABB252" s="136"/>
      <c r="ABC252" s="136"/>
      <c r="ABD252" s="136"/>
      <c r="ABE252" s="136"/>
      <c r="ABF252" s="136"/>
      <c r="ABG252" s="136"/>
      <c r="ABH252" s="136"/>
      <c r="ABI252" s="136"/>
      <c r="ABJ252" s="136"/>
      <c r="ABK252" s="136"/>
      <c r="ABL252" s="136"/>
      <c r="ABM252" s="136"/>
      <c r="ABN252" s="136"/>
      <c r="ABO252" s="136"/>
      <c r="ABP252" s="136"/>
      <c r="ABQ252" s="136"/>
      <c r="ABR252" s="136"/>
      <c r="ABS252" s="136"/>
      <c r="ABT252" s="136"/>
      <c r="ABU252" s="136"/>
      <c r="ABV252" s="136"/>
      <c r="ABW252" s="136"/>
      <c r="ABX252" s="136"/>
      <c r="ABY252" s="136"/>
      <c r="ABZ252" s="136"/>
      <c r="ACA252" s="136"/>
      <c r="ACB252" s="136"/>
      <c r="ACC252" s="136"/>
      <c r="ACD252" s="136"/>
      <c r="ACE252" s="136"/>
      <c r="ACF252" s="136"/>
      <c r="ACG252" s="136"/>
      <c r="ACH252" s="136"/>
      <c r="ACI252" s="136"/>
      <c r="ACJ252" s="136"/>
      <c r="ACK252" s="136"/>
      <c r="ACL252" s="136"/>
      <c r="ACM252" s="136"/>
      <c r="ACN252" s="136"/>
      <c r="ACO252" s="136"/>
      <c r="ACP252" s="136"/>
      <c r="ACQ252" s="136"/>
      <c r="ACR252" s="136"/>
      <c r="ACS252" s="136"/>
      <c r="ACT252" s="136"/>
      <c r="ACU252" s="136"/>
      <c r="ACV252" s="136"/>
      <c r="ACW252" s="136"/>
      <c r="ACX252" s="136"/>
      <c r="ACY252" s="136"/>
      <c r="ACZ252" s="136"/>
      <c r="ADA252" s="136"/>
      <c r="ADB252" s="136"/>
      <c r="ADC252" s="136"/>
      <c r="ADD252" s="136"/>
      <c r="ADE252" s="136"/>
      <c r="ADF252" s="136"/>
      <c r="ADG252" s="136"/>
      <c r="ADH252" s="136"/>
      <c r="ADI252" s="136"/>
      <c r="ADJ252" s="136"/>
      <c r="ADK252" s="136"/>
      <c r="ADL252" s="136"/>
      <c r="ADM252" s="136"/>
      <c r="ADN252" s="136"/>
      <c r="ADO252" s="136"/>
      <c r="ADP252" s="136"/>
      <c r="ADQ252" s="136"/>
      <c r="ADR252" s="136"/>
      <c r="ADS252" s="136"/>
      <c r="ADT252" s="136"/>
      <c r="ADU252" s="136"/>
      <c r="ADV252" s="136"/>
      <c r="ADW252" s="136"/>
      <c r="ADX252" s="136"/>
      <c r="ADY252" s="136"/>
      <c r="ADZ252" s="136"/>
      <c r="AEA252" s="136"/>
      <c r="AEB252" s="136"/>
      <c r="AEC252" s="136"/>
      <c r="AED252" s="136"/>
      <c r="AEE252" s="136"/>
      <c r="AEF252" s="136"/>
      <c r="AEG252" s="136"/>
      <c r="AEH252" s="136"/>
      <c r="AEI252" s="136"/>
      <c r="AEJ252" s="136"/>
      <c r="AEK252" s="136"/>
      <c r="AEL252" s="136"/>
      <c r="AEM252" s="136"/>
      <c r="AEN252" s="136"/>
      <c r="AEO252" s="136"/>
      <c r="AEP252" s="136"/>
      <c r="AEQ252" s="136"/>
      <c r="AER252" s="136"/>
      <c r="AES252" s="136"/>
      <c r="AET252" s="136"/>
      <c r="AEU252" s="136"/>
      <c r="AEV252" s="136"/>
      <c r="AEW252" s="136"/>
      <c r="AEX252" s="136"/>
      <c r="AEY252" s="136"/>
      <c r="AEZ252" s="136"/>
      <c r="AFA252" s="136"/>
      <c r="AFB252" s="136"/>
      <c r="AFC252" s="136"/>
      <c r="AFD252" s="136"/>
      <c r="AFE252" s="136"/>
      <c r="AFF252" s="136"/>
      <c r="AFG252" s="136"/>
      <c r="AFH252" s="136"/>
      <c r="AFI252" s="136"/>
      <c r="AFJ252" s="136"/>
      <c r="AFK252" s="136"/>
      <c r="AFL252" s="136"/>
      <c r="AFM252" s="136"/>
      <c r="AFN252" s="136"/>
      <c r="AFO252" s="136"/>
      <c r="AFP252" s="136"/>
      <c r="AFQ252" s="136"/>
      <c r="AFR252" s="136"/>
      <c r="AFS252" s="136"/>
      <c r="AFT252" s="136"/>
      <c r="AFU252" s="136"/>
      <c r="AFV252" s="136"/>
      <c r="AFW252" s="136"/>
      <c r="AFX252" s="136"/>
      <c r="AFY252" s="136"/>
      <c r="AFZ252" s="136"/>
      <c r="AGA252" s="136"/>
      <c r="AGB252" s="136"/>
      <c r="AGC252" s="136"/>
      <c r="AGD252" s="136"/>
      <c r="AGE252" s="136"/>
      <c r="AGF252" s="136"/>
      <c r="AGG252" s="136"/>
      <c r="AGH252" s="136"/>
      <c r="AGI252" s="136"/>
      <c r="AGJ252" s="136"/>
      <c r="AGK252" s="136"/>
      <c r="AGL252" s="136"/>
      <c r="AGM252" s="136"/>
      <c r="AGN252" s="136"/>
      <c r="AGO252" s="136"/>
      <c r="AGP252" s="136"/>
      <c r="AGQ252" s="136"/>
      <c r="AGR252" s="136"/>
      <c r="AGS252" s="136"/>
      <c r="AGT252" s="136"/>
      <c r="AGU252" s="136"/>
      <c r="AGV252" s="136"/>
      <c r="AGW252" s="136"/>
      <c r="AGX252" s="136"/>
      <c r="AGY252" s="136"/>
      <c r="AGZ252" s="136"/>
      <c r="AHA252" s="136"/>
      <c r="AHB252" s="136"/>
      <c r="AHC252" s="136"/>
      <c r="AHD252" s="136"/>
      <c r="AHE252" s="136"/>
      <c r="AHF252" s="136"/>
      <c r="AHG252" s="136"/>
      <c r="AHH252" s="136"/>
      <c r="AHI252" s="136"/>
      <c r="AHJ252" s="136"/>
      <c r="AHK252" s="136"/>
      <c r="AHL252" s="136"/>
      <c r="AHM252" s="136"/>
      <c r="AHN252" s="136"/>
      <c r="AHO252" s="136"/>
      <c r="AHP252" s="136"/>
      <c r="AHQ252" s="136"/>
      <c r="AHR252" s="136"/>
      <c r="AHS252" s="136"/>
      <c r="AHT252" s="136"/>
      <c r="AHU252" s="136"/>
      <c r="AHV252" s="136"/>
      <c r="AHW252" s="136"/>
      <c r="AHX252" s="136"/>
      <c r="AHY252" s="136"/>
      <c r="AHZ252" s="136"/>
      <c r="AIA252" s="136"/>
      <c r="AIB252" s="136"/>
      <c r="AIC252" s="136"/>
      <c r="AID252" s="136"/>
      <c r="AIE252" s="136"/>
      <c r="AIF252" s="136"/>
      <c r="AIG252" s="136"/>
      <c r="AIH252" s="136"/>
      <c r="AII252" s="136"/>
      <c r="AIJ252" s="136"/>
      <c r="AIK252" s="136"/>
      <c r="AIL252" s="136"/>
      <c r="AIM252" s="136"/>
      <c r="AIN252" s="136"/>
      <c r="AIO252" s="136"/>
      <c r="AIP252" s="136"/>
      <c r="AIQ252" s="136"/>
      <c r="AIR252" s="136"/>
      <c r="AIS252" s="136"/>
      <c r="AIT252" s="136"/>
      <c r="AIU252" s="136"/>
      <c r="AIV252" s="136"/>
      <c r="AIW252" s="136"/>
      <c r="AIX252" s="136"/>
      <c r="AIY252" s="136"/>
      <c r="AIZ252" s="136"/>
      <c r="AJA252" s="136"/>
      <c r="AJB252" s="136"/>
      <c r="AJC252" s="136"/>
      <c r="AJD252" s="136"/>
      <c r="AJE252" s="136"/>
      <c r="AJF252" s="136"/>
      <c r="AJG252" s="136"/>
      <c r="AJH252" s="136"/>
      <c r="AJI252" s="136"/>
      <c r="AJJ252" s="136"/>
      <c r="AJK252" s="136"/>
      <c r="AJL252" s="136"/>
      <c r="AJM252" s="136"/>
      <c r="AJN252" s="136"/>
      <c r="AJO252" s="136"/>
      <c r="AJP252" s="136"/>
      <c r="AJQ252" s="136"/>
      <c r="AJR252" s="136"/>
      <c r="AJS252" s="136"/>
      <c r="AJT252" s="136"/>
      <c r="AJU252" s="136"/>
      <c r="AJV252" s="136"/>
      <c r="AJW252" s="136"/>
      <c r="AJX252" s="136"/>
      <c r="AJY252" s="136"/>
      <c r="AJZ252" s="136"/>
      <c r="AKA252" s="136"/>
      <c r="AKB252" s="136"/>
      <c r="AKC252" s="136"/>
      <c r="AKD252" s="136"/>
      <c r="AKE252" s="136"/>
      <c r="AKF252" s="136"/>
      <c r="AKG252" s="136"/>
      <c r="AKH252" s="136"/>
      <c r="AKI252" s="136"/>
      <c r="AKJ252" s="136"/>
      <c r="AKK252" s="136"/>
      <c r="AKL252" s="136"/>
      <c r="AKM252" s="136"/>
      <c r="AKN252" s="136"/>
      <c r="AKO252" s="136"/>
      <c r="AKP252" s="136"/>
      <c r="AKQ252" s="136"/>
      <c r="AKR252" s="136"/>
      <c r="AKS252" s="136"/>
      <c r="AKT252" s="136"/>
      <c r="AKU252" s="136"/>
      <c r="AKV252" s="136"/>
      <c r="AKW252" s="136"/>
      <c r="AKX252" s="136"/>
      <c r="AKY252" s="136"/>
      <c r="AKZ252" s="136"/>
      <c r="ALA252" s="136"/>
      <c r="ALB252" s="136"/>
      <c r="ALC252" s="136"/>
      <c r="ALD252" s="136"/>
      <c r="ALE252" s="136"/>
      <c r="ALF252" s="136"/>
      <c r="ALG252" s="136"/>
      <c r="ALH252" s="136"/>
      <c r="ALI252" s="136"/>
      <c r="ALJ252" s="136"/>
      <c r="ALK252" s="136"/>
      <c r="ALL252" s="136"/>
      <c r="ALM252" s="136"/>
      <c r="ALN252" s="136"/>
      <c r="ALO252" s="136"/>
      <c r="ALP252" s="136"/>
      <c r="ALQ252" s="136"/>
      <c r="ALR252" s="136"/>
      <c r="ALS252" s="136"/>
      <c r="ALT252" s="136"/>
      <c r="ALU252" s="136"/>
      <c r="ALV252" s="136"/>
      <c r="ALW252" s="136"/>
      <c r="ALX252" s="136"/>
      <c r="ALY252" s="136"/>
      <c r="ALZ252" s="136"/>
      <c r="AMA252" s="136"/>
      <c r="AMB252" s="136"/>
      <c r="AMC252" s="136"/>
      <c r="AMD252" s="136"/>
      <c r="AME252" s="136"/>
      <c r="AMF252" s="136"/>
      <c r="AMG252" s="136"/>
      <c r="AMH252" s="136"/>
      <c r="AMI252" s="136"/>
    </row>
    <row r="253" spans="1:1023" x14ac:dyDescent="0.25">
      <c r="A253" s="280" t="s">
        <v>973</v>
      </c>
      <c r="B253" s="193">
        <v>253</v>
      </c>
      <c r="C253" s="261" t="s">
        <v>25931</v>
      </c>
      <c r="D253" s="212" t="s">
        <v>25932</v>
      </c>
      <c r="E253" s="136"/>
      <c r="F253" s="238"/>
      <c r="G253" s="214"/>
      <c r="H253" s="214"/>
      <c r="I253" s="367"/>
      <c r="J253" s="443"/>
      <c r="K253" s="161"/>
      <c r="L253" s="161"/>
      <c r="M253" s="161"/>
      <c r="N253" s="161"/>
      <c r="O253" s="161"/>
      <c r="P253" s="161"/>
      <c r="Q253" s="161"/>
      <c r="R253" s="161"/>
      <c r="S253" s="77"/>
      <c r="T253" s="77"/>
      <c r="U253" s="161"/>
      <c r="V253" s="256">
        <f>IF(O253=1,10,100)</f>
        <v>100</v>
      </c>
      <c r="W253" s="256">
        <f>IF(O253=1,1,IF(O253=2,10,100))</f>
        <v>100</v>
      </c>
      <c r="X253" s="256">
        <f>IF(O253=3,20,100)</f>
        <v>100</v>
      </c>
      <c r="Y253" s="256">
        <f>IF(P253=1,10,100)</f>
        <v>100</v>
      </c>
      <c r="Z253" s="256">
        <f>IF(P253=1,1,IF(P253=2,10,100))</f>
        <v>100</v>
      </c>
      <c r="AA253" s="257">
        <f>IF(OR(EXACT(Q253,"1A"),EXACT(Q253,"1B")),0.1,IF(Q253=2,1,100))</f>
        <v>100</v>
      </c>
      <c r="AB253" s="257">
        <f>IF(OR(EXACT(R253,"1A"),EXACT(R253,"1B")),0.1,IF(R253=2,1,100))</f>
        <v>100</v>
      </c>
      <c r="AC253" s="257">
        <f>IF(OR(EXACT(S253,"1A"),EXACT(S253,"1B")),0.3,IF(S253=2,3,100))</f>
        <v>100</v>
      </c>
      <c r="AD253" s="136"/>
      <c r="AE253" s="136"/>
      <c r="AF253" s="249">
        <f>IF(OR(OR(EXACT(J253,"1A"),EXACT(J253,"1B"),EXACT(J253,"1C")),K253=1),1,IF(K253=2,10,100))</f>
        <v>100</v>
      </c>
      <c r="AG253" s="249">
        <f>IF(OR(EXACT(J253,"1A"),EXACT(J253,"1B"),EXACT(J253,"1C")),1,IF(J253=2,10,100))</f>
        <v>100</v>
      </c>
      <c r="AH253" s="249">
        <f>IF(OR(EXACT(J253,"1A"),EXACT(J253,"1B"),EXACT(J253,"1C"),K253=1),3,100)</f>
        <v>100</v>
      </c>
      <c r="AI253" s="249">
        <f>IF(OR(EXACT(J253,"1A"),EXACT(J253,"1B"),EXACT(J253,"1C")),5,100)</f>
        <v>100</v>
      </c>
      <c r="AJ253" s="251"/>
      <c r="AK253" s="297"/>
      <c r="AL253" s="153"/>
      <c r="AM253" s="251"/>
      <c r="AN253" s="136"/>
      <c r="AO253" s="136"/>
      <c r="AP253" s="136"/>
      <c r="AQ253" s="272" t="s">
        <v>25933</v>
      </c>
      <c r="AR253" s="136"/>
      <c r="AS253" s="136"/>
      <c r="AT253" s="136"/>
      <c r="AU253" s="136"/>
      <c r="AV253" s="136"/>
      <c r="AW253" s="136"/>
      <c r="AX253" s="136"/>
      <c r="AY253" s="136"/>
      <c r="AZ253" s="136"/>
      <c r="BA253" s="136"/>
      <c r="BB253" s="136"/>
      <c r="BC253" s="136"/>
      <c r="BD253" s="136"/>
      <c r="BE253" s="136"/>
      <c r="BF253" s="136"/>
      <c r="BG253" s="136"/>
      <c r="BH253" s="136"/>
      <c r="BI253" s="136"/>
      <c r="BJ253" s="136"/>
      <c r="BK253" s="136"/>
      <c r="BL253" s="136"/>
      <c r="BM253" s="136"/>
      <c r="BN253" s="136"/>
      <c r="BO253" s="136"/>
      <c r="BP253" s="136"/>
      <c r="BQ253" s="136"/>
      <c r="BR253" s="136"/>
      <c r="BS253" s="136"/>
      <c r="BT253" s="136"/>
      <c r="BU253" s="136"/>
      <c r="BV253" s="136"/>
      <c r="BW253" s="136"/>
      <c r="BX253" s="136"/>
      <c r="BY253" s="136"/>
      <c r="BZ253" s="136"/>
      <c r="CA253" s="136"/>
      <c r="CB253" s="136"/>
      <c r="CC253" s="136"/>
      <c r="CD253" s="136"/>
      <c r="CE253" s="136"/>
      <c r="CF253" s="136"/>
      <c r="CG253" s="136"/>
      <c r="CH253" s="136"/>
      <c r="CI253" s="136"/>
      <c r="CJ253" s="136"/>
      <c r="CK253" s="136"/>
      <c r="CL253" s="136"/>
      <c r="CM253" s="136"/>
      <c r="CN253" s="136"/>
      <c r="CO253" s="136"/>
      <c r="CP253" s="136"/>
      <c r="CQ253" s="136"/>
      <c r="CR253" s="136"/>
      <c r="CS253" s="136"/>
      <c r="CT253" s="136"/>
      <c r="CU253" s="136"/>
      <c r="CV253" s="136"/>
      <c r="CW253" s="136"/>
      <c r="CX253" s="136"/>
      <c r="CY253" s="136"/>
      <c r="CZ253" s="136"/>
      <c r="DA253" s="136"/>
      <c r="DB253" s="136"/>
      <c r="DC253" s="136"/>
      <c r="DD253" s="136"/>
      <c r="DE253" s="136"/>
      <c r="DF253" s="136"/>
      <c r="DG253" s="136"/>
      <c r="DH253" s="136"/>
      <c r="DI253" s="136"/>
      <c r="DJ253" s="136"/>
      <c r="DK253" s="136"/>
      <c r="DL253" s="136"/>
      <c r="DM253" s="136"/>
      <c r="DN253" s="136"/>
      <c r="DO253" s="136"/>
      <c r="DP253" s="136"/>
      <c r="DQ253" s="136"/>
      <c r="DR253" s="136"/>
      <c r="DS253" s="136"/>
      <c r="DT253" s="136"/>
      <c r="DU253" s="136"/>
      <c r="DV253" s="136"/>
      <c r="DW253" s="136"/>
      <c r="DX253" s="136"/>
      <c r="DY253" s="136"/>
      <c r="DZ253" s="136"/>
      <c r="EA253" s="136"/>
      <c r="EB253" s="136"/>
      <c r="EC253" s="136"/>
      <c r="ED253" s="136"/>
      <c r="EE253" s="136"/>
      <c r="EF253" s="136"/>
      <c r="EG253" s="136"/>
      <c r="EH253" s="136"/>
      <c r="EI253" s="136"/>
      <c r="EJ253" s="136"/>
      <c r="EK253" s="136"/>
      <c r="EL253" s="136"/>
      <c r="EM253" s="136"/>
      <c r="EN253" s="136"/>
      <c r="EO253" s="136"/>
      <c r="EP253" s="136"/>
      <c r="EQ253" s="136"/>
      <c r="ER253" s="136"/>
      <c r="ES253" s="136"/>
      <c r="ET253" s="136"/>
      <c r="EU253" s="136"/>
      <c r="EV253" s="136"/>
      <c r="EW253" s="136"/>
      <c r="EX253" s="136"/>
      <c r="EY253" s="136"/>
      <c r="EZ253" s="136"/>
      <c r="FA253" s="136"/>
      <c r="FB253" s="136"/>
      <c r="FC253" s="136"/>
      <c r="FD253" s="136"/>
      <c r="FE253" s="136"/>
      <c r="FF253" s="136"/>
      <c r="FG253" s="136"/>
      <c r="FH253" s="136"/>
      <c r="FI253" s="136"/>
      <c r="FJ253" s="136"/>
      <c r="FK253" s="136"/>
      <c r="FL253" s="136"/>
      <c r="FM253" s="136"/>
      <c r="FN253" s="136"/>
      <c r="FO253" s="136"/>
      <c r="FP253" s="136"/>
      <c r="FQ253" s="136"/>
      <c r="FR253" s="136"/>
      <c r="FS253" s="136"/>
      <c r="FT253" s="136"/>
      <c r="FU253" s="136"/>
      <c r="FV253" s="136"/>
      <c r="FW253" s="136"/>
      <c r="FX253" s="136"/>
      <c r="FY253" s="136"/>
      <c r="FZ253" s="136"/>
      <c r="GA253" s="136"/>
      <c r="GB253" s="136"/>
      <c r="GC253" s="136"/>
      <c r="GD253" s="136"/>
      <c r="GE253" s="136"/>
      <c r="GF253" s="136"/>
      <c r="GG253" s="136"/>
      <c r="GH253" s="136"/>
      <c r="GI253" s="136"/>
      <c r="GJ253" s="136"/>
      <c r="GK253" s="136"/>
      <c r="GL253" s="136"/>
      <c r="GM253" s="136"/>
      <c r="GN253" s="136"/>
      <c r="GO253" s="136"/>
      <c r="GP253" s="136"/>
      <c r="GQ253" s="136"/>
      <c r="GR253" s="136"/>
      <c r="GS253" s="136"/>
      <c r="GT253" s="136"/>
      <c r="GU253" s="136"/>
      <c r="GV253" s="136"/>
      <c r="GW253" s="136"/>
      <c r="GX253" s="136"/>
      <c r="GY253" s="136"/>
      <c r="GZ253" s="136"/>
      <c r="HA253" s="136"/>
      <c r="HB253" s="136"/>
      <c r="HC253" s="136"/>
      <c r="HD253" s="136"/>
      <c r="HE253" s="136"/>
      <c r="HF253" s="136"/>
      <c r="HG253" s="136"/>
      <c r="HH253" s="136"/>
      <c r="HI253" s="136"/>
      <c r="HJ253" s="136"/>
      <c r="HK253" s="136"/>
      <c r="HL253" s="136"/>
      <c r="HM253" s="136"/>
      <c r="HN253" s="136"/>
      <c r="HO253" s="136"/>
      <c r="HP253" s="136"/>
      <c r="HQ253" s="136"/>
      <c r="HR253" s="136"/>
      <c r="HS253" s="136"/>
      <c r="HT253" s="136"/>
      <c r="HU253" s="136"/>
      <c r="HV253" s="136"/>
      <c r="HW253" s="136"/>
      <c r="HX253" s="136"/>
      <c r="HY253" s="136"/>
      <c r="HZ253" s="136"/>
      <c r="IA253" s="136"/>
      <c r="IB253" s="136"/>
      <c r="IC253" s="136"/>
      <c r="ID253" s="136"/>
      <c r="IE253" s="136"/>
      <c r="IF253" s="136"/>
      <c r="IG253" s="136"/>
      <c r="IH253" s="136"/>
      <c r="II253" s="136"/>
      <c r="IJ253" s="136"/>
      <c r="IK253" s="136"/>
      <c r="IL253" s="136"/>
      <c r="IM253" s="136"/>
      <c r="IN253" s="136"/>
      <c r="IO253" s="136"/>
      <c r="IP253" s="136"/>
      <c r="IQ253" s="136"/>
      <c r="IR253" s="136"/>
      <c r="IS253" s="136"/>
      <c r="IT253" s="136"/>
      <c r="IU253" s="136"/>
      <c r="IV253" s="136"/>
      <c r="IW253" s="136"/>
      <c r="IX253" s="136"/>
      <c r="IY253" s="136"/>
      <c r="IZ253" s="136"/>
      <c r="JA253" s="136"/>
      <c r="JB253" s="136"/>
      <c r="JC253" s="136"/>
      <c r="JD253" s="136"/>
      <c r="JE253" s="136"/>
      <c r="JF253" s="136"/>
      <c r="JG253" s="136"/>
      <c r="JH253" s="136"/>
      <c r="JI253" s="136"/>
      <c r="JJ253" s="136"/>
      <c r="JK253" s="136"/>
      <c r="JL253" s="136"/>
      <c r="JM253" s="136"/>
      <c r="JN253" s="136"/>
      <c r="JO253" s="136"/>
      <c r="JP253" s="136"/>
      <c r="JQ253" s="136"/>
      <c r="JR253" s="136"/>
      <c r="JS253" s="136"/>
      <c r="JT253" s="136"/>
      <c r="JU253" s="136"/>
      <c r="JV253" s="136"/>
      <c r="JW253" s="136"/>
      <c r="JX253" s="136"/>
      <c r="JY253" s="136"/>
      <c r="JZ253" s="136"/>
      <c r="KA253" s="136"/>
      <c r="KB253" s="136"/>
      <c r="KC253" s="136"/>
      <c r="KD253" s="136"/>
      <c r="KE253" s="136"/>
      <c r="KF253" s="136"/>
      <c r="KG253" s="136"/>
      <c r="KH253" s="136"/>
      <c r="KI253" s="136"/>
      <c r="KJ253" s="136"/>
      <c r="KK253" s="136"/>
      <c r="KL253" s="136"/>
      <c r="KM253" s="136"/>
      <c r="KN253" s="136"/>
      <c r="KO253" s="136"/>
      <c r="KP253" s="136"/>
      <c r="KQ253" s="136"/>
      <c r="KR253" s="136"/>
      <c r="KS253" s="136"/>
      <c r="KT253" s="136"/>
      <c r="KU253" s="136"/>
      <c r="KV253" s="136"/>
      <c r="KW253" s="136"/>
      <c r="KX253" s="136"/>
      <c r="KY253" s="136"/>
      <c r="KZ253" s="136"/>
      <c r="LA253" s="136"/>
      <c r="LB253" s="136"/>
      <c r="LC253" s="136"/>
      <c r="LD253" s="136"/>
      <c r="LE253" s="136"/>
      <c r="LF253" s="136"/>
      <c r="LG253" s="136"/>
      <c r="LH253" s="136"/>
      <c r="LI253" s="136"/>
      <c r="LJ253" s="136"/>
      <c r="LK253" s="136"/>
      <c r="LL253" s="136"/>
      <c r="LM253" s="136"/>
      <c r="LN253" s="136"/>
      <c r="LO253" s="136"/>
      <c r="LP253" s="136"/>
      <c r="LQ253" s="136"/>
      <c r="LR253" s="136"/>
      <c r="LS253" s="136"/>
      <c r="LT253" s="136"/>
      <c r="LU253" s="136"/>
      <c r="LV253" s="136"/>
      <c r="LW253" s="136"/>
      <c r="LX253" s="136"/>
      <c r="LY253" s="136"/>
      <c r="LZ253" s="136"/>
      <c r="MA253" s="136"/>
      <c r="MB253" s="136"/>
      <c r="MC253" s="136"/>
      <c r="MD253" s="136"/>
      <c r="ME253" s="136"/>
      <c r="MF253" s="136"/>
      <c r="MG253" s="136"/>
      <c r="MH253" s="136"/>
      <c r="MI253" s="136"/>
      <c r="MJ253" s="136"/>
      <c r="MK253" s="136"/>
      <c r="ML253" s="136"/>
      <c r="MM253" s="136"/>
      <c r="MN253" s="136"/>
      <c r="MO253" s="136"/>
      <c r="MP253" s="136"/>
      <c r="MQ253" s="136"/>
      <c r="MR253" s="136"/>
      <c r="MS253" s="136"/>
      <c r="MT253" s="136"/>
      <c r="MU253" s="136"/>
      <c r="MV253" s="136"/>
      <c r="MW253" s="136"/>
      <c r="MX253" s="136"/>
      <c r="MY253" s="136"/>
      <c r="MZ253" s="136"/>
      <c r="NA253" s="136"/>
      <c r="NB253" s="136"/>
      <c r="NC253" s="136"/>
      <c r="ND253" s="136"/>
      <c r="NE253" s="136"/>
      <c r="NF253" s="136"/>
      <c r="NG253" s="136"/>
      <c r="NH253" s="136"/>
      <c r="NI253" s="136"/>
      <c r="NJ253" s="136"/>
      <c r="NK253" s="136"/>
      <c r="NL253" s="136"/>
      <c r="NM253" s="136"/>
      <c r="NN253" s="136"/>
      <c r="NO253" s="136"/>
      <c r="NP253" s="136"/>
      <c r="NQ253" s="136"/>
      <c r="NR253" s="136"/>
      <c r="NS253" s="136"/>
      <c r="NT253" s="136"/>
      <c r="NU253" s="136"/>
      <c r="NV253" s="136"/>
      <c r="NW253" s="136"/>
      <c r="NX253" s="136"/>
      <c r="NY253" s="136"/>
      <c r="NZ253" s="136"/>
      <c r="OA253" s="136"/>
      <c r="OB253" s="136"/>
      <c r="OC253" s="136"/>
      <c r="OD253" s="136"/>
      <c r="OE253" s="136"/>
      <c r="OF253" s="136"/>
      <c r="OG253" s="136"/>
      <c r="OH253" s="136"/>
      <c r="OI253" s="136"/>
      <c r="OJ253" s="136"/>
      <c r="OK253" s="136"/>
      <c r="OL253" s="136"/>
      <c r="OM253" s="136"/>
      <c r="ON253" s="136"/>
      <c r="OO253" s="136"/>
      <c r="OP253" s="136"/>
      <c r="OQ253" s="136"/>
      <c r="OR253" s="136"/>
      <c r="OS253" s="136"/>
      <c r="OT253" s="136"/>
      <c r="OU253" s="136"/>
      <c r="OV253" s="136"/>
      <c r="OW253" s="136"/>
      <c r="OX253" s="136"/>
      <c r="OY253" s="136"/>
      <c r="OZ253" s="136"/>
      <c r="PA253" s="136"/>
      <c r="PB253" s="136"/>
      <c r="PC253" s="136"/>
      <c r="PD253" s="136"/>
      <c r="PE253" s="136"/>
      <c r="PF253" s="136"/>
      <c r="PG253" s="136"/>
      <c r="PH253" s="136"/>
      <c r="PI253" s="136"/>
      <c r="PJ253" s="136"/>
      <c r="PK253" s="136"/>
      <c r="PL253" s="136"/>
      <c r="PM253" s="136"/>
      <c r="PN253" s="136"/>
      <c r="PO253" s="136"/>
      <c r="PP253" s="136"/>
      <c r="PQ253" s="136"/>
      <c r="PR253" s="136"/>
      <c r="PS253" s="136"/>
      <c r="PT253" s="136"/>
      <c r="PU253" s="136"/>
      <c r="PV253" s="136"/>
      <c r="PW253" s="136"/>
      <c r="PX253" s="136"/>
      <c r="PY253" s="136"/>
      <c r="PZ253" s="136"/>
      <c r="QA253" s="136"/>
      <c r="QB253" s="136"/>
      <c r="QC253" s="136"/>
      <c r="QD253" s="136"/>
      <c r="QE253" s="136"/>
      <c r="QF253" s="136"/>
      <c r="QG253" s="136"/>
      <c r="QH253" s="136"/>
      <c r="QI253" s="136"/>
      <c r="QJ253" s="136"/>
      <c r="QK253" s="136"/>
      <c r="QL253" s="136"/>
      <c r="QM253" s="136"/>
      <c r="QN253" s="136"/>
      <c r="QO253" s="136"/>
      <c r="QP253" s="136"/>
      <c r="QQ253" s="136"/>
      <c r="QR253" s="136"/>
      <c r="QS253" s="136"/>
      <c r="QT253" s="136"/>
      <c r="QU253" s="136"/>
      <c r="QV253" s="136"/>
      <c r="QW253" s="136"/>
      <c r="QX253" s="136"/>
      <c r="QY253" s="136"/>
      <c r="QZ253" s="136"/>
      <c r="RA253" s="136"/>
      <c r="RB253" s="136"/>
      <c r="RC253" s="136"/>
      <c r="RD253" s="136"/>
      <c r="RE253" s="136"/>
      <c r="RF253" s="136"/>
      <c r="RG253" s="136"/>
      <c r="RH253" s="136"/>
      <c r="RI253" s="136"/>
      <c r="RJ253" s="136"/>
      <c r="RK253" s="136"/>
      <c r="RL253" s="136"/>
      <c r="RM253" s="136"/>
      <c r="RN253" s="136"/>
      <c r="RO253" s="136"/>
      <c r="RP253" s="136"/>
      <c r="RQ253" s="136"/>
      <c r="RR253" s="136"/>
      <c r="RS253" s="136"/>
      <c r="RT253" s="136"/>
      <c r="RU253" s="136"/>
      <c r="RV253" s="136"/>
      <c r="RW253" s="136"/>
      <c r="RX253" s="136"/>
      <c r="RY253" s="136"/>
      <c r="RZ253" s="136"/>
      <c r="SA253" s="136"/>
      <c r="SB253" s="136"/>
      <c r="SC253" s="136"/>
      <c r="SD253" s="136"/>
      <c r="SE253" s="136"/>
      <c r="SF253" s="136"/>
      <c r="SG253" s="136"/>
      <c r="SH253" s="136"/>
      <c r="SI253" s="136"/>
      <c r="SJ253" s="136"/>
      <c r="SK253" s="136"/>
      <c r="SL253" s="136"/>
      <c r="SM253" s="136"/>
      <c r="SN253" s="136"/>
      <c r="SO253" s="136"/>
      <c r="SP253" s="136"/>
      <c r="SQ253" s="136"/>
      <c r="SR253" s="136"/>
      <c r="SS253" s="136"/>
      <c r="ST253" s="136"/>
      <c r="SU253" s="136"/>
      <c r="SV253" s="136"/>
      <c r="SW253" s="136"/>
      <c r="SX253" s="136"/>
      <c r="SY253" s="136"/>
      <c r="SZ253" s="136"/>
      <c r="TA253" s="136"/>
      <c r="TB253" s="136"/>
      <c r="TC253" s="136"/>
      <c r="TD253" s="136"/>
      <c r="TE253" s="136"/>
      <c r="TF253" s="136"/>
      <c r="TG253" s="136"/>
      <c r="TH253" s="136"/>
      <c r="TI253" s="136"/>
      <c r="TJ253" s="136"/>
      <c r="TK253" s="136"/>
      <c r="TL253" s="136"/>
      <c r="TM253" s="136"/>
      <c r="TN253" s="136"/>
      <c r="TO253" s="136"/>
      <c r="TP253" s="136"/>
      <c r="TQ253" s="136"/>
      <c r="TR253" s="136"/>
      <c r="TS253" s="136"/>
      <c r="TT253" s="136"/>
      <c r="TU253" s="136"/>
      <c r="TV253" s="136"/>
      <c r="TW253" s="136"/>
      <c r="TX253" s="136"/>
      <c r="TY253" s="136"/>
      <c r="TZ253" s="136"/>
      <c r="UA253" s="136"/>
      <c r="UB253" s="136"/>
      <c r="UC253" s="136"/>
      <c r="UD253" s="136"/>
      <c r="UE253" s="136"/>
      <c r="UF253" s="136"/>
      <c r="UG253" s="136"/>
      <c r="UH253" s="136"/>
      <c r="UI253" s="136"/>
      <c r="UJ253" s="136"/>
      <c r="UK253" s="136"/>
      <c r="UL253" s="136"/>
      <c r="UM253" s="136"/>
      <c r="UN253" s="136"/>
      <c r="UO253" s="136"/>
      <c r="UP253" s="136"/>
      <c r="UQ253" s="136"/>
      <c r="UR253" s="136"/>
      <c r="US253" s="136"/>
      <c r="UT253" s="136"/>
      <c r="UU253" s="136"/>
      <c r="UV253" s="136"/>
      <c r="UW253" s="136"/>
      <c r="UX253" s="136"/>
      <c r="UY253" s="136"/>
      <c r="UZ253" s="136"/>
      <c r="VA253" s="136"/>
      <c r="VB253" s="136"/>
      <c r="VC253" s="136"/>
      <c r="VD253" s="136"/>
      <c r="VE253" s="136"/>
      <c r="VF253" s="136"/>
      <c r="VG253" s="136"/>
      <c r="VH253" s="136"/>
      <c r="VI253" s="136"/>
      <c r="VJ253" s="136"/>
      <c r="VK253" s="136"/>
      <c r="VL253" s="136"/>
      <c r="VM253" s="136"/>
      <c r="VN253" s="136"/>
      <c r="VO253" s="136"/>
      <c r="VP253" s="136"/>
      <c r="VQ253" s="136"/>
      <c r="VR253" s="136"/>
      <c r="VS253" s="136"/>
      <c r="VT253" s="136"/>
      <c r="VU253" s="136"/>
      <c r="VV253" s="136"/>
      <c r="VW253" s="136"/>
      <c r="VX253" s="136"/>
      <c r="VY253" s="136"/>
      <c r="VZ253" s="136"/>
      <c r="WA253" s="136"/>
      <c r="WB253" s="136"/>
      <c r="WC253" s="136"/>
      <c r="WD253" s="136"/>
      <c r="WE253" s="136"/>
      <c r="WF253" s="136"/>
      <c r="WG253" s="136"/>
      <c r="WH253" s="136"/>
      <c r="WI253" s="136"/>
      <c r="WJ253" s="136"/>
      <c r="WK253" s="136"/>
      <c r="WL253" s="136"/>
      <c r="WM253" s="136"/>
      <c r="WN253" s="136"/>
      <c r="WO253" s="136"/>
      <c r="WP253" s="136"/>
      <c r="WQ253" s="136"/>
      <c r="WR253" s="136"/>
      <c r="WS253" s="136"/>
      <c r="WT253" s="136"/>
      <c r="WU253" s="136"/>
      <c r="WV253" s="136"/>
      <c r="WW253" s="136"/>
      <c r="WX253" s="136"/>
      <c r="WY253" s="136"/>
      <c r="WZ253" s="136"/>
      <c r="XA253" s="136"/>
      <c r="XB253" s="136"/>
      <c r="XC253" s="136"/>
      <c r="XD253" s="136"/>
      <c r="XE253" s="136"/>
      <c r="XF253" s="136"/>
      <c r="XG253" s="136"/>
      <c r="XH253" s="136"/>
      <c r="XI253" s="136"/>
      <c r="XJ253" s="136"/>
      <c r="XK253" s="136"/>
      <c r="XL253" s="136"/>
      <c r="XM253" s="136"/>
      <c r="XN253" s="136"/>
      <c r="XO253" s="136"/>
      <c r="XP253" s="136"/>
      <c r="XQ253" s="136"/>
      <c r="XR253" s="136"/>
      <c r="XS253" s="136"/>
      <c r="XT253" s="136"/>
      <c r="XU253" s="136"/>
      <c r="XV253" s="136"/>
      <c r="XW253" s="136"/>
      <c r="XX253" s="136"/>
      <c r="XY253" s="136"/>
      <c r="XZ253" s="136"/>
      <c r="YA253" s="136"/>
      <c r="YB253" s="136"/>
      <c r="YC253" s="136"/>
      <c r="YD253" s="136"/>
      <c r="YE253" s="136"/>
      <c r="YF253" s="136"/>
      <c r="YG253" s="136"/>
      <c r="YH253" s="136"/>
      <c r="YI253" s="136"/>
      <c r="YJ253" s="136"/>
      <c r="YK253" s="136"/>
      <c r="YL253" s="136"/>
      <c r="YM253" s="136"/>
      <c r="YN253" s="136"/>
      <c r="YO253" s="136"/>
      <c r="YP253" s="136"/>
      <c r="YQ253" s="136"/>
      <c r="YR253" s="136"/>
      <c r="YS253" s="136"/>
      <c r="YT253" s="136"/>
      <c r="YU253" s="136"/>
      <c r="YV253" s="136"/>
      <c r="YW253" s="136"/>
      <c r="YX253" s="136"/>
      <c r="YY253" s="136"/>
      <c r="YZ253" s="136"/>
      <c r="ZA253" s="136"/>
      <c r="ZB253" s="136"/>
      <c r="ZC253" s="136"/>
      <c r="ZD253" s="136"/>
      <c r="ZE253" s="136"/>
      <c r="ZF253" s="136"/>
      <c r="ZG253" s="136"/>
      <c r="ZH253" s="136"/>
      <c r="ZI253" s="136"/>
      <c r="ZJ253" s="136"/>
      <c r="ZK253" s="136"/>
      <c r="ZL253" s="136"/>
      <c r="ZM253" s="136"/>
      <c r="ZN253" s="136"/>
      <c r="ZO253" s="136"/>
      <c r="ZP253" s="136"/>
      <c r="ZQ253" s="136"/>
      <c r="ZR253" s="136"/>
      <c r="ZS253" s="136"/>
      <c r="ZT253" s="136"/>
      <c r="ZU253" s="136"/>
      <c r="ZV253" s="136"/>
      <c r="ZW253" s="136"/>
      <c r="ZX253" s="136"/>
      <c r="ZY253" s="136"/>
      <c r="ZZ253" s="136"/>
      <c r="AAA253" s="136"/>
      <c r="AAB253" s="136"/>
      <c r="AAC253" s="136"/>
      <c r="AAD253" s="136"/>
      <c r="AAE253" s="136"/>
      <c r="AAF253" s="136"/>
      <c r="AAG253" s="136"/>
      <c r="AAH253" s="136"/>
      <c r="AAI253" s="136"/>
      <c r="AAJ253" s="136"/>
      <c r="AAK253" s="136"/>
      <c r="AAL253" s="136"/>
      <c r="AAM253" s="136"/>
      <c r="AAN253" s="136"/>
      <c r="AAO253" s="136"/>
      <c r="AAP253" s="136"/>
      <c r="AAQ253" s="136"/>
      <c r="AAR253" s="136"/>
      <c r="AAS253" s="136"/>
      <c r="AAT253" s="136"/>
      <c r="AAU253" s="136"/>
      <c r="AAV253" s="136"/>
      <c r="AAW253" s="136"/>
      <c r="AAX253" s="136"/>
      <c r="AAY253" s="136"/>
      <c r="AAZ253" s="136"/>
      <c r="ABA253" s="136"/>
      <c r="ABB253" s="136"/>
      <c r="ABC253" s="136"/>
      <c r="ABD253" s="136"/>
      <c r="ABE253" s="136"/>
      <c r="ABF253" s="136"/>
      <c r="ABG253" s="136"/>
      <c r="ABH253" s="136"/>
      <c r="ABI253" s="136"/>
      <c r="ABJ253" s="136"/>
      <c r="ABK253" s="136"/>
      <c r="ABL253" s="136"/>
      <c r="ABM253" s="136"/>
      <c r="ABN253" s="136"/>
      <c r="ABO253" s="136"/>
      <c r="ABP253" s="136"/>
      <c r="ABQ253" s="136"/>
      <c r="ABR253" s="136"/>
      <c r="ABS253" s="136"/>
      <c r="ABT253" s="136"/>
      <c r="ABU253" s="136"/>
      <c r="ABV253" s="136"/>
      <c r="ABW253" s="136"/>
      <c r="ABX253" s="136"/>
      <c r="ABY253" s="136"/>
      <c r="ABZ253" s="136"/>
      <c r="ACA253" s="136"/>
      <c r="ACB253" s="136"/>
      <c r="ACC253" s="136"/>
      <c r="ACD253" s="136"/>
      <c r="ACE253" s="136"/>
      <c r="ACF253" s="136"/>
      <c r="ACG253" s="136"/>
      <c r="ACH253" s="136"/>
      <c r="ACI253" s="136"/>
      <c r="ACJ253" s="136"/>
      <c r="ACK253" s="136"/>
      <c r="ACL253" s="136"/>
      <c r="ACM253" s="136"/>
      <c r="ACN253" s="136"/>
      <c r="ACO253" s="136"/>
      <c r="ACP253" s="136"/>
      <c r="ACQ253" s="136"/>
      <c r="ACR253" s="136"/>
      <c r="ACS253" s="136"/>
      <c r="ACT253" s="136"/>
      <c r="ACU253" s="136"/>
      <c r="ACV253" s="136"/>
      <c r="ACW253" s="136"/>
      <c r="ACX253" s="136"/>
      <c r="ACY253" s="136"/>
      <c r="ACZ253" s="136"/>
      <c r="ADA253" s="136"/>
      <c r="ADB253" s="136"/>
      <c r="ADC253" s="136"/>
      <c r="ADD253" s="136"/>
      <c r="ADE253" s="136"/>
      <c r="ADF253" s="136"/>
      <c r="ADG253" s="136"/>
      <c r="ADH253" s="136"/>
      <c r="ADI253" s="136"/>
      <c r="ADJ253" s="136"/>
      <c r="ADK253" s="136"/>
      <c r="ADL253" s="136"/>
      <c r="ADM253" s="136"/>
      <c r="ADN253" s="136"/>
      <c r="ADO253" s="136"/>
      <c r="ADP253" s="136"/>
      <c r="ADQ253" s="136"/>
      <c r="ADR253" s="136"/>
      <c r="ADS253" s="136"/>
      <c r="ADT253" s="136"/>
      <c r="ADU253" s="136"/>
      <c r="ADV253" s="136"/>
      <c r="ADW253" s="136"/>
      <c r="ADX253" s="136"/>
      <c r="ADY253" s="136"/>
      <c r="ADZ253" s="136"/>
      <c r="AEA253" s="136"/>
      <c r="AEB253" s="136"/>
      <c r="AEC253" s="136"/>
      <c r="AED253" s="136"/>
      <c r="AEE253" s="136"/>
      <c r="AEF253" s="136"/>
      <c r="AEG253" s="136"/>
      <c r="AEH253" s="136"/>
      <c r="AEI253" s="136"/>
      <c r="AEJ253" s="136"/>
      <c r="AEK253" s="136"/>
      <c r="AEL253" s="136"/>
      <c r="AEM253" s="136"/>
      <c r="AEN253" s="136"/>
      <c r="AEO253" s="136"/>
      <c r="AEP253" s="136"/>
      <c r="AEQ253" s="136"/>
      <c r="AER253" s="136"/>
      <c r="AES253" s="136"/>
      <c r="AET253" s="136"/>
      <c r="AEU253" s="136"/>
      <c r="AEV253" s="136"/>
      <c r="AEW253" s="136"/>
      <c r="AEX253" s="136"/>
      <c r="AEY253" s="136"/>
      <c r="AEZ253" s="136"/>
      <c r="AFA253" s="136"/>
      <c r="AFB253" s="136"/>
      <c r="AFC253" s="136"/>
      <c r="AFD253" s="136"/>
      <c r="AFE253" s="136"/>
      <c r="AFF253" s="136"/>
      <c r="AFG253" s="136"/>
      <c r="AFH253" s="136"/>
      <c r="AFI253" s="136"/>
      <c r="AFJ253" s="136"/>
      <c r="AFK253" s="136"/>
      <c r="AFL253" s="136"/>
      <c r="AFM253" s="136"/>
      <c r="AFN253" s="136"/>
      <c r="AFO253" s="136"/>
      <c r="AFP253" s="136"/>
      <c r="AFQ253" s="136"/>
      <c r="AFR253" s="136"/>
      <c r="AFS253" s="136"/>
      <c r="AFT253" s="136"/>
      <c r="AFU253" s="136"/>
      <c r="AFV253" s="136"/>
      <c r="AFW253" s="136"/>
      <c r="AFX253" s="136"/>
      <c r="AFY253" s="136"/>
      <c r="AFZ253" s="136"/>
      <c r="AGA253" s="136"/>
      <c r="AGB253" s="136"/>
      <c r="AGC253" s="136"/>
      <c r="AGD253" s="136"/>
      <c r="AGE253" s="136"/>
      <c r="AGF253" s="136"/>
      <c r="AGG253" s="136"/>
      <c r="AGH253" s="136"/>
      <c r="AGI253" s="136"/>
      <c r="AGJ253" s="136"/>
      <c r="AGK253" s="136"/>
      <c r="AGL253" s="136"/>
      <c r="AGM253" s="136"/>
      <c r="AGN253" s="136"/>
      <c r="AGO253" s="136"/>
      <c r="AGP253" s="136"/>
      <c r="AGQ253" s="136"/>
      <c r="AGR253" s="136"/>
      <c r="AGS253" s="136"/>
      <c r="AGT253" s="136"/>
      <c r="AGU253" s="136"/>
      <c r="AGV253" s="136"/>
      <c r="AGW253" s="136"/>
      <c r="AGX253" s="136"/>
      <c r="AGY253" s="136"/>
      <c r="AGZ253" s="136"/>
      <c r="AHA253" s="136"/>
      <c r="AHB253" s="136"/>
      <c r="AHC253" s="136"/>
      <c r="AHD253" s="136"/>
      <c r="AHE253" s="136"/>
      <c r="AHF253" s="136"/>
      <c r="AHG253" s="136"/>
      <c r="AHH253" s="136"/>
      <c r="AHI253" s="136"/>
      <c r="AHJ253" s="136"/>
      <c r="AHK253" s="136"/>
      <c r="AHL253" s="136"/>
      <c r="AHM253" s="136"/>
      <c r="AHN253" s="136"/>
      <c r="AHO253" s="136"/>
      <c r="AHP253" s="136"/>
      <c r="AHQ253" s="136"/>
      <c r="AHR253" s="136"/>
      <c r="AHS253" s="136"/>
      <c r="AHT253" s="136"/>
      <c r="AHU253" s="136"/>
      <c r="AHV253" s="136"/>
      <c r="AHW253" s="136"/>
      <c r="AHX253" s="136"/>
      <c r="AHY253" s="136"/>
      <c r="AHZ253" s="136"/>
      <c r="AIA253" s="136"/>
      <c r="AIB253" s="136"/>
      <c r="AIC253" s="136"/>
      <c r="AID253" s="136"/>
      <c r="AIE253" s="136"/>
      <c r="AIF253" s="136"/>
      <c r="AIG253" s="136"/>
      <c r="AIH253" s="136"/>
      <c r="AII253" s="136"/>
      <c r="AIJ253" s="136"/>
      <c r="AIK253" s="136"/>
      <c r="AIL253" s="136"/>
      <c r="AIM253" s="136"/>
      <c r="AIN253" s="136"/>
      <c r="AIO253" s="136"/>
      <c r="AIP253" s="136"/>
      <c r="AIQ253" s="136"/>
      <c r="AIR253" s="136"/>
      <c r="AIS253" s="136"/>
      <c r="AIT253" s="136"/>
      <c r="AIU253" s="136"/>
      <c r="AIV253" s="136"/>
      <c r="AIW253" s="136"/>
      <c r="AIX253" s="136"/>
      <c r="AIY253" s="136"/>
      <c r="AIZ253" s="136"/>
      <c r="AJA253" s="136"/>
      <c r="AJB253" s="136"/>
      <c r="AJC253" s="136"/>
      <c r="AJD253" s="136"/>
      <c r="AJE253" s="136"/>
      <c r="AJF253" s="136"/>
      <c r="AJG253" s="136"/>
      <c r="AJH253" s="136"/>
      <c r="AJI253" s="136"/>
      <c r="AJJ253" s="136"/>
      <c r="AJK253" s="136"/>
      <c r="AJL253" s="136"/>
      <c r="AJM253" s="136"/>
      <c r="AJN253" s="136"/>
      <c r="AJO253" s="136"/>
      <c r="AJP253" s="136"/>
      <c r="AJQ253" s="136"/>
      <c r="AJR253" s="136"/>
      <c r="AJS253" s="136"/>
      <c r="AJT253" s="136"/>
      <c r="AJU253" s="136"/>
      <c r="AJV253" s="136"/>
      <c r="AJW253" s="136"/>
      <c r="AJX253" s="136"/>
      <c r="AJY253" s="136"/>
      <c r="AJZ253" s="136"/>
      <c r="AKA253" s="136"/>
      <c r="AKB253" s="136"/>
      <c r="AKC253" s="136"/>
      <c r="AKD253" s="136"/>
      <c r="AKE253" s="136"/>
      <c r="AKF253" s="136"/>
      <c r="AKG253" s="136"/>
      <c r="AKH253" s="136"/>
      <c r="AKI253" s="136"/>
      <c r="AKJ253" s="136"/>
      <c r="AKK253" s="136"/>
      <c r="AKL253" s="136"/>
      <c r="AKM253" s="136"/>
      <c r="AKN253" s="136"/>
      <c r="AKO253" s="136"/>
      <c r="AKP253" s="136"/>
      <c r="AKQ253" s="136"/>
      <c r="AKR253" s="136"/>
      <c r="AKS253" s="136"/>
      <c r="AKT253" s="136"/>
      <c r="AKU253" s="136"/>
      <c r="AKV253" s="136"/>
      <c r="AKW253" s="136"/>
      <c r="AKX253" s="136"/>
      <c r="AKY253" s="136"/>
      <c r="AKZ253" s="136"/>
      <c r="ALA253" s="136"/>
      <c r="ALB253" s="136"/>
      <c r="ALC253" s="136"/>
      <c r="ALD253" s="136"/>
      <c r="ALE253" s="136"/>
      <c r="ALF253" s="136"/>
      <c r="ALG253" s="136"/>
      <c r="ALH253" s="136"/>
      <c r="ALI253" s="136"/>
      <c r="ALJ253" s="136"/>
      <c r="ALK253" s="136"/>
      <c r="ALL253" s="136"/>
      <c r="ALM253" s="136"/>
      <c r="ALN253" s="136"/>
      <c r="ALO253" s="136"/>
      <c r="ALP253" s="136"/>
      <c r="ALQ253" s="136"/>
      <c r="ALR253" s="136"/>
      <c r="ALS253" s="136"/>
      <c r="ALT253" s="136"/>
      <c r="ALU253" s="136"/>
      <c r="ALV253" s="136"/>
      <c r="ALW253" s="136"/>
      <c r="ALX253" s="136"/>
      <c r="ALY253" s="136"/>
      <c r="ALZ253" s="136"/>
      <c r="AMA253" s="136"/>
      <c r="AMB253" s="136"/>
      <c r="AMC253" s="136"/>
      <c r="AMD253" s="136"/>
      <c r="AME253" s="136"/>
      <c r="AMF253" s="136"/>
      <c r="AMG253" s="136"/>
      <c r="AMH253" s="136"/>
      <c r="AMI253" s="136"/>
    </row>
    <row r="254" spans="1:1023" x14ac:dyDescent="0.25">
      <c r="A254" s="273" t="s">
        <v>5911</v>
      </c>
      <c r="B254" s="193">
        <v>254</v>
      </c>
      <c r="C254" s="194" t="s">
        <v>5912</v>
      </c>
      <c r="D254" s="211" t="s">
        <v>5913</v>
      </c>
      <c r="E254" s="255"/>
      <c r="F254" s="222"/>
      <c r="G254" s="211"/>
      <c r="H254" s="211"/>
      <c r="I254" s="367">
        <v>17.8</v>
      </c>
      <c r="J254" s="411"/>
      <c r="K254" s="411"/>
      <c r="L254" s="411"/>
      <c r="M254" s="411"/>
      <c r="N254" s="411"/>
      <c r="O254" s="416"/>
      <c r="P254" s="411"/>
      <c r="Q254" s="411"/>
      <c r="R254" s="411"/>
      <c r="S254" s="411"/>
      <c r="T254" s="411"/>
      <c r="U254" s="417"/>
      <c r="V254" s="275">
        <f>IF(O254=1,10,100)</f>
        <v>100</v>
      </c>
      <c r="W254" s="275">
        <f>IF(O254=1,1,IF(O254=2,10,100))</f>
        <v>100</v>
      </c>
      <c r="X254" s="275">
        <f>IF(O254=3,20,100)</f>
        <v>100</v>
      </c>
      <c r="Y254" s="275">
        <f>IF(P254=1,10,100)</f>
        <v>100</v>
      </c>
      <c r="Z254" s="275">
        <f>IF(P254=1,1,IF(P254=2,10,100))</f>
        <v>100</v>
      </c>
      <c r="AA254" s="276">
        <f>IF(OR(EXACT(Q254,"1A"),EXACT(Q254,"1B")),0.1,IF(Q254=2,1,100))</f>
        <v>100</v>
      </c>
      <c r="AB254" s="276">
        <f>IF(OR(EXACT(R254,"1A"),EXACT(R254,"1B")),0.1,IF(R254=2,1,100))</f>
        <v>100</v>
      </c>
      <c r="AC254" s="276">
        <f>IF(OR(EXACT(S254,"1A"),EXACT(S254,"1B")),0.3,IF(S254=2,3,100))</f>
        <v>100</v>
      </c>
      <c r="AF254" s="277">
        <f>IF(OR(OR(EXACT(J254,"1A"),EXACT(J254,"1B"),EXACT(J254,"1C")),K254=1),1,IF(K254=2,10,100))</f>
        <v>100</v>
      </c>
      <c r="AG254" s="277">
        <f>IF(OR(EXACT(J254,"1A"),EXACT(J254,"1B"),EXACT(J254,"1C")),1,IF(J254=2,10,100))</f>
        <v>100</v>
      </c>
      <c r="AH254" s="277">
        <f>IF(OR(EXACT(J254,"1A"),EXACT(J254,"1B"),EXACT(J254,"1C"),K254=1),3,100)</f>
        <v>100</v>
      </c>
      <c r="AI254" s="277">
        <f>IF(OR(EXACT(J254,"1A"),EXACT(J254,"1B"),EXACT(J254,"1C")),5,100)</f>
        <v>100</v>
      </c>
      <c r="AJ254" s="263" t="s">
        <v>25611</v>
      </c>
      <c r="AK254" s="274"/>
      <c r="AL254" s="222"/>
      <c r="AM254" s="251"/>
      <c r="AN254" s="222"/>
      <c r="AO254" s="222"/>
      <c r="AQ254" s="199" t="s">
        <v>5914</v>
      </c>
      <c r="AR254" s="253" t="s">
        <v>5915</v>
      </c>
    </row>
    <row r="255" spans="1:1023" ht="29.25" x14ac:dyDescent="0.25">
      <c r="A255" s="245" t="s">
        <v>974</v>
      </c>
      <c r="B255" s="193">
        <v>255</v>
      </c>
      <c r="C255" s="192" t="s">
        <v>975</v>
      </c>
      <c r="D255" s="209" t="s">
        <v>976</v>
      </c>
      <c r="E255" s="136"/>
      <c r="F255" s="229">
        <v>4</v>
      </c>
      <c r="G255" s="214"/>
      <c r="H255" s="214"/>
      <c r="I255" s="367"/>
      <c r="J255" s="409">
        <v>2</v>
      </c>
      <c r="K255" s="430">
        <v>2</v>
      </c>
      <c r="L255" s="161"/>
      <c r="M255" s="161"/>
      <c r="N255" s="161"/>
      <c r="O255" s="161"/>
      <c r="P255" s="161"/>
      <c r="Q255" s="430">
        <v>2</v>
      </c>
      <c r="R255" s="409" t="s">
        <v>770</v>
      </c>
      <c r="S255" s="161"/>
      <c r="T255" s="161"/>
      <c r="U255" s="161"/>
      <c r="V255" s="256">
        <f>IF(O255=1,10,100)</f>
        <v>100</v>
      </c>
      <c r="W255" s="256">
        <f>IF(O255=1,1,IF(O255=2,10,100))</f>
        <v>100</v>
      </c>
      <c r="X255" s="256">
        <f>IF(O255=3,20,100)</f>
        <v>100</v>
      </c>
      <c r="Y255" s="256">
        <f>IF(P255=1,10,100)</f>
        <v>100</v>
      </c>
      <c r="Z255" s="256">
        <f>IF(P255=1,1,IF(P255=2,10,100))</f>
        <v>100</v>
      </c>
      <c r="AA255" s="257">
        <f>IF(OR(EXACT(Q255,"1A"),EXACT(Q255,"1B")),0.1,IF(Q255=2,1,100))</f>
        <v>1</v>
      </c>
      <c r="AB255" s="257">
        <f>IF(OR(EXACT(R255,"1A"),EXACT(R255,"1B")),0.1,IF(R255=2,1,100))</f>
        <v>0.1</v>
      </c>
      <c r="AC255" s="257">
        <f>IF(OR(EXACT(S255,"1A"),EXACT(S255,"1B")),0.3,IF(S255=2,3,100))</f>
        <v>100</v>
      </c>
      <c r="AD255" s="136"/>
      <c r="AE255" s="136"/>
      <c r="AF255" s="249">
        <f>IF(OR(OR(EXACT(J255,"1A"),EXACT(J255,"1B"),EXACT(J255,"1C")),K255=1),1,IF(K255=2,10,100))</f>
        <v>10</v>
      </c>
      <c r="AG255" s="249">
        <f>IF(OR(EXACT(J255,"1A"),EXACT(J255,"1B"),EXACT(J255,"1C")),1,IF(J255=2,10,100))</f>
        <v>10</v>
      </c>
      <c r="AH255" s="249">
        <f>IF(OR(EXACT(J255,"1A"),EXACT(J255,"1B"),EXACT(J255,"1C"),K255=1),3,100)</f>
        <v>100</v>
      </c>
      <c r="AI255" s="249">
        <f>IF(OR(EXACT(J255,"1A"),EXACT(J255,"1B"),EXACT(J255,"1C")),5,100)</f>
        <v>100</v>
      </c>
      <c r="AJ255" s="251"/>
      <c r="AK255" s="136"/>
      <c r="AL255" s="229"/>
      <c r="AM255" s="251"/>
      <c r="AN255" s="136"/>
      <c r="AO255" s="136"/>
      <c r="AP255" s="136"/>
      <c r="AQ255" s="272" t="s">
        <v>25934</v>
      </c>
      <c r="AR255" s="136"/>
      <c r="AS255" s="136"/>
      <c r="AT255" s="136"/>
      <c r="AU255" s="136"/>
      <c r="AV255" s="136"/>
      <c r="AW255" s="136"/>
      <c r="AX255" s="136"/>
      <c r="AY255" s="136"/>
      <c r="AZ255" s="136"/>
      <c r="BA255" s="136"/>
      <c r="BB255" s="136"/>
      <c r="BC255" s="136"/>
      <c r="BD255" s="136"/>
      <c r="BE255" s="136"/>
      <c r="BF255" s="136"/>
      <c r="BG255" s="136"/>
      <c r="BH255" s="136"/>
      <c r="BI255" s="136"/>
      <c r="BJ255" s="136"/>
      <c r="BK255" s="136"/>
      <c r="BL255" s="136"/>
      <c r="BM255" s="136"/>
      <c r="BN255" s="136"/>
      <c r="BO255" s="136"/>
      <c r="BP255" s="136"/>
      <c r="BQ255" s="136"/>
      <c r="BR255" s="136"/>
      <c r="BS255" s="136"/>
      <c r="BT255" s="136"/>
      <c r="BU255" s="136"/>
      <c r="BV255" s="136"/>
      <c r="BW255" s="136"/>
      <c r="BX255" s="136"/>
      <c r="BY255" s="136"/>
      <c r="BZ255" s="136"/>
      <c r="CA255" s="136"/>
      <c r="CB255" s="136"/>
      <c r="CC255" s="136"/>
      <c r="CD255" s="136"/>
      <c r="CE255" s="136"/>
      <c r="CF255" s="136"/>
      <c r="CG255" s="136"/>
      <c r="CH255" s="136"/>
      <c r="CI255" s="136"/>
      <c r="CJ255" s="136"/>
      <c r="CK255" s="136"/>
      <c r="CL255" s="136"/>
      <c r="CM255" s="136"/>
      <c r="CN255" s="136"/>
      <c r="CO255" s="136"/>
      <c r="CP255" s="136"/>
      <c r="CQ255" s="136"/>
      <c r="CR255" s="136"/>
      <c r="CS255" s="136"/>
      <c r="CT255" s="136"/>
      <c r="CU255" s="136"/>
      <c r="CV255" s="136"/>
      <c r="CW255" s="136"/>
      <c r="CX255" s="136"/>
      <c r="CY255" s="136"/>
      <c r="CZ255" s="136"/>
      <c r="DA255" s="136"/>
      <c r="DB255" s="136"/>
      <c r="DC255" s="136"/>
      <c r="DD255" s="136"/>
      <c r="DE255" s="136"/>
      <c r="DF255" s="136"/>
      <c r="DG255" s="136"/>
      <c r="DH255" s="136"/>
      <c r="DI255" s="136"/>
      <c r="DJ255" s="136"/>
      <c r="DK255" s="136"/>
      <c r="DL255" s="136"/>
      <c r="DM255" s="136"/>
      <c r="DN255" s="136"/>
      <c r="DO255" s="136"/>
      <c r="DP255" s="136"/>
      <c r="DQ255" s="136"/>
      <c r="DR255" s="136"/>
      <c r="DS255" s="136"/>
      <c r="DT255" s="136"/>
      <c r="DU255" s="136"/>
      <c r="DV255" s="136"/>
      <c r="DW255" s="136"/>
      <c r="DX255" s="136"/>
      <c r="DY255" s="136"/>
      <c r="DZ255" s="136"/>
      <c r="EA255" s="136"/>
      <c r="EB255" s="136"/>
      <c r="EC255" s="136"/>
      <c r="ED255" s="136"/>
      <c r="EE255" s="136"/>
      <c r="EF255" s="136"/>
      <c r="EG255" s="136"/>
      <c r="EH255" s="136"/>
      <c r="EI255" s="136"/>
      <c r="EJ255" s="136"/>
      <c r="EK255" s="136"/>
      <c r="EL255" s="136"/>
      <c r="EM255" s="136"/>
      <c r="EN255" s="136"/>
      <c r="EO255" s="136"/>
      <c r="EP255" s="136"/>
      <c r="EQ255" s="136"/>
      <c r="ER255" s="136"/>
      <c r="ES255" s="136"/>
      <c r="ET255" s="136"/>
      <c r="EU255" s="136"/>
      <c r="EV255" s="136"/>
      <c r="EW255" s="136"/>
      <c r="EX255" s="136"/>
      <c r="EY255" s="136"/>
      <c r="EZ255" s="136"/>
      <c r="FA255" s="136"/>
      <c r="FB255" s="136"/>
      <c r="FC255" s="136"/>
      <c r="FD255" s="136"/>
      <c r="FE255" s="136"/>
      <c r="FF255" s="136"/>
      <c r="FG255" s="136"/>
      <c r="FH255" s="136"/>
      <c r="FI255" s="136"/>
      <c r="FJ255" s="136"/>
      <c r="FK255" s="136"/>
      <c r="FL255" s="136"/>
      <c r="FM255" s="136"/>
      <c r="FN255" s="136"/>
      <c r="FO255" s="136"/>
      <c r="FP255" s="136"/>
      <c r="FQ255" s="136"/>
      <c r="FR255" s="136"/>
      <c r="FS255" s="136"/>
      <c r="FT255" s="136"/>
      <c r="FU255" s="136"/>
      <c r="FV255" s="136"/>
      <c r="FW255" s="136"/>
      <c r="FX255" s="136"/>
      <c r="FY255" s="136"/>
      <c r="FZ255" s="136"/>
      <c r="GA255" s="136"/>
      <c r="GB255" s="136"/>
      <c r="GC255" s="136"/>
      <c r="GD255" s="136"/>
      <c r="GE255" s="136"/>
      <c r="GF255" s="136"/>
      <c r="GG255" s="136"/>
      <c r="GH255" s="136"/>
      <c r="GI255" s="136"/>
      <c r="GJ255" s="136"/>
      <c r="GK255" s="136"/>
      <c r="GL255" s="136"/>
      <c r="GM255" s="136"/>
      <c r="GN255" s="136"/>
      <c r="GO255" s="136"/>
      <c r="GP255" s="136"/>
      <c r="GQ255" s="136"/>
      <c r="GR255" s="136"/>
      <c r="GS255" s="136"/>
      <c r="GT255" s="136"/>
      <c r="GU255" s="136"/>
      <c r="GV255" s="136"/>
      <c r="GW255" s="136"/>
      <c r="GX255" s="136"/>
      <c r="GY255" s="136"/>
      <c r="GZ255" s="136"/>
      <c r="HA255" s="136"/>
      <c r="HB255" s="136"/>
      <c r="HC255" s="136"/>
      <c r="HD255" s="136"/>
      <c r="HE255" s="136"/>
      <c r="HF255" s="136"/>
      <c r="HG255" s="136"/>
      <c r="HH255" s="136"/>
      <c r="HI255" s="136"/>
      <c r="HJ255" s="136"/>
      <c r="HK255" s="136"/>
      <c r="HL255" s="136"/>
      <c r="HM255" s="136"/>
      <c r="HN255" s="136"/>
      <c r="HO255" s="136"/>
      <c r="HP255" s="136"/>
      <c r="HQ255" s="136"/>
      <c r="HR255" s="136"/>
      <c r="HS255" s="136"/>
      <c r="HT255" s="136"/>
      <c r="HU255" s="136"/>
      <c r="HV255" s="136"/>
      <c r="HW255" s="136"/>
      <c r="HX255" s="136"/>
      <c r="HY255" s="136"/>
      <c r="HZ255" s="136"/>
      <c r="IA255" s="136"/>
      <c r="IB255" s="136"/>
      <c r="IC255" s="136"/>
      <c r="ID255" s="136"/>
      <c r="IE255" s="136"/>
      <c r="IF255" s="136"/>
      <c r="IG255" s="136"/>
      <c r="IH255" s="136"/>
      <c r="II255" s="136"/>
      <c r="IJ255" s="136"/>
      <c r="IK255" s="136"/>
      <c r="IL255" s="136"/>
      <c r="IM255" s="136"/>
      <c r="IN255" s="136"/>
      <c r="IO255" s="136"/>
      <c r="IP255" s="136"/>
      <c r="IQ255" s="136"/>
      <c r="IR255" s="136"/>
      <c r="IS255" s="136"/>
      <c r="IT255" s="136"/>
      <c r="IU255" s="136"/>
      <c r="IV255" s="136"/>
      <c r="IW255" s="136"/>
      <c r="IX255" s="136"/>
      <c r="IY255" s="136"/>
      <c r="IZ255" s="136"/>
      <c r="JA255" s="136"/>
      <c r="JB255" s="136"/>
      <c r="JC255" s="136"/>
      <c r="JD255" s="136"/>
      <c r="JE255" s="136"/>
      <c r="JF255" s="136"/>
      <c r="JG255" s="136"/>
      <c r="JH255" s="136"/>
      <c r="JI255" s="136"/>
      <c r="JJ255" s="136"/>
      <c r="JK255" s="136"/>
      <c r="JL255" s="136"/>
      <c r="JM255" s="136"/>
      <c r="JN255" s="136"/>
      <c r="JO255" s="136"/>
      <c r="JP255" s="136"/>
      <c r="JQ255" s="136"/>
      <c r="JR255" s="136"/>
      <c r="JS255" s="136"/>
      <c r="JT255" s="136"/>
      <c r="JU255" s="136"/>
      <c r="JV255" s="136"/>
      <c r="JW255" s="136"/>
      <c r="JX255" s="136"/>
      <c r="JY255" s="136"/>
      <c r="JZ255" s="136"/>
      <c r="KA255" s="136"/>
      <c r="KB255" s="136"/>
      <c r="KC255" s="136"/>
      <c r="KD255" s="136"/>
      <c r="KE255" s="136"/>
      <c r="KF255" s="136"/>
      <c r="KG255" s="136"/>
      <c r="KH255" s="136"/>
      <c r="KI255" s="136"/>
      <c r="KJ255" s="136"/>
      <c r="KK255" s="136"/>
      <c r="KL255" s="136"/>
      <c r="KM255" s="136"/>
      <c r="KN255" s="136"/>
      <c r="KO255" s="136"/>
      <c r="KP255" s="136"/>
      <c r="KQ255" s="136"/>
      <c r="KR255" s="136"/>
      <c r="KS255" s="136"/>
      <c r="KT255" s="136"/>
      <c r="KU255" s="136"/>
      <c r="KV255" s="136"/>
      <c r="KW255" s="136"/>
      <c r="KX255" s="136"/>
      <c r="KY255" s="136"/>
      <c r="KZ255" s="136"/>
      <c r="LA255" s="136"/>
      <c r="LB255" s="136"/>
      <c r="LC255" s="136"/>
      <c r="LD255" s="136"/>
      <c r="LE255" s="136"/>
      <c r="LF255" s="136"/>
      <c r="LG255" s="136"/>
      <c r="LH255" s="136"/>
      <c r="LI255" s="136"/>
      <c r="LJ255" s="136"/>
      <c r="LK255" s="136"/>
      <c r="LL255" s="136"/>
      <c r="LM255" s="136"/>
      <c r="LN255" s="136"/>
      <c r="LO255" s="136"/>
      <c r="LP255" s="136"/>
      <c r="LQ255" s="136"/>
      <c r="LR255" s="136"/>
      <c r="LS255" s="136"/>
      <c r="LT255" s="136"/>
      <c r="LU255" s="136"/>
      <c r="LV255" s="136"/>
      <c r="LW255" s="136"/>
      <c r="LX255" s="136"/>
      <c r="LY255" s="136"/>
      <c r="LZ255" s="136"/>
      <c r="MA255" s="136"/>
      <c r="MB255" s="136"/>
      <c r="MC255" s="136"/>
      <c r="MD255" s="136"/>
      <c r="ME255" s="136"/>
      <c r="MF255" s="136"/>
      <c r="MG255" s="136"/>
      <c r="MH255" s="136"/>
      <c r="MI255" s="136"/>
      <c r="MJ255" s="136"/>
      <c r="MK255" s="136"/>
      <c r="ML255" s="136"/>
      <c r="MM255" s="136"/>
      <c r="MN255" s="136"/>
      <c r="MO255" s="136"/>
      <c r="MP255" s="136"/>
      <c r="MQ255" s="136"/>
      <c r="MR255" s="136"/>
      <c r="MS255" s="136"/>
      <c r="MT255" s="136"/>
      <c r="MU255" s="136"/>
      <c r="MV255" s="136"/>
      <c r="MW255" s="136"/>
      <c r="MX255" s="136"/>
      <c r="MY255" s="136"/>
      <c r="MZ255" s="136"/>
      <c r="NA255" s="136"/>
      <c r="NB255" s="136"/>
      <c r="NC255" s="136"/>
      <c r="ND255" s="136"/>
      <c r="NE255" s="136"/>
      <c r="NF255" s="136"/>
      <c r="NG255" s="136"/>
      <c r="NH255" s="136"/>
      <c r="NI255" s="136"/>
      <c r="NJ255" s="136"/>
      <c r="NK255" s="136"/>
      <c r="NL255" s="136"/>
      <c r="NM255" s="136"/>
      <c r="NN255" s="136"/>
      <c r="NO255" s="136"/>
      <c r="NP255" s="136"/>
      <c r="NQ255" s="136"/>
      <c r="NR255" s="136"/>
      <c r="NS255" s="136"/>
      <c r="NT255" s="136"/>
      <c r="NU255" s="136"/>
      <c r="NV255" s="136"/>
      <c r="NW255" s="136"/>
      <c r="NX255" s="136"/>
      <c r="NY255" s="136"/>
      <c r="NZ255" s="136"/>
      <c r="OA255" s="136"/>
      <c r="OB255" s="136"/>
      <c r="OC255" s="136"/>
      <c r="OD255" s="136"/>
      <c r="OE255" s="136"/>
      <c r="OF255" s="136"/>
      <c r="OG255" s="136"/>
      <c r="OH255" s="136"/>
      <c r="OI255" s="136"/>
      <c r="OJ255" s="136"/>
      <c r="OK255" s="136"/>
      <c r="OL255" s="136"/>
      <c r="OM255" s="136"/>
      <c r="ON255" s="136"/>
      <c r="OO255" s="136"/>
      <c r="OP255" s="136"/>
      <c r="OQ255" s="136"/>
      <c r="OR255" s="136"/>
      <c r="OS255" s="136"/>
      <c r="OT255" s="136"/>
      <c r="OU255" s="136"/>
      <c r="OV255" s="136"/>
      <c r="OW255" s="136"/>
      <c r="OX255" s="136"/>
      <c r="OY255" s="136"/>
      <c r="OZ255" s="136"/>
      <c r="PA255" s="136"/>
      <c r="PB255" s="136"/>
      <c r="PC255" s="136"/>
      <c r="PD255" s="136"/>
      <c r="PE255" s="136"/>
      <c r="PF255" s="136"/>
      <c r="PG255" s="136"/>
      <c r="PH255" s="136"/>
      <c r="PI255" s="136"/>
      <c r="PJ255" s="136"/>
      <c r="PK255" s="136"/>
      <c r="PL255" s="136"/>
      <c r="PM255" s="136"/>
      <c r="PN255" s="136"/>
      <c r="PO255" s="136"/>
      <c r="PP255" s="136"/>
      <c r="PQ255" s="136"/>
      <c r="PR255" s="136"/>
      <c r="PS255" s="136"/>
      <c r="PT255" s="136"/>
      <c r="PU255" s="136"/>
      <c r="PV255" s="136"/>
      <c r="PW255" s="136"/>
      <c r="PX255" s="136"/>
      <c r="PY255" s="136"/>
      <c r="PZ255" s="136"/>
      <c r="QA255" s="136"/>
      <c r="QB255" s="136"/>
      <c r="QC255" s="136"/>
      <c r="QD255" s="136"/>
      <c r="QE255" s="136"/>
      <c r="QF255" s="136"/>
      <c r="QG255" s="136"/>
      <c r="QH255" s="136"/>
      <c r="QI255" s="136"/>
      <c r="QJ255" s="136"/>
      <c r="QK255" s="136"/>
      <c r="QL255" s="136"/>
      <c r="QM255" s="136"/>
      <c r="QN255" s="136"/>
      <c r="QO255" s="136"/>
      <c r="QP255" s="136"/>
      <c r="QQ255" s="136"/>
      <c r="QR255" s="136"/>
      <c r="QS255" s="136"/>
      <c r="QT255" s="136"/>
      <c r="QU255" s="136"/>
      <c r="QV255" s="136"/>
      <c r="QW255" s="136"/>
      <c r="QX255" s="136"/>
      <c r="QY255" s="136"/>
      <c r="QZ255" s="136"/>
      <c r="RA255" s="136"/>
      <c r="RB255" s="136"/>
      <c r="RC255" s="136"/>
      <c r="RD255" s="136"/>
      <c r="RE255" s="136"/>
      <c r="RF255" s="136"/>
      <c r="RG255" s="136"/>
      <c r="RH255" s="136"/>
      <c r="RI255" s="136"/>
      <c r="RJ255" s="136"/>
      <c r="RK255" s="136"/>
      <c r="RL255" s="136"/>
      <c r="RM255" s="136"/>
      <c r="RN255" s="136"/>
      <c r="RO255" s="136"/>
      <c r="RP255" s="136"/>
      <c r="RQ255" s="136"/>
      <c r="RR255" s="136"/>
      <c r="RS255" s="136"/>
      <c r="RT255" s="136"/>
      <c r="RU255" s="136"/>
      <c r="RV255" s="136"/>
      <c r="RW255" s="136"/>
      <c r="RX255" s="136"/>
      <c r="RY255" s="136"/>
      <c r="RZ255" s="136"/>
      <c r="SA255" s="136"/>
      <c r="SB255" s="136"/>
      <c r="SC255" s="136"/>
      <c r="SD255" s="136"/>
      <c r="SE255" s="136"/>
      <c r="SF255" s="136"/>
      <c r="SG255" s="136"/>
      <c r="SH255" s="136"/>
      <c r="SI255" s="136"/>
      <c r="SJ255" s="136"/>
      <c r="SK255" s="136"/>
      <c r="SL255" s="136"/>
      <c r="SM255" s="136"/>
      <c r="SN255" s="136"/>
      <c r="SO255" s="136"/>
      <c r="SP255" s="136"/>
      <c r="SQ255" s="136"/>
      <c r="SR255" s="136"/>
      <c r="SS255" s="136"/>
      <c r="ST255" s="136"/>
      <c r="SU255" s="136"/>
      <c r="SV255" s="136"/>
      <c r="SW255" s="136"/>
      <c r="SX255" s="136"/>
      <c r="SY255" s="136"/>
      <c r="SZ255" s="136"/>
      <c r="TA255" s="136"/>
      <c r="TB255" s="136"/>
      <c r="TC255" s="136"/>
      <c r="TD255" s="136"/>
      <c r="TE255" s="136"/>
      <c r="TF255" s="136"/>
      <c r="TG255" s="136"/>
      <c r="TH255" s="136"/>
      <c r="TI255" s="136"/>
      <c r="TJ255" s="136"/>
      <c r="TK255" s="136"/>
      <c r="TL255" s="136"/>
      <c r="TM255" s="136"/>
      <c r="TN255" s="136"/>
      <c r="TO255" s="136"/>
      <c r="TP255" s="136"/>
      <c r="TQ255" s="136"/>
      <c r="TR255" s="136"/>
      <c r="TS255" s="136"/>
      <c r="TT255" s="136"/>
      <c r="TU255" s="136"/>
      <c r="TV255" s="136"/>
      <c r="TW255" s="136"/>
      <c r="TX255" s="136"/>
      <c r="TY255" s="136"/>
      <c r="TZ255" s="136"/>
      <c r="UA255" s="136"/>
      <c r="UB255" s="136"/>
      <c r="UC255" s="136"/>
      <c r="UD255" s="136"/>
      <c r="UE255" s="136"/>
      <c r="UF255" s="136"/>
      <c r="UG255" s="136"/>
      <c r="UH255" s="136"/>
      <c r="UI255" s="136"/>
      <c r="UJ255" s="136"/>
      <c r="UK255" s="136"/>
      <c r="UL255" s="136"/>
      <c r="UM255" s="136"/>
      <c r="UN255" s="136"/>
      <c r="UO255" s="136"/>
      <c r="UP255" s="136"/>
      <c r="UQ255" s="136"/>
      <c r="UR255" s="136"/>
      <c r="US255" s="136"/>
      <c r="UT255" s="136"/>
      <c r="UU255" s="136"/>
      <c r="UV255" s="136"/>
      <c r="UW255" s="136"/>
      <c r="UX255" s="136"/>
      <c r="UY255" s="136"/>
      <c r="UZ255" s="136"/>
      <c r="VA255" s="136"/>
      <c r="VB255" s="136"/>
      <c r="VC255" s="136"/>
      <c r="VD255" s="136"/>
      <c r="VE255" s="136"/>
      <c r="VF255" s="136"/>
      <c r="VG255" s="136"/>
      <c r="VH255" s="136"/>
      <c r="VI255" s="136"/>
      <c r="VJ255" s="136"/>
      <c r="VK255" s="136"/>
      <c r="VL255" s="136"/>
      <c r="VM255" s="136"/>
      <c r="VN255" s="136"/>
      <c r="VO255" s="136"/>
      <c r="VP255" s="136"/>
      <c r="VQ255" s="136"/>
      <c r="VR255" s="136"/>
      <c r="VS255" s="136"/>
      <c r="VT255" s="136"/>
      <c r="VU255" s="136"/>
      <c r="VV255" s="136"/>
      <c r="VW255" s="136"/>
      <c r="VX255" s="136"/>
      <c r="VY255" s="136"/>
      <c r="VZ255" s="136"/>
      <c r="WA255" s="136"/>
      <c r="WB255" s="136"/>
      <c r="WC255" s="136"/>
      <c r="WD255" s="136"/>
      <c r="WE255" s="136"/>
      <c r="WF255" s="136"/>
      <c r="WG255" s="136"/>
      <c r="WH255" s="136"/>
      <c r="WI255" s="136"/>
      <c r="WJ255" s="136"/>
      <c r="WK255" s="136"/>
      <c r="WL255" s="136"/>
      <c r="WM255" s="136"/>
      <c r="WN255" s="136"/>
      <c r="WO255" s="136"/>
      <c r="WP255" s="136"/>
      <c r="WQ255" s="136"/>
      <c r="WR255" s="136"/>
      <c r="WS255" s="136"/>
      <c r="WT255" s="136"/>
      <c r="WU255" s="136"/>
      <c r="WV255" s="136"/>
      <c r="WW255" s="136"/>
      <c r="WX255" s="136"/>
      <c r="WY255" s="136"/>
      <c r="WZ255" s="136"/>
      <c r="XA255" s="136"/>
      <c r="XB255" s="136"/>
      <c r="XC255" s="136"/>
      <c r="XD255" s="136"/>
      <c r="XE255" s="136"/>
      <c r="XF255" s="136"/>
      <c r="XG255" s="136"/>
      <c r="XH255" s="136"/>
      <c r="XI255" s="136"/>
      <c r="XJ255" s="136"/>
      <c r="XK255" s="136"/>
      <c r="XL255" s="136"/>
      <c r="XM255" s="136"/>
      <c r="XN255" s="136"/>
      <c r="XO255" s="136"/>
      <c r="XP255" s="136"/>
      <c r="XQ255" s="136"/>
      <c r="XR255" s="136"/>
      <c r="XS255" s="136"/>
      <c r="XT255" s="136"/>
      <c r="XU255" s="136"/>
      <c r="XV255" s="136"/>
      <c r="XW255" s="136"/>
      <c r="XX255" s="136"/>
      <c r="XY255" s="136"/>
      <c r="XZ255" s="136"/>
      <c r="YA255" s="136"/>
      <c r="YB255" s="136"/>
      <c r="YC255" s="136"/>
      <c r="YD255" s="136"/>
      <c r="YE255" s="136"/>
      <c r="YF255" s="136"/>
      <c r="YG255" s="136"/>
      <c r="YH255" s="136"/>
      <c r="YI255" s="136"/>
      <c r="YJ255" s="136"/>
      <c r="YK255" s="136"/>
      <c r="YL255" s="136"/>
      <c r="YM255" s="136"/>
      <c r="YN255" s="136"/>
      <c r="YO255" s="136"/>
      <c r="YP255" s="136"/>
      <c r="YQ255" s="136"/>
      <c r="YR255" s="136"/>
      <c r="YS255" s="136"/>
      <c r="YT255" s="136"/>
      <c r="YU255" s="136"/>
      <c r="YV255" s="136"/>
      <c r="YW255" s="136"/>
      <c r="YX255" s="136"/>
      <c r="YY255" s="136"/>
      <c r="YZ255" s="136"/>
      <c r="ZA255" s="136"/>
      <c r="ZB255" s="136"/>
      <c r="ZC255" s="136"/>
      <c r="ZD255" s="136"/>
      <c r="ZE255" s="136"/>
      <c r="ZF255" s="136"/>
      <c r="ZG255" s="136"/>
      <c r="ZH255" s="136"/>
      <c r="ZI255" s="136"/>
      <c r="ZJ255" s="136"/>
      <c r="ZK255" s="136"/>
      <c r="ZL255" s="136"/>
      <c r="ZM255" s="136"/>
      <c r="ZN255" s="136"/>
      <c r="ZO255" s="136"/>
      <c r="ZP255" s="136"/>
      <c r="ZQ255" s="136"/>
      <c r="ZR255" s="136"/>
      <c r="ZS255" s="136"/>
      <c r="ZT255" s="136"/>
      <c r="ZU255" s="136"/>
      <c r="ZV255" s="136"/>
      <c r="ZW255" s="136"/>
      <c r="ZX255" s="136"/>
      <c r="ZY255" s="136"/>
      <c r="ZZ255" s="136"/>
      <c r="AAA255" s="136"/>
      <c r="AAB255" s="136"/>
      <c r="AAC255" s="136"/>
      <c r="AAD255" s="136"/>
      <c r="AAE255" s="136"/>
      <c r="AAF255" s="136"/>
      <c r="AAG255" s="136"/>
      <c r="AAH255" s="136"/>
      <c r="AAI255" s="136"/>
      <c r="AAJ255" s="136"/>
      <c r="AAK255" s="136"/>
      <c r="AAL255" s="136"/>
      <c r="AAM255" s="136"/>
      <c r="AAN255" s="136"/>
      <c r="AAO255" s="136"/>
      <c r="AAP255" s="136"/>
      <c r="AAQ255" s="136"/>
      <c r="AAR255" s="136"/>
      <c r="AAS255" s="136"/>
      <c r="AAT255" s="136"/>
      <c r="AAU255" s="136"/>
      <c r="AAV255" s="136"/>
      <c r="AAW255" s="136"/>
      <c r="AAX255" s="136"/>
      <c r="AAY255" s="136"/>
      <c r="AAZ255" s="136"/>
      <c r="ABA255" s="136"/>
      <c r="ABB255" s="136"/>
      <c r="ABC255" s="136"/>
      <c r="ABD255" s="136"/>
      <c r="ABE255" s="136"/>
      <c r="ABF255" s="136"/>
      <c r="ABG255" s="136"/>
      <c r="ABH255" s="136"/>
      <c r="ABI255" s="136"/>
      <c r="ABJ255" s="136"/>
      <c r="ABK255" s="136"/>
      <c r="ABL255" s="136"/>
      <c r="ABM255" s="136"/>
      <c r="ABN255" s="136"/>
      <c r="ABO255" s="136"/>
      <c r="ABP255" s="136"/>
      <c r="ABQ255" s="136"/>
      <c r="ABR255" s="136"/>
      <c r="ABS255" s="136"/>
      <c r="ABT255" s="136"/>
      <c r="ABU255" s="136"/>
      <c r="ABV255" s="136"/>
      <c r="ABW255" s="136"/>
      <c r="ABX255" s="136"/>
      <c r="ABY255" s="136"/>
      <c r="ABZ255" s="136"/>
      <c r="ACA255" s="136"/>
      <c r="ACB255" s="136"/>
      <c r="ACC255" s="136"/>
      <c r="ACD255" s="136"/>
      <c r="ACE255" s="136"/>
      <c r="ACF255" s="136"/>
      <c r="ACG255" s="136"/>
      <c r="ACH255" s="136"/>
      <c r="ACI255" s="136"/>
      <c r="ACJ255" s="136"/>
      <c r="ACK255" s="136"/>
      <c r="ACL255" s="136"/>
      <c r="ACM255" s="136"/>
      <c r="ACN255" s="136"/>
      <c r="ACO255" s="136"/>
      <c r="ACP255" s="136"/>
      <c r="ACQ255" s="136"/>
      <c r="ACR255" s="136"/>
      <c r="ACS255" s="136"/>
      <c r="ACT255" s="136"/>
      <c r="ACU255" s="136"/>
      <c r="ACV255" s="136"/>
      <c r="ACW255" s="136"/>
      <c r="ACX255" s="136"/>
      <c r="ACY255" s="136"/>
      <c r="ACZ255" s="136"/>
      <c r="ADA255" s="136"/>
      <c r="ADB255" s="136"/>
      <c r="ADC255" s="136"/>
      <c r="ADD255" s="136"/>
      <c r="ADE255" s="136"/>
      <c r="ADF255" s="136"/>
      <c r="ADG255" s="136"/>
      <c r="ADH255" s="136"/>
      <c r="ADI255" s="136"/>
      <c r="ADJ255" s="136"/>
      <c r="ADK255" s="136"/>
      <c r="ADL255" s="136"/>
      <c r="ADM255" s="136"/>
      <c r="ADN255" s="136"/>
      <c r="ADO255" s="136"/>
      <c r="ADP255" s="136"/>
      <c r="ADQ255" s="136"/>
      <c r="ADR255" s="136"/>
      <c r="ADS255" s="136"/>
      <c r="ADT255" s="136"/>
      <c r="ADU255" s="136"/>
      <c r="ADV255" s="136"/>
      <c r="ADW255" s="136"/>
      <c r="ADX255" s="136"/>
      <c r="ADY255" s="136"/>
      <c r="ADZ255" s="136"/>
      <c r="AEA255" s="136"/>
      <c r="AEB255" s="136"/>
      <c r="AEC255" s="136"/>
      <c r="AED255" s="136"/>
      <c r="AEE255" s="136"/>
      <c r="AEF255" s="136"/>
      <c r="AEG255" s="136"/>
      <c r="AEH255" s="136"/>
      <c r="AEI255" s="136"/>
      <c r="AEJ255" s="136"/>
      <c r="AEK255" s="136"/>
      <c r="AEL255" s="136"/>
      <c r="AEM255" s="136"/>
      <c r="AEN255" s="136"/>
      <c r="AEO255" s="136"/>
      <c r="AEP255" s="136"/>
      <c r="AEQ255" s="136"/>
      <c r="AER255" s="136"/>
      <c r="AES255" s="136"/>
      <c r="AET255" s="136"/>
      <c r="AEU255" s="136"/>
      <c r="AEV255" s="136"/>
      <c r="AEW255" s="136"/>
      <c r="AEX255" s="136"/>
      <c r="AEY255" s="136"/>
      <c r="AEZ255" s="136"/>
      <c r="AFA255" s="136"/>
      <c r="AFB255" s="136"/>
      <c r="AFC255" s="136"/>
      <c r="AFD255" s="136"/>
      <c r="AFE255" s="136"/>
      <c r="AFF255" s="136"/>
      <c r="AFG255" s="136"/>
      <c r="AFH255" s="136"/>
      <c r="AFI255" s="136"/>
      <c r="AFJ255" s="136"/>
      <c r="AFK255" s="136"/>
      <c r="AFL255" s="136"/>
      <c r="AFM255" s="136"/>
      <c r="AFN255" s="136"/>
      <c r="AFO255" s="136"/>
      <c r="AFP255" s="136"/>
      <c r="AFQ255" s="136"/>
      <c r="AFR255" s="136"/>
      <c r="AFS255" s="136"/>
      <c r="AFT255" s="136"/>
      <c r="AFU255" s="136"/>
      <c r="AFV255" s="136"/>
      <c r="AFW255" s="136"/>
      <c r="AFX255" s="136"/>
      <c r="AFY255" s="136"/>
      <c r="AFZ255" s="136"/>
      <c r="AGA255" s="136"/>
      <c r="AGB255" s="136"/>
      <c r="AGC255" s="136"/>
      <c r="AGD255" s="136"/>
      <c r="AGE255" s="136"/>
      <c r="AGF255" s="136"/>
      <c r="AGG255" s="136"/>
      <c r="AGH255" s="136"/>
      <c r="AGI255" s="136"/>
      <c r="AGJ255" s="136"/>
      <c r="AGK255" s="136"/>
      <c r="AGL255" s="136"/>
      <c r="AGM255" s="136"/>
      <c r="AGN255" s="136"/>
      <c r="AGO255" s="136"/>
      <c r="AGP255" s="136"/>
      <c r="AGQ255" s="136"/>
      <c r="AGR255" s="136"/>
      <c r="AGS255" s="136"/>
      <c r="AGT255" s="136"/>
      <c r="AGU255" s="136"/>
      <c r="AGV255" s="136"/>
      <c r="AGW255" s="136"/>
      <c r="AGX255" s="136"/>
      <c r="AGY255" s="136"/>
      <c r="AGZ255" s="136"/>
      <c r="AHA255" s="136"/>
      <c r="AHB255" s="136"/>
      <c r="AHC255" s="136"/>
      <c r="AHD255" s="136"/>
      <c r="AHE255" s="136"/>
      <c r="AHF255" s="136"/>
      <c r="AHG255" s="136"/>
      <c r="AHH255" s="136"/>
      <c r="AHI255" s="136"/>
      <c r="AHJ255" s="136"/>
      <c r="AHK255" s="136"/>
      <c r="AHL255" s="136"/>
      <c r="AHM255" s="136"/>
      <c r="AHN255" s="136"/>
      <c r="AHO255" s="136"/>
      <c r="AHP255" s="136"/>
      <c r="AHQ255" s="136"/>
      <c r="AHR255" s="136"/>
      <c r="AHS255" s="136"/>
      <c r="AHT255" s="136"/>
      <c r="AHU255" s="136"/>
      <c r="AHV255" s="136"/>
      <c r="AHW255" s="136"/>
      <c r="AHX255" s="136"/>
      <c r="AHY255" s="136"/>
      <c r="AHZ255" s="136"/>
      <c r="AIA255" s="136"/>
      <c r="AIB255" s="136"/>
      <c r="AIC255" s="136"/>
      <c r="AID255" s="136"/>
      <c r="AIE255" s="136"/>
      <c r="AIF255" s="136"/>
      <c r="AIG255" s="136"/>
      <c r="AIH255" s="136"/>
      <c r="AII255" s="136"/>
      <c r="AIJ255" s="136"/>
      <c r="AIK255" s="136"/>
      <c r="AIL255" s="136"/>
      <c r="AIM255" s="136"/>
      <c r="AIN255" s="136"/>
      <c r="AIO255" s="136"/>
      <c r="AIP255" s="136"/>
      <c r="AIQ255" s="136"/>
      <c r="AIR255" s="136"/>
      <c r="AIS255" s="136"/>
      <c r="AIT255" s="136"/>
      <c r="AIU255" s="136"/>
      <c r="AIV255" s="136"/>
      <c r="AIW255" s="136"/>
      <c r="AIX255" s="136"/>
      <c r="AIY255" s="136"/>
      <c r="AIZ255" s="136"/>
      <c r="AJA255" s="136"/>
      <c r="AJB255" s="136"/>
      <c r="AJC255" s="136"/>
      <c r="AJD255" s="136"/>
      <c r="AJE255" s="136"/>
      <c r="AJF255" s="136"/>
      <c r="AJG255" s="136"/>
      <c r="AJH255" s="136"/>
      <c r="AJI255" s="136"/>
      <c r="AJJ255" s="136"/>
      <c r="AJK255" s="136"/>
      <c r="AJL255" s="136"/>
      <c r="AJM255" s="136"/>
      <c r="AJN255" s="136"/>
      <c r="AJO255" s="136"/>
      <c r="AJP255" s="136"/>
      <c r="AJQ255" s="136"/>
      <c r="AJR255" s="136"/>
      <c r="AJS255" s="136"/>
      <c r="AJT255" s="136"/>
      <c r="AJU255" s="136"/>
      <c r="AJV255" s="136"/>
      <c r="AJW255" s="136"/>
      <c r="AJX255" s="136"/>
      <c r="AJY255" s="136"/>
      <c r="AJZ255" s="136"/>
      <c r="AKA255" s="136"/>
      <c r="AKB255" s="136"/>
      <c r="AKC255" s="136"/>
      <c r="AKD255" s="136"/>
      <c r="AKE255" s="136"/>
      <c r="AKF255" s="136"/>
      <c r="AKG255" s="136"/>
      <c r="AKH255" s="136"/>
      <c r="AKI255" s="136"/>
      <c r="AKJ255" s="136"/>
      <c r="AKK255" s="136"/>
      <c r="AKL255" s="136"/>
      <c r="AKM255" s="136"/>
      <c r="AKN255" s="136"/>
      <c r="AKO255" s="136"/>
      <c r="AKP255" s="136"/>
      <c r="AKQ255" s="136"/>
      <c r="AKR255" s="136"/>
      <c r="AKS255" s="136"/>
      <c r="AKT255" s="136"/>
      <c r="AKU255" s="136"/>
      <c r="AKV255" s="136"/>
      <c r="AKW255" s="136"/>
      <c r="AKX255" s="136"/>
      <c r="AKY255" s="136"/>
      <c r="AKZ255" s="136"/>
      <c r="ALA255" s="136"/>
      <c r="ALB255" s="136"/>
      <c r="ALC255" s="136"/>
      <c r="ALD255" s="136"/>
      <c r="ALE255" s="136"/>
      <c r="ALF255" s="136"/>
      <c r="ALG255" s="136"/>
      <c r="ALH255" s="136"/>
      <c r="ALI255" s="136"/>
      <c r="ALJ255" s="136"/>
      <c r="ALK255" s="136"/>
      <c r="ALL255" s="136"/>
      <c r="ALM255" s="136"/>
      <c r="ALN255" s="136"/>
      <c r="ALO255" s="136"/>
      <c r="ALP255" s="136"/>
      <c r="ALQ255" s="136"/>
      <c r="ALR255" s="136"/>
      <c r="ALS255" s="136"/>
      <c r="ALT255" s="136"/>
      <c r="ALU255" s="136"/>
      <c r="ALV255" s="136"/>
      <c r="ALW255" s="136"/>
      <c r="ALX255" s="136"/>
      <c r="ALY255" s="136"/>
      <c r="ALZ255" s="136"/>
      <c r="AMA255" s="136"/>
      <c r="AMB255" s="136"/>
      <c r="AMC255" s="136"/>
      <c r="AMD255" s="136"/>
      <c r="AME255" s="136"/>
      <c r="AMF255" s="136"/>
      <c r="AMG255" s="136"/>
      <c r="AMH255" s="136"/>
      <c r="AMI255" s="136"/>
    </row>
    <row r="256" spans="1:1023" ht="29.25" x14ac:dyDescent="0.25">
      <c r="A256" s="280" t="s">
        <v>977</v>
      </c>
      <c r="B256" s="193">
        <v>256</v>
      </c>
      <c r="C256" s="192" t="s">
        <v>978</v>
      </c>
      <c r="D256" s="210" t="s">
        <v>979</v>
      </c>
      <c r="E256" s="136"/>
      <c r="F256" s="237">
        <v>4</v>
      </c>
      <c r="G256" s="214"/>
      <c r="H256" s="214"/>
      <c r="I256" s="367">
        <v>0.63200000000000001</v>
      </c>
      <c r="J256" s="421"/>
      <c r="K256" s="77">
        <v>2</v>
      </c>
      <c r="L256" s="161"/>
      <c r="M256" s="161"/>
      <c r="N256" s="161"/>
      <c r="O256" s="161"/>
      <c r="P256" s="161"/>
      <c r="Q256" s="77"/>
      <c r="R256" s="161"/>
      <c r="S256" s="161"/>
      <c r="T256" s="161"/>
      <c r="U256" s="161"/>
      <c r="V256" s="256">
        <f>IF(O256=1,10,100)</f>
        <v>100</v>
      </c>
      <c r="W256" s="256">
        <f>IF(O256=1,1,IF(O256=2,10,100))</f>
        <v>100</v>
      </c>
      <c r="X256" s="256">
        <f>IF(O256=3,20,100)</f>
        <v>100</v>
      </c>
      <c r="Y256" s="256">
        <f>IF(P256=1,10,100)</f>
        <v>100</v>
      </c>
      <c r="Z256" s="256">
        <f>IF(P256=1,1,IF(P256=2,10,100))</f>
        <v>100</v>
      </c>
      <c r="AA256" s="257">
        <f>IF(OR(EXACT(Q256,"1A"),EXACT(Q256,"1B")),0.1,IF(Q256=2,1,100))</f>
        <v>100</v>
      </c>
      <c r="AB256" s="257">
        <f>IF(OR(EXACT(R256,"1A"),EXACT(R256,"1B")),0.1,IF(R256=2,1,100))</f>
        <v>100</v>
      </c>
      <c r="AC256" s="257">
        <f>IF(OR(EXACT(S256,"1A"),EXACT(S256,"1B")),0.3,IF(S256=2,3,100))</f>
        <v>100</v>
      </c>
      <c r="AD256" s="136"/>
      <c r="AE256" s="136"/>
      <c r="AF256" s="249">
        <f>IF(OR(OR(EXACT(J256,"1A"),EXACT(J256,"1B"),EXACT(J256,"1C")),K256=1),1,IF(K256=2,10,100))</f>
        <v>10</v>
      </c>
      <c r="AG256" s="249">
        <f>IF(OR(EXACT(J256,"1A"),EXACT(J256,"1B"),EXACT(J256,"1C")),1,IF(J256=2,10,100))</f>
        <v>100</v>
      </c>
      <c r="AH256" s="249">
        <f>IF(OR(EXACT(J256,"1A"),EXACT(J256,"1B"),EXACT(J256,"1C"),K256=1),3,100)</f>
        <v>100</v>
      </c>
      <c r="AI256" s="249">
        <f>IF(OR(EXACT(J256,"1A"),EXACT(J256,"1B"),EXACT(J256,"1C")),5,100)</f>
        <v>100</v>
      </c>
      <c r="AJ256" s="269" t="s">
        <v>25935</v>
      </c>
      <c r="AK256" s="136"/>
      <c r="AL256" s="153"/>
      <c r="AM256" s="251"/>
      <c r="AN256" s="136"/>
      <c r="AO256" s="136"/>
      <c r="AP256" s="136"/>
      <c r="AQ256" s="285" t="s">
        <v>25936</v>
      </c>
      <c r="AR256" s="136"/>
      <c r="AS256" s="136"/>
      <c r="AT256" s="136"/>
      <c r="AU256" s="136"/>
      <c r="AV256" s="136"/>
      <c r="AW256" s="136"/>
      <c r="AX256" s="136"/>
      <c r="AY256" s="136"/>
      <c r="AZ256" s="136"/>
      <c r="BA256" s="136"/>
      <c r="BB256" s="136"/>
      <c r="BC256" s="136"/>
      <c r="BD256" s="136"/>
      <c r="BE256" s="136"/>
      <c r="BF256" s="136"/>
      <c r="BG256" s="136"/>
      <c r="BH256" s="136"/>
      <c r="BI256" s="136"/>
      <c r="BJ256" s="136"/>
      <c r="BK256" s="136"/>
      <c r="BL256" s="136"/>
      <c r="BM256" s="136"/>
      <c r="BN256" s="136"/>
      <c r="BO256" s="136"/>
      <c r="BP256" s="136"/>
      <c r="BQ256" s="136"/>
      <c r="BR256" s="136"/>
      <c r="BS256" s="136"/>
      <c r="BT256" s="136"/>
      <c r="BU256" s="136"/>
      <c r="BV256" s="136"/>
      <c r="BW256" s="136"/>
      <c r="BX256" s="136"/>
      <c r="BY256" s="136"/>
      <c r="BZ256" s="136"/>
      <c r="CA256" s="136"/>
      <c r="CB256" s="136"/>
      <c r="CC256" s="136"/>
      <c r="CD256" s="136"/>
      <c r="CE256" s="136"/>
      <c r="CF256" s="136"/>
      <c r="CG256" s="136"/>
      <c r="CH256" s="136"/>
      <c r="CI256" s="136"/>
      <c r="CJ256" s="136"/>
      <c r="CK256" s="136"/>
      <c r="CL256" s="136"/>
      <c r="CM256" s="136"/>
      <c r="CN256" s="136"/>
      <c r="CO256" s="136"/>
      <c r="CP256" s="136"/>
      <c r="CQ256" s="136"/>
      <c r="CR256" s="136"/>
      <c r="CS256" s="136"/>
      <c r="CT256" s="136"/>
      <c r="CU256" s="136"/>
      <c r="CV256" s="136"/>
      <c r="CW256" s="136"/>
      <c r="CX256" s="136"/>
      <c r="CY256" s="136"/>
      <c r="CZ256" s="136"/>
      <c r="DA256" s="136"/>
      <c r="DB256" s="136"/>
      <c r="DC256" s="136"/>
      <c r="DD256" s="136"/>
      <c r="DE256" s="136"/>
      <c r="DF256" s="136"/>
      <c r="DG256" s="136"/>
      <c r="DH256" s="136"/>
      <c r="DI256" s="136"/>
      <c r="DJ256" s="136"/>
      <c r="DK256" s="136"/>
      <c r="DL256" s="136"/>
      <c r="DM256" s="136"/>
      <c r="DN256" s="136"/>
      <c r="DO256" s="136"/>
      <c r="DP256" s="136"/>
      <c r="DQ256" s="136"/>
      <c r="DR256" s="136"/>
      <c r="DS256" s="136"/>
      <c r="DT256" s="136"/>
      <c r="DU256" s="136"/>
      <c r="DV256" s="136"/>
      <c r="DW256" s="136"/>
      <c r="DX256" s="136"/>
      <c r="DY256" s="136"/>
      <c r="DZ256" s="136"/>
      <c r="EA256" s="136"/>
      <c r="EB256" s="136"/>
      <c r="EC256" s="136"/>
      <c r="ED256" s="136"/>
      <c r="EE256" s="136"/>
      <c r="EF256" s="136"/>
      <c r="EG256" s="136"/>
      <c r="EH256" s="136"/>
      <c r="EI256" s="136"/>
      <c r="EJ256" s="136"/>
      <c r="EK256" s="136"/>
      <c r="EL256" s="136"/>
      <c r="EM256" s="136"/>
      <c r="EN256" s="136"/>
      <c r="EO256" s="136"/>
      <c r="EP256" s="136"/>
      <c r="EQ256" s="136"/>
      <c r="ER256" s="136"/>
      <c r="ES256" s="136"/>
      <c r="ET256" s="136"/>
      <c r="EU256" s="136"/>
      <c r="EV256" s="136"/>
      <c r="EW256" s="136"/>
      <c r="EX256" s="136"/>
      <c r="EY256" s="136"/>
      <c r="EZ256" s="136"/>
      <c r="FA256" s="136"/>
      <c r="FB256" s="136"/>
      <c r="FC256" s="136"/>
      <c r="FD256" s="136"/>
      <c r="FE256" s="136"/>
      <c r="FF256" s="136"/>
      <c r="FG256" s="136"/>
      <c r="FH256" s="136"/>
      <c r="FI256" s="136"/>
      <c r="FJ256" s="136"/>
      <c r="FK256" s="136"/>
      <c r="FL256" s="136"/>
      <c r="FM256" s="136"/>
      <c r="FN256" s="136"/>
      <c r="FO256" s="136"/>
      <c r="FP256" s="136"/>
      <c r="FQ256" s="136"/>
      <c r="FR256" s="136"/>
      <c r="FS256" s="136"/>
      <c r="FT256" s="136"/>
      <c r="FU256" s="136"/>
      <c r="FV256" s="136"/>
      <c r="FW256" s="136"/>
      <c r="FX256" s="136"/>
      <c r="FY256" s="136"/>
      <c r="FZ256" s="136"/>
      <c r="GA256" s="136"/>
      <c r="GB256" s="136"/>
      <c r="GC256" s="136"/>
      <c r="GD256" s="136"/>
      <c r="GE256" s="136"/>
      <c r="GF256" s="136"/>
      <c r="GG256" s="136"/>
      <c r="GH256" s="136"/>
      <c r="GI256" s="136"/>
      <c r="GJ256" s="136"/>
      <c r="GK256" s="136"/>
      <c r="GL256" s="136"/>
      <c r="GM256" s="136"/>
      <c r="GN256" s="136"/>
      <c r="GO256" s="136"/>
      <c r="GP256" s="136"/>
      <c r="GQ256" s="136"/>
      <c r="GR256" s="136"/>
      <c r="GS256" s="136"/>
      <c r="GT256" s="136"/>
      <c r="GU256" s="136"/>
      <c r="GV256" s="136"/>
      <c r="GW256" s="136"/>
      <c r="GX256" s="136"/>
      <c r="GY256" s="136"/>
      <c r="GZ256" s="136"/>
      <c r="HA256" s="136"/>
      <c r="HB256" s="136"/>
      <c r="HC256" s="136"/>
      <c r="HD256" s="136"/>
      <c r="HE256" s="136"/>
      <c r="HF256" s="136"/>
      <c r="HG256" s="136"/>
      <c r="HH256" s="136"/>
      <c r="HI256" s="136"/>
      <c r="HJ256" s="136"/>
      <c r="HK256" s="136"/>
      <c r="HL256" s="136"/>
      <c r="HM256" s="136"/>
      <c r="HN256" s="136"/>
      <c r="HO256" s="136"/>
      <c r="HP256" s="136"/>
      <c r="HQ256" s="136"/>
      <c r="HR256" s="136"/>
      <c r="HS256" s="136"/>
      <c r="HT256" s="136"/>
      <c r="HU256" s="136"/>
      <c r="HV256" s="136"/>
      <c r="HW256" s="136"/>
      <c r="HX256" s="136"/>
      <c r="HY256" s="136"/>
      <c r="HZ256" s="136"/>
      <c r="IA256" s="136"/>
      <c r="IB256" s="136"/>
      <c r="IC256" s="136"/>
      <c r="ID256" s="136"/>
      <c r="IE256" s="136"/>
      <c r="IF256" s="136"/>
      <c r="IG256" s="136"/>
      <c r="IH256" s="136"/>
      <c r="II256" s="136"/>
      <c r="IJ256" s="136"/>
      <c r="IK256" s="136"/>
      <c r="IL256" s="136"/>
      <c r="IM256" s="136"/>
      <c r="IN256" s="136"/>
      <c r="IO256" s="136"/>
      <c r="IP256" s="136"/>
      <c r="IQ256" s="136"/>
      <c r="IR256" s="136"/>
      <c r="IS256" s="136"/>
      <c r="IT256" s="136"/>
      <c r="IU256" s="136"/>
      <c r="IV256" s="136"/>
      <c r="IW256" s="136"/>
      <c r="IX256" s="136"/>
      <c r="IY256" s="136"/>
      <c r="IZ256" s="136"/>
      <c r="JA256" s="136"/>
      <c r="JB256" s="136"/>
      <c r="JC256" s="136"/>
      <c r="JD256" s="136"/>
      <c r="JE256" s="136"/>
      <c r="JF256" s="136"/>
      <c r="JG256" s="136"/>
      <c r="JH256" s="136"/>
      <c r="JI256" s="136"/>
      <c r="JJ256" s="136"/>
      <c r="JK256" s="136"/>
      <c r="JL256" s="136"/>
      <c r="JM256" s="136"/>
      <c r="JN256" s="136"/>
      <c r="JO256" s="136"/>
      <c r="JP256" s="136"/>
      <c r="JQ256" s="136"/>
      <c r="JR256" s="136"/>
      <c r="JS256" s="136"/>
      <c r="JT256" s="136"/>
      <c r="JU256" s="136"/>
      <c r="JV256" s="136"/>
      <c r="JW256" s="136"/>
      <c r="JX256" s="136"/>
      <c r="JY256" s="136"/>
      <c r="JZ256" s="136"/>
      <c r="KA256" s="136"/>
      <c r="KB256" s="136"/>
      <c r="KC256" s="136"/>
      <c r="KD256" s="136"/>
      <c r="KE256" s="136"/>
      <c r="KF256" s="136"/>
      <c r="KG256" s="136"/>
      <c r="KH256" s="136"/>
      <c r="KI256" s="136"/>
      <c r="KJ256" s="136"/>
      <c r="KK256" s="136"/>
      <c r="KL256" s="136"/>
      <c r="KM256" s="136"/>
      <c r="KN256" s="136"/>
      <c r="KO256" s="136"/>
      <c r="KP256" s="136"/>
      <c r="KQ256" s="136"/>
      <c r="KR256" s="136"/>
      <c r="KS256" s="136"/>
      <c r="KT256" s="136"/>
      <c r="KU256" s="136"/>
      <c r="KV256" s="136"/>
      <c r="KW256" s="136"/>
      <c r="KX256" s="136"/>
      <c r="KY256" s="136"/>
      <c r="KZ256" s="136"/>
      <c r="LA256" s="136"/>
      <c r="LB256" s="136"/>
      <c r="LC256" s="136"/>
      <c r="LD256" s="136"/>
      <c r="LE256" s="136"/>
      <c r="LF256" s="136"/>
      <c r="LG256" s="136"/>
      <c r="LH256" s="136"/>
      <c r="LI256" s="136"/>
      <c r="LJ256" s="136"/>
      <c r="LK256" s="136"/>
      <c r="LL256" s="136"/>
      <c r="LM256" s="136"/>
      <c r="LN256" s="136"/>
      <c r="LO256" s="136"/>
      <c r="LP256" s="136"/>
      <c r="LQ256" s="136"/>
      <c r="LR256" s="136"/>
      <c r="LS256" s="136"/>
      <c r="LT256" s="136"/>
      <c r="LU256" s="136"/>
      <c r="LV256" s="136"/>
      <c r="LW256" s="136"/>
      <c r="LX256" s="136"/>
      <c r="LY256" s="136"/>
      <c r="LZ256" s="136"/>
      <c r="MA256" s="136"/>
      <c r="MB256" s="136"/>
      <c r="MC256" s="136"/>
      <c r="MD256" s="136"/>
      <c r="ME256" s="136"/>
      <c r="MF256" s="136"/>
      <c r="MG256" s="136"/>
      <c r="MH256" s="136"/>
      <c r="MI256" s="136"/>
      <c r="MJ256" s="136"/>
      <c r="MK256" s="136"/>
      <c r="ML256" s="136"/>
      <c r="MM256" s="136"/>
      <c r="MN256" s="136"/>
      <c r="MO256" s="136"/>
      <c r="MP256" s="136"/>
      <c r="MQ256" s="136"/>
      <c r="MR256" s="136"/>
      <c r="MS256" s="136"/>
      <c r="MT256" s="136"/>
      <c r="MU256" s="136"/>
      <c r="MV256" s="136"/>
      <c r="MW256" s="136"/>
      <c r="MX256" s="136"/>
      <c r="MY256" s="136"/>
      <c r="MZ256" s="136"/>
      <c r="NA256" s="136"/>
      <c r="NB256" s="136"/>
      <c r="NC256" s="136"/>
      <c r="ND256" s="136"/>
      <c r="NE256" s="136"/>
      <c r="NF256" s="136"/>
      <c r="NG256" s="136"/>
      <c r="NH256" s="136"/>
      <c r="NI256" s="136"/>
      <c r="NJ256" s="136"/>
      <c r="NK256" s="136"/>
      <c r="NL256" s="136"/>
      <c r="NM256" s="136"/>
      <c r="NN256" s="136"/>
      <c r="NO256" s="136"/>
      <c r="NP256" s="136"/>
      <c r="NQ256" s="136"/>
      <c r="NR256" s="136"/>
      <c r="NS256" s="136"/>
      <c r="NT256" s="136"/>
      <c r="NU256" s="136"/>
      <c r="NV256" s="136"/>
      <c r="NW256" s="136"/>
      <c r="NX256" s="136"/>
      <c r="NY256" s="136"/>
      <c r="NZ256" s="136"/>
      <c r="OA256" s="136"/>
      <c r="OB256" s="136"/>
      <c r="OC256" s="136"/>
      <c r="OD256" s="136"/>
      <c r="OE256" s="136"/>
      <c r="OF256" s="136"/>
      <c r="OG256" s="136"/>
      <c r="OH256" s="136"/>
      <c r="OI256" s="136"/>
      <c r="OJ256" s="136"/>
      <c r="OK256" s="136"/>
      <c r="OL256" s="136"/>
      <c r="OM256" s="136"/>
      <c r="ON256" s="136"/>
      <c r="OO256" s="136"/>
      <c r="OP256" s="136"/>
      <c r="OQ256" s="136"/>
      <c r="OR256" s="136"/>
      <c r="OS256" s="136"/>
      <c r="OT256" s="136"/>
      <c r="OU256" s="136"/>
      <c r="OV256" s="136"/>
      <c r="OW256" s="136"/>
      <c r="OX256" s="136"/>
      <c r="OY256" s="136"/>
      <c r="OZ256" s="136"/>
      <c r="PA256" s="136"/>
      <c r="PB256" s="136"/>
      <c r="PC256" s="136"/>
      <c r="PD256" s="136"/>
      <c r="PE256" s="136"/>
      <c r="PF256" s="136"/>
      <c r="PG256" s="136"/>
      <c r="PH256" s="136"/>
      <c r="PI256" s="136"/>
      <c r="PJ256" s="136"/>
      <c r="PK256" s="136"/>
      <c r="PL256" s="136"/>
      <c r="PM256" s="136"/>
      <c r="PN256" s="136"/>
      <c r="PO256" s="136"/>
      <c r="PP256" s="136"/>
      <c r="PQ256" s="136"/>
      <c r="PR256" s="136"/>
      <c r="PS256" s="136"/>
      <c r="PT256" s="136"/>
      <c r="PU256" s="136"/>
      <c r="PV256" s="136"/>
      <c r="PW256" s="136"/>
      <c r="PX256" s="136"/>
      <c r="PY256" s="136"/>
      <c r="PZ256" s="136"/>
      <c r="QA256" s="136"/>
      <c r="QB256" s="136"/>
      <c r="QC256" s="136"/>
      <c r="QD256" s="136"/>
      <c r="QE256" s="136"/>
      <c r="QF256" s="136"/>
      <c r="QG256" s="136"/>
      <c r="QH256" s="136"/>
      <c r="QI256" s="136"/>
      <c r="QJ256" s="136"/>
      <c r="QK256" s="136"/>
      <c r="QL256" s="136"/>
      <c r="QM256" s="136"/>
      <c r="QN256" s="136"/>
      <c r="QO256" s="136"/>
      <c r="QP256" s="136"/>
      <c r="QQ256" s="136"/>
      <c r="QR256" s="136"/>
      <c r="QS256" s="136"/>
      <c r="QT256" s="136"/>
      <c r="QU256" s="136"/>
      <c r="QV256" s="136"/>
      <c r="QW256" s="136"/>
      <c r="QX256" s="136"/>
      <c r="QY256" s="136"/>
      <c r="QZ256" s="136"/>
      <c r="RA256" s="136"/>
      <c r="RB256" s="136"/>
      <c r="RC256" s="136"/>
      <c r="RD256" s="136"/>
      <c r="RE256" s="136"/>
      <c r="RF256" s="136"/>
      <c r="RG256" s="136"/>
      <c r="RH256" s="136"/>
      <c r="RI256" s="136"/>
      <c r="RJ256" s="136"/>
      <c r="RK256" s="136"/>
      <c r="RL256" s="136"/>
      <c r="RM256" s="136"/>
      <c r="RN256" s="136"/>
      <c r="RO256" s="136"/>
      <c r="RP256" s="136"/>
      <c r="RQ256" s="136"/>
      <c r="RR256" s="136"/>
      <c r="RS256" s="136"/>
      <c r="RT256" s="136"/>
      <c r="RU256" s="136"/>
      <c r="RV256" s="136"/>
      <c r="RW256" s="136"/>
      <c r="RX256" s="136"/>
      <c r="RY256" s="136"/>
      <c r="RZ256" s="136"/>
      <c r="SA256" s="136"/>
      <c r="SB256" s="136"/>
      <c r="SC256" s="136"/>
      <c r="SD256" s="136"/>
      <c r="SE256" s="136"/>
      <c r="SF256" s="136"/>
      <c r="SG256" s="136"/>
      <c r="SH256" s="136"/>
      <c r="SI256" s="136"/>
      <c r="SJ256" s="136"/>
      <c r="SK256" s="136"/>
      <c r="SL256" s="136"/>
      <c r="SM256" s="136"/>
      <c r="SN256" s="136"/>
      <c r="SO256" s="136"/>
      <c r="SP256" s="136"/>
      <c r="SQ256" s="136"/>
      <c r="SR256" s="136"/>
      <c r="SS256" s="136"/>
      <c r="ST256" s="136"/>
      <c r="SU256" s="136"/>
      <c r="SV256" s="136"/>
      <c r="SW256" s="136"/>
      <c r="SX256" s="136"/>
      <c r="SY256" s="136"/>
      <c r="SZ256" s="136"/>
      <c r="TA256" s="136"/>
      <c r="TB256" s="136"/>
      <c r="TC256" s="136"/>
      <c r="TD256" s="136"/>
      <c r="TE256" s="136"/>
      <c r="TF256" s="136"/>
      <c r="TG256" s="136"/>
      <c r="TH256" s="136"/>
      <c r="TI256" s="136"/>
      <c r="TJ256" s="136"/>
      <c r="TK256" s="136"/>
      <c r="TL256" s="136"/>
      <c r="TM256" s="136"/>
      <c r="TN256" s="136"/>
      <c r="TO256" s="136"/>
      <c r="TP256" s="136"/>
      <c r="TQ256" s="136"/>
      <c r="TR256" s="136"/>
      <c r="TS256" s="136"/>
      <c r="TT256" s="136"/>
      <c r="TU256" s="136"/>
      <c r="TV256" s="136"/>
      <c r="TW256" s="136"/>
      <c r="TX256" s="136"/>
      <c r="TY256" s="136"/>
      <c r="TZ256" s="136"/>
      <c r="UA256" s="136"/>
      <c r="UB256" s="136"/>
      <c r="UC256" s="136"/>
      <c r="UD256" s="136"/>
      <c r="UE256" s="136"/>
      <c r="UF256" s="136"/>
      <c r="UG256" s="136"/>
      <c r="UH256" s="136"/>
      <c r="UI256" s="136"/>
      <c r="UJ256" s="136"/>
      <c r="UK256" s="136"/>
      <c r="UL256" s="136"/>
      <c r="UM256" s="136"/>
      <c r="UN256" s="136"/>
      <c r="UO256" s="136"/>
      <c r="UP256" s="136"/>
      <c r="UQ256" s="136"/>
      <c r="UR256" s="136"/>
      <c r="US256" s="136"/>
      <c r="UT256" s="136"/>
      <c r="UU256" s="136"/>
      <c r="UV256" s="136"/>
      <c r="UW256" s="136"/>
      <c r="UX256" s="136"/>
      <c r="UY256" s="136"/>
      <c r="UZ256" s="136"/>
      <c r="VA256" s="136"/>
      <c r="VB256" s="136"/>
      <c r="VC256" s="136"/>
      <c r="VD256" s="136"/>
      <c r="VE256" s="136"/>
      <c r="VF256" s="136"/>
      <c r="VG256" s="136"/>
      <c r="VH256" s="136"/>
      <c r="VI256" s="136"/>
      <c r="VJ256" s="136"/>
      <c r="VK256" s="136"/>
      <c r="VL256" s="136"/>
      <c r="VM256" s="136"/>
      <c r="VN256" s="136"/>
      <c r="VO256" s="136"/>
      <c r="VP256" s="136"/>
      <c r="VQ256" s="136"/>
      <c r="VR256" s="136"/>
      <c r="VS256" s="136"/>
      <c r="VT256" s="136"/>
      <c r="VU256" s="136"/>
      <c r="VV256" s="136"/>
      <c r="VW256" s="136"/>
      <c r="VX256" s="136"/>
      <c r="VY256" s="136"/>
      <c r="VZ256" s="136"/>
      <c r="WA256" s="136"/>
      <c r="WB256" s="136"/>
      <c r="WC256" s="136"/>
      <c r="WD256" s="136"/>
      <c r="WE256" s="136"/>
      <c r="WF256" s="136"/>
      <c r="WG256" s="136"/>
      <c r="WH256" s="136"/>
      <c r="WI256" s="136"/>
      <c r="WJ256" s="136"/>
      <c r="WK256" s="136"/>
      <c r="WL256" s="136"/>
      <c r="WM256" s="136"/>
      <c r="WN256" s="136"/>
      <c r="WO256" s="136"/>
      <c r="WP256" s="136"/>
      <c r="WQ256" s="136"/>
      <c r="WR256" s="136"/>
      <c r="WS256" s="136"/>
      <c r="WT256" s="136"/>
      <c r="WU256" s="136"/>
      <c r="WV256" s="136"/>
      <c r="WW256" s="136"/>
      <c r="WX256" s="136"/>
      <c r="WY256" s="136"/>
      <c r="WZ256" s="136"/>
      <c r="XA256" s="136"/>
      <c r="XB256" s="136"/>
      <c r="XC256" s="136"/>
      <c r="XD256" s="136"/>
      <c r="XE256" s="136"/>
      <c r="XF256" s="136"/>
      <c r="XG256" s="136"/>
      <c r="XH256" s="136"/>
      <c r="XI256" s="136"/>
      <c r="XJ256" s="136"/>
      <c r="XK256" s="136"/>
      <c r="XL256" s="136"/>
      <c r="XM256" s="136"/>
      <c r="XN256" s="136"/>
      <c r="XO256" s="136"/>
      <c r="XP256" s="136"/>
      <c r="XQ256" s="136"/>
      <c r="XR256" s="136"/>
      <c r="XS256" s="136"/>
      <c r="XT256" s="136"/>
      <c r="XU256" s="136"/>
      <c r="XV256" s="136"/>
      <c r="XW256" s="136"/>
      <c r="XX256" s="136"/>
      <c r="XY256" s="136"/>
      <c r="XZ256" s="136"/>
      <c r="YA256" s="136"/>
      <c r="YB256" s="136"/>
      <c r="YC256" s="136"/>
      <c r="YD256" s="136"/>
      <c r="YE256" s="136"/>
      <c r="YF256" s="136"/>
      <c r="YG256" s="136"/>
      <c r="YH256" s="136"/>
      <c r="YI256" s="136"/>
      <c r="YJ256" s="136"/>
      <c r="YK256" s="136"/>
      <c r="YL256" s="136"/>
      <c r="YM256" s="136"/>
      <c r="YN256" s="136"/>
      <c r="YO256" s="136"/>
      <c r="YP256" s="136"/>
      <c r="YQ256" s="136"/>
      <c r="YR256" s="136"/>
      <c r="YS256" s="136"/>
      <c r="YT256" s="136"/>
      <c r="YU256" s="136"/>
      <c r="YV256" s="136"/>
      <c r="YW256" s="136"/>
      <c r="YX256" s="136"/>
      <c r="YY256" s="136"/>
      <c r="YZ256" s="136"/>
      <c r="ZA256" s="136"/>
      <c r="ZB256" s="136"/>
      <c r="ZC256" s="136"/>
      <c r="ZD256" s="136"/>
      <c r="ZE256" s="136"/>
      <c r="ZF256" s="136"/>
      <c r="ZG256" s="136"/>
      <c r="ZH256" s="136"/>
      <c r="ZI256" s="136"/>
      <c r="ZJ256" s="136"/>
      <c r="ZK256" s="136"/>
      <c r="ZL256" s="136"/>
      <c r="ZM256" s="136"/>
      <c r="ZN256" s="136"/>
      <c r="ZO256" s="136"/>
      <c r="ZP256" s="136"/>
      <c r="ZQ256" s="136"/>
      <c r="ZR256" s="136"/>
      <c r="ZS256" s="136"/>
      <c r="ZT256" s="136"/>
      <c r="ZU256" s="136"/>
      <c r="ZV256" s="136"/>
      <c r="ZW256" s="136"/>
      <c r="ZX256" s="136"/>
      <c r="ZY256" s="136"/>
      <c r="ZZ256" s="136"/>
      <c r="AAA256" s="136"/>
      <c r="AAB256" s="136"/>
      <c r="AAC256" s="136"/>
      <c r="AAD256" s="136"/>
      <c r="AAE256" s="136"/>
      <c r="AAF256" s="136"/>
      <c r="AAG256" s="136"/>
      <c r="AAH256" s="136"/>
      <c r="AAI256" s="136"/>
      <c r="AAJ256" s="136"/>
      <c r="AAK256" s="136"/>
      <c r="AAL256" s="136"/>
      <c r="AAM256" s="136"/>
      <c r="AAN256" s="136"/>
      <c r="AAO256" s="136"/>
      <c r="AAP256" s="136"/>
      <c r="AAQ256" s="136"/>
      <c r="AAR256" s="136"/>
      <c r="AAS256" s="136"/>
      <c r="AAT256" s="136"/>
      <c r="AAU256" s="136"/>
      <c r="AAV256" s="136"/>
      <c r="AAW256" s="136"/>
      <c r="AAX256" s="136"/>
      <c r="AAY256" s="136"/>
      <c r="AAZ256" s="136"/>
      <c r="ABA256" s="136"/>
      <c r="ABB256" s="136"/>
      <c r="ABC256" s="136"/>
      <c r="ABD256" s="136"/>
      <c r="ABE256" s="136"/>
      <c r="ABF256" s="136"/>
      <c r="ABG256" s="136"/>
      <c r="ABH256" s="136"/>
      <c r="ABI256" s="136"/>
      <c r="ABJ256" s="136"/>
      <c r="ABK256" s="136"/>
      <c r="ABL256" s="136"/>
      <c r="ABM256" s="136"/>
      <c r="ABN256" s="136"/>
      <c r="ABO256" s="136"/>
      <c r="ABP256" s="136"/>
      <c r="ABQ256" s="136"/>
      <c r="ABR256" s="136"/>
      <c r="ABS256" s="136"/>
      <c r="ABT256" s="136"/>
      <c r="ABU256" s="136"/>
      <c r="ABV256" s="136"/>
      <c r="ABW256" s="136"/>
      <c r="ABX256" s="136"/>
      <c r="ABY256" s="136"/>
      <c r="ABZ256" s="136"/>
      <c r="ACA256" s="136"/>
      <c r="ACB256" s="136"/>
      <c r="ACC256" s="136"/>
      <c r="ACD256" s="136"/>
      <c r="ACE256" s="136"/>
      <c r="ACF256" s="136"/>
      <c r="ACG256" s="136"/>
      <c r="ACH256" s="136"/>
      <c r="ACI256" s="136"/>
      <c r="ACJ256" s="136"/>
      <c r="ACK256" s="136"/>
      <c r="ACL256" s="136"/>
      <c r="ACM256" s="136"/>
      <c r="ACN256" s="136"/>
      <c r="ACO256" s="136"/>
      <c r="ACP256" s="136"/>
      <c r="ACQ256" s="136"/>
      <c r="ACR256" s="136"/>
      <c r="ACS256" s="136"/>
      <c r="ACT256" s="136"/>
      <c r="ACU256" s="136"/>
      <c r="ACV256" s="136"/>
      <c r="ACW256" s="136"/>
      <c r="ACX256" s="136"/>
      <c r="ACY256" s="136"/>
      <c r="ACZ256" s="136"/>
      <c r="ADA256" s="136"/>
      <c r="ADB256" s="136"/>
      <c r="ADC256" s="136"/>
      <c r="ADD256" s="136"/>
      <c r="ADE256" s="136"/>
      <c r="ADF256" s="136"/>
      <c r="ADG256" s="136"/>
      <c r="ADH256" s="136"/>
      <c r="ADI256" s="136"/>
      <c r="ADJ256" s="136"/>
      <c r="ADK256" s="136"/>
      <c r="ADL256" s="136"/>
      <c r="ADM256" s="136"/>
      <c r="ADN256" s="136"/>
      <c r="ADO256" s="136"/>
      <c r="ADP256" s="136"/>
      <c r="ADQ256" s="136"/>
      <c r="ADR256" s="136"/>
      <c r="ADS256" s="136"/>
      <c r="ADT256" s="136"/>
      <c r="ADU256" s="136"/>
      <c r="ADV256" s="136"/>
      <c r="ADW256" s="136"/>
      <c r="ADX256" s="136"/>
      <c r="ADY256" s="136"/>
      <c r="ADZ256" s="136"/>
      <c r="AEA256" s="136"/>
      <c r="AEB256" s="136"/>
      <c r="AEC256" s="136"/>
      <c r="AED256" s="136"/>
      <c r="AEE256" s="136"/>
      <c r="AEF256" s="136"/>
      <c r="AEG256" s="136"/>
      <c r="AEH256" s="136"/>
      <c r="AEI256" s="136"/>
      <c r="AEJ256" s="136"/>
      <c r="AEK256" s="136"/>
      <c r="AEL256" s="136"/>
      <c r="AEM256" s="136"/>
      <c r="AEN256" s="136"/>
      <c r="AEO256" s="136"/>
      <c r="AEP256" s="136"/>
      <c r="AEQ256" s="136"/>
      <c r="AER256" s="136"/>
      <c r="AES256" s="136"/>
      <c r="AET256" s="136"/>
      <c r="AEU256" s="136"/>
      <c r="AEV256" s="136"/>
      <c r="AEW256" s="136"/>
      <c r="AEX256" s="136"/>
      <c r="AEY256" s="136"/>
      <c r="AEZ256" s="136"/>
      <c r="AFA256" s="136"/>
      <c r="AFB256" s="136"/>
      <c r="AFC256" s="136"/>
      <c r="AFD256" s="136"/>
      <c r="AFE256" s="136"/>
      <c r="AFF256" s="136"/>
      <c r="AFG256" s="136"/>
      <c r="AFH256" s="136"/>
      <c r="AFI256" s="136"/>
      <c r="AFJ256" s="136"/>
      <c r="AFK256" s="136"/>
      <c r="AFL256" s="136"/>
      <c r="AFM256" s="136"/>
      <c r="AFN256" s="136"/>
      <c r="AFO256" s="136"/>
      <c r="AFP256" s="136"/>
      <c r="AFQ256" s="136"/>
      <c r="AFR256" s="136"/>
      <c r="AFS256" s="136"/>
      <c r="AFT256" s="136"/>
      <c r="AFU256" s="136"/>
      <c r="AFV256" s="136"/>
      <c r="AFW256" s="136"/>
      <c r="AFX256" s="136"/>
      <c r="AFY256" s="136"/>
      <c r="AFZ256" s="136"/>
      <c r="AGA256" s="136"/>
      <c r="AGB256" s="136"/>
      <c r="AGC256" s="136"/>
      <c r="AGD256" s="136"/>
      <c r="AGE256" s="136"/>
      <c r="AGF256" s="136"/>
      <c r="AGG256" s="136"/>
      <c r="AGH256" s="136"/>
      <c r="AGI256" s="136"/>
      <c r="AGJ256" s="136"/>
      <c r="AGK256" s="136"/>
      <c r="AGL256" s="136"/>
      <c r="AGM256" s="136"/>
      <c r="AGN256" s="136"/>
      <c r="AGO256" s="136"/>
      <c r="AGP256" s="136"/>
      <c r="AGQ256" s="136"/>
      <c r="AGR256" s="136"/>
      <c r="AGS256" s="136"/>
      <c r="AGT256" s="136"/>
      <c r="AGU256" s="136"/>
      <c r="AGV256" s="136"/>
      <c r="AGW256" s="136"/>
      <c r="AGX256" s="136"/>
      <c r="AGY256" s="136"/>
      <c r="AGZ256" s="136"/>
      <c r="AHA256" s="136"/>
      <c r="AHB256" s="136"/>
      <c r="AHC256" s="136"/>
      <c r="AHD256" s="136"/>
      <c r="AHE256" s="136"/>
      <c r="AHF256" s="136"/>
      <c r="AHG256" s="136"/>
      <c r="AHH256" s="136"/>
      <c r="AHI256" s="136"/>
      <c r="AHJ256" s="136"/>
      <c r="AHK256" s="136"/>
      <c r="AHL256" s="136"/>
      <c r="AHM256" s="136"/>
      <c r="AHN256" s="136"/>
      <c r="AHO256" s="136"/>
      <c r="AHP256" s="136"/>
      <c r="AHQ256" s="136"/>
      <c r="AHR256" s="136"/>
      <c r="AHS256" s="136"/>
      <c r="AHT256" s="136"/>
      <c r="AHU256" s="136"/>
      <c r="AHV256" s="136"/>
      <c r="AHW256" s="136"/>
      <c r="AHX256" s="136"/>
      <c r="AHY256" s="136"/>
      <c r="AHZ256" s="136"/>
      <c r="AIA256" s="136"/>
      <c r="AIB256" s="136"/>
      <c r="AIC256" s="136"/>
      <c r="AID256" s="136"/>
      <c r="AIE256" s="136"/>
      <c r="AIF256" s="136"/>
      <c r="AIG256" s="136"/>
      <c r="AIH256" s="136"/>
      <c r="AII256" s="136"/>
      <c r="AIJ256" s="136"/>
      <c r="AIK256" s="136"/>
      <c r="AIL256" s="136"/>
      <c r="AIM256" s="136"/>
      <c r="AIN256" s="136"/>
      <c r="AIO256" s="136"/>
      <c r="AIP256" s="136"/>
      <c r="AIQ256" s="136"/>
      <c r="AIR256" s="136"/>
      <c r="AIS256" s="136"/>
      <c r="AIT256" s="136"/>
      <c r="AIU256" s="136"/>
      <c r="AIV256" s="136"/>
      <c r="AIW256" s="136"/>
      <c r="AIX256" s="136"/>
      <c r="AIY256" s="136"/>
      <c r="AIZ256" s="136"/>
      <c r="AJA256" s="136"/>
      <c r="AJB256" s="136"/>
      <c r="AJC256" s="136"/>
      <c r="AJD256" s="136"/>
      <c r="AJE256" s="136"/>
      <c r="AJF256" s="136"/>
      <c r="AJG256" s="136"/>
      <c r="AJH256" s="136"/>
      <c r="AJI256" s="136"/>
      <c r="AJJ256" s="136"/>
      <c r="AJK256" s="136"/>
      <c r="AJL256" s="136"/>
      <c r="AJM256" s="136"/>
      <c r="AJN256" s="136"/>
      <c r="AJO256" s="136"/>
      <c r="AJP256" s="136"/>
      <c r="AJQ256" s="136"/>
      <c r="AJR256" s="136"/>
      <c r="AJS256" s="136"/>
      <c r="AJT256" s="136"/>
      <c r="AJU256" s="136"/>
      <c r="AJV256" s="136"/>
      <c r="AJW256" s="136"/>
      <c r="AJX256" s="136"/>
      <c r="AJY256" s="136"/>
      <c r="AJZ256" s="136"/>
      <c r="AKA256" s="136"/>
      <c r="AKB256" s="136"/>
      <c r="AKC256" s="136"/>
      <c r="AKD256" s="136"/>
      <c r="AKE256" s="136"/>
      <c r="AKF256" s="136"/>
      <c r="AKG256" s="136"/>
      <c r="AKH256" s="136"/>
      <c r="AKI256" s="136"/>
      <c r="AKJ256" s="136"/>
      <c r="AKK256" s="136"/>
      <c r="AKL256" s="136"/>
      <c r="AKM256" s="136"/>
      <c r="AKN256" s="136"/>
      <c r="AKO256" s="136"/>
      <c r="AKP256" s="136"/>
      <c r="AKQ256" s="136"/>
      <c r="AKR256" s="136"/>
      <c r="AKS256" s="136"/>
      <c r="AKT256" s="136"/>
      <c r="AKU256" s="136"/>
      <c r="AKV256" s="136"/>
      <c r="AKW256" s="136"/>
      <c r="AKX256" s="136"/>
      <c r="AKY256" s="136"/>
      <c r="AKZ256" s="136"/>
      <c r="ALA256" s="136"/>
      <c r="ALB256" s="136"/>
      <c r="ALC256" s="136"/>
      <c r="ALD256" s="136"/>
      <c r="ALE256" s="136"/>
      <c r="ALF256" s="136"/>
      <c r="ALG256" s="136"/>
      <c r="ALH256" s="136"/>
      <c r="ALI256" s="136"/>
      <c r="ALJ256" s="136"/>
      <c r="ALK256" s="136"/>
      <c r="ALL256" s="136"/>
      <c r="ALM256" s="136"/>
      <c r="ALN256" s="136"/>
      <c r="ALO256" s="136"/>
      <c r="ALP256" s="136"/>
      <c r="ALQ256" s="136"/>
      <c r="ALR256" s="136"/>
      <c r="ALS256" s="136"/>
      <c r="ALT256" s="136"/>
      <c r="ALU256" s="136"/>
      <c r="ALV256" s="136"/>
      <c r="ALW256" s="136"/>
      <c r="ALX256" s="136"/>
      <c r="ALY256" s="136"/>
      <c r="ALZ256" s="136"/>
      <c r="AMA256" s="136"/>
      <c r="AMB256" s="136"/>
      <c r="AMC256" s="136"/>
      <c r="AMD256" s="136"/>
      <c r="AME256" s="136"/>
      <c r="AMF256" s="136"/>
      <c r="AMG256" s="136"/>
      <c r="AMH256" s="136"/>
      <c r="AMI256" s="136"/>
    </row>
    <row r="257" spans="1:1023" ht="30" x14ac:dyDescent="0.25">
      <c r="A257" s="280" t="s">
        <v>980</v>
      </c>
      <c r="B257" s="193">
        <v>257</v>
      </c>
      <c r="C257" s="192" t="s">
        <v>981</v>
      </c>
      <c r="D257" s="210" t="s">
        <v>982</v>
      </c>
      <c r="E257" s="253" t="s">
        <v>789</v>
      </c>
      <c r="F257" s="237"/>
      <c r="G257" s="214"/>
      <c r="H257" s="214"/>
      <c r="I257" s="367"/>
      <c r="J257" s="421">
        <v>2</v>
      </c>
      <c r="K257" s="77">
        <v>2</v>
      </c>
      <c r="L257" s="161"/>
      <c r="M257" s="161"/>
      <c r="N257" s="161"/>
      <c r="O257" s="461">
        <v>3</v>
      </c>
      <c r="P257" s="161"/>
      <c r="Q257" s="77"/>
      <c r="R257" s="161"/>
      <c r="S257" s="161"/>
      <c r="T257" s="161"/>
      <c r="U257" s="161"/>
      <c r="V257" s="256">
        <f>IF(O257=1,10,100)</f>
        <v>100</v>
      </c>
      <c r="W257" s="256">
        <f>IF(O257=1,1,IF(O257=2,10,100))</f>
        <v>100</v>
      </c>
      <c r="X257" s="256">
        <f>IF(O257=3,20,100)</f>
        <v>20</v>
      </c>
      <c r="Y257" s="256">
        <f>IF(P257=1,10,100)</f>
        <v>100</v>
      </c>
      <c r="Z257" s="256">
        <f>IF(P257=1,1,IF(P257=2,10,100))</f>
        <v>100</v>
      </c>
      <c r="AA257" s="257">
        <f>IF(OR(EXACT(Q257,"1A"),EXACT(Q257,"1B")),0.1,IF(Q257=2,1,100))</f>
        <v>100</v>
      </c>
      <c r="AB257" s="257">
        <f>IF(OR(EXACT(R257,"1A"),EXACT(R257,"1B")),0.1,IF(R257=2,1,100))</f>
        <v>100</v>
      </c>
      <c r="AC257" s="257">
        <f>IF(OR(EXACT(S257,"1A"),EXACT(S257,"1B")),0.3,IF(S257=2,3,100))</f>
        <v>100</v>
      </c>
      <c r="AD257" s="136"/>
      <c r="AE257" s="136"/>
      <c r="AF257" s="249">
        <f>IF(OR(OR(EXACT(J257,"1A"),EXACT(J257,"1B"),EXACT(J257,"1C")),K257=1),1,IF(K257=2,10,100))</f>
        <v>10</v>
      </c>
      <c r="AG257" s="249">
        <f>IF(OR(EXACT(J257,"1A"),EXACT(J257,"1B"),EXACT(J257,"1C")),1,IF(J257=2,10,100))</f>
        <v>10</v>
      </c>
      <c r="AH257" s="249">
        <f>IF(OR(EXACT(J257,"1A"),EXACT(J257,"1B"),EXACT(J257,"1C"),K257=1),3,100)</f>
        <v>100</v>
      </c>
      <c r="AI257" s="249">
        <f>IF(OR(EXACT(J257,"1A"),EXACT(J257,"1B"),EXACT(J257,"1C")),5,100)</f>
        <v>100</v>
      </c>
      <c r="AJ257" s="251"/>
      <c r="AK257" s="232">
        <v>1</v>
      </c>
      <c r="AL257" s="153"/>
      <c r="AM257" s="251"/>
      <c r="AN257" s="136"/>
      <c r="AO257" s="136"/>
      <c r="AP257" s="136"/>
      <c r="AQ257" s="272" t="s">
        <v>25937</v>
      </c>
      <c r="AR257" s="136"/>
      <c r="AS257" s="136"/>
      <c r="AT257" s="136"/>
      <c r="AU257" s="136"/>
      <c r="AV257" s="136"/>
      <c r="AW257" s="136"/>
      <c r="AX257" s="136"/>
      <c r="AY257" s="136"/>
      <c r="AZ257" s="136"/>
      <c r="BA257" s="136"/>
      <c r="BB257" s="136"/>
      <c r="BC257" s="136"/>
      <c r="BD257" s="136"/>
      <c r="BE257" s="136"/>
      <c r="BF257" s="136"/>
      <c r="BG257" s="136"/>
      <c r="BH257" s="136"/>
      <c r="BI257" s="136"/>
      <c r="BJ257" s="136"/>
      <c r="BK257" s="136"/>
      <c r="BL257" s="136"/>
      <c r="BM257" s="136"/>
      <c r="BN257" s="136"/>
      <c r="BO257" s="136"/>
      <c r="BP257" s="136"/>
      <c r="BQ257" s="136"/>
      <c r="BR257" s="136"/>
      <c r="BS257" s="136"/>
      <c r="BT257" s="136"/>
      <c r="BU257" s="136"/>
      <c r="BV257" s="136"/>
      <c r="BW257" s="136"/>
      <c r="BX257" s="136"/>
      <c r="BY257" s="136"/>
      <c r="BZ257" s="136"/>
      <c r="CA257" s="136"/>
      <c r="CB257" s="136"/>
      <c r="CC257" s="136"/>
      <c r="CD257" s="136"/>
      <c r="CE257" s="136"/>
      <c r="CF257" s="136"/>
      <c r="CG257" s="136"/>
      <c r="CH257" s="136"/>
      <c r="CI257" s="136"/>
      <c r="CJ257" s="136"/>
      <c r="CK257" s="136"/>
      <c r="CL257" s="136"/>
      <c r="CM257" s="136"/>
      <c r="CN257" s="136"/>
      <c r="CO257" s="136"/>
      <c r="CP257" s="136"/>
      <c r="CQ257" s="136"/>
      <c r="CR257" s="136"/>
      <c r="CS257" s="136"/>
      <c r="CT257" s="136"/>
      <c r="CU257" s="136"/>
      <c r="CV257" s="136"/>
      <c r="CW257" s="136"/>
      <c r="CX257" s="136"/>
      <c r="CY257" s="136"/>
      <c r="CZ257" s="136"/>
      <c r="DA257" s="136"/>
      <c r="DB257" s="136"/>
      <c r="DC257" s="136"/>
      <c r="DD257" s="136"/>
      <c r="DE257" s="136"/>
      <c r="DF257" s="136"/>
      <c r="DG257" s="136"/>
      <c r="DH257" s="136"/>
      <c r="DI257" s="136"/>
      <c r="DJ257" s="136"/>
      <c r="DK257" s="136"/>
      <c r="DL257" s="136"/>
      <c r="DM257" s="136"/>
      <c r="DN257" s="136"/>
      <c r="DO257" s="136"/>
      <c r="DP257" s="136"/>
      <c r="DQ257" s="136"/>
      <c r="DR257" s="136"/>
      <c r="DS257" s="136"/>
      <c r="DT257" s="136"/>
      <c r="DU257" s="136"/>
      <c r="DV257" s="136"/>
      <c r="DW257" s="136"/>
      <c r="DX257" s="136"/>
      <c r="DY257" s="136"/>
      <c r="DZ257" s="136"/>
      <c r="EA257" s="136"/>
      <c r="EB257" s="136"/>
      <c r="EC257" s="136"/>
      <c r="ED257" s="136"/>
      <c r="EE257" s="136"/>
      <c r="EF257" s="136"/>
      <c r="EG257" s="136"/>
      <c r="EH257" s="136"/>
      <c r="EI257" s="136"/>
      <c r="EJ257" s="136"/>
      <c r="EK257" s="136"/>
      <c r="EL257" s="136"/>
      <c r="EM257" s="136"/>
      <c r="EN257" s="136"/>
      <c r="EO257" s="136"/>
      <c r="EP257" s="136"/>
      <c r="EQ257" s="136"/>
      <c r="ER257" s="136"/>
      <c r="ES257" s="136"/>
      <c r="ET257" s="136"/>
      <c r="EU257" s="136"/>
      <c r="EV257" s="136"/>
      <c r="EW257" s="136"/>
      <c r="EX257" s="136"/>
      <c r="EY257" s="136"/>
      <c r="EZ257" s="136"/>
      <c r="FA257" s="136"/>
      <c r="FB257" s="136"/>
      <c r="FC257" s="136"/>
      <c r="FD257" s="136"/>
      <c r="FE257" s="136"/>
      <c r="FF257" s="136"/>
      <c r="FG257" s="136"/>
      <c r="FH257" s="136"/>
      <c r="FI257" s="136"/>
      <c r="FJ257" s="136"/>
      <c r="FK257" s="136"/>
      <c r="FL257" s="136"/>
      <c r="FM257" s="136"/>
      <c r="FN257" s="136"/>
      <c r="FO257" s="136"/>
      <c r="FP257" s="136"/>
      <c r="FQ257" s="136"/>
      <c r="FR257" s="136"/>
      <c r="FS257" s="136"/>
      <c r="FT257" s="136"/>
      <c r="FU257" s="136"/>
      <c r="FV257" s="136"/>
      <c r="FW257" s="136"/>
      <c r="FX257" s="136"/>
      <c r="FY257" s="136"/>
      <c r="FZ257" s="136"/>
      <c r="GA257" s="136"/>
      <c r="GB257" s="136"/>
      <c r="GC257" s="136"/>
      <c r="GD257" s="136"/>
      <c r="GE257" s="136"/>
      <c r="GF257" s="136"/>
      <c r="GG257" s="136"/>
      <c r="GH257" s="136"/>
      <c r="GI257" s="136"/>
      <c r="GJ257" s="136"/>
      <c r="GK257" s="136"/>
      <c r="GL257" s="136"/>
      <c r="GM257" s="136"/>
      <c r="GN257" s="136"/>
      <c r="GO257" s="136"/>
      <c r="GP257" s="136"/>
      <c r="GQ257" s="136"/>
      <c r="GR257" s="136"/>
      <c r="GS257" s="136"/>
      <c r="GT257" s="136"/>
      <c r="GU257" s="136"/>
      <c r="GV257" s="136"/>
      <c r="GW257" s="136"/>
      <c r="GX257" s="136"/>
      <c r="GY257" s="136"/>
      <c r="GZ257" s="136"/>
      <c r="HA257" s="136"/>
      <c r="HB257" s="136"/>
      <c r="HC257" s="136"/>
      <c r="HD257" s="136"/>
      <c r="HE257" s="136"/>
      <c r="HF257" s="136"/>
      <c r="HG257" s="136"/>
      <c r="HH257" s="136"/>
      <c r="HI257" s="136"/>
      <c r="HJ257" s="136"/>
      <c r="HK257" s="136"/>
      <c r="HL257" s="136"/>
      <c r="HM257" s="136"/>
      <c r="HN257" s="136"/>
      <c r="HO257" s="136"/>
      <c r="HP257" s="136"/>
      <c r="HQ257" s="136"/>
      <c r="HR257" s="136"/>
      <c r="HS257" s="136"/>
      <c r="HT257" s="136"/>
      <c r="HU257" s="136"/>
      <c r="HV257" s="136"/>
      <c r="HW257" s="136"/>
      <c r="HX257" s="136"/>
      <c r="HY257" s="136"/>
      <c r="HZ257" s="136"/>
      <c r="IA257" s="136"/>
      <c r="IB257" s="136"/>
      <c r="IC257" s="136"/>
      <c r="ID257" s="136"/>
      <c r="IE257" s="136"/>
      <c r="IF257" s="136"/>
      <c r="IG257" s="136"/>
      <c r="IH257" s="136"/>
      <c r="II257" s="136"/>
      <c r="IJ257" s="136"/>
      <c r="IK257" s="136"/>
      <c r="IL257" s="136"/>
      <c r="IM257" s="136"/>
      <c r="IN257" s="136"/>
      <c r="IO257" s="136"/>
      <c r="IP257" s="136"/>
      <c r="IQ257" s="136"/>
      <c r="IR257" s="136"/>
      <c r="IS257" s="136"/>
      <c r="IT257" s="136"/>
      <c r="IU257" s="136"/>
      <c r="IV257" s="136"/>
      <c r="IW257" s="136"/>
      <c r="IX257" s="136"/>
      <c r="IY257" s="136"/>
      <c r="IZ257" s="136"/>
      <c r="JA257" s="136"/>
      <c r="JB257" s="136"/>
      <c r="JC257" s="136"/>
      <c r="JD257" s="136"/>
      <c r="JE257" s="136"/>
      <c r="JF257" s="136"/>
      <c r="JG257" s="136"/>
      <c r="JH257" s="136"/>
      <c r="JI257" s="136"/>
      <c r="JJ257" s="136"/>
      <c r="JK257" s="136"/>
      <c r="JL257" s="136"/>
      <c r="JM257" s="136"/>
      <c r="JN257" s="136"/>
      <c r="JO257" s="136"/>
      <c r="JP257" s="136"/>
      <c r="JQ257" s="136"/>
      <c r="JR257" s="136"/>
      <c r="JS257" s="136"/>
      <c r="JT257" s="136"/>
      <c r="JU257" s="136"/>
      <c r="JV257" s="136"/>
      <c r="JW257" s="136"/>
      <c r="JX257" s="136"/>
      <c r="JY257" s="136"/>
      <c r="JZ257" s="136"/>
      <c r="KA257" s="136"/>
      <c r="KB257" s="136"/>
      <c r="KC257" s="136"/>
      <c r="KD257" s="136"/>
      <c r="KE257" s="136"/>
      <c r="KF257" s="136"/>
      <c r="KG257" s="136"/>
      <c r="KH257" s="136"/>
      <c r="KI257" s="136"/>
      <c r="KJ257" s="136"/>
      <c r="KK257" s="136"/>
      <c r="KL257" s="136"/>
      <c r="KM257" s="136"/>
      <c r="KN257" s="136"/>
      <c r="KO257" s="136"/>
      <c r="KP257" s="136"/>
      <c r="KQ257" s="136"/>
      <c r="KR257" s="136"/>
      <c r="KS257" s="136"/>
      <c r="KT257" s="136"/>
      <c r="KU257" s="136"/>
      <c r="KV257" s="136"/>
      <c r="KW257" s="136"/>
      <c r="KX257" s="136"/>
      <c r="KY257" s="136"/>
      <c r="KZ257" s="136"/>
      <c r="LA257" s="136"/>
      <c r="LB257" s="136"/>
      <c r="LC257" s="136"/>
      <c r="LD257" s="136"/>
      <c r="LE257" s="136"/>
      <c r="LF257" s="136"/>
      <c r="LG257" s="136"/>
      <c r="LH257" s="136"/>
      <c r="LI257" s="136"/>
      <c r="LJ257" s="136"/>
      <c r="LK257" s="136"/>
      <c r="LL257" s="136"/>
      <c r="LM257" s="136"/>
      <c r="LN257" s="136"/>
      <c r="LO257" s="136"/>
      <c r="LP257" s="136"/>
      <c r="LQ257" s="136"/>
      <c r="LR257" s="136"/>
      <c r="LS257" s="136"/>
      <c r="LT257" s="136"/>
      <c r="LU257" s="136"/>
      <c r="LV257" s="136"/>
      <c r="LW257" s="136"/>
      <c r="LX257" s="136"/>
      <c r="LY257" s="136"/>
      <c r="LZ257" s="136"/>
      <c r="MA257" s="136"/>
      <c r="MB257" s="136"/>
      <c r="MC257" s="136"/>
      <c r="MD257" s="136"/>
      <c r="ME257" s="136"/>
      <c r="MF257" s="136"/>
      <c r="MG257" s="136"/>
      <c r="MH257" s="136"/>
      <c r="MI257" s="136"/>
      <c r="MJ257" s="136"/>
      <c r="MK257" s="136"/>
      <c r="ML257" s="136"/>
      <c r="MM257" s="136"/>
      <c r="MN257" s="136"/>
      <c r="MO257" s="136"/>
      <c r="MP257" s="136"/>
      <c r="MQ257" s="136"/>
      <c r="MR257" s="136"/>
      <c r="MS257" s="136"/>
      <c r="MT257" s="136"/>
      <c r="MU257" s="136"/>
      <c r="MV257" s="136"/>
      <c r="MW257" s="136"/>
      <c r="MX257" s="136"/>
      <c r="MY257" s="136"/>
      <c r="MZ257" s="136"/>
      <c r="NA257" s="136"/>
      <c r="NB257" s="136"/>
      <c r="NC257" s="136"/>
      <c r="ND257" s="136"/>
      <c r="NE257" s="136"/>
      <c r="NF257" s="136"/>
      <c r="NG257" s="136"/>
      <c r="NH257" s="136"/>
      <c r="NI257" s="136"/>
      <c r="NJ257" s="136"/>
      <c r="NK257" s="136"/>
      <c r="NL257" s="136"/>
      <c r="NM257" s="136"/>
      <c r="NN257" s="136"/>
      <c r="NO257" s="136"/>
      <c r="NP257" s="136"/>
      <c r="NQ257" s="136"/>
      <c r="NR257" s="136"/>
      <c r="NS257" s="136"/>
      <c r="NT257" s="136"/>
      <c r="NU257" s="136"/>
      <c r="NV257" s="136"/>
      <c r="NW257" s="136"/>
      <c r="NX257" s="136"/>
      <c r="NY257" s="136"/>
      <c r="NZ257" s="136"/>
      <c r="OA257" s="136"/>
      <c r="OB257" s="136"/>
      <c r="OC257" s="136"/>
      <c r="OD257" s="136"/>
      <c r="OE257" s="136"/>
      <c r="OF257" s="136"/>
      <c r="OG257" s="136"/>
      <c r="OH257" s="136"/>
      <c r="OI257" s="136"/>
      <c r="OJ257" s="136"/>
      <c r="OK257" s="136"/>
      <c r="OL257" s="136"/>
      <c r="OM257" s="136"/>
      <c r="ON257" s="136"/>
      <c r="OO257" s="136"/>
      <c r="OP257" s="136"/>
      <c r="OQ257" s="136"/>
      <c r="OR257" s="136"/>
      <c r="OS257" s="136"/>
      <c r="OT257" s="136"/>
      <c r="OU257" s="136"/>
      <c r="OV257" s="136"/>
      <c r="OW257" s="136"/>
      <c r="OX257" s="136"/>
      <c r="OY257" s="136"/>
      <c r="OZ257" s="136"/>
      <c r="PA257" s="136"/>
      <c r="PB257" s="136"/>
      <c r="PC257" s="136"/>
      <c r="PD257" s="136"/>
      <c r="PE257" s="136"/>
      <c r="PF257" s="136"/>
      <c r="PG257" s="136"/>
      <c r="PH257" s="136"/>
      <c r="PI257" s="136"/>
      <c r="PJ257" s="136"/>
      <c r="PK257" s="136"/>
      <c r="PL257" s="136"/>
      <c r="PM257" s="136"/>
      <c r="PN257" s="136"/>
      <c r="PO257" s="136"/>
      <c r="PP257" s="136"/>
      <c r="PQ257" s="136"/>
      <c r="PR257" s="136"/>
      <c r="PS257" s="136"/>
      <c r="PT257" s="136"/>
      <c r="PU257" s="136"/>
      <c r="PV257" s="136"/>
      <c r="PW257" s="136"/>
      <c r="PX257" s="136"/>
      <c r="PY257" s="136"/>
      <c r="PZ257" s="136"/>
      <c r="QA257" s="136"/>
      <c r="QB257" s="136"/>
      <c r="QC257" s="136"/>
      <c r="QD257" s="136"/>
      <c r="QE257" s="136"/>
      <c r="QF257" s="136"/>
      <c r="QG257" s="136"/>
      <c r="QH257" s="136"/>
      <c r="QI257" s="136"/>
      <c r="QJ257" s="136"/>
      <c r="QK257" s="136"/>
      <c r="QL257" s="136"/>
      <c r="QM257" s="136"/>
      <c r="QN257" s="136"/>
      <c r="QO257" s="136"/>
      <c r="QP257" s="136"/>
      <c r="QQ257" s="136"/>
      <c r="QR257" s="136"/>
      <c r="QS257" s="136"/>
      <c r="QT257" s="136"/>
      <c r="QU257" s="136"/>
      <c r="QV257" s="136"/>
      <c r="QW257" s="136"/>
      <c r="QX257" s="136"/>
      <c r="QY257" s="136"/>
      <c r="QZ257" s="136"/>
      <c r="RA257" s="136"/>
      <c r="RB257" s="136"/>
      <c r="RC257" s="136"/>
      <c r="RD257" s="136"/>
      <c r="RE257" s="136"/>
      <c r="RF257" s="136"/>
      <c r="RG257" s="136"/>
      <c r="RH257" s="136"/>
      <c r="RI257" s="136"/>
      <c r="RJ257" s="136"/>
      <c r="RK257" s="136"/>
      <c r="RL257" s="136"/>
      <c r="RM257" s="136"/>
      <c r="RN257" s="136"/>
      <c r="RO257" s="136"/>
      <c r="RP257" s="136"/>
      <c r="RQ257" s="136"/>
      <c r="RR257" s="136"/>
      <c r="RS257" s="136"/>
      <c r="RT257" s="136"/>
      <c r="RU257" s="136"/>
      <c r="RV257" s="136"/>
      <c r="RW257" s="136"/>
      <c r="RX257" s="136"/>
      <c r="RY257" s="136"/>
      <c r="RZ257" s="136"/>
      <c r="SA257" s="136"/>
      <c r="SB257" s="136"/>
      <c r="SC257" s="136"/>
      <c r="SD257" s="136"/>
      <c r="SE257" s="136"/>
      <c r="SF257" s="136"/>
      <c r="SG257" s="136"/>
      <c r="SH257" s="136"/>
      <c r="SI257" s="136"/>
      <c r="SJ257" s="136"/>
      <c r="SK257" s="136"/>
      <c r="SL257" s="136"/>
      <c r="SM257" s="136"/>
      <c r="SN257" s="136"/>
      <c r="SO257" s="136"/>
      <c r="SP257" s="136"/>
      <c r="SQ257" s="136"/>
      <c r="SR257" s="136"/>
      <c r="SS257" s="136"/>
      <c r="ST257" s="136"/>
      <c r="SU257" s="136"/>
      <c r="SV257" s="136"/>
      <c r="SW257" s="136"/>
      <c r="SX257" s="136"/>
      <c r="SY257" s="136"/>
      <c r="SZ257" s="136"/>
      <c r="TA257" s="136"/>
      <c r="TB257" s="136"/>
      <c r="TC257" s="136"/>
      <c r="TD257" s="136"/>
      <c r="TE257" s="136"/>
      <c r="TF257" s="136"/>
      <c r="TG257" s="136"/>
      <c r="TH257" s="136"/>
      <c r="TI257" s="136"/>
      <c r="TJ257" s="136"/>
      <c r="TK257" s="136"/>
      <c r="TL257" s="136"/>
      <c r="TM257" s="136"/>
      <c r="TN257" s="136"/>
      <c r="TO257" s="136"/>
      <c r="TP257" s="136"/>
      <c r="TQ257" s="136"/>
      <c r="TR257" s="136"/>
      <c r="TS257" s="136"/>
      <c r="TT257" s="136"/>
      <c r="TU257" s="136"/>
      <c r="TV257" s="136"/>
      <c r="TW257" s="136"/>
      <c r="TX257" s="136"/>
      <c r="TY257" s="136"/>
      <c r="TZ257" s="136"/>
      <c r="UA257" s="136"/>
      <c r="UB257" s="136"/>
      <c r="UC257" s="136"/>
      <c r="UD257" s="136"/>
      <c r="UE257" s="136"/>
      <c r="UF257" s="136"/>
      <c r="UG257" s="136"/>
      <c r="UH257" s="136"/>
      <c r="UI257" s="136"/>
      <c r="UJ257" s="136"/>
      <c r="UK257" s="136"/>
      <c r="UL257" s="136"/>
      <c r="UM257" s="136"/>
      <c r="UN257" s="136"/>
      <c r="UO257" s="136"/>
      <c r="UP257" s="136"/>
      <c r="UQ257" s="136"/>
      <c r="UR257" s="136"/>
      <c r="US257" s="136"/>
      <c r="UT257" s="136"/>
      <c r="UU257" s="136"/>
      <c r="UV257" s="136"/>
      <c r="UW257" s="136"/>
      <c r="UX257" s="136"/>
      <c r="UY257" s="136"/>
      <c r="UZ257" s="136"/>
      <c r="VA257" s="136"/>
      <c r="VB257" s="136"/>
      <c r="VC257" s="136"/>
      <c r="VD257" s="136"/>
      <c r="VE257" s="136"/>
      <c r="VF257" s="136"/>
      <c r="VG257" s="136"/>
      <c r="VH257" s="136"/>
      <c r="VI257" s="136"/>
      <c r="VJ257" s="136"/>
      <c r="VK257" s="136"/>
      <c r="VL257" s="136"/>
      <c r="VM257" s="136"/>
      <c r="VN257" s="136"/>
      <c r="VO257" s="136"/>
      <c r="VP257" s="136"/>
      <c r="VQ257" s="136"/>
      <c r="VR257" s="136"/>
      <c r="VS257" s="136"/>
      <c r="VT257" s="136"/>
      <c r="VU257" s="136"/>
      <c r="VV257" s="136"/>
      <c r="VW257" s="136"/>
      <c r="VX257" s="136"/>
      <c r="VY257" s="136"/>
      <c r="VZ257" s="136"/>
      <c r="WA257" s="136"/>
      <c r="WB257" s="136"/>
      <c r="WC257" s="136"/>
      <c r="WD257" s="136"/>
      <c r="WE257" s="136"/>
      <c r="WF257" s="136"/>
      <c r="WG257" s="136"/>
      <c r="WH257" s="136"/>
      <c r="WI257" s="136"/>
      <c r="WJ257" s="136"/>
      <c r="WK257" s="136"/>
      <c r="WL257" s="136"/>
      <c r="WM257" s="136"/>
      <c r="WN257" s="136"/>
      <c r="WO257" s="136"/>
      <c r="WP257" s="136"/>
      <c r="WQ257" s="136"/>
      <c r="WR257" s="136"/>
      <c r="WS257" s="136"/>
      <c r="WT257" s="136"/>
      <c r="WU257" s="136"/>
      <c r="WV257" s="136"/>
      <c r="WW257" s="136"/>
      <c r="WX257" s="136"/>
      <c r="WY257" s="136"/>
      <c r="WZ257" s="136"/>
      <c r="XA257" s="136"/>
      <c r="XB257" s="136"/>
      <c r="XC257" s="136"/>
      <c r="XD257" s="136"/>
      <c r="XE257" s="136"/>
      <c r="XF257" s="136"/>
      <c r="XG257" s="136"/>
      <c r="XH257" s="136"/>
      <c r="XI257" s="136"/>
      <c r="XJ257" s="136"/>
      <c r="XK257" s="136"/>
      <c r="XL257" s="136"/>
      <c r="XM257" s="136"/>
      <c r="XN257" s="136"/>
      <c r="XO257" s="136"/>
      <c r="XP257" s="136"/>
      <c r="XQ257" s="136"/>
      <c r="XR257" s="136"/>
      <c r="XS257" s="136"/>
      <c r="XT257" s="136"/>
      <c r="XU257" s="136"/>
      <c r="XV257" s="136"/>
      <c r="XW257" s="136"/>
      <c r="XX257" s="136"/>
      <c r="XY257" s="136"/>
      <c r="XZ257" s="136"/>
      <c r="YA257" s="136"/>
      <c r="YB257" s="136"/>
      <c r="YC257" s="136"/>
      <c r="YD257" s="136"/>
      <c r="YE257" s="136"/>
      <c r="YF257" s="136"/>
      <c r="YG257" s="136"/>
      <c r="YH257" s="136"/>
      <c r="YI257" s="136"/>
      <c r="YJ257" s="136"/>
      <c r="YK257" s="136"/>
      <c r="YL257" s="136"/>
      <c r="YM257" s="136"/>
      <c r="YN257" s="136"/>
      <c r="YO257" s="136"/>
      <c r="YP257" s="136"/>
      <c r="YQ257" s="136"/>
      <c r="YR257" s="136"/>
      <c r="YS257" s="136"/>
      <c r="YT257" s="136"/>
      <c r="YU257" s="136"/>
      <c r="YV257" s="136"/>
      <c r="YW257" s="136"/>
      <c r="YX257" s="136"/>
      <c r="YY257" s="136"/>
      <c r="YZ257" s="136"/>
      <c r="ZA257" s="136"/>
      <c r="ZB257" s="136"/>
      <c r="ZC257" s="136"/>
      <c r="ZD257" s="136"/>
      <c r="ZE257" s="136"/>
      <c r="ZF257" s="136"/>
      <c r="ZG257" s="136"/>
      <c r="ZH257" s="136"/>
      <c r="ZI257" s="136"/>
      <c r="ZJ257" s="136"/>
      <c r="ZK257" s="136"/>
      <c r="ZL257" s="136"/>
      <c r="ZM257" s="136"/>
      <c r="ZN257" s="136"/>
      <c r="ZO257" s="136"/>
      <c r="ZP257" s="136"/>
      <c r="ZQ257" s="136"/>
      <c r="ZR257" s="136"/>
      <c r="ZS257" s="136"/>
      <c r="ZT257" s="136"/>
      <c r="ZU257" s="136"/>
      <c r="ZV257" s="136"/>
      <c r="ZW257" s="136"/>
      <c r="ZX257" s="136"/>
      <c r="ZY257" s="136"/>
      <c r="ZZ257" s="136"/>
      <c r="AAA257" s="136"/>
      <c r="AAB257" s="136"/>
      <c r="AAC257" s="136"/>
      <c r="AAD257" s="136"/>
      <c r="AAE257" s="136"/>
      <c r="AAF257" s="136"/>
      <c r="AAG257" s="136"/>
      <c r="AAH257" s="136"/>
      <c r="AAI257" s="136"/>
      <c r="AAJ257" s="136"/>
      <c r="AAK257" s="136"/>
      <c r="AAL257" s="136"/>
      <c r="AAM257" s="136"/>
      <c r="AAN257" s="136"/>
      <c r="AAO257" s="136"/>
      <c r="AAP257" s="136"/>
      <c r="AAQ257" s="136"/>
      <c r="AAR257" s="136"/>
      <c r="AAS257" s="136"/>
      <c r="AAT257" s="136"/>
      <c r="AAU257" s="136"/>
      <c r="AAV257" s="136"/>
      <c r="AAW257" s="136"/>
      <c r="AAX257" s="136"/>
      <c r="AAY257" s="136"/>
      <c r="AAZ257" s="136"/>
      <c r="ABA257" s="136"/>
      <c r="ABB257" s="136"/>
      <c r="ABC257" s="136"/>
      <c r="ABD257" s="136"/>
      <c r="ABE257" s="136"/>
      <c r="ABF257" s="136"/>
      <c r="ABG257" s="136"/>
      <c r="ABH257" s="136"/>
      <c r="ABI257" s="136"/>
      <c r="ABJ257" s="136"/>
      <c r="ABK257" s="136"/>
      <c r="ABL257" s="136"/>
      <c r="ABM257" s="136"/>
      <c r="ABN257" s="136"/>
      <c r="ABO257" s="136"/>
      <c r="ABP257" s="136"/>
      <c r="ABQ257" s="136"/>
      <c r="ABR257" s="136"/>
      <c r="ABS257" s="136"/>
      <c r="ABT257" s="136"/>
      <c r="ABU257" s="136"/>
      <c r="ABV257" s="136"/>
      <c r="ABW257" s="136"/>
      <c r="ABX257" s="136"/>
      <c r="ABY257" s="136"/>
      <c r="ABZ257" s="136"/>
      <c r="ACA257" s="136"/>
      <c r="ACB257" s="136"/>
      <c r="ACC257" s="136"/>
      <c r="ACD257" s="136"/>
      <c r="ACE257" s="136"/>
      <c r="ACF257" s="136"/>
      <c r="ACG257" s="136"/>
      <c r="ACH257" s="136"/>
      <c r="ACI257" s="136"/>
      <c r="ACJ257" s="136"/>
      <c r="ACK257" s="136"/>
      <c r="ACL257" s="136"/>
      <c r="ACM257" s="136"/>
      <c r="ACN257" s="136"/>
      <c r="ACO257" s="136"/>
      <c r="ACP257" s="136"/>
      <c r="ACQ257" s="136"/>
      <c r="ACR257" s="136"/>
      <c r="ACS257" s="136"/>
      <c r="ACT257" s="136"/>
      <c r="ACU257" s="136"/>
      <c r="ACV257" s="136"/>
      <c r="ACW257" s="136"/>
      <c r="ACX257" s="136"/>
      <c r="ACY257" s="136"/>
      <c r="ACZ257" s="136"/>
      <c r="ADA257" s="136"/>
      <c r="ADB257" s="136"/>
      <c r="ADC257" s="136"/>
      <c r="ADD257" s="136"/>
      <c r="ADE257" s="136"/>
      <c r="ADF257" s="136"/>
      <c r="ADG257" s="136"/>
      <c r="ADH257" s="136"/>
      <c r="ADI257" s="136"/>
      <c r="ADJ257" s="136"/>
      <c r="ADK257" s="136"/>
      <c r="ADL257" s="136"/>
      <c r="ADM257" s="136"/>
      <c r="ADN257" s="136"/>
      <c r="ADO257" s="136"/>
      <c r="ADP257" s="136"/>
      <c r="ADQ257" s="136"/>
      <c r="ADR257" s="136"/>
      <c r="ADS257" s="136"/>
      <c r="ADT257" s="136"/>
      <c r="ADU257" s="136"/>
      <c r="ADV257" s="136"/>
      <c r="ADW257" s="136"/>
      <c r="ADX257" s="136"/>
      <c r="ADY257" s="136"/>
      <c r="ADZ257" s="136"/>
      <c r="AEA257" s="136"/>
      <c r="AEB257" s="136"/>
      <c r="AEC257" s="136"/>
      <c r="AED257" s="136"/>
      <c r="AEE257" s="136"/>
      <c r="AEF257" s="136"/>
      <c r="AEG257" s="136"/>
      <c r="AEH257" s="136"/>
      <c r="AEI257" s="136"/>
      <c r="AEJ257" s="136"/>
      <c r="AEK257" s="136"/>
      <c r="AEL257" s="136"/>
      <c r="AEM257" s="136"/>
      <c r="AEN257" s="136"/>
      <c r="AEO257" s="136"/>
      <c r="AEP257" s="136"/>
      <c r="AEQ257" s="136"/>
      <c r="AER257" s="136"/>
      <c r="AES257" s="136"/>
      <c r="AET257" s="136"/>
      <c r="AEU257" s="136"/>
      <c r="AEV257" s="136"/>
      <c r="AEW257" s="136"/>
      <c r="AEX257" s="136"/>
      <c r="AEY257" s="136"/>
      <c r="AEZ257" s="136"/>
      <c r="AFA257" s="136"/>
      <c r="AFB257" s="136"/>
      <c r="AFC257" s="136"/>
      <c r="AFD257" s="136"/>
      <c r="AFE257" s="136"/>
      <c r="AFF257" s="136"/>
      <c r="AFG257" s="136"/>
      <c r="AFH257" s="136"/>
      <c r="AFI257" s="136"/>
      <c r="AFJ257" s="136"/>
      <c r="AFK257" s="136"/>
      <c r="AFL257" s="136"/>
      <c r="AFM257" s="136"/>
      <c r="AFN257" s="136"/>
      <c r="AFO257" s="136"/>
      <c r="AFP257" s="136"/>
      <c r="AFQ257" s="136"/>
      <c r="AFR257" s="136"/>
      <c r="AFS257" s="136"/>
      <c r="AFT257" s="136"/>
      <c r="AFU257" s="136"/>
      <c r="AFV257" s="136"/>
      <c r="AFW257" s="136"/>
      <c r="AFX257" s="136"/>
      <c r="AFY257" s="136"/>
      <c r="AFZ257" s="136"/>
      <c r="AGA257" s="136"/>
      <c r="AGB257" s="136"/>
      <c r="AGC257" s="136"/>
      <c r="AGD257" s="136"/>
      <c r="AGE257" s="136"/>
      <c r="AGF257" s="136"/>
      <c r="AGG257" s="136"/>
      <c r="AGH257" s="136"/>
      <c r="AGI257" s="136"/>
      <c r="AGJ257" s="136"/>
      <c r="AGK257" s="136"/>
      <c r="AGL257" s="136"/>
      <c r="AGM257" s="136"/>
      <c r="AGN257" s="136"/>
      <c r="AGO257" s="136"/>
      <c r="AGP257" s="136"/>
      <c r="AGQ257" s="136"/>
      <c r="AGR257" s="136"/>
      <c r="AGS257" s="136"/>
      <c r="AGT257" s="136"/>
      <c r="AGU257" s="136"/>
      <c r="AGV257" s="136"/>
      <c r="AGW257" s="136"/>
      <c r="AGX257" s="136"/>
      <c r="AGY257" s="136"/>
      <c r="AGZ257" s="136"/>
      <c r="AHA257" s="136"/>
      <c r="AHB257" s="136"/>
      <c r="AHC257" s="136"/>
      <c r="AHD257" s="136"/>
      <c r="AHE257" s="136"/>
      <c r="AHF257" s="136"/>
      <c r="AHG257" s="136"/>
      <c r="AHH257" s="136"/>
      <c r="AHI257" s="136"/>
      <c r="AHJ257" s="136"/>
      <c r="AHK257" s="136"/>
      <c r="AHL257" s="136"/>
      <c r="AHM257" s="136"/>
      <c r="AHN257" s="136"/>
      <c r="AHO257" s="136"/>
      <c r="AHP257" s="136"/>
      <c r="AHQ257" s="136"/>
      <c r="AHR257" s="136"/>
      <c r="AHS257" s="136"/>
      <c r="AHT257" s="136"/>
      <c r="AHU257" s="136"/>
      <c r="AHV257" s="136"/>
      <c r="AHW257" s="136"/>
      <c r="AHX257" s="136"/>
      <c r="AHY257" s="136"/>
      <c r="AHZ257" s="136"/>
      <c r="AIA257" s="136"/>
      <c r="AIB257" s="136"/>
      <c r="AIC257" s="136"/>
      <c r="AID257" s="136"/>
      <c r="AIE257" s="136"/>
      <c r="AIF257" s="136"/>
      <c r="AIG257" s="136"/>
      <c r="AIH257" s="136"/>
      <c r="AII257" s="136"/>
      <c r="AIJ257" s="136"/>
      <c r="AIK257" s="136"/>
      <c r="AIL257" s="136"/>
      <c r="AIM257" s="136"/>
      <c r="AIN257" s="136"/>
      <c r="AIO257" s="136"/>
      <c r="AIP257" s="136"/>
      <c r="AIQ257" s="136"/>
      <c r="AIR257" s="136"/>
      <c r="AIS257" s="136"/>
      <c r="AIT257" s="136"/>
      <c r="AIU257" s="136"/>
      <c r="AIV257" s="136"/>
      <c r="AIW257" s="136"/>
      <c r="AIX257" s="136"/>
      <c r="AIY257" s="136"/>
      <c r="AIZ257" s="136"/>
      <c r="AJA257" s="136"/>
      <c r="AJB257" s="136"/>
      <c r="AJC257" s="136"/>
      <c r="AJD257" s="136"/>
      <c r="AJE257" s="136"/>
      <c r="AJF257" s="136"/>
      <c r="AJG257" s="136"/>
      <c r="AJH257" s="136"/>
      <c r="AJI257" s="136"/>
      <c r="AJJ257" s="136"/>
      <c r="AJK257" s="136"/>
      <c r="AJL257" s="136"/>
      <c r="AJM257" s="136"/>
      <c r="AJN257" s="136"/>
      <c r="AJO257" s="136"/>
      <c r="AJP257" s="136"/>
      <c r="AJQ257" s="136"/>
      <c r="AJR257" s="136"/>
      <c r="AJS257" s="136"/>
      <c r="AJT257" s="136"/>
      <c r="AJU257" s="136"/>
      <c r="AJV257" s="136"/>
      <c r="AJW257" s="136"/>
      <c r="AJX257" s="136"/>
      <c r="AJY257" s="136"/>
      <c r="AJZ257" s="136"/>
      <c r="AKA257" s="136"/>
      <c r="AKB257" s="136"/>
      <c r="AKC257" s="136"/>
      <c r="AKD257" s="136"/>
      <c r="AKE257" s="136"/>
      <c r="AKF257" s="136"/>
      <c r="AKG257" s="136"/>
      <c r="AKH257" s="136"/>
      <c r="AKI257" s="136"/>
      <c r="AKJ257" s="136"/>
      <c r="AKK257" s="136"/>
      <c r="AKL257" s="136"/>
      <c r="AKM257" s="136"/>
      <c r="AKN257" s="136"/>
      <c r="AKO257" s="136"/>
      <c r="AKP257" s="136"/>
      <c r="AKQ257" s="136"/>
      <c r="AKR257" s="136"/>
      <c r="AKS257" s="136"/>
      <c r="AKT257" s="136"/>
      <c r="AKU257" s="136"/>
      <c r="AKV257" s="136"/>
      <c r="AKW257" s="136"/>
      <c r="AKX257" s="136"/>
      <c r="AKY257" s="136"/>
      <c r="AKZ257" s="136"/>
      <c r="ALA257" s="136"/>
      <c r="ALB257" s="136"/>
      <c r="ALC257" s="136"/>
      <c r="ALD257" s="136"/>
      <c r="ALE257" s="136"/>
      <c r="ALF257" s="136"/>
      <c r="ALG257" s="136"/>
      <c r="ALH257" s="136"/>
      <c r="ALI257" s="136"/>
      <c r="ALJ257" s="136"/>
      <c r="ALK257" s="136"/>
      <c r="ALL257" s="136"/>
      <c r="ALM257" s="136"/>
      <c r="ALN257" s="136"/>
      <c r="ALO257" s="136"/>
      <c r="ALP257" s="136"/>
      <c r="ALQ257" s="136"/>
      <c r="ALR257" s="136"/>
      <c r="ALS257" s="136"/>
      <c r="ALT257" s="136"/>
      <c r="ALU257" s="136"/>
      <c r="ALV257" s="136"/>
      <c r="ALW257" s="136"/>
      <c r="ALX257" s="136"/>
      <c r="ALY257" s="136"/>
      <c r="ALZ257" s="136"/>
      <c r="AMA257" s="136"/>
      <c r="AMB257" s="136"/>
      <c r="AMC257" s="136"/>
      <c r="AMD257" s="136"/>
      <c r="AME257" s="136"/>
      <c r="AMF257" s="136"/>
      <c r="AMG257" s="136"/>
      <c r="AMH257" s="136"/>
      <c r="AMI257" s="136"/>
    </row>
    <row r="258" spans="1:1023" x14ac:dyDescent="0.25">
      <c r="A258" s="280" t="s">
        <v>983</v>
      </c>
      <c r="B258" s="193">
        <v>258</v>
      </c>
      <c r="C258" s="192" t="s">
        <v>984</v>
      </c>
      <c r="D258" s="210" t="s">
        <v>985</v>
      </c>
      <c r="E258" s="136"/>
      <c r="F258" s="237">
        <v>4</v>
      </c>
      <c r="G258" s="214"/>
      <c r="H258" s="214"/>
      <c r="I258" s="367"/>
      <c r="J258" s="421">
        <v>2</v>
      </c>
      <c r="K258" s="77">
        <v>2</v>
      </c>
      <c r="L258" s="161"/>
      <c r="M258" s="161"/>
      <c r="N258" s="161"/>
      <c r="O258" s="161"/>
      <c r="P258" s="161"/>
      <c r="Q258" s="77"/>
      <c r="R258" s="161"/>
      <c r="S258" s="161"/>
      <c r="T258" s="161"/>
      <c r="U258" s="161"/>
      <c r="V258" s="256">
        <f>IF(O258=1,10,100)</f>
        <v>100</v>
      </c>
      <c r="W258" s="256">
        <f>IF(O258=1,1,IF(O258=2,10,100))</f>
        <v>100</v>
      </c>
      <c r="X258" s="256">
        <f>IF(O258=3,20,100)</f>
        <v>100</v>
      </c>
      <c r="Y258" s="256">
        <f>IF(P258=1,10,100)</f>
        <v>100</v>
      </c>
      <c r="Z258" s="256">
        <f>IF(P258=1,1,IF(P258=2,10,100))</f>
        <v>100</v>
      </c>
      <c r="AA258" s="257">
        <f>IF(OR(EXACT(Q258,"1A"),EXACT(Q258,"1B")),0.1,IF(Q258=2,1,100))</f>
        <v>100</v>
      </c>
      <c r="AB258" s="257">
        <f>IF(OR(EXACT(R258,"1A"),EXACT(R258,"1B")),0.1,IF(R258=2,1,100))</f>
        <v>100</v>
      </c>
      <c r="AC258" s="257">
        <f>IF(OR(EXACT(S258,"1A"),EXACT(S258,"1B")),0.3,IF(S258=2,3,100))</f>
        <v>100</v>
      </c>
      <c r="AD258" s="136"/>
      <c r="AE258" s="136"/>
      <c r="AF258" s="249">
        <f>IF(OR(OR(EXACT(J258,"1A"),EXACT(J258,"1B"),EXACT(J258,"1C")),K258=1),1,IF(K258=2,10,100))</f>
        <v>10</v>
      </c>
      <c r="AG258" s="249">
        <f>IF(OR(EXACT(J258,"1A"),EXACT(J258,"1B"),EXACT(J258,"1C")),1,IF(J258=2,10,100))</f>
        <v>10</v>
      </c>
      <c r="AH258" s="249">
        <f>IF(OR(EXACT(J258,"1A"),EXACT(J258,"1B"),EXACT(J258,"1C"),K258=1),3,100)</f>
        <v>100</v>
      </c>
      <c r="AI258" s="249">
        <f>IF(OR(EXACT(J258,"1A"),EXACT(J258,"1B"),EXACT(J258,"1C")),5,100)</f>
        <v>100</v>
      </c>
      <c r="AJ258" s="269"/>
      <c r="AK258" s="136"/>
      <c r="AL258" s="153"/>
      <c r="AM258" s="251"/>
      <c r="AN258" s="136"/>
      <c r="AO258" s="136"/>
      <c r="AP258" s="136"/>
      <c r="AQ258" s="272" t="s">
        <v>25938</v>
      </c>
      <c r="AR258" s="136"/>
      <c r="AS258" s="136"/>
      <c r="AT258" s="136"/>
      <c r="AU258" s="136"/>
      <c r="AV258" s="136"/>
      <c r="AW258" s="136"/>
      <c r="AX258" s="136"/>
      <c r="AY258" s="136"/>
      <c r="AZ258" s="136"/>
      <c r="BA258" s="136"/>
      <c r="BB258" s="136"/>
      <c r="BC258" s="136"/>
      <c r="BD258" s="136"/>
      <c r="BE258" s="136"/>
      <c r="BF258" s="136"/>
      <c r="BG258" s="136"/>
      <c r="BH258" s="136"/>
      <c r="BI258" s="136"/>
      <c r="BJ258" s="136"/>
      <c r="BK258" s="136"/>
      <c r="BL258" s="136"/>
      <c r="BM258" s="136"/>
      <c r="BN258" s="136"/>
      <c r="BO258" s="136"/>
      <c r="BP258" s="136"/>
      <c r="BQ258" s="136"/>
      <c r="BR258" s="136"/>
      <c r="BS258" s="136"/>
      <c r="BT258" s="136"/>
      <c r="BU258" s="136"/>
      <c r="BV258" s="136"/>
      <c r="BW258" s="136"/>
      <c r="BX258" s="136"/>
      <c r="BY258" s="136"/>
      <c r="BZ258" s="136"/>
      <c r="CA258" s="136"/>
      <c r="CB258" s="136"/>
      <c r="CC258" s="136"/>
      <c r="CD258" s="136"/>
      <c r="CE258" s="136"/>
      <c r="CF258" s="136"/>
      <c r="CG258" s="136"/>
      <c r="CH258" s="136"/>
      <c r="CI258" s="136"/>
      <c r="CJ258" s="136"/>
      <c r="CK258" s="136"/>
      <c r="CL258" s="136"/>
      <c r="CM258" s="136"/>
      <c r="CN258" s="136"/>
      <c r="CO258" s="136"/>
      <c r="CP258" s="136"/>
      <c r="CQ258" s="136"/>
      <c r="CR258" s="136"/>
      <c r="CS258" s="136"/>
      <c r="CT258" s="136"/>
      <c r="CU258" s="136"/>
      <c r="CV258" s="136"/>
      <c r="CW258" s="136"/>
      <c r="CX258" s="136"/>
      <c r="CY258" s="136"/>
      <c r="CZ258" s="136"/>
      <c r="DA258" s="136"/>
      <c r="DB258" s="136"/>
      <c r="DC258" s="136"/>
      <c r="DD258" s="136"/>
      <c r="DE258" s="136"/>
      <c r="DF258" s="136"/>
      <c r="DG258" s="136"/>
      <c r="DH258" s="136"/>
      <c r="DI258" s="136"/>
      <c r="DJ258" s="136"/>
      <c r="DK258" s="136"/>
      <c r="DL258" s="136"/>
      <c r="DM258" s="136"/>
      <c r="DN258" s="136"/>
      <c r="DO258" s="136"/>
      <c r="DP258" s="136"/>
      <c r="DQ258" s="136"/>
      <c r="DR258" s="136"/>
      <c r="DS258" s="136"/>
      <c r="DT258" s="136"/>
      <c r="DU258" s="136"/>
      <c r="DV258" s="136"/>
      <c r="DW258" s="136"/>
      <c r="DX258" s="136"/>
      <c r="DY258" s="136"/>
      <c r="DZ258" s="136"/>
      <c r="EA258" s="136"/>
      <c r="EB258" s="136"/>
      <c r="EC258" s="136"/>
      <c r="ED258" s="136"/>
      <c r="EE258" s="136"/>
      <c r="EF258" s="136"/>
      <c r="EG258" s="136"/>
      <c r="EH258" s="136"/>
      <c r="EI258" s="136"/>
      <c r="EJ258" s="136"/>
      <c r="EK258" s="136"/>
      <c r="EL258" s="136"/>
      <c r="EM258" s="136"/>
      <c r="EN258" s="136"/>
      <c r="EO258" s="136"/>
      <c r="EP258" s="136"/>
      <c r="EQ258" s="136"/>
      <c r="ER258" s="136"/>
      <c r="ES258" s="136"/>
      <c r="ET258" s="136"/>
      <c r="EU258" s="136"/>
      <c r="EV258" s="136"/>
      <c r="EW258" s="136"/>
      <c r="EX258" s="136"/>
      <c r="EY258" s="136"/>
      <c r="EZ258" s="136"/>
      <c r="FA258" s="136"/>
      <c r="FB258" s="136"/>
      <c r="FC258" s="136"/>
      <c r="FD258" s="136"/>
      <c r="FE258" s="136"/>
      <c r="FF258" s="136"/>
      <c r="FG258" s="136"/>
      <c r="FH258" s="136"/>
      <c r="FI258" s="136"/>
      <c r="FJ258" s="136"/>
      <c r="FK258" s="136"/>
      <c r="FL258" s="136"/>
      <c r="FM258" s="136"/>
      <c r="FN258" s="136"/>
      <c r="FO258" s="136"/>
      <c r="FP258" s="136"/>
      <c r="FQ258" s="136"/>
      <c r="FR258" s="136"/>
      <c r="FS258" s="136"/>
      <c r="FT258" s="136"/>
      <c r="FU258" s="136"/>
      <c r="FV258" s="136"/>
      <c r="FW258" s="136"/>
      <c r="FX258" s="136"/>
      <c r="FY258" s="136"/>
      <c r="FZ258" s="136"/>
      <c r="GA258" s="136"/>
      <c r="GB258" s="136"/>
      <c r="GC258" s="136"/>
      <c r="GD258" s="136"/>
      <c r="GE258" s="136"/>
      <c r="GF258" s="136"/>
      <c r="GG258" s="136"/>
      <c r="GH258" s="136"/>
      <c r="GI258" s="136"/>
      <c r="GJ258" s="136"/>
      <c r="GK258" s="136"/>
      <c r="GL258" s="136"/>
      <c r="GM258" s="136"/>
      <c r="GN258" s="136"/>
      <c r="GO258" s="136"/>
      <c r="GP258" s="136"/>
      <c r="GQ258" s="136"/>
      <c r="GR258" s="136"/>
      <c r="GS258" s="136"/>
      <c r="GT258" s="136"/>
      <c r="GU258" s="136"/>
      <c r="GV258" s="136"/>
      <c r="GW258" s="136"/>
      <c r="GX258" s="136"/>
      <c r="GY258" s="136"/>
      <c r="GZ258" s="136"/>
      <c r="HA258" s="136"/>
      <c r="HB258" s="136"/>
      <c r="HC258" s="136"/>
      <c r="HD258" s="136"/>
      <c r="HE258" s="136"/>
      <c r="HF258" s="136"/>
      <c r="HG258" s="136"/>
      <c r="HH258" s="136"/>
      <c r="HI258" s="136"/>
      <c r="HJ258" s="136"/>
      <c r="HK258" s="136"/>
      <c r="HL258" s="136"/>
      <c r="HM258" s="136"/>
      <c r="HN258" s="136"/>
      <c r="HO258" s="136"/>
      <c r="HP258" s="136"/>
      <c r="HQ258" s="136"/>
      <c r="HR258" s="136"/>
      <c r="HS258" s="136"/>
      <c r="HT258" s="136"/>
      <c r="HU258" s="136"/>
      <c r="HV258" s="136"/>
      <c r="HW258" s="136"/>
      <c r="HX258" s="136"/>
      <c r="HY258" s="136"/>
      <c r="HZ258" s="136"/>
      <c r="IA258" s="136"/>
      <c r="IB258" s="136"/>
      <c r="IC258" s="136"/>
      <c r="ID258" s="136"/>
      <c r="IE258" s="136"/>
      <c r="IF258" s="136"/>
      <c r="IG258" s="136"/>
      <c r="IH258" s="136"/>
      <c r="II258" s="136"/>
      <c r="IJ258" s="136"/>
      <c r="IK258" s="136"/>
      <c r="IL258" s="136"/>
      <c r="IM258" s="136"/>
      <c r="IN258" s="136"/>
      <c r="IO258" s="136"/>
      <c r="IP258" s="136"/>
      <c r="IQ258" s="136"/>
      <c r="IR258" s="136"/>
      <c r="IS258" s="136"/>
      <c r="IT258" s="136"/>
      <c r="IU258" s="136"/>
      <c r="IV258" s="136"/>
      <c r="IW258" s="136"/>
      <c r="IX258" s="136"/>
      <c r="IY258" s="136"/>
      <c r="IZ258" s="136"/>
      <c r="JA258" s="136"/>
      <c r="JB258" s="136"/>
      <c r="JC258" s="136"/>
      <c r="JD258" s="136"/>
      <c r="JE258" s="136"/>
      <c r="JF258" s="136"/>
      <c r="JG258" s="136"/>
      <c r="JH258" s="136"/>
      <c r="JI258" s="136"/>
      <c r="JJ258" s="136"/>
      <c r="JK258" s="136"/>
      <c r="JL258" s="136"/>
      <c r="JM258" s="136"/>
      <c r="JN258" s="136"/>
      <c r="JO258" s="136"/>
      <c r="JP258" s="136"/>
      <c r="JQ258" s="136"/>
      <c r="JR258" s="136"/>
      <c r="JS258" s="136"/>
      <c r="JT258" s="136"/>
      <c r="JU258" s="136"/>
      <c r="JV258" s="136"/>
      <c r="JW258" s="136"/>
      <c r="JX258" s="136"/>
      <c r="JY258" s="136"/>
      <c r="JZ258" s="136"/>
      <c r="KA258" s="136"/>
      <c r="KB258" s="136"/>
      <c r="KC258" s="136"/>
      <c r="KD258" s="136"/>
      <c r="KE258" s="136"/>
      <c r="KF258" s="136"/>
      <c r="KG258" s="136"/>
      <c r="KH258" s="136"/>
      <c r="KI258" s="136"/>
      <c r="KJ258" s="136"/>
      <c r="KK258" s="136"/>
      <c r="KL258" s="136"/>
      <c r="KM258" s="136"/>
      <c r="KN258" s="136"/>
      <c r="KO258" s="136"/>
      <c r="KP258" s="136"/>
      <c r="KQ258" s="136"/>
      <c r="KR258" s="136"/>
      <c r="KS258" s="136"/>
      <c r="KT258" s="136"/>
      <c r="KU258" s="136"/>
      <c r="KV258" s="136"/>
      <c r="KW258" s="136"/>
      <c r="KX258" s="136"/>
      <c r="KY258" s="136"/>
      <c r="KZ258" s="136"/>
      <c r="LA258" s="136"/>
      <c r="LB258" s="136"/>
      <c r="LC258" s="136"/>
      <c r="LD258" s="136"/>
      <c r="LE258" s="136"/>
      <c r="LF258" s="136"/>
      <c r="LG258" s="136"/>
      <c r="LH258" s="136"/>
      <c r="LI258" s="136"/>
      <c r="LJ258" s="136"/>
      <c r="LK258" s="136"/>
      <c r="LL258" s="136"/>
      <c r="LM258" s="136"/>
      <c r="LN258" s="136"/>
      <c r="LO258" s="136"/>
      <c r="LP258" s="136"/>
      <c r="LQ258" s="136"/>
      <c r="LR258" s="136"/>
      <c r="LS258" s="136"/>
      <c r="LT258" s="136"/>
      <c r="LU258" s="136"/>
      <c r="LV258" s="136"/>
      <c r="LW258" s="136"/>
      <c r="LX258" s="136"/>
      <c r="LY258" s="136"/>
      <c r="LZ258" s="136"/>
      <c r="MA258" s="136"/>
      <c r="MB258" s="136"/>
      <c r="MC258" s="136"/>
      <c r="MD258" s="136"/>
      <c r="ME258" s="136"/>
      <c r="MF258" s="136"/>
      <c r="MG258" s="136"/>
      <c r="MH258" s="136"/>
      <c r="MI258" s="136"/>
      <c r="MJ258" s="136"/>
      <c r="MK258" s="136"/>
      <c r="ML258" s="136"/>
      <c r="MM258" s="136"/>
      <c r="MN258" s="136"/>
      <c r="MO258" s="136"/>
      <c r="MP258" s="136"/>
      <c r="MQ258" s="136"/>
      <c r="MR258" s="136"/>
      <c r="MS258" s="136"/>
      <c r="MT258" s="136"/>
      <c r="MU258" s="136"/>
      <c r="MV258" s="136"/>
      <c r="MW258" s="136"/>
      <c r="MX258" s="136"/>
      <c r="MY258" s="136"/>
      <c r="MZ258" s="136"/>
      <c r="NA258" s="136"/>
      <c r="NB258" s="136"/>
      <c r="NC258" s="136"/>
      <c r="ND258" s="136"/>
      <c r="NE258" s="136"/>
      <c r="NF258" s="136"/>
      <c r="NG258" s="136"/>
      <c r="NH258" s="136"/>
      <c r="NI258" s="136"/>
      <c r="NJ258" s="136"/>
      <c r="NK258" s="136"/>
      <c r="NL258" s="136"/>
      <c r="NM258" s="136"/>
      <c r="NN258" s="136"/>
      <c r="NO258" s="136"/>
      <c r="NP258" s="136"/>
      <c r="NQ258" s="136"/>
      <c r="NR258" s="136"/>
      <c r="NS258" s="136"/>
      <c r="NT258" s="136"/>
      <c r="NU258" s="136"/>
      <c r="NV258" s="136"/>
      <c r="NW258" s="136"/>
      <c r="NX258" s="136"/>
      <c r="NY258" s="136"/>
      <c r="NZ258" s="136"/>
      <c r="OA258" s="136"/>
      <c r="OB258" s="136"/>
      <c r="OC258" s="136"/>
      <c r="OD258" s="136"/>
      <c r="OE258" s="136"/>
      <c r="OF258" s="136"/>
      <c r="OG258" s="136"/>
      <c r="OH258" s="136"/>
      <c r="OI258" s="136"/>
      <c r="OJ258" s="136"/>
      <c r="OK258" s="136"/>
      <c r="OL258" s="136"/>
      <c r="OM258" s="136"/>
      <c r="ON258" s="136"/>
      <c r="OO258" s="136"/>
      <c r="OP258" s="136"/>
      <c r="OQ258" s="136"/>
      <c r="OR258" s="136"/>
      <c r="OS258" s="136"/>
      <c r="OT258" s="136"/>
      <c r="OU258" s="136"/>
      <c r="OV258" s="136"/>
      <c r="OW258" s="136"/>
      <c r="OX258" s="136"/>
      <c r="OY258" s="136"/>
      <c r="OZ258" s="136"/>
      <c r="PA258" s="136"/>
      <c r="PB258" s="136"/>
      <c r="PC258" s="136"/>
      <c r="PD258" s="136"/>
      <c r="PE258" s="136"/>
      <c r="PF258" s="136"/>
      <c r="PG258" s="136"/>
      <c r="PH258" s="136"/>
      <c r="PI258" s="136"/>
      <c r="PJ258" s="136"/>
      <c r="PK258" s="136"/>
      <c r="PL258" s="136"/>
      <c r="PM258" s="136"/>
      <c r="PN258" s="136"/>
      <c r="PO258" s="136"/>
      <c r="PP258" s="136"/>
      <c r="PQ258" s="136"/>
      <c r="PR258" s="136"/>
      <c r="PS258" s="136"/>
      <c r="PT258" s="136"/>
      <c r="PU258" s="136"/>
      <c r="PV258" s="136"/>
      <c r="PW258" s="136"/>
      <c r="PX258" s="136"/>
      <c r="PY258" s="136"/>
      <c r="PZ258" s="136"/>
      <c r="QA258" s="136"/>
      <c r="QB258" s="136"/>
      <c r="QC258" s="136"/>
      <c r="QD258" s="136"/>
      <c r="QE258" s="136"/>
      <c r="QF258" s="136"/>
      <c r="QG258" s="136"/>
      <c r="QH258" s="136"/>
      <c r="QI258" s="136"/>
      <c r="QJ258" s="136"/>
      <c r="QK258" s="136"/>
      <c r="QL258" s="136"/>
      <c r="QM258" s="136"/>
      <c r="QN258" s="136"/>
      <c r="QO258" s="136"/>
      <c r="QP258" s="136"/>
      <c r="QQ258" s="136"/>
      <c r="QR258" s="136"/>
      <c r="QS258" s="136"/>
      <c r="QT258" s="136"/>
      <c r="QU258" s="136"/>
      <c r="QV258" s="136"/>
      <c r="QW258" s="136"/>
      <c r="QX258" s="136"/>
      <c r="QY258" s="136"/>
      <c r="QZ258" s="136"/>
      <c r="RA258" s="136"/>
      <c r="RB258" s="136"/>
      <c r="RC258" s="136"/>
      <c r="RD258" s="136"/>
      <c r="RE258" s="136"/>
      <c r="RF258" s="136"/>
      <c r="RG258" s="136"/>
      <c r="RH258" s="136"/>
      <c r="RI258" s="136"/>
      <c r="RJ258" s="136"/>
      <c r="RK258" s="136"/>
      <c r="RL258" s="136"/>
      <c r="RM258" s="136"/>
      <c r="RN258" s="136"/>
      <c r="RO258" s="136"/>
      <c r="RP258" s="136"/>
      <c r="RQ258" s="136"/>
      <c r="RR258" s="136"/>
      <c r="RS258" s="136"/>
      <c r="RT258" s="136"/>
      <c r="RU258" s="136"/>
      <c r="RV258" s="136"/>
      <c r="RW258" s="136"/>
      <c r="RX258" s="136"/>
      <c r="RY258" s="136"/>
      <c r="RZ258" s="136"/>
      <c r="SA258" s="136"/>
      <c r="SB258" s="136"/>
      <c r="SC258" s="136"/>
      <c r="SD258" s="136"/>
      <c r="SE258" s="136"/>
      <c r="SF258" s="136"/>
      <c r="SG258" s="136"/>
      <c r="SH258" s="136"/>
      <c r="SI258" s="136"/>
      <c r="SJ258" s="136"/>
      <c r="SK258" s="136"/>
      <c r="SL258" s="136"/>
      <c r="SM258" s="136"/>
      <c r="SN258" s="136"/>
      <c r="SO258" s="136"/>
      <c r="SP258" s="136"/>
      <c r="SQ258" s="136"/>
      <c r="SR258" s="136"/>
      <c r="SS258" s="136"/>
      <c r="ST258" s="136"/>
      <c r="SU258" s="136"/>
      <c r="SV258" s="136"/>
      <c r="SW258" s="136"/>
      <c r="SX258" s="136"/>
      <c r="SY258" s="136"/>
      <c r="SZ258" s="136"/>
      <c r="TA258" s="136"/>
      <c r="TB258" s="136"/>
      <c r="TC258" s="136"/>
      <c r="TD258" s="136"/>
      <c r="TE258" s="136"/>
      <c r="TF258" s="136"/>
      <c r="TG258" s="136"/>
      <c r="TH258" s="136"/>
      <c r="TI258" s="136"/>
      <c r="TJ258" s="136"/>
      <c r="TK258" s="136"/>
      <c r="TL258" s="136"/>
      <c r="TM258" s="136"/>
      <c r="TN258" s="136"/>
      <c r="TO258" s="136"/>
      <c r="TP258" s="136"/>
      <c r="TQ258" s="136"/>
      <c r="TR258" s="136"/>
      <c r="TS258" s="136"/>
      <c r="TT258" s="136"/>
      <c r="TU258" s="136"/>
      <c r="TV258" s="136"/>
      <c r="TW258" s="136"/>
      <c r="TX258" s="136"/>
      <c r="TY258" s="136"/>
      <c r="TZ258" s="136"/>
      <c r="UA258" s="136"/>
      <c r="UB258" s="136"/>
      <c r="UC258" s="136"/>
      <c r="UD258" s="136"/>
      <c r="UE258" s="136"/>
      <c r="UF258" s="136"/>
      <c r="UG258" s="136"/>
      <c r="UH258" s="136"/>
      <c r="UI258" s="136"/>
      <c r="UJ258" s="136"/>
      <c r="UK258" s="136"/>
      <c r="UL258" s="136"/>
      <c r="UM258" s="136"/>
      <c r="UN258" s="136"/>
      <c r="UO258" s="136"/>
      <c r="UP258" s="136"/>
      <c r="UQ258" s="136"/>
      <c r="UR258" s="136"/>
      <c r="US258" s="136"/>
      <c r="UT258" s="136"/>
      <c r="UU258" s="136"/>
      <c r="UV258" s="136"/>
      <c r="UW258" s="136"/>
      <c r="UX258" s="136"/>
      <c r="UY258" s="136"/>
      <c r="UZ258" s="136"/>
      <c r="VA258" s="136"/>
      <c r="VB258" s="136"/>
      <c r="VC258" s="136"/>
      <c r="VD258" s="136"/>
      <c r="VE258" s="136"/>
      <c r="VF258" s="136"/>
      <c r="VG258" s="136"/>
      <c r="VH258" s="136"/>
      <c r="VI258" s="136"/>
      <c r="VJ258" s="136"/>
      <c r="VK258" s="136"/>
      <c r="VL258" s="136"/>
      <c r="VM258" s="136"/>
      <c r="VN258" s="136"/>
      <c r="VO258" s="136"/>
      <c r="VP258" s="136"/>
      <c r="VQ258" s="136"/>
      <c r="VR258" s="136"/>
      <c r="VS258" s="136"/>
      <c r="VT258" s="136"/>
      <c r="VU258" s="136"/>
      <c r="VV258" s="136"/>
      <c r="VW258" s="136"/>
      <c r="VX258" s="136"/>
      <c r="VY258" s="136"/>
      <c r="VZ258" s="136"/>
      <c r="WA258" s="136"/>
      <c r="WB258" s="136"/>
      <c r="WC258" s="136"/>
      <c r="WD258" s="136"/>
      <c r="WE258" s="136"/>
      <c r="WF258" s="136"/>
      <c r="WG258" s="136"/>
      <c r="WH258" s="136"/>
      <c r="WI258" s="136"/>
      <c r="WJ258" s="136"/>
      <c r="WK258" s="136"/>
      <c r="WL258" s="136"/>
      <c r="WM258" s="136"/>
      <c r="WN258" s="136"/>
      <c r="WO258" s="136"/>
      <c r="WP258" s="136"/>
      <c r="WQ258" s="136"/>
      <c r="WR258" s="136"/>
      <c r="WS258" s="136"/>
      <c r="WT258" s="136"/>
      <c r="WU258" s="136"/>
      <c r="WV258" s="136"/>
      <c r="WW258" s="136"/>
      <c r="WX258" s="136"/>
      <c r="WY258" s="136"/>
      <c r="WZ258" s="136"/>
      <c r="XA258" s="136"/>
      <c r="XB258" s="136"/>
      <c r="XC258" s="136"/>
      <c r="XD258" s="136"/>
      <c r="XE258" s="136"/>
      <c r="XF258" s="136"/>
      <c r="XG258" s="136"/>
      <c r="XH258" s="136"/>
      <c r="XI258" s="136"/>
      <c r="XJ258" s="136"/>
      <c r="XK258" s="136"/>
      <c r="XL258" s="136"/>
      <c r="XM258" s="136"/>
      <c r="XN258" s="136"/>
      <c r="XO258" s="136"/>
      <c r="XP258" s="136"/>
      <c r="XQ258" s="136"/>
      <c r="XR258" s="136"/>
      <c r="XS258" s="136"/>
      <c r="XT258" s="136"/>
      <c r="XU258" s="136"/>
      <c r="XV258" s="136"/>
      <c r="XW258" s="136"/>
      <c r="XX258" s="136"/>
      <c r="XY258" s="136"/>
      <c r="XZ258" s="136"/>
      <c r="YA258" s="136"/>
      <c r="YB258" s="136"/>
      <c r="YC258" s="136"/>
      <c r="YD258" s="136"/>
      <c r="YE258" s="136"/>
      <c r="YF258" s="136"/>
      <c r="YG258" s="136"/>
      <c r="YH258" s="136"/>
      <c r="YI258" s="136"/>
      <c r="YJ258" s="136"/>
      <c r="YK258" s="136"/>
      <c r="YL258" s="136"/>
      <c r="YM258" s="136"/>
      <c r="YN258" s="136"/>
      <c r="YO258" s="136"/>
      <c r="YP258" s="136"/>
      <c r="YQ258" s="136"/>
      <c r="YR258" s="136"/>
      <c r="YS258" s="136"/>
      <c r="YT258" s="136"/>
      <c r="YU258" s="136"/>
      <c r="YV258" s="136"/>
      <c r="YW258" s="136"/>
      <c r="YX258" s="136"/>
      <c r="YY258" s="136"/>
      <c r="YZ258" s="136"/>
      <c r="ZA258" s="136"/>
      <c r="ZB258" s="136"/>
      <c r="ZC258" s="136"/>
      <c r="ZD258" s="136"/>
      <c r="ZE258" s="136"/>
      <c r="ZF258" s="136"/>
      <c r="ZG258" s="136"/>
      <c r="ZH258" s="136"/>
      <c r="ZI258" s="136"/>
      <c r="ZJ258" s="136"/>
      <c r="ZK258" s="136"/>
      <c r="ZL258" s="136"/>
      <c r="ZM258" s="136"/>
      <c r="ZN258" s="136"/>
      <c r="ZO258" s="136"/>
      <c r="ZP258" s="136"/>
      <c r="ZQ258" s="136"/>
      <c r="ZR258" s="136"/>
      <c r="ZS258" s="136"/>
      <c r="ZT258" s="136"/>
      <c r="ZU258" s="136"/>
      <c r="ZV258" s="136"/>
      <c r="ZW258" s="136"/>
      <c r="ZX258" s="136"/>
      <c r="ZY258" s="136"/>
      <c r="ZZ258" s="136"/>
      <c r="AAA258" s="136"/>
      <c r="AAB258" s="136"/>
      <c r="AAC258" s="136"/>
      <c r="AAD258" s="136"/>
      <c r="AAE258" s="136"/>
      <c r="AAF258" s="136"/>
      <c r="AAG258" s="136"/>
      <c r="AAH258" s="136"/>
      <c r="AAI258" s="136"/>
      <c r="AAJ258" s="136"/>
      <c r="AAK258" s="136"/>
      <c r="AAL258" s="136"/>
      <c r="AAM258" s="136"/>
      <c r="AAN258" s="136"/>
      <c r="AAO258" s="136"/>
      <c r="AAP258" s="136"/>
      <c r="AAQ258" s="136"/>
      <c r="AAR258" s="136"/>
      <c r="AAS258" s="136"/>
      <c r="AAT258" s="136"/>
      <c r="AAU258" s="136"/>
      <c r="AAV258" s="136"/>
      <c r="AAW258" s="136"/>
      <c r="AAX258" s="136"/>
      <c r="AAY258" s="136"/>
      <c r="AAZ258" s="136"/>
      <c r="ABA258" s="136"/>
      <c r="ABB258" s="136"/>
      <c r="ABC258" s="136"/>
      <c r="ABD258" s="136"/>
      <c r="ABE258" s="136"/>
      <c r="ABF258" s="136"/>
      <c r="ABG258" s="136"/>
      <c r="ABH258" s="136"/>
      <c r="ABI258" s="136"/>
      <c r="ABJ258" s="136"/>
      <c r="ABK258" s="136"/>
      <c r="ABL258" s="136"/>
      <c r="ABM258" s="136"/>
      <c r="ABN258" s="136"/>
      <c r="ABO258" s="136"/>
      <c r="ABP258" s="136"/>
      <c r="ABQ258" s="136"/>
      <c r="ABR258" s="136"/>
      <c r="ABS258" s="136"/>
      <c r="ABT258" s="136"/>
      <c r="ABU258" s="136"/>
      <c r="ABV258" s="136"/>
      <c r="ABW258" s="136"/>
      <c r="ABX258" s="136"/>
      <c r="ABY258" s="136"/>
      <c r="ABZ258" s="136"/>
      <c r="ACA258" s="136"/>
      <c r="ACB258" s="136"/>
      <c r="ACC258" s="136"/>
      <c r="ACD258" s="136"/>
      <c r="ACE258" s="136"/>
      <c r="ACF258" s="136"/>
      <c r="ACG258" s="136"/>
      <c r="ACH258" s="136"/>
      <c r="ACI258" s="136"/>
      <c r="ACJ258" s="136"/>
      <c r="ACK258" s="136"/>
      <c r="ACL258" s="136"/>
      <c r="ACM258" s="136"/>
      <c r="ACN258" s="136"/>
      <c r="ACO258" s="136"/>
      <c r="ACP258" s="136"/>
      <c r="ACQ258" s="136"/>
      <c r="ACR258" s="136"/>
      <c r="ACS258" s="136"/>
      <c r="ACT258" s="136"/>
      <c r="ACU258" s="136"/>
      <c r="ACV258" s="136"/>
      <c r="ACW258" s="136"/>
      <c r="ACX258" s="136"/>
      <c r="ACY258" s="136"/>
      <c r="ACZ258" s="136"/>
      <c r="ADA258" s="136"/>
      <c r="ADB258" s="136"/>
      <c r="ADC258" s="136"/>
      <c r="ADD258" s="136"/>
      <c r="ADE258" s="136"/>
      <c r="ADF258" s="136"/>
      <c r="ADG258" s="136"/>
      <c r="ADH258" s="136"/>
      <c r="ADI258" s="136"/>
      <c r="ADJ258" s="136"/>
      <c r="ADK258" s="136"/>
      <c r="ADL258" s="136"/>
      <c r="ADM258" s="136"/>
      <c r="ADN258" s="136"/>
      <c r="ADO258" s="136"/>
      <c r="ADP258" s="136"/>
      <c r="ADQ258" s="136"/>
      <c r="ADR258" s="136"/>
      <c r="ADS258" s="136"/>
      <c r="ADT258" s="136"/>
      <c r="ADU258" s="136"/>
      <c r="ADV258" s="136"/>
      <c r="ADW258" s="136"/>
      <c r="ADX258" s="136"/>
      <c r="ADY258" s="136"/>
      <c r="ADZ258" s="136"/>
      <c r="AEA258" s="136"/>
      <c r="AEB258" s="136"/>
      <c r="AEC258" s="136"/>
      <c r="AED258" s="136"/>
      <c r="AEE258" s="136"/>
      <c r="AEF258" s="136"/>
      <c r="AEG258" s="136"/>
      <c r="AEH258" s="136"/>
      <c r="AEI258" s="136"/>
      <c r="AEJ258" s="136"/>
      <c r="AEK258" s="136"/>
      <c r="AEL258" s="136"/>
      <c r="AEM258" s="136"/>
      <c r="AEN258" s="136"/>
      <c r="AEO258" s="136"/>
      <c r="AEP258" s="136"/>
      <c r="AEQ258" s="136"/>
      <c r="AER258" s="136"/>
      <c r="AES258" s="136"/>
      <c r="AET258" s="136"/>
      <c r="AEU258" s="136"/>
      <c r="AEV258" s="136"/>
      <c r="AEW258" s="136"/>
      <c r="AEX258" s="136"/>
      <c r="AEY258" s="136"/>
      <c r="AEZ258" s="136"/>
      <c r="AFA258" s="136"/>
      <c r="AFB258" s="136"/>
      <c r="AFC258" s="136"/>
      <c r="AFD258" s="136"/>
      <c r="AFE258" s="136"/>
      <c r="AFF258" s="136"/>
      <c r="AFG258" s="136"/>
      <c r="AFH258" s="136"/>
      <c r="AFI258" s="136"/>
      <c r="AFJ258" s="136"/>
      <c r="AFK258" s="136"/>
      <c r="AFL258" s="136"/>
      <c r="AFM258" s="136"/>
      <c r="AFN258" s="136"/>
      <c r="AFO258" s="136"/>
      <c r="AFP258" s="136"/>
      <c r="AFQ258" s="136"/>
      <c r="AFR258" s="136"/>
      <c r="AFS258" s="136"/>
      <c r="AFT258" s="136"/>
      <c r="AFU258" s="136"/>
      <c r="AFV258" s="136"/>
      <c r="AFW258" s="136"/>
      <c r="AFX258" s="136"/>
      <c r="AFY258" s="136"/>
      <c r="AFZ258" s="136"/>
      <c r="AGA258" s="136"/>
      <c r="AGB258" s="136"/>
      <c r="AGC258" s="136"/>
      <c r="AGD258" s="136"/>
      <c r="AGE258" s="136"/>
      <c r="AGF258" s="136"/>
      <c r="AGG258" s="136"/>
      <c r="AGH258" s="136"/>
      <c r="AGI258" s="136"/>
      <c r="AGJ258" s="136"/>
      <c r="AGK258" s="136"/>
      <c r="AGL258" s="136"/>
      <c r="AGM258" s="136"/>
      <c r="AGN258" s="136"/>
      <c r="AGO258" s="136"/>
      <c r="AGP258" s="136"/>
      <c r="AGQ258" s="136"/>
      <c r="AGR258" s="136"/>
      <c r="AGS258" s="136"/>
      <c r="AGT258" s="136"/>
      <c r="AGU258" s="136"/>
      <c r="AGV258" s="136"/>
      <c r="AGW258" s="136"/>
      <c r="AGX258" s="136"/>
      <c r="AGY258" s="136"/>
      <c r="AGZ258" s="136"/>
      <c r="AHA258" s="136"/>
      <c r="AHB258" s="136"/>
      <c r="AHC258" s="136"/>
      <c r="AHD258" s="136"/>
      <c r="AHE258" s="136"/>
      <c r="AHF258" s="136"/>
      <c r="AHG258" s="136"/>
      <c r="AHH258" s="136"/>
      <c r="AHI258" s="136"/>
      <c r="AHJ258" s="136"/>
      <c r="AHK258" s="136"/>
      <c r="AHL258" s="136"/>
      <c r="AHM258" s="136"/>
      <c r="AHN258" s="136"/>
      <c r="AHO258" s="136"/>
      <c r="AHP258" s="136"/>
      <c r="AHQ258" s="136"/>
      <c r="AHR258" s="136"/>
      <c r="AHS258" s="136"/>
      <c r="AHT258" s="136"/>
      <c r="AHU258" s="136"/>
      <c r="AHV258" s="136"/>
      <c r="AHW258" s="136"/>
      <c r="AHX258" s="136"/>
      <c r="AHY258" s="136"/>
      <c r="AHZ258" s="136"/>
      <c r="AIA258" s="136"/>
      <c r="AIB258" s="136"/>
      <c r="AIC258" s="136"/>
      <c r="AID258" s="136"/>
      <c r="AIE258" s="136"/>
      <c r="AIF258" s="136"/>
      <c r="AIG258" s="136"/>
      <c r="AIH258" s="136"/>
      <c r="AII258" s="136"/>
      <c r="AIJ258" s="136"/>
      <c r="AIK258" s="136"/>
      <c r="AIL258" s="136"/>
      <c r="AIM258" s="136"/>
      <c r="AIN258" s="136"/>
      <c r="AIO258" s="136"/>
      <c r="AIP258" s="136"/>
      <c r="AIQ258" s="136"/>
      <c r="AIR258" s="136"/>
      <c r="AIS258" s="136"/>
      <c r="AIT258" s="136"/>
      <c r="AIU258" s="136"/>
      <c r="AIV258" s="136"/>
      <c r="AIW258" s="136"/>
      <c r="AIX258" s="136"/>
      <c r="AIY258" s="136"/>
      <c r="AIZ258" s="136"/>
      <c r="AJA258" s="136"/>
      <c r="AJB258" s="136"/>
      <c r="AJC258" s="136"/>
      <c r="AJD258" s="136"/>
      <c r="AJE258" s="136"/>
      <c r="AJF258" s="136"/>
      <c r="AJG258" s="136"/>
      <c r="AJH258" s="136"/>
      <c r="AJI258" s="136"/>
      <c r="AJJ258" s="136"/>
      <c r="AJK258" s="136"/>
      <c r="AJL258" s="136"/>
      <c r="AJM258" s="136"/>
      <c r="AJN258" s="136"/>
      <c r="AJO258" s="136"/>
      <c r="AJP258" s="136"/>
      <c r="AJQ258" s="136"/>
      <c r="AJR258" s="136"/>
      <c r="AJS258" s="136"/>
      <c r="AJT258" s="136"/>
      <c r="AJU258" s="136"/>
      <c r="AJV258" s="136"/>
      <c r="AJW258" s="136"/>
      <c r="AJX258" s="136"/>
      <c r="AJY258" s="136"/>
      <c r="AJZ258" s="136"/>
      <c r="AKA258" s="136"/>
      <c r="AKB258" s="136"/>
      <c r="AKC258" s="136"/>
      <c r="AKD258" s="136"/>
      <c r="AKE258" s="136"/>
      <c r="AKF258" s="136"/>
      <c r="AKG258" s="136"/>
      <c r="AKH258" s="136"/>
      <c r="AKI258" s="136"/>
      <c r="AKJ258" s="136"/>
      <c r="AKK258" s="136"/>
      <c r="AKL258" s="136"/>
      <c r="AKM258" s="136"/>
      <c r="AKN258" s="136"/>
      <c r="AKO258" s="136"/>
      <c r="AKP258" s="136"/>
      <c r="AKQ258" s="136"/>
      <c r="AKR258" s="136"/>
      <c r="AKS258" s="136"/>
      <c r="AKT258" s="136"/>
      <c r="AKU258" s="136"/>
      <c r="AKV258" s="136"/>
      <c r="AKW258" s="136"/>
      <c r="AKX258" s="136"/>
      <c r="AKY258" s="136"/>
      <c r="AKZ258" s="136"/>
      <c r="ALA258" s="136"/>
      <c r="ALB258" s="136"/>
      <c r="ALC258" s="136"/>
      <c r="ALD258" s="136"/>
      <c r="ALE258" s="136"/>
      <c r="ALF258" s="136"/>
      <c r="ALG258" s="136"/>
      <c r="ALH258" s="136"/>
      <c r="ALI258" s="136"/>
      <c r="ALJ258" s="136"/>
      <c r="ALK258" s="136"/>
      <c r="ALL258" s="136"/>
      <c r="ALM258" s="136"/>
      <c r="ALN258" s="136"/>
      <c r="ALO258" s="136"/>
      <c r="ALP258" s="136"/>
      <c r="ALQ258" s="136"/>
      <c r="ALR258" s="136"/>
      <c r="ALS258" s="136"/>
      <c r="ALT258" s="136"/>
      <c r="ALU258" s="136"/>
      <c r="ALV258" s="136"/>
      <c r="ALW258" s="136"/>
      <c r="ALX258" s="136"/>
      <c r="ALY258" s="136"/>
      <c r="ALZ258" s="136"/>
      <c r="AMA258" s="136"/>
      <c r="AMB258" s="136"/>
      <c r="AMC258" s="136"/>
      <c r="AMD258" s="136"/>
      <c r="AME258" s="136"/>
      <c r="AMF258" s="136"/>
      <c r="AMG258" s="136"/>
      <c r="AMH258" s="136"/>
      <c r="AMI258" s="136"/>
    </row>
    <row r="259" spans="1:1023" ht="29.25" x14ac:dyDescent="0.25">
      <c r="A259" s="331" t="s">
        <v>986</v>
      </c>
      <c r="B259" s="193">
        <v>259</v>
      </c>
      <c r="C259" s="198" t="s">
        <v>987</v>
      </c>
      <c r="D259" s="216" t="s">
        <v>988</v>
      </c>
      <c r="E259" s="136"/>
      <c r="F259" s="237"/>
      <c r="G259" s="214"/>
      <c r="H259" s="214"/>
      <c r="I259" s="367">
        <v>50</v>
      </c>
      <c r="J259" s="421"/>
      <c r="K259" s="77"/>
      <c r="L259" s="461">
        <v>2</v>
      </c>
      <c r="M259" s="161"/>
      <c r="N259" s="161"/>
      <c r="O259" s="161"/>
      <c r="P259" s="161"/>
      <c r="Q259" s="77"/>
      <c r="R259" s="161"/>
      <c r="S259" s="161"/>
      <c r="T259" s="161"/>
      <c r="U259" s="161"/>
      <c r="V259" s="256">
        <f>IF(O259=1,10,100)</f>
        <v>100</v>
      </c>
      <c r="W259" s="256">
        <f>IF(O259=1,1,IF(O259=2,10,100))</f>
        <v>100</v>
      </c>
      <c r="X259" s="256">
        <f>IF(O259=3,20,100)</f>
        <v>100</v>
      </c>
      <c r="Y259" s="256">
        <f>IF(P259=1,10,100)</f>
        <v>100</v>
      </c>
      <c r="Z259" s="256">
        <f>IF(P259=1,1,IF(P259=2,10,100))</f>
        <v>100</v>
      </c>
      <c r="AA259" s="257">
        <f>IF(OR(EXACT(Q259,"1A"),EXACT(Q259,"1B")),0.1,IF(Q259=2,1,100))</f>
        <v>100</v>
      </c>
      <c r="AB259" s="257">
        <f>IF(OR(EXACT(R259,"1A"),EXACT(R259,"1B")),0.1,IF(R259=2,1,100))</f>
        <v>100</v>
      </c>
      <c r="AC259" s="257">
        <f>IF(OR(EXACT(S259,"1A"),EXACT(S259,"1B")),0.3,IF(S259=2,3,100))</f>
        <v>100</v>
      </c>
      <c r="AD259" s="136"/>
      <c r="AE259" s="136"/>
      <c r="AF259" s="249">
        <f>IF(OR(OR(EXACT(J259,"1A"),EXACT(J259,"1B"),EXACT(J259,"1C")),K259=1),1,IF(K259=2,10,100))</f>
        <v>100</v>
      </c>
      <c r="AG259" s="249">
        <f>IF(OR(EXACT(J259,"1A"),EXACT(J259,"1B"),EXACT(J259,"1C")),1,IF(J259=2,10,100))</f>
        <v>100</v>
      </c>
      <c r="AH259" s="249">
        <f>IF(OR(EXACT(J259,"1A"),EXACT(J259,"1B"),EXACT(J259,"1C"),K259=1),3,100)</f>
        <v>100</v>
      </c>
      <c r="AI259" s="249">
        <f>IF(OR(EXACT(J259,"1A"),EXACT(J259,"1B"),EXACT(J259,"1C")),5,100)</f>
        <v>100</v>
      </c>
      <c r="AJ259" s="269" t="s">
        <v>25939</v>
      </c>
      <c r="AK259" s="136"/>
      <c r="AL259" s="153">
        <v>3</v>
      </c>
      <c r="AM259" s="251"/>
      <c r="AN259" s="136"/>
      <c r="AO259" s="136"/>
      <c r="AP259" s="136"/>
      <c r="AQ259" s="272" t="s">
        <v>25940</v>
      </c>
      <c r="AR259" s="136"/>
      <c r="AS259" s="136"/>
      <c r="AT259" s="136"/>
      <c r="AU259" s="136"/>
      <c r="AV259" s="136"/>
      <c r="AW259" s="136"/>
      <c r="AX259" s="136"/>
      <c r="AY259" s="136"/>
      <c r="AZ259" s="136"/>
      <c r="BA259" s="136"/>
      <c r="BB259" s="136"/>
      <c r="BC259" s="136"/>
      <c r="BD259" s="136"/>
      <c r="BE259" s="136"/>
      <c r="BF259" s="136"/>
      <c r="BG259" s="136"/>
      <c r="BH259" s="136"/>
      <c r="BI259" s="136"/>
      <c r="BJ259" s="136"/>
      <c r="BK259" s="136"/>
      <c r="BL259" s="136"/>
      <c r="BM259" s="136"/>
      <c r="BN259" s="136"/>
      <c r="BO259" s="136"/>
      <c r="BP259" s="136"/>
      <c r="BQ259" s="136"/>
      <c r="BR259" s="136"/>
      <c r="BS259" s="136"/>
      <c r="BT259" s="136"/>
      <c r="BU259" s="136"/>
      <c r="BV259" s="136"/>
      <c r="BW259" s="136"/>
      <c r="BX259" s="136"/>
      <c r="BY259" s="136"/>
      <c r="BZ259" s="136"/>
      <c r="CA259" s="136"/>
      <c r="CB259" s="136"/>
      <c r="CC259" s="136"/>
      <c r="CD259" s="136"/>
      <c r="CE259" s="136"/>
      <c r="CF259" s="136"/>
      <c r="CG259" s="136"/>
      <c r="CH259" s="136"/>
      <c r="CI259" s="136"/>
      <c r="CJ259" s="136"/>
      <c r="CK259" s="136"/>
      <c r="CL259" s="136"/>
      <c r="CM259" s="136"/>
      <c r="CN259" s="136"/>
      <c r="CO259" s="136"/>
      <c r="CP259" s="136"/>
      <c r="CQ259" s="136"/>
      <c r="CR259" s="136"/>
      <c r="CS259" s="136"/>
      <c r="CT259" s="136"/>
      <c r="CU259" s="136"/>
      <c r="CV259" s="136"/>
      <c r="CW259" s="136"/>
      <c r="CX259" s="136"/>
      <c r="CY259" s="136"/>
      <c r="CZ259" s="136"/>
      <c r="DA259" s="136"/>
      <c r="DB259" s="136"/>
      <c r="DC259" s="136"/>
      <c r="DD259" s="136"/>
      <c r="DE259" s="136"/>
      <c r="DF259" s="136"/>
      <c r="DG259" s="136"/>
      <c r="DH259" s="136"/>
      <c r="DI259" s="136"/>
      <c r="DJ259" s="136"/>
      <c r="DK259" s="136"/>
      <c r="DL259" s="136"/>
      <c r="DM259" s="136"/>
      <c r="DN259" s="136"/>
      <c r="DO259" s="136"/>
      <c r="DP259" s="136"/>
      <c r="DQ259" s="136"/>
      <c r="DR259" s="136"/>
      <c r="DS259" s="136"/>
      <c r="DT259" s="136"/>
      <c r="DU259" s="136"/>
      <c r="DV259" s="136"/>
      <c r="DW259" s="136"/>
      <c r="DX259" s="136"/>
      <c r="DY259" s="136"/>
      <c r="DZ259" s="136"/>
      <c r="EA259" s="136"/>
      <c r="EB259" s="136"/>
      <c r="EC259" s="136"/>
      <c r="ED259" s="136"/>
      <c r="EE259" s="136"/>
      <c r="EF259" s="136"/>
      <c r="EG259" s="136"/>
      <c r="EH259" s="136"/>
      <c r="EI259" s="136"/>
      <c r="EJ259" s="136"/>
      <c r="EK259" s="136"/>
      <c r="EL259" s="136"/>
      <c r="EM259" s="136"/>
      <c r="EN259" s="136"/>
      <c r="EO259" s="136"/>
      <c r="EP259" s="136"/>
      <c r="EQ259" s="136"/>
      <c r="ER259" s="136"/>
      <c r="ES259" s="136"/>
      <c r="ET259" s="136"/>
      <c r="EU259" s="136"/>
      <c r="EV259" s="136"/>
      <c r="EW259" s="136"/>
      <c r="EX259" s="136"/>
      <c r="EY259" s="136"/>
      <c r="EZ259" s="136"/>
      <c r="FA259" s="136"/>
      <c r="FB259" s="136"/>
      <c r="FC259" s="136"/>
      <c r="FD259" s="136"/>
      <c r="FE259" s="136"/>
      <c r="FF259" s="136"/>
      <c r="FG259" s="136"/>
      <c r="FH259" s="136"/>
      <c r="FI259" s="136"/>
      <c r="FJ259" s="136"/>
      <c r="FK259" s="136"/>
      <c r="FL259" s="136"/>
      <c r="FM259" s="136"/>
      <c r="FN259" s="136"/>
      <c r="FO259" s="136"/>
      <c r="FP259" s="136"/>
      <c r="FQ259" s="136"/>
      <c r="FR259" s="136"/>
      <c r="FS259" s="136"/>
      <c r="FT259" s="136"/>
      <c r="FU259" s="136"/>
      <c r="FV259" s="136"/>
      <c r="FW259" s="136"/>
      <c r="FX259" s="136"/>
      <c r="FY259" s="136"/>
      <c r="FZ259" s="136"/>
      <c r="GA259" s="136"/>
      <c r="GB259" s="136"/>
      <c r="GC259" s="136"/>
      <c r="GD259" s="136"/>
      <c r="GE259" s="136"/>
      <c r="GF259" s="136"/>
      <c r="GG259" s="136"/>
      <c r="GH259" s="136"/>
      <c r="GI259" s="136"/>
      <c r="GJ259" s="136"/>
      <c r="GK259" s="136"/>
      <c r="GL259" s="136"/>
      <c r="GM259" s="136"/>
      <c r="GN259" s="136"/>
      <c r="GO259" s="136"/>
      <c r="GP259" s="136"/>
      <c r="GQ259" s="136"/>
      <c r="GR259" s="136"/>
      <c r="GS259" s="136"/>
      <c r="GT259" s="136"/>
      <c r="GU259" s="136"/>
      <c r="GV259" s="136"/>
      <c r="GW259" s="136"/>
      <c r="GX259" s="136"/>
      <c r="GY259" s="136"/>
      <c r="GZ259" s="136"/>
      <c r="HA259" s="136"/>
      <c r="HB259" s="136"/>
      <c r="HC259" s="136"/>
      <c r="HD259" s="136"/>
      <c r="HE259" s="136"/>
      <c r="HF259" s="136"/>
      <c r="HG259" s="136"/>
      <c r="HH259" s="136"/>
      <c r="HI259" s="136"/>
      <c r="HJ259" s="136"/>
      <c r="HK259" s="136"/>
      <c r="HL259" s="136"/>
      <c r="HM259" s="136"/>
      <c r="HN259" s="136"/>
      <c r="HO259" s="136"/>
      <c r="HP259" s="136"/>
      <c r="HQ259" s="136"/>
      <c r="HR259" s="136"/>
      <c r="HS259" s="136"/>
      <c r="HT259" s="136"/>
      <c r="HU259" s="136"/>
      <c r="HV259" s="136"/>
      <c r="HW259" s="136"/>
      <c r="HX259" s="136"/>
      <c r="HY259" s="136"/>
      <c r="HZ259" s="136"/>
      <c r="IA259" s="136"/>
      <c r="IB259" s="136"/>
      <c r="IC259" s="136"/>
      <c r="ID259" s="136"/>
      <c r="IE259" s="136"/>
      <c r="IF259" s="136"/>
      <c r="IG259" s="136"/>
      <c r="IH259" s="136"/>
      <c r="II259" s="136"/>
      <c r="IJ259" s="136"/>
      <c r="IK259" s="136"/>
      <c r="IL259" s="136"/>
      <c r="IM259" s="136"/>
      <c r="IN259" s="136"/>
      <c r="IO259" s="136"/>
      <c r="IP259" s="136"/>
      <c r="IQ259" s="136"/>
      <c r="IR259" s="136"/>
      <c r="IS259" s="136"/>
      <c r="IT259" s="136"/>
      <c r="IU259" s="136"/>
      <c r="IV259" s="136"/>
      <c r="IW259" s="136"/>
      <c r="IX259" s="136"/>
      <c r="IY259" s="136"/>
      <c r="IZ259" s="136"/>
      <c r="JA259" s="136"/>
      <c r="JB259" s="136"/>
      <c r="JC259" s="136"/>
      <c r="JD259" s="136"/>
      <c r="JE259" s="136"/>
      <c r="JF259" s="136"/>
      <c r="JG259" s="136"/>
      <c r="JH259" s="136"/>
      <c r="JI259" s="136"/>
      <c r="JJ259" s="136"/>
      <c r="JK259" s="136"/>
      <c r="JL259" s="136"/>
      <c r="JM259" s="136"/>
      <c r="JN259" s="136"/>
      <c r="JO259" s="136"/>
      <c r="JP259" s="136"/>
      <c r="JQ259" s="136"/>
      <c r="JR259" s="136"/>
      <c r="JS259" s="136"/>
      <c r="JT259" s="136"/>
      <c r="JU259" s="136"/>
      <c r="JV259" s="136"/>
      <c r="JW259" s="136"/>
      <c r="JX259" s="136"/>
      <c r="JY259" s="136"/>
      <c r="JZ259" s="136"/>
      <c r="KA259" s="136"/>
      <c r="KB259" s="136"/>
      <c r="KC259" s="136"/>
      <c r="KD259" s="136"/>
      <c r="KE259" s="136"/>
      <c r="KF259" s="136"/>
      <c r="KG259" s="136"/>
      <c r="KH259" s="136"/>
      <c r="KI259" s="136"/>
      <c r="KJ259" s="136"/>
      <c r="KK259" s="136"/>
      <c r="KL259" s="136"/>
      <c r="KM259" s="136"/>
      <c r="KN259" s="136"/>
      <c r="KO259" s="136"/>
      <c r="KP259" s="136"/>
      <c r="KQ259" s="136"/>
      <c r="KR259" s="136"/>
      <c r="KS259" s="136"/>
      <c r="KT259" s="136"/>
      <c r="KU259" s="136"/>
      <c r="KV259" s="136"/>
      <c r="KW259" s="136"/>
      <c r="KX259" s="136"/>
      <c r="KY259" s="136"/>
      <c r="KZ259" s="136"/>
      <c r="LA259" s="136"/>
      <c r="LB259" s="136"/>
      <c r="LC259" s="136"/>
      <c r="LD259" s="136"/>
      <c r="LE259" s="136"/>
      <c r="LF259" s="136"/>
      <c r="LG259" s="136"/>
      <c r="LH259" s="136"/>
      <c r="LI259" s="136"/>
      <c r="LJ259" s="136"/>
      <c r="LK259" s="136"/>
      <c r="LL259" s="136"/>
      <c r="LM259" s="136"/>
      <c r="LN259" s="136"/>
      <c r="LO259" s="136"/>
      <c r="LP259" s="136"/>
      <c r="LQ259" s="136"/>
      <c r="LR259" s="136"/>
      <c r="LS259" s="136"/>
      <c r="LT259" s="136"/>
      <c r="LU259" s="136"/>
      <c r="LV259" s="136"/>
      <c r="LW259" s="136"/>
      <c r="LX259" s="136"/>
      <c r="LY259" s="136"/>
      <c r="LZ259" s="136"/>
      <c r="MA259" s="136"/>
      <c r="MB259" s="136"/>
      <c r="MC259" s="136"/>
      <c r="MD259" s="136"/>
      <c r="ME259" s="136"/>
      <c r="MF259" s="136"/>
      <c r="MG259" s="136"/>
      <c r="MH259" s="136"/>
      <c r="MI259" s="136"/>
      <c r="MJ259" s="136"/>
      <c r="MK259" s="136"/>
      <c r="ML259" s="136"/>
      <c r="MM259" s="136"/>
      <c r="MN259" s="136"/>
      <c r="MO259" s="136"/>
      <c r="MP259" s="136"/>
      <c r="MQ259" s="136"/>
      <c r="MR259" s="136"/>
      <c r="MS259" s="136"/>
      <c r="MT259" s="136"/>
      <c r="MU259" s="136"/>
      <c r="MV259" s="136"/>
      <c r="MW259" s="136"/>
      <c r="MX259" s="136"/>
      <c r="MY259" s="136"/>
      <c r="MZ259" s="136"/>
      <c r="NA259" s="136"/>
      <c r="NB259" s="136"/>
      <c r="NC259" s="136"/>
      <c r="ND259" s="136"/>
      <c r="NE259" s="136"/>
      <c r="NF259" s="136"/>
      <c r="NG259" s="136"/>
      <c r="NH259" s="136"/>
      <c r="NI259" s="136"/>
      <c r="NJ259" s="136"/>
      <c r="NK259" s="136"/>
      <c r="NL259" s="136"/>
      <c r="NM259" s="136"/>
      <c r="NN259" s="136"/>
      <c r="NO259" s="136"/>
      <c r="NP259" s="136"/>
      <c r="NQ259" s="136"/>
      <c r="NR259" s="136"/>
      <c r="NS259" s="136"/>
      <c r="NT259" s="136"/>
      <c r="NU259" s="136"/>
      <c r="NV259" s="136"/>
      <c r="NW259" s="136"/>
      <c r="NX259" s="136"/>
      <c r="NY259" s="136"/>
      <c r="NZ259" s="136"/>
      <c r="OA259" s="136"/>
      <c r="OB259" s="136"/>
      <c r="OC259" s="136"/>
      <c r="OD259" s="136"/>
      <c r="OE259" s="136"/>
      <c r="OF259" s="136"/>
      <c r="OG259" s="136"/>
      <c r="OH259" s="136"/>
      <c r="OI259" s="136"/>
      <c r="OJ259" s="136"/>
      <c r="OK259" s="136"/>
      <c r="OL259" s="136"/>
      <c r="OM259" s="136"/>
      <c r="ON259" s="136"/>
      <c r="OO259" s="136"/>
      <c r="OP259" s="136"/>
      <c r="OQ259" s="136"/>
      <c r="OR259" s="136"/>
      <c r="OS259" s="136"/>
      <c r="OT259" s="136"/>
      <c r="OU259" s="136"/>
      <c r="OV259" s="136"/>
      <c r="OW259" s="136"/>
      <c r="OX259" s="136"/>
      <c r="OY259" s="136"/>
      <c r="OZ259" s="136"/>
      <c r="PA259" s="136"/>
      <c r="PB259" s="136"/>
      <c r="PC259" s="136"/>
      <c r="PD259" s="136"/>
      <c r="PE259" s="136"/>
      <c r="PF259" s="136"/>
      <c r="PG259" s="136"/>
      <c r="PH259" s="136"/>
      <c r="PI259" s="136"/>
      <c r="PJ259" s="136"/>
      <c r="PK259" s="136"/>
      <c r="PL259" s="136"/>
      <c r="PM259" s="136"/>
      <c r="PN259" s="136"/>
      <c r="PO259" s="136"/>
      <c r="PP259" s="136"/>
      <c r="PQ259" s="136"/>
      <c r="PR259" s="136"/>
      <c r="PS259" s="136"/>
      <c r="PT259" s="136"/>
      <c r="PU259" s="136"/>
      <c r="PV259" s="136"/>
      <c r="PW259" s="136"/>
      <c r="PX259" s="136"/>
      <c r="PY259" s="136"/>
      <c r="PZ259" s="136"/>
      <c r="QA259" s="136"/>
      <c r="QB259" s="136"/>
      <c r="QC259" s="136"/>
      <c r="QD259" s="136"/>
      <c r="QE259" s="136"/>
      <c r="QF259" s="136"/>
      <c r="QG259" s="136"/>
      <c r="QH259" s="136"/>
      <c r="QI259" s="136"/>
      <c r="QJ259" s="136"/>
      <c r="QK259" s="136"/>
      <c r="QL259" s="136"/>
      <c r="QM259" s="136"/>
      <c r="QN259" s="136"/>
      <c r="QO259" s="136"/>
      <c r="QP259" s="136"/>
      <c r="QQ259" s="136"/>
      <c r="QR259" s="136"/>
      <c r="QS259" s="136"/>
      <c r="QT259" s="136"/>
      <c r="QU259" s="136"/>
      <c r="QV259" s="136"/>
      <c r="QW259" s="136"/>
      <c r="QX259" s="136"/>
      <c r="QY259" s="136"/>
      <c r="QZ259" s="136"/>
      <c r="RA259" s="136"/>
      <c r="RB259" s="136"/>
      <c r="RC259" s="136"/>
      <c r="RD259" s="136"/>
      <c r="RE259" s="136"/>
      <c r="RF259" s="136"/>
      <c r="RG259" s="136"/>
      <c r="RH259" s="136"/>
      <c r="RI259" s="136"/>
      <c r="RJ259" s="136"/>
      <c r="RK259" s="136"/>
      <c r="RL259" s="136"/>
      <c r="RM259" s="136"/>
      <c r="RN259" s="136"/>
      <c r="RO259" s="136"/>
      <c r="RP259" s="136"/>
      <c r="RQ259" s="136"/>
      <c r="RR259" s="136"/>
      <c r="RS259" s="136"/>
      <c r="RT259" s="136"/>
      <c r="RU259" s="136"/>
      <c r="RV259" s="136"/>
      <c r="RW259" s="136"/>
      <c r="RX259" s="136"/>
      <c r="RY259" s="136"/>
      <c r="RZ259" s="136"/>
      <c r="SA259" s="136"/>
      <c r="SB259" s="136"/>
      <c r="SC259" s="136"/>
      <c r="SD259" s="136"/>
      <c r="SE259" s="136"/>
      <c r="SF259" s="136"/>
      <c r="SG259" s="136"/>
      <c r="SH259" s="136"/>
      <c r="SI259" s="136"/>
      <c r="SJ259" s="136"/>
      <c r="SK259" s="136"/>
      <c r="SL259" s="136"/>
      <c r="SM259" s="136"/>
      <c r="SN259" s="136"/>
      <c r="SO259" s="136"/>
      <c r="SP259" s="136"/>
      <c r="SQ259" s="136"/>
      <c r="SR259" s="136"/>
      <c r="SS259" s="136"/>
      <c r="ST259" s="136"/>
      <c r="SU259" s="136"/>
      <c r="SV259" s="136"/>
      <c r="SW259" s="136"/>
      <c r="SX259" s="136"/>
      <c r="SY259" s="136"/>
      <c r="SZ259" s="136"/>
      <c r="TA259" s="136"/>
      <c r="TB259" s="136"/>
      <c r="TC259" s="136"/>
      <c r="TD259" s="136"/>
      <c r="TE259" s="136"/>
      <c r="TF259" s="136"/>
      <c r="TG259" s="136"/>
      <c r="TH259" s="136"/>
      <c r="TI259" s="136"/>
      <c r="TJ259" s="136"/>
      <c r="TK259" s="136"/>
      <c r="TL259" s="136"/>
      <c r="TM259" s="136"/>
      <c r="TN259" s="136"/>
      <c r="TO259" s="136"/>
      <c r="TP259" s="136"/>
      <c r="TQ259" s="136"/>
      <c r="TR259" s="136"/>
      <c r="TS259" s="136"/>
      <c r="TT259" s="136"/>
      <c r="TU259" s="136"/>
      <c r="TV259" s="136"/>
      <c r="TW259" s="136"/>
      <c r="TX259" s="136"/>
      <c r="TY259" s="136"/>
      <c r="TZ259" s="136"/>
      <c r="UA259" s="136"/>
      <c r="UB259" s="136"/>
      <c r="UC259" s="136"/>
      <c r="UD259" s="136"/>
      <c r="UE259" s="136"/>
      <c r="UF259" s="136"/>
      <c r="UG259" s="136"/>
      <c r="UH259" s="136"/>
      <c r="UI259" s="136"/>
      <c r="UJ259" s="136"/>
      <c r="UK259" s="136"/>
      <c r="UL259" s="136"/>
      <c r="UM259" s="136"/>
      <c r="UN259" s="136"/>
      <c r="UO259" s="136"/>
      <c r="UP259" s="136"/>
      <c r="UQ259" s="136"/>
      <c r="UR259" s="136"/>
      <c r="US259" s="136"/>
      <c r="UT259" s="136"/>
      <c r="UU259" s="136"/>
      <c r="UV259" s="136"/>
      <c r="UW259" s="136"/>
      <c r="UX259" s="136"/>
      <c r="UY259" s="136"/>
      <c r="UZ259" s="136"/>
      <c r="VA259" s="136"/>
      <c r="VB259" s="136"/>
      <c r="VC259" s="136"/>
      <c r="VD259" s="136"/>
      <c r="VE259" s="136"/>
      <c r="VF259" s="136"/>
      <c r="VG259" s="136"/>
      <c r="VH259" s="136"/>
      <c r="VI259" s="136"/>
      <c r="VJ259" s="136"/>
      <c r="VK259" s="136"/>
      <c r="VL259" s="136"/>
      <c r="VM259" s="136"/>
      <c r="VN259" s="136"/>
      <c r="VO259" s="136"/>
      <c r="VP259" s="136"/>
      <c r="VQ259" s="136"/>
      <c r="VR259" s="136"/>
      <c r="VS259" s="136"/>
      <c r="VT259" s="136"/>
      <c r="VU259" s="136"/>
      <c r="VV259" s="136"/>
      <c r="VW259" s="136"/>
      <c r="VX259" s="136"/>
      <c r="VY259" s="136"/>
      <c r="VZ259" s="136"/>
      <c r="WA259" s="136"/>
      <c r="WB259" s="136"/>
      <c r="WC259" s="136"/>
      <c r="WD259" s="136"/>
      <c r="WE259" s="136"/>
      <c r="WF259" s="136"/>
      <c r="WG259" s="136"/>
      <c r="WH259" s="136"/>
      <c r="WI259" s="136"/>
      <c r="WJ259" s="136"/>
      <c r="WK259" s="136"/>
      <c r="WL259" s="136"/>
      <c r="WM259" s="136"/>
      <c r="WN259" s="136"/>
      <c r="WO259" s="136"/>
      <c r="WP259" s="136"/>
      <c r="WQ259" s="136"/>
      <c r="WR259" s="136"/>
      <c r="WS259" s="136"/>
      <c r="WT259" s="136"/>
      <c r="WU259" s="136"/>
      <c r="WV259" s="136"/>
      <c r="WW259" s="136"/>
      <c r="WX259" s="136"/>
      <c r="WY259" s="136"/>
      <c r="WZ259" s="136"/>
      <c r="XA259" s="136"/>
      <c r="XB259" s="136"/>
      <c r="XC259" s="136"/>
      <c r="XD259" s="136"/>
      <c r="XE259" s="136"/>
      <c r="XF259" s="136"/>
      <c r="XG259" s="136"/>
      <c r="XH259" s="136"/>
      <c r="XI259" s="136"/>
      <c r="XJ259" s="136"/>
      <c r="XK259" s="136"/>
      <c r="XL259" s="136"/>
      <c r="XM259" s="136"/>
      <c r="XN259" s="136"/>
      <c r="XO259" s="136"/>
      <c r="XP259" s="136"/>
      <c r="XQ259" s="136"/>
      <c r="XR259" s="136"/>
      <c r="XS259" s="136"/>
      <c r="XT259" s="136"/>
      <c r="XU259" s="136"/>
      <c r="XV259" s="136"/>
      <c r="XW259" s="136"/>
      <c r="XX259" s="136"/>
      <c r="XY259" s="136"/>
      <c r="XZ259" s="136"/>
      <c r="YA259" s="136"/>
      <c r="YB259" s="136"/>
      <c r="YC259" s="136"/>
      <c r="YD259" s="136"/>
      <c r="YE259" s="136"/>
      <c r="YF259" s="136"/>
      <c r="YG259" s="136"/>
      <c r="YH259" s="136"/>
      <c r="YI259" s="136"/>
      <c r="YJ259" s="136"/>
      <c r="YK259" s="136"/>
      <c r="YL259" s="136"/>
      <c r="YM259" s="136"/>
      <c r="YN259" s="136"/>
      <c r="YO259" s="136"/>
      <c r="YP259" s="136"/>
      <c r="YQ259" s="136"/>
      <c r="YR259" s="136"/>
      <c r="YS259" s="136"/>
      <c r="YT259" s="136"/>
      <c r="YU259" s="136"/>
      <c r="YV259" s="136"/>
      <c r="YW259" s="136"/>
      <c r="YX259" s="136"/>
      <c r="YY259" s="136"/>
      <c r="YZ259" s="136"/>
      <c r="ZA259" s="136"/>
      <c r="ZB259" s="136"/>
      <c r="ZC259" s="136"/>
      <c r="ZD259" s="136"/>
      <c r="ZE259" s="136"/>
      <c r="ZF259" s="136"/>
      <c r="ZG259" s="136"/>
      <c r="ZH259" s="136"/>
      <c r="ZI259" s="136"/>
      <c r="ZJ259" s="136"/>
      <c r="ZK259" s="136"/>
      <c r="ZL259" s="136"/>
      <c r="ZM259" s="136"/>
      <c r="ZN259" s="136"/>
      <c r="ZO259" s="136"/>
      <c r="ZP259" s="136"/>
      <c r="ZQ259" s="136"/>
      <c r="ZR259" s="136"/>
      <c r="ZS259" s="136"/>
      <c r="ZT259" s="136"/>
      <c r="ZU259" s="136"/>
      <c r="ZV259" s="136"/>
      <c r="ZW259" s="136"/>
      <c r="ZX259" s="136"/>
      <c r="ZY259" s="136"/>
      <c r="ZZ259" s="136"/>
      <c r="AAA259" s="136"/>
      <c r="AAB259" s="136"/>
      <c r="AAC259" s="136"/>
      <c r="AAD259" s="136"/>
      <c r="AAE259" s="136"/>
      <c r="AAF259" s="136"/>
      <c r="AAG259" s="136"/>
      <c r="AAH259" s="136"/>
      <c r="AAI259" s="136"/>
      <c r="AAJ259" s="136"/>
      <c r="AAK259" s="136"/>
      <c r="AAL259" s="136"/>
      <c r="AAM259" s="136"/>
      <c r="AAN259" s="136"/>
      <c r="AAO259" s="136"/>
      <c r="AAP259" s="136"/>
      <c r="AAQ259" s="136"/>
      <c r="AAR259" s="136"/>
      <c r="AAS259" s="136"/>
      <c r="AAT259" s="136"/>
      <c r="AAU259" s="136"/>
      <c r="AAV259" s="136"/>
      <c r="AAW259" s="136"/>
      <c r="AAX259" s="136"/>
      <c r="AAY259" s="136"/>
      <c r="AAZ259" s="136"/>
      <c r="ABA259" s="136"/>
      <c r="ABB259" s="136"/>
      <c r="ABC259" s="136"/>
      <c r="ABD259" s="136"/>
      <c r="ABE259" s="136"/>
      <c r="ABF259" s="136"/>
      <c r="ABG259" s="136"/>
      <c r="ABH259" s="136"/>
      <c r="ABI259" s="136"/>
      <c r="ABJ259" s="136"/>
      <c r="ABK259" s="136"/>
      <c r="ABL259" s="136"/>
      <c r="ABM259" s="136"/>
      <c r="ABN259" s="136"/>
      <c r="ABO259" s="136"/>
      <c r="ABP259" s="136"/>
      <c r="ABQ259" s="136"/>
      <c r="ABR259" s="136"/>
      <c r="ABS259" s="136"/>
      <c r="ABT259" s="136"/>
      <c r="ABU259" s="136"/>
      <c r="ABV259" s="136"/>
      <c r="ABW259" s="136"/>
      <c r="ABX259" s="136"/>
      <c r="ABY259" s="136"/>
      <c r="ABZ259" s="136"/>
      <c r="ACA259" s="136"/>
      <c r="ACB259" s="136"/>
      <c r="ACC259" s="136"/>
      <c r="ACD259" s="136"/>
      <c r="ACE259" s="136"/>
      <c r="ACF259" s="136"/>
      <c r="ACG259" s="136"/>
      <c r="ACH259" s="136"/>
      <c r="ACI259" s="136"/>
      <c r="ACJ259" s="136"/>
      <c r="ACK259" s="136"/>
      <c r="ACL259" s="136"/>
      <c r="ACM259" s="136"/>
      <c r="ACN259" s="136"/>
      <c r="ACO259" s="136"/>
      <c r="ACP259" s="136"/>
      <c r="ACQ259" s="136"/>
      <c r="ACR259" s="136"/>
      <c r="ACS259" s="136"/>
      <c r="ACT259" s="136"/>
      <c r="ACU259" s="136"/>
      <c r="ACV259" s="136"/>
      <c r="ACW259" s="136"/>
      <c r="ACX259" s="136"/>
      <c r="ACY259" s="136"/>
      <c r="ACZ259" s="136"/>
      <c r="ADA259" s="136"/>
      <c r="ADB259" s="136"/>
      <c r="ADC259" s="136"/>
      <c r="ADD259" s="136"/>
      <c r="ADE259" s="136"/>
      <c r="ADF259" s="136"/>
      <c r="ADG259" s="136"/>
      <c r="ADH259" s="136"/>
      <c r="ADI259" s="136"/>
      <c r="ADJ259" s="136"/>
      <c r="ADK259" s="136"/>
      <c r="ADL259" s="136"/>
      <c r="ADM259" s="136"/>
      <c r="ADN259" s="136"/>
      <c r="ADO259" s="136"/>
      <c r="ADP259" s="136"/>
      <c r="ADQ259" s="136"/>
      <c r="ADR259" s="136"/>
      <c r="ADS259" s="136"/>
      <c r="ADT259" s="136"/>
      <c r="ADU259" s="136"/>
      <c r="ADV259" s="136"/>
      <c r="ADW259" s="136"/>
      <c r="ADX259" s="136"/>
      <c r="ADY259" s="136"/>
      <c r="ADZ259" s="136"/>
      <c r="AEA259" s="136"/>
      <c r="AEB259" s="136"/>
      <c r="AEC259" s="136"/>
      <c r="AED259" s="136"/>
      <c r="AEE259" s="136"/>
      <c r="AEF259" s="136"/>
      <c r="AEG259" s="136"/>
      <c r="AEH259" s="136"/>
      <c r="AEI259" s="136"/>
      <c r="AEJ259" s="136"/>
      <c r="AEK259" s="136"/>
      <c r="AEL259" s="136"/>
      <c r="AEM259" s="136"/>
      <c r="AEN259" s="136"/>
      <c r="AEO259" s="136"/>
      <c r="AEP259" s="136"/>
      <c r="AEQ259" s="136"/>
      <c r="AER259" s="136"/>
      <c r="AES259" s="136"/>
      <c r="AET259" s="136"/>
      <c r="AEU259" s="136"/>
      <c r="AEV259" s="136"/>
      <c r="AEW259" s="136"/>
      <c r="AEX259" s="136"/>
      <c r="AEY259" s="136"/>
      <c r="AEZ259" s="136"/>
      <c r="AFA259" s="136"/>
      <c r="AFB259" s="136"/>
      <c r="AFC259" s="136"/>
      <c r="AFD259" s="136"/>
      <c r="AFE259" s="136"/>
      <c r="AFF259" s="136"/>
      <c r="AFG259" s="136"/>
      <c r="AFH259" s="136"/>
      <c r="AFI259" s="136"/>
      <c r="AFJ259" s="136"/>
      <c r="AFK259" s="136"/>
      <c r="AFL259" s="136"/>
      <c r="AFM259" s="136"/>
      <c r="AFN259" s="136"/>
      <c r="AFO259" s="136"/>
      <c r="AFP259" s="136"/>
      <c r="AFQ259" s="136"/>
      <c r="AFR259" s="136"/>
      <c r="AFS259" s="136"/>
      <c r="AFT259" s="136"/>
      <c r="AFU259" s="136"/>
      <c r="AFV259" s="136"/>
      <c r="AFW259" s="136"/>
      <c r="AFX259" s="136"/>
      <c r="AFY259" s="136"/>
      <c r="AFZ259" s="136"/>
      <c r="AGA259" s="136"/>
      <c r="AGB259" s="136"/>
      <c r="AGC259" s="136"/>
      <c r="AGD259" s="136"/>
      <c r="AGE259" s="136"/>
      <c r="AGF259" s="136"/>
      <c r="AGG259" s="136"/>
      <c r="AGH259" s="136"/>
      <c r="AGI259" s="136"/>
      <c r="AGJ259" s="136"/>
      <c r="AGK259" s="136"/>
      <c r="AGL259" s="136"/>
      <c r="AGM259" s="136"/>
      <c r="AGN259" s="136"/>
      <c r="AGO259" s="136"/>
      <c r="AGP259" s="136"/>
      <c r="AGQ259" s="136"/>
      <c r="AGR259" s="136"/>
      <c r="AGS259" s="136"/>
      <c r="AGT259" s="136"/>
      <c r="AGU259" s="136"/>
      <c r="AGV259" s="136"/>
      <c r="AGW259" s="136"/>
      <c r="AGX259" s="136"/>
      <c r="AGY259" s="136"/>
      <c r="AGZ259" s="136"/>
      <c r="AHA259" s="136"/>
      <c r="AHB259" s="136"/>
      <c r="AHC259" s="136"/>
      <c r="AHD259" s="136"/>
      <c r="AHE259" s="136"/>
      <c r="AHF259" s="136"/>
      <c r="AHG259" s="136"/>
      <c r="AHH259" s="136"/>
      <c r="AHI259" s="136"/>
      <c r="AHJ259" s="136"/>
      <c r="AHK259" s="136"/>
      <c r="AHL259" s="136"/>
      <c r="AHM259" s="136"/>
      <c r="AHN259" s="136"/>
      <c r="AHO259" s="136"/>
      <c r="AHP259" s="136"/>
      <c r="AHQ259" s="136"/>
      <c r="AHR259" s="136"/>
      <c r="AHS259" s="136"/>
      <c r="AHT259" s="136"/>
      <c r="AHU259" s="136"/>
      <c r="AHV259" s="136"/>
      <c r="AHW259" s="136"/>
      <c r="AHX259" s="136"/>
      <c r="AHY259" s="136"/>
      <c r="AHZ259" s="136"/>
      <c r="AIA259" s="136"/>
      <c r="AIB259" s="136"/>
      <c r="AIC259" s="136"/>
      <c r="AID259" s="136"/>
      <c r="AIE259" s="136"/>
      <c r="AIF259" s="136"/>
      <c r="AIG259" s="136"/>
      <c r="AIH259" s="136"/>
      <c r="AII259" s="136"/>
      <c r="AIJ259" s="136"/>
      <c r="AIK259" s="136"/>
      <c r="AIL259" s="136"/>
      <c r="AIM259" s="136"/>
      <c r="AIN259" s="136"/>
      <c r="AIO259" s="136"/>
      <c r="AIP259" s="136"/>
      <c r="AIQ259" s="136"/>
      <c r="AIR259" s="136"/>
      <c r="AIS259" s="136"/>
      <c r="AIT259" s="136"/>
      <c r="AIU259" s="136"/>
      <c r="AIV259" s="136"/>
      <c r="AIW259" s="136"/>
      <c r="AIX259" s="136"/>
      <c r="AIY259" s="136"/>
      <c r="AIZ259" s="136"/>
      <c r="AJA259" s="136"/>
      <c r="AJB259" s="136"/>
      <c r="AJC259" s="136"/>
      <c r="AJD259" s="136"/>
      <c r="AJE259" s="136"/>
      <c r="AJF259" s="136"/>
      <c r="AJG259" s="136"/>
      <c r="AJH259" s="136"/>
      <c r="AJI259" s="136"/>
      <c r="AJJ259" s="136"/>
      <c r="AJK259" s="136"/>
      <c r="AJL259" s="136"/>
      <c r="AJM259" s="136"/>
      <c r="AJN259" s="136"/>
      <c r="AJO259" s="136"/>
      <c r="AJP259" s="136"/>
      <c r="AJQ259" s="136"/>
      <c r="AJR259" s="136"/>
      <c r="AJS259" s="136"/>
      <c r="AJT259" s="136"/>
      <c r="AJU259" s="136"/>
      <c r="AJV259" s="136"/>
      <c r="AJW259" s="136"/>
      <c r="AJX259" s="136"/>
      <c r="AJY259" s="136"/>
      <c r="AJZ259" s="136"/>
      <c r="AKA259" s="136"/>
      <c r="AKB259" s="136"/>
      <c r="AKC259" s="136"/>
      <c r="AKD259" s="136"/>
      <c r="AKE259" s="136"/>
      <c r="AKF259" s="136"/>
      <c r="AKG259" s="136"/>
      <c r="AKH259" s="136"/>
      <c r="AKI259" s="136"/>
      <c r="AKJ259" s="136"/>
      <c r="AKK259" s="136"/>
      <c r="AKL259" s="136"/>
      <c r="AKM259" s="136"/>
      <c r="AKN259" s="136"/>
      <c r="AKO259" s="136"/>
      <c r="AKP259" s="136"/>
      <c r="AKQ259" s="136"/>
      <c r="AKR259" s="136"/>
      <c r="AKS259" s="136"/>
      <c r="AKT259" s="136"/>
      <c r="AKU259" s="136"/>
      <c r="AKV259" s="136"/>
      <c r="AKW259" s="136"/>
      <c r="AKX259" s="136"/>
      <c r="AKY259" s="136"/>
      <c r="AKZ259" s="136"/>
      <c r="ALA259" s="136"/>
      <c r="ALB259" s="136"/>
      <c r="ALC259" s="136"/>
      <c r="ALD259" s="136"/>
      <c r="ALE259" s="136"/>
      <c r="ALF259" s="136"/>
      <c r="ALG259" s="136"/>
      <c r="ALH259" s="136"/>
      <c r="ALI259" s="136"/>
      <c r="ALJ259" s="136"/>
      <c r="ALK259" s="136"/>
      <c r="ALL259" s="136"/>
      <c r="ALM259" s="136"/>
      <c r="ALN259" s="136"/>
      <c r="ALO259" s="136"/>
      <c r="ALP259" s="136"/>
      <c r="ALQ259" s="136"/>
      <c r="ALR259" s="136"/>
      <c r="ALS259" s="136"/>
      <c r="ALT259" s="136"/>
      <c r="ALU259" s="136"/>
      <c r="ALV259" s="136"/>
      <c r="ALW259" s="136"/>
      <c r="ALX259" s="136"/>
      <c r="ALY259" s="136"/>
      <c r="ALZ259" s="136"/>
      <c r="AMA259" s="136"/>
      <c r="AMB259" s="136"/>
      <c r="AMC259" s="136"/>
      <c r="AMD259" s="136"/>
      <c r="AME259" s="136"/>
      <c r="AMF259" s="136"/>
      <c r="AMG259" s="136"/>
      <c r="AMH259" s="136"/>
      <c r="AMI259" s="136"/>
    </row>
    <row r="260" spans="1:1023" ht="29.25" x14ac:dyDescent="0.25">
      <c r="A260" s="280" t="s">
        <v>989</v>
      </c>
      <c r="B260" s="193">
        <v>260</v>
      </c>
      <c r="C260" s="192" t="s">
        <v>990</v>
      </c>
      <c r="D260" s="210" t="s">
        <v>991</v>
      </c>
      <c r="E260" s="136"/>
      <c r="F260" s="237">
        <v>4</v>
      </c>
      <c r="G260" s="214"/>
      <c r="H260" s="214"/>
      <c r="I260" s="367">
        <v>3.13</v>
      </c>
      <c r="J260" s="421">
        <v>2</v>
      </c>
      <c r="K260" s="77"/>
      <c r="L260" s="161"/>
      <c r="M260" s="161"/>
      <c r="N260" s="161"/>
      <c r="O260" s="161"/>
      <c r="P260" s="161"/>
      <c r="Q260" s="77">
        <v>2</v>
      </c>
      <c r="R260" s="161"/>
      <c r="S260" s="161"/>
      <c r="T260" s="161"/>
      <c r="U260" s="161"/>
      <c r="V260" s="256">
        <f>IF(O260=1,10,100)</f>
        <v>100</v>
      </c>
      <c r="W260" s="256">
        <f>IF(O260=1,1,IF(O260=2,10,100))</f>
        <v>100</v>
      </c>
      <c r="X260" s="256">
        <f>IF(O260=3,20,100)</f>
        <v>100</v>
      </c>
      <c r="Y260" s="256">
        <f>IF(P260=1,10,100)</f>
        <v>100</v>
      </c>
      <c r="Z260" s="256">
        <f>IF(P260=1,1,IF(P260=2,10,100))</f>
        <v>100</v>
      </c>
      <c r="AA260" s="257">
        <f>IF(OR(EXACT(Q260,"1A"),EXACT(Q260,"1B")),0.1,IF(Q260=2,1,100))</f>
        <v>1</v>
      </c>
      <c r="AB260" s="257">
        <f>IF(OR(EXACT(R260,"1A"),EXACT(R260,"1B")),0.1,IF(R260=2,1,100))</f>
        <v>100</v>
      </c>
      <c r="AC260" s="257">
        <f>IF(OR(EXACT(S260,"1A"),EXACT(S260,"1B")),0.3,IF(S260=2,3,100))</f>
        <v>100</v>
      </c>
      <c r="AD260" s="136"/>
      <c r="AE260" s="136"/>
      <c r="AF260" s="249">
        <f>IF(OR(OR(EXACT(J260,"1A"),EXACT(J260,"1B"),EXACT(J260,"1C")),K260=1),1,IF(K260=2,10,100))</f>
        <v>100</v>
      </c>
      <c r="AG260" s="249">
        <f>IF(OR(EXACT(J260,"1A"),EXACT(J260,"1B"),EXACT(J260,"1C")),1,IF(J260=2,10,100))</f>
        <v>10</v>
      </c>
      <c r="AH260" s="249">
        <f>IF(OR(EXACT(J260,"1A"),EXACT(J260,"1B"),EXACT(J260,"1C"),K260=1),3,100)</f>
        <v>100</v>
      </c>
      <c r="AI260" s="249">
        <f>IF(OR(EXACT(J260,"1A"),EXACT(J260,"1B"),EXACT(J260,"1C")),5,100)</f>
        <v>100</v>
      </c>
      <c r="AJ260" s="269" t="s">
        <v>1198</v>
      </c>
      <c r="AK260" s="136"/>
      <c r="AL260" s="153">
        <v>3</v>
      </c>
      <c r="AM260" s="251"/>
      <c r="AN260" s="136"/>
      <c r="AO260" s="136"/>
      <c r="AP260" s="136"/>
      <c r="AQ260" s="272" t="s">
        <v>25941</v>
      </c>
      <c r="AR260" s="136"/>
      <c r="AS260" s="136"/>
      <c r="AT260" s="136"/>
      <c r="AU260" s="136"/>
      <c r="AV260" s="136"/>
      <c r="AW260" s="136"/>
      <c r="AX260" s="136"/>
      <c r="AY260" s="136"/>
      <c r="AZ260" s="136"/>
      <c r="BA260" s="136"/>
      <c r="BB260" s="136"/>
      <c r="BC260" s="136"/>
      <c r="BD260" s="136"/>
      <c r="BE260" s="136"/>
      <c r="BF260" s="136"/>
      <c r="BG260" s="136"/>
      <c r="BH260" s="136"/>
      <c r="BI260" s="136"/>
      <c r="BJ260" s="136"/>
      <c r="BK260" s="136"/>
      <c r="BL260" s="136"/>
      <c r="BM260" s="136"/>
      <c r="BN260" s="136"/>
      <c r="BO260" s="136"/>
      <c r="BP260" s="136"/>
      <c r="BQ260" s="136"/>
      <c r="BR260" s="136"/>
      <c r="BS260" s="136"/>
      <c r="BT260" s="136"/>
      <c r="BU260" s="136"/>
      <c r="BV260" s="136"/>
      <c r="BW260" s="136"/>
      <c r="BX260" s="136"/>
      <c r="BY260" s="136"/>
      <c r="BZ260" s="136"/>
      <c r="CA260" s="136"/>
      <c r="CB260" s="136"/>
      <c r="CC260" s="136"/>
      <c r="CD260" s="136"/>
      <c r="CE260" s="136"/>
      <c r="CF260" s="136"/>
      <c r="CG260" s="136"/>
      <c r="CH260" s="136"/>
      <c r="CI260" s="136"/>
      <c r="CJ260" s="136"/>
      <c r="CK260" s="136"/>
      <c r="CL260" s="136"/>
      <c r="CM260" s="136"/>
      <c r="CN260" s="136"/>
      <c r="CO260" s="136"/>
      <c r="CP260" s="136"/>
      <c r="CQ260" s="136"/>
      <c r="CR260" s="136"/>
      <c r="CS260" s="136"/>
      <c r="CT260" s="136"/>
      <c r="CU260" s="136"/>
      <c r="CV260" s="136"/>
      <c r="CW260" s="136"/>
      <c r="CX260" s="136"/>
      <c r="CY260" s="136"/>
      <c r="CZ260" s="136"/>
      <c r="DA260" s="136"/>
      <c r="DB260" s="136"/>
      <c r="DC260" s="136"/>
      <c r="DD260" s="136"/>
      <c r="DE260" s="136"/>
      <c r="DF260" s="136"/>
      <c r="DG260" s="136"/>
      <c r="DH260" s="136"/>
      <c r="DI260" s="136"/>
      <c r="DJ260" s="136"/>
      <c r="DK260" s="136"/>
      <c r="DL260" s="136"/>
      <c r="DM260" s="136"/>
      <c r="DN260" s="136"/>
      <c r="DO260" s="136"/>
      <c r="DP260" s="136"/>
      <c r="DQ260" s="136"/>
      <c r="DR260" s="136"/>
      <c r="DS260" s="136"/>
      <c r="DT260" s="136"/>
      <c r="DU260" s="136"/>
      <c r="DV260" s="136"/>
      <c r="DW260" s="136"/>
      <c r="DX260" s="136"/>
      <c r="DY260" s="136"/>
      <c r="DZ260" s="136"/>
      <c r="EA260" s="136"/>
      <c r="EB260" s="136"/>
      <c r="EC260" s="136"/>
      <c r="ED260" s="136"/>
      <c r="EE260" s="136"/>
      <c r="EF260" s="136"/>
      <c r="EG260" s="136"/>
      <c r="EH260" s="136"/>
      <c r="EI260" s="136"/>
      <c r="EJ260" s="136"/>
      <c r="EK260" s="136"/>
      <c r="EL260" s="136"/>
      <c r="EM260" s="136"/>
      <c r="EN260" s="136"/>
      <c r="EO260" s="136"/>
      <c r="EP260" s="136"/>
      <c r="EQ260" s="136"/>
      <c r="ER260" s="136"/>
      <c r="ES260" s="136"/>
      <c r="ET260" s="136"/>
      <c r="EU260" s="136"/>
      <c r="EV260" s="136"/>
      <c r="EW260" s="136"/>
      <c r="EX260" s="136"/>
      <c r="EY260" s="136"/>
      <c r="EZ260" s="136"/>
      <c r="FA260" s="136"/>
      <c r="FB260" s="136"/>
      <c r="FC260" s="136"/>
      <c r="FD260" s="136"/>
      <c r="FE260" s="136"/>
      <c r="FF260" s="136"/>
      <c r="FG260" s="136"/>
      <c r="FH260" s="136"/>
      <c r="FI260" s="136"/>
      <c r="FJ260" s="136"/>
      <c r="FK260" s="136"/>
      <c r="FL260" s="136"/>
      <c r="FM260" s="136"/>
      <c r="FN260" s="136"/>
      <c r="FO260" s="136"/>
      <c r="FP260" s="136"/>
      <c r="FQ260" s="136"/>
      <c r="FR260" s="136"/>
      <c r="FS260" s="136"/>
      <c r="FT260" s="136"/>
      <c r="FU260" s="136"/>
      <c r="FV260" s="136"/>
      <c r="FW260" s="136"/>
      <c r="FX260" s="136"/>
      <c r="FY260" s="136"/>
      <c r="FZ260" s="136"/>
      <c r="GA260" s="136"/>
      <c r="GB260" s="136"/>
      <c r="GC260" s="136"/>
      <c r="GD260" s="136"/>
      <c r="GE260" s="136"/>
      <c r="GF260" s="136"/>
      <c r="GG260" s="136"/>
      <c r="GH260" s="136"/>
      <c r="GI260" s="136"/>
      <c r="GJ260" s="136"/>
      <c r="GK260" s="136"/>
      <c r="GL260" s="136"/>
      <c r="GM260" s="136"/>
      <c r="GN260" s="136"/>
      <c r="GO260" s="136"/>
      <c r="GP260" s="136"/>
      <c r="GQ260" s="136"/>
      <c r="GR260" s="136"/>
      <c r="GS260" s="136"/>
      <c r="GT260" s="136"/>
      <c r="GU260" s="136"/>
      <c r="GV260" s="136"/>
      <c r="GW260" s="136"/>
      <c r="GX260" s="136"/>
      <c r="GY260" s="136"/>
      <c r="GZ260" s="136"/>
      <c r="HA260" s="136"/>
      <c r="HB260" s="136"/>
      <c r="HC260" s="136"/>
      <c r="HD260" s="136"/>
      <c r="HE260" s="136"/>
      <c r="HF260" s="136"/>
      <c r="HG260" s="136"/>
      <c r="HH260" s="136"/>
      <c r="HI260" s="136"/>
      <c r="HJ260" s="136"/>
      <c r="HK260" s="136"/>
      <c r="HL260" s="136"/>
      <c r="HM260" s="136"/>
      <c r="HN260" s="136"/>
      <c r="HO260" s="136"/>
      <c r="HP260" s="136"/>
      <c r="HQ260" s="136"/>
      <c r="HR260" s="136"/>
      <c r="HS260" s="136"/>
      <c r="HT260" s="136"/>
      <c r="HU260" s="136"/>
      <c r="HV260" s="136"/>
      <c r="HW260" s="136"/>
      <c r="HX260" s="136"/>
      <c r="HY260" s="136"/>
      <c r="HZ260" s="136"/>
      <c r="IA260" s="136"/>
      <c r="IB260" s="136"/>
      <c r="IC260" s="136"/>
      <c r="ID260" s="136"/>
      <c r="IE260" s="136"/>
      <c r="IF260" s="136"/>
      <c r="IG260" s="136"/>
      <c r="IH260" s="136"/>
      <c r="II260" s="136"/>
      <c r="IJ260" s="136"/>
      <c r="IK260" s="136"/>
      <c r="IL260" s="136"/>
      <c r="IM260" s="136"/>
      <c r="IN260" s="136"/>
      <c r="IO260" s="136"/>
      <c r="IP260" s="136"/>
      <c r="IQ260" s="136"/>
      <c r="IR260" s="136"/>
      <c r="IS260" s="136"/>
      <c r="IT260" s="136"/>
      <c r="IU260" s="136"/>
      <c r="IV260" s="136"/>
      <c r="IW260" s="136"/>
      <c r="IX260" s="136"/>
      <c r="IY260" s="136"/>
      <c r="IZ260" s="136"/>
      <c r="JA260" s="136"/>
      <c r="JB260" s="136"/>
      <c r="JC260" s="136"/>
      <c r="JD260" s="136"/>
      <c r="JE260" s="136"/>
      <c r="JF260" s="136"/>
      <c r="JG260" s="136"/>
      <c r="JH260" s="136"/>
      <c r="JI260" s="136"/>
      <c r="JJ260" s="136"/>
      <c r="JK260" s="136"/>
      <c r="JL260" s="136"/>
      <c r="JM260" s="136"/>
      <c r="JN260" s="136"/>
      <c r="JO260" s="136"/>
      <c r="JP260" s="136"/>
      <c r="JQ260" s="136"/>
      <c r="JR260" s="136"/>
      <c r="JS260" s="136"/>
      <c r="JT260" s="136"/>
      <c r="JU260" s="136"/>
      <c r="JV260" s="136"/>
      <c r="JW260" s="136"/>
      <c r="JX260" s="136"/>
      <c r="JY260" s="136"/>
      <c r="JZ260" s="136"/>
      <c r="KA260" s="136"/>
      <c r="KB260" s="136"/>
      <c r="KC260" s="136"/>
      <c r="KD260" s="136"/>
      <c r="KE260" s="136"/>
      <c r="KF260" s="136"/>
      <c r="KG260" s="136"/>
      <c r="KH260" s="136"/>
      <c r="KI260" s="136"/>
      <c r="KJ260" s="136"/>
      <c r="KK260" s="136"/>
      <c r="KL260" s="136"/>
      <c r="KM260" s="136"/>
      <c r="KN260" s="136"/>
      <c r="KO260" s="136"/>
      <c r="KP260" s="136"/>
      <c r="KQ260" s="136"/>
      <c r="KR260" s="136"/>
      <c r="KS260" s="136"/>
      <c r="KT260" s="136"/>
      <c r="KU260" s="136"/>
      <c r="KV260" s="136"/>
      <c r="KW260" s="136"/>
      <c r="KX260" s="136"/>
      <c r="KY260" s="136"/>
      <c r="KZ260" s="136"/>
      <c r="LA260" s="136"/>
      <c r="LB260" s="136"/>
      <c r="LC260" s="136"/>
      <c r="LD260" s="136"/>
      <c r="LE260" s="136"/>
      <c r="LF260" s="136"/>
      <c r="LG260" s="136"/>
      <c r="LH260" s="136"/>
      <c r="LI260" s="136"/>
      <c r="LJ260" s="136"/>
      <c r="LK260" s="136"/>
      <c r="LL260" s="136"/>
      <c r="LM260" s="136"/>
      <c r="LN260" s="136"/>
      <c r="LO260" s="136"/>
      <c r="LP260" s="136"/>
      <c r="LQ260" s="136"/>
      <c r="LR260" s="136"/>
      <c r="LS260" s="136"/>
      <c r="LT260" s="136"/>
      <c r="LU260" s="136"/>
      <c r="LV260" s="136"/>
      <c r="LW260" s="136"/>
      <c r="LX260" s="136"/>
      <c r="LY260" s="136"/>
      <c r="LZ260" s="136"/>
      <c r="MA260" s="136"/>
      <c r="MB260" s="136"/>
      <c r="MC260" s="136"/>
      <c r="MD260" s="136"/>
      <c r="ME260" s="136"/>
      <c r="MF260" s="136"/>
      <c r="MG260" s="136"/>
      <c r="MH260" s="136"/>
      <c r="MI260" s="136"/>
      <c r="MJ260" s="136"/>
      <c r="MK260" s="136"/>
      <c r="ML260" s="136"/>
      <c r="MM260" s="136"/>
      <c r="MN260" s="136"/>
      <c r="MO260" s="136"/>
      <c r="MP260" s="136"/>
      <c r="MQ260" s="136"/>
      <c r="MR260" s="136"/>
      <c r="MS260" s="136"/>
      <c r="MT260" s="136"/>
      <c r="MU260" s="136"/>
      <c r="MV260" s="136"/>
      <c r="MW260" s="136"/>
      <c r="MX260" s="136"/>
      <c r="MY260" s="136"/>
      <c r="MZ260" s="136"/>
      <c r="NA260" s="136"/>
      <c r="NB260" s="136"/>
      <c r="NC260" s="136"/>
      <c r="ND260" s="136"/>
      <c r="NE260" s="136"/>
      <c r="NF260" s="136"/>
      <c r="NG260" s="136"/>
      <c r="NH260" s="136"/>
      <c r="NI260" s="136"/>
      <c r="NJ260" s="136"/>
      <c r="NK260" s="136"/>
      <c r="NL260" s="136"/>
      <c r="NM260" s="136"/>
      <c r="NN260" s="136"/>
      <c r="NO260" s="136"/>
      <c r="NP260" s="136"/>
      <c r="NQ260" s="136"/>
      <c r="NR260" s="136"/>
      <c r="NS260" s="136"/>
      <c r="NT260" s="136"/>
      <c r="NU260" s="136"/>
      <c r="NV260" s="136"/>
      <c r="NW260" s="136"/>
      <c r="NX260" s="136"/>
      <c r="NY260" s="136"/>
      <c r="NZ260" s="136"/>
      <c r="OA260" s="136"/>
      <c r="OB260" s="136"/>
      <c r="OC260" s="136"/>
      <c r="OD260" s="136"/>
      <c r="OE260" s="136"/>
      <c r="OF260" s="136"/>
      <c r="OG260" s="136"/>
      <c r="OH260" s="136"/>
      <c r="OI260" s="136"/>
      <c r="OJ260" s="136"/>
      <c r="OK260" s="136"/>
      <c r="OL260" s="136"/>
      <c r="OM260" s="136"/>
      <c r="ON260" s="136"/>
      <c r="OO260" s="136"/>
      <c r="OP260" s="136"/>
      <c r="OQ260" s="136"/>
      <c r="OR260" s="136"/>
      <c r="OS260" s="136"/>
      <c r="OT260" s="136"/>
      <c r="OU260" s="136"/>
      <c r="OV260" s="136"/>
      <c r="OW260" s="136"/>
      <c r="OX260" s="136"/>
      <c r="OY260" s="136"/>
      <c r="OZ260" s="136"/>
      <c r="PA260" s="136"/>
      <c r="PB260" s="136"/>
      <c r="PC260" s="136"/>
      <c r="PD260" s="136"/>
      <c r="PE260" s="136"/>
      <c r="PF260" s="136"/>
      <c r="PG260" s="136"/>
      <c r="PH260" s="136"/>
      <c r="PI260" s="136"/>
      <c r="PJ260" s="136"/>
      <c r="PK260" s="136"/>
      <c r="PL260" s="136"/>
      <c r="PM260" s="136"/>
      <c r="PN260" s="136"/>
      <c r="PO260" s="136"/>
      <c r="PP260" s="136"/>
      <c r="PQ260" s="136"/>
      <c r="PR260" s="136"/>
      <c r="PS260" s="136"/>
      <c r="PT260" s="136"/>
      <c r="PU260" s="136"/>
      <c r="PV260" s="136"/>
      <c r="PW260" s="136"/>
      <c r="PX260" s="136"/>
      <c r="PY260" s="136"/>
      <c r="PZ260" s="136"/>
      <c r="QA260" s="136"/>
      <c r="QB260" s="136"/>
      <c r="QC260" s="136"/>
      <c r="QD260" s="136"/>
      <c r="QE260" s="136"/>
      <c r="QF260" s="136"/>
      <c r="QG260" s="136"/>
      <c r="QH260" s="136"/>
      <c r="QI260" s="136"/>
      <c r="QJ260" s="136"/>
      <c r="QK260" s="136"/>
      <c r="QL260" s="136"/>
      <c r="QM260" s="136"/>
      <c r="QN260" s="136"/>
      <c r="QO260" s="136"/>
      <c r="QP260" s="136"/>
      <c r="QQ260" s="136"/>
      <c r="QR260" s="136"/>
      <c r="QS260" s="136"/>
      <c r="QT260" s="136"/>
      <c r="QU260" s="136"/>
      <c r="QV260" s="136"/>
      <c r="QW260" s="136"/>
      <c r="QX260" s="136"/>
      <c r="QY260" s="136"/>
      <c r="QZ260" s="136"/>
      <c r="RA260" s="136"/>
      <c r="RB260" s="136"/>
      <c r="RC260" s="136"/>
      <c r="RD260" s="136"/>
      <c r="RE260" s="136"/>
      <c r="RF260" s="136"/>
      <c r="RG260" s="136"/>
      <c r="RH260" s="136"/>
      <c r="RI260" s="136"/>
      <c r="RJ260" s="136"/>
      <c r="RK260" s="136"/>
      <c r="RL260" s="136"/>
      <c r="RM260" s="136"/>
      <c r="RN260" s="136"/>
      <c r="RO260" s="136"/>
      <c r="RP260" s="136"/>
      <c r="RQ260" s="136"/>
      <c r="RR260" s="136"/>
      <c r="RS260" s="136"/>
      <c r="RT260" s="136"/>
      <c r="RU260" s="136"/>
      <c r="RV260" s="136"/>
      <c r="RW260" s="136"/>
      <c r="RX260" s="136"/>
      <c r="RY260" s="136"/>
      <c r="RZ260" s="136"/>
      <c r="SA260" s="136"/>
      <c r="SB260" s="136"/>
      <c r="SC260" s="136"/>
      <c r="SD260" s="136"/>
      <c r="SE260" s="136"/>
      <c r="SF260" s="136"/>
      <c r="SG260" s="136"/>
      <c r="SH260" s="136"/>
      <c r="SI260" s="136"/>
      <c r="SJ260" s="136"/>
      <c r="SK260" s="136"/>
      <c r="SL260" s="136"/>
      <c r="SM260" s="136"/>
      <c r="SN260" s="136"/>
      <c r="SO260" s="136"/>
      <c r="SP260" s="136"/>
      <c r="SQ260" s="136"/>
      <c r="SR260" s="136"/>
      <c r="SS260" s="136"/>
      <c r="ST260" s="136"/>
      <c r="SU260" s="136"/>
      <c r="SV260" s="136"/>
      <c r="SW260" s="136"/>
      <c r="SX260" s="136"/>
      <c r="SY260" s="136"/>
      <c r="SZ260" s="136"/>
      <c r="TA260" s="136"/>
      <c r="TB260" s="136"/>
      <c r="TC260" s="136"/>
      <c r="TD260" s="136"/>
      <c r="TE260" s="136"/>
      <c r="TF260" s="136"/>
      <c r="TG260" s="136"/>
      <c r="TH260" s="136"/>
      <c r="TI260" s="136"/>
      <c r="TJ260" s="136"/>
      <c r="TK260" s="136"/>
      <c r="TL260" s="136"/>
      <c r="TM260" s="136"/>
      <c r="TN260" s="136"/>
      <c r="TO260" s="136"/>
      <c r="TP260" s="136"/>
      <c r="TQ260" s="136"/>
      <c r="TR260" s="136"/>
      <c r="TS260" s="136"/>
      <c r="TT260" s="136"/>
      <c r="TU260" s="136"/>
      <c r="TV260" s="136"/>
      <c r="TW260" s="136"/>
      <c r="TX260" s="136"/>
      <c r="TY260" s="136"/>
      <c r="TZ260" s="136"/>
      <c r="UA260" s="136"/>
      <c r="UB260" s="136"/>
      <c r="UC260" s="136"/>
      <c r="UD260" s="136"/>
      <c r="UE260" s="136"/>
      <c r="UF260" s="136"/>
      <c r="UG260" s="136"/>
      <c r="UH260" s="136"/>
      <c r="UI260" s="136"/>
      <c r="UJ260" s="136"/>
      <c r="UK260" s="136"/>
      <c r="UL260" s="136"/>
      <c r="UM260" s="136"/>
      <c r="UN260" s="136"/>
      <c r="UO260" s="136"/>
      <c r="UP260" s="136"/>
      <c r="UQ260" s="136"/>
      <c r="UR260" s="136"/>
      <c r="US260" s="136"/>
      <c r="UT260" s="136"/>
      <c r="UU260" s="136"/>
      <c r="UV260" s="136"/>
      <c r="UW260" s="136"/>
      <c r="UX260" s="136"/>
      <c r="UY260" s="136"/>
      <c r="UZ260" s="136"/>
      <c r="VA260" s="136"/>
      <c r="VB260" s="136"/>
      <c r="VC260" s="136"/>
      <c r="VD260" s="136"/>
      <c r="VE260" s="136"/>
      <c r="VF260" s="136"/>
      <c r="VG260" s="136"/>
      <c r="VH260" s="136"/>
      <c r="VI260" s="136"/>
      <c r="VJ260" s="136"/>
      <c r="VK260" s="136"/>
      <c r="VL260" s="136"/>
      <c r="VM260" s="136"/>
      <c r="VN260" s="136"/>
      <c r="VO260" s="136"/>
      <c r="VP260" s="136"/>
      <c r="VQ260" s="136"/>
      <c r="VR260" s="136"/>
      <c r="VS260" s="136"/>
      <c r="VT260" s="136"/>
      <c r="VU260" s="136"/>
      <c r="VV260" s="136"/>
      <c r="VW260" s="136"/>
      <c r="VX260" s="136"/>
      <c r="VY260" s="136"/>
      <c r="VZ260" s="136"/>
      <c r="WA260" s="136"/>
      <c r="WB260" s="136"/>
      <c r="WC260" s="136"/>
      <c r="WD260" s="136"/>
      <c r="WE260" s="136"/>
      <c r="WF260" s="136"/>
      <c r="WG260" s="136"/>
      <c r="WH260" s="136"/>
      <c r="WI260" s="136"/>
      <c r="WJ260" s="136"/>
      <c r="WK260" s="136"/>
      <c r="WL260" s="136"/>
      <c r="WM260" s="136"/>
      <c r="WN260" s="136"/>
      <c r="WO260" s="136"/>
      <c r="WP260" s="136"/>
      <c r="WQ260" s="136"/>
      <c r="WR260" s="136"/>
      <c r="WS260" s="136"/>
      <c r="WT260" s="136"/>
      <c r="WU260" s="136"/>
      <c r="WV260" s="136"/>
      <c r="WW260" s="136"/>
      <c r="WX260" s="136"/>
      <c r="WY260" s="136"/>
      <c r="WZ260" s="136"/>
      <c r="XA260" s="136"/>
      <c r="XB260" s="136"/>
      <c r="XC260" s="136"/>
      <c r="XD260" s="136"/>
      <c r="XE260" s="136"/>
      <c r="XF260" s="136"/>
      <c r="XG260" s="136"/>
      <c r="XH260" s="136"/>
      <c r="XI260" s="136"/>
      <c r="XJ260" s="136"/>
      <c r="XK260" s="136"/>
      <c r="XL260" s="136"/>
      <c r="XM260" s="136"/>
      <c r="XN260" s="136"/>
      <c r="XO260" s="136"/>
      <c r="XP260" s="136"/>
      <c r="XQ260" s="136"/>
      <c r="XR260" s="136"/>
      <c r="XS260" s="136"/>
      <c r="XT260" s="136"/>
      <c r="XU260" s="136"/>
      <c r="XV260" s="136"/>
      <c r="XW260" s="136"/>
      <c r="XX260" s="136"/>
      <c r="XY260" s="136"/>
      <c r="XZ260" s="136"/>
      <c r="YA260" s="136"/>
      <c r="YB260" s="136"/>
      <c r="YC260" s="136"/>
      <c r="YD260" s="136"/>
      <c r="YE260" s="136"/>
      <c r="YF260" s="136"/>
      <c r="YG260" s="136"/>
      <c r="YH260" s="136"/>
      <c r="YI260" s="136"/>
      <c r="YJ260" s="136"/>
      <c r="YK260" s="136"/>
      <c r="YL260" s="136"/>
      <c r="YM260" s="136"/>
      <c r="YN260" s="136"/>
      <c r="YO260" s="136"/>
      <c r="YP260" s="136"/>
      <c r="YQ260" s="136"/>
      <c r="YR260" s="136"/>
      <c r="YS260" s="136"/>
      <c r="YT260" s="136"/>
      <c r="YU260" s="136"/>
      <c r="YV260" s="136"/>
      <c r="YW260" s="136"/>
      <c r="YX260" s="136"/>
      <c r="YY260" s="136"/>
      <c r="YZ260" s="136"/>
      <c r="ZA260" s="136"/>
      <c r="ZB260" s="136"/>
      <c r="ZC260" s="136"/>
      <c r="ZD260" s="136"/>
      <c r="ZE260" s="136"/>
      <c r="ZF260" s="136"/>
      <c r="ZG260" s="136"/>
      <c r="ZH260" s="136"/>
      <c r="ZI260" s="136"/>
      <c r="ZJ260" s="136"/>
      <c r="ZK260" s="136"/>
      <c r="ZL260" s="136"/>
      <c r="ZM260" s="136"/>
      <c r="ZN260" s="136"/>
      <c r="ZO260" s="136"/>
      <c r="ZP260" s="136"/>
      <c r="ZQ260" s="136"/>
      <c r="ZR260" s="136"/>
      <c r="ZS260" s="136"/>
      <c r="ZT260" s="136"/>
      <c r="ZU260" s="136"/>
      <c r="ZV260" s="136"/>
      <c r="ZW260" s="136"/>
      <c r="ZX260" s="136"/>
      <c r="ZY260" s="136"/>
      <c r="ZZ260" s="136"/>
      <c r="AAA260" s="136"/>
      <c r="AAB260" s="136"/>
      <c r="AAC260" s="136"/>
      <c r="AAD260" s="136"/>
      <c r="AAE260" s="136"/>
      <c r="AAF260" s="136"/>
      <c r="AAG260" s="136"/>
      <c r="AAH260" s="136"/>
      <c r="AAI260" s="136"/>
      <c r="AAJ260" s="136"/>
      <c r="AAK260" s="136"/>
      <c r="AAL260" s="136"/>
      <c r="AAM260" s="136"/>
      <c r="AAN260" s="136"/>
      <c r="AAO260" s="136"/>
      <c r="AAP260" s="136"/>
      <c r="AAQ260" s="136"/>
      <c r="AAR260" s="136"/>
      <c r="AAS260" s="136"/>
      <c r="AAT260" s="136"/>
      <c r="AAU260" s="136"/>
      <c r="AAV260" s="136"/>
      <c r="AAW260" s="136"/>
      <c r="AAX260" s="136"/>
      <c r="AAY260" s="136"/>
      <c r="AAZ260" s="136"/>
      <c r="ABA260" s="136"/>
      <c r="ABB260" s="136"/>
      <c r="ABC260" s="136"/>
      <c r="ABD260" s="136"/>
      <c r="ABE260" s="136"/>
      <c r="ABF260" s="136"/>
      <c r="ABG260" s="136"/>
      <c r="ABH260" s="136"/>
      <c r="ABI260" s="136"/>
      <c r="ABJ260" s="136"/>
      <c r="ABK260" s="136"/>
      <c r="ABL260" s="136"/>
      <c r="ABM260" s="136"/>
      <c r="ABN260" s="136"/>
      <c r="ABO260" s="136"/>
      <c r="ABP260" s="136"/>
      <c r="ABQ260" s="136"/>
      <c r="ABR260" s="136"/>
      <c r="ABS260" s="136"/>
      <c r="ABT260" s="136"/>
      <c r="ABU260" s="136"/>
      <c r="ABV260" s="136"/>
      <c r="ABW260" s="136"/>
      <c r="ABX260" s="136"/>
      <c r="ABY260" s="136"/>
      <c r="ABZ260" s="136"/>
      <c r="ACA260" s="136"/>
      <c r="ACB260" s="136"/>
      <c r="ACC260" s="136"/>
      <c r="ACD260" s="136"/>
      <c r="ACE260" s="136"/>
      <c r="ACF260" s="136"/>
      <c r="ACG260" s="136"/>
      <c r="ACH260" s="136"/>
      <c r="ACI260" s="136"/>
      <c r="ACJ260" s="136"/>
      <c r="ACK260" s="136"/>
      <c r="ACL260" s="136"/>
      <c r="ACM260" s="136"/>
      <c r="ACN260" s="136"/>
      <c r="ACO260" s="136"/>
      <c r="ACP260" s="136"/>
      <c r="ACQ260" s="136"/>
      <c r="ACR260" s="136"/>
      <c r="ACS260" s="136"/>
      <c r="ACT260" s="136"/>
      <c r="ACU260" s="136"/>
      <c r="ACV260" s="136"/>
      <c r="ACW260" s="136"/>
      <c r="ACX260" s="136"/>
      <c r="ACY260" s="136"/>
      <c r="ACZ260" s="136"/>
      <c r="ADA260" s="136"/>
      <c r="ADB260" s="136"/>
      <c r="ADC260" s="136"/>
      <c r="ADD260" s="136"/>
      <c r="ADE260" s="136"/>
      <c r="ADF260" s="136"/>
      <c r="ADG260" s="136"/>
      <c r="ADH260" s="136"/>
      <c r="ADI260" s="136"/>
      <c r="ADJ260" s="136"/>
      <c r="ADK260" s="136"/>
      <c r="ADL260" s="136"/>
      <c r="ADM260" s="136"/>
      <c r="ADN260" s="136"/>
      <c r="ADO260" s="136"/>
      <c r="ADP260" s="136"/>
      <c r="ADQ260" s="136"/>
      <c r="ADR260" s="136"/>
      <c r="ADS260" s="136"/>
      <c r="ADT260" s="136"/>
      <c r="ADU260" s="136"/>
      <c r="ADV260" s="136"/>
      <c r="ADW260" s="136"/>
      <c r="ADX260" s="136"/>
      <c r="ADY260" s="136"/>
      <c r="ADZ260" s="136"/>
      <c r="AEA260" s="136"/>
      <c r="AEB260" s="136"/>
      <c r="AEC260" s="136"/>
      <c r="AED260" s="136"/>
      <c r="AEE260" s="136"/>
      <c r="AEF260" s="136"/>
      <c r="AEG260" s="136"/>
      <c r="AEH260" s="136"/>
      <c r="AEI260" s="136"/>
      <c r="AEJ260" s="136"/>
      <c r="AEK260" s="136"/>
      <c r="AEL260" s="136"/>
      <c r="AEM260" s="136"/>
      <c r="AEN260" s="136"/>
      <c r="AEO260" s="136"/>
      <c r="AEP260" s="136"/>
      <c r="AEQ260" s="136"/>
      <c r="AER260" s="136"/>
      <c r="AES260" s="136"/>
      <c r="AET260" s="136"/>
      <c r="AEU260" s="136"/>
      <c r="AEV260" s="136"/>
      <c r="AEW260" s="136"/>
      <c r="AEX260" s="136"/>
      <c r="AEY260" s="136"/>
      <c r="AEZ260" s="136"/>
      <c r="AFA260" s="136"/>
      <c r="AFB260" s="136"/>
      <c r="AFC260" s="136"/>
      <c r="AFD260" s="136"/>
      <c r="AFE260" s="136"/>
      <c r="AFF260" s="136"/>
      <c r="AFG260" s="136"/>
      <c r="AFH260" s="136"/>
      <c r="AFI260" s="136"/>
      <c r="AFJ260" s="136"/>
      <c r="AFK260" s="136"/>
      <c r="AFL260" s="136"/>
      <c r="AFM260" s="136"/>
      <c r="AFN260" s="136"/>
      <c r="AFO260" s="136"/>
      <c r="AFP260" s="136"/>
      <c r="AFQ260" s="136"/>
      <c r="AFR260" s="136"/>
      <c r="AFS260" s="136"/>
      <c r="AFT260" s="136"/>
      <c r="AFU260" s="136"/>
      <c r="AFV260" s="136"/>
      <c r="AFW260" s="136"/>
      <c r="AFX260" s="136"/>
      <c r="AFY260" s="136"/>
      <c r="AFZ260" s="136"/>
      <c r="AGA260" s="136"/>
      <c r="AGB260" s="136"/>
      <c r="AGC260" s="136"/>
      <c r="AGD260" s="136"/>
      <c r="AGE260" s="136"/>
      <c r="AGF260" s="136"/>
      <c r="AGG260" s="136"/>
      <c r="AGH260" s="136"/>
      <c r="AGI260" s="136"/>
      <c r="AGJ260" s="136"/>
      <c r="AGK260" s="136"/>
      <c r="AGL260" s="136"/>
      <c r="AGM260" s="136"/>
      <c r="AGN260" s="136"/>
      <c r="AGO260" s="136"/>
      <c r="AGP260" s="136"/>
      <c r="AGQ260" s="136"/>
      <c r="AGR260" s="136"/>
      <c r="AGS260" s="136"/>
      <c r="AGT260" s="136"/>
      <c r="AGU260" s="136"/>
      <c r="AGV260" s="136"/>
      <c r="AGW260" s="136"/>
      <c r="AGX260" s="136"/>
      <c r="AGY260" s="136"/>
      <c r="AGZ260" s="136"/>
      <c r="AHA260" s="136"/>
      <c r="AHB260" s="136"/>
      <c r="AHC260" s="136"/>
      <c r="AHD260" s="136"/>
      <c r="AHE260" s="136"/>
      <c r="AHF260" s="136"/>
      <c r="AHG260" s="136"/>
      <c r="AHH260" s="136"/>
      <c r="AHI260" s="136"/>
      <c r="AHJ260" s="136"/>
      <c r="AHK260" s="136"/>
      <c r="AHL260" s="136"/>
      <c r="AHM260" s="136"/>
      <c r="AHN260" s="136"/>
      <c r="AHO260" s="136"/>
      <c r="AHP260" s="136"/>
      <c r="AHQ260" s="136"/>
      <c r="AHR260" s="136"/>
      <c r="AHS260" s="136"/>
      <c r="AHT260" s="136"/>
      <c r="AHU260" s="136"/>
      <c r="AHV260" s="136"/>
      <c r="AHW260" s="136"/>
      <c r="AHX260" s="136"/>
      <c r="AHY260" s="136"/>
      <c r="AHZ260" s="136"/>
      <c r="AIA260" s="136"/>
      <c r="AIB260" s="136"/>
      <c r="AIC260" s="136"/>
      <c r="AID260" s="136"/>
      <c r="AIE260" s="136"/>
      <c r="AIF260" s="136"/>
      <c r="AIG260" s="136"/>
      <c r="AIH260" s="136"/>
      <c r="AII260" s="136"/>
      <c r="AIJ260" s="136"/>
      <c r="AIK260" s="136"/>
      <c r="AIL260" s="136"/>
      <c r="AIM260" s="136"/>
      <c r="AIN260" s="136"/>
      <c r="AIO260" s="136"/>
      <c r="AIP260" s="136"/>
      <c r="AIQ260" s="136"/>
      <c r="AIR260" s="136"/>
      <c r="AIS260" s="136"/>
      <c r="AIT260" s="136"/>
      <c r="AIU260" s="136"/>
      <c r="AIV260" s="136"/>
      <c r="AIW260" s="136"/>
      <c r="AIX260" s="136"/>
      <c r="AIY260" s="136"/>
      <c r="AIZ260" s="136"/>
      <c r="AJA260" s="136"/>
      <c r="AJB260" s="136"/>
      <c r="AJC260" s="136"/>
      <c r="AJD260" s="136"/>
      <c r="AJE260" s="136"/>
      <c r="AJF260" s="136"/>
      <c r="AJG260" s="136"/>
      <c r="AJH260" s="136"/>
      <c r="AJI260" s="136"/>
      <c r="AJJ260" s="136"/>
      <c r="AJK260" s="136"/>
      <c r="AJL260" s="136"/>
      <c r="AJM260" s="136"/>
      <c r="AJN260" s="136"/>
      <c r="AJO260" s="136"/>
      <c r="AJP260" s="136"/>
      <c r="AJQ260" s="136"/>
      <c r="AJR260" s="136"/>
      <c r="AJS260" s="136"/>
      <c r="AJT260" s="136"/>
      <c r="AJU260" s="136"/>
      <c r="AJV260" s="136"/>
      <c r="AJW260" s="136"/>
      <c r="AJX260" s="136"/>
      <c r="AJY260" s="136"/>
      <c r="AJZ260" s="136"/>
      <c r="AKA260" s="136"/>
      <c r="AKB260" s="136"/>
      <c r="AKC260" s="136"/>
      <c r="AKD260" s="136"/>
      <c r="AKE260" s="136"/>
      <c r="AKF260" s="136"/>
      <c r="AKG260" s="136"/>
      <c r="AKH260" s="136"/>
      <c r="AKI260" s="136"/>
      <c r="AKJ260" s="136"/>
      <c r="AKK260" s="136"/>
      <c r="AKL260" s="136"/>
      <c r="AKM260" s="136"/>
      <c r="AKN260" s="136"/>
      <c r="AKO260" s="136"/>
      <c r="AKP260" s="136"/>
      <c r="AKQ260" s="136"/>
      <c r="AKR260" s="136"/>
      <c r="AKS260" s="136"/>
      <c r="AKT260" s="136"/>
      <c r="AKU260" s="136"/>
      <c r="AKV260" s="136"/>
      <c r="AKW260" s="136"/>
      <c r="AKX260" s="136"/>
      <c r="AKY260" s="136"/>
      <c r="AKZ260" s="136"/>
      <c r="ALA260" s="136"/>
      <c r="ALB260" s="136"/>
      <c r="ALC260" s="136"/>
      <c r="ALD260" s="136"/>
      <c r="ALE260" s="136"/>
      <c r="ALF260" s="136"/>
      <c r="ALG260" s="136"/>
      <c r="ALH260" s="136"/>
      <c r="ALI260" s="136"/>
      <c r="ALJ260" s="136"/>
      <c r="ALK260" s="136"/>
      <c r="ALL260" s="136"/>
      <c r="ALM260" s="136"/>
      <c r="ALN260" s="136"/>
      <c r="ALO260" s="136"/>
      <c r="ALP260" s="136"/>
      <c r="ALQ260" s="136"/>
      <c r="ALR260" s="136"/>
      <c r="ALS260" s="136"/>
      <c r="ALT260" s="136"/>
      <c r="ALU260" s="136"/>
      <c r="ALV260" s="136"/>
      <c r="ALW260" s="136"/>
      <c r="ALX260" s="136"/>
      <c r="ALY260" s="136"/>
      <c r="ALZ260" s="136"/>
      <c r="AMA260" s="136"/>
      <c r="AMB260" s="136"/>
      <c r="AMC260" s="136"/>
      <c r="AMD260" s="136"/>
      <c r="AME260" s="136"/>
      <c r="AMF260" s="136"/>
      <c r="AMG260" s="136"/>
      <c r="AMH260" s="136"/>
      <c r="AMI260" s="136"/>
    </row>
    <row r="261" spans="1:1023" ht="29.25" x14ac:dyDescent="0.25">
      <c r="A261" s="331" t="s">
        <v>992</v>
      </c>
      <c r="B261" s="193">
        <v>261</v>
      </c>
      <c r="C261" s="261" t="s">
        <v>25942</v>
      </c>
      <c r="D261" s="216" t="s">
        <v>993</v>
      </c>
      <c r="E261" s="136"/>
      <c r="F261" s="238"/>
      <c r="G261" s="214"/>
      <c r="H261" s="214"/>
      <c r="I261" s="367"/>
      <c r="J261" s="421"/>
      <c r="K261" s="77"/>
      <c r="L261" s="161"/>
      <c r="M261" s="161"/>
      <c r="N261" s="161"/>
      <c r="O261" s="161"/>
      <c r="P261" s="161"/>
      <c r="Q261" s="161"/>
      <c r="R261" s="161"/>
      <c r="S261" s="161"/>
      <c r="T261" s="161"/>
      <c r="U261" s="161"/>
      <c r="V261" s="256">
        <f>IF(O261=1,10,100)</f>
        <v>100</v>
      </c>
      <c r="W261" s="256">
        <f>IF(O261=1,1,IF(O261=2,10,100))</f>
        <v>100</v>
      </c>
      <c r="X261" s="256">
        <f>IF(O261=3,20,100)</f>
        <v>100</v>
      </c>
      <c r="Y261" s="256">
        <f>IF(P261=1,10,100)</f>
        <v>100</v>
      </c>
      <c r="Z261" s="256">
        <f>IF(P261=1,1,IF(P261=2,10,100))</f>
        <v>100</v>
      </c>
      <c r="AA261" s="257">
        <f>IF(OR(EXACT(Q261,"1A"),EXACT(Q261,"1B")),0.1,IF(Q261=2,1,100))</f>
        <v>100</v>
      </c>
      <c r="AB261" s="257">
        <f>IF(OR(EXACT(R261,"1A"),EXACT(R261,"1B")),0.1,IF(R261=2,1,100))</f>
        <v>100</v>
      </c>
      <c r="AC261" s="257">
        <f>IF(OR(EXACT(S261,"1A"),EXACT(S261,"1B")),0.3,IF(S261=2,3,100))</f>
        <v>100</v>
      </c>
      <c r="AD261" s="136"/>
      <c r="AE261" s="136"/>
      <c r="AF261" s="249">
        <f>IF(OR(OR(EXACT(J261,"1A"),EXACT(J261,"1B"),EXACT(J261,"1C")),K261=1),1,IF(K261=2,10,100))</f>
        <v>100</v>
      </c>
      <c r="AG261" s="249">
        <f>IF(OR(EXACT(J261,"1A"),EXACT(J261,"1B"),EXACT(J261,"1C")),1,IF(J261=2,10,100))</f>
        <v>100</v>
      </c>
      <c r="AH261" s="249">
        <f>IF(OR(EXACT(J261,"1A"),EXACT(J261,"1B"),EXACT(J261,"1C"),K261=1),3,100)</f>
        <v>100</v>
      </c>
      <c r="AI261" s="249">
        <f>IF(OR(EXACT(J261,"1A"),EXACT(J261,"1B"),EXACT(J261,"1C")),5,100)</f>
        <v>100</v>
      </c>
      <c r="AJ261" s="251"/>
      <c r="AK261" s="136"/>
      <c r="AL261" s="153"/>
      <c r="AM261" s="251"/>
      <c r="AN261" s="136"/>
      <c r="AO261" s="136"/>
      <c r="AP261" s="136"/>
      <c r="AQ261" s="272" t="s">
        <v>25943</v>
      </c>
      <c r="AR261" s="136"/>
      <c r="AS261" s="136"/>
      <c r="AT261" s="136"/>
      <c r="AU261" s="136"/>
      <c r="AV261" s="136"/>
      <c r="AW261" s="136"/>
      <c r="AX261" s="136"/>
      <c r="AY261" s="136"/>
      <c r="AZ261" s="136"/>
      <c r="BA261" s="136"/>
      <c r="BB261" s="136"/>
      <c r="BC261" s="136"/>
      <c r="BD261" s="136"/>
      <c r="BE261" s="136"/>
      <c r="BF261" s="136"/>
      <c r="BG261" s="136"/>
      <c r="BH261" s="136"/>
      <c r="BI261" s="136"/>
      <c r="BJ261" s="136"/>
      <c r="BK261" s="136"/>
      <c r="BL261" s="136"/>
      <c r="BM261" s="136"/>
      <c r="BN261" s="136"/>
      <c r="BO261" s="136"/>
      <c r="BP261" s="136"/>
      <c r="BQ261" s="136"/>
      <c r="BR261" s="136"/>
      <c r="BS261" s="136"/>
      <c r="BT261" s="136"/>
      <c r="BU261" s="136"/>
      <c r="BV261" s="136"/>
      <c r="BW261" s="136"/>
      <c r="BX261" s="136"/>
      <c r="BY261" s="136"/>
      <c r="BZ261" s="136"/>
      <c r="CA261" s="136"/>
      <c r="CB261" s="136"/>
      <c r="CC261" s="136"/>
      <c r="CD261" s="136"/>
      <c r="CE261" s="136"/>
      <c r="CF261" s="136"/>
      <c r="CG261" s="136"/>
      <c r="CH261" s="136"/>
      <c r="CI261" s="136"/>
      <c r="CJ261" s="136"/>
      <c r="CK261" s="136"/>
      <c r="CL261" s="136"/>
      <c r="CM261" s="136"/>
      <c r="CN261" s="136"/>
      <c r="CO261" s="136"/>
      <c r="CP261" s="136"/>
      <c r="CQ261" s="136"/>
      <c r="CR261" s="136"/>
      <c r="CS261" s="136"/>
      <c r="CT261" s="136"/>
      <c r="CU261" s="136"/>
      <c r="CV261" s="136"/>
      <c r="CW261" s="136"/>
      <c r="CX261" s="136"/>
      <c r="CY261" s="136"/>
      <c r="CZ261" s="136"/>
      <c r="DA261" s="136"/>
      <c r="DB261" s="136"/>
      <c r="DC261" s="136"/>
      <c r="DD261" s="136"/>
      <c r="DE261" s="136"/>
      <c r="DF261" s="136"/>
      <c r="DG261" s="136"/>
      <c r="DH261" s="136"/>
      <c r="DI261" s="136"/>
      <c r="DJ261" s="136"/>
      <c r="DK261" s="136"/>
      <c r="DL261" s="136"/>
      <c r="DM261" s="136"/>
      <c r="DN261" s="136"/>
      <c r="DO261" s="136"/>
      <c r="DP261" s="136"/>
      <c r="DQ261" s="136"/>
      <c r="DR261" s="136"/>
      <c r="DS261" s="136"/>
      <c r="DT261" s="136"/>
      <c r="DU261" s="136"/>
      <c r="DV261" s="136"/>
      <c r="DW261" s="136"/>
      <c r="DX261" s="136"/>
      <c r="DY261" s="136"/>
      <c r="DZ261" s="136"/>
      <c r="EA261" s="136"/>
      <c r="EB261" s="136"/>
      <c r="EC261" s="136"/>
      <c r="ED261" s="136"/>
      <c r="EE261" s="136"/>
      <c r="EF261" s="136"/>
      <c r="EG261" s="136"/>
      <c r="EH261" s="136"/>
      <c r="EI261" s="136"/>
      <c r="EJ261" s="136"/>
      <c r="EK261" s="136"/>
      <c r="EL261" s="136"/>
      <c r="EM261" s="136"/>
      <c r="EN261" s="136"/>
      <c r="EO261" s="136"/>
      <c r="EP261" s="136"/>
      <c r="EQ261" s="136"/>
      <c r="ER261" s="136"/>
      <c r="ES261" s="136"/>
      <c r="ET261" s="136"/>
      <c r="EU261" s="136"/>
      <c r="EV261" s="136"/>
      <c r="EW261" s="136"/>
      <c r="EX261" s="136"/>
      <c r="EY261" s="136"/>
      <c r="EZ261" s="136"/>
      <c r="FA261" s="136"/>
      <c r="FB261" s="136"/>
      <c r="FC261" s="136"/>
      <c r="FD261" s="136"/>
      <c r="FE261" s="136"/>
      <c r="FF261" s="136"/>
      <c r="FG261" s="136"/>
      <c r="FH261" s="136"/>
      <c r="FI261" s="136"/>
      <c r="FJ261" s="136"/>
      <c r="FK261" s="136"/>
      <c r="FL261" s="136"/>
      <c r="FM261" s="136"/>
      <c r="FN261" s="136"/>
      <c r="FO261" s="136"/>
      <c r="FP261" s="136"/>
      <c r="FQ261" s="136"/>
      <c r="FR261" s="136"/>
      <c r="FS261" s="136"/>
      <c r="FT261" s="136"/>
      <c r="FU261" s="136"/>
      <c r="FV261" s="136"/>
      <c r="FW261" s="136"/>
      <c r="FX261" s="136"/>
      <c r="FY261" s="136"/>
      <c r="FZ261" s="136"/>
      <c r="GA261" s="136"/>
      <c r="GB261" s="136"/>
      <c r="GC261" s="136"/>
      <c r="GD261" s="136"/>
      <c r="GE261" s="136"/>
      <c r="GF261" s="136"/>
      <c r="GG261" s="136"/>
      <c r="GH261" s="136"/>
      <c r="GI261" s="136"/>
      <c r="GJ261" s="136"/>
      <c r="GK261" s="136"/>
      <c r="GL261" s="136"/>
      <c r="GM261" s="136"/>
      <c r="GN261" s="136"/>
      <c r="GO261" s="136"/>
      <c r="GP261" s="136"/>
      <c r="GQ261" s="136"/>
      <c r="GR261" s="136"/>
      <c r="GS261" s="136"/>
      <c r="GT261" s="136"/>
      <c r="GU261" s="136"/>
      <c r="GV261" s="136"/>
      <c r="GW261" s="136"/>
      <c r="GX261" s="136"/>
      <c r="GY261" s="136"/>
      <c r="GZ261" s="136"/>
      <c r="HA261" s="136"/>
      <c r="HB261" s="136"/>
      <c r="HC261" s="136"/>
      <c r="HD261" s="136"/>
      <c r="HE261" s="136"/>
      <c r="HF261" s="136"/>
      <c r="HG261" s="136"/>
      <c r="HH261" s="136"/>
      <c r="HI261" s="136"/>
      <c r="HJ261" s="136"/>
      <c r="HK261" s="136"/>
      <c r="HL261" s="136"/>
      <c r="HM261" s="136"/>
      <c r="HN261" s="136"/>
      <c r="HO261" s="136"/>
      <c r="HP261" s="136"/>
      <c r="HQ261" s="136"/>
      <c r="HR261" s="136"/>
      <c r="HS261" s="136"/>
      <c r="HT261" s="136"/>
      <c r="HU261" s="136"/>
      <c r="HV261" s="136"/>
      <c r="HW261" s="136"/>
      <c r="HX261" s="136"/>
      <c r="HY261" s="136"/>
      <c r="HZ261" s="136"/>
      <c r="IA261" s="136"/>
      <c r="IB261" s="136"/>
      <c r="IC261" s="136"/>
      <c r="ID261" s="136"/>
      <c r="IE261" s="136"/>
      <c r="IF261" s="136"/>
      <c r="IG261" s="136"/>
      <c r="IH261" s="136"/>
      <c r="II261" s="136"/>
      <c r="IJ261" s="136"/>
      <c r="IK261" s="136"/>
      <c r="IL261" s="136"/>
      <c r="IM261" s="136"/>
      <c r="IN261" s="136"/>
      <c r="IO261" s="136"/>
      <c r="IP261" s="136"/>
      <c r="IQ261" s="136"/>
      <c r="IR261" s="136"/>
      <c r="IS261" s="136"/>
      <c r="IT261" s="136"/>
      <c r="IU261" s="136"/>
      <c r="IV261" s="136"/>
      <c r="IW261" s="136"/>
      <c r="IX261" s="136"/>
      <c r="IY261" s="136"/>
      <c r="IZ261" s="136"/>
      <c r="JA261" s="136"/>
      <c r="JB261" s="136"/>
      <c r="JC261" s="136"/>
      <c r="JD261" s="136"/>
      <c r="JE261" s="136"/>
      <c r="JF261" s="136"/>
      <c r="JG261" s="136"/>
      <c r="JH261" s="136"/>
      <c r="JI261" s="136"/>
      <c r="JJ261" s="136"/>
      <c r="JK261" s="136"/>
      <c r="JL261" s="136"/>
      <c r="JM261" s="136"/>
      <c r="JN261" s="136"/>
      <c r="JO261" s="136"/>
      <c r="JP261" s="136"/>
      <c r="JQ261" s="136"/>
      <c r="JR261" s="136"/>
      <c r="JS261" s="136"/>
      <c r="JT261" s="136"/>
      <c r="JU261" s="136"/>
      <c r="JV261" s="136"/>
      <c r="JW261" s="136"/>
      <c r="JX261" s="136"/>
      <c r="JY261" s="136"/>
      <c r="JZ261" s="136"/>
      <c r="KA261" s="136"/>
      <c r="KB261" s="136"/>
      <c r="KC261" s="136"/>
      <c r="KD261" s="136"/>
      <c r="KE261" s="136"/>
      <c r="KF261" s="136"/>
      <c r="KG261" s="136"/>
      <c r="KH261" s="136"/>
      <c r="KI261" s="136"/>
      <c r="KJ261" s="136"/>
      <c r="KK261" s="136"/>
      <c r="KL261" s="136"/>
      <c r="KM261" s="136"/>
      <c r="KN261" s="136"/>
      <c r="KO261" s="136"/>
      <c r="KP261" s="136"/>
      <c r="KQ261" s="136"/>
      <c r="KR261" s="136"/>
      <c r="KS261" s="136"/>
      <c r="KT261" s="136"/>
      <c r="KU261" s="136"/>
      <c r="KV261" s="136"/>
      <c r="KW261" s="136"/>
      <c r="KX261" s="136"/>
      <c r="KY261" s="136"/>
      <c r="KZ261" s="136"/>
      <c r="LA261" s="136"/>
      <c r="LB261" s="136"/>
      <c r="LC261" s="136"/>
      <c r="LD261" s="136"/>
      <c r="LE261" s="136"/>
      <c r="LF261" s="136"/>
      <c r="LG261" s="136"/>
      <c r="LH261" s="136"/>
      <c r="LI261" s="136"/>
      <c r="LJ261" s="136"/>
      <c r="LK261" s="136"/>
      <c r="LL261" s="136"/>
      <c r="LM261" s="136"/>
      <c r="LN261" s="136"/>
      <c r="LO261" s="136"/>
      <c r="LP261" s="136"/>
      <c r="LQ261" s="136"/>
      <c r="LR261" s="136"/>
      <c r="LS261" s="136"/>
      <c r="LT261" s="136"/>
      <c r="LU261" s="136"/>
      <c r="LV261" s="136"/>
      <c r="LW261" s="136"/>
      <c r="LX261" s="136"/>
      <c r="LY261" s="136"/>
      <c r="LZ261" s="136"/>
      <c r="MA261" s="136"/>
      <c r="MB261" s="136"/>
      <c r="MC261" s="136"/>
      <c r="MD261" s="136"/>
      <c r="ME261" s="136"/>
      <c r="MF261" s="136"/>
      <c r="MG261" s="136"/>
      <c r="MH261" s="136"/>
      <c r="MI261" s="136"/>
      <c r="MJ261" s="136"/>
      <c r="MK261" s="136"/>
      <c r="ML261" s="136"/>
      <c r="MM261" s="136"/>
      <c r="MN261" s="136"/>
      <c r="MO261" s="136"/>
      <c r="MP261" s="136"/>
      <c r="MQ261" s="136"/>
      <c r="MR261" s="136"/>
      <c r="MS261" s="136"/>
      <c r="MT261" s="136"/>
      <c r="MU261" s="136"/>
      <c r="MV261" s="136"/>
      <c r="MW261" s="136"/>
      <c r="MX261" s="136"/>
      <c r="MY261" s="136"/>
      <c r="MZ261" s="136"/>
      <c r="NA261" s="136"/>
      <c r="NB261" s="136"/>
      <c r="NC261" s="136"/>
      <c r="ND261" s="136"/>
      <c r="NE261" s="136"/>
      <c r="NF261" s="136"/>
      <c r="NG261" s="136"/>
      <c r="NH261" s="136"/>
      <c r="NI261" s="136"/>
      <c r="NJ261" s="136"/>
      <c r="NK261" s="136"/>
      <c r="NL261" s="136"/>
      <c r="NM261" s="136"/>
      <c r="NN261" s="136"/>
      <c r="NO261" s="136"/>
      <c r="NP261" s="136"/>
      <c r="NQ261" s="136"/>
      <c r="NR261" s="136"/>
      <c r="NS261" s="136"/>
      <c r="NT261" s="136"/>
      <c r="NU261" s="136"/>
      <c r="NV261" s="136"/>
      <c r="NW261" s="136"/>
      <c r="NX261" s="136"/>
      <c r="NY261" s="136"/>
      <c r="NZ261" s="136"/>
      <c r="OA261" s="136"/>
      <c r="OB261" s="136"/>
      <c r="OC261" s="136"/>
      <c r="OD261" s="136"/>
      <c r="OE261" s="136"/>
      <c r="OF261" s="136"/>
      <c r="OG261" s="136"/>
      <c r="OH261" s="136"/>
      <c r="OI261" s="136"/>
      <c r="OJ261" s="136"/>
      <c r="OK261" s="136"/>
      <c r="OL261" s="136"/>
      <c r="OM261" s="136"/>
      <c r="ON261" s="136"/>
      <c r="OO261" s="136"/>
      <c r="OP261" s="136"/>
      <c r="OQ261" s="136"/>
      <c r="OR261" s="136"/>
      <c r="OS261" s="136"/>
      <c r="OT261" s="136"/>
      <c r="OU261" s="136"/>
      <c r="OV261" s="136"/>
      <c r="OW261" s="136"/>
      <c r="OX261" s="136"/>
      <c r="OY261" s="136"/>
      <c r="OZ261" s="136"/>
      <c r="PA261" s="136"/>
      <c r="PB261" s="136"/>
      <c r="PC261" s="136"/>
      <c r="PD261" s="136"/>
      <c r="PE261" s="136"/>
      <c r="PF261" s="136"/>
      <c r="PG261" s="136"/>
      <c r="PH261" s="136"/>
      <c r="PI261" s="136"/>
      <c r="PJ261" s="136"/>
      <c r="PK261" s="136"/>
      <c r="PL261" s="136"/>
      <c r="PM261" s="136"/>
      <c r="PN261" s="136"/>
      <c r="PO261" s="136"/>
      <c r="PP261" s="136"/>
      <c r="PQ261" s="136"/>
      <c r="PR261" s="136"/>
      <c r="PS261" s="136"/>
      <c r="PT261" s="136"/>
      <c r="PU261" s="136"/>
      <c r="PV261" s="136"/>
      <c r="PW261" s="136"/>
      <c r="PX261" s="136"/>
      <c r="PY261" s="136"/>
      <c r="PZ261" s="136"/>
      <c r="QA261" s="136"/>
      <c r="QB261" s="136"/>
      <c r="QC261" s="136"/>
      <c r="QD261" s="136"/>
      <c r="QE261" s="136"/>
      <c r="QF261" s="136"/>
      <c r="QG261" s="136"/>
      <c r="QH261" s="136"/>
      <c r="QI261" s="136"/>
      <c r="QJ261" s="136"/>
      <c r="QK261" s="136"/>
      <c r="QL261" s="136"/>
      <c r="QM261" s="136"/>
      <c r="QN261" s="136"/>
      <c r="QO261" s="136"/>
      <c r="QP261" s="136"/>
      <c r="QQ261" s="136"/>
      <c r="QR261" s="136"/>
      <c r="QS261" s="136"/>
      <c r="QT261" s="136"/>
      <c r="QU261" s="136"/>
      <c r="QV261" s="136"/>
      <c r="QW261" s="136"/>
      <c r="QX261" s="136"/>
      <c r="QY261" s="136"/>
      <c r="QZ261" s="136"/>
      <c r="RA261" s="136"/>
      <c r="RB261" s="136"/>
      <c r="RC261" s="136"/>
      <c r="RD261" s="136"/>
      <c r="RE261" s="136"/>
      <c r="RF261" s="136"/>
      <c r="RG261" s="136"/>
      <c r="RH261" s="136"/>
      <c r="RI261" s="136"/>
      <c r="RJ261" s="136"/>
      <c r="RK261" s="136"/>
      <c r="RL261" s="136"/>
      <c r="RM261" s="136"/>
      <c r="RN261" s="136"/>
      <c r="RO261" s="136"/>
      <c r="RP261" s="136"/>
      <c r="RQ261" s="136"/>
      <c r="RR261" s="136"/>
      <c r="RS261" s="136"/>
      <c r="RT261" s="136"/>
      <c r="RU261" s="136"/>
      <c r="RV261" s="136"/>
      <c r="RW261" s="136"/>
      <c r="RX261" s="136"/>
      <c r="RY261" s="136"/>
      <c r="RZ261" s="136"/>
      <c r="SA261" s="136"/>
      <c r="SB261" s="136"/>
      <c r="SC261" s="136"/>
      <c r="SD261" s="136"/>
      <c r="SE261" s="136"/>
      <c r="SF261" s="136"/>
      <c r="SG261" s="136"/>
      <c r="SH261" s="136"/>
      <c r="SI261" s="136"/>
      <c r="SJ261" s="136"/>
      <c r="SK261" s="136"/>
      <c r="SL261" s="136"/>
      <c r="SM261" s="136"/>
      <c r="SN261" s="136"/>
      <c r="SO261" s="136"/>
      <c r="SP261" s="136"/>
      <c r="SQ261" s="136"/>
      <c r="SR261" s="136"/>
      <c r="SS261" s="136"/>
      <c r="ST261" s="136"/>
      <c r="SU261" s="136"/>
      <c r="SV261" s="136"/>
      <c r="SW261" s="136"/>
      <c r="SX261" s="136"/>
      <c r="SY261" s="136"/>
      <c r="SZ261" s="136"/>
      <c r="TA261" s="136"/>
      <c r="TB261" s="136"/>
      <c r="TC261" s="136"/>
      <c r="TD261" s="136"/>
      <c r="TE261" s="136"/>
      <c r="TF261" s="136"/>
      <c r="TG261" s="136"/>
      <c r="TH261" s="136"/>
      <c r="TI261" s="136"/>
      <c r="TJ261" s="136"/>
      <c r="TK261" s="136"/>
      <c r="TL261" s="136"/>
      <c r="TM261" s="136"/>
      <c r="TN261" s="136"/>
      <c r="TO261" s="136"/>
      <c r="TP261" s="136"/>
      <c r="TQ261" s="136"/>
      <c r="TR261" s="136"/>
      <c r="TS261" s="136"/>
      <c r="TT261" s="136"/>
      <c r="TU261" s="136"/>
      <c r="TV261" s="136"/>
      <c r="TW261" s="136"/>
      <c r="TX261" s="136"/>
      <c r="TY261" s="136"/>
      <c r="TZ261" s="136"/>
      <c r="UA261" s="136"/>
      <c r="UB261" s="136"/>
      <c r="UC261" s="136"/>
      <c r="UD261" s="136"/>
      <c r="UE261" s="136"/>
      <c r="UF261" s="136"/>
      <c r="UG261" s="136"/>
      <c r="UH261" s="136"/>
      <c r="UI261" s="136"/>
      <c r="UJ261" s="136"/>
      <c r="UK261" s="136"/>
      <c r="UL261" s="136"/>
      <c r="UM261" s="136"/>
      <c r="UN261" s="136"/>
      <c r="UO261" s="136"/>
      <c r="UP261" s="136"/>
      <c r="UQ261" s="136"/>
      <c r="UR261" s="136"/>
      <c r="US261" s="136"/>
      <c r="UT261" s="136"/>
      <c r="UU261" s="136"/>
      <c r="UV261" s="136"/>
      <c r="UW261" s="136"/>
      <c r="UX261" s="136"/>
      <c r="UY261" s="136"/>
      <c r="UZ261" s="136"/>
      <c r="VA261" s="136"/>
      <c r="VB261" s="136"/>
      <c r="VC261" s="136"/>
      <c r="VD261" s="136"/>
      <c r="VE261" s="136"/>
      <c r="VF261" s="136"/>
      <c r="VG261" s="136"/>
      <c r="VH261" s="136"/>
      <c r="VI261" s="136"/>
      <c r="VJ261" s="136"/>
      <c r="VK261" s="136"/>
      <c r="VL261" s="136"/>
      <c r="VM261" s="136"/>
      <c r="VN261" s="136"/>
      <c r="VO261" s="136"/>
      <c r="VP261" s="136"/>
      <c r="VQ261" s="136"/>
      <c r="VR261" s="136"/>
      <c r="VS261" s="136"/>
      <c r="VT261" s="136"/>
      <c r="VU261" s="136"/>
      <c r="VV261" s="136"/>
      <c r="VW261" s="136"/>
      <c r="VX261" s="136"/>
      <c r="VY261" s="136"/>
      <c r="VZ261" s="136"/>
      <c r="WA261" s="136"/>
      <c r="WB261" s="136"/>
      <c r="WC261" s="136"/>
      <c r="WD261" s="136"/>
      <c r="WE261" s="136"/>
      <c r="WF261" s="136"/>
      <c r="WG261" s="136"/>
      <c r="WH261" s="136"/>
      <c r="WI261" s="136"/>
      <c r="WJ261" s="136"/>
      <c r="WK261" s="136"/>
      <c r="WL261" s="136"/>
      <c r="WM261" s="136"/>
      <c r="WN261" s="136"/>
      <c r="WO261" s="136"/>
      <c r="WP261" s="136"/>
      <c r="WQ261" s="136"/>
      <c r="WR261" s="136"/>
      <c r="WS261" s="136"/>
      <c r="WT261" s="136"/>
      <c r="WU261" s="136"/>
      <c r="WV261" s="136"/>
      <c r="WW261" s="136"/>
      <c r="WX261" s="136"/>
      <c r="WY261" s="136"/>
      <c r="WZ261" s="136"/>
      <c r="XA261" s="136"/>
      <c r="XB261" s="136"/>
      <c r="XC261" s="136"/>
      <c r="XD261" s="136"/>
      <c r="XE261" s="136"/>
      <c r="XF261" s="136"/>
      <c r="XG261" s="136"/>
      <c r="XH261" s="136"/>
      <c r="XI261" s="136"/>
      <c r="XJ261" s="136"/>
      <c r="XK261" s="136"/>
      <c r="XL261" s="136"/>
      <c r="XM261" s="136"/>
      <c r="XN261" s="136"/>
      <c r="XO261" s="136"/>
      <c r="XP261" s="136"/>
      <c r="XQ261" s="136"/>
      <c r="XR261" s="136"/>
      <c r="XS261" s="136"/>
      <c r="XT261" s="136"/>
      <c r="XU261" s="136"/>
      <c r="XV261" s="136"/>
      <c r="XW261" s="136"/>
      <c r="XX261" s="136"/>
      <c r="XY261" s="136"/>
      <c r="XZ261" s="136"/>
      <c r="YA261" s="136"/>
      <c r="YB261" s="136"/>
      <c r="YC261" s="136"/>
      <c r="YD261" s="136"/>
      <c r="YE261" s="136"/>
      <c r="YF261" s="136"/>
      <c r="YG261" s="136"/>
      <c r="YH261" s="136"/>
      <c r="YI261" s="136"/>
      <c r="YJ261" s="136"/>
      <c r="YK261" s="136"/>
      <c r="YL261" s="136"/>
      <c r="YM261" s="136"/>
      <c r="YN261" s="136"/>
      <c r="YO261" s="136"/>
      <c r="YP261" s="136"/>
      <c r="YQ261" s="136"/>
      <c r="YR261" s="136"/>
      <c r="YS261" s="136"/>
      <c r="YT261" s="136"/>
      <c r="YU261" s="136"/>
      <c r="YV261" s="136"/>
      <c r="YW261" s="136"/>
      <c r="YX261" s="136"/>
      <c r="YY261" s="136"/>
      <c r="YZ261" s="136"/>
      <c r="ZA261" s="136"/>
      <c r="ZB261" s="136"/>
      <c r="ZC261" s="136"/>
      <c r="ZD261" s="136"/>
      <c r="ZE261" s="136"/>
      <c r="ZF261" s="136"/>
      <c r="ZG261" s="136"/>
      <c r="ZH261" s="136"/>
      <c r="ZI261" s="136"/>
      <c r="ZJ261" s="136"/>
      <c r="ZK261" s="136"/>
      <c r="ZL261" s="136"/>
      <c r="ZM261" s="136"/>
      <c r="ZN261" s="136"/>
      <c r="ZO261" s="136"/>
      <c r="ZP261" s="136"/>
      <c r="ZQ261" s="136"/>
      <c r="ZR261" s="136"/>
      <c r="ZS261" s="136"/>
      <c r="ZT261" s="136"/>
      <c r="ZU261" s="136"/>
      <c r="ZV261" s="136"/>
      <c r="ZW261" s="136"/>
      <c r="ZX261" s="136"/>
      <c r="ZY261" s="136"/>
      <c r="ZZ261" s="136"/>
      <c r="AAA261" s="136"/>
      <c r="AAB261" s="136"/>
      <c r="AAC261" s="136"/>
      <c r="AAD261" s="136"/>
      <c r="AAE261" s="136"/>
      <c r="AAF261" s="136"/>
      <c r="AAG261" s="136"/>
      <c r="AAH261" s="136"/>
      <c r="AAI261" s="136"/>
      <c r="AAJ261" s="136"/>
      <c r="AAK261" s="136"/>
      <c r="AAL261" s="136"/>
      <c r="AAM261" s="136"/>
      <c r="AAN261" s="136"/>
      <c r="AAO261" s="136"/>
      <c r="AAP261" s="136"/>
      <c r="AAQ261" s="136"/>
      <c r="AAR261" s="136"/>
      <c r="AAS261" s="136"/>
      <c r="AAT261" s="136"/>
      <c r="AAU261" s="136"/>
      <c r="AAV261" s="136"/>
      <c r="AAW261" s="136"/>
      <c r="AAX261" s="136"/>
      <c r="AAY261" s="136"/>
      <c r="AAZ261" s="136"/>
      <c r="ABA261" s="136"/>
      <c r="ABB261" s="136"/>
      <c r="ABC261" s="136"/>
      <c r="ABD261" s="136"/>
      <c r="ABE261" s="136"/>
      <c r="ABF261" s="136"/>
      <c r="ABG261" s="136"/>
      <c r="ABH261" s="136"/>
      <c r="ABI261" s="136"/>
      <c r="ABJ261" s="136"/>
      <c r="ABK261" s="136"/>
      <c r="ABL261" s="136"/>
      <c r="ABM261" s="136"/>
      <c r="ABN261" s="136"/>
      <c r="ABO261" s="136"/>
      <c r="ABP261" s="136"/>
      <c r="ABQ261" s="136"/>
      <c r="ABR261" s="136"/>
      <c r="ABS261" s="136"/>
      <c r="ABT261" s="136"/>
      <c r="ABU261" s="136"/>
      <c r="ABV261" s="136"/>
      <c r="ABW261" s="136"/>
      <c r="ABX261" s="136"/>
      <c r="ABY261" s="136"/>
      <c r="ABZ261" s="136"/>
      <c r="ACA261" s="136"/>
      <c r="ACB261" s="136"/>
      <c r="ACC261" s="136"/>
      <c r="ACD261" s="136"/>
      <c r="ACE261" s="136"/>
      <c r="ACF261" s="136"/>
      <c r="ACG261" s="136"/>
      <c r="ACH261" s="136"/>
      <c r="ACI261" s="136"/>
      <c r="ACJ261" s="136"/>
      <c r="ACK261" s="136"/>
      <c r="ACL261" s="136"/>
      <c r="ACM261" s="136"/>
      <c r="ACN261" s="136"/>
      <c r="ACO261" s="136"/>
      <c r="ACP261" s="136"/>
      <c r="ACQ261" s="136"/>
      <c r="ACR261" s="136"/>
      <c r="ACS261" s="136"/>
      <c r="ACT261" s="136"/>
      <c r="ACU261" s="136"/>
      <c r="ACV261" s="136"/>
      <c r="ACW261" s="136"/>
      <c r="ACX261" s="136"/>
      <c r="ACY261" s="136"/>
      <c r="ACZ261" s="136"/>
      <c r="ADA261" s="136"/>
      <c r="ADB261" s="136"/>
      <c r="ADC261" s="136"/>
      <c r="ADD261" s="136"/>
      <c r="ADE261" s="136"/>
      <c r="ADF261" s="136"/>
      <c r="ADG261" s="136"/>
      <c r="ADH261" s="136"/>
      <c r="ADI261" s="136"/>
      <c r="ADJ261" s="136"/>
      <c r="ADK261" s="136"/>
      <c r="ADL261" s="136"/>
      <c r="ADM261" s="136"/>
      <c r="ADN261" s="136"/>
      <c r="ADO261" s="136"/>
      <c r="ADP261" s="136"/>
      <c r="ADQ261" s="136"/>
      <c r="ADR261" s="136"/>
      <c r="ADS261" s="136"/>
      <c r="ADT261" s="136"/>
      <c r="ADU261" s="136"/>
      <c r="ADV261" s="136"/>
      <c r="ADW261" s="136"/>
      <c r="ADX261" s="136"/>
      <c r="ADY261" s="136"/>
      <c r="ADZ261" s="136"/>
      <c r="AEA261" s="136"/>
      <c r="AEB261" s="136"/>
      <c r="AEC261" s="136"/>
      <c r="AED261" s="136"/>
      <c r="AEE261" s="136"/>
      <c r="AEF261" s="136"/>
      <c r="AEG261" s="136"/>
      <c r="AEH261" s="136"/>
      <c r="AEI261" s="136"/>
      <c r="AEJ261" s="136"/>
      <c r="AEK261" s="136"/>
      <c r="AEL261" s="136"/>
      <c r="AEM261" s="136"/>
      <c r="AEN261" s="136"/>
      <c r="AEO261" s="136"/>
      <c r="AEP261" s="136"/>
      <c r="AEQ261" s="136"/>
      <c r="AER261" s="136"/>
      <c r="AES261" s="136"/>
      <c r="AET261" s="136"/>
      <c r="AEU261" s="136"/>
      <c r="AEV261" s="136"/>
      <c r="AEW261" s="136"/>
      <c r="AEX261" s="136"/>
      <c r="AEY261" s="136"/>
      <c r="AEZ261" s="136"/>
      <c r="AFA261" s="136"/>
      <c r="AFB261" s="136"/>
      <c r="AFC261" s="136"/>
      <c r="AFD261" s="136"/>
      <c r="AFE261" s="136"/>
      <c r="AFF261" s="136"/>
      <c r="AFG261" s="136"/>
      <c r="AFH261" s="136"/>
      <c r="AFI261" s="136"/>
      <c r="AFJ261" s="136"/>
      <c r="AFK261" s="136"/>
      <c r="AFL261" s="136"/>
      <c r="AFM261" s="136"/>
      <c r="AFN261" s="136"/>
      <c r="AFO261" s="136"/>
      <c r="AFP261" s="136"/>
      <c r="AFQ261" s="136"/>
      <c r="AFR261" s="136"/>
      <c r="AFS261" s="136"/>
      <c r="AFT261" s="136"/>
      <c r="AFU261" s="136"/>
      <c r="AFV261" s="136"/>
      <c r="AFW261" s="136"/>
      <c r="AFX261" s="136"/>
      <c r="AFY261" s="136"/>
      <c r="AFZ261" s="136"/>
      <c r="AGA261" s="136"/>
      <c r="AGB261" s="136"/>
      <c r="AGC261" s="136"/>
      <c r="AGD261" s="136"/>
      <c r="AGE261" s="136"/>
      <c r="AGF261" s="136"/>
      <c r="AGG261" s="136"/>
      <c r="AGH261" s="136"/>
      <c r="AGI261" s="136"/>
      <c r="AGJ261" s="136"/>
      <c r="AGK261" s="136"/>
      <c r="AGL261" s="136"/>
      <c r="AGM261" s="136"/>
      <c r="AGN261" s="136"/>
      <c r="AGO261" s="136"/>
      <c r="AGP261" s="136"/>
      <c r="AGQ261" s="136"/>
      <c r="AGR261" s="136"/>
      <c r="AGS261" s="136"/>
      <c r="AGT261" s="136"/>
      <c r="AGU261" s="136"/>
      <c r="AGV261" s="136"/>
      <c r="AGW261" s="136"/>
      <c r="AGX261" s="136"/>
      <c r="AGY261" s="136"/>
      <c r="AGZ261" s="136"/>
      <c r="AHA261" s="136"/>
      <c r="AHB261" s="136"/>
      <c r="AHC261" s="136"/>
      <c r="AHD261" s="136"/>
      <c r="AHE261" s="136"/>
      <c r="AHF261" s="136"/>
      <c r="AHG261" s="136"/>
      <c r="AHH261" s="136"/>
      <c r="AHI261" s="136"/>
      <c r="AHJ261" s="136"/>
      <c r="AHK261" s="136"/>
      <c r="AHL261" s="136"/>
      <c r="AHM261" s="136"/>
      <c r="AHN261" s="136"/>
      <c r="AHO261" s="136"/>
      <c r="AHP261" s="136"/>
      <c r="AHQ261" s="136"/>
      <c r="AHR261" s="136"/>
      <c r="AHS261" s="136"/>
      <c r="AHT261" s="136"/>
      <c r="AHU261" s="136"/>
      <c r="AHV261" s="136"/>
      <c r="AHW261" s="136"/>
      <c r="AHX261" s="136"/>
      <c r="AHY261" s="136"/>
      <c r="AHZ261" s="136"/>
      <c r="AIA261" s="136"/>
      <c r="AIB261" s="136"/>
      <c r="AIC261" s="136"/>
      <c r="AID261" s="136"/>
      <c r="AIE261" s="136"/>
      <c r="AIF261" s="136"/>
      <c r="AIG261" s="136"/>
      <c r="AIH261" s="136"/>
      <c r="AII261" s="136"/>
      <c r="AIJ261" s="136"/>
      <c r="AIK261" s="136"/>
      <c r="AIL261" s="136"/>
      <c r="AIM261" s="136"/>
      <c r="AIN261" s="136"/>
      <c r="AIO261" s="136"/>
      <c r="AIP261" s="136"/>
      <c r="AIQ261" s="136"/>
      <c r="AIR261" s="136"/>
      <c r="AIS261" s="136"/>
      <c r="AIT261" s="136"/>
      <c r="AIU261" s="136"/>
      <c r="AIV261" s="136"/>
      <c r="AIW261" s="136"/>
      <c r="AIX261" s="136"/>
      <c r="AIY261" s="136"/>
      <c r="AIZ261" s="136"/>
      <c r="AJA261" s="136"/>
      <c r="AJB261" s="136"/>
      <c r="AJC261" s="136"/>
      <c r="AJD261" s="136"/>
      <c r="AJE261" s="136"/>
      <c r="AJF261" s="136"/>
      <c r="AJG261" s="136"/>
      <c r="AJH261" s="136"/>
      <c r="AJI261" s="136"/>
      <c r="AJJ261" s="136"/>
      <c r="AJK261" s="136"/>
      <c r="AJL261" s="136"/>
      <c r="AJM261" s="136"/>
      <c r="AJN261" s="136"/>
      <c r="AJO261" s="136"/>
      <c r="AJP261" s="136"/>
      <c r="AJQ261" s="136"/>
      <c r="AJR261" s="136"/>
      <c r="AJS261" s="136"/>
      <c r="AJT261" s="136"/>
      <c r="AJU261" s="136"/>
      <c r="AJV261" s="136"/>
      <c r="AJW261" s="136"/>
      <c r="AJX261" s="136"/>
      <c r="AJY261" s="136"/>
      <c r="AJZ261" s="136"/>
      <c r="AKA261" s="136"/>
      <c r="AKB261" s="136"/>
      <c r="AKC261" s="136"/>
      <c r="AKD261" s="136"/>
      <c r="AKE261" s="136"/>
      <c r="AKF261" s="136"/>
      <c r="AKG261" s="136"/>
      <c r="AKH261" s="136"/>
      <c r="AKI261" s="136"/>
      <c r="AKJ261" s="136"/>
      <c r="AKK261" s="136"/>
      <c r="AKL261" s="136"/>
      <c r="AKM261" s="136"/>
      <c r="AKN261" s="136"/>
      <c r="AKO261" s="136"/>
      <c r="AKP261" s="136"/>
      <c r="AKQ261" s="136"/>
      <c r="AKR261" s="136"/>
      <c r="AKS261" s="136"/>
      <c r="AKT261" s="136"/>
      <c r="AKU261" s="136"/>
      <c r="AKV261" s="136"/>
      <c r="AKW261" s="136"/>
      <c r="AKX261" s="136"/>
      <c r="AKY261" s="136"/>
      <c r="AKZ261" s="136"/>
      <c r="ALA261" s="136"/>
      <c r="ALB261" s="136"/>
      <c r="ALC261" s="136"/>
      <c r="ALD261" s="136"/>
      <c r="ALE261" s="136"/>
      <c r="ALF261" s="136"/>
      <c r="ALG261" s="136"/>
      <c r="ALH261" s="136"/>
      <c r="ALI261" s="136"/>
      <c r="ALJ261" s="136"/>
      <c r="ALK261" s="136"/>
      <c r="ALL261" s="136"/>
      <c r="ALM261" s="136"/>
      <c r="ALN261" s="136"/>
      <c r="ALO261" s="136"/>
      <c r="ALP261" s="136"/>
      <c r="ALQ261" s="136"/>
      <c r="ALR261" s="136"/>
      <c r="ALS261" s="136"/>
      <c r="ALT261" s="136"/>
      <c r="ALU261" s="136"/>
      <c r="ALV261" s="136"/>
      <c r="ALW261" s="136"/>
      <c r="ALX261" s="136"/>
      <c r="ALY261" s="136"/>
      <c r="ALZ261" s="136"/>
      <c r="AMA261" s="136"/>
      <c r="AMB261" s="136"/>
      <c r="AMC261" s="136"/>
      <c r="AMD261" s="136"/>
      <c r="AME261" s="136"/>
      <c r="AMF261" s="136"/>
      <c r="AMG261" s="136"/>
      <c r="AMH261" s="136"/>
      <c r="AMI261" s="136"/>
    </row>
    <row r="262" spans="1:1023" ht="29.25" x14ac:dyDescent="0.25">
      <c r="A262" s="331" t="s">
        <v>994</v>
      </c>
      <c r="B262" s="193">
        <v>262</v>
      </c>
      <c r="C262" s="198" t="s">
        <v>995</v>
      </c>
      <c r="D262" s="216" t="s">
        <v>996</v>
      </c>
      <c r="E262" s="136"/>
      <c r="F262" s="238"/>
      <c r="G262" s="214"/>
      <c r="H262" s="214"/>
      <c r="I262" s="367"/>
      <c r="J262" s="421">
        <v>2</v>
      </c>
      <c r="K262" s="77">
        <v>2</v>
      </c>
      <c r="L262" s="161"/>
      <c r="M262" s="161"/>
      <c r="N262" s="161"/>
      <c r="O262" s="161"/>
      <c r="P262" s="161"/>
      <c r="Q262" s="161"/>
      <c r="R262" s="161"/>
      <c r="S262" s="161"/>
      <c r="T262" s="161"/>
      <c r="U262" s="161"/>
      <c r="V262" s="256">
        <f>IF(O262=1,10,100)</f>
        <v>100</v>
      </c>
      <c r="W262" s="256">
        <f>IF(O262=1,1,IF(O262=2,10,100))</f>
        <v>100</v>
      </c>
      <c r="X262" s="256">
        <f>IF(O262=3,20,100)</f>
        <v>100</v>
      </c>
      <c r="Y262" s="256">
        <f>IF(P262=1,10,100)</f>
        <v>100</v>
      </c>
      <c r="Z262" s="256">
        <f>IF(P262=1,1,IF(P262=2,10,100))</f>
        <v>100</v>
      </c>
      <c r="AA262" s="257">
        <f>IF(OR(EXACT(Q262,"1A"),EXACT(Q262,"1B")),0.1,IF(Q262=2,1,100))</f>
        <v>100</v>
      </c>
      <c r="AB262" s="257">
        <f>IF(OR(EXACT(R262,"1A"),EXACT(R262,"1B")),0.1,IF(R262=2,1,100))</f>
        <v>100</v>
      </c>
      <c r="AC262" s="257">
        <f>IF(OR(EXACT(S262,"1A"),EXACT(S262,"1B")),0.3,IF(S262=2,3,100))</f>
        <v>100</v>
      </c>
      <c r="AD262" s="136"/>
      <c r="AE262" s="136"/>
      <c r="AF262" s="249">
        <f>IF(OR(OR(EXACT(J262,"1A"),EXACT(J262,"1B"),EXACT(J262,"1C")),K262=1),1,IF(K262=2,10,100))</f>
        <v>10</v>
      </c>
      <c r="AG262" s="249">
        <f>IF(OR(EXACT(J262,"1A"),EXACT(J262,"1B"),EXACT(J262,"1C")),1,IF(J262=2,10,100))</f>
        <v>10</v>
      </c>
      <c r="AH262" s="249">
        <f>IF(OR(EXACT(J262,"1A"),EXACT(J262,"1B"),EXACT(J262,"1C"),K262=1),3,100)</f>
        <v>100</v>
      </c>
      <c r="AI262" s="249">
        <f>IF(OR(EXACT(J262,"1A"),EXACT(J262,"1B"),EXACT(J262,"1C")),5,100)</f>
        <v>100</v>
      </c>
      <c r="AJ262" s="251"/>
      <c r="AK262" s="136"/>
      <c r="AL262" s="153"/>
      <c r="AM262" s="251"/>
      <c r="AN262" s="136"/>
      <c r="AO262" s="136"/>
      <c r="AP262" s="136"/>
      <c r="AQ262" s="272" t="s">
        <v>25944</v>
      </c>
      <c r="AR262" s="136"/>
      <c r="AS262" s="136"/>
      <c r="AT262" s="136"/>
      <c r="AU262" s="136"/>
      <c r="AV262" s="136"/>
      <c r="AW262" s="136"/>
      <c r="AX262" s="136"/>
      <c r="AY262" s="136"/>
      <c r="AZ262" s="136"/>
      <c r="BA262" s="136"/>
      <c r="BB262" s="136"/>
      <c r="BC262" s="136"/>
      <c r="BD262" s="136"/>
      <c r="BE262" s="136"/>
      <c r="BF262" s="136"/>
      <c r="BG262" s="136"/>
      <c r="BH262" s="136"/>
      <c r="BI262" s="136"/>
      <c r="BJ262" s="136"/>
      <c r="BK262" s="136"/>
      <c r="BL262" s="136"/>
      <c r="BM262" s="136"/>
      <c r="BN262" s="136"/>
      <c r="BO262" s="136"/>
      <c r="BP262" s="136"/>
      <c r="BQ262" s="136"/>
      <c r="BR262" s="136"/>
      <c r="BS262" s="136"/>
      <c r="BT262" s="136"/>
      <c r="BU262" s="136"/>
      <c r="BV262" s="136"/>
      <c r="BW262" s="136"/>
      <c r="BX262" s="136"/>
      <c r="BY262" s="136"/>
      <c r="BZ262" s="136"/>
      <c r="CA262" s="136"/>
      <c r="CB262" s="136"/>
      <c r="CC262" s="136"/>
      <c r="CD262" s="136"/>
      <c r="CE262" s="136"/>
      <c r="CF262" s="136"/>
      <c r="CG262" s="136"/>
      <c r="CH262" s="136"/>
      <c r="CI262" s="136"/>
      <c r="CJ262" s="136"/>
      <c r="CK262" s="136"/>
      <c r="CL262" s="136"/>
      <c r="CM262" s="136"/>
      <c r="CN262" s="136"/>
      <c r="CO262" s="136"/>
      <c r="CP262" s="136"/>
      <c r="CQ262" s="136"/>
      <c r="CR262" s="136"/>
      <c r="CS262" s="136"/>
      <c r="CT262" s="136"/>
      <c r="CU262" s="136"/>
      <c r="CV262" s="136"/>
      <c r="CW262" s="136"/>
      <c r="CX262" s="136"/>
      <c r="CY262" s="136"/>
      <c r="CZ262" s="136"/>
      <c r="DA262" s="136"/>
      <c r="DB262" s="136"/>
      <c r="DC262" s="136"/>
      <c r="DD262" s="136"/>
      <c r="DE262" s="136"/>
      <c r="DF262" s="136"/>
      <c r="DG262" s="136"/>
      <c r="DH262" s="136"/>
      <c r="DI262" s="136"/>
      <c r="DJ262" s="136"/>
      <c r="DK262" s="136"/>
      <c r="DL262" s="136"/>
      <c r="DM262" s="136"/>
      <c r="DN262" s="136"/>
      <c r="DO262" s="136"/>
      <c r="DP262" s="136"/>
      <c r="DQ262" s="136"/>
      <c r="DR262" s="136"/>
      <c r="DS262" s="136"/>
      <c r="DT262" s="136"/>
      <c r="DU262" s="136"/>
      <c r="DV262" s="136"/>
      <c r="DW262" s="136"/>
      <c r="DX262" s="136"/>
      <c r="DY262" s="136"/>
      <c r="DZ262" s="136"/>
      <c r="EA262" s="136"/>
      <c r="EB262" s="136"/>
      <c r="EC262" s="136"/>
      <c r="ED262" s="136"/>
      <c r="EE262" s="136"/>
      <c r="EF262" s="136"/>
      <c r="EG262" s="136"/>
      <c r="EH262" s="136"/>
      <c r="EI262" s="136"/>
      <c r="EJ262" s="136"/>
      <c r="EK262" s="136"/>
      <c r="EL262" s="136"/>
      <c r="EM262" s="136"/>
      <c r="EN262" s="136"/>
      <c r="EO262" s="136"/>
      <c r="EP262" s="136"/>
      <c r="EQ262" s="136"/>
      <c r="ER262" s="136"/>
      <c r="ES262" s="136"/>
      <c r="ET262" s="136"/>
      <c r="EU262" s="136"/>
      <c r="EV262" s="136"/>
      <c r="EW262" s="136"/>
      <c r="EX262" s="136"/>
      <c r="EY262" s="136"/>
      <c r="EZ262" s="136"/>
      <c r="FA262" s="136"/>
      <c r="FB262" s="136"/>
      <c r="FC262" s="136"/>
      <c r="FD262" s="136"/>
      <c r="FE262" s="136"/>
      <c r="FF262" s="136"/>
      <c r="FG262" s="136"/>
      <c r="FH262" s="136"/>
      <c r="FI262" s="136"/>
      <c r="FJ262" s="136"/>
      <c r="FK262" s="136"/>
      <c r="FL262" s="136"/>
      <c r="FM262" s="136"/>
      <c r="FN262" s="136"/>
      <c r="FO262" s="136"/>
      <c r="FP262" s="136"/>
      <c r="FQ262" s="136"/>
      <c r="FR262" s="136"/>
      <c r="FS262" s="136"/>
      <c r="FT262" s="136"/>
      <c r="FU262" s="136"/>
      <c r="FV262" s="136"/>
      <c r="FW262" s="136"/>
      <c r="FX262" s="136"/>
      <c r="FY262" s="136"/>
      <c r="FZ262" s="136"/>
      <c r="GA262" s="136"/>
      <c r="GB262" s="136"/>
      <c r="GC262" s="136"/>
      <c r="GD262" s="136"/>
      <c r="GE262" s="136"/>
      <c r="GF262" s="136"/>
      <c r="GG262" s="136"/>
      <c r="GH262" s="136"/>
      <c r="GI262" s="136"/>
      <c r="GJ262" s="136"/>
      <c r="GK262" s="136"/>
      <c r="GL262" s="136"/>
      <c r="GM262" s="136"/>
      <c r="GN262" s="136"/>
      <c r="GO262" s="136"/>
      <c r="GP262" s="136"/>
      <c r="GQ262" s="136"/>
      <c r="GR262" s="136"/>
      <c r="GS262" s="136"/>
      <c r="GT262" s="136"/>
      <c r="GU262" s="136"/>
      <c r="GV262" s="136"/>
      <c r="GW262" s="136"/>
      <c r="GX262" s="136"/>
      <c r="GY262" s="136"/>
      <c r="GZ262" s="136"/>
      <c r="HA262" s="136"/>
      <c r="HB262" s="136"/>
      <c r="HC262" s="136"/>
      <c r="HD262" s="136"/>
      <c r="HE262" s="136"/>
      <c r="HF262" s="136"/>
      <c r="HG262" s="136"/>
      <c r="HH262" s="136"/>
      <c r="HI262" s="136"/>
      <c r="HJ262" s="136"/>
      <c r="HK262" s="136"/>
      <c r="HL262" s="136"/>
      <c r="HM262" s="136"/>
      <c r="HN262" s="136"/>
      <c r="HO262" s="136"/>
      <c r="HP262" s="136"/>
      <c r="HQ262" s="136"/>
      <c r="HR262" s="136"/>
      <c r="HS262" s="136"/>
      <c r="HT262" s="136"/>
      <c r="HU262" s="136"/>
      <c r="HV262" s="136"/>
      <c r="HW262" s="136"/>
      <c r="HX262" s="136"/>
      <c r="HY262" s="136"/>
      <c r="HZ262" s="136"/>
      <c r="IA262" s="136"/>
      <c r="IB262" s="136"/>
      <c r="IC262" s="136"/>
      <c r="ID262" s="136"/>
      <c r="IE262" s="136"/>
      <c r="IF262" s="136"/>
      <c r="IG262" s="136"/>
      <c r="IH262" s="136"/>
      <c r="II262" s="136"/>
      <c r="IJ262" s="136"/>
      <c r="IK262" s="136"/>
      <c r="IL262" s="136"/>
      <c r="IM262" s="136"/>
      <c r="IN262" s="136"/>
      <c r="IO262" s="136"/>
      <c r="IP262" s="136"/>
      <c r="IQ262" s="136"/>
      <c r="IR262" s="136"/>
      <c r="IS262" s="136"/>
      <c r="IT262" s="136"/>
      <c r="IU262" s="136"/>
      <c r="IV262" s="136"/>
      <c r="IW262" s="136"/>
      <c r="IX262" s="136"/>
      <c r="IY262" s="136"/>
      <c r="IZ262" s="136"/>
      <c r="JA262" s="136"/>
      <c r="JB262" s="136"/>
      <c r="JC262" s="136"/>
      <c r="JD262" s="136"/>
      <c r="JE262" s="136"/>
      <c r="JF262" s="136"/>
      <c r="JG262" s="136"/>
      <c r="JH262" s="136"/>
      <c r="JI262" s="136"/>
      <c r="JJ262" s="136"/>
      <c r="JK262" s="136"/>
      <c r="JL262" s="136"/>
      <c r="JM262" s="136"/>
      <c r="JN262" s="136"/>
      <c r="JO262" s="136"/>
      <c r="JP262" s="136"/>
      <c r="JQ262" s="136"/>
      <c r="JR262" s="136"/>
      <c r="JS262" s="136"/>
      <c r="JT262" s="136"/>
      <c r="JU262" s="136"/>
      <c r="JV262" s="136"/>
      <c r="JW262" s="136"/>
      <c r="JX262" s="136"/>
      <c r="JY262" s="136"/>
      <c r="JZ262" s="136"/>
      <c r="KA262" s="136"/>
      <c r="KB262" s="136"/>
      <c r="KC262" s="136"/>
      <c r="KD262" s="136"/>
      <c r="KE262" s="136"/>
      <c r="KF262" s="136"/>
      <c r="KG262" s="136"/>
      <c r="KH262" s="136"/>
      <c r="KI262" s="136"/>
      <c r="KJ262" s="136"/>
      <c r="KK262" s="136"/>
      <c r="KL262" s="136"/>
      <c r="KM262" s="136"/>
      <c r="KN262" s="136"/>
      <c r="KO262" s="136"/>
      <c r="KP262" s="136"/>
      <c r="KQ262" s="136"/>
      <c r="KR262" s="136"/>
      <c r="KS262" s="136"/>
      <c r="KT262" s="136"/>
      <c r="KU262" s="136"/>
      <c r="KV262" s="136"/>
      <c r="KW262" s="136"/>
      <c r="KX262" s="136"/>
      <c r="KY262" s="136"/>
      <c r="KZ262" s="136"/>
      <c r="LA262" s="136"/>
      <c r="LB262" s="136"/>
      <c r="LC262" s="136"/>
      <c r="LD262" s="136"/>
      <c r="LE262" s="136"/>
      <c r="LF262" s="136"/>
      <c r="LG262" s="136"/>
      <c r="LH262" s="136"/>
      <c r="LI262" s="136"/>
      <c r="LJ262" s="136"/>
      <c r="LK262" s="136"/>
      <c r="LL262" s="136"/>
      <c r="LM262" s="136"/>
      <c r="LN262" s="136"/>
      <c r="LO262" s="136"/>
      <c r="LP262" s="136"/>
      <c r="LQ262" s="136"/>
      <c r="LR262" s="136"/>
      <c r="LS262" s="136"/>
      <c r="LT262" s="136"/>
      <c r="LU262" s="136"/>
      <c r="LV262" s="136"/>
      <c r="LW262" s="136"/>
      <c r="LX262" s="136"/>
      <c r="LY262" s="136"/>
      <c r="LZ262" s="136"/>
      <c r="MA262" s="136"/>
      <c r="MB262" s="136"/>
      <c r="MC262" s="136"/>
      <c r="MD262" s="136"/>
      <c r="ME262" s="136"/>
      <c r="MF262" s="136"/>
      <c r="MG262" s="136"/>
      <c r="MH262" s="136"/>
      <c r="MI262" s="136"/>
      <c r="MJ262" s="136"/>
      <c r="MK262" s="136"/>
      <c r="ML262" s="136"/>
      <c r="MM262" s="136"/>
      <c r="MN262" s="136"/>
      <c r="MO262" s="136"/>
      <c r="MP262" s="136"/>
      <c r="MQ262" s="136"/>
      <c r="MR262" s="136"/>
      <c r="MS262" s="136"/>
      <c r="MT262" s="136"/>
      <c r="MU262" s="136"/>
      <c r="MV262" s="136"/>
      <c r="MW262" s="136"/>
      <c r="MX262" s="136"/>
      <c r="MY262" s="136"/>
      <c r="MZ262" s="136"/>
      <c r="NA262" s="136"/>
      <c r="NB262" s="136"/>
      <c r="NC262" s="136"/>
      <c r="ND262" s="136"/>
      <c r="NE262" s="136"/>
      <c r="NF262" s="136"/>
      <c r="NG262" s="136"/>
      <c r="NH262" s="136"/>
      <c r="NI262" s="136"/>
      <c r="NJ262" s="136"/>
      <c r="NK262" s="136"/>
      <c r="NL262" s="136"/>
      <c r="NM262" s="136"/>
      <c r="NN262" s="136"/>
      <c r="NO262" s="136"/>
      <c r="NP262" s="136"/>
      <c r="NQ262" s="136"/>
      <c r="NR262" s="136"/>
      <c r="NS262" s="136"/>
      <c r="NT262" s="136"/>
      <c r="NU262" s="136"/>
      <c r="NV262" s="136"/>
      <c r="NW262" s="136"/>
      <c r="NX262" s="136"/>
      <c r="NY262" s="136"/>
      <c r="NZ262" s="136"/>
      <c r="OA262" s="136"/>
      <c r="OB262" s="136"/>
      <c r="OC262" s="136"/>
      <c r="OD262" s="136"/>
      <c r="OE262" s="136"/>
      <c r="OF262" s="136"/>
      <c r="OG262" s="136"/>
      <c r="OH262" s="136"/>
      <c r="OI262" s="136"/>
      <c r="OJ262" s="136"/>
      <c r="OK262" s="136"/>
      <c r="OL262" s="136"/>
      <c r="OM262" s="136"/>
      <c r="ON262" s="136"/>
      <c r="OO262" s="136"/>
      <c r="OP262" s="136"/>
      <c r="OQ262" s="136"/>
      <c r="OR262" s="136"/>
      <c r="OS262" s="136"/>
      <c r="OT262" s="136"/>
      <c r="OU262" s="136"/>
      <c r="OV262" s="136"/>
      <c r="OW262" s="136"/>
      <c r="OX262" s="136"/>
      <c r="OY262" s="136"/>
      <c r="OZ262" s="136"/>
      <c r="PA262" s="136"/>
      <c r="PB262" s="136"/>
      <c r="PC262" s="136"/>
      <c r="PD262" s="136"/>
      <c r="PE262" s="136"/>
      <c r="PF262" s="136"/>
      <c r="PG262" s="136"/>
      <c r="PH262" s="136"/>
      <c r="PI262" s="136"/>
      <c r="PJ262" s="136"/>
      <c r="PK262" s="136"/>
      <c r="PL262" s="136"/>
      <c r="PM262" s="136"/>
      <c r="PN262" s="136"/>
      <c r="PO262" s="136"/>
      <c r="PP262" s="136"/>
      <c r="PQ262" s="136"/>
      <c r="PR262" s="136"/>
      <c r="PS262" s="136"/>
      <c r="PT262" s="136"/>
      <c r="PU262" s="136"/>
      <c r="PV262" s="136"/>
      <c r="PW262" s="136"/>
      <c r="PX262" s="136"/>
      <c r="PY262" s="136"/>
      <c r="PZ262" s="136"/>
      <c r="QA262" s="136"/>
      <c r="QB262" s="136"/>
      <c r="QC262" s="136"/>
      <c r="QD262" s="136"/>
      <c r="QE262" s="136"/>
      <c r="QF262" s="136"/>
      <c r="QG262" s="136"/>
      <c r="QH262" s="136"/>
      <c r="QI262" s="136"/>
      <c r="QJ262" s="136"/>
      <c r="QK262" s="136"/>
      <c r="QL262" s="136"/>
      <c r="QM262" s="136"/>
      <c r="QN262" s="136"/>
      <c r="QO262" s="136"/>
      <c r="QP262" s="136"/>
      <c r="QQ262" s="136"/>
      <c r="QR262" s="136"/>
      <c r="QS262" s="136"/>
      <c r="QT262" s="136"/>
      <c r="QU262" s="136"/>
      <c r="QV262" s="136"/>
      <c r="QW262" s="136"/>
      <c r="QX262" s="136"/>
      <c r="QY262" s="136"/>
      <c r="QZ262" s="136"/>
      <c r="RA262" s="136"/>
      <c r="RB262" s="136"/>
      <c r="RC262" s="136"/>
      <c r="RD262" s="136"/>
      <c r="RE262" s="136"/>
      <c r="RF262" s="136"/>
      <c r="RG262" s="136"/>
      <c r="RH262" s="136"/>
      <c r="RI262" s="136"/>
      <c r="RJ262" s="136"/>
      <c r="RK262" s="136"/>
      <c r="RL262" s="136"/>
      <c r="RM262" s="136"/>
      <c r="RN262" s="136"/>
      <c r="RO262" s="136"/>
      <c r="RP262" s="136"/>
      <c r="RQ262" s="136"/>
      <c r="RR262" s="136"/>
      <c r="RS262" s="136"/>
      <c r="RT262" s="136"/>
      <c r="RU262" s="136"/>
      <c r="RV262" s="136"/>
      <c r="RW262" s="136"/>
      <c r="RX262" s="136"/>
      <c r="RY262" s="136"/>
      <c r="RZ262" s="136"/>
      <c r="SA262" s="136"/>
      <c r="SB262" s="136"/>
      <c r="SC262" s="136"/>
      <c r="SD262" s="136"/>
      <c r="SE262" s="136"/>
      <c r="SF262" s="136"/>
      <c r="SG262" s="136"/>
      <c r="SH262" s="136"/>
      <c r="SI262" s="136"/>
      <c r="SJ262" s="136"/>
      <c r="SK262" s="136"/>
      <c r="SL262" s="136"/>
      <c r="SM262" s="136"/>
      <c r="SN262" s="136"/>
      <c r="SO262" s="136"/>
      <c r="SP262" s="136"/>
      <c r="SQ262" s="136"/>
      <c r="SR262" s="136"/>
      <c r="SS262" s="136"/>
      <c r="ST262" s="136"/>
      <c r="SU262" s="136"/>
      <c r="SV262" s="136"/>
      <c r="SW262" s="136"/>
      <c r="SX262" s="136"/>
      <c r="SY262" s="136"/>
      <c r="SZ262" s="136"/>
      <c r="TA262" s="136"/>
      <c r="TB262" s="136"/>
      <c r="TC262" s="136"/>
      <c r="TD262" s="136"/>
      <c r="TE262" s="136"/>
      <c r="TF262" s="136"/>
      <c r="TG262" s="136"/>
      <c r="TH262" s="136"/>
      <c r="TI262" s="136"/>
      <c r="TJ262" s="136"/>
      <c r="TK262" s="136"/>
      <c r="TL262" s="136"/>
      <c r="TM262" s="136"/>
      <c r="TN262" s="136"/>
      <c r="TO262" s="136"/>
      <c r="TP262" s="136"/>
      <c r="TQ262" s="136"/>
      <c r="TR262" s="136"/>
      <c r="TS262" s="136"/>
      <c r="TT262" s="136"/>
      <c r="TU262" s="136"/>
      <c r="TV262" s="136"/>
      <c r="TW262" s="136"/>
      <c r="TX262" s="136"/>
      <c r="TY262" s="136"/>
      <c r="TZ262" s="136"/>
      <c r="UA262" s="136"/>
      <c r="UB262" s="136"/>
      <c r="UC262" s="136"/>
      <c r="UD262" s="136"/>
      <c r="UE262" s="136"/>
      <c r="UF262" s="136"/>
      <c r="UG262" s="136"/>
      <c r="UH262" s="136"/>
      <c r="UI262" s="136"/>
      <c r="UJ262" s="136"/>
      <c r="UK262" s="136"/>
      <c r="UL262" s="136"/>
      <c r="UM262" s="136"/>
      <c r="UN262" s="136"/>
      <c r="UO262" s="136"/>
      <c r="UP262" s="136"/>
      <c r="UQ262" s="136"/>
      <c r="UR262" s="136"/>
      <c r="US262" s="136"/>
      <c r="UT262" s="136"/>
      <c r="UU262" s="136"/>
      <c r="UV262" s="136"/>
      <c r="UW262" s="136"/>
      <c r="UX262" s="136"/>
      <c r="UY262" s="136"/>
      <c r="UZ262" s="136"/>
      <c r="VA262" s="136"/>
      <c r="VB262" s="136"/>
      <c r="VC262" s="136"/>
      <c r="VD262" s="136"/>
      <c r="VE262" s="136"/>
      <c r="VF262" s="136"/>
      <c r="VG262" s="136"/>
      <c r="VH262" s="136"/>
      <c r="VI262" s="136"/>
      <c r="VJ262" s="136"/>
      <c r="VK262" s="136"/>
      <c r="VL262" s="136"/>
      <c r="VM262" s="136"/>
      <c r="VN262" s="136"/>
      <c r="VO262" s="136"/>
      <c r="VP262" s="136"/>
      <c r="VQ262" s="136"/>
      <c r="VR262" s="136"/>
      <c r="VS262" s="136"/>
      <c r="VT262" s="136"/>
      <c r="VU262" s="136"/>
      <c r="VV262" s="136"/>
      <c r="VW262" s="136"/>
      <c r="VX262" s="136"/>
      <c r="VY262" s="136"/>
      <c r="VZ262" s="136"/>
      <c r="WA262" s="136"/>
      <c r="WB262" s="136"/>
      <c r="WC262" s="136"/>
      <c r="WD262" s="136"/>
      <c r="WE262" s="136"/>
      <c r="WF262" s="136"/>
      <c r="WG262" s="136"/>
      <c r="WH262" s="136"/>
      <c r="WI262" s="136"/>
      <c r="WJ262" s="136"/>
      <c r="WK262" s="136"/>
      <c r="WL262" s="136"/>
      <c r="WM262" s="136"/>
      <c r="WN262" s="136"/>
      <c r="WO262" s="136"/>
      <c r="WP262" s="136"/>
      <c r="WQ262" s="136"/>
      <c r="WR262" s="136"/>
      <c r="WS262" s="136"/>
      <c r="WT262" s="136"/>
      <c r="WU262" s="136"/>
      <c r="WV262" s="136"/>
      <c r="WW262" s="136"/>
      <c r="WX262" s="136"/>
      <c r="WY262" s="136"/>
      <c r="WZ262" s="136"/>
      <c r="XA262" s="136"/>
      <c r="XB262" s="136"/>
      <c r="XC262" s="136"/>
      <c r="XD262" s="136"/>
      <c r="XE262" s="136"/>
      <c r="XF262" s="136"/>
      <c r="XG262" s="136"/>
      <c r="XH262" s="136"/>
      <c r="XI262" s="136"/>
      <c r="XJ262" s="136"/>
      <c r="XK262" s="136"/>
      <c r="XL262" s="136"/>
      <c r="XM262" s="136"/>
      <c r="XN262" s="136"/>
      <c r="XO262" s="136"/>
      <c r="XP262" s="136"/>
      <c r="XQ262" s="136"/>
      <c r="XR262" s="136"/>
      <c r="XS262" s="136"/>
      <c r="XT262" s="136"/>
      <c r="XU262" s="136"/>
      <c r="XV262" s="136"/>
      <c r="XW262" s="136"/>
      <c r="XX262" s="136"/>
      <c r="XY262" s="136"/>
      <c r="XZ262" s="136"/>
      <c r="YA262" s="136"/>
      <c r="YB262" s="136"/>
      <c r="YC262" s="136"/>
      <c r="YD262" s="136"/>
      <c r="YE262" s="136"/>
      <c r="YF262" s="136"/>
      <c r="YG262" s="136"/>
      <c r="YH262" s="136"/>
      <c r="YI262" s="136"/>
      <c r="YJ262" s="136"/>
      <c r="YK262" s="136"/>
      <c r="YL262" s="136"/>
      <c r="YM262" s="136"/>
      <c r="YN262" s="136"/>
      <c r="YO262" s="136"/>
      <c r="YP262" s="136"/>
      <c r="YQ262" s="136"/>
      <c r="YR262" s="136"/>
      <c r="YS262" s="136"/>
      <c r="YT262" s="136"/>
      <c r="YU262" s="136"/>
      <c r="YV262" s="136"/>
      <c r="YW262" s="136"/>
      <c r="YX262" s="136"/>
      <c r="YY262" s="136"/>
      <c r="YZ262" s="136"/>
      <c r="ZA262" s="136"/>
      <c r="ZB262" s="136"/>
      <c r="ZC262" s="136"/>
      <c r="ZD262" s="136"/>
      <c r="ZE262" s="136"/>
      <c r="ZF262" s="136"/>
      <c r="ZG262" s="136"/>
      <c r="ZH262" s="136"/>
      <c r="ZI262" s="136"/>
      <c r="ZJ262" s="136"/>
      <c r="ZK262" s="136"/>
      <c r="ZL262" s="136"/>
      <c r="ZM262" s="136"/>
      <c r="ZN262" s="136"/>
      <c r="ZO262" s="136"/>
      <c r="ZP262" s="136"/>
      <c r="ZQ262" s="136"/>
      <c r="ZR262" s="136"/>
      <c r="ZS262" s="136"/>
      <c r="ZT262" s="136"/>
      <c r="ZU262" s="136"/>
      <c r="ZV262" s="136"/>
      <c r="ZW262" s="136"/>
      <c r="ZX262" s="136"/>
      <c r="ZY262" s="136"/>
      <c r="ZZ262" s="136"/>
      <c r="AAA262" s="136"/>
      <c r="AAB262" s="136"/>
      <c r="AAC262" s="136"/>
      <c r="AAD262" s="136"/>
      <c r="AAE262" s="136"/>
      <c r="AAF262" s="136"/>
      <c r="AAG262" s="136"/>
      <c r="AAH262" s="136"/>
      <c r="AAI262" s="136"/>
      <c r="AAJ262" s="136"/>
      <c r="AAK262" s="136"/>
      <c r="AAL262" s="136"/>
      <c r="AAM262" s="136"/>
      <c r="AAN262" s="136"/>
      <c r="AAO262" s="136"/>
      <c r="AAP262" s="136"/>
      <c r="AAQ262" s="136"/>
      <c r="AAR262" s="136"/>
      <c r="AAS262" s="136"/>
      <c r="AAT262" s="136"/>
      <c r="AAU262" s="136"/>
      <c r="AAV262" s="136"/>
      <c r="AAW262" s="136"/>
      <c r="AAX262" s="136"/>
      <c r="AAY262" s="136"/>
      <c r="AAZ262" s="136"/>
      <c r="ABA262" s="136"/>
      <c r="ABB262" s="136"/>
      <c r="ABC262" s="136"/>
      <c r="ABD262" s="136"/>
      <c r="ABE262" s="136"/>
      <c r="ABF262" s="136"/>
      <c r="ABG262" s="136"/>
      <c r="ABH262" s="136"/>
      <c r="ABI262" s="136"/>
      <c r="ABJ262" s="136"/>
      <c r="ABK262" s="136"/>
      <c r="ABL262" s="136"/>
      <c r="ABM262" s="136"/>
      <c r="ABN262" s="136"/>
      <c r="ABO262" s="136"/>
      <c r="ABP262" s="136"/>
      <c r="ABQ262" s="136"/>
      <c r="ABR262" s="136"/>
      <c r="ABS262" s="136"/>
      <c r="ABT262" s="136"/>
      <c r="ABU262" s="136"/>
      <c r="ABV262" s="136"/>
      <c r="ABW262" s="136"/>
      <c r="ABX262" s="136"/>
      <c r="ABY262" s="136"/>
      <c r="ABZ262" s="136"/>
      <c r="ACA262" s="136"/>
      <c r="ACB262" s="136"/>
      <c r="ACC262" s="136"/>
      <c r="ACD262" s="136"/>
      <c r="ACE262" s="136"/>
      <c r="ACF262" s="136"/>
      <c r="ACG262" s="136"/>
      <c r="ACH262" s="136"/>
      <c r="ACI262" s="136"/>
      <c r="ACJ262" s="136"/>
      <c r="ACK262" s="136"/>
      <c r="ACL262" s="136"/>
      <c r="ACM262" s="136"/>
      <c r="ACN262" s="136"/>
      <c r="ACO262" s="136"/>
      <c r="ACP262" s="136"/>
      <c r="ACQ262" s="136"/>
      <c r="ACR262" s="136"/>
      <c r="ACS262" s="136"/>
      <c r="ACT262" s="136"/>
      <c r="ACU262" s="136"/>
      <c r="ACV262" s="136"/>
      <c r="ACW262" s="136"/>
      <c r="ACX262" s="136"/>
      <c r="ACY262" s="136"/>
      <c r="ACZ262" s="136"/>
      <c r="ADA262" s="136"/>
      <c r="ADB262" s="136"/>
      <c r="ADC262" s="136"/>
      <c r="ADD262" s="136"/>
      <c r="ADE262" s="136"/>
      <c r="ADF262" s="136"/>
      <c r="ADG262" s="136"/>
      <c r="ADH262" s="136"/>
      <c r="ADI262" s="136"/>
      <c r="ADJ262" s="136"/>
      <c r="ADK262" s="136"/>
      <c r="ADL262" s="136"/>
      <c r="ADM262" s="136"/>
      <c r="ADN262" s="136"/>
      <c r="ADO262" s="136"/>
      <c r="ADP262" s="136"/>
      <c r="ADQ262" s="136"/>
      <c r="ADR262" s="136"/>
      <c r="ADS262" s="136"/>
      <c r="ADT262" s="136"/>
      <c r="ADU262" s="136"/>
      <c r="ADV262" s="136"/>
      <c r="ADW262" s="136"/>
      <c r="ADX262" s="136"/>
      <c r="ADY262" s="136"/>
      <c r="ADZ262" s="136"/>
      <c r="AEA262" s="136"/>
      <c r="AEB262" s="136"/>
      <c r="AEC262" s="136"/>
      <c r="AED262" s="136"/>
      <c r="AEE262" s="136"/>
      <c r="AEF262" s="136"/>
      <c r="AEG262" s="136"/>
      <c r="AEH262" s="136"/>
      <c r="AEI262" s="136"/>
      <c r="AEJ262" s="136"/>
      <c r="AEK262" s="136"/>
      <c r="AEL262" s="136"/>
      <c r="AEM262" s="136"/>
      <c r="AEN262" s="136"/>
      <c r="AEO262" s="136"/>
      <c r="AEP262" s="136"/>
      <c r="AEQ262" s="136"/>
      <c r="AER262" s="136"/>
      <c r="AES262" s="136"/>
      <c r="AET262" s="136"/>
      <c r="AEU262" s="136"/>
      <c r="AEV262" s="136"/>
      <c r="AEW262" s="136"/>
      <c r="AEX262" s="136"/>
      <c r="AEY262" s="136"/>
      <c r="AEZ262" s="136"/>
      <c r="AFA262" s="136"/>
      <c r="AFB262" s="136"/>
      <c r="AFC262" s="136"/>
      <c r="AFD262" s="136"/>
      <c r="AFE262" s="136"/>
      <c r="AFF262" s="136"/>
      <c r="AFG262" s="136"/>
      <c r="AFH262" s="136"/>
      <c r="AFI262" s="136"/>
      <c r="AFJ262" s="136"/>
      <c r="AFK262" s="136"/>
      <c r="AFL262" s="136"/>
      <c r="AFM262" s="136"/>
      <c r="AFN262" s="136"/>
      <c r="AFO262" s="136"/>
      <c r="AFP262" s="136"/>
      <c r="AFQ262" s="136"/>
      <c r="AFR262" s="136"/>
      <c r="AFS262" s="136"/>
      <c r="AFT262" s="136"/>
      <c r="AFU262" s="136"/>
      <c r="AFV262" s="136"/>
      <c r="AFW262" s="136"/>
      <c r="AFX262" s="136"/>
      <c r="AFY262" s="136"/>
      <c r="AFZ262" s="136"/>
      <c r="AGA262" s="136"/>
      <c r="AGB262" s="136"/>
      <c r="AGC262" s="136"/>
      <c r="AGD262" s="136"/>
      <c r="AGE262" s="136"/>
      <c r="AGF262" s="136"/>
      <c r="AGG262" s="136"/>
      <c r="AGH262" s="136"/>
      <c r="AGI262" s="136"/>
      <c r="AGJ262" s="136"/>
      <c r="AGK262" s="136"/>
      <c r="AGL262" s="136"/>
      <c r="AGM262" s="136"/>
      <c r="AGN262" s="136"/>
      <c r="AGO262" s="136"/>
      <c r="AGP262" s="136"/>
      <c r="AGQ262" s="136"/>
      <c r="AGR262" s="136"/>
      <c r="AGS262" s="136"/>
      <c r="AGT262" s="136"/>
      <c r="AGU262" s="136"/>
      <c r="AGV262" s="136"/>
      <c r="AGW262" s="136"/>
      <c r="AGX262" s="136"/>
      <c r="AGY262" s="136"/>
      <c r="AGZ262" s="136"/>
      <c r="AHA262" s="136"/>
      <c r="AHB262" s="136"/>
      <c r="AHC262" s="136"/>
      <c r="AHD262" s="136"/>
      <c r="AHE262" s="136"/>
      <c r="AHF262" s="136"/>
      <c r="AHG262" s="136"/>
      <c r="AHH262" s="136"/>
      <c r="AHI262" s="136"/>
      <c r="AHJ262" s="136"/>
      <c r="AHK262" s="136"/>
      <c r="AHL262" s="136"/>
      <c r="AHM262" s="136"/>
      <c r="AHN262" s="136"/>
      <c r="AHO262" s="136"/>
      <c r="AHP262" s="136"/>
      <c r="AHQ262" s="136"/>
      <c r="AHR262" s="136"/>
      <c r="AHS262" s="136"/>
      <c r="AHT262" s="136"/>
      <c r="AHU262" s="136"/>
      <c r="AHV262" s="136"/>
      <c r="AHW262" s="136"/>
      <c r="AHX262" s="136"/>
      <c r="AHY262" s="136"/>
      <c r="AHZ262" s="136"/>
      <c r="AIA262" s="136"/>
      <c r="AIB262" s="136"/>
      <c r="AIC262" s="136"/>
      <c r="AID262" s="136"/>
      <c r="AIE262" s="136"/>
      <c r="AIF262" s="136"/>
      <c r="AIG262" s="136"/>
      <c r="AIH262" s="136"/>
      <c r="AII262" s="136"/>
      <c r="AIJ262" s="136"/>
      <c r="AIK262" s="136"/>
      <c r="AIL262" s="136"/>
      <c r="AIM262" s="136"/>
      <c r="AIN262" s="136"/>
      <c r="AIO262" s="136"/>
      <c r="AIP262" s="136"/>
      <c r="AIQ262" s="136"/>
      <c r="AIR262" s="136"/>
      <c r="AIS262" s="136"/>
      <c r="AIT262" s="136"/>
      <c r="AIU262" s="136"/>
      <c r="AIV262" s="136"/>
      <c r="AIW262" s="136"/>
      <c r="AIX262" s="136"/>
      <c r="AIY262" s="136"/>
      <c r="AIZ262" s="136"/>
      <c r="AJA262" s="136"/>
      <c r="AJB262" s="136"/>
      <c r="AJC262" s="136"/>
      <c r="AJD262" s="136"/>
      <c r="AJE262" s="136"/>
      <c r="AJF262" s="136"/>
      <c r="AJG262" s="136"/>
      <c r="AJH262" s="136"/>
      <c r="AJI262" s="136"/>
      <c r="AJJ262" s="136"/>
      <c r="AJK262" s="136"/>
      <c r="AJL262" s="136"/>
      <c r="AJM262" s="136"/>
      <c r="AJN262" s="136"/>
      <c r="AJO262" s="136"/>
      <c r="AJP262" s="136"/>
      <c r="AJQ262" s="136"/>
      <c r="AJR262" s="136"/>
      <c r="AJS262" s="136"/>
      <c r="AJT262" s="136"/>
      <c r="AJU262" s="136"/>
      <c r="AJV262" s="136"/>
      <c r="AJW262" s="136"/>
      <c r="AJX262" s="136"/>
      <c r="AJY262" s="136"/>
      <c r="AJZ262" s="136"/>
      <c r="AKA262" s="136"/>
      <c r="AKB262" s="136"/>
      <c r="AKC262" s="136"/>
      <c r="AKD262" s="136"/>
      <c r="AKE262" s="136"/>
      <c r="AKF262" s="136"/>
      <c r="AKG262" s="136"/>
      <c r="AKH262" s="136"/>
      <c r="AKI262" s="136"/>
      <c r="AKJ262" s="136"/>
      <c r="AKK262" s="136"/>
      <c r="AKL262" s="136"/>
      <c r="AKM262" s="136"/>
      <c r="AKN262" s="136"/>
      <c r="AKO262" s="136"/>
      <c r="AKP262" s="136"/>
      <c r="AKQ262" s="136"/>
      <c r="AKR262" s="136"/>
      <c r="AKS262" s="136"/>
      <c r="AKT262" s="136"/>
      <c r="AKU262" s="136"/>
      <c r="AKV262" s="136"/>
      <c r="AKW262" s="136"/>
      <c r="AKX262" s="136"/>
      <c r="AKY262" s="136"/>
      <c r="AKZ262" s="136"/>
      <c r="ALA262" s="136"/>
      <c r="ALB262" s="136"/>
      <c r="ALC262" s="136"/>
      <c r="ALD262" s="136"/>
      <c r="ALE262" s="136"/>
      <c r="ALF262" s="136"/>
      <c r="ALG262" s="136"/>
      <c r="ALH262" s="136"/>
      <c r="ALI262" s="136"/>
      <c r="ALJ262" s="136"/>
      <c r="ALK262" s="136"/>
      <c r="ALL262" s="136"/>
      <c r="ALM262" s="136"/>
      <c r="ALN262" s="136"/>
      <c r="ALO262" s="136"/>
      <c r="ALP262" s="136"/>
      <c r="ALQ262" s="136"/>
      <c r="ALR262" s="136"/>
      <c r="ALS262" s="136"/>
      <c r="ALT262" s="136"/>
      <c r="ALU262" s="136"/>
      <c r="ALV262" s="136"/>
      <c r="ALW262" s="136"/>
      <c r="ALX262" s="136"/>
      <c r="ALY262" s="136"/>
      <c r="ALZ262" s="136"/>
      <c r="AMA262" s="136"/>
      <c r="AMB262" s="136"/>
      <c r="AMC262" s="136"/>
      <c r="AMD262" s="136"/>
      <c r="AME262" s="136"/>
      <c r="AMF262" s="136"/>
      <c r="AMG262" s="136"/>
      <c r="AMH262" s="136"/>
      <c r="AMI262" s="136"/>
    </row>
    <row r="263" spans="1:1023" x14ac:dyDescent="0.25">
      <c r="A263" s="280" t="s">
        <v>997</v>
      </c>
      <c r="B263" s="193">
        <v>263</v>
      </c>
      <c r="C263" s="192" t="s">
        <v>998</v>
      </c>
      <c r="D263" s="210" t="s">
        <v>999</v>
      </c>
      <c r="E263" s="136"/>
      <c r="F263" s="238"/>
      <c r="G263" s="214"/>
      <c r="H263" s="214"/>
      <c r="I263" s="367">
        <v>350</v>
      </c>
      <c r="J263" s="412">
        <v>2</v>
      </c>
      <c r="K263" s="161"/>
      <c r="L263" s="161"/>
      <c r="M263" s="161"/>
      <c r="N263" s="161"/>
      <c r="O263" s="161"/>
      <c r="P263" s="161"/>
      <c r="Q263" s="161"/>
      <c r="R263" s="161"/>
      <c r="S263" s="161"/>
      <c r="T263" s="161"/>
      <c r="U263" s="161"/>
      <c r="V263" s="256">
        <f>IF(O263=1,10,100)</f>
        <v>100</v>
      </c>
      <c r="W263" s="256">
        <f>IF(O263=1,1,IF(O263=2,10,100))</f>
        <v>100</v>
      </c>
      <c r="X263" s="256">
        <f>IF(O263=3,20,100)</f>
        <v>100</v>
      </c>
      <c r="Y263" s="256">
        <f>IF(P263=1,10,100)</f>
        <v>100</v>
      </c>
      <c r="Z263" s="256">
        <f>IF(P263=1,1,IF(P263=2,10,100))</f>
        <v>100</v>
      </c>
      <c r="AA263" s="257">
        <f>IF(OR(EXACT(Q263,"1A"),EXACT(Q263,"1B")),0.1,IF(Q263=2,1,100))</f>
        <v>100</v>
      </c>
      <c r="AB263" s="257">
        <f>IF(OR(EXACT(R263,"1A"),EXACT(R263,"1B")),0.1,IF(R263=2,1,100))</f>
        <v>100</v>
      </c>
      <c r="AC263" s="257">
        <f>IF(OR(EXACT(S263,"1A"),EXACT(S263,"1B")),0.3,IF(S263=2,3,100))</f>
        <v>100</v>
      </c>
      <c r="AD263" s="136"/>
      <c r="AE263" s="136"/>
      <c r="AF263" s="249">
        <f>IF(OR(OR(EXACT(J263,"1A"),EXACT(J263,"1B"),EXACT(J263,"1C")),K263=1),1,IF(K263=2,10,100))</f>
        <v>100</v>
      </c>
      <c r="AG263" s="249">
        <f>IF(OR(EXACT(J263,"1A"),EXACT(J263,"1B"),EXACT(J263,"1C")),1,IF(J263=2,10,100))</f>
        <v>10</v>
      </c>
      <c r="AH263" s="249">
        <f>IF(OR(EXACT(J263,"1A"),EXACT(J263,"1B"),EXACT(J263,"1C"),K263=1),3,100)</f>
        <v>100</v>
      </c>
      <c r="AI263" s="249">
        <f>IF(OR(EXACT(J263,"1A"),EXACT(J263,"1B"),EXACT(J263,"1C")),5,100)</f>
        <v>100</v>
      </c>
      <c r="AJ263" s="251"/>
      <c r="AK263" s="136"/>
      <c r="AL263" s="153"/>
      <c r="AM263" s="251"/>
      <c r="AN263" s="136"/>
      <c r="AO263" s="136"/>
      <c r="AP263" s="136"/>
      <c r="AQ263" s="199" t="s">
        <v>25945</v>
      </c>
      <c r="AR263" s="136"/>
      <c r="AS263" s="136"/>
      <c r="AT263" s="136"/>
      <c r="AU263" s="136"/>
      <c r="AV263" s="136"/>
      <c r="AW263" s="136"/>
      <c r="AX263" s="136"/>
      <c r="AY263" s="136"/>
      <c r="AZ263" s="136"/>
      <c r="BA263" s="136"/>
      <c r="BB263" s="136"/>
      <c r="BC263" s="136"/>
      <c r="BD263" s="136"/>
      <c r="BE263" s="136"/>
      <c r="BF263" s="136"/>
      <c r="BG263" s="136"/>
      <c r="BH263" s="136"/>
      <c r="BI263" s="136"/>
      <c r="BJ263" s="136"/>
      <c r="BK263" s="136"/>
      <c r="BL263" s="136"/>
      <c r="BM263" s="136"/>
      <c r="BN263" s="136"/>
      <c r="BO263" s="136"/>
      <c r="BP263" s="136"/>
      <c r="BQ263" s="136"/>
      <c r="BR263" s="136"/>
      <c r="BS263" s="136"/>
      <c r="BT263" s="136"/>
      <c r="BU263" s="136"/>
      <c r="BV263" s="136"/>
      <c r="BW263" s="136"/>
      <c r="BX263" s="136"/>
      <c r="BY263" s="136"/>
      <c r="BZ263" s="136"/>
      <c r="CA263" s="136"/>
      <c r="CB263" s="136"/>
      <c r="CC263" s="136"/>
      <c r="CD263" s="136"/>
      <c r="CE263" s="136"/>
      <c r="CF263" s="136"/>
      <c r="CG263" s="136"/>
      <c r="CH263" s="136"/>
      <c r="CI263" s="136"/>
      <c r="CJ263" s="136"/>
      <c r="CK263" s="136"/>
      <c r="CL263" s="136"/>
      <c r="CM263" s="136"/>
      <c r="CN263" s="136"/>
      <c r="CO263" s="136"/>
      <c r="CP263" s="136"/>
      <c r="CQ263" s="136"/>
      <c r="CR263" s="136"/>
      <c r="CS263" s="136"/>
      <c r="CT263" s="136"/>
      <c r="CU263" s="136"/>
      <c r="CV263" s="136"/>
      <c r="CW263" s="136"/>
      <c r="CX263" s="136"/>
      <c r="CY263" s="136"/>
      <c r="CZ263" s="136"/>
      <c r="DA263" s="136"/>
      <c r="DB263" s="136"/>
      <c r="DC263" s="136"/>
      <c r="DD263" s="136"/>
      <c r="DE263" s="136"/>
      <c r="DF263" s="136"/>
      <c r="DG263" s="136"/>
      <c r="DH263" s="136"/>
      <c r="DI263" s="136"/>
      <c r="DJ263" s="136"/>
      <c r="DK263" s="136"/>
      <c r="DL263" s="136"/>
      <c r="DM263" s="136"/>
      <c r="DN263" s="136"/>
      <c r="DO263" s="136"/>
      <c r="DP263" s="136"/>
      <c r="DQ263" s="136"/>
      <c r="DR263" s="136"/>
      <c r="DS263" s="136"/>
      <c r="DT263" s="136"/>
      <c r="DU263" s="136"/>
      <c r="DV263" s="136"/>
      <c r="DW263" s="136"/>
      <c r="DX263" s="136"/>
      <c r="DY263" s="136"/>
      <c r="DZ263" s="136"/>
      <c r="EA263" s="136"/>
      <c r="EB263" s="136"/>
      <c r="EC263" s="136"/>
      <c r="ED263" s="136"/>
      <c r="EE263" s="136"/>
      <c r="EF263" s="136"/>
      <c r="EG263" s="136"/>
      <c r="EH263" s="136"/>
      <c r="EI263" s="136"/>
      <c r="EJ263" s="136"/>
      <c r="EK263" s="136"/>
      <c r="EL263" s="136"/>
      <c r="EM263" s="136"/>
      <c r="EN263" s="136"/>
      <c r="EO263" s="136"/>
      <c r="EP263" s="136"/>
      <c r="EQ263" s="136"/>
      <c r="ER263" s="136"/>
      <c r="ES263" s="136"/>
      <c r="ET263" s="136"/>
      <c r="EU263" s="136"/>
      <c r="EV263" s="136"/>
      <c r="EW263" s="136"/>
      <c r="EX263" s="136"/>
      <c r="EY263" s="136"/>
      <c r="EZ263" s="136"/>
      <c r="FA263" s="136"/>
      <c r="FB263" s="136"/>
      <c r="FC263" s="136"/>
      <c r="FD263" s="136"/>
      <c r="FE263" s="136"/>
      <c r="FF263" s="136"/>
      <c r="FG263" s="136"/>
      <c r="FH263" s="136"/>
      <c r="FI263" s="136"/>
      <c r="FJ263" s="136"/>
      <c r="FK263" s="136"/>
      <c r="FL263" s="136"/>
      <c r="FM263" s="136"/>
      <c r="FN263" s="136"/>
      <c r="FO263" s="136"/>
      <c r="FP263" s="136"/>
      <c r="FQ263" s="136"/>
      <c r="FR263" s="136"/>
      <c r="FS263" s="136"/>
      <c r="FT263" s="136"/>
      <c r="FU263" s="136"/>
      <c r="FV263" s="136"/>
      <c r="FW263" s="136"/>
      <c r="FX263" s="136"/>
      <c r="FY263" s="136"/>
      <c r="FZ263" s="136"/>
      <c r="GA263" s="136"/>
      <c r="GB263" s="136"/>
      <c r="GC263" s="136"/>
      <c r="GD263" s="136"/>
      <c r="GE263" s="136"/>
      <c r="GF263" s="136"/>
      <c r="GG263" s="136"/>
      <c r="GH263" s="136"/>
      <c r="GI263" s="136"/>
      <c r="GJ263" s="136"/>
      <c r="GK263" s="136"/>
      <c r="GL263" s="136"/>
      <c r="GM263" s="136"/>
      <c r="GN263" s="136"/>
      <c r="GO263" s="136"/>
      <c r="GP263" s="136"/>
      <c r="GQ263" s="136"/>
      <c r="GR263" s="136"/>
      <c r="GS263" s="136"/>
      <c r="GT263" s="136"/>
      <c r="GU263" s="136"/>
      <c r="GV263" s="136"/>
      <c r="GW263" s="136"/>
      <c r="GX263" s="136"/>
      <c r="GY263" s="136"/>
      <c r="GZ263" s="136"/>
      <c r="HA263" s="136"/>
      <c r="HB263" s="136"/>
      <c r="HC263" s="136"/>
      <c r="HD263" s="136"/>
      <c r="HE263" s="136"/>
      <c r="HF263" s="136"/>
      <c r="HG263" s="136"/>
      <c r="HH263" s="136"/>
      <c r="HI263" s="136"/>
      <c r="HJ263" s="136"/>
      <c r="HK263" s="136"/>
      <c r="HL263" s="136"/>
      <c r="HM263" s="136"/>
      <c r="HN263" s="136"/>
      <c r="HO263" s="136"/>
      <c r="HP263" s="136"/>
      <c r="HQ263" s="136"/>
      <c r="HR263" s="136"/>
      <c r="HS263" s="136"/>
      <c r="HT263" s="136"/>
      <c r="HU263" s="136"/>
      <c r="HV263" s="136"/>
      <c r="HW263" s="136"/>
      <c r="HX263" s="136"/>
      <c r="HY263" s="136"/>
      <c r="HZ263" s="136"/>
      <c r="IA263" s="136"/>
      <c r="IB263" s="136"/>
      <c r="IC263" s="136"/>
      <c r="ID263" s="136"/>
      <c r="IE263" s="136"/>
      <c r="IF263" s="136"/>
      <c r="IG263" s="136"/>
      <c r="IH263" s="136"/>
      <c r="II263" s="136"/>
      <c r="IJ263" s="136"/>
      <c r="IK263" s="136"/>
      <c r="IL263" s="136"/>
      <c r="IM263" s="136"/>
      <c r="IN263" s="136"/>
      <c r="IO263" s="136"/>
      <c r="IP263" s="136"/>
      <c r="IQ263" s="136"/>
      <c r="IR263" s="136"/>
      <c r="IS263" s="136"/>
      <c r="IT263" s="136"/>
      <c r="IU263" s="136"/>
      <c r="IV263" s="136"/>
      <c r="IW263" s="136"/>
      <c r="IX263" s="136"/>
      <c r="IY263" s="136"/>
      <c r="IZ263" s="136"/>
      <c r="JA263" s="136"/>
      <c r="JB263" s="136"/>
      <c r="JC263" s="136"/>
      <c r="JD263" s="136"/>
      <c r="JE263" s="136"/>
      <c r="JF263" s="136"/>
      <c r="JG263" s="136"/>
      <c r="JH263" s="136"/>
      <c r="JI263" s="136"/>
      <c r="JJ263" s="136"/>
      <c r="JK263" s="136"/>
      <c r="JL263" s="136"/>
      <c r="JM263" s="136"/>
      <c r="JN263" s="136"/>
      <c r="JO263" s="136"/>
      <c r="JP263" s="136"/>
      <c r="JQ263" s="136"/>
      <c r="JR263" s="136"/>
      <c r="JS263" s="136"/>
      <c r="JT263" s="136"/>
      <c r="JU263" s="136"/>
      <c r="JV263" s="136"/>
      <c r="JW263" s="136"/>
      <c r="JX263" s="136"/>
      <c r="JY263" s="136"/>
      <c r="JZ263" s="136"/>
      <c r="KA263" s="136"/>
      <c r="KB263" s="136"/>
      <c r="KC263" s="136"/>
      <c r="KD263" s="136"/>
      <c r="KE263" s="136"/>
      <c r="KF263" s="136"/>
      <c r="KG263" s="136"/>
      <c r="KH263" s="136"/>
      <c r="KI263" s="136"/>
      <c r="KJ263" s="136"/>
      <c r="KK263" s="136"/>
      <c r="KL263" s="136"/>
      <c r="KM263" s="136"/>
      <c r="KN263" s="136"/>
      <c r="KO263" s="136"/>
      <c r="KP263" s="136"/>
      <c r="KQ263" s="136"/>
      <c r="KR263" s="136"/>
      <c r="KS263" s="136"/>
      <c r="KT263" s="136"/>
      <c r="KU263" s="136"/>
      <c r="KV263" s="136"/>
      <c r="KW263" s="136"/>
      <c r="KX263" s="136"/>
      <c r="KY263" s="136"/>
      <c r="KZ263" s="136"/>
      <c r="LA263" s="136"/>
      <c r="LB263" s="136"/>
      <c r="LC263" s="136"/>
      <c r="LD263" s="136"/>
      <c r="LE263" s="136"/>
      <c r="LF263" s="136"/>
      <c r="LG263" s="136"/>
      <c r="LH263" s="136"/>
      <c r="LI263" s="136"/>
      <c r="LJ263" s="136"/>
      <c r="LK263" s="136"/>
      <c r="LL263" s="136"/>
      <c r="LM263" s="136"/>
      <c r="LN263" s="136"/>
      <c r="LO263" s="136"/>
      <c r="LP263" s="136"/>
      <c r="LQ263" s="136"/>
      <c r="LR263" s="136"/>
      <c r="LS263" s="136"/>
      <c r="LT263" s="136"/>
      <c r="LU263" s="136"/>
      <c r="LV263" s="136"/>
      <c r="LW263" s="136"/>
      <c r="LX263" s="136"/>
      <c r="LY263" s="136"/>
      <c r="LZ263" s="136"/>
      <c r="MA263" s="136"/>
      <c r="MB263" s="136"/>
      <c r="MC263" s="136"/>
      <c r="MD263" s="136"/>
      <c r="ME263" s="136"/>
      <c r="MF263" s="136"/>
      <c r="MG263" s="136"/>
      <c r="MH263" s="136"/>
      <c r="MI263" s="136"/>
      <c r="MJ263" s="136"/>
      <c r="MK263" s="136"/>
      <c r="ML263" s="136"/>
      <c r="MM263" s="136"/>
      <c r="MN263" s="136"/>
      <c r="MO263" s="136"/>
      <c r="MP263" s="136"/>
      <c r="MQ263" s="136"/>
      <c r="MR263" s="136"/>
      <c r="MS263" s="136"/>
      <c r="MT263" s="136"/>
      <c r="MU263" s="136"/>
      <c r="MV263" s="136"/>
      <c r="MW263" s="136"/>
      <c r="MX263" s="136"/>
      <c r="MY263" s="136"/>
      <c r="MZ263" s="136"/>
      <c r="NA263" s="136"/>
      <c r="NB263" s="136"/>
      <c r="NC263" s="136"/>
      <c r="ND263" s="136"/>
      <c r="NE263" s="136"/>
      <c r="NF263" s="136"/>
      <c r="NG263" s="136"/>
      <c r="NH263" s="136"/>
      <c r="NI263" s="136"/>
      <c r="NJ263" s="136"/>
      <c r="NK263" s="136"/>
      <c r="NL263" s="136"/>
      <c r="NM263" s="136"/>
      <c r="NN263" s="136"/>
      <c r="NO263" s="136"/>
      <c r="NP263" s="136"/>
      <c r="NQ263" s="136"/>
      <c r="NR263" s="136"/>
      <c r="NS263" s="136"/>
      <c r="NT263" s="136"/>
      <c r="NU263" s="136"/>
      <c r="NV263" s="136"/>
      <c r="NW263" s="136"/>
      <c r="NX263" s="136"/>
      <c r="NY263" s="136"/>
      <c r="NZ263" s="136"/>
      <c r="OA263" s="136"/>
      <c r="OB263" s="136"/>
      <c r="OC263" s="136"/>
      <c r="OD263" s="136"/>
      <c r="OE263" s="136"/>
      <c r="OF263" s="136"/>
      <c r="OG263" s="136"/>
      <c r="OH263" s="136"/>
      <c r="OI263" s="136"/>
      <c r="OJ263" s="136"/>
      <c r="OK263" s="136"/>
      <c r="OL263" s="136"/>
      <c r="OM263" s="136"/>
      <c r="ON263" s="136"/>
      <c r="OO263" s="136"/>
      <c r="OP263" s="136"/>
      <c r="OQ263" s="136"/>
      <c r="OR263" s="136"/>
      <c r="OS263" s="136"/>
      <c r="OT263" s="136"/>
      <c r="OU263" s="136"/>
      <c r="OV263" s="136"/>
      <c r="OW263" s="136"/>
      <c r="OX263" s="136"/>
      <c r="OY263" s="136"/>
      <c r="OZ263" s="136"/>
      <c r="PA263" s="136"/>
      <c r="PB263" s="136"/>
      <c r="PC263" s="136"/>
      <c r="PD263" s="136"/>
      <c r="PE263" s="136"/>
      <c r="PF263" s="136"/>
      <c r="PG263" s="136"/>
      <c r="PH263" s="136"/>
      <c r="PI263" s="136"/>
      <c r="PJ263" s="136"/>
      <c r="PK263" s="136"/>
      <c r="PL263" s="136"/>
      <c r="PM263" s="136"/>
      <c r="PN263" s="136"/>
      <c r="PO263" s="136"/>
      <c r="PP263" s="136"/>
      <c r="PQ263" s="136"/>
      <c r="PR263" s="136"/>
      <c r="PS263" s="136"/>
      <c r="PT263" s="136"/>
      <c r="PU263" s="136"/>
      <c r="PV263" s="136"/>
      <c r="PW263" s="136"/>
      <c r="PX263" s="136"/>
      <c r="PY263" s="136"/>
      <c r="PZ263" s="136"/>
      <c r="QA263" s="136"/>
      <c r="QB263" s="136"/>
      <c r="QC263" s="136"/>
      <c r="QD263" s="136"/>
      <c r="QE263" s="136"/>
      <c r="QF263" s="136"/>
      <c r="QG263" s="136"/>
      <c r="QH263" s="136"/>
      <c r="QI263" s="136"/>
      <c r="QJ263" s="136"/>
      <c r="QK263" s="136"/>
      <c r="QL263" s="136"/>
      <c r="QM263" s="136"/>
      <c r="QN263" s="136"/>
      <c r="QO263" s="136"/>
      <c r="QP263" s="136"/>
      <c r="QQ263" s="136"/>
      <c r="QR263" s="136"/>
      <c r="QS263" s="136"/>
      <c r="QT263" s="136"/>
      <c r="QU263" s="136"/>
      <c r="QV263" s="136"/>
      <c r="QW263" s="136"/>
      <c r="QX263" s="136"/>
      <c r="QY263" s="136"/>
      <c r="QZ263" s="136"/>
      <c r="RA263" s="136"/>
      <c r="RB263" s="136"/>
      <c r="RC263" s="136"/>
      <c r="RD263" s="136"/>
      <c r="RE263" s="136"/>
      <c r="RF263" s="136"/>
      <c r="RG263" s="136"/>
      <c r="RH263" s="136"/>
      <c r="RI263" s="136"/>
      <c r="RJ263" s="136"/>
      <c r="RK263" s="136"/>
      <c r="RL263" s="136"/>
      <c r="RM263" s="136"/>
      <c r="RN263" s="136"/>
      <c r="RO263" s="136"/>
      <c r="RP263" s="136"/>
      <c r="RQ263" s="136"/>
      <c r="RR263" s="136"/>
      <c r="RS263" s="136"/>
      <c r="RT263" s="136"/>
      <c r="RU263" s="136"/>
      <c r="RV263" s="136"/>
      <c r="RW263" s="136"/>
      <c r="RX263" s="136"/>
      <c r="RY263" s="136"/>
      <c r="RZ263" s="136"/>
      <c r="SA263" s="136"/>
      <c r="SB263" s="136"/>
      <c r="SC263" s="136"/>
      <c r="SD263" s="136"/>
      <c r="SE263" s="136"/>
      <c r="SF263" s="136"/>
      <c r="SG263" s="136"/>
      <c r="SH263" s="136"/>
      <c r="SI263" s="136"/>
      <c r="SJ263" s="136"/>
      <c r="SK263" s="136"/>
      <c r="SL263" s="136"/>
      <c r="SM263" s="136"/>
      <c r="SN263" s="136"/>
      <c r="SO263" s="136"/>
      <c r="SP263" s="136"/>
      <c r="SQ263" s="136"/>
      <c r="SR263" s="136"/>
      <c r="SS263" s="136"/>
      <c r="ST263" s="136"/>
      <c r="SU263" s="136"/>
      <c r="SV263" s="136"/>
      <c r="SW263" s="136"/>
      <c r="SX263" s="136"/>
      <c r="SY263" s="136"/>
      <c r="SZ263" s="136"/>
      <c r="TA263" s="136"/>
      <c r="TB263" s="136"/>
      <c r="TC263" s="136"/>
      <c r="TD263" s="136"/>
      <c r="TE263" s="136"/>
      <c r="TF263" s="136"/>
      <c r="TG263" s="136"/>
      <c r="TH263" s="136"/>
      <c r="TI263" s="136"/>
      <c r="TJ263" s="136"/>
      <c r="TK263" s="136"/>
      <c r="TL263" s="136"/>
      <c r="TM263" s="136"/>
      <c r="TN263" s="136"/>
      <c r="TO263" s="136"/>
      <c r="TP263" s="136"/>
      <c r="TQ263" s="136"/>
      <c r="TR263" s="136"/>
      <c r="TS263" s="136"/>
      <c r="TT263" s="136"/>
      <c r="TU263" s="136"/>
      <c r="TV263" s="136"/>
      <c r="TW263" s="136"/>
      <c r="TX263" s="136"/>
      <c r="TY263" s="136"/>
      <c r="TZ263" s="136"/>
      <c r="UA263" s="136"/>
      <c r="UB263" s="136"/>
      <c r="UC263" s="136"/>
      <c r="UD263" s="136"/>
      <c r="UE263" s="136"/>
      <c r="UF263" s="136"/>
      <c r="UG263" s="136"/>
      <c r="UH263" s="136"/>
      <c r="UI263" s="136"/>
      <c r="UJ263" s="136"/>
      <c r="UK263" s="136"/>
      <c r="UL263" s="136"/>
      <c r="UM263" s="136"/>
      <c r="UN263" s="136"/>
      <c r="UO263" s="136"/>
      <c r="UP263" s="136"/>
      <c r="UQ263" s="136"/>
      <c r="UR263" s="136"/>
      <c r="US263" s="136"/>
      <c r="UT263" s="136"/>
      <c r="UU263" s="136"/>
      <c r="UV263" s="136"/>
      <c r="UW263" s="136"/>
      <c r="UX263" s="136"/>
      <c r="UY263" s="136"/>
      <c r="UZ263" s="136"/>
      <c r="VA263" s="136"/>
      <c r="VB263" s="136"/>
      <c r="VC263" s="136"/>
      <c r="VD263" s="136"/>
      <c r="VE263" s="136"/>
      <c r="VF263" s="136"/>
      <c r="VG263" s="136"/>
      <c r="VH263" s="136"/>
      <c r="VI263" s="136"/>
      <c r="VJ263" s="136"/>
      <c r="VK263" s="136"/>
      <c r="VL263" s="136"/>
      <c r="VM263" s="136"/>
      <c r="VN263" s="136"/>
      <c r="VO263" s="136"/>
      <c r="VP263" s="136"/>
      <c r="VQ263" s="136"/>
      <c r="VR263" s="136"/>
      <c r="VS263" s="136"/>
      <c r="VT263" s="136"/>
      <c r="VU263" s="136"/>
      <c r="VV263" s="136"/>
      <c r="VW263" s="136"/>
      <c r="VX263" s="136"/>
      <c r="VY263" s="136"/>
      <c r="VZ263" s="136"/>
      <c r="WA263" s="136"/>
      <c r="WB263" s="136"/>
      <c r="WC263" s="136"/>
      <c r="WD263" s="136"/>
      <c r="WE263" s="136"/>
      <c r="WF263" s="136"/>
      <c r="WG263" s="136"/>
      <c r="WH263" s="136"/>
      <c r="WI263" s="136"/>
      <c r="WJ263" s="136"/>
      <c r="WK263" s="136"/>
      <c r="WL263" s="136"/>
      <c r="WM263" s="136"/>
      <c r="WN263" s="136"/>
      <c r="WO263" s="136"/>
      <c r="WP263" s="136"/>
      <c r="WQ263" s="136"/>
      <c r="WR263" s="136"/>
      <c r="WS263" s="136"/>
      <c r="WT263" s="136"/>
      <c r="WU263" s="136"/>
      <c r="WV263" s="136"/>
      <c r="WW263" s="136"/>
      <c r="WX263" s="136"/>
      <c r="WY263" s="136"/>
      <c r="WZ263" s="136"/>
      <c r="XA263" s="136"/>
      <c r="XB263" s="136"/>
      <c r="XC263" s="136"/>
      <c r="XD263" s="136"/>
      <c r="XE263" s="136"/>
      <c r="XF263" s="136"/>
      <c r="XG263" s="136"/>
      <c r="XH263" s="136"/>
      <c r="XI263" s="136"/>
      <c r="XJ263" s="136"/>
      <c r="XK263" s="136"/>
      <c r="XL263" s="136"/>
      <c r="XM263" s="136"/>
      <c r="XN263" s="136"/>
      <c r="XO263" s="136"/>
      <c r="XP263" s="136"/>
      <c r="XQ263" s="136"/>
      <c r="XR263" s="136"/>
      <c r="XS263" s="136"/>
      <c r="XT263" s="136"/>
      <c r="XU263" s="136"/>
      <c r="XV263" s="136"/>
      <c r="XW263" s="136"/>
      <c r="XX263" s="136"/>
      <c r="XY263" s="136"/>
      <c r="XZ263" s="136"/>
      <c r="YA263" s="136"/>
      <c r="YB263" s="136"/>
      <c r="YC263" s="136"/>
      <c r="YD263" s="136"/>
      <c r="YE263" s="136"/>
      <c r="YF263" s="136"/>
      <c r="YG263" s="136"/>
      <c r="YH263" s="136"/>
      <c r="YI263" s="136"/>
      <c r="YJ263" s="136"/>
      <c r="YK263" s="136"/>
      <c r="YL263" s="136"/>
      <c r="YM263" s="136"/>
      <c r="YN263" s="136"/>
      <c r="YO263" s="136"/>
      <c r="YP263" s="136"/>
      <c r="YQ263" s="136"/>
      <c r="YR263" s="136"/>
      <c r="YS263" s="136"/>
      <c r="YT263" s="136"/>
      <c r="YU263" s="136"/>
      <c r="YV263" s="136"/>
      <c r="YW263" s="136"/>
      <c r="YX263" s="136"/>
      <c r="YY263" s="136"/>
      <c r="YZ263" s="136"/>
      <c r="ZA263" s="136"/>
      <c r="ZB263" s="136"/>
      <c r="ZC263" s="136"/>
      <c r="ZD263" s="136"/>
      <c r="ZE263" s="136"/>
      <c r="ZF263" s="136"/>
      <c r="ZG263" s="136"/>
      <c r="ZH263" s="136"/>
      <c r="ZI263" s="136"/>
      <c r="ZJ263" s="136"/>
      <c r="ZK263" s="136"/>
      <c r="ZL263" s="136"/>
      <c r="ZM263" s="136"/>
      <c r="ZN263" s="136"/>
      <c r="ZO263" s="136"/>
      <c r="ZP263" s="136"/>
      <c r="ZQ263" s="136"/>
      <c r="ZR263" s="136"/>
      <c r="ZS263" s="136"/>
      <c r="ZT263" s="136"/>
      <c r="ZU263" s="136"/>
      <c r="ZV263" s="136"/>
      <c r="ZW263" s="136"/>
      <c r="ZX263" s="136"/>
      <c r="ZY263" s="136"/>
      <c r="ZZ263" s="136"/>
      <c r="AAA263" s="136"/>
      <c r="AAB263" s="136"/>
      <c r="AAC263" s="136"/>
      <c r="AAD263" s="136"/>
      <c r="AAE263" s="136"/>
      <c r="AAF263" s="136"/>
      <c r="AAG263" s="136"/>
      <c r="AAH263" s="136"/>
      <c r="AAI263" s="136"/>
      <c r="AAJ263" s="136"/>
      <c r="AAK263" s="136"/>
      <c r="AAL263" s="136"/>
      <c r="AAM263" s="136"/>
      <c r="AAN263" s="136"/>
      <c r="AAO263" s="136"/>
      <c r="AAP263" s="136"/>
      <c r="AAQ263" s="136"/>
      <c r="AAR263" s="136"/>
      <c r="AAS263" s="136"/>
      <c r="AAT263" s="136"/>
      <c r="AAU263" s="136"/>
      <c r="AAV263" s="136"/>
      <c r="AAW263" s="136"/>
      <c r="AAX263" s="136"/>
      <c r="AAY263" s="136"/>
      <c r="AAZ263" s="136"/>
      <c r="ABA263" s="136"/>
      <c r="ABB263" s="136"/>
      <c r="ABC263" s="136"/>
      <c r="ABD263" s="136"/>
      <c r="ABE263" s="136"/>
      <c r="ABF263" s="136"/>
      <c r="ABG263" s="136"/>
      <c r="ABH263" s="136"/>
      <c r="ABI263" s="136"/>
      <c r="ABJ263" s="136"/>
      <c r="ABK263" s="136"/>
      <c r="ABL263" s="136"/>
      <c r="ABM263" s="136"/>
      <c r="ABN263" s="136"/>
      <c r="ABO263" s="136"/>
      <c r="ABP263" s="136"/>
      <c r="ABQ263" s="136"/>
      <c r="ABR263" s="136"/>
      <c r="ABS263" s="136"/>
      <c r="ABT263" s="136"/>
      <c r="ABU263" s="136"/>
      <c r="ABV263" s="136"/>
      <c r="ABW263" s="136"/>
      <c r="ABX263" s="136"/>
      <c r="ABY263" s="136"/>
      <c r="ABZ263" s="136"/>
      <c r="ACA263" s="136"/>
      <c r="ACB263" s="136"/>
      <c r="ACC263" s="136"/>
      <c r="ACD263" s="136"/>
      <c r="ACE263" s="136"/>
      <c r="ACF263" s="136"/>
      <c r="ACG263" s="136"/>
      <c r="ACH263" s="136"/>
      <c r="ACI263" s="136"/>
      <c r="ACJ263" s="136"/>
      <c r="ACK263" s="136"/>
      <c r="ACL263" s="136"/>
      <c r="ACM263" s="136"/>
      <c r="ACN263" s="136"/>
      <c r="ACO263" s="136"/>
      <c r="ACP263" s="136"/>
      <c r="ACQ263" s="136"/>
      <c r="ACR263" s="136"/>
      <c r="ACS263" s="136"/>
      <c r="ACT263" s="136"/>
      <c r="ACU263" s="136"/>
      <c r="ACV263" s="136"/>
      <c r="ACW263" s="136"/>
      <c r="ACX263" s="136"/>
      <c r="ACY263" s="136"/>
      <c r="ACZ263" s="136"/>
      <c r="ADA263" s="136"/>
      <c r="ADB263" s="136"/>
      <c r="ADC263" s="136"/>
      <c r="ADD263" s="136"/>
      <c r="ADE263" s="136"/>
      <c r="ADF263" s="136"/>
      <c r="ADG263" s="136"/>
      <c r="ADH263" s="136"/>
      <c r="ADI263" s="136"/>
      <c r="ADJ263" s="136"/>
      <c r="ADK263" s="136"/>
      <c r="ADL263" s="136"/>
      <c r="ADM263" s="136"/>
      <c r="ADN263" s="136"/>
      <c r="ADO263" s="136"/>
      <c r="ADP263" s="136"/>
      <c r="ADQ263" s="136"/>
      <c r="ADR263" s="136"/>
      <c r="ADS263" s="136"/>
      <c r="ADT263" s="136"/>
      <c r="ADU263" s="136"/>
      <c r="ADV263" s="136"/>
      <c r="ADW263" s="136"/>
      <c r="ADX263" s="136"/>
      <c r="ADY263" s="136"/>
      <c r="ADZ263" s="136"/>
      <c r="AEA263" s="136"/>
      <c r="AEB263" s="136"/>
      <c r="AEC263" s="136"/>
      <c r="AED263" s="136"/>
      <c r="AEE263" s="136"/>
      <c r="AEF263" s="136"/>
      <c r="AEG263" s="136"/>
      <c r="AEH263" s="136"/>
      <c r="AEI263" s="136"/>
      <c r="AEJ263" s="136"/>
      <c r="AEK263" s="136"/>
      <c r="AEL263" s="136"/>
      <c r="AEM263" s="136"/>
      <c r="AEN263" s="136"/>
      <c r="AEO263" s="136"/>
      <c r="AEP263" s="136"/>
      <c r="AEQ263" s="136"/>
      <c r="AER263" s="136"/>
      <c r="AES263" s="136"/>
      <c r="AET263" s="136"/>
      <c r="AEU263" s="136"/>
      <c r="AEV263" s="136"/>
      <c r="AEW263" s="136"/>
      <c r="AEX263" s="136"/>
      <c r="AEY263" s="136"/>
      <c r="AEZ263" s="136"/>
      <c r="AFA263" s="136"/>
      <c r="AFB263" s="136"/>
      <c r="AFC263" s="136"/>
      <c r="AFD263" s="136"/>
      <c r="AFE263" s="136"/>
      <c r="AFF263" s="136"/>
      <c r="AFG263" s="136"/>
      <c r="AFH263" s="136"/>
      <c r="AFI263" s="136"/>
      <c r="AFJ263" s="136"/>
      <c r="AFK263" s="136"/>
      <c r="AFL263" s="136"/>
      <c r="AFM263" s="136"/>
      <c r="AFN263" s="136"/>
      <c r="AFO263" s="136"/>
      <c r="AFP263" s="136"/>
      <c r="AFQ263" s="136"/>
      <c r="AFR263" s="136"/>
      <c r="AFS263" s="136"/>
      <c r="AFT263" s="136"/>
      <c r="AFU263" s="136"/>
      <c r="AFV263" s="136"/>
      <c r="AFW263" s="136"/>
      <c r="AFX263" s="136"/>
      <c r="AFY263" s="136"/>
      <c r="AFZ263" s="136"/>
      <c r="AGA263" s="136"/>
      <c r="AGB263" s="136"/>
      <c r="AGC263" s="136"/>
      <c r="AGD263" s="136"/>
      <c r="AGE263" s="136"/>
      <c r="AGF263" s="136"/>
      <c r="AGG263" s="136"/>
      <c r="AGH263" s="136"/>
      <c r="AGI263" s="136"/>
      <c r="AGJ263" s="136"/>
      <c r="AGK263" s="136"/>
      <c r="AGL263" s="136"/>
      <c r="AGM263" s="136"/>
      <c r="AGN263" s="136"/>
      <c r="AGO263" s="136"/>
      <c r="AGP263" s="136"/>
      <c r="AGQ263" s="136"/>
      <c r="AGR263" s="136"/>
      <c r="AGS263" s="136"/>
      <c r="AGT263" s="136"/>
      <c r="AGU263" s="136"/>
      <c r="AGV263" s="136"/>
      <c r="AGW263" s="136"/>
      <c r="AGX263" s="136"/>
      <c r="AGY263" s="136"/>
      <c r="AGZ263" s="136"/>
      <c r="AHA263" s="136"/>
      <c r="AHB263" s="136"/>
      <c r="AHC263" s="136"/>
      <c r="AHD263" s="136"/>
      <c r="AHE263" s="136"/>
      <c r="AHF263" s="136"/>
      <c r="AHG263" s="136"/>
      <c r="AHH263" s="136"/>
      <c r="AHI263" s="136"/>
      <c r="AHJ263" s="136"/>
      <c r="AHK263" s="136"/>
      <c r="AHL263" s="136"/>
      <c r="AHM263" s="136"/>
      <c r="AHN263" s="136"/>
      <c r="AHO263" s="136"/>
      <c r="AHP263" s="136"/>
      <c r="AHQ263" s="136"/>
      <c r="AHR263" s="136"/>
      <c r="AHS263" s="136"/>
      <c r="AHT263" s="136"/>
      <c r="AHU263" s="136"/>
      <c r="AHV263" s="136"/>
      <c r="AHW263" s="136"/>
      <c r="AHX263" s="136"/>
      <c r="AHY263" s="136"/>
      <c r="AHZ263" s="136"/>
      <c r="AIA263" s="136"/>
      <c r="AIB263" s="136"/>
      <c r="AIC263" s="136"/>
      <c r="AID263" s="136"/>
      <c r="AIE263" s="136"/>
      <c r="AIF263" s="136"/>
      <c r="AIG263" s="136"/>
      <c r="AIH263" s="136"/>
      <c r="AII263" s="136"/>
      <c r="AIJ263" s="136"/>
      <c r="AIK263" s="136"/>
      <c r="AIL263" s="136"/>
      <c r="AIM263" s="136"/>
      <c r="AIN263" s="136"/>
      <c r="AIO263" s="136"/>
      <c r="AIP263" s="136"/>
      <c r="AIQ263" s="136"/>
      <c r="AIR263" s="136"/>
      <c r="AIS263" s="136"/>
      <c r="AIT263" s="136"/>
      <c r="AIU263" s="136"/>
      <c r="AIV263" s="136"/>
      <c r="AIW263" s="136"/>
      <c r="AIX263" s="136"/>
      <c r="AIY263" s="136"/>
      <c r="AIZ263" s="136"/>
      <c r="AJA263" s="136"/>
      <c r="AJB263" s="136"/>
      <c r="AJC263" s="136"/>
      <c r="AJD263" s="136"/>
      <c r="AJE263" s="136"/>
      <c r="AJF263" s="136"/>
      <c r="AJG263" s="136"/>
      <c r="AJH263" s="136"/>
      <c r="AJI263" s="136"/>
      <c r="AJJ263" s="136"/>
      <c r="AJK263" s="136"/>
      <c r="AJL263" s="136"/>
      <c r="AJM263" s="136"/>
      <c r="AJN263" s="136"/>
      <c r="AJO263" s="136"/>
      <c r="AJP263" s="136"/>
      <c r="AJQ263" s="136"/>
      <c r="AJR263" s="136"/>
      <c r="AJS263" s="136"/>
      <c r="AJT263" s="136"/>
      <c r="AJU263" s="136"/>
      <c r="AJV263" s="136"/>
      <c r="AJW263" s="136"/>
      <c r="AJX263" s="136"/>
      <c r="AJY263" s="136"/>
      <c r="AJZ263" s="136"/>
      <c r="AKA263" s="136"/>
      <c r="AKB263" s="136"/>
      <c r="AKC263" s="136"/>
      <c r="AKD263" s="136"/>
      <c r="AKE263" s="136"/>
      <c r="AKF263" s="136"/>
      <c r="AKG263" s="136"/>
      <c r="AKH263" s="136"/>
      <c r="AKI263" s="136"/>
      <c r="AKJ263" s="136"/>
      <c r="AKK263" s="136"/>
      <c r="AKL263" s="136"/>
      <c r="AKM263" s="136"/>
      <c r="AKN263" s="136"/>
      <c r="AKO263" s="136"/>
      <c r="AKP263" s="136"/>
      <c r="AKQ263" s="136"/>
      <c r="AKR263" s="136"/>
      <c r="AKS263" s="136"/>
      <c r="AKT263" s="136"/>
      <c r="AKU263" s="136"/>
      <c r="AKV263" s="136"/>
      <c r="AKW263" s="136"/>
      <c r="AKX263" s="136"/>
      <c r="AKY263" s="136"/>
      <c r="AKZ263" s="136"/>
      <c r="ALA263" s="136"/>
      <c r="ALB263" s="136"/>
      <c r="ALC263" s="136"/>
      <c r="ALD263" s="136"/>
      <c r="ALE263" s="136"/>
      <c r="ALF263" s="136"/>
      <c r="ALG263" s="136"/>
      <c r="ALH263" s="136"/>
      <c r="ALI263" s="136"/>
      <c r="ALJ263" s="136"/>
      <c r="ALK263" s="136"/>
      <c r="ALL263" s="136"/>
      <c r="ALM263" s="136"/>
      <c r="ALN263" s="136"/>
      <c r="ALO263" s="136"/>
      <c r="ALP263" s="136"/>
      <c r="ALQ263" s="136"/>
      <c r="ALR263" s="136"/>
      <c r="ALS263" s="136"/>
      <c r="ALT263" s="136"/>
      <c r="ALU263" s="136"/>
      <c r="ALV263" s="136"/>
      <c r="ALW263" s="136"/>
      <c r="ALX263" s="136"/>
      <c r="ALY263" s="136"/>
      <c r="ALZ263" s="136"/>
      <c r="AMA263" s="136"/>
      <c r="AMB263" s="136"/>
      <c r="AMC263" s="136"/>
      <c r="AMD263" s="136"/>
      <c r="AME263" s="136"/>
      <c r="AMF263" s="136"/>
      <c r="AMG263" s="136"/>
      <c r="AMH263" s="136"/>
      <c r="AMI263" s="136"/>
    </row>
    <row r="264" spans="1:1023" ht="29.25" x14ac:dyDescent="0.25">
      <c r="A264" s="280" t="s">
        <v>1000</v>
      </c>
      <c r="B264" s="193">
        <v>264</v>
      </c>
      <c r="C264" s="192" t="s">
        <v>1001</v>
      </c>
      <c r="D264" s="210" t="s">
        <v>1002</v>
      </c>
      <c r="E264" s="136"/>
      <c r="F264" s="238"/>
      <c r="G264" s="214"/>
      <c r="H264" s="214"/>
      <c r="I264" s="367"/>
      <c r="J264" s="421"/>
      <c r="K264" s="161"/>
      <c r="L264" s="161"/>
      <c r="M264" s="161"/>
      <c r="N264" s="161"/>
      <c r="O264" s="161"/>
      <c r="P264" s="161"/>
      <c r="Q264" s="161"/>
      <c r="R264" s="161"/>
      <c r="S264" s="161"/>
      <c r="T264" s="161"/>
      <c r="U264" s="161"/>
      <c r="V264" s="256">
        <f>IF(O264=1,10,100)</f>
        <v>100</v>
      </c>
      <c r="W264" s="256">
        <f>IF(O264=1,1,IF(O264=2,10,100))</f>
        <v>100</v>
      </c>
      <c r="X264" s="256">
        <f>IF(O264=3,20,100)</f>
        <v>100</v>
      </c>
      <c r="Y264" s="256">
        <f>IF(P264=1,10,100)</f>
        <v>100</v>
      </c>
      <c r="Z264" s="256">
        <f>IF(P264=1,1,IF(P264=2,10,100))</f>
        <v>100</v>
      </c>
      <c r="AA264" s="257">
        <f>IF(OR(EXACT(Q264,"1A"),EXACT(Q264,"1B")),0.1,IF(Q264=2,1,100))</f>
        <v>100</v>
      </c>
      <c r="AB264" s="257">
        <f>IF(OR(EXACT(R264,"1A"),EXACT(R264,"1B")),0.1,IF(R264=2,1,100))</f>
        <v>100</v>
      </c>
      <c r="AC264" s="257">
        <f>IF(OR(EXACT(S264,"1A"),EXACT(S264,"1B")),0.3,IF(S264=2,3,100))</f>
        <v>100</v>
      </c>
      <c r="AD264" s="136"/>
      <c r="AE264" s="136"/>
      <c r="AF264" s="249">
        <f>IF(OR(OR(EXACT(J264,"1A"),EXACT(J264,"1B"),EXACT(J264,"1C")),K264=1),1,IF(K264=2,10,100))</f>
        <v>100</v>
      </c>
      <c r="AG264" s="249">
        <f>IF(OR(EXACT(J264,"1A"),EXACT(J264,"1B"),EXACT(J264,"1C")),1,IF(J264=2,10,100))</f>
        <v>100</v>
      </c>
      <c r="AH264" s="249">
        <f>IF(OR(EXACT(J264,"1A"),EXACT(J264,"1B"),EXACT(J264,"1C"),K264=1),3,100)</f>
        <v>100</v>
      </c>
      <c r="AI264" s="249">
        <f>IF(OR(EXACT(J264,"1A"),EXACT(J264,"1B"),EXACT(J264,"1C")),5,100)</f>
        <v>100</v>
      </c>
      <c r="AJ264" s="251"/>
      <c r="AK264" s="136"/>
      <c r="AL264" s="153"/>
      <c r="AM264" s="251"/>
      <c r="AN264" s="136"/>
      <c r="AO264" s="136"/>
      <c r="AP264" s="136"/>
      <c r="AQ264" s="272" t="s">
        <v>25946</v>
      </c>
      <c r="AR264" s="136"/>
      <c r="AS264" s="136"/>
      <c r="AT264" s="136"/>
      <c r="AU264" s="136"/>
      <c r="AV264" s="136"/>
      <c r="AW264" s="136"/>
      <c r="AX264" s="136"/>
      <c r="AY264" s="136"/>
      <c r="AZ264" s="136"/>
      <c r="BA264" s="136"/>
      <c r="BB264" s="136"/>
      <c r="BC264" s="136"/>
      <c r="BD264" s="136"/>
      <c r="BE264" s="136"/>
      <c r="BF264" s="136"/>
      <c r="BG264" s="136"/>
      <c r="BH264" s="136"/>
      <c r="BI264" s="136"/>
      <c r="BJ264" s="136"/>
      <c r="BK264" s="136"/>
      <c r="BL264" s="136"/>
      <c r="BM264" s="136"/>
      <c r="BN264" s="136"/>
      <c r="BO264" s="136"/>
      <c r="BP264" s="136"/>
      <c r="BQ264" s="136"/>
      <c r="BR264" s="136"/>
      <c r="BS264" s="136"/>
      <c r="BT264" s="136"/>
      <c r="BU264" s="136"/>
      <c r="BV264" s="136"/>
      <c r="BW264" s="136"/>
      <c r="BX264" s="136"/>
      <c r="BY264" s="136"/>
      <c r="BZ264" s="136"/>
      <c r="CA264" s="136"/>
      <c r="CB264" s="136"/>
      <c r="CC264" s="136"/>
      <c r="CD264" s="136"/>
      <c r="CE264" s="136"/>
      <c r="CF264" s="136"/>
      <c r="CG264" s="136"/>
      <c r="CH264" s="136"/>
      <c r="CI264" s="136"/>
      <c r="CJ264" s="136"/>
      <c r="CK264" s="136"/>
      <c r="CL264" s="136"/>
      <c r="CM264" s="136"/>
      <c r="CN264" s="136"/>
      <c r="CO264" s="136"/>
      <c r="CP264" s="136"/>
      <c r="CQ264" s="136"/>
      <c r="CR264" s="136"/>
      <c r="CS264" s="136"/>
      <c r="CT264" s="136"/>
      <c r="CU264" s="136"/>
      <c r="CV264" s="136"/>
      <c r="CW264" s="136"/>
      <c r="CX264" s="136"/>
      <c r="CY264" s="136"/>
      <c r="CZ264" s="136"/>
      <c r="DA264" s="136"/>
      <c r="DB264" s="136"/>
      <c r="DC264" s="136"/>
      <c r="DD264" s="136"/>
      <c r="DE264" s="136"/>
      <c r="DF264" s="136"/>
      <c r="DG264" s="136"/>
      <c r="DH264" s="136"/>
      <c r="DI264" s="136"/>
      <c r="DJ264" s="136"/>
      <c r="DK264" s="136"/>
      <c r="DL264" s="136"/>
      <c r="DM264" s="136"/>
      <c r="DN264" s="136"/>
      <c r="DO264" s="136"/>
      <c r="DP264" s="136"/>
      <c r="DQ264" s="136"/>
      <c r="DR264" s="136"/>
      <c r="DS264" s="136"/>
      <c r="DT264" s="136"/>
      <c r="DU264" s="136"/>
      <c r="DV264" s="136"/>
      <c r="DW264" s="136"/>
      <c r="DX264" s="136"/>
      <c r="DY264" s="136"/>
      <c r="DZ264" s="136"/>
      <c r="EA264" s="136"/>
      <c r="EB264" s="136"/>
      <c r="EC264" s="136"/>
      <c r="ED264" s="136"/>
      <c r="EE264" s="136"/>
      <c r="EF264" s="136"/>
      <c r="EG264" s="136"/>
      <c r="EH264" s="136"/>
      <c r="EI264" s="136"/>
      <c r="EJ264" s="136"/>
      <c r="EK264" s="136"/>
      <c r="EL264" s="136"/>
      <c r="EM264" s="136"/>
      <c r="EN264" s="136"/>
      <c r="EO264" s="136"/>
      <c r="EP264" s="136"/>
      <c r="EQ264" s="136"/>
      <c r="ER264" s="136"/>
      <c r="ES264" s="136"/>
      <c r="ET264" s="136"/>
      <c r="EU264" s="136"/>
      <c r="EV264" s="136"/>
      <c r="EW264" s="136"/>
      <c r="EX264" s="136"/>
      <c r="EY264" s="136"/>
      <c r="EZ264" s="136"/>
      <c r="FA264" s="136"/>
      <c r="FB264" s="136"/>
      <c r="FC264" s="136"/>
      <c r="FD264" s="136"/>
      <c r="FE264" s="136"/>
      <c r="FF264" s="136"/>
      <c r="FG264" s="136"/>
      <c r="FH264" s="136"/>
      <c r="FI264" s="136"/>
      <c r="FJ264" s="136"/>
      <c r="FK264" s="136"/>
      <c r="FL264" s="136"/>
      <c r="FM264" s="136"/>
      <c r="FN264" s="136"/>
      <c r="FO264" s="136"/>
      <c r="FP264" s="136"/>
      <c r="FQ264" s="136"/>
      <c r="FR264" s="136"/>
      <c r="FS264" s="136"/>
      <c r="FT264" s="136"/>
      <c r="FU264" s="136"/>
      <c r="FV264" s="136"/>
      <c r="FW264" s="136"/>
      <c r="FX264" s="136"/>
      <c r="FY264" s="136"/>
      <c r="FZ264" s="136"/>
      <c r="GA264" s="136"/>
      <c r="GB264" s="136"/>
      <c r="GC264" s="136"/>
      <c r="GD264" s="136"/>
      <c r="GE264" s="136"/>
      <c r="GF264" s="136"/>
      <c r="GG264" s="136"/>
      <c r="GH264" s="136"/>
      <c r="GI264" s="136"/>
      <c r="GJ264" s="136"/>
      <c r="GK264" s="136"/>
      <c r="GL264" s="136"/>
      <c r="GM264" s="136"/>
      <c r="GN264" s="136"/>
      <c r="GO264" s="136"/>
      <c r="GP264" s="136"/>
      <c r="GQ264" s="136"/>
      <c r="GR264" s="136"/>
      <c r="GS264" s="136"/>
      <c r="GT264" s="136"/>
      <c r="GU264" s="136"/>
      <c r="GV264" s="136"/>
      <c r="GW264" s="136"/>
      <c r="GX264" s="136"/>
      <c r="GY264" s="136"/>
      <c r="GZ264" s="136"/>
      <c r="HA264" s="136"/>
      <c r="HB264" s="136"/>
      <c r="HC264" s="136"/>
      <c r="HD264" s="136"/>
      <c r="HE264" s="136"/>
      <c r="HF264" s="136"/>
      <c r="HG264" s="136"/>
      <c r="HH264" s="136"/>
      <c r="HI264" s="136"/>
      <c r="HJ264" s="136"/>
      <c r="HK264" s="136"/>
      <c r="HL264" s="136"/>
      <c r="HM264" s="136"/>
      <c r="HN264" s="136"/>
      <c r="HO264" s="136"/>
      <c r="HP264" s="136"/>
      <c r="HQ264" s="136"/>
      <c r="HR264" s="136"/>
      <c r="HS264" s="136"/>
      <c r="HT264" s="136"/>
      <c r="HU264" s="136"/>
      <c r="HV264" s="136"/>
      <c r="HW264" s="136"/>
      <c r="HX264" s="136"/>
      <c r="HY264" s="136"/>
      <c r="HZ264" s="136"/>
      <c r="IA264" s="136"/>
      <c r="IB264" s="136"/>
      <c r="IC264" s="136"/>
      <c r="ID264" s="136"/>
      <c r="IE264" s="136"/>
      <c r="IF264" s="136"/>
      <c r="IG264" s="136"/>
      <c r="IH264" s="136"/>
      <c r="II264" s="136"/>
      <c r="IJ264" s="136"/>
      <c r="IK264" s="136"/>
      <c r="IL264" s="136"/>
      <c r="IM264" s="136"/>
      <c r="IN264" s="136"/>
      <c r="IO264" s="136"/>
      <c r="IP264" s="136"/>
      <c r="IQ264" s="136"/>
      <c r="IR264" s="136"/>
      <c r="IS264" s="136"/>
      <c r="IT264" s="136"/>
      <c r="IU264" s="136"/>
      <c r="IV264" s="136"/>
      <c r="IW264" s="136"/>
      <c r="IX264" s="136"/>
      <c r="IY264" s="136"/>
      <c r="IZ264" s="136"/>
      <c r="JA264" s="136"/>
      <c r="JB264" s="136"/>
      <c r="JC264" s="136"/>
      <c r="JD264" s="136"/>
      <c r="JE264" s="136"/>
      <c r="JF264" s="136"/>
      <c r="JG264" s="136"/>
      <c r="JH264" s="136"/>
      <c r="JI264" s="136"/>
      <c r="JJ264" s="136"/>
      <c r="JK264" s="136"/>
      <c r="JL264" s="136"/>
      <c r="JM264" s="136"/>
      <c r="JN264" s="136"/>
      <c r="JO264" s="136"/>
      <c r="JP264" s="136"/>
      <c r="JQ264" s="136"/>
      <c r="JR264" s="136"/>
      <c r="JS264" s="136"/>
      <c r="JT264" s="136"/>
      <c r="JU264" s="136"/>
      <c r="JV264" s="136"/>
      <c r="JW264" s="136"/>
      <c r="JX264" s="136"/>
      <c r="JY264" s="136"/>
      <c r="JZ264" s="136"/>
      <c r="KA264" s="136"/>
      <c r="KB264" s="136"/>
      <c r="KC264" s="136"/>
      <c r="KD264" s="136"/>
      <c r="KE264" s="136"/>
      <c r="KF264" s="136"/>
      <c r="KG264" s="136"/>
      <c r="KH264" s="136"/>
      <c r="KI264" s="136"/>
      <c r="KJ264" s="136"/>
      <c r="KK264" s="136"/>
      <c r="KL264" s="136"/>
      <c r="KM264" s="136"/>
      <c r="KN264" s="136"/>
      <c r="KO264" s="136"/>
      <c r="KP264" s="136"/>
      <c r="KQ264" s="136"/>
      <c r="KR264" s="136"/>
      <c r="KS264" s="136"/>
      <c r="KT264" s="136"/>
      <c r="KU264" s="136"/>
      <c r="KV264" s="136"/>
      <c r="KW264" s="136"/>
      <c r="KX264" s="136"/>
      <c r="KY264" s="136"/>
      <c r="KZ264" s="136"/>
      <c r="LA264" s="136"/>
      <c r="LB264" s="136"/>
      <c r="LC264" s="136"/>
      <c r="LD264" s="136"/>
      <c r="LE264" s="136"/>
      <c r="LF264" s="136"/>
      <c r="LG264" s="136"/>
      <c r="LH264" s="136"/>
      <c r="LI264" s="136"/>
      <c r="LJ264" s="136"/>
      <c r="LK264" s="136"/>
      <c r="LL264" s="136"/>
      <c r="LM264" s="136"/>
      <c r="LN264" s="136"/>
      <c r="LO264" s="136"/>
      <c r="LP264" s="136"/>
      <c r="LQ264" s="136"/>
      <c r="LR264" s="136"/>
      <c r="LS264" s="136"/>
      <c r="LT264" s="136"/>
      <c r="LU264" s="136"/>
      <c r="LV264" s="136"/>
      <c r="LW264" s="136"/>
      <c r="LX264" s="136"/>
      <c r="LY264" s="136"/>
      <c r="LZ264" s="136"/>
      <c r="MA264" s="136"/>
      <c r="MB264" s="136"/>
      <c r="MC264" s="136"/>
      <c r="MD264" s="136"/>
      <c r="ME264" s="136"/>
      <c r="MF264" s="136"/>
      <c r="MG264" s="136"/>
      <c r="MH264" s="136"/>
      <c r="MI264" s="136"/>
      <c r="MJ264" s="136"/>
      <c r="MK264" s="136"/>
      <c r="ML264" s="136"/>
      <c r="MM264" s="136"/>
      <c r="MN264" s="136"/>
      <c r="MO264" s="136"/>
      <c r="MP264" s="136"/>
      <c r="MQ264" s="136"/>
      <c r="MR264" s="136"/>
      <c r="MS264" s="136"/>
      <c r="MT264" s="136"/>
      <c r="MU264" s="136"/>
      <c r="MV264" s="136"/>
      <c r="MW264" s="136"/>
      <c r="MX264" s="136"/>
      <c r="MY264" s="136"/>
      <c r="MZ264" s="136"/>
      <c r="NA264" s="136"/>
      <c r="NB264" s="136"/>
      <c r="NC264" s="136"/>
      <c r="ND264" s="136"/>
      <c r="NE264" s="136"/>
      <c r="NF264" s="136"/>
      <c r="NG264" s="136"/>
      <c r="NH264" s="136"/>
      <c r="NI264" s="136"/>
      <c r="NJ264" s="136"/>
      <c r="NK264" s="136"/>
      <c r="NL264" s="136"/>
      <c r="NM264" s="136"/>
      <c r="NN264" s="136"/>
      <c r="NO264" s="136"/>
      <c r="NP264" s="136"/>
      <c r="NQ264" s="136"/>
      <c r="NR264" s="136"/>
      <c r="NS264" s="136"/>
      <c r="NT264" s="136"/>
      <c r="NU264" s="136"/>
      <c r="NV264" s="136"/>
      <c r="NW264" s="136"/>
      <c r="NX264" s="136"/>
      <c r="NY264" s="136"/>
      <c r="NZ264" s="136"/>
      <c r="OA264" s="136"/>
      <c r="OB264" s="136"/>
      <c r="OC264" s="136"/>
      <c r="OD264" s="136"/>
      <c r="OE264" s="136"/>
      <c r="OF264" s="136"/>
      <c r="OG264" s="136"/>
      <c r="OH264" s="136"/>
      <c r="OI264" s="136"/>
      <c r="OJ264" s="136"/>
      <c r="OK264" s="136"/>
      <c r="OL264" s="136"/>
      <c r="OM264" s="136"/>
      <c r="ON264" s="136"/>
      <c r="OO264" s="136"/>
      <c r="OP264" s="136"/>
      <c r="OQ264" s="136"/>
      <c r="OR264" s="136"/>
      <c r="OS264" s="136"/>
      <c r="OT264" s="136"/>
      <c r="OU264" s="136"/>
      <c r="OV264" s="136"/>
      <c r="OW264" s="136"/>
      <c r="OX264" s="136"/>
      <c r="OY264" s="136"/>
      <c r="OZ264" s="136"/>
      <c r="PA264" s="136"/>
      <c r="PB264" s="136"/>
      <c r="PC264" s="136"/>
      <c r="PD264" s="136"/>
      <c r="PE264" s="136"/>
      <c r="PF264" s="136"/>
      <c r="PG264" s="136"/>
      <c r="PH264" s="136"/>
      <c r="PI264" s="136"/>
      <c r="PJ264" s="136"/>
      <c r="PK264" s="136"/>
      <c r="PL264" s="136"/>
      <c r="PM264" s="136"/>
      <c r="PN264" s="136"/>
      <c r="PO264" s="136"/>
      <c r="PP264" s="136"/>
      <c r="PQ264" s="136"/>
      <c r="PR264" s="136"/>
      <c r="PS264" s="136"/>
      <c r="PT264" s="136"/>
      <c r="PU264" s="136"/>
      <c r="PV264" s="136"/>
      <c r="PW264" s="136"/>
      <c r="PX264" s="136"/>
      <c r="PY264" s="136"/>
      <c r="PZ264" s="136"/>
      <c r="QA264" s="136"/>
      <c r="QB264" s="136"/>
      <c r="QC264" s="136"/>
      <c r="QD264" s="136"/>
      <c r="QE264" s="136"/>
      <c r="QF264" s="136"/>
      <c r="QG264" s="136"/>
      <c r="QH264" s="136"/>
      <c r="QI264" s="136"/>
      <c r="QJ264" s="136"/>
      <c r="QK264" s="136"/>
      <c r="QL264" s="136"/>
      <c r="QM264" s="136"/>
      <c r="QN264" s="136"/>
      <c r="QO264" s="136"/>
      <c r="QP264" s="136"/>
      <c r="QQ264" s="136"/>
      <c r="QR264" s="136"/>
      <c r="QS264" s="136"/>
      <c r="QT264" s="136"/>
      <c r="QU264" s="136"/>
      <c r="QV264" s="136"/>
      <c r="QW264" s="136"/>
      <c r="QX264" s="136"/>
      <c r="QY264" s="136"/>
      <c r="QZ264" s="136"/>
      <c r="RA264" s="136"/>
      <c r="RB264" s="136"/>
      <c r="RC264" s="136"/>
      <c r="RD264" s="136"/>
      <c r="RE264" s="136"/>
      <c r="RF264" s="136"/>
      <c r="RG264" s="136"/>
      <c r="RH264" s="136"/>
      <c r="RI264" s="136"/>
      <c r="RJ264" s="136"/>
      <c r="RK264" s="136"/>
      <c r="RL264" s="136"/>
      <c r="RM264" s="136"/>
      <c r="RN264" s="136"/>
      <c r="RO264" s="136"/>
      <c r="RP264" s="136"/>
      <c r="RQ264" s="136"/>
      <c r="RR264" s="136"/>
      <c r="RS264" s="136"/>
      <c r="RT264" s="136"/>
      <c r="RU264" s="136"/>
      <c r="RV264" s="136"/>
      <c r="RW264" s="136"/>
      <c r="RX264" s="136"/>
      <c r="RY264" s="136"/>
      <c r="RZ264" s="136"/>
      <c r="SA264" s="136"/>
      <c r="SB264" s="136"/>
      <c r="SC264" s="136"/>
      <c r="SD264" s="136"/>
      <c r="SE264" s="136"/>
      <c r="SF264" s="136"/>
      <c r="SG264" s="136"/>
      <c r="SH264" s="136"/>
      <c r="SI264" s="136"/>
      <c r="SJ264" s="136"/>
      <c r="SK264" s="136"/>
      <c r="SL264" s="136"/>
      <c r="SM264" s="136"/>
      <c r="SN264" s="136"/>
      <c r="SO264" s="136"/>
      <c r="SP264" s="136"/>
      <c r="SQ264" s="136"/>
      <c r="SR264" s="136"/>
      <c r="SS264" s="136"/>
      <c r="ST264" s="136"/>
      <c r="SU264" s="136"/>
      <c r="SV264" s="136"/>
      <c r="SW264" s="136"/>
      <c r="SX264" s="136"/>
      <c r="SY264" s="136"/>
      <c r="SZ264" s="136"/>
      <c r="TA264" s="136"/>
      <c r="TB264" s="136"/>
      <c r="TC264" s="136"/>
      <c r="TD264" s="136"/>
      <c r="TE264" s="136"/>
      <c r="TF264" s="136"/>
      <c r="TG264" s="136"/>
      <c r="TH264" s="136"/>
      <c r="TI264" s="136"/>
      <c r="TJ264" s="136"/>
      <c r="TK264" s="136"/>
      <c r="TL264" s="136"/>
      <c r="TM264" s="136"/>
      <c r="TN264" s="136"/>
      <c r="TO264" s="136"/>
      <c r="TP264" s="136"/>
      <c r="TQ264" s="136"/>
      <c r="TR264" s="136"/>
      <c r="TS264" s="136"/>
      <c r="TT264" s="136"/>
      <c r="TU264" s="136"/>
      <c r="TV264" s="136"/>
      <c r="TW264" s="136"/>
      <c r="TX264" s="136"/>
      <c r="TY264" s="136"/>
      <c r="TZ264" s="136"/>
      <c r="UA264" s="136"/>
      <c r="UB264" s="136"/>
      <c r="UC264" s="136"/>
      <c r="UD264" s="136"/>
      <c r="UE264" s="136"/>
      <c r="UF264" s="136"/>
      <c r="UG264" s="136"/>
      <c r="UH264" s="136"/>
      <c r="UI264" s="136"/>
      <c r="UJ264" s="136"/>
      <c r="UK264" s="136"/>
      <c r="UL264" s="136"/>
      <c r="UM264" s="136"/>
      <c r="UN264" s="136"/>
      <c r="UO264" s="136"/>
      <c r="UP264" s="136"/>
      <c r="UQ264" s="136"/>
      <c r="UR264" s="136"/>
      <c r="US264" s="136"/>
      <c r="UT264" s="136"/>
      <c r="UU264" s="136"/>
      <c r="UV264" s="136"/>
      <c r="UW264" s="136"/>
      <c r="UX264" s="136"/>
      <c r="UY264" s="136"/>
      <c r="UZ264" s="136"/>
      <c r="VA264" s="136"/>
      <c r="VB264" s="136"/>
      <c r="VC264" s="136"/>
      <c r="VD264" s="136"/>
      <c r="VE264" s="136"/>
      <c r="VF264" s="136"/>
      <c r="VG264" s="136"/>
      <c r="VH264" s="136"/>
      <c r="VI264" s="136"/>
      <c r="VJ264" s="136"/>
      <c r="VK264" s="136"/>
      <c r="VL264" s="136"/>
      <c r="VM264" s="136"/>
      <c r="VN264" s="136"/>
      <c r="VO264" s="136"/>
      <c r="VP264" s="136"/>
      <c r="VQ264" s="136"/>
      <c r="VR264" s="136"/>
      <c r="VS264" s="136"/>
      <c r="VT264" s="136"/>
      <c r="VU264" s="136"/>
      <c r="VV264" s="136"/>
      <c r="VW264" s="136"/>
      <c r="VX264" s="136"/>
      <c r="VY264" s="136"/>
      <c r="VZ264" s="136"/>
      <c r="WA264" s="136"/>
      <c r="WB264" s="136"/>
      <c r="WC264" s="136"/>
      <c r="WD264" s="136"/>
      <c r="WE264" s="136"/>
      <c r="WF264" s="136"/>
      <c r="WG264" s="136"/>
      <c r="WH264" s="136"/>
      <c r="WI264" s="136"/>
      <c r="WJ264" s="136"/>
      <c r="WK264" s="136"/>
      <c r="WL264" s="136"/>
      <c r="WM264" s="136"/>
      <c r="WN264" s="136"/>
      <c r="WO264" s="136"/>
      <c r="WP264" s="136"/>
      <c r="WQ264" s="136"/>
      <c r="WR264" s="136"/>
      <c r="WS264" s="136"/>
      <c r="WT264" s="136"/>
      <c r="WU264" s="136"/>
      <c r="WV264" s="136"/>
      <c r="WW264" s="136"/>
      <c r="WX264" s="136"/>
      <c r="WY264" s="136"/>
      <c r="WZ264" s="136"/>
      <c r="XA264" s="136"/>
      <c r="XB264" s="136"/>
      <c r="XC264" s="136"/>
      <c r="XD264" s="136"/>
      <c r="XE264" s="136"/>
      <c r="XF264" s="136"/>
      <c r="XG264" s="136"/>
      <c r="XH264" s="136"/>
      <c r="XI264" s="136"/>
      <c r="XJ264" s="136"/>
      <c r="XK264" s="136"/>
      <c r="XL264" s="136"/>
      <c r="XM264" s="136"/>
      <c r="XN264" s="136"/>
      <c r="XO264" s="136"/>
      <c r="XP264" s="136"/>
      <c r="XQ264" s="136"/>
      <c r="XR264" s="136"/>
      <c r="XS264" s="136"/>
      <c r="XT264" s="136"/>
      <c r="XU264" s="136"/>
      <c r="XV264" s="136"/>
      <c r="XW264" s="136"/>
      <c r="XX264" s="136"/>
      <c r="XY264" s="136"/>
      <c r="XZ264" s="136"/>
      <c r="YA264" s="136"/>
      <c r="YB264" s="136"/>
      <c r="YC264" s="136"/>
      <c r="YD264" s="136"/>
      <c r="YE264" s="136"/>
      <c r="YF264" s="136"/>
      <c r="YG264" s="136"/>
      <c r="YH264" s="136"/>
      <c r="YI264" s="136"/>
      <c r="YJ264" s="136"/>
      <c r="YK264" s="136"/>
      <c r="YL264" s="136"/>
      <c r="YM264" s="136"/>
      <c r="YN264" s="136"/>
      <c r="YO264" s="136"/>
      <c r="YP264" s="136"/>
      <c r="YQ264" s="136"/>
      <c r="YR264" s="136"/>
      <c r="YS264" s="136"/>
      <c r="YT264" s="136"/>
      <c r="YU264" s="136"/>
      <c r="YV264" s="136"/>
      <c r="YW264" s="136"/>
      <c r="YX264" s="136"/>
      <c r="YY264" s="136"/>
      <c r="YZ264" s="136"/>
      <c r="ZA264" s="136"/>
      <c r="ZB264" s="136"/>
      <c r="ZC264" s="136"/>
      <c r="ZD264" s="136"/>
      <c r="ZE264" s="136"/>
      <c r="ZF264" s="136"/>
      <c r="ZG264" s="136"/>
      <c r="ZH264" s="136"/>
      <c r="ZI264" s="136"/>
      <c r="ZJ264" s="136"/>
      <c r="ZK264" s="136"/>
      <c r="ZL264" s="136"/>
      <c r="ZM264" s="136"/>
      <c r="ZN264" s="136"/>
      <c r="ZO264" s="136"/>
      <c r="ZP264" s="136"/>
      <c r="ZQ264" s="136"/>
      <c r="ZR264" s="136"/>
      <c r="ZS264" s="136"/>
      <c r="ZT264" s="136"/>
      <c r="ZU264" s="136"/>
      <c r="ZV264" s="136"/>
      <c r="ZW264" s="136"/>
      <c r="ZX264" s="136"/>
      <c r="ZY264" s="136"/>
      <c r="ZZ264" s="136"/>
      <c r="AAA264" s="136"/>
      <c r="AAB264" s="136"/>
      <c r="AAC264" s="136"/>
      <c r="AAD264" s="136"/>
      <c r="AAE264" s="136"/>
      <c r="AAF264" s="136"/>
      <c r="AAG264" s="136"/>
      <c r="AAH264" s="136"/>
      <c r="AAI264" s="136"/>
      <c r="AAJ264" s="136"/>
      <c r="AAK264" s="136"/>
      <c r="AAL264" s="136"/>
      <c r="AAM264" s="136"/>
      <c r="AAN264" s="136"/>
      <c r="AAO264" s="136"/>
      <c r="AAP264" s="136"/>
      <c r="AAQ264" s="136"/>
      <c r="AAR264" s="136"/>
      <c r="AAS264" s="136"/>
      <c r="AAT264" s="136"/>
      <c r="AAU264" s="136"/>
      <c r="AAV264" s="136"/>
      <c r="AAW264" s="136"/>
      <c r="AAX264" s="136"/>
      <c r="AAY264" s="136"/>
      <c r="AAZ264" s="136"/>
      <c r="ABA264" s="136"/>
      <c r="ABB264" s="136"/>
      <c r="ABC264" s="136"/>
      <c r="ABD264" s="136"/>
      <c r="ABE264" s="136"/>
      <c r="ABF264" s="136"/>
      <c r="ABG264" s="136"/>
      <c r="ABH264" s="136"/>
      <c r="ABI264" s="136"/>
      <c r="ABJ264" s="136"/>
      <c r="ABK264" s="136"/>
      <c r="ABL264" s="136"/>
      <c r="ABM264" s="136"/>
      <c r="ABN264" s="136"/>
      <c r="ABO264" s="136"/>
      <c r="ABP264" s="136"/>
      <c r="ABQ264" s="136"/>
      <c r="ABR264" s="136"/>
      <c r="ABS264" s="136"/>
      <c r="ABT264" s="136"/>
      <c r="ABU264" s="136"/>
      <c r="ABV264" s="136"/>
      <c r="ABW264" s="136"/>
      <c r="ABX264" s="136"/>
      <c r="ABY264" s="136"/>
      <c r="ABZ264" s="136"/>
      <c r="ACA264" s="136"/>
      <c r="ACB264" s="136"/>
      <c r="ACC264" s="136"/>
      <c r="ACD264" s="136"/>
      <c r="ACE264" s="136"/>
      <c r="ACF264" s="136"/>
      <c r="ACG264" s="136"/>
      <c r="ACH264" s="136"/>
      <c r="ACI264" s="136"/>
      <c r="ACJ264" s="136"/>
      <c r="ACK264" s="136"/>
      <c r="ACL264" s="136"/>
      <c r="ACM264" s="136"/>
      <c r="ACN264" s="136"/>
      <c r="ACO264" s="136"/>
      <c r="ACP264" s="136"/>
      <c r="ACQ264" s="136"/>
      <c r="ACR264" s="136"/>
      <c r="ACS264" s="136"/>
      <c r="ACT264" s="136"/>
      <c r="ACU264" s="136"/>
      <c r="ACV264" s="136"/>
      <c r="ACW264" s="136"/>
      <c r="ACX264" s="136"/>
      <c r="ACY264" s="136"/>
      <c r="ACZ264" s="136"/>
      <c r="ADA264" s="136"/>
      <c r="ADB264" s="136"/>
      <c r="ADC264" s="136"/>
      <c r="ADD264" s="136"/>
      <c r="ADE264" s="136"/>
      <c r="ADF264" s="136"/>
      <c r="ADG264" s="136"/>
      <c r="ADH264" s="136"/>
      <c r="ADI264" s="136"/>
      <c r="ADJ264" s="136"/>
      <c r="ADK264" s="136"/>
      <c r="ADL264" s="136"/>
      <c r="ADM264" s="136"/>
      <c r="ADN264" s="136"/>
      <c r="ADO264" s="136"/>
      <c r="ADP264" s="136"/>
      <c r="ADQ264" s="136"/>
      <c r="ADR264" s="136"/>
      <c r="ADS264" s="136"/>
      <c r="ADT264" s="136"/>
      <c r="ADU264" s="136"/>
      <c r="ADV264" s="136"/>
      <c r="ADW264" s="136"/>
      <c r="ADX264" s="136"/>
      <c r="ADY264" s="136"/>
      <c r="ADZ264" s="136"/>
      <c r="AEA264" s="136"/>
      <c r="AEB264" s="136"/>
      <c r="AEC264" s="136"/>
      <c r="AED264" s="136"/>
      <c r="AEE264" s="136"/>
      <c r="AEF264" s="136"/>
      <c r="AEG264" s="136"/>
      <c r="AEH264" s="136"/>
      <c r="AEI264" s="136"/>
      <c r="AEJ264" s="136"/>
      <c r="AEK264" s="136"/>
      <c r="AEL264" s="136"/>
      <c r="AEM264" s="136"/>
      <c r="AEN264" s="136"/>
      <c r="AEO264" s="136"/>
      <c r="AEP264" s="136"/>
      <c r="AEQ264" s="136"/>
      <c r="AER264" s="136"/>
      <c r="AES264" s="136"/>
      <c r="AET264" s="136"/>
      <c r="AEU264" s="136"/>
      <c r="AEV264" s="136"/>
      <c r="AEW264" s="136"/>
      <c r="AEX264" s="136"/>
      <c r="AEY264" s="136"/>
      <c r="AEZ264" s="136"/>
      <c r="AFA264" s="136"/>
      <c r="AFB264" s="136"/>
      <c r="AFC264" s="136"/>
      <c r="AFD264" s="136"/>
      <c r="AFE264" s="136"/>
      <c r="AFF264" s="136"/>
      <c r="AFG264" s="136"/>
      <c r="AFH264" s="136"/>
      <c r="AFI264" s="136"/>
      <c r="AFJ264" s="136"/>
      <c r="AFK264" s="136"/>
      <c r="AFL264" s="136"/>
      <c r="AFM264" s="136"/>
      <c r="AFN264" s="136"/>
      <c r="AFO264" s="136"/>
      <c r="AFP264" s="136"/>
      <c r="AFQ264" s="136"/>
      <c r="AFR264" s="136"/>
      <c r="AFS264" s="136"/>
      <c r="AFT264" s="136"/>
      <c r="AFU264" s="136"/>
      <c r="AFV264" s="136"/>
      <c r="AFW264" s="136"/>
      <c r="AFX264" s="136"/>
      <c r="AFY264" s="136"/>
      <c r="AFZ264" s="136"/>
      <c r="AGA264" s="136"/>
      <c r="AGB264" s="136"/>
      <c r="AGC264" s="136"/>
      <c r="AGD264" s="136"/>
      <c r="AGE264" s="136"/>
      <c r="AGF264" s="136"/>
      <c r="AGG264" s="136"/>
      <c r="AGH264" s="136"/>
      <c r="AGI264" s="136"/>
      <c r="AGJ264" s="136"/>
      <c r="AGK264" s="136"/>
      <c r="AGL264" s="136"/>
      <c r="AGM264" s="136"/>
      <c r="AGN264" s="136"/>
      <c r="AGO264" s="136"/>
      <c r="AGP264" s="136"/>
      <c r="AGQ264" s="136"/>
      <c r="AGR264" s="136"/>
      <c r="AGS264" s="136"/>
      <c r="AGT264" s="136"/>
      <c r="AGU264" s="136"/>
      <c r="AGV264" s="136"/>
      <c r="AGW264" s="136"/>
      <c r="AGX264" s="136"/>
      <c r="AGY264" s="136"/>
      <c r="AGZ264" s="136"/>
      <c r="AHA264" s="136"/>
      <c r="AHB264" s="136"/>
      <c r="AHC264" s="136"/>
      <c r="AHD264" s="136"/>
      <c r="AHE264" s="136"/>
      <c r="AHF264" s="136"/>
      <c r="AHG264" s="136"/>
      <c r="AHH264" s="136"/>
      <c r="AHI264" s="136"/>
      <c r="AHJ264" s="136"/>
      <c r="AHK264" s="136"/>
      <c r="AHL264" s="136"/>
      <c r="AHM264" s="136"/>
      <c r="AHN264" s="136"/>
      <c r="AHO264" s="136"/>
      <c r="AHP264" s="136"/>
      <c r="AHQ264" s="136"/>
      <c r="AHR264" s="136"/>
      <c r="AHS264" s="136"/>
      <c r="AHT264" s="136"/>
      <c r="AHU264" s="136"/>
      <c r="AHV264" s="136"/>
      <c r="AHW264" s="136"/>
      <c r="AHX264" s="136"/>
      <c r="AHY264" s="136"/>
      <c r="AHZ264" s="136"/>
      <c r="AIA264" s="136"/>
      <c r="AIB264" s="136"/>
      <c r="AIC264" s="136"/>
      <c r="AID264" s="136"/>
      <c r="AIE264" s="136"/>
      <c r="AIF264" s="136"/>
      <c r="AIG264" s="136"/>
      <c r="AIH264" s="136"/>
      <c r="AII264" s="136"/>
      <c r="AIJ264" s="136"/>
      <c r="AIK264" s="136"/>
      <c r="AIL264" s="136"/>
      <c r="AIM264" s="136"/>
      <c r="AIN264" s="136"/>
      <c r="AIO264" s="136"/>
      <c r="AIP264" s="136"/>
      <c r="AIQ264" s="136"/>
      <c r="AIR264" s="136"/>
      <c r="AIS264" s="136"/>
      <c r="AIT264" s="136"/>
      <c r="AIU264" s="136"/>
      <c r="AIV264" s="136"/>
      <c r="AIW264" s="136"/>
      <c r="AIX264" s="136"/>
      <c r="AIY264" s="136"/>
      <c r="AIZ264" s="136"/>
      <c r="AJA264" s="136"/>
      <c r="AJB264" s="136"/>
      <c r="AJC264" s="136"/>
      <c r="AJD264" s="136"/>
      <c r="AJE264" s="136"/>
      <c r="AJF264" s="136"/>
      <c r="AJG264" s="136"/>
      <c r="AJH264" s="136"/>
      <c r="AJI264" s="136"/>
      <c r="AJJ264" s="136"/>
      <c r="AJK264" s="136"/>
      <c r="AJL264" s="136"/>
      <c r="AJM264" s="136"/>
      <c r="AJN264" s="136"/>
      <c r="AJO264" s="136"/>
      <c r="AJP264" s="136"/>
      <c r="AJQ264" s="136"/>
      <c r="AJR264" s="136"/>
      <c r="AJS264" s="136"/>
      <c r="AJT264" s="136"/>
      <c r="AJU264" s="136"/>
      <c r="AJV264" s="136"/>
      <c r="AJW264" s="136"/>
      <c r="AJX264" s="136"/>
      <c r="AJY264" s="136"/>
      <c r="AJZ264" s="136"/>
      <c r="AKA264" s="136"/>
      <c r="AKB264" s="136"/>
      <c r="AKC264" s="136"/>
      <c r="AKD264" s="136"/>
      <c r="AKE264" s="136"/>
      <c r="AKF264" s="136"/>
      <c r="AKG264" s="136"/>
      <c r="AKH264" s="136"/>
      <c r="AKI264" s="136"/>
      <c r="AKJ264" s="136"/>
      <c r="AKK264" s="136"/>
      <c r="AKL264" s="136"/>
      <c r="AKM264" s="136"/>
      <c r="AKN264" s="136"/>
      <c r="AKO264" s="136"/>
      <c r="AKP264" s="136"/>
      <c r="AKQ264" s="136"/>
      <c r="AKR264" s="136"/>
      <c r="AKS264" s="136"/>
      <c r="AKT264" s="136"/>
      <c r="AKU264" s="136"/>
      <c r="AKV264" s="136"/>
      <c r="AKW264" s="136"/>
      <c r="AKX264" s="136"/>
      <c r="AKY264" s="136"/>
      <c r="AKZ264" s="136"/>
      <c r="ALA264" s="136"/>
      <c r="ALB264" s="136"/>
      <c r="ALC264" s="136"/>
      <c r="ALD264" s="136"/>
      <c r="ALE264" s="136"/>
      <c r="ALF264" s="136"/>
      <c r="ALG264" s="136"/>
      <c r="ALH264" s="136"/>
      <c r="ALI264" s="136"/>
      <c r="ALJ264" s="136"/>
      <c r="ALK264" s="136"/>
      <c r="ALL264" s="136"/>
      <c r="ALM264" s="136"/>
      <c r="ALN264" s="136"/>
      <c r="ALO264" s="136"/>
      <c r="ALP264" s="136"/>
      <c r="ALQ264" s="136"/>
      <c r="ALR264" s="136"/>
      <c r="ALS264" s="136"/>
      <c r="ALT264" s="136"/>
      <c r="ALU264" s="136"/>
      <c r="ALV264" s="136"/>
      <c r="ALW264" s="136"/>
      <c r="ALX264" s="136"/>
      <c r="ALY264" s="136"/>
      <c r="ALZ264" s="136"/>
      <c r="AMA264" s="136"/>
      <c r="AMB264" s="136"/>
      <c r="AMC264" s="136"/>
      <c r="AMD264" s="136"/>
      <c r="AME264" s="136"/>
      <c r="AMF264" s="136"/>
      <c r="AMG264" s="136"/>
      <c r="AMH264" s="136"/>
      <c r="AMI264" s="136"/>
    </row>
    <row r="265" spans="1:1023" x14ac:dyDescent="0.25">
      <c r="A265" s="331" t="s">
        <v>1003</v>
      </c>
      <c r="B265" s="193">
        <v>265</v>
      </c>
      <c r="C265" s="198" t="s">
        <v>1004</v>
      </c>
      <c r="D265" s="216" t="s">
        <v>1005</v>
      </c>
      <c r="E265" s="136"/>
      <c r="F265" s="238"/>
      <c r="G265" s="214"/>
      <c r="H265" s="214"/>
      <c r="I265" s="367"/>
      <c r="J265" s="421"/>
      <c r="K265" s="161"/>
      <c r="L265" s="161"/>
      <c r="M265" s="161"/>
      <c r="N265" s="161"/>
      <c r="O265" s="161"/>
      <c r="P265" s="161"/>
      <c r="Q265" s="161"/>
      <c r="R265" s="161"/>
      <c r="S265" s="161"/>
      <c r="T265" s="161"/>
      <c r="U265" s="161"/>
      <c r="V265" s="256">
        <f>IF(O265=1,10,100)</f>
        <v>100</v>
      </c>
      <c r="W265" s="256">
        <f>IF(O265=1,1,IF(O265=2,10,100))</f>
        <v>100</v>
      </c>
      <c r="X265" s="256">
        <f>IF(O265=3,20,100)</f>
        <v>100</v>
      </c>
      <c r="Y265" s="256">
        <f>IF(P265=1,10,100)</f>
        <v>100</v>
      </c>
      <c r="Z265" s="256">
        <f>IF(P265=1,1,IF(P265=2,10,100))</f>
        <v>100</v>
      </c>
      <c r="AA265" s="257">
        <f>IF(OR(EXACT(Q265,"1A"),EXACT(Q265,"1B")),0.1,IF(Q265=2,1,100))</f>
        <v>100</v>
      </c>
      <c r="AB265" s="257">
        <f>IF(OR(EXACT(R265,"1A"),EXACT(R265,"1B")),0.1,IF(R265=2,1,100))</f>
        <v>100</v>
      </c>
      <c r="AC265" s="257">
        <f>IF(OR(EXACT(S265,"1A"),EXACT(S265,"1B")),0.3,IF(S265=2,3,100))</f>
        <v>100</v>
      </c>
      <c r="AD265" s="136"/>
      <c r="AE265" s="136"/>
      <c r="AF265" s="249">
        <f>IF(OR(OR(EXACT(J265,"1A"),EXACT(J265,"1B"),EXACT(J265,"1C")),K265=1),1,IF(K265=2,10,100))</f>
        <v>100</v>
      </c>
      <c r="AG265" s="249">
        <f>IF(OR(EXACT(J265,"1A"),EXACT(J265,"1B"),EXACT(J265,"1C")),1,IF(J265=2,10,100))</f>
        <v>100</v>
      </c>
      <c r="AH265" s="249">
        <f>IF(OR(EXACT(J265,"1A"),EXACT(J265,"1B"),EXACT(J265,"1C"),K265=1),3,100)</f>
        <v>100</v>
      </c>
      <c r="AI265" s="249">
        <f>IF(OR(EXACT(J265,"1A"),EXACT(J265,"1B"),EXACT(J265,"1C")),5,100)</f>
        <v>100</v>
      </c>
      <c r="AJ265" s="251"/>
      <c r="AK265" s="136"/>
      <c r="AL265" s="153"/>
      <c r="AM265" s="251"/>
      <c r="AN265" s="136"/>
      <c r="AO265" s="136"/>
      <c r="AP265" s="136"/>
      <c r="AQ265" s="199" t="s">
        <v>25947</v>
      </c>
      <c r="AR265" s="136"/>
      <c r="AS265" s="136"/>
      <c r="AT265" s="136"/>
      <c r="AU265" s="136"/>
      <c r="AV265" s="136"/>
      <c r="AW265" s="136"/>
      <c r="AX265" s="136"/>
      <c r="AY265" s="136"/>
      <c r="AZ265" s="136"/>
      <c r="BA265" s="136"/>
      <c r="BB265" s="136"/>
      <c r="BC265" s="136"/>
      <c r="BD265" s="136"/>
      <c r="BE265" s="136"/>
      <c r="BF265" s="136"/>
      <c r="BG265" s="136"/>
      <c r="BH265" s="136"/>
      <c r="BI265" s="136"/>
      <c r="BJ265" s="136"/>
      <c r="BK265" s="136"/>
      <c r="BL265" s="136"/>
      <c r="BM265" s="136"/>
      <c r="BN265" s="136"/>
      <c r="BO265" s="136"/>
      <c r="BP265" s="136"/>
      <c r="BQ265" s="136"/>
      <c r="BR265" s="136"/>
      <c r="BS265" s="136"/>
      <c r="BT265" s="136"/>
      <c r="BU265" s="136"/>
      <c r="BV265" s="136"/>
      <c r="BW265" s="136"/>
      <c r="BX265" s="136"/>
      <c r="BY265" s="136"/>
      <c r="BZ265" s="136"/>
      <c r="CA265" s="136"/>
      <c r="CB265" s="136"/>
      <c r="CC265" s="136"/>
      <c r="CD265" s="136"/>
      <c r="CE265" s="136"/>
      <c r="CF265" s="136"/>
      <c r="CG265" s="136"/>
      <c r="CH265" s="136"/>
      <c r="CI265" s="136"/>
      <c r="CJ265" s="136"/>
      <c r="CK265" s="136"/>
      <c r="CL265" s="136"/>
      <c r="CM265" s="136"/>
      <c r="CN265" s="136"/>
      <c r="CO265" s="136"/>
      <c r="CP265" s="136"/>
      <c r="CQ265" s="136"/>
      <c r="CR265" s="136"/>
      <c r="CS265" s="136"/>
      <c r="CT265" s="136"/>
      <c r="CU265" s="136"/>
      <c r="CV265" s="136"/>
      <c r="CW265" s="136"/>
      <c r="CX265" s="136"/>
      <c r="CY265" s="136"/>
      <c r="CZ265" s="136"/>
      <c r="DA265" s="136"/>
      <c r="DB265" s="136"/>
      <c r="DC265" s="136"/>
      <c r="DD265" s="136"/>
      <c r="DE265" s="136"/>
      <c r="DF265" s="136"/>
      <c r="DG265" s="136"/>
      <c r="DH265" s="136"/>
      <c r="DI265" s="136"/>
      <c r="DJ265" s="136"/>
      <c r="DK265" s="136"/>
      <c r="DL265" s="136"/>
      <c r="DM265" s="136"/>
      <c r="DN265" s="136"/>
      <c r="DO265" s="136"/>
      <c r="DP265" s="136"/>
      <c r="DQ265" s="136"/>
      <c r="DR265" s="136"/>
      <c r="DS265" s="136"/>
      <c r="DT265" s="136"/>
      <c r="DU265" s="136"/>
      <c r="DV265" s="136"/>
      <c r="DW265" s="136"/>
      <c r="DX265" s="136"/>
      <c r="DY265" s="136"/>
      <c r="DZ265" s="136"/>
      <c r="EA265" s="136"/>
      <c r="EB265" s="136"/>
      <c r="EC265" s="136"/>
      <c r="ED265" s="136"/>
      <c r="EE265" s="136"/>
      <c r="EF265" s="136"/>
      <c r="EG265" s="136"/>
      <c r="EH265" s="136"/>
      <c r="EI265" s="136"/>
      <c r="EJ265" s="136"/>
      <c r="EK265" s="136"/>
      <c r="EL265" s="136"/>
      <c r="EM265" s="136"/>
      <c r="EN265" s="136"/>
      <c r="EO265" s="136"/>
      <c r="EP265" s="136"/>
      <c r="EQ265" s="136"/>
      <c r="ER265" s="136"/>
      <c r="ES265" s="136"/>
      <c r="ET265" s="136"/>
      <c r="EU265" s="136"/>
      <c r="EV265" s="136"/>
      <c r="EW265" s="136"/>
      <c r="EX265" s="136"/>
      <c r="EY265" s="136"/>
      <c r="EZ265" s="136"/>
      <c r="FA265" s="136"/>
      <c r="FB265" s="136"/>
      <c r="FC265" s="136"/>
      <c r="FD265" s="136"/>
      <c r="FE265" s="136"/>
      <c r="FF265" s="136"/>
      <c r="FG265" s="136"/>
      <c r="FH265" s="136"/>
      <c r="FI265" s="136"/>
      <c r="FJ265" s="136"/>
      <c r="FK265" s="136"/>
      <c r="FL265" s="136"/>
      <c r="FM265" s="136"/>
      <c r="FN265" s="136"/>
      <c r="FO265" s="136"/>
      <c r="FP265" s="136"/>
      <c r="FQ265" s="136"/>
      <c r="FR265" s="136"/>
      <c r="FS265" s="136"/>
      <c r="FT265" s="136"/>
      <c r="FU265" s="136"/>
      <c r="FV265" s="136"/>
      <c r="FW265" s="136"/>
      <c r="FX265" s="136"/>
      <c r="FY265" s="136"/>
      <c r="FZ265" s="136"/>
      <c r="GA265" s="136"/>
      <c r="GB265" s="136"/>
      <c r="GC265" s="136"/>
      <c r="GD265" s="136"/>
      <c r="GE265" s="136"/>
      <c r="GF265" s="136"/>
      <c r="GG265" s="136"/>
      <c r="GH265" s="136"/>
      <c r="GI265" s="136"/>
      <c r="GJ265" s="136"/>
      <c r="GK265" s="136"/>
      <c r="GL265" s="136"/>
      <c r="GM265" s="136"/>
      <c r="GN265" s="136"/>
      <c r="GO265" s="136"/>
      <c r="GP265" s="136"/>
      <c r="GQ265" s="136"/>
      <c r="GR265" s="136"/>
      <c r="GS265" s="136"/>
      <c r="GT265" s="136"/>
      <c r="GU265" s="136"/>
      <c r="GV265" s="136"/>
      <c r="GW265" s="136"/>
      <c r="GX265" s="136"/>
      <c r="GY265" s="136"/>
      <c r="GZ265" s="136"/>
      <c r="HA265" s="136"/>
      <c r="HB265" s="136"/>
      <c r="HC265" s="136"/>
      <c r="HD265" s="136"/>
      <c r="HE265" s="136"/>
      <c r="HF265" s="136"/>
      <c r="HG265" s="136"/>
      <c r="HH265" s="136"/>
      <c r="HI265" s="136"/>
      <c r="HJ265" s="136"/>
      <c r="HK265" s="136"/>
      <c r="HL265" s="136"/>
      <c r="HM265" s="136"/>
      <c r="HN265" s="136"/>
      <c r="HO265" s="136"/>
      <c r="HP265" s="136"/>
      <c r="HQ265" s="136"/>
      <c r="HR265" s="136"/>
      <c r="HS265" s="136"/>
      <c r="HT265" s="136"/>
      <c r="HU265" s="136"/>
      <c r="HV265" s="136"/>
      <c r="HW265" s="136"/>
      <c r="HX265" s="136"/>
      <c r="HY265" s="136"/>
      <c r="HZ265" s="136"/>
      <c r="IA265" s="136"/>
      <c r="IB265" s="136"/>
      <c r="IC265" s="136"/>
      <c r="ID265" s="136"/>
      <c r="IE265" s="136"/>
      <c r="IF265" s="136"/>
      <c r="IG265" s="136"/>
      <c r="IH265" s="136"/>
      <c r="II265" s="136"/>
      <c r="IJ265" s="136"/>
      <c r="IK265" s="136"/>
      <c r="IL265" s="136"/>
      <c r="IM265" s="136"/>
      <c r="IN265" s="136"/>
      <c r="IO265" s="136"/>
      <c r="IP265" s="136"/>
      <c r="IQ265" s="136"/>
      <c r="IR265" s="136"/>
      <c r="IS265" s="136"/>
      <c r="IT265" s="136"/>
      <c r="IU265" s="136"/>
      <c r="IV265" s="136"/>
      <c r="IW265" s="136"/>
      <c r="IX265" s="136"/>
      <c r="IY265" s="136"/>
      <c r="IZ265" s="136"/>
      <c r="JA265" s="136"/>
      <c r="JB265" s="136"/>
      <c r="JC265" s="136"/>
      <c r="JD265" s="136"/>
      <c r="JE265" s="136"/>
      <c r="JF265" s="136"/>
      <c r="JG265" s="136"/>
      <c r="JH265" s="136"/>
      <c r="JI265" s="136"/>
      <c r="JJ265" s="136"/>
      <c r="JK265" s="136"/>
      <c r="JL265" s="136"/>
      <c r="JM265" s="136"/>
      <c r="JN265" s="136"/>
      <c r="JO265" s="136"/>
      <c r="JP265" s="136"/>
      <c r="JQ265" s="136"/>
      <c r="JR265" s="136"/>
      <c r="JS265" s="136"/>
      <c r="JT265" s="136"/>
      <c r="JU265" s="136"/>
      <c r="JV265" s="136"/>
      <c r="JW265" s="136"/>
      <c r="JX265" s="136"/>
      <c r="JY265" s="136"/>
      <c r="JZ265" s="136"/>
      <c r="KA265" s="136"/>
      <c r="KB265" s="136"/>
      <c r="KC265" s="136"/>
      <c r="KD265" s="136"/>
      <c r="KE265" s="136"/>
      <c r="KF265" s="136"/>
      <c r="KG265" s="136"/>
      <c r="KH265" s="136"/>
      <c r="KI265" s="136"/>
      <c r="KJ265" s="136"/>
      <c r="KK265" s="136"/>
      <c r="KL265" s="136"/>
      <c r="KM265" s="136"/>
      <c r="KN265" s="136"/>
      <c r="KO265" s="136"/>
      <c r="KP265" s="136"/>
      <c r="KQ265" s="136"/>
      <c r="KR265" s="136"/>
      <c r="KS265" s="136"/>
      <c r="KT265" s="136"/>
      <c r="KU265" s="136"/>
      <c r="KV265" s="136"/>
      <c r="KW265" s="136"/>
      <c r="KX265" s="136"/>
      <c r="KY265" s="136"/>
      <c r="KZ265" s="136"/>
      <c r="LA265" s="136"/>
      <c r="LB265" s="136"/>
      <c r="LC265" s="136"/>
      <c r="LD265" s="136"/>
      <c r="LE265" s="136"/>
      <c r="LF265" s="136"/>
      <c r="LG265" s="136"/>
      <c r="LH265" s="136"/>
      <c r="LI265" s="136"/>
      <c r="LJ265" s="136"/>
      <c r="LK265" s="136"/>
      <c r="LL265" s="136"/>
      <c r="LM265" s="136"/>
      <c r="LN265" s="136"/>
      <c r="LO265" s="136"/>
      <c r="LP265" s="136"/>
      <c r="LQ265" s="136"/>
      <c r="LR265" s="136"/>
      <c r="LS265" s="136"/>
      <c r="LT265" s="136"/>
      <c r="LU265" s="136"/>
      <c r="LV265" s="136"/>
      <c r="LW265" s="136"/>
      <c r="LX265" s="136"/>
      <c r="LY265" s="136"/>
      <c r="LZ265" s="136"/>
      <c r="MA265" s="136"/>
      <c r="MB265" s="136"/>
      <c r="MC265" s="136"/>
      <c r="MD265" s="136"/>
      <c r="ME265" s="136"/>
      <c r="MF265" s="136"/>
      <c r="MG265" s="136"/>
      <c r="MH265" s="136"/>
      <c r="MI265" s="136"/>
      <c r="MJ265" s="136"/>
      <c r="MK265" s="136"/>
      <c r="ML265" s="136"/>
      <c r="MM265" s="136"/>
      <c r="MN265" s="136"/>
      <c r="MO265" s="136"/>
      <c r="MP265" s="136"/>
      <c r="MQ265" s="136"/>
      <c r="MR265" s="136"/>
      <c r="MS265" s="136"/>
      <c r="MT265" s="136"/>
      <c r="MU265" s="136"/>
      <c r="MV265" s="136"/>
      <c r="MW265" s="136"/>
      <c r="MX265" s="136"/>
      <c r="MY265" s="136"/>
      <c r="MZ265" s="136"/>
      <c r="NA265" s="136"/>
      <c r="NB265" s="136"/>
      <c r="NC265" s="136"/>
      <c r="ND265" s="136"/>
      <c r="NE265" s="136"/>
      <c r="NF265" s="136"/>
      <c r="NG265" s="136"/>
      <c r="NH265" s="136"/>
      <c r="NI265" s="136"/>
      <c r="NJ265" s="136"/>
      <c r="NK265" s="136"/>
      <c r="NL265" s="136"/>
      <c r="NM265" s="136"/>
      <c r="NN265" s="136"/>
      <c r="NO265" s="136"/>
      <c r="NP265" s="136"/>
      <c r="NQ265" s="136"/>
      <c r="NR265" s="136"/>
      <c r="NS265" s="136"/>
      <c r="NT265" s="136"/>
      <c r="NU265" s="136"/>
      <c r="NV265" s="136"/>
      <c r="NW265" s="136"/>
      <c r="NX265" s="136"/>
      <c r="NY265" s="136"/>
      <c r="NZ265" s="136"/>
      <c r="OA265" s="136"/>
      <c r="OB265" s="136"/>
      <c r="OC265" s="136"/>
      <c r="OD265" s="136"/>
      <c r="OE265" s="136"/>
      <c r="OF265" s="136"/>
      <c r="OG265" s="136"/>
      <c r="OH265" s="136"/>
      <c r="OI265" s="136"/>
      <c r="OJ265" s="136"/>
      <c r="OK265" s="136"/>
      <c r="OL265" s="136"/>
      <c r="OM265" s="136"/>
      <c r="ON265" s="136"/>
      <c r="OO265" s="136"/>
      <c r="OP265" s="136"/>
      <c r="OQ265" s="136"/>
      <c r="OR265" s="136"/>
      <c r="OS265" s="136"/>
      <c r="OT265" s="136"/>
      <c r="OU265" s="136"/>
      <c r="OV265" s="136"/>
      <c r="OW265" s="136"/>
      <c r="OX265" s="136"/>
      <c r="OY265" s="136"/>
      <c r="OZ265" s="136"/>
      <c r="PA265" s="136"/>
      <c r="PB265" s="136"/>
      <c r="PC265" s="136"/>
      <c r="PD265" s="136"/>
      <c r="PE265" s="136"/>
      <c r="PF265" s="136"/>
      <c r="PG265" s="136"/>
      <c r="PH265" s="136"/>
      <c r="PI265" s="136"/>
      <c r="PJ265" s="136"/>
      <c r="PK265" s="136"/>
      <c r="PL265" s="136"/>
      <c r="PM265" s="136"/>
      <c r="PN265" s="136"/>
      <c r="PO265" s="136"/>
      <c r="PP265" s="136"/>
      <c r="PQ265" s="136"/>
      <c r="PR265" s="136"/>
      <c r="PS265" s="136"/>
      <c r="PT265" s="136"/>
      <c r="PU265" s="136"/>
      <c r="PV265" s="136"/>
      <c r="PW265" s="136"/>
      <c r="PX265" s="136"/>
      <c r="PY265" s="136"/>
      <c r="PZ265" s="136"/>
      <c r="QA265" s="136"/>
      <c r="QB265" s="136"/>
      <c r="QC265" s="136"/>
      <c r="QD265" s="136"/>
      <c r="QE265" s="136"/>
      <c r="QF265" s="136"/>
      <c r="QG265" s="136"/>
      <c r="QH265" s="136"/>
      <c r="QI265" s="136"/>
      <c r="QJ265" s="136"/>
      <c r="QK265" s="136"/>
      <c r="QL265" s="136"/>
      <c r="QM265" s="136"/>
      <c r="QN265" s="136"/>
      <c r="QO265" s="136"/>
      <c r="QP265" s="136"/>
      <c r="QQ265" s="136"/>
      <c r="QR265" s="136"/>
      <c r="QS265" s="136"/>
      <c r="QT265" s="136"/>
      <c r="QU265" s="136"/>
      <c r="QV265" s="136"/>
      <c r="QW265" s="136"/>
      <c r="QX265" s="136"/>
      <c r="QY265" s="136"/>
      <c r="QZ265" s="136"/>
      <c r="RA265" s="136"/>
      <c r="RB265" s="136"/>
      <c r="RC265" s="136"/>
      <c r="RD265" s="136"/>
      <c r="RE265" s="136"/>
      <c r="RF265" s="136"/>
      <c r="RG265" s="136"/>
      <c r="RH265" s="136"/>
      <c r="RI265" s="136"/>
      <c r="RJ265" s="136"/>
      <c r="RK265" s="136"/>
      <c r="RL265" s="136"/>
      <c r="RM265" s="136"/>
      <c r="RN265" s="136"/>
      <c r="RO265" s="136"/>
      <c r="RP265" s="136"/>
      <c r="RQ265" s="136"/>
      <c r="RR265" s="136"/>
      <c r="RS265" s="136"/>
      <c r="RT265" s="136"/>
      <c r="RU265" s="136"/>
      <c r="RV265" s="136"/>
      <c r="RW265" s="136"/>
      <c r="RX265" s="136"/>
      <c r="RY265" s="136"/>
      <c r="RZ265" s="136"/>
      <c r="SA265" s="136"/>
      <c r="SB265" s="136"/>
      <c r="SC265" s="136"/>
      <c r="SD265" s="136"/>
      <c r="SE265" s="136"/>
      <c r="SF265" s="136"/>
      <c r="SG265" s="136"/>
      <c r="SH265" s="136"/>
      <c r="SI265" s="136"/>
      <c r="SJ265" s="136"/>
      <c r="SK265" s="136"/>
      <c r="SL265" s="136"/>
      <c r="SM265" s="136"/>
      <c r="SN265" s="136"/>
      <c r="SO265" s="136"/>
      <c r="SP265" s="136"/>
      <c r="SQ265" s="136"/>
      <c r="SR265" s="136"/>
      <c r="SS265" s="136"/>
      <c r="ST265" s="136"/>
      <c r="SU265" s="136"/>
      <c r="SV265" s="136"/>
      <c r="SW265" s="136"/>
      <c r="SX265" s="136"/>
      <c r="SY265" s="136"/>
      <c r="SZ265" s="136"/>
      <c r="TA265" s="136"/>
      <c r="TB265" s="136"/>
      <c r="TC265" s="136"/>
      <c r="TD265" s="136"/>
      <c r="TE265" s="136"/>
      <c r="TF265" s="136"/>
      <c r="TG265" s="136"/>
      <c r="TH265" s="136"/>
      <c r="TI265" s="136"/>
      <c r="TJ265" s="136"/>
      <c r="TK265" s="136"/>
      <c r="TL265" s="136"/>
      <c r="TM265" s="136"/>
      <c r="TN265" s="136"/>
      <c r="TO265" s="136"/>
      <c r="TP265" s="136"/>
      <c r="TQ265" s="136"/>
      <c r="TR265" s="136"/>
      <c r="TS265" s="136"/>
      <c r="TT265" s="136"/>
      <c r="TU265" s="136"/>
      <c r="TV265" s="136"/>
      <c r="TW265" s="136"/>
      <c r="TX265" s="136"/>
      <c r="TY265" s="136"/>
      <c r="TZ265" s="136"/>
      <c r="UA265" s="136"/>
      <c r="UB265" s="136"/>
      <c r="UC265" s="136"/>
      <c r="UD265" s="136"/>
      <c r="UE265" s="136"/>
      <c r="UF265" s="136"/>
      <c r="UG265" s="136"/>
      <c r="UH265" s="136"/>
      <c r="UI265" s="136"/>
      <c r="UJ265" s="136"/>
      <c r="UK265" s="136"/>
      <c r="UL265" s="136"/>
      <c r="UM265" s="136"/>
      <c r="UN265" s="136"/>
      <c r="UO265" s="136"/>
      <c r="UP265" s="136"/>
      <c r="UQ265" s="136"/>
      <c r="UR265" s="136"/>
      <c r="US265" s="136"/>
      <c r="UT265" s="136"/>
      <c r="UU265" s="136"/>
      <c r="UV265" s="136"/>
      <c r="UW265" s="136"/>
      <c r="UX265" s="136"/>
      <c r="UY265" s="136"/>
      <c r="UZ265" s="136"/>
      <c r="VA265" s="136"/>
      <c r="VB265" s="136"/>
      <c r="VC265" s="136"/>
      <c r="VD265" s="136"/>
      <c r="VE265" s="136"/>
      <c r="VF265" s="136"/>
      <c r="VG265" s="136"/>
      <c r="VH265" s="136"/>
      <c r="VI265" s="136"/>
      <c r="VJ265" s="136"/>
      <c r="VK265" s="136"/>
      <c r="VL265" s="136"/>
      <c r="VM265" s="136"/>
      <c r="VN265" s="136"/>
      <c r="VO265" s="136"/>
      <c r="VP265" s="136"/>
      <c r="VQ265" s="136"/>
      <c r="VR265" s="136"/>
      <c r="VS265" s="136"/>
      <c r="VT265" s="136"/>
      <c r="VU265" s="136"/>
      <c r="VV265" s="136"/>
      <c r="VW265" s="136"/>
      <c r="VX265" s="136"/>
      <c r="VY265" s="136"/>
      <c r="VZ265" s="136"/>
      <c r="WA265" s="136"/>
      <c r="WB265" s="136"/>
      <c r="WC265" s="136"/>
      <c r="WD265" s="136"/>
      <c r="WE265" s="136"/>
      <c r="WF265" s="136"/>
      <c r="WG265" s="136"/>
      <c r="WH265" s="136"/>
      <c r="WI265" s="136"/>
      <c r="WJ265" s="136"/>
      <c r="WK265" s="136"/>
      <c r="WL265" s="136"/>
      <c r="WM265" s="136"/>
      <c r="WN265" s="136"/>
      <c r="WO265" s="136"/>
      <c r="WP265" s="136"/>
      <c r="WQ265" s="136"/>
      <c r="WR265" s="136"/>
      <c r="WS265" s="136"/>
      <c r="WT265" s="136"/>
      <c r="WU265" s="136"/>
      <c r="WV265" s="136"/>
      <c r="WW265" s="136"/>
      <c r="WX265" s="136"/>
      <c r="WY265" s="136"/>
      <c r="WZ265" s="136"/>
      <c r="XA265" s="136"/>
      <c r="XB265" s="136"/>
      <c r="XC265" s="136"/>
      <c r="XD265" s="136"/>
      <c r="XE265" s="136"/>
      <c r="XF265" s="136"/>
      <c r="XG265" s="136"/>
      <c r="XH265" s="136"/>
      <c r="XI265" s="136"/>
      <c r="XJ265" s="136"/>
      <c r="XK265" s="136"/>
      <c r="XL265" s="136"/>
      <c r="XM265" s="136"/>
      <c r="XN265" s="136"/>
      <c r="XO265" s="136"/>
      <c r="XP265" s="136"/>
      <c r="XQ265" s="136"/>
      <c r="XR265" s="136"/>
      <c r="XS265" s="136"/>
      <c r="XT265" s="136"/>
      <c r="XU265" s="136"/>
      <c r="XV265" s="136"/>
      <c r="XW265" s="136"/>
      <c r="XX265" s="136"/>
      <c r="XY265" s="136"/>
      <c r="XZ265" s="136"/>
      <c r="YA265" s="136"/>
      <c r="YB265" s="136"/>
      <c r="YC265" s="136"/>
      <c r="YD265" s="136"/>
      <c r="YE265" s="136"/>
      <c r="YF265" s="136"/>
      <c r="YG265" s="136"/>
      <c r="YH265" s="136"/>
      <c r="YI265" s="136"/>
      <c r="YJ265" s="136"/>
      <c r="YK265" s="136"/>
      <c r="YL265" s="136"/>
      <c r="YM265" s="136"/>
      <c r="YN265" s="136"/>
      <c r="YO265" s="136"/>
      <c r="YP265" s="136"/>
      <c r="YQ265" s="136"/>
      <c r="YR265" s="136"/>
      <c r="YS265" s="136"/>
      <c r="YT265" s="136"/>
      <c r="YU265" s="136"/>
      <c r="YV265" s="136"/>
      <c r="YW265" s="136"/>
      <c r="YX265" s="136"/>
      <c r="YY265" s="136"/>
      <c r="YZ265" s="136"/>
      <c r="ZA265" s="136"/>
      <c r="ZB265" s="136"/>
      <c r="ZC265" s="136"/>
      <c r="ZD265" s="136"/>
      <c r="ZE265" s="136"/>
      <c r="ZF265" s="136"/>
      <c r="ZG265" s="136"/>
      <c r="ZH265" s="136"/>
      <c r="ZI265" s="136"/>
      <c r="ZJ265" s="136"/>
      <c r="ZK265" s="136"/>
      <c r="ZL265" s="136"/>
      <c r="ZM265" s="136"/>
      <c r="ZN265" s="136"/>
      <c r="ZO265" s="136"/>
      <c r="ZP265" s="136"/>
      <c r="ZQ265" s="136"/>
      <c r="ZR265" s="136"/>
      <c r="ZS265" s="136"/>
      <c r="ZT265" s="136"/>
      <c r="ZU265" s="136"/>
      <c r="ZV265" s="136"/>
      <c r="ZW265" s="136"/>
      <c r="ZX265" s="136"/>
      <c r="ZY265" s="136"/>
      <c r="ZZ265" s="136"/>
      <c r="AAA265" s="136"/>
      <c r="AAB265" s="136"/>
      <c r="AAC265" s="136"/>
      <c r="AAD265" s="136"/>
      <c r="AAE265" s="136"/>
      <c r="AAF265" s="136"/>
      <c r="AAG265" s="136"/>
      <c r="AAH265" s="136"/>
      <c r="AAI265" s="136"/>
      <c r="AAJ265" s="136"/>
      <c r="AAK265" s="136"/>
      <c r="AAL265" s="136"/>
      <c r="AAM265" s="136"/>
      <c r="AAN265" s="136"/>
      <c r="AAO265" s="136"/>
      <c r="AAP265" s="136"/>
      <c r="AAQ265" s="136"/>
      <c r="AAR265" s="136"/>
      <c r="AAS265" s="136"/>
      <c r="AAT265" s="136"/>
      <c r="AAU265" s="136"/>
      <c r="AAV265" s="136"/>
      <c r="AAW265" s="136"/>
      <c r="AAX265" s="136"/>
      <c r="AAY265" s="136"/>
      <c r="AAZ265" s="136"/>
      <c r="ABA265" s="136"/>
      <c r="ABB265" s="136"/>
      <c r="ABC265" s="136"/>
      <c r="ABD265" s="136"/>
      <c r="ABE265" s="136"/>
      <c r="ABF265" s="136"/>
      <c r="ABG265" s="136"/>
      <c r="ABH265" s="136"/>
      <c r="ABI265" s="136"/>
      <c r="ABJ265" s="136"/>
      <c r="ABK265" s="136"/>
      <c r="ABL265" s="136"/>
      <c r="ABM265" s="136"/>
      <c r="ABN265" s="136"/>
      <c r="ABO265" s="136"/>
      <c r="ABP265" s="136"/>
      <c r="ABQ265" s="136"/>
      <c r="ABR265" s="136"/>
      <c r="ABS265" s="136"/>
      <c r="ABT265" s="136"/>
      <c r="ABU265" s="136"/>
      <c r="ABV265" s="136"/>
      <c r="ABW265" s="136"/>
      <c r="ABX265" s="136"/>
      <c r="ABY265" s="136"/>
      <c r="ABZ265" s="136"/>
      <c r="ACA265" s="136"/>
      <c r="ACB265" s="136"/>
      <c r="ACC265" s="136"/>
      <c r="ACD265" s="136"/>
      <c r="ACE265" s="136"/>
      <c r="ACF265" s="136"/>
      <c r="ACG265" s="136"/>
      <c r="ACH265" s="136"/>
      <c r="ACI265" s="136"/>
      <c r="ACJ265" s="136"/>
      <c r="ACK265" s="136"/>
      <c r="ACL265" s="136"/>
      <c r="ACM265" s="136"/>
      <c r="ACN265" s="136"/>
      <c r="ACO265" s="136"/>
      <c r="ACP265" s="136"/>
      <c r="ACQ265" s="136"/>
      <c r="ACR265" s="136"/>
      <c r="ACS265" s="136"/>
      <c r="ACT265" s="136"/>
      <c r="ACU265" s="136"/>
      <c r="ACV265" s="136"/>
      <c r="ACW265" s="136"/>
      <c r="ACX265" s="136"/>
      <c r="ACY265" s="136"/>
      <c r="ACZ265" s="136"/>
      <c r="ADA265" s="136"/>
      <c r="ADB265" s="136"/>
      <c r="ADC265" s="136"/>
      <c r="ADD265" s="136"/>
      <c r="ADE265" s="136"/>
      <c r="ADF265" s="136"/>
      <c r="ADG265" s="136"/>
      <c r="ADH265" s="136"/>
      <c r="ADI265" s="136"/>
      <c r="ADJ265" s="136"/>
      <c r="ADK265" s="136"/>
      <c r="ADL265" s="136"/>
      <c r="ADM265" s="136"/>
      <c r="ADN265" s="136"/>
      <c r="ADO265" s="136"/>
      <c r="ADP265" s="136"/>
      <c r="ADQ265" s="136"/>
      <c r="ADR265" s="136"/>
      <c r="ADS265" s="136"/>
      <c r="ADT265" s="136"/>
      <c r="ADU265" s="136"/>
      <c r="ADV265" s="136"/>
      <c r="ADW265" s="136"/>
      <c r="ADX265" s="136"/>
      <c r="ADY265" s="136"/>
      <c r="ADZ265" s="136"/>
      <c r="AEA265" s="136"/>
      <c r="AEB265" s="136"/>
      <c r="AEC265" s="136"/>
      <c r="AED265" s="136"/>
      <c r="AEE265" s="136"/>
      <c r="AEF265" s="136"/>
      <c r="AEG265" s="136"/>
      <c r="AEH265" s="136"/>
      <c r="AEI265" s="136"/>
      <c r="AEJ265" s="136"/>
      <c r="AEK265" s="136"/>
      <c r="AEL265" s="136"/>
      <c r="AEM265" s="136"/>
      <c r="AEN265" s="136"/>
      <c r="AEO265" s="136"/>
      <c r="AEP265" s="136"/>
      <c r="AEQ265" s="136"/>
      <c r="AER265" s="136"/>
      <c r="AES265" s="136"/>
      <c r="AET265" s="136"/>
      <c r="AEU265" s="136"/>
      <c r="AEV265" s="136"/>
      <c r="AEW265" s="136"/>
      <c r="AEX265" s="136"/>
      <c r="AEY265" s="136"/>
      <c r="AEZ265" s="136"/>
      <c r="AFA265" s="136"/>
      <c r="AFB265" s="136"/>
      <c r="AFC265" s="136"/>
      <c r="AFD265" s="136"/>
      <c r="AFE265" s="136"/>
      <c r="AFF265" s="136"/>
      <c r="AFG265" s="136"/>
      <c r="AFH265" s="136"/>
      <c r="AFI265" s="136"/>
      <c r="AFJ265" s="136"/>
      <c r="AFK265" s="136"/>
      <c r="AFL265" s="136"/>
      <c r="AFM265" s="136"/>
      <c r="AFN265" s="136"/>
      <c r="AFO265" s="136"/>
      <c r="AFP265" s="136"/>
      <c r="AFQ265" s="136"/>
      <c r="AFR265" s="136"/>
      <c r="AFS265" s="136"/>
      <c r="AFT265" s="136"/>
      <c r="AFU265" s="136"/>
      <c r="AFV265" s="136"/>
      <c r="AFW265" s="136"/>
      <c r="AFX265" s="136"/>
      <c r="AFY265" s="136"/>
      <c r="AFZ265" s="136"/>
      <c r="AGA265" s="136"/>
      <c r="AGB265" s="136"/>
      <c r="AGC265" s="136"/>
      <c r="AGD265" s="136"/>
      <c r="AGE265" s="136"/>
      <c r="AGF265" s="136"/>
      <c r="AGG265" s="136"/>
      <c r="AGH265" s="136"/>
      <c r="AGI265" s="136"/>
      <c r="AGJ265" s="136"/>
      <c r="AGK265" s="136"/>
      <c r="AGL265" s="136"/>
      <c r="AGM265" s="136"/>
      <c r="AGN265" s="136"/>
      <c r="AGO265" s="136"/>
      <c r="AGP265" s="136"/>
      <c r="AGQ265" s="136"/>
      <c r="AGR265" s="136"/>
      <c r="AGS265" s="136"/>
      <c r="AGT265" s="136"/>
      <c r="AGU265" s="136"/>
      <c r="AGV265" s="136"/>
      <c r="AGW265" s="136"/>
      <c r="AGX265" s="136"/>
      <c r="AGY265" s="136"/>
      <c r="AGZ265" s="136"/>
      <c r="AHA265" s="136"/>
      <c r="AHB265" s="136"/>
      <c r="AHC265" s="136"/>
      <c r="AHD265" s="136"/>
      <c r="AHE265" s="136"/>
      <c r="AHF265" s="136"/>
      <c r="AHG265" s="136"/>
      <c r="AHH265" s="136"/>
      <c r="AHI265" s="136"/>
      <c r="AHJ265" s="136"/>
      <c r="AHK265" s="136"/>
      <c r="AHL265" s="136"/>
      <c r="AHM265" s="136"/>
      <c r="AHN265" s="136"/>
      <c r="AHO265" s="136"/>
      <c r="AHP265" s="136"/>
      <c r="AHQ265" s="136"/>
      <c r="AHR265" s="136"/>
      <c r="AHS265" s="136"/>
      <c r="AHT265" s="136"/>
      <c r="AHU265" s="136"/>
      <c r="AHV265" s="136"/>
      <c r="AHW265" s="136"/>
      <c r="AHX265" s="136"/>
      <c r="AHY265" s="136"/>
      <c r="AHZ265" s="136"/>
      <c r="AIA265" s="136"/>
      <c r="AIB265" s="136"/>
      <c r="AIC265" s="136"/>
      <c r="AID265" s="136"/>
      <c r="AIE265" s="136"/>
      <c r="AIF265" s="136"/>
      <c r="AIG265" s="136"/>
      <c r="AIH265" s="136"/>
      <c r="AII265" s="136"/>
      <c r="AIJ265" s="136"/>
      <c r="AIK265" s="136"/>
      <c r="AIL265" s="136"/>
      <c r="AIM265" s="136"/>
      <c r="AIN265" s="136"/>
      <c r="AIO265" s="136"/>
      <c r="AIP265" s="136"/>
      <c r="AIQ265" s="136"/>
      <c r="AIR265" s="136"/>
      <c r="AIS265" s="136"/>
      <c r="AIT265" s="136"/>
      <c r="AIU265" s="136"/>
      <c r="AIV265" s="136"/>
      <c r="AIW265" s="136"/>
      <c r="AIX265" s="136"/>
      <c r="AIY265" s="136"/>
      <c r="AIZ265" s="136"/>
      <c r="AJA265" s="136"/>
      <c r="AJB265" s="136"/>
      <c r="AJC265" s="136"/>
      <c r="AJD265" s="136"/>
      <c r="AJE265" s="136"/>
      <c r="AJF265" s="136"/>
      <c r="AJG265" s="136"/>
      <c r="AJH265" s="136"/>
      <c r="AJI265" s="136"/>
      <c r="AJJ265" s="136"/>
      <c r="AJK265" s="136"/>
      <c r="AJL265" s="136"/>
      <c r="AJM265" s="136"/>
      <c r="AJN265" s="136"/>
      <c r="AJO265" s="136"/>
      <c r="AJP265" s="136"/>
      <c r="AJQ265" s="136"/>
      <c r="AJR265" s="136"/>
      <c r="AJS265" s="136"/>
      <c r="AJT265" s="136"/>
      <c r="AJU265" s="136"/>
      <c r="AJV265" s="136"/>
      <c r="AJW265" s="136"/>
      <c r="AJX265" s="136"/>
      <c r="AJY265" s="136"/>
      <c r="AJZ265" s="136"/>
      <c r="AKA265" s="136"/>
      <c r="AKB265" s="136"/>
      <c r="AKC265" s="136"/>
      <c r="AKD265" s="136"/>
      <c r="AKE265" s="136"/>
      <c r="AKF265" s="136"/>
      <c r="AKG265" s="136"/>
      <c r="AKH265" s="136"/>
      <c r="AKI265" s="136"/>
      <c r="AKJ265" s="136"/>
      <c r="AKK265" s="136"/>
      <c r="AKL265" s="136"/>
      <c r="AKM265" s="136"/>
      <c r="AKN265" s="136"/>
      <c r="AKO265" s="136"/>
      <c r="AKP265" s="136"/>
      <c r="AKQ265" s="136"/>
      <c r="AKR265" s="136"/>
      <c r="AKS265" s="136"/>
      <c r="AKT265" s="136"/>
      <c r="AKU265" s="136"/>
      <c r="AKV265" s="136"/>
      <c r="AKW265" s="136"/>
      <c r="AKX265" s="136"/>
      <c r="AKY265" s="136"/>
      <c r="AKZ265" s="136"/>
      <c r="ALA265" s="136"/>
      <c r="ALB265" s="136"/>
      <c r="ALC265" s="136"/>
      <c r="ALD265" s="136"/>
      <c r="ALE265" s="136"/>
      <c r="ALF265" s="136"/>
      <c r="ALG265" s="136"/>
      <c r="ALH265" s="136"/>
      <c r="ALI265" s="136"/>
      <c r="ALJ265" s="136"/>
      <c r="ALK265" s="136"/>
      <c r="ALL265" s="136"/>
      <c r="ALM265" s="136"/>
      <c r="ALN265" s="136"/>
      <c r="ALO265" s="136"/>
      <c r="ALP265" s="136"/>
      <c r="ALQ265" s="136"/>
      <c r="ALR265" s="136"/>
      <c r="ALS265" s="136"/>
      <c r="ALT265" s="136"/>
      <c r="ALU265" s="136"/>
      <c r="ALV265" s="136"/>
      <c r="ALW265" s="136"/>
      <c r="ALX265" s="136"/>
      <c r="ALY265" s="136"/>
      <c r="ALZ265" s="136"/>
      <c r="AMA265" s="136"/>
      <c r="AMB265" s="136"/>
      <c r="AMC265" s="136"/>
      <c r="AMD265" s="136"/>
      <c r="AME265" s="136"/>
      <c r="AMF265" s="136"/>
      <c r="AMG265" s="136"/>
      <c r="AMH265" s="136"/>
      <c r="AMI265" s="136"/>
    </row>
    <row r="266" spans="1:1023" ht="29.25" x14ac:dyDescent="0.25">
      <c r="A266" s="331" t="s">
        <v>1006</v>
      </c>
      <c r="B266" s="193">
        <v>266</v>
      </c>
      <c r="C266" s="198" t="s">
        <v>1007</v>
      </c>
      <c r="D266" s="216" t="s">
        <v>1008</v>
      </c>
      <c r="E266" s="136"/>
      <c r="F266" s="238"/>
      <c r="G266" s="214"/>
      <c r="H266" s="214"/>
      <c r="I266" s="367"/>
      <c r="J266" s="421"/>
      <c r="K266" s="161"/>
      <c r="L266" s="161"/>
      <c r="M266" s="161"/>
      <c r="N266" s="161"/>
      <c r="O266" s="161"/>
      <c r="P266" s="161"/>
      <c r="Q266" s="161"/>
      <c r="R266" s="161"/>
      <c r="S266" s="161"/>
      <c r="T266" s="161"/>
      <c r="U266" s="161"/>
      <c r="V266" s="256">
        <f>IF(O266=1,10,100)</f>
        <v>100</v>
      </c>
      <c r="W266" s="256">
        <f>IF(O266=1,1,IF(O266=2,10,100))</f>
        <v>100</v>
      </c>
      <c r="X266" s="256">
        <f>IF(O266=3,20,100)</f>
        <v>100</v>
      </c>
      <c r="Y266" s="256">
        <f>IF(P266=1,10,100)</f>
        <v>100</v>
      </c>
      <c r="Z266" s="256">
        <f>IF(P266=1,1,IF(P266=2,10,100))</f>
        <v>100</v>
      </c>
      <c r="AA266" s="257">
        <f>IF(OR(EXACT(Q266,"1A"),EXACT(Q266,"1B")),0.1,IF(Q266=2,1,100))</f>
        <v>100</v>
      </c>
      <c r="AB266" s="257">
        <f>IF(OR(EXACT(R266,"1A"),EXACT(R266,"1B")),0.1,IF(R266=2,1,100))</f>
        <v>100</v>
      </c>
      <c r="AC266" s="257">
        <f>IF(OR(EXACT(S266,"1A"),EXACT(S266,"1B")),0.3,IF(S266=2,3,100))</f>
        <v>100</v>
      </c>
      <c r="AD266" s="136"/>
      <c r="AE266" s="136"/>
      <c r="AF266" s="249">
        <f>IF(OR(OR(EXACT(J266,"1A"),EXACT(J266,"1B"),EXACT(J266,"1C")),K266=1),1,IF(K266=2,10,100))</f>
        <v>100</v>
      </c>
      <c r="AG266" s="249">
        <f>IF(OR(EXACT(J266,"1A"),EXACT(J266,"1B"),EXACT(J266,"1C")),1,IF(J266=2,10,100))</f>
        <v>100</v>
      </c>
      <c r="AH266" s="249">
        <f>IF(OR(EXACT(J266,"1A"),EXACT(J266,"1B"),EXACT(J266,"1C"),K266=1),3,100)</f>
        <v>100</v>
      </c>
      <c r="AI266" s="249">
        <f>IF(OR(EXACT(J266,"1A"),EXACT(J266,"1B"),EXACT(J266,"1C")),5,100)</f>
        <v>100</v>
      </c>
      <c r="AJ266" s="251"/>
      <c r="AK266" s="193">
        <v>1</v>
      </c>
      <c r="AL266" s="153"/>
      <c r="AM266" s="251"/>
      <c r="AN266" s="136"/>
      <c r="AO266" s="136"/>
      <c r="AP266" s="136"/>
      <c r="AQ266" s="272" t="s">
        <v>25948</v>
      </c>
      <c r="AR266" s="136"/>
      <c r="AS266" s="136"/>
      <c r="AT266" s="136"/>
      <c r="AU266" s="136"/>
      <c r="AV266" s="136"/>
      <c r="AW266" s="136"/>
      <c r="AX266" s="136"/>
      <c r="AY266" s="136"/>
      <c r="AZ266" s="136"/>
      <c r="BA266" s="136"/>
      <c r="BB266" s="136"/>
      <c r="BC266" s="136"/>
      <c r="BD266" s="136"/>
      <c r="BE266" s="136"/>
      <c r="BF266" s="136"/>
      <c r="BG266" s="136"/>
      <c r="BH266" s="136"/>
      <c r="BI266" s="136"/>
      <c r="BJ266" s="136"/>
      <c r="BK266" s="136"/>
      <c r="BL266" s="136"/>
      <c r="BM266" s="136"/>
      <c r="BN266" s="136"/>
      <c r="BO266" s="136"/>
      <c r="BP266" s="136"/>
      <c r="BQ266" s="136"/>
      <c r="BR266" s="136"/>
      <c r="BS266" s="136"/>
      <c r="BT266" s="136"/>
      <c r="BU266" s="136"/>
      <c r="BV266" s="136"/>
      <c r="BW266" s="136"/>
      <c r="BX266" s="136"/>
      <c r="BY266" s="136"/>
      <c r="BZ266" s="136"/>
      <c r="CA266" s="136"/>
      <c r="CB266" s="136"/>
      <c r="CC266" s="136"/>
      <c r="CD266" s="136"/>
      <c r="CE266" s="136"/>
      <c r="CF266" s="136"/>
      <c r="CG266" s="136"/>
      <c r="CH266" s="136"/>
      <c r="CI266" s="136"/>
      <c r="CJ266" s="136"/>
      <c r="CK266" s="136"/>
      <c r="CL266" s="136"/>
      <c r="CM266" s="136"/>
      <c r="CN266" s="136"/>
      <c r="CO266" s="136"/>
      <c r="CP266" s="136"/>
      <c r="CQ266" s="136"/>
      <c r="CR266" s="136"/>
      <c r="CS266" s="136"/>
      <c r="CT266" s="136"/>
      <c r="CU266" s="136"/>
      <c r="CV266" s="136"/>
      <c r="CW266" s="136"/>
      <c r="CX266" s="136"/>
      <c r="CY266" s="136"/>
      <c r="CZ266" s="136"/>
      <c r="DA266" s="136"/>
      <c r="DB266" s="136"/>
      <c r="DC266" s="136"/>
      <c r="DD266" s="136"/>
      <c r="DE266" s="136"/>
      <c r="DF266" s="136"/>
      <c r="DG266" s="136"/>
      <c r="DH266" s="136"/>
      <c r="DI266" s="136"/>
      <c r="DJ266" s="136"/>
      <c r="DK266" s="136"/>
      <c r="DL266" s="136"/>
      <c r="DM266" s="136"/>
      <c r="DN266" s="136"/>
      <c r="DO266" s="136"/>
      <c r="DP266" s="136"/>
      <c r="DQ266" s="136"/>
      <c r="DR266" s="136"/>
      <c r="DS266" s="136"/>
      <c r="DT266" s="136"/>
      <c r="DU266" s="136"/>
      <c r="DV266" s="136"/>
      <c r="DW266" s="136"/>
      <c r="DX266" s="136"/>
      <c r="DY266" s="136"/>
      <c r="DZ266" s="136"/>
      <c r="EA266" s="136"/>
      <c r="EB266" s="136"/>
      <c r="EC266" s="136"/>
      <c r="ED266" s="136"/>
      <c r="EE266" s="136"/>
      <c r="EF266" s="136"/>
      <c r="EG266" s="136"/>
      <c r="EH266" s="136"/>
      <c r="EI266" s="136"/>
      <c r="EJ266" s="136"/>
      <c r="EK266" s="136"/>
      <c r="EL266" s="136"/>
      <c r="EM266" s="136"/>
      <c r="EN266" s="136"/>
      <c r="EO266" s="136"/>
      <c r="EP266" s="136"/>
      <c r="EQ266" s="136"/>
      <c r="ER266" s="136"/>
      <c r="ES266" s="136"/>
      <c r="ET266" s="136"/>
      <c r="EU266" s="136"/>
      <c r="EV266" s="136"/>
      <c r="EW266" s="136"/>
      <c r="EX266" s="136"/>
      <c r="EY266" s="136"/>
      <c r="EZ266" s="136"/>
      <c r="FA266" s="136"/>
      <c r="FB266" s="136"/>
      <c r="FC266" s="136"/>
      <c r="FD266" s="136"/>
      <c r="FE266" s="136"/>
      <c r="FF266" s="136"/>
      <c r="FG266" s="136"/>
      <c r="FH266" s="136"/>
      <c r="FI266" s="136"/>
      <c r="FJ266" s="136"/>
      <c r="FK266" s="136"/>
      <c r="FL266" s="136"/>
      <c r="FM266" s="136"/>
      <c r="FN266" s="136"/>
      <c r="FO266" s="136"/>
      <c r="FP266" s="136"/>
      <c r="FQ266" s="136"/>
      <c r="FR266" s="136"/>
      <c r="FS266" s="136"/>
      <c r="FT266" s="136"/>
      <c r="FU266" s="136"/>
      <c r="FV266" s="136"/>
      <c r="FW266" s="136"/>
      <c r="FX266" s="136"/>
      <c r="FY266" s="136"/>
      <c r="FZ266" s="136"/>
      <c r="GA266" s="136"/>
      <c r="GB266" s="136"/>
      <c r="GC266" s="136"/>
      <c r="GD266" s="136"/>
      <c r="GE266" s="136"/>
      <c r="GF266" s="136"/>
      <c r="GG266" s="136"/>
      <c r="GH266" s="136"/>
      <c r="GI266" s="136"/>
      <c r="GJ266" s="136"/>
      <c r="GK266" s="136"/>
      <c r="GL266" s="136"/>
      <c r="GM266" s="136"/>
      <c r="GN266" s="136"/>
      <c r="GO266" s="136"/>
      <c r="GP266" s="136"/>
      <c r="GQ266" s="136"/>
      <c r="GR266" s="136"/>
      <c r="GS266" s="136"/>
      <c r="GT266" s="136"/>
      <c r="GU266" s="136"/>
      <c r="GV266" s="136"/>
      <c r="GW266" s="136"/>
      <c r="GX266" s="136"/>
      <c r="GY266" s="136"/>
      <c r="GZ266" s="136"/>
      <c r="HA266" s="136"/>
      <c r="HB266" s="136"/>
      <c r="HC266" s="136"/>
      <c r="HD266" s="136"/>
      <c r="HE266" s="136"/>
      <c r="HF266" s="136"/>
      <c r="HG266" s="136"/>
      <c r="HH266" s="136"/>
      <c r="HI266" s="136"/>
      <c r="HJ266" s="136"/>
      <c r="HK266" s="136"/>
      <c r="HL266" s="136"/>
      <c r="HM266" s="136"/>
      <c r="HN266" s="136"/>
      <c r="HO266" s="136"/>
      <c r="HP266" s="136"/>
      <c r="HQ266" s="136"/>
      <c r="HR266" s="136"/>
      <c r="HS266" s="136"/>
      <c r="HT266" s="136"/>
      <c r="HU266" s="136"/>
      <c r="HV266" s="136"/>
      <c r="HW266" s="136"/>
      <c r="HX266" s="136"/>
      <c r="HY266" s="136"/>
      <c r="HZ266" s="136"/>
      <c r="IA266" s="136"/>
      <c r="IB266" s="136"/>
      <c r="IC266" s="136"/>
      <c r="ID266" s="136"/>
      <c r="IE266" s="136"/>
      <c r="IF266" s="136"/>
      <c r="IG266" s="136"/>
      <c r="IH266" s="136"/>
      <c r="II266" s="136"/>
      <c r="IJ266" s="136"/>
      <c r="IK266" s="136"/>
      <c r="IL266" s="136"/>
      <c r="IM266" s="136"/>
      <c r="IN266" s="136"/>
      <c r="IO266" s="136"/>
      <c r="IP266" s="136"/>
      <c r="IQ266" s="136"/>
      <c r="IR266" s="136"/>
      <c r="IS266" s="136"/>
      <c r="IT266" s="136"/>
      <c r="IU266" s="136"/>
      <c r="IV266" s="136"/>
      <c r="IW266" s="136"/>
      <c r="IX266" s="136"/>
      <c r="IY266" s="136"/>
      <c r="IZ266" s="136"/>
      <c r="JA266" s="136"/>
      <c r="JB266" s="136"/>
      <c r="JC266" s="136"/>
      <c r="JD266" s="136"/>
      <c r="JE266" s="136"/>
      <c r="JF266" s="136"/>
      <c r="JG266" s="136"/>
      <c r="JH266" s="136"/>
      <c r="JI266" s="136"/>
      <c r="JJ266" s="136"/>
      <c r="JK266" s="136"/>
      <c r="JL266" s="136"/>
      <c r="JM266" s="136"/>
      <c r="JN266" s="136"/>
      <c r="JO266" s="136"/>
      <c r="JP266" s="136"/>
      <c r="JQ266" s="136"/>
      <c r="JR266" s="136"/>
      <c r="JS266" s="136"/>
      <c r="JT266" s="136"/>
      <c r="JU266" s="136"/>
      <c r="JV266" s="136"/>
      <c r="JW266" s="136"/>
      <c r="JX266" s="136"/>
      <c r="JY266" s="136"/>
      <c r="JZ266" s="136"/>
      <c r="KA266" s="136"/>
      <c r="KB266" s="136"/>
      <c r="KC266" s="136"/>
      <c r="KD266" s="136"/>
      <c r="KE266" s="136"/>
      <c r="KF266" s="136"/>
      <c r="KG266" s="136"/>
      <c r="KH266" s="136"/>
      <c r="KI266" s="136"/>
      <c r="KJ266" s="136"/>
      <c r="KK266" s="136"/>
      <c r="KL266" s="136"/>
      <c r="KM266" s="136"/>
      <c r="KN266" s="136"/>
      <c r="KO266" s="136"/>
      <c r="KP266" s="136"/>
      <c r="KQ266" s="136"/>
      <c r="KR266" s="136"/>
      <c r="KS266" s="136"/>
      <c r="KT266" s="136"/>
      <c r="KU266" s="136"/>
      <c r="KV266" s="136"/>
      <c r="KW266" s="136"/>
      <c r="KX266" s="136"/>
      <c r="KY266" s="136"/>
      <c r="KZ266" s="136"/>
      <c r="LA266" s="136"/>
      <c r="LB266" s="136"/>
      <c r="LC266" s="136"/>
      <c r="LD266" s="136"/>
      <c r="LE266" s="136"/>
      <c r="LF266" s="136"/>
      <c r="LG266" s="136"/>
      <c r="LH266" s="136"/>
      <c r="LI266" s="136"/>
      <c r="LJ266" s="136"/>
      <c r="LK266" s="136"/>
      <c r="LL266" s="136"/>
      <c r="LM266" s="136"/>
      <c r="LN266" s="136"/>
      <c r="LO266" s="136"/>
      <c r="LP266" s="136"/>
      <c r="LQ266" s="136"/>
      <c r="LR266" s="136"/>
      <c r="LS266" s="136"/>
      <c r="LT266" s="136"/>
      <c r="LU266" s="136"/>
      <c r="LV266" s="136"/>
      <c r="LW266" s="136"/>
      <c r="LX266" s="136"/>
      <c r="LY266" s="136"/>
      <c r="LZ266" s="136"/>
      <c r="MA266" s="136"/>
      <c r="MB266" s="136"/>
      <c r="MC266" s="136"/>
      <c r="MD266" s="136"/>
      <c r="ME266" s="136"/>
      <c r="MF266" s="136"/>
      <c r="MG266" s="136"/>
      <c r="MH266" s="136"/>
      <c r="MI266" s="136"/>
      <c r="MJ266" s="136"/>
      <c r="MK266" s="136"/>
      <c r="ML266" s="136"/>
      <c r="MM266" s="136"/>
      <c r="MN266" s="136"/>
      <c r="MO266" s="136"/>
      <c r="MP266" s="136"/>
      <c r="MQ266" s="136"/>
      <c r="MR266" s="136"/>
      <c r="MS266" s="136"/>
      <c r="MT266" s="136"/>
      <c r="MU266" s="136"/>
      <c r="MV266" s="136"/>
      <c r="MW266" s="136"/>
      <c r="MX266" s="136"/>
      <c r="MY266" s="136"/>
      <c r="MZ266" s="136"/>
      <c r="NA266" s="136"/>
      <c r="NB266" s="136"/>
      <c r="NC266" s="136"/>
      <c r="ND266" s="136"/>
      <c r="NE266" s="136"/>
      <c r="NF266" s="136"/>
      <c r="NG266" s="136"/>
      <c r="NH266" s="136"/>
      <c r="NI266" s="136"/>
      <c r="NJ266" s="136"/>
      <c r="NK266" s="136"/>
      <c r="NL266" s="136"/>
      <c r="NM266" s="136"/>
      <c r="NN266" s="136"/>
      <c r="NO266" s="136"/>
      <c r="NP266" s="136"/>
      <c r="NQ266" s="136"/>
      <c r="NR266" s="136"/>
      <c r="NS266" s="136"/>
      <c r="NT266" s="136"/>
      <c r="NU266" s="136"/>
      <c r="NV266" s="136"/>
      <c r="NW266" s="136"/>
      <c r="NX266" s="136"/>
      <c r="NY266" s="136"/>
      <c r="NZ266" s="136"/>
      <c r="OA266" s="136"/>
      <c r="OB266" s="136"/>
      <c r="OC266" s="136"/>
      <c r="OD266" s="136"/>
      <c r="OE266" s="136"/>
      <c r="OF266" s="136"/>
      <c r="OG266" s="136"/>
      <c r="OH266" s="136"/>
      <c r="OI266" s="136"/>
      <c r="OJ266" s="136"/>
      <c r="OK266" s="136"/>
      <c r="OL266" s="136"/>
      <c r="OM266" s="136"/>
      <c r="ON266" s="136"/>
      <c r="OO266" s="136"/>
      <c r="OP266" s="136"/>
      <c r="OQ266" s="136"/>
      <c r="OR266" s="136"/>
      <c r="OS266" s="136"/>
      <c r="OT266" s="136"/>
      <c r="OU266" s="136"/>
      <c r="OV266" s="136"/>
      <c r="OW266" s="136"/>
      <c r="OX266" s="136"/>
      <c r="OY266" s="136"/>
      <c r="OZ266" s="136"/>
      <c r="PA266" s="136"/>
      <c r="PB266" s="136"/>
      <c r="PC266" s="136"/>
      <c r="PD266" s="136"/>
      <c r="PE266" s="136"/>
      <c r="PF266" s="136"/>
      <c r="PG266" s="136"/>
      <c r="PH266" s="136"/>
      <c r="PI266" s="136"/>
      <c r="PJ266" s="136"/>
      <c r="PK266" s="136"/>
      <c r="PL266" s="136"/>
      <c r="PM266" s="136"/>
      <c r="PN266" s="136"/>
      <c r="PO266" s="136"/>
      <c r="PP266" s="136"/>
      <c r="PQ266" s="136"/>
      <c r="PR266" s="136"/>
      <c r="PS266" s="136"/>
      <c r="PT266" s="136"/>
      <c r="PU266" s="136"/>
      <c r="PV266" s="136"/>
      <c r="PW266" s="136"/>
      <c r="PX266" s="136"/>
      <c r="PY266" s="136"/>
      <c r="PZ266" s="136"/>
      <c r="QA266" s="136"/>
      <c r="QB266" s="136"/>
      <c r="QC266" s="136"/>
      <c r="QD266" s="136"/>
      <c r="QE266" s="136"/>
      <c r="QF266" s="136"/>
      <c r="QG266" s="136"/>
      <c r="QH266" s="136"/>
      <c r="QI266" s="136"/>
      <c r="QJ266" s="136"/>
      <c r="QK266" s="136"/>
      <c r="QL266" s="136"/>
      <c r="QM266" s="136"/>
      <c r="QN266" s="136"/>
      <c r="QO266" s="136"/>
      <c r="QP266" s="136"/>
      <c r="QQ266" s="136"/>
      <c r="QR266" s="136"/>
      <c r="QS266" s="136"/>
      <c r="QT266" s="136"/>
      <c r="QU266" s="136"/>
      <c r="QV266" s="136"/>
      <c r="QW266" s="136"/>
      <c r="QX266" s="136"/>
      <c r="QY266" s="136"/>
      <c r="QZ266" s="136"/>
      <c r="RA266" s="136"/>
      <c r="RB266" s="136"/>
      <c r="RC266" s="136"/>
      <c r="RD266" s="136"/>
      <c r="RE266" s="136"/>
      <c r="RF266" s="136"/>
      <c r="RG266" s="136"/>
      <c r="RH266" s="136"/>
      <c r="RI266" s="136"/>
      <c r="RJ266" s="136"/>
      <c r="RK266" s="136"/>
      <c r="RL266" s="136"/>
      <c r="RM266" s="136"/>
      <c r="RN266" s="136"/>
      <c r="RO266" s="136"/>
      <c r="RP266" s="136"/>
      <c r="RQ266" s="136"/>
      <c r="RR266" s="136"/>
      <c r="RS266" s="136"/>
      <c r="RT266" s="136"/>
      <c r="RU266" s="136"/>
      <c r="RV266" s="136"/>
      <c r="RW266" s="136"/>
      <c r="RX266" s="136"/>
      <c r="RY266" s="136"/>
      <c r="RZ266" s="136"/>
      <c r="SA266" s="136"/>
      <c r="SB266" s="136"/>
      <c r="SC266" s="136"/>
      <c r="SD266" s="136"/>
      <c r="SE266" s="136"/>
      <c r="SF266" s="136"/>
      <c r="SG266" s="136"/>
      <c r="SH266" s="136"/>
      <c r="SI266" s="136"/>
      <c r="SJ266" s="136"/>
      <c r="SK266" s="136"/>
      <c r="SL266" s="136"/>
      <c r="SM266" s="136"/>
      <c r="SN266" s="136"/>
      <c r="SO266" s="136"/>
      <c r="SP266" s="136"/>
      <c r="SQ266" s="136"/>
      <c r="SR266" s="136"/>
      <c r="SS266" s="136"/>
      <c r="ST266" s="136"/>
      <c r="SU266" s="136"/>
      <c r="SV266" s="136"/>
      <c r="SW266" s="136"/>
      <c r="SX266" s="136"/>
      <c r="SY266" s="136"/>
      <c r="SZ266" s="136"/>
      <c r="TA266" s="136"/>
      <c r="TB266" s="136"/>
      <c r="TC266" s="136"/>
      <c r="TD266" s="136"/>
      <c r="TE266" s="136"/>
      <c r="TF266" s="136"/>
      <c r="TG266" s="136"/>
      <c r="TH266" s="136"/>
      <c r="TI266" s="136"/>
      <c r="TJ266" s="136"/>
      <c r="TK266" s="136"/>
      <c r="TL266" s="136"/>
      <c r="TM266" s="136"/>
      <c r="TN266" s="136"/>
      <c r="TO266" s="136"/>
      <c r="TP266" s="136"/>
      <c r="TQ266" s="136"/>
      <c r="TR266" s="136"/>
      <c r="TS266" s="136"/>
      <c r="TT266" s="136"/>
      <c r="TU266" s="136"/>
      <c r="TV266" s="136"/>
      <c r="TW266" s="136"/>
      <c r="TX266" s="136"/>
      <c r="TY266" s="136"/>
      <c r="TZ266" s="136"/>
      <c r="UA266" s="136"/>
      <c r="UB266" s="136"/>
      <c r="UC266" s="136"/>
      <c r="UD266" s="136"/>
      <c r="UE266" s="136"/>
      <c r="UF266" s="136"/>
      <c r="UG266" s="136"/>
      <c r="UH266" s="136"/>
      <c r="UI266" s="136"/>
      <c r="UJ266" s="136"/>
      <c r="UK266" s="136"/>
      <c r="UL266" s="136"/>
      <c r="UM266" s="136"/>
      <c r="UN266" s="136"/>
      <c r="UO266" s="136"/>
      <c r="UP266" s="136"/>
      <c r="UQ266" s="136"/>
      <c r="UR266" s="136"/>
      <c r="US266" s="136"/>
      <c r="UT266" s="136"/>
      <c r="UU266" s="136"/>
      <c r="UV266" s="136"/>
      <c r="UW266" s="136"/>
      <c r="UX266" s="136"/>
      <c r="UY266" s="136"/>
      <c r="UZ266" s="136"/>
      <c r="VA266" s="136"/>
      <c r="VB266" s="136"/>
      <c r="VC266" s="136"/>
      <c r="VD266" s="136"/>
      <c r="VE266" s="136"/>
      <c r="VF266" s="136"/>
      <c r="VG266" s="136"/>
      <c r="VH266" s="136"/>
      <c r="VI266" s="136"/>
      <c r="VJ266" s="136"/>
      <c r="VK266" s="136"/>
      <c r="VL266" s="136"/>
      <c r="VM266" s="136"/>
      <c r="VN266" s="136"/>
      <c r="VO266" s="136"/>
      <c r="VP266" s="136"/>
      <c r="VQ266" s="136"/>
      <c r="VR266" s="136"/>
      <c r="VS266" s="136"/>
      <c r="VT266" s="136"/>
      <c r="VU266" s="136"/>
      <c r="VV266" s="136"/>
      <c r="VW266" s="136"/>
      <c r="VX266" s="136"/>
      <c r="VY266" s="136"/>
      <c r="VZ266" s="136"/>
      <c r="WA266" s="136"/>
      <c r="WB266" s="136"/>
      <c r="WC266" s="136"/>
      <c r="WD266" s="136"/>
      <c r="WE266" s="136"/>
      <c r="WF266" s="136"/>
      <c r="WG266" s="136"/>
      <c r="WH266" s="136"/>
      <c r="WI266" s="136"/>
      <c r="WJ266" s="136"/>
      <c r="WK266" s="136"/>
      <c r="WL266" s="136"/>
      <c r="WM266" s="136"/>
      <c r="WN266" s="136"/>
      <c r="WO266" s="136"/>
      <c r="WP266" s="136"/>
      <c r="WQ266" s="136"/>
      <c r="WR266" s="136"/>
      <c r="WS266" s="136"/>
      <c r="WT266" s="136"/>
      <c r="WU266" s="136"/>
      <c r="WV266" s="136"/>
      <c r="WW266" s="136"/>
      <c r="WX266" s="136"/>
      <c r="WY266" s="136"/>
      <c r="WZ266" s="136"/>
      <c r="XA266" s="136"/>
      <c r="XB266" s="136"/>
      <c r="XC266" s="136"/>
      <c r="XD266" s="136"/>
      <c r="XE266" s="136"/>
      <c r="XF266" s="136"/>
      <c r="XG266" s="136"/>
      <c r="XH266" s="136"/>
      <c r="XI266" s="136"/>
      <c r="XJ266" s="136"/>
      <c r="XK266" s="136"/>
      <c r="XL266" s="136"/>
      <c r="XM266" s="136"/>
      <c r="XN266" s="136"/>
      <c r="XO266" s="136"/>
      <c r="XP266" s="136"/>
      <c r="XQ266" s="136"/>
      <c r="XR266" s="136"/>
      <c r="XS266" s="136"/>
      <c r="XT266" s="136"/>
      <c r="XU266" s="136"/>
      <c r="XV266" s="136"/>
      <c r="XW266" s="136"/>
      <c r="XX266" s="136"/>
      <c r="XY266" s="136"/>
      <c r="XZ266" s="136"/>
      <c r="YA266" s="136"/>
      <c r="YB266" s="136"/>
      <c r="YC266" s="136"/>
      <c r="YD266" s="136"/>
      <c r="YE266" s="136"/>
      <c r="YF266" s="136"/>
      <c r="YG266" s="136"/>
      <c r="YH266" s="136"/>
      <c r="YI266" s="136"/>
      <c r="YJ266" s="136"/>
      <c r="YK266" s="136"/>
      <c r="YL266" s="136"/>
      <c r="YM266" s="136"/>
      <c r="YN266" s="136"/>
      <c r="YO266" s="136"/>
      <c r="YP266" s="136"/>
      <c r="YQ266" s="136"/>
      <c r="YR266" s="136"/>
      <c r="YS266" s="136"/>
      <c r="YT266" s="136"/>
      <c r="YU266" s="136"/>
      <c r="YV266" s="136"/>
      <c r="YW266" s="136"/>
      <c r="YX266" s="136"/>
      <c r="YY266" s="136"/>
      <c r="YZ266" s="136"/>
      <c r="ZA266" s="136"/>
      <c r="ZB266" s="136"/>
      <c r="ZC266" s="136"/>
      <c r="ZD266" s="136"/>
      <c r="ZE266" s="136"/>
      <c r="ZF266" s="136"/>
      <c r="ZG266" s="136"/>
      <c r="ZH266" s="136"/>
      <c r="ZI266" s="136"/>
      <c r="ZJ266" s="136"/>
      <c r="ZK266" s="136"/>
      <c r="ZL266" s="136"/>
      <c r="ZM266" s="136"/>
      <c r="ZN266" s="136"/>
      <c r="ZO266" s="136"/>
      <c r="ZP266" s="136"/>
      <c r="ZQ266" s="136"/>
      <c r="ZR266" s="136"/>
      <c r="ZS266" s="136"/>
      <c r="ZT266" s="136"/>
      <c r="ZU266" s="136"/>
      <c r="ZV266" s="136"/>
      <c r="ZW266" s="136"/>
      <c r="ZX266" s="136"/>
      <c r="ZY266" s="136"/>
      <c r="ZZ266" s="136"/>
      <c r="AAA266" s="136"/>
      <c r="AAB266" s="136"/>
      <c r="AAC266" s="136"/>
      <c r="AAD266" s="136"/>
      <c r="AAE266" s="136"/>
      <c r="AAF266" s="136"/>
      <c r="AAG266" s="136"/>
      <c r="AAH266" s="136"/>
      <c r="AAI266" s="136"/>
      <c r="AAJ266" s="136"/>
      <c r="AAK266" s="136"/>
      <c r="AAL266" s="136"/>
      <c r="AAM266" s="136"/>
      <c r="AAN266" s="136"/>
      <c r="AAO266" s="136"/>
      <c r="AAP266" s="136"/>
      <c r="AAQ266" s="136"/>
      <c r="AAR266" s="136"/>
      <c r="AAS266" s="136"/>
      <c r="AAT266" s="136"/>
      <c r="AAU266" s="136"/>
      <c r="AAV266" s="136"/>
      <c r="AAW266" s="136"/>
      <c r="AAX266" s="136"/>
      <c r="AAY266" s="136"/>
      <c r="AAZ266" s="136"/>
      <c r="ABA266" s="136"/>
      <c r="ABB266" s="136"/>
      <c r="ABC266" s="136"/>
      <c r="ABD266" s="136"/>
      <c r="ABE266" s="136"/>
      <c r="ABF266" s="136"/>
      <c r="ABG266" s="136"/>
      <c r="ABH266" s="136"/>
      <c r="ABI266" s="136"/>
      <c r="ABJ266" s="136"/>
      <c r="ABK266" s="136"/>
      <c r="ABL266" s="136"/>
      <c r="ABM266" s="136"/>
      <c r="ABN266" s="136"/>
      <c r="ABO266" s="136"/>
      <c r="ABP266" s="136"/>
      <c r="ABQ266" s="136"/>
      <c r="ABR266" s="136"/>
      <c r="ABS266" s="136"/>
      <c r="ABT266" s="136"/>
      <c r="ABU266" s="136"/>
      <c r="ABV266" s="136"/>
      <c r="ABW266" s="136"/>
      <c r="ABX266" s="136"/>
      <c r="ABY266" s="136"/>
      <c r="ABZ266" s="136"/>
      <c r="ACA266" s="136"/>
      <c r="ACB266" s="136"/>
      <c r="ACC266" s="136"/>
      <c r="ACD266" s="136"/>
      <c r="ACE266" s="136"/>
      <c r="ACF266" s="136"/>
      <c r="ACG266" s="136"/>
      <c r="ACH266" s="136"/>
      <c r="ACI266" s="136"/>
      <c r="ACJ266" s="136"/>
      <c r="ACK266" s="136"/>
      <c r="ACL266" s="136"/>
      <c r="ACM266" s="136"/>
      <c r="ACN266" s="136"/>
      <c r="ACO266" s="136"/>
      <c r="ACP266" s="136"/>
      <c r="ACQ266" s="136"/>
      <c r="ACR266" s="136"/>
      <c r="ACS266" s="136"/>
      <c r="ACT266" s="136"/>
      <c r="ACU266" s="136"/>
      <c r="ACV266" s="136"/>
      <c r="ACW266" s="136"/>
      <c r="ACX266" s="136"/>
      <c r="ACY266" s="136"/>
      <c r="ACZ266" s="136"/>
      <c r="ADA266" s="136"/>
      <c r="ADB266" s="136"/>
      <c r="ADC266" s="136"/>
      <c r="ADD266" s="136"/>
      <c r="ADE266" s="136"/>
      <c r="ADF266" s="136"/>
      <c r="ADG266" s="136"/>
      <c r="ADH266" s="136"/>
      <c r="ADI266" s="136"/>
      <c r="ADJ266" s="136"/>
      <c r="ADK266" s="136"/>
      <c r="ADL266" s="136"/>
      <c r="ADM266" s="136"/>
      <c r="ADN266" s="136"/>
      <c r="ADO266" s="136"/>
      <c r="ADP266" s="136"/>
      <c r="ADQ266" s="136"/>
      <c r="ADR266" s="136"/>
      <c r="ADS266" s="136"/>
      <c r="ADT266" s="136"/>
      <c r="ADU266" s="136"/>
      <c r="ADV266" s="136"/>
      <c r="ADW266" s="136"/>
      <c r="ADX266" s="136"/>
      <c r="ADY266" s="136"/>
      <c r="ADZ266" s="136"/>
      <c r="AEA266" s="136"/>
      <c r="AEB266" s="136"/>
      <c r="AEC266" s="136"/>
      <c r="AED266" s="136"/>
      <c r="AEE266" s="136"/>
      <c r="AEF266" s="136"/>
      <c r="AEG266" s="136"/>
      <c r="AEH266" s="136"/>
      <c r="AEI266" s="136"/>
      <c r="AEJ266" s="136"/>
      <c r="AEK266" s="136"/>
      <c r="AEL266" s="136"/>
      <c r="AEM266" s="136"/>
      <c r="AEN266" s="136"/>
      <c r="AEO266" s="136"/>
      <c r="AEP266" s="136"/>
      <c r="AEQ266" s="136"/>
      <c r="AER266" s="136"/>
      <c r="AES266" s="136"/>
      <c r="AET266" s="136"/>
      <c r="AEU266" s="136"/>
      <c r="AEV266" s="136"/>
      <c r="AEW266" s="136"/>
      <c r="AEX266" s="136"/>
      <c r="AEY266" s="136"/>
      <c r="AEZ266" s="136"/>
      <c r="AFA266" s="136"/>
      <c r="AFB266" s="136"/>
      <c r="AFC266" s="136"/>
      <c r="AFD266" s="136"/>
      <c r="AFE266" s="136"/>
      <c r="AFF266" s="136"/>
      <c r="AFG266" s="136"/>
      <c r="AFH266" s="136"/>
      <c r="AFI266" s="136"/>
      <c r="AFJ266" s="136"/>
      <c r="AFK266" s="136"/>
      <c r="AFL266" s="136"/>
      <c r="AFM266" s="136"/>
      <c r="AFN266" s="136"/>
      <c r="AFO266" s="136"/>
      <c r="AFP266" s="136"/>
      <c r="AFQ266" s="136"/>
      <c r="AFR266" s="136"/>
      <c r="AFS266" s="136"/>
      <c r="AFT266" s="136"/>
      <c r="AFU266" s="136"/>
      <c r="AFV266" s="136"/>
      <c r="AFW266" s="136"/>
      <c r="AFX266" s="136"/>
      <c r="AFY266" s="136"/>
      <c r="AFZ266" s="136"/>
      <c r="AGA266" s="136"/>
      <c r="AGB266" s="136"/>
      <c r="AGC266" s="136"/>
      <c r="AGD266" s="136"/>
      <c r="AGE266" s="136"/>
      <c r="AGF266" s="136"/>
      <c r="AGG266" s="136"/>
      <c r="AGH266" s="136"/>
      <c r="AGI266" s="136"/>
      <c r="AGJ266" s="136"/>
      <c r="AGK266" s="136"/>
      <c r="AGL266" s="136"/>
      <c r="AGM266" s="136"/>
      <c r="AGN266" s="136"/>
      <c r="AGO266" s="136"/>
      <c r="AGP266" s="136"/>
      <c r="AGQ266" s="136"/>
      <c r="AGR266" s="136"/>
      <c r="AGS266" s="136"/>
      <c r="AGT266" s="136"/>
      <c r="AGU266" s="136"/>
      <c r="AGV266" s="136"/>
      <c r="AGW266" s="136"/>
      <c r="AGX266" s="136"/>
      <c r="AGY266" s="136"/>
      <c r="AGZ266" s="136"/>
      <c r="AHA266" s="136"/>
      <c r="AHB266" s="136"/>
      <c r="AHC266" s="136"/>
      <c r="AHD266" s="136"/>
      <c r="AHE266" s="136"/>
      <c r="AHF266" s="136"/>
      <c r="AHG266" s="136"/>
      <c r="AHH266" s="136"/>
      <c r="AHI266" s="136"/>
      <c r="AHJ266" s="136"/>
      <c r="AHK266" s="136"/>
      <c r="AHL266" s="136"/>
      <c r="AHM266" s="136"/>
      <c r="AHN266" s="136"/>
      <c r="AHO266" s="136"/>
      <c r="AHP266" s="136"/>
      <c r="AHQ266" s="136"/>
      <c r="AHR266" s="136"/>
      <c r="AHS266" s="136"/>
      <c r="AHT266" s="136"/>
      <c r="AHU266" s="136"/>
      <c r="AHV266" s="136"/>
      <c r="AHW266" s="136"/>
      <c r="AHX266" s="136"/>
      <c r="AHY266" s="136"/>
      <c r="AHZ266" s="136"/>
      <c r="AIA266" s="136"/>
      <c r="AIB266" s="136"/>
      <c r="AIC266" s="136"/>
      <c r="AID266" s="136"/>
      <c r="AIE266" s="136"/>
      <c r="AIF266" s="136"/>
      <c r="AIG266" s="136"/>
      <c r="AIH266" s="136"/>
      <c r="AII266" s="136"/>
      <c r="AIJ266" s="136"/>
      <c r="AIK266" s="136"/>
      <c r="AIL266" s="136"/>
      <c r="AIM266" s="136"/>
      <c r="AIN266" s="136"/>
      <c r="AIO266" s="136"/>
      <c r="AIP266" s="136"/>
      <c r="AIQ266" s="136"/>
      <c r="AIR266" s="136"/>
      <c r="AIS266" s="136"/>
      <c r="AIT266" s="136"/>
      <c r="AIU266" s="136"/>
      <c r="AIV266" s="136"/>
      <c r="AIW266" s="136"/>
      <c r="AIX266" s="136"/>
      <c r="AIY266" s="136"/>
      <c r="AIZ266" s="136"/>
      <c r="AJA266" s="136"/>
      <c r="AJB266" s="136"/>
      <c r="AJC266" s="136"/>
      <c r="AJD266" s="136"/>
      <c r="AJE266" s="136"/>
      <c r="AJF266" s="136"/>
      <c r="AJG266" s="136"/>
      <c r="AJH266" s="136"/>
      <c r="AJI266" s="136"/>
      <c r="AJJ266" s="136"/>
      <c r="AJK266" s="136"/>
      <c r="AJL266" s="136"/>
      <c r="AJM266" s="136"/>
      <c r="AJN266" s="136"/>
      <c r="AJO266" s="136"/>
      <c r="AJP266" s="136"/>
      <c r="AJQ266" s="136"/>
      <c r="AJR266" s="136"/>
      <c r="AJS266" s="136"/>
      <c r="AJT266" s="136"/>
      <c r="AJU266" s="136"/>
      <c r="AJV266" s="136"/>
      <c r="AJW266" s="136"/>
      <c r="AJX266" s="136"/>
      <c r="AJY266" s="136"/>
      <c r="AJZ266" s="136"/>
      <c r="AKA266" s="136"/>
      <c r="AKB266" s="136"/>
      <c r="AKC266" s="136"/>
      <c r="AKD266" s="136"/>
      <c r="AKE266" s="136"/>
      <c r="AKF266" s="136"/>
      <c r="AKG266" s="136"/>
      <c r="AKH266" s="136"/>
      <c r="AKI266" s="136"/>
      <c r="AKJ266" s="136"/>
      <c r="AKK266" s="136"/>
      <c r="AKL266" s="136"/>
      <c r="AKM266" s="136"/>
      <c r="AKN266" s="136"/>
      <c r="AKO266" s="136"/>
      <c r="AKP266" s="136"/>
      <c r="AKQ266" s="136"/>
      <c r="AKR266" s="136"/>
      <c r="AKS266" s="136"/>
      <c r="AKT266" s="136"/>
      <c r="AKU266" s="136"/>
      <c r="AKV266" s="136"/>
      <c r="AKW266" s="136"/>
      <c r="AKX266" s="136"/>
      <c r="AKY266" s="136"/>
      <c r="AKZ266" s="136"/>
      <c r="ALA266" s="136"/>
      <c r="ALB266" s="136"/>
      <c r="ALC266" s="136"/>
      <c r="ALD266" s="136"/>
      <c r="ALE266" s="136"/>
      <c r="ALF266" s="136"/>
      <c r="ALG266" s="136"/>
      <c r="ALH266" s="136"/>
      <c r="ALI266" s="136"/>
      <c r="ALJ266" s="136"/>
      <c r="ALK266" s="136"/>
      <c r="ALL266" s="136"/>
      <c r="ALM266" s="136"/>
      <c r="ALN266" s="136"/>
      <c r="ALO266" s="136"/>
      <c r="ALP266" s="136"/>
      <c r="ALQ266" s="136"/>
      <c r="ALR266" s="136"/>
      <c r="ALS266" s="136"/>
      <c r="ALT266" s="136"/>
      <c r="ALU266" s="136"/>
      <c r="ALV266" s="136"/>
      <c r="ALW266" s="136"/>
      <c r="ALX266" s="136"/>
      <c r="ALY266" s="136"/>
      <c r="ALZ266" s="136"/>
      <c r="AMA266" s="136"/>
      <c r="AMB266" s="136"/>
      <c r="AMC266" s="136"/>
      <c r="AMD266" s="136"/>
      <c r="AME266" s="136"/>
      <c r="AMF266" s="136"/>
      <c r="AMG266" s="136"/>
      <c r="AMH266" s="136"/>
      <c r="AMI266" s="136"/>
    </row>
    <row r="267" spans="1:1023" x14ac:dyDescent="0.25">
      <c r="A267" s="331" t="s">
        <v>1009</v>
      </c>
      <c r="B267" s="193">
        <v>267</v>
      </c>
      <c r="C267" s="198" t="s">
        <v>1010</v>
      </c>
      <c r="D267" s="216" t="s">
        <v>1011</v>
      </c>
      <c r="E267" s="136"/>
      <c r="F267" s="238"/>
      <c r="G267" s="214"/>
      <c r="H267" s="214"/>
      <c r="I267" s="367"/>
      <c r="J267" s="415">
        <v>2</v>
      </c>
      <c r="K267" s="161"/>
      <c r="L267" s="161"/>
      <c r="M267" s="161"/>
      <c r="N267" s="161"/>
      <c r="O267" s="161"/>
      <c r="P267" s="161"/>
      <c r="Q267" s="161"/>
      <c r="R267" s="161"/>
      <c r="S267" s="161"/>
      <c r="T267" s="161"/>
      <c r="U267" s="161"/>
      <c r="V267" s="256">
        <f>IF(O267=1,10,100)</f>
        <v>100</v>
      </c>
      <c r="W267" s="256">
        <f>IF(O267=1,1,IF(O267=2,10,100))</f>
        <v>100</v>
      </c>
      <c r="X267" s="256">
        <f>IF(O267=3,20,100)</f>
        <v>100</v>
      </c>
      <c r="Y267" s="256">
        <f>IF(P267=1,10,100)</f>
        <v>100</v>
      </c>
      <c r="Z267" s="256">
        <f>IF(P267=1,1,IF(P267=2,10,100))</f>
        <v>100</v>
      </c>
      <c r="AA267" s="257">
        <f>IF(OR(EXACT(Q267,"1A"),EXACT(Q267,"1B")),0.1,IF(Q267=2,1,100))</f>
        <v>100</v>
      </c>
      <c r="AB267" s="257">
        <f>IF(OR(EXACT(R267,"1A"),EXACT(R267,"1B")),0.1,IF(R267=2,1,100))</f>
        <v>100</v>
      </c>
      <c r="AC267" s="257">
        <f>IF(OR(EXACT(S267,"1A"),EXACT(S267,"1B")),0.3,IF(S267=2,3,100))</f>
        <v>100</v>
      </c>
      <c r="AD267" s="136"/>
      <c r="AE267" s="136"/>
      <c r="AF267" s="249">
        <f>IF(OR(OR(EXACT(J267,"1A"),EXACT(J267,"1B"),EXACT(J267,"1C")),K267=1),1,IF(K267=2,10,100))</f>
        <v>100</v>
      </c>
      <c r="AG267" s="249">
        <f>IF(OR(EXACT(J267,"1A"),EXACT(J267,"1B"),EXACT(J267,"1C")),1,IF(J267=2,10,100))</f>
        <v>10</v>
      </c>
      <c r="AH267" s="249">
        <f>IF(OR(EXACT(J267,"1A"),EXACT(J267,"1B"),EXACT(J267,"1C"),K267=1),3,100)</f>
        <v>100</v>
      </c>
      <c r="AI267" s="249">
        <f>IF(OR(EXACT(J267,"1A"),EXACT(J267,"1B"),EXACT(J267,"1C")),5,100)</f>
        <v>100</v>
      </c>
      <c r="AJ267" s="251"/>
      <c r="AK267" s="136"/>
      <c r="AL267" s="153">
        <v>3</v>
      </c>
      <c r="AM267" s="251"/>
      <c r="AN267" s="136"/>
      <c r="AO267" s="136"/>
      <c r="AP267" s="136"/>
      <c r="AQ267" s="272" t="s">
        <v>25949</v>
      </c>
      <c r="AR267" s="136"/>
      <c r="AS267" s="136"/>
      <c r="AT267" s="136"/>
      <c r="AU267" s="136"/>
      <c r="AV267" s="136"/>
      <c r="AW267" s="136"/>
      <c r="AX267" s="136"/>
      <c r="AY267" s="136"/>
      <c r="AZ267" s="136"/>
      <c r="BA267" s="136"/>
      <c r="BB267" s="136"/>
      <c r="BC267" s="136"/>
      <c r="BD267" s="136"/>
      <c r="BE267" s="136"/>
      <c r="BF267" s="136"/>
      <c r="BG267" s="136"/>
      <c r="BH267" s="136"/>
      <c r="BI267" s="136"/>
      <c r="BJ267" s="136"/>
      <c r="BK267" s="136"/>
      <c r="BL267" s="136"/>
      <c r="BM267" s="136"/>
      <c r="BN267" s="136"/>
      <c r="BO267" s="136"/>
      <c r="BP267" s="136"/>
      <c r="BQ267" s="136"/>
      <c r="BR267" s="136"/>
      <c r="BS267" s="136"/>
      <c r="BT267" s="136"/>
      <c r="BU267" s="136"/>
      <c r="BV267" s="136"/>
      <c r="BW267" s="136"/>
      <c r="BX267" s="136"/>
      <c r="BY267" s="136"/>
      <c r="BZ267" s="136"/>
      <c r="CA267" s="136"/>
      <c r="CB267" s="136"/>
      <c r="CC267" s="136"/>
      <c r="CD267" s="136"/>
      <c r="CE267" s="136"/>
      <c r="CF267" s="136"/>
      <c r="CG267" s="136"/>
      <c r="CH267" s="136"/>
      <c r="CI267" s="136"/>
      <c r="CJ267" s="136"/>
      <c r="CK267" s="136"/>
      <c r="CL267" s="136"/>
      <c r="CM267" s="136"/>
      <c r="CN267" s="136"/>
      <c r="CO267" s="136"/>
      <c r="CP267" s="136"/>
      <c r="CQ267" s="136"/>
      <c r="CR267" s="136"/>
      <c r="CS267" s="136"/>
      <c r="CT267" s="136"/>
      <c r="CU267" s="136"/>
      <c r="CV267" s="136"/>
      <c r="CW267" s="136"/>
      <c r="CX267" s="136"/>
      <c r="CY267" s="136"/>
      <c r="CZ267" s="136"/>
      <c r="DA267" s="136"/>
      <c r="DB267" s="136"/>
      <c r="DC267" s="136"/>
      <c r="DD267" s="136"/>
      <c r="DE267" s="136"/>
      <c r="DF267" s="136"/>
      <c r="DG267" s="136"/>
      <c r="DH267" s="136"/>
      <c r="DI267" s="136"/>
      <c r="DJ267" s="136"/>
      <c r="DK267" s="136"/>
      <c r="DL267" s="136"/>
      <c r="DM267" s="136"/>
      <c r="DN267" s="136"/>
      <c r="DO267" s="136"/>
      <c r="DP267" s="136"/>
      <c r="DQ267" s="136"/>
      <c r="DR267" s="136"/>
      <c r="DS267" s="136"/>
      <c r="DT267" s="136"/>
      <c r="DU267" s="136"/>
      <c r="DV267" s="136"/>
      <c r="DW267" s="136"/>
      <c r="DX267" s="136"/>
      <c r="DY267" s="136"/>
      <c r="DZ267" s="136"/>
      <c r="EA267" s="136"/>
      <c r="EB267" s="136"/>
      <c r="EC267" s="136"/>
      <c r="ED267" s="136"/>
      <c r="EE267" s="136"/>
      <c r="EF267" s="136"/>
      <c r="EG267" s="136"/>
      <c r="EH267" s="136"/>
      <c r="EI267" s="136"/>
      <c r="EJ267" s="136"/>
      <c r="EK267" s="136"/>
      <c r="EL267" s="136"/>
      <c r="EM267" s="136"/>
      <c r="EN267" s="136"/>
      <c r="EO267" s="136"/>
      <c r="EP267" s="136"/>
      <c r="EQ267" s="136"/>
      <c r="ER267" s="136"/>
      <c r="ES267" s="136"/>
      <c r="ET267" s="136"/>
      <c r="EU267" s="136"/>
      <c r="EV267" s="136"/>
      <c r="EW267" s="136"/>
      <c r="EX267" s="136"/>
      <c r="EY267" s="136"/>
      <c r="EZ267" s="136"/>
      <c r="FA267" s="136"/>
      <c r="FB267" s="136"/>
      <c r="FC267" s="136"/>
      <c r="FD267" s="136"/>
      <c r="FE267" s="136"/>
      <c r="FF267" s="136"/>
      <c r="FG267" s="136"/>
      <c r="FH267" s="136"/>
      <c r="FI267" s="136"/>
      <c r="FJ267" s="136"/>
      <c r="FK267" s="136"/>
      <c r="FL267" s="136"/>
      <c r="FM267" s="136"/>
      <c r="FN267" s="136"/>
      <c r="FO267" s="136"/>
      <c r="FP267" s="136"/>
      <c r="FQ267" s="136"/>
      <c r="FR267" s="136"/>
      <c r="FS267" s="136"/>
      <c r="FT267" s="136"/>
      <c r="FU267" s="136"/>
      <c r="FV267" s="136"/>
      <c r="FW267" s="136"/>
      <c r="FX267" s="136"/>
      <c r="FY267" s="136"/>
      <c r="FZ267" s="136"/>
      <c r="GA267" s="136"/>
      <c r="GB267" s="136"/>
      <c r="GC267" s="136"/>
      <c r="GD267" s="136"/>
      <c r="GE267" s="136"/>
      <c r="GF267" s="136"/>
      <c r="GG267" s="136"/>
      <c r="GH267" s="136"/>
      <c r="GI267" s="136"/>
      <c r="GJ267" s="136"/>
      <c r="GK267" s="136"/>
      <c r="GL267" s="136"/>
      <c r="GM267" s="136"/>
      <c r="GN267" s="136"/>
      <c r="GO267" s="136"/>
      <c r="GP267" s="136"/>
      <c r="GQ267" s="136"/>
      <c r="GR267" s="136"/>
      <c r="GS267" s="136"/>
      <c r="GT267" s="136"/>
      <c r="GU267" s="136"/>
      <c r="GV267" s="136"/>
      <c r="GW267" s="136"/>
      <c r="GX267" s="136"/>
      <c r="GY267" s="136"/>
      <c r="GZ267" s="136"/>
      <c r="HA267" s="136"/>
      <c r="HB267" s="136"/>
      <c r="HC267" s="136"/>
      <c r="HD267" s="136"/>
      <c r="HE267" s="136"/>
      <c r="HF267" s="136"/>
      <c r="HG267" s="136"/>
      <c r="HH267" s="136"/>
      <c r="HI267" s="136"/>
      <c r="HJ267" s="136"/>
      <c r="HK267" s="136"/>
      <c r="HL267" s="136"/>
      <c r="HM267" s="136"/>
      <c r="HN267" s="136"/>
      <c r="HO267" s="136"/>
      <c r="HP267" s="136"/>
      <c r="HQ267" s="136"/>
      <c r="HR267" s="136"/>
      <c r="HS267" s="136"/>
      <c r="HT267" s="136"/>
      <c r="HU267" s="136"/>
      <c r="HV267" s="136"/>
      <c r="HW267" s="136"/>
      <c r="HX267" s="136"/>
      <c r="HY267" s="136"/>
      <c r="HZ267" s="136"/>
      <c r="IA267" s="136"/>
      <c r="IB267" s="136"/>
      <c r="IC267" s="136"/>
      <c r="ID267" s="136"/>
      <c r="IE267" s="136"/>
      <c r="IF267" s="136"/>
      <c r="IG267" s="136"/>
      <c r="IH267" s="136"/>
      <c r="II267" s="136"/>
      <c r="IJ267" s="136"/>
      <c r="IK267" s="136"/>
      <c r="IL267" s="136"/>
      <c r="IM267" s="136"/>
      <c r="IN267" s="136"/>
      <c r="IO267" s="136"/>
      <c r="IP267" s="136"/>
      <c r="IQ267" s="136"/>
      <c r="IR267" s="136"/>
      <c r="IS267" s="136"/>
      <c r="IT267" s="136"/>
      <c r="IU267" s="136"/>
      <c r="IV267" s="136"/>
      <c r="IW267" s="136"/>
      <c r="IX267" s="136"/>
      <c r="IY267" s="136"/>
      <c r="IZ267" s="136"/>
      <c r="JA267" s="136"/>
      <c r="JB267" s="136"/>
      <c r="JC267" s="136"/>
      <c r="JD267" s="136"/>
      <c r="JE267" s="136"/>
      <c r="JF267" s="136"/>
      <c r="JG267" s="136"/>
      <c r="JH267" s="136"/>
      <c r="JI267" s="136"/>
      <c r="JJ267" s="136"/>
      <c r="JK267" s="136"/>
      <c r="JL267" s="136"/>
      <c r="JM267" s="136"/>
      <c r="JN267" s="136"/>
      <c r="JO267" s="136"/>
      <c r="JP267" s="136"/>
      <c r="JQ267" s="136"/>
      <c r="JR267" s="136"/>
      <c r="JS267" s="136"/>
      <c r="JT267" s="136"/>
      <c r="JU267" s="136"/>
      <c r="JV267" s="136"/>
      <c r="JW267" s="136"/>
      <c r="JX267" s="136"/>
      <c r="JY267" s="136"/>
      <c r="JZ267" s="136"/>
      <c r="KA267" s="136"/>
      <c r="KB267" s="136"/>
      <c r="KC267" s="136"/>
      <c r="KD267" s="136"/>
      <c r="KE267" s="136"/>
      <c r="KF267" s="136"/>
      <c r="KG267" s="136"/>
      <c r="KH267" s="136"/>
      <c r="KI267" s="136"/>
      <c r="KJ267" s="136"/>
      <c r="KK267" s="136"/>
      <c r="KL267" s="136"/>
      <c r="KM267" s="136"/>
      <c r="KN267" s="136"/>
      <c r="KO267" s="136"/>
      <c r="KP267" s="136"/>
      <c r="KQ267" s="136"/>
      <c r="KR267" s="136"/>
      <c r="KS267" s="136"/>
      <c r="KT267" s="136"/>
      <c r="KU267" s="136"/>
      <c r="KV267" s="136"/>
      <c r="KW267" s="136"/>
      <c r="KX267" s="136"/>
      <c r="KY267" s="136"/>
      <c r="KZ267" s="136"/>
      <c r="LA267" s="136"/>
      <c r="LB267" s="136"/>
      <c r="LC267" s="136"/>
      <c r="LD267" s="136"/>
      <c r="LE267" s="136"/>
      <c r="LF267" s="136"/>
      <c r="LG267" s="136"/>
      <c r="LH267" s="136"/>
      <c r="LI267" s="136"/>
      <c r="LJ267" s="136"/>
      <c r="LK267" s="136"/>
      <c r="LL267" s="136"/>
      <c r="LM267" s="136"/>
      <c r="LN267" s="136"/>
      <c r="LO267" s="136"/>
      <c r="LP267" s="136"/>
      <c r="LQ267" s="136"/>
      <c r="LR267" s="136"/>
      <c r="LS267" s="136"/>
      <c r="LT267" s="136"/>
      <c r="LU267" s="136"/>
      <c r="LV267" s="136"/>
      <c r="LW267" s="136"/>
      <c r="LX267" s="136"/>
      <c r="LY267" s="136"/>
      <c r="LZ267" s="136"/>
      <c r="MA267" s="136"/>
      <c r="MB267" s="136"/>
      <c r="MC267" s="136"/>
      <c r="MD267" s="136"/>
      <c r="ME267" s="136"/>
      <c r="MF267" s="136"/>
      <c r="MG267" s="136"/>
      <c r="MH267" s="136"/>
      <c r="MI267" s="136"/>
      <c r="MJ267" s="136"/>
      <c r="MK267" s="136"/>
      <c r="ML267" s="136"/>
      <c r="MM267" s="136"/>
      <c r="MN267" s="136"/>
      <c r="MO267" s="136"/>
      <c r="MP267" s="136"/>
      <c r="MQ267" s="136"/>
      <c r="MR267" s="136"/>
      <c r="MS267" s="136"/>
      <c r="MT267" s="136"/>
      <c r="MU267" s="136"/>
      <c r="MV267" s="136"/>
      <c r="MW267" s="136"/>
      <c r="MX267" s="136"/>
      <c r="MY267" s="136"/>
      <c r="MZ267" s="136"/>
      <c r="NA267" s="136"/>
      <c r="NB267" s="136"/>
      <c r="NC267" s="136"/>
      <c r="ND267" s="136"/>
      <c r="NE267" s="136"/>
      <c r="NF267" s="136"/>
      <c r="NG267" s="136"/>
      <c r="NH267" s="136"/>
      <c r="NI267" s="136"/>
      <c r="NJ267" s="136"/>
      <c r="NK267" s="136"/>
      <c r="NL267" s="136"/>
      <c r="NM267" s="136"/>
      <c r="NN267" s="136"/>
      <c r="NO267" s="136"/>
      <c r="NP267" s="136"/>
      <c r="NQ267" s="136"/>
      <c r="NR267" s="136"/>
      <c r="NS267" s="136"/>
      <c r="NT267" s="136"/>
      <c r="NU267" s="136"/>
      <c r="NV267" s="136"/>
      <c r="NW267" s="136"/>
      <c r="NX267" s="136"/>
      <c r="NY267" s="136"/>
      <c r="NZ267" s="136"/>
      <c r="OA267" s="136"/>
      <c r="OB267" s="136"/>
      <c r="OC267" s="136"/>
      <c r="OD267" s="136"/>
      <c r="OE267" s="136"/>
      <c r="OF267" s="136"/>
      <c r="OG267" s="136"/>
      <c r="OH267" s="136"/>
      <c r="OI267" s="136"/>
      <c r="OJ267" s="136"/>
      <c r="OK267" s="136"/>
      <c r="OL267" s="136"/>
      <c r="OM267" s="136"/>
      <c r="ON267" s="136"/>
      <c r="OO267" s="136"/>
      <c r="OP267" s="136"/>
      <c r="OQ267" s="136"/>
      <c r="OR267" s="136"/>
      <c r="OS267" s="136"/>
      <c r="OT267" s="136"/>
      <c r="OU267" s="136"/>
      <c r="OV267" s="136"/>
      <c r="OW267" s="136"/>
      <c r="OX267" s="136"/>
      <c r="OY267" s="136"/>
      <c r="OZ267" s="136"/>
      <c r="PA267" s="136"/>
      <c r="PB267" s="136"/>
      <c r="PC267" s="136"/>
      <c r="PD267" s="136"/>
      <c r="PE267" s="136"/>
      <c r="PF267" s="136"/>
      <c r="PG267" s="136"/>
      <c r="PH267" s="136"/>
      <c r="PI267" s="136"/>
      <c r="PJ267" s="136"/>
      <c r="PK267" s="136"/>
      <c r="PL267" s="136"/>
      <c r="PM267" s="136"/>
      <c r="PN267" s="136"/>
      <c r="PO267" s="136"/>
      <c r="PP267" s="136"/>
      <c r="PQ267" s="136"/>
      <c r="PR267" s="136"/>
      <c r="PS267" s="136"/>
      <c r="PT267" s="136"/>
      <c r="PU267" s="136"/>
      <c r="PV267" s="136"/>
      <c r="PW267" s="136"/>
      <c r="PX267" s="136"/>
      <c r="PY267" s="136"/>
      <c r="PZ267" s="136"/>
      <c r="QA267" s="136"/>
      <c r="QB267" s="136"/>
      <c r="QC267" s="136"/>
      <c r="QD267" s="136"/>
      <c r="QE267" s="136"/>
      <c r="QF267" s="136"/>
      <c r="QG267" s="136"/>
      <c r="QH267" s="136"/>
      <c r="QI267" s="136"/>
      <c r="QJ267" s="136"/>
      <c r="QK267" s="136"/>
      <c r="QL267" s="136"/>
      <c r="QM267" s="136"/>
      <c r="QN267" s="136"/>
      <c r="QO267" s="136"/>
      <c r="QP267" s="136"/>
      <c r="QQ267" s="136"/>
      <c r="QR267" s="136"/>
      <c r="QS267" s="136"/>
      <c r="QT267" s="136"/>
      <c r="QU267" s="136"/>
      <c r="QV267" s="136"/>
      <c r="QW267" s="136"/>
      <c r="QX267" s="136"/>
      <c r="QY267" s="136"/>
      <c r="QZ267" s="136"/>
      <c r="RA267" s="136"/>
      <c r="RB267" s="136"/>
      <c r="RC267" s="136"/>
      <c r="RD267" s="136"/>
      <c r="RE267" s="136"/>
      <c r="RF267" s="136"/>
      <c r="RG267" s="136"/>
      <c r="RH267" s="136"/>
      <c r="RI267" s="136"/>
      <c r="RJ267" s="136"/>
      <c r="RK267" s="136"/>
      <c r="RL267" s="136"/>
      <c r="RM267" s="136"/>
      <c r="RN267" s="136"/>
      <c r="RO267" s="136"/>
      <c r="RP267" s="136"/>
      <c r="RQ267" s="136"/>
      <c r="RR267" s="136"/>
      <c r="RS267" s="136"/>
      <c r="RT267" s="136"/>
      <c r="RU267" s="136"/>
      <c r="RV267" s="136"/>
      <c r="RW267" s="136"/>
      <c r="RX267" s="136"/>
      <c r="RY267" s="136"/>
      <c r="RZ267" s="136"/>
      <c r="SA267" s="136"/>
      <c r="SB267" s="136"/>
      <c r="SC267" s="136"/>
      <c r="SD267" s="136"/>
      <c r="SE267" s="136"/>
      <c r="SF267" s="136"/>
      <c r="SG267" s="136"/>
      <c r="SH267" s="136"/>
      <c r="SI267" s="136"/>
      <c r="SJ267" s="136"/>
      <c r="SK267" s="136"/>
      <c r="SL267" s="136"/>
      <c r="SM267" s="136"/>
      <c r="SN267" s="136"/>
      <c r="SO267" s="136"/>
      <c r="SP267" s="136"/>
      <c r="SQ267" s="136"/>
      <c r="SR267" s="136"/>
      <c r="SS267" s="136"/>
      <c r="ST267" s="136"/>
      <c r="SU267" s="136"/>
      <c r="SV267" s="136"/>
      <c r="SW267" s="136"/>
      <c r="SX267" s="136"/>
      <c r="SY267" s="136"/>
      <c r="SZ267" s="136"/>
      <c r="TA267" s="136"/>
      <c r="TB267" s="136"/>
      <c r="TC267" s="136"/>
      <c r="TD267" s="136"/>
      <c r="TE267" s="136"/>
      <c r="TF267" s="136"/>
      <c r="TG267" s="136"/>
      <c r="TH267" s="136"/>
      <c r="TI267" s="136"/>
      <c r="TJ267" s="136"/>
      <c r="TK267" s="136"/>
      <c r="TL267" s="136"/>
      <c r="TM267" s="136"/>
      <c r="TN267" s="136"/>
      <c r="TO267" s="136"/>
      <c r="TP267" s="136"/>
      <c r="TQ267" s="136"/>
      <c r="TR267" s="136"/>
      <c r="TS267" s="136"/>
      <c r="TT267" s="136"/>
      <c r="TU267" s="136"/>
      <c r="TV267" s="136"/>
      <c r="TW267" s="136"/>
      <c r="TX267" s="136"/>
      <c r="TY267" s="136"/>
      <c r="TZ267" s="136"/>
      <c r="UA267" s="136"/>
      <c r="UB267" s="136"/>
      <c r="UC267" s="136"/>
      <c r="UD267" s="136"/>
      <c r="UE267" s="136"/>
      <c r="UF267" s="136"/>
      <c r="UG267" s="136"/>
      <c r="UH267" s="136"/>
      <c r="UI267" s="136"/>
      <c r="UJ267" s="136"/>
      <c r="UK267" s="136"/>
      <c r="UL267" s="136"/>
      <c r="UM267" s="136"/>
      <c r="UN267" s="136"/>
      <c r="UO267" s="136"/>
      <c r="UP267" s="136"/>
      <c r="UQ267" s="136"/>
      <c r="UR267" s="136"/>
      <c r="US267" s="136"/>
      <c r="UT267" s="136"/>
      <c r="UU267" s="136"/>
      <c r="UV267" s="136"/>
      <c r="UW267" s="136"/>
      <c r="UX267" s="136"/>
      <c r="UY267" s="136"/>
      <c r="UZ267" s="136"/>
      <c r="VA267" s="136"/>
      <c r="VB267" s="136"/>
      <c r="VC267" s="136"/>
      <c r="VD267" s="136"/>
      <c r="VE267" s="136"/>
      <c r="VF267" s="136"/>
      <c r="VG267" s="136"/>
      <c r="VH267" s="136"/>
      <c r="VI267" s="136"/>
      <c r="VJ267" s="136"/>
      <c r="VK267" s="136"/>
      <c r="VL267" s="136"/>
      <c r="VM267" s="136"/>
      <c r="VN267" s="136"/>
      <c r="VO267" s="136"/>
      <c r="VP267" s="136"/>
      <c r="VQ267" s="136"/>
      <c r="VR267" s="136"/>
      <c r="VS267" s="136"/>
      <c r="VT267" s="136"/>
      <c r="VU267" s="136"/>
      <c r="VV267" s="136"/>
      <c r="VW267" s="136"/>
      <c r="VX267" s="136"/>
      <c r="VY267" s="136"/>
      <c r="VZ267" s="136"/>
      <c r="WA267" s="136"/>
      <c r="WB267" s="136"/>
      <c r="WC267" s="136"/>
      <c r="WD267" s="136"/>
      <c r="WE267" s="136"/>
      <c r="WF267" s="136"/>
      <c r="WG267" s="136"/>
      <c r="WH267" s="136"/>
      <c r="WI267" s="136"/>
      <c r="WJ267" s="136"/>
      <c r="WK267" s="136"/>
      <c r="WL267" s="136"/>
      <c r="WM267" s="136"/>
      <c r="WN267" s="136"/>
      <c r="WO267" s="136"/>
      <c r="WP267" s="136"/>
      <c r="WQ267" s="136"/>
      <c r="WR267" s="136"/>
      <c r="WS267" s="136"/>
      <c r="WT267" s="136"/>
      <c r="WU267" s="136"/>
      <c r="WV267" s="136"/>
      <c r="WW267" s="136"/>
      <c r="WX267" s="136"/>
      <c r="WY267" s="136"/>
      <c r="WZ267" s="136"/>
      <c r="XA267" s="136"/>
      <c r="XB267" s="136"/>
      <c r="XC267" s="136"/>
      <c r="XD267" s="136"/>
      <c r="XE267" s="136"/>
      <c r="XF267" s="136"/>
      <c r="XG267" s="136"/>
      <c r="XH267" s="136"/>
      <c r="XI267" s="136"/>
      <c r="XJ267" s="136"/>
      <c r="XK267" s="136"/>
      <c r="XL267" s="136"/>
      <c r="XM267" s="136"/>
      <c r="XN267" s="136"/>
      <c r="XO267" s="136"/>
      <c r="XP267" s="136"/>
      <c r="XQ267" s="136"/>
      <c r="XR267" s="136"/>
      <c r="XS267" s="136"/>
      <c r="XT267" s="136"/>
      <c r="XU267" s="136"/>
      <c r="XV267" s="136"/>
      <c r="XW267" s="136"/>
      <c r="XX267" s="136"/>
      <c r="XY267" s="136"/>
      <c r="XZ267" s="136"/>
      <c r="YA267" s="136"/>
      <c r="YB267" s="136"/>
      <c r="YC267" s="136"/>
      <c r="YD267" s="136"/>
      <c r="YE267" s="136"/>
      <c r="YF267" s="136"/>
      <c r="YG267" s="136"/>
      <c r="YH267" s="136"/>
      <c r="YI267" s="136"/>
      <c r="YJ267" s="136"/>
      <c r="YK267" s="136"/>
      <c r="YL267" s="136"/>
      <c r="YM267" s="136"/>
      <c r="YN267" s="136"/>
      <c r="YO267" s="136"/>
      <c r="YP267" s="136"/>
      <c r="YQ267" s="136"/>
      <c r="YR267" s="136"/>
      <c r="YS267" s="136"/>
      <c r="YT267" s="136"/>
      <c r="YU267" s="136"/>
      <c r="YV267" s="136"/>
      <c r="YW267" s="136"/>
      <c r="YX267" s="136"/>
      <c r="YY267" s="136"/>
      <c r="YZ267" s="136"/>
      <c r="ZA267" s="136"/>
      <c r="ZB267" s="136"/>
      <c r="ZC267" s="136"/>
      <c r="ZD267" s="136"/>
      <c r="ZE267" s="136"/>
      <c r="ZF267" s="136"/>
      <c r="ZG267" s="136"/>
      <c r="ZH267" s="136"/>
      <c r="ZI267" s="136"/>
      <c r="ZJ267" s="136"/>
      <c r="ZK267" s="136"/>
      <c r="ZL267" s="136"/>
      <c r="ZM267" s="136"/>
      <c r="ZN267" s="136"/>
      <c r="ZO267" s="136"/>
      <c r="ZP267" s="136"/>
      <c r="ZQ267" s="136"/>
      <c r="ZR267" s="136"/>
      <c r="ZS267" s="136"/>
      <c r="ZT267" s="136"/>
      <c r="ZU267" s="136"/>
      <c r="ZV267" s="136"/>
      <c r="ZW267" s="136"/>
      <c r="ZX267" s="136"/>
      <c r="ZY267" s="136"/>
      <c r="ZZ267" s="136"/>
      <c r="AAA267" s="136"/>
      <c r="AAB267" s="136"/>
      <c r="AAC267" s="136"/>
      <c r="AAD267" s="136"/>
      <c r="AAE267" s="136"/>
      <c r="AAF267" s="136"/>
      <c r="AAG267" s="136"/>
      <c r="AAH267" s="136"/>
      <c r="AAI267" s="136"/>
      <c r="AAJ267" s="136"/>
      <c r="AAK267" s="136"/>
      <c r="AAL267" s="136"/>
      <c r="AAM267" s="136"/>
      <c r="AAN267" s="136"/>
      <c r="AAO267" s="136"/>
      <c r="AAP267" s="136"/>
      <c r="AAQ267" s="136"/>
      <c r="AAR267" s="136"/>
      <c r="AAS267" s="136"/>
      <c r="AAT267" s="136"/>
      <c r="AAU267" s="136"/>
      <c r="AAV267" s="136"/>
      <c r="AAW267" s="136"/>
      <c r="AAX267" s="136"/>
      <c r="AAY267" s="136"/>
      <c r="AAZ267" s="136"/>
      <c r="ABA267" s="136"/>
      <c r="ABB267" s="136"/>
      <c r="ABC267" s="136"/>
      <c r="ABD267" s="136"/>
      <c r="ABE267" s="136"/>
      <c r="ABF267" s="136"/>
      <c r="ABG267" s="136"/>
      <c r="ABH267" s="136"/>
      <c r="ABI267" s="136"/>
      <c r="ABJ267" s="136"/>
      <c r="ABK267" s="136"/>
      <c r="ABL267" s="136"/>
      <c r="ABM267" s="136"/>
      <c r="ABN267" s="136"/>
      <c r="ABO267" s="136"/>
      <c r="ABP267" s="136"/>
      <c r="ABQ267" s="136"/>
      <c r="ABR267" s="136"/>
      <c r="ABS267" s="136"/>
      <c r="ABT267" s="136"/>
      <c r="ABU267" s="136"/>
      <c r="ABV267" s="136"/>
      <c r="ABW267" s="136"/>
      <c r="ABX267" s="136"/>
      <c r="ABY267" s="136"/>
      <c r="ABZ267" s="136"/>
      <c r="ACA267" s="136"/>
      <c r="ACB267" s="136"/>
      <c r="ACC267" s="136"/>
      <c r="ACD267" s="136"/>
      <c r="ACE267" s="136"/>
      <c r="ACF267" s="136"/>
      <c r="ACG267" s="136"/>
      <c r="ACH267" s="136"/>
      <c r="ACI267" s="136"/>
      <c r="ACJ267" s="136"/>
      <c r="ACK267" s="136"/>
      <c r="ACL267" s="136"/>
      <c r="ACM267" s="136"/>
      <c r="ACN267" s="136"/>
      <c r="ACO267" s="136"/>
      <c r="ACP267" s="136"/>
      <c r="ACQ267" s="136"/>
      <c r="ACR267" s="136"/>
      <c r="ACS267" s="136"/>
      <c r="ACT267" s="136"/>
      <c r="ACU267" s="136"/>
      <c r="ACV267" s="136"/>
      <c r="ACW267" s="136"/>
      <c r="ACX267" s="136"/>
      <c r="ACY267" s="136"/>
      <c r="ACZ267" s="136"/>
      <c r="ADA267" s="136"/>
      <c r="ADB267" s="136"/>
      <c r="ADC267" s="136"/>
      <c r="ADD267" s="136"/>
      <c r="ADE267" s="136"/>
      <c r="ADF267" s="136"/>
      <c r="ADG267" s="136"/>
      <c r="ADH267" s="136"/>
      <c r="ADI267" s="136"/>
      <c r="ADJ267" s="136"/>
      <c r="ADK267" s="136"/>
      <c r="ADL267" s="136"/>
      <c r="ADM267" s="136"/>
      <c r="ADN267" s="136"/>
      <c r="ADO267" s="136"/>
      <c r="ADP267" s="136"/>
      <c r="ADQ267" s="136"/>
      <c r="ADR267" s="136"/>
      <c r="ADS267" s="136"/>
      <c r="ADT267" s="136"/>
      <c r="ADU267" s="136"/>
      <c r="ADV267" s="136"/>
      <c r="ADW267" s="136"/>
      <c r="ADX267" s="136"/>
      <c r="ADY267" s="136"/>
      <c r="ADZ267" s="136"/>
      <c r="AEA267" s="136"/>
      <c r="AEB267" s="136"/>
      <c r="AEC267" s="136"/>
      <c r="AED267" s="136"/>
      <c r="AEE267" s="136"/>
      <c r="AEF267" s="136"/>
      <c r="AEG267" s="136"/>
      <c r="AEH267" s="136"/>
      <c r="AEI267" s="136"/>
      <c r="AEJ267" s="136"/>
      <c r="AEK267" s="136"/>
      <c r="AEL267" s="136"/>
      <c r="AEM267" s="136"/>
      <c r="AEN267" s="136"/>
      <c r="AEO267" s="136"/>
      <c r="AEP267" s="136"/>
      <c r="AEQ267" s="136"/>
      <c r="AER267" s="136"/>
      <c r="AES267" s="136"/>
      <c r="AET267" s="136"/>
      <c r="AEU267" s="136"/>
      <c r="AEV267" s="136"/>
      <c r="AEW267" s="136"/>
      <c r="AEX267" s="136"/>
      <c r="AEY267" s="136"/>
      <c r="AEZ267" s="136"/>
      <c r="AFA267" s="136"/>
      <c r="AFB267" s="136"/>
      <c r="AFC267" s="136"/>
      <c r="AFD267" s="136"/>
      <c r="AFE267" s="136"/>
      <c r="AFF267" s="136"/>
      <c r="AFG267" s="136"/>
      <c r="AFH267" s="136"/>
      <c r="AFI267" s="136"/>
      <c r="AFJ267" s="136"/>
      <c r="AFK267" s="136"/>
      <c r="AFL267" s="136"/>
      <c r="AFM267" s="136"/>
      <c r="AFN267" s="136"/>
      <c r="AFO267" s="136"/>
      <c r="AFP267" s="136"/>
      <c r="AFQ267" s="136"/>
      <c r="AFR267" s="136"/>
      <c r="AFS267" s="136"/>
      <c r="AFT267" s="136"/>
      <c r="AFU267" s="136"/>
      <c r="AFV267" s="136"/>
      <c r="AFW267" s="136"/>
      <c r="AFX267" s="136"/>
      <c r="AFY267" s="136"/>
      <c r="AFZ267" s="136"/>
      <c r="AGA267" s="136"/>
      <c r="AGB267" s="136"/>
      <c r="AGC267" s="136"/>
      <c r="AGD267" s="136"/>
      <c r="AGE267" s="136"/>
      <c r="AGF267" s="136"/>
      <c r="AGG267" s="136"/>
      <c r="AGH267" s="136"/>
      <c r="AGI267" s="136"/>
      <c r="AGJ267" s="136"/>
      <c r="AGK267" s="136"/>
      <c r="AGL267" s="136"/>
      <c r="AGM267" s="136"/>
      <c r="AGN267" s="136"/>
      <c r="AGO267" s="136"/>
      <c r="AGP267" s="136"/>
      <c r="AGQ267" s="136"/>
      <c r="AGR267" s="136"/>
      <c r="AGS267" s="136"/>
      <c r="AGT267" s="136"/>
      <c r="AGU267" s="136"/>
      <c r="AGV267" s="136"/>
      <c r="AGW267" s="136"/>
      <c r="AGX267" s="136"/>
      <c r="AGY267" s="136"/>
      <c r="AGZ267" s="136"/>
      <c r="AHA267" s="136"/>
      <c r="AHB267" s="136"/>
      <c r="AHC267" s="136"/>
      <c r="AHD267" s="136"/>
      <c r="AHE267" s="136"/>
      <c r="AHF267" s="136"/>
      <c r="AHG267" s="136"/>
      <c r="AHH267" s="136"/>
      <c r="AHI267" s="136"/>
      <c r="AHJ267" s="136"/>
      <c r="AHK267" s="136"/>
      <c r="AHL267" s="136"/>
      <c r="AHM267" s="136"/>
      <c r="AHN267" s="136"/>
      <c r="AHO267" s="136"/>
      <c r="AHP267" s="136"/>
      <c r="AHQ267" s="136"/>
      <c r="AHR267" s="136"/>
      <c r="AHS267" s="136"/>
      <c r="AHT267" s="136"/>
      <c r="AHU267" s="136"/>
      <c r="AHV267" s="136"/>
      <c r="AHW267" s="136"/>
      <c r="AHX267" s="136"/>
      <c r="AHY267" s="136"/>
      <c r="AHZ267" s="136"/>
      <c r="AIA267" s="136"/>
      <c r="AIB267" s="136"/>
      <c r="AIC267" s="136"/>
      <c r="AID267" s="136"/>
      <c r="AIE267" s="136"/>
      <c r="AIF267" s="136"/>
      <c r="AIG267" s="136"/>
      <c r="AIH267" s="136"/>
      <c r="AII267" s="136"/>
      <c r="AIJ267" s="136"/>
      <c r="AIK267" s="136"/>
      <c r="AIL267" s="136"/>
      <c r="AIM267" s="136"/>
      <c r="AIN267" s="136"/>
      <c r="AIO267" s="136"/>
      <c r="AIP267" s="136"/>
      <c r="AIQ267" s="136"/>
      <c r="AIR267" s="136"/>
      <c r="AIS267" s="136"/>
      <c r="AIT267" s="136"/>
      <c r="AIU267" s="136"/>
      <c r="AIV267" s="136"/>
      <c r="AIW267" s="136"/>
      <c r="AIX267" s="136"/>
      <c r="AIY267" s="136"/>
      <c r="AIZ267" s="136"/>
      <c r="AJA267" s="136"/>
      <c r="AJB267" s="136"/>
      <c r="AJC267" s="136"/>
      <c r="AJD267" s="136"/>
      <c r="AJE267" s="136"/>
      <c r="AJF267" s="136"/>
      <c r="AJG267" s="136"/>
      <c r="AJH267" s="136"/>
      <c r="AJI267" s="136"/>
      <c r="AJJ267" s="136"/>
      <c r="AJK267" s="136"/>
      <c r="AJL267" s="136"/>
      <c r="AJM267" s="136"/>
      <c r="AJN267" s="136"/>
      <c r="AJO267" s="136"/>
      <c r="AJP267" s="136"/>
      <c r="AJQ267" s="136"/>
      <c r="AJR267" s="136"/>
      <c r="AJS267" s="136"/>
      <c r="AJT267" s="136"/>
      <c r="AJU267" s="136"/>
      <c r="AJV267" s="136"/>
      <c r="AJW267" s="136"/>
      <c r="AJX267" s="136"/>
      <c r="AJY267" s="136"/>
      <c r="AJZ267" s="136"/>
      <c r="AKA267" s="136"/>
      <c r="AKB267" s="136"/>
      <c r="AKC267" s="136"/>
      <c r="AKD267" s="136"/>
      <c r="AKE267" s="136"/>
      <c r="AKF267" s="136"/>
      <c r="AKG267" s="136"/>
      <c r="AKH267" s="136"/>
      <c r="AKI267" s="136"/>
      <c r="AKJ267" s="136"/>
      <c r="AKK267" s="136"/>
      <c r="AKL267" s="136"/>
      <c r="AKM267" s="136"/>
      <c r="AKN267" s="136"/>
      <c r="AKO267" s="136"/>
      <c r="AKP267" s="136"/>
      <c r="AKQ267" s="136"/>
      <c r="AKR267" s="136"/>
      <c r="AKS267" s="136"/>
      <c r="AKT267" s="136"/>
      <c r="AKU267" s="136"/>
      <c r="AKV267" s="136"/>
      <c r="AKW267" s="136"/>
      <c r="AKX267" s="136"/>
      <c r="AKY267" s="136"/>
      <c r="AKZ267" s="136"/>
      <c r="ALA267" s="136"/>
      <c r="ALB267" s="136"/>
      <c r="ALC267" s="136"/>
      <c r="ALD267" s="136"/>
      <c r="ALE267" s="136"/>
      <c r="ALF267" s="136"/>
      <c r="ALG267" s="136"/>
      <c r="ALH267" s="136"/>
      <c r="ALI267" s="136"/>
      <c r="ALJ267" s="136"/>
      <c r="ALK267" s="136"/>
      <c r="ALL267" s="136"/>
      <c r="ALM267" s="136"/>
      <c r="ALN267" s="136"/>
      <c r="ALO267" s="136"/>
      <c r="ALP267" s="136"/>
      <c r="ALQ267" s="136"/>
      <c r="ALR267" s="136"/>
      <c r="ALS267" s="136"/>
      <c r="ALT267" s="136"/>
      <c r="ALU267" s="136"/>
      <c r="ALV267" s="136"/>
      <c r="ALW267" s="136"/>
      <c r="ALX267" s="136"/>
      <c r="ALY267" s="136"/>
      <c r="ALZ267" s="136"/>
      <c r="AMA267" s="136"/>
      <c r="AMB267" s="136"/>
      <c r="AMC267" s="136"/>
      <c r="AMD267" s="136"/>
      <c r="AME267" s="136"/>
      <c r="AMF267" s="136"/>
      <c r="AMG267" s="136"/>
      <c r="AMH267" s="136"/>
      <c r="AMI267" s="136"/>
    </row>
    <row r="268" spans="1:1023" ht="16.5" customHeight="1" x14ac:dyDescent="0.25">
      <c r="A268" s="204" t="s">
        <v>26948</v>
      </c>
      <c r="B268" s="193">
        <v>268</v>
      </c>
      <c r="C268" s="198" t="s">
        <v>1012</v>
      </c>
      <c r="D268" s="216" t="s">
        <v>1013</v>
      </c>
      <c r="E268" s="136"/>
      <c r="F268" s="238"/>
      <c r="G268" s="214"/>
      <c r="H268" s="214"/>
      <c r="I268" s="367">
        <v>0.18</v>
      </c>
      <c r="J268" s="443"/>
      <c r="K268" s="161"/>
      <c r="L268" s="161"/>
      <c r="M268" s="161"/>
      <c r="N268" s="161"/>
      <c r="O268" s="161"/>
      <c r="P268" s="161"/>
      <c r="Q268" s="161"/>
      <c r="R268" s="161"/>
      <c r="S268" s="161"/>
      <c r="T268" s="161"/>
      <c r="U268" s="161"/>
      <c r="V268" s="256">
        <f>IF(O268=1,10,100)</f>
        <v>100</v>
      </c>
      <c r="W268" s="256">
        <f>IF(O268=1,1,IF(O268=2,10,100))</f>
        <v>100</v>
      </c>
      <c r="X268" s="256">
        <f>IF(O268=3,20,100)</f>
        <v>100</v>
      </c>
      <c r="Y268" s="256">
        <f>IF(P268=1,10,100)</f>
        <v>100</v>
      </c>
      <c r="Z268" s="256">
        <f>IF(P268=1,1,IF(P268=2,10,100))</f>
        <v>100</v>
      </c>
      <c r="AA268" s="257">
        <f>IF(OR(EXACT(Q268,"1A"),EXACT(Q268,"1B")),0.1,IF(Q268=2,1,100))</f>
        <v>100</v>
      </c>
      <c r="AB268" s="257">
        <f>IF(OR(EXACT(R268,"1A"),EXACT(R268,"1B")),0.1,IF(R268=2,1,100))</f>
        <v>100</v>
      </c>
      <c r="AC268" s="257">
        <f>IF(OR(EXACT(S268,"1A"),EXACT(S268,"1B")),0.3,IF(S268=2,3,100))</f>
        <v>100</v>
      </c>
      <c r="AD268" s="136"/>
      <c r="AE268" s="136"/>
      <c r="AF268" s="249">
        <f>IF(OR(OR(EXACT(J268,"1A"),EXACT(J268,"1B"),EXACT(J268,"1C")),K268=1),1,IF(K268=2,10,100))</f>
        <v>100</v>
      </c>
      <c r="AG268" s="249">
        <f>IF(OR(EXACT(J268,"1A"),EXACT(J268,"1B"),EXACT(J268,"1C")),1,IF(J268=2,10,100))</f>
        <v>100</v>
      </c>
      <c r="AH268" s="249">
        <f>IF(OR(EXACT(J268,"1A"),EXACT(J268,"1B"),EXACT(J268,"1C"),K268=1),3,100)</f>
        <v>100</v>
      </c>
      <c r="AI268" s="249">
        <f>IF(OR(EXACT(J268,"1A"),EXACT(J268,"1B"),EXACT(J268,"1C")),5,100)</f>
        <v>100</v>
      </c>
      <c r="AJ268" s="269" t="s">
        <v>25950</v>
      </c>
      <c r="AK268" s="136"/>
      <c r="AL268" s="153"/>
      <c r="AM268" s="251"/>
      <c r="AN268" s="136"/>
      <c r="AO268" s="136"/>
      <c r="AP268" s="136"/>
      <c r="AQ268" s="272" t="s">
        <v>25951</v>
      </c>
      <c r="AR268" s="136"/>
      <c r="AS268" s="136"/>
      <c r="AT268" s="136"/>
      <c r="AU268" s="136"/>
      <c r="AV268" s="136"/>
      <c r="AW268" s="136"/>
      <c r="AX268" s="136"/>
      <c r="AY268" s="136"/>
      <c r="AZ268" s="136"/>
      <c r="BA268" s="136"/>
      <c r="BB268" s="136"/>
      <c r="BC268" s="136"/>
      <c r="BD268" s="136"/>
      <c r="BE268" s="136"/>
      <c r="BF268" s="136"/>
      <c r="BG268" s="136"/>
      <c r="BH268" s="136"/>
      <c r="BI268" s="136"/>
      <c r="BJ268" s="136"/>
      <c r="BK268" s="136"/>
      <c r="BL268" s="136"/>
      <c r="BM268" s="136"/>
      <c r="BN268" s="136"/>
      <c r="BO268" s="136"/>
      <c r="BP268" s="136"/>
      <c r="BQ268" s="136"/>
      <c r="BR268" s="136"/>
      <c r="BS268" s="136"/>
      <c r="BT268" s="136"/>
      <c r="BU268" s="136"/>
      <c r="BV268" s="136"/>
      <c r="BW268" s="136"/>
      <c r="BX268" s="136"/>
      <c r="BY268" s="136"/>
      <c r="BZ268" s="136"/>
      <c r="CA268" s="136"/>
      <c r="CB268" s="136"/>
      <c r="CC268" s="136"/>
      <c r="CD268" s="136"/>
      <c r="CE268" s="136"/>
      <c r="CF268" s="136"/>
      <c r="CG268" s="136"/>
      <c r="CH268" s="136"/>
      <c r="CI268" s="136"/>
      <c r="CJ268" s="136"/>
      <c r="CK268" s="136"/>
      <c r="CL268" s="136"/>
      <c r="CM268" s="136"/>
      <c r="CN268" s="136"/>
      <c r="CO268" s="136"/>
      <c r="CP268" s="136"/>
      <c r="CQ268" s="136"/>
      <c r="CR268" s="136"/>
      <c r="CS268" s="136"/>
      <c r="CT268" s="136"/>
      <c r="CU268" s="136"/>
      <c r="CV268" s="136"/>
      <c r="CW268" s="136"/>
      <c r="CX268" s="136"/>
      <c r="CY268" s="136"/>
      <c r="CZ268" s="136"/>
      <c r="DA268" s="136"/>
      <c r="DB268" s="136"/>
      <c r="DC268" s="136"/>
      <c r="DD268" s="136"/>
      <c r="DE268" s="136"/>
      <c r="DF268" s="136"/>
      <c r="DG268" s="136"/>
      <c r="DH268" s="136"/>
      <c r="DI268" s="136"/>
      <c r="DJ268" s="136"/>
      <c r="DK268" s="136"/>
      <c r="DL268" s="136"/>
      <c r="DM268" s="136"/>
      <c r="DN268" s="136"/>
      <c r="DO268" s="136"/>
      <c r="DP268" s="136"/>
      <c r="DQ268" s="136"/>
      <c r="DR268" s="136"/>
      <c r="DS268" s="136"/>
      <c r="DT268" s="136"/>
      <c r="DU268" s="136"/>
      <c r="DV268" s="136"/>
      <c r="DW268" s="136"/>
      <c r="DX268" s="136"/>
      <c r="DY268" s="136"/>
      <c r="DZ268" s="136"/>
      <c r="EA268" s="136"/>
      <c r="EB268" s="136"/>
      <c r="EC268" s="136"/>
      <c r="ED268" s="136"/>
      <c r="EE268" s="136"/>
      <c r="EF268" s="136"/>
      <c r="EG268" s="136"/>
      <c r="EH268" s="136"/>
      <c r="EI268" s="136"/>
      <c r="EJ268" s="136"/>
      <c r="EK268" s="136"/>
      <c r="EL268" s="136"/>
      <c r="EM268" s="136"/>
      <c r="EN268" s="136"/>
      <c r="EO268" s="136"/>
      <c r="EP268" s="136"/>
      <c r="EQ268" s="136"/>
      <c r="ER268" s="136"/>
      <c r="ES268" s="136"/>
      <c r="ET268" s="136"/>
      <c r="EU268" s="136"/>
      <c r="EV268" s="136"/>
      <c r="EW268" s="136"/>
      <c r="EX268" s="136"/>
      <c r="EY268" s="136"/>
      <c r="EZ268" s="136"/>
      <c r="FA268" s="136"/>
      <c r="FB268" s="136"/>
      <c r="FC268" s="136"/>
      <c r="FD268" s="136"/>
      <c r="FE268" s="136"/>
      <c r="FF268" s="136"/>
      <c r="FG268" s="136"/>
      <c r="FH268" s="136"/>
      <c r="FI268" s="136"/>
      <c r="FJ268" s="136"/>
      <c r="FK268" s="136"/>
      <c r="FL268" s="136"/>
      <c r="FM268" s="136"/>
      <c r="FN268" s="136"/>
      <c r="FO268" s="136"/>
      <c r="FP268" s="136"/>
      <c r="FQ268" s="136"/>
      <c r="FR268" s="136"/>
      <c r="FS268" s="136"/>
      <c r="FT268" s="136"/>
      <c r="FU268" s="136"/>
      <c r="FV268" s="136"/>
      <c r="FW268" s="136"/>
      <c r="FX268" s="136"/>
      <c r="FY268" s="136"/>
      <c r="FZ268" s="136"/>
      <c r="GA268" s="136"/>
      <c r="GB268" s="136"/>
      <c r="GC268" s="136"/>
      <c r="GD268" s="136"/>
      <c r="GE268" s="136"/>
      <c r="GF268" s="136"/>
      <c r="GG268" s="136"/>
      <c r="GH268" s="136"/>
      <c r="GI268" s="136"/>
      <c r="GJ268" s="136"/>
      <c r="GK268" s="136"/>
      <c r="GL268" s="136"/>
      <c r="GM268" s="136"/>
      <c r="GN268" s="136"/>
      <c r="GO268" s="136"/>
      <c r="GP268" s="136"/>
      <c r="GQ268" s="136"/>
      <c r="GR268" s="136"/>
      <c r="GS268" s="136"/>
      <c r="GT268" s="136"/>
      <c r="GU268" s="136"/>
      <c r="GV268" s="136"/>
      <c r="GW268" s="136"/>
      <c r="GX268" s="136"/>
      <c r="GY268" s="136"/>
      <c r="GZ268" s="136"/>
      <c r="HA268" s="136"/>
      <c r="HB268" s="136"/>
      <c r="HC268" s="136"/>
      <c r="HD268" s="136"/>
      <c r="HE268" s="136"/>
      <c r="HF268" s="136"/>
      <c r="HG268" s="136"/>
      <c r="HH268" s="136"/>
      <c r="HI268" s="136"/>
      <c r="HJ268" s="136"/>
      <c r="HK268" s="136"/>
      <c r="HL268" s="136"/>
      <c r="HM268" s="136"/>
      <c r="HN268" s="136"/>
      <c r="HO268" s="136"/>
      <c r="HP268" s="136"/>
      <c r="HQ268" s="136"/>
      <c r="HR268" s="136"/>
      <c r="HS268" s="136"/>
      <c r="HT268" s="136"/>
      <c r="HU268" s="136"/>
      <c r="HV268" s="136"/>
      <c r="HW268" s="136"/>
      <c r="HX268" s="136"/>
      <c r="HY268" s="136"/>
      <c r="HZ268" s="136"/>
      <c r="IA268" s="136"/>
      <c r="IB268" s="136"/>
      <c r="IC268" s="136"/>
      <c r="ID268" s="136"/>
      <c r="IE268" s="136"/>
      <c r="IF268" s="136"/>
      <c r="IG268" s="136"/>
      <c r="IH268" s="136"/>
      <c r="II268" s="136"/>
      <c r="IJ268" s="136"/>
      <c r="IK268" s="136"/>
      <c r="IL268" s="136"/>
      <c r="IM268" s="136"/>
      <c r="IN268" s="136"/>
      <c r="IO268" s="136"/>
      <c r="IP268" s="136"/>
      <c r="IQ268" s="136"/>
      <c r="IR268" s="136"/>
      <c r="IS268" s="136"/>
      <c r="IT268" s="136"/>
      <c r="IU268" s="136"/>
      <c r="IV268" s="136"/>
      <c r="IW268" s="136"/>
      <c r="IX268" s="136"/>
      <c r="IY268" s="136"/>
      <c r="IZ268" s="136"/>
      <c r="JA268" s="136"/>
      <c r="JB268" s="136"/>
      <c r="JC268" s="136"/>
      <c r="JD268" s="136"/>
      <c r="JE268" s="136"/>
      <c r="JF268" s="136"/>
      <c r="JG268" s="136"/>
      <c r="JH268" s="136"/>
      <c r="JI268" s="136"/>
      <c r="JJ268" s="136"/>
      <c r="JK268" s="136"/>
      <c r="JL268" s="136"/>
      <c r="JM268" s="136"/>
      <c r="JN268" s="136"/>
      <c r="JO268" s="136"/>
      <c r="JP268" s="136"/>
      <c r="JQ268" s="136"/>
      <c r="JR268" s="136"/>
      <c r="JS268" s="136"/>
      <c r="JT268" s="136"/>
      <c r="JU268" s="136"/>
      <c r="JV268" s="136"/>
      <c r="JW268" s="136"/>
      <c r="JX268" s="136"/>
      <c r="JY268" s="136"/>
      <c r="JZ268" s="136"/>
      <c r="KA268" s="136"/>
      <c r="KB268" s="136"/>
      <c r="KC268" s="136"/>
      <c r="KD268" s="136"/>
      <c r="KE268" s="136"/>
      <c r="KF268" s="136"/>
      <c r="KG268" s="136"/>
      <c r="KH268" s="136"/>
      <c r="KI268" s="136"/>
      <c r="KJ268" s="136"/>
      <c r="KK268" s="136"/>
      <c r="KL268" s="136"/>
      <c r="KM268" s="136"/>
      <c r="KN268" s="136"/>
      <c r="KO268" s="136"/>
      <c r="KP268" s="136"/>
      <c r="KQ268" s="136"/>
      <c r="KR268" s="136"/>
      <c r="KS268" s="136"/>
      <c r="KT268" s="136"/>
      <c r="KU268" s="136"/>
      <c r="KV268" s="136"/>
      <c r="KW268" s="136"/>
      <c r="KX268" s="136"/>
      <c r="KY268" s="136"/>
      <c r="KZ268" s="136"/>
      <c r="LA268" s="136"/>
      <c r="LB268" s="136"/>
      <c r="LC268" s="136"/>
      <c r="LD268" s="136"/>
      <c r="LE268" s="136"/>
      <c r="LF268" s="136"/>
      <c r="LG268" s="136"/>
      <c r="LH268" s="136"/>
      <c r="LI268" s="136"/>
      <c r="LJ268" s="136"/>
      <c r="LK268" s="136"/>
      <c r="LL268" s="136"/>
      <c r="LM268" s="136"/>
      <c r="LN268" s="136"/>
      <c r="LO268" s="136"/>
      <c r="LP268" s="136"/>
      <c r="LQ268" s="136"/>
      <c r="LR268" s="136"/>
      <c r="LS268" s="136"/>
      <c r="LT268" s="136"/>
      <c r="LU268" s="136"/>
      <c r="LV268" s="136"/>
      <c r="LW268" s="136"/>
      <c r="LX268" s="136"/>
      <c r="LY268" s="136"/>
      <c r="LZ268" s="136"/>
      <c r="MA268" s="136"/>
      <c r="MB268" s="136"/>
      <c r="MC268" s="136"/>
      <c r="MD268" s="136"/>
      <c r="ME268" s="136"/>
      <c r="MF268" s="136"/>
      <c r="MG268" s="136"/>
      <c r="MH268" s="136"/>
      <c r="MI268" s="136"/>
      <c r="MJ268" s="136"/>
      <c r="MK268" s="136"/>
      <c r="ML268" s="136"/>
      <c r="MM268" s="136"/>
      <c r="MN268" s="136"/>
      <c r="MO268" s="136"/>
      <c r="MP268" s="136"/>
      <c r="MQ268" s="136"/>
      <c r="MR268" s="136"/>
      <c r="MS268" s="136"/>
      <c r="MT268" s="136"/>
      <c r="MU268" s="136"/>
      <c r="MV268" s="136"/>
      <c r="MW268" s="136"/>
      <c r="MX268" s="136"/>
      <c r="MY268" s="136"/>
      <c r="MZ268" s="136"/>
      <c r="NA268" s="136"/>
      <c r="NB268" s="136"/>
      <c r="NC268" s="136"/>
      <c r="ND268" s="136"/>
      <c r="NE268" s="136"/>
      <c r="NF268" s="136"/>
      <c r="NG268" s="136"/>
      <c r="NH268" s="136"/>
      <c r="NI268" s="136"/>
      <c r="NJ268" s="136"/>
      <c r="NK268" s="136"/>
      <c r="NL268" s="136"/>
      <c r="NM268" s="136"/>
      <c r="NN268" s="136"/>
      <c r="NO268" s="136"/>
      <c r="NP268" s="136"/>
      <c r="NQ268" s="136"/>
      <c r="NR268" s="136"/>
      <c r="NS268" s="136"/>
      <c r="NT268" s="136"/>
      <c r="NU268" s="136"/>
      <c r="NV268" s="136"/>
      <c r="NW268" s="136"/>
      <c r="NX268" s="136"/>
      <c r="NY268" s="136"/>
      <c r="NZ268" s="136"/>
      <c r="OA268" s="136"/>
      <c r="OB268" s="136"/>
      <c r="OC268" s="136"/>
      <c r="OD268" s="136"/>
      <c r="OE268" s="136"/>
      <c r="OF268" s="136"/>
      <c r="OG268" s="136"/>
      <c r="OH268" s="136"/>
      <c r="OI268" s="136"/>
      <c r="OJ268" s="136"/>
      <c r="OK268" s="136"/>
      <c r="OL268" s="136"/>
      <c r="OM268" s="136"/>
      <c r="ON268" s="136"/>
      <c r="OO268" s="136"/>
      <c r="OP268" s="136"/>
      <c r="OQ268" s="136"/>
      <c r="OR268" s="136"/>
      <c r="OS268" s="136"/>
      <c r="OT268" s="136"/>
      <c r="OU268" s="136"/>
      <c r="OV268" s="136"/>
      <c r="OW268" s="136"/>
      <c r="OX268" s="136"/>
      <c r="OY268" s="136"/>
      <c r="OZ268" s="136"/>
      <c r="PA268" s="136"/>
      <c r="PB268" s="136"/>
      <c r="PC268" s="136"/>
      <c r="PD268" s="136"/>
      <c r="PE268" s="136"/>
      <c r="PF268" s="136"/>
      <c r="PG268" s="136"/>
      <c r="PH268" s="136"/>
      <c r="PI268" s="136"/>
      <c r="PJ268" s="136"/>
      <c r="PK268" s="136"/>
      <c r="PL268" s="136"/>
      <c r="PM268" s="136"/>
      <c r="PN268" s="136"/>
      <c r="PO268" s="136"/>
      <c r="PP268" s="136"/>
      <c r="PQ268" s="136"/>
      <c r="PR268" s="136"/>
      <c r="PS268" s="136"/>
      <c r="PT268" s="136"/>
      <c r="PU268" s="136"/>
      <c r="PV268" s="136"/>
      <c r="PW268" s="136"/>
      <c r="PX268" s="136"/>
      <c r="PY268" s="136"/>
      <c r="PZ268" s="136"/>
      <c r="QA268" s="136"/>
      <c r="QB268" s="136"/>
      <c r="QC268" s="136"/>
      <c r="QD268" s="136"/>
      <c r="QE268" s="136"/>
      <c r="QF268" s="136"/>
      <c r="QG268" s="136"/>
      <c r="QH268" s="136"/>
      <c r="QI268" s="136"/>
      <c r="QJ268" s="136"/>
      <c r="QK268" s="136"/>
      <c r="QL268" s="136"/>
      <c r="QM268" s="136"/>
      <c r="QN268" s="136"/>
      <c r="QO268" s="136"/>
      <c r="QP268" s="136"/>
      <c r="QQ268" s="136"/>
      <c r="QR268" s="136"/>
      <c r="QS268" s="136"/>
      <c r="QT268" s="136"/>
      <c r="QU268" s="136"/>
      <c r="QV268" s="136"/>
      <c r="QW268" s="136"/>
      <c r="QX268" s="136"/>
      <c r="QY268" s="136"/>
      <c r="QZ268" s="136"/>
      <c r="RA268" s="136"/>
      <c r="RB268" s="136"/>
      <c r="RC268" s="136"/>
      <c r="RD268" s="136"/>
      <c r="RE268" s="136"/>
      <c r="RF268" s="136"/>
      <c r="RG268" s="136"/>
      <c r="RH268" s="136"/>
      <c r="RI268" s="136"/>
      <c r="RJ268" s="136"/>
      <c r="RK268" s="136"/>
      <c r="RL268" s="136"/>
      <c r="RM268" s="136"/>
      <c r="RN268" s="136"/>
      <c r="RO268" s="136"/>
      <c r="RP268" s="136"/>
      <c r="RQ268" s="136"/>
      <c r="RR268" s="136"/>
      <c r="RS268" s="136"/>
      <c r="RT268" s="136"/>
      <c r="RU268" s="136"/>
      <c r="RV268" s="136"/>
      <c r="RW268" s="136"/>
      <c r="RX268" s="136"/>
      <c r="RY268" s="136"/>
      <c r="RZ268" s="136"/>
      <c r="SA268" s="136"/>
      <c r="SB268" s="136"/>
      <c r="SC268" s="136"/>
      <c r="SD268" s="136"/>
      <c r="SE268" s="136"/>
      <c r="SF268" s="136"/>
      <c r="SG268" s="136"/>
      <c r="SH268" s="136"/>
      <c r="SI268" s="136"/>
      <c r="SJ268" s="136"/>
      <c r="SK268" s="136"/>
      <c r="SL268" s="136"/>
      <c r="SM268" s="136"/>
      <c r="SN268" s="136"/>
      <c r="SO268" s="136"/>
      <c r="SP268" s="136"/>
      <c r="SQ268" s="136"/>
      <c r="SR268" s="136"/>
      <c r="SS268" s="136"/>
      <c r="ST268" s="136"/>
      <c r="SU268" s="136"/>
      <c r="SV268" s="136"/>
      <c r="SW268" s="136"/>
      <c r="SX268" s="136"/>
      <c r="SY268" s="136"/>
      <c r="SZ268" s="136"/>
      <c r="TA268" s="136"/>
      <c r="TB268" s="136"/>
      <c r="TC268" s="136"/>
      <c r="TD268" s="136"/>
      <c r="TE268" s="136"/>
      <c r="TF268" s="136"/>
      <c r="TG268" s="136"/>
      <c r="TH268" s="136"/>
      <c r="TI268" s="136"/>
      <c r="TJ268" s="136"/>
      <c r="TK268" s="136"/>
      <c r="TL268" s="136"/>
      <c r="TM268" s="136"/>
      <c r="TN268" s="136"/>
      <c r="TO268" s="136"/>
      <c r="TP268" s="136"/>
      <c r="TQ268" s="136"/>
      <c r="TR268" s="136"/>
      <c r="TS268" s="136"/>
      <c r="TT268" s="136"/>
      <c r="TU268" s="136"/>
      <c r="TV268" s="136"/>
      <c r="TW268" s="136"/>
      <c r="TX268" s="136"/>
      <c r="TY268" s="136"/>
      <c r="TZ268" s="136"/>
      <c r="UA268" s="136"/>
      <c r="UB268" s="136"/>
      <c r="UC268" s="136"/>
      <c r="UD268" s="136"/>
      <c r="UE268" s="136"/>
      <c r="UF268" s="136"/>
      <c r="UG268" s="136"/>
      <c r="UH268" s="136"/>
      <c r="UI268" s="136"/>
      <c r="UJ268" s="136"/>
      <c r="UK268" s="136"/>
      <c r="UL268" s="136"/>
      <c r="UM268" s="136"/>
      <c r="UN268" s="136"/>
      <c r="UO268" s="136"/>
      <c r="UP268" s="136"/>
      <c r="UQ268" s="136"/>
      <c r="UR268" s="136"/>
      <c r="US268" s="136"/>
      <c r="UT268" s="136"/>
      <c r="UU268" s="136"/>
      <c r="UV268" s="136"/>
      <c r="UW268" s="136"/>
      <c r="UX268" s="136"/>
      <c r="UY268" s="136"/>
      <c r="UZ268" s="136"/>
      <c r="VA268" s="136"/>
      <c r="VB268" s="136"/>
      <c r="VC268" s="136"/>
      <c r="VD268" s="136"/>
      <c r="VE268" s="136"/>
      <c r="VF268" s="136"/>
      <c r="VG268" s="136"/>
      <c r="VH268" s="136"/>
      <c r="VI268" s="136"/>
      <c r="VJ268" s="136"/>
      <c r="VK268" s="136"/>
      <c r="VL268" s="136"/>
      <c r="VM268" s="136"/>
      <c r="VN268" s="136"/>
      <c r="VO268" s="136"/>
      <c r="VP268" s="136"/>
      <c r="VQ268" s="136"/>
      <c r="VR268" s="136"/>
      <c r="VS268" s="136"/>
      <c r="VT268" s="136"/>
      <c r="VU268" s="136"/>
      <c r="VV268" s="136"/>
      <c r="VW268" s="136"/>
      <c r="VX268" s="136"/>
      <c r="VY268" s="136"/>
      <c r="VZ268" s="136"/>
      <c r="WA268" s="136"/>
      <c r="WB268" s="136"/>
      <c r="WC268" s="136"/>
      <c r="WD268" s="136"/>
      <c r="WE268" s="136"/>
      <c r="WF268" s="136"/>
      <c r="WG268" s="136"/>
      <c r="WH268" s="136"/>
      <c r="WI268" s="136"/>
      <c r="WJ268" s="136"/>
      <c r="WK268" s="136"/>
      <c r="WL268" s="136"/>
      <c r="WM268" s="136"/>
      <c r="WN268" s="136"/>
      <c r="WO268" s="136"/>
      <c r="WP268" s="136"/>
      <c r="WQ268" s="136"/>
      <c r="WR268" s="136"/>
      <c r="WS268" s="136"/>
      <c r="WT268" s="136"/>
      <c r="WU268" s="136"/>
      <c r="WV268" s="136"/>
      <c r="WW268" s="136"/>
      <c r="WX268" s="136"/>
      <c r="WY268" s="136"/>
      <c r="WZ268" s="136"/>
      <c r="XA268" s="136"/>
      <c r="XB268" s="136"/>
      <c r="XC268" s="136"/>
      <c r="XD268" s="136"/>
      <c r="XE268" s="136"/>
      <c r="XF268" s="136"/>
      <c r="XG268" s="136"/>
      <c r="XH268" s="136"/>
      <c r="XI268" s="136"/>
      <c r="XJ268" s="136"/>
      <c r="XK268" s="136"/>
      <c r="XL268" s="136"/>
      <c r="XM268" s="136"/>
      <c r="XN268" s="136"/>
      <c r="XO268" s="136"/>
      <c r="XP268" s="136"/>
      <c r="XQ268" s="136"/>
      <c r="XR268" s="136"/>
      <c r="XS268" s="136"/>
      <c r="XT268" s="136"/>
      <c r="XU268" s="136"/>
      <c r="XV268" s="136"/>
      <c r="XW268" s="136"/>
      <c r="XX268" s="136"/>
      <c r="XY268" s="136"/>
      <c r="XZ268" s="136"/>
      <c r="YA268" s="136"/>
      <c r="YB268" s="136"/>
      <c r="YC268" s="136"/>
      <c r="YD268" s="136"/>
      <c r="YE268" s="136"/>
      <c r="YF268" s="136"/>
      <c r="YG268" s="136"/>
      <c r="YH268" s="136"/>
      <c r="YI268" s="136"/>
      <c r="YJ268" s="136"/>
      <c r="YK268" s="136"/>
      <c r="YL268" s="136"/>
      <c r="YM268" s="136"/>
      <c r="YN268" s="136"/>
      <c r="YO268" s="136"/>
      <c r="YP268" s="136"/>
      <c r="YQ268" s="136"/>
      <c r="YR268" s="136"/>
      <c r="YS268" s="136"/>
      <c r="YT268" s="136"/>
      <c r="YU268" s="136"/>
      <c r="YV268" s="136"/>
      <c r="YW268" s="136"/>
      <c r="YX268" s="136"/>
      <c r="YY268" s="136"/>
      <c r="YZ268" s="136"/>
      <c r="ZA268" s="136"/>
      <c r="ZB268" s="136"/>
      <c r="ZC268" s="136"/>
      <c r="ZD268" s="136"/>
      <c r="ZE268" s="136"/>
      <c r="ZF268" s="136"/>
      <c r="ZG268" s="136"/>
      <c r="ZH268" s="136"/>
      <c r="ZI268" s="136"/>
      <c r="ZJ268" s="136"/>
      <c r="ZK268" s="136"/>
      <c r="ZL268" s="136"/>
      <c r="ZM268" s="136"/>
      <c r="ZN268" s="136"/>
      <c r="ZO268" s="136"/>
      <c r="ZP268" s="136"/>
      <c r="ZQ268" s="136"/>
      <c r="ZR268" s="136"/>
      <c r="ZS268" s="136"/>
      <c r="ZT268" s="136"/>
      <c r="ZU268" s="136"/>
      <c r="ZV268" s="136"/>
      <c r="ZW268" s="136"/>
      <c r="ZX268" s="136"/>
      <c r="ZY268" s="136"/>
      <c r="ZZ268" s="136"/>
      <c r="AAA268" s="136"/>
      <c r="AAB268" s="136"/>
      <c r="AAC268" s="136"/>
      <c r="AAD268" s="136"/>
      <c r="AAE268" s="136"/>
      <c r="AAF268" s="136"/>
      <c r="AAG268" s="136"/>
      <c r="AAH268" s="136"/>
      <c r="AAI268" s="136"/>
      <c r="AAJ268" s="136"/>
      <c r="AAK268" s="136"/>
      <c r="AAL268" s="136"/>
      <c r="AAM268" s="136"/>
      <c r="AAN268" s="136"/>
      <c r="AAO268" s="136"/>
      <c r="AAP268" s="136"/>
      <c r="AAQ268" s="136"/>
      <c r="AAR268" s="136"/>
      <c r="AAS268" s="136"/>
      <c r="AAT268" s="136"/>
      <c r="AAU268" s="136"/>
      <c r="AAV268" s="136"/>
      <c r="AAW268" s="136"/>
      <c r="AAX268" s="136"/>
      <c r="AAY268" s="136"/>
      <c r="AAZ268" s="136"/>
      <c r="ABA268" s="136"/>
      <c r="ABB268" s="136"/>
      <c r="ABC268" s="136"/>
      <c r="ABD268" s="136"/>
      <c r="ABE268" s="136"/>
      <c r="ABF268" s="136"/>
      <c r="ABG268" s="136"/>
      <c r="ABH268" s="136"/>
      <c r="ABI268" s="136"/>
      <c r="ABJ268" s="136"/>
      <c r="ABK268" s="136"/>
      <c r="ABL268" s="136"/>
      <c r="ABM268" s="136"/>
      <c r="ABN268" s="136"/>
      <c r="ABO268" s="136"/>
      <c r="ABP268" s="136"/>
      <c r="ABQ268" s="136"/>
      <c r="ABR268" s="136"/>
      <c r="ABS268" s="136"/>
      <c r="ABT268" s="136"/>
      <c r="ABU268" s="136"/>
      <c r="ABV268" s="136"/>
      <c r="ABW268" s="136"/>
      <c r="ABX268" s="136"/>
      <c r="ABY268" s="136"/>
      <c r="ABZ268" s="136"/>
      <c r="ACA268" s="136"/>
      <c r="ACB268" s="136"/>
      <c r="ACC268" s="136"/>
      <c r="ACD268" s="136"/>
      <c r="ACE268" s="136"/>
      <c r="ACF268" s="136"/>
      <c r="ACG268" s="136"/>
      <c r="ACH268" s="136"/>
      <c r="ACI268" s="136"/>
      <c r="ACJ268" s="136"/>
      <c r="ACK268" s="136"/>
      <c r="ACL268" s="136"/>
      <c r="ACM268" s="136"/>
      <c r="ACN268" s="136"/>
      <c r="ACO268" s="136"/>
      <c r="ACP268" s="136"/>
      <c r="ACQ268" s="136"/>
      <c r="ACR268" s="136"/>
      <c r="ACS268" s="136"/>
      <c r="ACT268" s="136"/>
      <c r="ACU268" s="136"/>
      <c r="ACV268" s="136"/>
      <c r="ACW268" s="136"/>
      <c r="ACX268" s="136"/>
      <c r="ACY268" s="136"/>
      <c r="ACZ268" s="136"/>
      <c r="ADA268" s="136"/>
      <c r="ADB268" s="136"/>
      <c r="ADC268" s="136"/>
      <c r="ADD268" s="136"/>
      <c r="ADE268" s="136"/>
      <c r="ADF268" s="136"/>
      <c r="ADG268" s="136"/>
      <c r="ADH268" s="136"/>
      <c r="ADI268" s="136"/>
      <c r="ADJ268" s="136"/>
      <c r="ADK268" s="136"/>
      <c r="ADL268" s="136"/>
      <c r="ADM268" s="136"/>
      <c r="ADN268" s="136"/>
      <c r="ADO268" s="136"/>
      <c r="ADP268" s="136"/>
      <c r="ADQ268" s="136"/>
      <c r="ADR268" s="136"/>
      <c r="ADS268" s="136"/>
      <c r="ADT268" s="136"/>
      <c r="ADU268" s="136"/>
      <c r="ADV268" s="136"/>
      <c r="ADW268" s="136"/>
      <c r="ADX268" s="136"/>
      <c r="ADY268" s="136"/>
      <c r="ADZ268" s="136"/>
      <c r="AEA268" s="136"/>
      <c r="AEB268" s="136"/>
      <c r="AEC268" s="136"/>
      <c r="AED268" s="136"/>
      <c r="AEE268" s="136"/>
      <c r="AEF268" s="136"/>
      <c r="AEG268" s="136"/>
      <c r="AEH268" s="136"/>
      <c r="AEI268" s="136"/>
      <c r="AEJ268" s="136"/>
      <c r="AEK268" s="136"/>
      <c r="AEL268" s="136"/>
      <c r="AEM268" s="136"/>
      <c r="AEN268" s="136"/>
      <c r="AEO268" s="136"/>
      <c r="AEP268" s="136"/>
      <c r="AEQ268" s="136"/>
      <c r="AER268" s="136"/>
      <c r="AES268" s="136"/>
      <c r="AET268" s="136"/>
      <c r="AEU268" s="136"/>
      <c r="AEV268" s="136"/>
      <c r="AEW268" s="136"/>
      <c r="AEX268" s="136"/>
      <c r="AEY268" s="136"/>
      <c r="AEZ268" s="136"/>
      <c r="AFA268" s="136"/>
      <c r="AFB268" s="136"/>
      <c r="AFC268" s="136"/>
      <c r="AFD268" s="136"/>
      <c r="AFE268" s="136"/>
      <c r="AFF268" s="136"/>
      <c r="AFG268" s="136"/>
      <c r="AFH268" s="136"/>
      <c r="AFI268" s="136"/>
      <c r="AFJ268" s="136"/>
      <c r="AFK268" s="136"/>
      <c r="AFL268" s="136"/>
      <c r="AFM268" s="136"/>
      <c r="AFN268" s="136"/>
      <c r="AFO268" s="136"/>
      <c r="AFP268" s="136"/>
      <c r="AFQ268" s="136"/>
      <c r="AFR268" s="136"/>
      <c r="AFS268" s="136"/>
      <c r="AFT268" s="136"/>
      <c r="AFU268" s="136"/>
      <c r="AFV268" s="136"/>
      <c r="AFW268" s="136"/>
      <c r="AFX268" s="136"/>
      <c r="AFY268" s="136"/>
      <c r="AFZ268" s="136"/>
      <c r="AGA268" s="136"/>
      <c r="AGB268" s="136"/>
      <c r="AGC268" s="136"/>
      <c r="AGD268" s="136"/>
      <c r="AGE268" s="136"/>
      <c r="AGF268" s="136"/>
      <c r="AGG268" s="136"/>
      <c r="AGH268" s="136"/>
      <c r="AGI268" s="136"/>
      <c r="AGJ268" s="136"/>
      <c r="AGK268" s="136"/>
      <c r="AGL268" s="136"/>
      <c r="AGM268" s="136"/>
      <c r="AGN268" s="136"/>
      <c r="AGO268" s="136"/>
      <c r="AGP268" s="136"/>
      <c r="AGQ268" s="136"/>
      <c r="AGR268" s="136"/>
      <c r="AGS268" s="136"/>
      <c r="AGT268" s="136"/>
      <c r="AGU268" s="136"/>
      <c r="AGV268" s="136"/>
      <c r="AGW268" s="136"/>
      <c r="AGX268" s="136"/>
      <c r="AGY268" s="136"/>
      <c r="AGZ268" s="136"/>
      <c r="AHA268" s="136"/>
      <c r="AHB268" s="136"/>
      <c r="AHC268" s="136"/>
      <c r="AHD268" s="136"/>
      <c r="AHE268" s="136"/>
      <c r="AHF268" s="136"/>
      <c r="AHG268" s="136"/>
      <c r="AHH268" s="136"/>
      <c r="AHI268" s="136"/>
      <c r="AHJ268" s="136"/>
      <c r="AHK268" s="136"/>
      <c r="AHL268" s="136"/>
      <c r="AHM268" s="136"/>
      <c r="AHN268" s="136"/>
      <c r="AHO268" s="136"/>
      <c r="AHP268" s="136"/>
      <c r="AHQ268" s="136"/>
      <c r="AHR268" s="136"/>
      <c r="AHS268" s="136"/>
      <c r="AHT268" s="136"/>
      <c r="AHU268" s="136"/>
      <c r="AHV268" s="136"/>
      <c r="AHW268" s="136"/>
      <c r="AHX268" s="136"/>
      <c r="AHY268" s="136"/>
      <c r="AHZ268" s="136"/>
      <c r="AIA268" s="136"/>
      <c r="AIB268" s="136"/>
      <c r="AIC268" s="136"/>
      <c r="AID268" s="136"/>
      <c r="AIE268" s="136"/>
      <c r="AIF268" s="136"/>
      <c r="AIG268" s="136"/>
      <c r="AIH268" s="136"/>
      <c r="AII268" s="136"/>
      <c r="AIJ268" s="136"/>
      <c r="AIK268" s="136"/>
      <c r="AIL268" s="136"/>
      <c r="AIM268" s="136"/>
      <c r="AIN268" s="136"/>
      <c r="AIO268" s="136"/>
      <c r="AIP268" s="136"/>
      <c r="AIQ268" s="136"/>
      <c r="AIR268" s="136"/>
      <c r="AIS268" s="136"/>
      <c r="AIT268" s="136"/>
      <c r="AIU268" s="136"/>
      <c r="AIV268" s="136"/>
      <c r="AIW268" s="136"/>
      <c r="AIX268" s="136"/>
      <c r="AIY268" s="136"/>
      <c r="AIZ268" s="136"/>
      <c r="AJA268" s="136"/>
      <c r="AJB268" s="136"/>
      <c r="AJC268" s="136"/>
      <c r="AJD268" s="136"/>
      <c r="AJE268" s="136"/>
      <c r="AJF268" s="136"/>
      <c r="AJG268" s="136"/>
      <c r="AJH268" s="136"/>
      <c r="AJI268" s="136"/>
      <c r="AJJ268" s="136"/>
      <c r="AJK268" s="136"/>
      <c r="AJL268" s="136"/>
      <c r="AJM268" s="136"/>
      <c r="AJN268" s="136"/>
      <c r="AJO268" s="136"/>
      <c r="AJP268" s="136"/>
      <c r="AJQ268" s="136"/>
      <c r="AJR268" s="136"/>
      <c r="AJS268" s="136"/>
      <c r="AJT268" s="136"/>
      <c r="AJU268" s="136"/>
      <c r="AJV268" s="136"/>
      <c r="AJW268" s="136"/>
      <c r="AJX268" s="136"/>
      <c r="AJY268" s="136"/>
      <c r="AJZ268" s="136"/>
      <c r="AKA268" s="136"/>
      <c r="AKB268" s="136"/>
      <c r="AKC268" s="136"/>
      <c r="AKD268" s="136"/>
      <c r="AKE268" s="136"/>
      <c r="AKF268" s="136"/>
      <c r="AKG268" s="136"/>
      <c r="AKH268" s="136"/>
      <c r="AKI268" s="136"/>
      <c r="AKJ268" s="136"/>
      <c r="AKK268" s="136"/>
      <c r="AKL268" s="136"/>
      <c r="AKM268" s="136"/>
      <c r="AKN268" s="136"/>
      <c r="AKO268" s="136"/>
      <c r="AKP268" s="136"/>
      <c r="AKQ268" s="136"/>
      <c r="AKR268" s="136"/>
      <c r="AKS268" s="136"/>
      <c r="AKT268" s="136"/>
      <c r="AKU268" s="136"/>
      <c r="AKV268" s="136"/>
      <c r="AKW268" s="136"/>
      <c r="AKX268" s="136"/>
      <c r="AKY268" s="136"/>
      <c r="AKZ268" s="136"/>
      <c r="ALA268" s="136"/>
      <c r="ALB268" s="136"/>
      <c r="ALC268" s="136"/>
      <c r="ALD268" s="136"/>
      <c r="ALE268" s="136"/>
      <c r="ALF268" s="136"/>
      <c r="ALG268" s="136"/>
      <c r="ALH268" s="136"/>
      <c r="ALI268" s="136"/>
      <c r="ALJ268" s="136"/>
      <c r="ALK268" s="136"/>
      <c r="ALL268" s="136"/>
      <c r="ALM268" s="136"/>
      <c r="ALN268" s="136"/>
      <c r="ALO268" s="136"/>
      <c r="ALP268" s="136"/>
      <c r="ALQ268" s="136"/>
      <c r="ALR268" s="136"/>
      <c r="ALS268" s="136"/>
      <c r="ALT268" s="136"/>
      <c r="ALU268" s="136"/>
      <c r="ALV268" s="136"/>
      <c r="ALW268" s="136"/>
      <c r="ALX268" s="136"/>
      <c r="ALY268" s="136"/>
      <c r="ALZ268" s="136"/>
      <c r="AMA268" s="136"/>
      <c r="AMB268" s="136"/>
      <c r="AMC268" s="136"/>
      <c r="AMD268" s="136"/>
      <c r="AME268" s="136"/>
      <c r="AMF268" s="136"/>
      <c r="AMG268" s="136"/>
      <c r="AMH268" s="136"/>
      <c r="AMI268" s="136"/>
    </row>
    <row r="269" spans="1:1023" ht="15" customHeight="1" x14ac:dyDescent="0.25">
      <c r="A269" s="280" t="s">
        <v>1014</v>
      </c>
      <c r="B269" s="193">
        <v>269</v>
      </c>
      <c r="C269" s="192" t="s">
        <v>1015</v>
      </c>
      <c r="D269" s="210" t="s">
        <v>1016</v>
      </c>
      <c r="E269" s="136"/>
      <c r="F269" s="238"/>
      <c r="G269" s="214"/>
      <c r="H269" s="214"/>
      <c r="I269" s="367">
        <v>5.1100000000000003</v>
      </c>
      <c r="J269" s="443"/>
      <c r="K269" s="161"/>
      <c r="L269" s="161"/>
      <c r="M269" s="161"/>
      <c r="N269" s="161"/>
      <c r="O269" s="161"/>
      <c r="P269" s="161"/>
      <c r="Q269" s="161"/>
      <c r="R269" s="161"/>
      <c r="S269" s="161"/>
      <c r="T269" s="161"/>
      <c r="U269" s="161"/>
      <c r="V269" s="256">
        <f>IF(O269=1,10,100)</f>
        <v>100</v>
      </c>
      <c r="W269" s="256">
        <f>IF(O269=1,1,IF(O269=2,10,100))</f>
        <v>100</v>
      </c>
      <c r="X269" s="256">
        <f>IF(O269=3,20,100)</f>
        <v>100</v>
      </c>
      <c r="Y269" s="256">
        <f>IF(P269=1,10,100)</f>
        <v>100</v>
      </c>
      <c r="Z269" s="256">
        <f>IF(P269=1,1,IF(P269=2,10,100))</f>
        <v>100</v>
      </c>
      <c r="AA269" s="257">
        <f>IF(OR(EXACT(Q269,"1A"),EXACT(Q269,"1B")),0.1,IF(Q269=2,1,100))</f>
        <v>100</v>
      </c>
      <c r="AB269" s="257">
        <f>IF(OR(EXACT(R269,"1A"),EXACT(R269,"1B")),0.1,IF(R269=2,1,100))</f>
        <v>100</v>
      </c>
      <c r="AC269" s="257">
        <f>IF(OR(EXACT(S269,"1A"),EXACT(S269,"1B")),0.3,IF(S269=2,3,100))</f>
        <v>100</v>
      </c>
      <c r="AD269" s="136"/>
      <c r="AE269" s="136"/>
      <c r="AF269" s="249">
        <f>IF(OR(OR(EXACT(J269,"1A"),EXACT(J269,"1B"),EXACT(J269,"1C")),K269=1),1,IF(K269=2,10,100))</f>
        <v>100</v>
      </c>
      <c r="AG269" s="249">
        <f>IF(OR(EXACT(J269,"1A"),EXACT(J269,"1B"),EXACT(J269,"1C")),1,IF(J269=2,10,100))</f>
        <v>100</v>
      </c>
      <c r="AH269" s="249">
        <f>IF(OR(EXACT(J269,"1A"),EXACT(J269,"1B"),EXACT(J269,"1C"),K269=1),3,100)</f>
        <v>100</v>
      </c>
      <c r="AI269" s="249">
        <f>IF(OR(EXACT(J269,"1A"),EXACT(J269,"1B"),EXACT(J269,"1C")),5,100)</f>
        <v>100</v>
      </c>
      <c r="AJ269" s="269" t="s">
        <v>25806</v>
      </c>
      <c r="AK269" s="193">
        <v>1</v>
      </c>
      <c r="AL269" s="228">
        <v>2</v>
      </c>
      <c r="AM269" s="251"/>
      <c r="AN269" s="136"/>
      <c r="AO269" s="136"/>
      <c r="AP269" s="136"/>
      <c r="AQ269" s="199" t="s">
        <v>1017</v>
      </c>
      <c r="AR269" s="136"/>
      <c r="AS269" s="136"/>
      <c r="AT269" s="136"/>
      <c r="AU269" s="136"/>
      <c r="AV269" s="136"/>
      <c r="AW269" s="136"/>
      <c r="AX269" s="136"/>
      <c r="AY269" s="136"/>
      <c r="AZ269" s="136"/>
      <c r="BA269" s="136"/>
      <c r="BB269" s="136"/>
      <c r="BC269" s="136"/>
      <c r="BD269" s="136"/>
      <c r="BE269" s="136"/>
      <c r="BF269" s="136"/>
      <c r="BG269" s="136"/>
      <c r="BH269" s="136"/>
      <c r="BI269" s="136"/>
      <c r="BJ269" s="136"/>
      <c r="BK269" s="136"/>
      <c r="BL269" s="136"/>
      <c r="BM269" s="136"/>
      <c r="BN269" s="136"/>
      <c r="BO269" s="136"/>
      <c r="BP269" s="136"/>
      <c r="BQ269" s="136"/>
      <c r="BR269" s="136"/>
      <c r="BS269" s="136"/>
      <c r="BT269" s="136"/>
      <c r="BU269" s="136"/>
      <c r="BV269" s="136"/>
      <c r="BW269" s="136"/>
      <c r="BX269" s="136"/>
      <c r="BY269" s="136"/>
      <c r="BZ269" s="136"/>
      <c r="CA269" s="136"/>
      <c r="CB269" s="136"/>
      <c r="CC269" s="136"/>
      <c r="CD269" s="136"/>
      <c r="CE269" s="136"/>
      <c r="CF269" s="136"/>
      <c r="CG269" s="136"/>
      <c r="CH269" s="136"/>
      <c r="CI269" s="136"/>
      <c r="CJ269" s="136"/>
      <c r="CK269" s="136"/>
      <c r="CL269" s="136"/>
      <c r="CM269" s="136"/>
      <c r="CN269" s="136"/>
      <c r="CO269" s="136"/>
      <c r="CP269" s="136"/>
      <c r="CQ269" s="136"/>
      <c r="CR269" s="136"/>
      <c r="CS269" s="136"/>
      <c r="CT269" s="136"/>
      <c r="CU269" s="136"/>
      <c r="CV269" s="136"/>
      <c r="CW269" s="136"/>
      <c r="CX269" s="136"/>
      <c r="CY269" s="136"/>
      <c r="CZ269" s="136"/>
      <c r="DA269" s="136"/>
      <c r="DB269" s="136"/>
      <c r="DC269" s="136"/>
      <c r="DD269" s="136"/>
      <c r="DE269" s="136"/>
      <c r="DF269" s="136"/>
      <c r="DG269" s="136"/>
      <c r="DH269" s="136"/>
      <c r="DI269" s="136"/>
      <c r="DJ269" s="136"/>
      <c r="DK269" s="136"/>
      <c r="DL269" s="136"/>
      <c r="DM269" s="136"/>
      <c r="DN269" s="136"/>
      <c r="DO269" s="136"/>
      <c r="DP269" s="136"/>
      <c r="DQ269" s="136"/>
      <c r="DR269" s="136"/>
      <c r="DS269" s="136"/>
      <c r="DT269" s="136"/>
      <c r="DU269" s="136"/>
      <c r="DV269" s="136"/>
      <c r="DW269" s="136"/>
      <c r="DX269" s="136"/>
      <c r="DY269" s="136"/>
      <c r="DZ269" s="136"/>
      <c r="EA269" s="136"/>
      <c r="EB269" s="136"/>
      <c r="EC269" s="136"/>
      <c r="ED269" s="136"/>
      <c r="EE269" s="136"/>
      <c r="EF269" s="136"/>
      <c r="EG269" s="136"/>
      <c r="EH269" s="136"/>
      <c r="EI269" s="136"/>
      <c r="EJ269" s="136"/>
      <c r="EK269" s="136"/>
      <c r="EL269" s="136"/>
      <c r="EM269" s="136"/>
      <c r="EN269" s="136"/>
      <c r="EO269" s="136"/>
      <c r="EP269" s="136"/>
      <c r="EQ269" s="136"/>
      <c r="ER269" s="136"/>
      <c r="ES269" s="136"/>
      <c r="ET269" s="136"/>
      <c r="EU269" s="136"/>
      <c r="EV269" s="136"/>
      <c r="EW269" s="136"/>
      <c r="EX269" s="136"/>
      <c r="EY269" s="136"/>
      <c r="EZ269" s="136"/>
      <c r="FA269" s="136"/>
      <c r="FB269" s="136"/>
      <c r="FC269" s="136"/>
      <c r="FD269" s="136"/>
      <c r="FE269" s="136"/>
      <c r="FF269" s="136"/>
      <c r="FG269" s="136"/>
      <c r="FH269" s="136"/>
      <c r="FI269" s="136"/>
      <c r="FJ269" s="136"/>
      <c r="FK269" s="136"/>
      <c r="FL269" s="136"/>
      <c r="FM269" s="136"/>
      <c r="FN269" s="136"/>
      <c r="FO269" s="136"/>
      <c r="FP269" s="136"/>
      <c r="FQ269" s="136"/>
      <c r="FR269" s="136"/>
      <c r="FS269" s="136"/>
      <c r="FT269" s="136"/>
      <c r="FU269" s="136"/>
      <c r="FV269" s="136"/>
      <c r="FW269" s="136"/>
      <c r="FX269" s="136"/>
      <c r="FY269" s="136"/>
      <c r="FZ269" s="136"/>
      <c r="GA269" s="136"/>
      <c r="GB269" s="136"/>
      <c r="GC269" s="136"/>
      <c r="GD269" s="136"/>
      <c r="GE269" s="136"/>
      <c r="GF269" s="136"/>
      <c r="GG269" s="136"/>
      <c r="GH269" s="136"/>
      <c r="GI269" s="136"/>
      <c r="GJ269" s="136"/>
      <c r="GK269" s="136"/>
      <c r="GL269" s="136"/>
      <c r="GM269" s="136"/>
      <c r="GN269" s="136"/>
      <c r="GO269" s="136"/>
      <c r="GP269" s="136"/>
      <c r="GQ269" s="136"/>
      <c r="GR269" s="136"/>
      <c r="GS269" s="136"/>
      <c r="GT269" s="136"/>
      <c r="GU269" s="136"/>
      <c r="GV269" s="136"/>
      <c r="GW269" s="136"/>
      <c r="GX269" s="136"/>
      <c r="GY269" s="136"/>
      <c r="GZ269" s="136"/>
      <c r="HA269" s="136"/>
      <c r="HB269" s="136"/>
      <c r="HC269" s="136"/>
      <c r="HD269" s="136"/>
      <c r="HE269" s="136"/>
      <c r="HF269" s="136"/>
      <c r="HG269" s="136"/>
      <c r="HH269" s="136"/>
      <c r="HI269" s="136"/>
      <c r="HJ269" s="136"/>
      <c r="HK269" s="136"/>
      <c r="HL269" s="136"/>
      <c r="HM269" s="136"/>
      <c r="HN269" s="136"/>
      <c r="HO269" s="136"/>
      <c r="HP269" s="136"/>
      <c r="HQ269" s="136"/>
      <c r="HR269" s="136"/>
      <c r="HS269" s="136"/>
      <c r="HT269" s="136"/>
      <c r="HU269" s="136"/>
      <c r="HV269" s="136"/>
      <c r="HW269" s="136"/>
      <c r="HX269" s="136"/>
      <c r="HY269" s="136"/>
      <c r="HZ269" s="136"/>
      <c r="IA269" s="136"/>
      <c r="IB269" s="136"/>
      <c r="IC269" s="136"/>
      <c r="ID269" s="136"/>
      <c r="IE269" s="136"/>
      <c r="IF269" s="136"/>
      <c r="IG269" s="136"/>
      <c r="IH269" s="136"/>
      <c r="II269" s="136"/>
      <c r="IJ269" s="136"/>
      <c r="IK269" s="136"/>
      <c r="IL269" s="136"/>
      <c r="IM269" s="136"/>
      <c r="IN269" s="136"/>
      <c r="IO269" s="136"/>
      <c r="IP269" s="136"/>
      <c r="IQ269" s="136"/>
      <c r="IR269" s="136"/>
      <c r="IS269" s="136"/>
      <c r="IT269" s="136"/>
      <c r="IU269" s="136"/>
      <c r="IV269" s="136"/>
      <c r="IW269" s="136"/>
      <c r="IX269" s="136"/>
      <c r="IY269" s="136"/>
      <c r="IZ269" s="136"/>
      <c r="JA269" s="136"/>
      <c r="JB269" s="136"/>
      <c r="JC269" s="136"/>
      <c r="JD269" s="136"/>
      <c r="JE269" s="136"/>
      <c r="JF269" s="136"/>
      <c r="JG269" s="136"/>
      <c r="JH269" s="136"/>
      <c r="JI269" s="136"/>
      <c r="JJ269" s="136"/>
      <c r="JK269" s="136"/>
      <c r="JL269" s="136"/>
      <c r="JM269" s="136"/>
      <c r="JN269" s="136"/>
      <c r="JO269" s="136"/>
      <c r="JP269" s="136"/>
      <c r="JQ269" s="136"/>
      <c r="JR269" s="136"/>
      <c r="JS269" s="136"/>
      <c r="JT269" s="136"/>
      <c r="JU269" s="136"/>
      <c r="JV269" s="136"/>
      <c r="JW269" s="136"/>
      <c r="JX269" s="136"/>
      <c r="JY269" s="136"/>
      <c r="JZ269" s="136"/>
      <c r="KA269" s="136"/>
      <c r="KB269" s="136"/>
      <c r="KC269" s="136"/>
      <c r="KD269" s="136"/>
      <c r="KE269" s="136"/>
      <c r="KF269" s="136"/>
      <c r="KG269" s="136"/>
      <c r="KH269" s="136"/>
      <c r="KI269" s="136"/>
      <c r="KJ269" s="136"/>
      <c r="KK269" s="136"/>
      <c r="KL269" s="136"/>
      <c r="KM269" s="136"/>
      <c r="KN269" s="136"/>
      <c r="KO269" s="136"/>
      <c r="KP269" s="136"/>
      <c r="KQ269" s="136"/>
      <c r="KR269" s="136"/>
      <c r="KS269" s="136"/>
      <c r="KT269" s="136"/>
      <c r="KU269" s="136"/>
      <c r="KV269" s="136"/>
      <c r="KW269" s="136"/>
      <c r="KX269" s="136"/>
      <c r="KY269" s="136"/>
      <c r="KZ269" s="136"/>
      <c r="LA269" s="136"/>
      <c r="LB269" s="136"/>
      <c r="LC269" s="136"/>
      <c r="LD269" s="136"/>
      <c r="LE269" s="136"/>
      <c r="LF269" s="136"/>
      <c r="LG269" s="136"/>
      <c r="LH269" s="136"/>
      <c r="LI269" s="136"/>
      <c r="LJ269" s="136"/>
      <c r="LK269" s="136"/>
      <c r="LL269" s="136"/>
      <c r="LM269" s="136"/>
      <c r="LN269" s="136"/>
      <c r="LO269" s="136"/>
      <c r="LP269" s="136"/>
      <c r="LQ269" s="136"/>
      <c r="LR269" s="136"/>
      <c r="LS269" s="136"/>
      <c r="LT269" s="136"/>
      <c r="LU269" s="136"/>
      <c r="LV269" s="136"/>
      <c r="LW269" s="136"/>
      <c r="LX269" s="136"/>
      <c r="LY269" s="136"/>
      <c r="LZ269" s="136"/>
      <c r="MA269" s="136"/>
      <c r="MB269" s="136"/>
      <c r="MC269" s="136"/>
      <c r="MD269" s="136"/>
      <c r="ME269" s="136"/>
      <c r="MF269" s="136"/>
      <c r="MG269" s="136"/>
      <c r="MH269" s="136"/>
      <c r="MI269" s="136"/>
      <c r="MJ269" s="136"/>
      <c r="MK269" s="136"/>
      <c r="ML269" s="136"/>
      <c r="MM269" s="136"/>
      <c r="MN269" s="136"/>
      <c r="MO269" s="136"/>
      <c r="MP269" s="136"/>
      <c r="MQ269" s="136"/>
      <c r="MR269" s="136"/>
      <c r="MS269" s="136"/>
      <c r="MT269" s="136"/>
      <c r="MU269" s="136"/>
      <c r="MV269" s="136"/>
      <c r="MW269" s="136"/>
      <c r="MX269" s="136"/>
      <c r="MY269" s="136"/>
      <c r="MZ269" s="136"/>
      <c r="NA269" s="136"/>
      <c r="NB269" s="136"/>
      <c r="NC269" s="136"/>
      <c r="ND269" s="136"/>
      <c r="NE269" s="136"/>
      <c r="NF269" s="136"/>
      <c r="NG269" s="136"/>
      <c r="NH269" s="136"/>
      <c r="NI269" s="136"/>
      <c r="NJ269" s="136"/>
      <c r="NK269" s="136"/>
      <c r="NL269" s="136"/>
      <c r="NM269" s="136"/>
      <c r="NN269" s="136"/>
      <c r="NO269" s="136"/>
      <c r="NP269" s="136"/>
      <c r="NQ269" s="136"/>
      <c r="NR269" s="136"/>
      <c r="NS269" s="136"/>
      <c r="NT269" s="136"/>
      <c r="NU269" s="136"/>
      <c r="NV269" s="136"/>
      <c r="NW269" s="136"/>
      <c r="NX269" s="136"/>
      <c r="NY269" s="136"/>
      <c r="NZ269" s="136"/>
      <c r="OA269" s="136"/>
      <c r="OB269" s="136"/>
      <c r="OC269" s="136"/>
      <c r="OD269" s="136"/>
      <c r="OE269" s="136"/>
      <c r="OF269" s="136"/>
      <c r="OG269" s="136"/>
      <c r="OH269" s="136"/>
      <c r="OI269" s="136"/>
      <c r="OJ269" s="136"/>
      <c r="OK269" s="136"/>
      <c r="OL269" s="136"/>
      <c r="OM269" s="136"/>
      <c r="ON269" s="136"/>
      <c r="OO269" s="136"/>
      <c r="OP269" s="136"/>
      <c r="OQ269" s="136"/>
      <c r="OR269" s="136"/>
      <c r="OS269" s="136"/>
      <c r="OT269" s="136"/>
      <c r="OU269" s="136"/>
      <c r="OV269" s="136"/>
      <c r="OW269" s="136"/>
      <c r="OX269" s="136"/>
      <c r="OY269" s="136"/>
      <c r="OZ269" s="136"/>
      <c r="PA269" s="136"/>
      <c r="PB269" s="136"/>
      <c r="PC269" s="136"/>
      <c r="PD269" s="136"/>
      <c r="PE269" s="136"/>
      <c r="PF269" s="136"/>
      <c r="PG269" s="136"/>
      <c r="PH269" s="136"/>
      <c r="PI269" s="136"/>
      <c r="PJ269" s="136"/>
      <c r="PK269" s="136"/>
      <c r="PL269" s="136"/>
      <c r="PM269" s="136"/>
      <c r="PN269" s="136"/>
      <c r="PO269" s="136"/>
      <c r="PP269" s="136"/>
      <c r="PQ269" s="136"/>
      <c r="PR269" s="136"/>
      <c r="PS269" s="136"/>
      <c r="PT269" s="136"/>
      <c r="PU269" s="136"/>
      <c r="PV269" s="136"/>
      <c r="PW269" s="136"/>
      <c r="PX269" s="136"/>
      <c r="PY269" s="136"/>
      <c r="PZ269" s="136"/>
      <c r="QA269" s="136"/>
      <c r="QB269" s="136"/>
      <c r="QC269" s="136"/>
      <c r="QD269" s="136"/>
      <c r="QE269" s="136"/>
      <c r="QF269" s="136"/>
      <c r="QG269" s="136"/>
      <c r="QH269" s="136"/>
      <c r="QI269" s="136"/>
      <c r="QJ269" s="136"/>
      <c r="QK269" s="136"/>
      <c r="QL269" s="136"/>
      <c r="QM269" s="136"/>
      <c r="QN269" s="136"/>
      <c r="QO269" s="136"/>
      <c r="QP269" s="136"/>
      <c r="QQ269" s="136"/>
      <c r="QR269" s="136"/>
      <c r="QS269" s="136"/>
      <c r="QT269" s="136"/>
      <c r="QU269" s="136"/>
      <c r="QV269" s="136"/>
      <c r="QW269" s="136"/>
      <c r="QX269" s="136"/>
      <c r="QY269" s="136"/>
      <c r="QZ269" s="136"/>
      <c r="RA269" s="136"/>
      <c r="RB269" s="136"/>
      <c r="RC269" s="136"/>
      <c r="RD269" s="136"/>
      <c r="RE269" s="136"/>
      <c r="RF269" s="136"/>
      <c r="RG269" s="136"/>
      <c r="RH269" s="136"/>
      <c r="RI269" s="136"/>
      <c r="RJ269" s="136"/>
      <c r="RK269" s="136"/>
      <c r="RL269" s="136"/>
      <c r="RM269" s="136"/>
      <c r="RN269" s="136"/>
      <c r="RO269" s="136"/>
      <c r="RP269" s="136"/>
      <c r="RQ269" s="136"/>
      <c r="RR269" s="136"/>
      <c r="RS269" s="136"/>
      <c r="RT269" s="136"/>
      <c r="RU269" s="136"/>
      <c r="RV269" s="136"/>
      <c r="RW269" s="136"/>
      <c r="RX269" s="136"/>
      <c r="RY269" s="136"/>
      <c r="RZ269" s="136"/>
      <c r="SA269" s="136"/>
      <c r="SB269" s="136"/>
      <c r="SC269" s="136"/>
      <c r="SD269" s="136"/>
      <c r="SE269" s="136"/>
      <c r="SF269" s="136"/>
      <c r="SG269" s="136"/>
      <c r="SH269" s="136"/>
      <c r="SI269" s="136"/>
      <c r="SJ269" s="136"/>
      <c r="SK269" s="136"/>
      <c r="SL269" s="136"/>
      <c r="SM269" s="136"/>
      <c r="SN269" s="136"/>
      <c r="SO269" s="136"/>
      <c r="SP269" s="136"/>
      <c r="SQ269" s="136"/>
      <c r="SR269" s="136"/>
      <c r="SS269" s="136"/>
      <c r="ST269" s="136"/>
      <c r="SU269" s="136"/>
      <c r="SV269" s="136"/>
      <c r="SW269" s="136"/>
      <c r="SX269" s="136"/>
      <c r="SY269" s="136"/>
      <c r="SZ269" s="136"/>
      <c r="TA269" s="136"/>
      <c r="TB269" s="136"/>
      <c r="TC269" s="136"/>
      <c r="TD269" s="136"/>
      <c r="TE269" s="136"/>
      <c r="TF269" s="136"/>
      <c r="TG269" s="136"/>
      <c r="TH269" s="136"/>
      <c r="TI269" s="136"/>
      <c r="TJ269" s="136"/>
      <c r="TK269" s="136"/>
      <c r="TL269" s="136"/>
      <c r="TM269" s="136"/>
      <c r="TN269" s="136"/>
      <c r="TO269" s="136"/>
      <c r="TP269" s="136"/>
      <c r="TQ269" s="136"/>
      <c r="TR269" s="136"/>
      <c r="TS269" s="136"/>
      <c r="TT269" s="136"/>
      <c r="TU269" s="136"/>
      <c r="TV269" s="136"/>
      <c r="TW269" s="136"/>
      <c r="TX269" s="136"/>
      <c r="TY269" s="136"/>
      <c r="TZ269" s="136"/>
      <c r="UA269" s="136"/>
      <c r="UB269" s="136"/>
      <c r="UC269" s="136"/>
      <c r="UD269" s="136"/>
      <c r="UE269" s="136"/>
      <c r="UF269" s="136"/>
      <c r="UG269" s="136"/>
      <c r="UH269" s="136"/>
      <c r="UI269" s="136"/>
      <c r="UJ269" s="136"/>
      <c r="UK269" s="136"/>
      <c r="UL269" s="136"/>
      <c r="UM269" s="136"/>
      <c r="UN269" s="136"/>
      <c r="UO269" s="136"/>
      <c r="UP269" s="136"/>
      <c r="UQ269" s="136"/>
      <c r="UR269" s="136"/>
      <c r="US269" s="136"/>
      <c r="UT269" s="136"/>
      <c r="UU269" s="136"/>
      <c r="UV269" s="136"/>
      <c r="UW269" s="136"/>
      <c r="UX269" s="136"/>
      <c r="UY269" s="136"/>
      <c r="UZ269" s="136"/>
      <c r="VA269" s="136"/>
      <c r="VB269" s="136"/>
      <c r="VC269" s="136"/>
      <c r="VD269" s="136"/>
      <c r="VE269" s="136"/>
      <c r="VF269" s="136"/>
      <c r="VG269" s="136"/>
      <c r="VH269" s="136"/>
      <c r="VI269" s="136"/>
      <c r="VJ269" s="136"/>
      <c r="VK269" s="136"/>
      <c r="VL269" s="136"/>
      <c r="VM269" s="136"/>
      <c r="VN269" s="136"/>
      <c r="VO269" s="136"/>
      <c r="VP269" s="136"/>
      <c r="VQ269" s="136"/>
      <c r="VR269" s="136"/>
      <c r="VS269" s="136"/>
      <c r="VT269" s="136"/>
      <c r="VU269" s="136"/>
      <c r="VV269" s="136"/>
      <c r="VW269" s="136"/>
      <c r="VX269" s="136"/>
      <c r="VY269" s="136"/>
      <c r="VZ269" s="136"/>
      <c r="WA269" s="136"/>
      <c r="WB269" s="136"/>
      <c r="WC269" s="136"/>
      <c r="WD269" s="136"/>
      <c r="WE269" s="136"/>
      <c r="WF269" s="136"/>
      <c r="WG269" s="136"/>
      <c r="WH269" s="136"/>
      <c r="WI269" s="136"/>
      <c r="WJ269" s="136"/>
      <c r="WK269" s="136"/>
      <c r="WL269" s="136"/>
      <c r="WM269" s="136"/>
      <c r="WN269" s="136"/>
      <c r="WO269" s="136"/>
      <c r="WP269" s="136"/>
      <c r="WQ269" s="136"/>
      <c r="WR269" s="136"/>
      <c r="WS269" s="136"/>
      <c r="WT269" s="136"/>
      <c r="WU269" s="136"/>
      <c r="WV269" s="136"/>
      <c r="WW269" s="136"/>
      <c r="WX269" s="136"/>
      <c r="WY269" s="136"/>
      <c r="WZ269" s="136"/>
      <c r="XA269" s="136"/>
      <c r="XB269" s="136"/>
      <c r="XC269" s="136"/>
      <c r="XD269" s="136"/>
      <c r="XE269" s="136"/>
      <c r="XF269" s="136"/>
      <c r="XG269" s="136"/>
      <c r="XH269" s="136"/>
      <c r="XI269" s="136"/>
      <c r="XJ269" s="136"/>
      <c r="XK269" s="136"/>
      <c r="XL269" s="136"/>
      <c r="XM269" s="136"/>
      <c r="XN269" s="136"/>
      <c r="XO269" s="136"/>
      <c r="XP269" s="136"/>
      <c r="XQ269" s="136"/>
      <c r="XR269" s="136"/>
      <c r="XS269" s="136"/>
      <c r="XT269" s="136"/>
      <c r="XU269" s="136"/>
      <c r="XV269" s="136"/>
      <c r="XW269" s="136"/>
      <c r="XX269" s="136"/>
      <c r="XY269" s="136"/>
      <c r="XZ269" s="136"/>
      <c r="YA269" s="136"/>
      <c r="YB269" s="136"/>
      <c r="YC269" s="136"/>
      <c r="YD269" s="136"/>
      <c r="YE269" s="136"/>
      <c r="YF269" s="136"/>
      <c r="YG269" s="136"/>
      <c r="YH269" s="136"/>
      <c r="YI269" s="136"/>
      <c r="YJ269" s="136"/>
      <c r="YK269" s="136"/>
      <c r="YL269" s="136"/>
      <c r="YM269" s="136"/>
      <c r="YN269" s="136"/>
      <c r="YO269" s="136"/>
      <c r="YP269" s="136"/>
      <c r="YQ269" s="136"/>
      <c r="YR269" s="136"/>
      <c r="YS269" s="136"/>
      <c r="YT269" s="136"/>
      <c r="YU269" s="136"/>
      <c r="YV269" s="136"/>
      <c r="YW269" s="136"/>
      <c r="YX269" s="136"/>
      <c r="YY269" s="136"/>
      <c r="YZ269" s="136"/>
      <c r="ZA269" s="136"/>
      <c r="ZB269" s="136"/>
      <c r="ZC269" s="136"/>
      <c r="ZD269" s="136"/>
      <c r="ZE269" s="136"/>
      <c r="ZF269" s="136"/>
      <c r="ZG269" s="136"/>
      <c r="ZH269" s="136"/>
      <c r="ZI269" s="136"/>
      <c r="ZJ269" s="136"/>
      <c r="ZK269" s="136"/>
      <c r="ZL269" s="136"/>
      <c r="ZM269" s="136"/>
      <c r="ZN269" s="136"/>
      <c r="ZO269" s="136"/>
      <c r="ZP269" s="136"/>
      <c r="ZQ269" s="136"/>
      <c r="ZR269" s="136"/>
      <c r="ZS269" s="136"/>
      <c r="ZT269" s="136"/>
      <c r="ZU269" s="136"/>
      <c r="ZV269" s="136"/>
      <c r="ZW269" s="136"/>
      <c r="ZX269" s="136"/>
      <c r="ZY269" s="136"/>
      <c r="ZZ269" s="136"/>
      <c r="AAA269" s="136"/>
      <c r="AAB269" s="136"/>
      <c r="AAC269" s="136"/>
      <c r="AAD269" s="136"/>
      <c r="AAE269" s="136"/>
      <c r="AAF269" s="136"/>
      <c r="AAG269" s="136"/>
      <c r="AAH269" s="136"/>
      <c r="AAI269" s="136"/>
      <c r="AAJ269" s="136"/>
      <c r="AAK269" s="136"/>
      <c r="AAL269" s="136"/>
      <c r="AAM269" s="136"/>
      <c r="AAN269" s="136"/>
      <c r="AAO269" s="136"/>
      <c r="AAP269" s="136"/>
      <c r="AAQ269" s="136"/>
      <c r="AAR269" s="136"/>
      <c r="AAS269" s="136"/>
      <c r="AAT269" s="136"/>
      <c r="AAU269" s="136"/>
      <c r="AAV269" s="136"/>
      <c r="AAW269" s="136"/>
      <c r="AAX269" s="136"/>
      <c r="AAY269" s="136"/>
      <c r="AAZ269" s="136"/>
      <c r="ABA269" s="136"/>
      <c r="ABB269" s="136"/>
      <c r="ABC269" s="136"/>
      <c r="ABD269" s="136"/>
      <c r="ABE269" s="136"/>
      <c r="ABF269" s="136"/>
      <c r="ABG269" s="136"/>
      <c r="ABH269" s="136"/>
      <c r="ABI269" s="136"/>
      <c r="ABJ269" s="136"/>
      <c r="ABK269" s="136"/>
      <c r="ABL269" s="136"/>
      <c r="ABM269" s="136"/>
      <c r="ABN269" s="136"/>
      <c r="ABO269" s="136"/>
      <c r="ABP269" s="136"/>
      <c r="ABQ269" s="136"/>
      <c r="ABR269" s="136"/>
      <c r="ABS269" s="136"/>
      <c r="ABT269" s="136"/>
      <c r="ABU269" s="136"/>
      <c r="ABV269" s="136"/>
      <c r="ABW269" s="136"/>
      <c r="ABX269" s="136"/>
      <c r="ABY269" s="136"/>
      <c r="ABZ269" s="136"/>
      <c r="ACA269" s="136"/>
      <c r="ACB269" s="136"/>
      <c r="ACC269" s="136"/>
      <c r="ACD269" s="136"/>
      <c r="ACE269" s="136"/>
      <c r="ACF269" s="136"/>
      <c r="ACG269" s="136"/>
      <c r="ACH269" s="136"/>
      <c r="ACI269" s="136"/>
      <c r="ACJ269" s="136"/>
      <c r="ACK269" s="136"/>
      <c r="ACL269" s="136"/>
      <c r="ACM269" s="136"/>
      <c r="ACN269" s="136"/>
      <c r="ACO269" s="136"/>
      <c r="ACP269" s="136"/>
      <c r="ACQ269" s="136"/>
      <c r="ACR269" s="136"/>
      <c r="ACS269" s="136"/>
      <c r="ACT269" s="136"/>
      <c r="ACU269" s="136"/>
      <c r="ACV269" s="136"/>
      <c r="ACW269" s="136"/>
      <c r="ACX269" s="136"/>
      <c r="ACY269" s="136"/>
      <c r="ACZ269" s="136"/>
      <c r="ADA269" s="136"/>
      <c r="ADB269" s="136"/>
      <c r="ADC269" s="136"/>
      <c r="ADD269" s="136"/>
      <c r="ADE269" s="136"/>
      <c r="ADF269" s="136"/>
      <c r="ADG269" s="136"/>
      <c r="ADH269" s="136"/>
      <c r="ADI269" s="136"/>
      <c r="ADJ269" s="136"/>
      <c r="ADK269" s="136"/>
      <c r="ADL269" s="136"/>
      <c r="ADM269" s="136"/>
      <c r="ADN269" s="136"/>
      <c r="ADO269" s="136"/>
      <c r="ADP269" s="136"/>
      <c r="ADQ269" s="136"/>
      <c r="ADR269" s="136"/>
      <c r="ADS269" s="136"/>
      <c r="ADT269" s="136"/>
      <c r="ADU269" s="136"/>
      <c r="ADV269" s="136"/>
      <c r="ADW269" s="136"/>
      <c r="ADX269" s="136"/>
      <c r="ADY269" s="136"/>
      <c r="ADZ269" s="136"/>
      <c r="AEA269" s="136"/>
      <c r="AEB269" s="136"/>
      <c r="AEC269" s="136"/>
      <c r="AED269" s="136"/>
      <c r="AEE269" s="136"/>
      <c r="AEF269" s="136"/>
      <c r="AEG269" s="136"/>
      <c r="AEH269" s="136"/>
      <c r="AEI269" s="136"/>
      <c r="AEJ269" s="136"/>
      <c r="AEK269" s="136"/>
      <c r="AEL269" s="136"/>
      <c r="AEM269" s="136"/>
      <c r="AEN269" s="136"/>
      <c r="AEO269" s="136"/>
      <c r="AEP269" s="136"/>
      <c r="AEQ269" s="136"/>
      <c r="AER269" s="136"/>
      <c r="AES269" s="136"/>
      <c r="AET269" s="136"/>
      <c r="AEU269" s="136"/>
      <c r="AEV269" s="136"/>
      <c r="AEW269" s="136"/>
      <c r="AEX269" s="136"/>
      <c r="AEY269" s="136"/>
      <c r="AEZ269" s="136"/>
      <c r="AFA269" s="136"/>
      <c r="AFB269" s="136"/>
      <c r="AFC269" s="136"/>
      <c r="AFD269" s="136"/>
      <c r="AFE269" s="136"/>
      <c r="AFF269" s="136"/>
      <c r="AFG269" s="136"/>
      <c r="AFH269" s="136"/>
      <c r="AFI269" s="136"/>
      <c r="AFJ269" s="136"/>
      <c r="AFK269" s="136"/>
      <c r="AFL269" s="136"/>
      <c r="AFM269" s="136"/>
      <c r="AFN269" s="136"/>
      <c r="AFO269" s="136"/>
      <c r="AFP269" s="136"/>
      <c r="AFQ269" s="136"/>
      <c r="AFR269" s="136"/>
      <c r="AFS269" s="136"/>
      <c r="AFT269" s="136"/>
      <c r="AFU269" s="136"/>
      <c r="AFV269" s="136"/>
      <c r="AFW269" s="136"/>
      <c r="AFX269" s="136"/>
      <c r="AFY269" s="136"/>
      <c r="AFZ269" s="136"/>
      <c r="AGA269" s="136"/>
      <c r="AGB269" s="136"/>
      <c r="AGC269" s="136"/>
      <c r="AGD269" s="136"/>
      <c r="AGE269" s="136"/>
      <c r="AGF269" s="136"/>
      <c r="AGG269" s="136"/>
      <c r="AGH269" s="136"/>
      <c r="AGI269" s="136"/>
      <c r="AGJ269" s="136"/>
      <c r="AGK269" s="136"/>
      <c r="AGL269" s="136"/>
      <c r="AGM269" s="136"/>
      <c r="AGN269" s="136"/>
      <c r="AGO269" s="136"/>
      <c r="AGP269" s="136"/>
      <c r="AGQ269" s="136"/>
      <c r="AGR269" s="136"/>
      <c r="AGS269" s="136"/>
      <c r="AGT269" s="136"/>
      <c r="AGU269" s="136"/>
      <c r="AGV269" s="136"/>
      <c r="AGW269" s="136"/>
      <c r="AGX269" s="136"/>
      <c r="AGY269" s="136"/>
      <c r="AGZ269" s="136"/>
      <c r="AHA269" s="136"/>
      <c r="AHB269" s="136"/>
      <c r="AHC269" s="136"/>
      <c r="AHD269" s="136"/>
      <c r="AHE269" s="136"/>
      <c r="AHF269" s="136"/>
      <c r="AHG269" s="136"/>
      <c r="AHH269" s="136"/>
      <c r="AHI269" s="136"/>
      <c r="AHJ269" s="136"/>
      <c r="AHK269" s="136"/>
      <c r="AHL269" s="136"/>
      <c r="AHM269" s="136"/>
      <c r="AHN269" s="136"/>
      <c r="AHO269" s="136"/>
      <c r="AHP269" s="136"/>
      <c r="AHQ269" s="136"/>
      <c r="AHR269" s="136"/>
      <c r="AHS269" s="136"/>
      <c r="AHT269" s="136"/>
      <c r="AHU269" s="136"/>
      <c r="AHV269" s="136"/>
      <c r="AHW269" s="136"/>
      <c r="AHX269" s="136"/>
      <c r="AHY269" s="136"/>
      <c r="AHZ269" s="136"/>
      <c r="AIA269" s="136"/>
      <c r="AIB269" s="136"/>
      <c r="AIC269" s="136"/>
      <c r="AID269" s="136"/>
      <c r="AIE269" s="136"/>
      <c r="AIF269" s="136"/>
      <c r="AIG269" s="136"/>
      <c r="AIH269" s="136"/>
      <c r="AII269" s="136"/>
      <c r="AIJ269" s="136"/>
      <c r="AIK269" s="136"/>
      <c r="AIL269" s="136"/>
      <c r="AIM269" s="136"/>
      <c r="AIN269" s="136"/>
      <c r="AIO269" s="136"/>
      <c r="AIP269" s="136"/>
      <c r="AIQ269" s="136"/>
      <c r="AIR269" s="136"/>
      <c r="AIS269" s="136"/>
      <c r="AIT269" s="136"/>
      <c r="AIU269" s="136"/>
      <c r="AIV269" s="136"/>
      <c r="AIW269" s="136"/>
      <c r="AIX269" s="136"/>
      <c r="AIY269" s="136"/>
      <c r="AIZ269" s="136"/>
      <c r="AJA269" s="136"/>
      <c r="AJB269" s="136"/>
      <c r="AJC269" s="136"/>
      <c r="AJD269" s="136"/>
      <c r="AJE269" s="136"/>
      <c r="AJF269" s="136"/>
      <c r="AJG269" s="136"/>
      <c r="AJH269" s="136"/>
      <c r="AJI269" s="136"/>
      <c r="AJJ269" s="136"/>
      <c r="AJK269" s="136"/>
      <c r="AJL269" s="136"/>
      <c r="AJM269" s="136"/>
      <c r="AJN269" s="136"/>
      <c r="AJO269" s="136"/>
      <c r="AJP269" s="136"/>
      <c r="AJQ269" s="136"/>
      <c r="AJR269" s="136"/>
      <c r="AJS269" s="136"/>
      <c r="AJT269" s="136"/>
      <c r="AJU269" s="136"/>
      <c r="AJV269" s="136"/>
      <c r="AJW269" s="136"/>
      <c r="AJX269" s="136"/>
      <c r="AJY269" s="136"/>
      <c r="AJZ269" s="136"/>
      <c r="AKA269" s="136"/>
      <c r="AKB269" s="136"/>
      <c r="AKC269" s="136"/>
      <c r="AKD269" s="136"/>
      <c r="AKE269" s="136"/>
      <c r="AKF269" s="136"/>
      <c r="AKG269" s="136"/>
      <c r="AKH269" s="136"/>
      <c r="AKI269" s="136"/>
      <c r="AKJ269" s="136"/>
      <c r="AKK269" s="136"/>
      <c r="AKL269" s="136"/>
      <c r="AKM269" s="136"/>
      <c r="AKN269" s="136"/>
      <c r="AKO269" s="136"/>
      <c r="AKP269" s="136"/>
      <c r="AKQ269" s="136"/>
      <c r="AKR269" s="136"/>
      <c r="AKS269" s="136"/>
      <c r="AKT269" s="136"/>
      <c r="AKU269" s="136"/>
      <c r="AKV269" s="136"/>
      <c r="AKW269" s="136"/>
      <c r="AKX269" s="136"/>
      <c r="AKY269" s="136"/>
      <c r="AKZ269" s="136"/>
      <c r="ALA269" s="136"/>
      <c r="ALB269" s="136"/>
      <c r="ALC269" s="136"/>
      <c r="ALD269" s="136"/>
      <c r="ALE269" s="136"/>
      <c r="ALF269" s="136"/>
      <c r="ALG269" s="136"/>
      <c r="ALH269" s="136"/>
      <c r="ALI269" s="136"/>
      <c r="ALJ269" s="136"/>
      <c r="ALK269" s="136"/>
      <c r="ALL269" s="136"/>
      <c r="ALM269" s="136"/>
      <c r="ALN269" s="136"/>
      <c r="ALO269" s="136"/>
      <c r="ALP269" s="136"/>
      <c r="ALQ269" s="136"/>
      <c r="ALR269" s="136"/>
      <c r="ALS269" s="136"/>
      <c r="ALT269" s="136"/>
      <c r="ALU269" s="136"/>
      <c r="ALV269" s="136"/>
      <c r="ALW269" s="136"/>
      <c r="ALX269" s="136"/>
      <c r="ALY269" s="136"/>
      <c r="ALZ269" s="136"/>
      <c r="AMA269" s="136"/>
      <c r="AMB269" s="136"/>
      <c r="AMC269" s="136"/>
      <c r="AMD269" s="136"/>
      <c r="AME269" s="136"/>
      <c r="AMF269" s="136"/>
      <c r="AMG269" s="136"/>
      <c r="AMH269" s="136"/>
      <c r="AMI269" s="136"/>
    </row>
    <row r="270" spans="1:1023" ht="18" customHeight="1" x14ac:dyDescent="0.25">
      <c r="A270" s="331" t="s">
        <v>1018</v>
      </c>
      <c r="B270" s="193">
        <v>270</v>
      </c>
      <c r="C270" s="198" t="s">
        <v>1019</v>
      </c>
      <c r="D270" s="216" t="s">
        <v>1020</v>
      </c>
      <c r="E270" s="136"/>
      <c r="F270" s="238"/>
      <c r="G270" s="214"/>
      <c r="H270" s="214"/>
      <c r="I270" s="367"/>
      <c r="J270" s="443"/>
      <c r="K270" s="161"/>
      <c r="L270" s="161"/>
      <c r="M270" s="161"/>
      <c r="N270" s="161"/>
      <c r="O270" s="161"/>
      <c r="P270" s="161"/>
      <c r="Q270" s="161"/>
      <c r="R270" s="161"/>
      <c r="S270" s="161"/>
      <c r="T270" s="161"/>
      <c r="U270" s="161"/>
      <c r="V270" s="256">
        <f>IF(O270=1,10,100)</f>
        <v>100</v>
      </c>
      <c r="W270" s="256">
        <f>IF(O270=1,1,IF(O270=2,10,100))</f>
        <v>100</v>
      </c>
      <c r="X270" s="256">
        <f>IF(O270=3,20,100)</f>
        <v>100</v>
      </c>
      <c r="Y270" s="256">
        <f>IF(P270=1,10,100)</f>
        <v>100</v>
      </c>
      <c r="Z270" s="256">
        <f>IF(P270=1,1,IF(P270=2,10,100))</f>
        <v>100</v>
      </c>
      <c r="AA270" s="257">
        <f>IF(OR(EXACT(Q270,"1A"),EXACT(Q270,"1B")),0.1,IF(Q270=2,1,100))</f>
        <v>100</v>
      </c>
      <c r="AB270" s="257">
        <f>IF(OR(EXACT(R270,"1A"),EXACT(R270,"1B")),0.1,IF(R270=2,1,100))</f>
        <v>100</v>
      </c>
      <c r="AC270" s="257">
        <f>IF(OR(EXACT(S270,"1A"),EXACT(S270,"1B")),0.3,IF(S270=2,3,100))</f>
        <v>100</v>
      </c>
      <c r="AD270" s="136"/>
      <c r="AE270" s="136"/>
      <c r="AF270" s="249">
        <f>IF(OR(OR(EXACT(J270,"1A"),EXACT(J270,"1B"),EXACT(J270,"1C")),K270=1),1,IF(K270=2,10,100))</f>
        <v>100</v>
      </c>
      <c r="AG270" s="249">
        <f>IF(OR(EXACT(J270,"1A"),EXACT(J270,"1B"),EXACT(J270,"1C")),1,IF(J270=2,10,100))</f>
        <v>100</v>
      </c>
      <c r="AH270" s="249">
        <f>IF(OR(EXACT(J270,"1A"),EXACT(J270,"1B"),EXACT(J270,"1C"),K270=1),3,100)</f>
        <v>100</v>
      </c>
      <c r="AI270" s="249">
        <f>IF(OR(EXACT(J270,"1A"),EXACT(J270,"1B"),EXACT(J270,"1C")),5,100)</f>
        <v>100</v>
      </c>
      <c r="AJ270" s="251"/>
      <c r="AK270" s="136"/>
      <c r="AL270" s="153"/>
      <c r="AM270" s="251"/>
      <c r="AN270" s="136"/>
      <c r="AO270" s="136"/>
      <c r="AP270" s="136"/>
      <c r="AQ270" s="272" t="s">
        <v>25952</v>
      </c>
      <c r="AR270" s="136"/>
      <c r="AS270" s="136"/>
      <c r="AT270" s="136"/>
      <c r="AU270" s="136"/>
      <c r="AV270" s="136"/>
      <c r="AW270" s="136"/>
      <c r="AX270" s="136"/>
      <c r="AY270" s="136"/>
      <c r="AZ270" s="136"/>
      <c r="BA270" s="136"/>
      <c r="BB270" s="136"/>
      <c r="BC270" s="136"/>
      <c r="BD270" s="136"/>
      <c r="BE270" s="136"/>
      <c r="BF270" s="136"/>
      <c r="BG270" s="136"/>
      <c r="BH270" s="136"/>
      <c r="BI270" s="136"/>
      <c r="BJ270" s="136"/>
      <c r="BK270" s="136"/>
      <c r="BL270" s="136"/>
      <c r="BM270" s="136"/>
      <c r="BN270" s="136"/>
      <c r="BO270" s="136"/>
      <c r="BP270" s="136"/>
      <c r="BQ270" s="136"/>
      <c r="BR270" s="136"/>
      <c r="BS270" s="136"/>
      <c r="BT270" s="136"/>
      <c r="BU270" s="136"/>
      <c r="BV270" s="136"/>
      <c r="BW270" s="136"/>
      <c r="BX270" s="136"/>
      <c r="BY270" s="136"/>
      <c r="BZ270" s="136"/>
      <c r="CA270" s="136"/>
      <c r="CB270" s="136"/>
      <c r="CC270" s="136"/>
      <c r="CD270" s="136"/>
      <c r="CE270" s="136"/>
      <c r="CF270" s="136"/>
      <c r="CG270" s="136"/>
      <c r="CH270" s="136"/>
      <c r="CI270" s="136"/>
      <c r="CJ270" s="136"/>
      <c r="CK270" s="136"/>
      <c r="CL270" s="136"/>
      <c r="CM270" s="136"/>
      <c r="CN270" s="136"/>
      <c r="CO270" s="136"/>
      <c r="CP270" s="136"/>
      <c r="CQ270" s="136"/>
      <c r="CR270" s="136"/>
      <c r="CS270" s="136"/>
      <c r="CT270" s="136"/>
      <c r="CU270" s="136"/>
      <c r="CV270" s="136"/>
      <c r="CW270" s="136"/>
      <c r="CX270" s="136"/>
      <c r="CY270" s="136"/>
      <c r="CZ270" s="136"/>
      <c r="DA270" s="136"/>
      <c r="DB270" s="136"/>
      <c r="DC270" s="136"/>
      <c r="DD270" s="136"/>
      <c r="DE270" s="136"/>
      <c r="DF270" s="136"/>
      <c r="DG270" s="136"/>
      <c r="DH270" s="136"/>
      <c r="DI270" s="136"/>
      <c r="DJ270" s="136"/>
      <c r="DK270" s="136"/>
      <c r="DL270" s="136"/>
      <c r="DM270" s="136"/>
      <c r="DN270" s="136"/>
      <c r="DO270" s="136"/>
      <c r="DP270" s="136"/>
      <c r="DQ270" s="136"/>
      <c r="DR270" s="136"/>
      <c r="DS270" s="136"/>
      <c r="DT270" s="136"/>
      <c r="DU270" s="136"/>
      <c r="DV270" s="136"/>
      <c r="DW270" s="136"/>
      <c r="DX270" s="136"/>
      <c r="DY270" s="136"/>
      <c r="DZ270" s="136"/>
      <c r="EA270" s="136"/>
      <c r="EB270" s="136"/>
      <c r="EC270" s="136"/>
      <c r="ED270" s="136"/>
      <c r="EE270" s="136"/>
      <c r="EF270" s="136"/>
      <c r="EG270" s="136"/>
      <c r="EH270" s="136"/>
      <c r="EI270" s="136"/>
      <c r="EJ270" s="136"/>
      <c r="EK270" s="136"/>
      <c r="EL270" s="136"/>
      <c r="EM270" s="136"/>
      <c r="EN270" s="136"/>
      <c r="EO270" s="136"/>
      <c r="EP270" s="136"/>
      <c r="EQ270" s="136"/>
      <c r="ER270" s="136"/>
      <c r="ES270" s="136"/>
      <c r="ET270" s="136"/>
      <c r="EU270" s="136"/>
      <c r="EV270" s="136"/>
      <c r="EW270" s="136"/>
      <c r="EX270" s="136"/>
      <c r="EY270" s="136"/>
      <c r="EZ270" s="136"/>
      <c r="FA270" s="136"/>
      <c r="FB270" s="136"/>
      <c r="FC270" s="136"/>
      <c r="FD270" s="136"/>
      <c r="FE270" s="136"/>
      <c r="FF270" s="136"/>
      <c r="FG270" s="136"/>
      <c r="FH270" s="136"/>
      <c r="FI270" s="136"/>
      <c r="FJ270" s="136"/>
      <c r="FK270" s="136"/>
      <c r="FL270" s="136"/>
      <c r="FM270" s="136"/>
      <c r="FN270" s="136"/>
      <c r="FO270" s="136"/>
      <c r="FP270" s="136"/>
      <c r="FQ270" s="136"/>
      <c r="FR270" s="136"/>
      <c r="FS270" s="136"/>
      <c r="FT270" s="136"/>
      <c r="FU270" s="136"/>
      <c r="FV270" s="136"/>
      <c r="FW270" s="136"/>
      <c r="FX270" s="136"/>
      <c r="FY270" s="136"/>
      <c r="FZ270" s="136"/>
      <c r="GA270" s="136"/>
      <c r="GB270" s="136"/>
      <c r="GC270" s="136"/>
      <c r="GD270" s="136"/>
      <c r="GE270" s="136"/>
      <c r="GF270" s="136"/>
      <c r="GG270" s="136"/>
      <c r="GH270" s="136"/>
      <c r="GI270" s="136"/>
      <c r="GJ270" s="136"/>
      <c r="GK270" s="136"/>
      <c r="GL270" s="136"/>
      <c r="GM270" s="136"/>
      <c r="GN270" s="136"/>
      <c r="GO270" s="136"/>
      <c r="GP270" s="136"/>
      <c r="GQ270" s="136"/>
      <c r="GR270" s="136"/>
      <c r="GS270" s="136"/>
      <c r="GT270" s="136"/>
      <c r="GU270" s="136"/>
      <c r="GV270" s="136"/>
      <c r="GW270" s="136"/>
      <c r="GX270" s="136"/>
      <c r="GY270" s="136"/>
      <c r="GZ270" s="136"/>
      <c r="HA270" s="136"/>
      <c r="HB270" s="136"/>
      <c r="HC270" s="136"/>
      <c r="HD270" s="136"/>
      <c r="HE270" s="136"/>
      <c r="HF270" s="136"/>
      <c r="HG270" s="136"/>
      <c r="HH270" s="136"/>
      <c r="HI270" s="136"/>
      <c r="HJ270" s="136"/>
      <c r="HK270" s="136"/>
      <c r="HL270" s="136"/>
      <c r="HM270" s="136"/>
      <c r="HN270" s="136"/>
      <c r="HO270" s="136"/>
      <c r="HP270" s="136"/>
      <c r="HQ270" s="136"/>
      <c r="HR270" s="136"/>
      <c r="HS270" s="136"/>
      <c r="HT270" s="136"/>
      <c r="HU270" s="136"/>
      <c r="HV270" s="136"/>
      <c r="HW270" s="136"/>
      <c r="HX270" s="136"/>
      <c r="HY270" s="136"/>
      <c r="HZ270" s="136"/>
      <c r="IA270" s="136"/>
      <c r="IB270" s="136"/>
      <c r="IC270" s="136"/>
      <c r="ID270" s="136"/>
      <c r="IE270" s="136"/>
      <c r="IF270" s="136"/>
      <c r="IG270" s="136"/>
      <c r="IH270" s="136"/>
      <c r="II270" s="136"/>
      <c r="IJ270" s="136"/>
      <c r="IK270" s="136"/>
      <c r="IL270" s="136"/>
      <c r="IM270" s="136"/>
      <c r="IN270" s="136"/>
      <c r="IO270" s="136"/>
      <c r="IP270" s="136"/>
      <c r="IQ270" s="136"/>
      <c r="IR270" s="136"/>
      <c r="IS270" s="136"/>
      <c r="IT270" s="136"/>
      <c r="IU270" s="136"/>
      <c r="IV270" s="136"/>
      <c r="IW270" s="136"/>
      <c r="IX270" s="136"/>
      <c r="IY270" s="136"/>
      <c r="IZ270" s="136"/>
      <c r="JA270" s="136"/>
      <c r="JB270" s="136"/>
      <c r="JC270" s="136"/>
      <c r="JD270" s="136"/>
      <c r="JE270" s="136"/>
      <c r="JF270" s="136"/>
      <c r="JG270" s="136"/>
      <c r="JH270" s="136"/>
      <c r="JI270" s="136"/>
      <c r="JJ270" s="136"/>
      <c r="JK270" s="136"/>
      <c r="JL270" s="136"/>
      <c r="JM270" s="136"/>
      <c r="JN270" s="136"/>
      <c r="JO270" s="136"/>
      <c r="JP270" s="136"/>
      <c r="JQ270" s="136"/>
      <c r="JR270" s="136"/>
      <c r="JS270" s="136"/>
      <c r="JT270" s="136"/>
      <c r="JU270" s="136"/>
      <c r="JV270" s="136"/>
      <c r="JW270" s="136"/>
      <c r="JX270" s="136"/>
      <c r="JY270" s="136"/>
      <c r="JZ270" s="136"/>
      <c r="KA270" s="136"/>
      <c r="KB270" s="136"/>
      <c r="KC270" s="136"/>
      <c r="KD270" s="136"/>
      <c r="KE270" s="136"/>
      <c r="KF270" s="136"/>
      <c r="KG270" s="136"/>
      <c r="KH270" s="136"/>
      <c r="KI270" s="136"/>
      <c r="KJ270" s="136"/>
      <c r="KK270" s="136"/>
      <c r="KL270" s="136"/>
      <c r="KM270" s="136"/>
      <c r="KN270" s="136"/>
      <c r="KO270" s="136"/>
      <c r="KP270" s="136"/>
      <c r="KQ270" s="136"/>
      <c r="KR270" s="136"/>
      <c r="KS270" s="136"/>
      <c r="KT270" s="136"/>
      <c r="KU270" s="136"/>
      <c r="KV270" s="136"/>
      <c r="KW270" s="136"/>
      <c r="KX270" s="136"/>
      <c r="KY270" s="136"/>
      <c r="KZ270" s="136"/>
      <c r="LA270" s="136"/>
      <c r="LB270" s="136"/>
      <c r="LC270" s="136"/>
      <c r="LD270" s="136"/>
      <c r="LE270" s="136"/>
      <c r="LF270" s="136"/>
      <c r="LG270" s="136"/>
      <c r="LH270" s="136"/>
      <c r="LI270" s="136"/>
      <c r="LJ270" s="136"/>
      <c r="LK270" s="136"/>
      <c r="LL270" s="136"/>
      <c r="LM270" s="136"/>
      <c r="LN270" s="136"/>
      <c r="LO270" s="136"/>
      <c r="LP270" s="136"/>
      <c r="LQ270" s="136"/>
      <c r="LR270" s="136"/>
      <c r="LS270" s="136"/>
      <c r="LT270" s="136"/>
      <c r="LU270" s="136"/>
      <c r="LV270" s="136"/>
      <c r="LW270" s="136"/>
      <c r="LX270" s="136"/>
      <c r="LY270" s="136"/>
      <c r="LZ270" s="136"/>
      <c r="MA270" s="136"/>
      <c r="MB270" s="136"/>
      <c r="MC270" s="136"/>
      <c r="MD270" s="136"/>
      <c r="ME270" s="136"/>
      <c r="MF270" s="136"/>
      <c r="MG270" s="136"/>
      <c r="MH270" s="136"/>
      <c r="MI270" s="136"/>
      <c r="MJ270" s="136"/>
      <c r="MK270" s="136"/>
      <c r="ML270" s="136"/>
      <c r="MM270" s="136"/>
      <c r="MN270" s="136"/>
      <c r="MO270" s="136"/>
      <c r="MP270" s="136"/>
      <c r="MQ270" s="136"/>
      <c r="MR270" s="136"/>
      <c r="MS270" s="136"/>
      <c r="MT270" s="136"/>
      <c r="MU270" s="136"/>
      <c r="MV270" s="136"/>
      <c r="MW270" s="136"/>
      <c r="MX270" s="136"/>
      <c r="MY270" s="136"/>
      <c r="MZ270" s="136"/>
      <c r="NA270" s="136"/>
      <c r="NB270" s="136"/>
      <c r="NC270" s="136"/>
      <c r="ND270" s="136"/>
      <c r="NE270" s="136"/>
      <c r="NF270" s="136"/>
      <c r="NG270" s="136"/>
      <c r="NH270" s="136"/>
      <c r="NI270" s="136"/>
      <c r="NJ270" s="136"/>
      <c r="NK270" s="136"/>
      <c r="NL270" s="136"/>
      <c r="NM270" s="136"/>
      <c r="NN270" s="136"/>
      <c r="NO270" s="136"/>
      <c r="NP270" s="136"/>
      <c r="NQ270" s="136"/>
      <c r="NR270" s="136"/>
      <c r="NS270" s="136"/>
      <c r="NT270" s="136"/>
      <c r="NU270" s="136"/>
      <c r="NV270" s="136"/>
      <c r="NW270" s="136"/>
      <c r="NX270" s="136"/>
      <c r="NY270" s="136"/>
      <c r="NZ270" s="136"/>
      <c r="OA270" s="136"/>
      <c r="OB270" s="136"/>
      <c r="OC270" s="136"/>
      <c r="OD270" s="136"/>
      <c r="OE270" s="136"/>
      <c r="OF270" s="136"/>
      <c r="OG270" s="136"/>
      <c r="OH270" s="136"/>
      <c r="OI270" s="136"/>
      <c r="OJ270" s="136"/>
      <c r="OK270" s="136"/>
      <c r="OL270" s="136"/>
      <c r="OM270" s="136"/>
      <c r="ON270" s="136"/>
      <c r="OO270" s="136"/>
      <c r="OP270" s="136"/>
      <c r="OQ270" s="136"/>
      <c r="OR270" s="136"/>
      <c r="OS270" s="136"/>
      <c r="OT270" s="136"/>
      <c r="OU270" s="136"/>
      <c r="OV270" s="136"/>
      <c r="OW270" s="136"/>
      <c r="OX270" s="136"/>
      <c r="OY270" s="136"/>
      <c r="OZ270" s="136"/>
      <c r="PA270" s="136"/>
      <c r="PB270" s="136"/>
      <c r="PC270" s="136"/>
      <c r="PD270" s="136"/>
      <c r="PE270" s="136"/>
      <c r="PF270" s="136"/>
      <c r="PG270" s="136"/>
      <c r="PH270" s="136"/>
      <c r="PI270" s="136"/>
      <c r="PJ270" s="136"/>
      <c r="PK270" s="136"/>
      <c r="PL270" s="136"/>
      <c r="PM270" s="136"/>
      <c r="PN270" s="136"/>
      <c r="PO270" s="136"/>
      <c r="PP270" s="136"/>
      <c r="PQ270" s="136"/>
      <c r="PR270" s="136"/>
      <c r="PS270" s="136"/>
      <c r="PT270" s="136"/>
      <c r="PU270" s="136"/>
      <c r="PV270" s="136"/>
      <c r="PW270" s="136"/>
      <c r="PX270" s="136"/>
      <c r="PY270" s="136"/>
      <c r="PZ270" s="136"/>
      <c r="QA270" s="136"/>
      <c r="QB270" s="136"/>
      <c r="QC270" s="136"/>
      <c r="QD270" s="136"/>
      <c r="QE270" s="136"/>
      <c r="QF270" s="136"/>
      <c r="QG270" s="136"/>
      <c r="QH270" s="136"/>
      <c r="QI270" s="136"/>
      <c r="QJ270" s="136"/>
      <c r="QK270" s="136"/>
      <c r="QL270" s="136"/>
      <c r="QM270" s="136"/>
      <c r="QN270" s="136"/>
      <c r="QO270" s="136"/>
      <c r="QP270" s="136"/>
      <c r="QQ270" s="136"/>
      <c r="QR270" s="136"/>
      <c r="QS270" s="136"/>
      <c r="QT270" s="136"/>
      <c r="QU270" s="136"/>
      <c r="QV270" s="136"/>
      <c r="QW270" s="136"/>
      <c r="QX270" s="136"/>
      <c r="QY270" s="136"/>
      <c r="QZ270" s="136"/>
      <c r="RA270" s="136"/>
      <c r="RB270" s="136"/>
      <c r="RC270" s="136"/>
      <c r="RD270" s="136"/>
      <c r="RE270" s="136"/>
      <c r="RF270" s="136"/>
      <c r="RG270" s="136"/>
      <c r="RH270" s="136"/>
      <c r="RI270" s="136"/>
      <c r="RJ270" s="136"/>
      <c r="RK270" s="136"/>
      <c r="RL270" s="136"/>
      <c r="RM270" s="136"/>
      <c r="RN270" s="136"/>
      <c r="RO270" s="136"/>
      <c r="RP270" s="136"/>
      <c r="RQ270" s="136"/>
      <c r="RR270" s="136"/>
      <c r="RS270" s="136"/>
      <c r="RT270" s="136"/>
      <c r="RU270" s="136"/>
      <c r="RV270" s="136"/>
      <c r="RW270" s="136"/>
      <c r="RX270" s="136"/>
      <c r="RY270" s="136"/>
      <c r="RZ270" s="136"/>
      <c r="SA270" s="136"/>
      <c r="SB270" s="136"/>
      <c r="SC270" s="136"/>
      <c r="SD270" s="136"/>
      <c r="SE270" s="136"/>
      <c r="SF270" s="136"/>
      <c r="SG270" s="136"/>
      <c r="SH270" s="136"/>
      <c r="SI270" s="136"/>
      <c r="SJ270" s="136"/>
      <c r="SK270" s="136"/>
      <c r="SL270" s="136"/>
      <c r="SM270" s="136"/>
      <c r="SN270" s="136"/>
      <c r="SO270" s="136"/>
      <c r="SP270" s="136"/>
      <c r="SQ270" s="136"/>
      <c r="SR270" s="136"/>
      <c r="SS270" s="136"/>
      <c r="ST270" s="136"/>
      <c r="SU270" s="136"/>
      <c r="SV270" s="136"/>
      <c r="SW270" s="136"/>
      <c r="SX270" s="136"/>
      <c r="SY270" s="136"/>
      <c r="SZ270" s="136"/>
      <c r="TA270" s="136"/>
      <c r="TB270" s="136"/>
      <c r="TC270" s="136"/>
      <c r="TD270" s="136"/>
      <c r="TE270" s="136"/>
      <c r="TF270" s="136"/>
      <c r="TG270" s="136"/>
      <c r="TH270" s="136"/>
      <c r="TI270" s="136"/>
      <c r="TJ270" s="136"/>
      <c r="TK270" s="136"/>
      <c r="TL270" s="136"/>
      <c r="TM270" s="136"/>
      <c r="TN270" s="136"/>
      <c r="TO270" s="136"/>
      <c r="TP270" s="136"/>
      <c r="TQ270" s="136"/>
      <c r="TR270" s="136"/>
      <c r="TS270" s="136"/>
      <c r="TT270" s="136"/>
      <c r="TU270" s="136"/>
      <c r="TV270" s="136"/>
      <c r="TW270" s="136"/>
      <c r="TX270" s="136"/>
      <c r="TY270" s="136"/>
      <c r="TZ270" s="136"/>
      <c r="UA270" s="136"/>
      <c r="UB270" s="136"/>
      <c r="UC270" s="136"/>
      <c r="UD270" s="136"/>
      <c r="UE270" s="136"/>
      <c r="UF270" s="136"/>
      <c r="UG270" s="136"/>
      <c r="UH270" s="136"/>
      <c r="UI270" s="136"/>
      <c r="UJ270" s="136"/>
      <c r="UK270" s="136"/>
      <c r="UL270" s="136"/>
      <c r="UM270" s="136"/>
      <c r="UN270" s="136"/>
      <c r="UO270" s="136"/>
      <c r="UP270" s="136"/>
      <c r="UQ270" s="136"/>
      <c r="UR270" s="136"/>
      <c r="US270" s="136"/>
      <c r="UT270" s="136"/>
      <c r="UU270" s="136"/>
      <c r="UV270" s="136"/>
      <c r="UW270" s="136"/>
      <c r="UX270" s="136"/>
      <c r="UY270" s="136"/>
      <c r="UZ270" s="136"/>
      <c r="VA270" s="136"/>
      <c r="VB270" s="136"/>
      <c r="VC270" s="136"/>
      <c r="VD270" s="136"/>
      <c r="VE270" s="136"/>
      <c r="VF270" s="136"/>
      <c r="VG270" s="136"/>
      <c r="VH270" s="136"/>
      <c r="VI270" s="136"/>
      <c r="VJ270" s="136"/>
      <c r="VK270" s="136"/>
      <c r="VL270" s="136"/>
      <c r="VM270" s="136"/>
      <c r="VN270" s="136"/>
      <c r="VO270" s="136"/>
      <c r="VP270" s="136"/>
      <c r="VQ270" s="136"/>
      <c r="VR270" s="136"/>
      <c r="VS270" s="136"/>
      <c r="VT270" s="136"/>
      <c r="VU270" s="136"/>
      <c r="VV270" s="136"/>
      <c r="VW270" s="136"/>
      <c r="VX270" s="136"/>
      <c r="VY270" s="136"/>
      <c r="VZ270" s="136"/>
      <c r="WA270" s="136"/>
      <c r="WB270" s="136"/>
      <c r="WC270" s="136"/>
      <c r="WD270" s="136"/>
      <c r="WE270" s="136"/>
      <c r="WF270" s="136"/>
      <c r="WG270" s="136"/>
      <c r="WH270" s="136"/>
      <c r="WI270" s="136"/>
      <c r="WJ270" s="136"/>
      <c r="WK270" s="136"/>
      <c r="WL270" s="136"/>
      <c r="WM270" s="136"/>
      <c r="WN270" s="136"/>
      <c r="WO270" s="136"/>
      <c r="WP270" s="136"/>
      <c r="WQ270" s="136"/>
      <c r="WR270" s="136"/>
      <c r="WS270" s="136"/>
      <c r="WT270" s="136"/>
      <c r="WU270" s="136"/>
      <c r="WV270" s="136"/>
      <c r="WW270" s="136"/>
      <c r="WX270" s="136"/>
      <c r="WY270" s="136"/>
      <c r="WZ270" s="136"/>
      <c r="XA270" s="136"/>
      <c r="XB270" s="136"/>
      <c r="XC270" s="136"/>
      <c r="XD270" s="136"/>
      <c r="XE270" s="136"/>
      <c r="XF270" s="136"/>
      <c r="XG270" s="136"/>
      <c r="XH270" s="136"/>
      <c r="XI270" s="136"/>
      <c r="XJ270" s="136"/>
      <c r="XK270" s="136"/>
      <c r="XL270" s="136"/>
      <c r="XM270" s="136"/>
      <c r="XN270" s="136"/>
      <c r="XO270" s="136"/>
      <c r="XP270" s="136"/>
      <c r="XQ270" s="136"/>
      <c r="XR270" s="136"/>
      <c r="XS270" s="136"/>
      <c r="XT270" s="136"/>
      <c r="XU270" s="136"/>
      <c r="XV270" s="136"/>
      <c r="XW270" s="136"/>
      <c r="XX270" s="136"/>
      <c r="XY270" s="136"/>
      <c r="XZ270" s="136"/>
      <c r="YA270" s="136"/>
      <c r="YB270" s="136"/>
      <c r="YC270" s="136"/>
      <c r="YD270" s="136"/>
      <c r="YE270" s="136"/>
      <c r="YF270" s="136"/>
      <c r="YG270" s="136"/>
      <c r="YH270" s="136"/>
      <c r="YI270" s="136"/>
      <c r="YJ270" s="136"/>
      <c r="YK270" s="136"/>
      <c r="YL270" s="136"/>
      <c r="YM270" s="136"/>
      <c r="YN270" s="136"/>
      <c r="YO270" s="136"/>
      <c r="YP270" s="136"/>
      <c r="YQ270" s="136"/>
      <c r="YR270" s="136"/>
      <c r="YS270" s="136"/>
      <c r="YT270" s="136"/>
      <c r="YU270" s="136"/>
      <c r="YV270" s="136"/>
      <c r="YW270" s="136"/>
      <c r="YX270" s="136"/>
      <c r="YY270" s="136"/>
      <c r="YZ270" s="136"/>
      <c r="ZA270" s="136"/>
      <c r="ZB270" s="136"/>
      <c r="ZC270" s="136"/>
      <c r="ZD270" s="136"/>
      <c r="ZE270" s="136"/>
      <c r="ZF270" s="136"/>
      <c r="ZG270" s="136"/>
      <c r="ZH270" s="136"/>
      <c r="ZI270" s="136"/>
      <c r="ZJ270" s="136"/>
      <c r="ZK270" s="136"/>
      <c r="ZL270" s="136"/>
      <c r="ZM270" s="136"/>
      <c r="ZN270" s="136"/>
      <c r="ZO270" s="136"/>
      <c r="ZP270" s="136"/>
      <c r="ZQ270" s="136"/>
      <c r="ZR270" s="136"/>
      <c r="ZS270" s="136"/>
      <c r="ZT270" s="136"/>
      <c r="ZU270" s="136"/>
      <c r="ZV270" s="136"/>
      <c r="ZW270" s="136"/>
      <c r="ZX270" s="136"/>
      <c r="ZY270" s="136"/>
      <c r="ZZ270" s="136"/>
      <c r="AAA270" s="136"/>
      <c r="AAB270" s="136"/>
      <c r="AAC270" s="136"/>
      <c r="AAD270" s="136"/>
      <c r="AAE270" s="136"/>
      <c r="AAF270" s="136"/>
      <c r="AAG270" s="136"/>
      <c r="AAH270" s="136"/>
      <c r="AAI270" s="136"/>
      <c r="AAJ270" s="136"/>
      <c r="AAK270" s="136"/>
      <c r="AAL270" s="136"/>
      <c r="AAM270" s="136"/>
      <c r="AAN270" s="136"/>
      <c r="AAO270" s="136"/>
      <c r="AAP270" s="136"/>
      <c r="AAQ270" s="136"/>
      <c r="AAR270" s="136"/>
      <c r="AAS270" s="136"/>
      <c r="AAT270" s="136"/>
      <c r="AAU270" s="136"/>
      <c r="AAV270" s="136"/>
      <c r="AAW270" s="136"/>
      <c r="AAX270" s="136"/>
      <c r="AAY270" s="136"/>
      <c r="AAZ270" s="136"/>
      <c r="ABA270" s="136"/>
      <c r="ABB270" s="136"/>
      <c r="ABC270" s="136"/>
      <c r="ABD270" s="136"/>
      <c r="ABE270" s="136"/>
      <c r="ABF270" s="136"/>
      <c r="ABG270" s="136"/>
      <c r="ABH270" s="136"/>
      <c r="ABI270" s="136"/>
      <c r="ABJ270" s="136"/>
      <c r="ABK270" s="136"/>
      <c r="ABL270" s="136"/>
      <c r="ABM270" s="136"/>
      <c r="ABN270" s="136"/>
      <c r="ABO270" s="136"/>
      <c r="ABP270" s="136"/>
      <c r="ABQ270" s="136"/>
      <c r="ABR270" s="136"/>
      <c r="ABS270" s="136"/>
      <c r="ABT270" s="136"/>
      <c r="ABU270" s="136"/>
      <c r="ABV270" s="136"/>
      <c r="ABW270" s="136"/>
      <c r="ABX270" s="136"/>
      <c r="ABY270" s="136"/>
      <c r="ABZ270" s="136"/>
      <c r="ACA270" s="136"/>
      <c r="ACB270" s="136"/>
      <c r="ACC270" s="136"/>
      <c r="ACD270" s="136"/>
      <c r="ACE270" s="136"/>
      <c r="ACF270" s="136"/>
      <c r="ACG270" s="136"/>
      <c r="ACH270" s="136"/>
      <c r="ACI270" s="136"/>
      <c r="ACJ270" s="136"/>
      <c r="ACK270" s="136"/>
      <c r="ACL270" s="136"/>
      <c r="ACM270" s="136"/>
      <c r="ACN270" s="136"/>
      <c r="ACO270" s="136"/>
      <c r="ACP270" s="136"/>
      <c r="ACQ270" s="136"/>
      <c r="ACR270" s="136"/>
      <c r="ACS270" s="136"/>
      <c r="ACT270" s="136"/>
      <c r="ACU270" s="136"/>
      <c r="ACV270" s="136"/>
      <c r="ACW270" s="136"/>
      <c r="ACX270" s="136"/>
      <c r="ACY270" s="136"/>
      <c r="ACZ270" s="136"/>
      <c r="ADA270" s="136"/>
      <c r="ADB270" s="136"/>
      <c r="ADC270" s="136"/>
      <c r="ADD270" s="136"/>
      <c r="ADE270" s="136"/>
      <c r="ADF270" s="136"/>
      <c r="ADG270" s="136"/>
      <c r="ADH270" s="136"/>
      <c r="ADI270" s="136"/>
      <c r="ADJ270" s="136"/>
      <c r="ADK270" s="136"/>
      <c r="ADL270" s="136"/>
      <c r="ADM270" s="136"/>
      <c r="ADN270" s="136"/>
      <c r="ADO270" s="136"/>
      <c r="ADP270" s="136"/>
      <c r="ADQ270" s="136"/>
      <c r="ADR270" s="136"/>
      <c r="ADS270" s="136"/>
      <c r="ADT270" s="136"/>
      <c r="ADU270" s="136"/>
      <c r="ADV270" s="136"/>
      <c r="ADW270" s="136"/>
      <c r="ADX270" s="136"/>
      <c r="ADY270" s="136"/>
      <c r="ADZ270" s="136"/>
      <c r="AEA270" s="136"/>
      <c r="AEB270" s="136"/>
      <c r="AEC270" s="136"/>
      <c r="AED270" s="136"/>
      <c r="AEE270" s="136"/>
      <c r="AEF270" s="136"/>
      <c r="AEG270" s="136"/>
      <c r="AEH270" s="136"/>
      <c r="AEI270" s="136"/>
      <c r="AEJ270" s="136"/>
      <c r="AEK270" s="136"/>
      <c r="AEL270" s="136"/>
      <c r="AEM270" s="136"/>
      <c r="AEN270" s="136"/>
      <c r="AEO270" s="136"/>
      <c r="AEP270" s="136"/>
      <c r="AEQ270" s="136"/>
      <c r="AER270" s="136"/>
      <c r="AES270" s="136"/>
      <c r="AET270" s="136"/>
      <c r="AEU270" s="136"/>
      <c r="AEV270" s="136"/>
      <c r="AEW270" s="136"/>
      <c r="AEX270" s="136"/>
      <c r="AEY270" s="136"/>
      <c r="AEZ270" s="136"/>
      <c r="AFA270" s="136"/>
      <c r="AFB270" s="136"/>
      <c r="AFC270" s="136"/>
      <c r="AFD270" s="136"/>
      <c r="AFE270" s="136"/>
      <c r="AFF270" s="136"/>
      <c r="AFG270" s="136"/>
      <c r="AFH270" s="136"/>
      <c r="AFI270" s="136"/>
      <c r="AFJ270" s="136"/>
      <c r="AFK270" s="136"/>
      <c r="AFL270" s="136"/>
      <c r="AFM270" s="136"/>
      <c r="AFN270" s="136"/>
      <c r="AFO270" s="136"/>
      <c r="AFP270" s="136"/>
      <c r="AFQ270" s="136"/>
      <c r="AFR270" s="136"/>
      <c r="AFS270" s="136"/>
      <c r="AFT270" s="136"/>
      <c r="AFU270" s="136"/>
      <c r="AFV270" s="136"/>
      <c r="AFW270" s="136"/>
      <c r="AFX270" s="136"/>
      <c r="AFY270" s="136"/>
      <c r="AFZ270" s="136"/>
      <c r="AGA270" s="136"/>
      <c r="AGB270" s="136"/>
      <c r="AGC270" s="136"/>
      <c r="AGD270" s="136"/>
      <c r="AGE270" s="136"/>
      <c r="AGF270" s="136"/>
      <c r="AGG270" s="136"/>
      <c r="AGH270" s="136"/>
      <c r="AGI270" s="136"/>
      <c r="AGJ270" s="136"/>
      <c r="AGK270" s="136"/>
      <c r="AGL270" s="136"/>
      <c r="AGM270" s="136"/>
      <c r="AGN270" s="136"/>
      <c r="AGO270" s="136"/>
      <c r="AGP270" s="136"/>
      <c r="AGQ270" s="136"/>
      <c r="AGR270" s="136"/>
      <c r="AGS270" s="136"/>
      <c r="AGT270" s="136"/>
      <c r="AGU270" s="136"/>
      <c r="AGV270" s="136"/>
      <c r="AGW270" s="136"/>
      <c r="AGX270" s="136"/>
      <c r="AGY270" s="136"/>
      <c r="AGZ270" s="136"/>
      <c r="AHA270" s="136"/>
      <c r="AHB270" s="136"/>
      <c r="AHC270" s="136"/>
      <c r="AHD270" s="136"/>
      <c r="AHE270" s="136"/>
      <c r="AHF270" s="136"/>
      <c r="AHG270" s="136"/>
      <c r="AHH270" s="136"/>
      <c r="AHI270" s="136"/>
      <c r="AHJ270" s="136"/>
      <c r="AHK270" s="136"/>
      <c r="AHL270" s="136"/>
      <c r="AHM270" s="136"/>
      <c r="AHN270" s="136"/>
      <c r="AHO270" s="136"/>
      <c r="AHP270" s="136"/>
      <c r="AHQ270" s="136"/>
      <c r="AHR270" s="136"/>
      <c r="AHS270" s="136"/>
      <c r="AHT270" s="136"/>
      <c r="AHU270" s="136"/>
      <c r="AHV270" s="136"/>
      <c r="AHW270" s="136"/>
      <c r="AHX270" s="136"/>
      <c r="AHY270" s="136"/>
      <c r="AHZ270" s="136"/>
      <c r="AIA270" s="136"/>
      <c r="AIB270" s="136"/>
      <c r="AIC270" s="136"/>
      <c r="AID270" s="136"/>
      <c r="AIE270" s="136"/>
      <c r="AIF270" s="136"/>
      <c r="AIG270" s="136"/>
      <c r="AIH270" s="136"/>
      <c r="AII270" s="136"/>
      <c r="AIJ270" s="136"/>
      <c r="AIK270" s="136"/>
      <c r="AIL270" s="136"/>
      <c r="AIM270" s="136"/>
      <c r="AIN270" s="136"/>
      <c r="AIO270" s="136"/>
      <c r="AIP270" s="136"/>
      <c r="AIQ270" s="136"/>
      <c r="AIR270" s="136"/>
      <c r="AIS270" s="136"/>
      <c r="AIT270" s="136"/>
      <c r="AIU270" s="136"/>
      <c r="AIV270" s="136"/>
      <c r="AIW270" s="136"/>
      <c r="AIX270" s="136"/>
      <c r="AIY270" s="136"/>
      <c r="AIZ270" s="136"/>
      <c r="AJA270" s="136"/>
      <c r="AJB270" s="136"/>
      <c r="AJC270" s="136"/>
      <c r="AJD270" s="136"/>
      <c r="AJE270" s="136"/>
      <c r="AJF270" s="136"/>
      <c r="AJG270" s="136"/>
      <c r="AJH270" s="136"/>
      <c r="AJI270" s="136"/>
      <c r="AJJ270" s="136"/>
      <c r="AJK270" s="136"/>
      <c r="AJL270" s="136"/>
      <c r="AJM270" s="136"/>
      <c r="AJN270" s="136"/>
      <c r="AJO270" s="136"/>
      <c r="AJP270" s="136"/>
      <c r="AJQ270" s="136"/>
      <c r="AJR270" s="136"/>
      <c r="AJS270" s="136"/>
      <c r="AJT270" s="136"/>
      <c r="AJU270" s="136"/>
      <c r="AJV270" s="136"/>
      <c r="AJW270" s="136"/>
      <c r="AJX270" s="136"/>
      <c r="AJY270" s="136"/>
      <c r="AJZ270" s="136"/>
      <c r="AKA270" s="136"/>
      <c r="AKB270" s="136"/>
      <c r="AKC270" s="136"/>
      <c r="AKD270" s="136"/>
      <c r="AKE270" s="136"/>
      <c r="AKF270" s="136"/>
      <c r="AKG270" s="136"/>
      <c r="AKH270" s="136"/>
      <c r="AKI270" s="136"/>
      <c r="AKJ270" s="136"/>
      <c r="AKK270" s="136"/>
      <c r="AKL270" s="136"/>
      <c r="AKM270" s="136"/>
      <c r="AKN270" s="136"/>
      <c r="AKO270" s="136"/>
      <c r="AKP270" s="136"/>
      <c r="AKQ270" s="136"/>
      <c r="AKR270" s="136"/>
      <c r="AKS270" s="136"/>
      <c r="AKT270" s="136"/>
      <c r="AKU270" s="136"/>
      <c r="AKV270" s="136"/>
      <c r="AKW270" s="136"/>
      <c r="AKX270" s="136"/>
      <c r="AKY270" s="136"/>
      <c r="AKZ270" s="136"/>
      <c r="ALA270" s="136"/>
      <c r="ALB270" s="136"/>
      <c r="ALC270" s="136"/>
      <c r="ALD270" s="136"/>
      <c r="ALE270" s="136"/>
      <c r="ALF270" s="136"/>
      <c r="ALG270" s="136"/>
      <c r="ALH270" s="136"/>
      <c r="ALI270" s="136"/>
      <c r="ALJ270" s="136"/>
      <c r="ALK270" s="136"/>
      <c r="ALL270" s="136"/>
      <c r="ALM270" s="136"/>
      <c r="ALN270" s="136"/>
      <c r="ALO270" s="136"/>
      <c r="ALP270" s="136"/>
      <c r="ALQ270" s="136"/>
      <c r="ALR270" s="136"/>
      <c r="ALS270" s="136"/>
      <c r="ALT270" s="136"/>
      <c r="ALU270" s="136"/>
      <c r="ALV270" s="136"/>
      <c r="ALW270" s="136"/>
      <c r="ALX270" s="136"/>
      <c r="ALY270" s="136"/>
      <c r="ALZ270" s="136"/>
      <c r="AMA270" s="136"/>
      <c r="AMB270" s="136"/>
      <c r="AMC270" s="136"/>
      <c r="AMD270" s="136"/>
      <c r="AME270" s="136"/>
      <c r="AMF270" s="136"/>
      <c r="AMG270" s="136"/>
      <c r="AMH270" s="136"/>
      <c r="AMI270" s="136"/>
    </row>
    <row r="271" spans="1:1023" x14ac:dyDescent="0.25">
      <c r="A271" s="331" t="s">
        <v>1021</v>
      </c>
      <c r="B271" s="193">
        <v>271</v>
      </c>
      <c r="C271" s="198" t="s">
        <v>1022</v>
      </c>
      <c r="D271" s="216" t="s">
        <v>1023</v>
      </c>
      <c r="E271" s="136"/>
      <c r="F271" s="238"/>
      <c r="G271" s="214"/>
      <c r="H271" s="214"/>
      <c r="I271" s="367"/>
      <c r="J271" s="443"/>
      <c r="K271" s="161"/>
      <c r="L271" s="161"/>
      <c r="M271" s="161"/>
      <c r="N271" s="161"/>
      <c r="O271" s="161"/>
      <c r="P271" s="161"/>
      <c r="Q271" s="161"/>
      <c r="R271" s="161"/>
      <c r="S271" s="161"/>
      <c r="T271" s="161"/>
      <c r="U271" s="161"/>
      <c r="V271" s="256">
        <f>IF(O271=1,10,100)</f>
        <v>100</v>
      </c>
      <c r="W271" s="256">
        <f>IF(O271=1,1,IF(O271=2,10,100))</f>
        <v>100</v>
      </c>
      <c r="X271" s="256">
        <f>IF(O271=3,20,100)</f>
        <v>100</v>
      </c>
      <c r="Y271" s="256">
        <f>IF(P271=1,10,100)</f>
        <v>100</v>
      </c>
      <c r="Z271" s="256">
        <f>IF(P271=1,1,IF(P271=2,10,100))</f>
        <v>100</v>
      </c>
      <c r="AA271" s="257">
        <f>IF(OR(EXACT(Q271,"1A"),EXACT(Q271,"1B")),0.1,IF(Q271=2,1,100))</f>
        <v>100</v>
      </c>
      <c r="AB271" s="257">
        <f>IF(OR(EXACT(R271,"1A"),EXACT(R271,"1B")),0.1,IF(R271=2,1,100))</f>
        <v>100</v>
      </c>
      <c r="AC271" s="257">
        <f>IF(OR(EXACT(S271,"1A"),EXACT(S271,"1B")),0.3,IF(S271=2,3,100))</f>
        <v>100</v>
      </c>
      <c r="AD271" s="136"/>
      <c r="AE271" s="136"/>
      <c r="AF271" s="249">
        <f>IF(OR(OR(EXACT(J271,"1A"),EXACT(J271,"1B"),EXACT(J271,"1C")),K271=1),1,IF(K271=2,10,100))</f>
        <v>100</v>
      </c>
      <c r="AG271" s="249">
        <f>IF(OR(EXACT(J271,"1A"),EXACT(J271,"1B"),EXACT(J271,"1C")),1,IF(J271=2,10,100))</f>
        <v>100</v>
      </c>
      <c r="AH271" s="249">
        <f>IF(OR(EXACT(J271,"1A"),EXACT(J271,"1B"),EXACT(J271,"1C"),K271=1),3,100)</f>
        <v>100</v>
      </c>
      <c r="AI271" s="249">
        <f>IF(OR(EXACT(J271,"1A"),EXACT(J271,"1B"),EXACT(J271,"1C")),5,100)</f>
        <v>100</v>
      </c>
      <c r="AJ271" s="251"/>
      <c r="AK271" s="136"/>
      <c r="AL271" s="153"/>
      <c r="AM271" s="251"/>
      <c r="AN271" s="136"/>
      <c r="AO271" s="136"/>
      <c r="AP271" s="136"/>
      <c r="AQ271" s="272" t="s">
        <v>25953</v>
      </c>
      <c r="AR271" s="136"/>
      <c r="AS271" s="136"/>
      <c r="AT271" s="136"/>
      <c r="AU271" s="136"/>
      <c r="AV271" s="136"/>
      <c r="AW271" s="136"/>
      <c r="AX271" s="136"/>
      <c r="AY271" s="136"/>
      <c r="AZ271" s="136"/>
      <c r="BA271" s="136"/>
      <c r="BB271" s="136"/>
      <c r="BC271" s="136"/>
      <c r="BD271" s="136"/>
      <c r="BE271" s="136"/>
      <c r="BF271" s="136"/>
      <c r="BG271" s="136"/>
      <c r="BH271" s="136"/>
      <c r="BI271" s="136"/>
      <c r="BJ271" s="136"/>
      <c r="BK271" s="136"/>
      <c r="BL271" s="136"/>
      <c r="BM271" s="136"/>
      <c r="BN271" s="136"/>
      <c r="BO271" s="136"/>
      <c r="BP271" s="136"/>
      <c r="BQ271" s="136"/>
      <c r="BR271" s="136"/>
      <c r="BS271" s="136"/>
      <c r="BT271" s="136"/>
      <c r="BU271" s="136"/>
      <c r="BV271" s="136"/>
      <c r="BW271" s="136"/>
      <c r="BX271" s="136"/>
      <c r="BY271" s="136"/>
      <c r="BZ271" s="136"/>
      <c r="CA271" s="136"/>
      <c r="CB271" s="136"/>
      <c r="CC271" s="136"/>
      <c r="CD271" s="136"/>
      <c r="CE271" s="136"/>
      <c r="CF271" s="136"/>
      <c r="CG271" s="136"/>
      <c r="CH271" s="136"/>
      <c r="CI271" s="136"/>
      <c r="CJ271" s="136"/>
      <c r="CK271" s="136"/>
      <c r="CL271" s="136"/>
      <c r="CM271" s="136"/>
      <c r="CN271" s="136"/>
      <c r="CO271" s="136"/>
      <c r="CP271" s="136"/>
      <c r="CQ271" s="136"/>
      <c r="CR271" s="136"/>
      <c r="CS271" s="136"/>
      <c r="CT271" s="136"/>
      <c r="CU271" s="136"/>
      <c r="CV271" s="136"/>
      <c r="CW271" s="136"/>
      <c r="CX271" s="136"/>
      <c r="CY271" s="136"/>
      <c r="CZ271" s="136"/>
      <c r="DA271" s="136"/>
      <c r="DB271" s="136"/>
      <c r="DC271" s="136"/>
      <c r="DD271" s="136"/>
      <c r="DE271" s="136"/>
      <c r="DF271" s="136"/>
      <c r="DG271" s="136"/>
      <c r="DH271" s="136"/>
      <c r="DI271" s="136"/>
      <c r="DJ271" s="136"/>
      <c r="DK271" s="136"/>
      <c r="DL271" s="136"/>
      <c r="DM271" s="136"/>
      <c r="DN271" s="136"/>
      <c r="DO271" s="136"/>
      <c r="DP271" s="136"/>
      <c r="DQ271" s="136"/>
      <c r="DR271" s="136"/>
      <c r="DS271" s="136"/>
      <c r="DT271" s="136"/>
      <c r="DU271" s="136"/>
      <c r="DV271" s="136"/>
      <c r="DW271" s="136"/>
      <c r="DX271" s="136"/>
      <c r="DY271" s="136"/>
      <c r="DZ271" s="136"/>
      <c r="EA271" s="136"/>
      <c r="EB271" s="136"/>
      <c r="EC271" s="136"/>
      <c r="ED271" s="136"/>
      <c r="EE271" s="136"/>
      <c r="EF271" s="136"/>
      <c r="EG271" s="136"/>
      <c r="EH271" s="136"/>
      <c r="EI271" s="136"/>
      <c r="EJ271" s="136"/>
      <c r="EK271" s="136"/>
      <c r="EL271" s="136"/>
      <c r="EM271" s="136"/>
      <c r="EN271" s="136"/>
      <c r="EO271" s="136"/>
      <c r="EP271" s="136"/>
      <c r="EQ271" s="136"/>
      <c r="ER271" s="136"/>
      <c r="ES271" s="136"/>
      <c r="ET271" s="136"/>
      <c r="EU271" s="136"/>
      <c r="EV271" s="136"/>
      <c r="EW271" s="136"/>
      <c r="EX271" s="136"/>
      <c r="EY271" s="136"/>
      <c r="EZ271" s="136"/>
      <c r="FA271" s="136"/>
      <c r="FB271" s="136"/>
      <c r="FC271" s="136"/>
      <c r="FD271" s="136"/>
      <c r="FE271" s="136"/>
      <c r="FF271" s="136"/>
      <c r="FG271" s="136"/>
      <c r="FH271" s="136"/>
      <c r="FI271" s="136"/>
      <c r="FJ271" s="136"/>
      <c r="FK271" s="136"/>
      <c r="FL271" s="136"/>
      <c r="FM271" s="136"/>
      <c r="FN271" s="136"/>
      <c r="FO271" s="136"/>
      <c r="FP271" s="136"/>
      <c r="FQ271" s="136"/>
      <c r="FR271" s="136"/>
      <c r="FS271" s="136"/>
      <c r="FT271" s="136"/>
      <c r="FU271" s="136"/>
      <c r="FV271" s="136"/>
      <c r="FW271" s="136"/>
      <c r="FX271" s="136"/>
      <c r="FY271" s="136"/>
      <c r="FZ271" s="136"/>
      <c r="GA271" s="136"/>
      <c r="GB271" s="136"/>
      <c r="GC271" s="136"/>
      <c r="GD271" s="136"/>
      <c r="GE271" s="136"/>
      <c r="GF271" s="136"/>
      <c r="GG271" s="136"/>
      <c r="GH271" s="136"/>
      <c r="GI271" s="136"/>
      <c r="GJ271" s="136"/>
      <c r="GK271" s="136"/>
      <c r="GL271" s="136"/>
      <c r="GM271" s="136"/>
      <c r="GN271" s="136"/>
      <c r="GO271" s="136"/>
      <c r="GP271" s="136"/>
      <c r="GQ271" s="136"/>
      <c r="GR271" s="136"/>
      <c r="GS271" s="136"/>
      <c r="GT271" s="136"/>
      <c r="GU271" s="136"/>
      <c r="GV271" s="136"/>
      <c r="GW271" s="136"/>
      <c r="GX271" s="136"/>
      <c r="GY271" s="136"/>
      <c r="GZ271" s="136"/>
      <c r="HA271" s="136"/>
      <c r="HB271" s="136"/>
      <c r="HC271" s="136"/>
      <c r="HD271" s="136"/>
      <c r="HE271" s="136"/>
      <c r="HF271" s="136"/>
      <c r="HG271" s="136"/>
      <c r="HH271" s="136"/>
      <c r="HI271" s="136"/>
      <c r="HJ271" s="136"/>
      <c r="HK271" s="136"/>
      <c r="HL271" s="136"/>
      <c r="HM271" s="136"/>
      <c r="HN271" s="136"/>
      <c r="HO271" s="136"/>
      <c r="HP271" s="136"/>
      <c r="HQ271" s="136"/>
      <c r="HR271" s="136"/>
      <c r="HS271" s="136"/>
      <c r="HT271" s="136"/>
      <c r="HU271" s="136"/>
      <c r="HV271" s="136"/>
      <c r="HW271" s="136"/>
      <c r="HX271" s="136"/>
      <c r="HY271" s="136"/>
      <c r="HZ271" s="136"/>
      <c r="IA271" s="136"/>
      <c r="IB271" s="136"/>
      <c r="IC271" s="136"/>
      <c r="ID271" s="136"/>
      <c r="IE271" s="136"/>
      <c r="IF271" s="136"/>
      <c r="IG271" s="136"/>
      <c r="IH271" s="136"/>
      <c r="II271" s="136"/>
      <c r="IJ271" s="136"/>
      <c r="IK271" s="136"/>
      <c r="IL271" s="136"/>
      <c r="IM271" s="136"/>
      <c r="IN271" s="136"/>
      <c r="IO271" s="136"/>
      <c r="IP271" s="136"/>
      <c r="IQ271" s="136"/>
      <c r="IR271" s="136"/>
      <c r="IS271" s="136"/>
      <c r="IT271" s="136"/>
      <c r="IU271" s="136"/>
      <c r="IV271" s="136"/>
      <c r="IW271" s="136"/>
      <c r="IX271" s="136"/>
      <c r="IY271" s="136"/>
      <c r="IZ271" s="136"/>
      <c r="JA271" s="136"/>
      <c r="JB271" s="136"/>
      <c r="JC271" s="136"/>
      <c r="JD271" s="136"/>
      <c r="JE271" s="136"/>
      <c r="JF271" s="136"/>
      <c r="JG271" s="136"/>
      <c r="JH271" s="136"/>
      <c r="JI271" s="136"/>
      <c r="JJ271" s="136"/>
      <c r="JK271" s="136"/>
      <c r="JL271" s="136"/>
      <c r="JM271" s="136"/>
      <c r="JN271" s="136"/>
      <c r="JO271" s="136"/>
      <c r="JP271" s="136"/>
      <c r="JQ271" s="136"/>
      <c r="JR271" s="136"/>
      <c r="JS271" s="136"/>
      <c r="JT271" s="136"/>
      <c r="JU271" s="136"/>
      <c r="JV271" s="136"/>
      <c r="JW271" s="136"/>
      <c r="JX271" s="136"/>
      <c r="JY271" s="136"/>
      <c r="JZ271" s="136"/>
      <c r="KA271" s="136"/>
      <c r="KB271" s="136"/>
      <c r="KC271" s="136"/>
      <c r="KD271" s="136"/>
      <c r="KE271" s="136"/>
      <c r="KF271" s="136"/>
      <c r="KG271" s="136"/>
      <c r="KH271" s="136"/>
      <c r="KI271" s="136"/>
      <c r="KJ271" s="136"/>
      <c r="KK271" s="136"/>
      <c r="KL271" s="136"/>
      <c r="KM271" s="136"/>
      <c r="KN271" s="136"/>
      <c r="KO271" s="136"/>
      <c r="KP271" s="136"/>
      <c r="KQ271" s="136"/>
      <c r="KR271" s="136"/>
      <c r="KS271" s="136"/>
      <c r="KT271" s="136"/>
      <c r="KU271" s="136"/>
      <c r="KV271" s="136"/>
      <c r="KW271" s="136"/>
      <c r="KX271" s="136"/>
      <c r="KY271" s="136"/>
      <c r="KZ271" s="136"/>
      <c r="LA271" s="136"/>
      <c r="LB271" s="136"/>
      <c r="LC271" s="136"/>
      <c r="LD271" s="136"/>
      <c r="LE271" s="136"/>
      <c r="LF271" s="136"/>
      <c r="LG271" s="136"/>
      <c r="LH271" s="136"/>
      <c r="LI271" s="136"/>
      <c r="LJ271" s="136"/>
      <c r="LK271" s="136"/>
      <c r="LL271" s="136"/>
      <c r="LM271" s="136"/>
      <c r="LN271" s="136"/>
      <c r="LO271" s="136"/>
      <c r="LP271" s="136"/>
      <c r="LQ271" s="136"/>
      <c r="LR271" s="136"/>
      <c r="LS271" s="136"/>
      <c r="LT271" s="136"/>
      <c r="LU271" s="136"/>
      <c r="LV271" s="136"/>
      <c r="LW271" s="136"/>
      <c r="LX271" s="136"/>
      <c r="LY271" s="136"/>
      <c r="LZ271" s="136"/>
      <c r="MA271" s="136"/>
      <c r="MB271" s="136"/>
      <c r="MC271" s="136"/>
      <c r="MD271" s="136"/>
      <c r="ME271" s="136"/>
      <c r="MF271" s="136"/>
      <c r="MG271" s="136"/>
      <c r="MH271" s="136"/>
      <c r="MI271" s="136"/>
      <c r="MJ271" s="136"/>
      <c r="MK271" s="136"/>
      <c r="ML271" s="136"/>
      <c r="MM271" s="136"/>
      <c r="MN271" s="136"/>
      <c r="MO271" s="136"/>
      <c r="MP271" s="136"/>
      <c r="MQ271" s="136"/>
      <c r="MR271" s="136"/>
      <c r="MS271" s="136"/>
      <c r="MT271" s="136"/>
      <c r="MU271" s="136"/>
      <c r="MV271" s="136"/>
      <c r="MW271" s="136"/>
      <c r="MX271" s="136"/>
      <c r="MY271" s="136"/>
      <c r="MZ271" s="136"/>
      <c r="NA271" s="136"/>
      <c r="NB271" s="136"/>
      <c r="NC271" s="136"/>
      <c r="ND271" s="136"/>
      <c r="NE271" s="136"/>
      <c r="NF271" s="136"/>
      <c r="NG271" s="136"/>
      <c r="NH271" s="136"/>
      <c r="NI271" s="136"/>
      <c r="NJ271" s="136"/>
      <c r="NK271" s="136"/>
      <c r="NL271" s="136"/>
      <c r="NM271" s="136"/>
      <c r="NN271" s="136"/>
      <c r="NO271" s="136"/>
      <c r="NP271" s="136"/>
      <c r="NQ271" s="136"/>
      <c r="NR271" s="136"/>
      <c r="NS271" s="136"/>
      <c r="NT271" s="136"/>
      <c r="NU271" s="136"/>
      <c r="NV271" s="136"/>
      <c r="NW271" s="136"/>
      <c r="NX271" s="136"/>
      <c r="NY271" s="136"/>
      <c r="NZ271" s="136"/>
      <c r="OA271" s="136"/>
      <c r="OB271" s="136"/>
      <c r="OC271" s="136"/>
      <c r="OD271" s="136"/>
      <c r="OE271" s="136"/>
      <c r="OF271" s="136"/>
      <c r="OG271" s="136"/>
      <c r="OH271" s="136"/>
      <c r="OI271" s="136"/>
      <c r="OJ271" s="136"/>
      <c r="OK271" s="136"/>
      <c r="OL271" s="136"/>
      <c r="OM271" s="136"/>
      <c r="ON271" s="136"/>
      <c r="OO271" s="136"/>
      <c r="OP271" s="136"/>
      <c r="OQ271" s="136"/>
      <c r="OR271" s="136"/>
      <c r="OS271" s="136"/>
      <c r="OT271" s="136"/>
      <c r="OU271" s="136"/>
      <c r="OV271" s="136"/>
      <c r="OW271" s="136"/>
      <c r="OX271" s="136"/>
      <c r="OY271" s="136"/>
      <c r="OZ271" s="136"/>
      <c r="PA271" s="136"/>
      <c r="PB271" s="136"/>
      <c r="PC271" s="136"/>
      <c r="PD271" s="136"/>
      <c r="PE271" s="136"/>
      <c r="PF271" s="136"/>
      <c r="PG271" s="136"/>
      <c r="PH271" s="136"/>
      <c r="PI271" s="136"/>
      <c r="PJ271" s="136"/>
      <c r="PK271" s="136"/>
      <c r="PL271" s="136"/>
      <c r="PM271" s="136"/>
      <c r="PN271" s="136"/>
      <c r="PO271" s="136"/>
      <c r="PP271" s="136"/>
      <c r="PQ271" s="136"/>
      <c r="PR271" s="136"/>
      <c r="PS271" s="136"/>
      <c r="PT271" s="136"/>
      <c r="PU271" s="136"/>
      <c r="PV271" s="136"/>
      <c r="PW271" s="136"/>
      <c r="PX271" s="136"/>
      <c r="PY271" s="136"/>
      <c r="PZ271" s="136"/>
      <c r="QA271" s="136"/>
      <c r="QB271" s="136"/>
      <c r="QC271" s="136"/>
      <c r="QD271" s="136"/>
      <c r="QE271" s="136"/>
      <c r="QF271" s="136"/>
      <c r="QG271" s="136"/>
      <c r="QH271" s="136"/>
      <c r="QI271" s="136"/>
      <c r="QJ271" s="136"/>
      <c r="QK271" s="136"/>
      <c r="QL271" s="136"/>
      <c r="QM271" s="136"/>
      <c r="QN271" s="136"/>
      <c r="QO271" s="136"/>
      <c r="QP271" s="136"/>
      <c r="QQ271" s="136"/>
      <c r="QR271" s="136"/>
      <c r="QS271" s="136"/>
      <c r="QT271" s="136"/>
      <c r="QU271" s="136"/>
      <c r="QV271" s="136"/>
      <c r="QW271" s="136"/>
      <c r="QX271" s="136"/>
      <c r="QY271" s="136"/>
      <c r="QZ271" s="136"/>
      <c r="RA271" s="136"/>
      <c r="RB271" s="136"/>
      <c r="RC271" s="136"/>
      <c r="RD271" s="136"/>
      <c r="RE271" s="136"/>
      <c r="RF271" s="136"/>
      <c r="RG271" s="136"/>
      <c r="RH271" s="136"/>
      <c r="RI271" s="136"/>
      <c r="RJ271" s="136"/>
      <c r="RK271" s="136"/>
      <c r="RL271" s="136"/>
      <c r="RM271" s="136"/>
      <c r="RN271" s="136"/>
      <c r="RO271" s="136"/>
      <c r="RP271" s="136"/>
      <c r="RQ271" s="136"/>
      <c r="RR271" s="136"/>
      <c r="RS271" s="136"/>
      <c r="RT271" s="136"/>
      <c r="RU271" s="136"/>
      <c r="RV271" s="136"/>
      <c r="RW271" s="136"/>
      <c r="RX271" s="136"/>
      <c r="RY271" s="136"/>
      <c r="RZ271" s="136"/>
      <c r="SA271" s="136"/>
      <c r="SB271" s="136"/>
      <c r="SC271" s="136"/>
      <c r="SD271" s="136"/>
      <c r="SE271" s="136"/>
      <c r="SF271" s="136"/>
      <c r="SG271" s="136"/>
      <c r="SH271" s="136"/>
      <c r="SI271" s="136"/>
      <c r="SJ271" s="136"/>
      <c r="SK271" s="136"/>
      <c r="SL271" s="136"/>
      <c r="SM271" s="136"/>
      <c r="SN271" s="136"/>
      <c r="SO271" s="136"/>
      <c r="SP271" s="136"/>
      <c r="SQ271" s="136"/>
      <c r="SR271" s="136"/>
      <c r="SS271" s="136"/>
      <c r="ST271" s="136"/>
      <c r="SU271" s="136"/>
      <c r="SV271" s="136"/>
      <c r="SW271" s="136"/>
      <c r="SX271" s="136"/>
      <c r="SY271" s="136"/>
      <c r="SZ271" s="136"/>
      <c r="TA271" s="136"/>
      <c r="TB271" s="136"/>
      <c r="TC271" s="136"/>
      <c r="TD271" s="136"/>
      <c r="TE271" s="136"/>
      <c r="TF271" s="136"/>
      <c r="TG271" s="136"/>
      <c r="TH271" s="136"/>
      <c r="TI271" s="136"/>
      <c r="TJ271" s="136"/>
      <c r="TK271" s="136"/>
      <c r="TL271" s="136"/>
      <c r="TM271" s="136"/>
      <c r="TN271" s="136"/>
      <c r="TO271" s="136"/>
      <c r="TP271" s="136"/>
      <c r="TQ271" s="136"/>
      <c r="TR271" s="136"/>
      <c r="TS271" s="136"/>
      <c r="TT271" s="136"/>
      <c r="TU271" s="136"/>
      <c r="TV271" s="136"/>
      <c r="TW271" s="136"/>
      <c r="TX271" s="136"/>
      <c r="TY271" s="136"/>
      <c r="TZ271" s="136"/>
      <c r="UA271" s="136"/>
      <c r="UB271" s="136"/>
      <c r="UC271" s="136"/>
      <c r="UD271" s="136"/>
      <c r="UE271" s="136"/>
      <c r="UF271" s="136"/>
      <c r="UG271" s="136"/>
      <c r="UH271" s="136"/>
      <c r="UI271" s="136"/>
      <c r="UJ271" s="136"/>
      <c r="UK271" s="136"/>
      <c r="UL271" s="136"/>
      <c r="UM271" s="136"/>
      <c r="UN271" s="136"/>
      <c r="UO271" s="136"/>
      <c r="UP271" s="136"/>
      <c r="UQ271" s="136"/>
      <c r="UR271" s="136"/>
      <c r="US271" s="136"/>
      <c r="UT271" s="136"/>
      <c r="UU271" s="136"/>
      <c r="UV271" s="136"/>
      <c r="UW271" s="136"/>
      <c r="UX271" s="136"/>
      <c r="UY271" s="136"/>
      <c r="UZ271" s="136"/>
      <c r="VA271" s="136"/>
      <c r="VB271" s="136"/>
      <c r="VC271" s="136"/>
      <c r="VD271" s="136"/>
      <c r="VE271" s="136"/>
      <c r="VF271" s="136"/>
      <c r="VG271" s="136"/>
      <c r="VH271" s="136"/>
      <c r="VI271" s="136"/>
      <c r="VJ271" s="136"/>
      <c r="VK271" s="136"/>
      <c r="VL271" s="136"/>
      <c r="VM271" s="136"/>
      <c r="VN271" s="136"/>
      <c r="VO271" s="136"/>
      <c r="VP271" s="136"/>
      <c r="VQ271" s="136"/>
      <c r="VR271" s="136"/>
      <c r="VS271" s="136"/>
      <c r="VT271" s="136"/>
      <c r="VU271" s="136"/>
      <c r="VV271" s="136"/>
      <c r="VW271" s="136"/>
      <c r="VX271" s="136"/>
      <c r="VY271" s="136"/>
      <c r="VZ271" s="136"/>
      <c r="WA271" s="136"/>
      <c r="WB271" s="136"/>
      <c r="WC271" s="136"/>
      <c r="WD271" s="136"/>
      <c r="WE271" s="136"/>
      <c r="WF271" s="136"/>
      <c r="WG271" s="136"/>
      <c r="WH271" s="136"/>
      <c r="WI271" s="136"/>
      <c r="WJ271" s="136"/>
      <c r="WK271" s="136"/>
      <c r="WL271" s="136"/>
      <c r="WM271" s="136"/>
      <c r="WN271" s="136"/>
      <c r="WO271" s="136"/>
      <c r="WP271" s="136"/>
      <c r="WQ271" s="136"/>
      <c r="WR271" s="136"/>
      <c r="WS271" s="136"/>
      <c r="WT271" s="136"/>
      <c r="WU271" s="136"/>
      <c r="WV271" s="136"/>
      <c r="WW271" s="136"/>
      <c r="WX271" s="136"/>
      <c r="WY271" s="136"/>
      <c r="WZ271" s="136"/>
      <c r="XA271" s="136"/>
      <c r="XB271" s="136"/>
      <c r="XC271" s="136"/>
      <c r="XD271" s="136"/>
      <c r="XE271" s="136"/>
      <c r="XF271" s="136"/>
      <c r="XG271" s="136"/>
      <c r="XH271" s="136"/>
      <c r="XI271" s="136"/>
      <c r="XJ271" s="136"/>
      <c r="XK271" s="136"/>
      <c r="XL271" s="136"/>
      <c r="XM271" s="136"/>
      <c r="XN271" s="136"/>
      <c r="XO271" s="136"/>
      <c r="XP271" s="136"/>
      <c r="XQ271" s="136"/>
      <c r="XR271" s="136"/>
      <c r="XS271" s="136"/>
      <c r="XT271" s="136"/>
      <c r="XU271" s="136"/>
      <c r="XV271" s="136"/>
      <c r="XW271" s="136"/>
      <c r="XX271" s="136"/>
      <c r="XY271" s="136"/>
      <c r="XZ271" s="136"/>
      <c r="YA271" s="136"/>
      <c r="YB271" s="136"/>
      <c r="YC271" s="136"/>
      <c r="YD271" s="136"/>
      <c r="YE271" s="136"/>
      <c r="YF271" s="136"/>
      <c r="YG271" s="136"/>
      <c r="YH271" s="136"/>
      <c r="YI271" s="136"/>
      <c r="YJ271" s="136"/>
      <c r="YK271" s="136"/>
      <c r="YL271" s="136"/>
      <c r="YM271" s="136"/>
      <c r="YN271" s="136"/>
      <c r="YO271" s="136"/>
      <c r="YP271" s="136"/>
      <c r="YQ271" s="136"/>
      <c r="YR271" s="136"/>
      <c r="YS271" s="136"/>
      <c r="YT271" s="136"/>
      <c r="YU271" s="136"/>
      <c r="YV271" s="136"/>
      <c r="YW271" s="136"/>
      <c r="YX271" s="136"/>
      <c r="YY271" s="136"/>
      <c r="YZ271" s="136"/>
      <c r="ZA271" s="136"/>
      <c r="ZB271" s="136"/>
      <c r="ZC271" s="136"/>
      <c r="ZD271" s="136"/>
      <c r="ZE271" s="136"/>
      <c r="ZF271" s="136"/>
      <c r="ZG271" s="136"/>
      <c r="ZH271" s="136"/>
      <c r="ZI271" s="136"/>
      <c r="ZJ271" s="136"/>
      <c r="ZK271" s="136"/>
      <c r="ZL271" s="136"/>
      <c r="ZM271" s="136"/>
      <c r="ZN271" s="136"/>
      <c r="ZO271" s="136"/>
      <c r="ZP271" s="136"/>
      <c r="ZQ271" s="136"/>
      <c r="ZR271" s="136"/>
      <c r="ZS271" s="136"/>
      <c r="ZT271" s="136"/>
      <c r="ZU271" s="136"/>
      <c r="ZV271" s="136"/>
      <c r="ZW271" s="136"/>
      <c r="ZX271" s="136"/>
      <c r="ZY271" s="136"/>
      <c r="ZZ271" s="136"/>
      <c r="AAA271" s="136"/>
      <c r="AAB271" s="136"/>
      <c r="AAC271" s="136"/>
      <c r="AAD271" s="136"/>
      <c r="AAE271" s="136"/>
      <c r="AAF271" s="136"/>
      <c r="AAG271" s="136"/>
      <c r="AAH271" s="136"/>
      <c r="AAI271" s="136"/>
      <c r="AAJ271" s="136"/>
      <c r="AAK271" s="136"/>
      <c r="AAL271" s="136"/>
      <c r="AAM271" s="136"/>
      <c r="AAN271" s="136"/>
      <c r="AAO271" s="136"/>
      <c r="AAP271" s="136"/>
      <c r="AAQ271" s="136"/>
      <c r="AAR271" s="136"/>
      <c r="AAS271" s="136"/>
      <c r="AAT271" s="136"/>
      <c r="AAU271" s="136"/>
      <c r="AAV271" s="136"/>
      <c r="AAW271" s="136"/>
      <c r="AAX271" s="136"/>
      <c r="AAY271" s="136"/>
      <c r="AAZ271" s="136"/>
      <c r="ABA271" s="136"/>
      <c r="ABB271" s="136"/>
      <c r="ABC271" s="136"/>
      <c r="ABD271" s="136"/>
      <c r="ABE271" s="136"/>
      <c r="ABF271" s="136"/>
      <c r="ABG271" s="136"/>
      <c r="ABH271" s="136"/>
      <c r="ABI271" s="136"/>
      <c r="ABJ271" s="136"/>
      <c r="ABK271" s="136"/>
      <c r="ABL271" s="136"/>
      <c r="ABM271" s="136"/>
      <c r="ABN271" s="136"/>
      <c r="ABO271" s="136"/>
      <c r="ABP271" s="136"/>
      <c r="ABQ271" s="136"/>
      <c r="ABR271" s="136"/>
      <c r="ABS271" s="136"/>
      <c r="ABT271" s="136"/>
      <c r="ABU271" s="136"/>
      <c r="ABV271" s="136"/>
      <c r="ABW271" s="136"/>
      <c r="ABX271" s="136"/>
      <c r="ABY271" s="136"/>
      <c r="ABZ271" s="136"/>
      <c r="ACA271" s="136"/>
      <c r="ACB271" s="136"/>
      <c r="ACC271" s="136"/>
      <c r="ACD271" s="136"/>
      <c r="ACE271" s="136"/>
      <c r="ACF271" s="136"/>
      <c r="ACG271" s="136"/>
      <c r="ACH271" s="136"/>
      <c r="ACI271" s="136"/>
      <c r="ACJ271" s="136"/>
      <c r="ACK271" s="136"/>
      <c r="ACL271" s="136"/>
      <c r="ACM271" s="136"/>
      <c r="ACN271" s="136"/>
      <c r="ACO271" s="136"/>
      <c r="ACP271" s="136"/>
      <c r="ACQ271" s="136"/>
      <c r="ACR271" s="136"/>
      <c r="ACS271" s="136"/>
      <c r="ACT271" s="136"/>
      <c r="ACU271" s="136"/>
      <c r="ACV271" s="136"/>
      <c r="ACW271" s="136"/>
      <c r="ACX271" s="136"/>
      <c r="ACY271" s="136"/>
      <c r="ACZ271" s="136"/>
      <c r="ADA271" s="136"/>
      <c r="ADB271" s="136"/>
      <c r="ADC271" s="136"/>
      <c r="ADD271" s="136"/>
      <c r="ADE271" s="136"/>
      <c r="ADF271" s="136"/>
      <c r="ADG271" s="136"/>
      <c r="ADH271" s="136"/>
      <c r="ADI271" s="136"/>
      <c r="ADJ271" s="136"/>
      <c r="ADK271" s="136"/>
      <c r="ADL271" s="136"/>
      <c r="ADM271" s="136"/>
      <c r="ADN271" s="136"/>
      <c r="ADO271" s="136"/>
      <c r="ADP271" s="136"/>
      <c r="ADQ271" s="136"/>
      <c r="ADR271" s="136"/>
      <c r="ADS271" s="136"/>
      <c r="ADT271" s="136"/>
      <c r="ADU271" s="136"/>
      <c r="ADV271" s="136"/>
      <c r="ADW271" s="136"/>
      <c r="ADX271" s="136"/>
      <c r="ADY271" s="136"/>
      <c r="ADZ271" s="136"/>
      <c r="AEA271" s="136"/>
      <c r="AEB271" s="136"/>
      <c r="AEC271" s="136"/>
      <c r="AED271" s="136"/>
      <c r="AEE271" s="136"/>
      <c r="AEF271" s="136"/>
      <c r="AEG271" s="136"/>
      <c r="AEH271" s="136"/>
      <c r="AEI271" s="136"/>
      <c r="AEJ271" s="136"/>
      <c r="AEK271" s="136"/>
      <c r="AEL271" s="136"/>
      <c r="AEM271" s="136"/>
      <c r="AEN271" s="136"/>
      <c r="AEO271" s="136"/>
      <c r="AEP271" s="136"/>
      <c r="AEQ271" s="136"/>
      <c r="AER271" s="136"/>
      <c r="AES271" s="136"/>
      <c r="AET271" s="136"/>
      <c r="AEU271" s="136"/>
      <c r="AEV271" s="136"/>
      <c r="AEW271" s="136"/>
      <c r="AEX271" s="136"/>
      <c r="AEY271" s="136"/>
      <c r="AEZ271" s="136"/>
      <c r="AFA271" s="136"/>
      <c r="AFB271" s="136"/>
      <c r="AFC271" s="136"/>
      <c r="AFD271" s="136"/>
      <c r="AFE271" s="136"/>
      <c r="AFF271" s="136"/>
      <c r="AFG271" s="136"/>
      <c r="AFH271" s="136"/>
      <c r="AFI271" s="136"/>
      <c r="AFJ271" s="136"/>
      <c r="AFK271" s="136"/>
      <c r="AFL271" s="136"/>
      <c r="AFM271" s="136"/>
      <c r="AFN271" s="136"/>
      <c r="AFO271" s="136"/>
      <c r="AFP271" s="136"/>
      <c r="AFQ271" s="136"/>
      <c r="AFR271" s="136"/>
      <c r="AFS271" s="136"/>
      <c r="AFT271" s="136"/>
      <c r="AFU271" s="136"/>
      <c r="AFV271" s="136"/>
      <c r="AFW271" s="136"/>
      <c r="AFX271" s="136"/>
      <c r="AFY271" s="136"/>
      <c r="AFZ271" s="136"/>
      <c r="AGA271" s="136"/>
      <c r="AGB271" s="136"/>
      <c r="AGC271" s="136"/>
      <c r="AGD271" s="136"/>
      <c r="AGE271" s="136"/>
      <c r="AGF271" s="136"/>
      <c r="AGG271" s="136"/>
      <c r="AGH271" s="136"/>
      <c r="AGI271" s="136"/>
      <c r="AGJ271" s="136"/>
      <c r="AGK271" s="136"/>
      <c r="AGL271" s="136"/>
      <c r="AGM271" s="136"/>
      <c r="AGN271" s="136"/>
      <c r="AGO271" s="136"/>
      <c r="AGP271" s="136"/>
      <c r="AGQ271" s="136"/>
      <c r="AGR271" s="136"/>
      <c r="AGS271" s="136"/>
      <c r="AGT271" s="136"/>
      <c r="AGU271" s="136"/>
      <c r="AGV271" s="136"/>
      <c r="AGW271" s="136"/>
      <c r="AGX271" s="136"/>
      <c r="AGY271" s="136"/>
      <c r="AGZ271" s="136"/>
      <c r="AHA271" s="136"/>
      <c r="AHB271" s="136"/>
      <c r="AHC271" s="136"/>
      <c r="AHD271" s="136"/>
      <c r="AHE271" s="136"/>
      <c r="AHF271" s="136"/>
      <c r="AHG271" s="136"/>
      <c r="AHH271" s="136"/>
      <c r="AHI271" s="136"/>
      <c r="AHJ271" s="136"/>
      <c r="AHK271" s="136"/>
      <c r="AHL271" s="136"/>
      <c r="AHM271" s="136"/>
      <c r="AHN271" s="136"/>
      <c r="AHO271" s="136"/>
      <c r="AHP271" s="136"/>
      <c r="AHQ271" s="136"/>
      <c r="AHR271" s="136"/>
      <c r="AHS271" s="136"/>
      <c r="AHT271" s="136"/>
      <c r="AHU271" s="136"/>
      <c r="AHV271" s="136"/>
      <c r="AHW271" s="136"/>
      <c r="AHX271" s="136"/>
      <c r="AHY271" s="136"/>
      <c r="AHZ271" s="136"/>
      <c r="AIA271" s="136"/>
      <c r="AIB271" s="136"/>
      <c r="AIC271" s="136"/>
      <c r="AID271" s="136"/>
      <c r="AIE271" s="136"/>
      <c r="AIF271" s="136"/>
      <c r="AIG271" s="136"/>
      <c r="AIH271" s="136"/>
      <c r="AII271" s="136"/>
      <c r="AIJ271" s="136"/>
      <c r="AIK271" s="136"/>
      <c r="AIL271" s="136"/>
      <c r="AIM271" s="136"/>
      <c r="AIN271" s="136"/>
      <c r="AIO271" s="136"/>
      <c r="AIP271" s="136"/>
      <c r="AIQ271" s="136"/>
      <c r="AIR271" s="136"/>
      <c r="AIS271" s="136"/>
      <c r="AIT271" s="136"/>
      <c r="AIU271" s="136"/>
      <c r="AIV271" s="136"/>
      <c r="AIW271" s="136"/>
      <c r="AIX271" s="136"/>
      <c r="AIY271" s="136"/>
      <c r="AIZ271" s="136"/>
      <c r="AJA271" s="136"/>
      <c r="AJB271" s="136"/>
      <c r="AJC271" s="136"/>
      <c r="AJD271" s="136"/>
      <c r="AJE271" s="136"/>
      <c r="AJF271" s="136"/>
      <c r="AJG271" s="136"/>
      <c r="AJH271" s="136"/>
      <c r="AJI271" s="136"/>
      <c r="AJJ271" s="136"/>
      <c r="AJK271" s="136"/>
      <c r="AJL271" s="136"/>
      <c r="AJM271" s="136"/>
      <c r="AJN271" s="136"/>
      <c r="AJO271" s="136"/>
      <c r="AJP271" s="136"/>
      <c r="AJQ271" s="136"/>
      <c r="AJR271" s="136"/>
      <c r="AJS271" s="136"/>
      <c r="AJT271" s="136"/>
      <c r="AJU271" s="136"/>
      <c r="AJV271" s="136"/>
      <c r="AJW271" s="136"/>
      <c r="AJX271" s="136"/>
      <c r="AJY271" s="136"/>
      <c r="AJZ271" s="136"/>
      <c r="AKA271" s="136"/>
      <c r="AKB271" s="136"/>
      <c r="AKC271" s="136"/>
      <c r="AKD271" s="136"/>
      <c r="AKE271" s="136"/>
      <c r="AKF271" s="136"/>
      <c r="AKG271" s="136"/>
      <c r="AKH271" s="136"/>
      <c r="AKI271" s="136"/>
      <c r="AKJ271" s="136"/>
      <c r="AKK271" s="136"/>
      <c r="AKL271" s="136"/>
      <c r="AKM271" s="136"/>
      <c r="AKN271" s="136"/>
      <c r="AKO271" s="136"/>
      <c r="AKP271" s="136"/>
      <c r="AKQ271" s="136"/>
      <c r="AKR271" s="136"/>
      <c r="AKS271" s="136"/>
      <c r="AKT271" s="136"/>
      <c r="AKU271" s="136"/>
      <c r="AKV271" s="136"/>
      <c r="AKW271" s="136"/>
      <c r="AKX271" s="136"/>
      <c r="AKY271" s="136"/>
      <c r="AKZ271" s="136"/>
      <c r="ALA271" s="136"/>
      <c r="ALB271" s="136"/>
      <c r="ALC271" s="136"/>
      <c r="ALD271" s="136"/>
      <c r="ALE271" s="136"/>
      <c r="ALF271" s="136"/>
      <c r="ALG271" s="136"/>
      <c r="ALH271" s="136"/>
      <c r="ALI271" s="136"/>
      <c r="ALJ271" s="136"/>
      <c r="ALK271" s="136"/>
      <c r="ALL271" s="136"/>
      <c r="ALM271" s="136"/>
      <c r="ALN271" s="136"/>
      <c r="ALO271" s="136"/>
      <c r="ALP271" s="136"/>
      <c r="ALQ271" s="136"/>
      <c r="ALR271" s="136"/>
      <c r="ALS271" s="136"/>
      <c r="ALT271" s="136"/>
      <c r="ALU271" s="136"/>
      <c r="ALV271" s="136"/>
      <c r="ALW271" s="136"/>
      <c r="ALX271" s="136"/>
      <c r="ALY271" s="136"/>
      <c r="ALZ271" s="136"/>
      <c r="AMA271" s="136"/>
      <c r="AMB271" s="136"/>
      <c r="AMC271" s="136"/>
      <c r="AMD271" s="136"/>
      <c r="AME271" s="136"/>
      <c r="AMF271" s="136"/>
      <c r="AMG271" s="136"/>
      <c r="AMH271" s="136"/>
      <c r="AMI271" s="136"/>
    </row>
    <row r="272" spans="1:1023" x14ac:dyDescent="0.25">
      <c r="A272" s="331" t="s">
        <v>1024</v>
      </c>
      <c r="B272" s="193">
        <v>272</v>
      </c>
      <c r="C272" s="198" t="s">
        <v>25954</v>
      </c>
      <c r="D272" s="216" t="s">
        <v>1025</v>
      </c>
      <c r="E272" s="136"/>
      <c r="F272" s="242">
        <v>4</v>
      </c>
      <c r="G272" s="214"/>
      <c r="H272" s="214"/>
      <c r="I272" s="367"/>
      <c r="J272" s="443"/>
      <c r="K272" s="161"/>
      <c r="L272" s="161"/>
      <c r="M272" s="161"/>
      <c r="N272" s="161"/>
      <c r="O272" s="161"/>
      <c r="P272" s="161"/>
      <c r="Q272" s="161"/>
      <c r="R272" s="161"/>
      <c r="S272" s="161"/>
      <c r="T272" s="161"/>
      <c r="U272" s="161"/>
      <c r="V272" s="256">
        <f>IF(O272=1,10,100)</f>
        <v>100</v>
      </c>
      <c r="W272" s="256">
        <f>IF(O272=1,1,IF(O272=2,10,100))</f>
        <v>100</v>
      </c>
      <c r="X272" s="256">
        <f>IF(O272=3,20,100)</f>
        <v>100</v>
      </c>
      <c r="Y272" s="256">
        <f>IF(P272=1,10,100)</f>
        <v>100</v>
      </c>
      <c r="Z272" s="256">
        <f>IF(P272=1,1,IF(P272=2,10,100))</f>
        <v>100</v>
      </c>
      <c r="AA272" s="257">
        <f>IF(OR(EXACT(Q272,"1A"),EXACT(Q272,"1B")),0.1,IF(Q272=2,1,100))</f>
        <v>100</v>
      </c>
      <c r="AB272" s="257">
        <f>IF(OR(EXACT(R272,"1A"),EXACT(R272,"1B")),0.1,IF(R272=2,1,100))</f>
        <v>100</v>
      </c>
      <c r="AC272" s="257">
        <f>IF(OR(EXACT(S272,"1A"),EXACT(S272,"1B")),0.3,IF(S272=2,3,100))</f>
        <v>100</v>
      </c>
      <c r="AD272" s="136"/>
      <c r="AE272" s="136"/>
      <c r="AF272" s="249">
        <f>IF(OR(OR(EXACT(J272,"1A"),EXACT(J272,"1B"),EXACT(J272,"1C")),K272=1),1,IF(K272=2,10,100))</f>
        <v>100</v>
      </c>
      <c r="AG272" s="249">
        <f>IF(OR(EXACT(J272,"1A"),EXACT(J272,"1B"),EXACT(J272,"1C")),1,IF(J272=2,10,100))</f>
        <v>100</v>
      </c>
      <c r="AH272" s="249">
        <f>IF(OR(EXACT(J272,"1A"),EXACT(J272,"1B"),EXACT(J272,"1C"),K272=1),3,100)</f>
        <v>100</v>
      </c>
      <c r="AI272" s="249">
        <f>IF(OR(EXACT(J272,"1A"),EXACT(J272,"1B"),EXACT(J272,"1C")),5,100)</f>
        <v>100</v>
      </c>
      <c r="AJ272" s="251"/>
      <c r="AK272" s="232">
        <v>1</v>
      </c>
      <c r="AL272" s="153"/>
      <c r="AM272" s="251"/>
      <c r="AN272" s="136"/>
      <c r="AO272" s="136"/>
      <c r="AP272" s="136"/>
      <c r="AQ272" s="272" t="s">
        <v>25955</v>
      </c>
      <c r="AR272" s="136"/>
      <c r="AS272" s="136"/>
      <c r="AT272" s="136"/>
      <c r="AU272" s="136"/>
      <c r="AV272" s="136"/>
      <c r="AW272" s="136"/>
      <c r="AX272" s="136"/>
      <c r="AY272" s="136"/>
      <c r="AZ272" s="136"/>
      <c r="BA272" s="136"/>
      <c r="BB272" s="136"/>
      <c r="BC272" s="136"/>
      <c r="BD272" s="136"/>
      <c r="BE272" s="136"/>
      <c r="BF272" s="136"/>
      <c r="BG272" s="136"/>
      <c r="BH272" s="136"/>
      <c r="BI272" s="136"/>
      <c r="BJ272" s="136"/>
      <c r="BK272" s="136"/>
      <c r="BL272" s="136"/>
      <c r="BM272" s="136"/>
      <c r="BN272" s="136"/>
      <c r="BO272" s="136"/>
      <c r="BP272" s="136"/>
      <c r="BQ272" s="136"/>
      <c r="BR272" s="136"/>
      <c r="BS272" s="136"/>
      <c r="BT272" s="136"/>
      <c r="BU272" s="136"/>
      <c r="BV272" s="136"/>
      <c r="BW272" s="136"/>
      <c r="BX272" s="136"/>
      <c r="BY272" s="136"/>
      <c r="BZ272" s="136"/>
      <c r="CA272" s="136"/>
      <c r="CB272" s="136"/>
      <c r="CC272" s="136"/>
      <c r="CD272" s="136"/>
      <c r="CE272" s="136"/>
      <c r="CF272" s="136"/>
      <c r="CG272" s="136"/>
      <c r="CH272" s="136"/>
      <c r="CI272" s="136"/>
      <c r="CJ272" s="136"/>
      <c r="CK272" s="136"/>
      <c r="CL272" s="136"/>
      <c r="CM272" s="136"/>
      <c r="CN272" s="136"/>
      <c r="CO272" s="136"/>
      <c r="CP272" s="136"/>
      <c r="CQ272" s="136"/>
      <c r="CR272" s="136"/>
      <c r="CS272" s="136"/>
      <c r="CT272" s="136"/>
      <c r="CU272" s="136"/>
      <c r="CV272" s="136"/>
      <c r="CW272" s="136"/>
      <c r="CX272" s="136"/>
      <c r="CY272" s="136"/>
      <c r="CZ272" s="136"/>
      <c r="DA272" s="136"/>
      <c r="DB272" s="136"/>
      <c r="DC272" s="136"/>
      <c r="DD272" s="136"/>
      <c r="DE272" s="136"/>
      <c r="DF272" s="136"/>
      <c r="DG272" s="136"/>
      <c r="DH272" s="136"/>
      <c r="DI272" s="136"/>
      <c r="DJ272" s="136"/>
      <c r="DK272" s="136"/>
      <c r="DL272" s="136"/>
      <c r="DM272" s="136"/>
      <c r="DN272" s="136"/>
      <c r="DO272" s="136"/>
      <c r="DP272" s="136"/>
      <c r="DQ272" s="136"/>
      <c r="DR272" s="136"/>
      <c r="DS272" s="136"/>
      <c r="DT272" s="136"/>
      <c r="DU272" s="136"/>
      <c r="DV272" s="136"/>
      <c r="DW272" s="136"/>
      <c r="DX272" s="136"/>
      <c r="DY272" s="136"/>
      <c r="DZ272" s="136"/>
      <c r="EA272" s="136"/>
      <c r="EB272" s="136"/>
      <c r="EC272" s="136"/>
      <c r="ED272" s="136"/>
      <c r="EE272" s="136"/>
      <c r="EF272" s="136"/>
      <c r="EG272" s="136"/>
      <c r="EH272" s="136"/>
      <c r="EI272" s="136"/>
      <c r="EJ272" s="136"/>
      <c r="EK272" s="136"/>
      <c r="EL272" s="136"/>
      <c r="EM272" s="136"/>
      <c r="EN272" s="136"/>
      <c r="EO272" s="136"/>
      <c r="EP272" s="136"/>
      <c r="EQ272" s="136"/>
      <c r="ER272" s="136"/>
      <c r="ES272" s="136"/>
      <c r="ET272" s="136"/>
      <c r="EU272" s="136"/>
      <c r="EV272" s="136"/>
      <c r="EW272" s="136"/>
      <c r="EX272" s="136"/>
      <c r="EY272" s="136"/>
      <c r="EZ272" s="136"/>
      <c r="FA272" s="136"/>
      <c r="FB272" s="136"/>
      <c r="FC272" s="136"/>
      <c r="FD272" s="136"/>
      <c r="FE272" s="136"/>
      <c r="FF272" s="136"/>
      <c r="FG272" s="136"/>
      <c r="FH272" s="136"/>
      <c r="FI272" s="136"/>
      <c r="FJ272" s="136"/>
      <c r="FK272" s="136"/>
      <c r="FL272" s="136"/>
      <c r="FM272" s="136"/>
      <c r="FN272" s="136"/>
      <c r="FO272" s="136"/>
      <c r="FP272" s="136"/>
      <c r="FQ272" s="136"/>
      <c r="FR272" s="136"/>
      <c r="FS272" s="136"/>
      <c r="FT272" s="136"/>
      <c r="FU272" s="136"/>
      <c r="FV272" s="136"/>
      <c r="FW272" s="136"/>
      <c r="FX272" s="136"/>
      <c r="FY272" s="136"/>
      <c r="FZ272" s="136"/>
      <c r="GA272" s="136"/>
      <c r="GB272" s="136"/>
      <c r="GC272" s="136"/>
      <c r="GD272" s="136"/>
      <c r="GE272" s="136"/>
      <c r="GF272" s="136"/>
      <c r="GG272" s="136"/>
      <c r="GH272" s="136"/>
      <c r="GI272" s="136"/>
      <c r="GJ272" s="136"/>
      <c r="GK272" s="136"/>
      <c r="GL272" s="136"/>
      <c r="GM272" s="136"/>
      <c r="GN272" s="136"/>
      <c r="GO272" s="136"/>
      <c r="GP272" s="136"/>
      <c r="GQ272" s="136"/>
      <c r="GR272" s="136"/>
      <c r="GS272" s="136"/>
      <c r="GT272" s="136"/>
      <c r="GU272" s="136"/>
      <c r="GV272" s="136"/>
      <c r="GW272" s="136"/>
      <c r="GX272" s="136"/>
      <c r="GY272" s="136"/>
      <c r="GZ272" s="136"/>
      <c r="HA272" s="136"/>
      <c r="HB272" s="136"/>
      <c r="HC272" s="136"/>
      <c r="HD272" s="136"/>
      <c r="HE272" s="136"/>
      <c r="HF272" s="136"/>
      <c r="HG272" s="136"/>
      <c r="HH272" s="136"/>
      <c r="HI272" s="136"/>
      <c r="HJ272" s="136"/>
      <c r="HK272" s="136"/>
      <c r="HL272" s="136"/>
      <c r="HM272" s="136"/>
      <c r="HN272" s="136"/>
      <c r="HO272" s="136"/>
      <c r="HP272" s="136"/>
      <c r="HQ272" s="136"/>
      <c r="HR272" s="136"/>
      <c r="HS272" s="136"/>
      <c r="HT272" s="136"/>
      <c r="HU272" s="136"/>
      <c r="HV272" s="136"/>
      <c r="HW272" s="136"/>
      <c r="HX272" s="136"/>
      <c r="HY272" s="136"/>
      <c r="HZ272" s="136"/>
      <c r="IA272" s="136"/>
      <c r="IB272" s="136"/>
      <c r="IC272" s="136"/>
      <c r="ID272" s="136"/>
      <c r="IE272" s="136"/>
      <c r="IF272" s="136"/>
      <c r="IG272" s="136"/>
      <c r="IH272" s="136"/>
      <c r="II272" s="136"/>
      <c r="IJ272" s="136"/>
      <c r="IK272" s="136"/>
      <c r="IL272" s="136"/>
      <c r="IM272" s="136"/>
      <c r="IN272" s="136"/>
      <c r="IO272" s="136"/>
      <c r="IP272" s="136"/>
      <c r="IQ272" s="136"/>
      <c r="IR272" s="136"/>
      <c r="IS272" s="136"/>
      <c r="IT272" s="136"/>
      <c r="IU272" s="136"/>
      <c r="IV272" s="136"/>
      <c r="IW272" s="136"/>
      <c r="IX272" s="136"/>
      <c r="IY272" s="136"/>
      <c r="IZ272" s="136"/>
      <c r="JA272" s="136"/>
      <c r="JB272" s="136"/>
      <c r="JC272" s="136"/>
      <c r="JD272" s="136"/>
      <c r="JE272" s="136"/>
      <c r="JF272" s="136"/>
      <c r="JG272" s="136"/>
      <c r="JH272" s="136"/>
      <c r="JI272" s="136"/>
      <c r="JJ272" s="136"/>
      <c r="JK272" s="136"/>
      <c r="JL272" s="136"/>
      <c r="JM272" s="136"/>
      <c r="JN272" s="136"/>
      <c r="JO272" s="136"/>
      <c r="JP272" s="136"/>
      <c r="JQ272" s="136"/>
      <c r="JR272" s="136"/>
      <c r="JS272" s="136"/>
      <c r="JT272" s="136"/>
      <c r="JU272" s="136"/>
      <c r="JV272" s="136"/>
      <c r="JW272" s="136"/>
      <c r="JX272" s="136"/>
      <c r="JY272" s="136"/>
      <c r="JZ272" s="136"/>
      <c r="KA272" s="136"/>
      <c r="KB272" s="136"/>
      <c r="KC272" s="136"/>
      <c r="KD272" s="136"/>
      <c r="KE272" s="136"/>
      <c r="KF272" s="136"/>
      <c r="KG272" s="136"/>
      <c r="KH272" s="136"/>
      <c r="KI272" s="136"/>
      <c r="KJ272" s="136"/>
      <c r="KK272" s="136"/>
      <c r="KL272" s="136"/>
      <c r="KM272" s="136"/>
      <c r="KN272" s="136"/>
      <c r="KO272" s="136"/>
      <c r="KP272" s="136"/>
      <c r="KQ272" s="136"/>
      <c r="KR272" s="136"/>
      <c r="KS272" s="136"/>
      <c r="KT272" s="136"/>
      <c r="KU272" s="136"/>
      <c r="KV272" s="136"/>
      <c r="KW272" s="136"/>
      <c r="KX272" s="136"/>
      <c r="KY272" s="136"/>
      <c r="KZ272" s="136"/>
      <c r="LA272" s="136"/>
      <c r="LB272" s="136"/>
      <c r="LC272" s="136"/>
      <c r="LD272" s="136"/>
      <c r="LE272" s="136"/>
      <c r="LF272" s="136"/>
      <c r="LG272" s="136"/>
      <c r="LH272" s="136"/>
      <c r="LI272" s="136"/>
      <c r="LJ272" s="136"/>
      <c r="LK272" s="136"/>
      <c r="LL272" s="136"/>
      <c r="LM272" s="136"/>
      <c r="LN272" s="136"/>
      <c r="LO272" s="136"/>
      <c r="LP272" s="136"/>
      <c r="LQ272" s="136"/>
      <c r="LR272" s="136"/>
      <c r="LS272" s="136"/>
      <c r="LT272" s="136"/>
      <c r="LU272" s="136"/>
      <c r="LV272" s="136"/>
      <c r="LW272" s="136"/>
      <c r="LX272" s="136"/>
      <c r="LY272" s="136"/>
      <c r="LZ272" s="136"/>
      <c r="MA272" s="136"/>
      <c r="MB272" s="136"/>
      <c r="MC272" s="136"/>
      <c r="MD272" s="136"/>
      <c r="ME272" s="136"/>
      <c r="MF272" s="136"/>
      <c r="MG272" s="136"/>
      <c r="MH272" s="136"/>
      <c r="MI272" s="136"/>
      <c r="MJ272" s="136"/>
      <c r="MK272" s="136"/>
      <c r="ML272" s="136"/>
      <c r="MM272" s="136"/>
      <c r="MN272" s="136"/>
      <c r="MO272" s="136"/>
      <c r="MP272" s="136"/>
      <c r="MQ272" s="136"/>
      <c r="MR272" s="136"/>
      <c r="MS272" s="136"/>
      <c r="MT272" s="136"/>
      <c r="MU272" s="136"/>
      <c r="MV272" s="136"/>
      <c r="MW272" s="136"/>
      <c r="MX272" s="136"/>
      <c r="MY272" s="136"/>
      <c r="MZ272" s="136"/>
      <c r="NA272" s="136"/>
      <c r="NB272" s="136"/>
      <c r="NC272" s="136"/>
      <c r="ND272" s="136"/>
      <c r="NE272" s="136"/>
      <c r="NF272" s="136"/>
      <c r="NG272" s="136"/>
      <c r="NH272" s="136"/>
      <c r="NI272" s="136"/>
      <c r="NJ272" s="136"/>
      <c r="NK272" s="136"/>
      <c r="NL272" s="136"/>
      <c r="NM272" s="136"/>
      <c r="NN272" s="136"/>
      <c r="NO272" s="136"/>
      <c r="NP272" s="136"/>
      <c r="NQ272" s="136"/>
      <c r="NR272" s="136"/>
      <c r="NS272" s="136"/>
      <c r="NT272" s="136"/>
      <c r="NU272" s="136"/>
      <c r="NV272" s="136"/>
      <c r="NW272" s="136"/>
      <c r="NX272" s="136"/>
      <c r="NY272" s="136"/>
      <c r="NZ272" s="136"/>
      <c r="OA272" s="136"/>
      <c r="OB272" s="136"/>
      <c r="OC272" s="136"/>
      <c r="OD272" s="136"/>
      <c r="OE272" s="136"/>
      <c r="OF272" s="136"/>
      <c r="OG272" s="136"/>
      <c r="OH272" s="136"/>
      <c r="OI272" s="136"/>
      <c r="OJ272" s="136"/>
      <c r="OK272" s="136"/>
      <c r="OL272" s="136"/>
      <c r="OM272" s="136"/>
      <c r="ON272" s="136"/>
      <c r="OO272" s="136"/>
      <c r="OP272" s="136"/>
      <c r="OQ272" s="136"/>
      <c r="OR272" s="136"/>
      <c r="OS272" s="136"/>
      <c r="OT272" s="136"/>
      <c r="OU272" s="136"/>
      <c r="OV272" s="136"/>
      <c r="OW272" s="136"/>
      <c r="OX272" s="136"/>
      <c r="OY272" s="136"/>
      <c r="OZ272" s="136"/>
      <c r="PA272" s="136"/>
      <c r="PB272" s="136"/>
      <c r="PC272" s="136"/>
      <c r="PD272" s="136"/>
      <c r="PE272" s="136"/>
      <c r="PF272" s="136"/>
      <c r="PG272" s="136"/>
      <c r="PH272" s="136"/>
      <c r="PI272" s="136"/>
      <c r="PJ272" s="136"/>
      <c r="PK272" s="136"/>
      <c r="PL272" s="136"/>
      <c r="PM272" s="136"/>
      <c r="PN272" s="136"/>
      <c r="PO272" s="136"/>
      <c r="PP272" s="136"/>
      <c r="PQ272" s="136"/>
      <c r="PR272" s="136"/>
      <c r="PS272" s="136"/>
      <c r="PT272" s="136"/>
      <c r="PU272" s="136"/>
      <c r="PV272" s="136"/>
      <c r="PW272" s="136"/>
      <c r="PX272" s="136"/>
      <c r="PY272" s="136"/>
      <c r="PZ272" s="136"/>
      <c r="QA272" s="136"/>
      <c r="QB272" s="136"/>
      <c r="QC272" s="136"/>
      <c r="QD272" s="136"/>
      <c r="QE272" s="136"/>
      <c r="QF272" s="136"/>
      <c r="QG272" s="136"/>
      <c r="QH272" s="136"/>
      <c r="QI272" s="136"/>
      <c r="QJ272" s="136"/>
      <c r="QK272" s="136"/>
      <c r="QL272" s="136"/>
      <c r="QM272" s="136"/>
      <c r="QN272" s="136"/>
      <c r="QO272" s="136"/>
      <c r="QP272" s="136"/>
      <c r="QQ272" s="136"/>
      <c r="QR272" s="136"/>
      <c r="QS272" s="136"/>
      <c r="QT272" s="136"/>
      <c r="QU272" s="136"/>
      <c r="QV272" s="136"/>
      <c r="QW272" s="136"/>
      <c r="QX272" s="136"/>
      <c r="QY272" s="136"/>
      <c r="QZ272" s="136"/>
      <c r="RA272" s="136"/>
      <c r="RB272" s="136"/>
      <c r="RC272" s="136"/>
      <c r="RD272" s="136"/>
      <c r="RE272" s="136"/>
      <c r="RF272" s="136"/>
      <c r="RG272" s="136"/>
      <c r="RH272" s="136"/>
      <c r="RI272" s="136"/>
      <c r="RJ272" s="136"/>
      <c r="RK272" s="136"/>
      <c r="RL272" s="136"/>
      <c r="RM272" s="136"/>
      <c r="RN272" s="136"/>
      <c r="RO272" s="136"/>
      <c r="RP272" s="136"/>
      <c r="RQ272" s="136"/>
      <c r="RR272" s="136"/>
      <c r="RS272" s="136"/>
      <c r="RT272" s="136"/>
      <c r="RU272" s="136"/>
      <c r="RV272" s="136"/>
      <c r="RW272" s="136"/>
      <c r="RX272" s="136"/>
      <c r="RY272" s="136"/>
      <c r="RZ272" s="136"/>
      <c r="SA272" s="136"/>
      <c r="SB272" s="136"/>
      <c r="SC272" s="136"/>
      <c r="SD272" s="136"/>
      <c r="SE272" s="136"/>
      <c r="SF272" s="136"/>
      <c r="SG272" s="136"/>
      <c r="SH272" s="136"/>
      <c r="SI272" s="136"/>
      <c r="SJ272" s="136"/>
      <c r="SK272" s="136"/>
      <c r="SL272" s="136"/>
      <c r="SM272" s="136"/>
      <c r="SN272" s="136"/>
      <c r="SO272" s="136"/>
      <c r="SP272" s="136"/>
      <c r="SQ272" s="136"/>
      <c r="SR272" s="136"/>
      <c r="SS272" s="136"/>
      <c r="ST272" s="136"/>
      <c r="SU272" s="136"/>
      <c r="SV272" s="136"/>
      <c r="SW272" s="136"/>
      <c r="SX272" s="136"/>
      <c r="SY272" s="136"/>
      <c r="SZ272" s="136"/>
      <c r="TA272" s="136"/>
      <c r="TB272" s="136"/>
      <c r="TC272" s="136"/>
      <c r="TD272" s="136"/>
      <c r="TE272" s="136"/>
      <c r="TF272" s="136"/>
      <c r="TG272" s="136"/>
      <c r="TH272" s="136"/>
      <c r="TI272" s="136"/>
      <c r="TJ272" s="136"/>
      <c r="TK272" s="136"/>
      <c r="TL272" s="136"/>
      <c r="TM272" s="136"/>
      <c r="TN272" s="136"/>
      <c r="TO272" s="136"/>
      <c r="TP272" s="136"/>
      <c r="TQ272" s="136"/>
      <c r="TR272" s="136"/>
      <c r="TS272" s="136"/>
      <c r="TT272" s="136"/>
      <c r="TU272" s="136"/>
      <c r="TV272" s="136"/>
      <c r="TW272" s="136"/>
      <c r="TX272" s="136"/>
      <c r="TY272" s="136"/>
      <c r="TZ272" s="136"/>
      <c r="UA272" s="136"/>
      <c r="UB272" s="136"/>
      <c r="UC272" s="136"/>
      <c r="UD272" s="136"/>
      <c r="UE272" s="136"/>
      <c r="UF272" s="136"/>
      <c r="UG272" s="136"/>
      <c r="UH272" s="136"/>
      <c r="UI272" s="136"/>
      <c r="UJ272" s="136"/>
      <c r="UK272" s="136"/>
      <c r="UL272" s="136"/>
      <c r="UM272" s="136"/>
      <c r="UN272" s="136"/>
      <c r="UO272" s="136"/>
      <c r="UP272" s="136"/>
      <c r="UQ272" s="136"/>
      <c r="UR272" s="136"/>
      <c r="US272" s="136"/>
      <c r="UT272" s="136"/>
      <c r="UU272" s="136"/>
      <c r="UV272" s="136"/>
      <c r="UW272" s="136"/>
      <c r="UX272" s="136"/>
      <c r="UY272" s="136"/>
      <c r="UZ272" s="136"/>
      <c r="VA272" s="136"/>
      <c r="VB272" s="136"/>
      <c r="VC272" s="136"/>
      <c r="VD272" s="136"/>
      <c r="VE272" s="136"/>
      <c r="VF272" s="136"/>
      <c r="VG272" s="136"/>
      <c r="VH272" s="136"/>
      <c r="VI272" s="136"/>
      <c r="VJ272" s="136"/>
      <c r="VK272" s="136"/>
      <c r="VL272" s="136"/>
      <c r="VM272" s="136"/>
      <c r="VN272" s="136"/>
      <c r="VO272" s="136"/>
      <c r="VP272" s="136"/>
      <c r="VQ272" s="136"/>
      <c r="VR272" s="136"/>
      <c r="VS272" s="136"/>
      <c r="VT272" s="136"/>
      <c r="VU272" s="136"/>
      <c r="VV272" s="136"/>
      <c r="VW272" s="136"/>
      <c r="VX272" s="136"/>
      <c r="VY272" s="136"/>
      <c r="VZ272" s="136"/>
      <c r="WA272" s="136"/>
      <c r="WB272" s="136"/>
      <c r="WC272" s="136"/>
      <c r="WD272" s="136"/>
      <c r="WE272" s="136"/>
      <c r="WF272" s="136"/>
      <c r="WG272" s="136"/>
      <c r="WH272" s="136"/>
      <c r="WI272" s="136"/>
      <c r="WJ272" s="136"/>
      <c r="WK272" s="136"/>
      <c r="WL272" s="136"/>
      <c r="WM272" s="136"/>
      <c r="WN272" s="136"/>
      <c r="WO272" s="136"/>
      <c r="WP272" s="136"/>
      <c r="WQ272" s="136"/>
      <c r="WR272" s="136"/>
      <c r="WS272" s="136"/>
      <c r="WT272" s="136"/>
      <c r="WU272" s="136"/>
      <c r="WV272" s="136"/>
      <c r="WW272" s="136"/>
      <c r="WX272" s="136"/>
      <c r="WY272" s="136"/>
      <c r="WZ272" s="136"/>
      <c r="XA272" s="136"/>
      <c r="XB272" s="136"/>
      <c r="XC272" s="136"/>
      <c r="XD272" s="136"/>
      <c r="XE272" s="136"/>
      <c r="XF272" s="136"/>
      <c r="XG272" s="136"/>
      <c r="XH272" s="136"/>
      <c r="XI272" s="136"/>
      <c r="XJ272" s="136"/>
      <c r="XK272" s="136"/>
      <c r="XL272" s="136"/>
      <c r="XM272" s="136"/>
      <c r="XN272" s="136"/>
      <c r="XO272" s="136"/>
      <c r="XP272" s="136"/>
      <c r="XQ272" s="136"/>
      <c r="XR272" s="136"/>
      <c r="XS272" s="136"/>
      <c r="XT272" s="136"/>
      <c r="XU272" s="136"/>
      <c r="XV272" s="136"/>
      <c r="XW272" s="136"/>
      <c r="XX272" s="136"/>
      <c r="XY272" s="136"/>
      <c r="XZ272" s="136"/>
      <c r="YA272" s="136"/>
      <c r="YB272" s="136"/>
      <c r="YC272" s="136"/>
      <c r="YD272" s="136"/>
      <c r="YE272" s="136"/>
      <c r="YF272" s="136"/>
      <c r="YG272" s="136"/>
      <c r="YH272" s="136"/>
      <c r="YI272" s="136"/>
      <c r="YJ272" s="136"/>
      <c r="YK272" s="136"/>
      <c r="YL272" s="136"/>
      <c r="YM272" s="136"/>
      <c r="YN272" s="136"/>
      <c r="YO272" s="136"/>
      <c r="YP272" s="136"/>
      <c r="YQ272" s="136"/>
      <c r="YR272" s="136"/>
      <c r="YS272" s="136"/>
      <c r="YT272" s="136"/>
      <c r="YU272" s="136"/>
      <c r="YV272" s="136"/>
      <c r="YW272" s="136"/>
      <c r="YX272" s="136"/>
      <c r="YY272" s="136"/>
      <c r="YZ272" s="136"/>
      <c r="ZA272" s="136"/>
      <c r="ZB272" s="136"/>
      <c r="ZC272" s="136"/>
      <c r="ZD272" s="136"/>
      <c r="ZE272" s="136"/>
      <c r="ZF272" s="136"/>
      <c r="ZG272" s="136"/>
      <c r="ZH272" s="136"/>
      <c r="ZI272" s="136"/>
      <c r="ZJ272" s="136"/>
      <c r="ZK272" s="136"/>
      <c r="ZL272" s="136"/>
      <c r="ZM272" s="136"/>
      <c r="ZN272" s="136"/>
      <c r="ZO272" s="136"/>
      <c r="ZP272" s="136"/>
      <c r="ZQ272" s="136"/>
      <c r="ZR272" s="136"/>
      <c r="ZS272" s="136"/>
      <c r="ZT272" s="136"/>
      <c r="ZU272" s="136"/>
      <c r="ZV272" s="136"/>
      <c r="ZW272" s="136"/>
      <c r="ZX272" s="136"/>
      <c r="ZY272" s="136"/>
      <c r="ZZ272" s="136"/>
      <c r="AAA272" s="136"/>
      <c r="AAB272" s="136"/>
      <c r="AAC272" s="136"/>
      <c r="AAD272" s="136"/>
      <c r="AAE272" s="136"/>
      <c r="AAF272" s="136"/>
      <c r="AAG272" s="136"/>
      <c r="AAH272" s="136"/>
      <c r="AAI272" s="136"/>
      <c r="AAJ272" s="136"/>
      <c r="AAK272" s="136"/>
      <c r="AAL272" s="136"/>
      <c r="AAM272" s="136"/>
      <c r="AAN272" s="136"/>
      <c r="AAO272" s="136"/>
      <c r="AAP272" s="136"/>
      <c r="AAQ272" s="136"/>
      <c r="AAR272" s="136"/>
      <c r="AAS272" s="136"/>
      <c r="AAT272" s="136"/>
      <c r="AAU272" s="136"/>
      <c r="AAV272" s="136"/>
      <c r="AAW272" s="136"/>
      <c r="AAX272" s="136"/>
      <c r="AAY272" s="136"/>
      <c r="AAZ272" s="136"/>
      <c r="ABA272" s="136"/>
      <c r="ABB272" s="136"/>
      <c r="ABC272" s="136"/>
      <c r="ABD272" s="136"/>
      <c r="ABE272" s="136"/>
      <c r="ABF272" s="136"/>
      <c r="ABG272" s="136"/>
      <c r="ABH272" s="136"/>
      <c r="ABI272" s="136"/>
      <c r="ABJ272" s="136"/>
      <c r="ABK272" s="136"/>
      <c r="ABL272" s="136"/>
      <c r="ABM272" s="136"/>
      <c r="ABN272" s="136"/>
      <c r="ABO272" s="136"/>
      <c r="ABP272" s="136"/>
      <c r="ABQ272" s="136"/>
      <c r="ABR272" s="136"/>
      <c r="ABS272" s="136"/>
      <c r="ABT272" s="136"/>
      <c r="ABU272" s="136"/>
      <c r="ABV272" s="136"/>
      <c r="ABW272" s="136"/>
      <c r="ABX272" s="136"/>
      <c r="ABY272" s="136"/>
      <c r="ABZ272" s="136"/>
      <c r="ACA272" s="136"/>
      <c r="ACB272" s="136"/>
      <c r="ACC272" s="136"/>
      <c r="ACD272" s="136"/>
      <c r="ACE272" s="136"/>
      <c r="ACF272" s="136"/>
      <c r="ACG272" s="136"/>
      <c r="ACH272" s="136"/>
      <c r="ACI272" s="136"/>
      <c r="ACJ272" s="136"/>
      <c r="ACK272" s="136"/>
      <c r="ACL272" s="136"/>
      <c r="ACM272" s="136"/>
      <c r="ACN272" s="136"/>
      <c r="ACO272" s="136"/>
      <c r="ACP272" s="136"/>
      <c r="ACQ272" s="136"/>
      <c r="ACR272" s="136"/>
      <c r="ACS272" s="136"/>
      <c r="ACT272" s="136"/>
      <c r="ACU272" s="136"/>
      <c r="ACV272" s="136"/>
      <c r="ACW272" s="136"/>
      <c r="ACX272" s="136"/>
      <c r="ACY272" s="136"/>
      <c r="ACZ272" s="136"/>
      <c r="ADA272" s="136"/>
      <c r="ADB272" s="136"/>
      <c r="ADC272" s="136"/>
      <c r="ADD272" s="136"/>
      <c r="ADE272" s="136"/>
      <c r="ADF272" s="136"/>
      <c r="ADG272" s="136"/>
      <c r="ADH272" s="136"/>
      <c r="ADI272" s="136"/>
      <c r="ADJ272" s="136"/>
      <c r="ADK272" s="136"/>
      <c r="ADL272" s="136"/>
      <c r="ADM272" s="136"/>
      <c r="ADN272" s="136"/>
      <c r="ADO272" s="136"/>
      <c r="ADP272" s="136"/>
      <c r="ADQ272" s="136"/>
      <c r="ADR272" s="136"/>
      <c r="ADS272" s="136"/>
      <c r="ADT272" s="136"/>
      <c r="ADU272" s="136"/>
      <c r="ADV272" s="136"/>
      <c r="ADW272" s="136"/>
      <c r="ADX272" s="136"/>
      <c r="ADY272" s="136"/>
      <c r="ADZ272" s="136"/>
      <c r="AEA272" s="136"/>
      <c r="AEB272" s="136"/>
      <c r="AEC272" s="136"/>
      <c r="AED272" s="136"/>
      <c r="AEE272" s="136"/>
      <c r="AEF272" s="136"/>
      <c r="AEG272" s="136"/>
      <c r="AEH272" s="136"/>
      <c r="AEI272" s="136"/>
      <c r="AEJ272" s="136"/>
      <c r="AEK272" s="136"/>
      <c r="AEL272" s="136"/>
      <c r="AEM272" s="136"/>
      <c r="AEN272" s="136"/>
      <c r="AEO272" s="136"/>
      <c r="AEP272" s="136"/>
      <c r="AEQ272" s="136"/>
      <c r="AER272" s="136"/>
      <c r="AES272" s="136"/>
      <c r="AET272" s="136"/>
      <c r="AEU272" s="136"/>
      <c r="AEV272" s="136"/>
      <c r="AEW272" s="136"/>
      <c r="AEX272" s="136"/>
      <c r="AEY272" s="136"/>
      <c r="AEZ272" s="136"/>
      <c r="AFA272" s="136"/>
      <c r="AFB272" s="136"/>
      <c r="AFC272" s="136"/>
      <c r="AFD272" s="136"/>
      <c r="AFE272" s="136"/>
      <c r="AFF272" s="136"/>
      <c r="AFG272" s="136"/>
      <c r="AFH272" s="136"/>
      <c r="AFI272" s="136"/>
      <c r="AFJ272" s="136"/>
      <c r="AFK272" s="136"/>
      <c r="AFL272" s="136"/>
      <c r="AFM272" s="136"/>
      <c r="AFN272" s="136"/>
      <c r="AFO272" s="136"/>
      <c r="AFP272" s="136"/>
      <c r="AFQ272" s="136"/>
      <c r="AFR272" s="136"/>
      <c r="AFS272" s="136"/>
      <c r="AFT272" s="136"/>
      <c r="AFU272" s="136"/>
      <c r="AFV272" s="136"/>
      <c r="AFW272" s="136"/>
      <c r="AFX272" s="136"/>
      <c r="AFY272" s="136"/>
      <c r="AFZ272" s="136"/>
      <c r="AGA272" s="136"/>
      <c r="AGB272" s="136"/>
      <c r="AGC272" s="136"/>
      <c r="AGD272" s="136"/>
      <c r="AGE272" s="136"/>
      <c r="AGF272" s="136"/>
      <c r="AGG272" s="136"/>
      <c r="AGH272" s="136"/>
      <c r="AGI272" s="136"/>
      <c r="AGJ272" s="136"/>
      <c r="AGK272" s="136"/>
      <c r="AGL272" s="136"/>
      <c r="AGM272" s="136"/>
      <c r="AGN272" s="136"/>
      <c r="AGO272" s="136"/>
      <c r="AGP272" s="136"/>
      <c r="AGQ272" s="136"/>
      <c r="AGR272" s="136"/>
      <c r="AGS272" s="136"/>
      <c r="AGT272" s="136"/>
      <c r="AGU272" s="136"/>
      <c r="AGV272" s="136"/>
      <c r="AGW272" s="136"/>
      <c r="AGX272" s="136"/>
      <c r="AGY272" s="136"/>
      <c r="AGZ272" s="136"/>
      <c r="AHA272" s="136"/>
      <c r="AHB272" s="136"/>
      <c r="AHC272" s="136"/>
      <c r="AHD272" s="136"/>
      <c r="AHE272" s="136"/>
      <c r="AHF272" s="136"/>
      <c r="AHG272" s="136"/>
      <c r="AHH272" s="136"/>
      <c r="AHI272" s="136"/>
      <c r="AHJ272" s="136"/>
      <c r="AHK272" s="136"/>
      <c r="AHL272" s="136"/>
      <c r="AHM272" s="136"/>
      <c r="AHN272" s="136"/>
      <c r="AHO272" s="136"/>
      <c r="AHP272" s="136"/>
      <c r="AHQ272" s="136"/>
      <c r="AHR272" s="136"/>
      <c r="AHS272" s="136"/>
      <c r="AHT272" s="136"/>
      <c r="AHU272" s="136"/>
      <c r="AHV272" s="136"/>
      <c r="AHW272" s="136"/>
      <c r="AHX272" s="136"/>
      <c r="AHY272" s="136"/>
      <c r="AHZ272" s="136"/>
      <c r="AIA272" s="136"/>
      <c r="AIB272" s="136"/>
      <c r="AIC272" s="136"/>
      <c r="AID272" s="136"/>
      <c r="AIE272" s="136"/>
      <c r="AIF272" s="136"/>
      <c r="AIG272" s="136"/>
      <c r="AIH272" s="136"/>
      <c r="AII272" s="136"/>
      <c r="AIJ272" s="136"/>
      <c r="AIK272" s="136"/>
      <c r="AIL272" s="136"/>
      <c r="AIM272" s="136"/>
      <c r="AIN272" s="136"/>
      <c r="AIO272" s="136"/>
      <c r="AIP272" s="136"/>
      <c r="AIQ272" s="136"/>
      <c r="AIR272" s="136"/>
      <c r="AIS272" s="136"/>
      <c r="AIT272" s="136"/>
      <c r="AIU272" s="136"/>
      <c r="AIV272" s="136"/>
      <c r="AIW272" s="136"/>
      <c r="AIX272" s="136"/>
      <c r="AIY272" s="136"/>
      <c r="AIZ272" s="136"/>
      <c r="AJA272" s="136"/>
      <c r="AJB272" s="136"/>
      <c r="AJC272" s="136"/>
      <c r="AJD272" s="136"/>
      <c r="AJE272" s="136"/>
      <c r="AJF272" s="136"/>
      <c r="AJG272" s="136"/>
      <c r="AJH272" s="136"/>
      <c r="AJI272" s="136"/>
      <c r="AJJ272" s="136"/>
      <c r="AJK272" s="136"/>
      <c r="AJL272" s="136"/>
      <c r="AJM272" s="136"/>
      <c r="AJN272" s="136"/>
      <c r="AJO272" s="136"/>
      <c r="AJP272" s="136"/>
      <c r="AJQ272" s="136"/>
      <c r="AJR272" s="136"/>
      <c r="AJS272" s="136"/>
      <c r="AJT272" s="136"/>
      <c r="AJU272" s="136"/>
      <c r="AJV272" s="136"/>
      <c r="AJW272" s="136"/>
      <c r="AJX272" s="136"/>
      <c r="AJY272" s="136"/>
      <c r="AJZ272" s="136"/>
      <c r="AKA272" s="136"/>
      <c r="AKB272" s="136"/>
      <c r="AKC272" s="136"/>
      <c r="AKD272" s="136"/>
      <c r="AKE272" s="136"/>
      <c r="AKF272" s="136"/>
      <c r="AKG272" s="136"/>
      <c r="AKH272" s="136"/>
      <c r="AKI272" s="136"/>
      <c r="AKJ272" s="136"/>
      <c r="AKK272" s="136"/>
      <c r="AKL272" s="136"/>
      <c r="AKM272" s="136"/>
      <c r="AKN272" s="136"/>
      <c r="AKO272" s="136"/>
      <c r="AKP272" s="136"/>
      <c r="AKQ272" s="136"/>
      <c r="AKR272" s="136"/>
      <c r="AKS272" s="136"/>
      <c r="AKT272" s="136"/>
      <c r="AKU272" s="136"/>
      <c r="AKV272" s="136"/>
      <c r="AKW272" s="136"/>
      <c r="AKX272" s="136"/>
      <c r="AKY272" s="136"/>
      <c r="AKZ272" s="136"/>
      <c r="ALA272" s="136"/>
      <c r="ALB272" s="136"/>
      <c r="ALC272" s="136"/>
      <c r="ALD272" s="136"/>
      <c r="ALE272" s="136"/>
      <c r="ALF272" s="136"/>
      <c r="ALG272" s="136"/>
      <c r="ALH272" s="136"/>
      <c r="ALI272" s="136"/>
      <c r="ALJ272" s="136"/>
      <c r="ALK272" s="136"/>
      <c r="ALL272" s="136"/>
      <c r="ALM272" s="136"/>
      <c r="ALN272" s="136"/>
      <c r="ALO272" s="136"/>
      <c r="ALP272" s="136"/>
      <c r="ALQ272" s="136"/>
      <c r="ALR272" s="136"/>
      <c r="ALS272" s="136"/>
      <c r="ALT272" s="136"/>
      <c r="ALU272" s="136"/>
      <c r="ALV272" s="136"/>
      <c r="ALW272" s="136"/>
      <c r="ALX272" s="136"/>
      <c r="ALY272" s="136"/>
      <c r="ALZ272" s="136"/>
      <c r="AMA272" s="136"/>
      <c r="AMB272" s="136"/>
      <c r="AMC272" s="136"/>
      <c r="AMD272" s="136"/>
      <c r="AME272" s="136"/>
      <c r="AMF272" s="136"/>
      <c r="AMG272" s="136"/>
      <c r="AMH272" s="136"/>
      <c r="AMI272" s="136"/>
    </row>
    <row r="273" spans="1:1023" x14ac:dyDescent="0.25">
      <c r="A273" s="331" t="s">
        <v>1026</v>
      </c>
      <c r="B273" s="193">
        <v>273</v>
      </c>
      <c r="C273" s="261" t="s">
        <v>25956</v>
      </c>
      <c r="D273" s="216" t="s">
        <v>1027</v>
      </c>
      <c r="E273" s="136"/>
      <c r="F273" s="238"/>
      <c r="G273" s="214"/>
      <c r="H273" s="214"/>
      <c r="I273" s="367"/>
      <c r="J273" s="443"/>
      <c r="K273" s="161"/>
      <c r="L273" s="161"/>
      <c r="M273" s="161"/>
      <c r="N273" s="161"/>
      <c r="O273" s="161"/>
      <c r="P273" s="161"/>
      <c r="Q273" s="161"/>
      <c r="R273" s="161"/>
      <c r="S273" s="161"/>
      <c r="T273" s="161"/>
      <c r="U273" s="161"/>
      <c r="V273" s="256">
        <f>IF(O273=1,10,100)</f>
        <v>100</v>
      </c>
      <c r="W273" s="256">
        <f>IF(O273=1,1,IF(O273=2,10,100))</f>
        <v>100</v>
      </c>
      <c r="X273" s="256">
        <f>IF(O273=3,20,100)</f>
        <v>100</v>
      </c>
      <c r="Y273" s="256">
        <f>IF(P273=1,10,100)</f>
        <v>100</v>
      </c>
      <c r="Z273" s="256">
        <f>IF(P273=1,1,IF(P273=2,10,100))</f>
        <v>100</v>
      </c>
      <c r="AA273" s="257">
        <f>IF(OR(EXACT(Q273,"1A"),EXACT(Q273,"1B")),0.1,IF(Q273=2,1,100))</f>
        <v>100</v>
      </c>
      <c r="AB273" s="257">
        <f>IF(OR(EXACT(R273,"1A"),EXACT(R273,"1B")),0.1,IF(R273=2,1,100))</f>
        <v>100</v>
      </c>
      <c r="AC273" s="257">
        <f>IF(OR(EXACT(S273,"1A"),EXACT(S273,"1B")),0.3,IF(S273=2,3,100))</f>
        <v>100</v>
      </c>
      <c r="AD273" s="136"/>
      <c r="AE273" s="136"/>
      <c r="AF273" s="249">
        <f>IF(OR(OR(EXACT(J273,"1A"),EXACT(J273,"1B"),EXACT(J273,"1C")),K273=1),1,IF(K273=2,10,100))</f>
        <v>100</v>
      </c>
      <c r="AG273" s="249">
        <f>IF(OR(EXACT(J273,"1A"),EXACT(J273,"1B"),EXACT(J273,"1C")),1,IF(J273=2,10,100))</f>
        <v>100</v>
      </c>
      <c r="AH273" s="249">
        <f>IF(OR(EXACT(J273,"1A"),EXACT(J273,"1B"),EXACT(J273,"1C"),K273=1),3,100)</f>
        <v>100</v>
      </c>
      <c r="AI273" s="249">
        <f>IF(OR(EXACT(J273,"1A"),EXACT(J273,"1B"),EXACT(J273,"1C")),5,100)</f>
        <v>100</v>
      </c>
      <c r="AJ273" s="251"/>
      <c r="AK273" s="136"/>
      <c r="AL273" s="153"/>
      <c r="AM273" s="251"/>
      <c r="AN273" s="136"/>
      <c r="AO273" s="136"/>
      <c r="AP273" s="136"/>
      <c r="AQ273" s="199" t="s">
        <v>25957</v>
      </c>
      <c r="AR273" s="136"/>
      <c r="AS273" s="136"/>
      <c r="AT273" s="136"/>
      <c r="AU273" s="136"/>
      <c r="AV273" s="136"/>
      <c r="AW273" s="136"/>
      <c r="AX273" s="136"/>
      <c r="AY273" s="136"/>
      <c r="AZ273" s="136"/>
      <c r="BA273" s="136"/>
      <c r="BB273" s="136"/>
      <c r="BC273" s="136"/>
      <c r="BD273" s="136"/>
      <c r="BE273" s="136"/>
      <c r="BF273" s="136"/>
      <c r="BG273" s="136"/>
      <c r="BH273" s="136"/>
      <c r="BI273" s="136"/>
      <c r="BJ273" s="136"/>
      <c r="BK273" s="136"/>
      <c r="BL273" s="136"/>
      <c r="BM273" s="136"/>
      <c r="BN273" s="136"/>
      <c r="BO273" s="136"/>
      <c r="BP273" s="136"/>
      <c r="BQ273" s="136"/>
      <c r="BR273" s="136"/>
      <c r="BS273" s="136"/>
      <c r="BT273" s="136"/>
      <c r="BU273" s="136"/>
      <c r="BV273" s="136"/>
      <c r="BW273" s="136"/>
      <c r="BX273" s="136"/>
      <c r="BY273" s="136"/>
      <c r="BZ273" s="136"/>
      <c r="CA273" s="136"/>
      <c r="CB273" s="136"/>
      <c r="CC273" s="136"/>
      <c r="CD273" s="136"/>
      <c r="CE273" s="136"/>
      <c r="CF273" s="136"/>
      <c r="CG273" s="136"/>
      <c r="CH273" s="136"/>
      <c r="CI273" s="136"/>
      <c r="CJ273" s="136"/>
      <c r="CK273" s="136"/>
      <c r="CL273" s="136"/>
      <c r="CM273" s="136"/>
      <c r="CN273" s="136"/>
      <c r="CO273" s="136"/>
      <c r="CP273" s="136"/>
      <c r="CQ273" s="136"/>
      <c r="CR273" s="136"/>
      <c r="CS273" s="136"/>
      <c r="CT273" s="136"/>
      <c r="CU273" s="136"/>
      <c r="CV273" s="136"/>
      <c r="CW273" s="136"/>
      <c r="CX273" s="136"/>
      <c r="CY273" s="136"/>
      <c r="CZ273" s="136"/>
      <c r="DA273" s="136"/>
      <c r="DB273" s="136"/>
      <c r="DC273" s="136"/>
      <c r="DD273" s="136"/>
      <c r="DE273" s="136"/>
      <c r="DF273" s="136"/>
      <c r="DG273" s="136"/>
      <c r="DH273" s="136"/>
      <c r="DI273" s="136"/>
      <c r="DJ273" s="136"/>
      <c r="DK273" s="136"/>
      <c r="DL273" s="136"/>
      <c r="DM273" s="136"/>
      <c r="DN273" s="136"/>
      <c r="DO273" s="136"/>
      <c r="DP273" s="136"/>
      <c r="DQ273" s="136"/>
      <c r="DR273" s="136"/>
      <c r="DS273" s="136"/>
      <c r="DT273" s="136"/>
      <c r="DU273" s="136"/>
      <c r="DV273" s="136"/>
      <c r="DW273" s="136"/>
      <c r="DX273" s="136"/>
      <c r="DY273" s="136"/>
      <c r="DZ273" s="136"/>
      <c r="EA273" s="136"/>
      <c r="EB273" s="136"/>
      <c r="EC273" s="136"/>
      <c r="ED273" s="136"/>
      <c r="EE273" s="136"/>
      <c r="EF273" s="136"/>
      <c r="EG273" s="136"/>
      <c r="EH273" s="136"/>
      <c r="EI273" s="136"/>
      <c r="EJ273" s="136"/>
      <c r="EK273" s="136"/>
      <c r="EL273" s="136"/>
      <c r="EM273" s="136"/>
      <c r="EN273" s="136"/>
      <c r="EO273" s="136"/>
      <c r="EP273" s="136"/>
      <c r="EQ273" s="136"/>
      <c r="ER273" s="136"/>
      <c r="ES273" s="136"/>
      <c r="ET273" s="136"/>
      <c r="EU273" s="136"/>
      <c r="EV273" s="136"/>
      <c r="EW273" s="136"/>
      <c r="EX273" s="136"/>
      <c r="EY273" s="136"/>
      <c r="EZ273" s="136"/>
      <c r="FA273" s="136"/>
      <c r="FB273" s="136"/>
      <c r="FC273" s="136"/>
      <c r="FD273" s="136"/>
      <c r="FE273" s="136"/>
      <c r="FF273" s="136"/>
      <c r="FG273" s="136"/>
      <c r="FH273" s="136"/>
      <c r="FI273" s="136"/>
      <c r="FJ273" s="136"/>
      <c r="FK273" s="136"/>
      <c r="FL273" s="136"/>
      <c r="FM273" s="136"/>
      <c r="FN273" s="136"/>
      <c r="FO273" s="136"/>
      <c r="FP273" s="136"/>
      <c r="FQ273" s="136"/>
      <c r="FR273" s="136"/>
      <c r="FS273" s="136"/>
      <c r="FT273" s="136"/>
      <c r="FU273" s="136"/>
      <c r="FV273" s="136"/>
      <c r="FW273" s="136"/>
      <c r="FX273" s="136"/>
      <c r="FY273" s="136"/>
      <c r="FZ273" s="136"/>
      <c r="GA273" s="136"/>
      <c r="GB273" s="136"/>
      <c r="GC273" s="136"/>
      <c r="GD273" s="136"/>
      <c r="GE273" s="136"/>
      <c r="GF273" s="136"/>
      <c r="GG273" s="136"/>
      <c r="GH273" s="136"/>
      <c r="GI273" s="136"/>
      <c r="GJ273" s="136"/>
      <c r="GK273" s="136"/>
      <c r="GL273" s="136"/>
      <c r="GM273" s="136"/>
      <c r="GN273" s="136"/>
      <c r="GO273" s="136"/>
      <c r="GP273" s="136"/>
      <c r="GQ273" s="136"/>
      <c r="GR273" s="136"/>
      <c r="GS273" s="136"/>
      <c r="GT273" s="136"/>
      <c r="GU273" s="136"/>
      <c r="GV273" s="136"/>
      <c r="GW273" s="136"/>
      <c r="GX273" s="136"/>
      <c r="GY273" s="136"/>
      <c r="GZ273" s="136"/>
      <c r="HA273" s="136"/>
      <c r="HB273" s="136"/>
      <c r="HC273" s="136"/>
      <c r="HD273" s="136"/>
      <c r="HE273" s="136"/>
      <c r="HF273" s="136"/>
      <c r="HG273" s="136"/>
      <c r="HH273" s="136"/>
      <c r="HI273" s="136"/>
      <c r="HJ273" s="136"/>
      <c r="HK273" s="136"/>
      <c r="HL273" s="136"/>
      <c r="HM273" s="136"/>
      <c r="HN273" s="136"/>
      <c r="HO273" s="136"/>
      <c r="HP273" s="136"/>
      <c r="HQ273" s="136"/>
      <c r="HR273" s="136"/>
      <c r="HS273" s="136"/>
      <c r="HT273" s="136"/>
      <c r="HU273" s="136"/>
      <c r="HV273" s="136"/>
      <c r="HW273" s="136"/>
      <c r="HX273" s="136"/>
      <c r="HY273" s="136"/>
      <c r="HZ273" s="136"/>
      <c r="IA273" s="136"/>
      <c r="IB273" s="136"/>
      <c r="IC273" s="136"/>
      <c r="ID273" s="136"/>
      <c r="IE273" s="136"/>
      <c r="IF273" s="136"/>
      <c r="IG273" s="136"/>
      <c r="IH273" s="136"/>
      <c r="II273" s="136"/>
      <c r="IJ273" s="136"/>
      <c r="IK273" s="136"/>
      <c r="IL273" s="136"/>
      <c r="IM273" s="136"/>
      <c r="IN273" s="136"/>
      <c r="IO273" s="136"/>
      <c r="IP273" s="136"/>
      <c r="IQ273" s="136"/>
      <c r="IR273" s="136"/>
      <c r="IS273" s="136"/>
      <c r="IT273" s="136"/>
      <c r="IU273" s="136"/>
      <c r="IV273" s="136"/>
      <c r="IW273" s="136"/>
      <c r="IX273" s="136"/>
      <c r="IY273" s="136"/>
      <c r="IZ273" s="136"/>
      <c r="JA273" s="136"/>
      <c r="JB273" s="136"/>
      <c r="JC273" s="136"/>
      <c r="JD273" s="136"/>
      <c r="JE273" s="136"/>
      <c r="JF273" s="136"/>
      <c r="JG273" s="136"/>
      <c r="JH273" s="136"/>
      <c r="JI273" s="136"/>
      <c r="JJ273" s="136"/>
      <c r="JK273" s="136"/>
      <c r="JL273" s="136"/>
      <c r="JM273" s="136"/>
      <c r="JN273" s="136"/>
      <c r="JO273" s="136"/>
      <c r="JP273" s="136"/>
      <c r="JQ273" s="136"/>
      <c r="JR273" s="136"/>
      <c r="JS273" s="136"/>
      <c r="JT273" s="136"/>
      <c r="JU273" s="136"/>
      <c r="JV273" s="136"/>
      <c r="JW273" s="136"/>
      <c r="JX273" s="136"/>
      <c r="JY273" s="136"/>
      <c r="JZ273" s="136"/>
      <c r="KA273" s="136"/>
      <c r="KB273" s="136"/>
      <c r="KC273" s="136"/>
      <c r="KD273" s="136"/>
      <c r="KE273" s="136"/>
      <c r="KF273" s="136"/>
      <c r="KG273" s="136"/>
      <c r="KH273" s="136"/>
      <c r="KI273" s="136"/>
      <c r="KJ273" s="136"/>
      <c r="KK273" s="136"/>
      <c r="KL273" s="136"/>
      <c r="KM273" s="136"/>
      <c r="KN273" s="136"/>
      <c r="KO273" s="136"/>
      <c r="KP273" s="136"/>
      <c r="KQ273" s="136"/>
      <c r="KR273" s="136"/>
      <c r="KS273" s="136"/>
      <c r="KT273" s="136"/>
      <c r="KU273" s="136"/>
      <c r="KV273" s="136"/>
      <c r="KW273" s="136"/>
      <c r="KX273" s="136"/>
      <c r="KY273" s="136"/>
      <c r="KZ273" s="136"/>
      <c r="LA273" s="136"/>
      <c r="LB273" s="136"/>
      <c r="LC273" s="136"/>
      <c r="LD273" s="136"/>
      <c r="LE273" s="136"/>
      <c r="LF273" s="136"/>
      <c r="LG273" s="136"/>
      <c r="LH273" s="136"/>
      <c r="LI273" s="136"/>
      <c r="LJ273" s="136"/>
      <c r="LK273" s="136"/>
      <c r="LL273" s="136"/>
      <c r="LM273" s="136"/>
      <c r="LN273" s="136"/>
      <c r="LO273" s="136"/>
      <c r="LP273" s="136"/>
      <c r="LQ273" s="136"/>
      <c r="LR273" s="136"/>
      <c r="LS273" s="136"/>
      <c r="LT273" s="136"/>
      <c r="LU273" s="136"/>
      <c r="LV273" s="136"/>
      <c r="LW273" s="136"/>
      <c r="LX273" s="136"/>
      <c r="LY273" s="136"/>
      <c r="LZ273" s="136"/>
      <c r="MA273" s="136"/>
      <c r="MB273" s="136"/>
      <c r="MC273" s="136"/>
      <c r="MD273" s="136"/>
      <c r="ME273" s="136"/>
      <c r="MF273" s="136"/>
      <c r="MG273" s="136"/>
      <c r="MH273" s="136"/>
      <c r="MI273" s="136"/>
      <c r="MJ273" s="136"/>
      <c r="MK273" s="136"/>
      <c r="ML273" s="136"/>
      <c r="MM273" s="136"/>
      <c r="MN273" s="136"/>
      <c r="MO273" s="136"/>
      <c r="MP273" s="136"/>
      <c r="MQ273" s="136"/>
      <c r="MR273" s="136"/>
      <c r="MS273" s="136"/>
      <c r="MT273" s="136"/>
      <c r="MU273" s="136"/>
      <c r="MV273" s="136"/>
      <c r="MW273" s="136"/>
      <c r="MX273" s="136"/>
      <c r="MY273" s="136"/>
      <c r="MZ273" s="136"/>
      <c r="NA273" s="136"/>
      <c r="NB273" s="136"/>
      <c r="NC273" s="136"/>
      <c r="ND273" s="136"/>
      <c r="NE273" s="136"/>
      <c r="NF273" s="136"/>
      <c r="NG273" s="136"/>
      <c r="NH273" s="136"/>
      <c r="NI273" s="136"/>
      <c r="NJ273" s="136"/>
      <c r="NK273" s="136"/>
      <c r="NL273" s="136"/>
      <c r="NM273" s="136"/>
      <c r="NN273" s="136"/>
      <c r="NO273" s="136"/>
      <c r="NP273" s="136"/>
      <c r="NQ273" s="136"/>
      <c r="NR273" s="136"/>
      <c r="NS273" s="136"/>
      <c r="NT273" s="136"/>
      <c r="NU273" s="136"/>
      <c r="NV273" s="136"/>
      <c r="NW273" s="136"/>
      <c r="NX273" s="136"/>
      <c r="NY273" s="136"/>
      <c r="NZ273" s="136"/>
      <c r="OA273" s="136"/>
      <c r="OB273" s="136"/>
      <c r="OC273" s="136"/>
      <c r="OD273" s="136"/>
      <c r="OE273" s="136"/>
      <c r="OF273" s="136"/>
      <c r="OG273" s="136"/>
      <c r="OH273" s="136"/>
      <c r="OI273" s="136"/>
      <c r="OJ273" s="136"/>
      <c r="OK273" s="136"/>
      <c r="OL273" s="136"/>
      <c r="OM273" s="136"/>
      <c r="ON273" s="136"/>
      <c r="OO273" s="136"/>
      <c r="OP273" s="136"/>
      <c r="OQ273" s="136"/>
      <c r="OR273" s="136"/>
      <c r="OS273" s="136"/>
      <c r="OT273" s="136"/>
      <c r="OU273" s="136"/>
      <c r="OV273" s="136"/>
      <c r="OW273" s="136"/>
      <c r="OX273" s="136"/>
      <c r="OY273" s="136"/>
      <c r="OZ273" s="136"/>
      <c r="PA273" s="136"/>
      <c r="PB273" s="136"/>
      <c r="PC273" s="136"/>
      <c r="PD273" s="136"/>
      <c r="PE273" s="136"/>
      <c r="PF273" s="136"/>
      <c r="PG273" s="136"/>
      <c r="PH273" s="136"/>
      <c r="PI273" s="136"/>
      <c r="PJ273" s="136"/>
      <c r="PK273" s="136"/>
      <c r="PL273" s="136"/>
      <c r="PM273" s="136"/>
      <c r="PN273" s="136"/>
      <c r="PO273" s="136"/>
      <c r="PP273" s="136"/>
      <c r="PQ273" s="136"/>
      <c r="PR273" s="136"/>
      <c r="PS273" s="136"/>
      <c r="PT273" s="136"/>
      <c r="PU273" s="136"/>
      <c r="PV273" s="136"/>
      <c r="PW273" s="136"/>
      <c r="PX273" s="136"/>
      <c r="PY273" s="136"/>
      <c r="PZ273" s="136"/>
      <c r="QA273" s="136"/>
      <c r="QB273" s="136"/>
      <c r="QC273" s="136"/>
      <c r="QD273" s="136"/>
      <c r="QE273" s="136"/>
      <c r="QF273" s="136"/>
      <c r="QG273" s="136"/>
      <c r="QH273" s="136"/>
      <c r="QI273" s="136"/>
      <c r="QJ273" s="136"/>
      <c r="QK273" s="136"/>
      <c r="QL273" s="136"/>
      <c r="QM273" s="136"/>
      <c r="QN273" s="136"/>
      <c r="QO273" s="136"/>
      <c r="QP273" s="136"/>
      <c r="QQ273" s="136"/>
      <c r="QR273" s="136"/>
      <c r="QS273" s="136"/>
      <c r="QT273" s="136"/>
      <c r="QU273" s="136"/>
      <c r="QV273" s="136"/>
      <c r="QW273" s="136"/>
      <c r="QX273" s="136"/>
      <c r="QY273" s="136"/>
      <c r="QZ273" s="136"/>
      <c r="RA273" s="136"/>
      <c r="RB273" s="136"/>
      <c r="RC273" s="136"/>
      <c r="RD273" s="136"/>
      <c r="RE273" s="136"/>
      <c r="RF273" s="136"/>
      <c r="RG273" s="136"/>
      <c r="RH273" s="136"/>
      <c r="RI273" s="136"/>
      <c r="RJ273" s="136"/>
      <c r="RK273" s="136"/>
      <c r="RL273" s="136"/>
      <c r="RM273" s="136"/>
      <c r="RN273" s="136"/>
      <c r="RO273" s="136"/>
      <c r="RP273" s="136"/>
      <c r="RQ273" s="136"/>
      <c r="RR273" s="136"/>
      <c r="RS273" s="136"/>
      <c r="RT273" s="136"/>
      <c r="RU273" s="136"/>
      <c r="RV273" s="136"/>
      <c r="RW273" s="136"/>
      <c r="RX273" s="136"/>
      <c r="RY273" s="136"/>
      <c r="RZ273" s="136"/>
      <c r="SA273" s="136"/>
      <c r="SB273" s="136"/>
      <c r="SC273" s="136"/>
      <c r="SD273" s="136"/>
      <c r="SE273" s="136"/>
      <c r="SF273" s="136"/>
      <c r="SG273" s="136"/>
      <c r="SH273" s="136"/>
      <c r="SI273" s="136"/>
      <c r="SJ273" s="136"/>
      <c r="SK273" s="136"/>
      <c r="SL273" s="136"/>
      <c r="SM273" s="136"/>
      <c r="SN273" s="136"/>
      <c r="SO273" s="136"/>
      <c r="SP273" s="136"/>
      <c r="SQ273" s="136"/>
      <c r="SR273" s="136"/>
      <c r="SS273" s="136"/>
      <c r="ST273" s="136"/>
      <c r="SU273" s="136"/>
      <c r="SV273" s="136"/>
      <c r="SW273" s="136"/>
      <c r="SX273" s="136"/>
      <c r="SY273" s="136"/>
      <c r="SZ273" s="136"/>
      <c r="TA273" s="136"/>
      <c r="TB273" s="136"/>
      <c r="TC273" s="136"/>
      <c r="TD273" s="136"/>
      <c r="TE273" s="136"/>
      <c r="TF273" s="136"/>
      <c r="TG273" s="136"/>
      <c r="TH273" s="136"/>
      <c r="TI273" s="136"/>
      <c r="TJ273" s="136"/>
      <c r="TK273" s="136"/>
      <c r="TL273" s="136"/>
      <c r="TM273" s="136"/>
      <c r="TN273" s="136"/>
      <c r="TO273" s="136"/>
      <c r="TP273" s="136"/>
      <c r="TQ273" s="136"/>
      <c r="TR273" s="136"/>
      <c r="TS273" s="136"/>
      <c r="TT273" s="136"/>
      <c r="TU273" s="136"/>
      <c r="TV273" s="136"/>
      <c r="TW273" s="136"/>
      <c r="TX273" s="136"/>
      <c r="TY273" s="136"/>
      <c r="TZ273" s="136"/>
      <c r="UA273" s="136"/>
      <c r="UB273" s="136"/>
      <c r="UC273" s="136"/>
      <c r="UD273" s="136"/>
      <c r="UE273" s="136"/>
      <c r="UF273" s="136"/>
      <c r="UG273" s="136"/>
      <c r="UH273" s="136"/>
      <c r="UI273" s="136"/>
      <c r="UJ273" s="136"/>
      <c r="UK273" s="136"/>
      <c r="UL273" s="136"/>
      <c r="UM273" s="136"/>
      <c r="UN273" s="136"/>
      <c r="UO273" s="136"/>
      <c r="UP273" s="136"/>
      <c r="UQ273" s="136"/>
      <c r="UR273" s="136"/>
      <c r="US273" s="136"/>
      <c r="UT273" s="136"/>
      <c r="UU273" s="136"/>
      <c r="UV273" s="136"/>
      <c r="UW273" s="136"/>
      <c r="UX273" s="136"/>
      <c r="UY273" s="136"/>
      <c r="UZ273" s="136"/>
      <c r="VA273" s="136"/>
      <c r="VB273" s="136"/>
      <c r="VC273" s="136"/>
      <c r="VD273" s="136"/>
      <c r="VE273" s="136"/>
      <c r="VF273" s="136"/>
      <c r="VG273" s="136"/>
      <c r="VH273" s="136"/>
      <c r="VI273" s="136"/>
      <c r="VJ273" s="136"/>
      <c r="VK273" s="136"/>
      <c r="VL273" s="136"/>
      <c r="VM273" s="136"/>
      <c r="VN273" s="136"/>
      <c r="VO273" s="136"/>
      <c r="VP273" s="136"/>
      <c r="VQ273" s="136"/>
      <c r="VR273" s="136"/>
      <c r="VS273" s="136"/>
      <c r="VT273" s="136"/>
      <c r="VU273" s="136"/>
      <c r="VV273" s="136"/>
      <c r="VW273" s="136"/>
      <c r="VX273" s="136"/>
      <c r="VY273" s="136"/>
      <c r="VZ273" s="136"/>
      <c r="WA273" s="136"/>
      <c r="WB273" s="136"/>
      <c r="WC273" s="136"/>
      <c r="WD273" s="136"/>
      <c r="WE273" s="136"/>
      <c r="WF273" s="136"/>
      <c r="WG273" s="136"/>
      <c r="WH273" s="136"/>
      <c r="WI273" s="136"/>
      <c r="WJ273" s="136"/>
      <c r="WK273" s="136"/>
      <c r="WL273" s="136"/>
      <c r="WM273" s="136"/>
      <c r="WN273" s="136"/>
      <c r="WO273" s="136"/>
      <c r="WP273" s="136"/>
      <c r="WQ273" s="136"/>
      <c r="WR273" s="136"/>
      <c r="WS273" s="136"/>
      <c r="WT273" s="136"/>
      <c r="WU273" s="136"/>
      <c r="WV273" s="136"/>
      <c r="WW273" s="136"/>
      <c r="WX273" s="136"/>
      <c r="WY273" s="136"/>
      <c r="WZ273" s="136"/>
      <c r="XA273" s="136"/>
      <c r="XB273" s="136"/>
      <c r="XC273" s="136"/>
      <c r="XD273" s="136"/>
      <c r="XE273" s="136"/>
      <c r="XF273" s="136"/>
      <c r="XG273" s="136"/>
      <c r="XH273" s="136"/>
      <c r="XI273" s="136"/>
      <c r="XJ273" s="136"/>
      <c r="XK273" s="136"/>
      <c r="XL273" s="136"/>
      <c r="XM273" s="136"/>
      <c r="XN273" s="136"/>
      <c r="XO273" s="136"/>
      <c r="XP273" s="136"/>
      <c r="XQ273" s="136"/>
      <c r="XR273" s="136"/>
      <c r="XS273" s="136"/>
      <c r="XT273" s="136"/>
      <c r="XU273" s="136"/>
      <c r="XV273" s="136"/>
      <c r="XW273" s="136"/>
      <c r="XX273" s="136"/>
      <c r="XY273" s="136"/>
      <c r="XZ273" s="136"/>
      <c r="YA273" s="136"/>
      <c r="YB273" s="136"/>
      <c r="YC273" s="136"/>
      <c r="YD273" s="136"/>
      <c r="YE273" s="136"/>
      <c r="YF273" s="136"/>
      <c r="YG273" s="136"/>
      <c r="YH273" s="136"/>
      <c r="YI273" s="136"/>
      <c r="YJ273" s="136"/>
      <c r="YK273" s="136"/>
      <c r="YL273" s="136"/>
      <c r="YM273" s="136"/>
      <c r="YN273" s="136"/>
      <c r="YO273" s="136"/>
      <c r="YP273" s="136"/>
      <c r="YQ273" s="136"/>
      <c r="YR273" s="136"/>
      <c r="YS273" s="136"/>
      <c r="YT273" s="136"/>
      <c r="YU273" s="136"/>
      <c r="YV273" s="136"/>
      <c r="YW273" s="136"/>
      <c r="YX273" s="136"/>
      <c r="YY273" s="136"/>
      <c r="YZ273" s="136"/>
      <c r="ZA273" s="136"/>
      <c r="ZB273" s="136"/>
      <c r="ZC273" s="136"/>
      <c r="ZD273" s="136"/>
      <c r="ZE273" s="136"/>
      <c r="ZF273" s="136"/>
      <c r="ZG273" s="136"/>
      <c r="ZH273" s="136"/>
      <c r="ZI273" s="136"/>
      <c r="ZJ273" s="136"/>
      <c r="ZK273" s="136"/>
      <c r="ZL273" s="136"/>
      <c r="ZM273" s="136"/>
      <c r="ZN273" s="136"/>
      <c r="ZO273" s="136"/>
      <c r="ZP273" s="136"/>
      <c r="ZQ273" s="136"/>
      <c r="ZR273" s="136"/>
      <c r="ZS273" s="136"/>
      <c r="ZT273" s="136"/>
      <c r="ZU273" s="136"/>
      <c r="ZV273" s="136"/>
      <c r="ZW273" s="136"/>
      <c r="ZX273" s="136"/>
      <c r="ZY273" s="136"/>
      <c r="ZZ273" s="136"/>
      <c r="AAA273" s="136"/>
      <c r="AAB273" s="136"/>
      <c r="AAC273" s="136"/>
      <c r="AAD273" s="136"/>
      <c r="AAE273" s="136"/>
      <c r="AAF273" s="136"/>
      <c r="AAG273" s="136"/>
      <c r="AAH273" s="136"/>
      <c r="AAI273" s="136"/>
      <c r="AAJ273" s="136"/>
      <c r="AAK273" s="136"/>
      <c r="AAL273" s="136"/>
      <c r="AAM273" s="136"/>
      <c r="AAN273" s="136"/>
      <c r="AAO273" s="136"/>
      <c r="AAP273" s="136"/>
      <c r="AAQ273" s="136"/>
      <c r="AAR273" s="136"/>
      <c r="AAS273" s="136"/>
      <c r="AAT273" s="136"/>
      <c r="AAU273" s="136"/>
      <c r="AAV273" s="136"/>
      <c r="AAW273" s="136"/>
      <c r="AAX273" s="136"/>
      <c r="AAY273" s="136"/>
      <c r="AAZ273" s="136"/>
      <c r="ABA273" s="136"/>
      <c r="ABB273" s="136"/>
      <c r="ABC273" s="136"/>
      <c r="ABD273" s="136"/>
      <c r="ABE273" s="136"/>
      <c r="ABF273" s="136"/>
      <c r="ABG273" s="136"/>
      <c r="ABH273" s="136"/>
      <c r="ABI273" s="136"/>
      <c r="ABJ273" s="136"/>
      <c r="ABK273" s="136"/>
      <c r="ABL273" s="136"/>
      <c r="ABM273" s="136"/>
      <c r="ABN273" s="136"/>
      <c r="ABO273" s="136"/>
      <c r="ABP273" s="136"/>
      <c r="ABQ273" s="136"/>
      <c r="ABR273" s="136"/>
      <c r="ABS273" s="136"/>
      <c r="ABT273" s="136"/>
      <c r="ABU273" s="136"/>
      <c r="ABV273" s="136"/>
      <c r="ABW273" s="136"/>
      <c r="ABX273" s="136"/>
      <c r="ABY273" s="136"/>
      <c r="ABZ273" s="136"/>
      <c r="ACA273" s="136"/>
      <c r="ACB273" s="136"/>
      <c r="ACC273" s="136"/>
      <c r="ACD273" s="136"/>
      <c r="ACE273" s="136"/>
      <c r="ACF273" s="136"/>
      <c r="ACG273" s="136"/>
      <c r="ACH273" s="136"/>
      <c r="ACI273" s="136"/>
      <c r="ACJ273" s="136"/>
      <c r="ACK273" s="136"/>
      <c r="ACL273" s="136"/>
      <c r="ACM273" s="136"/>
      <c r="ACN273" s="136"/>
      <c r="ACO273" s="136"/>
      <c r="ACP273" s="136"/>
      <c r="ACQ273" s="136"/>
      <c r="ACR273" s="136"/>
      <c r="ACS273" s="136"/>
      <c r="ACT273" s="136"/>
      <c r="ACU273" s="136"/>
      <c r="ACV273" s="136"/>
      <c r="ACW273" s="136"/>
      <c r="ACX273" s="136"/>
      <c r="ACY273" s="136"/>
      <c r="ACZ273" s="136"/>
      <c r="ADA273" s="136"/>
      <c r="ADB273" s="136"/>
      <c r="ADC273" s="136"/>
      <c r="ADD273" s="136"/>
      <c r="ADE273" s="136"/>
      <c r="ADF273" s="136"/>
      <c r="ADG273" s="136"/>
      <c r="ADH273" s="136"/>
      <c r="ADI273" s="136"/>
      <c r="ADJ273" s="136"/>
      <c r="ADK273" s="136"/>
      <c r="ADL273" s="136"/>
      <c r="ADM273" s="136"/>
      <c r="ADN273" s="136"/>
      <c r="ADO273" s="136"/>
      <c r="ADP273" s="136"/>
      <c r="ADQ273" s="136"/>
      <c r="ADR273" s="136"/>
      <c r="ADS273" s="136"/>
      <c r="ADT273" s="136"/>
      <c r="ADU273" s="136"/>
      <c r="ADV273" s="136"/>
      <c r="ADW273" s="136"/>
      <c r="ADX273" s="136"/>
      <c r="ADY273" s="136"/>
      <c r="ADZ273" s="136"/>
      <c r="AEA273" s="136"/>
      <c r="AEB273" s="136"/>
      <c r="AEC273" s="136"/>
      <c r="AED273" s="136"/>
      <c r="AEE273" s="136"/>
      <c r="AEF273" s="136"/>
      <c r="AEG273" s="136"/>
      <c r="AEH273" s="136"/>
      <c r="AEI273" s="136"/>
      <c r="AEJ273" s="136"/>
      <c r="AEK273" s="136"/>
      <c r="AEL273" s="136"/>
      <c r="AEM273" s="136"/>
      <c r="AEN273" s="136"/>
      <c r="AEO273" s="136"/>
      <c r="AEP273" s="136"/>
      <c r="AEQ273" s="136"/>
      <c r="AER273" s="136"/>
      <c r="AES273" s="136"/>
      <c r="AET273" s="136"/>
      <c r="AEU273" s="136"/>
      <c r="AEV273" s="136"/>
      <c r="AEW273" s="136"/>
      <c r="AEX273" s="136"/>
      <c r="AEY273" s="136"/>
      <c r="AEZ273" s="136"/>
      <c r="AFA273" s="136"/>
      <c r="AFB273" s="136"/>
      <c r="AFC273" s="136"/>
      <c r="AFD273" s="136"/>
      <c r="AFE273" s="136"/>
      <c r="AFF273" s="136"/>
      <c r="AFG273" s="136"/>
      <c r="AFH273" s="136"/>
      <c r="AFI273" s="136"/>
      <c r="AFJ273" s="136"/>
      <c r="AFK273" s="136"/>
      <c r="AFL273" s="136"/>
      <c r="AFM273" s="136"/>
      <c r="AFN273" s="136"/>
      <c r="AFO273" s="136"/>
      <c r="AFP273" s="136"/>
      <c r="AFQ273" s="136"/>
      <c r="AFR273" s="136"/>
      <c r="AFS273" s="136"/>
      <c r="AFT273" s="136"/>
      <c r="AFU273" s="136"/>
      <c r="AFV273" s="136"/>
      <c r="AFW273" s="136"/>
      <c r="AFX273" s="136"/>
      <c r="AFY273" s="136"/>
      <c r="AFZ273" s="136"/>
      <c r="AGA273" s="136"/>
      <c r="AGB273" s="136"/>
      <c r="AGC273" s="136"/>
      <c r="AGD273" s="136"/>
      <c r="AGE273" s="136"/>
      <c r="AGF273" s="136"/>
      <c r="AGG273" s="136"/>
      <c r="AGH273" s="136"/>
      <c r="AGI273" s="136"/>
      <c r="AGJ273" s="136"/>
      <c r="AGK273" s="136"/>
      <c r="AGL273" s="136"/>
      <c r="AGM273" s="136"/>
      <c r="AGN273" s="136"/>
      <c r="AGO273" s="136"/>
      <c r="AGP273" s="136"/>
      <c r="AGQ273" s="136"/>
      <c r="AGR273" s="136"/>
      <c r="AGS273" s="136"/>
      <c r="AGT273" s="136"/>
      <c r="AGU273" s="136"/>
      <c r="AGV273" s="136"/>
      <c r="AGW273" s="136"/>
      <c r="AGX273" s="136"/>
      <c r="AGY273" s="136"/>
      <c r="AGZ273" s="136"/>
      <c r="AHA273" s="136"/>
      <c r="AHB273" s="136"/>
      <c r="AHC273" s="136"/>
      <c r="AHD273" s="136"/>
      <c r="AHE273" s="136"/>
      <c r="AHF273" s="136"/>
      <c r="AHG273" s="136"/>
      <c r="AHH273" s="136"/>
      <c r="AHI273" s="136"/>
      <c r="AHJ273" s="136"/>
      <c r="AHK273" s="136"/>
      <c r="AHL273" s="136"/>
      <c r="AHM273" s="136"/>
      <c r="AHN273" s="136"/>
      <c r="AHO273" s="136"/>
      <c r="AHP273" s="136"/>
      <c r="AHQ273" s="136"/>
      <c r="AHR273" s="136"/>
      <c r="AHS273" s="136"/>
      <c r="AHT273" s="136"/>
      <c r="AHU273" s="136"/>
      <c r="AHV273" s="136"/>
      <c r="AHW273" s="136"/>
      <c r="AHX273" s="136"/>
      <c r="AHY273" s="136"/>
      <c r="AHZ273" s="136"/>
      <c r="AIA273" s="136"/>
      <c r="AIB273" s="136"/>
      <c r="AIC273" s="136"/>
      <c r="AID273" s="136"/>
      <c r="AIE273" s="136"/>
      <c r="AIF273" s="136"/>
      <c r="AIG273" s="136"/>
      <c r="AIH273" s="136"/>
      <c r="AII273" s="136"/>
      <c r="AIJ273" s="136"/>
      <c r="AIK273" s="136"/>
      <c r="AIL273" s="136"/>
      <c r="AIM273" s="136"/>
      <c r="AIN273" s="136"/>
      <c r="AIO273" s="136"/>
      <c r="AIP273" s="136"/>
      <c r="AIQ273" s="136"/>
      <c r="AIR273" s="136"/>
      <c r="AIS273" s="136"/>
      <c r="AIT273" s="136"/>
      <c r="AIU273" s="136"/>
      <c r="AIV273" s="136"/>
      <c r="AIW273" s="136"/>
      <c r="AIX273" s="136"/>
      <c r="AIY273" s="136"/>
      <c r="AIZ273" s="136"/>
      <c r="AJA273" s="136"/>
      <c r="AJB273" s="136"/>
      <c r="AJC273" s="136"/>
      <c r="AJD273" s="136"/>
      <c r="AJE273" s="136"/>
      <c r="AJF273" s="136"/>
      <c r="AJG273" s="136"/>
      <c r="AJH273" s="136"/>
      <c r="AJI273" s="136"/>
      <c r="AJJ273" s="136"/>
      <c r="AJK273" s="136"/>
      <c r="AJL273" s="136"/>
      <c r="AJM273" s="136"/>
      <c r="AJN273" s="136"/>
      <c r="AJO273" s="136"/>
      <c r="AJP273" s="136"/>
      <c r="AJQ273" s="136"/>
      <c r="AJR273" s="136"/>
      <c r="AJS273" s="136"/>
      <c r="AJT273" s="136"/>
      <c r="AJU273" s="136"/>
      <c r="AJV273" s="136"/>
      <c r="AJW273" s="136"/>
      <c r="AJX273" s="136"/>
      <c r="AJY273" s="136"/>
      <c r="AJZ273" s="136"/>
      <c r="AKA273" s="136"/>
      <c r="AKB273" s="136"/>
      <c r="AKC273" s="136"/>
      <c r="AKD273" s="136"/>
      <c r="AKE273" s="136"/>
      <c r="AKF273" s="136"/>
      <c r="AKG273" s="136"/>
      <c r="AKH273" s="136"/>
      <c r="AKI273" s="136"/>
      <c r="AKJ273" s="136"/>
      <c r="AKK273" s="136"/>
      <c r="AKL273" s="136"/>
      <c r="AKM273" s="136"/>
      <c r="AKN273" s="136"/>
      <c r="AKO273" s="136"/>
      <c r="AKP273" s="136"/>
      <c r="AKQ273" s="136"/>
      <c r="AKR273" s="136"/>
      <c r="AKS273" s="136"/>
      <c r="AKT273" s="136"/>
      <c r="AKU273" s="136"/>
      <c r="AKV273" s="136"/>
      <c r="AKW273" s="136"/>
      <c r="AKX273" s="136"/>
      <c r="AKY273" s="136"/>
      <c r="AKZ273" s="136"/>
      <c r="ALA273" s="136"/>
      <c r="ALB273" s="136"/>
      <c r="ALC273" s="136"/>
      <c r="ALD273" s="136"/>
      <c r="ALE273" s="136"/>
      <c r="ALF273" s="136"/>
      <c r="ALG273" s="136"/>
      <c r="ALH273" s="136"/>
      <c r="ALI273" s="136"/>
      <c r="ALJ273" s="136"/>
      <c r="ALK273" s="136"/>
      <c r="ALL273" s="136"/>
      <c r="ALM273" s="136"/>
      <c r="ALN273" s="136"/>
      <c r="ALO273" s="136"/>
      <c r="ALP273" s="136"/>
      <c r="ALQ273" s="136"/>
      <c r="ALR273" s="136"/>
      <c r="ALS273" s="136"/>
      <c r="ALT273" s="136"/>
      <c r="ALU273" s="136"/>
      <c r="ALV273" s="136"/>
      <c r="ALW273" s="136"/>
      <c r="ALX273" s="136"/>
      <c r="ALY273" s="136"/>
      <c r="ALZ273" s="136"/>
      <c r="AMA273" s="136"/>
      <c r="AMB273" s="136"/>
      <c r="AMC273" s="136"/>
      <c r="AMD273" s="136"/>
      <c r="AME273" s="136"/>
      <c r="AMF273" s="136"/>
      <c r="AMG273" s="136"/>
      <c r="AMH273" s="136"/>
      <c r="AMI273" s="136"/>
    </row>
    <row r="274" spans="1:1023" x14ac:dyDescent="0.25">
      <c r="A274" s="280" t="s">
        <v>1028</v>
      </c>
      <c r="B274" s="193">
        <v>274</v>
      </c>
      <c r="C274" s="192" t="s">
        <v>1029</v>
      </c>
      <c r="D274" s="210" t="s">
        <v>1030</v>
      </c>
      <c r="E274" s="136"/>
      <c r="F274" s="238"/>
      <c r="G274" s="214"/>
      <c r="H274" s="214"/>
      <c r="I274" s="367"/>
      <c r="J274" s="443"/>
      <c r="K274" s="161"/>
      <c r="L274" s="161"/>
      <c r="M274" s="161"/>
      <c r="N274" s="161"/>
      <c r="O274" s="161"/>
      <c r="P274" s="161"/>
      <c r="Q274" s="161"/>
      <c r="R274" s="161"/>
      <c r="S274" s="161"/>
      <c r="T274" s="161"/>
      <c r="U274" s="161"/>
      <c r="V274" s="256">
        <f>IF(O274=1,10,100)</f>
        <v>100</v>
      </c>
      <c r="W274" s="256">
        <f>IF(O274=1,1,IF(O274=2,10,100))</f>
        <v>100</v>
      </c>
      <c r="X274" s="256">
        <f>IF(O274=3,20,100)</f>
        <v>100</v>
      </c>
      <c r="Y274" s="256">
        <f>IF(P274=1,10,100)</f>
        <v>100</v>
      </c>
      <c r="Z274" s="256">
        <f>IF(P274=1,1,IF(P274=2,10,100))</f>
        <v>100</v>
      </c>
      <c r="AA274" s="257">
        <f>IF(OR(EXACT(Q274,"1A"),EXACT(Q274,"1B")),0.1,IF(Q274=2,1,100))</f>
        <v>100</v>
      </c>
      <c r="AB274" s="257">
        <f>IF(OR(EXACT(R274,"1A"),EXACT(R274,"1B")),0.1,IF(R274=2,1,100))</f>
        <v>100</v>
      </c>
      <c r="AC274" s="257">
        <f>IF(OR(EXACT(S274,"1A"),EXACT(S274,"1B")),0.3,IF(S274=2,3,100))</f>
        <v>100</v>
      </c>
      <c r="AD274" s="136"/>
      <c r="AE274" s="136"/>
      <c r="AF274" s="249">
        <f>IF(OR(OR(EXACT(J274,"1A"),EXACT(J274,"1B"),EXACT(J274,"1C")),K274=1),1,IF(K274=2,10,100))</f>
        <v>100</v>
      </c>
      <c r="AG274" s="249">
        <f>IF(OR(EXACT(J274,"1A"),EXACT(J274,"1B"),EXACT(J274,"1C")),1,IF(J274=2,10,100))</f>
        <v>100</v>
      </c>
      <c r="AH274" s="249">
        <f>IF(OR(EXACT(J274,"1A"),EXACT(J274,"1B"),EXACT(J274,"1C"),K274=1),3,100)</f>
        <v>100</v>
      </c>
      <c r="AI274" s="249">
        <f>IF(OR(EXACT(J274,"1A"),EXACT(J274,"1B"),EXACT(J274,"1C")),5,100)</f>
        <v>100</v>
      </c>
      <c r="AJ274" s="251"/>
      <c r="AK274" s="136"/>
      <c r="AL274" s="153">
        <v>1</v>
      </c>
      <c r="AM274" s="251"/>
      <c r="AN274" s="136"/>
      <c r="AO274" s="136"/>
      <c r="AP274" s="136"/>
      <c r="AQ274" s="199" t="s">
        <v>1031</v>
      </c>
      <c r="AR274" s="136"/>
      <c r="AS274" s="136"/>
      <c r="AT274" s="136"/>
      <c r="AU274" s="136"/>
      <c r="AV274" s="136"/>
      <c r="AW274" s="136"/>
      <c r="AX274" s="136"/>
      <c r="AY274" s="136"/>
      <c r="AZ274" s="136"/>
      <c r="BA274" s="136"/>
      <c r="BB274" s="136"/>
      <c r="BC274" s="136"/>
      <c r="BD274" s="136"/>
      <c r="BE274" s="136"/>
      <c r="BF274" s="136"/>
      <c r="BG274" s="136"/>
      <c r="BH274" s="136"/>
      <c r="BI274" s="136"/>
      <c r="BJ274" s="136"/>
      <c r="BK274" s="136"/>
      <c r="BL274" s="136"/>
      <c r="BM274" s="136"/>
      <c r="BN274" s="136"/>
      <c r="BO274" s="136"/>
      <c r="BP274" s="136"/>
      <c r="BQ274" s="136"/>
      <c r="BR274" s="136"/>
      <c r="BS274" s="136"/>
      <c r="BT274" s="136"/>
      <c r="BU274" s="136"/>
      <c r="BV274" s="136"/>
      <c r="BW274" s="136"/>
      <c r="BX274" s="136"/>
      <c r="BY274" s="136"/>
      <c r="BZ274" s="136"/>
      <c r="CA274" s="136"/>
      <c r="CB274" s="136"/>
      <c r="CC274" s="136"/>
      <c r="CD274" s="136"/>
      <c r="CE274" s="136"/>
      <c r="CF274" s="136"/>
      <c r="CG274" s="136"/>
      <c r="CH274" s="136"/>
      <c r="CI274" s="136"/>
      <c r="CJ274" s="136"/>
      <c r="CK274" s="136"/>
      <c r="CL274" s="136"/>
      <c r="CM274" s="136"/>
      <c r="CN274" s="136"/>
      <c r="CO274" s="136"/>
      <c r="CP274" s="136"/>
      <c r="CQ274" s="136"/>
      <c r="CR274" s="136"/>
      <c r="CS274" s="136"/>
      <c r="CT274" s="136"/>
      <c r="CU274" s="136"/>
      <c r="CV274" s="136"/>
      <c r="CW274" s="136"/>
      <c r="CX274" s="136"/>
      <c r="CY274" s="136"/>
      <c r="CZ274" s="136"/>
      <c r="DA274" s="136"/>
      <c r="DB274" s="136"/>
      <c r="DC274" s="136"/>
      <c r="DD274" s="136"/>
      <c r="DE274" s="136"/>
      <c r="DF274" s="136"/>
      <c r="DG274" s="136"/>
      <c r="DH274" s="136"/>
      <c r="DI274" s="136"/>
      <c r="DJ274" s="136"/>
      <c r="DK274" s="136"/>
      <c r="DL274" s="136"/>
      <c r="DM274" s="136"/>
      <c r="DN274" s="136"/>
      <c r="DO274" s="136"/>
      <c r="DP274" s="136"/>
      <c r="DQ274" s="136"/>
      <c r="DR274" s="136"/>
      <c r="DS274" s="136"/>
      <c r="DT274" s="136"/>
      <c r="DU274" s="136"/>
      <c r="DV274" s="136"/>
      <c r="DW274" s="136"/>
      <c r="DX274" s="136"/>
      <c r="DY274" s="136"/>
      <c r="DZ274" s="136"/>
      <c r="EA274" s="136"/>
      <c r="EB274" s="136"/>
      <c r="EC274" s="136"/>
      <c r="ED274" s="136"/>
      <c r="EE274" s="136"/>
      <c r="EF274" s="136"/>
      <c r="EG274" s="136"/>
      <c r="EH274" s="136"/>
      <c r="EI274" s="136"/>
      <c r="EJ274" s="136"/>
      <c r="EK274" s="136"/>
      <c r="EL274" s="136"/>
      <c r="EM274" s="136"/>
      <c r="EN274" s="136"/>
      <c r="EO274" s="136"/>
      <c r="EP274" s="136"/>
      <c r="EQ274" s="136"/>
      <c r="ER274" s="136"/>
      <c r="ES274" s="136"/>
      <c r="ET274" s="136"/>
      <c r="EU274" s="136"/>
      <c r="EV274" s="136"/>
      <c r="EW274" s="136"/>
      <c r="EX274" s="136"/>
      <c r="EY274" s="136"/>
      <c r="EZ274" s="136"/>
      <c r="FA274" s="136"/>
      <c r="FB274" s="136"/>
      <c r="FC274" s="136"/>
      <c r="FD274" s="136"/>
      <c r="FE274" s="136"/>
      <c r="FF274" s="136"/>
      <c r="FG274" s="136"/>
      <c r="FH274" s="136"/>
      <c r="FI274" s="136"/>
      <c r="FJ274" s="136"/>
      <c r="FK274" s="136"/>
      <c r="FL274" s="136"/>
      <c r="FM274" s="136"/>
      <c r="FN274" s="136"/>
      <c r="FO274" s="136"/>
      <c r="FP274" s="136"/>
      <c r="FQ274" s="136"/>
      <c r="FR274" s="136"/>
      <c r="FS274" s="136"/>
      <c r="FT274" s="136"/>
      <c r="FU274" s="136"/>
      <c r="FV274" s="136"/>
      <c r="FW274" s="136"/>
      <c r="FX274" s="136"/>
      <c r="FY274" s="136"/>
      <c r="FZ274" s="136"/>
      <c r="GA274" s="136"/>
      <c r="GB274" s="136"/>
      <c r="GC274" s="136"/>
      <c r="GD274" s="136"/>
      <c r="GE274" s="136"/>
      <c r="GF274" s="136"/>
      <c r="GG274" s="136"/>
      <c r="GH274" s="136"/>
      <c r="GI274" s="136"/>
      <c r="GJ274" s="136"/>
      <c r="GK274" s="136"/>
      <c r="GL274" s="136"/>
      <c r="GM274" s="136"/>
      <c r="GN274" s="136"/>
      <c r="GO274" s="136"/>
      <c r="GP274" s="136"/>
      <c r="GQ274" s="136"/>
      <c r="GR274" s="136"/>
      <c r="GS274" s="136"/>
      <c r="GT274" s="136"/>
      <c r="GU274" s="136"/>
      <c r="GV274" s="136"/>
      <c r="GW274" s="136"/>
      <c r="GX274" s="136"/>
      <c r="GY274" s="136"/>
      <c r="GZ274" s="136"/>
      <c r="HA274" s="136"/>
      <c r="HB274" s="136"/>
      <c r="HC274" s="136"/>
      <c r="HD274" s="136"/>
      <c r="HE274" s="136"/>
      <c r="HF274" s="136"/>
      <c r="HG274" s="136"/>
      <c r="HH274" s="136"/>
      <c r="HI274" s="136"/>
      <c r="HJ274" s="136"/>
      <c r="HK274" s="136"/>
      <c r="HL274" s="136"/>
      <c r="HM274" s="136"/>
      <c r="HN274" s="136"/>
      <c r="HO274" s="136"/>
      <c r="HP274" s="136"/>
      <c r="HQ274" s="136"/>
      <c r="HR274" s="136"/>
      <c r="HS274" s="136"/>
      <c r="HT274" s="136"/>
      <c r="HU274" s="136"/>
      <c r="HV274" s="136"/>
      <c r="HW274" s="136"/>
      <c r="HX274" s="136"/>
      <c r="HY274" s="136"/>
      <c r="HZ274" s="136"/>
      <c r="IA274" s="136"/>
      <c r="IB274" s="136"/>
      <c r="IC274" s="136"/>
      <c r="ID274" s="136"/>
      <c r="IE274" s="136"/>
      <c r="IF274" s="136"/>
      <c r="IG274" s="136"/>
      <c r="IH274" s="136"/>
      <c r="II274" s="136"/>
      <c r="IJ274" s="136"/>
      <c r="IK274" s="136"/>
      <c r="IL274" s="136"/>
      <c r="IM274" s="136"/>
      <c r="IN274" s="136"/>
      <c r="IO274" s="136"/>
      <c r="IP274" s="136"/>
      <c r="IQ274" s="136"/>
      <c r="IR274" s="136"/>
      <c r="IS274" s="136"/>
      <c r="IT274" s="136"/>
      <c r="IU274" s="136"/>
      <c r="IV274" s="136"/>
      <c r="IW274" s="136"/>
      <c r="IX274" s="136"/>
      <c r="IY274" s="136"/>
      <c r="IZ274" s="136"/>
      <c r="JA274" s="136"/>
      <c r="JB274" s="136"/>
      <c r="JC274" s="136"/>
      <c r="JD274" s="136"/>
      <c r="JE274" s="136"/>
      <c r="JF274" s="136"/>
      <c r="JG274" s="136"/>
      <c r="JH274" s="136"/>
      <c r="JI274" s="136"/>
      <c r="JJ274" s="136"/>
      <c r="JK274" s="136"/>
      <c r="JL274" s="136"/>
      <c r="JM274" s="136"/>
      <c r="JN274" s="136"/>
      <c r="JO274" s="136"/>
      <c r="JP274" s="136"/>
      <c r="JQ274" s="136"/>
      <c r="JR274" s="136"/>
      <c r="JS274" s="136"/>
      <c r="JT274" s="136"/>
      <c r="JU274" s="136"/>
      <c r="JV274" s="136"/>
      <c r="JW274" s="136"/>
      <c r="JX274" s="136"/>
      <c r="JY274" s="136"/>
      <c r="JZ274" s="136"/>
      <c r="KA274" s="136"/>
      <c r="KB274" s="136"/>
      <c r="KC274" s="136"/>
      <c r="KD274" s="136"/>
      <c r="KE274" s="136"/>
      <c r="KF274" s="136"/>
      <c r="KG274" s="136"/>
      <c r="KH274" s="136"/>
      <c r="KI274" s="136"/>
      <c r="KJ274" s="136"/>
      <c r="KK274" s="136"/>
      <c r="KL274" s="136"/>
      <c r="KM274" s="136"/>
      <c r="KN274" s="136"/>
      <c r="KO274" s="136"/>
      <c r="KP274" s="136"/>
      <c r="KQ274" s="136"/>
      <c r="KR274" s="136"/>
      <c r="KS274" s="136"/>
      <c r="KT274" s="136"/>
      <c r="KU274" s="136"/>
      <c r="KV274" s="136"/>
      <c r="KW274" s="136"/>
      <c r="KX274" s="136"/>
      <c r="KY274" s="136"/>
      <c r="KZ274" s="136"/>
      <c r="LA274" s="136"/>
      <c r="LB274" s="136"/>
      <c r="LC274" s="136"/>
      <c r="LD274" s="136"/>
      <c r="LE274" s="136"/>
      <c r="LF274" s="136"/>
      <c r="LG274" s="136"/>
      <c r="LH274" s="136"/>
      <c r="LI274" s="136"/>
      <c r="LJ274" s="136"/>
      <c r="LK274" s="136"/>
      <c r="LL274" s="136"/>
      <c r="LM274" s="136"/>
      <c r="LN274" s="136"/>
      <c r="LO274" s="136"/>
      <c r="LP274" s="136"/>
      <c r="LQ274" s="136"/>
      <c r="LR274" s="136"/>
      <c r="LS274" s="136"/>
      <c r="LT274" s="136"/>
      <c r="LU274" s="136"/>
      <c r="LV274" s="136"/>
      <c r="LW274" s="136"/>
      <c r="LX274" s="136"/>
      <c r="LY274" s="136"/>
      <c r="LZ274" s="136"/>
      <c r="MA274" s="136"/>
      <c r="MB274" s="136"/>
      <c r="MC274" s="136"/>
      <c r="MD274" s="136"/>
      <c r="ME274" s="136"/>
      <c r="MF274" s="136"/>
      <c r="MG274" s="136"/>
      <c r="MH274" s="136"/>
      <c r="MI274" s="136"/>
      <c r="MJ274" s="136"/>
      <c r="MK274" s="136"/>
      <c r="ML274" s="136"/>
      <c r="MM274" s="136"/>
      <c r="MN274" s="136"/>
      <c r="MO274" s="136"/>
      <c r="MP274" s="136"/>
      <c r="MQ274" s="136"/>
      <c r="MR274" s="136"/>
      <c r="MS274" s="136"/>
      <c r="MT274" s="136"/>
      <c r="MU274" s="136"/>
      <c r="MV274" s="136"/>
      <c r="MW274" s="136"/>
      <c r="MX274" s="136"/>
      <c r="MY274" s="136"/>
      <c r="MZ274" s="136"/>
      <c r="NA274" s="136"/>
      <c r="NB274" s="136"/>
      <c r="NC274" s="136"/>
      <c r="ND274" s="136"/>
      <c r="NE274" s="136"/>
      <c r="NF274" s="136"/>
      <c r="NG274" s="136"/>
      <c r="NH274" s="136"/>
      <c r="NI274" s="136"/>
      <c r="NJ274" s="136"/>
      <c r="NK274" s="136"/>
      <c r="NL274" s="136"/>
      <c r="NM274" s="136"/>
      <c r="NN274" s="136"/>
      <c r="NO274" s="136"/>
      <c r="NP274" s="136"/>
      <c r="NQ274" s="136"/>
      <c r="NR274" s="136"/>
      <c r="NS274" s="136"/>
      <c r="NT274" s="136"/>
      <c r="NU274" s="136"/>
      <c r="NV274" s="136"/>
      <c r="NW274" s="136"/>
      <c r="NX274" s="136"/>
      <c r="NY274" s="136"/>
      <c r="NZ274" s="136"/>
      <c r="OA274" s="136"/>
      <c r="OB274" s="136"/>
      <c r="OC274" s="136"/>
      <c r="OD274" s="136"/>
      <c r="OE274" s="136"/>
      <c r="OF274" s="136"/>
      <c r="OG274" s="136"/>
      <c r="OH274" s="136"/>
      <c r="OI274" s="136"/>
      <c r="OJ274" s="136"/>
      <c r="OK274" s="136"/>
      <c r="OL274" s="136"/>
      <c r="OM274" s="136"/>
      <c r="ON274" s="136"/>
      <c r="OO274" s="136"/>
      <c r="OP274" s="136"/>
      <c r="OQ274" s="136"/>
      <c r="OR274" s="136"/>
      <c r="OS274" s="136"/>
      <c r="OT274" s="136"/>
      <c r="OU274" s="136"/>
      <c r="OV274" s="136"/>
      <c r="OW274" s="136"/>
      <c r="OX274" s="136"/>
      <c r="OY274" s="136"/>
      <c r="OZ274" s="136"/>
      <c r="PA274" s="136"/>
      <c r="PB274" s="136"/>
      <c r="PC274" s="136"/>
      <c r="PD274" s="136"/>
      <c r="PE274" s="136"/>
      <c r="PF274" s="136"/>
      <c r="PG274" s="136"/>
      <c r="PH274" s="136"/>
      <c r="PI274" s="136"/>
      <c r="PJ274" s="136"/>
      <c r="PK274" s="136"/>
      <c r="PL274" s="136"/>
      <c r="PM274" s="136"/>
      <c r="PN274" s="136"/>
      <c r="PO274" s="136"/>
      <c r="PP274" s="136"/>
      <c r="PQ274" s="136"/>
      <c r="PR274" s="136"/>
      <c r="PS274" s="136"/>
      <c r="PT274" s="136"/>
      <c r="PU274" s="136"/>
      <c r="PV274" s="136"/>
      <c r="PW274" s="136"/>
      <c r="PX274" s="136"/>
      <c r="PY274" s="136"/>
      <c r="PZ274" s="136"/>
      <c r="QA274" s="136"/>
      <c r="QB274" s="136"/>
      <c r="QC274" s="136"/>
      <c r="QD274" s="136"/>
      <c r="QE274" s="136"/>
      <c r="QF274" s="136"/>
      <c r="QG274" s="136"/>
      <c r="QH274" s="136"/>
      <c r="QI274" s="136"/>
      <c r="QJ274" s="136"/>
      <c r="QK274" s="136"/>
      <c r="QL274" s="136"/>
      <c r="QM274" s="136"/>
      <c r="QN274" s="136"/>
      <c r="QO274" s="136"/>
      <c r="QP274" s="136"/>
      <c r="QQ274" s="136"/>
      <c r="QR274" s="136"/>
      <c r="QS274" s="136"/>
      <c r="QT274" s="136"/>
      <c r="QU274" s="136"/>
      <c r="QV274" s="136"/>
      <c r="QW274" s="136"/>
      <c r="QX274" s="136"/>
      <c r="QY274" s="136"/>
      <c r="QZ274" s="136"/>
      <c r="RA274" s="136"/>
      <c r="RB274" s="136"/>
      <c r="RC274" s="136"/>
      <c r="RD274" s="136"/>
      <c r="RE274" s="136"/>
      <c r="RF274" s="136"/>
      <c r="RG274" s="136"/>
      <c r="RH274" s="136"/>
      <c r="RI274" s="136"/>
      <c r="RJ274" s="136"/>
      <c r="RK274" s="136"/>
      <c r="RL274" s="136"/>
      <c r="RM274" s="136"/>
      <c r="RN274" s="136"/>
      <c r="RO274" s="136"/>
      <c r="RP274" s="136"/>
      <c r="RQ274" s="136"/>
      <c r="RR274" s="136"/>
      <c r="RS274" s="136"/>
      <c r="RT274" s="136"/>
      <c r="RU274" s="136"/>
      <c r="RV274" s="136"/>
      <c r="RW274" s="136"/>
      <c r="RX274" s="136"/>
      <c r="RY274" s="136"/>
      <c r="RZ274" s="136"/>
      <c r="SA274" s="136"/>
      <c r="SB274" s="136"/>
      <c r="SC274" s="136"/>
      <c r="SD274" s="136"/>
      <c r="SE274" s="136"/>
      <c r="SF274" s="136"/>
      <c r="SG274" s="136"/>
      <c r="SH274" s="136"/>
      <c r="SI274" s="136"/>
      <c r="SJ274" s="136"/>
      <c r="SK274" s="136"/>
      <c r="SL274" s="136"/>
      <c r="SM274" s="136"/>
      <c r="SN274" s="136"/>
      <c r="SO274" s="136"/>
      <c r="SP274" s="136"/>
      <c r="SQ274" s="136"/>
      <c r="SR274" s="136"/>
      <c r="SS274" s="136"/>
      <c r="ST274" s="136"/>
      <c r="SU274" s="136"/>
      <c r="SV274" s="136"/>
      <c r="SW274" s="136"/>
      <c r="SX274" s="136"/>
      <c r="SY274" s="136"/>
      <c r="SZ274" s="136"/>
      <c r="TA274" s="136"/>
      <c r="TB274" s="136"/>
      <c r="TC274" s="136"/>
      <c r="TD274" s="136"/>
      <c r="TE274" s="136"/>
      <c r="TF274" s="136"/>
      <c r="TG274" s="136"/>
      <c r="TH274" s="136"/>
      <c r="TI274" s="136"/>
      <c r="TJ274" s="136"/>
      <c r="TK274" s="136"/>
      <c r="TL274" s="136"/>
      <c r="TM274" s="136"/>
      <c r="TN274" s="136"/>
      <c r="TO274" s="136"/>
      <c r="TP274" s="136"/>
      <c r="TQ274" s="136"/>
      <c r="TR274" s="136"/>
      <c r="TS274" s="136"/>
      <c r="TT274" s="136"/>
      <c r="TU274" s="136"/>
      <c r="TV274" s="136"/>
      <c r="TW274" s="136"/>
      <c r="TX274" s="136"/>
      <c r="TY274" s="136"/>
      <c r="TZ274" s="136"/>
      <c r="UA274" s="136"/>
      <c r="UB274" s="136"/>
      <c r="UC274" s="136"/>
      <c r="UD274" s="136"/>
      <c r="UE274" s="136"/>
      <c r="UF274" s="136"/>
      <c r="UG274" s="136"/>
      <c r="UH274" s="136"/>
      <c r="UI274" s="136"/>
      <c r="UJ274" s="136"/>
      <c r="UK274" s="136"/>
      <c r="UL274" s="136"/>
      <c r="UM274" s="136"/>
      <c r="UN274" s="136"/>
      <c r="UO274" s="136"/>
      <c r="UP274" s="136"/>
      <c r="UQ274" s="136"/>
      <c r="UR274" s="136"/>
      <c r="US274" s="136"/>
      <c r="UT274" s="136"/>
      <c r="UU274" s="136"/>
      <c r="UV274" s="136"/>
      <c r="UW274" s="136"/>
      <c r="UX274" s="136"/>
      <c r="UY274" s="136"/>
      <c r="UZ274" s="136"/>
      <c r="VA274" s="136"/>
      <c r="VB274" s="136"/>
      <c r="VC274" s="136"/>
      <c r="VD274" s="136"/>
      <c r="VE274" s="136"/>
      <c r="VF274" s="136"/>
      <c r="VG274" s="136"/>
      <c r="VH274" s="136"/>
      <c r="VI274" s="136"/>
      <c r="VJ274" s="136"/>
      <c r="VK274" s="136"/>
      <c r="VL274" s="136"/>
      <c r="VM274" s="136"/>
      <c r="VN274" s="136"/>
      <c r="VO274" s="136"/>
      <c r="VP274" s="136"/>
      <c r="VQ274" s="136"/>
      <c r="VR274" s="136"/>
      <c r="VS274" s="136"/>
      <c r="VT274" s="136"/>
      <c r="VU274" s="136"/>
      <c r="VV274" s="136"/>
      <c r="VW274" s="136"/>
      <c r="VX274" s="136"/>
      <c r="VY274" s="136"/>
      <c r="VZ274" s="136"/>
      <c r="WA274" s="136"/>
      <c r="WB274" s="136"/>
      <c r="WC274" s="136"/>
      <c r="WD274" s="136"/>
      <c r="WE274" s="136"/>
      <c r="WF274" s="136"/>
      <c r="WG274" s="136"/>
      <c r="WH274" s="136"/>
      <c r="WI274" s="136"/>
      <c r="WJ274" s="136"/>
      <c r="WK274" s="136"/>
      <c r="WL274" s="136"/>
      <c r="WM274" s="136"/>
      <c r="WN274" s="136"/>
      <c r="WO274" s="136"/>
      <c r="WP274" s="136"/>
      <c r="WQ274" s="136"/>
      <c r="WR274" s="136"/>
      <c r="WS274" s="136"/>
      <c r="WT274" s="136"/>
      <c r="WU274" s="136"/>
      <c r="WV274" s="136"/>
      <c r="WW274" s="136"/>
      <c r="WX274" s="136"/>
      <c r="WY274" s="136"/>
      <c r="WZ274" s="136"/>
      <c r="XA274" s="136"/>
      <c r="XB274" s="136"/>
      <c r="XC274" s="136"/>
      <c r="XD274" s="136"/>
      <c r="XE274" s="136"/>
      <c r="XF274" s="136"/>
      <c r="XG274" s="136"/>
      <c r="XH274" s="136"/>
      <c r="XI274" s="136"/>
      <c r="XJ274" s="136"/>
      <c r="XK274" s="136"/>
      <c r="XL274" s="136"/>
      <c r="XM274" s="136"/>
      <c r="XN274" s="136"/>
      <c r="XO274" s="136"/>
      <c r="XP274" s="136"/>
      <c r="XQ274" s="136"/>
      <c r="XR274" s="136"/>
      <c r="XS274" s="136"/>
      <c r="XT274" s="136"/>
      <c r="XU274" s="136"/>
      <c r="XV274" s="136"/>
      <c r="XW274" s="136"/>
      <c r="XX274" s="136"/>
      <c r="XY274" s="136"/>
      <c r="XZ274" s="136"/>
      <c r="YA274" s="136"/>
      <c r="YB274" s="136"/>
      <c r="YC274" s="136"/>
      <c r="YD274" s="136"/>
      <c r="YE274" s="136"/>
      <c r="YF274" s="136"/>
      <c r="YG274" s="136"/>
      <c r="YH274" s="136"/>
      <c r="YI274" s="136"/>
      <c r="YJ274" s="136"/>
      <c r="YK274" s="136"/>
      <c r="YL274" s="136"/>
      <c r="YM274" s="136"/>
      <c r="YN274" s="136"/>
      <c r="YO274" s="136"/>
      <c r="YP274" s="136"/>
      <c r="YQ274" s="136"/>
      <c r="YR274" s="136"/>
      <c r="YS274" s="136"/>
      <c r="YT274" s="136"/>
      <c r="YU274" s="136"/>
      <c r="YV274" s="136"/>
      <c r="YW274" s="136"/>
      <c r="YX274" s="136"/>
      <c r="YY274" s="136"/>
      <c r="YZ274" s="136"/>
      <c r="ZA274" s="136"/>
      <c r="ZB274" s="136"/>
      <c r="ZC274" s="136"/>
      <c r="ZD274" s="136"/>
      <c r="ZE274" s="136"/>
      <c r="ZF274" s="136"/>
      <c r="ZG274" s="136"/>
      <c r="ZH274" s="136"/>
      <c r="ZI274" s="136"/>
      <c r="ZJ274" s="136"/>
      <c r="ZK274" s="136"/>
      <c r="ZL274" s="136"/>
      <c r="ZM274" s="136"/>
      <c r="ZN274" s="136"/>
      <c r="ZO274" s="136"/>
      <c r="ZP274" s="136"/>
      <c r="ZQ274" s="136"/>
      <c r="ZR274" s="136"/>
      <c r="ZS274" s="136"/>
      <c r="ZT274" s="136"/>
      <c r="ZU274" s="136"/>
      <c r="ZV274" s="136"/>
      <c r="ZW274" s="136"/>
      <c r="ZX274" s="136"/>
      <c r="ZY274" s="136"/>
      <c r="ZZ274" s="136"/>
      <c r="AAA274" s="136"/>
      <c r="AAB274" s="136"/>
      <c r="AAC274" s="136"/>
      <c r="AAD274" s="136"/>
      <c r="AAE274" s="136"/>
      <c r="AAF274" s="136"/>
      <c r="AAG274" s="136"/>
      <c r="AAH274" s="136"/>
      <c r="AAI274" s="136"/>
      <c r="AAJ274" s="136"/>
      <c r="AAK274" s="136"/>
      <c r="AAL274" s="136"/>
      <c r="AAM274" s="136"/>
      <c r="AAN274" s="136"/>
      <c r="AAO274" s="136"/>
      <c r="AAP274" s="136"/>
      <c r="AAQ274" s="136"/>
      <c r="AAR274" s="136"/>
      <c r="AAS274" s="136"/>
      <c r="AAT274" s="136"/>
      <c r="AAU274" s="136"/>
      <c r="AAV274" s="136"/>
      <c r="AAW274" s="136"/>
      <c r="AAX274" s="136"/>
      <c r="AAY274" s="136"/>
      <c r="AAZ274" s="136"/>
      <c r="ABA274" s="136"/>
      <c r="ABB274" s="136"/>
      <c r="ABC274" s="136"/>
      <c r="ABD274" s="136"/>
      <c r="ABE274" s="136"/>
      <c r="ABF274" s="136"/>
      <c r="ABG274" s="136"/>
      <c r="ABH274" s="136"/>
      <c r="ABI274" s="136"/>
      <c r="ABJ274" s="136"/>
      <c r="ABK274" s="136"/>
      <c r="ABL274" s="136"/>
      <c r="ABM274" s="136"/>
      <c r="ABN274" s="136"/>
      <c r="ABO274" s="136"/>
      <c r="ABP274" s="136"/>
      <c r="ABQ274" s="136"/>
      <c r="ABR274" s="136"/>
      <c r="ABS274" s="136"/>
      <c r="ABT274" s="136"/>
      <c r="ABU274" s="136"/>
      <c r="ABV274" s="136"/>
      <c r="ABW274" s="136"/>
      <c r="ABX274" s="136"/>
      <c r="ABY274" s="136"/>
      <c r="ABZ274" s="136"/>
      <c r="ACA274" s="136"/>
      <c r="ACB274" s="136"/>
      <c r="ACC274" s="136"/>
      <c r="ACD274" s="136"/>
      <c r="ACE274" s="136"/>
      <c r="ACF274" s="136"/>
      <c r="ACG274" s="136"/>
      <c r="ACH274" s="136"/>
      <c r="ACI274" s="136"/>
      <c r="ACJ274" s="136"/>
      <c r="ACK274" s="136"/>
      <c r="ACL274" s="136"/>
      <c r="ACM274" s="136"/>
      <c r="ACN274" s="136"/>
      <c r="ACO274" s="136"/>
      <c r="ACP274" s="136"/>
      <c r="ACQ274" s="136"/>
      <c r="ACR274" s="136"/>
      <c r="ACS274" s="136"/>
      <c r="ACT274" s="136"/>
      <c r="ACU274" s="136"/>
      <c r="ACV274" s="136"/>
      <c r="ACW274" s="136"/>
      <c r="ACX274" s="136"/>
      <c r="ACY274" s="136"/>
      <c r="ACZ274" s="136"/>
      <c r="ADA274" s="136"/>
      <c r="ADB274" s="136"/>
      <c r="ADC274" s="136"/>
      <c r="ADD274" s="136"/>
      <c r="ADE274" s="136"/>
      <c r="ADF274" s="136"/>
      <c r="ADG274" s="136"/>
      <c r="ADH274" s="136"/>
      <c r="ADI274" s="136"/>
      <c r="ADJ274" s="136"/>
      <c r="ADK274" s="136"/>
      <c r="ADL274" s="136"/>
      <c r="ADM274" s="136"/>
      <c r="ADN274" s="136"/>
      <c r="ADO274" s="136"/>
      <c r="ADP274" s="136"/>
      <c r="ADQ274" s="136"/>
      <c r="ADR274" s="136"/>
      <c r="ADS274" s="136"/>
      <c r="ADT274" s="136"/>
      <c r="ADU274" s="136"/>
      <c r="ADV274" s="136"/>
      <c r="ADW274" s="136"/>
      <c r="ADX274" s="136"/>
      <c r="ADY274" s="136"/>
      <c r="ADZ274" s="136"/>
      <c r="AEA274" s="136"/>
      <c r="AEB274" s="136"/>
      <c r="AEC274" s="136"/>
      <c r="AED274" s="136"/>
      <c r="AEE274" s="136"/>
      <c r="AEF274" s="136"/>
      <c r="AEG274" s="136"/>
      <c r="AEH274" s="136"/>
      <c r="AEI274" s="136"/>
      <c r="AEJ274" s="136"/>
      <c r="AEK274" s="136"/>
      <c r="AEL274" s="136"/>
      <c r="AEM274" s="136"/>
      <c r="AEN274" s="136"/>
      <c r="AEO274" s="136"/>
      <c r="AEP274" s="136"/>
      <c r="AEQ274" s="136"/>
      <c r="AER274" s="136"/>
      <c r="AES274" s="136"/>
      <c r="AET274" s="136"/>
      <c r="AEU274" s="136"/>
      <c r="AEV274" s="136"/>
      <c r="AEW274" s="136"/>
      <c r="AEX274" s="136"/>
      <c r="AEY274" s="136"/>
      <c r="AEZ274" s="136"/>
      <c r="AFA274" s="136"/>
      <c r="AFB274" s="136"/>
      <c r="AFC274" s="136"/>
      <c r="AFD274" s="136"/>
      <c r="AFE274" s="136"/>
      <c r="AFF274" s="136"/>
      <c r="AFG274" s="136"/>
      <c r="AFH274" s="136"/>
      <c r="AFI274" s="136"/>
      <c r="AFJ274" s="136"/>
      <c r="AFK274" s="136"/>
      <c r="AFL274" s="136"/>
      <c r="AFM274" s="136"/>
      <c r="AFN274" s="136"/>
      <c r="AFO274" s="136"/>
      <c r="AFP274" s="136"/>
      <c r="AFQ274" s="136"/>
      <c r="AFR274" s="136"/>
      <c r="AFS274" s="136"/>
      <c r="AFT274" s="136"/>
      <c r="AFU274" s="136"/>
      <c r="AFV274" s="136"/>
      <c r="AFW274" s="136"/>
      <c r="AFX274" s="136"/>
      <c r="AFY274" s="136"/>
      <c r="AFZ274" s="136"/>
      <c r="AGA274" s="136"/>
      <c r="AGB274" s="136"/>
      <c r="AGC274" s="136"/>
      <c r="AGD274" s="136"/>
      <c r="AGE274" s="136"/>
      <c r="AGF274" s="136"/>
      <c r="AGG274" s="136"/>
      <c r="AGH274" s="136"/>
      <c r="AGI274" s="136"/>
      <c r="AGJ274" s="136"/>
      <c r="AGK274" s="136"/>
      <c r="AGL274" s="136"/>
      <c r="AGM274" s="136"/>
      <c r="AGN274" s="136"/>
      <c r="AGO274" s="136"/>
      <c r="AGP274" s="136"/>
      <c r="AGQ274" s="136"/>
      <c r="AGR274" s="136"/>
      <c r="AGS274" s="136"/>
      <c r="AGT274" s="136"/>
      <c r="AGU274" s="136"/>
      <c r="AGV274" s="136"/>
      <c r="AGW274" s="136"/>
      <c r="AGX274" s="136"/>
      <c r="AGY274" s="136"/>
      <c r="AGZ274" s="136"/>
      <c r="AHA274" s="136"/>
      <c r="AHB274" s="136"/>
      <c r="AHC274" s="136"/>
      <c r="AHD274" s="136"/>
      <c r="AHE274" s="136"/>
      <c r="AHF274" s="136"/>
      <c r="AHG274" s="136"/>
      <c r="AHH274" s="136"/>
      <c r="AHI274" s="136"/>
      <c r="AHJ274" s="136"/>
      <c r="AHK274" s="136"/>
      <c r="AHL274" s="136"/>
      <c r="AHM274" s="136"/>
      <c r="AHN274" s="136"/>
      <c r="AHO274" s="136"/>
      <c r="AHP274" s="136"/>
      <c r="AHQ274" s="136"/>
      <c r="AHR274" s="136"/>
      <c r="AHS274" s="136"/>
      <c r="AHT274" s="136"/>
      <c r="AHU274" s="136"/>
      <c r="AHV274" s="136"/>
      <c r="AHW274" s="136"/>
      <c r="AHX274" s="136"/>
      <c r="AHY274" s="136"/>
      <c r="AHZ274" s="136"/>
      <c r="AIA274" s="136"/>
      <c r="AIB274" s="136"/>
      <c r="AIC274" s="136"/>
      <c r="AID274" s="136"/>
      <c r="AIE274" s="136"/>
      <c r="AIF274" s="136"/>
      <c r="AIG274" s="136"/>
      <c r="AIH274" s="136"/>
      <c r="AII274" s="136"/>
      <c r="AIJ274" s="136"/>
      <c r="AIK274" s="136"/>
      <c r="AIL274" s="136"/>
      <c r="AIM274" s="136"/>
      <c r="AIN274" s="136"/>
      <c r="AIO274" s="136"/>
      <c r="AIP274" s="136"/>
      <c r="AIQ274" s="136"/>
      <c r="AIR274" s="136"/>
      <c r="AIS274" s="136"/>
      <c r="AIT274" s="136"/>
      <c r="AIU274" s="136"/>
      <c r="AIV274" s="136"/>
      <c r="AIW274" s="136"/>
      <c r="AIX274" s="136"/>
      <c r="AIY274" s="136"/>
      <c r="AIZ274" s="136"/>
      <c r="AJA274" s="136"/>
      <c r="AJB274" s="136"/>
      <c r="AJC274" s="136"/>
      <c r="AJD274" s="136"/>
      <c r="AJE274" s="136"/>
      <c r="AJF274" s="136"/>
      <c r="AJG274" s="136"/>
      <c r="AJH274" s="136"/>
      <c r="AJI274" s="136"/>
      <c r="AJJ274" s="136"/>
      <c r="AJK274" s="136"/>
      <c r="AJL274" s="136"/>
      <c r="AJM274" s="136"/>
      <c r="AJN274" s="136"/>
      <c r="AJO274" s="136"/>
      <c r="AJP274" s="136"/>
      <c r="AJQ274" s="136"/>
      <c r="AJR274" s="136"/>
      <c r="AJS274" s="136"/>
      <c r="AJT274" s="136"/>
      <c r="AJU274" s="136"/>
      <c r="AJV274" s="136"/>
      <c r="AJW274" s="136"/>
      <c r="AJX274" s="136"/>
      <c r="AJY274" s="136"/>
      <c r="AJZ274" s="136"/>
      <c r="AKA274" s="136"/>
      <c r="AKB274" s="136"/>
      <c r="AKC274" s="136"/>
      <c r="AKD274" s="136"/>
      <c r="AKE274" s="136"/>
      <c r="AKF274" s="136"/>
      <c r="AKG274" s="136"/>
      <c r="AKH274" s="136"/>
      <c r="AKI274" s="136"/>
      <c r="AKJ274" s="136"/>
      <c r="AKK274" s="136"/>
      <c r="AKL274" s="136"/>
      <c r="AKM274" s="136"/>
      <c r="AKN274" s="136"/>
      <c r="AKO274" s="136"/>
      <c r="AKP274" s="136"/>
      <c r="AKQ274" s="136"/>
      <c r="AKR274" s="136"/>
      <c r="AKS274" s="136"/>
      <c r="AKT274" s="136"/>
      <c r="AKU274" s="136"/>
      <c r="AKV274" s="136"/>
      <c r="AKW274" s="136"/>
      <c r="AKX274" s="136"/>
      <c r="AKY274" s="136"/>
      <c r="AKZ274" s="136"/>
      <c r="ALA274" s="136"/>
      <c r="ALB274" s="136"/>
      <c r="ALC274" s="136"/>
      <c r="ALD274" s="136"/>
      <c r="ALE274" s="136"/>
      <c r="ALF274" s="136"/>
      <c r="ALG274" s="136"/>
      <c r="ALH274" s="136"/>
      <c r="ALI274" s="136"/>
      <c r="ALJ274" s="136"/>
      <c r="ALK274" s="136"/>
      <c r="ALL274" s="136"/>
      <c r="ALM274" s="136"/>
      <c r="ALN274" s="136"/>
      <c r="ALO274" s="136"/>
      <c r="ALP274" s="136"/>
      <c r="ALQ274" s="136"/>
      <c r="ALR274" s="136"/>
      <c r="ALS274" s="136"/>
      <c r="ALT274" s="136"/>
      <c r="ALU274" s="136"/>
      <c r="ALV274" s="136"/>
      <c r="ALW274" s="136"/>
      <c r="ALX274" s="136"/>
      <c r="ALY274" s="136"/>
      <c r="ALZ274" s="136"/>
      <c r="AMA274" s="136"/>
      <c r="AMB274" s="136"/>
      <c r="AMC274" s="136"/>
      <c r="AMD274" s="136"/>
      <c r="AME274" s="136"/>
      <c r="AMF274" s="136"/>
      <c r="AMG274" s="136"/>
      <c r="AMH274" s="136"/>
      <c r="AMI274" s="136"/>
    </row>
    <row r="275" spans="1:1023" ht="45" x14ac:dyDescent="0.25">
      <c r="A275" s="280" t="s">
        <v>1032</v>
      </c>
      <c r="B275" s="193">
        <v>275</v>
      </c>
      <c r="C275" s="192" t="s">
        <v>1033</v>
      </c>
      <c r="D275" s="210" t="s">
        <v>1034</v>
      </c>
      <c r="E275" s="136"/>
      <c r="F275" s="238"/>
      <c r="G275" s="214"/>
      <c r="H275" s="214"/>
      <c r="I275" s="367">
        <v>0.14499999999999999</v>
      </c>
      <c r="J275" s="443"/>
      <c r="K275" s="161"/>
      <c r="L275" s="418" t="s">
        <v>770</v>
      </c>
      <c r="M275" s="161"/>
      <c r="N275" s="161"/>
      <c r="O275" s="161"/>
      <c r="P275" s="461">
        <v>2</v>
      </c>
      <c r="Q275" s="161"/>
      <c r="R275" s="161"/>
      <c r="S275" s="419">
        <v>2</v>
      </c>
      <c r="T275" s="77"/>
      <c r="U275" s="161"/>
      <c r="V275" s="256">
        <f>IF(O275=1,10,100)</f>
        <v>100</v>
      </c>
      <c r="W275" s="256">
        <f>IF(O275=1,1,IF(O275=2,10,100))</f>
        <v>100</v>
      </c>
      <c r="X275" s="256">
        <f>IF(O275=3,20,100)</f>
        <v>100</v>
      </c>
      <c r="Y275" s="256">
        <f>IF(P275=1,10,100)</f>
        <v>100</v>
      </c>
      <c r="Z275" s="256">
        <f>IF(P275=1,1,IF(P275=2,10,100))</f>
        <v>10</v>
      </c>
      <c r="AA275" s="257">
        <f>IF(OR(EXACT(Q275,"1A"),EXACT(Q275,"1B")),0.1,IF(Q275=2,1,100))</f>
        <v>100</v>
      </c>
      <c r="AB275" s="257">
        <f>IF(OR(EXACT(R275,"1A"),EXACT(R275,"1B")),0.1,IF(R275=2,1,100))</f>
        <v>100</v>
      </c>
      <c r="AC275" s="257">
        <f>IF(OR(EXACT(S275,"1A"),EXACT(S275,"1B")),0.3,IF(S275=2,3,100))</f>
        <v>3</v>
      </c>
      <c r="AD275" s="136"/>
      <c r="AE275" s="136"/>
      <c r="AF275" s="249">
        <f>IF(OR(OR(EXACT(J275,"1A"),EXACT(J275,"1B"),EXACT(J275,"1C")),K275=1),1,IF(K275=2,10,100))</f>
        <v>100</v>
      </c>
      <c r="AG275" s="249">
        <f>IF(OR(EXACT(J275,"1A"),EXACT(J275,"1B"),EXACT(J275,"1C")),1,IF(J275=2,10,100))</f>
        <v>100</v>
      </c>
      <c r="AH275" s="249">
        <f>IF(OR(EXACT(J275,"1A"),EXACT(J275,"1B"),EXACT(J275,"1C"),K275=1),3,100)</f>
        <v>100</v>
      </c>
      <c r="AI275" s="249">
        <f>IF(OR(EXACT(J275,"1A"),EXACT(J275,"1B"),EXACT(J275,"1C")),5,100)</f>
        <v>100</v>
      </c>
      <c r="AJ275" s="251"/>
      <c r="AK275" s="136"/>
      <c r="AL275" s="228">
        <v>1</v>
      </c>
      <c r="AM275" s="251"/>
      <c r="AN275" s="136"/>
      <c r="AO275" s="136"/>
      <c r="AP275" s="136"/>
      <c r="AQ275" s="199" t="s">
        <v>1035</v>
      </c>
      <c r="AR275" s="136"/>
      <c r="AS275" s="136"/>
      <c r="AT275" s="136"/>
      <c r="AU275" s="136"/>
      <c r="AV275" s="136"/>
      <c r="AW275" s="136"/>
      <c r="AX275" s="136"/>
      <c r="AY275" s="136"/>
      <c r="AZ275" s="136"/>
      <c r="BA275" s="136"/>
      <c r="BB275" s="136"/>
      <c r="BC275" s="136"/>
      <c r="BD275" s="136"/>
      <c r="BE275" s="136"/>
      <c r="BF275" s="136"/>
      <c r="BG275" s="136"/>
      <c r="BH275" s="136"/>
      <c r="BI275" s="136"/>
      <c r="BJ275" s="136"/>
      <c r="BK275" s="136"/>
      <c r="BL275" s="136"/>
      <c r="BM275" s="136"/>
      <c r="BN275" s="136"/>
      <c r="BO275" s="136"/>
      <c r="BP275" s="136"/>
      <c r="BQ275" s="136"/>
      <c r="BR275" s="136"/>
      <c r="BS275" s="136"/>
      <c r="BT275" s="136"/>
      <c r="BU275" s="136"/>
      <c r="BV275" s="136"/>
      <c r="BW275" s="136"/>
      <c r="BX275" s="136"/>
      <c r="BY275" s="136"/>
      <c r="BZ275" s="136"/>
      <c r="CA275" s="136"/>
      <c r="CB275" s="136"/>
      <c r="CC275" s="136"/>
      <c r="CD275" s="136"/>
      <c r="CE275" s="136"/>
      <c r="CF275" s="136"/>
      <c r="CG275" s="136"/>
      <c r="CH275" s="136"/>
      <c r="CI275" s="136"/>
      <c r="CJ275" s="136"/>
      <c r="CK275" s="136"/>
      <c r="CL275" s="136"/>
      <c r="CM275" s="136"/>
      <c r="CN275" s="136"/>
      <c r="CO275" s="136"/>
      <c r="CP275" s="136"/>
      <c r="CQ275" s="136"/>
      <c r="CR275" s="136"/>
      <c r="CS275" s="136"/>
      <c r="CT275" s="136"/>
      <c r="CU275" s="136"/>
      <c r="CV275" s="136"/>
      <c r="CW275" s="136"/>
      <c r="CX275" s="136"/>
      <c r="CY275" s="136"/>
      <c r="CZ275" s="136"/>
      <c r="DA275" s="136"/>
      <c r="DB275" s="136"/>
      <c r="DC275" s="136"/>
      <c r="DD275" s="136"/>
      <c r="DE275" s="136"/>
      <c r="DF275" s="136"/>
      <c r="DG275" s="136"/>
      <c r="DH275" s="136"/>
      <c r="DI275" s="136"/>
      <c r="DJ275" s="136"/>
      <c r="DK275" s="136"/>
      <c r="DL275" s="136"/>
      <c r="DM275" s="136"/>
      <c r="DN275" s="136"/>
      <c r="DO275" s="136"/>
      <c r="DP275" s="136"/>
      <c r="DQ275" s="136"/>
      <c r="DR275" s="136"/>
      <c r="DS275" s="136"/>
      <c r="DT275" s="136"/>
      <c r="DU275" s="136"/>
      <c r="DV275" s="136"/>
      <c r="DW275" s="136"/>
      <c r="DX275" s="136"/>
      <c r="DY275" s="136"/>
      <c r="DZ275" s="136"/>
      <c r="EA275" s="136"/>
      <c r="EB275" s="136"/>
      <c r="EC275" s="136"/>
      <c r="ED275" s="136"/>
      <c r="EE275" s="136"/>
      <c r="EF275" s="136"/>
      <c r="EG275" s="136"/>
      <c r="EH275" s="136"/>
      <c r="EI275" s="136"/>
      <c r="EJ275" s="136"/>
      <c r="EK275" s="136"/>
      <c r="EL275" s="136"/>
      <c r="EM275" s="136"/>
      <c r="EN275" s="136"/>
      <c r="EO275" s="136"/>
      <c r="EP275" s="136"/>
      <c r="EQ275" s="136"/>
      <c r="ER275" s="136"/>
      <c r="ES275" s="136"/>
      <c r="ET275" s="136"/>
      <c r="EU275" s="136"/>
      <c r="EV275" s="136"/>
      <c r="EW275" s="136"/>
      <c r="EX275" s="136"/>
      <c r="EY275" s="136"/>
      <c r="EZ275" s="136"/>
      <c r="FA275" s="136"/>
      <c r="FB275" s="136"/>
      <c r="FC275" s="136"/>
      <c r="FD275" s="136"/>
      <c r="FE275" s="136"/>
      <c r="FF275" s="136"/>
      <c r="FG275" s="136"/>
      <c r="FH275" s="136"/>
      <c r="FI275" s="136"/>
      <c r="FJ275" s="136"/>
      <c r="FK275" s="136"/>
      <c r="FL275" s="136"/>
      <c r="FM275" s="136"/>
      <c r="FN275" s="136"/>
      <c r="FO275" s="136"/>
      <c r="FP275" s="136"/>
      <c r="FQ275" s="136"/>
      <c r="FR275" s="136"/>
      <c r="FS275" s="136"/>
      <c r="FT275" s="136"/>
      <c r="FU275" s="136"/>
      <c r="FV275" s="136"/>
      <c r="FW275" s="136"/>
      <c r="FX275" s="136"/>
      <c r="FY275" s="136"/>
      <c r="FZ275" s="136"/>
      <c r="GA275" s="136"/>
      <c r="GB275" s="136"/>
      <c r="GC275" s="136"/>
      <c r="GD275" s="136"/>
      <c r="GE275" s="136"/>
      <c r="GF275" s="136"/>
      <c r="GG275" s="136"/>
      <c r="GH275" s="136"/>
      <c r="GI275" s="136"/>
      <c r="GJ275" s="136"/>
      <c r="GK275" s="136"/>
      <c r="GL275" s="136"/>
      <c r="GM275" s="136"/>
      <c r="GN275" s="136"/>
      <c r="GO275" s="136"/>
      <c r="GP275" s="136"/>
      <c r="GQ275" s="136"/>
      <c r="GR275" s="136"/>
      <c r="GS275" s="136"/>
      <c r="GT275" s="136"/>
      <c r="GU275" s="136"/>
      <c r="GV275" s="136"/>
      <c r="GW275" s="136"/>
      <c r="GX275" s="136"/>
      <c r="GY275" s="136"/>
      <c r="GZ275" s="136"/>
      <c r="HA275" s="136"/>
      <c r="HB275" s="136"/>
      <c r="HC275" s="136"/>
      <c r="HD275" s="136"/>
      <c r="HE275" s="136"/>
      <c r="HF275" s="136"/>
      <c r="HG275" s="136"/>
      <c r="HH275" s="136"/>
      <c r="HI275" s="136"/>
      <c r="HJ275" s="136"/>
      <c r="HK275" s="136"/>
      <c r="HL275" s="136"/>
      <c r="HM275" s="136"/>
      <c r="HN275" s="136"/>
      <c r="HO275" s="136"/>
      <c r="HP275" s="136"/>
      <c r="HQ275" s="136"/>
      <c r="HR275" s="136"/>
      <c r="HS275" s="136"/>
      <c r="HT275" s="136"/>
      <c r="HU275" s="136"/>
      <c r="HV275" s="136"/>
      <c r="HW275" s="136"/>
      <c r="HX275" s="136"/>
      <c r="HY275" s="136"/>
      <c r="HZ275" s="136"/>
      <c r="IA275" s="136"/>
      <c r="IB275" s="136"/>
      <c r="IC275" s="136"/>
      <c r="ID275" s="136"/>
      <c r="IE275" s="136"/>
      <c r="IF275" s="136"/>
      <c r="IG275" s="136"/>
      <c r="IH275" s="136"/>
      <c r="II275" s="136"/>
      <c r="IJ275" s="136"/>
      <c r="IK275" s="136"/>
      <c r="IL275" s="136"/>
      <c r="IM275" s="136"/>
      <c r="IN275" s="136"/>
      <c r="IO275" s="136"/>
      <c r="IP275" s="136"/>
      <c r="IQ275" s="136"/>
      <c r="IR275" s="136"/>
      <c r="IS275" s="136"/>
      <c r="IT275" s="136"/>
      <c r="IU275" s="136"/>
      <c r="IV275" s="136"/>
      <c r="IW275" s="136"/>
      <c r="IX275" s="136"/>
      <c r="IY275" s="136"/>
      <c r="IZ275" s="136"/>
      <c r="JA275" s="136"/>
      <c r="JB275" s="136"/>
      <c r="JC275" s="136"/>
      <c r="JD275" s="136"/>
      <c r="JE275" s="136"/>
      <c r="JF275" s="136"/>
      <c r="JG275" s="136"/>
      <c r="JH275" s="136"/>
      <c r="JI275" s="136"/>
      <c r="JJ275" s="136"/>
      <c r="JK275" s="136"/>
      <c r="JL275" s="136"/>
      <c r="JM275" s="136"/>
      <c r="JN275" s="136"/>
      <c r="JO275" s="136"/>
      <c r="JP275" s="136"/>
      <c r="JQ275" s="136"/>
      <c r="JR275" s="136"/>
      <c r="JS275" s="136"/>
      <c r="JT275" s="136"/>
      <c r="JU275" s="136"/>
      <c r="JV275" s="136"/>
      <c r="JW275" s="136"/>
      <c r="JX275" s="136"/>
      <c r="JY275" s="136"/>
      <c r="JZ275" s="136"/>
      <c r="KA275" s="136"/>
      <c r="KB275" s="136"/>
      <c r="KC275" s="136"/>
      <c r="KD275" s="136"/>
      <c r="KE275" s="136"/>
      <c r="KF275" s="136"/>
      <c r="KG275" s="136"/>
      <c r="KH275" s="136"/>
      <c r="KI275" s="136"/>
      <c r="KJ275" s="136"/>
      <c r="KK275" s="136"/>
      <c r="KL275" s="136"/>
      <c r="KM275" s="136"/>
      <c r="KN275" s="136"/>
      <c r="KO275" s="136"/>
      <c r="KP275" s="136"/>
      <c r="KQ275" s="136"/>
      <c r="KR275" s="136"/>
      <c r="KS275" s="136"/>
      <c r="KT275" s="136"/>
      <c r="KU275" s="136"/>
      <c r="KV275" s="136"/>
      <c r="KW275" s="136"/>
      <c r="KX275" s="136"/>
      <c r="KY275" s="136"/>
      <c r="KZ275" s="136"/>
      <c r="LA275" s="136"/>
      <c r="LB275" s="136"/>
      <c r="LC275" s="136"/>
      <c r="LD275" s="136"/>
      <c r="LE275" s="136"/>
      <c r="LF275" s="136"/>
      <c r="LG275" s="136"/>
      <c r="LH275" s="136"/>
      <c r="LI275" s="136"/>
      <c r="LJ275" s="136"/>
      <c r="LK275" s="136"/>
      <c r="LL275" s="136"/>
      <c r="LM275" s="136"/>
      <c r="LN275" s="136"/>
      <c r="LO275" s="136"/>
      <c r="LP275" s="136"/>
      <c r="LQ275" s="136"/>
      <c r="LR275" s="136"/>
      <c r="LS275" s="136"/>
      <c r="LT275" s="136"/>
      <c r="LU275" s="136"/>
      <c r="LV275" s="136"/>
      <c r="LW275" s="136"/>
      <c r="LX275" s="136"/>
      <c r="LY275" s="136"/>
      <c r="LZ275" s="136"/>
      <c r="MA275" s="136"/>
      <c r="MB275" s="136"/>
      <c r="MC275" s="136"/>
      <c r="MD275" s="136"/>
      <c r="ME275" s="136"/>
      <c r="MF275" s="136"/>
      <c r="MG275" s="136"/>
      <c r="MH275" s="136"/>
      <c r="MI275" s="136"/>
      <c r="MJ275" s="136"/>
      <c r="MK275" s="136"/>
      <c r="ML275" s="136"/>
      <c r="MM275" s="136"/>
      <c r="MN275" s="136"/>
      <c r="MO275" s="136"/>
      <c r="MP275" s="136"/>
      <c r="MQ275" s="136"/>
      <c r="MR275" s="136"/>
      <c r="MS275" s="136"/>
      <c r="MT275" s="136"/>
      <c r="MU275" s="136"/>
      <c r="MV275" s="136"/>
      <c r="MW275" s="136"/>
      <c r="MX275" s="136"/>
      <c r="MY275" s="136"/>
      <c r="MZ275" s="136"/>
      <c r="NA275" s="136"/>
      <c r="NB275" s="136"/>
      <c r="NC275" s="136"/>
      <c r="ND275" s="136"/>
      <c r="NE275" s="136"/>
      <c r="NF275" s="136"/>
      <c r="NG275" s="136"/>
      <c r="NH275" s="136"/>
      <c r="NI275" s="136"/>
      <c r="NJ275" s="136"/>
      <c r="NK275" s="136"/>
      <c r="NL275" s="136"/>
      <c r="NM275" s="136"/>
      <c r="NN275" s="136"/>
      <c r="NO275" s="136"/>
      <c r="NP275" s="136"/>
      <c r="NQ275" s="136"/>
      <c r="NR275" s="136"/>
      <c r="NS275" s="136"/>
      <c r="NT275" s="136"/>
      <c r="NU275" s="136"/>
      <c r="NV275" s="136"/>
      <c r="NW275" s="136"/>
      <c r="NX275" s="136"/>
      <c r="NY275" s="136"/>
      <c r="NZ275" s="136"/>
      <c r="OA275" s="136"/>
      <c r="OB275" s="136"/>
      <c r="OC275" s="136"/>
      <c r="OD275" s="136"/>
      <c r="OE275" s="136"/>
      <c r="OF275" s="136"/>
      <c r="OG275" s="136"/>
      <c r="OH275" s="136"/>
      <c r="OI275" s="136"/>
      <c r="OJ275" s="136"/>
      <c r="OK275" s="136"/>
      <c r="OL275" s="136"/>
      <c r="OM275" s="136"/>
      <c r="ON275" s="136"/>
      <c r="OO275" s="136"/>
      <c r="OP275" s="136"/>
      <c r="OQ275" s="136"/>
      <c r="OR275" s="136"/>
      <c r="OS275" s="136"/>
      <c r="OT275" s="136"/>
      <c r="OU275" s="136"/>
      <c r="OV275" s="136"/>
      <c r="OW275" s="136"/>
      <c r="OX275" s="136"/>
      <c r="OY275" s="136"/>
      <c r="OZ275" s="136"/>
      <c r="PA275" s="136"/>
      <c r="PB275" s="136"/>
      <c r="PC275" s="136"/>
      <c r="PD275" s="136"/>
      <c r="PE275" s="136"/>
      <c r="PF275" s="136"/>
      <c r="PG275" s="136"/>
      <c r="PH275" s="136"/>
      <c r="PI275" s="136"/>
      <c r="PJ275" s="136"/>
      <c r="PK275" s="136"/>
      <c r="PL275" s="136"/>
      <c r="PM275" s="136"/>
      <c r="PN275" s="136"/>
      <c r="PO275" s="136"/>
      <c r="PP275" s="136"/>
      <c r="PQ275" s="136"/>
      <c r="PR275" s="136"/>
      <c r="PS275" s="136"/>
      <c r="PT275" s="136"/>
      <c r="PU275" s="136"/>
      <c r="PV275" s="136"/>
      <c r="PW275" s="136"/>
      <c r="PX275" s="136"/>
      <c r="PY275" s="136"/>
      <c r="PZ275" s="136"/>
      <c r="QA275" s="136"/>
      <c r="QB275" s="136"/>
      <c r="QC275" s="136"/>
      <c r="QD275" s="136"/>
      <c r="QE275" s="136"/>
      <c r="QF275" s="136"/>
      <c r="QG275" s="136"/>
      <c r="QH275" s="136"/>
      <c r="QI275" s="136"/>
      <c r="QJ275" s="136"/>
      <c r="QK275" s="136"/>
      <c r="QL275" s="136"/>
      <c r="QM275" s="136"/>
      <c r="QN275" s="136"/>
      <c r="QO275" s="136"/>
      <c r="QP275" s="136"/>
      <c r="QQ275" s="136"/>
      <c r="QR275" s="136"/>
      <c r="QS275" s="136"/>
      <c r="QT275" s="136"/>
      <c r="QU275" s="136"/>
      <c r="QV275" s="136"/>
      <c r="QW275" s="136"/>
      <c r="QX275" s="136"/>
      <c r="QY275" s="136"/>
      <c r="QZ275" s="136"/>
      <c r="RA275" s="136"/>
      <c r="RB275" s="136"/>
      <c r="RC275" s="136"/>
      <c r="RD275" s="136"/>
      <c r="RE275" s="136"/>
      <c r="RF275" s="136"/>
      <c r="RG275" s="136"/>
      <c r="RH275" s="136"/>
      <c r="RI275" s="136"/>
      <c r="RJ275" s="136"/>
      <c r="RK275" s="136"/>
      <c r="RL275" s="136"/>
      <c r="RM275" s="136"/>
      <c r="RN275" s="136"/>
      <c r="RO275" s="136"/>
      <c r="RP275" s="136"/>
      <c r="RQ275" s="136"/>
      <c r="RR275" s="136"/>
      <c r="RS275" s="136"/>
      <c r="RT275" s="136"/>
      <c r="RU275" s="136"/>
      <c r="RV275" s="136"/>
      <c r="RW275" s="136"/>
      <c r="RX275" s="136"/>
      <c r="RY275" s="136"/>
      <c r="RZ275" s="136"/>
      <c r="SA275" s="136"/>
      <c r="SB275" s="136"/>
      <c r="SC275" s="136"/>
      <c r="SD275" s="136"/>
      <c r="SE275" s="136"/>
      <c r="SF275" s="136"/>
      <c r="SG275" s="136"/>
      <c r="SH275" s="136"/>
      <c r="SI275" s="136"/>
      <c r="SJ275" s="136"/>
      <c r="SK275" s="136"/>
      <c r="SL275" s="136"/>
      <c r="SM275" s="136"/>
      <c r="SN275" s="136"/>
      <c r="SO275" s="136"/>
      <c r="SP275" s="136"/>
      <c r="SQ275" s="136"/>
      <c r="SR275" s="136"/>
      <c r="SS275" s="136"/>
      <c r="ST275" s="136"/>
      <c r="SU275" s="136"/>
      <c r="SV275" s="136"/>
      <c r="SW275" s="136"/>
      <c r="SX275" s="136"/>
      <c r="SY275" s="136"/>
      <c r="SZ275" s="136"/>
      <c r="TA275" s="136"/>
      <c r="TB275" s="136"/>
      <c r="TC275" s="136"/>
      <c r="TD275" s="136"/>
      <c r="TE275" s="136"/>
      <c r="TF275" s="136"/>
      <c r="TG275" s="136"/>
      <c r="TH275" s="136"/>
      <c r="TI275" s="136"/>
      <c r="TJ275" s="136"/>
      <c r="TK275" s="136"/>
      <c r="TL275" s="136"/>
      <c r="TM275" s="136"/>
      <c r="TN275" s="136"/>
      <c r="TO275" s="136"/>
      <c r="TP275" s="136"/>
      <c r="TQ275" s="136"/>
      <c r="TR275" s="136"/>
      <c r="TS275" s="136"/>
      <c r="TT275" s="136"/>
      <c r="TU275" s="136"/>
      <c r="TV275" s="136"/>
      <c r="TW275" s="136"/>
      <c r="TX275" s="136"/>
      <c r="TY275" s="136"/>
      <c r="TZ275" s="136"/>
      <c r="UA275" s="136"/>
      <c r="UB275" s="136"/>
      <c r="UC275" s="136"/>
      <c r="UD275" s="136"/>
      <c r="UE275" s="136"/>
      <c r="UF275" s="136"/>
      <c r="UG275" s="136"/>
      <c r="UH275" s="136"/>
      <c r="UI275" s="136"/>
      <c r="UJ275" s="136"/>
      <c r="UK275" s="136"/>
      <c r="UL275" s="136"/>
      <c r="UM275" s="136"/>
      <c r="UN275" s="136"/>
      <c r="UO275" s="136"/>
      <c r="UP275" s="136"/>
      <c r="UQ275" s="136"/>
      <c r="UR275" s="136"/>
      <c r="US275" s="136"/>
      <c r="UT275" s="136"/>
      <c r="UU275" s="136"/>
      <c r="UV275" s="136"/>
      <c r="UW275" s="136"/>
      <c r="UX275" s="136"/>
      <c r="UY275" s="136"/>
      <c r="UZ275" s="136"/>
      <c r="VA275" s="136"/>
      <c r="VB275" s="136"/>
      <c r="VC275" s="136"/>
      <c r="VD275" s="136"/>
      <c r="VE275" s="136"/>
      <c r="VF275" s="136"/>
      <c r="VG275" s="136"/>
      <c r="VH275" s="136"/>
      <c r="VI275" s="136"/>
      <c r="VJ275" s="136"/>
      <c r="VK275" s="136"/>
      <c r="VL275" s="136"/>
      <c r="VM275" s="136"/>
      <c r="VN275" s="136"/>
      <c r="VO275" s="136"/>
      <c r="VP275" s="136"/>
      <c r="VQ275" s="136"/>
      <c r="VR275" s="136"/>
      <c r="VS275" s="136"/>
      <c r="VT275" s="136"/>
      <c r="VU275" s="136"/>
      <c r="VV275" s="136"/>
      <c r="VW275" s="136"/>
      <c r="VX275" s="136"/>
      <c r="VY275" s="136"/>
      <c r="VZ275" s="136"/>
      <c r="WA275" s="136"/>
      <c r="WB275" s="136"/>
      <c r="WC275" s="136"/>
      <c r="WD275" s="136"/>
      <c r="WE275" s="136"/>
      <c r="WF275" s="136"/>
      <c r="WG275" s="136"/>
      <c r="WH275" s="136"/>
      <c r="WI275" s="136"/>
      <c r="WJ275" s="136"/>
      <c r="WK275" s="136"/>
      <c r="WL275" s="136"/>
      <c r="WM275" s="136"/>
      <c r="WN275" s="136"/>
      <c r="WO275" s="136"/>
      <c r="WP275" s="136"/>
      <c r="WQ275" s="136"/>
      <c r="WR275" s="136"/>
      <c r="WS275" s="136"/>
      <c r="WT275" s="136"/>
      <c r="WU275" s="136"/>
      <c r="WV275" s="136"/>
      <c r="WW275" s="136"/>
      <c r="WX275" s="136"/>
      <c r="WY275" s="136"/>
      <c r="WZ275" s="136"/>
      <c r="XA275" s="136"/>
      <c r="XB275" s="136"/>
      <c r="XC275" s="136"/>
      <c r="XD275" s="136"/>
      <c r="XE275" s="136"/>
      <c r="XF275" s="136"/>
      <c r="XG275" s="136"/>
      <c r="XH275" s="136"/>
      <c r="XI275" s="136"/>
      <c r="XJ275" s="136"/>
      <c r="XK275" s="136"/>
      <c r="XL275" s="136"/>
      <c r="XM275" s="136"/>
      <c r="XN275" s="136"/>
      <c r="XO275" s="136"/>
      <c r="XP275" s="136"/>
      <c r="XQ275" s="136"/>
      <c r="XR275" s="136"/>
      <c r="XS275" s="136"/>
      <c r="XT275" s="136"/>
      <c r="XU275" s="136"/>
      <c r="XV275" s="136"/>
      <c r="XW275" s="136"/>
      <c r="XX275" s="136"/>
      <c r="XY275" s="136"/>
      <c r="XZ275" s="136"/>
      <c r="YA275" s="136"/>
      <c r="YB275" s="136"/>
      <c r="YC275" s="136"/>
      <c r="YD275" s="136"/>
      <c r="YE275" s="136"/>
      <c r="YF275" s="136"/>
      <c r="YG275" s="136"/>
      <c r="YH275" s="136"/>
      <c r="YI275" s="136"/>
      <c r="YJ275" s="136"/>
      <c r="YK275" s="136"/>
      <c r="YL275" s="136"/>
      <c r="YM275" s="136"/>
      <c r="YN275" s="136"/>
      <c r="YO275" s="136"/>
      <c r="YP275" s="136"/>
      <c r="YQ275" s="136"/>
      <c r="YR275" s="136"/>
      <c r="YS275" s="136"/>
      <c r="YT275" s="136"/>
      <c r="YU275" s="136"/>
      <c r="YV275" s="136"/>
      <c r="YW275" s="136"/>
      <c r="YX275" s="136"/>
      <c r="YY275" s="136"/>
      <c r="YZ275" s="136"/>
      <c r="ZA275" s="136"/>
      <c r="ZB275" s="136"/>
      <c r="ZC275" s="136"/>
      <c r="ZD275" s="136"/>
      <c r="ZE275" s="136"/>
      <c r="ZF275" s="136"/>
      <c r="ZG275" s="136"/>
      <c r="ZH275" s="136"/>
      <c r="ZI275" s="136"/>
      <c r="ZJ275" s="136"/>
      <c r="ZK275" s="136"/>
      <c r="ZL275" s="136"/>
      <c r="ZM275" s="136"/>
      <c r="ZN275" s="136"/>
      <c r="ZO275" s="136"/>
      <c r="ZP275" s="136"/>
      <c r="ZQ275" s="136"/>
      <c r="ZR275" s="136"/>
      <c r="ZS275" s="136"/>
      <c r="ZT275" s="136"/>
      <c r="ZU275" s="136"/>
      <c r="ZV275" s="136"/>
      <c r="ZW275" s="136"/>
      <c r="ZX275" s="136"/>
      <c r="ZY275" s="136"/>
      <c r="ZZ275" s="136"/>
      <c r="AAA275" s="136"/>
      <c r="AAB275" s="136"/>
      <c r="AAC275" s="136"/>
      <c r="AAD275" s="136"/>
      <c r="AAE275" s="136"/>
      <c r="AAF275" s="136"/>
      <c r="AAG275" s="136"/>
      <c r="AAH275" s="136"/>
      <c r="AAI275" s="136"/>
      <c r="AAJ275" s="136"/>
      <c r="AAK275" s="136"/>
      <c r="AAL275" s="136"/>
      <c r="AAM275" s="136"/>
      <c r="AAN275" s="136"/>
      <c r="AAO275" s="136"/>
      <c r="AAP275" s="136"/>
      <c r="AAQ275" s="136"/>
      <c r="AAR275" s="136"/>
      <c r="AAS275" s="136"/>
      <c r="AAT275" s="136"/>
      <c r="AAU275" s="136"/>
      <c r="AAV275" s="136"/>
      <c r="AAW275" s="136"/>
      <c r="AAX275" s="136"/>
      <c r="AAY275" s="136"/>
      <c r="AAZ275" s="136"/>
      <c r="ABA275" s="136"/>
      <c r="ABB275" s="136"/>
      <c r="ABC275" s="136"/>
      <c r="ABD275" s="136"/>
      <c r="ABE275" s="136"/>
      <c r="ABF275" s="136"/>
      <c r="ABG275" s="136"/>
      <c r="ABH275" s="136"/>
      <c r="ABI275" s="136"/>
      <c r="ABJ275" s="136"/>
      <c r="ABK275" s="136"/>
      <c r="ABL275" s="136"/>
      <c r="ABM275" s="136"/>
      <c r="ABN275" s="136"/>
      <c r="ABO275" s="136"/>
      <c r="ABP275" s="136"/>
      <c r="ABQ275" s="136"/>
      <c r="ABR275" s="136"/>
      <c r="ABS275" s="136"/>
      <c r="ABT275" s="136"/>
      <c r="ABU275" s="136"/>
      <c r="ABV275" s="136"/>
      <c r="ABW275" s="136"/>
      <c r="ABX275" s="136"/>
      <c r="ABY275" s="136"/>
      <c r="ABZ275" s="136"/>
      <c r="ACA275" s="136"/>
      <c r="ACB275" s="136"/>
      <c r="ACC275" s="136"/>
      <c r="ACD275" s="136"/>
      <c r="ACE275" s="136"/>
      <c r="ACF275" s="136"/>
      <c r="ACG275" s="136"/>
      <c r="ACH275" s="136"/>
      <c r="ACI275" s="136"/>
      <c r="ACJ275" s="136"/>
      <c r="ACK275" s="136"/>
      <c r="ACL275" s="136"/>
      <c r="ACM275" s="136"/>
      <c r="ACN275" s="136"/>
      <c r="ACO275" s="136"/>
      <c r="ACP275" s="136"/>
      <c r="ACQ275" s="136"/>
      <c r="ACR275" s="136"/>
      <c r="ACS275" s="136"/>
      <c r="ACT275" s="136"/>
      <c r="ACU275" s="136"/>
      <c r="ACV275" s="136"/>
      <c r="ACW275" s="136"/>
      <c r="ACX275" s="136"/>
      <c r="ACY275" s="136"/>
      <c r="ACZ275" s="136"/>
      <c r="ADA275" s="136"/>
      <c r="ADB275" s="136"/>
      <c r="ADC275" s="136"/>
      <c r="ADD275" s="136"/>
      <c r="ADE275" s="136"/>
      <c r="ADF275" s="136"/>
      <c r="ADG275" s="136"/>
      <c r="ADH275" s="136"/>
      <c r="ADI275" s="136"/>
      <c r="ADJ275" s="136"/>
      <c r="ADK275" s="136"/>
      <c r="ADL275" s="136"/>
      <c r="ADM275" s="136"/>
      <c r="ADN275" s="136"/>
      <c r="ADO275" s="136"/>
      <c r="ADP275" s="136"/>
      <c r="ADQ275" s="136"/>
      <c r="ADR275" s="136"/>
      <c r="ADS275" s="136"/>
      <c r="ADT275" s="136"/>
      <c r="ADU275" s="136"/>
      <c r="ADV275" s="136"/>
      <c r="ADW275" s="136"/>
      <c r="ADX275" s="136"/>
      <c r="ADY275" s="136"/>
      <c r="ADZ275" s="136"/>
      <c r="AEA275" s="136"/>
      <c r="AEB275" s="136"/>
      <c r="AEC275" s="136"/>
      <c r="AED275" s="136"/>
      <c r="AEE275" s="136"/>
      <c r="AEF275" s="136"/>
      <c r="AEG275" s="136"/>
      <c r="AEH275" s="136"/>
      <c r="AEI275" s="136"/>
      <c r="AEJ275" s="136"/>
      <c r="AEK275" s="136"/>
      <c r="AEL275" s="136"/>
      <c r="AEM275" s="136"/>
      <c r="AEN275" s="136"/>
      <c r="AEO275" s="136"/>
      <c r="AEP275" s="136"/>
      <c r="AEQ275" s="136"/>
      <c r="AER275" s="136"/>
      <c r="AES275" s="136"/>
      <c r="AET275" s="136"/>
      <c r="AEU275" s="136"/>
      <c r="AEV275" s="136"/>
      <c r="AEW275" s="136"/>
      <c r="AEX275" s="136"/>
      <c r="AEY275" s="136"/>
      <c r="AEZ275" s="136"/>
      <c r="AFA275" s="136"/>
      <c r="AFB275" s="136"/>
      <c r="AFC275" s="136"/>
      <c r="AFD275" s="136"/>
      <c r="AFE275" s="136"/>
      <c r="AFF275" s="136"/>
      <c r="AFG275" s="136"/>
      <c r="AFH275" s="136"/>
      <c r="AFI275" s="136"/>
      <c r="AFJ275" s="136"/>
      <c r="AFK275" s="136"/>
      <c r="AFL275" s="136"/>
      <c r="AFM275" s="136"/>
      <c r="AFN275" s="136"/>
      <c r="AFO275" s="136"/>
      <c r="AFP275" s="136"/>
      <c r="AFQ275" s="136"/>
      <c r="AFR275" s="136"/>
      <c r="AFS275" s="136"/>
      <c r="AFT275" s="136"/>
      <c r="AFU275" s="136"/>
      <c r="AFV275" s="136"/>
      <c r="AFW275" s="136"/>
      <c r="AFX275" s="136"/>
      <c r="AFY275" s="136"/>
      <c r="AFZ275" s="136"/>
      <c r="AGA275" s="136"/>
      <c r="AGB275" s="136"/>
      <c r="AGC275" s="136"/>
      <c r="AGD275" s="136"/>
      <c r="AGE275" s="136"/>
      <c r="AGF275" s="136"/>
      <c r="AGG275" s="136"/>
      <c r="AGH275" s="136"/>
      <c r="AGI275" s="136"/>
      <c r="AGJ275" s="136"/>
      <c r="AGK275" s="136"/>
      <c r="AGL275" s="136"/>
      <c r="AGM275" s="136"/>
      <c r="AGN275" s="136"/>
      <c r="AGO275" s="136"/>
      <c r="AGP275" s="136"/>
      <c r="AGQ275" s="136"/>
      <c r="AGR275" s="136"/>
      <c r="AGS275" s="136"/>
      <c r="AGT275" s="136"/>
      <c r="AGU275" s="136"/>
      <c r="AGV275" s="136"/>
      <c r="AGW275" s="136"/>
      <c r="AGX275" s="136"/>
      <c r="AGY275" s="136"/>
      <c r="AGZ275" s="136"/>
      <c r="AHA275" s="136"/>
      <c r="AHB275" s="136"/>
      <c r="AHC275" s="136"/>
      <c r="AHD275" s="136"/>
      <c r="AHE275" s="136"/>
      <c r="AHF275" s="136"/>
      <c r="AHG275" s="136"/>
      <c r="AHH275" s="136"/>
      <c r="AHI275" s="136"/>
      <c r="AHJ275" s="136"/>
      <c r="AHK275" s="136"/>
      <c r="AHL275" s="136"/>
      <c r="AHM275" s="136"/>
      <c r="AHN275" s="136"/>
      <c r="AHO275" s="136"/>
      <c r="AHP275" s="136"/>
      <c r="AHQ275" s="136"/>
      <c r="AHR275" s="136"/>
      <c r="AHS275" s="136"/>
      <c r="AHT275" s="136"/>
      <c r="AHU275" s="136"/>
      <c r="AHV275" s="136"/>
      <c r="AHW275" s="136"/>
      <c r="AHX275" s="136"/>
      <c r="AHY275" s="136"/>
      <c r="AHZ275" s="136"/>
      <c r="AIA275" s="136"/>
      <c r="AIB275" s="136"/>
      <c r="AIC275" s="136"/>
      <c r="AID275" s="136"/>
      <c r="AIE275" s="136"/>
      <c r="AIF275" s="136"/>
      <c r="AIG275" s="136"/>
      <c r="AIH275" s="136"/>
      <c r="AII275" s="136"/>
      <c r="AIJ275" s="136"/>
      <c r="AIK275" s="136"/>
      <c r="AIL275" s="136"/>
      <c r="AIM275" s="136"/>
      <c r="AIN275" s="136"/>
      <c r="AIO275" s="136"/>
      <c r="AIP275" s="136"/>
      <c r="AIQ275" s="136"/>
      <c r="AIR275" s="136"/>
      <c r="AIS275" s="136"/>
      <c r="AIT275" s="136"/>
      <c r="AIU275" s="136"/>
      <c r="AIV275" s="136"/>
      <c r="AIW275" s="136"/>
      <c r="AIX275" s="136"/>
      <c r="AIY275" s="136"/>
      <c r="AIZ275" s="136"/>
      <c r="AJA275" s="136"/>
      <c r="AJB275" s="136"/>
      <c r="AJC275" s="136"/>
      <c r="AJD275" s="136"/>
      <c r="AJE275" s="136"/>
      <c r="AJF275" s="136"/>
      <c r="AJG275" s="136"/>
      <c r="AJH275" s="136"/>
      <c r="AJI275" s="136"/>
      <c r="AJJ275" s="136"/>
      <c r="AJK275" s="136"/>
      <c r="AJL275" s="136"/>
      <c r="AJM275" s="136"/>
      <c r="AJN275" s="136"/>
      <c r="AJO275" s="136"/>
      <c r="AJP275" s="136"/>
      <c r="AJQ275" s="136"/>
      <c r="AJR275" s="136"/>
      <c r="AJS275" s="136"/>
      <c r="AJT275" s="136"/>
      <c r="AJU275" s="136"/>
      <c r="AJV275" s="136"/>
      <c r="AJW275" s="136"/>
      <c r="AJX275" s="136"/>
      <c r="AJY275" s="136"/>
      <c r="AJZ275" s="136"/>
      <c r="AKA275" s="136"/>
      <c r="AKB275" s="136"/>
      <c r="AKC275" s="136"/>
      <c r="AKD275" s="136"/>
      <c r="AKE275" s="136"/>
      <c r="AKF275" s="136"/>
      <c r="AKG275" s="136"/>
      <c r="AKH275" s="136"/>
      <c r="AKI275" s="136"/>
      <c r="AKJ275" s="136"/>
      <c r="AKK275" s="136"/>
      <c r="AKL275" s="136"/>
      <c r="AKM275" s="136"/>
      <c r="AKN275" s="136"/>
      <c r="AKO275" s="136"/>
      <c r="AKP275" s="136"/>
      <c r="AKQ275" s="136"/>
      <c r="AKR275" s="136"/>
      <c r="AKS275" s="136"/>
      <c r="AKT275" s="136"/>
      <c r="AKU275" s="136"/>
      <c r="AKV275" s="136"/>
      <c r="AKW275" s="136"/>
      <c r="AKX275" s="136"/>
      <c r="AKY275" s="136"/>
      <c r="AKZ275" s="136"/>
      <c r="ALA275" s="136"/>
      <c r="ALB275" s="136"/>
      <c r="ALC275" s="136"/>
      <c r="ALD275" s="136"/>
      <c r="ALE275" s="136"/>
      <c r="ALF275" s="136"/>
      <c r="ALG275" s="136"/>
      <c r="ALH275" s="136"/>
      <c r="ALI275" s="136"/>
      <c r="ALJ275" s="136"/>
      <c r="ALK275" s="136"/>
      <c r="ALL275" s="136"/>
      <c r="ALM275" s="136"/>
      <c r="ALN275" s="136"/>
      <c r="ALO275" s="136"/>
      <c r="ALP275" s="136"/>
      <c r="ALQ275" s="136"/>
      <c r="ALR275" s="136"/>
      <c r="ALS275" s="136"/>
      <c r="ALT275" s="136"/>
      <c r="ALU275" s="136"/>
      <c r="ALV275" s="136"/>
      <c r="ALW275" s="136"/>
      <c r="ALX275" s="136"/>
      <c r="ALY275" s="136"/>
      <c r="ALZ275" s="136"/>
      <c r="AMA275" s="136"/>
      <c r="AMB275" s="136"/>
      <c r="AMC275" s="136"/>
      <c r="AMD275" s="136"/>
      <c r="AME275" s="136"/>
      <c r="AMF275" s="136"/>
      <c r="AMG275" s="136"/>
      <c r="AMH275" s="136"/>
      <c r="AMI275" s="136"/>
    </row>
    <row r="276" spans="1:1023" ht="29.25" x14ac:dyDescent="0.25">
      <c r="A276" s="331" t="s">
        <v>1036</v>
      </c>
      <c r="B276" s="193">
        <v>276</v>
      </c>
      <c r="C276" s="198" t="s">
        <v>25958</v>
      </c>
      <c r="D276" s="216" t="s">
        <v>1037</v>
      </c>
      <c r="E276" s="136"/>
      <c r="F276" s="238"/>
      <c r="G276" s="214"/>
      <c r="H276" s="214"/>
      <c r="I276" s="367"/>
      <c r="J276" s="443"/>
      <c r="K276" s="161"/>
      <c r="L276" s="77"/>
      <c r="M276" s="161"/>
      <c r="N276" s="161"/>
      <c r="O276" s="161"/>
      <c r="P276" s="161"/>
      <c r="Q276" s="161"/>
      <c r="R276" s="161"/>
      <c r="S276" s="77"/>
      <c r="T276" s="77"/>
      <c r="U276" s="161"/>
      <c r="V276" s="256">
        <f>IF(O276=1,10,100)</f>
        <v>100</v>
      </c>
      <c r="W276" s="256">
        <f>IF(O276=1,1,IF(O276=2,10,100))</f>
        <v>100</v>
      </c>
      <c r="X276" s="256">
        <f>IF(O276=3,20,100)</f>
        <v>100</v>
      </c>
      <c r="Y276" s="256">
        <f>IF(P276=1,10,100)</f>
        <v>100</v>
      </c>
      <c r="Z276" s="256">
        <f>IF(P276=1,1,IF(P276=2,10,100))</f>
        <v>100</v>
      </c>
      <c r="AA276" s="257">
        <f>IF(OR(EXACT(Q276,"1A"),EXACT(Q276,"1B")),0.1,IF(Q276=2,1,100))</f>
        <v>100</v>
      </c>
      <c r="AB276" s="257">
        <f>IF(OR(EXACT(R276,"1A"),EXACT(R276,"1B")),0.1,IF(R276=2,1,100))</f>
        <v>100</v>
      </c>
      <c r="AC276" s="257">
        <f>IF(OR(EXACT(S276,"1A"),EXACT(S276,"1B")),0.3,IF(S276=2,3,100))</f>
        <v>100</v>
      </c>
      <c r="AD276" s="136"/>
      <c r="AE276" s="136"/>
      <c r="AF276" s="249">
        <f>IF(OR(OR(EXACT(J276,"1A"),EXACT(J276,"1B"),EXACT(J276,"1C")),K276=1),1,IF(K276=2,10,100))</f>
        <v>100</v>
      </c>
      <c r="AG276" s="249">
        <f>IF(OR(EXACT(J276,"1A"),EXACT(J276,"1B"),EXACT(J276,"1C")),1,IF(J276=2,10,100))</f>
        <v>100</v>
      </c>
      <c r="AH276" s="249">
        <f>IF(OR(EXACT(J276,"1A"),EXACT(J276,"1B"),EXACT(J276,"1C"),K276=1),3,100)</f>
        <v>100</v>
      </c>
      <c r="AI276" s="249">
        <f>IF(OR(EXACT(J276,"1A"),EXACT(J276,"1B"),EXACT(J276,"1C")),5,100)</f>
        <v>100</v>
      </c>
      <c r="AJ276" s="251"/>
      <c r="AK276" s="136"/>
      <c r="AL276" s="153"/>
      <c r="AM276" s="251"/>
      <c r="AN276" s="136"/>
      <c r="AO276" s="136"/>
      <c r="AP276" s="136"/>
      <c r="AQ276" s="272" t="s">
        <v>25959</v>
      </c>
      <c r="AR276" s="136"/>
      <c r="AS276" s="136"/>
      <c r="AT276" s="136"/>
      <c r="AU276" s="136"/>
      <c r="AV276" s="136"/>
      <c r="AW276" s="136"/>
      <c r="AX276" s="136"/>
      <c r="AY276" s="136"/>
      <c r="AZ276" s="136"/>
      <c r="BA276" s="136"/>
      <c r="BB276" s="136"/>
      <c r="BC276" s="136"/>
      <c r="BD276" s="136"/>
      <c r="BE276" s="136"/>
      <c r="BF276" s="136"/>
      <c r="BG276" s="136"/>
      <c r="BH276" s="136"/>
      <c r="BI276" s="136"/>
      <c r="BJ276" s="136"/>
      <c r="BK276" s="136"/>
      <c r="BL276" s="136"/>
      <c r="BM276" s="136"/>
      <c r="BN276" s="136"/>
      <c r="BO276" s="136"/>
      <c r="BP276" s="136"/>
      <c r="BQ276" s="136"/>
      <c r="BR276" s="136"/>
      <c r="BS276" s="136"/>
      <c r="BT276" s="136"/>
      <c r="BU276" s="136"/>
      <c r="BV276" s="136"/>
      <c r="BW276" s="136"/>
      <c r="BX276" s="136"/>
      <c r="BY276" s="136"/>
      <c r="BZ276" s="136"/>
      <c r="CA276" s="136"/>
      <c r="CB276" s="136"/>
      <c r="CC276" s="136"/>
      <c r="CD276" s="136"/>
      <c r="CE276" s="136"/>
      <c r="CF276" s="136"/>
      <c r="CG276" s="136"/>
      <c r="CH276" s="136"/>
      <c r="CI276" s="136"/>
      <c r="CJ276" s="136"/>
      <c r="CK276" s="136"/>
      <c r="CL276" s="136"/>
      <c r="CM276" s="136"/>
      <c r="CN276" s="136"/>
      <c r="CO276" s="136"/>
      <c r="CP276" s="136"/>
      <c r="CQ276" s="136"/>
      <c r="CR276" s="136"/>
      <c r="CS276" s="136"/>
      <c r="CT276" s="136"/>
      <c r="CU276" s="136"/>
      <c r="CV276" s="136"/>
      <c r="CW276" s="136"/>
      <c r="CX276" s="136"/>
      <c r="CY276" s="136"/>
      <c r="CZ276" s="136"/>
      <c r="DA276" s="136"/>
      <c r="DB276" s="136"/>
      <c r="DC276" s="136"/>
      <c r="DD276" s="136"/>
      <c r="DE276" s="136"/>
      <c r="DF276" s="136"/>
      <c r="DG276" s="136"/>
      <c r="DH276" s="136"/>
      <c r="DI276" s="136"/>
      <c r="DJ276" s="136"/>
      <c r="DK276" s="136"/>
      <c r="DL276" s="136"/>
      <c r="DM276" s="136"/>
      <c r="DN276" s="136"/>
      <c r="DO276" s="136"/>
      <c r="DP276" s="136"/>
      <c r="DQ276" s="136"/>
      <c r="DR276" s="136"/>
      <c r="DS276" s="136"/>
      <c r="DT276" s="136"/>
      <c r="DU276" s="136"/>
      <c r="DV276" s="136"/>
      <c r="DW276" s="136"/>
      <c r="DX276" s="136"/>
      <c r="DY276" s="136"/>
      <c r="DZ276" s="136"/>
      <c r="EA276" s="136"/>
      <c r="EB276" s="136"/>
      <c r="EC276" s="136"/>
      <c r="ED276" s="136"/>
      <c r="EE276" s="136"/>
      <c r="EF276" s="136"/>
      <c r="EG276" s="136"/>
      <c r="EH276" s="136"/>
      <c r="EI276" s="136"/>
      <c r="EJ276" s="136"/>
      <c r="EK276" s="136"/>
      <c r="EL276" s="136"/>
      <c r="EM276" s="136"/>
      <c r="EN276" s="136"/>
      <c r="EO276" s="136"/>
      <c r="EP276" s="136"/>
      <c r="EQ276" s="136"/>
      <c r="ER276" s="136"/>
      <c r="ES276" s="136"/>
      <c r="ET276" s="136"/>
      <c r="EU276" s="136"/>
      <c r="EV276" s="136"/>
      <c r="EW276" s="136"/>
      <c r="EX276" s="136"/>
      <c r="EY276" s="136"/>
      <c r="EZ276" s="136"/>
      <c r="FA276" s="136"/>
      <c r="FB276" s="136"/>
      <c r="FC276" s="136"/>
      <c r="FD276" s="136"/>
      <c r="FE276" s="136"/>
      <c r="FF276" s="136"/>
      <c r="FG276" s="136"/>
      <c r="FH276" s="136"/>
      <c r="FI276" s="136"/>
      <c r="FJ276" s="136"/>
      <c r="FK276" s="136"/>
      <c r="FL276" s="136"/>
      <c r="FM276" s="136"/>
      <c r="FN276" s="136"/>
      <c r="FO276" s="136"/>
      <c r="FP276" s="136"/>
      <c r="FQ276" s="136"/>
      <c r="FR276" s="136"/>
      <c r="FS276" s="136"/>
      <c r="FT276" s="136"/>
      <c r="FU276" s="136"/>
      <c r="FV276" s="136"/>
      <c r="FW276" s="136"/>
      <c r="FX276" s="136"/>
      <c r="FY276" s="136"/>
      <c r="FZ276" s="136"/>
      <c r="GA276" s="136"/>
      <c r="GB276" s="136"/>
      <c r="GC276" s="136"/>
      <c r="GD276" s="136"/>
      <c r="GE276" s="136"/>
      <c r="GF276" s="136"/>
      <c r="GG276" s="136"/>
      <c r="GH276" s="136"/>
      <c r="GI276" s="136"/>
      <c r="GJ276" s="136"/>
      <c r="GK276" s="136"/>
      <c r="GL276" s="136"/>
      <c r="GM276" s="136"/>
      <c r="GN276" s="136"/>
      <c r="GO276" s="136"/>
      <c r="GP276" s="136"/>
      <c r="GQ276" s="136"/>
      <c r="GR276" s="136"/>
      <c r="GS276" s="136"/>
      <c r="GT276" s="136"/>
      <c r="GU276" s="136"/>
      <c r="GV276" s="136"/>
      <c r="GW276" s="136"/>
      <c r="GX276" s="136"/>
      <c r="GY276" s="136"/>
      <c r="GZ276" s="136"/>
      <c r="HA276" s="136"/>
      <c r="HB276" s="136"/>
      <c r="HC276" s="136"/>
      <c r="HD276" s="136"/>
      <c r="HE276" s="136"/>
      <c r="HF276" s="136"/>
      <c r="HG276" s="136"/>
      <c r="HH276" s="136"/>
      <c r="HI276" s="136"/>
      <c r="HJ276" s="136"/>
      <c r="HK276" s="136"/>
      <c r="HL276" s="136"/>
      <c r="HM276" s="136"/>
      <c r="HN276" s="136"/>
      <c r="HO276" s="136"/>
      <c r="HP276" s="136"/>
      <c r="HQ276" s="136"/>
      <c r="HR276" s="136"/>
      <c r="HS276" s="136"/>
      <c r="HT276" s="136"/>
      <c r="HU276" s="136"/>
      <c r="HV276" s="136"/>
      <c r="HW276" s="136"/>
      <c r="HX276" s="136"/>
      <c r="HY276" s="136"/>
      <c r="HZ276" s="136"/>
      <c r="IA276" s="136"/>
      <c r="IB276" s="136"/>
      <c r="IC276" s="136"/>
      <c r="ID276" s="136"/>
      <c r="IE276" s="136"/>
      <c r="IF276" s="136"/>
      <c r="IG276" s="136"/>
      <c r="IH276" s="136"/>
      <c r="II276" s="136"/>
      <c r="IJ276" s="136"/>
      <c r="IK276" s="136"/>
      <c r="IL276" s="136"/>
      <c r="IM276" s="136"/>
      <c r="IN276" s="136"/>
      <c r="IO276" s="136"/>
      <c r="IP276" s="136"/>
      <c r="IQ276" s="136"/>
      <c r="IR276" s="136"/>
      <c r="IS276" s="136"/>
      <c r="IT276" s="136"/>
      <c r="IU276" s="136"/>
      <c r="IV276" s="136"/>
      <c r="IW276" s="136"/>
      <c r="IX276" s="136"/>
      <c r="IY276" s="136"/>
      <c r="IZ276" s="136"/>
      <c r="JA276" s="136"/>
      <c r="JB276" s="136"/>
      <c r="JC276" s="136"/>
      <c r="JD276" s="136"/>
      <c r="JE276" s="136"/>
      <c r="JF276" s="136"/>
      <c r="JG276" s="136"/>
      <c r="JH276" s="136"/>
      <c r="JI276" s="136"/>
      <c r="JJ276" s="136"/>
      <c r="JK276" s="136"/>
      <c r="JL276" s="136"/>
      <c r="JM276" s="136"/>
      <c r="JN276" s="136"/>
      <c r="JO276" s="136"/>
      <c r="JP276" s="136"/>
      <c r="JQ276" s="136"/>
      <c r="JR276" s="136"/>
      <c r="JS276" s="136"/>
      <c r="JT276" s="136"/>
      <c r="JU276" s="136"/>
      <c r="JV276" s="136"/>
      <c r="JW276" s="136"/>
      <c r="JX276" s="136"/>
      <c r="JY276" s="136"/>
      <c r="JZ276" s="136"/>
      <c r="KA276" s="136"/>
      <c r="KB276" s="136"/>
      <c r="KC276" s="136"/>
      <c r="KD276" s="136"/>
      <c r="KE276" s="136"/>
      <c r="KF276" s="136"/>
      <c r="KG276" s="136"/>
      <c r="KH276" s="136"/>
      <c r="KI276" s="136"/>
      <c r="KJ276" s="136"/>
      <c r="KK276" s="136"/>
      <c r="KL276" s="136"/>
      <c r="KM276" s="136"/>
      <c r="KN276" s="136"/>
      <c r="KO276" s="136"/>
      <c r="KP276" s="136"/>
      <c r="KQ276" s="136"/>
      <c r="KR276" s="136"/>
      <c r="KS276" s="136"/>
      <c r="KT276" s="136"/>
      <c r="KU276" s="136"/>
      <c r="KV276" s="136"/>
      <c r="KW276" s="136"/>
      <c r="KX276" s="136"/>
      <c r="KY276" s="136"/>
      <c r="KZ276" s="136"/>
      <c r="LA276" s="136"/>
      <c r="LB276" s="136"/>
      <c r="LC276" s="136"/>
      <c r="LD276" s="136"/>
      <c r="LE276" s="136"/>
      <c r="LF276" s="136"/>
      <c r="LG276" s="136"/>
      <c r="LH276" s="136"/>
      <c r="LI276" s="136"/>
      <c r="LJ276" s="136"/>
      <c r="LK276" s="136"/>
      <c r="LL276" s="136"/>
      <c r="LM276" s="136"/>
      <c r="LN276" s="136"/>
      <c r="LO276" s="136"/>
      <c r="LP276" s="136"/>
      <c r="LQ276" s="136"/>
      <c r="LR276" s="136"/>
      <c r="LS276" s="136"/>
      <c r="LT276" s="136"/>
      <c r="LU276" s="136"/>
      <c r="LV276" s="136"/>
      <c r="LW276" s="136"/>
      <c r="LX276" s="136"/>
      <c r="LY276" s="136"/>
      <c r="LZ276" s="136"/>
      <c r="MA276" s="136"/>
      <c r="MB276" s="136"/>
      <c r="MC276" s="136"/>
      <c r="MD276" s="136"/>
      <c r="ME276" s="136"/>
      <c r="MF276" s="136"/>
      <c r="MG276" s="136"/>
      <c r="MH276" s="136"/>
      <c r="MI276" s="136"/>
      <c r="MJ276" s="136"/>
      <c r="MK276" s="136"/>
      <c r="ML276" s="136"/>
      <c r="MM276" s="136"/>
      <c r="MN276" s="136"/>
      <c r="MO276" s="136"/>
      <c r="MP276" s="136"/>
      <c r="MQ276" s="136"/>
      <c r="MR276" s="136"/>
      <c r="MS276" s="136"/>
      <c r="MT276" s="136"/>
      <c r="MU276" s="136"/>
      <c r="MV276" s="136"/>
      <c r="MW276" s="136"/>
      <c r="MX276" s="136"/>
      <c r="MY276" s="136"/>
      <c r="MZ276" s="136"/>
      <c r="NA276" s="136"/>
      <c r="NB276" s="136"/>
      <c r="NC276" s="136"/>
      <c r="ND276" s="136"/>
      <c r="NE276" s="136"/>
      <c r="NF276" s="136"/>
      <c r="NG276" s="136"/>
      <c r="NH276" s="136"/>
      <c r="NI276" s="136"/>
      <c r="NJ276" s="136"/>
      <c r="NK276" s="136"/>
      <c r="NL276" s="136"/>
      <c r="NM276" s="136"/>
      <c r="NN276" s="136"/>
      <c r="NO276" s="136"/>
      <c r="NP276" s="136"/>
      <c r="NQ276" s="136"/>
      <c r="NR276" s="136"/>
      <c r="NS276" s="136"/>
      <c r="NT276" s="136"/>
      <c r="NU276" s="136"/>
      <c r="NV276" s="136"/>
      <c r="NW276" s="136"/>
      <c r="NX276" s="136"/>
      <c r="NY276" s="136"/>
      <c r="NZ276" s="136"/>
      <c r="OA276" s="136"/>
      <c r="OB276" s="136"/>
      <c r="OC276" s="136"/>
      <c r="OD276" s="136"/>
      <c r="OE276" s="136"/>
      <c r="OF276" s="136"/>
      <c r="OG276" s="136"/>
      <c r="OH276" s="136"/>
      <c r="OI276" s="136"/>
      <c r="OJ276" s="136"/>
      <c r="OK276" s="136"/>
      <c r="OL276" s="136"/>
      <c r="OM276" s="136"/>
      <c r="ON276" s="136"/>
      <c r="OO276" s="136"/>
      <c r="OP276" s="136"/>
      <c r="OQ276" s="136"/>
      <c r="OR276" s="136"/>
      <c r="OS276" s="136"/>
      <c r="OT276" s="136"/>
      <c r="OU276" s="136"/>
      <c r="OV276" s="136"/>
      <c r="OW276" s="136"/>
      <c r="OX276" s="136"/>
      <c r="OY276" s="136"/>
      <c r="OZ276" s="136"/>
      <c r="PA276" s="136"/>
      <c r="PB276" s="136"/>
      <c r="PC276" s="136"/>
      <c r="PD276" s="136"/>
      <c r="PE276" s="136"/>
      <c r="PF276" s="136"/>
      <c r="PG276" s="136"/>
      <c r="PH276" s="136"/>
      <c r="PI276" s="136"/>
      <c r="PJ276" s="136"/>
      <c r="PK276" s="136"/>
      <c r="PL276" s="136"/>
      <c r="PM276" s="136"/>
      <c r="PN276" s="136"/>
      <c r="PO276" s="136"/>
      <c r="PP276" s="136"/>
      <c r="PQ276" s="136"/>
      <c r="PR276" s="136"/>
      <c r="PS276" s="136"/>
      <c r="PT276" s="136"/>
      <c r="PU276" s="136"/>
      <c r="PV276" s="136"/>
      <c r="PW276" s="136"/>
      <c r="PX276" s="136"/>
      <c r="PY276" s="136"/>
      <c r="PZ276" s="136"/>
      <c r="QA276" s="136"/>
      <c r="QB276" s="136"/>
      <c r="QC276" s="136"/>
      <c r="QD276" s="136"/>
      <c r="QE276" s="136"/>
      <c r="QF276" s="136"/>
      <c r="QG276" s="136"/>
      <c r="QH276" s="136"/>
      <c r="QI276" s="136"/>
      <c r="QJ276" s="136"/>
      <c r="QK276" s="136"/>
      <c r="QL276" s="136"/>
      <c r="QM276" s="136"/>
      <c r="QN276" s="136"/>
      <c r="QO276" s="136"/>
      <c r="QP276" s="136"/>
      <c r="QQ276" s="136"/>
      <c r="QR276" s="136"/>
      <c r="QS276" s="136"/>
      <c r="QT276" s="136"/>
      <c r="QU276" s="136"/>
      <c r="QV276" s="136"/>
      <c r="QW276" s="136"/>
      <c r="QX276" s="136"/>
      <c r="QY276" s="136"/>
      <c r="QZ276" s="136"/>
      <c r="RA276" s="136"/>
      <c r="RB276" s="136"/>
      <c r="RC276" s="136"/>
      <c r="RD276" s="136"/>
      <c r="RE276" s="136"/>
      <c r="RF276" s="136"/>
      <c r="RG276" s="136"/>
      <c r="RH276" s="136"/>
      <c r="RI276" s="136"/>
      <c r="RJ276" s="136"/>
      <c r="RK276" s="136"/>
      <c r="RL276" s="136"/>
      <c r="RM276" s="136"/>
      <c r="RN276" s="136"/>
      <c r="RO276" s="136"/>
      <c r="RP276" s="136"/>
      <c r="RQ276" s="136"/>
      <c r="RR276" s="136"/>
      <c r="RS276" s="136"/>
      <c r="RT276" s="136"/>
      <c r="RU276" s="136"/>
      <c r="RV276" s="136"/>
      <c r="RW276" s="136"/>
      <c r="RX276" s="136"/>
      <c r="RY276" s="136"/>
      <c r="RZ276" s="136"/>
      <c r="SA276" s="136"/>
      <c r="SB276" s="136"/>
      <c r="SC276" s="136"/>
      <c r="SD276" s="136"/>
      <c r="SE276" s="136"/>
      <c r="SF276" s="136"/>
      <c r="SG276" s="136"/>
      <c r="SH276" s="136"/>
      <c r="SI276" s="136"/>
      <c r="SJ276" s="136"/>
      <c r="SK276" s="136"/>
      <c r="SL276" s="136"/>
      <c r="SM276" s="136"/>
      <c r="SN276" s="136"/>
      <c r="SO276" s="136"/>
      <c r="SP276" s="136"/>
      <c r="SQ276" s="136"/>
      <c r="SR276" s="136"/>
      <c r="SS276" s="136"/>
      <c r="ST276" s="136"/>
      <c r="SU276" s="136"/>
      <c r="SV276" s="136"/>
      <c r="SW276" s="136"/>
      <c r="SX276" s="136"/>
      <c r="SY276" s="136"/>
      <c r="SZ276" s="136"/>
      <c r="TA276" s="136"/>
      <c r="TB276" s="136"/>
      <c r="TC276" s="136"/>
      <c r="TD276" s="136"/>
      <c r="TE276" s="136"/>
      <c r="TF276" s="136"/>
      <c r="TG276" s="136"/>
      <c r="TH276" s="136"/>
      <c r="TI276" s="136"/>
      <c r="TJ276" s="136"/>
      <c r="TK276" s="136"/>
      <c r="TL276" s="136"/>
      <c r="TM276" s="136"/>
      <c r="TN276" s="136"/>
      <c r="TO276" s="136"/>
      <c r="TP276" s="136"/>
      <c r="TQ276" s="136"/>
      <c r="TR276" s="136"/>
      <c r="TS276" s="136"/>
      <c r="TT276" s="136"/>
      <c r="TU276" s="136"/>
      <c r="TV276" s="136"/>
      <c r="TW276" s="136"/>
      <c r="TX276" s="136"/>
      <c r="TY276" s="136"/>
      <c r="TZ276" s="136"/>
      <c r="UA276" s="136"/>
      <c r="UB276" s="136"/>
      <c r="UC276" s="136"/>
      <c r="UD276" s="136"/>
      <c r="UE276" s="136"/>
      <c r="UF276" s="136"/>
      <c r="UG276" s="136"/>
      <c r="UH276" s="136"/>
      <c r="UI276" s="136"/>
      <c r="UJ276" s="136"/>
      <c r="UK276" s="136"/>
      <c r="UL276" s="136"/>
      <c r="UM276" s="136"/>
      <c r="UN276" s="136"/>
      <c r="UO276" s="136"/>
      <c r="UP276" s="136"/>
      <c r="UQ276" s="136"/>
      <c r="UR276" s="136"/>
      <c r="US276" s="136"/>
      <c r="UT276" s="136"/>
      <c r="UU276" s="136"/>
      <c r="UV276" s="136"/>
      <c r="UW276" s="136"/>
      <c r="UX276" s="136"/>
      <c r="UY276" s="136"/>
      <c r="UZ276" s="136"/>
      <c r="VA276" s="136"/>
      <c r="VB276" s="136"/>
      <c r="VC276" s="136"/>
      <c r="VD276" s="136"/>
      <c r="VE276" s="136"/>
      <c r="VF276" s="136"/>
      <c r="VG276" s="136"/>
      <c r="VH276" s="136"/>
      <c r="VI276" s="136"/>
      <c r="VJ276" s="136"/>
      <c r="VK276" s="136"/>
      <c r="VL276" s="136"/>
      <c r="VM276" s="136"/>
      <c r="VN276" s="136"/>
      <c r="VO276" s="136"/>
      <c r="VP276" s="136"/>
      <c r="VQ276" s="136"/>
      <c r="VR276" s="136"/>
      <c r="VS276" s="136"/>
      <c r="VT276" s="136"/>
      <c r="VU276" s="136"/>
      <c r="VV276" s="136"/>
      <c r="VW276" s="136"/>
      <c r="VX276" s="136"/>
      <c r="VY276" s="136"/>
      <c r="VZ276" s="136"/>
      <c r="WA276" s="136"/>
      <c r="WB276" s="136"/>
      <c r="WC276" s="136"/>
      <c r="WD276" s="136"/>
      <c r="WE276" s="136"/>
      <c r="WF276" s="136"/>
      <c r="WG276" s="136"/>
      <c r="WH276" s="136"/>
      <c r="WI276" s="136"/>
      <c r="WJ276" s="136"/>
      <c r="WK276" s="136"/>
      <c r="WL276" s="136"/>
      <c r="WM276" s="136"/>
      <c r="WN276" s="136"/>
      <c r="WO276" s="136"/>
      <c r="WP276" s="136"/>
      <c r="WQ276" s="136"/>
      <c r="WR276" s="136"/>
      <c r="WS276" s="136"/>
      <c r="WT276" s="136"/>
      <c r="WU276" s="136"/>
      <c r="WV276" s="136"/>
      <c r="WW276" s="136"/>
      <c r="WX276" s="136"/>
      <c r="WY276" s="136"/>
      <c r="WZ276" s="136"/>
      <c r="XA276" s="136"/>
      <c r="XB276" s="136"/>
      <c r="XC276" s="136"/>
      <c r="XD276" s="136"/>
      <c r="XE276" s="136"/>
      <c r="XF276" s="136"/>
      <c r="XG276" s="136"/>
      <c r="XH276" s="136"/>
      <c r="XI276" s="136"/>
      <c r="XJ276" s="136"/>
      <c r="XK276" s="136"/>
      <c r="XL276" s="136"/>
      <c r="XM276" s="136"/>
      <c r="XN276" s="136"/>
      <c r="XO276" s="136"/>
      <c r="XP276" s="136"/>
      <c r="XQ276" s="136"/>
      <c r="XR276" s="136"/>
      <c r="XS276" s="136"/>
      <c r="XT276" s="136"/>
      <c r="XU276" s="136"/>
      <c r="XV276" s="136"/>
      <c r="XW276" s="136"/>
      <c r="XX276" s="136"/>
      <c r="XY276" s="136"/>
      <c r="XZ276" s="136"/>
      <c r="YA276" s="136"/>
      <c r="YB276" s="136"/>
      <c r="YC276" s="136"/>
      <c r="YD276" s="136"/>
      <c r="YE276" s="136"/>
      <c r="YF276" s="136"/>
      <c r="YG276" s="136"/>
      <c r="YH276" s="136"/>
      <c r="YI276" s="136"/>
      <c r="YJ276" s="136"/>
      <c r="YK276" s="136"/>
      <c r="YL276" s="136"/>
      <c r="YM276" s="136"/>
      <c r="YN276" s="136"/>
      <c r="YO276" s="136"/>
      <c r="YP276" s="136"/>
      <c r="YQ276" s="136"/>
      <c r="YR276" s="136"/>
      <c r="YS276" s="136"/>
      <c r="YT276" s="136"/>
      <c r="YU276" s="136"/>
      <c r="YV276" s="136"/>
      <c r="YW276" s="136"/>
      <c r="YX276" s="136"/>
      <c r="YY276" s="136"/>
      <c r="YZ276" s="136"/>
      <c r="ZA276" s="136"/>
      <c r="ZB276" s="136"/>
      <c r="ZC276" s="136"/>
      <c r="ZD276" s="136"/>
      <c r="ZE276" s="136"/>
      <c r="ZF276" s="136"/>
      <c r="ZG276" s="136"/>
      <c r="ZH276" s="136"/>
      <c r="ZI276" s="136"/>
      <c r="ZJ276" s="136"/>
      <c r="ZK276" s="136"/>
      <c r="ZL276" s="136"/>
      <c r="ZM276" s="136"/>
      <c r="ZN276" s="136"/>
      <c r="ZO276" s="136"/>
      <c r="ZP276" s="136"/>
      <c r="ZQ276" s="136"/>
      <c r="ZR276" s="136"/>
      <c r="ZS276" s="136"/>
      <c r="ZT276" s="136"/>
      <c r="ZU276" s="136"/>
      <c r="ZV276" s="136"/>
      <c r="ZW276" s="136"/>
      <c r="ZX276" s="136"/>
      <c r="ZY276" s="136"/>
      <c r="ZZ276" s="136"/>
      <c r="AAA276" s="136"/>
      <c r="AAB276" s="136"/>
      <c r="AAC276" s="136"/>
      <c r="AAD276" s="136"/>
      <c r="AAE276" s="136"/>
      <c r="AAF276" s="136"/>
      <c r="AAG276" s="136"/>
      <c r="AAH276" s="136"/>
      <c r="AAI276" s="136"/>
      <c r="AAJ276" s="136"/>
      <c r="AAK276" s="136"/>
      <c r="AAL276" s="136"/>
      <c r="AAM276" s="136"/>
      <c r="AAN276" s="136"/>
      <c r="AAO276" s="136"/>
      <c r="AAP276" s="136"/>
      <c r="AAQ276" s="136"/>
      <c r="AAR276" s="136"/>
      <c r="AAS276" s="136"/>
      <c r="AAT276" s="136"/>
      <c r="AAU276" s="136"/>
      <c r="AAV276" s="136"/>
      <c r="AAW276" s="136"/>
      <c r="AAX276" s="136"/>
      <c r="AAY276" s="136"/>
      <c r="AAZ276" s="136"/>
      <c r="ABA276" s="136"/>
      <c r="ABB276" s="136"/>
      <c r="ABC276" s="136"/>
      <c r="ABD276" s="136"/>
      <c r="ABE276" s="136"/>
      <c r="ABF276" s="136"/>
      <c r="ABG276" s="136"/>
      <c r="ABH276" s="136"/>
      <c r="ABI276" s="136"/>
      <c r="ABJ276" s="136"/>
      <c r="ABK276" s="136"/>
      <c r="ABL276" s="136"/>
      <c r="ABM276" s="136"/>
      <c r="ABN276" s="136"/>
      <c r="ABO276" s="136"/>
      <c r="ABP276" s="136"/>
      <c r="ABQ276" s="136"/>
      <c r="ABR276" s="136"/>
      <c r="ABS276" s="136"/>
      <c r="ABT276" s="136"/>
      <c r="ABU276" s="136"/>
      <c r="ABV276" s="136"/>
      <c r="ABW276" s="136"/>
      <c r="ABX276" s="136"/>
      <c r="ABY276" s="136"/>
      <c r="ABZ276" s="136"/>
      <c r="ACA276" s="136"/>
      <c r="ACB276" s="136"/>
      <c r="ACC276" s="136"/>
      <c r="ACD276" s="136"/>
      <c r="ACE276" s="136"/>
      <c r="ACF276" s="136"/>
      <c r="ACG276" s="136"/>
      <c r="ACH276" s="136"/>
      <c r="ACI276" s="136"/>
      <c r="ACJ276" s="136"/>
      <c r="ACK276" s="136"/>
      <c r="ACL276" s="136"/>
      <c r="ACM276" s="136"/>
      <c r="ACN276" s="136"/>
      <c r="ACO276" s="136"/>
      <c r="ACP276" s="136"/>
      <c r="ACQ276" s="136"/>
      <c r="ACR276" s="136"/>
      <c r="ACS276" s="136"/>
      <c r="ACT276" s="136"/>
      <c r="ACU276" s="136"/>
      <c r="ACV276" s="136"/>
      <c r="ACW276" s="136"/>
      <c r="ACX276" s="136"/>
      <c r="ACY276" s="136"/>
      <c r="ACZ276" s="136"/>
      <c r="ADA276" s="136"/>
      <c r="ADB276" s="136"/>
      <c r="ADC276" s="136"/>
      <c r="ADD276" s="136"/>
      <c r="ADE276" s="136"/>
      <c r="ADF276" s="136"/>
      <c r="ADG276" s="136"/>
      <c r="ADH276" s="136"/>
      <c r="ADI276" s="136"/>
      <c r="ADJ276" s="136"/>
      <c r="ADK276" s="136"/>
      <c r="ADL276" s="136"/>
      <c r="ADM276" s="136"/>
      <c r="ADN276" s="136"/>
      <c r="ADO276" s="136"/>
      <c r="ADP276" s="136"/>
      <c r="ADQ276" s="136"/>
      <c r="ADR276" s="136"/>
      <c r="ADS276" s="136"/>
      <c r="ADT276" s="136"/>
      <c r="ADU276" s="136"/>
      <c r="ADV276" s="136"/>
      <c r="ADW276" s="136"/>
      <c r="ADX276" s="136"/>
      <c r="ADY276" s="136"/>
      <c r="ADZ276" s="136"/>
      <c r="AEA276" s="136"/>
      <c r="AEB276" s="136"/>
      <c r="AEC276" s="136"/>
      <c r="AED276" s="136"/>
      <c r="AEE276" s="136"/>
      <c r="AEF276" s="136"/>
      <c r="AEG276" s="136"/>
      <c r="AEH276" s="136"/>
      <c r="AEI276" s="136"/>
      <c r="AEJ276" s="136"/>
      <c r="AEK276" s="136"/>
      <c r="AEL276" s="136"/>
      <c r="AEM276" s="136"/>
      <c r="AEN276" s="136"/>
      <c r="AEO276" s="136"/>
      <c r="AEP276" s="136"/>
      <c r="AEQ276" s="136"/>
      <c r="AER276" s="136"/>
      <c r="AES276" s="136"/>
      <c r="AET276" s="136"/>
      <c r="AEU276" s="136"/>
      <c r="AEV276" s="136"/>
      <c r="AEW276" s="136"/>
      <c r="AEX276" s="136"/>
      <c r="AEY276" s="136"/>
      <c r="AEZ276" s="136"/>
      <c r="AFA276" s="136"/>
      <c r="AFB276" s="136"/>
      <c r="AFC276" s="136"/>
      <c r="AFD276" s="136"/>
      <c r="AFE276" s="136"/>
      <c r="AFF276" s="136"/>
      <c r="AFG276" s="136"/>
      <c r="AFH276" s="136"/>
      <c r="AFI276" s="136"/>
      <c r="AFJ276" s="136"/>
      <c r="AFK276" s="136"/>
      <c r="AFL276" s="136"/>
      <c r="AFM276" s="136"/>
      <c r="AFN276" s="136"/>
      <c r="AFO276" s="136"/>
      <c r="AFP276" s="136"/>
      <c r="AFQ276" s="136"/>
      <c r="AFR276" s="136"/>
      <c r="AFS276" s="136"/>
      <c r="AFT276" s="136"/>
      <c r="AFU276" s="136"/>
      <c r="AFV276" s="136"/>
      <c r="AFW276" s="136"/>
      <c r="AFX276" s="136"/>
      <c r="AFY276" s="136"/>
      <c r="AFZ276" s="136"/>
      <c r="AGA276" s="136"/>
      <c r="AGB276" s="136"/>
      <c r="AGC276" s="136"/>
      <c r="AGD276" s="136"/>
      <c r="AGE276" s="136"/>
      <c r="AGF276" s="136"/>
      <c r="AGG276" s="136"/>
      <c r="AGH276" s="136"/>
      <c r="AGI276" s="136"/>
      <c r="AGJ276" s="136"/>
      <c r="AGK276" s="136"/>
      <c r="AGL276" s="136"/>
      <c r="AGM276" s="136"/>
      <c r="AGN276" s="136"/>
      <c r="AGO276" s="136"/>
      <c r="AGP276" s="136"/>
      <c r="AGQ276" s="136"/>
      <c r="AGR276" s="136"/>
      <c r="AGS276" s="136"/>
      <c r="AGT276" s="136"/>
      <c r="AGU276" s="136"/>
      <c r="AGV276" s="136"/>
      <c r="AGW276" s="136"/>
      <c r="AGX276" s="136"/>
      <c r="AGY276" s="136"/>
      <c r="AGZ276" s="136"/>
      <c r="AHA276" s="136"/>
      <c r="AHB276" s="136"/>
      <c r="AHC276" s="136"/>
      <c r="AHD276" s="136"/>
      <c r="AHE276" s="136"/>
      <c r="AHF276" s="136"/>
      <c r="AHG276" s="136"/>
      <c r="AHH276" s="136"/>
      <c r="AHI276" s="136"/>
      <c r="AHJ276" s="136"/>
      <c r="AHK276" s="136"/>
      <c r="AHL276" s="136"/>
      <c r="AHM276" s="136"/>
      <c r="AHN276" s="136"/>
      <c r="AHO276" s="136"/>
      <c r="AHP276" s="136"/>
      <c r="AHQ276" s="136"/>
      <c r="AHR276" s="136"/>
      <c r="AHS276" s="136"/>
      <c r="AHT276" s="136"/>
      <c r="AHU276" s="136"/>
      <c r="AHV276" s="136"/>
      <c r="AHW276" s="136"/>
      <c r="AHX276" s="136"/>
      <c r="AHY276" s="136"/>
      <c r="AHZ276" s="136"/>
      <c r="AIA276" s="136"/>
      <c r="AIB276" s="136"/>
      <c r="AIC276" s="136"/>
      <c r="AID276" s="136"/>
      <c r="AIE276" s="136"/>
      <c r="AIF276" s="136"/>
      <c r="AIG276" s="136"/>
      <c r="AIH276" s="136"/>
      <c r="AII276" s="136"/>
      <c r="AIJ276" s="136"/>
      <c r="AIK276" s="136"/>
      <c r="AIL276" s="136"/>
      <c r="AIM276" s="136"/>
      <c r="AIN276" s="136"/>
      <c r="AIO276" s="136"/>
      <c r="AIP276" s="136"/>
      <c r="AIQ276" s="136"/>
      <c r="AIR276" s="136"/>
      <c r="AIS276" s="136"/>
      <c r="AIT276" s="136"/>
      <c r="AIU276" s="136"/>
      <c r="AIV276" s="136"/>
      <c r="AIW276" s="136"/>
      <c r="AIX276" s="136"/>
      <c r="AIY276" s="136"/>
      <c r="AIZ276" s="136"/>
      <c r="AJA276" s="136"/>
      <c r="AJB276" s="136"/>
      <c r="AJC276" s="136"/>
      <c r="AJD276" s="136"/>
      <c r="AJE276" s="136"/>
      <c r="AJF276" s="136"/>
      <c r="AJG276" s="136"/>
      <c r="AJH276" s="136"/>
      <c r="AJI276" s="136"/>
      <c r="AJJ276" s="136"/>
      <c r="AJK276" s="136"/>
      <c r="AJL276" s="136"/>
      <c r="AJM276" s="136"/>
      <c r="AJN276" s="136"/>
      <c r="AJO276" s="136"/>
      <c r="AJP276" s="136"/>
      <c r="AJQ276" s="136"/>
      <c r="AJR276" s="136"/>
      <c r="AJS276" s="136"/>
      <c r="AJT276" s="136"/>
      <c r="AJU276" s="136"/>
      <c r="AJV276" s="136"/>
      <c r="AJW276" s="136"/>
      <c r="AJX276" s="136"/>
      <c r="AJY276" s="136"/>
      <c r="AJZ276" s="136"/>
      <c r="AKA276" s="136"/>
      <c r="AKB276" s="136"/>
      <c r="AKC276" s="136"/>
      <c r="AKD276" s="136"/>
      <c r="AKE276" s="136"/>
      <c r="AKF276" s="136"/>
      <c r="AKG276" s="136"/>
      <c r="AKH276" s="136"/>
      <c r="AKI276" s="136"/>
      <c r="AKJ276" s="136"/>
      <c r="AKK276" s="136"/>
      <c r="AKL276" s="136"/>
      <c r="AKM276" s="136"/>
      <c r="AKN276" s="136"/>
      <c r="AKO276" s="136"/>
      <c r="AKP276" s="136"/>
      <c r="AKQ276" s="136"/>
      <c r="AKR276" s="136"/>
      <c r="AKS276" s="136"/>
      <c r="AKT276" s="136"/>
      <c r="AKU276" s="136"/>
      <c r="AKV276" s="136"/>
      <c r="AKW276" s="136"/>
      <c r="AKX276" s="136"/>
      <c r="AKY276" s="136"/>
      <c r="AKZ276" s="136"/>
      <c r="ALA276" s="136"/>
      <c r="ALB276" s="136"/>
      <c r="ALC276" s="136"/>
      <c r="ALD276" s="136"/>
      <c r="ALE276" s="136"/>
      <c r="ALF276" s="136"/>
      <c r="ALG276" s="136"/>
      <c r="ALH276" s="136"/>
      <c r="ALI276" s="136"/>
      <c r="ALJ276" s="136"/>
      <c r="ALK276" s="136"/>
      <c r="ALL276" s="136"/>
      <c r="ALM276" s="136"/>
      <c r="ALN276" s="136"/>
      <c r="ALO276" s="136"/>
      <c r="ALP276" s="136"/>
      <c r="ALQ276" s="136"/>
      <c r="ALR276" s="136"/>
      <c r="ALS276" s="136"/>
      <c r="ALT276" s="136"/>
      <c r="ALU276" s="136"/>
      <c r="ALV276" s="136"/>
      <c r="ALW276" s="136"/>
      <c r="ALX276" s="136"/>
      <c r="ALY276" s="136"/>
      <c r="ALZ276" s="136"/>
      <c r="AMA276" s="136"/>
      <c r="AMB276" s="136"/>
      <c r="AMC276" s="136"/>
      <c r="AMD276" s="136"/>
      <c r="AME276" s="136"/>
      <c r="AMF276" s="136"/>
      <c r="AMG276" s="136"/>
      <c r="AMH276" s="136"/>
      <c r="AMI276" s="136"/>
    </row>
    <row r="277" spans="1:1023" ht="29.25" x14ac:dyDescent="0.25">
      <c r="A277" s="280" t="s">
        <v>1038</v>
      </c>
      <c r="B277" s="193">
        <v>277</v>
      </c>
      <c r="C277" s="261" t="s">
        <v>25960</v>
      </c>
      <c r="D277" s="210" t="s">
        <v>1039</v>
      </c>
      <c r="E277" s="136"/>
      <c r="F277" s="238"/>
      <c r="G277" s="214"/>
      <c r="H277" s="214"/>
      <c r="I277" s="367"/>
      <c r="J277" s="443"/>
      <c r="K277" s="161"/>
      <c r="L277" s="77"/>
      <c r="M277" s="161"/>
      <c r="N277" s="161"/>
      <c r="O277" s="161"/>
      <c r="P277" s="161"/>
      <c r="Q277" s="161"/>
      <c r="R277" s="161"/>
      <c r="S277" s="77"/>
      <c r="T277" s="77"/>
      <c r="U277" s="161"/>
      <c r="V277" s="256">
        <f>IF(O277=1,10,100)</f>
        <v>100</v>
      </c>
      <c r="W277" s="256">
        <f>IF(O277=1,1,IF(O277=2,10,100))</f>
        <v>100</v>
      </c>
      <c r="X277" s="256">
        <f>IF(O277=3,20,100)</f>
        <v>100</v>
      </c>
      <c r="Y277" s="256">
        <f>IF(P277=1,10,100)</f>
        <v>100</v>
      </c>
      <c r="Z277" s="256">
        <f>IF(P277=1,1,IF(P277=2,10,100))</f>
        <v>100</v>
      </c>
      <c r="AA277" s="257">
        <f>IF(OR(EXACT(Q277,"1A"),EXACT(Q277,"1B")),0.1,IF(Q277=2,1,100))</f>
        <v>100</v>
      </c>
      <c r="AB277" s="257">
        <f>IF(OR(EXACT(R277,"1A"),EXACT(R277,"1B")),0.1,IF(R277=2,1,100))</f>
        <v>100</v>
      </c>
      <c r="AC277" s="257">
        <f>IF(OR(EXACT(S277,"1A"),EXACT(S277,"1B")),0.3,IF(S277=2,3,100))</f>
        <v>100</v>
      </c>
      <c r="AD277" s="136"/>
      <c r="AE277" s="136"/>
      <c r="AF277" s="249">
        <f>IF(OR(OR(EXACT(J277,"1A"),EXACT(J277,"1B"),EXACT(J277,"1C")),K277=1),1,IF(K277=2,10,100))</f>
        <v>100</v>
      </c>
      <c r="AG277" s="249">
        <f>IF(OR(EXACT(J277,"1A"),EXACT(J277,"1B"),EXACT(J277,"1C")),1,IF(J277=2,10,100))</f>
        <v>100</v>
      </c>
      <c r="AH277" s="249">
        <f>IF(OR(EXACT(J277,"1A"),EXACT(J277,"1B"),EXACT(J277,"1C"),K277=1),3,100)</f>
        <v>100</v>
      </c>
      <c r="AI277" s="249">
        <f>IF(OR(EXACT(J277,"1A"),EXACT(J277,"1B"),EXACT(J277,"1C")),5,100)</f>
        <v>100</v>
      </c>
      <c r="AJ277" s="251"/>
      <c r="AK277" s="136"/>
      <c r="AL277" s="153">
        <v>4</v>
      </c>
      <c r="AM277" s="251"/>
      <c r="AN277" s="136"/>
      <c r="AO277" s="136"/>
      <c r="AP277" s="136"/>
      <c r="AQ277" s="272" t="s">
        <v>25961</v>
      </c>
      <c r="AR277" s="136"/>
      <c r="AS277" s="136"/>
      <c r="AT277" s="136"/>
      <c r="AU277" s="136"/>
      <c r="AV277" s="136"/>
      <c r="AW277" s="136"/>
      <c r="AX277" s="136"/>
      <c r="AY277" s="136"/>
      <c r="AZ277" s="136"/>
      <c r="BA277" s="136"/>
      <c r="BB277" s="136"/>
      <c r="BC277" s="136"/>
      <c r="BD277" s="136"/>
      <c r="BE277" s="136"/>
      <c r="BF277" s="136"/>
      <c r="BG277" s="136"/>
      <c r="BH277" s="136"/>
      <c r="BI277" s="136"/>
      <c r="BJ277" s="136"/>
      <c r="BK277" s="136"/>
      <c r="BL277" s="136"/>
      <c r="BM277" s="136"/>
      <c r="BN277" s="136"/>
      <c r="BO277" s="136"/>
      <c r="BP277" s="136"/>
      <c r="BQ277" s="136"/>
      <c r="BR277" s="136"/>
      <c r="BS277" s="136"/>
      <c r="BT277" s="136"/>
      <c r="BU277" s="136"/>
      <c r="BV277" s="136"/>
      <c r="BW277" s="136"/>
      <c r="BX277" s="136"/>
      <c r="BY277" s="136"/>
      <c r="BZ277" s="136"/>
      <c r="CA277" s="136"/>
      <c r="CB277" s="136"/>
      <c r="CC277" s="136"/>
      <c r="CD277" s="136"/>
      <c r="CE277" s="136"/>
      <c r="CF277" s="136"/>
      <c r="CG277" s="136"/>
      <c r="CH277" s="136"/>
      <c r="CI277" s="136"/>
      <c r="CJ277" s="136"/>
      <c r="CK277" s="136"/>
      <c r="CL277" s="136"/>
      <c r="CM277" s="136"/>
      <c r="CN277" s="136"/>
      <c r="CO277" s="136"/>
      <c r="CP277" s="136"/>
      <c r="CQ277" s="136"/>
      <c r="CR277" s="136"/>
      <c r="CS277" s="136"/>
      <c r="CT277" s="136"/>
      <c r="CU277" s="136"/>
      <c r="CV277" s="136"/>
      <c r="CW277" s="136"/>
      <c r="CX277" s="136"/>
      <c r="CY277" s="136"/>
      <c r="CZ277" s="136"/>
      <c r="DA277" s="136"/>
      <c r="DB277" s="136"/>
      <c r="DC277" s="136"/>
      <c r="DD277" s="136"/>
      <c r="DE277" s="136"/>
      <c r="DF277" s="136"/>
      <c r="DG277" s="136"/>
      <c r="DH277" s="136"/>
      <c r="DI277" s="136"/>
      <c r="DJ277" s="136"/>
      <c r="DK277" s="136"/>
      <c r="DL277" s="136"/>
      <c r="DM277" s="136"/>
      <c r="DN277" s="136"/>
      <c r="DO277" s="136"/>
      <c r="DP277" s="136"/>
      <c r="DQ277" s="136"/>
      <c r="DR277" s="136"/>
      <c r="DS277" s="136"/>
      <c r="DT277" s="136"/>
      <c r="DU277" s="136"/>
      <c r="DV277" s="136"/>
      <c r="DW277" s="136"/>
      <c r="DX277" s="136"/>
      <c r="DY277" s="136"/>
      <c r="DZ277" s="136"/>
      <c r="EA277" s="136"/>
      <c r="EB277" s="136"/>
      <c r="EC277" s="136"/>
      <c r="ED277" s="136"/>
      <c r="EE277" s="136"/>
      <c r="EF277" s="136"/>
      <c r="EG277" s="136"/>
      <c r="EH277" s="136"/>
      <c r="EI277" s="136"/>
      <c r="EJ277" s="136"/>
      <c r="EK277" s="136"/>
      <c r="EL277" s="136"/>
      <c r="EM277" s="136"/>
      <c r="EN277" s="136"/>
      <c r="EO277" s="136"/>
      <c r="EP277" s="136"/>
      <c r="EQ277" s="136"/>
      <c r="ER277" s="136"/>
      <c r="ES277" s="136"/>
      <c r="ET277" s="136"/>
      <c r="EU277" s="136"/>
      <c r="EV277" s="136"/>
      <c r="EW277" s="136"/>
      <c r="EX277" s="136"/>
      <c r="EY277" s="136"/>
      <c r="EZ277" s="136"/>
      <c r="FA277" s="136"/>
      <c r="FB277" s="136"/>
      <c r="FC277" s="136"/>
      <c r="FD277" s="136"/>
      <c r="FE277" s="136"/>
      <c r="FF277" s="136"/>
      <c r="FG277" s="136"/>
      <c r="FH277" s="136"/>
      <c r="FI277" s="136"/>
      <c r="FJ277" s="136"/>
      <c r="FK277" s="136"/>
      <c r="FL277" s="136"/>
      <c r="FM277" s="136"/>
      <c r="FN277" s="136"/>
      <c r="FO277" s="136"/>
      <c r="FP277" s="136"/>
      <c r="FQ277" s="136"/>
      <c r="FR277" s="136"/>
      <c r="FS277" s="136"/>
      <c r="FT277" s="136"/>
      <c r="FU277" s="136"/>
      <c r="FV277" s="136"/>
      <c r="FW277" s="136"/>
      <c r="FX277" s="136"/>
      <c r="FY277" s="136"/>
      <c r="FZ277" s="136"/>
      <c r="GA277" s="136"/>
      <c r="GB277" s="136"/>
      <c r="GC277" s="136"/>
      <c r="GD277" s="136"/>
      <c r="GE277" s="136"/>
      <c r="GF277" s="136"/>
      <c r="GG277" s="136"/>
      <c r="GH277" s="136"/>
      <c r="GI277" s="136"/>
      <c r="GJ277" s="136"/>
      <c r="GK277" s="136"/>
      <c r="GL277" s="136"/>
      <c r="GM277" s="136"/>
      <c r="GN277" s="136"/>
      <c r="GO277" s="136"/>
      <c r="GP277" s="136"/>
      <c r="GQ277" s="136"/>
      <c r="GR277" s="136"/>
      <c r="GS277" s="136"/>
      <c r="GT277" s="136"/>
      <c r="GU277" s="136"/>
      <c r="GV277" s="136"/>
      <c r="GW277" s="136"/>
      <c r="GX277" s="136"/>
      <c r="GY277" s="136"/>
      <c r="GZ277" s="136"/>
      <c r="HA277" s="136"/>
      <c r="HB277" s="136"/>
      <c r="HC277" s="136"/>
      <c r="HD277" s="136"/>
      <c r="HE277" s="136"/>
      <c r="HF277" s="136"/>
      <c r="HG277" s="136"/>
      <c r="HH277" s="136"/>
      <c r="HI277" s="136"/>
      <c r="HJ277" s="136"/>
      <c r="HK277" s="136"/>
      <c r="HL277" s="136"/>
      <c r="HM277" s="136"/>
      <c r="HN277" s="136"/>
      <c r="HO277" s="136"/>
      <c r="HP277" s="136"/>
      <c r="HQ277" s="136"/>
      <c r="HR277" s="136"/>
      <c r="HS277" s="136"/>
      <c r="HT277" s="136"/>
      <c r="HU277" s="136"/>
      <c r="HV277" s="136"/>
      <c r="HW277" s="136"/>
      <c r="HX277" s="136"/>
      <c r="HY277" s="136"/>
      <c r="HZ277" s="136"/>
      <c r="IA277" s="136"/>
      <c r="IB277" s="136"/>
      <c r="IC277" s="136"/>
      <c r="ID277" s="136"/>
      <c r="IE277" s="136"/>
      <c r="IF277" s="136"/>
      <c r="IG277" s="136"/>
      <c r="IH277" s="136"/>
      <c r="II277" s="136"/>
      <c r="IJ277" s="136"/>
      <c r="IK277" s="136"/>
      <c r="IL277" s="136"/>
      <c r="IM277" s="136"/>
      <c r="IN277" s="136"/>
      <c r="IO277" s="136"/>
      <c r="IP277" s="136"/>
      <c r="IQ277" s="136"/>
      <c r="IR277" s="136"/>
      <c r="IS277" s="136"/>
      <c r="IT277" s="136"/>
      <c r="IU277" s="136"/>
      <c r="IV277" s="136"/>
      <c r="IW277" s="136"/>
      <c r="IX277" s="136"/>
      <c r="IY277" s="136"/>
      <c r="IZ277" s="136"/>
      <c r="JA277" s="136"/>
      <c r="JB277" s="136"/>
      <c r="JC277" s="136"/>
      <c r="JD277" s="136"/>
      <c r="JE277" s="136"/>
      <c r="JF277" s="136"/>
      <c r="JG277" s="136"/>
      <c r="JH277" s="136"/>
      <c r="JI277" s="136"/>
      <c r="JJ277" s="136"/>
      <c r="JK277" s="136"/>
      <c r="JL277" s="136"/>
      <c r="JM277" s="136"/>
      <c r="JN277" s="136"/>
      <c r="JO277" s="136"/>
      <c r="JP277" s="136"/>
      <c r="JQ277" s="136"/>
      <c r="JR277" s="136"/>
      <c r="JS277" s="136"/>
      <c r="JT277" s="136"/>
      <c r="JU277" s="136"/>
      <c r="JV277" s="136"/>
      <c r="JW277" s="136"/>
      <c r="JX277" s="136"/>
      <c r="JY277" s="136"/>
      <c r="JZ277" s="136"/>
      <c r="KA277" s="136"/>
      <c r="KB277" s="136"/>
      <c r="KC277" s="136"/>
      <c r="KD277" s="136"/>
      <c r="KE277" s="136"/>
      <c r="KF277" s="136"/>
      <c r="KG277" s="136"/>
      <c r="KH277" s="136"/>
      <c r="KI277" s="136"/>
      <c r="KJ277" s="136"/>
      <c r="KK277" s="136"/>
      <c r="KL277" s="136"/>
      <c r="KM277" s="136"/>
      <c r="KN277" s="136"/>
      <c r="KO277" s="136"/>
      <c r="KP277" s="136"/>
      <c r="KQ277" s="136"/>
      <c r="KR277" s="136"/>
      <c r="KS277" s="136"/>
      <c r="KT277" s="136"/>
      <c r="KU277" s="136"/>
      <c r="KV277" s="136"/>
      <c r="KW277" s="136"/>
      <c r="KX277" s="136"/>
      <c r="KY277" s="136"/>
      <c r="KZ277" s="136"/>
      <c r="LA277" s="136"/>
      <c r="LB277" s="136"/>
      <c r="LC277" s="136"/>
      <c r="LD277" s="136"/>
      <c r="LE277" s="136"/>
      <c r="LF277" s="136"/>
      <c r="LG277" s="136"/>
      <c r="LH277" s="136"/>
      <c r="LI277" s="136"/>
      <c r="LJ277" s="136"/>
      <c r="LK277" s="136"/>
      <c r="LL277" s="136"/>
      <c r="LM277" s="136"/>
      <c r="LN277" s="136"/>
      <c r="LO277" s="136"/>
      <c r="LP277" s="136"/>
      <c r="LQ277" s="136"/>
      <c r="LR277" s="136"/>
      <c r="LS277" s="136"/>
      <c r="LT277" s="136"/>
      <c r="LU277" s="136"/>
      <c r="LV277" s="136"/>
      <c r="LW277" s="136"/>
      <c r="LX277" s="136"/>
      <c r="LY277" s="136"/>
      <c r="LZ277" s="136"/>
      <c r="MA277" s="136"/>
      <c r="MB277" s="136"/>
      <c r="MC277" s="136"/>
      <c r="MD277" s="136"/>
      <c r="ME277" s="136"/>
      <c r="MF277" s="136"/>
      <c r="MG277" s="136"/>
      <c r="MH277" s="136"/>
      <c r="MI277" s="136"/>
      <c r="MJ277" s="136"/>
      <c r="MK277" s="136"/>
      <c r="ML277" s="136"/>
      <c r="MM277" s="136"/>
      <c r="MN277" s="136"/>
      <c r="MO277" s="136"/>
      <c r="MP277" s="136"/>
      <c r="MQ277" s="136"/>
      <c r="MR277" s="136"/>
      <c r="MS277" s="136"/>
      <c r="MT277" s="136"/>
      <c r="MU277" s="136"/>
      <c r="MV277" s="136"/>
      <c r="MW277" s="136"/>
      <c r="MX277" s="136"/>
      <c r="MY277" s="136"/>
      <c r="MZ277" s="136"/>
      <c r="NA277" s="136"/>
      <c r="NB277" s="136"/>
      <c r="NC277" s="136"/>
      <c r="ND277" s="136"/>
      <c r="NE277" s="136"/>
      <c r="NF277" s="136"/>
      <c r="NG277" s="136"/>
      <c r="NH277" s="136"/>
      <c r="NI277" s="136"/>
      <c r="NJ277" s="136"/>
      <c r="NK277" s="136"/>
      <c r="NL277" s="136"/>
      <c r="NM277" s="136"/>
      <c r="NN277" s="136"/>
      <c r="NO277" s="136"/>
      <c r="NP277" s="136"/>
      <c r="NQ277" s="136"/>
      <c r="NR277" s="136"/>
      <c r="NS277" s="136"/>
      <c r="NT277" s="136"/>
      <c r="NU277" s="136"/>
      <c r="NV277" s="136"/>
      <c r="NW277" s="136"/>
      <c r="NX277" s="136"/>
      <c r="NY277" s="136"/>
      <c r="NZ277" s="136"/>
      <c r="OA277" s="136"/>
      <c r="OB277" s="136"/>
      <c r="OC277" s="136"/>
      <c r="OD277" s="136"/>
      <c r="OE277" s="136"/>
      <c r="OF277" s="136"/>
      <c r="OG277" s="136"/>
      <c r="OH277" s="136"/>
      <c r="OI277" s="136"/>
      <c r="OJ277" s="136"/>
      <c r="OK277" s="136"/>
      <c r="OL277" s="136"/>
      <c r="OM277" s="136"/>
      <c r="ON277" s="136"/>
      <c r="OO277" s="136"/>
      <c r="OP277" s="136"/>
      <c r="OQ277" s="136"/>
      <c r="OR277" s="136"/>
      <c r="OS277" s="136"/>
      <c r="OT277" s="136"/>
      <c r="OU277" s="136"/>
      <c r="OV277" s="136"/>
      <c r="OW277" s="136"/>
      <c r="OX277" s="136"/>
      <c r="OY277" s="136"/>
      <c r="OZ277" s="136"/>
      <c r="PA277" s="136"/>
      <c r="PB277" s="136"/>
      <c r="PC277" s="136"/>
      <c r="PD277" s="136"/>
      <c r="PE277" s="136"/>
      <c r="PF277" s="136"/>
      <c r="PG277" s="136"/>
      <c r="PH277" s="136"/>
      <c r="PI277" s="136"/>
      <c r="PJ277" s="136"/>
      <c r="PK277" s="136"/>
      <c r="PL277" s="136"/>
      <c r="PM277" s="136"/>
      <c r="PN277" s="136"/>
      <c r="PO277" s="136"/>
      <c r="PP277" s="136"/>
      <c r="PQ277" s="136"/>
      <c r="PR277" s="136"/>
      <c r="PS277" s="136"/>
      <c r="PT277" s="136"/>
      <c r="PU277" s="136"/>
      <c r="PV277" s="136"/>
      <c r="PW277" s="136"/>
      <c r="PX277" s="136"/>
      <c r="PY277" s="136"/>
      <c r="PZ277" s="136"/>
      <c r="QA277" s="136"/>
      <c r="QB277" s="136"/>
      <c r="QC277" s="136"/>
      <c r="QD277" s="136"/>
      <c r="QE277" s="136"/>
      <c r="QF277" s="136"/>
      <c r="QG277" s="136"/>
      <c r="QH277" s="136"/>
      <c r="QI277" s="136"/>
      <c r="QJ277" s="136"/>
      <c r="QK277" s="136"/>
      <c r="QL277" s="136"/>
      <c r="QM277" s="136"/>
      <c r="QN277" s="136"/>
      <c r="QO277" s="136"/>
      <c r="QP277" s="136"/>
      <c r="QQ277" s="136"/>
      <c r="QR277" s="136"/>
      <c r="QS277" s="136"/>
      <c r="QT277" s="136"/>
      <c r="QU277" s="136"/>
      <c r="QV277" s="136"/>
      <c r="QW277" s="136"/>
      <c r="QX277" s="136"/>
      <c r="QY277" s="136"/>
      <c r="QZ277" s="136"/>
      <c r="RA277" s="136"/>
      <c r="RB277" s="136"/>
      <c r="RC277" s="136"/>
      <c r="RD277" s="136"/>
      <c r="RE277" s="136"/>
      <c r="RF277" s="136"/>
      <c r="RG277" s="136"/>
      <c r="RH277" s="136"/>
      <c r="RI277" s="136"/>
      <c r="RJ277" s="136"/>
      <c r="RK277" s="136"/>
      <c r="RL277" s="136"/>
      <c r="RM277" s="136"/>
      <c r="RN277" s="136"/>
      <c r="RO277" s="136"/>
      <c r="RP277" s="136"/>
      <c r="RQ277" s="136"/>
      <c r="RR277" s="136"/>
      <c r="RS277" s="136"/>
      <c r="RT277" s="136"/>
      <c r="RU277" s="136"/>
      <c r="RV277" s="136"/>
      <c r="RW277" s="136"/>
      <c r="RX277" s="136"/>
      <c r="RY277" s="136"/>
      <c r="RZ277" s="136"/>
      <c r="SA277" s="136"/>
      <c r="SB277" s="136"/>
      <c r="SC277" s="136"/>
      <c r="SD277" s="136"/>
      <c r="SE277" s="136"/>
      <c r="SF277" s="136"/>
      <c r="SG277" s="136"/>
      <c r="SH277" s="136"/>
      <c r="SI277" s="136"/>
      <c r="SJ277" s="136"/>
      <c r="SK277" s="136"/>
      <c r="SL277" s="136"/>
      <c r="SM277" s="136"/>
      <c r="SN277" s="136"/>
      <c r="SO277" s="136"/>
      <c r="SP277" s="136"/>
      <c r="SQ277" s="136"/>
      <c r="SR277" s="136"/>
      <c r="SS277" s="136"/>
      <c r="ST277" s="136"/>
      <c r="SU277" s="136"/>
      <c r="SV277" s="136"/>
      <c r="SW277" s="136"/>
      <c r="SX277" s="136"/>
      <c r="SY277" s="136"/>
      <c r="SZ277" s="136"/>
      <c r="TA277" s="136"/>
      <c r="TB277" s="136"/>
      <c r="TC277" s="136"/>
      <c r="TD277" s="136"/>
      <c r="TE277" s="136"/>
      <c r="TF277" s="136"/>
      <c r="TG277" s="136"/>
      <c r="TH277" s="136"/>
      <c r="TI277" s="136"/>
      <c r="TJ277" s="136"/>
      <c r="TK277" s="136"/>
      <c r="TL277" s="136"/>
      <c r="TM277" s="136"/>
      <c r="TN277" s="136"/>
      <c r="TO277" s="136"/>
      <c r="TP277" s="136"/>
      <c r="TQ277" s="136"/>
      <c r="TR277" s="136"/>
      <c r="TS277" s="136"/>
      <c r="TT277" s="136"/>
      <c r="TU277" s="136"/>
      <c r="TV277" s="136"/>
      <c r="TW277" s="136"/>
      <c r="TX277" s="136"/>
      <c r="TY277" s="136"/>
      <c r="TZ277" s="136"/>
      <c r="UA277" s="136"/>
      <c r="UB277" s="136"/>
      <c r="UC277" s="136"/>
      <c r="UD277" s="136"/>
      <c r="UE277" s="136"/>
      <c r="UF277" s="136"/>
      <c r="UG277" s="136"/>
      <c r="UH277" s="136"/>
      <c r="UI277" s="136"/>
      <c r="UJ277" s="136"/>
      <c r="UK277" s="136"/>
      <c r="UL277" s="136"/>
      <c r="UM277" s="136"/>
      <c r="UN277" s="136"/>
      <c r="UO277" s="136"/>
      <c r="UP277" s="136"/>
      <c r="UQ277" s="136"/>
      <c r="UR277" s="136"/>
      <c r="US277" s="136"/>
      <c r="UT277" s="136"/>
      <c r="UU277" s="136"/>
      <c r="UV277" s="136"/>
      <c r="UW277" s="136"/>
      <c r="UX277" s="136"/>
      <c r="UY277" s="136"/>
      <c r="UZ277" s="136"/>
      <c r="VA277" s="136"/>
      <c r="VB277" s="136"/>
      <c r="VC277" s="136"/>
      <c r="VD277" s="136"/>
      <c r="VE277" s="136"/>
      <c r="VF277" s="136"/>
      <c r="VG277" s="136"/>
      <c r="VH277" s="136"/>
      <c r="VI277" s="136"/>
      <c r="VJ277" s="136"/>
      <c r="VK277" s="136"/>
      <c r="VL277" s="136"/>
      <c r="VM277" s="136"/>
      <c r="VN277" s="136"/>
      <c r="VO277" s="136"/>
      <c r="VP277" s="136"/>
      <c r="VQ277" s="136"/>
      <c r="VR277" s="136"/>
      <c r="VS277" s="136"/>
      <c r="VT277" s="136"/>
      <c r="VU277" s="136"/>
      <c r="VV277" s="136"/>
      <c r="VW277" s="136"/>
      <c r="VX277" s="136"/>
      <c r="VY277" s="136"/>
      <c r="VZ277" s="136"/>
      <c r="WA277" s="136"/>
      <c r="WB277" s="136"/>
      <c r="WC277" s="136"/>
      <c r="WD277" s="136"/>
      <c r="WE277" s="136"/>
      <c r="WF277" s="136"/>
      <c r="WG277" s="136"/>
      <c r="WH277" s="136"/>
      <c r="WI277" s="136"/>
      <c r="WJ277" s="136"/>
      <c r="WK277" s="136"/>
      <c r="WL277" s="136"/>
      <c r="WM277" s="136"/>
      <c r="WN277" s="136"/>
      <c r="WO277" s="136"/>
      <c r="WP277" s="136"/>
      <c r="WQ277" s="136"/>
      <c r="WR277" s="136"/>
      <c r="WS277" s="136"/>
      <c r="WT277" s="136"/>
      <c r="WU277" s="136"/>
      <c r="WV277" s="136"/>
      <c r="WW277" s="136"/>
      <c r="WX277" s="136"/>
      <c r="WY277" s="136"/>
      <c r="WZ277" s="136"/>
      <c r="XA277" s="136"/>
      <c r="XB277" s="136"/>
      <c r="XC277" s="136"/>
      <c r="XD277" s="136"/>
      <c r="XE277" s="136"/>
      <c r="XF277" s="136"/>
      <c r="XG277" s="136"/>
      <c r="XH277" s="136"/>
      <c r="XI277" s="136"/>
      <c r="XJ277" s="136"/>
      <c r="XK277" s="136"/>
      <c r="XL277" s="136"/>
      <c r="XM277" s="136"/>
      <c r="XN277" s="136"/>
      <c r="XO277" s="136"/>
      <c r="XP277" s="136"/>
      <c r="XQ277" s="136"/>
      <c r="XR277" s="136"/>
      <c r="XS277" s="136"/>
      <c r="XT277" s="136"/>
      <c r="XU277" s="136"/>
      <c r="XV277" s="136"/>
      <c r="XW277" s="136"/>
      <c r="XX277" s="136"/>
      <c r="XY277" s="136"/>
      <c r="XZ277" s="136"/>
      <c r="YA277" s="136"/>
      <c r="YB277" s="136"/>
      <c r="YC277" s="136"/>
      <c r="YD277" s="136"/>
      <c r="YE277" s="136"/>
      <c r="YF277" s="136"/>
      <c r="YG277" s="136"/>
      <c r="YH277" s="136"/>
      <c r="YI277" s="136"/>
      <c r="YJ277" s="136"/>
      <c r="YK277" s="136"/>
      <c r="YL277" s="136"/>
      <c r="YM277" s="136"/>
      <c r="YN277" s="136"/>
      <c r="YO277" s="136"/>
      <c r="YP277" s="136"/>
      <c r="YQ277" s="136"/>
      <c r="YR277" s="136"/>
      <c r="YS277" s="136"/>
      <c r="YT277" s="136"/>
      <c r="YU277" s="136"/>
      <c r="YV277" s="136"/>
      <c r="YW277" s="136"/>
      <c r="YX277" s="136"/>
      <c r="YY277" s="136"/>
      <c r="YZ277" s="136"/>
      <c r="ZA277" s="136"/>
      <c r="ZB277" s="136"/>
      <c r="ZC277" s="136"/>
      <c r="ZD277" s="136"/>
      <c r="ZE277" s="136"/>
      <c r="ZF277" s="136"/>
      <c r="ZG277" s="136"/>
      <c r="ZH277" s="136"/>
      <c r="ZI277" s="136"/>
      <c r="ZJ277" s="136"/>
      <c r="ZK277" s="136"/>
      <c r="ZL277" s="136"/>
      <c r="ZM277" s="136"/>
      <c r="ZN277" s="136"/>
      <c r="ZO277" s="136"/>
      <c r="ZP277" s="136"/>
      <c r="ZQ277" s="136"/>
      <c r="ZR277" s="136"/>
      <c r="ZS277" s="136"/>
      <c r="ZT277" s="136"/>
      <c r="ZU277" s="136"/>
      <c r="ZV277" s="136"/>
      <c r="ZW277" s="136"/>
      <c r="ZX277" s="136"/>
      <c r="ZY277" s="136"/>
      <c r="ZZ277" s="136"/>
      <c r="AAA277" s="136"/>
      <c r="AAB277" s="136"/>
      <c r="AAC277" s="136"/>
      <c r="AAD277" s="136"/>
      <c r="AAE277" s="136"/>
      <c r="AAF277" s="136"/>
      <c r="AAG277" s="136"/>
      <c r="AAH277" s="136"/>
      <c r="AAI277" s="136"/>
      <c r="AAJ277" s="136"/>
      <c r="AAK277" s="136"/>
      <c r="AAL277" s="136"/>
      <c r="AAM277" s="136"/>
      <c r="AAN277" s="136"/>
      <c r="AAO277" s="136"/>
      <c r="AAP277" s="136"/>
      <c r="AAQ277" s="136"/>
      <c r="AAR277" s="136"/>
      <c r="AAS277" s="136"/>
      <c r="AAT277" s="136"/>
      <c r="AAU277" s="136"/>
      <c r="AAV277" s="136"/>
      <c r="AAW277" s="136"/>
      <c r="AAX277" s="136"/>
      <c r="AAY277" s="136"/>
      <c r="AAZ277" s="136"/>
      <c r="ABA277" s="136"/>
      <c r="ABB277" s="136"/>
      <c r="ABC277" s="136"/>
      <c r="ABD277" s="136"/>
      <c r="ABE277" s="136"/>
      <c r="ABF277" s="136"/>
      <c r="ABG277" s="136"/>
      <c r="ABH277" s="136"/>
      <c r="ABI277" s="136"/>
      <c r="ABJ277" s="136"/>
      <c r="ABK277" s="136"/>
      <c r="ABL277" s="136"/>
      <c r="ABM277" s="136"/>
      <c r="ABN277" s="136"/>
      <c r="ABO277" s="136"/>
      <c r="ABP277" s="136"/>
      <c r="ABQ277" s="136"/>
      <c r="ABR277" s="136"/>
      <c r="ABS277" s="136"/>
      <c r="ABT277" s="136"/>
      <c r="ABU277" s="136"/>
      <c r="ABV277" s="136"/>
      <c r="ABW277" s="136"/>
      <c r="ABX277" s="136"/>
      <c r="ABY277" s="136"/>
      <c r="ABZ277" s="136"/>
      <c r="ACA277" s="136"/>
      <c r="ACB277" s="136"/>
      <c r="ACC277" s="136"/>
      <c r="ACD277" s="136"/>
      <c r="ACE277" s="136"/>
      <c r="ACF277" s="136"/>
      <c r="ACG277" s="136"/>
      <c r="ACH277" s="136"/>
      <c r="ACI277" s="136"/>
      <c r="ACJ277" s="136"/>
      <c r="ACK277" s="136"/>
      <c r="ACL277" s="136"/>
      <c r="ACM277" s="136"/>
      <c r="ACN277" s="136"/>
      <c r="ACO277" s="136"/>
      <c r="ACP277" s="136"/>
      <c r="ACQ277" s="136"/>
      <c r="ACR277" s="136"/>
      <c r="ACS277" s="136"/>
      <c r="ACT277" s="136"/>
      <c r="ACU277" s="136"/>
      <c r="ACV277" s="136"/>
      <c r="ACW277" s="136"/>
      <c r="ACX277" s="136"/>
      <c r="ACY277" s="136"/>
      <c r="ACZ277" s="136"/>
      <c r="ADA277" s="136"/>
      <c r="ADB277" s="136"/>
      <c r="ADC277" s="136"/>
      <c r="ADD277" s="136"/>
      <c r="ADE277" s="136"/>
      <c r="ADF277" s="136"/>
      <c r="ADG277" s="136"/>
      <c r="ADH277" s="136"/>
      <c r="ADI277" s="136"/>
      <c r="ADJ277" s="136"/>
      <c r="ADK277" s="136"/>
      <c r="ADL277" s="136"/>
      <c r="ADM277" s="136"/>
      <c r="ADN277" s="136"/>
      <c r="ADO277" s="136"/>
      <c r="ADP277" s="136"/>
      <c r="ADQ277" s="136"/>
      <c r="ADR277" s="136"/>
      <c r="ADS277" s="136"/>
      <c r="ADT277" s="136"/>
      <c r="ADU277" s="136"/>
      <c r="ADV277" s="136"/>
      <c r="ADW277" s="136"/>
      <c r="ADX277" s="136"/>
      <c r="ADY277" s="136"/>
      <c r="ADZ277" s="136"/>
      <c r="AEA277" s="136"/>
      <c r="AEB277" s="136"/>
      <c r="AEC277" s="136"/>
      <c r="AED277" s="136"/>
      <c r="AEE277" s="136"/>
      <c r="AEF277" s="136"/>
      <c r="AEG277" s="136"/>
      <c r="AEH277" s="136"/>
      <c r="AEI277" s="136"/>
      <c r="AEJ277" s="136"/>
      <c r="AEK277" s="136"/>
      <c r="AEL277" s="136"/>
      <c r="AEM277" s="136"/>
      <c r="AEN277" s="136"/>
      <c r="AEO277" s="136"/>
      <c r="AEP277" s="136"/>
      <c r="AEQ277" s="136"/>
      <c r="AER277" s="136"/>
      <c r="AES277" s="136"/>
      <c r="AET277" s="136"/>
      <c r="AEU277" s="136"/>
      <c r="AEV277" s="136"/>
      <c r="AEW277" s="136"/>
      <c r="AEX277" s="136"/>
      <c r="AEY277" s="136"/>
      <c r="AEZ277" s="136"/>
      <c r="AFA277" s="136"/>
      <c r="AFB277" s="136"/>
      <c r="AFC277" s="136"/>
      <c r="AFD277" s="136"/>
      <c r="AFE277" s="136"/>
      <c r="AFF277" s="136"/>
      <c r="AFG277" s="136"/>
      <c r="AFH277" s="136"/>
      <c r="AFI277" s="136"/>
      <c r="AFJ277" s="136"/>
      <c r="AFK277" s="136"/>
      <c r="AFL277" s="136"/>
      <c r="AFM277" s="136"/>
      <c r="AFN277" s="136"/>
      <c r="AFO277" s="136"/>
      <c r="AFP277" s="136"/>
      <c r="AFQ277" s="136"/>
      <c r="AFR277" s="136"/>
      <c r="AFS277" s="136"/>
      <c r="AFT277" s="136"/>
      <c r="AFU277" s="136"/>
      <c r="AFV277" s="136"/>
      <c r="AFW277" s="136"/>
      <c r="AFX277" s="136"/>
      <c r="AFY277" s="136"/>
      <c r="AFZ277" s="136"/>
      <c r="AGA277" s="136"/>
      <c r="AGB277" s="136"/>
      <c r="AGC277" s="136"/>
      <c r="AGD277" s="136"/>
      <c r="AGE277" s="136"/>
      <c r="AGF277" s="136"/>
      <c r="AGG277" s="136"/>
      <c r="AGH277" s="136"/>
      <c r="AGI277" s="136"/>
      <c r="AGJ277" s="136"/>
      <c r="AGK277" s="136"/>
      <c r="AGL277" s="136"/>
      <c r="AGM277" s="136"/>
      <c r="AGN277" s="136"/>
      <c r="AGO277" s="136"/>
      <c r="AGP277" s="136"/>
      <c r="AGQ277" s="136"/>
      <c r="AGR277" s="136"/>
      <c r="AGS277" s="136"/>
      <c r="AGT277" s="136"/>
      <c r="AGU277" s="136"/>
      <c r="AGV277" s="136"/>
      <c r="AGW277" s="136"/>
      <c r="AGX277" s="136"/>
      <c r="AGY277" s="136"/>
      <c r="AGZ277" s="136"/>
      <c r="AHA277" s="136"/>
      <c r="AHB277" s="136"/>
      <c r="AHC277" s="136"/>
      <c r="AHD277" s="136"/>
      <c r="AHE277" s="136"/>
      <c r="AHF277" s="136"/>
      <c r="AHG277" s="136"/>
      <c r="AHH277" s="136"/>
      <c r="AHI277" s="136"/>
      <c r="AHJ277" s="136"/>
      <c r="AHK277" s="136"/>
      <c r="AHL277" s="136"/>
      <c r="AHM277" s="136"/>
      <c r="AHN277" s="136"/>
      <c r="AHO277" s="136"/>
      <c r="AHP277" s="136"/>
      <c r="AHQ277" s="136"/>
      <c r="AHR277" s="136"/>
      <c r="AHS277" s="136"/>
      <c r="AHT277" s="136"/>
      <c r="AHU277" s="136"/>
      <c r="AHV277" s="136"/>
      <c r="AHW277" s="136"/>
      <c r="AHX277" s="136"/>
      <c r="AHY277" s="136"/>
      <c r="AHZ277" s="136"/>
      <c r="AIA277" s="136"/>
      <c r="AIB277" s="136"/>
      <c r="AIC277" s="136"/>
      <c r="AID277" s="136"/>
      <c r="AIE277" s="136"/>
      <c r="AIF277" s="136"/>
      <c r="AIG277" s="136"/>
      <c r="AIH277" s="136"/>
      <c r="AII277" s="136"/>
      <c r="AIJ277" s="136"/>
      <c r="AIK277" s="136"/>
      <c r="AIL277" s="136"/>
      <c r="AIM277" s="136"/>
      <c r="AIN277" s="136"/>
      <c r="AIO277" s="136"/>
      <c r="AIP277" s="136"/>
      <c r="AIQ277" s="136"/>
      <c r="AIR277" s="136"/>
      <c r="AIS277" s="136"/>
      <c r="AIT277" s="136"/>
      <c r="AIU277" s="136"/>
      <c r="AIV277" s="136"/>
      <c r="AIW277" s="136"/>
      <c r="AIX277" s="136"/>
      <c r="AIY277" s="136"/>
      <c r="AIZ277" s="136"/>
      <c r="AJA277" s="136"/>
      <c r="AJB277" s="136"/>
      <c r="AJC277" s="136"/>
      <c r="AJD277" s="136"/>
      <c r="AJE277" s="136"/>
      <c r="AJF277" s="136"/>
      <c r="AJG277" s="136"/>
      <c r="AJH277" s="136"/>
      <c r="AJI277" s="136"/>
      <c r="AJJ277" s="136"/>
      <c r="AJK277" s="136"/>
      <c r="AJL277" s="136"/>
      <c r="AJM277" s="136"/>
      <c r="AJN277" s="136"/>
      <c r="AJO277" s="136"/>
      <c r="AJP277" s="136"/>
      <c r="AJQ277" s="136"/>
      <c r="AJR277" s="136"/>
      <c r="AJS277" s="136"/>
      <c r="AJT277" s="136"/>
      <c r="AJU277" s="136"/>
      <c r="AJV277" s="136"/>
      <c r="AJW277" s="136"/>
      <c r="AJX277" s="136"/>
      <c r="AJY277" s="136"/>
      <c r="AJZ277" s="136"/>
      <c r="AKA277" s="136"/>
      <c r="AKB277" s="136"/>
      <c r="AKC277" s="136"/>
      <c r="AKD277" s="136"/>
      <c r="AKE277" s="136"/>
      <c r="AKF277" s="136"/>
      <c r="AKG277" s="136"/>
      <c r="AKH277" s="136"/>
      <c r="AKI277" s="136"/>
      <c r="AKJ277" s="136"/>
      <c r="AKK277" s="136"/>
      <c r="AKL277" s="136"/>
      <c r="AKM277" s="136"/>
      <c r="AKN277" s="136"/>
      <c r="AKO277" s="136"/>
      <c r="AKP277" s="136"/>
      <c r="AKQ277" s="136"/>
      <c r="AKR277" s="136"/>
      <c r="AKS277" s="136"/>
      <c r="AKT277" s="136"/>
      <c r="AKU277" s="136"/>
      <c r="AKV277" s="136"/>
      <c r="AKW277" s="136"/>
      <c r="AKX277" s="136"/>
      <c r="AKY277" s="136"/>
      <c r="AKZ277" s="136"/>
      <c r="ALA277" s="136"/>
      <c r="ALB277" s="136"/>
      <c r="ALC277" s="136"/>
      <c r="ALD277" s="136"/>
      <c r="ALE277" s="136"/>
      <c r="ALF277" s="136"/>
      <c r="ALG277" s="136"/>
      <c r="ALH277" s="136"/>
      <c r="ALI277" s="136"/>
      <c r="ALJ277" s="136"/>
      <c r="ALK277" s="136"/>
      <c r="ALL277" s="136"/>
      <c r="ALM277" s="136"/>
      <c r="ALN277" s="136"/>
      <c r="ALO277" s="136"/>
      <c r="ALP277" s="136"/>
      <c r="ALQ277" s="136"/>
      <c r="ALR277" s="136"/>
      <c r="ALS277" s="136"/>
      <c r="ALT277" s="136"/>
      <c r="ALU277" s="136"/>
      <c r="ALV277" s="136"/>
      <c r="ALW277" s="136"/>
      <c r="ALX277" s="136"/>
      <c r="ALY277" s="136"/>
      <c r="ALZ277" s="136"/>
      <c r="AMA277" s="136"/>
      <c r="AMB277" s="136"/>
      <c r="AMC277" s="136"/>
      <c r="AMD277" s="136"/>
      <c r="AME277" s="136"/>
      <c r="AMF277" s="136"/>
      <c r="AMG277" s="136"/>
      <c r="AMH277" s="136"/>
      <c r="AMI277" s="136"/>
    </row>
    <row r="278" spans="1:1023" ht="60" x14ac:dyDescent="0.25">
      <c r="A278" s="280" t="s">
        <v>1040</v>
      </c>
      <c r="B278" s="193">
        <v>278</v>
      </c>
      <c r="C278" s="192" t="s">
        <v>1041</v>
      </c>
      <c r="D278" s="210" t="s">
        <v>1042</v>
      </c>
      <c r="E278" s="136"/>
      <c r="F278" s="238"/>
      <c r="G278" s="214"/>
      <c r="H278" s="214"/>
      <c r="I278" s="367">
        <v>0.47</v>
      </c>
      <c r="J278" s="443"/>
      <c r="K278" s="161"/>
      <c r="L278" s="418" t="s">
        <v>770</v>
      </c>
      <c r="M278" s="161"/>
      <c r="N278" s="161"/>
      <c r="O278" s="161"/>
      <c r="P278" s="461">
        <v>1</v>
      </c>
      <c r="Q278" s="161"/>
      <c r="R278" s="161"/>
      <c r="S278" s="418" t="s">
        <v>770</v>
      </c>
      <c r="T278" s="77"/>
      <c r="U278" s="161"/>
      <c r="V278" s="256">
        <f>IF(O278=1,10,100)</f>
        <v>100</v>
      </c>
      <c r="W278" s="256">
        <f>IF(O278=1,1,IF(O278=2,10,100))</f>
        <v>100</v>
      </c>
      <c r="X278" s="256">
        <f>IF(O278=3,20,100)</f>
        <v>100</v>
      </c>
      <c r="Y278" s="256">
        <f>IF(P278=1,10,100)</f>
        <v>10</v>
      </c>
      <c r="Z278" s="256">
        <f>IF(P278=1,1,IF(P278=2,10,100))</f>
        <v>1</v>
      </c>
      <c r="AA278" s="257">
        <f>IF(OR(EXACT(Q278,"1A"),EXACT(Q278,"1B")),0.1,IF(Q278=2,1,100))</f>
        <v>100</v>
      </c>
      <c r="AB278" s="257">
        <f>IF(OR(EXACT(R278,"1A"),EXACT(R278,"1B")),0.1,IF(R278=2,1,100))</f>
        <v>100</v>
      </c>
      <c r="AC278" s="257">
        <f>IF(OR(EXACT(S278,"1A"),EXACT(S278,"1B")),0.3,IF(S278=2,3,100))</f>
        <v>0.3</v>
      </c>
      <c r="AD278" s="136"/>
      <c r="AE278" s="136"/>
      <c r="AF278" s="249">
        <f>IF(OR(OR(EXACT(J278,"1A"),EXACT(J278,"1B"),EXACT(J278,"1C")),K278=1),1,IF(K278=2,10,100))</f>
        <v>100</v>
      </c>
      <c r="AG278" s="249">
        <f>IF(OR(EXACT(J278,"1A"),EXACT(J278,"1B"),EXACT(J278,"1C")),1,IF(J278=2,10,100))</f>
        <v>100</v>
      </c>
      <c r="AH278" s="249">
        <f>IF(OR(EXACT(J278,"1A"),EXACT(J278,"1B"),EXACT(J278,"1C"),K278=1),3,100)</f>
        <v>100</v>
      </c>
      <c r="AI278" s="249">
        <f>IF(OR(EXACT(J278,"1A"),EXACT(J278,"1B"),EXACT(J278,"1C")),5,100)</f>
        <v>100</v>
      </c>
      <c r="AJ278" s="251"/>
      <c r="AK278" s="193">
        <v>1</v>
      </c>
      <c r="AL278" s="284">
        <v>1</v>
      </c>
      <c r="AM278" s="251"/>
      <c r="AN278" s="136"/>
      <c r="AO278" s="136"/>
      <c r="AP278" s="136"/>
      <c r="AQ278" s="272" t="s">
        <v>25962</v>
      </c>
      <c r="AR278" s="136"/>
      <c r="AS278" s="136"/>
      <c r="AT278" s="136"/>
      <c r="AU278" s="136"/>
      <c r="AV278" s="136"/>
      <c r="AW278" s="136"/>
      <c r="AX278" s="136"/>
      <c r="AY278" s="136"/>
      <c r="AZ278" s="136"/>
      <c r="BA278" s="136"/>
      <c r="BB278" s="136"/>
      <c r="BC278" s="136"/>
      <c r="BD278" s="136"/>
      <c r="BE278" s="136"/>
      <c r="BF278" s="136"/>
      <c r="BG278" s="136"/>
      <c r="BH278" s="136"/>
      <c r="BI278" s="136"/>
      <c r="BJ278" s="136"/>
      <c r="BK278" s="136"/>
      <c r="BL278" s="136"/>
      <c r="BM278" s="136"/>
      <c r="BN278" s="136"/>
      <c r="BO278" s="136"/>
      <c r="BP278" s="136"/>
      <c r="BQ278" s="136"/>
      <c r="BR278" s="136"/>
      <c r="BS278" s="136"/>
      <c r="BT278" s="136"/>
      <c r="BU278" s="136"/>
      <c r="BV278" s="136"/>
      <c r="BW278" s="136"/>
      <c r="BX278" s="136"/>
      <c r="BY278" s="136"/>
      <c r="BZ278" s="136"/>
      <c r="CA278" s="136"/>
      <c r="CB278" s="136"/>
      <c r="CC278" s="136"/>
      <c r="CD278" s="136"/>
      <c r="CE278" s="136"/>
      <c r="CF278" s="136"/>
      <c r="CG278" s="136"/>
      <c r="CH278" s="136"/>
      <c r="CI278" s="136"/>
      <c r="CJ278" s="136"/>
      <c r="CK278" s="136"/>
      <c r="CL278" s="136"/>
      <c r="CM278" s="136"/>
      <c r="CN278" s="136"/>
      <c r="CO278" s="136"/>
      <c r="CP278" s="136"/>
      <c r="CQ278" s="136"/>
      <c r="CR278" s="136"/>
      <c r="CS278" s="136"/>
      <c r="CT278" s="136"/>
      <c r="CU278" s="136"/>
      <c r="CV278" s="136"/>
      <c r="CW278" s="136"/>
      <c r="CX278" s="136"/>
      <c r="CY278" s="136"/>
      <c r="CZ278" s="136"/>
      <c r="DA278" s="136"/>
      <c r="DB278" s="136"/>
      <c r="DC278" s="136"/>
      <c r="DD278" s="136"/>
      <c r="DE278" s="136"/>
      <c r="DF278" s="136"/>
      <c r="DG278" s="136"/>
      <c r="DH278" s="136"/>
      <c r="DI278" s="136"/>
      <c r="DJ278" s="136"/>
      <c r="DK278" s="136"/>
      <c r="DL278" s="136"/>
      <c r="DM278" s="136"/>
      <c r="DN278" s="136"/>
      <c r="DO278" s="136"/>
      <c r="DP278" s="136"/>
      <c r="DQ278" s="136"/>
      <c r="DR278" s="136"/>
      <c r="DS278" s="136"/>
      <c r="DT278" s="136"/>
      <c r="DU278" s="136"/>
      <c r="DV278" s="136"/>
      <c r="DW278" s="136"/>
      <c r="DX278" s="136"/>
      <c r="DY278" s="136"/>
      <c r="DZ278" s="136"/>
      <c r="EA278" s="136"/>
      <c r="EB278" s="136"/>
      <c r="EC278" s="136"/>
      <c r="ED278" s="136"/>
      <c r="EE278" s="136"/>
      <c r="EF278" s="136"/>
      <c r="EG278" s="136"/>
      <c r="EH278" s="136"/>
      <c r="EI278" s="136"/>
      <c r="EJ278" s="136"/>
      <c r="EK278" s="136"/>
      <c r="EL278" s="136"/>
      <c r="EM278" s="136"/>
      <c r="EN278" s="136"/>
      <c r="EO278" s="136"/>
      <c r="EP278" s="136"/>
      <c r="EQ278" s="136"/>
      <c r="ER278" s="136"/>
      <c r="ES278" s="136"/>
      <c r="ET278" s="136"/>
      <c r="EU278" s="136"/>
      <c r="EV278" s="136"/>
      <c r="EW278" s="136"/>
      <c r="EX278" s="136"/>
      <c r="EY278" s="136"/>
      <c r="EZ278" s="136"/>
      <c r="FA278" s="136"/>
      <c r="FB278" s="136"/>
      <c r="FC278" s="136"/>
      <c r="FD278" s="136"/>
      <c r="FE278" s="136"/>
      <c r="FF278" s="136"/>
      <c r="FG278" s="136"/>
      <c r="FH278" s="136"/>
      <c r="FI278" s="136"/>
      <c r="FJ278" s="136"/>
      <c r="FK278" s="136"/>
      <c r="FL278" s="136"/>
      <c r="FM278" s="136"/>
      <c r="FN278" s="136"/>
      <c r="FO278" s="136"/>
      <c r="FP278" s="136"/>
      <c r="FQ278" s="136"/>
      <c r="FR278" s="136"/>
      <c r="FS278" s="136"/>
      <c r="FT278" s="136"/>
      <c r="FU278" s="136"/>
      <c r="FV278" s="136"/>
      <c r="FW278" s="136"/>
      <c r="FX278" s="136"/>
      <c r="FY278" s="136"/>
      <c r="FZ278" s="136"/>
      <c r="GA278" s="136"/>
      <c r="GB278" s="136"/>
      <c r="GC278" s="136"/>
      <c r="GD278" s="136"/>
      <c r="GE278" s="136"/>
      <c r="GF278" s="136"/>
      <c r="GG278" s="136"/>
      <c r="GH278" s="136"/>
      <c r="GI278" s="136"/>
      <c r="GJ278" s="136"/>
      <c r="GK278" s="136"/>
      <c r="GL278" s="136"/>
      <c r="GM278" s="136"/>
      <c r="GN278" s="136"/>
      <c r="GO278" s="136"/>
      <c r="GP278" s="136"/>
      <c r="GQ278" s="136"/>
      <c r="GR278" s="136"/>
      <c r="GS278" s="136"/>
      <c r="GT278" s="136"/>
      <c r="GU278" s="136"/>
      <c r="GV278" s="136"/>
      <c r="GW278" s="136"/>
      <c r="GX278" s="136"/>
      <c r="GY278" s="136"/>
      <c r="GZ278" s="136"/>
      <c r="HA278" s="136"/>
      <c r="HB278" s="136"/>
      <c r="HC278" s="136"/>
      <c r="HD278" s="136"/>
      <c r="HE278" s="136"/>
      <c r="HF278" s="136"/>
      <c r="HG278" s="136"/>
      <c r="HH278" s="136"/>
      <c r="HI278" s="136"/>
      <c r="HJ278" s="136"/>
      <c r="HK278" s="136"/>
      <c r="HL278" s="136"/>
      <c r="HM278" s="136"/>
      <c r="HN278" s="136"/>
      <c r="HO278" s="136"/>
      <c r="HP278" s="136"/>
      <c r="HQ278" s="136"/>
      <c r="HR278" s="136"/>
      <c r="HS278" s="136"/>
      <c r="HT278" s="136"/>
      <c r="HU278" s="136"/>
      <c r="HV278" s="136"/>
      <c r="HW278" s="136"/>
      <c r="HX278" s="136"/>
      <c r="HY278" s="136"/>
      <c r="HZ278" s="136"/>
      <c r="IA278" s="136"/>
      <c r="IB278" s="136"/>
      <c r="IC278" s="136"/>
      <c r="ID278" s="136"/>
      <c r="IE278" s="136"/>
      <c r="IF278" s="136"/>
      <c r="IG278" s="136"/>
      <c r="IH278" s="136"/>
      <c r="II278" s="136"/>
      <c r="IJ278" s="136"/>
      <c r="IK278" s="136"/>
      <c r="IL278" s="136"/>
      <c r="IM278" s="136"/>
      <c r="IN278" s="136"/>
      <c r="IO278" s="136"/>
      <c r="IP278" s="136"/>
      <c r="IQ278" s="136"/>
      <c r="IR278" s="136"/>
      <c r="IS278" s="136"/>
      <c r="IT278" s="136"/>
      <c r="IU278" s="136"/>
      <c r="IV278" s="136"/>
      <c r="IW278" s="136"/>
      <c r="IX278" s="136"/>
      <c r="IY278" s="136"/>
      <c r="IZ278" s="136"/>
      <c r="JA278" s="136"/>
      <c r="JB278" s="136"/>
      <c r="JC278" s="136"/>
      <c r="JD278" s="136"/>
      <c r="JE278" s="136"/>
      <c r="JF278" s="136"/>
      <c r="JG278" s="136"/>
      <c r="JH278" s="136"/>
      <c r="JI278" s="136"/>
      <c r="JJ278" s="136"/>
      <c r="JK278" s="136"/>
      <c r="JL278" s="136"/>
      <c r="JM278" s="136"/>
      <c r="JN278" s="136"/>
      <c r="JO278" s="136"/>
      <c r="JP278" s="136"/>
      <c r="JQ278" s="136"/>
      <c r="JR278" s="136"/>
      <c r="JS278" s="136"/>
      <c r="JT278" s="136"/>
      <c r="JU278" s="136"/>
      <c r="JV278" s="136"/>
      <c r="JW278" s="136"/>
      <c r="JX278" s="136"/>
      <c r="JY278" s="136"/>
      <c r="JZ278" s="136"/>
      <c r="KA278" s="136"/>
      <c r="KB278" s="136"/>
      <c r="KC278" s="136"/>
      <c r="KD278" s="136"/>
      <c r="KE278" s="136"/>
      <c r="KF278" s="136"/>
      <c r="KG278" s="136"/>
      <c r="KH278" s="136"/>
      <c r="KI278" s="136"/>
      <c r="KJ278" s="136"/>
      <c r="KK278" s="136"/>
      <c r="KL278" s="136"/>
      <c r="KM278" s="136"/>
      <c r="KN278" s="136"/>
      <c r="KO278" s="136"/>
      <c r="KP278" s="136"/>
      <c r="KQ278" s="136"/>
      <c r="KR278" s="136"/>
      <c r="KS278" s="136"/>
      <c r="KT278" s="136"/>
      <c r="KU278" s="136"/>
      <c r="KV278" s="136"/>
      <c r="KW278" s="136"/>
      <c r="KX278" s="136"/>
      <c r="KY278" s="136"/>
      <c r="KZ278" s="136"/>
      <c r="LA278" s="136"/>
      <c r="LB278" s="136"/>
      <c r="LC278" s="136"/>
      <c r="LD278" s="136"/>
      <c r="LE278" s="136"/>
      <c r="LF278" s="136"/>
      <c r="LG278" s="136"/>
      <c r="LH278" s="136"/>
      <c r="LI278" s="136"/>
      <c r="LJ278" s="136"/>
      <c r="LK278" s="136"/>
      <c r="LL278" s="136"/>
      <c r="LM278" s="136"/>
      <c r="LN278" s="136"/>
      <c r="LO278" s="136"/>
      <c r="LP278" s="136"/>
      <c r="LQ278" s="136"/>
      <c r="LR278" s="136"/>
      <c r="LS278" s="136"/>
      <c r="LT278" s="136"/>
      <c r="LU278" s="136"/>
      <c r="LV278" s="136"/>
      <c r="LW278" s="136"/>
      <c r="LX278" s="136"/>
      <c r="LY278" s="136"/>
      <c r="LZ278" s="136"/>
      <c r="MA278" s="136"/>
      <c r="MB278" s="136"/>
      <c r="MC278" s="136"/>
      <c r="MD278" s="136"/>
      <c r="ME278" s="136"/>
      <c r="MF278" s="136"/>
      <c r="MG278" s="136"/>
      <c r="MH278" s="136"/>
      <c r="MI278" s="136"/>
      <c r="MJ278" s="136"/>
      <c r="MK278" s="136"/>
      <c r="ML278" s="136"/>
      <c r="MM278" s="136"/>
      <c r="MN278" s="136"/>
      <c r="MO278" s="136"/>
      <c r="MP278" s="136"/>
      <c r="MQ278" s="136"/>
      <c r="MR278" s="136"/>
      <c r="MS278" s="136"/>
      <c r="MT278" s="136"/>
      <c r="MU278" s="136"/>
      <c r="MV278" s="136"/>
      <c r="MW278" s="136"/>
      <c r="MX278" s="136"/>
      <c r="MY278" s="136"/>
      <c r="MZ278" s="136"/>
      <c r="NA278" s="136"/>
      <c r="NB278" s="136"/>
      <c r="NC278" s="136"/>
      <c r="ND278" s="136"/>
      <c r="NE278" s="136"/>
      <c r="NF278" s="136"/>
      <c r="NG278" s="136"/>
      <c r="NH278" s="136"/>
      <c r="NI278" s="136"/>
      <c r="NJ278" s="136"/>
      <c r="NK278" s="136"/>
      <c r="NL278" s="136"/>
      <c r="NM278" s="136"/>
      <c r="NN278" s="136"/>
      <c r="NO278" s="136"/>
      <c r="NP278" s="136"/>
      <c r="NQ278" s="136"/>
      <c r="NR278" s="136"/>
      <c r="NS278" s="136"/>
      <c r="NT278" s="136"/>
      <c r="NU278" s="136"/>
      <c r="NV278" s="136"/>
      <c r="NW278" s="136"/>
      <c r="NX278" s="136"/>
      <c r="NY278" s="136"/>
      <c r="NZ278" s="136"/>
      <c r="OA278" s="136"/>
      <c r="OB278" s="136"/>
      <c r="OC278" s="136"/>
      <c r="OD278" s="136"/>
      <c r="OE278" s="136"/>
      <c r="OF278" s="136"/>
      <c r="OG278" s="136"/>
      <c r="OH278" s="136"/>
      <c r="OI278" s="136"/>
      <c r="OJ278" s="136"/>
      <c r="OK278" s="136"/>
      <c r="OL278" s="136"/>
      <c r="OM278" s="136"/>
      <c r="ON278" s="136"/>
      <c r="OO278" s="136"/>
      <c r="OP278" s="136"/>
      <c r="OQ278" s="136"/>
      <c r="OR278" s="136"/>
      <c r="OS278" s="136"/>
      <c r="OT278" s="136"/>
      <c r="OU278" s="136"/>
      <c r="OV278" s="136"/>
      <c r="OW278" s="136"/>
      <c r="OX278" s="136"/>
      <c r="OY278" s="136"/>
      <c r="OZ278" s="136"/>
      <c r="PA278" s="136"/>
      <c r="PB278" s="136"/>
      <c r="PC278" s="136"/>
      <c r="PD278" s="136"/>
      <c r="PE278" s="136"/>
      <c r="PF278" s="136"/>
      <c r="PG278" s="136"/>
      <c r="PH278" s="136"/>
      <c r="PI278" s="136"/>
      <c r="PJ278" s="136"/>
      <c r="PK278" s="136"/>
      <c r="PL278" s="136"/>
      <c r="PM278" s="136"/>
      <c r="PN278" s="136"/>
      <c r="PO278" s="136"/>
      <c r="PP278" s="136"/>
      <c r="PQ278" s="136"/>
      <c r="PR278" s="136"/>
      <c r="PS278" s="136"/>
      <c r="PT278" s="136"/>
      <c r="PU278" s="136"/>
      <c r="PV278" s="136"/>
      <c r="PW278" s="136"/>
      <c r="PX278" s="136"/>
      <c r="PY278" s="136"/>
      <c r="PZ278" s="136"/>
      <c r="QA278" s="136"/>
      <c r="QB278" s="136"/>
      <c r="QC278" s="136"/>
      <c r="QD278" s="136"/>
      <c r="QE278" s="136"/>
      <c r="QF278" s="136"/>
      <c r="QG278" s="136"/>
      <c r="QH278" s="136"/>
      <c r="QI278" s="136"/>
      <c r="QJ278" s="136"/>
      <c r="QK278" s="136"/>
      <c r="QL278" s="136"/>
      <c r="QM278" s="136"/>
      <c r="QN278" s="136"/>
      <c r="QO278" s="136"/>
      <c r="QP278" s="136"/>
      <c r="QQ278" s="136"/>
      <c r="QR278" s="136"/>
      <c r="QS278" s="136"/>
      <c r="QT278" s="136"/>
      <c r="QU278" s="136"/>
      <c r="QV278" s="136"/>
      <c r="QW278" s="136"/>
      <c r="QX278" s="136"/>
      <c r="QY278" s="136"/>
      <c r="QZ278" s="136"/>
      <c r="RA278" s="136"/>
      <c r="RB278" s="136"/>
      <c r="RC278" s="136"/>
      <c r="RD278" s="136"/>
      <c r="RE278" s="136"/>
      <c r="RF278" s="136"/>
      <c r="RG278" s="136"/>
      <c r="RH278" s="136"/>
      <c r="RI278" s="136"/>
      <c r="RJ278" s="136"/>
      <c r="RK278" s="136"/>
      <c r="RL278" s="136"/>
      <c r="RM278" s="136"/>
      <c r="RN278" s="136"/>
      <c r="RO278" s="136"/>
      <c r="RP278" s="136"/>
      <c r="RQ278" s="136"/>
      <c r="RR278" s="136"/>
      <c r="RS278" s="136"/>
      <c r="RT278" s="136"/>
      <c r="RU278" s="136"/>
      <c r="RV278" s="136"/>
      <c r="RW278" s="136"/>
      <c r="RX278" s="136"/>
      <c r="RY278" s="136"/>
      <c r="RZ278" s="136"/>
      <c r="SA278" s="136"/>
      <c r="SB278" s="136"/>
      <c r="SC278" s="136"/>
      <c r="SD278" s="136"/>
      <c r="SE278" s="136"/>
      <c r="SF278" s="136"/>
      <c r="SG278" s="136"/>
      <c r="SH278" s="136"/>
      <c r="SI278" s="136"/>
      <c r="SJ278" s="136"/>
      <c r="SK278" s="136"/>
      <c r="SL278" s="136"/>
      <c r="SM278" s="136"/>
      <c r="SN278" s="136"/>
      <c r="SO278" s="136"/>
      <c r="SP278" s="136"/>
      <c r="SQ278" s="136"/>
      <c r="SR278" s="136"/>
      <c r="SS278" s="136"/>
      <c r="ST278" s="136"/>
      <c r="SU278" s="136"/>
      <c r="SV278" s="136"/>
      <c r="SW278" s="136"/>
      <c r="SX278" s="136"/>
      <c r="SY278" s="136"/>
      <c r="SZ278" s="136"/>
      <c r="TA278" s="136"/>
      <c r="TB278" s="136"/>
      <c r="TC278" s="136"/>
      <c r="TD278" s="136"/>
      <c r="TE278" s="136"/>
      <c r="TF278" s="136"/>
      <c r="TG278" s="136"/>
      <c r="TH278" s="136"/>
      <c r="TI278" s="136"/>
      <c r="TJ278" s="136"/>
      <c r="TK278" s="136"/>
      <c r="TL278" s="136"/>
      <c r="TM278" s="136"/>
      <c r="TN278" s="136"/>
      <c r="TO278" s="136"/>
      <c r="TP278" s="136"/>
      <c r="TQ278" s="136"/>
      <c r="TR278" s="136"/>
      <c r="TS278" s="136"/>
      <c r="TT278" s="136"/>
      <c r="TU278" s="136"/>
      <c r="TV278" s="136"/>
      <c r="TW278" s="136"/>
      <c r="TX278" s="136"/>
      <c r="TY278" s="136"/>
      <c r="TZ278" s="136"/>
      <c r="UA278" s="136"/>
      <c r="UB278" s="136"/>
      <c r="UC278" s="136"/>
      <c r="UD278" s="136"/>
      <c r="UE278" s="136"/>
      <c r="UF278" s="136"/>
      <c r="UG278" s="136"/>
      <c r="UH278" s="136"/>
      <c r="UI278" s="136"/>
      <c r="UJ278" s="136"/>
      <c r="UK278" s="136"/>
      <c r="UL278" s="136"/>
      <c r="UM278" s="136"/>
      <c r="UN278" s="136"/>
      <c r="UO278" s="136"/>
      <c r="UP278" s="136"/>
      <c r="UQ278" s="136"/>
      <c r="UR278" s="136"/>
      <c r="US278" s="136"/>
      <c r="UT278" s="136"/>
      <c r="UU278" s="136"/>
      <c r="UV278" s="136"/>
      <c r="UW278" s="136"/>
      <c r="UX278" s="136"/>
      <c r="UY278" s="136"/>
      <c r="UZ278" s="136"/>
      <c r="VA278" s="136"/>
      <c r="VB278" s="136"/>
      <c r="VC278" s="136"/>
      <c r="VD278" s="136"/>
      <c r="VE278" s="136"/>
      <c r="VF278" s="136"/>
      <c r="VG278" s="136"/>
      <c r="VH278" s="136"/>
      <c r="VI278" s="136"/>
      <c r="VJ278" s="136"/>
      <c r="VK278" s="136"/>
      <c r="VL278" s="136"/>
      <c r="VM278" s="136"/>
      <c r="VN278" s="136"/>
      <c r="VO278" s="136"/>
      <c r="VP278" s="136"/>
      <c r="VQ278" s="136"/>
      <c r="VR278" s="136"/>
      <c r="VS278" s="136"/>
      <c r="VT278" s="136"/>
      <c r="VU278" s="136"/>
      <c r="VV278" s="136"/>
      <c r="VW278" s="136"/>
      <c r="VX278" s="136"/>
      <c r="VY278" s="136"/>
      <c r="VZ278" s="136"/>
      <c r="WA278" s="136"/>
      <c r="WB278" s="136"/>
      <c r="WC278" s="136"/>
      <c r="WD278" s="136"/>
      <c r="WE278" s="136"/>
      <c r="WF278" s="136"/>
      <c r="WG278" s="136"/>
      <c r="WH278" s="136"/>
      <c r="WI278" s="136"/>
      <c r="WJ278" s="136"/>
      <c r="WK278" s="136"/>
      <c r="WL278" s="136"/>
      <c r="WM278" s="136"/>
      <c r="WN278" s="136"/>
      <c r="WO278" s="136"/>
      <c r="WP278" s="136"/>
      <c r="WQ278" s="136"/>
      <c r="WR278" s="136"/>
      <c r="WS278" s="136"/>
      <c r="WT278" s="136"/>
      <c r="WU278" s="136"/>
      <c r="WV278" s="136"/>
      <c r="WW278" s="136"/>
      <c r="WX278" s="136"/>
      <c r="WY278" s="136"/>
      <c r="WZ278" s="136"/>
      <c r="XA278" s="136"/>
      <c r="XB278" s="136"/>
      <c r="XC278" s="136"/>
      <c r="XD278" s="136"/>
      <c r="XE278" s="136"/>
      <c r="XF278" s="136"/>
      <c r="XG278" s="136"/>
      <c r="XH278" s="136"/>
      <c r="XI278" s="136"/>
      <c r="XJ278" s="136"/>
      <c r="XK278" s="136"/>
      <c r="XL278" s="136"/>
      <c r="XM278" s="136"/>
      <c r="XN278" s="136"/>
      <c r="XO278" s="136"/>
      <c r="XP278" s="136"/>
      <c r="XQ278" s="136"/>
      <c r="XR278" s="136"/>
      <c r="XS278" s="136"/>
      <c r="XT278" s="136"/>
      <c r="XU278" s="136"/>
      <c r="XV278" s="136"/>
      <c r="XW278" s="136"/>
      <c r="XX278" s="136"/>
      <c r="XY278" s="136"/>
      <c r="XZ278" s="136"/>
      <c r="YA278" s="136"/>
      <c r="YB278" s="136"/>
      <c r="YC278" s="136"/>
      <c r="YD278" s="136"/>
      <c r="YE278" s="136"/>
      <c r="YF278" s="136"/>
      <c r="YG278" s="136"/>
      <c r="YH278" s="136"/>
      <c r="YI278" s="136"/>
      <c r="YJ278" s="136"/>
      <c r="YK278" s="136"/>
      <c r="YL278" s="136"/>
      <c r="YM278" s="136"/>
      <c r="YN278" s="136"/>
      <c r="YO278" s="136"/>
      <c r="YP278" s="136"/>
      <c r="YQ278" s="136"/>
      <c r="YR278" s="136"/>
      <c r="YS278" s="136"/>
      <c r="YT278" s="136"/>
      <c r="YU278" s="136"/>
      <c r="YV278" s="136"/>
      <c r="YW278" s="136"/>
      <c r="YX278" s="136"/>
      <c r="YY278" s="136"/>
      <c r="YZ278" s="136"/>
      <c r="ZA278" s="136"/>
      <c r="ZB278" s="136"/>
      <c r="ZC278" s="136"/>
      <c r="ZD278" s="136"/>
      <c r="ZE278" s="136"/>
      <c r="ZF278" s="136"/>
      <c r="ZG278" s="136"/>
      <c r="ZH278" s="136"/>
      <c r="ZI278" s="136"/>
      <c r="ZJ278" s="136"/>
      <c r="ZK278" s="136"/>
      <c r="ZL278" s="136"/>
      <c r="ZM278" s="136"/>
      <c r="ZN278" s="136"/>
      <c r="ZO278" s="136"/>
      <c r="ZP278" s="136"/>
      <c r="ZQ278" s="136"/>
      <c r="ZR278" s="136"/>
      <c r="ZS278" s="136"/>
      <c r="ZT278" s="136"/>
      <c r="ZU278" s="136"/>
      <c r="ZV278" s="136"/>
      <c r="ZW278" s="136"/>
      <c r="ZX278" s="136"/>
      <c r="ZY278" s="136"/>
      <c r="ZZ278" s="136"/>
      <c r="AAA278" s="136"/>
      <c r="AAB278" s="136"/>
      <c r="AAC278" s="136"/>
      <c r="AAD278" s="136"/>
      <c r="AAE278" s="136"/>
      <c r="AAF278" s="136"/>
      <c r="AAG278" s="136"/>
      <c r="AAH278" s="136"/>
      <c r="AAI278" s="136"/>
      <c r="AAJ278" s="136"/>
      <c r="AAK278" s="136"/>
      <c r="AAL278" s="136"/>
      <c r="AAM278" s="136"/>
      <c r="AAN278" s="136"/>
      <c r="AAO278" s="136"/>
      <c r="AAP278" s="136"/>
      <c r="AAQ278" s="136"/>
      <c r="AAR278" s="136"/>
      <c r="AAS278" s="136"/>
      <c r="AAT278" s="136"/>
      <c r="AAU278" s="136"/>
      <c r="AAV278" s="136"/>
      <c r="AAW278" s="136"/>
      <c r="AAX278" s="136"/>
      <c r="AAY278" s="136"/>
      <c r="AAZ278" s="136"/>
      <c r="ABA278" s="136"/>
      <c r="ABB278" s="136"/>
      <c r="ABC278" s="136"/>
      <c r="ABD278" s="136"/>
      <c r="ABE278" s="136"/>
      <c r="ABF278" s="136"/>
      <c r="ABG278" s="136"/>
      <c r="ABH278" s="136"/>
      <c r="ABI278" s="136"/>
      <c r="ABJ278" s="136"/>
      <c r="ABK278" s="136"/>
      <c r="ABL278" s="136"/>
      <c r="ABM278" s="136"/>
      <c r="ABN278" s="136"/>
      <c r="ABO278" s="136"/>
      <c r="ABP278" s="136"/>
      <c r="ABQ278" s="136"/>
      <c r="ABR278" s="136"/>
      <c r="ABS278" s="136"/>
      <c r="ABT278" s="136"/>
      <c r="ABU278" s="136"/>
      <c r="ABV278" s="136"/>
      <c r="ABW278" s="136"/>
      <c r="ABX278" s="136"/>
      <c r="ABY278" s="136"/>
      <c r="ABZ278" s="136"/>
      <c r="ACA278" s="136"/>
      <c r="ACB278" s="136"/>
      <c r="ACC278" s="136"/>
      <c r="ACD278" s="136"/>
      <c r="ACE278" s="136"/>
      <c r="ACF278" s="136"/>
      <c r="ACG278" s="136"/>
      <c r="ACH278" s="136"/>
      <c r="ACI278" s="136"/>
      <c r="ACJ278" s="136"/>
      <c r="ACK278" s="136"/>
      <c r="ACL278" s="136"/>
      <c r="ACM278" s="136"/>
      <c r="ACN278" s="136"/>
      <c r="ACO278" s="136"/>
      <c r="ACP278" s="136"/>
      <c r="ACQ278" s="136"/>
      <c r="ACR278" s="136"/>
      <c r="ACS278" s="136"/>
      <c r="ACT278" s="136"/>
      <c r="ACU278" s="136"/>
      <c r="ACV278" s="136"/>
      <c r="ACW278" s="136"/>
      <c r="ACX278" s="136"/>
      <c r="ACY278" s="136"/>
      <c r="ACZ278" s="136"/>
      <c r="ADA278" s="136"/>
      <c r="ADB278" s="136"/>
      <c r="ADC278" s="136"/>
      <c r="ADD278" s="136"/>
      <c r="ADE278" s="136"/>
      <c r="ADF278" s="136"/>
      <c r="ADG278" s="136"/>
      <c r="ADH278" s="136"/>
      <c r="ADI278" s="136"/>
      <c r="ADJ278" s="136"/>
      <c r="ADK278" s="136"/>
      <c r="ADL278" s="136"/>
      <c r="ADM278" s="136"/>
      <c r="ADN278" s="136"/>
      <c r="ADO278" s="136"/>
      <c r="ADP278" s="136"/>
      <c r="ADQ278" s="136"/>
      <c r="ADR278" s="136"/>
      <c r="ADS278" s="136"/>
      <c r="ADT278" s="136"/>
      <c r="ADU278" s="136"/>
      <c r="ADV278" s="136"/>
      <c r="ADW278" s="136"/>
      <c r="ADX278" s="136"/>
      <c r="ADY278" s="136"/>
      <c r="ADZ278" s="136"/>
      <c r="AEA278" s="136"/>
      <c r="AEB278" s="136"/>
      <c r="AEC278" s="136"/>
      <c r="AED278" s="136"/>
      <c r="AEE278" s="136"/>
      <c r="AEF278" s="136"/>
      <c r="AEG278" s="136"/>
      <c r="AEH278" s="136"/>
      <c r="AEI278" s="136"/>
      <c r="AEJ278" s="136"/>
      <c r="AEK278" s="136"/>
      <c r="AEL278" s="136"/>
      <c r="AEM278" s="136"/>
      <c r="AEN278" s="136"/>
      <c r="AEO278" s="136"/>
      <c r="AEP278" s="136"/>
      <c r="AEQ278" s="136"/>
      <c r="AER278" s="136"/>
      <c r="AES278" s="136"/>
      <c r="AET278" s="136"/>
      <c r="AEU278" s="136"/>
      <c r="AEV278" s="136"/>
      <c r="AEW278" s="136"/>
      <c r="AEX278" s="136"/>
      <c r="AEY278" s="136"/>
      <c r="AEZ278" s="136"/>
      <c r="AFA278" s="136"/>
      <c r="AFB278" s="136"/>
      <c r="AFC278" s="136"/>
      <c r="AFD278" s="136"/>
      <c r="AFE278" s="136"/>
      <c r="AFF278" s="136"/>
      <c r="AFG278" s="136"/>
      <c r="AFH278" s="136"/>
      <c r="AFI278" s="136"/>
      <c r="AFJ278" s="136"/>
      <c r="AFK278" s="136"/>
      <c r="AFL278" s="136"/>
      <c r="AFM278" s="136"/>
      <c r="AFN278" s="136"/>
      <c r="AFO278" s="136"/>
      <c r="AFP278" s="136"/>
      <c r="AFQ278" s="136"/>
      <c r="AFR278" s="136"/>
      <c r="AFS278" s="136"/>
      <c r="AFT278" s="136"/>
      <c r="AFU278" s="136"/>
      <c r="AFV278" s="136"/>
      <c r="AFW278" s="136"/>
      <c r="AFX278" s="136"/>
      <c r="AFY278" s="136"/>
      <c r="AFZ278" s="136"/>
      <c r="AGA278" s="136"/>
      <c r="AGB278" s="136"/>
      <c r="AGC278" s="136"/>
      <c r="AGD278" s="136"/>
      <c r="AGE278" s="136"/>
      <c r="AGF278" s="136"/>
      <c r="AGG278" s="136"/>
      <c r="AGH278" s="136"/>
      <c r="AGI278" s="136"/>
      <c r="AGJ278" s="136"/>
      <c r="AGK278" s="136"/>
      <c r="AGL278" s="136"/>
      <c r="AGM278" s="136"/>
      <c r="AGN278" s="136"/>
      <c r="AGO278" s="136"/>
      <c r="AGP278" s="136"/>
      <c r="AGQ278" s="136"/>
      <c r="AGR278" s="136"/>
      <c r="AGS278" s="136"/>
      <c r="AGT278" s="136"/>
      <c r="AGU278" s="136"/>
      <c r="AGV278" s="136"/>
      <c r="AGW278" s="136"/>
      <c r="AGX278" s="136"/>
      <c r="AGY278" s="136"/>
      <c r="AGZ278" s="136"/>
      <c r="AHA278" s="136"/>
      <c r="AHB278" s="136"/>
      <c r="AHC278" s="136"/>
      <c r="AHD278" s="136"/>
      <c r="AHE278" s="136"/>
      <c r="AHF278" s="136"/>
      <c r="AHG278" s="136"/>
      <c r="AHH278" s="136"/>
      <c r="AHI278" s="136"/>
      <c r="AHJ278" s="136"/>
      <c r="AHK278" s="136"/>
      <c r="AHL278" s="136"/>
      <c r="AHM278" s="136"/>
      <c r="AHN278" s="136"/>
      <c r="AHO278" s="136"/>
      <c r="AHP278" s="136"/>
      <c r="AHQ278" s="136"/>
      <c r="AHR278" s="136"/>
      <c r="AHS278" s="136"/>
      <c r="AHT278" s="136"/>
      <c r="AHU278" s="136"/>
      <c r="AHV278" s="136"/>
      <c r="AHW278" s="136"/>
      <c r="AHX278" s="136"/>
      <c r="AHY278" s="136"/>
      <c r="AHZ278" s="136"/>
      <c r="AIA278" s="136"/>
      <c r="AIB278" s="136"/>
      <c r="AIC278" s="136"/>
      <c r="AID278" s="136"/>
      <c r="AIE278" s="136"/>
      <c r="AIF278" s="136"/>
      <c r="AIG278" s="136"/>
      <c r="AIH278" s="136"/>
      <c r="AII278" s="136"/>
      <c r="AIJ278" s="136"/>
      <c r="AIK278" s="136"/>
      <c r="AIL278" s="136"/>
      <c r="AIM278" s="136"/>
      <c r="AIN278" s="136"/>
      <c r="AIO278" s="136"/>
      <c r="AIP278" s="136"/>
      <c r="AIQ278" s="136"/>
      <c r="AIR278" s="136"/>
      <c r="AIS278" s="136"/>
      <c r="AIT278" s="136"/>
      <c r="AIU278" s="136"/>
      <c r="AIV278" s="136"/>
      <c r="AIW278" s="136"/>
      <c r="AIX278" s="136"/>
      <c r="AIY278" s="136"/>
      <c r="AIZ278" s="136"/>
      <c r="AJA278" s="136"/>
      <c r="AJB278" s="136"/>
      <c r="AJC278" s="136"/>
      <c r="AJD278" s="136"/>
      <c r="AJE278" s="136"/>
      <c r="AJF278" s="136"/>
      <c r="AJG278" s="136"/>
      <c r="AJH278" s="136"/>
      <c r="AJI278" s="136"/>
      <c r="AJJ278" s="136"/>
      <c r="AJK278" s="136"/>
      <c r="AJL278" s="136"/>
      <c r="AJM278" s="136"/>
      <c r="AJN278" s="136"/>
      <c r="AJO278" s="136"/>
      <c r="AJP278" s="136"/>
      <c r="AJQ278" s="136"/>
      <c r="AJR278" s="136"/>
      <c r="AJS278" s="136"/>
      <c r="AJT278" s="136"/>
      <c r="AJU278" s="136"/>
      <c r="AJV278" s="136"/>
      <c r="AJW278" s="136"/>
      <c r="AJX278" s="136"/>
      <c r="AJY278" s="136"/>
      <c r="AJZ278" s="136"/>
      <c r="AKA278" s="136"/>
      <c r="AKB278" s="136"/>
      <c r="AKC278" s="136"/>
      <c r="AKD278" s="136"/>
      <c r="AKE278" s="136"/>
      <c r="AKF278" s="136"/>
      <c r="AKG278" s="136"/>
      <c r="AKH278" s="136"/>
      <c r="AKI278" s="136"/>
      <c r="AKJ278" s="136"/>
      <c r="AKK278" s="136"/>
      <c r="AKL278" s="136"/>
      <c r="AKM278" s="136"/>
      <c r="AKN278" s="136"/>
      <c r="AKO278" s="136"/>
      <c r="AKP278" s="136"/>
      <c r="AKQ278" s="136"/>
      <c r="AKR278" s="136"/>
      <c r="AKS278" s="136"/>
      <c r="AKT278" s="136"/>
      <c r="AKU278" s="136"/>
      <c r="AKV278" s="136"/>
      <c r="AKW278" s="136"/>
      <c r="AKX278" s="136"/>
      <c r="AKY278" s="136"/>
      <c r="AKZ278" s="136"/>
      <c r="ALA278" s="136"/>
      <c r="ALB278" s="136"/>
      <c r="ALC278" s="136"/>
      <c r="ALD278" s="136"/>
      <c r="ALE278" s="136"/>
      <c r="ALF278" s="136"/>
      <c r="ALG278" s="136"/>
      <c r="ALH278" s="136"/>
      <c r="ALI278" s="136"/>
      <c r="ALJ278" s="136"/>
      <c r="ALK278" s="136"/>
      <c r="ALL278" s="136"/>
      <c r="ALM278" s="136"/>
      <c r="ALN278" s="136"/>
      <c r="ALO278" s="136"/>
      <c r="ALP278" s="136"/>
      <c r="ALQ278" s="136"/>
      <c r="ALR278" s="136"/>
      <c r="ALS278" s="136"/>
      <c r="ALT278" s="136"/>
      <c r="ALU278" s="136"/>
      <c r="ALV278" s="136"/>
      <c r="ALW278" s="136"/>
      <c r="ALX278" s="136"/>
      <c r="ALY278" s="136"/>
      <c r="ALZ278" s="136"/>
      <c r="AMA278" s="136"/>
      <c r="AMB278" s="136"/>
      <c r="AMC278" s="136"/>
      <c r="AMD278" s="136"/>
      <c r="AME278" s="136"/>
      <c r="AMF278" s="136"/>
      <c r="AMG278" s="136"/>
      <c r="AMH278" s="136"/>
      <c r="AMI278" s="136"/>
    </row>
    <row r="279" spans="1:1023" x14ac:dyDescent="0.25">
      <c r="A279" s="331" t="s">
        <v>1043</v>
      </c>
      <c r="B279" s="193">
        <v>279</v>
      </c>
      <c r="C279" s="261" t="s">
        <v>25963</v>
      </c>
      <c r="D279" s="216" t="s">
        <v>1044</v>
      </c>
      <c r="E279" s="136"/>
      <c r="F279" s="220">
        <v>4</v>
      </c>
      <c r="G279" s="214"/>
      <c r="H279" s="214"/>
      <c r="I279" s="367"/>
      <c r="J279" s="443"/>
      <c r="K279" s="161"/>
      <c r="L279" s="77"/>
      <c r="M279" s="161"/>
      <c r="N279" s="161"/>
      <c r="O279" s="161"/>
      <c r="P279" s="161"/>
      <c r="Q279" s="161"/>
      <c r="R279" s="161"/>
      <c r="S279" s="77"/>
      <c r="T279" s="77"/>
      <c r="U279" s="161"/>
      <c r="V279" s="256">
        <f>IF(O279=1,10,100)</f>
        <v>100</v>
      </c>
      <c r="W279" s="256">
        <f>IF(O279=1,1,IF(O279=2,10,100))</f>
        <v>100</v>
      </c>
      <c r="X279" s="256">
        <f>IF(O279=3,20,100)</f>
        <v>100</v>
      </c>
      <c r="Y279" s="256">
        <f>IF(P279=1,10,100)</f>
        <v>100</v>
      </c>
      <c r="Z279" s="256">
        <f>IF(P279=1,1,IF(P279=2,10,100))</f>
        <v>100</v>
      </c>
      <c r="AA279" s="257">
        <f>IF(OR(EXACT(Q279,"1A"),EXACT(Q279,"1B")),0.1,IF(Q279=2,1,100))</f>
        <v>100</v>
      </c>
      <c r="AB279" s="257">
        <f>IF(OR(EXACT(R279,"1A"),EXACT(R279,"1B")),0.1,IF(R279=2,1,100))</f>
        <v>100</v>
      </c>
      <c r="AC279" s="257">
        <f>IF(OR(EXACT(S279,"1A"),EXACT(S279,"1B")),0.3,IF(S279=2,3,100))</f>
        <v>100</v>
      </c>
      <c r="AD279" s="136"/>
      <c r="AE279" s="136"/>
      <c r="AF279" s="249">
        <f>IF(OR(OR(EXACT(J279,"1A"),EXACT(J279,"1B"),EXACT(J279,"1C")),K279=1),1,IF(K279=2,10,100))</f>
        <v>100</v>
      </c>
      <c r="AG279" s="249">
        <f>IF(OR(EXACT(J279,"1A"),EXACT(J279,"1B"),EXACT(J279,"1C")),1,IF(J279=2,10,100))</f>
        <v>100</v>
      </c>
      <c r="AH279" s="249">
        <f>IF(OR(EXACT(J279,"1A"),EXACT(J279,"1B"),EXACT(J279,"1C"),K279=1),3,100)</f>
        <v>100</v>
      </c>
      <c r="AI279" s="249">
        <f>IF(OR(EXACT(J279,"1A"),EXACT(J279,"1B"),EXACT(J279,"1C")),5,100)</f>
        <v>100</v>
      </c>
      <c r="AJ279" s="251"/>
      <c r="AK279" s="136"/>
      <c r="AL279" s="153">
        <v>2</v>
      </c>
      <c r="AM279" s="251"/>
      <c r="AN279" s="136"/>
      <c r="AO279" s="136"/>
      <c r="AP279" s="136"/>
      <c r="AQ279" s="272" t="s">
        <v>25964</v>
      </c>
      <c r="AR279" s="136"/>
      <c r="AS279" s="136"/>
      <c r="AT279" s="136"/>
      <c r="AU279" s="136"/>
      <c r="AV279" s="136"/>
      <c r="AW279" s="136"/>
      <c r="AX279" s="136"/>
      <c r="AY279" s="136"/>
      <c r="AZ279" s="136"/>
      <c r="BA279" s="136"/>
      <c r="BB279" s="136"/>
      <c r="BC279" s="136"/>
      <c r="BD279" s="136"/>
      <c r="BE279" s="136"/>
      <c r="BF279" s="136"/>
      <c r="BG279" s="136"/>
      <c r="BH279" s="136"/>
      <c r="BI279" s="136"/>
      <c r="BJ279" s="136"/>
      <c r="BK279" s="136"/>
      <c r="BL279" s="136"/>
      <c r="BM279" s="136"/>
      <c r="BN279" s="136"/>
      <c r="BO279" s="136"/>
      <c r="BP279" s="136"/>
      <c r="BQ279" s="136"/>
      <c r="BR279" s="136"/>
      <c r="BS279" s="136"/>
      <c r="BT279" s="136"/>
      <c r="BU279" s="136"/>
      <c r="BV279" s="136"/>
      <c r="BW279" s="136"/>
      <c r="BX279" s="136"/>
      <c r="BY279" s="136"/>
      <c r="BZ279" s="136"/>
      <c r="CA279" s="136"/>
      <c r="CB279" s="136"/>
      <c r="CC279" s="136"/>
      <c r="CD279" s="136"/>
      <c r="CE279" s="136"/>
      <c r="CF279" s="136"/>
      <c r="CG279" s="136"/>
      <c r="CH279" s="136"/>
      <c r="CI279" s="136"/>
      <c r="CJ279" s="136"/>
      <c r="CK279" s="136"/>
      <c r="CL279" s="136"/>
      <c r="CM279" s="136"/>
      <c r="CN279" s="136"/>
      <c r="CO279" s="136"/>
      <c r="CP279" s="136"/>
      <c r="CQ279" s="136"/>
      <c r="CR279" s="136"/>
      <c r="CS279" s="136"/>
      <c r="CT279" s="136"/>
      <c r="CU279" s="136"/>
      <c r="CV279" s="136"/>
      <c r="CW279" s="136"/>
      <c r="CX279" s="136"/>
      <c r="CY279" s="136"/>
      <c r="CZ279" s="136"/>
      <c r="DA279" s="136"/>
      <c r="DB279" s="136"/>
      <c r="DC279" s="136"/>
      <c r="DD279" s="136"/>
      <c r="DE279" s="136"/>
      <c r="DF279" s="136"/>
      <c r="DG279" s="136"/>
      <c r="DH279" s="136"/>
      <c r="DI279" s="136"/>
      <c r="DJ279" s="136"/>
      <c r="DK279" s="136"/>
      <c r="DL279" s="136"/>
      <c r="DM279" s="136"/>
      <c r="DN279" s="136"/>
      <c r="DO279" s="136"/>
      <c r="DP279" s="136"/>
      <c r="DQ279" s="136"/>
      <c r="DR279" s="136"/>
      <c r="DS279" s="136"/>
      <c r="DT279" s="136"/>
      <c r="DU279" s="136"/>
      <c r="DV279" s="136"/>
      <c r="DW279" s="136"/>
      <c r="DX279" s="136"/>
      <c r="DY279" s="136"/>
      <c r="DZ279" s="136"/>
      <c r="EA279" s="136"/>
      <c r="EB279" s="136"/>
      <c r="EC279" s="136"/>
      <c r="ED279" s="136"/>
      <c r="EE279" s="136"/>
      <c r="EF279" s="136"/>
      <c r="EG279" s="136"/>
      <c r="EH279" s="136"/>
      <c r="EI279" s="136"/>
      <c r="EJ279" s="136"/>
      <c r="EK279" s="136"/>
      <c r="EL279" s="136"/>
      <c r="EM279" s="136"/>
      <c r="EN279" s="136"/>
      <c r="EO279" s="136"/>
      <c r="EP279" s="136"/>
      <c r="EQ279" s="136"/>
      <c r="ER279" s="136"/>
      <c r="ES279" s="136"/>
      <c r="ET279" s="136"/>
      <c r="EU279" s="136"/>
      <c r="EV279" s="136"/>
      <c r="EW279" s="136"/>
      <c r="EX279" s="136"/>
      <c r="EY279" s="136"/>
      <c r="EZ279" s="136"/>
      <c r="FA279" s="136"/>
      <c r="FB279" s="136"/>
      <c r="FC279" s="136"/>
      <c r="FD279" s="136"/>
      <c r="FE279" s="136"/>
      <c r="FF279" s="136"/>
      <c r="FG279" s="136"/>
      <c r="FH279" s="136"/>
      <c r="FI279" s="136"/>
      <c r="FJ279" s="136"/>
      <c r="FK279" s="136"/>
      <c r="FL279" s="136"/>
      <c r="FM279" s="136"/>
      <c r="FN279" s="136"/>
      <c r="FO279" s="136"/>
      <c r="FP279" s="136"/>
      <c r="FQ279" s="136"/>
      <c r="FR279" s="136"/>
      <c r="FS279" s="136"/>
      <c r="FT279" s="136"/>
      <c r="FU279" s="136"/>
      <c r="FV279" s="136"/>
      <c r="FW279" s="136"/>
      <c r="FX279" s="136"/>
      <c r="FY279" s="136"/>
      <c r="FZ279" s="136"/>
      <c r="GA279" s="136"/>
      <c r="GB279" s="136"/>
      <c r="GC279" s="136"/>
      <c r="GD279" s="136"/>
      <c r="GE279" s="136"/>
      <c r="GF279" s="136"/>
      <c r="GG279" s="136"/>
      <c r="GH279" s="136"/>
      <c r="GI279" s="136"/>
      <c r="GJ279" s="136"/>
      <c r="GK279" s="136"/>
      <c r="GL279" s="136"/>
      <c r="GM279" s="136"/>
      <c r="GN279" s="136"/>
      <c r="GO279" s="136"/>
      <c r="GP279" s="136"/>
      <c r="GQ279" s="136"/>
      <c r="GR279" s="136"/>
      <c r="GS279" s="136"/>
      <c r="GT279" s="136"/>
      <c r="GU279" s="136"/>
      <c r="GV279" s="136"/>
      <c r="GW279" s="136"/>
      <c r="GX279" s="136"/>
      <c r="GY279" s="136"/>
      <c r="GZ279" s="136"/>
      <c r="HA279" s="136"/>
      <c r="HB279" s="136"/>
      <c r="HC279" s="136"/>
      <c r="HD279" s="136"/>
      <c r="HE279" s="136"/>
      <c r="HF279" s="136"/>
      <c r="HG279" s="136"/>
      <c r="HH279" s="136"/>
      <c r="HI279" s="136"/>
      <c r="HJ279" s="136"/>
      <c r="HK279" s="136"/>
      <c r="HL279" s="136"/>
      <c r="HM279" s="136"/>
      <c r="HN279" s="136"/>
      <c r="HO279" s="136"/>
      <c r="HP279" s="136"/>
      <c r="HQ279" s="136"/>
      <c r="HR279" s="136"/>
      <c r="HS279" s="136"/>
      <c r="HT279" s="136"/>
      <c r="HU279" s="136"/>
      <c r="HV279" s="136"/>
      <c r="HW279" s="136"/>
      <c r="HX279" s="136"/>
      <c r="HY279" s="136"/>
      <c r="HZ279" s="136"/>
      <c r="IA279" s="136"/>
      <c r="IB279" s="136"/>
      <c r="IC279" s="136"/>
      <c r="ID279" s="136"/>
      <c r="IE279" s="136"/>
      <c r="IF279" s="136"/>
      <c r="IG279" s="136"/>
      <c r="IH279" s="136"/>
      <c r="II279" s="136"/>
      <c r="IJ279" s="136"/>
      <c r="IK279" s="136"/>
      <c r="IL279" s="136"/>
      <c r="IM279" s="136"/>
      <c r="IN279" s="136"/>
      <c r="IO279" s="136"/>
      <c r="IP279" s="136"/>
      <c r="IQ279" s="136"/>
      <c r="IR279" s="136"/>
      <c r="IS279" s="136"/>
      <c r="IT279" s="136"/>
      <c r="IU279" s="136"/>
      <c r="IV279" s="136"/>
      <c r="IW279" s="136"/>
      <c r="IX279" s="136"/>
      <c r="IY279" s="136"/>
      <c r="IZ279" s="136"/>
      <c r="JA279" s="136"/>
      <c r="JB279" s="136"/>
      <c r="JC279" s="136"/>
      <c r="JD279" s="136"/>
      <c r="JE279" s="136"/>
      <c r="JF279" s="136"/>
      <c r="JG279" s="136"/>
      <c r="JH279" s="136"/>
      <c r="JI279" s="136"/>
      <c r="JJ279" s="136"/>
      <c r="JK279" s="136"/>
      <c r="JL279" s="136"/>
      <c r="JM279" s="136"/>
      <c r="JN279" s="136"/>
      <c r="JO279" s="136"/>
      <c r="JP279" s="136"/>
      <c r="JQ279" s="136"/>
      <c r="JR279" s="136"/>
      <c r="JS279" s="136"/>
      <c r="JT279" s="136"/>
      <c r="JU279" s="136"/>
      <c r="JV279" s="136"/>
      <c r="JW279" s="136"/>
      <c r="JX279" s="136"/>
      <c r="JY279" s="136"/>
      <c r="JZ279" s="136"/>
      <c r="KA279" s="136"/>
      <c r="KB279" s="136"/>
      <c r="KC279" s="136"/>
      <c r="KD279" s="136"/>
      <c r="KE279" s="136"/>
      <c r="KF279" s="136"/>
      <c r="KG279" s="136"/>
      <c r="KH279" s="136"/>
      <c r="KI279" s="136"/>
      <c r="KJ279" s="136"/>
      <c r="KK279" s="136"/>
      <c r="KL279" s="136"/>
      <c r="KM279" s="136"/>
      <c r="KN279" s="136"/>
      <c r="KO279" s="136"/>
      <c r="KP279" s="136"/>
      <c r="KQ279" s="136"/>
      <c r="KR279" s="136"/>
      <c r="KS279" s="136"/>
      <c r="KT279" s="136"/>
      <c r="KU279" s="136"/>
      <c r="KV279" s="136"/>
      <c r="KW279" s="136"/>
      <c r="KX279" s="136"/>
      <c r="KY279" s="136"/>
      <c r="KZ279" s="136"/>
      <c r="LA279" s="136"/>
      <c r="LB279" s="136"/>
      <c r="LC279" s="136"/>
      <c r="LD279" s="136"/>
      <c r="LE279" s="136"/>
      <c r="LF279" s="136"/>
      <c r="LG279" s="136"/>
      <c r="LH279" s="136"/>
      <c r="LI279" s="136"/>
      <c r="LJ279" s="136"/>
      <c r="LK279" s="136"/>
      <c r="LL279" s="136"/>
      <c r="LM279" s="136"/>
      <c r="LN279" s="136"/>
      <c r="LO279" s="136"/>
      <c r="LP279" s="136"/>
      <c r="LQ279" s="136"/>
      <c r="LR279" s="136"/>
      <c r="LS279" s="136"/>
      <c r="LT279" s="136"/>
      <c r="LU279" s="136"/>
      <c r="LV279" s="136"/>
      <c r="LW279" s="136"/>
      <c r="LX279" s="136"/>
      <c r="LY279" s="136"/>
      <c r="LZ279" s="136"/>
      <c r="MA279" s="136"/>
      <c r="MB279" s="136"/>
      <c r="MC279" s="136"/>
      <c r="MD279" s="136"/>
      <c r="ME279" s="136"/>
      <c r="MF279" s="136"/>
      <c r="MG279" s="136"/>
      <c r="MH279" s="136"/>
      <c r="MI279" s="136"/>
      <c r="MJ279" s="136"/>
      <c r="MK279" s="136"/>
      <c r="ML279" s="136"/>
      <c r="MM279" s="136"/>
      <c r="MN279" s="136"/>
      <c r="MO279" s="136"/>
      <c r="MP279" s="136"/>
      <c r="MQ279" s="136"/>
      <c r="MR279" s="136"/>
      <c r="MS279" s="136"/>
      <c r="MT279" s="136"/>
      <c r="MU279" s="136"/>
      <c r="MV279" s="136"/>
      <c r="MW279" s="136"/>
      <c r="MX279" s="136"/>
      <c r="MY279" s="136"/>
      <c r="MZ279" s="136"/>
      <c r="NA279" s="136"/>
      <c r="NB279" s="136"/>
      <c r="NC279" s="136"/>
      <c r="ND279" s="136"/>
      <c r="NE279" s="136"/>
      <c r="NF279" s="136"/>
      <c r="NG279" s="136"/>
      <c r="NH279" s="136"/>
      <c r="NI279" s="136"/>
      <c r="NJ279" s="136"/>
      <c r="NK279" s="136"/>
      <c r="NL279" s="136"/>
      <c r="NM279" s="136"/>
      <c r="NN279" s="136"/>
      <c r="NO279" s="136"/>
      <c r="NP279" s="136"/>
      <c r="NQ279" s="136"/>
      <c r="NR279" s="136"/>
      <c r="NS279" s="136"/>
      <c r="NT279" s="136"/>
      <c r="NU279" s="136"/>
      <c r="NV279" s="136"/>
      <c r="NW279" s="136"/>
      <c r="NX279" s="136"/>
      <c r="NY279" s="136"/>
      <c r="NZ279" s="136"/>
      <c r="OA279" s="136"/>
      <c r="OB279" s="136"/>
      <c r="OC279" s="136"/>
      <c r="OD279" s="136"/>
      <c r="OE279" s="136"/>
      <c r="OF279" s="136"/>
      <c r="OG279" s="136"/>
      <c r="OH279" s="136"/>
      <c r="OI279" s="136"/>
      <c r="OJ279" s="136"/>
      <c r="OK279" s="136"/>
      <c r="OL279" s="136"/>
      <c r="OM279" s="136"/>
      <c r="ON279" s="136"/>
      <c r="OO279" s="136"/>
      <c r="OP279" s="136"/>
      <c r="OQ279" s="136"/>
      <c r="OR279" s="136"/>
      <c r="OS279" s="136"/>
      <c r="OT279" s="136"/>
      <c r="OU279" s="136"/>
      <c r="OV279" s="136"/>
      <c r="OW279" s="136"/>
      <c r="OX279" s="136"/>
      <c r="OY279" s="136"/>
      <c r="OZ279" s="136"/>
      <c r="PA279" s="136"/>
      <c r="PB279" s="136"/>
      <c r="PC279" s="136"/>
      <c r="PD279" s="136"/>
      <c r="PE279" s="136"/>
      <c r="PF279" s="136"/>
      <c r="PG279" s="136"/>
      <c r="PH279" s="136"/>
      <c r="PI279" s="136"/>
      <c r="PJ279" s="136"/>
      <c r="PK279" s="136"/>
      <c r="PL279" s="136"/>
      <c r="PM279" s="136"/>
      <c r="PN279" s="136"/>
      <c r="PO279" s="136"/>
      <c r="PP279" s="136"/>
      <c r="PQ279" s="136"/>
      <c r="PR279" s="136"/>
      <c r="PS279" s="136"/>
      <c r="PT279" s="136"/>
      <c r="PU279" s="136"/>
      <c r="PV279" s="136"/>
      <c r="PW279" s="136"/>
      <c r="PX279" s="136"/>
      <c r="PY279" s="136"/>
      <c r="PZ279" s="136"/>
      <c r="QA279" s="136"/>
      <c r="QB279" s="136"/>
      <c r="QC279" s="136"/>
      <c r="QD279" s="136"/>
      <c r="QE279" s="136"/>
      <c r="QF279" s="136"/>
      <c r="QG279" s="136"/>
      <c r="QH279" s="136"/>
      <c r="QI279" s="136"/>
      <c r="QJ279" s="136"/>
      <c r="QK279" s="136"/>
      <c r="QL279" s="136"/>
      <c r="QM279" s="136"/>
      <c r="QN279" s="136"/>
      <c r="QO279" s="136"/>
      <c r="QP279" s="136"/>
      <c r="QQ279" s="136"/>
      <c r="QR279" s="136"/>
      <c r="QS279" s="136"/>
      <c r="QT279" s="136"/>
      <c r="QU279" s="136"/>
      <c r="QV279" s="136"/>
      <c r="QW279" s="136"/>
      <c r="QX279" s="136"/>
      <c r="QY279" s="136"/>
      <c r="QZ279" s="136"/>
      <c r="RA279" s="136"/>
      <c r="RB279" s="136"/>
      <c r="RC279" s="136"/>
      <c r="RD279" s="136"/>
      <c r="RE279" s="136"/>
      <c r="RF279" s="136"/>
      <c r="RG279" s="136"/>
      <c r="RH279" s="136"/>
      <c r="RI279" s="136"/>
      <c r="RJ279" s="136"/>
      <c r="RK279" s="136"/>
      <c r="RL279" s="136"/>
      <c r="RM279" s="136"/>
      <c r="RN279" s="136"/>
      <c r="RO279" s="136"/>
      <c r="RP279" s="136"/>
      <c r="RQ279" s="136"/>
      <c r="RR279" s="136"/>
      <c r="RS279" s="136"/>
      <c r="RT279" s="136"/>
      <c r="RU279" s="136"/>
      <c r="RV279" s="136"/>
      <c r="RW279" s="136"/>
      <c r="RX279" s="136"/>
      <c r="RY279" s="136"/>
      <c r="RZ279" s="136"/>
      <c r="SA279" s="136"/>
      <c r="SB279" s="136"/>
      <c r="SC279" s="136"/>
      <c r="SD279" s="136"/>
      <c r="SE279" s="136"/>
      <c r="SF279" s="136"/>
      <c r="SG279" s="136"/>
      <c r="SH279" s="136"/>
      <c r="SI279" s="136"/>
      <c r="SJ279" s="136"/>
      <c r="SK279" s="136"/>
      <c r="SL279" s="136"/>
      <c r="SM279" s="136"/>
      <c r="SN279" s="136"/>
      <c r="SO279" s="136"/>
      <c r="SP279" s="136"/>
      <c r="SQ279" s="136"/>
      <c r="SR279" s="136"/>
      <c r="SS279" s="136"/>
      <c r="ST279" s="136"/>
      <c r="SU279" s="136"/>
      <c r="SV279" s="136"/>
      <c r="SW279" s="136"/>
      <c r="SX279" s="136"/>
      <c r="SY279" s="136"/>
      <c r="SZ279" s="136"/>
      <c r="TA279" s="136"/>
      <c r="TB279" s="136"/>
      <c r="TC279" s="136"/>
      <c r="TD279" s="136"/>
      <c r="TE279" s="136"/>
      <c r="TF279" s="136"/>
      <c r="TG279" s="136"/>
      <c r="TH279" s="136"/>
      <c r="TI279" s="136"/>
      <c r="TJ279" s="136"/>
      <c r="TK279" s="136"/>
      <c r="TL279" s="136"/>
      <c r="TM279" s="136"/>
      <c r="TN279" s="136"/>
      <c r="TO279" s="136"/>
      <c r="TP279" s="136"/>
      <c r="TQ279" s="136"/>
      <c r="TR279" s="136"/>
      <c r="TS279" s="136"/>
      <c r="TT279" s="136"/>
      <c r="TU279" s="136"/>
      <c r="TV279" s="136"/>
      <c r="TW279" s="136"/>
      <c r="TX279" s="136"/>
      <c r="TY279" s="136"/>
      <c r="TZ279" s="136"/>
      <c r="UA279" s="136"/>
      <c r="UB279" s="136"/>
      <c r="UC279" s="136"/>
      <c r="UD279" s="136"/>
      <c r="UE279" s="136"/>
      <c r="UF279" s="136"/>
      <c r="UG279" s="136"/>
      <c r="UH279" s="136"/>
      <c r="UI279" s="136"/>
      <c r="UJ279" s="136"/>
      <c r="UK279" s="136"/>
      <c r="UL279" s="136"/>
      <c r="UM279" s="136"/>
      <c r="UN279" s="136"/>
      <c r="UO279" s="136"/>
      <c r="UP279" s="136"/>
      <c r="UQ279" s="136"/>
      <c r="UR279" s="136"/>
      <c r="US279" s="136"/>
      <c r="UT279" s="136"/>
      <c r="UU279" s="136"/>
      <c r="UV279" s="136"/>
      <c r="UW279" s="136"/>
      <c r="UX279" s="136"/>
      <c r="UY279" s="136"/>
      <c r="UZ279" s="136"/>
      <c r="VA279" s="136"/>
      <c r="VB279" s="136"/>
      <c r="VC279" s="136"/>
      <c r="VD279" s="136"/>
      <c r="VE279" s="136"/>
      <c r="VF279" s="136"/>
      <c r="VG279" s="136"/>
      <c r="VH279" s="136"/>
      <c r="VI279" s="136"/>
      <c r="VJ279" s="136"/>
      <c r="VK279" s="136"/>
      <c r="VL279" s="136"/>
      <c r="VM279" s="136"/>
      <c r="VN279" s="136"/>
      <c r="VO279" s="136"/>
      <c r="VP279" s="136"/>
      <c r="VQ279" s="136"/>
      <c r="VR279" s="136"/>
      <c r="VS279" s="136"/>
      <c r="VT279" s="136"/>
      <c r="VU279" s="136"/>
      <c r="VV279" s="136"/>
      <c r="VW279" s="136"/>
      <c r="VX279" s="136"/>
      <c r="VY279" s="136"/>
      <c r="VZ279" s="136"/>
      <c r="WA279" s="136"/>
      <c r="WB279" s="136"/>
      <c r="WC279" s="136"/>
      <c r="WD279" s="136"/>
      <c r="WE279" s="136"/>
      <c r="WF279" s="136"/>
      <c r="WG279" s="136"/>
      <c r="WH279" s="136"/>
      <c r="WI279" s="136"/>
      <c r="WJ279" s="136"/>
      <c r="WK279" s="136"/>
      <c r="WL279" s="136"/>
      <c r="WM279" s="136"/>
      <c r="WN279" s="136"/>
      <c r="WO279" s="136"/>
      <c r="WP279" s="136"/>
      <c r="WQ279" s="136"/>
      <c r="WR279" s="136"/>
      <c r="WS279" s="136"/>
      <c r="WT279" s="136"/>
      <c r="WU279" s="136"/>
      <c r="WV279" s="136"/>
      <c r="WW279" s="136"/>
      <c r="WX279" s="136"/>
      <c r="WY279" s="136"/>
      <c r="WZ279" s="136"/>
      <c r="XA279" s="136"/>
      <c r="XB279" s="136"/>
      <c r="XC279" s="136"/>
      <c r="XD279" s="136"/>
      <c r="XE279" s="136"/>
      <c r="XF279" s="136"/>
      <c r="XG279" s="136"/>
      <c r="XH279" s="136"/>
      <c r="XI279" s="136"/>
      <c r="XJ279" s="136"/>
      <c r="XK279" s="136"/>
      <c r="XL279" s="136"/>
      <c r="XM279" s="136"/>
      <c r="XN279" s="136"/>
      <c r="XO279" s="136"/>
      <c r="XP279" s="136"/>
      <c r="XQ279" s="136"/>
      <c r="XR279" s="136"/>
      <c r="XS279" s="136"/>
      <c r="XT279" s="136"/>
      <c r="XU279" s="136"/>
      <c r="XV279" s="136"/>
      <c r="XW279" s="136"/>
      <c r="XX279" s="136"/>
      <c r="XY279" s="136"/>
      <c r="XZ279" s="136"/>
      <c r="YA279" s="136"/>
      <c r="YB279" s="136"/>
      <c r="YC279" s="136"/>
      <c r="YD279" s="136"/>
      <c r="YE279" s="136"/>
      <c r="YF279" s="136"/>
      <c r="YG279" s="136"/>
      <c r="YH279" s="136"/>
      <c r="YI279" s="136"/>
      <c r="YJ279" s="136"/>
      <c r="YK279" s="136"/>
      <c r="YL279" s="136"/>
      <c r="YM279" s="136"/>
      <c r="YN279" s="136"/>
      <c r="YO279" s="136"/>
      <c r="YP279" s="136"/>
      <c r="YQ279" s="136"/>
      <c r="YR279" s="136"/>
      <c r="YS279" s="136"/>
      <c r="YT279" s="136"/>
      <c r="YU279" s="136"/>
      <c r="YV279" s="136"/>
      <c r="YW279" s="136"/>
      <c r="YX279" s="136"/>
      <c r="YY279" s="136"/>
      <c r="YZ279" s="136"/>
      <c r="ZA279" s="136"/>
      <c r="ZB279" s="136"/>
      <c r="ZC279" s="136"/>
      <c r="ZD279" s="136"/>
      <c r="ZE279" s="136"/>
      <c r="ZF279" s="136"/>
      <c r="ZG279" s="136"/>
      <c r="ZH279" s="136"/>
      <c r="ZI279" s="136"/>
      <c r="ZJ279" s="136"/>
      <c r="ZK279" s="136"/>
      <c r="ZL279" s="136"/>
      <c r="ZM279" s="136"/>
      <c r="ZN279" s="136"/>
      <c r="ZO279" s="136"/>
      <c r="ZP279" s="136"/>
      <c r="ZQ279" s="136"/>
      <c r="ZR279" s="136"/>
      <c r="ZS279" s="136"/>
      <c r="ZT279" s="136"/>
      <c r="ZU279" s="136"/>
      <c r="ZV279" s="136"/>
      <c r="ZW279" s="136"/>
      <c r="ZX279" s="136"/>
      <c r="ZY279" s="136"/>
      <c r="ZZ279" s="136"/>
      <c r="AAA279" s="136"/>
      <c r="AAB279" s="136"/>
      <c r="AAC279" s="136"/>
      <c r="AAD279" s="136"/>
      <c r="AAE279" s="136"/>
      <c r="AAF279" s="136"/>
      <c r="AAG279" s="136"/>
      <c r="AAH279" s="136"/>
      <c r="AAI279" s="136"/>
      <c r="AAJ279" s="136"/>
      <c r="AAK279" s="136"/>
      <c r="AAL279" s="136"/>
      <c r="AAM279" s="136"/>
      <c r="AAN279" s="136"/>
      <c r="AAO279" s="136"/>
      <c r="AAP279" s="136"/>
      <c r="AAQ279" s="136"/>
      <c r="AAR279" s="136"/>
      <c r="AAS279" s="136"/>
      <c r="AAT279" s="136"/>
      <c r="AAU279" s="136"/>
      <c r="AAV279" s="136"/>
      <c r="AAW279" s="136"/>
      <c r="AAX279" s="136"/>
      <c r="AAY279" s="136"/>
      <c r="AAZ279" s="136"/>
      <c r="ABA279" s="136"/>
      <c r="ABB279" s="136"/>
      <c r="ABC279" s="136"/>
      <c r="ABD279" s="136"/>
      <c r="ABE279" s="136"/>
      <c r="ABF279" s="136"/>
      <c r="ABG279" s="136"/>
      <c r="ABH279" s="136"/>
      <c r="ABI279" s="136"/>
      <c r="ABJ279" s="136"/>
      <c r="ABK279" s="136"/>
      <c r="ABL279" s="136"/>
      <c r="ABM279" s="136"/>
      <c r="ABN279" s="136"/>
      <c r="ABO279" s="136"/>
      <c r="ABP279" s="136"/>
      <c r="ABQ279" s="136"/>
      <c r="ABR279" s="136"/>
      <c r="ABS279" s="136"/>
      <c r="ABT279" s="136"/>
      <c r="ABU279" s="136"/>
      <c r="ABV279" s="136"/>
      <c r="ABW279" s="136"/>
      <c r="ABX279" s="136"/>
      <c r="ABY279" s="136"/>
      <c r="ABZ279" s="136"/>
      <c r="ACA279" s="136"/>
      <c r="ACB279" s="136"/>
      <c r="ACC279" s="136"/>
      <c r="ACD279" s="136"/>
      <c r="ACE279" s="136"/>
      <c r="ACF279" s="136"/>
      <c r="ACG279" s="136"/>
      <c r="ACH279" s="136"/>
      <c r="ACI279" s="136"/>
      <c r="ACJ279" s="136"/>
      <c r="ACK279" s="136"/>
      <c r="ACL279" s="136"/>
      <c r="ACM279" s="136"/>
      <c r="ACN279" s="136"/>
      <c r="ACO279" s="136"/>
      <c r="ACP279" s="136"/>
      <c r="ACQ279" s="136"/>
      <c r="ACR279" s="136"/>
      <c r="ACS279" s="136"/>
      <c r="ACT279" s="136"/>
      <c r="ACU279" s="136"/>
      <c r="ACV279" s="136"/>
      <c r="ACW279" s="136"/>
      <c r="ACX279" s="136"/>
      <c r="ACY279" s="136"/>
      <c r="ACZ279" s="136"/>
      <c r="ADA279" s="136"/>
      <c r="ADB279" s="136"/>
      <c r="ADC279" s="136"/>
      <c r="ADD279" s="136"/>
      <c r="ADE279" s="136"/>
      <c r="ADF279" s="136"/>
      <c r="ADG279" s="136"/>
      <c r="ADH279" s="136"/>
      <c r="ADI279" s="136"/>
      <c r="ADJ279" s="136"/>
      <c r="ADK279" s="136"/>
      <c r="ADL279" s="136"/>
      <c r="ADM279" s="136"/>
      <c r="ADN279" s="136"/>
      <c r="ADO279" s="136"/>
      <c r="ADP279" s="136"/>
      <c r="ADQ279" s="136"/>
      <c r="ADR279" s="136"/>
      <c r="ADS279" s="136"/>
      <c r="ADT279" s="136"/>
      <c r="ADU279" s="136"/>
      <c r="ADV279" s="136"/>
      <c r="ADW279" s="136"/>
      <c r="ADX279" s="136"/>
      <c r="ADY279" s="136"/>
      <c r="ADZ279" s="136"/>
      <c r="AEA279" s="136"/>
      <c r="AEB279" s="136"/>
      <c r="AEC279" s="136"/>
      <c r="AED279" s="136"/>
      <c r="AEE279" s="136"/>
      <c r="AEF279" s="136"/>
      <c r="AEG279" s="136"/>
      <c r="AEH279" s="136"/>
      <c r="AEI279" s="136"/>
      <c r="AEJ279" s="136"/>
      <c r="AEK279" s="136"/>
      <c r="AEL279" s="136"/>
      <c r="AEM279" s="136"/>
      <c r="AEN279" s="136"/>
      <c r="AEO279" s="136"/>
      <c r="AEP279" s="136"/>
      <c r="AEQ279" s="136"/>
      <c r="AER279" s="136"/>
      <c r="AES279" s="136"/>
      <c r="AET279" s="136"/>
      <c r="AEU279" s="136"/>
      <c r="AEV279" s="136"/>
      <c r="AEW279" s="136"/>
      <c r="AEX279" s="136"/>
      <c r="AEY279" s="136"/>
      <c r="AEZ279" s="136"/>
      <c r="AFA279" s="136"/>
      <c r="AFB279" s="136"/>
      <c r="AFC279" s="136"/>
      <c r="AFD279" s="136"/>
      <c r="AFE279" s="136"/>
      <c r="AFF279" s="136"/>
      <c r="AFG279" s="136"/>
      <c r="AFH279" s="136"/>
      <c r="AFI279" s="136"/>
      <c r="AFJ279" s="136"/>
      <c r="AFK279" s="136"/>
      <c r="AFL279" s="136"/>
      <c r="AFM279" s="136"/>
      <c r="AFN279" s="136"/>
      <c r="AFO279" s="136"/>
      <c r="AFP279" s="136"/>
      <c r="AFQ279" s="136"/>
      <c r="AFR279" s="136"/>
      <c r="AFS279" s="136"/>
      <c r="AFT279" s="136"/>
      <c r="AFU279" s="136"/>
      <c r="AFV279" s="136"/>
      <c r="AFW279" s="136"/>
      <c r="AFX279" s="136"/>
      <c r="AFY279" s="136"/>
      <c r="AFZ279" s="136"/>
      <c r="AGA279" s="136"/>
      <c r="AGB279" s="136"/>
      <c r="AGC279" s="136"/>
      <c r="AGD279" s="136"/>
      <c r="AGE279" s="136"/>
      <c r="AGF279" s="136"/>
      <c r="AGG279" s="136"/>
      <c r="AGH279" s="136"/>
      <c r="AGI279" s="136"/>
      <c r="AGJ279" s="136"/>
      <c r="AGK279" s="136"/>
      <c r="AGL279" s="136"/>
      <c r="AGM279" s="136"/>
      <c r="AGN279" s="136"/>
      <c r="AGO279" s="136"/>
      <c r="AGP279" s="136"/>
      <c r="AGQ279" s="136"/>
      <c r="AGR279" s="136"/>
      <c r="AGS279" s="136"/>
      <c r="AGT279" s="136"/>
      <c r="AGU279" s="136"/>
      <c r="AGV279" s="136"/>
      <c r="AGW279" s="136"/>
      <c r="AGX279" s="136"/>
      <c r="AGY279" s="136"/>
      <c r="AGZ279" s="136"/>
      <c r="AHA279" s="136"/>
      <c r="AHB279" s="136"/>
      <c r="AHC279" s="136"/>
      <c r="AHD279" s="136"/>
      <c r="AHE279" s="136"/>
      <c r="AHF279" s="136"/>
      <c r="AHG279" s="136"/>
      <c r="AHH279" s="136"/>
      <c r="AHI279" s="136"/>
      <c r="AHJ279" s="136"/>
      <c r="AHK279" s="136"/>
      <c r="AHL279" s="136"/>
      <c r="AHM279" s="136"/>
      <c r="AHN279" s="136"/>
      <c r="AHO279" s="136"/>
      <c r="AHP279" s="136"/>
      <c r="AHQ279" s="136"/>
      <c r="AHR279" s="136"/>
      <c r="AHS279" s="136"/>
      <c r="AHT279" s="136"/>
      <c r="AHU279" s="136"/>
      <c r="AHV279" s="136"/>
      <c r="AHW279" s="136"/>
      <c r="AHX279" s="136"/>
      <c r="AHY279" s="136"/>
      <c r="AHZ279" s="136"/>
      <c r="AIA279" s="136"/>
      <c r="AIB279" s="136"/>
      <c r="AIC279" s="136"/>
      <c r="AID279" s="136"/>
      <c r="AIE279" s="136"/>
      <c r="AIF279" s="136"/>
      <c r="AIG279" s="136"/>
      <c r="AIH279" s="136"/>
      <c r="AII279" s="136"/>
      <c r="AIJ279" s="136"/>
      <c r="AIK279" s="136"/>
      <c r="AIL279" s="136"/>
      <c r="AIM279" s="136"/>
      <c r="AIN279" s="136"/>
      <c r="AIO279" s="136"/>
      <c r="AIP279" s="136"/>
      <c r="AIQ279" s="136"/>
      <c r="AIR279" s="136"/>
      <c r="AIS279" s="136"/>
      <c r="AIT279" s="136"/>
      <c r="AIU279" s="136"/>
      <c r="AIV279" s="136"/>
      <c r="AIW279" s="136"/>
      <c r="AIX279" s="136"/>
      <c r="AIY279" s="136"/>
      <c r="AIZ279" s="136"/>
      <c r="AJA279" s="136"/>
      <c r="AJB279" s="136"/>
      <c r="AJC279" s="136"/>
      <c r="AJD279" s="136"/>
      <c r="AJE279" s="136"/>
      <c r="AJF279" s="136"/>
      <c r="AJG279" s="136"/>
      <c r="AJH279" s="136"/>
      <c r="AJI279" s="136"/>
      <c r="AJJ279" s="136"/>
      <c r="AJK279" s="136"/>
      <c r="AJL279" s="136"/>
      <c r="AJM279" s="136"/>
      <c r="AJN279" s="136"/>
      <c r="AJO279" s="136"/>
      <c r="AJP279" s="136"/>
      <c r="AJQ279" s="136"/>
      <c r="AJR279" s="136"/>
      <c r="AJS279" s="136"/>
      <c r="AJT279" s="136"/>
      <c r="AJU279" s="136"/>
      <c r="AJV279" s="136"/>
      <c r="AJW279" s="136"/>
      <c r="AJX279" s="136"/>
      <c r="AJY279" s="136"/>
      <c r="AJZ279" s="136"/>
      <c r="AKA279" s="136"/>
      <c r="AKB279" s="136"/>
      <c r="AKC279" s="136"/>
      <c r="AKD279" s="136"/>
      <c r="AKE279" s="136"/>
      <c r="AKF279" s="136"/>
      <c r="AKG279" s="136"/>
      <c r="AKH279" s="136"/>
      <c r="AKI279" s="136"/>
      <c r="AKJ279" s="136"/>
      <c r="AKK279" s="136"/>
      <c r="AKL279" s="136"/>
      <c r="AKM279" s="136"/>
      <c r="AKN279" s="136"/>
      <c r="AKO279" s="136"/>
      <c r="AKP279" s="136"/>
      <c r="AKQ279" s="136"/>
      <c r="AKR279" s="136"/>
      <c r="AKS279" s="136"/>
      <c r="AKT279" s="136"/>
      <c r="AKU279" s="136"/>
      <c r="AKV279" s="136"/>
      <c r="AKW279" s="136"/>
      <c r="AKX279" s="136"/>
      <c r="AKY279" s="136"/>
      <c r="AKZ279" s="136"/>
      <c r="ALA279" s="136"/>
      <c r="ALB279" s="136"/>
      <c r="ALC279" s="136"/>
      <c r="ALD279" s="136"/>
      <c r="ALE279" s="136"/>
      <c r="ALF279" s="136"/>
      <c r="ALG279" s="136"/>
      <c r="ALH279" s="136"/>
      <c r="ALI279" s="136"/>
      <c r="ALJ279" s="136"/>
      <c r="ALK279" s="136"/>
      <c r="ALL279" s="136"/>
      <c r="ALM279" s="136"/>
      <c r="ALN279" s="136"/>
      <c r="ALO279" s="136"/>
      <c r="ALP279" s="136"/>
      <c r="ALQ279" s="136"/>
      <c r="ALR279" s="136"/>
      <c r="ALS279" s="136"/>
      <c r="ALT279" s="136"/>
      <c r="ALU279" s="136"/>
      <c r="ALV279" s="136"/>
      <c r="ALW279" s="136"/>
      <c r="ALX279" s="136"/>
      <c r="ALY279" s="136"/>
      <c r="ALZ279" s="136"/>
      <c r="AMA279" s="136"/>
      <c r="AMB279" s="136"/>
      <c r="AMC279" s="136"/>
      <c r="AMD279" s="136"/>
      <c r="AME279" s="136"/>
      <c r="AMF279" s="136"/>
      <c r="AMG279" s="136"/>
      <c r="AMH279" s="136"/>
      <c r="AMI279" s="136"/>
    </row>
    <row r="280" spans="1:1023" ht="29.25" x14ac:dyDescent="0.25">
      <c r="A280" s="280" t="s">
        <v>1045</v>
      </c>
      <c r="B280" s="193">
        <v>280</v>
      </c>
      <c r="C280" s="261" t="s">
        <v>25965</v>
      </c>
      <c r="D280" s="210" t="s">
        <v>1046</v>
      </c>
      <c r="E280" s="136"/>
      <c r="F280" s="238"/>
      <c r="G280" s="214"/>
      <c r="H280" s="214"/>
      <c r="I280" s="367"/>
      <c r="J280" s="443"/>
      <c r="K280" s="161"/>
      <c r="L280" s="77"/>
      <c r="M280" s="161"/>
      <c r="N280" s="161"/>
      <c r="O280" s="413">
        <v>1</v>
      </c>
      <c r="P280" s="161"/>
      <c r="Q280" s="161"/>
      <c r="R280" s="161"/>
      <c r="S280" s="77"/>
      <c r="T280" s="77"/>
      <c r="U280" s="161"/>
      <c r="V280" s="256">
        <f>IF(O280=1,10,100)</f>
        <v>10</v>
      </c>
      <c r="W280" s="268">
        <f>IF(O280=1,1,IF(O280=2,10,100))</f>
        <v>1</v>
      </c>
      <c r="X280" s="256">
        <f>IF(O280=3,20,100)</f>
        <v>100</v>
      </c>
      <c r="Y280" s="256">
        <f>IF(P280=1,10,100)</f>
        <v>100</v>
      </c>
      <c r="Z280" s="256">
        <f>IF(P280=1,1,IF(P280=2,10,100))</f>
        <v>100</v>
      </c>
      <c r="AA280" s="257">
        <f>IF(OR(EXACT(Q280,"1A"),EXACT(Q280,"1B")),0.1,IF(Q280=2,1,100))</f>
        <v>100</v>
      </c>
      <c r="AB280" s="257">
        <f>IF(OR(EXACT(R280,"1A"),EXACT(R280,"1B")),0.1,IF(R280=2,1,100))</f>
        <v>100</v>
      </c>
      <c r="AC280" s="257">
        <f>IF(OR(EXACT(S280,"1A"),EXACT(S280,"1B")),0.3,IF(S280=2,3,100))</f>
        <v>100</v>
      </c>
      <c r="AD280" s="136"/>
      <c r="AE280" s="136"/>
      <c r="AF280" s="249">
        <f>IF(OR(OR(EXACT(J280,"1A"),EXACT(J280,"1B"),EXACT(J280,"1C")),K280=1),1,IF(K280=2,10,100))</f>
        <v>100</v>
      </c>
      <c r="AG280" s="249">
        <f>IF(OR(EXACT(J280,"1A"),EXACT(J280,"1B"),EXACT(J280,"1C")),1,IF(J280=2,10,100))</f>
        <v>100</v>
      </c>
      <c r="AH280" s="249">
        <f>IF(OR(EXACT(J280,"1A"),EXACT(J280,"1B"),EXACT(J280,"1C"),K280=1),3,100)</f>
        <v>100</v>
      </c>
      <c r="AI280" s="249">
        <f>IF(OR(EXACT(J280,"1A"),EXACT(J280,"1B"),EXACT(J280,"1C")),5,100)</f>
        <v>100</v>
      </c>
      <c r="AJ280" s="251"/>
      <c r="AK280" s="136"/>
      <c r="AL280" s="153">
        <v>2</v>
      </c>
      <c r="AM280" s="251"/>
      <c r="AN280" s="136"/>
      <c r="AO280" s="136"/>
      <c r="AP280" s="136"/>
      <c r="AQ280" s="272" t="s">
        <v>25966</v>
      </c>
      <c r="AR280" s="136"/>
      <c r="AS280" s="136"/>
      <c r="AT280" s="136"/>
      <c r="AU280" s="136"/>
      <c r="AV280" s="136"/>
      <c r="AW280" s="136"/>
      <c r="AX280" s="136"/>
      <c r="AY280" s="136"/>
      <c r="AZ280" s="136"/>
      <c r="BA280" s="136"/>
      <c r="BB280" s="136"/>
      <c r="BC280" s="136"/>
      <c r="BD280" s="136"/>
      <c r="BE280" s="136"/>
      <c r="BF280" s="136"/>
      <c r="BG280" s="136"/>
      <c r="BH280" s="136"/>
      <c r="BI280" s="136"/>
      <c r="BJ280" s="136"/>
      <c r="BK280" s="136"/>
      <c r="BL280" s="136"/>
      <c r="BM280" s="136"/>
      <c r="BN280" s="136"/>
      <c r="BO280" s="136"/>
      <c r="BP280" s="136"/>
      <c r="BQ280" s="136"/>
      <c r="BR280" s="136"/>
      <c r="BS280" s="136"/>
      <c r="BT280" s="136"/>
      <c r="BU280" s="136"/>
      <c r="BV280" s="136"/>
      <c r="BW280" s="136"/>
      <c r="BX280" s="136"/>
      <c r="BY280" s="136"/>
      <c r="BZ280" s="136"/>
      <c r="CA280" s="136"/>
      <c r="CB280" s="136"/>
      <c r="CC280" s="136"/>
      <c r="CD280" s="136"/>
      <c r="CE280" s="136"/>
      <c r="CF280" s="136"/>
      <c r="CG280" s="136"/>
      <c r="CH280" s="136"/>
      <c r="CI280" s="136"/>
      <c r="CJ280" s="136"/>
      <c r="CK280" s="136"/>
      <c r="CL280" s="136"/>
      <c r="CM280" s="136"/>
      <c r="CN280" s="136"/>
      <c r="CO280" s="136"/>
      <c r="CP280" s="136"/>
      <c r="CQ280" s="136"/>
      <c r="CR280" s="136"/>
      <c r="CS280" s="136"/>
      <c r="CT280" s="136"/>
      <c r="CU280" s="136"/>
      <c r="CV280" s="136"/>
      <c r="CW280" s="136"/>
      <c r="CX280" s="136"/>
      <c r="CY280" s="136"/>
      <c r="CZ280" s="136"/>
      <c r="DA280" s="136"/>
      <c r="DB280" s="136"/>
      <c r="DC280" s="136"/>
      <c r="DD280" s="136"/>
      <c r="DE280" s="136"/>
      <c r="DF280" s="136"/>
      <c r="DG280" s="136"/>
      <c r="DH280" s="136"/>
      <c r="DI280" s="136"/>
      <c r="DJ280" s="136"/>
      <c r="DK280" s="136"/>
      <c r="DL280" s="136"/>
      <c r="DM280" s="136"/>
      <c r="DN280" s="136"/>
      <c r="DO280" s="136"/>
      <c r="DP280" s="136"/>
      <c r="DQ280" s="136"/>
      <c r="DR280" s="136"/>
      <c r="DS280" s="136"/>
      <c r="DT280" s="136"/>
      <c r="DU280" s="136"/>
      <c r="DV280" s="136"/>
      <c r="DW280" s="136"/>
      <c r="DX280" s="136"/>
      <c r="DY280" s="136"/>
      <c r="DZ280" s="136"/>
      <c r="EA280" s="136"/>
      <c r="EB280" s="136"/>
      <c r="EC280" s="136"/>
      <c r="ED280" s="136"/>
      <c r="EE280" s="136"/>
      <c r="EF280" s="136"/>
      <c r="EG280" s="136"/>
      <c r="EH280" s="136"/>
      <c r="EI280" s="136"/>
      <c r="EJ280" s="136"/>
      <c r="EK280" s="136"/>
      <c r="EL280" s="136"/>
      <c r="EM280" s="136"/>
      <c r="EN280" s="136"/>
      <c r="EO280" s="136"/>
      <c r="EP280" s="136"/>
      <c r="EQ280" s="136"/>
      <c r="ER280" s="136"/>
      <c r="ES280" s="136"/>
      <c r="ET280" s="136"/>
      <c r="EU280" s="136"/>
      <c r="EV280" s="136"/>
      <c r="EW280" s="136"/>
      <c r="EX280" s="136"/>
      <c r="EY280" s="136"/>
      <c r="EZ280" s="136"/>
      <c r="FA280" s="136"/>
      <c r="FB280" s="136"/>
      <c r="FC280" s="136"/>
      <c r="FD280" s="136"/>
      <c r="FE280" s="136"/>
      <c r="FF280" s="136"/>
      <c r="FG280" s="136"/>
      <c r="FH280" s="136"/>
      <c r="FI280" s="136"/>
      <c r="FJ280" s="136"/>
      <c r="FK280" s="136"/>
      <c r="FL280" s="136"/>
      <c r="FM280" s="136"/>
      <c r="FN280" s="136"/>
      <c r="FO280" s="136"/>
      <c r="FP280" s="136"/>
      <c r="FQ280" s="136"/>
      <c r="FR280" s="136"/>
      <c r="FS280" s="136"/>
      <c r="FT280" s="136"/>
      <c r="FU280" s="136"/>
      <c r="FV280" s="136"/>
      <c r="FW280" s="136"/>
      <c r="FX280" s="136"/>
      <c r="FY280" s="136"/>
      <c r="FZ280" s="136"/>
      <c r="GA280" s="136"/>
      <c r="GB280" s="136"/>
      <c r="GC280" s="136"/>
      <c r="GD280" s="136"/>
      <c r="GE280" s="136"/>
      <c r="GF280" s="136"/>
      <c r="GG280" s="136"/>
      <c r="GH280" s="136"/>
      <c r="GI280" s="136"/>
      <c r="GJ280" s="136"/>
      <c r="GK280" s="136"/>
      <c r="GL280" s="136"/>
      <c r="GM280" s="136"/>
      <c r="GN280" s="136"/>
      <c r="GO280" s="136"/>
      <c r="GP280" s="136"/>
      <c r="GQ280" s="136"/>
      <c r="GR280" s="136"/>
      <c r="GS280" s="136"/>
      <c r="GT280" s="136"/>
      <c r="GU280" s="136"/>
      <c r="GV280" s="136"/>
      <c r="GW280" s="136"/>
      <c r="GX280" s="136"/>
      <c r="GY280" s="136"/>
      <c r="GZ280" s="136"/>
      <c r="HA280" s="136"/>
      <c r="HB280" s="136"/>
      <c r="HC280" s="136"/>
      <c r="HD280" s="136"/>
      <c r="HE280" s="136"/>
      <c r="HF280" s="136"/>
      <c r="HG280" s="136"/>
      <c r="HH280" s="136"/>
      <c r="HI280" s="136"/>
      <c r="HJ280" s="136"/>
      <c r="HK280" s="136"/>
      <c r="HL280" s="136"/>
      <c r="HM280" s="136"/>
      <c r="HN280" s="136"/>
      <c r="HO280" s="136"/>
      <c r="HP280" s="136"/>
      <c r="HQ280" s="136"/>
      <c r="HR280" s="136"/>
      <c r="HS280" s="136"/>
      <c r="HT280" s="136"/>
      <c r="HU280" s="136"/>
      <c r="HV280" s="136"/>
      <c r="HW280" s="136"/>
      <c r="HX280" s="136"/>
      <c r="HY280" s="136"/>
      <c r="HZ280" s="136"/>
      <c r="IA280" s="136"/>
      <c r="IB280" s="136"/>
      <c r="IC280" s="136"/>
      <c r="ID280" s="136"/>
      <c r="IE280" s="136"/>
      <c r="IF280" s="136"/>
      <c r="IG280" s="136"/>
      <c r="IH280" s="136"/>
      <c r="II280" s="136"/>
      <c r="IJ280" s="136"/>
      <c r="IK280" s="136"/>
      <c r="IL280" s="136"/>
      <c r="IM280" s="136"/>
      <c r="IN280" s="136"/>
      <c r="IO280" s="136"/>
      <c r="IP280" s="136"/>
      <c r="IQ280" s="136"/>
      <c r="IR280" s="136"/>
      <c r="IS280" s="136"/>
      <c r="IT280" s="136"/>
      <c r="IU280" s="136"/>
      <c r="IV280" s="136"/>
      <c r="IW280" s="136"/>
      <c r="IX280" s="136"/>
      <c r="IY280" s="136"/>
      <c r="IZ280" s="136"/>
      <c r="JA280" s="136"/>
      <c r="JB280" s="136"/>
      <c r="JC280" s="136"/>
      <c r="JD280" s="136"/>
      <c r="JE280" s="136"/>
      <c r="JF280" s="136"/>
      <c r="JG280" s="136"/>
      <c r="JH280" s="136"/>
      <c r="JI280" s="136"/>
      <c r="JJ280" s="136"/>
      <c r="JK280" s="136"/>
      <c r="JL280" s="136"/>
      <c r="JM280" s="136"/>
      <c r="JN280" s="136"/>
      <c r="JO280" s="136"/>
      <c r="JP280" s="136"/>
      <c r="JQ280" s="136"/>
      <c r="JR280" s="136"/>
      <c r="JS280" s="136"/>
      <c r="JT280" s="136"/>
      <c r="JU280" s="136"/>
      <c r="JV280" s="136"/>
      <c r="JW280" s="136"/>
      <c r="JX280" s="136"/>
      <c r="JY280" s="136"/>
      <c r="JZ280" s="136"/>
      <c r="KA280" s="136"/>
      <c r="KB280" s="136"/>
      <c r="KC280" s="136"/>
      <c r="KD280" s="136"/>
      <c r="KE280" s="136"/>
      <c r="KF280" s="136"/>
      <c r="KG280" s="136"/>
      <c r="KH280" s="136"/>
      <c r="KI280" s="136"/>
      <c r="KJ280" s="136"/>
      <c r="KK280" s="136"/>
      <c r="KL280" s="136"/>
      <c r="KM280" s="136"/>
      <c r="KN280" s="136"/>
      <c r="KO280" s="136"/>
      <c r="KP280" s="136"/>
      <c r="KQ280" s="136"/>
      <c r="KR280" s="136"/>
      <c r="KS280" s="136"/>
      <c r="KT280" s="136"/>
      <c r="KU280" s="136"/>
      <c r="KV280" s="136"/>
      <c r="KW280" s="136"/>
      <c r="KX280" s="136"/>
      <c r="KY280" s="136"/>
      <c r="KZ280" s="136"/>
      <c r="LA280" s="136"/>
      <c r="LB280" s="136"/>
      <c r="LC280" s="136"/>
      <c r="LD280" s="136"/>
      <c r="LE280" s="136"/>
      <c r="LF280" s="136"/>
      <c r="LG280" s="136"/>
      <c r="LH280" s="136"/>
      <c r="LI280" s="136"/>
      <c r="LJ280" s="136"/>
      <c r="LK280" s="136"/>
      <c r="LL280" s="136"/>
      <c r="LM280" s="136"/>
      <c r="LN280" s="136"/>
      <c r="LO280" s="136"/>
      <c r="LP280" s="136"/>
      <c r="LQ280" s="136"/>
      <c r="LR280" s="136"/>
      <c r="LS280" s="136"/>
      <c r="LT280" s="136"/>
      <c r="LU280" s="136"/>
      <c r="LV280" s="136"/>
      <c r="LW280" s="136"/>
      <c r="LX280" s="136"/>
      <c r="LY280" s="136"/>
      <c r="LZ280" s="136"/>
      <c r="MA280" s="136"/>
      <c r="MB280" s="136"/>
      <c r="MC280" s="136"/>
      <c r="MD280" s="136"/>
      <c r="ME280" s="136"/>
      <c r="MF280" s="136"/>
      <c r="MG280" s="136"/>
      <c r="MH280" s="136"/>
      <c r="MI280" s="136"/>
      <c r="MJ280" s="136"/>
      <c r="MK280" s="136"/>
      <c r="ML280" s="136"/>
      <c r="MM280" s="136"/>
      <c r="MN280" s="136"/>
      <c r="MO280" s="136"/>
      <c r="MP280" s="136"/>
      <c r="MQ280" s="136"/>
      <c r="MR280" s="136"/>
      <c r="MS280" s="136"/>
      <c r="MT280" s="136"/>
      <c r="MU280" s="136"/>
      <c r="MV280" s="136"/>
      <c r="MW280" s="136"/>
      <c r="MX280" s="136"/>
      <c r="MY280" s="136"/>
      <c r="MZ280" s="136"/>
      <c r="NA280" s="136"/>
      <c r="NB280" s="136"/>
      <c r="NC280" s="136"/>
      <c r="ND280" s="136"/>
      <c r="NE280" s="136"/>
      <c r="NF280" s="136"/>
      <c r="NG280" s="136"/>
      <c r="NH280" s="136"/>
      <c r="NI280" s="136"/>
      <c r="NJ280" s="136"/>
      <c r="NK280" s="136"/>
      <c r="NL280" s="136"/>
      <c r="NM280" s="136"/>
      <c r="NN280" s="136"/>
      <c r="NO280" s="136"/>
      <c r="NP280" s="136"/>
      <c r="NQ280" s="136"/>
      <c r="NR280" s="136"/>
      <c r="NS280" s="136"/>
      <c r="NT280" s="136"/>
      <c r="NU280" s="136"/>
      <c r="NV280" s="136"/>
      <c r="NW280" s="136"/>
      <c r="NX280" s="136"/>
      <c r="NY280" s="136"/>
      <c r="NZ280" s="136"/>
      <c r="OA280" s="136"/>
      <c r="OB280" s="136"/>
      <c r="OC280" s="136"/>
      <c r="OD280" s="136"/>
      <c r="OE280" s="136"/>
      <c r="OF280" s="136"/>
      <c r="OG280" s="136"/>
      <c r="OH280" s="136"/>
      <c r="OI280" s="136"/>
      <c r="OJ280" s="136"/>
      <c r="OK280" s="136"/>
      <c r="OL280" s="136"/>
      <c r="OM280" s="136"/>
      <c r="ON280" s="136"/>
      <c r="OO280" s="136"/>
      <c r="OP280" s="136"/>
      <c r="OQ280" s="136"/>
      <c r="OR280" s="136"/>
      <c r="OS280" s="136"/>
      <c r="OT280" s="136"/>
      <c r="OU280" s="136"/>
      <c r="OV280" s="136"/>
      <c r="OW280" s="136"/>
      <c r="OX280" s="136"/>
      <c r="OY280" s="136"/>
      <c r="OZ280" s="136"/>
      <c r="PA280" s="136"/>
      <c r="PB280" s="136"/>
      <c r="PC280" s="136"/>
      <c r="PD280" s="136"/>
      <c r="PE280" s="136"/>
      <c r="PF280" s="136"/>
      <c r="PG280" s="136"/>
      <c r="PH280" s="136"/>
      <c r="PI280" s="136"/>
      <c r="PJ280" s="136"/>
      <c r="PK280" s="136"/>
      <c r="PL280" s="136"/>
      <c r="PM280" s="136"/>
      <c r="PN280" s="136"/>
      <c r="PO280" s="136"/>
      <c r="PP280" s="136"/>
      <c r="PQ280" s="136"/>
      <c r="PR280" s="136"/>
      <c r="PS280" s="136"/>
      <c r="PT280" s="136"/>
      <c r="PU280" s="136"/>
      <c r="PV280" s="136"/>
      <c r="PW280" s="136"/>
      <c r="PX280" s="136"/>
      <c r="PY280" s="136"/>
      <c r="PZ280" s="136"/>
      <c r="QA280" s="136"/>
      <c r="QB280" s="136"/>
      <c r="QC280" s="136"/>
      <c r="QD280" s="136"/>
      <c r="QE280" s="136"/>
      <c r="QF280" s="136"/>
      <c r="QG280" s="136"/>
      <c r="QH280" s="136"/>
      <c r="QI280" s="136"/>
      <c r="QJ280" s="136"/>
      <c r="QK280" s="136"/>
      <c r="QL280" s="136"/>
      <c r="QM280" s="136"/>
      <c r="QN280" s="136"/>
      <c r="QO280" s="136"/>
      <c r="QP280" s="136"/>
      <c r="QQ280" s="136"/>
      <c r="QR280" s="136"/>
      <c r="QS280" s="136"/>
      <c r="QT280" s="136"/>
      <c r="QU280" s="136"/>
      <c r="QV280" s="136"/>
      <c r="QW280" s="136"/>
      <c r="QX280" s="136"/>
      <c r="QY280" s="136"/>
      <c r="QZ280" s="136"/>
      <c r="RA280" s="136"/>
      <c r="RB280" s="136"/>
      <c r="RC280" s="136"/>
      <c r="RD280" s="136"/>
      <c r="RE280" s="136"/>
      <c r="RF280" s="136"/>
      <c r="RG280" s="136"/>
      <c r="RH280" s="136"/>
      <c r="RI280" s="136"/>
      <c r="RJ280" s="136"/>
      <c r="RK280" s="136"/>
      <c r="RL280" s="136"/>
      <c r="RM280" s="136"/>
      <c r="RN280" s="136"/>
      <c r="RO280" s="136"/>
      <c r="RP280" s="136"/>
      <c r="RQ280" s="136"/>
      <c r="RR280" s="136"/>
      <c r="RS280" s="136"/>
      <c r="RT280" s="136"/>
      <c r="RU280" s="136"/>
      <c r="RV280" s="136"/>
      <c r="RW280" s="136"/>
      <c r="RX280" s="136"/>
      <c r="RY280" s="136"/>
      <c r="RZ280" s="136"/>
      <c r="SA280" s="136"/>
      <c r="SB280" s="136"/>
      <c r="SC280" s="136"/>
      <c r="SD280" s="136"/>
      <c r="SE280" s="136"/>
      <c r="SF280" s="136"/>
      <c r="SG280" s="136"/>
      <c r="SH280" s="136"/>
      <c r="SI280" s="136"/>
      <c r="SJ280" s="136"/>
      <c r="SK280" s="136"/>
      <c r="SL280" s="136"/>
      <c r="SM280" s="136"/>
      <c r="SN280" s="136"/>
      <c r="SO280" s="136"/>
      <c r="SP280" s="136"/>
      <c r="SQ280" s="136"/>
      <c r="SR280" s="136"/>
      <c r="SS280" s="136"/>
      <c r="ST280" s="136"/>
      <c r="SU280" s="136"/>
      <c r="SV280" s="136"/>
      <c r="SW280" s="136"/>
      <c r="SX280" s="136"/>
      <c r="SY280" s="136"/>
      <c r="SZ280" s="136"/>
      <c r="TA280" s="136"/>
      <c r="TB280" s="136"/>
      <c r="TC280" s="136"/>
      <c r="TD280" s="136"/>
      <c r="TE280" s="136"/>
      <c r="TF280" s="136"/>
      <c r="TG280" s="136"/>
      <c r="TH280" s="136"/>
      <c r="TI280" s="136"/>
      <c r="TJ280" s="136"/>
      <c r="TK280" s="136"/>
      <c r="TL280" s="136"/>
      <c r="TM280" s="136"/>
      <c r="TN280" s="136"/>
      <c r="TO280" s="136"/>
      <c r="TP280" s="136"/>
      <c r="TQ280" s="136"/>
      <c r="TR280" s="136"/>
      <c r="TS280" s="136"/>
      <c r="TT280" s="136"/>
      <c r="TU280" s="136"/>
      <c r="TV280" s="136"/>
      <c r="TW280" s="136"/>
      <c r="TX280" s="136"/>
      <c r="TY280" s="136"/>
      <c r="TZ280" s="136"/>
      <c r="UA280" s="136"/>
      <c r="UB280" s="136"/>
      <c r="UC280" s="136"/>
      <c r="UD280" s="136"/>
      <c r="UE280" s="136"/>
      <c r="UF280" s="136"/>
      <c r="UG280" s="136"/>
      <c r="UH280" s="136"/>
      <c r="UI280" s="136"/>
      <c r="UJ280" s="136"/>
      <c r="UK280" s="136"/>
      <c r="UL280" s="136"/>
      <c r="UM280" s="136"/>
      <c r="UN280" s="136"/>
      <c r="UO280" s="136"/>
      <c r="UP280" s="136"/>
      <c r="UQ280" s="136"/>
      <c r="UR280" s="136"/>
      <c r="US280" s="136"/>
      <c r="UT280" s="136"/>
      <c r="UU280" s="136"/>
      <c r="UV280" s="136"/>
      <c r="UW280" s="136"/>
      <c r="UX280" s="136"/>
      <c r="UY280" s="136"/>
      <c r="UZ280" s="136"/>
      <c r="VA280" s="136"/>
      <c r="VB280" s="136"/>
      <c r="VC280" s="136"/>
      <c r="VD280" s="136"/>
      <c r="VE280" s="136"/>
      <c r="VF280" s="136"/>
      <c r="VG280" s="136"/>
      <c r="VH280" s="136"/>
      <c r="VI280" s="136"/>
      <c r="VJ280" s="136"/>
      <c r="VK280" s="136"/>
      <c r="VL280" s="136"/>
      <c r="VM280" s="136"/>
      <c r="VN280" s="136"/>
      <c r="VO280" s="136"/>
      <c r="VP280" s="136"/>
      <c r="VQ280" s="136"/>
      <c r="VR280" s="136"/>
      <c r="VS280" s="136"/>
      <c r="VT280" s="136"/>
      <c r="VU280" s="136"/>
      <c r="VV280" s="136"/>
      <c r="VW280" s="136"/>
      <c r="VX280" s="136"/>
      <c r="VY280" s="136"/>
      <c r="VZ280" s="136"/>
      <c r="WA280" s="136"/>
      <c r="WB280" s="136"/>
      <c r="WC280" s="136"/>
      <c r="WD280" s="136"/>
      <c r="WE280" s="136"/>
      <c r="WF280" s="136"/>
      <c r="WG280" s="136"/>
      <c r="WH280" s="136"/>
      <c r="WI280" s="136"/>
      <c r="WJ280" s="136"/>
      <c r="WK280" s="136"/>
      <c r="WL280" s="136"/>
      <c r="WM280" s="136"/>
      <c r="WN280" s="136"/>
      <c r="WO280" s="136"/>
      <c r="WP280" s="136"/>
      <c r="WQ280" s="136"/>
      <c r="WR280" s="136"/>
      <c r="WS280" s="136"/>
      <c r="WT280" s="136"/>
      <c r="WU280" s="136"/>
      <c r="WV280" s="136"/>
      <c r="WW280" s="136"/>
      <c r="WX280" s="136"/>
      <c r="WY280" s="136"/>
      <c r="WZ280" s="136"/>
      <c r="XA280" s="136"/>
      <c r="XB280" s="136"/>
      <c r="XC280" s="136"/>
      <c r="XD280" s="136"/>
      <c r="XE280" s="136"/>
      <c r="XF280" s="136"/>
      <c r="XG280" s="136"/>
      <c r="XH280" s="136"/>
      <c r="XI280" s="136"/>
      <c r="XJ280" s="136"/>
      <c r="XK280" s="136"/>
      <c r="XL280" s="136"/>
      <c r="XM280" s="136"/>
      <c r="XN280" s="136"/>
      <c r="XO280" s="136"/>
      <c r="XP280" s="136"/>
      <c r="XQ280" s="136"/>
      <c r="XR280" s="136"/>
      <c r="XS280" s="136"/>
      <c r="XT280" s="136"/>
      <c r="XU280" s="136"/>
      <c r="XV280" s="136"/>
      <c r="XW280" s="136"/>
      <c r="XX280" s="136"/>
      <c r="XY280" s="136"/>
      <c r="XZ280" s="136"/>
      <c r="YA280" s="136"/>
      <c r="YB280" s="136"/>
      <c r="YC280" s="136"/>
      <c r="YD280" s="136"/>
      <c r="YE280" s="136"/>
      <c r="YF280" s="136"/>
      <c r="YG280" s="136"/>
      <c r="YH280" s="136"/>
      <c r="YI280" s="136"/>
      <c r="YJ280" s="136"/>
      <c r="YK280" s="136"/>
      <c r="YL280" s="136"/>
      <c r="YM280" s="136"/>
      <c r="YN280" s="136"/>
      <c r="YO280" s="136"/>
      <c r="YP280" s="136"/>
      <c r="YQ280" s="136"/>
      <c r="YR280" s="136"/>
      <c r="YS280" s="136"/>
      <c r="YT280" s="136"/>
      <c r="YU280" s="136"/>
      <c r="YV280" s="136"/>
      <c r="YW280" s="136"/>
      <c r="YX280" s="136"/>
      <c r="YY280" s="136"/>
      <c r="YZ280" s="136"/>
      <c r="ZA280" s="136"/>
      <c r="ZB280" s="136"/>
      <c r="ZC280" s="136"/>
      <c r="ZD280" s="136"/>
      <c r="ZE280" s="136"/>
      <c r="ZF280" s="136"/>
      <c r="ZG280" s="136"/>
      <c r="ZH280" s="136"/>
      <c r="ZI280" s="136"/>
      <c r="ZJ280" s="136"/>
      <c r="ZK280" s="136"/>
      <c r="ZL280" s="136"/>
      <c r="ZM280" s="136"/>
      <c r="ZN280" s="136"/>
      <c r="ZO280" s="136"/>
      <c r="ZP280" s="136"/>
      <c r="ZQ280" s="136"/>
      <c r="ZR280" s="136"/>
      <c r="ZS280" s="136"/>
      <c r="ZT280" s="136"/>
      <c r="ZU280" s="136"/>
      <c r="ZV280" s="136"/>
      <c r="ZW280" s="136"/>
      <c r="ZX280" s="136"/>
      <c r="ZY280" s="136"/>
      <c r="ZZ280" s="136"/>
      <c r="AAA280" s="136"/>
      <c r="AAB280" s="136"/>
      <c r="AAC280" s="136"/>
      <c r="AAD280" s="136"/>
      <c r="AAE280" s="136"/>
      <c r="AAF280" s="136"/>
      <c r="AAG280" s="136"/>
      <c r="AAH280" s="136"/>
      <c r="AAI280" s="136"/>
      <c r="AAJ280" s="136"/>
      <c r="AAK280" s="136"/>
      <c r="AAL280" s="136"/>
      <c r="AAM280" s="136"/>
      <c r="AAN280" s="136"/>
      <c r="AAO280" s="136"/>
      <c r="AAP280" s="136"/>
      <c r="AAQ280" s="136"/>
      <c r="AAR280" s="136"/>
      <c r="AAS280" s="136"/>
      <c r="AAT280" s="136"/>
      <c r="AAU280" s="136"/>
      <c r="AAV280" s="136"/>
      <c r="AAW280" s="136"/>
      <c r="AAX280" s="136"/>
      <c r="AAY280" s="136"/>
      <c r="AAZ280" s="136"/>
      <c r="ABA280" s="136"/>
      <c r="ABB280" s="136"/>
      <c r="ABC280" s="136"/>
      <c r="ABD280" s="136"/>
      <c r="ABE280" s="136"/>
      <c r="ABF280" s="136"/>
      <c r="ABG280" s="136"/>
      <c r="ABH280" s="136"/>
      <c r="ABI280" s="136"/>
      <c r="ABJ280" s="136"/>
      <c r="ABK280" s="136"/>
      <c r="ABL280" s="136"/>
      <c r="ABM280" s="136"/>
      <c r="ABN280" s="136"/>
      <c r="ABO280" s="136"/>
      <c r="ABP280" s="136"/>
      <c r="ABQ280" s="136"/>
      <c r="ABR280" s="136"/>
      <c r="ABS280" s="136"/>
      <c r="ABT280" s="136"/>
      <c r="ABU280" s="136"/>
      <c r="ABV280" s="136"/>
      <c r="ABW280" s="136"/>
      <c r="ABX280" s="136"/>
      <c r="ABY280" s="136"/>
      <c r="ABZ280" s="136"/>
      <c r="ACA280" s="136"/>
      <c r="ACB280" s="136"/>
      <c r="ACC280" s="136"/>
      <c r="ACD280" s="136"/>
      <c r="ACE280" s="136"/>
      <c r="ACF280" s="136"/>
      <c r="ACG280" s="136"/>
      <c r="ACH280" s="136"/>
      <c r="ACI280" s="136"/>
      <c r="ACJ280" s="136"/>
      <c r="ACK280" s="136"/>
      <c r="ACL280" s="136"/>
      <c r="ACM280" s="136"/>
      <c r="ACN280" s="136"/>
      <c r="ACO280" s="136"/>
      <c r="ACP280" s="136"/>
      <c r="ACQ280" s="136"/>
      <c r="ACR280" s="136"/>
      <c r="ACS280" s="136"/>
      <c r="ACT280" s="136"/>
      <c r="ACU280" s="136"/>
      <c r="ACV280" s="136"/>
      <c r="ACW280" s="136"/>
      <c r="ACX280" s="136"/>
      <c r="ACY280" s="136"/>
      <c r="ACZ280" s="136"/>
      <c r="ADA280" s="136"/>
      <c r="ADB280" s="136"/>
      <c r="ADC280" s="136"/>
      <c r="ADD280" s="136"/>
      <c r="ADE280" s="136"/>
      <c r="ADF280" s="136"/>
      <c r="ADG280" s="136"/>
      <c r="ADH280" s="136"/>
      <c r="ADI280" s="136"/>
      <c r="ADJ280" s="136"/>
      <c r="ADK280" s="136"/>
      <c r="ADL280" s="136"/>
      <c r="ADM280" s="136"/>
      <c r="ADN280" s="136"/>
      <c r="ADO280" s="136"/>
      <c r="ADP280" s="136"/>
      <c r="ADQ280" s="136"/>
      <c r="ADR280" s="136"/>
      <c r="ADS280" s="136"/>
      <c r="ADT280" s="136"/>
      <c r="ADU280" s="136"/>
      <c r="ADV280" s="136"/>
      <c r="ADW280" s="136"/>
      <c r="ADX280" s="136"/>
      <c r="ADY280" s="136"/>
      <c r="ADZ280" s="136"/>
      <c r="AEA280" s="136"/>
      <c r="AEB280" s="136"/>
      <c r="AEC280" s="136"/>
      <c r="AED280" s="136"/>
      <c r="AEE280" s="136"/>
      <c r="AEF280" s="136"/>
      <c r="AEG280" s="136"/>
      <c r="AEH280" s="136"/>
      <c r="AEI280" s="136"/>
      <c r="AEJ280" s="136"/>
      <c r="AEK280" s="136"/>
      <c r="AEL280" s="136"/>
      <c r="AEM280" s="136"/>
      <c r="AEN280" s="136"/>
      <c r="AEO280" s="136"/>
      <c r="AEP280" s="136"/>
      <c r="AEQ280" s="136"/>
      <c r="AER280" s="136"/>
      <c r="AES280" s="136"/>
      <c r="AET280" s="136"/>
      <c r="AEU280" s="136"/>
      <c r="AEV280" s="136"/>
      <c r="AEW280" s="136"/>
      <c r="AEX280" s="136"/>
      <c r="AEY280" s="136"/>
      <c r="AEZ280" s="136"/>
      <c r="AFA280" s="136"/>
      <c r="AFB280" s="136"/>
      <c r="AFC280" s="136"/>
      <c r="AFD280" s="136"/>
      <c r="AFE280" s="136"/>
      <c r="AFF280" s="136"/>
      <c r="AFG280" s="136"/>
      <c r="AFH280" s="136"/>
      <c r="AFI280" s="136"/>
      <c r="AFJ280" s="136"/>
      <c r="AFK280" s="136"/>
      <c r="AFL280" s="136"/>
      <c r="AFM280" s="136"/>
      <c r="AFN280" s="136"/>
      <c r="AFO280" s="136"/>
      <c r="AFP280" s="136"/>
      <c r="AFQ280" s="136"/>
      <c r="AFR280" s="136"/>
      <c r="AFS280" s="136"/>
      <c r="AFT280" s="136"/>
      <c r="AFU280" s="136"/>
      <c r="AFV280" s="136"/>
      <c r="AFW280" s="136"/>
      <c r="AFX280" s="136"/>
      <c r="AFY280" s="136"/>
      <c r="AFZ280" s="136"/>
      <c r="AGA280" s="136"/>
      <c r="AGB280" s="136"/>
      <c r="AGC280" s="136"/>
      <c r="AGD280" s="136"/>
      <c r="AGE280" s="136"/>
      <c r="AGF280" s="136"/>
      <c r="AGG280" s="136"/>
      <c r="AGH280" s="136"/>
      <c r="AGI280" s="136"/>
      <c r="AGJ280" s="136"/>
      <c r="AGK280" s="136"/>
      <c r="AGL280" s="136"/>
      <c r="AGM280" s="136"/>
      <c r="AGN280" s="136"/>
      <c r="AGO280" s="136"/>
      <c r="AGP280" s="136"/>
      <c r="AGQ280" s="136"/>
      <c r="AGR280" s="136"/>
      <c r="AGS280" s="136"/>
      <c r="AGT280" s="136"/>
      <c r="AGU280" s="136"/>
      <c r="AGV280" s="136"/>
      <c r="AGW280" s="136"/>
      <c r="AGX280" s="136"/>
      <c r="AGY280" s="136"/>
      <c r="AGZ280" s="136"/>
      <c r="AHA280" s="136"/>
      <c r="AHB280" s="136"/>
      <c r="AHC280" s="136"/>
      <c r="AHD280" s="136"/>
      <c r="AHE280" s="136"/>
      <c r="AHF280" s="136"/>
      <c r="AHG280" s="136"/>
      <c r="AHH280" s="136"/>
      <c r="AHI280" s="136"/>
      <c r="AHJ280" s="136"/>
      <c r="AHK280" s="136"/>
      <c r="AHL280" s="136"/>
      <c r="AHM280" s="136"/>
      <c r="AHN280" s="136"/>
      <c r="AHO280" s="136"/>
      <c r="AHP280" s="136"/>
      <c r="AHQ280" s="136"/>
      <c r="AHR280" s="136"/>
      <c r="AHS280" s="136"/>
      <c r="AHT280" s="136"/>
      <c r="AHU280" s="136"/>
      <c r="AHV280" s="136"/>
      <c r="AHW280" s="136"/>
      <c r="AHX280" s="136"/>
      <c r="AHY280" s="136"/>
      <c r="AHZ280" s="136"/>
      <c r="AIA280" s="136"/>
      <c r="AIB280" s="136"/>
      <c r="AIC280" s="136"/>
      <c r="AID280" s="136"/>
      <c r="AIE280" s="136"/>
      <c r="AIF280" s="136"/>
      <c r="AIG280" s="136"/>
      <c r="AIH280" s="136"/>
      <c r="AII280" s="136"/>
      <c r="AIJ280" s="136"/>
      <c r="AIK280" s="136"/>
      <c r="AIL280" s="136"/>
      <c r="AIM280" s="136"/>
      <c r="AIN280" s="136"/>
      <c r="AIO280" s="136"/>
      <c r="AIP280" s="136"/>
      <c r="AIQ280" s="136"/>
      <c r="AIR280" s="136"/>
      <c r="AIS280" s="136"/>
      <c r="AIT280" s="136"/>
      <c r="AIU280" s="136"/>
      <c r="AIV280" s="136"/>
      <c r="AIW280" s="136"/>
      <c r="AIX280" s="136"/>
      <c r="AIY280" s="136"/>
      <c r="AIZ280" s="136"/>
      <c r="AJA280" s="136"/>
      <c r="AJB280" s="136"/>
      <c r="AJC280" s="136"/>
      <c r="AJD280" s="136"/>
      <c r="AJE280" s="136"/>
      <c r="AJF280" s="136"/>
      <c r="AJG280" s="136"/>
      <c r="AJH280" s="136"/>
      <c r="AJI280" s="136"/>
      <c r="AJJ280" s="136"/>
      <c r="AJK280" s="136"/>
      <c r="AJL280" s="136"/>
      <c r="AJM280" s="136"/>
      <c r="AJN280" s="136"/>
      <c r="AJO280" s="136"/>
      <c r="AJP280" s="136"/>
      <c r="AJQ280" s="136"/>
      <c r="AJR280" s="136"/>
      <c r="AJS280" s="136"/>
      <c r="AJT280" s="136"/>
      <c r="AJU280" s="136"/>
      <c r="AJV280" s="136"/>
      <c r="AJW280" s="136"/>
      <c r="AJX280" s="136"/>
      <c r="AJY280" s="136"/>
      <c r="AJZ280" s="136"/>
      <c r="AKA280" s="136"/>
      <c r="AKB280" s="136"/>
      <c r="AKC280" s="136"/>
      <c r="AKD280" s="136"/>
      <c r="AKE280" s="136"/>
      <c r="AKF280" s="136"/>
      <c r="AKG280" s="136"/>
      <c r="AKH280" s="136"/>
      <c r="AKI280" s="136"/>
      <c r="AKJ280" s="136"/>
      <c r="AKK280" s="136"/>
      <c r="AKL280" s="136"/>
      <c r="AKM280" s="136"/>
      <c r="AKN280" s="136"/>
      <c r="AKO280" s="136"/>
      <c r="AKP280" s="136"/>
      <c r="AKQ280" s="136"/>
      <c r="AKR280" s="136"/>
      <c r="AKS280" s="136"/>
      <c r="AKT280" s="136"/>
      <c r="AKU280" s="136"/>
      <c r="AKV280" s="136"/>
      <c r="AKW280" s="136"/>
      <c r="AKX280" s="136"/>
      <c r="AKY280" s="136"/>
      <c r="AKZ280" s="136"/>
      <c r="ALA280" s="136"/>
      <c r="ALB280" s="136"/>
      <c r="ALC280" s="136"/>
      <c r="ALD280" s="136"/>
      <c r="ALE280" s="136"/>
      <c r="ALF280" s="136"/>
      <c r="ALG280" s="136"/>
      <c r="ALH280" s="136"/>
      <c r="ALI280" s="136"/>
      <c r="ALJ280" s="136"/>
      <c r="ALK280" s="136"/>
      <c r="ALL280" s="136"/>
      <c r="ALM280" s="136"/>
      <c r="ALN280" s="136"/>
      <c r="ALO280" s="136"/>
      <c r="ALP280" s="136"/>
      <c r="ALQ280" s="136"/>
      <c r="ALR280" s="136"/>
      <c r="ALS280" s="136"/>
      <c r="ALT280" s="136"/>
      <c r="ALU280" s="136"/>
      <c r="ALV280" s="136"/>
      <c r="ALW280" s="136"/>
      <c r="ALX280" s="136"/>
      <c r="ALY280" s="136"/>
      <c r="ALZ280" s="136"/>
      <c r="AMA280" s="136"/>
      <c r="AMB280" s="136"/>
      <c r="AMC280" s="136"/>
      <c r="AMD280" s="136"/>
      <c r="AME280" s="136"/>
      <c r="AMF280" s="136"/>
      <c r="AMG280" s="136"/>
      <c r="AMH280" s="136"/>
      <c r="AMI280" s="136"/>
    </row>
    <row r="281" spans="1:1023" x14ac:dyDescent="0.25">
      <c r="A281" s="280" t="s">
        <v>1047</v>
      </c>
      <c r="B281" s="193">
        <v>281</v>
      </c>
      <c r="C281" s="192" t="s">
        <v>1048</v>
      </c>
      <c r="D281" s="210" t="s">
        <v>1049</v>
      </c>
      <c r="E281" s="136"/>
      <c r="F281" s="238"/>
      <c r="G281" s="214"/>
      <c r="H281" s="214"/>
      <c r="I281" s="367"/>
      <c r="J281" s="443"/>
      <c r="K281" s="161"/>
      <c r="L281" s="77" t="s">
        <v>770</v>
      </c>
      <c r="M281" s="161"/>
      <c r="N281" s="161"/>
      <c r="O281" s="161"/>
      <c r="P281" s="161"/>
      <c r="Q281" s="161"/>
      <c r="R281" s="161"/>
      <c r="S281" s="77">
        <v>2</v>
      </c>
      <c r="T281" s="77"/>
      <c r="U281" s="161"/>
      <c r="V281" s="256">
        <f>IF(O281=1,10,100)</f>
        <v>100</v>
      </c>
      <c r="W281" s="256">
        <f>IF(O281=1,1,IF(O281=2,10,100))</f>
        <v>100</v>
      </c>
      <c r="X281" s="256">
        <f>IF(O281=3,20,100)</f>
        <v>100</v>
      </c>
      <c r="Y281" s="256">
        <f>IF(P281=1,10,100)</f>
        <v>100</v>
      </c>
      <c r="Z281" s="256">
        <f>IF(P281=1,1,IF(P281=2,10,100))</f>
        <v>100</v>
      </c>
      <c r="AA281" s="257">
        <f>IF(OR(EXACT(Q281,"1A"),EXACT(Q281,"1B")),0.1,IF(Q281=2,1,100))</f>
        <v>100</v>
      </c>
      <c r="AB281" s="257">
        <f>IF(OR(EXACT(R281,"1A"),EXACT(R281,"1B")),0.1,IF(R281=2,1,100))</f>
        <v>100</v>
      </c>
      <c r="AC281" s="257">
        <f>IF(OR(EXACT(S281,"1A"),EXACT(S281,"1B")),0.3,IF(S281=2,3,100))</f>
        <v>3</v>
      </c>
      <c r="AD281" s="136"/>
      <c r="AE281" s="136"/>
      <c r="AF281" s="249">
        <f>IF(OR(OR(EXACT(J281,"1A"),EXACT(J281,"1B"),EXACT(J281,"1C")),K281=1),1,IF(K281=2,10,100))</f>
        <v>100</v>
      </c>
      <c r="AG281" s="249">
        <f>IF(OR(EXACT(J281,"1A"),EXACT(J281,"1B"),EXACT(J281,"1C")),1,IF(J281=2,10,100))</f>
        <v>100</v>
      </c>
      <c r="AH281" s="249">
        <f>IF(OR(EXACT(J281,"1A"),EXACT(J281,"1B"),EXACT(J281,"1C"),K281=1),3,100)</f>
        <v>100</v>
      </c>
      <c r="AI281" s="249">
        <f>IF(OR(EXACT(J281,"1A"),EXACT(J281,"1B"),EXACT(J281,"1C")),5,100)</f>
        <v>100</v>
      </c>
      <c r="AJ281" s="251"/>
      <c r="AK281" s="136"/>
      <c r="AL281" s="153">
        <v>1</v>
      </c>
      <c r="AM281" s="251"/>
      <c r="AN281" s="136"/>
      <c r="AO281" s="136"/>
      <c r="AP281" s="136"/>
      <c r="AQ281" s="272" t="s">
        <v>25967</v>
      </c>
      <c r="AR281" s="136"/>
      <c r="AS281" s="136"/>
      <c r="AT281" s="136"/>
      <c r="AU281" s="136"/>
      <c r="AV281" s="136"/>
      <c r="AW281" s="136"/>
      <c r="AX281" s="136"/>
      <c r="AY281" s="136"/>
      <c r="AZ281" s="136"/>
      <c r="BA281" s="136"/>
      <c r="BB281" s="136"/>
      <c r="BC281" s="136"/>
      <c r="BD281" s="136"/>
      <c r="BE281" s="136"/>
      <c r="BF281" s="136"/>
      <c r="BG281" s="136"/>
      <c r="BH281" s="136"/>
      <c r="BI281" s="136"/>
      <c r="BJ281" s="136"/>
      <c r="BK281" s="136"/>
      <c r="BL281" s="136"/>
      <c r="BM281" s="136"/>
      <c r="BN281" s="136"/>
      <c r="BO281" s="136"/>
      <c r="BP281" s="136"/>
      <c r="BQ281" s="136"/>
      <c r="BR281" s="136"/>
      <c r="BS281" s="136"/>
      <c r="BT281" s="136"/>
      <c r="BU281" s="136"/>
      <c r="BV281" s="136"/>
      <c r="BW281" s="136"/>
      <c r="BX281" s="136"/>
      <c r="BY281" s="136"/>
      <c r="BZ281" s="136"/>
      <c r="CA281" s="136"/>
      <c r="CB281" s="136"/>
      <c r="CC281" s="136"/>
      <c r="CD281" s="136"/>
      <c r="CE281" s="136"/>
      <c r="CF281" s="136"/>
      <c r="CG281" s="136"/>
      <c r="CH281" s="136"/>
      <c r="CI281" s="136"/>
      <c r="CJ281" s="136"/>
      <c r="CK281" s="136"/>
      <c r="CL281" s="136"/>
      <c r="CM281" s="136"/>
      <c r="CN281" s="136"/>
      <c r="CO281" s="136"/>
      <c r="CP281" s="136"/>
      <c r="CQ281" s="136"/>
      <c r="CR281" s="136"/>
      <c r="CS281" s="136"/>
      <c r="CT281" s="136"/>
      <c r="CU281" s="136"/>
      <c r="CV281" s="136"/>
      <c r="CW281" s="136"/>
      <c r="CX281" s="136"/>
      <c r="CY281" s="136"/>
      <c r="CZ281" s="136"/>
      <c r="DA281" s="136"/>
      <c r="DB281" s="136"/>
      <c r="DC281" s="136"/>
      <c r="DD281" s="136"/>
      <c r="DE281" s="136"/>
      <c r="DF281" s="136"/>
      <c r="DG281" s="136"/>
      <c r="DH281" s="136"/>
      <c r="DI281" s="136"/>
      <c r="DJ281" s="136"/>
      <c r="DK281" s="136"/>
      <c r="DL281" s="136"/>
      <c r="DM281" s="136"/>
      <c r="DN281" s="136"/>
      <c r="DO281" s="136"/>
      <c r="DP281" s="136"/>
      <c r="DQ281" s="136"/>
      <c r="DR281" s="136"/>
      <c r="DS281" s="136"/>
      <c r="DT281" s="136"/>
      <c r="DU281" s="136"/>
      <c r="DV281" s="136"/>
      <c r="DW281" s="136"/>
      <c r="DX281" s="136"/>
      <c r="DY281" s="136"/>
      <c r="DZ281" s="136"/>
      <c r="EA281" s="136"/>
      <c r="EB281" s="136"/>
      <c r="EC281" s="136"/>
      <c r="ED281" s="136"/>
      <c r="EE281" s="136"/>
      <c r="EF281" s="136"/>
      <c r="EG281" s="136"/>
      <c r="EH281" s="136"/>
      <c r="EI281" s="136"/>
      <c r="EJ281" s="136"/>
      <c r="EK281" s="136"/>
      <c r="EL281" s="136"/>
      <c r="EM281" s="136"/>
      <c r="EN281" s="136"/>
      <c r="EO281" s="136"/>
      <c r="EP281" s="136"/>
      <c r="EQ281" s="136"/>
      <c r="ER281" s="136"/>
      <c r="ES281" s="136"/>
      <c r="ET281" s="136"/>
      <c r="EU281" s="136"/>
      <c r="EV281" s="136"/>
      <c r="EW281" s="136"/>
      <c r="EX281" s="136"/>
      <c r="EY281" s="136"/>
      <c r="EZ281" s="136"/>
      <c r="FA281" s="136"/>
      <c r="FB281" s="136"/>
      <c r="FC281" s="136"/>
      <c r="FD281" s="136"/>
      <c r="FE281" s="136"/>
      <c r="FF281" s="136"/>
      <c r="FG281" s="136"/>
      <c r="FH281" s="136"/>
      <c r="FI281" s="136"/>
      <c r="FJ281" s="136"/>
      <c r="FK281" s="136"/>
      <c r="FL281" s="136"/>
      <c r="FM281" s="136"/>
      <c r="FN281" s="136"/>
      <c r="FO281" s="136"/>
      <c r="FP281" s="136"/>
      <c r="FQ281" s="136"/>
      <c r="FR281" s="136"/>
      <c r="FS281" s="136"/>
      <c r="FT281" s="136"/>
      <c r="FU281" s="136"/>
      <c r="FV281" s="136"/>
      <c r="FW281" s="136"/>
      <c r="FX281" s="136"/>
      <c r="FY281" s="136"/>
      <c r="FZ281" s="136"/>
      <c r="GA281" s="136"/>
      <c r="GB281" s="136"/>
      <c r="GC281" s="136"/>
      <c r="GD281" s="136"/>
      <c r="GE281" s="136"/>
      <c r="GF281" s="136"/>
      <c r="GG281" s="136"/>
      <c r="GH281" s="136"/>
      <c r="GI281" s="136"/>
      <c r="GJ281" s="136"/>
      <c r="GK281" s="136"/>
      <c r="GL281" s="136"/>
      <c r="GM281" s="136"/>
      <c r="GN281" s="136"/>
      <c r="GO281" s="136"/>
      <c r="GP281" s="136"/>
      <c r="GQ281" s="136"/>
      <c r="GR281" s="136"/>
      <c r="GS281" s="136"/>
      <c r="GT281" s="136"/>
      <c r="GU281" s="136"/>
      <c r="GV281" s="136"/>
      <c r="GW281" s="136"/>
      <c r="GX281" s="136"/>
      <c r="GY281" s="136"/>
      <c r="GZ281" s="136"/>
      <c r="HA281" s="136"/>
      <c r="HB281" s="136"/>
      <c r="HC281" s="136"/>
      <c r="HD281" s="136"/>
      <c r="HE281" s="136"/>
      <c r="HF281" s="136"/>
      <c r="HG281" s="136"/>
      <c r="HH281" s="136"/>
      <c r="HI281" s="136"/>
      <c r="HJ281" s="136"/>
      <c r="HK281" s="136"/>
      <c r="HL281" s="136"/>
      <c r="HM281" s="136"/>
      <c r="HN281" s="136"/>
      <c r="HO281" s="136"/>
      <c r="HP281" s="136"/>
      <c r="HQ281" s="136"/>
      <c r="HR281" s="136"/>
      <c r="HS281" s="136"/>
      <c r="HT281" s="136"/>
      <c r="HU281" s="136"/>
      <c r="HV281" s="136"/>
      <c r="HW281" s="136"/>
      <c r="HX281" s="136"/>
      <c r="HY281" s="136"/>
      <c r="HZ281" s="136"/>
      <c r="IA281" s="136"/>
      <c r="IB281" s="136"/>
      <c r="IC281" s="136"/>
      <c r="ID281" s="136"/>
      <c r="IE281" s="136"/>
      <c r="IF281" s="136"/>
      <c r="IG281" s="136"/>
      <c r="IH281" s="136"/>
      <c r="II281" s="136"/>
      <c r="IJ281" s="136"/>
      <c r="IK281" s="136"/>
      <c r="IL281" s="136"/>
      <c r="IM281" s="136"/>
      <c r="IN281" s="136"/>
      <c r="IO281" s="136"/>
      <c r="IP281" s="136"/>
      <c r="IQ281" s="136"/>
      <c r="IR281" s="136"/>
      <c r="IS281" s="136"/>
      <c r="IT281" s="136"/>
      <c r="IU281" s="136"/>
      <c r="IV281" s="136"/>
      <c r="IW281" s="136"/>
      <c r="IX281" s="136"/>
      <c r="IY281" s="136"/>
      <c r="IZ281" s="136"/>
      <c r="JA281" s="136"/>
      <c r="JB281" s="136"/>
      <c r="JC281" s="136"/>
      <c r="JD281" s="136"/>
      <c r="JE281" s="136"/>
      <c r="JF281" s="136"/>
      <c r="JG281" s="136"/>
      <c r="JH281" s="136"/>
      <c r="JI281" s="136"/>
      <c r="JJ281" s="136"/>
      <c r="JK281" s="136"/>
      <c r="JL281" s="136"/>
      <c r="JM281" s="136"/>
      <c r="JN281" s="136"/>
      <c r="JO281" s="136"/>
      <c r="JP281" s="136"/>
      <c r="JQ281" s="136"/>
      <c r="JR281" s="136"/>
      <c r="JS281" s="136"/>
      <c r="JT281" s="136"/>
      <c r="JU281" s="136"/>
      <c r="JV281" s="136"/>
      <c r="JW281" s="136"/>
      <c r="JX281" s="136"/>
      <c r="JY281" s="136"/>
      <c r="JZ281" s="136"/>
      <c r="KA281" s="136"/>
      <c r="KB281" s="136"/>
      <c r="KC281" s="136"/>
      <c r="KD281" s="136"/>
      <c r="KE281" s="136"/>
      <c r="KF281" s="136"/>
      <c r="KG281" s="136"/>
      <c r="KH281" s="136"/>
      <c r="KI281" s="136"/>
      <c r="KJ281" s="136"/>
      <c r="KK281" s="136"/>
      <c r="KL281" s="136"/>
      <c r="KM281" s="136"/>
      <c r="KN281" s="136"/>
      <c r="KO281" s="136"/>
      <c r="KP281" s="136"/>
      <c r="KQ281" s="136"/>
      <c r="KR281" s="136"/>
      <c r="KS281" s="136"/>
      <c r="KT281" s="136"/>
      <c r="KU281" s="136"/>
      <c r="KV281" s="136"/>
      <c r="KW281" s="136"/>
      <c r="KX281" s="136"/>
      <c r="KY281" s="136"/>
      <c r="KZ281" s="136"/>
      <c r="LA281" s="136"/>
      <c r="LB281" s="136"/>
      <c r="LC281" s="136"/>
      <c r="LD281" s="136"/>
      <c r="LE281" s="136"/>
      <c r="LF281" s="136"/>
      <c r="LG281" s="136"/>
      <c r="LH281" s="136"/>
      <c r="LI281" s="136"/>
      <c r="LJ281" s="136"/>
      <c r="LK281" s="136"/>
      <c r="LL281" s="136"/>
      <c r="LM281" s="136"/>
      <c r="LN281" s="136"/>
      <c r="LO281" s="136"/>
      <c r="LP281" s="136"/>
      <c r="LQ281" s="136"/>
      <c r="LR281" s="136"/>
      <c r="LS281" s="136"/>
      <c r="LT281" s="136"/>
      <c r="LU281" s="136"/>
      <c r="LV281" s="136"/>
      <c r="LW281" s="136"/>
      <c r="LX281" s="136"/>
      <c r="LY281" s="136"/>
      <c r="LZ281" s="136"/>
      <c r="MA281" s="136"/>
      <c r="MB281" s="136"/>
      <c r="MC281" s="136"/>
      <c r="MD281" s="136"/>
      <c r="ME281" s="136"/>
      <c r="MF281" s="136"/>
      <c r="MG281" s="136"/>
      <c r="MH281" s="136"/>
      <c r="MI281" s="136"/>
      <c r="MJ281" s="136"/>
      <c r="MK281" s="136"/>
      <c r="ML281" s="136"/>
      <c r="MM281" s="136"/>
      <c r="MN281" s="136"/>
      <c r="MO281" s="136"/>
      <c r="MP281" s="136"/>
      <c r="MQ281" s="136"/>
      <c r="MR281" s="136"/>
      <c r="MS281" s="136"/>
      <c r="MT281" s="136"/>
      <c r="MU281" s="136"/>
      <c r="MV281" s="136"/>
      <c r="MW281" s="136"/>
      <c r="MX281" s="136"/>
      <c r="MY281" s="136"/>
      <c r="MZ281" s="136"/>
      <c r="NA281" s="136"/>
      <c r="NB281" s="136"/>
      <c r="NC281" s="136"/>
      <c r="ND281" s="136"/>
      <c r="NE281" s="136"/>
      <c r="NF281" s="136"/>
      <c r="NG281" s="136"/>
      <c r="NH281" s="136"/>
      <c r="NI281" s="136"/>
      <c r="NJ281" s="136"/>
      <c r="NK281" s="136"/>
      <c r="NL281" s="136"/>
      <c r="NM281" s="136"/>
      <c r="NN281" s="136"/>
      <c r="NO281" s="136"/>
      <c r="NP281" s="136"/>
      <c r="NQ281" s="136"/>
      <c r="NR281" s="136"/>
      <c r="NS281" s="136"/>
      <c r="NT281" s="136"/>
      <c r="NU281" s="136"/>
      <c r="NV281" s="136"/>
      <c r="NW281" s="136"/>
      <c r="NX281" s="136"/>
      <c r="NY281" s="136"/>
      <c r="NZ281" s="136"/>
      <c r="OA281" s="136"/>
      <c r="OB281" s="136"/>
      <c r="OC281" s="136"/>
      <c r="OD281" s="136"/>
      <c r="OE281" s="136"/>
      <c r="OF281" s="136"/>
      <c r="OG281" s="136"/>
      <c r="OH281" s="136"/>
      <c r="OI281" s="136"/>
      <c r="OJ281" s="136"/>
      <c r="OK281" s="136"/>
      <c r="OL281" s="136"/>
      <c r="OM281" s="136"/>
      <c r="ON281" s="136"/>
      <c r="OO281" s="136"/>
      <c r="OP281" s="136"/>
      <c r="OQ281" s="136"/>
      <c r="OR281" s="136"/>
      <c r="OS281" s="136"/>
      <c r="OT281" s="136"/>
      <c r="OU281" s="136"/>
      <c r="OV281" s="136"/>
      <c r="OW281" s="136"/>
      <c r="OX281" s="136"/>
      <c r="OY281" s="136"/>
      <c r="OZ281" s="136"/>
      <c r="PA281" s="136"/>
      <c r="PB281" s="136"/>
      <c r="PC281" s="136"/>
      <c r="PD281" s="136"/>
      <c r="PE281" s="136"/>
      <c r="PF281" s="136"/>
      <c r="PG281" s="136"/>
      <c r="PH281" s="136"/>
      <c r="PI281" s="136"/>
      <c r="PJ281" s="136"/>
      <c r="PK281" s="136"/>
      <c r="PL281" s="136"/>
      <c r="PM281" s="136"/>
      <c r="PN281" s="136"/>
      <c r="PO281" s="136"/>
      <c r="PP281" s="136"/>
      <c r="PQ281" s="136"/>
      <c r="PR281" s="136"/>
      <c r="PS281" s="136"/>
      <c r="PT281" s="136"/>
      <c r="PU281" s="136"/>
      <c r="PV281" s="136"/>
      <c r="PW281" s="136"/>
      <c r="PX281" s="136"/>
      <c r="PY281" s="136"/>
      <c r="PZ281" s="136"/>
      <c r="QA281" s="136"/>
      <c r="QB281" s="136"/>
      <c r="QC281" s="136"/>
      <c r="QD281" s="136"/>
      <c r="QE281" s="136"/>
      <c r="QF281" s="136"/>
      <c r="QG281" s="136"/>
      <c r="QH281" s="136"/>
      <c r="QI281" s="136"/>
      <c r="QJ281" s="136"/>
      <c r="QK281" s="136"/>
      <c r="QL281" s="136"/>
      <c r="QM281" s="136"/>
      <c r="QN281" s="136"/>
      <c r="QO281" s="136"/>
      <c r="QP281" s="136"/>
      <c r="QQ281" s="136"/>
      <c r="QR281" s="136"/>
      <c r="QS281" s="136"/>
      <c r="QT281" s="136"/>
      <c r="QU281" s="136"/>
      <c r="QV281" s="136"/>
      <c r="QW281" s="136"/>
      <c r="QX281" s="136"/>
      <c r="QY281" s="136"/>
      <c r="QZ281" s="136"/>
      <c r="RA281" s="136"/>
      <c r="RB281" s="136"/>
      <c r="RC281" s="136"/>
      <c r="RD281" s="136"/>
      <c r="RE281" s="136"/>
      <c r="RF281" s="136"/>
      <c r="RG281" s="136"/>
      <c r="RH281" s="136"/>
      <c r="RI281" s="136"/>
      <c r="RJ281" s="136"/>
      <c r="RK281" s="136"/>
      <c r="RL281" s="136"/>
      <c r="RM281" s="136"/>
      <c r="RN281" s="136"/>
      <c r="RO281" s="136"/>
      <c r="RP281" s="136"/>
      <c r="RQ281" s="136"/>
      <c r="RR281" s="136"/>
      <c r="RS281" s="136"/>
      <c r="RT281" s="136"/>
      <c r="RU281" s="136"/>
      <c r="RV281" s="136"/>
      <c r="RW281" s="136"/>
      <c r="RX281" s="136"/>
      <c r="RY281" s="136"/>
      <c r="RZ281" s="136"/>
      <c r="SA281" s="136"/>
      <c r="SB281" s="136"/>
      <c r="SC281" s="136"/>
      <c r="SD281" s="136"/>
      <c r="SE281" s="136"/>
      <c r="SF281" s="136"/>
      <c r="SG281" s="136"/>
      <c r="SH281" s="136"/>
      <c r="SI281" s="136"/>
      <c r="SJ281" s="136"/>
      <c r="SK281" s="136"/>
      <c r="SL281" s="136"/>
      <c r="SM281" s="136"/>
      <c r="SN281" s="136"/>
      <c r="SO281" s="136"/>
      <c r="SP281" s="136"/>
      <c r="SQ281" s="136"/>
      <c r="SR281" s="136"/>
      <c r="SS281" s="136"/>
      <c r="ST281" s="136"/>
      <c r="SU281" s="136"/>
      <c r="SV281" s="136"/>
      <c r="SW281" s="136"/>
      <c r="SX281" s="136"/>
      <c r="SY281" s="136"/>
      <c r="SZ281" s="136"/>
      <c r="TA281" s="136"/>
      <c r="TB281" s="136"/>
      <c r="TC281" s="136"/>
      <c r="TD281" s="136"/>
      <c r="TE281" s="136"/>
      <c r="TF281" s="136"/>
      <c r="TG281" s="136"/>
      <c r="TH281" s="136"/>
      <c r="TI281" s="136"/>
      <c r="TJ281" s="136"/>
      <c r="TK281" s="136"/>
      <c r="TL281" s="136"/>
      <c r="TM281" s="136"/>
      <c r="TN281" s="136"/>
      <c r="TO281" s="136"/>
      <c r="TP281" s="136"/>
      <c r="TQ281" s="136"/>
      <c r="TR281" s="136"/>
      <c r="TS281" s="136"/>
      <c r="TT281" s="136"/>
      <c r="TU281" s="136"/>
      <c r="TV281" s="136"/>
      <c r="TW281" s="136"/>
      <c r="TX281" s="136"/>
      <c r="TY281" s="136"/>
      <c r="TZ281" s="136"/>
      <c r="UA281" s="136"/>
      <c r="UB281" s="136"/>
      <c r="UC281" s="136"/>
      <c r="UD281" s="136"/>
      <c r="UE281" s="136"/>
      <c r="UF281" s="136"/>
      <c r="UG281" s="136"/>
      <c r="UH281" s="136"/>
      <c r="UI281" s="136"/>
      <c r="UJ281" s="136"/>
      <c r="UK281" s="136"/>
      <c r="UL281" s="136"/>
      <c r="UM281" s="136"/>
      <c r="UN281" s="136"/>
      <c r="UO281" s="136"/>
      <c r="UP281" s="136"/>
      <c r="UQ281" s="136"/>
      <c r="UR281" s="136"/>
      <c r="US281" s="136"/>
      <c r="UT281" s="136"/>
      <c r="UU281" s="136"/>
      <c r="UV281" s="136"/>
      <c r="UW281" s="136"/>
      <c r="UX281" s="136"/>
      <c r="UY281" s="136"/>
      <c r="UZ281" s="136"/>
      <c r="VA281" s="136"/>
      <c r="VB281" s="136"/>
      <c r="VC281" s="136"/>
      <c r="VD281" s="136"/>
      <c r="VE281" s="136"/>
      <c r="VF281" s="136"/>
      <c r="VG281" s="136"/>
      <c r="VH281" s="136"/>
      <c r="VI281" s="136"/>
      <c r="VJ281" s="136"/>
      <c r="VK281" s="136"/>
      <c r="VL281" s="136"/>
      <c r="VM281" s="136"/>
      <c r="VN281" s="136"/>
      <c r="VO281" s="136"/>
      <c r="VP281" s="136"/>
      <c r="VQ281" s="136"/>
      <c r="VR281" s="136"/>
      <c r="VS281" s="136"/>
      <c r="VT281" s="136"/>
      <c r="VU281" s="136"/>
      <c r="VV281" s="136"/>
      <c r="VW281" s="136"/>
      <c r="VX281" s="136"/>
      <c r="VY281" s="136"/>
      <c r="VZ281" s="136"/>
      <c r="WA281" s="136"/>
      <c r="WB281" s="136"/>
      <c r="WC281" s="136"/>
      <c r="WD281" s="136"/>
      <c r="WE281" s="136"/>
      <c r="WF281" s="136"/>
      <c r="WG281" s="136"/>
      <c r="WH281" s="136"/>
      <c r="WI281" s="136"/>
      <c r="WJ281" s="136"/>
      <c r="WK281" s="136"/>
      <c r="WL281" s="136"/>
      <c r="WM281" s="136"/>
      <c r="WN281" s="136"/>
      <c r="WO281" s="136"/>
      <c r="WP281" s="136"/>
      <c r="WQ281" s="136"/>
      <c r="WR281" s="136"/>
      <c r="WS281" s="136"/>
      <c r="WT281" s="136"/>
      <c r="WU281" s="136"/>
      <c r="WV281" s="136"/>
      <c r="WW281" s="136"/>
      <c r="WX281" s="136"/>
      <c r="WY281" s="136"/>
      <c r="WZ281" s="136"/>
      <c r="XA281" s="136"/>
      <c r="XB281" s="136"/>
      <c r="XC281" s="136"/>
      <c r="XD281" s="136"/>
      <c r="XE281" s="136"/>
      <c r="XF281" s="136"/>
      <c r="XG281" s="136"/>
      <c r="XH281" s="136"/>
      <c r="XI281" s="136"/>
      <c r="XJ281" s="136"/>
      <c r="XK281" s="136"/>
      <c r="XL281" s="136"/>
      <c r="XM281" s="136"/>
      <c r="XN281" s="136"/>
      <c r="XO281" s="136"/>
      <c r="XP281" s="136"/>
      <c r="XQ281" s="136"/>
      <c r="XR281" s="136"/>
      <c r="XS281" s="136"/>
      <c r="XT281" s="136"/>
      <c r="XU281" s="136"/>
      <c r="XV281" s="136"/>
      <c r="XW281" s="136"/>
      <c r="XX281" s="136"/>
      <c r="XY281" s="136"/>
      <c r="XZ281" s="136"/>
      <c r="YA281" s="136"/>
      <c r="YB281" s="136"/>
      <c r="YC281" s="136"/>
      <c r="YD281" s="136"/>
      <c r="YE281" s="136"/>
      <c r="YF281" s="136"/>
      <c r="YG281" s="136"/>
      <c r="YH281" s="136"/>
      <c r="YI281" s="136"/>
      <c r="YJ281" s="136"/>
      <c r="YK281" s="136"/>
      <c r="YL281" s="136"/>
      <c r="YM281" s="136"/>
      <c r="YN281" s="136"/>
      <c r="YO281" s="136"/>
      <c r="YP281" s="136"/>
      <c r="YQ281" s="136"/>
      <c r="YR281" s="136"/>
      <c r="YS281" s="136"/>
      <c r="YT281" s="136"/>
      <c r="YU281" s="136"/>
      <c r="YV281" s="136"/>
      <c r="YW281" s="136"/>
      <c r="YX281" s="136"/>
      <c r="YY281" s="136"/>
      <c r="YZ281" s="136"/>
      <c r="ZA281" s="136"/>
      <c r="ZB281" s="136"/>
      <c r="ZC281" s="136"/>
      <c r="ZD281" s="136"/>
      <c r="ZE281" s="136"/>
      <c r="ZF281" s="136"/>
      <c r="ZG281" s="136"/>
      <c r="ZH281" s="136"/>
      <c r="ZI281" s="136"/>
      <c r="ZJ281" s="136"/>
      <c r="ZK281" s="136"/>
      <c r="ZL281" s="136"/>
      <c r="ZM281" s="136"/>
      <c r="ZN281" s="136"/>
      <c r="ZO281" s="136"/>
      <c r="ZP281" s="136"/>
      <c r="ZQ281" s="136"/>
      <c r="ZR281" s="136"/>
      <c r="ZS281" s="136"/>
      <c r="ZT281" s="136"/>
      <c r="ZU281" s="136"/>
      <c r="ZV281" s="136"/>
      <c r="ZW281" s="136"/>
      <c r="ZX281" s="136"/>
      <c r="ZY281" s="136"/>
      <c r="ZZ281" s="136"/>
      <c r="AAA281" s="136"/>
      <c r="AAB281" s="136"/>
      <c r="AAC281" s="136"/>
      <c r="AAD281" s="136"/>
      <c r="AAE281" s="136"/>
      <c r="AAF281" s="136"/>
      <c r="AAG281" s="136"/>
      <c r="AAH281" s="136"/>
      <c r="AAI281" s="136"/>
      <c r="AAJ281" s="136"/>
      <c r="AAK281" s="136"/>
      <c r="AAL281" s="136"/>
      <c r="AAM281" s="136"/>
      <c r="AAN281" s="136"/>
      <c r="AAO281" s="136"/>
      <c r="AAP281" s="136"/>
      <c r="AAQ281" s="136"/>
      <c r="AAR281" s="136"/>
      <c r="AAS281" s="136"/>
      <c r="AAT281" s="136"/>
      <c r="AAU281" s="136"/>
      <c r="AAV281" s="136"/>
      <c r="AAW281" s="136"/>
      <c r="AAX281" s="136"/>
      <c r="AAY281" s="136"/>
      <c r="AAZ281" s="136"/>
      <c r="ABA281" s="136"/>
      <c r="ABB281" s="136"/>
      <c r="ABC281" s="136"/>
      <c r="ABD281" s="136"/>
      <c r="ABE281" s="136"/>
      <c r="ABF281" s="136"/>
      <c r="ABG281" s="136"/>
      <c r="ABH281" s="136"/>
      <c r="ABI281" s="136"/>
      <c r="ABJ281" s="136"/>
      <c r="ABK281" s="136"/>
      <c r="ABL281" s="136"/>
      <c r="ABM281" s="136"/>
      <c r="ABN281" s="136"/>
      <c r="ABO281" s="136"/>
      <c r="ABP281" s="136"/>
      <c r="ABQ281" s="136"/>
      <c r="ABR281" s="136"/>
      <c r="ABS281" s="136"/>
      <c r="ABT281" s="136"/>
      <c r="ABU281" s="136"/>
      <c r="ABV281" s="136"/>
      <c r="ABW281" s="136"/>
      <c r="ABX281" s="136"/>
      <c r="ABY281" s="136"/>
      <c r="ABZ281" s="136"/>
      <c r="ACA281" s="136"/>
      <c r="ACB281" s="136"/>
      <c r="ACC281" s="136"/>
      <c r="ACD281" s="136"/>
      <c r="ACE281" s="136"/>
      <c r="ACF281" s="136"/>
      <c r="ACG281" s="136"/>
      <c r="ACH281" s="136"/>
      <c r="ACI281" s="136"/>
      <c r="ACJ281" s="136"/>
      <c r="ACK281" s="136"/>
      <c r="ACL281" s="136"/>
      <c r="ACM281" s="136"/>
      <c r="ACN281" s="136"/>
      <c r="ACO281" s="136"/>
      <c r="ACP281" s="136"/>
      <c r="ACQ281" s="136"/>
      <c r="ACR281" s="136"/>
      <c r="ACS281" s="136"/>
      <c r="ACT281" s="136"/>
      <c r="ACU281" s="136"/>
      <c r="ACV281" s="136"/>
      <c r="ACW281" s="136"/>
      <c r="ACX281" s="136"/>
      <c r="ACY281" s="136"/>
      <c r="ACZ281" s="136"/>
      <c r="ADA281" s="136"/>
      <c r="ADB281" s="136"/>
      <c r="ADC281" s="136"/>
      <c r="ADD281" s="136"/>
      <c r="ADE281" s="136"/>
      <c r="ADF281" s="136"/>
      <c r="ADG281" s="136"/>
      <c r="ADH281" s="136"/>
      <c r="ADI281" s="136"/>
      <c r="ADJ281" s="136"/>
      <c r="ADK281" s="136"/>
      <c r="ADL281" s="136"/>
      <c r="ADM281" s="136"/>
      <c r="ADN281" s="136"/>
      <c r="ADO281" s="136"/>
      <c r="ADP281" s="136"/>
      <c r="ADQ281" s="136"/>
      <c r="ADR281" s="136"/>
      <c r="ADS281" s="136"/>
      <c r="ADT281" s="136"/>
      <c r="ADU281" s="136"/>
      <c r="ADV281" s="136"/>
      <c r="ADW281" s="136"/>
      <c r="ADX281" s="136"/>
      <c r="ADY281" s="136"/>
      <c r="ADZ281" s="136"/>
      <c r="AEA281" s="136"/>
      <c r="AEB281" s="136"/>
      <c r="AEC281" s="136"/>
      <c r="AED281" s="136"/>
      <c r="AEE281" s="136"/>
      <c r="AEF281" s="136"/>
      <c r="AEG281" s="136"/>
      <c r="AEH281" s="136"/>
      <c r="AEI281" s="136"/>
      <c r="AEJ281" s="136"/>
      <c r="AEK281" s="136"/>
      <c r="AEL281" s="136"/>
      <c r="AEM281" s="136"/>
      <c r="AEN281" s="136"/>
      <c r="AEO281" s="136"/>
      <c r="AEP281" s="136"/>
      <c r="AEQ281" s="136"/>
      <c r="AER281" s="136"/>
      <c r="AES281" s="136"/>
      <c r="AET281" s="136"/>
      <c r="AEU281" s="136"/>
      <c r="AEV281" s="136"/>
      <c r="AEW281" s="136"/>
      <c r="AEX281" s="136"/>
      <c r="AEY281" s="136"/>
      <c r="AEZ281" s="136"/>
      <c r="AFA281" s="136"/>
      <c r="AFB281" s="136"/>
      <c r="AFC281" s="136"/>
      <c r="AFD281" s="136"/>
      <c r="AFE281" s="136"/>
      <c r="AFF281" s="136"/>
      <c r="AFG281" s="136"/>
      <c r="AFH281" s="136"/>
      <c r="AFI281" s="136"/>
      <c r="AFJ281" s="136"/>
      <c r="AFK281" s="136"/>
      <c r="AFL281" s="136"/>
      <c r="AFM281" s="136"/>
      <c r="AFN281" s="136"/>
      <c r="AFO281" s="136"/>
      <c r="AFP281" s="136"/>
      <c r="AFQ281" s="136"/>
      <c r="AFR281" s="136"/>
      <c r="AFS281" s="136"/>
      <c r="AFT281" s="136"/>
      <c r="AFU281" s="136"/>
      <c r="AFV281" s="136"/>
      <c r="AFW281" s="136"/>
      <c r="AFX281" s="136"/>
      <c r="AFY281" s="136"/>
      <c r="AFZ281" s="136"/>
      <c r="AGA281" s="136"/>
      <c r="AGB281" s="136"/>
      <c r="AGC281" s="136"/>
      <c r="AGD281" s="136"/>
      <c r="AGE281" s="136"/>
      <c r="AGF281" s="136"/>
      <c r="AGG281" s="136"/>
      <c r="AGH281" s="136"/>
      <c r="AGI281" s="136"/>
      <c r="AGJ281" s="136"/>
      <c r="AGK281" s="136"/>
      <c r="AGL281" s="136"/>
      <c r="AGM281" s="136"/>
      <c r="AGN281" s="136"/>
      <c r="AGO281" s="136"/>
      <c r="AGP281" s="136"/>
      <c r="AGQ281" s="136"/>
      <c r="AGR281" s="136"/>
      <c r="AGS281" s="136"/>
      <c r="AGT281" s="136"/>
      <c r="AGU281" s="136"/>
      <c r="AGV281" s="136"/>
      <c r="AGW281" s="136"/>
      <c r="AGX281" s="136"/>
      <c r="AGY281" s="136"/>
      <c r="AGZ281" s="136"/>
      <c r="AHA281" s="136"/>
      <c r="AHB281" s="136"/>
      <c r="AHC281" s="136"/>
      <c r="AHD281" s="136"/>
      <c r="AHE281" s="136"/>
      <c r="AHF281" s="136"/>
      <c r="AHG281" s="136"/>
      <c r="AHH281" s="136"/>
      <c r="AHI281" s="136"/>
      <c r="AHJ281" s="136"/>
      <c r="AHK281" s="136"/>
      <c r="AHL281" s="136"/>
      <c r="AHM281" s="136"/>
      <c r="AHN281" s="136"/>
      <c r="AHO281" s="136"/>
      <c r="AHP281" s="136"/>
      <c r="AHQ281" s="136"/>
      <c r="AHR281" s="136"/>
      <c r="AHS281" s="136"/>
      <c r="AHT281" s="136"/>
      <c r="AHU281" s="136"/>
      <c r="AHV281" s="136"/>
      <c r="AHW281" s="136"/>
      <c r="AHX281" s="136"/>
      <c r="AHY281" s="136"/>
      <c r="AHZ281" s="136"/>
      <c r="AIA281" s="136"/>
      <c r="AIB281" s="136"/>
      <c r="AIC281" s="136"/>
      <c r="AID281" s="136"/>
      <c r="AIE281" s="136"/>
      <c r="AIF281" s="136"/>
      <c r="AIG281" s="136"/>
      <c r="AIH281" s="136"/>
      <c r="AII281" s="136"/>
      <c r="AIJ281" s="136"/>
      <c r="AIK281" s="136"/>
      <c r="AIL281" s="136"/>
      <c r="AIM281" s="136"/>
      <c r="AIN281" s="136"/>
      <c r="AIO281" s="136"/>
      <c r="AIP281" s="136"/>
      <c r="AIQ281" s="136"/>
      <c r="AIR281" s="136"/>
      <c r="AIS281" s="136"/>
      <c r="AIT281" s="136"/>
      <c r="AIU281" s="136"/>
      <c r="AIV281" s="136"/>
      <c r="AIW281" s="136"/>
      <c r="AIX281" s="136"/>
      <c r="AIY281" s="136"/>
      <c r="AIZ281" s="136"/>
      <c r="AJA281" s="136"/>
      <c r="AJB281" s="136"/>
      <c r="AJC281" s="136"/>
      <c r="AJD281" s="136"/>
      <c r="AJE281" s="136"/>
      <c r="AJF281" s="136"/>
      <c r="AJG281" s="136"/>
      <c r="AJH281" s="136"/>
      <c r="AJI281" s="136"/>
      <c r="AJJ281" s="136"/>
      <c r="AJK281" s="136"/>
      <c r="AJL281" s="136"/>
      <c r="AJM281" s="136"/>
      <c r="AJN281" s="136"/>
      <c r="AJO281" s="136"/>
      <c r="AJP281" s="136"/>
      <c r="AJQ281" s="136"/>
      <c r="AJR281" s="136"/>
      <c r="AJS281" s="136"/>
      <c r="AJT281" s="136"/>
      <c r="AJU281" s="136"/>
      <c r="AJV281" s="136"/>
      <c r="AJW281" s="136"/>
      <c r="AJX281" s="136"/>
      <c r="AJY281" s="136"/>
      <c r="AJZ281" s="136"/>
      <c r="AKA281" s="136"/>
      <c r="AKB281" s="136"/>
      <c r="AKC281" s="136"/>
      <c r="AKD281" s="136"/>
      <c r="AKE281" s="136"/>
      <c r="AKF281" s="136"/>
      <c r="AKG281" s="136"/>
      <c r="AKH281" s="136"/>
      <c r="AKI281" s="136"/>
      <c r="AKJ281" s="136"/>
      <c r="AKK281" s="136"/>
      <c r="AKL281" s="136"/>
      <c r="AKM281" s="136"/>
      <c r="AKN281" s="136"/>
      <c r="AKO281" s="136"/>
      <c r="AKP281" s="136"/>
      <c r="AKQ281" s="136"/>
      <c r="AKR281" s="136"/>
      <c r="AKS281" s="136"/>
      <c r="AKT281" s="136"/>
      <c r="AKU281" s="136"/>
      <c r="AKV281" s="136"/>
      <c r="AKW281" s="136"/>
      <c r="AKX281" s="136"/>
      <c r="AKY281" s="136"/>
      <c r="AKZ281" s="136"/>
      <c r="ALA281" s="136"/>
      <c r="ALB281" s="136"/>
      <c r="ALC281" s="136"/>
      <c r="ALD281" s="136"/>
      <c r="ALE281" s="136"/>
      <c r="ALF281" s="136"/>
      <c r="ALG281" s="136"/>
      <c r="ALH281" s="136"/>
      <c r="ALI281" s="136"/>
      <c r="ALJ281" s="136"/>
      <c r="ALK281" s="136"/>
      <c r="ALL281" s="136"/>
      <c r="ALM281" s="136"/>
      <c r="ALN281" s="136"/>
      <c r="ALO281" s="136"/>
      <c r="ALP281" s="136"/>
      <c r="ALQ281" s="136"/>
      <c r="ALR281" s="136"/>
      <c r="ALS281" s="136"/>
      <c r="ALT281" s="136"/>
      <c r="ALU281" s="136"/>
      <c r="ALV281" s="136"/>
      <c r="ALW281" s="136"/>
      <c r="ALX281" s="136"/>
      <c r="ALY281" s="136"/>
      <c r="ALZ281" s="136"/>
      <c r="AMA281" s="136"/>
      <c r="AMB281" s="136"/>
      <c r="AMC281" s="136"/>
      <c r="AMD281" s="136"/>
      <c r="AME281" s="136"/>
      <c r="AMF281" s="136"/>
      <c r="AMG281" s="136"/>
      <c r="AMH281" s="136"/>
      <c r="AMI281" s="136"/>
    </row>
    <row r="282" spans="1:1023" x14ac:dyDescent="0.25">
      <c r="A282" s="331" t="s">
        <v>1050</v>
      </c>
      <c r="B282" s="193">
        <v>282</v>
      </c>
      <c r="C282" s="261" t="s">
        <v>25968</v>
      </c>
      <c r="D282" s="216" t="s">
        <v>1051</v>
      </c>
      <c r="E282" s="136"/>
      <c r="F282" s="220">
        <v>4</v>
      </c>
      <c r="G282" s="214"/>
      <c r="H282" s="214"/>
      <c r="I282" s="367"/>
      <c r="J282" s="443"/>
      <c r="K282" s="161"/>
      <c r="L282" s="161"/>
      <c r="M282" s="161"/>
      <c r="N282" s="161"/>
      <c r="O282" s="161"/>
      <c r="P282" s="161"/>
      <c r="Q282" s="161"/>
      <c r="R282" s="161"/>
      <c r="S282" s="77"/>
      <c r="T282" s="77"/>
      <c r="U282" s="161"/>
      <c r="V282" s="256">
        <f>IF(O282=1,10,100)</f>
        <v>100</v>
      </c>
      <c r="W282" s="256">
        <f>IF(O282=1,1,IF(O282=2,10,100))</f>
        <v>100</v>
      </c>
      <c r="X282" s="256">
        <f>IF(O282=3,20,100)</f>
        <v>100</v>
      </c>
      <c r="Y282" s="256">
        <f>IF(P282=1,10,100)</f>
        <v>100</v>
      </c>
      <c r="Z282" s="256">
        <f>IF(P282=1,1,IF(P282=2,10,100))</f>
        <v>100</v>
      </c>
      <c r="AA282" s="257">
        <f>IF(OR(EXACT(Q282,"1A"),EXACT(Q282,"1B")),0.1,IF(Q282=2,1,100))</f>
        <v>100</v>
      </c>
      <c r="AB282" s="257">
        <f>IF(OR(EXACT(R282,"1A"),EXACT(R282,"1B")),0.1,IF(R282=2,1,100))</f>
        <v>100</v>
      </c>
      <c r="AC282" s="257">
        <f>IF(OR(EXACT(S282,"1A"),EXACT(S282,"1B")),0.3,IF(S282=2,3,100))</f>
        <v>100</v>
      </c>
      <c r="AD282" s="136"/>
      <c r="AE282" s="136"/>
      <c r="AF282" s="249">
        <f>IF(OR(OR(EXACT(J282,"1A"),EXACT(J282,"1B"),EXACT(J282,"1C")),K282=1),1,IF(K282=2,10,100))</f>
        <v>100</v>
      </c>
      <c r="AG282" s="249">
        <f>IF(OR(EXACT(J282,"1A"),EXACT(J282,"1B"),EXACT(J282,"1C")),1,IF(J282=2,10,100))</f>
        <v>100</v>
      </c>
      <c r="AH282" s="249">
        <f>IF(OR(EXACT(J282,"1A"),EXACT(J282,"1B"),EXACT(J282,"1C"),K282=1),3,100)</f>
        <v>100</v>
      </c>
      <c r="AI282" s="249">
        <f>IF(OR(EXACT(J282,"1A"),EXACT(J282,"1B"),EXACT(J282,"1C")),5,100)</f>
        <v>100</v>
      </c>
      <c r="AJ282" s="251"/>
      <c r="AK282" s="232">
        <v>1</v>
      </c>
      <c r="AL282" s="284">
        <v>1</v>
      </c>
      <c r="AM282" s="251"/>
      <c r="AN282" s="136"/>
      <c r="AO282" s="136"/>
      <c r="AP282" s="136"/>
      <c r="AQ282" s="272" t="s">
        <v>25969</v>
      </c>
      <c r="AR282" s="136"/>
      <c r="AS282" s="136"/>
      <c r="AT282" s="199" t="s">
        <v>25969</v>
      </c>
      <c r="AU282" s="136"/>
      <c r="AV282" s="136"/>
      <c r="AW282" s="136"/>
      <c r="AX282" s="136"/>
      <c r="AY282" s="136"/>
      <c r="AZ282" s="136"/>
      <c r="BA282" s="136"/>
      <c r="BB282" s="136"/>
      <c r="BC282" s="136"/>
      <c r="BD282" s="136"/>
      <c r="BE282" s="136"/>
      <c r="BF282" s="136"/>
      <c r="BG282" s="136"/>
      <c r="BH282" s="136"/>
      <c r="BI282" s="136"/>
      <c r="BJ282" s="136"/>
      <c r="BK282" s="136"/>
      <c r="BL282" s="136"/>
      <c r="BM282" s="136"/>
      <c r="BN282" s="136"/>
      <c r="BO282" s="136"/>
      <c r="BP282" s="136"/>
      <c r="BQ282" s="136"/>
      <c r="BR282" s="136"/>
      <c r="BS282" s="136"/>
      <c r="BT282" s="136"/>
      <c r="BU282" s="136"/>
      <c r="BV282" s="136"/>
      <c r="BW282" s="136"/>
      <c r="BX282" s="136"/>
      <c r="BY282" s="136"/>
      <c r="BZ282" s="136"/>
      <c r="CA282" s="136"/>
      <c r="CB282" s="136"/>
      <c r="CC282" s="136"/>
      <c r="CD282" s="136"/>
      <c r="CE282" s="136"/>
      <c r="CF282" s="136"/>
      <c r="CG282" s="136"/>
      <c r="CH282" s="136"/>
      <c r="CI282" s="136"/>
      <c r="CJ282" s="136"/>
      <c r="CK282" s="136"/>
      <c r="CL282" s="136"/>
      <c r="CM282" s="136"/>
      <c r="CN282" s="136"/>
      <c r="CO282" s="136"/>
      <c r="CP282" s="136"/>
      <c r="CQ282" s="136"/>
      <c r="CR282" s="136"/>
      <c r="CS282" s="136"/>
      <c r="CT282" s="136"/>
      <c r="CU282" s="136"/>
      <c r="CV282" s="136"/>
      <c r="CW282" s="136"/>
      <c r="CX282" s="136"/>
      <c r="CY282" s="136"/>
      <c r="CZ282" s="136"/>
      <c r="DA282" s="136"/>
      <c r="DB282" s="136"/>
      <c r="DC282" s="136"/>
      <c r="DD282" s="136"/>
      <c r="DE282" s="136"/>
      <c r="DF282" s="136"/>
      <c r="DG282" s="136"/>
      <c r="DH282" s="136"/>
      <c r="DI282" s="136"/>
      <c r="DJ282" s="136"/>
      <c r="DK282" s="136"/>
      <c r="DL282" s="136"/>
      <c r="DM282" s="136"/>
      <c r="DN282" s="136"/>
      <c r="DO282" s="136"/>
      <c r="DP282" s="136"/>
      <c r="DQ282" s="136"/>
      <c r="DR282" s="136"/>
      <c r="DS282" s="136"/>
      <c r="DT282" s="136"/>
      <c r="DU282" s="136"/>
      <c r="DV282" s="136"/>
      <c r="DW282" s="136"/>
      <c r="DX282" s="136"/>
      <c r="DY282" s="136"/>
      <c r="DZ282" s="136"/>
      <c r="EA282" s="136"/>
      <c r="EB282" s="136"/>
      <c r="EC282" s="136"/>
      <c r="ED282" s="136"/>
      <c r="EE282" s="136"/>
      <c r="EF282" s="136"/>
      <c r="EG282" s="136"/>
      <c r="EH282" s="136"/>
      <c r="EI282" s="136"/>
      <c r="EJ282" s="136"/>
      <c r="EK282" s="136"/>
      <c r="EL282" s="136"/>
      <c r="EM282" s="136"/>
      <c r="EN282" s="136"/>
      <c r="EO282" s="136"/>
      <c r="EP282" s="136"/>
      <c r="EQ282" s="136"/>
      <c r="ER282" s="136"/>
      <c r="ES282" s="136"/>
      <c r="ET282" s="136"/>
      <c r="EU282" s="136"/>
      <c r="EV282" s="136"/>
      <c r="EW282" s="136"/>
      <c r="EX282" s="136"/>
      <c r="EY282" s="136"/>
      <c r="EZ282" s="136"/>
      <c r="FA282" s="136"/>
      <c r="FB282" s="136"/>
      <c r="FC282" s="136"/>
      <c r="FD282" s="136"/>
      <c r="FE282" s="136"/>
      <c r="FF282" s="136"/>
      <c r="FG282" s="136"/>
      <c r="FH282" s="136"/>
      <c r="FI282" s="136"/>
      <c r="FJ282" s="136"/>
      <c r="FK282" s="136"/>
      <c r="FL282" s="136"/>
      <c r="FM282" s="136"/>
      <c r="FN282" s="136"/>
      <c r="FO282" s="136"/>
      <c r="FP282" s="136"/>
      <c r="FQ282" s="136"/>
      <c r="FR282" s="136"/>
      <c r="FS282" s="136"/>
      <c r="FT282" s="136"/>
      <c r="FU282" s="136"/>
      <c r="FV282" s="136"/>
      <c r="FW282" s="136"/>
      <c r="FX282" s="136"/>
      <c r="FY282" s="136"/>
      <c r="FZ282" s="136"/>
      <c r="GA282" s="136"/>
      <c r="GB282" s="136"/>
      <c r="GC282" s="136"/>
      <c r="GD282" s="136"/>
      <c r="GE282" s="136"/>
      <c r="GF282" s="136"/>
      <c r="GG282" s="136"/>
      <c r="GH282" s="136"/>
      <c r="GI282" s="136"/>
      <c r="GJ282" s="136"/>
      <c r="GK282" s="136"/>
      <c r="GL282" s="136"/>
      <c r="GM282" s="136"/>
      <c r="GN282" s="136"/>
      <c r="GO282" s="136"/>
      <c r="GP282" s="136"/>
      <c r="GQ282" s="136"/>
      <c r="GR282" s="136"/>
      <c r="GS282" s="136"/>
      <c r="GT282" s="136"/>
      <c r="GU282" s="136"/>
      <c r="GV282" s="136"/>
      <c r="GW282" s="136"/>
      <c r="GX282" s="136"/>
      <c r="GY282" s="136"/>
      <c r="GZ282" s="136"/>
      <c r="HA282" s="136"/>
      <c r="HB282" s="136"/>
      <c r="HC282" s="136"/>
      <c r="HD282" s="136"/>
      <c r="HE282" s="136"/>
      <c r="HF282" s="136"/>
      <c r="HG282" s="136"/>
      <c r="HH282" s="136"/>
      <c r="HI282" s="136"/>
      <c r="HJ282" s="136"/>
      <c r="HK282" s="136"/>
      <c r="HL282" s="136"/>
      <c r="HM282" s="136"/>
      <c r="HN282" s="136"/>
      <c r="HO282" s="136"/>
      <c r="HP282" s="136"/>
      <c r="HQ282" s="136"/>
      <c r="HR282" s="136"/>
      <c r="HS282" s="136"/>
      <c r="HT282" s="136"/>
      <c r="HU282" s="136"/>
      <c r="HV282" s="136"/>
      <c r="HW282" s="136"/>
      <c r="HX282" s="136"/>
      <c r="HY282" s="136"/>
      <c r="HZ282" s="136"/>
      <c r="IA282" s="136"/>
      <c r="IB282" s="136"/>
      <c r="IC282" s="136"/>
      <c r="ID282" s="136"/>
      <c r="IE282" s="136"/>
      <c r="IF282" s="136"/>
      <c r="IG282" s="136"/>
      <c r="IH282" s="136"/>
      <c r="II282" s="136"/>
      <c r="IJ282" s="136"/>
      <c r="IK282" s="136"/>
      <c r="IL282" s="136"/>
      <c r="IM282" s="136"/>
      <c r="IN282" s="136"/>
      <c r="IO282" s="136"/>
      <c r="IP282" s="136"/>
      <c r="IQ282" s="136"/>
      <c r="IR282" s="136"/>
      <c r="IS282" s="136"/>
      <c r="IT282" s="136"/>
      <c r="IU282" s="136"/>
      <c r="IV282" s="136"/>
      <c r="IW282" s="136"/>
      <c r="IX282" s="136"/>
      <c r="IY282" s="136"/>
      <c r="IZ282" s="136"/>
      <c r="JA282" s="136"/>
      <c r="JB282" s="136"/>
      <c r="JC282" s="136"/>
      <c r="JD282" s="136"/>
      <c r="JE282" s="136"/>
      <c r="JF282" s="136"/>
      <c r="JG282" s="136"/>
      <c r="JH282" s="136"/>
      <c r="JI282" s="136"/>
      <c r="JJ282" s="136"/>
      <c r="JK282" s="136"/>
      <c r="JL282" s="136"/>
      <c r="JM282" s="136"/>
      <c r="JN282" s="136"/>
      <c r="JO282" s="136"/>
      <c r="JP282" s="136"/>
      <c r="JQ282" s="136"/>
      <c r="JR282" s="136"/>
      <c r="JS282" s="136"/>
      <c r="JT282" s="136"/>
      <c r="JU282" s="136"/>
      <c r="JV282" s="136"/>
      <c r="JW282" s="136"/>
      <c r="JX282" s="136"/>
      <c r="JY282" s="136"/>
      <c r="JZ282" s="136"/>
      <c r="KA282" s="136"/>
      <c r="KB282" s="136"/>
      <c r="KC282" s="136"/>
      <c r="KD282" s="136"/>
      <c r="KE282" s="136"/>
      <c r="KF282" s="136"/>
      <c r="KG282" s="136"/>
      <c r="KH282" s="136"/>
      <c r="KI282" s="136"/>
      <c r="KJ282" s="136"/>
      <c r="KK282" s="136"/>
      <c r="KL282" s="136"/>
      <c r="KM282" s="136"/>
      <c r="KN282" s="136"/>
      <c r="KO282" s="136"/>
      <c r="KP282" s="136"/>
      <c r="KQ282" s="136"/>
      <c r="KR282" s="136"/>
      <c r="KS282" s="136"/>
      <c r="KT282" s="136"/>
      <c r="KU282" s="136"/>
      <c r="KV282" s="136"/>
      <c r="KW282" s="136"/>
      <c r="KX282" s="136"/>
      <c r="KY282" s="136"/>
      <c r="KZ282" s="136"/>
      <c r="LA282" s="136"/>
      <c r="LB282" s="136"/>
      <c r="LC282" s="136"/>
      <c r="LD282" s="136"/>
      <c r="LE282" s="136"/>
      <c r="LF282" s="136"/>
      <c r="LG282" s="136"/>
      <c r="LH282" s="136"/>
      <c r="LI282" s="136"/>
      <c r="LJ282" s="136"/>
      <c r="LK282" s="136"/>
      <c r="LL282" s="136"/>
      <c r="LM282" s="136"/>
      <c r="LN282" s="136"/>
      <c r="LO282" s="136"/>
      <c r="LP282" s="136"/>
      <c r="LQ282" s="136"/>
      <c r="LR282" s="136"/>
      <c r="LS282" s="136"/>
      <c r="LT282" s="136"/>
      <c r="LU282" s="136"/>
      <c r="LV282" s="136"/>
      <c r="LW282" s="136"/>
      <c r="LX282" s="136"/>
      <c r="LY282" s="136"/>
      <c r="LZ282" s="136"/>
      <c r="MA282" s="136"/>
      <c r="MB282" s="136"/>
      <c r="MC282" s="136"/>
      <c r="MD282" s="136"/>
      <c r="ME282" s="136"/>
      <c r="MF282" s="136"/>
      <c r="MG282" s="136"/>
      <c r="MH282" s="136"/>
      <c r="MI282" s="136"/>
      <c r="MJ282" s="136"/>
      <c r="MK282" s="136"/>
      <c r="ML282" s="136"/>
      <c r="MM282" s="136"/>
      <c r="MN282" s="136"/>
      <c r="MO282" s="136"/>
      <c r="MP282" s="136"/>
      <c r="MQ282" s="136"/>
      <c r="MR282" s="136"/>
      <c r="MS282" s="136"/>
      <c r="MT282" s="136"/>
      <c r="MU282" s="136"/>
      <c r="MV282" s="136"/>
      <c r="MW282" s="136"/>
      <c r="MX282" s="136"/>
      <c r="MY282" s="136"/>
      <c r="MZ282" s="136"/>
      <c r="NA282" s="136"/>
      <c r="NB282" s="136"/>
      <c r="NC282" s="136"/>
      <c r="ND282" s="136"/>
      <c r="NE282" s="136"/>
      <c r="NF282" s="136"/>
      <c r="NG282" s="136"/>
      <c r="NH282" s="136"/>
      <c r="NI282" s="136"/>
      <c r="NJ282" s="136"/>
      <c r="NK282" s="136"/>
      <c r="NL282" s="136"/>
      <c r="NM282" s="136"/>
      <c r="NN282" s="136"/>
      <c r="NO282" s="136"/>
      <c r="NP282" s="136"/>
      <c r="NQ282" s="136"/>
      <c r="NR282" s="136"/>
      <c r="NS282" s="136"/>
      <c r="NT282" s="136"/>
      <c r="NU282" s="136"/>
      <c r="NV282" s="136"/>
      <c r="NW282" s="136"/>
      <c r="NX282" s="136"/>
      <c r="NY282" s="136"/>
      <c r="NZ282" s="136"/>
      <c r="OA282" s="136"/>
      <c r="OB282" s="136"/>
      <c r="OC282" s="136"/>
      <c r="OD282" s="136"/>
      <c r="OE282" s="136"/>
      <c r="OF282" s="136"/>
      <c r="OG282" s="136"/>
      <c r="OH282" s="136"/>
      <c r="OI282" s="136"/>
      <c r="OJ282" s="136"/>
      <c r="OK282" s="136"/>
      <c r="OL282" s="136"/>
      <c r="OM282" s="136"/>
      <c r="ON282" s="136"/>
      <c r="OO282" s="136"/>
      <c r="OP282" s="136"/>
      <c r="OQ282" s="136"/>
      <c r="OR282" s="136"/>
      <c r="OS282" s="136"/>
      <c r="OT282" s="136"/>
      <c r="OU282" s="136"/>
      <c r="OV282" s="136"/>
      <c r="OW282" s="136"/>
      <c r="OX282" s="136"/>
      <c r="OY282" s="136"/>
      <c r="OZ282" s="136"/>
      <c r="PA282" s="136"/>
      <c r="PB282" s="136"/>
      <c r="PC282" s="136"/>
      <c r="PD282" s="136"/>
      <c r="PE282" s="136"/>
      <c r="PF282" s="136"/>
      <c r="PG282" s="136"/>
      <c r="PH282" s="136"/>
      <c r="PI282" s="136"/>
      <c r="PJ282" s="136"/>
      <c r="PK282" s="136"/>
      <c r="PL282" s="136"/>
      <c r="PM282" s="136"/>
      <c r="PN282" s="136"/>
      <c r="PO282" s="136"/>
      <c r="PP282" s="136"/>
      <c r="PQ282" s="136"/>
      <c r="PR282" s="136"/>
      <c r="PS282" s="136"/>
      <c r="PT282" s="136"/>
      <c r="PU282" s="136"/>
      <c r="PV282" s="136"/>
      <c r="PW282" s="136"/>
      <c r="PX282" s="136"/>
      <c r="PY282" s="136"/>
      <c r="PZ282" s="136"/>
      <c r="QA282" s="136"/>
      <c r="QB282" s="136"/>
      <c r="QC282" s="136"/>
      <c r="QD282" s="136"/>
      <c r="QE282" s="136"/>
      <c r="QF282" s="136"/>
      <c r="QG282" s="136"/>
      <c r="QH282" s="136"/>
      <c r="QI282" s="136"/>
      <c r="QJ282" s="136"/>
      <c r="QK282" s="136"/>
      <c r="QL282" s="136"/>
      <c r="QM282" s="136"/>
      <c r="QN282" s="136"/>
      <c r="QO282" s="136"/>
      <c r="QP282" s="136"/>
      <c r="QQ282" s="136"/>
      <c r="QR282" s="136"/>
      <c r="QS282" s="136"/>
      <c r="QT282" s="136"/>
      <c r="QU282" s="136"/>
      <c r="QV282" s="136"/>
      <c r="QW282" s="136"/>
      <c r="QX282" s="136"/>
      <c r="QY282" s="136"/>
      <c r="QZ282" s="136"/>
      <c r="RA282" s="136"/>
      <c r="RB282" s="136"/>
      <c r="RC282" s="136"/>
      <c r="RD282" s="136"/>
      <c r="RE282" s="136"/>
      <c r="RF282" s="136"/>
      <c r="RG282" s="136"/>
      <c r="RH282" s="136"/>
      <c r="RI282" s="136"/>
      <c r="RJ282" s="136"/>
      <c r="RK282" s="136"/>
      <c r="RL282" s="136"/>
      <c r="RM282" s="136"/>
      <c r="RN282" s="136"/>
      <c r="RO282" s="136"/>
      <c r="RP282" s="136"/>
      <c r="RQ282" s="136"/>
      <c r="RR282" s="136"/>
      <c r="RS282" s="136"/>
      <c r="RT282" s="136"/>
      <c r="RU282" s="136"/>
      <c r="RV282" s="136"/>
      <c r="RW282" s="136"/>
      <c r="RX282" s="136"/>
      <c r="RY282" s="136"/>
      <c r="RZ282" s="136"/>
      <c r="SA282" s="136"/>
      <c r="SB282" s="136"/>
      <c r="SC282" s="136"/>
      <c r="SD282" s="136"/>
      <c r="SE282" s="136"/>
      <c r="SF282" s="136"/>
      <c r="SG282" s="136"/>
      <c r="SH282" s="136"/>
      <c r="SI282" s="136"/>
      <c r="SJ282" s="136"/>
      <c r="SK282" s="136"/>
      <c r="SL282" s="136"/>
      <c r="SM282" s="136"/>
      <c r="SN282" s="136"/>
      <c r="SO282" s="136"/>
      <c r="SP282" s="136"/>
      <c r="SQ282" s="136"/>
      <c r="SR282" s="136"/>
      <c r="SS282" s="136"/>
      <c r="ST282" s="136"/>
      <c r="SU282" s="136"/>
      <c r="SV282" s="136"/>
      <c r="SW282" s="136"/>
      <c r="SX282" s="136"/>
      <c r="SY282" s="136"/>
      <c r="SZ282" s="136"/>
      <c r="TA282" s="136"/>
      <c r="TB282" s="136"/>
      <c r="TC282" s="136"/>
      <c r="TD282" s="136"/>
      <c r="TE282" s="136"/>
      <c r="TF282" s="136"/>
      <c r="TG282" s="136"/>
      <c r="TH282" s="136"/>
      <c r="TI282" s="136"/>
      <c r="TJ282" s="136"/>
      <c r="TK282" s="136"/>
      <c r="TL282" s="136"/>
      <c r="TM282" s="136"/>
      <c r="TN282" s="136"/>
      <c r="TO282" s="136"/>
      <c r="TP282" s="136"/>
      <c r="TQ282" s="136"/>
      <c r="TR282" s="136"/>
      <c r="TS282" s="136"/>
      <c r="TT282" s="136"/>
      <c r="TU282" s="136"/>
      <c r="TV282" s="136"/>
      <c r="TW282" s="136"/>
      <c r="TX282" s="136"/>
      <c r="TY282" s="136"/>
      <c r="TZ282" s="136"/>
      <c r="UA282" s="136"/>
      <c r="UB282" s="136"/>
      <c r="UC282" s="136"/>
      <c r="UD282" s="136"/>
      <c r="UE282" s="136"/>
      <c r="UF282" s="136"/>
      <c r="UG282" s="136"/>
      <c r="UH282" s="136"/>
      <c r="UI282" s="136"/>
      <c r="UJ282" s="136"/>
      <c r="UK282" s="136"/>
      <c r="UL282" s="136"/>
      <c r="UM282" s="136"/>
      <c r="UN282" s="136"/>
      <c r="UO282" s="136"/>
      <c r="UP282" s="136"/>
      <c r="UQ282" s="136"/>
      <c r="UR282" s="136"/>
      <c r="US282" s="136"/>
      <c r="UT282" s="136"/>
      <c r="UU282" s="136"/>
      <c r="UV282" s="136"/>
      <c r="UW282" s="136"/>
      <c r="UX282" s="136"/>
      <c r="UY282" s="136"/>
      <c r="UZ282" s="136"/>
      <c r="VA282" s="136"/>
      <c r="VB282" s="136"/>
      <c r="VC282" s="136"/>
      <c r="VD282" s="136"/>
      <c r="VE282" s="136"/>
      <c r="VF282" s="136"/>
      <c r="VG282" s="136"/>
      <c r="VH282" s="136"/>
      <c r="VI282" s="136"/>
      <c r="VJ282" s="136"/>
      <c r="VK282" s="136"/>
      <c r="VL282" s="136"/>
      <c r="VM282" s="136"/>
      <c r="VN282" s="136"/>
      <c r="VO282" s="136"/>
      <c r="VP282" s="136"/>
      <c r="VQ282" s="136"/>
      <c r="VR282" s="136"/>
      <c r="VS282" s="136"/>
      <c r="VT282" s="136"/>
      <c r="VU282" s="136"/>
      <c r="VV282" s="136"/>
      <c r="VW282" s="136"/>
      <c r="VX282" s="136"/>
      <c r="VY282" s="136"/>
      <c r="VZ282" s="136"/>
      <c r="WA282" s="136"/>
      <c r="WB282" s="136"/>
      <c r="WC282" s="136"/>
      <c r="WD282" s="136"/>
      <c r="WE282" s="136"/>
      <c r="WF282" s="136"/>
      <c r="WG282" s="136"/>
      <c r="WH282" s="136"/>
      <c r="WI282" s="136"/>
      <c r="WJ282" s="136"/>
      <c r="WK282" s="136"/>
      <c r="WL282" s="136"/>
      <c r="WM282" s="136"/>
      <c r="WN282" s="136"/>
      <c r="WO282" s="136"/>
      <c r="WP282" s="136"/>
      <c r="WQ282" s="136"/>
      <c r="WR282" s="136"/>
      <c r="WS282" s="136"/>
      <c r="WT282" s="136"/>
      <c r="WU282" s="136"/>
      <c r="WV282" s="136"/>
      <c r="WW282" s="136"/>
      <c r="WX282" s="136"/>
      <c r="WY282" s="136"/>
      <c r="WZ282" s="136"/>
      <c r="XA282" s="136"/>
      <c r="XB282" s="136"/>
      <c r="XC282" s="136"/>
      <c r="XD282" s="136"/>
      <c r="XE282" s="136"/>
      <c r="XF282" s="136"/>
      <c r="XG282" s="136"/>
      <c r="XH282" s="136"/>
      <c r="XI282" s="136"/>
      <c r="XJ282" s="136"/>
      <c r="XK282" s="136"/>
      <c r="XL282" s="136"/>
      <c r="XM282" s="136"/>
      <c r="XN282" s="136"/>
      <c r="XO282" s="136"/>
      <c r="XP282" s="136"/>
      <c r="XQ282" s="136"/>
      <c r="XR282" s="136"/>
      <c r="XS282" s="136"/>
      <c r="XT282" s="136"/>
      <c r="XU282" s="136"/>
      <c r="XV282" s="136"/>
      <c r="XW282" s="136"/>
      <c r="XX282" s="136"/>
      <c r="XY282" s="136"/>
      <c r="XZ282" s="136"/>
      <c r="YA282" s="136"/>
      <c r="YB282" s="136"/>
      <c r="YC282" s="136"/>
      <c r="YD282" s="136"/>
      <c r="YE282" s="136"/>
      <c r="YF282" s="136"/>
      <c r="YG282" s="136"/>
      <c r="YH282" s="136"/>
      <c r="YI282" s="136"/>
      <c r="YJ282" s="136"/>
      <c r="YK282" s="136"/>
      <c r="YL282" s="136"/>
      <c r="YM282" s="136"/>
      <c r="YN282" s="136"/>
      <c r="YO282" s="136"/>
      <c r="YP282" s="136"/>
      <c r="YQ282" s="136"/>
      <c r="YR282" s="136"/>
      <c r="YS282" s="136"/>
      <c r="YT282" s="136"/>
      <c r="YU282" s="136"/>
      <c r="YV282" s="136"/>
      <c r="YW282" s="136"/>
      <c r="YX282" s="136"/>
      <c r="YY282" s="136"/>
      <c r="YZ282" s="136"/>
      <c r="ZA282" s="136"/>
      <c r="ZB282" s="136"/>
      <c r="ZC282" s="136"/>
      <c r="ZD282" s="136"/>
      <c r="ZE282" s="136"/>
      <c r="ZF282" s="136"/>
      <c r="ZG282" s="136"/>
      <c r="ZH282" s="136"/>
      <c r="ZI282" s="136"/>
      <c r="ZJ282" s="136"/>
      <c r="ZK282" s="136"/>
      <c r="ZL282" s="136"/>
      <c r="ZM282" s="136"/>
      <c r="ZN282" s="136"/>
      <c r="ZO282" s="136"/>
      <c r="ZP282" s="136"/>
      <c r="ZQ282" s="136"/>
      <c r="ZR282" s="136"/>
      <c r="ZS282" s="136"/>
      <c r="ZT282" s="136"/>
      <c r="ZU282" s="136"/>
      <c r="ZV282" s="136"/>
      <c r="ZW282" s="136"/>
      <c r="ZX282" s="136"/>
      <c r="ZY282" s="136"/>
      <c r="ZZ282" s="136"/>
      <c r="AAA282" s="136"/>
      <c r="AAB282" s="136"/>
      <c r="AAC282" s="136"/>
      <c r="AAD282" s="136"/>
      <c r="AAE282" s="136"/>
      <c r="AAF282" s="136"/>
      <c r="AAG282" s="136"/>
      <c r="AAH282" s="136"/>
      <c r="AAI282" s="136"/>
      <c r="AAJ282" s="136"/>
      <c r="AAK282" s="136"/>
      <c r="AAL282" s="136"/>
      <c r="AAM282" s="136"/>
      <c r="AAN282" s="136"/>
      <c r="AAO282" s="136"/>
      <c r="AAP282" s="136"/>
      <c r="AAQ282" s="136"/>
      <c r="AAR282" s="136"/>
      <c r="AAS282" s="136"/>
      <c r="AAT282" s="136"/>
      <c r="AAU282" s="136"/>
      <c r="AAV282" s="136"/>
      <c r="AAW282" s="136"/>
      <c r="AAX282" s="136"/>
      <c r="AAY282" s="136"/>
      <c r="AAZ282" s="136"/>
      <c r="ABA282" s="136"/>
      <c r="ABB282" s="136"/>
      <c r="ABC282" s="136"/>
      <c r="ABD282" s="136"/>
      <c r="ABE282" s="136"/>
      <c r="ABF282" s="136"/>
      <c r="ABG282" s="136"/>
      <c r="ABH282" s="136"/>
      <c r="ABI282" s="136"/>
      <c r="ABJ282" s="136"/>
      <c r="ABK282" s="136"/>
      <c r="ABL282" s="136"/>
      <c r="ABM282" s="136"/>
      <c r="ABN282" s="136"/>
      <c r="ABO282" s="136"/>
      <c r="ABP282" s="136"/>
      <c r="ABQ282" s="136"/>
      <c r="ABR282" s="136"/>
      <c r="ABS282" s="136"/>
      <c r="ABT282" s="136"/>
      <c r="ABU282" s="136"/>
      <c r="ABV282" s="136"/>
      <c r="ABW282" s="136"/>
      <c r="ABX282" s="136"/>
      <c r="ABY282" s="136"/>
      <c r="ABZ282" s="136"/>
      <c r="ACA282" s="136"/>
      <c r="ACB282" s="136"/>
      <c r="ACC282" s="136"/>
      <c r="ACD282" s="136"/>
      <c r="ACE282" s="136"/>
      <c r="ACF282" s="136"/>
      <c r="ACG282" s="136"/>
      <c r="ACH282" s="136"/>
      <c r="ACI282" s="136"/>
      <c r="ACJ282" s="136"/>
      <c r="ACK282" s="136"/>
      <c r="ACL282" s="136"/>
      <c r="ACM282" s="136"/>
      <c r="ACN282" s="136"/>
      <c r="ACO282" s="136"/>
      <c r="ACP282" s="136"/>
      <c r="ACQ282" s="136"/>
      <c r="ACR282" s="136"/>
      <c r="ACS282" s="136"/>
      <c r="ACT282" s="136"/>
      <c r="ACU282" s="136"/>
      <c r="ACV282" s="136"/>
      <c r="ACW282" s="136"/>
      <c r="ACX282" s="136"/>
      <c r="ACY282" s="136"/>
      <c r="ACZ282" s="136"/>
      <c r="ADA282" s="136"/>
      <c r="ADB282" s="136"/>
      <c r="ADC282" s="136"/>
      <c r="ADD282" s="136"/>
      <c r="ADE282" s="136"/>
      <c r="ADF282" s="136"/>
      <c r="ADG282" s="136"/>
      <c r="ADH282" s="136"/>
      <c r="ADI282" s="136"/>
      <c r="ADJ282" s="136"/>
      <c r="ADK282" s="136"/>
      <c r="ADL282" s="136"/>
      <c r="ADM282" s="136"/>
      <c r="ADN282" s="136"/>
      <c r="ADO282" s="136"/>
      <c r="ADP282" s="136"/>
      <c r="ADQ282" s="136"/>
      <c r="ADR282" s="136"/>
      <c r="ADS282" s="136"/>
      <c r="ADT282" s="136"/>
      <c r="ADU282" s="136"/>
      <c r="ADV282" s="136"/>
      <c r="ADW282" s="136"/>
      <c r="ADX282" s="136"/>
      <c r="ADY282" s="136"/>
      <c r="ADZ282" s="136"/>
      <c r="AEA282" s="136"/>
      <c r="AEB282" s="136"/>
      <c r="AEC282" s="136"/>
      <c r="AED282" s="136"/>
      <c r="AEE282" s="136"/>
      <c r="AEF282" s="136"/>
      <c r="AEG282" s="136"/>
      <c r="AEH282" s="136"/>
      <c r="AEI282" s="136"/>
      <c r="AEJ282" s="136"/>
      <c r="AEK282" s="136"/>
      <c r="AEL282" s="136"/>
      <c r="AEM282" s="136"/>
      <c r="AEN282" s="136"/>
      <c r="AEO282" s="136"/>
      <c r="AEP282" s="136"/>
      <c r="AEQ282" s="136"/>
      <c r="AER282" s="136"/>
      <c r="AES282" s="136"/>
      <c r="AET282" s="136"/>
      <c r="AEU282" s="136"/>
      <c r="AEV282" s="136"/>
      <c r="AEW282" s="136"/>
      <c r="AEX282" s="136"/>
      <c r="AEY282" s="136"/>
      <c r="AEZ282" s="136"/>
      <c r="AFA282" s="136"/>
      <c r="AFB282" s="136"/>
      <c r="AFC282" s="136"/>
      <c r="AFD282" s="136"/>
      <c r="AFE282" s="136"/>
      <c r="AFF282" s="136"/>
      <c r="AFG282" s="136"/>
      <c r="AFH282" s="136"/>
      <c r="AFI282" s="136"/>
      <c r="AFJ282" s="136"/>
      <c r="AFK282" s="136"/>
      <c r="AFL282" s="136"/>
      <c r="AFM282" s="136"/>
      <c r="AFN282" s="136"/>
      <c r="AFO282" s="136"/>
      <c r="AFP282" s="136"/>
      <c r="AFQ282" s="136"/>
      <c r="AFR282" s="136"/>
      <c r="AFS282" s="136"/>
      <c r="AFT282" s="136"/>
      <c r="AFU282" s="136"/>
      <c r="AFV282" s="136"/>
      <c r="AFW282" s="136"/>
      <c r="AFX282" s="136"/>
      <c r="AFY282" s="136"/>
      <c r="AFZ282" s="136"/>
      <c r="AGA282" s="136"/>
      <c r="AGB282" s="136"/>
      <c r="AGC282" s="136"/>
      <c r="AGD282" s="136"/>
      <c r="AGE282" s="136"/>
      <c r="AGF282" s="136"/>
      <c r="AGG282" s="136"/>
      <c r="AGH282" s="136"/>
      <c r="AGI282" s="136"/>
      <c r="AGJ282" s="136"/>
      <c r="AGK282" s="136"/>
      <c r="AGL282" s="136"/>
      <c r="AGM282" s="136"/>
      <c r="AGN282" s="136"/>
      <c r="AGO282" s="136"/>
      <c r="AGP282" s="136"/>
      <c r="AGQ282" s="136"/>
      <c r="AGR282" s="136"/>
      <c r="AGS282" s="136"/>
      <c r="AGT282" s="136"/>
      <c r="AGU282" s="136"/>
      <c r="AGV282" s="136"/>
      <c r="AGW282" s="136"/>
      <c r="AGX282" s="136"/>
      <c r="AGY282" s="136"/>
      <c r="AGZ282" s="136"/>
      <c r="AHA282" s="136"/>
      <c r="AHB282" s="136"/>
      <c r="AHC282" s="136"/>
      <c r="AHD282" s="136"/>
      <c r="AHE282" s="136"/>
      <c r="AHF282" s="136"/>
      <c r="AHG282" s="136"/>
      <c r="AHH282" s="136"/>
      <c r="AHI282" s="136"/>
      <c r="AHJ282" s="136"/>
      <c r="AHK282" s="136"/>
      <c r="AHL282" s="136"/>
      <c r="AHM282" s="136"/>
      <c r="AHN282" s="136"/>
      <c r="AHO282" s="136"/>
      <c r="AHP282" s="136"/>
      <c r="AHQ282" s="136"/>
      <c r="AHR282" s="136"/>
      <c r="AHS282" s="136"/>
      <c r="AHT282" s="136"/>
      <c r="AHU282" s="136"/>
      <c r="AHV282" s="136"/>
      <c r="AHW282" s="136"/>
      <c r="AHX282" s="136"/>
      <c r="AHY282" s="136"/>
      <c r="AHZ282" s="136"/>
      <c r="AIA282" s="136"/>
      <c r="AIB282" s="136"/>
      <c r="AIC282" s="136"/>
      <c r="AID282" s="136"/>
      <c r="AIE282" s="136"/>
      <c r="AIF282" s="136"/>
      <c r="AIG282" s="136"/>
      <c r="AIH282" s="136"/>
      <c r="AII282" s="136"/>
      <c r="AIJ282" s="136"/>
      <c r="AIK282" s="136"/>
      <c r="AIL282" s="136"/>
      <c r="AIM282" s="136"/>
      <c r="AIN282" s="136"/>
      <c r="AIO282" s="136"/>
      <c r="AIP282" s="136"/>
      <c r="AIQ282" s="136"/>
      <c r="AIR282" s="136"/>
      <c r="AIS282" s="136"/>
      <c r="AIT282" s="136"/>
      <c r="AIU282" s="136"/>
      <c r="AIV282" s="136"/>
      <c r="AIW282" s="136"/>
      <c r="AIX282" s="136"/>
      <c r="AIY282" s="136"/>
      <c r="AIZ282" s="136"/>
      <c r="AJA282" s="136"/>
      <c r="AJB282" s="136"/>
      <c r="AJC282" s="136"/>
      <c r="AJD282" s="136"/>
      <c r="AJE282" s="136"/>
      <c r="AJF282" s="136"/>
      <c r="AJG282" s="136"/>
      <c r="AJH282" s="136"/>
      <c r="AJI282" s="136"/>
      <c r="AJJ282" s="136"/>
      <c r="AJK282" s="136"/>
      <c r="AJL282" s="136"/>
      <c r="AJM282" s="136"/>
      <c r="AJN282" s="136"/>
      <c r="AJO282" s="136"/>
      <c r="AJP282" s="136"/>
      <c r="AJQ282" s="136"/>
      <c r="AJR282" s="136"/>
      <c r="AJS282" s="136"/>
      <c r="AJT282" s="136"/>
      <c r="AJU282" s="136"/>
      <c r="AJV282" s="136"/>
      <c r="AJW282" s="136"/>
      <c r="AJX282" s="136"/>
      <c r="AJY282" s="136"/>
      <c r="AJZ282" s="136"/>
      <c r="AKA282" s="136"/>
      <c r="AKB282" s="136"/>
      <c r="AKC282" s="136"/>
      <c r="AKD282" s="136"/>
      <c r="AKE282" s="136"/>
      <c r="AKF282" s="136"/>
      <c r="AKG282" s="136"/>
      <c r="AKH282" s="136"/>
      <c r="AKI282" s="136"/>
      <c r="AKJ282" s="136"/>
      <c r="AKK282" s="136"/>
      <c r="AKL282" s="136"/>
      <c r="AKM282" s="136"/>
      <c r="AKN282" s="136"/>
      <c r="AKO282" s="136"/>
      <c r="AKP282" s="136"/>
      <c r="AKQ282" s="136"/>
      <c r="AKR282" s="136"/>
      <c r="AKS282" s="136"/>
      <c r="AKT282" s="136"/>
      <c r="AKU282" s="136"/>
      <c r="AKV282" s="136"/>
      <c r="AKW282" s="136"/>
      <c r="AKX282" s="136"/>
      <c r="AKY282" s="136"/>
      <c r="AKZ282" s="136"/>
      <c r="ALA282" s="136"/>
      <c r="ALB282" s="136"/>
      <c r="ALC282" s="136"/>
      <c r="ALD282" s="136"/>
      <c r="ALE282" s="136"/>
      <c r="ALF282" s="136"/>
      <c r="ALG282" s="136"/>
      <c r="ALH282" s="136"/>
      <c r="ALI282" s="136"/>
      <c r="ALJ282" s="136"/>
      <c r="ALK282" s="136"/>
      <c r="ALL282" s="136"/>
      <c r="ALM282" s="136"/>
      <c r="ALN282" s="136"/>
      <c r="ALO282" s="136"/>
      <c r="ALP282" s="136"/>
      <c r="ALQ282" s="136"/>
      <c r="ALR282" s="136"/>
      <c r="ALS282" s="136"/>
      <c r="ALT282" s="136"/>
      <c r="ALU282" s="136"/>
      <c r="ALV282" s="136"/>
      <c r="ALW282" s="136"/>
      <c r="ALX282" s="136"/>
      <c r="ALY282" s="136"/>
      <c r="ALZ282" s="136"/>
      <c r="AMA282" s="136"/>
      <c r="AMB282" s="136"/>
      <c r="AMC282" s="136"/>
      <c r="AMD282" s="136"/>
      <c r="AME282" s="136"/>
      <c r="AMF282" s="136"/>
      <c r="AMG282" s="136"/>
      <c r="AMH282" s="136"/>
      <c r="AMI282" s="136"/>
    </row>
    <row r="283" spans="1:1023" x14ac:dyDescent="0.25">
      <c r="A283" s="331" t="s">
        <v>1052</v>
      </c>
      <c r="B283" s="193">
        <v>283</v>
      </c>
      <c r="C283" s="198" t="s">
        <v>25970</v>
      </c>
      <c r="D283" s="216" t="s">
        <v>1053</v>
      </c>
      <c r="E283" s="136"/>
      <c r="F283" s="238"/>
      <c r="G283" s="214"/>
      <c r="H283" s="214"/>
      <c r="I283" s="367"/>
      <c r="J283" s="443"/>
      <c r="K283" s="161"/>
      <c r="L283" s="161"/>
      <c r="M283" s="161"/>
      <c r="N283" s="161"/>
      <c r="O283" s="161"/>
      <c r="P283" s="161"/>
      <c r="Q283" s="161"/>
      <c r="R283" s="161"/>
      <c r="S283" s="77"/>
      <c r="T283" s="77"/>
      <c r="U283" s="161"/>
      <c r="V283" s="256">
        <f>IF(O283=1,10,100)</f>
        <v>100</v>
      </c>
      <c r="W283" s="256">
        <f>IF(O283=1,1,IF(O283=2,10,100))</f>
        <v>100</v>
      </c>
      <c r="X283" s="256">
        <f>IF(O283=3,20,100)</f>
        <v>100</v>
      </c>
      <c r="Y283" s="256">
        <f>IF(P283=1,10,100)</f>
        <v>100</v>
      </c>
      <c r="Z283" s="256">
        <f>IF(P283=1,1,IF(P283=2,10,100))</f>
        <v>100</v>
      </c>
      <c r="AA283" s="257">
        <f>IF(OR(EXACT(Q283,"1A"),EXACT(Q283,"1B")),0.1,IF(Q283=2,1,100))</f>
        <v>100</v>
      </c>
      <c r="AB283" s="257">
        <f>IF(OR(EXACT(R283,"1A"),EXACT(R283,"1B")),0.1,IF(R283=2,1,100))</f>
        <v>100</v>
      </c>
      <c r="AC283" s="257">
        <f>IF(OR(EXACT(S283,"1A"),EXACT(S283,"1B")),0.3,IF(S283=2,3,100))</f>
        <v>100</v>
      </c>
      <c r="AD283" s="136"/>
      <c r="AE283" s="136"/>
      <c r="AF283" s="249">
        <f>IF(OR(OR(EXACT(J283,"1A"),EXACT(J283,"1B"),EXACT(J283,"1C")),K283=1),1,IF(K283=2,10,100))</f>
        <v>100</v>
      </c>
      <c r="AG283" s="249">
        <f>IF(OR(EXACT(J283,"1A"),EXACT(J283,"1B"),EXACT(J283,"1C")),1,IF(J283=2,10,100))</f>
        <v>100</v>
      </c>
      <c r="AH283" s="249">
        <f>IF(OR(EXACT(J283,"1A"),EXACT(J283,"1B"),EXACT(J283,"1C"),K283=1),3,100)</f>
        <v>100</v>
      </c>
      <c r="AI283" s="249">
        <f>IF(OR(EXACT(J283,"1A"),EXACT(J283,"1B"),EXACT(J283,"1C")),5,100)</f>
        <v>100</v>
      </c>
      <c r="AJ283" s="251"/>
      <c r="AK283" s="193">
        <v>1</v>
      </c>
      <c r="AL283" s="153">
        <v>1</v>
      </c>
      <c r="AM283" s="251"/>
      <c r="AN283" s="136"/>
      <c r="AO283" s="136"/>
      <c r="AP283" s="136"/>
      <c r="AQ283" s="272" t="s">
        <v>25971</v>
      </c>
      <c r="AR283" s="136"/>
      <c r="AS283" s="136"/>
      <c r="AT283" s="136"/>
      <c r="AU283" s="136"/>
      <c r="AV283" s="136"/>
      <c r="AW283" s="136"/>
      <c r="AX283" s="136"/>
      <c r="AY283" s="136"/>
      <c r="AZ283" s="136"/>
      <c r="BA283" s="136"/>
      <c r="BB283" s="136"/>
      <c r="BC283" s="136"/>
      <c r="BD283" s="136"/>
      <c r="BE283" s="136"/>
      <c r="BF283" s="136"/>
      <c r="BG283" s="136"/>
      <c r="BH283" s="136"/>
      <c r="BI283" s="136"/>
      <c r="BJ283" s="136"/>
      <c r="BK283" s="136"/>
      <c r="BL283" s="136"/>
      <c r="BM283" s="136"/>
      <c r="BN283" s="136"/>
      <c r="BO283" s="136"/>
      <c r="BP283" s="136"/>
      <c r="BQ283" s="136"/>
      <c r="BR283" s="136"/>
      <c r="BS283" s="136"/>
      <c r="BT283" s="136"/>
      <c r="BU283" s="136"/>
      <c r="BV283" s="136"/>
      <c r="BW283" s="136"/>
      <c r="BX283" s="136"/>
      <c r="BY283" s="136"/>
      <c r="BZ283" s="136"/>
      <c r="CA283" s="136"/>
      <c r="CB283" s="136"/>
      <c r="CC283" s="136"/>
      <c r="CD283" s="136"/>
      <c r="CE283" s="136"/>
      <c r="CF283" s="136"/>
      <c r="CG283" s="136"/>
      <c r="CH283" s="136"/>
      <c r="CI283" s="136"/>
      <c r="CJ283" s="136"/>
      <c r="CK283" s="136"/>
      <c r="CL283" s="136"/>
      <c r="CM283" s="136"/>
      <c r="CN283" s="136"/>
      <c r="CO283" s="136"/>
      <c r="CP283" s="136"/>
      <c r="CQ283" s="136"/>
      <c r="CR283" s="136"/>
      <c r="CS283" s="136"/>
      <c r="CT283" s="136"/>
      <c r="CU283" s="136"/>
      <c r="CV283" s="136"/>
      <c r="CW283" s="136"/>
      <c r="CX283" s="136"/>
      <c r="CY283" s="136"/>
      <c r="CZ283" s="136"/>
      <c r="DA283" s="136"/>
      <c r="DB283" s="136"/>
      <c r="DC283" s="136"/>
      <c r="DD283" s="136"/>
      <c r="DE283" s="136"/>
      <c r="DF283" s="136"/>
      <c r="DG283" s="136"/>
      <c r="DH283" s="136"/>
      <c r="DI283" s="136"/>
      <c r="DJ283" s="136"/>
      <c r="DK283" s="136"/>
      <c r="DL283" s="136"/>
      <c r="DM283" s="136"/>
      <c r="DN283" s="136"/>
      <c r="DO283" s="136"/>
      <c r="DP283" s="136"/>
      <c r="DQ283" s="136"/>
      <c r="DR283" s="136"/>
      <c r="DS283" s="136"/>
      <c r="DT283" s="136"/>
      <c r="DU283" s="136"/>
      <c r="DV283" s="136"/>
      <c r="DW283" s="136"/>
      <c r="DX283" s="136"/>
      <c r="DY283" s="136"/>
      <c r="DZ283" s="136"/>
      <c r="EA283" s="136"/>
      <c r="EB283" s="136"/>
      <c r="EC283" s="136"/>
      <c r="ED283" s="136"/>
      <c r="EE283" s="136"/>
      <c r="EF283" s="136"/>
      <c r="EG283" s="136"/>
      <c r="EH283" s="136"/>
      <c r="EI283" s="136"/>
      <c r="EJ283" s="136"/>
      <c r="EK283" s="136"/>
      <c r="EL283" s="136"/>
      <c r="EM283" s="136"/>
      <c r="EN283" s="136"/>
      <c r="EO283" s="136"/>
      <c r="EP283" s="136"/>
      <c r="EQ283" s="136"/>
      <c r="ER283" s="136"/>
      <c r="ES283" s="136"/>
      <c r="ET283" s="136"/>
      <c r="EU283" s="136"/>
      <c r="EV283" s="136"/>
      <c r="EW283" s="136"/>
      <c r="EX283" s="136"/>
      <c r="EY283" s="136"/>
      <c r="EZ283" s="136"/>
      <c r="FA283" s="136"/>
      <c r="FB283" s="136"/>
      <c r="FC283" s="136"/>
      <c r="FD283" s="136"/>
      <c r="FE283" s="136"/>
      <c r="FF283" s="136"/>
      <c r="FG283" s="136"/>
      <c r="FH283" s="136"/>
      <c r="FI283" s="136"/>
      <c r="FJ283" s="136"/>
      <c r="FK283" s="136"/>
      <c r="FL283" s="136"/>
      <c r="FM283" s="136"/>
      <c r="FN283" s="136"/>
      <c r="FO283" s="136"/>
      <c r="FP283" s="136"/>
      <c r="FQ283" s="136"/>
      <c r="FR283" s="136"/>
      <c r="FS283" s="136"/>
      <c r="FT283" s="136"/>
      <c r="FU283" s="136"/>
      <c r="FV283" s="136"/>
      <c r="FW283" s="136"/>
      <c r="FX283" s="136"/>
      <c r="FY283" s="136"/>
      <c r="FZ283" s="136"/>
      <c r="GA283" s="136"/>
      <c r="GB283" s="136"/>
      <c r="GC283" s="136"/>
      <c r="GD283" s="136"/>
      <c r="GE283" s="136"/>
      <c r="GF283" s="136"/>
      <c r="GG283" s="136"/>
      <c r="GH283" s="136"/>
      <c r="GI283" s="136"/>
      <c r="GJ283" s="136"/>
      <c r="GK283" s="136"/>
      <c r="GL283" s="136"/>
      <c r="GM283" s="136"/>
      <c r="GN283" s="136"/>
      <c r="GO283" s="136"/>
      <c r="GP283" s="136"/>
      <c r="GQ283" s="136"/>
      <c r="GR283" s="136"/>
      <c r="GS283" s="136"/>
      <c r="GT283" s="136"/>
      <c r="GU283" s="136"/>
      <c r="GV283" s="136"/>
      <c r="GW283" s="136"/>
      <c r="GX283" s="136"/>
      <c r="GY283" s="136"/>
      <c r="GZ283" s="136"/>
      <c r="HA283" s="136"/>
      <c r="HB283" s="136"/>
      <c r="HC283" s="136"/>
      <c r="HD283" s="136"/>
      <c r="HE283" s="136"/>
      <c r="HF283" s="136"/>
      <c r="HG283" s="136"/>
      <c r="HH283" s="136"/>
      <c r="HI283" s="136"/>
      <c r="HJ283" s="136"/>
      <c r="HK283" s="136"/>
      <c r="HL283" s="136"/>
      <c r="HM283" s="136"/>
      <c r="HN283" s="136"/>
      <c r="HO283" s="136"/>
      <c r="HP283" s="136"/>
      <c r="HQ283" s="136"/>
      <c r="HR283" s="136"/>
      <c r="HS283" s="136"/>
      <c r="HT283" s="136"/>
      <c r="HU283" s="136"/>
      <c r="HV283" s="136"/>
      <c r="HW283" s="136"/>
      <c r="HX283" s="136"/>
      <c r="HY283" s="136"/>
      <c r="HZ283" s="136"/>
      <c r="IA283" s="136"/>
      <c r="IB283" s="136"/>
      <c r="IC283" s="136"/>
      <c r="ID283" s="136"/>
      <c r="IE283" s="136"/>
      <c r="IF283" s="136"/>
      <c r="IG283" s="136"/>
      <c r="IH283" s="136"/>
      <c r="II283" s="136"/>
      <c r="IJ283" s="136"/>
      <c r="IK283" s="136"/>
      <c r="IL283" s="136"/>
      <c r="IM283" s="136"/>
      <c r="IN283" s="136"/>
      <c r="IO283" s="136"/>
      <c r="IP283" s="136"/>
      <c r="IQ283" s="136"/>
      <c r="IR283" s="136"/>
      <c r="IS283" s="136"/>
      <c r="IT283" s="136"/>
      <c r="IU283" s="136"/>
      <c r="IV283" s="136"/>
      <c r="IW283" s="136"/>
      <c r="IX283" s="136"/>
      <c r="IY283" s="136"/>
      <c r="IZ283" s="136"/>
      <c r="JA283" s="136"/>
      <c r="JB283" s="136"/>
      <c r="JC283" s="136"/>
      <c r="JD283" s="136"/>
      <c r="JE283" s="136"/>
      <c r="JF283" s="136"/>
      <c r="JG283" s="136"/>
      <c r="JH283" s="136"/>
      <c r="JI283" s="136"/>
      <c r="JJ283" s="136"/>
      <c r="JK283" s="136"/>
      <c r="JL283" s="136"/>
      <c r="JM283" s="136"/>
      <c r="JN283" s="136"/>
      <c r="JO283" s="136"/>
      <c r="JP283" s="136"/>
      <c r="JQ283" s="136"/>
      <c r="JR283" s="136"/>
      <c r="JS283" s="136"/>
      <c r="JT283" s="136"/>
      <c r="JU283" s="136"/>
      <c r="JV283" s="136"/>
      <c r="JW283" s="136"/>
      <c r="JX283" s="136"/>
      <c r="JY283" s="136"/>
      <c r="JZ283" s="136"/>
      <c r="KA283" s="136"/>
      <c r="KB283" s="136"/>
      <c r="KC283" s="136"/>
      <c r="KD283" s="136"/>
      <c r="KE283" s="136"/>
      <c r="KF283" s="136"/>
      <c r="KG283" s="136"/>
      <c r="KH283" s="136"/>
      <c r="KI283" s="136"/>
      <c r="KJ283" s="136"/>
      <c r="KK283" s="136"/>
      <c r="KL283" s="136"/>
      <c r="KM283" s="136"/>
      <c r="KN283" s="136"/>
      <c r="KO283" s="136"/>
      <c r="KP283" s="136"/>
      <c r="KQ283" s="136"/>
      <c r="KR283" s="136"/>
      <c r="KS283" s="136"/>
      <c r="KT283" s="136"/>
      <c r="KU283" s="136"/>
      <c r="KV283" s="136"/>
      <c r="KW283" s="136"/>
      <c r="KX283" s="136"/>
      <c r="KY283" s="136"/>
      <c r="KZ283" s="136"/>
      <c r="LA283" s="136"/>
      <c r="LB283" s="136"/>
      <c r="LC283" s="136"/>
      <c r="LD283" s="136"/>
      <c r="LE283" s="136"/>
      <c r="LF283" s="136"/>
      <c r="LG283" s="136"/>
      <c r="LH283" s="136"/>
      <c r="LI283" s="136"/>
      <c r="LJ283" s="136"/>
      <c r="LK283" s="136"/>
      <c r="LL283" s="136"/>
      <c r="LM283" s="136"/>
      <c r="LN283" s="136"/>
      <c r="LO283" s="136"/>
      <c r="LP283" s="136"/>
      <c r="LQ283" s="136"/>
      <c r="LR283" s="136"/>
      <c r="LS283" s="136"/>
      <c r="LT283" s="136"/>
      <c r="LU283" s="136"/>
      <c r="LV283" s="136"/>
      <c r="LW283" s="136"/>
      <c r="LX283" s="136"/>
      <c r="LY283" s="136"/>
      <c r="LZ283" s="136"/>
      <c r="MA283" s="136"/>
      <c r="MB283" s="136"/>
      <c r="MC283" s="136"/>
      <c r="MD283" s="136"/>
      <c r="ME283" s="136"/>
      <c r="MF283" s="136"/>
      <c r="MG283" s="136"/>
      <c r="MH283" s="136"/>
      <c r="MI283" s="136"/>
      <c r="MJ283" s="136"/>
      <c r="MK283" s="136"/>
      <c r="ML283" s="136"/>
      <c r="MM283" s="136"/>
      <c r="MN283" s="136"/>
      <c r="MO283" s="136"/>
      <c r="MP283" s="136"/>
      <c r="MQ283" s="136"/>
      <c r="MR283" s="136"/>
      <c r="MS283" s="136"/>
      <c r="MT283" s="136"/>
      <c r="MU283" s="136"/>
      <c r="MV283" s="136"/>
      <c r="MW283" s="136"/>
      <c r="MX283" s="136"/>
      <c r="MY283" s="136"/>
      <c r="MZ283" s="136"/>
      <c r="NA283" s="136"/>
      <c r="NB283" s="136"/>
      <c r="NC283" s="136"/>
      <c r="ND283" s="136"/>
      <c r="NE283" s="136"/>
      <c r="NF283" s="136"/>
      <c r="NG283" s="136"/>
      <c r="NH283" s="136"/>
      <c r="NI283" s="136"/>
      <c r="NJ283" s="136"/>
      <c r="NK283" s="136"/>
      <c r="NL283" s="136"/>
      <c r="NM283" s="136"/>
      <c r="NN283" s="136"/>
      <c r="NO283" s="136"/>
      <c r="NP283" s="136"/>
      <c r="NQ283" s="136"/>
      <c r="NR283" s="136"/>
      <c r="NS283" s="136"/>
      <c r="NT283" s="136"/>
      <c r="NU283" s="136"/>
      <c r="NV283" s="136"/>
      <c r="NW283" s="136"/>
      <c r="NX283" s="136"/>
      <c r="NY283" s="136"/>
      <c r="NZ283" s="136"/>
      <c r="OA283" s="136"/>
      <c r="OB283" s="136"/>
      <c r="OC283" s="136"/>
      <c r="OD283" s="136"/>
      <c r="OE283" s="136"/>
      <c r="OF283" s="136"/>
      <c r="OG283" s="136"/>
      <c r="OH283" s="136"/>
      <c r="OI283" s="136"/>
      <c r="OJ283" s="136"/>
      <c r="OK283" s="136"/>
      <c r="OL283" s="136"/>
      <c r="OM283" s="136"/>
      <c r="ON283" s="136"/>
      <c r="OO283" s="136"/>
      <c r="OP283" s="136"/>
      <c r="OQ283" s="136"/>
      <c r="OR283" s="136"/>
      <c r="OS283" s="136"/>
      <c r="OT283" s="136"/>
      <c r="OU283" s="136"/>
      <c r="OV283" s="136"/>
      <c r="OW283" s="136"/>
      <c r="OX283" s="136"/>
      <c r="OY283" s="136"/>
      <c r="OZ283" s="136"/>
      <c r="PA283" s="136"/>
      <c r="PB283" s="136"/>
      <c r="PC283" s="136"/>
      <c r="PD283" s="136"/>
      <c r="PE283" s="136"/>
      <c r="PF283" s="136"/>
      <c r="PG283" s="136"/>
      <c r="PH283" s="136"/>
      <c r="PI283" s="136"/>
      <c r="PJ283" s="136"/>
      <c r="PK283" s="136"/>
      <c r="PL283" s="136"/>
      <c r="PM283" s="136"/>
      <c r="PN283" s="136"/>
      <c r="PO283" s="136"/>
      <c r="PP283" s="136"/>
      <c r="PQ283" s="136"/>
      <c r="PR283" s="136"/>
      <c r="PS283" s="136"/>
      <c r="PT283" s="136"/>
      <c r="PU283" s="136"/>
      <c r="PV283" s="136"/>
      <c r="PW283" s="136"/>
      <c r="PX283" s="136"/>
      <c r="PY283" s="136"/>
      <c r="PZ283" s="136"/>
      <c r="QA283" s="136"/>
      <c r="QB283" s="136"/>
      <c r="QC283" s="136"/>
      <c r="QD283" s="136"/>
      <c r="QE283" s="136"/>
      <c r="QF283" s="136"/>
      <c r="QG283" s="136"/>
      <c r="QH283" s="136"/>
      <c r="QI283" s="136"/>
      <c r="QJ283" s="136"/>
      <c r="QK283" s="136"/>
      <c r="QL283" s="136"/>
      <c r="QM283" s="136"/>
      <c r="QN283" s="136"/>
      <c r="QO283" s="136"/>
      <c r="QP283" s="136"/>
      <c r="QQ283" s="136"/>
      <c r="QR283" s="136"/>
      <c r="QS283" s="136"/>
      <c r="QT283" s="136"/>
      <c r="QU283" s="136"/>
      <c r="QV283" s="136"/>
      <c r="QW283" s="136"/>
      <c r="QX283" s="136"/>
      <c r="QY283" s="136"/>
      <c r="QZ283" s="136"/>
      <c r="RA283" s="136"/>
      <c r="RB283" s="136"/>
      <c r="RC283" s="136"/>
      <c r="RD283" s="136"/>
      <c r="RE283" s="136"/>
      <c r="RF283" s="136"/>
      <c r="RG283" s="136"/>
      <c r="RH283" s="136"/>
      <c r="RI283" s="136"/>
      <c r="RJ283" s="136"/>
      <c r="RK283" s="136"/>
      <c r="RL283" s="136"/>
      <c r="RM283" s="136"/>
      <c r="RN283" s="136"/>
      <c r="RO283" s="136"/>
      <c r="RP283" s="136"/>
      <c r="RQ283" s="136"/>
      <c r="RR283" s="136"/>
      <c r="RS283" s="136"/>
      <c r="RT283" s="136"/>
      <c r="RU283" s="136"/>
      <c r="RV283" s="136"/>
      <c r="RW283" s="136"/>
      <c r="RX283" s="136"/>
      <c r="RY283" s="136"/>
      <c r="RZ283" s="136"/>
      <c r="SA283" s="136"/>
      <c r="SB283" s="136"/>
      <c r="SC283" s="136"/>
      <c r="SD283" s="136"/>
      <c r="SE283" s="136"/>
      <c r="SF283" s="136"/>
      <c r="SG283" s="136"/>
      <c r="SH283" s="136"/>
      <c r="SI283" s="136"/>
      <c r="SJ283" s="136"/>
      <c r="SK283" s="136"/>
      <c r="SL283" s="136"/>
      <c r="SM283" s="136"/>
      <c r="SN283" s="136"/>
      <c r="SO283" s="136"/>
      <c r="SP283" s="136"/>
      <c r="SQ283" s="136"/>
      <c r="SR283" s="136"/>
      <c r="SS283" s="136"/>
      <c r="ST283" s="136"/>
      <c r="SU283" s="136"/>
      <c r="SV283" s="136"/>
      <c r="SW283" s="136"/>
      <c r="SX283" s="136"/>
      <c r="SY283" s="136"/>
      <c r="SZ283" s="136"/>
      <c r="TA283" s="136"/>
      <c r="TB283" s="136"/>
      <c r="TC283" s="136"/>
      <c r="TD283" s="136"/>
      <c r="TE283" s="136"/>
      <c r="TF283" s="136"/>
      <c r="TG283" s="136"/>
      <c r="TH283" s="136"/>
      <c r="TI283" s="136"/>
      <c r="TJ283" s="136"/>
      <c r="TK283" s="136"/>
      <c r="TL283" s="136"/>
      <c r="TM283" s="136"/>
      <c r="TN283" s="136"/>
      <c r="TO283" s="136"/>
      <c r="TP283" s="136"/>
      <c r="TQ283" s="136"/>
      <c r="TR283" s="136"/>
      <c r="TS283" s="136"/>
      <c r="TT283" s="136"/>
      <c r="TU283" s="136"/>
      <c r="TV283" s="136"/>
      <c r="TW283" s="136"/>
      <c r="TX283" s="136"/>
      <c r="TY283" s="136"/>
      <c r="TZ283" s="136"/>
      <c r="UA283" s="136"/>
      <c r="UB283" s="136"/>
      <c r="UC283" s="136"/>
      <c r="UD283" s="136"/>
      <c r="UE283" s="136"/>
      <c r="UF283" s="136"/>
      <c r="UG283" s="136"/>
      <c r="UH283" s="136"/>
      <c r="UI283" s="136"/>
      <c r="UJ283" s="136"/>
      <c r="UK283" s="136"/>
      <c r="UL283" s="136"/>
      <c r="UM283" s="136"/>
      <c r="UN283" s="136"/>
      <c r="UO283" s="136"/>
      <c r="UP283" s="136"/>
      <c r="UQ283" s="136"/>
      <c r="UR283" s="136"/>
      <c r="US283" s="136"/>
      <c r="UT283" s="136"/>
      <c r="UU283" s="136"/>
      <c r="UV283" s="136"/>
      <c r="UW283" s="136"/>
      <c r="UX283" s="136"/>
      <c r="UY283" s="136"/>
      <c r="UZ283" s="136"/>
      <c r="VA283" s="136"/>
      <c r="VB283" s="136"/>
      <c r="VC283" s="136"/>
      <c r="VD283" s="136"/>
      <c r="VE283" s="136"/>
      <c r="VF283" s="136"/>
      <c r="VG283" s="136"/>
      <c r="VH283" s="136"/>
      <c r="VI283" s="136"/>
      <c r="VJ283" s="136"/>
      <c r="VK283" s="136"/>
      <c r="VL283" s="136"/>
      <c r="VM283" s="136"/>
      <c r="VN283" s="136"/>
      <c r="VO283" s="136"/>
      <c r="VP283" s="136"/>
      <c r="VQ283" s="136"/>
      <c r="VR283" s="136"/>
      <c r="VS283" s="136"/>
      <c r="VT283" s="136"/>
      <c r="VU283" s="136"/>
      <c r="VV283" s="136"/>
      <c r="VW283" s="136"/>
      <c r="VX283" s="136"/>
      <c r="VY283" s="136"/>
      <c r="VZ283" s="136"/>
      <c r="WA283" s="136"/>
      <c r="WB283" s="136"/>
      <c r="WC283" s="136"/>
      <c r="WD283" s="136"/>
      <c r="WE283" s="136"/>
      <c r="WF283" s="136"/>
      <c r="WG283" s="136"/>
      <c r="WH283" s="136"/>
      <c r="WI283" s="136"/>
      <c r="WJ283" s="136"/>
      <c r="WK283" s="136"/>
      <c r="WL283" s="136"/>
      <c r="WM283" s="136"/>
      <c r="WN283" s="136"/>
      <c r="WO283" s="136"/>
      <c r="WP283" s="136"/>
      <c r="WQ283" s="136"/>
      <c r="WR283" s="136"/>
      <c r="WS283" s="136"/>
      <c r="WT283" s="136"/>
      <c r="WU283" s="136"/>
      <c r="WV283" s="136"/>
      <c r="WW283" s="136"/>
      <c r="WX283" s="136"/>
      <c r="WY283" s="136"/>
      <c r="WZ283" s="136"/>
      <c r="XA283" s="136"/>
      <c r="XB283" s="136"/>
      <c r="XC283" s="136"/>
      <c r="XD283" s="136"/>
      <c r="XE283" s="136"/>
      <c r="XF283" s="136"/>
      <c r="XG283" s="136"/>
      <c r="XH283" s="136"/>
      <c r="XI283" s="136"/>
      <c r="XJ283" s="136"/>
      <c r="XK283" s="136"/>
      <c r="XL283" s="136"/>
      <c r="XM283" s="136"/>
      <c r="XN283" s="136"/>
      <c r="XO283" s="136"/>
      <c r="XP283" s="136"/>
      <c r="XQ283" s="136"/>
      <c r="XR283" s="136"/>
      <c r="XS283" s="136"/>
      <c r="XT283" s="136"/>
      <c r="XU283" s="136"/>
      <c r="XV283" s="136"/>
      <c r="XW283" s="136"/>
      <c r="XX283" s="136"/>
      <c r="XY283" s="136"/>
      <c r="XZ283" s="136"/>
      <c r="YA283" s="136"/>
      <c r="YB283" s="136"/>
      <c r="YC283" s="136"/>
      <c r="YD283" s="136"/>
      <c r="YE283" s="136"/>
      <c r="YF283" s="136"/>
      <c r="YG283" s="136"/>
      <c r="YH283" s="136"/>
      <c r="YI283" s="136"/>
      <c r="YJ283" s="136"/>
      <c r="YK283" s="136"/>
      <c r="YL283" s="136"/>
      <c r="YM283" s="136"/>
      <c r="YN283" s="136"/>
      <c r="YO283" s="136"/>
      <c r="YP283" s="136"/>
      <c r="YQ283" s="136"/>
      <c r="YR283" s="136"/>
      <c r="YS283" s="136"/>
      <c r="YT283" s="136"/>
      <c r="YU283" s="136"/>
      <c r="YV283" s="136"/>
      <c r="YW283" s="136"/>
      <c r="YX283" s="136"/>
      <c r="YY283" s="136"/>
      <c r="YZ283" s="136"/>
      <c r="ZA283" s="136"/>
      <c r="ZB283" s="136"/>
      <c r="ZC283" s="136"/>
      <c r="ZD283" s="136"/>
      <c r="ZE283" s="136"/>
      <c r="ZF283" s="136"/>
      <c r="ZG283" s="136"/>
      <c r="ZH283" s="136"/>
      <c r="ZI283" s="136"/>
      <c r="ZJ283" s="136"/>
      <c r="ZK283" s="136"/>
      <c r="ZL283" s="136"/>
      <c r="ZM283" s="136"/>
      <c r="ZN283" s="136"/>
      <c r="ZO283" s="136"/>
      <c r="ZP283" s="136"/>
      <c r="ZQ283" s="136"/>
      <c r="ZR283" s="136"/>
      <c r="ZS283" s="136"/>
      <c r="ZT283" s="136"/>
      <c r="ZU283" s="136"/>
      <c r="ZV283" s="136"/>
      <c r="ZW283" s="136"/>
      <c r="ZX283" s="136"/>
      <c r="ZY283" s="136"/>
      <c r="ZZ283" s="136"/>
      <c r="AAA283" s="136"/>
      <c r="AAB283" s="136"/>
      <c r="AAC283" s="136"/>
      <c r="AAD283" s="136"/>
      <c r="AAE283" s="136"/>
      <c r="AAF283" s="136"/>
      <c r="AAG283" s="136"/>
      <c r="AAH283" s="136"/>
      <c r="AAI283" s="136"/>
      <c r="AAJ283" s="136"/>
      <c r="AAK283" s="136"/>
      <c r="AAL283" s="136"/>
      <c r="AAM283" s="136"/>
      <c r="AAN283" s="136"/>
      <c r="AAO283" s="136"/>
      <c r="AAP283" s="136"/>
      <c r="AAQ283" s="136"/>
      <c r="AAR283" s="136"/>
      <c r="AAS283" s="136"/>
      <c r="AAT283" s="136"/>
      <c r="AAU283" s="136"/>
      <c r="AAV283" s="136"/>
      <c r="AAW283" s="136"/>
      <c r="AAX283" s="136"/>
      <c r="AAY283" s="136"/>
      <c r="AAZ283" s="136"/>
      <c r="ABA283" s="136"/>
      <c r="ABB283" s="136"/>
      <c r="ABC283" s="136"/>
      <c r="ABD283" s="136"/>
      <c r="ABE283" s="136"/>
      <c r="ABF283" s="136"/>
      <c r="ABG283" s="136"/>
      <c r="ABH283" s="136"/>
      <c r="ABI283" s="136"/>
      <c r="ABJ283" s="136"/>
      <c r="ABK283" s="136"/>
      <c r="ABL283" s="136"/>
      <c r="ABM283" s="136"/>
      <c r="ABN283" s="136"/>
      <c r="ABO283" s="136"/>
      <c r="ABP283" s="136"/>
      <c r="ABQ283" s="136"/>
      <c r="ABR283" s="136"/>
      <c r="ABS283" s="136"/>
      <c r="ABT283" s="136"/>
      <c r="ABU283" s="136"/>
      <c r="ABV283" s="136"/>
      <c r="ABW283" s="136"/>
      <c r="ABX283" s="136"/>
      <c r="ABY283" s="136"/>
      <c r="ABZ283" s="136"/>
      <c r="ACA283" s="136"/>
      <c r="ACB283" s="136"/>
      <c r="ACC283" s="136"/>
      <c r="ACD283" s="136"/>
      <c r="ACE283" s="136"/>
      <c r="ACF283" s="136"/>
      <c r="ACG283" s="136"/>
      <c r="ACH283" s="136"/>
      <c r="ACI283" s="136"/>
      <c r="ACJ283" s="136"/>
      <c r="ACK283" s="136"/>
      <c r="ACL283" s="136"/>
      <c r="ACM283" s="136"/>
      <c r="ACN283" s="136"/>
      <c r="ACO283" s="136"/>
      <c r="ACP283" s="136"/>
      <c r="ACQ283" s="136"/>
      <c r="ACR283" s="136"/>
      <c r="ACS283" s="136"/>
      <c r="ACT283" s="136"/>
      <c r="ACU283" s="136"/>
      <c r="ACV283" s="136"/>
      <c r="ACW283" s="136"/>
      <c r="ACX283" s="136"/>
      <c r="ACY283" s="136"/>
      <c r="ACZ283" s="136"/>
      <c r="ADA283" s="136"/>
      <c r="ADB283" s="136"/>
      <c r="ADC283" s="136"/>
      <c r="ADD283" s="136"/>
      <c r="ADE283" s="136"/>
      <c r="ADF283" s="136"/>
      <c r="ADG283" s="136"/>
      <c r="ADH283" s="136"/>
      <c r="ADI283" s="136"/>
      <c r="ADJ283" s="136"/>
      <c r="ADK283" s="136"/>
      <c r="ADL283" s="136"/>
      <c r="ADM283" s="136"/>
      <c r="ADN283" s="136"/>
      <c r="ADO283" s="136"/>
      <c r="ADP283" s="136"/>
      <c r="ADQ283" s="136"/>
      <c r="ADR283" s="136"/>
      <c r="ADS283" s="136"/>
      <c r="ADT283" s="136"/>
      <c r="ADU283" s="136"/>
      <c r="ADV283" s="136"/>
      <c r="ADW283" s="136"/>
      <c r="ADX283" s="136"/>
      <c r="ADY283" s="136"/>
      <c r="ADZ283" s="136"/>
      <c r="AEA283" s="136"/>
      <c r="AEB283" s="136"/>
      <c r="AEC283" s="136"/>
      <c r="AED283" s="136"/>
      <c r="AEE283" s="136"/>
      <c r="AEF283" s="136"/>
      <c r="AEG283" s="136"/>
      <c r="AEH283" s="136"/>
      <c r="AEI283" s="136"/>
      <c r="AEJ283" s="136"/>
      <c r="AEK283" s="136"/>
      <c r="AEL283" s="136"/>
      <c r="AEM283" s="136"/>
      <c r="AEN283" s="136"/>
      <c r="AEO283" s="136"/>
      <c r="AEP283" s="136"/>
      <c r="AEQ283" s="136"/>
      <c r="AER283" s="136"/>
      <c r="AES283" s="136"/>
      <c r="AET283" s="136"/>
      <c r="AEU283" s="136"/>
      <c r="AEV283" s="136"/>
      <c r="AEW283" s="136"/>
      <c r="AEX283" s="136"/>
      <c r="AEY283" s="136"/>
      <c r="AEZ283" s="136"/>
      <c r="AFA283" s="136"/>
      <c r="AFB283" s="136"/>
      <c r="AFC283" s="136"/>
      <c r="AFD283" s="136"/>
      <c r="AFE283" s="136"/>
      <c r="AFF283" s="136"/>
      <c r="AFG283" s="136"/>
      <c r="AFH283" s="136"/>
      <c r="AFI283" s="136"/>
      <c r="AFJ283" s="136"/>
      <c r="AFK283" s="136"/>
      <c r="AFL283" s="136"/>
      <c r="AFM283" s="136"/>
      <c r="AFN283" s="136"/>
      <c r="AFO283" s="136"/>
      <c r="AFP283" s="136"/>
      <c r="AFQ283" s="136"/>
      <c r="AFR283" s="136"/>
      <c r="AFS283" s="136"/>
      <c r="AFT283" s="136"/>
      <c r="AFU283" s="136"/>
      <c r="AFV283" s="136"/>
      <c r="AFW283" s="136"/>
      <c r="AFX283" s="136"/>
      <c r="AFY283" s="136"/>
      <c r="AFZ283" s="136"/>
      <c r="AGA283" s="136"/>
      <c r="AGB283" s="136"/>
      <c r="AGC283" s="136"/>
      <c r="AGD283" s="136"/>
      <c r="AGE283" s="136"/>
      <c r="AGF283" s="136"/>
      <c r="AGG283" s="136"/>
      <c r="AGH283" s="136"/>
      <c r="AGI283" s="136"/>
      <c r="AGJ283" s="136"/>
      <c r="AGK283" s="136"/>
      <c r="AGL283" s="136"/>
      <c r="AGM283" s="136"/>
      <c r="AGN283" s="136"/>
      <c r="AGO283" s="136"/>
      <c r="AGP283" s="136"/>
      <c r="AGQ283" s="136"/>
      <c r="AGR283" s="136"/>
      <c r="AGS283" s="136"/>
      <c r="AGT283" s="136"/>
      <c r="AGU283" s="136"/>
      <c r="AGV283" s="136"/>
      <c r="AGW283" s="136"/>
      <c r="AGX283" s="136"/>
      <c r="AGY283" s="136"/>
      <c r="AGZ283" s="136"/>
      <c r="AHA283" s="136"/>
      <c r="AHB283" s="136"/>
      <c r="AHC283" s="136"/>
      <c r="AHD283" s="136"/>
      <c r="AHE283" s="136"/>
      <c r="AHF283" s="136"/>
      <c r="AHG283" s="136"/>
      <c r="AHH283" s="136"/>
      <c r="AHI283" s="136"/>
      <c r="AHJ283" s="136"/>
      <c r="AHK283" s="136"/>
      <c r="AHL283" s="136"/>
      <c r="AHM283" s="136"/>
      <c r="AHN283" s="136"/>
      <c r="AHO283" s="136"/>
      <c r="AHP283" s="136"/>
      <c r="AHQ283" s="136"/>
      <c r="AHR283" s="136"/>
      <c r="AHS283" s="136"/>
      <c r="AHT283" s="136"/>
      <c r="AHU283" s="136"/>
      <c r="AHV283" s="136"/>
      <c r="AHW283" s="136"/>
      <c r="AHX283" s="136"/>
      <c r="AHY283" s="136"/>
      <c r="AHZ283" s="136"/>
      <c r="AIA283" s="136"/>
      <c r="AIB283" s="136"/>
      <c r="AIC283" s="136"/>
      <c r="AID283" s="136"/>
      <c r="AIE283" s="136"/>
      <c r="AIF283" s="136"/>
      <c r="AIG283" s="136"/>
      <c r="AIH283" s="136"/>
      <c r="AII283" s="136"/>
      <c r="AIJ283" s="136"/>
      <c r="AIK283" s="136"/>
      <c r="AIL283" s="136"/>
      <c r="AIM283" s="136"/>
      <c r="AIN283" s="136"/>
      <c r="AIO283" s="136"/>
      <c r="AIP283" s="136"/>
      <c r="AIQ283" s="136"/>
      <c r="AIR283" s="136"/>
      <c r="AIS283" s="136"/>
      <c r="AIT283" s="136"/>
      <c r="AIU283" s="136"/>
      <c r="AIV283" s="136"/>
      <c r="AIW283" s="136"/>
      <c r="AIX283" s="136"/>
      <c r="AIY283" s="136"/>
      <c r="AIZ283" s="136"/>
      <c r="AJA283" s="136"/>
      <c r="AJB283" s="136"/>
      <c r="AJC283" s="136"/>
      <c r="AJD283" s="136"/>
      <c r="AJE283" s="136"/>
      <c r="AJF283" s="136"/>
      <c r="AJG283" s="136"/>
      <c r="AJH283" s="136"/>
      <c r="AJI283" s="136"/>
      <c r="AJJ283" s="136"/>
      <c r="AJK283" s="136"/>
      <c r="AJL283" s="136"/>
      <c r="AJM283" s="136"/>
      <c r="AJN283" s="136"/>
      <c r="AJO283" s="136"/>
      <c r="AJP283" s="136"/>
      <c r="AJQ283" s="136"/>
      <c r="AJR283" s="136"/>
      <c r="AJS283" s="136"/>
      <c r="AJT283" s="136"/>
      <c r="AJU283" s="136"/>
      <c r="AJV283" s="136"/>
      <c r="AJW283" s="136"/>
      <c r="AJX283" s="136"/>
      <c r="AJY283" s="136"/>
      <c r="AJZ283" s="136"/>
      <c r="AKA283" s="136"/>
      <c r="AKB283" s="136"/>
      <c r="AKC283" s="136"/>
      <c r="AKD283" s="136"/>
      <c r="AKE283" s="136"/>
      <c r="AKF283" s="136"/>
      <c r="AKG283" s="136"/>
      <c r="AKH283" s="136"/>
      <c r="AKI283" s="136"/>
      <c r="AKJ283" s="136"/>
      <c r="AKK283" s="136"/>
      <c r="AKL283" s="136"/>
      <c r="AKM283" s="136"/>
      <c r="AKN283" s="136"/>
      <c r="AKO283" s="136"/>
      <c r="AKP283" s="136"/>
      <c r="AKQ283" s="136"/>
      <c r="AKR283" s="136"/>
      <c r="AKS283" s="136"/>
      <c r="AKT283" s="136"/>
      <c r="AKU283" s="136"/>
      <c r="AKV283" s="136"/>
      <c r="AKW283" s="136"/>
      <c r="AKX283" s="136"/>
      <c r="AKY283" s="136"/>
      <c r="AKZ283" s="136"/>
      <c r="ALA283" s="136"/>
      <c r="ALB283" s="136"/>
      <c r="ALC283" s="136"/>
      <c r="ALD283" s="136"/>
      <c r="ALE283" s="136"/>
      <c r="ALF283" s="136"/>
      <c r="ALG283" s="136"/>
      <c r="ALH283" s="136"/>
      <c r="ALI283" s="136"/>
      <c r="ALJ283" s="136"/>
      <c r="ALK283" s="136"/>
      <c r="ALL283" s="136"/>
      <c r="ALM283" s="136"/>
      <c r="ALN283" s="136"/>
      <c r="ALO283" s="136"/>
      <c r="ALP283" s="136"/>
      <c r="ALQ283" s="136"/>
      <c r="ALR283" s="136"/>
      <c r="ALS283" s="136"/>
      <c r="ALT283" s="136"/>
      <c r="ALU283" s="136"/>
      <c r="ALV283" s="136"/>
      <c r="ALW283" s="136"/>
      <c r="ALX283" s="136"/>
      <c r="ALY283" s="136"/>
      <c r="ALZ283" s="136"/>
      <c r="AMA283" s="136"/>
      <c r="AMB283" s="136"/>
      <c r="AMC283" s="136"/>
      <c r="AMD283" s="136"/>
      <c r="AME283" s="136"/>
      <c r="AMF283" s="136"/>
      <c r="AMG283" s="136"/>
      <c r="AMH283" s="136"/>
      <c r="AMI283" s="136"/>
    </row>
    <row r="284" spans="1:1023" ht="29.25" x14ac:dyDescent="0.25">
      <c r="A284" s="280" t="s">
        <v>1054</v>
      </c>
      <c r="B284" s="193">
        <v>284</v>
      </c>
      <c r="C284" s="192" t="s">
        <v>1055</v>
      </c>
      <c r="D284" s="210" t="s">
        <v>1056</v>
      </c>
      <c r="E284" s="136"/>
      <c r="F284" s="238"/>
      <c r="G284" s="214"/>
      <c r="H284" s="214"/>
      <c r="I284" s="367">
        <v>1.33</v>
      </c>
      <c r="J284" s="443"/>
      <c r="K284" s="161"/>
      <c r="L284" s="161"/>
      <c r="M284" s="161"/>
      <c r="N284" s="161"/>
      <c r="O284" s="161"/>
      <c r="P284" s="161"/>
      <c r="Q284" s="161"/>
      <c r="R284" s="161"/>
      <c r="S284" s="77"/>
      <c r="T284" s="77"/>
      <c r="U284" s="161"/>
      <c r="V284" s="256">
        <f>IF(O284=1,10,100)</f>
        <v>100</v>
      </c>
      <c r="W284" s="256">
        <f>IF(O284=1,1,IF(O284=2,10,100))</f>
        <v>100</v>
      </c>
      <c r="X284" s="256">
        <f>IF(O284=3,20,100)</f>
        <v>100</v>
      </c>
      <c r="Y284" s="256">
        <f>IF(P284=1,10,100)</f>
        <v>100</v>
      </c>
      <c r="Z284" s="256">
        <f>IF(P284=1,1,IF(P284=2,10,100))</f>
        <v>100</v>
      </c>
      <c r="AA284" s="257">
        <f>IF(OR(EXACT(Q284,"1A"),EXACT(Q284,"1B")),0.1,IF(Q284=2,1,100))</f>
        <v>100</v>
      </c>
      <c r="AB284" s="257">
        <f>IF(OR(EXACT(R284,"1A"),EXACT(R284,"1B")),0.1,IF(R284=2,1,100))</f>
        <v>100</v>
      </c>
      <c r="AC284" s="257">
        <f>IF(OR(EXACT(S284,"1A"),EXACT(S284,"1B")),0.3,IF(S284=2,3,100))</f>
        <v>100</v>
      </c>
      <c r="AD284" s="136"/>
      <c r="AE284" s="136"/>
      <c r="AF284" s="249">
        <f>IF(OR(OR(EXACT(J284,"1A"),EXACT(J284,"1B"),EXACT(J284,"1C")),K284=1),1,IF(K284=2,10,100))</f>
        <v>100</v>
      </c>
      <c r="AG284" s="249">
        <f>IF(OR(EXACT(J284,"1A"),EXACT(J284,"1B"),EXACT(J284,"1C")),1,IF(J284=2,10,100))</f>
        <v>100</v>
      </c>
      <c r="AH284" s="249">
        <f>IF(OR(EXACT(J284,"1A"),EXACT(J284,"1B"),EXACT(J284,"1C"),K284=1),3,100)</f>
        <v>100</v>
      </c>
      <c r="AI284" s="249">
        <f>IF(OR(EXACT(J284,"1A"),EXACT(J284,"1B"),EXACT(J284,"1C")),5,100)</f>
        <v>100</v>
      </c>
      <c r="AJ284" s="269" t="s">
        <v>25972</v>
      </c>
      <c r="AK284" s="136"/>
      <c r="AL284" s="153"/>
      <c r="AM284" s="251"/>
      <c r="AN284" s="136"/>
      <c r="AO284" s="136"/>
      <c r="AP284" s="136"/>
      <c r="AQ284" s="272" t="s">
        <v>25973</v>
      </c>
      <c r="AR284" s="136"/>
      <c r="AS284" s="136"/>
      <c r="AT284" s="136"/>
      <c r="AU284" s="136"/>
      <c r="AV284" s="136"/>
      <c r="AW284" s="136"/>
      <c r="AX284" s="136"/>
      <c r="AY284" s="136"/>
      <c r="AZ284" s="136"/>
      <c r="BA284" s="136"/>
      <c r="BB284" s="136"/>
      <c r="BC284" s="136"/>
      <c r="BD284" s="136"/>
      <c r="BE284" s="136"/>
      <c r="BF284" s="136"/>
      <c r="BG284" s="136"/>
      <c r="BH284" s="136"/>
      <c r="BI284" s="136"/>
      <c r="BJ284" s="136"/>
      <c r="BK284" s="136"/>
      <c r="BL284" s="136"/>
      <c r="BM284" s="136"/>
      <c r="BN284" s="136"/>
      <c r="BO284" s="136"/>
      <c r="BP284" s="136"/>
      <c r="BQ284" s="136"/>
      <c r="BR284" s="136"/>
      <c r="BS284" s="136"/>
      <c r="BT284" s="136"/>
      <c r="BU284" s="136"/>
      <c r="BV284" s="136"/>
      <c r="BW284" s="136"/>
      <c r="BX284" s="136"/>
      <c r="BY284" s="136"/>
      <c r="BZ284" s="136"/>
      <c r="CA284" s="136"/>
      <c r="CB284" s="136"/>
      <c r="CC284" s="136"/>
      <c r="CD284" s="136"/>
      <c r="CE284" s="136"/>
      <c r="CF284" s="136"/>
      <c r="CG284" s="136"/>
      <c r="CH284" s="136"/>
      <c r="CI284" s="136"/>
      <c r="CJ284" s="136"/>
      <c r="CK284" s="136"/>
      <c r="CL284" s="136"/>
      <c r="CM284" s="136"/>
      <c r="CN284" s="136"/>
      <c r="CO284" s="136"/>
      <c r="CP284" s="136"/>
      <c r="CQ284" s="136"/>
      <c r="CR284" s="136"/>
      <c r="CS284" s="136"/>
      <c r="CT284" s="136"/>
      <c r="CU284" s="136"/>
      <c r="CV284" s="136"/>
      <c r="CW284" s="136"/>
      <c r="CX284" s="136"/>
      <c r="CY284" s="136"/>
      <c r="CZ284" s="136"/>
      <c r="DA284" s="136"/>
      <c r="DB284" s="136"/>
      <c r="DC284" s="136"/>
      <c r="DD284" s="136"/>
      <c r="DE284" s="136"/>
      <c r="DF284" s="136"/>
      <c r="DG284" s="136"/>
      <c r="DH284" s="136"/>
      <c r="DI284" s="136"/>
      <c r="DJ284" s="136"/>
      <c r="DK284" s="136"/>
      <c r="DL284" s="136"/>
      <c r="DM284" s="136"/>
      <c r="DN284" s="136"/>
      <c r="DO284" s="136"/>
      <c r="DP284" s="136"/>
      <c r="DQ284" s="136"/>
      <c r="DR284" s="136"/>
      <c r="DS284" s="136"/>
      <c r="DT284" s="136"/>
      <c r="DU284" s="136"/>
      <c r="DV284" s="136"/>
      <c r="DW284" s="136"/>
      <c r="DX284" s="136"/>
      <c r="DY284" s="136"/>
      <c r="DZ284" s="136"/>
      <c r="EA284" s="136"/>
      <c r="EB284" s="136"/>
      <c r="EC284" s="136"/>
      <c r="ED284" s="136"/>
      <c r="EE284" s="136"/>
      <c r="EF284" s="136"/>
      <c r="EG284" s="136"/>
      <c r="EH284" s="136"/>
      <c r="EI284" s="136"/>
      <c r="EJ284" s="136"/>
      <c r="EK284" s="136"/>
      <c r="EL284" s="136"/>
      <c r="EM284" s="136"/>
      <c r="EN284" s="136"/>
      <c r="EO284" s="136"/>
      <c r="EP284" s="136"/>
      <c r="EQ284" s="136"/>
      <c r="ER284" s="136"/>
      <c r="ES284" s="136"/>
      <c r="ET284" s="136"/>
      <c r="EU284" s="136"/>
      <c r="EV284" s="136"/>
      <c r="EW284" s="136"/>
      <c r="EX284" s="136"/>
      <c r="EY284" s="136"/>
      <c r="EZ284" s="136"/>
      <c r="FA284" s="136"/>
      <c r="FB284" s="136"/>
      <c r="FC284" s="136"/>
      <c r="FD284" s="136"/>
      <c r="FE284" s="136"/>
      <c r="FF284" s="136"/>
      <c r="FG284" s="136"/>
      <c r="FH284" s="136"/>
      <c r="FI284" s="136"/>
      <c r="FJ284" s="136"/>
      <c r="FK284" s="136"/>
      <c r="FL284" s="136"/>
      <c r="FM284" s="136"/>
      <c r="FN284" s="136"/>
      <c r="FO284" s="136"/>
      <c r="FP284" s="136"/>
      <c r="FQ284" s="136"/>
      <c r="FR284" s="136"/>
      <c r="FS284" s="136"/>
      <c r="FT284" s="136"/>
      <c r="FU284" s="136"/>
      <c r="FV284" s="136"/>
      <c r="FW284" s="136"/>
      <c r="FX284" s="136"/>
      <c r="FY284" s="136"/>
      <c r="FZ284" s="136"/>
      <c r="GA284" s="136"/>
      <c r="GB284" s="136"/>
      <c r="GC284" s="136"/>
      <c r="GD284" s="136"/>
      <c r="GE284" s="136"/>
      <c r="GF284" s="136"/>
      <c r="GG284" s="136"/>
      <c r="GH284" s="136"/>
      <c r="GI284" s="136"/>
      <c r="GJ284" s="136"/>
      <c r="GK284" s="136"/>
      <c r="GL284" s="136"/>
      <c r="GM284" s="136"/>
      <c r="GN284" s="136"/>
      <c r="GO284" s="136"/>
      <c r="GP284" s="136"/>
      <c r="GQ284" s="136"/>
      <c r="GR284" s="136"/>
      <c r="GS284" s="136"/>
      <c r="GT284" s="136"/>
      <c r="GU284" s="136"/>
      <c r="GV284" s="136"/>
      <c r="GW284" s="136"/>
      <c r="GX284" s="136"/>
      <c r="GY284" s="136"/>
      <c r="GZ284" s="136"/>
      <c r="HA284" s="136"/>
      <c r="HB284" s="136"/>
      <c r="HC284" s="136"/>
      <c r="HD284" s="136"/>
      <c r="HE284" s="136"/>
      <c r="HF284" s="136"/>
      <c r="HG284" s="136"/>
      <c r="HH284" s="136"/>
      <c r="HI284" s="136"/>
      <c r="HJ284" s="136"/>
      <c r="HK284" s="136"/>
      <c r="HL284" s="136"/>
      <c r="HM284" s="136"/>
      <c r="HN284" s="136"/>
      <c r="HO284" s="136"/>
      <c r="HP284" s="136"/>
      <c r="HQ284" s="136"/>
      <c r="HR284" s="136"/>
      <c r="HS284" s="136"/>
      <c r="HT284" s="136"/>
      <c r="HU284" s="136"/>
      <c r="HV284" s="136"/>
      <c r="HW284" s="136"/>
      <c r="HX284" s="136"/>
      <c r="HY284" s="136"/>
      <c r="HZ284" s="136"/>
      <c r="IA284" s="136"/>
      <c r="IB284" s="136"/>
      <c r="IC284" s="136"/>
      <c r="ID284" s="136"/>
      <c r="IE284" s="136"/>
      <c r="IF284" s="136"/>
      <c r="IG284" s="136"/>
      <c r="IH284" s="136"/>
      <c r="II284" s="136"/>
      <c r="IJ284" s="136"/>
      <c r="IK284" s="136"/>
      <c r="IL284" s="136"/>
      <c r="IM284" s="136"/>
      <c r="IN284" s="136"/>
      <c r="IO284" s="136"/>
      <c r="IP284" s="136"/>
      <c r="IQ284" s="136"/>
      <c r="IR284" s="136"/>
      <c r="IS284" s="136"/>
      <c r="IT284" s="136"/>
      <c r="IU284" s="136"/>
      <c r="IV284" s="136"/>
      <c r="IW284" s="136"/>
      <c r="IX284" s="136"/>
      <c r="IY284" s="136"/>
      <c r="IZ284" s="136"/>
      <c r="JA284" s="136"/>
      <c r="JB284" s="136"/>
      <c r="JC284" s="136"/>
      <c r="JD284" s="136"/>
      <c r="JE284" s="136"/>
      <c r="JF284" s="136"/>
      <c r="JG284" s="136"/>
      <c r="JH284" s="136"/>
      <c r="JI284" s="136"/>
      <c r="JJ284" s="136"/>
      <c r="JK284" s="136"/>
      <c r="JL284" s="136"/>
      <c r="JM284" s="136"/>
      <c r="JN284" s="136"/>
      <c r="JO284" s="136"/>
      <c r="JP284" s="136"/>
      <c r="JQ284" s="136"/>
      <c r="JR284" s="136"/>
      <c r="JS284" s="136"/>
      <c r="JT284" s="136"/>
      <c r="JU284" s="136"/>
      <c r="JV284" s="136"/>
      <c r="JW284" s="136"/>
      <c r="JX284" s="136"/>
      <c r="JY284" s="136"/>
      <c r="JZ284" s="136"/>
      <c r="KA284" s="136"/>
      <c r="KB284" s="136"/>
      <c r="KC284" s="136"/>
      <c r="KD284" s="136"/>
      <c r="KE284" s="136"/>
      <c r="KF284" s="136"/>
      <c r="KG284" s="136"/>
      <c r="KH284" s="136"/>
      <c r="KI284" s="136"/>
      <c r="KJ284" s="136"/>
      <c r="KK284" s="136"/>
      <c r="KL284" s="136"/>
      <c r="KM284" s="136"/>
      <c r="KN284" s="136"/>
      <c r="KO284" s="136"/>
      <c r="KP284" s="136"/>
      <c r="KQ284" s="136"/>
      <c r="KR284" s="136"/>
      <c r="KS284" s="136"/>
      <c r="KT284" s="136"/>
      <c r="KU284" s="136"/>
      <c r="KV284" s="136"/>
      <c r="KW284" s="136"/>
      <c r="KX284" s="136"/>
      <c r="KY284" s="136"/>
      <c r="KZ284" s="136"/>
      <c r="LA284" s="136"/>
      <c r="LB284" s="136"/>
      <c r="LC284" s="136"/>
      <c r="LD284" s="136"/>
      <c r="LE284" s="136"/>
      <c r="LF284" s="136"/>
      <c r="LG284" s="136"/>
      <c r="LH284" s="136"/>
      <c r="LI284" s="136"/>
      <c r="LJ284" s="136"/>
      <c r="LK284" s="136"/>
      <c r="LL284" s="136"/>
      <c r="LM284" s="136"/>
      <c r="LN284" s="136"/>
      <c r="LO284" s="136"/>
      <c r="LP284" s="136"/>
      <c r="LQ284" s="136"/>
      <c r="LR284" s="136"/>
      <c r="LS284" s="136"/>
      <c r="LT284" s="136"/>
      <c r="LU284" s="136"/>
      <c r="LV284" s="136"/>
      <c r="LW284" s="136"/>
      <c r="LX284" s="136"/>
      <c r="LY284" s="136"/>
      <c r="LZ284" s="136"/>
      <c r="MA284" s="136"/>
      <c r="MB284" s="136"/>
      <c r="MC284" s="136"/>
      <c r="MD284" s="136"/>
      <c r="ME284" s="136"/>
      <c r="MF284" s="136"/>
      <c r="MG284" s="136"/>
      <c r="MH284" s="136"/>
      <c r="MI284" s="136"/>
      <c r="MJ284" s="136"/>
      <c r="MK284" s="136"/>
      <c r="ML284" s="136"/>
      <c r="MM284" s="136"/>
      <c r="MN284" s="136"/>
      <c r="MO284" s="136"/>
      <c r="MP284" s="136"/>
      <c r="MQ284" s="136"/>
      <c r="MR284" s="136"/>
      <c r="MS284" s="136"/>
      <c r="MT284" s="136"/>
      <c r="MU284" s="136"/>
      <c r="MV284" s="136"/>
      <c r="MW284" s="136"/>
      <c r="MX284" s="136"/>
      <c r="MY284" s="136"/>
      <c r="MZ284" s="136"/>
      <c r="NA284" s="136"/>
      <c r="NB284" s="136"/>
      <c r="NC284" s="136"/>
      <c r="ND284" s="136"/>
      <c r="NE284" s="136"/>
      <c r="NF284" s="136"/>
      <c r="NG284" s="136"/>
      <c r="NH284" s="136"/>
      <c r="NI284" s="136"/>
      <c r="NJ284" s="136"/>
      <c r="NK284" s="136"/>
      <c r="NL284" s="136"/>
      <c r="NM284" s="136"/>
      <c r="NN284" s="136"/>
      <c r="NO284" s="136"/>
      <c r="NP284" s="136"/>
      <c r="NQ284" s="136"/>
      <c r="NR284" s="136"/>
      <c r="NS284" s="136"/>
      <c r="NT284" s="136"/>
      <c r="NU284" s="136"/>
      <c r="NV284" s="136"/>
      <c r="NW284" s="136"/>
      <c r="NX284" s="136"/>
      <c r="NY284" s="136"/>
      <c r="NZ284" s="136"/>
      <c r="OA284" s="136"/>
      <c r="OB284" s="136"/>
      <c r="OC284" s="136"/>
      <c r="OD284" s="136"/>
      <c r="OE284" s="136"/>
      <c r="OF284" s="136"/>
      <c r="OG284" s="136"/>
      <c r="OH284" s="136"/>
      <c r="OI284" s="136"/>
      <c r="OJ284" s="136"/>
      <c r="OK284" s="136"/>
      <c r="OL284" s="136"/>
      <c r="OM284" s="136"/>
      <c r="ON284" s="136"/>
      <c r="OO284" s="136"/>
      <c r="OP284" s="136"/>
      <c r="OQ284" s="136"/>
      <c r="OR284" s="136"/>
      <c r="OS284" s="136"/>
      <c r="OT284" s="136"/>
      <c r="OU284" s="136"/>
      <c r="OV284" s="136"/>
      <c r="OW284" s="136"/>
      <c r="OX284" s="136"/>
      <c r="OY284" s="136"/>
      <c r="OZ284" s="136"/>
      <c r="PA284" s="136"/>
      <c r="PB284" s="136"/>
      <c r="PC284" s="136"/>
      <c r="PD284" s="136"/>
      <c r="PE284" s="136"/>
      <c r="PF284" s="136"/>
      <c r="PG284" s="136"/>
      <c r="PH284" s="136"/>
      <c r="PI284" s="136"/>
      <c r="PJ284" s="136"/>
      <c r="PK284" s="136"/>
      <c r="PL284" s="136"/>
      <c r="PM284" s="136"/>
      <c r="PN284" s="136"/>
      <c r="PO284" s="136"/>
      <c r="PP284" s="136"/>
      <c r="PQ284" s="136"/>
      <c r="PR284" s="136"/>
      <c r="PS284" s="136"/>
      <c r="PT284" s="136"/>
      <c r="PU284" s="136"/>
      <c r="PV284" s="136"/>
      <c r="PW284" s="136"/>
      <c r="PX284" s="136"/>
      <c r="PY284" s="136"/>
      <c r="PZ284" s="136"/>
      <c r="QA284" s="136"/>
      <c r="QB284" s="136"/>
      <c r="QC284" s="136"/>
      <c r="QD284" s="136"/>
      <c r="QE284" s="136"/>
      <c r="QF284" s="136"/>
      <c r="QG284" s="136"/>
      <c r="QH284" s="136"/>
      <c r="QI284" s="136"/>
      <c r="QJ284" s="136"/>
      <c r="QK284" s="136"/>
      <c r="QL284" s="136"/>
      <c r="QM284" s="136"/>
      <c r="QN284" s="136"/>
      <c r="QO284" s="136"/>
      <c r="QP284" s="136"/>
      <c r="QQ284" s="136"/>
      <c r="QR284" s="136"/>
      <c r="QS284" s="136"/>
      <c r="QT284" s="136"/>
      <c r="QU284" s="136"/>
      <c r="QV284" s="136"/>
      <c r="QW284" s="136"/>
      <c r="QX284" s="136"/>
      <c r="QY284" s="136"/>
      <c r="QZ284" s="136"/>
      <c r="RA284" s="136"/>
      <c r="RB284" s="136"/>
      <c r="RC284" s="136"/>
      <c r="RD284" s="136"/>
      <c r="RE284" s="136"/>
      <c r="RF284" s="136"/>
      <c r="RG284" s="136"/>
      <c r="RH284" s="136"/>
      <c r="RI284" s="136"/>
      <c r="RJ284" s="136"/>
      <c r="RK284" s="136"/>
      <c r="RL284" s="136"/>
      <c r="RM284" s="136"/>
      <c r="RN284" s="136"/>
      <c r="RO284" s="136"/>
      <c r="RP284" s="136"/>
      <c r="RQ284" s="136"/>
      <c r="RR284" s="136"/>
      <c r="RS284" s="136"/>
      <c r="RT284" s="136"/>
      <c r="RU284" s="136"/>
      <c r="RV284" s="136"/>
      <c r="RW284" s="136"/>
      <c r="RX284" s="136"/>
      <c r="RY284" s="136"/>
      <c r="RZ284" s="136"/>
      <c r="SA284" s="136"/>
      <c r="SB284" s="136"/>
      <c r="SC284" s="136"/>
      <c r="SD284" s="136"/>
      <c r="SE284" s="136"/>
      <c r="SF284" s="136"/>
      <c r="SG284" s="136"/>
      <c r="SH284" s="136"/>
      <c r="SI284" s="136"/>
      <c r="SJ284" s="136"/>
      <c r="SK284" s="136"/>
      <c r="SL284" s="136"/>
      <c r="SM284" s="136"/>
      <c r="SN284" s="136"/>
      <c r="SO284" s="136"/>
      <c r="SP284" s="136"/>
      <c r="SQ284" s="136"/>
      <c r="SR284" s="136"/>
      <c r="SS284" s="136"/>
      <c r="ST284" s="136"/>
      <c r="SU284" s="136"/>
      <c r="SV284" s="136"/>
      <c r="SW284" s="136"/>
      <c r="SX284" s="136"/>
      <c r="SY284" s="136"/>
      <c r="SZ284" s="136"/>
      <c r="TA284" s="136"/>
      <c r="TB284" s="136"/>
      <c r="TC284" s="136"/>
      <c r="TD284" s="136"/>
      <c r="TE284" s="136"/>
      <c r="TF284" s="136"/>
      <c r="TG284" s="136"/>
      <c r="TH284" s="136"/>
      <c r="TI284" s="136"/>
      <c r="TJ284" s="136"/>
      <c r="TK284" s="136"/>
      <c r="TL284" s="136"/>
      <c r="TM284" s="136"/>
      <c r="TN284" s="136"/>
      <c r="TO284" s="136"/>
      <c r="TP284" s="136"/>
      <c r="TQ284" s="136"/>
      <c r="TR284" s="136"/>
      <c r="TS284" s="136"/>
      <c r="TT284" s="136"/>
      <c r="TU284" s="136"/>
      <c r="TV284" s="136"/>
      <c r="TW284" s="136"/>
      <c r="TX284" s="136"/>
      <c r="TY284" s="136"/>
      <c r="TZ284" s="136"/>
      <c r="UA284" s="136"/>
      <c r="UB284" s="136"/>
      <c r="UC284" s="136"/>
      <c r="UD284" s="136"/>
      <c r="UE284" s="136"/>
      <c r="UF284" s="136"/>
      <c r="UG284" s="136"/>
      <c r="UH284" s="136"/>
      <c r="UI284" s="136"/>
      <c r="UJ284" s="136"/>
      <c r="UK284" s="136"/>
      <c r="UL284" s="136"/>
      <c r="UM284" s="136"/>
      <c r="UN284" s="136"/>
      <c r="UO284" s="136"/>
      <c r="UP284" s="136"/>
      <c r="UQ284" s="136"/>
      <c r="UR284" s="136"/>
      <c r="US284" s="136"/>
      <c r="UT284" s="136"/>
      <c r="UU284" s="136"/>
      <c r="UV284" s="136"/>
      <c r="UW284" s="136"/>
      <c r="UX284" s="136"/>
      <c r="UY284" s="136"/>
      <c r="UZ284" s="136"/>
      <c r="VA284" s="136"/>
      <c r="VB284" s="136"/>
      <c r="VC284" s="136"/>
      <c r="VD284" s="136"/>
      <c r="VE284" s="136"/>
      <c r="VF284" s="136"/>
      <c r="VG284" s="136"/>
      <c r="VH284" s="136"/>
      <c r="VI284" s="136"/>
      <c r="VJ284" s="136"/>
      <c r="VK284" s="136"/>
      <c r="VL284" s="136"/>
      <c r="VM284" s="136"/>
      <c r="VN284" s="136"/>
      <c r="VO284" s="136"/>
      <c r="VP284" s="136"/>
      <c r="VQ284" s="136"/>
      <c r="VR284" s="136"/>
      <c r="VS284" s="136"/>
      <c r="VT284" s="136"/>
      <c r="VU284" s="136"/>
      <c r="VV284" s="136"/>
      <c r="VW284" s="136"/>
      <c r="VX284" s="136"/>
      <c r="VY284" s="136"/>
      <c r="VZ284" s="136"/>
      <c r="WA284" s="136"/>
      <c r="WB284" s="136"/>
      <c r="WC284" s="136"/>
      <c r="WD284" s="136"/>
      <c r="WE284" s="136"/>
      <c r="WF284" s="136"/>
      <c r="WG284" s="136"/>
      <c r="WH284" s="136"/>
      <c r="WI284" s="136"/>
      <c r="WJ284" s="136"/>
      <c r="WK284" s="136"/>
      <c r="WL284" s="136"/>
      <c r="WM284" s="136"/>
      <c r="WN284" s="136"/>
      <c r="WO284" s="136"/>
      <c r="WP284" s="136"/>
      <c r="WQ284" s="136"/>
      <c r="WR284" s="136"/>
      <c r="WS284" s="136"/>
      <c r="WT284" s="136"/>
      <c r="WU284" s="136"/>
      <c r="WV284" s="136"/>
      <c r="WW284" s="136"/>
      <c r="WX284" s="136"/>
      <c r="WY284" s="136"/>
      <c r="WZ284" s="136"/>
      <c r="XA284" s="136"/>
      <c r="XB284" s="136"/>
      <c r="XC284" s="136"/>
      <c r="XD284" s="136"/>
      <c r="XE284" s="136"/>
      <c r="XF284" s="136"/>
      <c r="XG284" s="136"/>
      <c r="XH284" s="136"/>
      <c r="XI284" s="136"/>
      <c r="XJ284" s="136"/>
      <c r="XK284" s="136"/>
      <c r="XL284" s="136"/>
      <c r="XM284" s="136"/>
      <c r="XN284" s="136"/>
      <c r="XO284" s="136"/>
      <c r="XP284" s="136"/>
      <c r="XQ284" s="136"/>
      <c r="XR284" s="136"/>
      <c r="XS284" s="136"/>
      <c r="XT284" s="136"/>
      <c r="XU284" s="136"/>
      <c r="XV284" s="136"/>
      <c r="XW284" s="136"/>
      <c r="XX284" s="136"/>
      <c r="XY284" s="136"/>
      <c r="XZ284" s="136"/>
      <c r="YA284" s="136"/>
      <c r="YB284" s="136"/>
      <c r="YC284" s="136"/>
      <c r="YD284" s="136"/>
      <c r="YE284" s="136"/>
      <c r="YF284" s="136"/>
      <c r="YG284" s="136"/>
      <c r="YH284" s="136"/>
      <c r="YI284" s="136"/>
      <c r="YJ284" s="136"/>
      <c r="YK284" s="136"/>
      <c r="YL284" s="136"/>
      <c r="YM284" s="136"/>
      <c r="YN284" s="136"/>
      <c r="YO284" s="136"/>
      <c r="YP284" s="136"/>
      <c r="YQ284" s="136"/>
      <c r="YR284" s="136"/>
      <c r="YS284" s="136"/>
      <c r="YT284" s="136"/>
      <c r="YU284" s="136"/>
      <c r="YV284" s="136"/>
      <c r="YW284" s="136"/>
      <c r="YX284" s="136"/>
      <c r="YY284" s="136"/>
      <c r="YZ284" s="136"/>
      <c r="ZA284" s="136"/>
      <c r="ZB284" s="136"/>
      <c r="ZC284" s="136"/>
      <c r="ZD284" s="136"/>
      <c r="ZE284" s="136"/>
      <c r="ZF284" s="136"/>
      <c r="ZG284" s="136"/>
      <c r="ZH284" s="136"/>
      <c r="ZI284" s="136"/>
      <c r="ZJ284" s="136"/>
      <c r="ZK284" s="136"/>
      <c r="ZL284" s="136"/>
      <c r="ZM284" s="136"/>
      <c r="ZN284" s="136"/>
      <c r="ZO284" s="136"/>
      <c r="ZP284" s="136"/>
      <c r="ZQ284" s="136"/>
      <c r="ZR284" s="136"/>
      <c r="ZS284" s="136"/>
      <c r="ZT284" s="136"/>
      <c r="ZU284" s="136"/>
      <c r="ZV284" s="136"/>
      <c r="ZW284" s="136"/>
      <c r="ZX284" s="136"/>
      <c r="ZY284" s="136"/>
      <c r="ZZ284" s="136"/>
      <c r="AAA284" s="136"/>
      <c r="AAB284" s="136"/>
      <c r="AAC284" s="136"/>
      <c r="AAD284" s="136"/>
      <c r="AAE284" s="136"/>
      <c r="AAF284" s="136"/>
      <c r="AAG284" s="136"/>
      <c r="AAH284" s="136"/>
      <c r="AAI284" s="136"/>
      <c r="AAJ284" s="136"/>
      <c r="AAK284" s="136"/>
      <c r="AAL284" s="136"/>
      <c r="AAM284" s="136"/>
      <c r="AAN284" s="136"/>
      <c r="AAO284" s="136"/>
      <c r="AAP284" s="136"/>
      <c r="AAQ284" s="136"/>
      <c r="AAR284" s="136"/>
      <c r="AAS284" s="136"/>
      <c r="AAT284" s="136"/>
      <c r="AAU284" s="136"/>
      <c r="AAV284" s="136"/>
      <c r="AAW284" s="136"/>
      <c r="AAX284" s="136"/>
      <c r="AAY284" s="136"/>
      <c r="AAZ284" s="136"/>
      <c r="ABA284" s="136"/>
      <c r="ABB284" s="136"/>
      <c r="ABC284" s="136"/>
      <c r="ABD284" s="136"/>
      <c r="ABE284" s="136"/>
      <c r="ABF284" s="136"/>
      <c r="ABG284" s="136"/>
      <c r="ABH284" s="136"/>
      <c r="ABI284" s="136"/>
      <c r="ABJ284" s="136"/>
      <c r="ABK284" s="136"/>
      <c r="ABL284" s="136"/>
      <c r="ABM284" s="136"/>
      <c r="ABN284" s="136"/>
      <c r="ABO284" s="136"/>
      <c r="ABP284" s="136"/>
      <c r="ABQ284" s="136"/>
      <c r="ABR284" s="136"/>
      <c r="ABS284" s="136"/>
      <c r="ABT284" s="136"/>
      <c r="ABU284" s="136"/>
      <c r="ABV284" s="136"/>
      <c r="ABW284" s="136"/>
      <c r="ABX284" s="136"/>
      <c r="ABY284" s="136"/>
      <c r="ABZ284" s="136"/>
      <c r="ACA284" s="136"/>
      <c r="ACB284" s="136"/>
      <c r="ACC284" s="136"/>
      <c r="ACD284" s="136"/>
      <c r="ACE284" s="136"/>
      <c r="ACF284" s="136"/>
      <c r="ACG284" s="136"/>
      <c r="ACH284" s="136"/>
      <c r="ACI284" s="136"/>
      <c r="ACJ284" s="136"/>
      <c r="ACK284" s="136"/>
      <c r="ACL284" s="136"/>
      <c r="ACM284" s="136"/>
      <c r="ACN284" s="136"/>
      <c r="ACO284" s="136"/>
      <c r="ACP284" s="136"/>
      <c r="ACQ284" s="136"/>
      <c r="ACR284" s="136"/>
      <c r="ACS284" s="136"/>
      <c r="ACT284" s="136"/>
      <c r="ACU284" s="136"/>
      <c r="ACV284" s="136"/>
      <c r="ACW284" s="136"/>
      <c r="ACX284" s="136"/>
      <c r="ACY284" s="136"/>
      <c r="ACZ284" s="136"/>
      <c r="ADA284" s="136"/>
      <c r="ADB284" s="136"/>
      <c r="ADC284" s="136"/>
      <c r="ADD284" s="136"/>
      <c r="ADE284" s="136"/>
      <c r="ADF284" s="136"/>
      <c r="ADG284" s="136"/>
      <c r="ADH284" s="136"/>
      <c r="ADI284" s="136"/>
      <c r="ADJ284" s="136"/>
      <c r="ADK284" s="136"/>
      <c r="ADL284" s="136"/>
      <c r="ADM284" s="136"/>
      <c r="ADN284" s="136"/>
      <c r="ADO284" s="136"/>
      <c r="ADP284" s="136"/>
      <c r="ADQ284" s="136"/>
      <c r="ADR284" s="136"/>
      <c r="ADS284" s="136"/>
      <c r="ADT284" s="136"/>
      <c r="ADU284" s="136"/>
      <c r="ADV284" s="136"/>
      <c r="ADW284" s="136"/>
      <c r="ADX284" s="136"/>
      <c r="ADY284" s="136"/>
      <c r="ADZ284" s="136"/>
      <c r="AEA284" s="136"/>
      <c r="AEB284" s="136"/>
      <c r="AEC284" s="136"/>
      <c r="AED284" s="136"/>
      <c r="AEE284" s="136"/>
      <c r="AEF284" s="136"/>
      <c r="AEG284" s="136"/>
      <c r="AEH284" s="136"/>
      <c r="AEI284" s="136"/>
      <c r="AEJ284" s="136"/>
      <c r="AEK284" s="136"/>
      <c r="AEL284" s="136"/>
      <c r="AEM284" s="136"/>
      <c r="AEN284" s="136"/>
      <c r="AEO284" s="136"/>
      <c r="AEP284" s="136"/>
      <c r="AEQ284" s="136"/>
      <c r="AER284" s="136"/>
      <c r="AES284" s="136"/>
      <c r="AET284" s="136"/>
      <c r="AEU284" s="136"/>
      <c r="AEV284" s="136"/>
      <c r="AEW284" s="136"/>
      <c r="AEX284" s="136"/>
      <c r="AEY284" s="136"/>
      <c r="AEZ284" s="136"/>
      <c r="AFA284" s="136"/>
      <c r="AFB284" s="136"/>
      <c r="AFC284" s="136"/>
      <c r="AFD284" s="136"/>
      <c r="AFE284" s="136"/>
      <c r="AFF284" s="136"/>
      <c r="AFG284" s="136"/>
      <c r="AFH284" s="136"/>
      <c r="AFI284" s="136"/>
      <c r="AFJ284" s="136"/>
      <c r="AFK284" s="136"/>
      <c r="AFL284" s="136"/>
      <c r="AFM284" s="136"/>
      <c r="AFN284" s="136"/>
      <c r="AFO284" s="136"/>
      <c r="AFP284" s="136"/>
      <c r="AFQ284" s="136"/>
      <c r="AFR284" s="136"/>
      <c r="AFS284" s="136"/>
      <c r="AFT284" s="136"/>
      <c r="AFU284" s="136"/>
      <c r="AFV284" s="136"/>
      <c r="AFW284" s="136"/>
      <c r="AFX284" s="136"/>
      <c r="AFY284" s="136"/>
      <c r="AFZ284" s="136"/>
      <c r="AGA284" s="136"/>
      <c r="AGB284" s="136"/>
      <c r="AGC284" s="136"/>
      <c r="AGD284" s="136"/>
      <c r="AGE284" s="136"/>
      <c r="AGF284" s="136"/>
      <c r="AGG284" s="136"/>
      <c r="AGH284" s="136"/>
      <c r="AGI284" s="136"/>
      <c r="AGJ284" s="136"/>
      <c r="AGK284" s="136"/>
      <c r="AGL284" s="136"/>
      <c r="AGM284" s="136"/>
      <c r="AGN284" s="136"/>
      <c r="AGO284" s="136"/>
      <c r="AGP284" s="136"/>
      <c r="AGQ284" s="136"/>
      <c r="AGR284" s="136"/>
      <c r="AGS284" s="136"/>
      <c r="AGT284" s="136"/>
      <c r="AGU284" s="136"/>
      <c r="AGV284" s="136"/>
      <c r="AGW284" s="136"/>
      <c r="AGX284" s="136"/>
      <c r="AGY284" s="136"/>
      <c r="AGZ284" s="136"/>
      <c r="AHA284" s="136"/>
      <c r="AHB284" s="136"/>
      <c r="AHC284" s="136"/>
      <c r="AHD284" s="136"/>
      <c r="AHE284" s="136"/>
      <c r="AHF284" s="136"/>
      <c r="AHG284" s="136"/>
      <c r="AHH284" s="136"/>
      <c r="AHI284" s="136"/>
      <c r="AHJ284" s="136"/>
      <c r="AHK284" s="136"/>
      <c r="AHL284" s="136"/>
      <c r="AHM284" s="136"/>
      <c r="AHN284" s="136"/>
      <c r="AHO284" s="136"/>
      <c r="AHP284" s="136"/>
      <c r="AHQ284" s="136"/>
      <c r="AHR284" s="136"/>
      <c r="AHS284" s="136"/>
      <c r="AHT284" s="136"/>
      <c r="AHU284" s="136"/>
      <c r="AHV284" s="136"/>
      <c r="AHW284" s="136"/>
      <c r="AHX284" s="136"/>
      <c r="AHY284" s="136"/>
      <c r="AHZ284" s="136"/>
      <c r="AIA284" s="136"/>
      <c r="AIB284" s="136"/>
      <c r="AIC284" s="136"/>
      <c r="AID284" s="136"/>
      <c r="AIE284" s="136"/>
      <c r="AIF284" s="136"/>
      <c r="AIG284" s="136"/>
      <c r="AIH284" s="136"/>
      <c r="AII284" s="136"/>
      <c r="AIJ284" s="136"/>
      <c r="AIK284" s="136"/>
      <c r="AIL284" s="136"/>
      <c r="AIM284" s="136"/>
      <c r="AIN284" s="136"/>
      <c r="AIO284" s="136"/>
      <c r="AIP284" s="136"/>
      <c r="AIQ284" s="136"/>
      <c r="AIR284" s="136"/>
      <c r="AIS284" s="136"/>
      <c r="AIT284" s="136"/>
      <c r="AIU284" s="136"/>
      <c r="AIV284" s="136"/>
      <c r="AIW284" s="136"/>
      <c r="AIX284" s="136"/>
      <c r="AIY284" s="136"/>
      <c r="AIZ284" s="136"/>
      <c r="AJA284" s="136"/>
      <c r="AJB284" s="136"/>
      <c r="AJC284" s="136"/>
      <c r="AJD284" s="136"/>
      <c r="AJE284" s="136"/>
      <c r="AJF284" s="136"/>
      <c r="AJG284" s="136"/>
      <c r="AJH284" s="136"/>
      <c r="AJI284" s="136"/>
      <c r="AJJ284" s="136"/>
      <c r="AJK284" s="136"/>
      <c r="AJL284" s="136"/>
      <c r="AJM284" s="136"/>
      <c r="AJN284" s="136"/>
      <c r="AJO284" s="136"/>
      <c r="AJP284" s="136"/>
      <c r="AJQ284" s="136"/>
      <c r="AJR284" s="136"/>
      <c r="AJS284" s="136"/>
      <c r="AJT284" s="136"/>
      <c r="AJU284" s="136"/>
      <c r="AJV284" s="136"/>
      <c r="AJW284" s="136"/>
      <c r="AJX284" s="136"/>
      <c r="AJY284" s="136"/>
      <c r="AJZ284" s="136"/>
      <c r="AKA284" s="136"/>
      <c r="AKB284" s="136"/>
      <c r="AKC284" s="136"/>
      <c r="AKD284" s="136"/>
      <c r="AKE284" s="136"/>
      <c r="AKF284" s="136"/>
      <c r="AKG284" s="136"/>
      <c r="AKH284" s="136"/>
      <c r="AKI284" s="136"/>
      <c r="AKJ284" s="136"/>
      <c r="AKK284" s="136"/>
      <c r="AKL284" s="136"/>
      <c r="AKM284" s="136"/>
      <c r="AKN284" s="136"/>
      <c r="AKO284" s="136"/>
      <c r="AKP284" s="136"/>
      <c r="AKQ284" s="136"/>
      <c r="AKR284" s="136"/>
      <c r="AKS284" s="136"/>
      <c r="AKT284" s="136"/>
      <c r="AKU284" s="136"/>
      <c r="AKV284" s="136"/>
      <c r="AKW284" s="136"/>
      <c r="AKX284" s="136"/>
      <c r="AKY284" s="136"/>
      <c r="AKZ284" s="136"/>
      <c r="ALA284" s="136"/>
      <c r="ALB284" s="136"/>
      <c r="ALC284" s="136"/>
      <c r="ALD284" s="136"/>
      <c r="ALE284" s="136"/>
      <c r="ALF284" s="136"/>
      <c r="ALG284" s="136"/>
      <c r="ALH284" s="136"/>
      <c r="ALI284" s="136"/>
      <c r="ALJ284" s="136"/>
      <c r="ALK284" s="136"/>
      <c r="ALL284" s="136"/>
      <c r="ALM284" s="136"/>
      <c r="ALN284" s="136"/>
      <c r="ALO284" s="136"/>
      <c r="ALP284" s="136"/>
      <c r="ALQ284" s="136"/>
      <c r="ALR284" s="136"/>
      <c r="ALS284" s="136"/>
      <c r="ALT284" s="136"/>
      <c r="ALU284" s="136"/>
      <c r="ALV284" s="136"/>
      <c r="ALW284" s="136"/>
      <c r="ALX284" s="136"/>
      <c r="ALY284" s="136"/>
      <c r="ALZ284" s="136"/>
      <c r="AMA284" s="136"/>
      <c r="AMB284" s="136"/>
      <c r="AMC284" s="136"/>
      <c r="AMD284" s="136"/>
      <c r="AME284" s="136"/>
      <c r="AMF284" s="136"/>
      <c r="AMG284" s="136"/>
      <c r="AMH284" s="136"/>
      <c r="AMI284" s="136"/>
    </row>
    <row r="285" spans="1:1023" ht="29.25" x14ac:dyDescent="0.25">
      <c r="A285" s="280" t="s">
        <v>1057</v>
      </c>
      <c r="B285" s="193">
        <v>285</v>
      </c>
      <c r="C285" s="192" t="s">
        <v>1058</v>
      </c>
      <c r="D285" s="210" t="s">
        <v>1059</v>
      </c>
      <c r="E285" s="136"/>
      <c r="F285" s="238"/>
      <c r="G285" s="214"/>
      <c r="H285" s="214"/>
      <c r="I285" s="367">
        <v>5.2</v>
      </c>
      <c r="J285" s="443"/>
      <c r="K285" s="161"/>
      <c r="L285" s="161"/>
      <c r="M285" s="161"/>
      <c r="N285" s="161"/>
      <c r="O285" s="161"/>
      <c r="P285" s="161"/>
      <c r="Q285" s="161"/>
      <c r="R285" s="161"/>
      <c r="S285" s="77"/>
      <c r="T285" s="77"/>
      <c r="U285" s="161"/>
      <c r="V285" s="256">
        <f>IF(O285=1,10,100)</f>
        <v>100</v>
      </c>
      <c r="W285" s="256">
        <f>IF(O285=1,1,IF(O285=2,10,100))</f>
        <v>100</v>
      </c>
      <c r="X285" s="256">
        <f>IF(O285=3,20,100)</f>
        <v>100</v>
      </c>
      <c r="Y285" s="256">
        <f>IF(P285=1,10,100)</f>
        <v>100</v>
      </c>
      <c r="Z285" s="256">
        <f>IF(P285=1,1,IF(P285=2,10,100))</f>
        <v>100</v>
      </c>
      <c r="AA285" s="257">
        <f>IF(OR(EXACT(Q285,"1A"),EXACT(Q285,"1B")),0.1,IF(Q285=2,1,100))</f>
        <v>100</v>
      </c>
      <c r="AB285" s="257">
        <f>IF(OR(EXACT(R285,"1A"),EXACT(R285,"1B")),0.1,IF(R285=2,1,100))</f>
        <v>100</v>
      </c>
      <c r="AC285" s="257">
        <f>IF(OR(EXACT(S285,"1A"),EXACT(S285,"1B")),0.3,IF(S285=2,3,100))</f>
        <v>100</v>
      </c>
      <c r="AD285" s="136"/>
      <c r="AE285" s="136"/>
      <c r="AF285" s="249">
        <f>IF(OR(OR(EXACT(J285,"1A"),EXACT(J285,"1B"),EXACT(J285,"1C")),K285=1),1,IF(K285=2,10,100))</f>
        <v>100</v>
      </c>
      <c r="AG285" s="249">
        <f>IF(OR(EXACT(J285,"1A"),EXACT(J285,"1B"),EXACT(J285,"1C")),1,IF(J285=2,10,100))</f>
        <v>100</v>
      </c>
      <c r="AH285" s="249">
        <f>IF(OR(EXACT(J285,"1A"),EXACT(J285,"1B"),EXACT(J285,"1C"),K285=1),3,100)</f>
        <v>100</v>
      </c>
      <c r="AI285" s="249">
        <f>IF(OR(EXACT(J285,"1A"),EXACT(J285,"1B"),EXACT(J285,"1C")),5,100)</f>
        <v>100</v>
      </c>
      <c r="AJ285" s="269" t="s">
        <v>25974</v>
      </c>
      <c r="AK285" s="193">
        <v>1</v>
      </c>
      <c r="AL285" s="228">
        <v>2</v>
      </c>
      <c r="AM285" s="251"/>
      <c r="AN285" s="220">
        <v>1</v>
      </c>
      <c r="AO285" s="136"/>
      <c r="AP285" s="136"/>
      <c r="AQ285" s="199" t="s">
        <v>1060</v>
      </c>
      <c r="AR285" s="136"/>
      <c r="AS285" s="136"/>
      <c r="AT285" s="136"/>
      <c r="AU285" s="136"/>
      <c r="AV285" s="136"/>
      <c r="AW285" s="136"/>
      <c r="AX285" s="136"/>
      <c r="AY285" s="136"/>
      <c r="AZ285" s="136"/>
      <c r="BA285" s="136"/>
      <c r="BB285" s="136"/>
      <c r="BC285" s="136"/>
      <c r="BD285" s="136"/>
      <c r="BE285" s="136"/>
      <c r="BF285" s="136"/>
      <c r="BG285" s="136"/>
      <c r="BH285" s="136"/>
      <c r="BI285" s="136"/>
      <c r="BJ285" s="136"/>
      <c r="BK285" s="136"/>
      <c r="BL285" s="136"/>
      <c r="BM285" s="136"/>
      <c r="BN285" s="136"/>
      <c r="BO285" s="136"/>
      <c r="BP285" s="136"/>
      <c r="BQ285" s="136"/>
      <c r="BR285" s="136"/>
      <c r="BS285" s="136"/>
      <c r="BT285" s="136"/>
      <c r="BU285" s="136"/>
      <c r="BV285" s="136"/>
      <c r="BW285" s="136"/>
      <c r="BX285" s="136"/>
      <c r="BY285" s="136"/>
      <c r="BZ285" s="136"/>
      <c r="CA285" s="136"/>
      <c r="CB285" s="136"/>
      <c r="CC285" s="136"/>
      <c r="CD285" s="136"/>
      <c r="CE285" s="136"/>
      <c r="CF285" s="136"/>
      <c r="CG285" s="136"/>
      <c r="CH285" s="136"/>
      <c r="CI285" s="136"/>
      <c r="CJ285" s="136"/>
      <c r="CK285" s="136"/>
      <c r="CL285" s="136"/>
      <c r="CM285" s="136"/>
      <c r="CN285" s="136"/>
      <c r="CO285" s="136"/>
      <c r="CP285" s="136"/>
      <c r="CQ285" s="136"/>
      <c r="CR285" s="136"/>
      <c r="CS285" s="136"/>
      <c r="CT285" s="136"/>
      <c r="CU285" s="136"/>
      <c r="CV285" s="136"/>
      <c r="CW285" s="136"/>
      <c r="CX285" s="136"/>
      <c r="CY285" s="136"/>
      <c r="CZ285" s="136"/>
      <c r="DA285" s="136"/>
      <c r="DB285" s="136"/>
      <c r="DC285" s="136"/>
      <c r="DD285" s="136"/>
      <c r="DE285" s="136"/>
      <c r="DF285" s="136"/>
      <c r="DG285" s="136"/>
      <c r="DH285" s="136"/>
      <c r="DI285" s="136"/>
      <c r="DJ285" s="136"/>
      <c r="DK285" s="136"/>
      <c r="DL285" s="136"/>
      <c r="DM285" s="136"/>
      <c r="DN285" s="136"/>
      <c r="DO285" s="136"/>
      <c r="DP285" s="136"/>
      <c r="DQ285" s="136"/>
      <c r="DR285" s="136"/>
      <c r="DS285" s="136"/>
      <c r="DT285" s="136"/>
      <c r="DU285" s="136"/>
      <c r="DV285" s="136"/>
      <c r="DW285" s="136"/>
      <c r="DX285" s="136"/>
      <c r="DY285" s="136"/>
      <c r="DZ285" s="136"/>
      <c r="EA285" s="136"/>
      <c r="EB285" s="136"/>
      <c r="EC285" s="136"/>
      <c r="ED285" s="136"/>
      <c r="EE285" s="136"/>
      <c r="EF285" s="136"/>
      <c r="EG285" s="136"/>
      <c r="EH285" s="136"/>
      <c r="EI285" s="136"/>
      <c r="EJ285" s="136"/>
      <c r="EK285" s="136"/>
      <c r="EL285" s="136"/>
      <c r="EM285" s="136"/>
      <c r="EN285" s="136"/>
      <c r="EO285" s="136"/>
      <c r="EP285" s="136"/>
      <c r="EQ285" s="136"/>
      <c r="ER285" s="136"/>
      <c r="ES285" s="136"/>
      <c r="ET285" s="136"/>
      <c r="EU285" s="136"/>
      <c r="EV285" s="136"/>
      <c r="EW285" s="136"/>
      <c r="EX285" s="136"/>
      <c r="EY285" s="136"/>
      <c r="EZ285" s="136"/>
      <c r="FA285" s="136"/>
      <c r="FB285" s="136"/>
      <c r="FC285" s="136"/>
      <c r="FD285" s="136"/>
      <c r="FE285" s="136"/>
      <c r="FF285" s="136"/>
      <c r="FG285" s="136"/>
      <c r="FH285" s="136"/>
      <c r="FI285" s="136"/>
      <c r="FJ285" s="136"/>
      <c r="FK285" s="136"/>
      <c r="FL285" s="136"/>
      <c r="FM285" s="136"/>
      <c r="FN285" s="136"/>
      <c r="FO285" s="136"/>
      <c r="FP285" s="136"/>
      <c r="FQ285" s="136"/>
      <c r="FR285" s="136"/>
      <c r="FS285" s="136"/>
      <c r="FT285" s="136"/>
      <c r="FU285" s="136"/>
      <c r="FV285" s="136"/>
      <c r="FW285" s="136"/>
      <c r="FX285" s="136"/>
      <c r="FY285" s="136"/>
      <c r="FZ285" s="136"/>
      <c r="GA285" s="136"/>
      <c r="GB285" s="136"/>
      <c r="GC285" s="136"/>
      <c r="GD285" s="136"/>
      <c r="GE285" s="136"/>
      <c r="GF285" s="136"/>
      <c r="GG285" s="136"/>
      <c r="GH285" s="136"/>
      <c r="GI285" s="136"/>
      <c r="GJ285" s="136"/>
      <c r="GK285" s="136"/>
      <c r="GL285" s="136"/>
      <c r="GM285" s="136"/>
      <c r="GN285" s="136"/>
      <c r="GO285" s="136"/>
      <c r="GP285" s="136"/>
      <c r="GQ285" s="136"/>
      <c r="GR285" s="136"/>
      <c r="GS285" s="136"/>
      <c r="GT285" s="136"/>
      <c r="GU285" s="136"/>
      <c r="GV285" s="136"/>
      <c r="GW285" s="136"/>
      <c r="GX285" s="136"/>
      <c r="GY285" s="136"/>
      <c r="GZ285" s="136"/>
      <c r="HA285" s="136"/>
      <c r="HB285" s="136"/>
      <c r="HC285" s="136"/>
      <c r="HD285" s="136"/>
      <c r="HE285" s="136"/>
      <c r="HF285" s="136"/>
      <c r="HG285" s="136"/>
      <c r="HH285" s="136"/>
      <c r="HI285" s="136"/>
      <c r="HJ285" s="136"/>
      <c r="HK285" s="136"/>
      <c r="HL285" s="136"/>
      <c r="HM285" s="136"/>
      <c r="HN285" s="136"/>
      <c r="HO285" s="136"/>
      <c r="HP285" s="136"/>
      <c r="HQ285" s="136"/>
      <c r="HR285" s="136"/>
      <c r="HS285" s="136"/>
      <c r="HT285" s="136"/>
      <c r="HU285" s="136"/>
      <c r="HV285" s="136"/>
      <c r="HW285" s="136"/>
      <c r="HX285" s="136"/>
      <c r="HY285" s="136"/>
      <c r="HZ285" s="136"/>
      <c r="IA285" s="136"/>
      <c r="IB285" s="136"/>
      <c r="IC285" s="136"/>
      <c r="ID285" s="136"/>
      <c r="IE285" s="136"/>
      <c r="IF285" s="136"/>
      <c r="IG285" s="136"/>
      <c r="IH285" s="136"/>
      <c r="II285" s="136"/>
      <c r="IJ285" s="136"/>
      <c r="IK285" s="136"/>
      <c r="IL285" s="136"/>
      <c r="IM285" s="136"/>
      <c r="IN285" s="136"/>
      <c r="IO285" s="136"/>
      <c r="IP285" s="136"/>
      <c r="IQ285" s="136"/>
      <c r="IR285" s="136"/>
      <c r="IS285" s="136"/>
      <c r="IT285" s="136"/>
      <c r="IU285" s="136"/>
      <c r="IV285" s="136"/>
      <c r="IW285" s="136"/>
      <c r="IX285" s="136"/>
      <c r="IY285" s="136"/>
      <c r="IZ285" s="136"/>
      <c r="JA285" s="136"/>
      <c r="JB285" s="136"/>
      <c r="JC285" s="136"/>
      <c r="JD285" s="136"/>
      <c r="JE285" s="136"/>
      <c r="JF285" s="136"/>
      <c r="JG285" s="136"/>
      <c r="JH285" s="136"/>
      <c r="JI285" s="136"/>
      <c r="JJ285" s="136"/>
      <c r="JK285" s="136"/>
      <c r="JL285" s="136"/>
      <c r="JM285" s="136"/>
      <c r="JN285" s="136"/>
      <c r="JO285" s="136"/>
      <c r="JP285" s="136"/>
      <c r="JQ285" s="136"/>
      <c r="JR285" s="136"/>
      <c r="JS285" s="136"/>
      <c r="JT285" s="136"/>
      <c r="JU285" s="136"/>
      <c r="JV285" s="136"/>
      <c r="JW285" s="136"/>
      <c r="JX285" s="136"/>
      <c r="JY285" s="136"/>
      <c r="JZ285" s="136"/>
      <c r="KA285" s="136"/>
      <c r="KB285" s="136"/>
      <c r="KC285" s="136"/>
      <c r="KD285" s="136"/>
      <c r="KE285" s="136"/>
      <c r="KF285" s="136"/>
      <c r="KG285" s="136"/>
      <c r="KH285" s="136"/>
      <c r="KI285" s="136"/>
      <c r="KJ285" s="136"/>
      <c r="KK285" s="136"/>
      <c r="KL285" s="136"/>
      <c r="KM285" s="136"/>
      <c r="KN285" s="136"/>
      <c r="KO285" s="136"/>
      <c r="KP285" s="136"/>
      <c r="KQ285" s="136"/>
      <c r="KR285" s="136"/>
      <c r="KS285" s="136"/>
      <c r="KT285" s="136"/>
      <c r="KU285" s="136"/>
      <c r="KV285" s="136"/>
      <c r="KW285" s="136"/>
      <c r="KX285" s="136"/>
      <c r="KY285" s="136"/>
      <c r="KZ285" s="136"/>
      <c r="LA285" s="136"/>
      <c r="LB285" s="136"/>
      <c r="LC285" s="136"/>
      <c r="LD285" s="136"/>
      <c r="LE285" s="136"/>
      <c r="LF285" s="136"/>
      <c r="LG285" s="136"/>
      <c r="LH285" s="136"/>
      <c r="LI285" s="136"/>
      <c r="LJ285" s="136"/>
      <c r="LK285" s="136"/>
      <c r="LL285" s="136"/>
      <c r="LM285" s="136"/>
      <c r="LN285" s="136"/>
      <c r="LO285" s="136"/>
      <c r="LP285" s="136"/>
      <c r="LQ285" s="136"/>
      <c r="LR285" s="136"/>
      <c r="LS285" s="136"/>
      <c r="LT285" s="136"/>
      <c r="LU285" s="136"/>
      <c r="LV285" s="136"/>
      <c r="LW285" s="136"/>
      <c r="LX285" s="136"/>
      <c r="LY285" s="136"/>
      <c r="LZ285" s="136"/>
      <c r="MA285" s="136"/>
      <c r="MB285" s="136"/>
      <c r="MC285" s="136"/>
      <c r="MD285" s="136"/>
      <c r="ME285" s="136"/>
      <c r="MF285" s="136"/>
      <c r="MG285" s="136"/>
      <c r="MH285" s="136"/>
      <c r="MI285" s="136"/>
      <c r="MJ285" s="136"/>
      <c r="MK285" s="136"/>
      <c r="ML285" s="136"/>
      <c r="MM285" s="136"/>
      <c r="MN285" s="136"/>
      <c r="MO285" s="136"/>
      <c r="MP285" s="136"/>
      <c r="MQ285" s="136"/>
      <c r="MR285" s="136"/>
      <c r="MS285" s="136"/>
      <c r="MT285" s="136"/>
      <c r="MU285" s="136"/>
      <c r="MV285" s="136"/>
      <c r="MW285" s="136"/>
      <c r="MX285" s="136"/>
      <c r="MY285" s="136"/>
      <c r="MZ285" s="136"/>
      <c r="NA285" s="136"/>
      <c r="NB285" s="136"/>
      <c r="NC285" s="136"/>
      <c r="ND285" s="136"/>
      <c r="NE285" s="136"/>
      <c r="NF285" s="136"/>
      <c r="NG285" s="136"/>
      <c r="NH285" s="136"/>
      <c r="NI285" s="136"/>
      <c r="NJ285" s="136"/>
      <c r="NK285" s="136"/>
      <c r="NL285" s="136"/>
      <c r="NM285" s="136"/>
      <c r="NN285" s="136"/>
      <c r="NO285" s="136"/>
      <c r="NP285" s="136"/>
      <c r="NQ285" s="136"/>
      <c r="NR285" s="136"/>
      <c r="NS285" s="136"/>
      <c r="NT285" s="136"/>
      <c r="NU285" s="136"/>
      <c r="NV285" s="136"/>
      <c r="NW285" s="136"/>
      <c r="NX285" s="136"/>
      <c r="NY285" s="136"/>
      <c r="NZ285" s="136"/>
      <c r="OA285" s="136"/>
      <c r="OB285" s="136"/>
      <c r="OC285" s="136"/>
      <c r="OD285" s="136"/>
      <c r="OE285" s="136"/>
      <c r="OF285" s="136"/>
      <c r="OG285" s="136"/>
      <c r="OH285" s="136"/>
      <c r="OI285" s="136"/>
      <c r="OJ285" s="136"/>
      <c r="OK285" s="136"/>
      <c r="OL285" s="136"/>
      <c r="OM285" s="136"/>
      <c r="ON285" s="136"/>
      <c r="OO285" s="136"/>
      <c r="OP285" s="136"/>
      <c r="OQ285" s="136"/>
      <c r="OR285" s="136"/>
      <c r="OS285" s="136"/>
      <c r="OT285" s="136"/>
      <c r="OU285" s="136"/>
      <c r="OV285" s="136"/>
      <c r="OW285" s="136"/>
      <c r="OX285" s="136"/>
      <c r="OY285" s="136"/>
      <c r="OZ285" s="136"/>
      <c r="PA285" s="136"/>
      <c r="PB285" s="136"/>
      <c r="PC285" s="136"/>
      <c r="PD285" s="136"/>
      <c r="PE285" s="136"/>
      <c r="PF285" s="136"/>
      <c r="PG285" s="136"/>
      <c r="PH285" s="136"/>
      <c r="PI285" s="136"/>
      <c r="PJ285" s="136"/>
      <c r="PK285" s="136"/>
      <c r="PL285" s="136"/>
      <c r="PM285" s="136"/>
      <c r="PN285" s="136"/>
      <c r="PO285" s="136"/>
      <c r="PP285" s="136"/>
      <c r="PQ285" s="136"/>
      <c r="PR285" s="136"/>
      <c r="PS285" s="136"/>
      <c r="PT285" s="136"/>
      <c r="PU285" s="136"/>
      <c r="PV285" s="136"/>
      <c r="PW285" s="136"/>
      <c r="PX285" s="136"/>
      <c r="PY285" s="136"/>
      <c r="PZ285" s="136"/>
      <c r="QA285" s="136"/>
      <c r="QB285" s="136"/>
      <c r="QC285" s="136"/>
      <c r="QD285" s="136"/>
      <c r="QE285" s="136"/>
      <c r="QF285" s="136"/>
      <c r="QG285" s="136"/>
      <c r="QH285" s="136"/>
      <c r="QI285" s="136"/>
      <c r="QJ285" s="136"/>
      <c r="QK285" s="136"/>
      <c r="QL285" s="136"/>
      <c r="QM285" s="136"/>
      <c r="QN285" s="136"/>
      <c r="QO285" s="136"/>
      <c r="QP285" s="136"/>
      <c r="QQ285" s="136"/>
      <c r="QR285" s="136"/>
      <c r="QS285" s="136"/>
      <c r="QT285" s="136"/>
      <c r="QU285" s="136"/>
      <c r="QV285" s="136"/>
      <c r="QW285" s="136"/>
      <c r="QX285" s="136"/>
      <c r="QY285" s="136"/>
      <c r="QZ285" s="136"/>
      <c r="RA285" s="136"/>
      <c r="RB285" s="136"/>
      <c r="RC285" s="136"/>
      <c r="RD285" s="136"/>
      <c r="RE285" s="136"/>
      <c r="RF285" s="136"/>
      <c r="RG285" s="136"/>
      <c r="RH285" s="136"/>
      <c r="RI285" s="136"/>
      <c r="RJ285" s="136"/>
      <c r="RK285" s="136"/>
      <c r="RL285" s="136"/>
      <c r="RM285" s="136"/>
      <c r="RN285" s="136"/>
      <c r="RO285" s="136"/>
      <c r="RP285" s="136"/>
      <c r="RQ285" s="136"/>
      <c r="RR285" s="136"/>
      <c r="RS285" s="136"/>
      <c r="RT285" s="136"/>
      <c r="RU285" s="136"/>
      <c r="RV285" s="136"/>
      <c r="RW285" s="136"/>
      <c r="RX285" s="136"/>
      <c r="RY285" s="136"/>
      <c r="RZ285" s="136"/>
      <c r="SA285" s="136"/>
      <c r="SB285" s="136"/>
      <c r="SC285" s="136"/>
      <c r="SD285" s="136"/>
      <c r="SE285" s="136"/>
      <c r="SF285" s="136"/>
      <c r="SG285" s="136"/>
      <c r="SH285" s="136"/>
      <c r="SI285" s="136"/>
      <c r="SJ285" s="136"/>
      <c r="SK285" s="136"/>
      <c r="SL285" s="136"/>
      <c r="SM285" s="136"/>
      <c r="SN285" s="136"/>
      <c r="SO285" s="136"/>
      <c r="SP285" s="136"/>
      <c r="SQ285" s="136"/>
      <c r="SR285" s="136"/>
      <c r="SS285" s="136"/>
      <c r="ST285" s="136"/>
      <c r="SU285" s="136"/>
      <c r="SV285" s="136"/>
      <c r="SW285" s="136"/>
      <c r="SX285" s="136"/>
      <c r="SY285" s="136"/>
      <c r="SZ285" s="136"/>
      <c r="TA285" s="136"/>
      <c r="TB285" s="136"/>
      <c r="TC285" s="136"/>
      <c r="TD285" s="136"/>
      <c r="TE285" s="136"/>
      <c r="TF285" s="136"/>
      <c r="TG285" s="136"/>
      <c r="TH285" s="136"/>
      <c r="TI285" s="136"/>
      <c r="TJ285" s="136"/>
      <c r="TK285" s="136"/>
      <c r="TL285" s="136"/>
      <c r="TM285" s="136"/>
      <c r="TN285" s="136"/>
      <c r="TO285" s="136"/>
      <c r="TP285" s="136"/>
      <c r="TQ285" s="136"/>
      <c r="TR285" s="136"/>
      <c r="TS285" s="136"/>
      <c r="TT285" s="136"/>
      <c r="TU285" s="136"/>
      <c r="TV285" s="136"/>
      <c r="TW285" s="136"/>
      <c r="TX285" s="136"/>
      <c r="TY285" s="136"/>
      <c r="TZ285" s="136"/>
      <c r="UA285" s="136"/>
      <c r="UB285" s="136"/>
      <c r="UC285" s="136"/>
      <c r="UD285" s="136"/>
      <c r="UE285" s="136"/>
      <c r="UF285" s="136"/>
      <c r="UG285" s="136"/>
      <c r="UH285" s="136"/>
      <c r="UI285" s="136"/>
      <c r="UJ285" s="136"/>
      <c r="UK285" s="136"/>
      <c r="UL285" s="136"/>
      <c r="UM285" s="136"/>
      <c r="UN285" s="136"/>
      <c r="UO285" s="136"/>
      <c r="UP285" s="136"/>
      <c r="UQ285" s="136"/>
      <c r="UR285" s="136"/>
      <c r="US285" s="136"/>
      <c r="UT285" s="136"/>
      <c r="UU285" s="136"/>
      <c r="UV285" s="136"/>
      <c r="UW285" s="136"/>
      <c r="UX285" s="136"/>
      <c r="UY285" s="136"/>
      <c r="UZ285" s="136"/>
      <c r="VA285" s="136"/>
      <c r="VB285" s="136"/>
      <c r="VC285" s="136"/>
      <c r="VD285" s="136"/>
      <c r="VE285" s="136"/>
      <c r="VF285" s="136"/>
      <c r="VG285" s="136"/>
      <c r="VH285" s="136"/>
      <c r="VI285" s="136"/>
      <c r="VJ285" s="136"/>
      <c r="VK285" s="136"/>
      <c r="VL285" s="136"/>
      <c r="VM285" s="136"/>
      <c r="VN285" s="136"/>
      <c r="VO285" s="136"/>
      <c r="VP285" s="136"/>
      <c r="VQ285" s="136"/>
      <c r="VR285" s="136"/>
      <c r="VS285" s="136"/>
      <c r="VT285" s="136"/>
      <c r="VU285" s="136"/>
      <c r="VV285" s="136"/>
      <c r="VW285" s="136"/>
      <c r="VX285" s="136"/>
      <c r="VY285" s="136"/>
      <c r="VZ285" s="136"/>
      <c r="WA285" s="136"/>
      <c r="WB285" s="136"/>
      <c r="WC285" s="136"/>
      <c r="WD285" s="136"/>
      <c r="WE285" s="136"/>
      <c r="WF285" s="136"/>
      <c r="WG285" s="136"/>
      <c r="WH285" s="136"/>
      <c r="WI285" s="136"/>
      <c r="WJ285" s="136"/>
      <c r="WK285" s="136"/>
      <c r="WL285" s="136"/>
      <c r="WM285" s="136"/>
      <c r="WN285" s="136"/>
      <c r="WO285" s="136"/>
      <c r="WP285" s="136"/>
      <c r="WQ285" s="136"/>
      <c r="WR285" s="136"/>
      <c r="WS285" s="136"/>
      <c r="WT285" s="136"/>
      <c r="WU285" s="136"/>
      <c r="WV285" s="136"/>
      <c r="WW285" s="136"/>
      <c r="WX285" s="136"/>
      <c r="WY285" s="136"/>
      <c r="WZ285" s="136"/>
      <c r="XA285" s="136"/>
      <c r="XB285" s="136"/>
      <c r="XC285" s="136"/>
      <c r="XD285" s="136"/>
      <c r="XE285" s="136"/>
      <c r="XF285" s="136"/>
      <c r="XG285" s="136"/>
      <c r="XH285" s="136"/>
      <c r="XI285" s="136"/>
      <c r="XJ285" s="136"/>
      <c r="XK285" s="136"/>
      <c r="XL285" s="136"/>
      <c r="XM285" s="136"/>
      <c r="XN285" s="136"/>
      <c r="XO285" s="136"/>
      <c r="XP285" s="136"/>
      <c r="XQ285" s="136"/>
      <c r="XR285" s="136"/>
      <c r="XS285" s="136"/>
      <c r="XT285" s="136"/>
      <c r="XU285" s="136"/>
      <c r="XV285" s="136"/>
      <c r="XW285" s="136"/>
      <c r="XX285" s="136"/>
      <c r="XY285" s="136"/>
      <c r="XZ285" s="136"/>
      <c r="YA285" s="136"/>
      <c r="YB285" s="136"/>
      <c r="YC285" s="136"/>
      <c r="YD285" s="136"/>
      <c r="YE285" s="136"/>
      <c r="YF285" s="136"/>
      <c r="YG285" s="136"/>
      <c r="YH285" s="136"/>
      <c r="YI285" s="136"/>
      <c r="YJ285" s="136"/>
      <c r="YK285" s="136"/>
      <c r="YL285" s="136"/>
      <c r="YM285" s="136"/>
      <c r="YN285" s="136"/>
      <c r="YO285" s="136"/>
      <c r="YP285" s="136"/>
      <c r="YQ285" s="136"/>
      <c r="YR285" s="136"/>
      <c r="YS285" s="136"/>
      <c r="YT285" s="136"/>
      <c r="YU285" s="136"/>
      <c r="YV285" s="136"/>
      <c r="YW285" s="136"/>
      <c r="YX285" s="136"/>
      <c r="YY285" s="136"/>
      <c r="YZ285" s="136"/>
      <c r="ZA285" s="136"/>
      <c r="ZB285" s="136"/>
      <c r="ZC285" s="136"/>
      <c r="ZD285" s="136"/>
      <c r="ZE285" s="136"/>
      <c r="ZF285" s="136"/>
      <c r="ZG285" s="136"/>
      <c r="ZH285" s="136"/>
      <c r="ZI285" s="136"/>
      <c r="ZJ285" s="136"/>
      <c r="ZK285" s="136"/>
      <c r="ZL285" s="136"/>
      <c r="ZM285" s="136"/>
      <c r="ZN285" s="136"/>
      <c r="ZO285" s="136"/>
      <c r="ZP285" s="136"/>
      <c r="ZQ285" s="136"/>
      <c r="ZR285" s="136"/>
      <c r="ZS285" s="136"/>
      <c r="ZT285" s="136"/>
      <c r="ZU285" s="136"/>
      <c r="ZV285" s="136"/>
      <c r="ZW285" s="136"/>
      <c r="ZX285" s="136"/>
      <c r="ZY285" s="136"/>
      <c r="ZZ285" s="136"/>
      <c r="AAA285" s="136"/>
      <c r="AAB285" s="136"/>
      <c r="AAC285" s="136"/>
      <c r="AAD285" s="136"/>
      <c r="AAE285" s="136"/>
      <c r="AAF285" s="136"/>
      <c r="AAG285" s="136"/>
      <c r="AAH285" s="136"/>
      <c r="AAI285" s="136"/>
      <c r="AAJ285" s="136"/>
      <c r="AAK285" s="136"/>
      <c r="AAL285" s="136"/>
      <c r="AAM285" s="136"/>
      <c r="AAN285" s="136"/>
      <c r="AAO285" s="136"/>
      <c r="AAP285" s="136"/>
      <c r="AAQ285" s="136"/>
      <c r="AAR285" s="136"/>
      <c r="AAS285" s="136"/>
      <c r="AAT285" s="136"/>
      <c r="AAU285" s="136"/>
      <c r="AAV285" s="136"/>
      <c r="AAW285" s="136"/>
      <c r="AAX285" s="136"/>
      <c r="AAY285" s="136"/>
      <c r="AAZ285" s="136"/>
      <c r="ABA285" s="136"/>
      <c r="ABB285" s="136"/>
      <c r="ABC285" s="136"/>
      <c r="ABD285" s="136"/>
      <c r="ABE285" s="136"/>
      <c r="ABF285" s="136"/>
      <c r="ABG285" s="136"/>
      <c r="ABH285" s="136"/>
      <c r="ABI285" s="136"/>
      <c r="ABJ285" s="136"/>
      <c r="ABK285" s="136"/>
      <c r="ABL285" s="136"/>
      <c r="ABM285" s="136"/>
      <c r="ABN285" s="136"/>
      <c r="ABO285" s="136"/>
      <c r="ABP285" s="136"/>
      <c r="ABQ285" s="136"/>
      <c r="ABR285" s="136"/>
      <c r="ABS285" s="136"/>
      <c r="ABT285" s="136"/>
      <c r="ABU285" s="136"/>
      <c r="ABV285" s="136"/>
      <c r="ABW285" s="136"/>
      <c r="ABX285" s="136"/>
      <c r="ABY285" s="136"/>
      <c r="ABZ285" s="136"/>
      <c r="ACA285" s="136"/>
      <c r="ACB285" s="136"/>
      <c r="ACC285" s="136"/>
      <c r="ACD285" s="136"/>
      <c r="ACE285" s="136"/>
      <c r="ACF285" s="136"/>
      <c r="ACG285" s="136"/>
      <c r="ACH285" s="136"/>
      <c r="ACI285" s="136"/>
      <c r="ACJ285" s="136"/>
      <c r="ACK285" s="136"/>
      <c r="ACL285" s="136"/>
      <c r="ACM285" s="136"/>
      <c r="ACN285" s="136"/>
      <c r="ACO285" s="136"/>
      <c r="ACP285" s="136"/>
      <c r="ACQ285" s="136"/>
      <c r="ACR285" s="136"/>
      <c r="ACS285" s="136"/>
      <c r="ACT285" s="136"/>
      <c r="ACU285" s="136"/>
      <c r="ACV285" s="136"/>
      <c r="ACW285" s="136"/>
      <c r="ACX285" s="136"/>
      <c r="ACY285" s="136"/>
      <c r="ACZ285" s="136"/>
      <c r="ADA285" s="136"/>
      <c r="ADB285" s="136"/>
      <c r="ADC285" s="136"/>
      <c r="ADD285" s="136"/>
      <c r="ADE285" s="136"/>
      <c r="ADF285" s="136"/>
      <c r="ADG285" s="136"/>
      <c r="ADH285" s="136"/>
      <c r="ADI285" s="136"/>
      <c r="ADJ285" s="136"/>
      <c r="ADK285" s="136"/>
      <c r="ADL285" s="136"/>
      <c r="ADM285" s="136"/>
      <c r="ADN285" s="136"/>
      <c r="ADO285" s="136"/>
      <c r="ADP285" s="136"/>
      <c r="ADQ285" s="136"/>
      <c r="ADR285" s="136"/>
      <c r="ADS285" s="136"/>
      <c r="ADT285" s="136"/>
      <c r="ADU285" s="136"/>
      <c r="ADV285" s="136"/>
      <c r="ADW285" s="136"/>
      <c r="ADX285" s="136"/>
      <c r="ADY285" s="136"/>
      <c r="ADZ285" s="136"/>
      <c r="AEA285" s="136"/>
      <c r="AEB285" s="136"/>
      <c r="AEC285" s="136"/>
      <c r="AED285" s="136"/>
      <c r="AEE285" s="136"/>
      <c r="AEF285" s="136"/>
      <c r="AEG285" s="136"/>
      <c r="AEH285" s="136"/>
      <c r="AEI285" s="136"/>
      <c r="AEJ285" s="136"/>
      <c r="AEK285" s="136"/>
      <c r="AEL285" s="136"/>
      <c r="AEM285" s="136"/>
      <c r="AEN285" s="136"/>
      <c r="AEO285" s="136"/>
      <c r="AEP285" s="136"/>
      <c r="AEQ285" s="136"/>
      <c r="AER285" s="136"/>
      <c r="AES285" s="136"/>
      <c r="AET285" s="136"/>
      <c r="AEU285" s="136"/>
      <c r="AEV285" s="136"/>
      <c r="AEW285" s="136"/>
      <c r="AEX285" s="136"/>
      <c r="AEY285" s="136"/>
      <c r="AEZ285" s="136"/>
      <c r="AFA285" s="136"/>
      <c r="AFB285" s="136"/>
      <c r="AFC285" s="136"/>
      <c r="AFD285" s="136"/>
      <c r="AFE285" s="136"/>
      <c r="AFF285" s="136"/>
      <c r="AFG285" s="136"/>
      <c r="AFH285" s="136"/>
      <c r="AFI285" s="136"/>
      <c r="AFJ285" s="136"/>
      <c r="AFK285" s="136"/>
      <c r="AFL285" s="136"/>
      <c r="AFM285" s="136"/>
      <c r="AFN285" s="136"/>
      <c r="AFO285" s="136"/>
      <c r="AFP285" s="136"/>
      <c r="AFQ285" s="136"/>
      <c r="AFR285" s="136"/>
      <c r="AFS285" s="136"/>
      <c r="AFT285" s="136"/>
      <c r="AFU285" s="136"/>
      <c r="AFV285" s="136"/>
      <c r="AFW285" s="136"/>
      <c r="AFX285" s="136"/>
      <c r="AFY285" s="136"/>
      <c r="AFZ285" s="136"/>
      <c r="AGA285" s="136"/>
      <c r="AGB285" s="136"/>
      <c r="AGC285" s="136"/>
      <c r="AGD285" s="136"/>
      <c r="AGE285" s="136"/>
      <c r="AGF285" s="136"/>
      <c r="AGG285" s="136"/>
      <c r="AGH285" s="136"/>
      <c r="AGI285" s="136"/>
      <c r="AGJ285" s="136"/>
      <c r="AGK285" s="136"/>
      <c r="AGL285" s="136"/>
      <c r="AGM285" s="136"/>
      <c r="AGN285" s="136"/>
      <c r="AGO285" s="136"/>
      <c r="AGP285" s="136"/>
      <c r="AGQ285" s="136"/>
      <c r="AGR285" s="136"/>
      <c r="AGS285" s="136"/>
      <c r="AGT285" s="136"/>
      <c r="AGU285" s="136"/>
      <c r="AGV285" s="136"/>
      <c r="AGW285" s="136"/>
      <c r="AGX285" s="136"/>
      <c r="AGY285" s="136"/>
      <c r="AGZ285" s="136"/>
      <c r="AHA285" s="136"/>
      <c r="AHB285" s="136"/>
      <c r="AHC285" s="136"/>
      <c r="AHD285" s="136"/>
      <c r="AHE285" s="136"/>
      <c r="AHF285" s="136"/>
      <c r="AHG285" s="136"/>
      <c r="AHH285" s="136"/>
      <c r="AHI285" s="136"/>
      <c r="AHJ285" s="136"/>
      <c r="AHK285" s="136"/>
      <c r="AHL285" s="136"/>
      <c r="AHM285" s="136"/>
      <c r="AHN285" s="136"/>
      <c r="AHO285" s="136"/>
      <c r="AHP285" s="136"/>
      <c r="AHQ285" s="136"/>
      <c r="AHR285" s="136"/>
      <c r="AHS285" s="136"/>
      <c r="AHT285" s="136"/>
      <c r="AHU285" s="136"/>
      <c r="AHV285" s="136"/>
      <c r="AHW285" s="136"/>
      <c r="AHX285" s="136"/>
      <c r="AHY285" s="136"/>
      <c r="AHZ285" s="136"/>
      <c r="AIA285" s="136"/>
      <c r="AIB285" s="136"/>
      <c r="AIC285" s="136"/>
      <c r="AID285" s="136"/>
      <c r="AIE285" s="136"/>
      <c r="AIF285" s="136"/>
      <c r="AIG285" s="136"/>
      <c r="AIH285" s="136"/>
      <c r="AII285" s="136"/>
      <c r="AIJ285" s="136"/>
      <c r="AIK285" s="136"/>
      <c r="AIL285" s="136"/>
      <c r="AIM285" s="136"/>
      <c r="AIN285" s="136"/>
      <c r="AIO285" s="136"/>
      <c r="AIP285" s="136"/>
      <c r="AIQ285" s="136"/>
      <c r="AIR285" s="136"/>
      <c r="AIS285" s="136"/>
      <c r="AIT285" s="136"/>
      <c r="AIU285" s="136"/>
      <c r="AIV285" s="136"/>
      <c r="AIW285" s="136"/>
      <c r="AIX285" s="136"/>
      <c r="AIY285" s="136"/>
      <c r="AIZ285" s="136"/>
      <c r="AJA285" s="136"/>
      <c r="AJB285" s="136"/>
      <c r="AJC285" s="136"/>
      <c r="AJD285" s="136"/>
      <c r="AJE285" s="136"/>
      <c r="AJF285" s="136"/>
      <c r="AJG285" s="136"/>
      <c r="AJH285" s="136"/>
      <c r="AJI285" s="136"/>
      <c r="AJJ285" s="136"/>
      <c r="AJK285" s="136"/>
      <c r="AJL285" s="136"/>
      <c r="AJM285" s="136"/>
      <c r="AJN285" s="136"/>
      <c r="AJO285" s="136"/>
      <c r="AJP285" s="136"/>
      <c r="AJQ285" s="136"/>
      <c r="AJR285" s="136"/>
      <c r="AJS285" s="136"/>
      <c r="AJT285" s="136"/>
      <c r="AJU285" s="136"/>
      <c r="AJV285" s="136"/>
      <c r="AJW285" s="136"/>
      <c r="AJX285" s="136"/>
      <c r="AJY285" s="136"/>
      <c r="AJZ285" s="136"/>
      <c r="AKA285" s="136"/>
      <c r="AKB285" s="136"/>
      <c r="AKC285" s="136"/>
      <c r="AKD285" s="136"/>
      <c r="AKE285" s="136"/>
      <c r="AKF285" s="136"/>
      <c r="AKG285" s="136"/>
      <c r="AKH285" s="136"/>
      <c r="AKI285" s="136"/>
      <c r="AKJ285" s="136"/>
      <c r="AKK285" s="136"/>
      <c r="AKL285" s="136"/>
      <c r="AKM285" s="136"/>
      <c r="AKN285" s="136"/>
      <c r="AKO285" s="136"/>
      <c r="AKP285" s="136"/>
      <c r="AKQ285" s="136"/>
      <c r="AKR285" s="136"/>
      <c r="AKS285" s="136"/>
      <c r="AKT285" s="136"/>
      <c r="AKU285" s="136"/>
      <c r="AKV285" s="136"/>
      <c r="AKW285" s="136"/>
      <c r="AKX285" s="136"/>
      <c r="AKY285" s="136"/>
      <c r="AKZ285" s="136"/>
      <c r="ALA285" s="136"/>
      <c r="ALB285" s="136"/>
      <c r="ALC285" s="136"/>
      <c r="ALD285" s="136"/>
      <c r="ALE285" s="136"/>
      <c r="ALF285" s="136"/>
      <c r="ALG285" s="136"/>
      <c r="ALH285" s="136"/>
      <c r="ALI285" s="136"/>
      <c r="ALJ285" s="136"/>
      <c r="ALK285" s="136"/>
      <c r="ALL285" s="136"/>
      <c r="ALM285" s="136"/>
      <c r="ALN285" s="136"/>
      <c r="ALO285" s="136"/>
      <c r="ALP285" s="136"/>
      <c r="ALQ285" s="136"/>
      <c r="ALR285" s="136"/>
      <c r="ALS285" s="136"/>
      <c r="ALT285" s="136"/>
      <c r="ALU285" s="136"/>
      <c r="ALV285" s="136"/>
      <c r="ALW285" s="136"/>
      <c r="ALX285" s="136"/>
      <c r="ALY285" s="136"/>
      <c r="ALZ285" s="136"/>
      <c r="AMA285" s="136"/>
      <c r="AMB285" s="136"/>
      <c r="AMC285" s="136"/>
      <c r="AMD285" s="136"/>
      <c r="AME285" s="136"/>
      <c r="AMF285" s="136"/>
      <c r="AMG285" s="136"/>
      <c r="AMH285" s="136"/>
      <c r="AMI285" s="136"/>
    </row>
    <row r="286" spans="1:1023" ht="29.25" x14ac:dyDescent="0.25">
      <c r="A286" s="280" t="s">
        <v>1061</v>
      </c>
      <c r="B286" s="193">
        <v>286</v>
      </c>
      <c r="C286" s="261" t="s">
        <v>25975</v>
      </c>
      <c r="D286" s="210" t="s">
        <v>1061</v>
      </c>
      <c r="E286" s="136"/>
      <c r="F286" s="238"/>
      <c r="G286" s="214"/>
      <c r="H286" s="214"/>
      <c r="I286" s="367"/>
      <c r="J286" s="443"/>
      <c r="K286" s="409">
        <v>1</v>
      </c>
      <c r="L286" s="161"/>
      <c r="M286" s="161"/>
      <c r="N286" s="161"/>
      <c r="O286" s="161"/>
      <c r="P286" s="161"/>
      <c r="Q286" s="161"/>
      <c r="R286" s="161"/>
      <c r="S286" s="77"/>
      <c r="T286" s="77"/>
      <c r="U286" s="161"/>
      <c r="V286" s="256">
        <f>IF(O286=1,10,100)</f>
        <v>100</v>
      </c>
      <c r="W286" s="256">
        <f>IF(O286=1,1,IF(O286=2,10,100))</f>
        <v>100</v>
      </c>
      <c r="X286" s="256">
        <f>IF(O286=3,20,100)</f>
        <v>100</v>
      </c>
      <c r="Y286" s="256">
        <f>IF(P286=1,10,100)</f>
        <v>100</v>
      </c>
      <c r="Z286" s="256">
        <f>IF(P286=1,1,IF(P286=2,10,100))</f>
        <v>100</v>
      </c>
      <c r="AA286" s="257">
        <f>IF(OR(EXACT(Q286,"1A"),EXACT(Q286,"1B")),0.1,IF(Q286=2,1,100))</f>
        <v>100</v>
      </c>
      <c r="AB286" s="257">
        <f>IF(OR(EXACT(R286,"1A"),EXACT(R286,"1B")),0.1,IF(R286=2,1,100))</f>
        <v>100</v>
      </c>
      <c r="AC286" s="257">
        <f>IF(OR(EXACT(S286,"1A"),EXACT(S286,"1B")),0.3,IF(S286=2,3,100))</f>
        <v>100</v>
      </c>
      <c r="AD286" s="136"/>
      <c r="AE286" s="136"/>
      <c r="AF286" s="249">
        <f>IF(OR(OR(EXACT(J286,"1A"),EXACT(J286,"1B"),EXACT(J286,"1C")),K286=1),1,IF(K286=2,10,100))</f>
        <v>1</v>
      </c>
      <c r="AG286" s="249">
        <f>IF(OR(EXACT(J286,"1A"),EXACT(J286,"1B"),EXACT(J286,"1C")),1,IF(J286=2,10,100))</f>
        <v>100</v>
      </c>
      <c r="AH286" s="249">
        <f>IF(OR(EXACT(J286,"1A"),EXACT(J286,"1B"),EXACT(J286,"1C"),K286=1),3,100)</f>
        <v>3</v>
      </c>
      <c r="AI286" s="249">
        <f>IF(OR(EXACT(J286,"1A"),EXACT(J286,"1B"),EXACT(J286,"1C")),5,100)</f>
        <v>100</v>
      </c>
      <c r="AJ286" s="251"/>
      <c r="AK286" s="136"/>
      <c r="AL286" s="153"/>
      <c r="AM286" s="251"/>
      <c r="AN286" s="136"/>
      <c r="AO286" s="136"/>
      <c r="AP286" s="136"/>
      <c r="AQ286" s="285" t="s">
        <v>25976</v>
      </c>
      <c r="AR286" s="136"/>
      <c r="AS286" s="136"/>
      <c r="AT286" s="136"/>
      <c r="AU286" s="136"/>
      <c r="AV286" s="136"/>
      <c r="AW286" s="136"/>
      <c r="AX286" s="136"/>
      <c r="AY286" s="136"/>
      <c r="AZ286" s="136"/>
      <c r="BA286" s="136"/>
      <c r="BB286" s="136"/>
      <c r="BC286" s="136"/>
      <c r="BD286" s="136"/>
      <c r="BE286" s="136"/>
      <c r="BF286" s="136"/>
      <c r="BG286" s="136"/>
      <c r="BH286" s="136"/>
      <c r="BI286" s="136"/>
      <c r="BJ286" s="136"/>
      <c r="BK286" s="136"/>
      <c r="BL286" s="136"/>
      <c r="BM286" s="136"/>
      <c r="BN286" s="136"/>
      <c r="BO286" s="136"/>
      <c r="BP286" s="136"/>
      <c r="BQ286" s="136"/>
      <c r="BR286" s="136"/>
      <c r="BS286" s="136"/>
      <c r="BT286" s="136"/>
      <c r="BU286" s="136"/>
      <c r="BV286" s="136"/>
      <c r="BW286" s="136"/>
      <c r="BX286" s="136"/>
      <c r="BY286" s="136"/>
      <c r="BZ286" s="136"/>
      <c r="CA286" s="136"/>
      <c r="CB286" s="136"/>
      <c r="CC286" s="136"/>
      <c r="CD286" s="136"/>
      <c r="CE286" s="136"/>
      <c r="CF286" s="136"/>
      <c r="CG286" s="136"/>
      <c r="CH286" s="136"/>
      <c r="CI286" s="136"/>
      <c r="CJ286" s="136"/>
      <c r="CK286" s="136"/>
      <c r="CL286" s="136"/>
      <c r="CM286" s="136"/>
      <c r="CN286" s="136"/>
      <c r="CO286" s="136"/>
      <c r="CP286" s="136"/>
      <c r="CQ286" s="136"/>
      <c r="CR286" s="136"/>
      <c r="CS286" s="136"/>
      <c r="CT286" s="136"/>
      <c r="CU286" s="136"/>
      <c r="CV286" s="136"/>
      <c r="CW286" s="136"/>
      <c r="CX286" s="136"/>
      <c r="CY286" s="136"/>
      <c r="CZ286" s="136"/>
      <c r="DA286" s="136"/>
      <c r="DB286" s="136"/>
      <c r="DC286" s="136"/>
      <c r="DD286" s="136"/>
      <c r="DE286" s="136"/>
      <c r="DF286" s="136"/>
      <c r="DG286" s="136"/>
      <c r="DH286" s="136"/>
      <c r="DI286" s="136"/>
      <c r="DJ286" s="136"/>
      <c r="DK286" s="136"/>
      <c r="DL286" s="136"/>
      <c r="DM286" s="136"/>
      <c r="DN286" s="136"/>
      <c r="DO286" s="136"/>
      <c r="DP286" s="136"/>
      <c r="DQ286" s="136"/>
      <c r="DR286" s="136"/>
      <c r="DS286" s="136"/>
      <c r="DT286" s="136"/>
      <c r="DU286" s="136"/>
      <c r="DV286" s="136"/>
      <c r="DW286" s="136"/>
      <c r="DX286" s="136"/>
      <c r="DY286" s="136"/>
      <c r="DZ286" s="136"/>
      <c r="EA286" s="136"/>
      <c r="EB286" s="136"/>
      <c r="EC286" s="136"/>
      <c r="ED286" s="136"/>
      <c r="EE286" s="136"/>
      <c r="EF286" s="136"/>
      <c r="EG286" s="136"/>
      <c r="EH286" s="136"/>
      <c r="EI286" s="136"/>
      <c r="EJ286" s="136"/>
      <c r="EK286" s="136"/>
      <c r="EL286" s="136"/>
      <c r="EM286" s="136"/>
      <c r="EN286" s="136"/>
      <c r="EO286" s="136"/>
      <c r="EP286" s="136"/>
      <c r="EQ286" s="136"/>
      <c r="ER286" s="136"/>
      <c r="ES286" s="136"/>
      <c r="ET286" s="136"/>
      <c r="EU286" s="136"/>
      <c r="EV286" s="136"/>
      <c r="EW286" s="136"/>
      <c r="EX286" s="136"/>
      <c r="EY286" s="136"/>
      <c r="EZ286" s="136"/>
      <c r="FA286" s="136"/>
      <c r="FB286" s="136"/>
      <c r="FC286" s="136"/>
      <c r="FD286" s="136"/>
      <c r="FE286" s="136"/>
      <c r="FF286" s="136"/>
      <c r="FG286" s="136"/>
      <c r="FH286" s="136"/>
      <c r="FI286" s="136"/>
      <c r="FJ286" s="136"/>
      <c r="FK286" s="136"/>
      <c r="FL286" s="136"/>
      <c r="FM286" s="136"/>
      <c r="FN286" s="136"/>
      <c r="FO286" s="136"/>
      <c r="FP286" s="136"/>
      <c r="FQ286" s="136"/>
      <c r="FR286" s="136"/>
      <c r="FS286" s="136"/>
      <c r="FT286" s="136"/>
      <c r="FU286" s="136"/>
      <c r="FV286" s="136"/>
      <c r="FW286" s="136"/>
      <c r="FX286" s="136"/>
      <c r="FY286" s="136"/>
      <c r="FZ286" s="136"/>
      <c r="GA286" s="136"/>
      <c r="GB286" s="136"/>
      <c r="GC286" s="136"/>
      <c r="GD286" s="136"/>
      <c r="GE286" s="136"/>
      <c r="GF286" s="136"/>
      <c r="GG286" s="136"/>
      <c r="GH286" s="136"/>
      <c r="GI286" s="136"/>
      <c r="GJ286" s="136"/>
      <c r="GK286" s="136"/>
      <c r="GL286" s="136"/>
      <c r="GM286" s="136"/>
      <c r="GN286" s="136"/>
      <c r="GO286" s="136"/>
      <c r="GP286" s="136"/>
      <c r="GQ286" s="136"/>
      <c r="GR286" s="136"/>
      <c r="GS286" s="136"/>
      <c r="GT286" s="136"/>
      <c r="GU286" s="136"/>
      <c r="GV286" s="136"/>
      <c r="GW286" s="136"/>
      <c r="GX286" s="136"/>
      <c r="GY286" s="136"/>
      <c r="GZ286" s="136"/>
      <c r="HA286" s="136"/>
      <c r="HB286" s="136"/>
      <c r="HC286" s="136"/>
      <c r="HD286" s="136"/>
      <c r="HE286" s="136"/>
      <c r="HF286" s="136"/>
      <c r="HG286" s="136"/>
      <c r="HH286" s="136"/>
      <c r="HI286" s="136"/>
      <c r="HJ286" s="136"/>
      <c r="HK286" s="136"/>
      <c r="HL286" s="136"/>
      <c r="HM286" s="136"/>
      <c r="HN286" s="136"/>
      <c r="HO286" s="136"/>
      <c r="HP286" s="136"/>
      <c r="HQ286" s="136"/>
      <c r="HR286" s="136"/>
      <c r="HS286" s="136"/>
      <c r="HT286" s="136"/>
      <c r="HU286" s="136"/>
      <c r="HV286" s="136"/>
      <c r="HW286" s="136"/>
      <c r="HX286" s="136"/>
      <c r="HY286" s="136"/>
      <c r="HZ286" s="136"/>
      <c r="IA286" s="136"/>
      <c r="IB286" s="136"/>
      <c r="IC286" s="136"/>
      <c r="ID286" s="136"/>
      <c r="IE286" s="136"/>
      <c r="IF286" s="136"/>
      <c r="IG286" s="136"/>
      <c r="IH286" s="136"/>
      <c r="II286" s="136"/>
      <c r="IJ286" s="136"/>
      <c r="IK286" s="136"/>
      <c r="IL286" s="136"/>
      <c r="IM286" s="136"/>
      <c r="IN286" s="136"/>
      <c r="IO286" s="136"/>
      <c r="IP286" s="136"/>
      <c r="IQ286" s="136"/>
      <c r="IR286" s="136"/>
      <c r="IS286" s="136"/>
      <c r="IT286" s="136"/>
      <c r="IU286" s="136"/>
      <c r="IV286" s="136"/>
      <c r="IW286" s="136"/>
      <c r="IX286" s="136"/>
      <c r="IY286" s="136"/>
      <c r="IZ286" s="136"/>
      <c r="JA286" s="136"/>
      <c r="JB286" s="136"/>
      <c r="JC286" s="136"/>
      <c r="JD286" s="136"/>
      <c r="JE286" s="136"/>
      <c r="JF286" s="136"/>
      <c r="JG286" s="136"/>
      <c r="JH286" s="136"/>
      <c r="JI286" s="136"/>
      <c r="JJ286" s="136"/>
      <c r="JK286" s="136"/>
      <c r="JL286" s="136"/>
      <c r="JM286" s="136"/>
      <c r="JN286" s="136"/>
      <c r="JO286" s="136"/>
      <c r="JP286" s="136"/>
      <c r="JQ286" s="136"/>
      <c r="JR286" s="136"/>
      <c r="JS286" s="136"/>
      <c r="JT286" s="136"/>
      <c r="JU286" s="136"/>
      <c r="JV286" s="136"/>
      <c r="JW286" s="136"/>
      <c r="JX286" s="136"/>
      <c r="JY286" s="136"/>
      <c r="JZ286" s="136"/>
      <c r="KA286" s="136"/>
      <c r="KB286" s="136"/>
      <c r="KC286" s="136"/>
      <c r="KD286" s="136"/>
      <c r="KE286" s="136"/>
      <c r="KF286" s="136"/>
      <c r="KG286" s="136"/>
      <c r="KH286" s="136"/>
      <c r="KI286" s="136"/>
      <c r="KJ286" s="136"/>
      <c r="KK286" s="136"/>
      <c r="KL286" s="136"/>
      <c r="KM286" s="136"/>
      <c r="KN286" s="136"/>
      <c r="KO286" s="136"/>
      <c r="KP286" s="136"/>
      <c r="KQ286" s="136"/>
      <c r="KR286" s="136"/>
      <c r="KS286" s="136"/>
      <c r="KT286" s="136"/>
      <c r="KU286" s="136"/>
      <c r="KV286" s="136"/>
      <c r="KW286" s="136"/>
      <c r="KX286" s="136"/>
      <c r="KY286" s="136"/>
      <c r="KZ286" s="136"/>
      <c r="LA286" s="136"/>
      <c r="LB286" s="136"/>
      <c r="LC286" s="136"/>
      <c r="LD286" s="136"/>
      <c r="LE286" s="136"/>
      <c r="LF286" s="136"/>
      <c r="LG286" s="136"/>
      <c r="LH286" s="136"/>
      <c r="LI286" s="136"/>
      <c r="LJ286" s="136"/>
      <c r="LK286" s="136"/>
      <c r="LL286" s="136"/>
      <c r="LM286" s="136"/>
      <c r="LN286" s="136"/>
      <c r="LO286" s="136"/>
      <c r="LP286" s="136"/>
      <c r="LQ286" s="136"/>
      <c r="LR286" s="136"/>
      <c r="LS286" s="136"/>
      <c r="LT286" s="136"/>
      <c r="LU286" s="136"/>
      <c r="LV286" s="136"/>
      <c r="LW286" s="136"/>
      <c r="LX286" s="136"/>
      <c r="LY286" s="136"/>
      <c r="LZ286" s="136"/>
      <c r="MA286" s="136"/>
      <c r="MB286" s="136"/>
      <c r="MC286" s="136"/>
      <c r="MD286" s="136"/>
      <c r="ME286" s="136"/>
      <c r="MF286" s="136"/>
      <c r="MG286" s="136"/>
      <c r="MH286" s="136"/>
      <c r="MI286" s="136"/>
      <c r="MJ286" s="136"/>
      <c r="MK286" s="136"/>
      <c r="ML286" s="136"/>
      <c r="MM286" s="136"/>
      <c r="MN286" s="136"/>
      <c r="MO286" s="136"/>
      <c r="MP286" s="136"/>
      <c r="MQ286" s="136"/>
      <c r="MR286" s="136"/>
      <c r="MS286" s="136"/>
      <c r="MT286" s="136"/>
      <c r="MU286" s="136"/>
      <c r="MV286" s="136"/>
      <c r="MW286" s="136"/>
      <c r="MX286" s="136"/>
      <c r="MY286" s="136"/>
      <c r="MZ286" s="136"/>
      <c r="NA286" s="136"/>
      <c r="NB286" s="136"/>
      <c r="NC286" s="136"/>
      <c r="ND286" s="136"/>
      <c r="NE286" s="136"/>
      <c r="NF286" s="136"/>
      <c r="NG286" s="136"/>
      <c r="NH286" s="136"/>
      <c r="NI286" s="136"/>
      <c r="NJ286" s="136"/>
      <c r="NK286" s="136"/>
      <c r="NL286" s="136"/>
      <c r="NM286" s="136"/>
      <c r="NN286" s="136"/>
      <c r="NO286" s="136"/>
      <c r="NP286" s="136"/>
      <c r="NQ286" s="136"/>
      <c r="NR286" s="136"/>
      <c r="NS286" s="136"/>
      <c r="NT286" s="136"/>
      <c r="NU286" s="136"/>
      <c r="NV286" s="136"/>
      <c r="NW286" s="136"/>
      <c r="NX286" s="136"/>
      <c r="NY286" s="136"/>
      <c r="NZ286" s="136"/>
      <c r="OA286" s="136"/>
      <c r="OB286" s="136"/>
      <c r="OC286" s="136"/>
      <c r="OD286" s="136"/>
      <c r="OE286" s="136"/>
      <c r="OF286" s="136"/>
      <c r="OG286" s="136"/>
      <c r="OH286" s="136"/>
      <c r="OI286" s="136"/>
      <c r="OJ286" s="136"/>
      <c r="OK286" s="136"/>
      <c r="OL286" s="136"/>
      <c r="OM286" s="136"/>
      <c r="ON286" s="136"/>
      <c r="OO286" s="136"/>
      <c r="OP286" s="136"/>
      <c r="OQ286" s="136"/>
      <c r="OR286" s="136"/>
      <c r="OS286" s="136"/>
      <c r="OT286" s="136"/>
      <c r="OU286" s="136"/>
      <c r="OV286" s="136"/>
      <c r="OW286" s="136"/>
      <c r="OX286" s="136"/>
      <c r="OY286" s="136"/>
      <c r="OZ286" s="136"/>
      <c r="PA286" s="136"/>
      <c r="PB286" s="136"/>
      <c r="PC286" s="136"/>
      <c r="PD286" s="136"/>
      <c r="PE286" s="136"/>
      <c r="PF286" s="136"/>
      <c r="PG286" s="136"/>
      <c r="PH286" s="136"/>
      <c r="PI286" s="136"/>
      <c r="PJ286" s="136"/>
      <c r="PK286" s="136"/>
      <c r="PL286" s="136"/>
      <c r="PM286" s="136"/>
      <c r="PN286" s="136"/>
      <c r="PO286" s="136"/>
      <c r="PP286" s="136"/>
      <c r="PQ286" s="136"/>
      <c r="PR286" s="136"/>
      <c r="PS286" s="136"/>
      <c r="PT286" s="136"/>
      <c r="PU286" s="136"/>
      <c r="PV286" s="136"/>
      <c r="PW286" s="136"/>
      <c r="PX286" s="136"/>
      <c r="PY286" s="136"/>
      <c r="PZ286" s="136"/>
      <c r="QA286" s="136"/>
      <c r="QB286" s="136"/>
      <c r="QC286" s="136"/>
      <c r="QD286" s="136"/>
      <c r="QE286" s="136"/>
      <c r="QF286" s="136"/>
      <c r="QG286" s="136"/>
      <c r="QH286" s="136"/>
      <c r="QI286" s="136"/>
      <c r="QJ286" s="136"/>
      <c r="QK286" s="136"/>
      <c r="QL286" s="136"/>
      <c r="QM286" s="136"/>
      <c r="QN286" s="136"/>
      <c r="QO286" s="136"/>
      <c r="QP286" s="136"/>
      <c r="QQ286" s="136"/>
      <c r="QR286" s="136"/>
      <c r="QS286" s="136"/>
      <c r="QT286" s="136"/>
      <c r="QU286" s="136"/>
      <c r="QV286" s="136"/>
      <c r="QW286" s="136"/>
      <c r="QX286" s="136"/>
      <c r="QY286" s="136"/>
      <c r="QZ286" s="136"/>
      <c r="RA286" s="136"/>
      <c r="RB286" s="136"/>
      <c r="RC286" s="136"/>
      <c r="RD286" s="136"/>
      <c r="RE286" s="136"/>
      <c r="RF286" s="136"/>
      <c r="RG286" s="136"/>
      <c r="RH286" s="136"/>
      <c r="RI286" s="136"/>
      <c r="RJ286" s="136"/>
      <c r="RK286" s="136"/>
      <c r="RL286" s="136"/>
      <c r="RM286" s="136"/>
      <c r="RN286" s="136"/>
      <c r="RO286" s="136"/>
      <c r="RP286" s="136"/>
      <c r="RQ286" s="136"/>
      <c r="RR286" s="136"/>
      <c r="RS286" s="136"/>
      <c r="RT286" s="136"/>
      <c r="RU286" s="136"/>
      <c r="RV286" s="136"/>
      <c r="RW286" s="136"/>
      <c r="RX286" s="136"/>
      <c r="RY286" s="136"/>
      <c r="RZ286" s="136"/>
      <c r="SA286" s="136"/>
      <c r="SB286" s="136"/>
      <c r="SC286" s="136"/>
      <c r="SD286" s="136"/>
      <c r="SE286" s="136"/>
      <c r="SF286" s="136"/>
      <c r="SG286" s="136"/>
      <c r="SH286" s="136"/>
      <c r="SI286" s="136"/>
      <c r="SJ286" s="136"/>
      <c r="SK286" s="136"/>
      <c r="SL286" s="136"/>
      <c r="SM286" s="136"/>
      <c r="SN286" s="136"/>
      <c r="SO286" s="136"/>
      <c r="SP286" s="136"/>
      <c r="SQ286" s="136"/>
      <c r="SR286" s="136"/>
      <c r="SS286" s="136"/>
      <c r="ST286" s="136"/>
      <c r="SU286" s="136"/>
      <c r="SV286" s="136"/>
      <c r="SW286" s="136"/>
      <c r="SX286" s="136"/>
      <c r="SY286" s="136"/>
      <c r="SZ286" s="136"/>
      <c r="TA286" s="136"/>
      <c r="TB286" s="136"/>
      <c r="TC286" s="136"/>
      <c r="TD286" s="136"/>
      <c r="TE286" s="136"/>
      <c r="TF286" s="136"/>
      <c r="TG286" s="136"/>
      <c r="TH286" s="136"/>
      <c r="TI286" s="136"/>
      <c r="TJ286" s="136"/>
      <c r="TK286" s="136"/>
      <c r="TL286" s="136"/>
      <c r="TM286" s="136"/>
      <c r="TN286" s="136"/>
      <c r="TO286" s="136"/>
      <c r="TP286" s="136"/>
      <c r="TQ286" s="136"/>
      <c r="TR286" s="136"/>
      <c r="TS286" s="136"/>
      <c r="TT286" s="136"/>
      <c r="TU286" s="136"/>
      <c r="TV286" s="136"/>
      <c r="TW286" s="136"/>
      <c r="TX286" s="136"/>
      <c r="TY286" s="136"/>
      <c r="TZ286" s="136"/>
      <c r="UA286" s="136"/>
      <c r="UB286" s="136"/>
      <c r="UC286" s="136"/>
      <c r="UD286" s="136"/>
      <c r="UE286" s="136"/>
      <c r="UF286" s="136"/>
      <c r="UG286" s="136"/>
      <c r="UH286" s="136"/>
      <c r="UI286" s="136"/>
      <c r="UJ286" s="136"/>
      <c r="UK286" s="136"/>
      <c r="UL286" s="136"/>
      <c r="UM286" s="136"/>
      <c r="UN286" s="136"/>
      <c r="UO286" s="136"/>
      <c r="UP286" s="136"/>
      <c r="UQ286" s="136"/>
      <c r="UR286" s="136"/>
      <c r="US286" s="136"/>
      <c r="UT286" s="136"/>
      <c r="UU286" s="136"/>
      <c r="UV286" s="136"/>
      <c r="UW286" s="136"/>
      <c r="UX286" s="136"/>
      <c r="UY286" s="136"/>
      <c r="UZ286" s="136"/>
      <c r="VA286" s="136"/>
      <c r="VB286" s="136"/>
      <c r="VC286" s="136"/>
      <c r="VD286" s="136"/>
      <c r="VE286" s="136"/>
      <c r="VF286" s="136"/>
      <c r="VG286" s="136"/>
      <c r="VH286" s="136"/>
      <c r="VI286" s="136"/>
      <c r="VJ286" s="136"/>
      <c r="VK286" s="136"/>
      <c r="VL286" s="136"/>
      <c r="VM286" s="136"/>
      <c r="VN286" s="136"/>
      <c r="VO286" s="136"/>
      <c r="VP286" s="136"/>
      <c r="VQ286" s="136"/>
      <c r="VR286" s="136"/>
      <c r="VS286" s="136"/>
      <c r="VT286" s="136"/>
      <c r="VU286" s="136"/>
      <c r="VV286" s="136"/>
      <c r="VW286" s="136"/>
      <c r="VX286" s="136"/>
      <c r="VY286" s="136"/>
      <c r="VZ286" s="136"/>
      <c r="WA286" s="136"/>
      <c r="WB286" s="136"/>
      <c r="WC286" s="136"/>
      <c r="WD286" s="136"/>
      <c r="WE286" s="136"/>
      <c r="WF286" s="136"/>
      <c r="WG286" s="136"/>
      <c r="WH286" s="136"/>
      <c r="WI286" s="136"/>
      <c r="WJ286" s="136"/>
      <c r="WK286" s="136"/>
      <c r="WL286" s="136"/>
      <c r="WM286" s="136"/>
      <c r="WN286" s="136"/>
      <c r="WO286" s="136"/>
      <c r="WP286" s="136"/>
      <c r="WQ286" s="136"/>
      <c r="WR286" s="136"/>
      <c r="WS286" s="136"/>
      <c r="WT286" s="136"/>
      <c r="WU286" s="136"/>
      <c r="WV286" s="136"/>
      <c r="WW286" s="136"/>
      <c r="WX286" s="136"/>
      <c r="WY286" s="136"/>
      <c r="WZ286" s="136"/>
      <c r="XA286" s="136"/>
      <c r="XB286" s="136"/>
      <c r="XC286" s="136"/>
      <c r="XD286" s="136"/>
      <c r="XE286" s="136"/>
      <c r="XF286" s="136"/>
      <c r="XG286" s="136"/>
      <c r="XH286" s="136"/>
      <c r="XI286" s="136"/>
      <c r="XJ286" s="136"/>
      <c r="XK286" s="136"/>
      <c r="XL286" s="136"/>
      <c r="XM286" s="136"/>
      <c r="XN286" s="136"/>
      <c r="XO286" s="136"/>
      <c r="XP286" s="136"/>
      <c r="XQ286" s="136"/>
      <c r="XR286" s="136"/>
      <c r="XS286" s="136"/>
      <c r="XT286" s="136"/>
      <c r="XU286" s="136"/>
      <c r="XV286" s="136"/>
      <c r="XW286" s="136"/>
      <c r="XX286" s="136"/>
      <c r="XY286" s="136"/>
      <c r="XZ286" s="136"/>
      <c r="YA286" s="136"/>
      <c r="YB286" s="136"/>
      <c r="YC286" s="136"/>
      <c r="YD286" s="136"/>
      <c r="YE286" s="136"/>
      <c r="YF286" s="136"/>
      <c r="YG286" s="136"/>
      <c r="YH286" s="136"/>
      <c r="YI286" s="136"/>
      <c r="YJ286" s="136"/>
      <c r="YK286" s="136"/>
      <c r="YL286" s="136"/>
      <c r="YM286" s="136"/>
      <c r="YN286" s="136"/>
      <c r="YO286" s="136"/>
      <c r="YP286" s="136"/>
      <c r="YQ286" s="136"/>
      <c r="YR286" s="136"/>
      <c r="YS286" s="136"/>
      <c r="YT286" s="136"/>
      <c r="YU286" s="136"/>
      <c r="YV286" s="136"/>
      <c r="YW286" s="136"/>
      <c r="YX286" s="136"/>
      <c r="YY286" s="136"/>
      <c r="YZ286" s="136"/>
      <c r="ZA286" s="136"/>
      <c r="ZB286" s="136"/>
      <c r="ZC286" s="136"/>
      <c r="ZD286" s="136"/>
      <c r="ZE286" s="136"/>
      <c r="ZF286" s="136"/>
      <c r="ZG286" s="136"/>
      <c r="ZH286" s="136"/>
      <c r="ZI286" s="136"/>
      <c r="ZJ286" s="136"/>
      <c r="ZK286" s="136"/>
      <c r="ZL286" s="136"/>
      <c r="ZM286" s="136"/>
      <c r="ZN286" s="136"/>
      <c r="ZO286" s="136"/>
      <c r="ZP286" s="136"/>
      <c r="ZQ286" s="136"/>
      <c r="ZR286" s="136"/>
      <c r="ZS286" s="136"/>
      <c r="ZT286" s="136"/>
      <c r="ZU286" s="136"/>
      <c r="ZV286" s="136"/>
      <c r="ZW286" s="136"/>
      <c r="ZX286" s="136"/>
      <c r="ZY286" s="136"/>
      <c r="ZZ286" s="136"/>
      <c r="AAA286" s="136"/>
      <c r="AAB286" s="136"/>
      <c r="AAC286" s="136"/>
      <c r="AAD286" s="136"/>
      <c r="AAE286" s="136"/>
      <c r="AAF286" s="136"/>
      <c r="AAG286" s="136"/>
      <c r="AAH286" s="136"/>
      <c r="AAI286" s="136"/>
      <c r="AAJ286" s="136"/>
      <c r="AAK286" s="136"/>
      <c r="AAL286" s="136"/>
      <c r="AAM286" s="136"/>
      <c r="AAN286" s="136"/>
      <c r="AAO286" s="136"/>
      <c r="AAP286" s="136"/>
      <c r="AAQ286" s="136"/>
      <c r="AAR286" s="136"/>
      <c r="AAS286" s="136"/>
      <c r="AAT286" s="136"/>
      <c r="AAU286" s="136"/>
      <c r="AAV286" s="136"/>
      <c r="AAW286" s="136"/>
      <c r="AAX286" s="136"/>
      <c r="AAY286" s="136"/>
      <c r="AAZ286" s="136"/>
      <c r="ABA286" s="136"/>
      <c r="ABB286" s="136"/>
      <c r="ABC286" s="136"/>
      <c r="ABD286" s="136"/>
      <c r="ABE286" s="136"/>
      <c r="ABF286" s="136"/>
      <c r="ABG286" s="136"/>
      <c r="ABH286" s="136"/>
      <c r="ABI286" s="136"/>
      <c r="ABJ286" s="136"/>
      <c r="ABK286" s="136"/>
      <c r="ABL286" s="136"/>
      <c r="ABM286" s="136"/>
      <c r="ABN286" s="136"/>
      <c r="ABO286" s="136"/>
      <c r="ABP286" s="136"/>
      <c r="ABQ286" s="136"/>
      <c r="ABR286" s="136"/>
      <c r="ABS286" s="136"/>
      <c r="ABT286" s="136"/>
      <c r="ABU286" s="136"/>
      <c r="ABV286" s="136"/>
      <c r="ABW286" s="136"/>
      <c r="ABX286" s="136"/>
      <c r="ABY286" s="136"/>
      <c r="ABZ286" s="136"/>
      <c r="ACA286" s="136"/>
      <c r="ACB286" s="136"/>
      <c r="ACC286" s="136"/>
      <c r="ACD286" s="136"/>
      <c r="ACE286" s="136"/>
      <c r="ACF286" s="136"/>
      <c r="ACG286" s="136"/>
      <c r="ACH286" s="136"/>
      <c r="ACI286" s="136"/>
      <c r="ACJ286" s="136"/>
      <c r="ACK286" s="136"/>
      <c r="ACL286" s="136"/>
      <c r="ACM286" s="136"/>
      <c r="ACN286" s="136"/>
      <c r="ACO286" s="136"/>
      <c r="ACP286" s="136"/>
      <c r="ACQ286" s="136"/>
      <c r="ACR286" s="136"/>
      <c r="ACS286" s="136"/>
      <c r="ACT286" s="136"/>
      <c r="ACU286" s="136"/>
      <c r="ACV286" s="136"/>
      <c r="ACW286" s="136"/>
      <c r="ACX286" s="136"/>
      <c r="ACY286" s="136"/>
      <c r="ACZ286" s="136"/>
      <c r="ADA286" s="136"/>
      <c r="ADB286" s="136"/>
      <c r="ADC286" s="136"/>
      <c r="ADD286" s="136"/>
      <c r="ADE286" s="136"/>
      <c r="ADF286" s="136"/>
      <c r="ADG286" s="136"/>
      <c r="ADH286" s="136"/>
      <c r="ADI286" s="136"/>
      <c r="ADJ286" s="136"/>
      <c r="ADK286" s="136"/>
      <c r="ADL286" s="136"/>
      <c r="ADM286" s="136"/>
      <c r="ADN286" s="136"/>
      <c r="ADO286" s="136"/>
      <c r="ADP286" s="136"/>
      <c r="ADQ286" s="136"/>
      <c r="ADR286" s="136"/>
      <c r="ADS286" s="136"/>
      <c r="ADT286" s="136"/>
      <c r="ADU286" s="136"/>
      <c r="ADV286" s="136"/>
      <c r="ADW286" s="136"/>
      <c r="ADX286" s="136"/>
      <c r="ADY286" s="136"/>
      <c r="ADZ286" s="136"/>
      <c r="AEA286" s="136"/>
      <c r="AEB286" s="136"/>
      <c r="AEC286" s="136"/>
      <c r="AED286" s="136"/>
      <c r="AEE286" s="136"/>
      <c r="AEF286" s="136"/>
      <c r="AEG286" s="136"/>
      <c r="AEH286" s="136"/>
      <c r="AEI286" s="136"/>
      <c r="AEJ286" s="136"/>
      <c r="AEK286" s="136"/>
      <c r="AEL286" s="136"/>
      <c r="AEM286" s="136"/>
      <c r="AEN286" s="136"/>
      <c r="AEO286" s="136"/>
      <c r="AEP286" s="136"/>
      <c r="AEQ286" s="136"/>
      <c r="AER286" s="136"/>
      <c r="AES286" s="136"/>
      <c r="AET286" s="136"/>
      <c r="AEU286" s="136"/>
      <c r="AEV286" s="136"/>
      <c r="AEW286" s="136"/>
      <c r="AEX286" s="136"/>
      <c r="AEY286" s="136"/>
      <c r="AEZ286" s="136"/>
      <c r="AFA286" s="136"/>
      <c r="AFB286" s="136"/>
      <c r="AFC286" s="136"/>
      <c r="AFD286" s="136"/>
      <c r="AFE286" s="136"/>
      <c r="AFF286" s="136"/>
      <c r="AFG286" s="136"/>
      <c r="AFH286" s="136"/>
      <c r="AFI286" s="136"/>
      <c r="AFJ286" s="136"/>
      <c r="AFK286" s="136"/>
      <c r="AFL286" s="136"/>
      <c r="AFM286" s="136"/>
      <c r="AFN286" s="136"/>
      <c r="AFO286" s="136"/>
      <c r="AFP286" s="136"/>
      <c r="AFQ286" s="136"/>
      <c r="AFR286" s="136"/>
      <c r="AFS286" s="136"/>
      <c r="AFT286" s="136"/>
      <c r="AFU286" s="136"/>
      <c r="AFV286" s="136"/>
      <c r="AFW286" s="136"/>
      <c r="AFX286" s="136"/>
      <c r="AFY286" s="136"/>
      <c r="AFZ286" s="136"/>
      <c r="AGA286" s="136"/>
      <c r="AGB286" s="136"/>
      <c r="AGC286" s="136"/>
      <c r="AGD286" s="136"/>
      <c r="AGE286" s="136"/>
      <c r="AGF286" s="136"/>
      <c r="AGG286" s="136"/>
      <c r="AGH286" s="136"/>
      <c r="AGI286" s="136"/>
      <c r="AGJ286" s="136"/>
      <c r="AGK286" s="136"/>
      <c r="AGL286" s="136"/>
      <c r="AGM286" s="136"/>
      <c r="AGN286" s="136"/>
      <c r="AGO286" s="136"/>
      <c r="AGP286" s="136"/>
      <c r="AGQ286" s="136"/>
      <c r="AGR286" s="136"/>
      <c r="AGS286" s="136"/>
      <c r="AGT286" s="136"/>
      <c r="AGU286" s="136"/>
      <c r="AGV286" s="136"/>
      <c r="AGW286" s="136"/>
      <c r="AGX286" s="136"/>
      <c r="AGY286" s="136"/>
      <c r="AGZ286" s="136"/>
      <c r="AHA286" s="136"/>
      <c r="AHB286" s="136"/>
      <c r="AHC286" s="136"/>
      <c r="AHD286" s="136"/>
      <c r="AHE286" s="136"/>
      <c r="AHF286" s="136"/>
      <c r="AHG286" s="136"/>
      <c r="AHH286" s="136"/>
      <c r="AHI286" s="136"/>
      <c r="AHJ286" s="136"/>
      <c r="AHK286" s="136"/>
      <c r="AHL286" s="136"/>
      <c r="AHM286" s="136"/>
      <c r="AHN286" s="136"/>
      <c r="AHO286" s="136"/>
      <c r="AHP286" s="136"/>
      <c r="AHQ286" s="136"/>
      <c r="AHR286" s="136"/>
      <c r="AHS286" s="136"/>
      <c r="AHT286" s="136"/>
      <c r="AHU286" s="136"/>
      <c r="AHV286" s="136"/>
      <c r="AHW286" s="136"/>
      <c r="AHX286" s="136"/>
      <c r="AHY286" s="136"/>
      <c r="AHZ286" s="136"/>
      <c r="AIA286" s="136"/>
      <c r="AIB286" s="136"/>
      <c r="AIC286" s="136"/>
      <c r="AID286" s="136"/>
      <c r="AIE286" s="136"/>
      <c r="AIF286" s="136"/>
      <c r="AIG286" s="136"/>
      <c r="AIH286" s="136"/>
      <c r="AII286" s="136"/>
      <c r="AIJ286" s="136"/>
      <c r="AIK286" s="136"/>
      <c r="AIL286" s="136"/>
      <c r="AIM286" s="136"/>
      <c r="AIN286" s="136"/>
      <c r="AIO286" s="136"/>
      <c r="AIP286" s="136"/>
      <c r="AIQ286" s="136"/>
      <c r="AIR286" s="136"/>
      <c r="AIS286" s="136"/>
      <c r="AIT286" s="136"/>
      <c r="AIU286" s="136"/>
      <c r="AIV286" s="136"/>
      <c r="AIW286" s="136"/>
      <c r="AIX286" s="136"/>
      <c r="AIY286" s="136"/>
      <c r="AIZ286" s="136"/>
      <c r="AJA286" s="136"/>
      <c r="AJB286" s="136"/>
      <c r="AJC286" s="136"/>
      <c r="AJD286" s="136"/>
      <c r="AJE286" s="136"/>
      <c r="AJF286" s="136"/>
      <c r="AJG286" s="136"/>
      <c r="AJH286" s="136"/>
      <c r="AJI286" s="136"/>
      <c r="AJJ286" s="136"/>
      <c r="AJK286" s="136"/>
      <c r="AJL286" s="136"/>
      <c r="AJM286" s="136"/>
      <c r="AJN286" s="136"/>
      <c r="AJO286" s="136"/>
      <c r="AJP286" s="136"/>
      <c r="AJQ286" s="136"/>
      <c r="AJR286" s="136"/>
      <c r="AJS286" s="136"/>
      <c r="AJT286" s="136"/>
      <c r="AJU286" s="136"/>
      <c r="AJV286" s="136"/>
      <c r="AJW286" s="136"/>
      <c r="AJX286" s="136"/>
      <c r="AJY286" s="136"/>
      <c r="AJZ286" s="136"/>
      <c r="AKA286" s="136"/>
      <c r="AKB286" s="136"/>
      <c r="AKC286" s="136"/>
      <c r="AKD286" s="136"/>
      <c r="AKE286" s="136"/>
      <c r="AKF286" s="136"/>
      <c r="AKG286" s="136"/>
      <c r="AKH286" s="136"/>
      <c r="AKI286" s="136"/>
      <c r="AKJ286" s="136"/>
      <c r="AKK286" s="136"/>
      <c r="AKL286" s="136"/>
      <c r="AKM286" s="136"/>
      <c r="AKN286" s="136"/>
      <c r="AKO286" s="136"/>
      <c r="AKP286" s="136"/>
      <c r="AKQ286" s="136"/>
      <c r="AKR286" s="136"/>
      <c r="AKS286" s="136"/>
      <c r="AKT286" s="136"/>
      <c r="AKU286" s="136"/>
      <c r="AKV286" s="136"/>
      <c r="AKW286" s="136"/>
      <c r="AKX286" s="136"/>
      <c r="AKY286" s="136"/>
      <c r="AKZ286" s="136"/>
      <c r="ALA286" s="136"/>
      <c r="ALB286" s="136"/>
      <c r="ALC286" s="136"/>
      <c r="ALD286" s="136"/>
      <c r="ALE286" s="136"/>
      <c r="ALF286" s="136"/>
      <c r="ALG286" s="136"/>
      <c r="ALH286" s="136"/>
      <c r="ALI286" s="136"/>
      <c r="ALJ286" s="136"/>
      <c r="ALK286" s="136"/>
      <c r="ALL286" s="136"/>
      <c r="ALM286" s="136"/>
      <c r="ALN286" s="136"/>
      <c r="ALO286" s="136"/>
      <c r="ALP286" s="136"/>
      <c r="ALQ286" s="136"/>
      <c r="ALR286" s="136"/>
      <c r="ALS286" s="136"/>
      <c r="ALT286" s="136"/>
      <c r="ALU286" s="136"/>
      <c r="ALV286" s="136"/>
      <c r="ALW286" s="136"/>
      <c r="ALX286" s="136"/>
      <c r="ALY286" s="136"/>
      <c r="ALZ286" s="136"/>
      <c r="AMA286" s="136"/>
      <c r="AMB286" s="136"/>
      <c r="AMC286" s="136"/>
      <c r="AMD286" s="136"/>
      <c r="AME286" s="136"/>
      <c r="AMF286" s="136"/>
      <c r="AMG286" s="136"/>
      <c r="AMH286" s="136"/>
      <c r="AMI286" s="136"/>
    </row>
    <row r="287" spans="1:1023" ht="29.25" x14ac:dyDescent="0.25">
      <c r="A287" s="280" t="s">
        <v>1062</v>
      </c>
      <c r="B287" s="193">
        <v>287</v>
      </c>
      <c r="C287" s="192" t="s">
        <v>1063</v>
      </c>
      <c r="D287" s="210" t="s">
        <v>1064</v>
      </c>
      <c r="E287" s="136"/>
      <c r="F287" s="242">
        <v>4</v>
      </c>
      <c r="G287" s="214"/>
      <c r="H287" s="214"/>
      <c r="I287" s="367"/>
      <c r="J287" s="443"/>
      <c r="K287" s="161"/>
      <c r="L287" s="161"/>
      <c r="M287" s="161"/>
      <c r="N287" s="161"/>
      <c r="O287" s="161"/>
      <c r="P287" s="161"/>
      <c r="Q287" s="77">
        <v>2</v>
      </c>
      <c r="R287" s="161"/>
      <c r="S287" s="77" t="s">
        <v>770</v>
      </c>
      <c r="T287" s="77"/>
      <c r="U287" s="161"/>
      <c r="V287" s="256">
        <f>IF(O287=1,10,100)</f>
        <v>100</v>
      </c>
      <c r="W287" s="256">
        <f>IF(O287=1,1,IF(O287=2,10,100))</f>
        <v>100</v>
      </c>
      <c r="X287" s="256">
        <f>IF(O287=3,20,100)</f>
        <v>100</v>
      </c>
      <c r="Y287" s="256">
        <f>IF(P287=1,10,100)</f>
        <v>100</v>
      </c>
      <c r="Z287" s="256">
        <f>IF(P287=1,1,IF(P287=2,10,100))</f>
        <v>100</v>
      </c>
      <c r="AA287" s="257">
        <f>IF(OR(EXACT(Q287,"1A"),EXACT(Q287,"1B")),0.1,IF(Q287=2,1,100))</f>
        <v>1</v>
      </c>
      <c r="AB287" s="257">
        <f>IF(OR(EXACT(R287,"1A"),EXACT(R287,"1B")),0.1,IF(R287=2,1,100))</f>
        <v>100</v>
      </c>
      <c r="AC287" s="257">
        <f>IF(OR(EXACT(S287,"1A"),EXACT(S287,"1B")),0.3,IF(S287=2,3,100))</f>
        <v>0.3</v>
      </c>
      <c r="AD287" s="136"/>
      <c r="AE287" s="136"/>
      <c r="AF287" s="249">
        <f>IF(OR(OR(EXACT(J287,"1A"),EXACT(J287,"1B"),EXACT(J287,"1C")),K287=1),1,IF(K287=2,10,100))</f>
        <v>100</v>
      </c>
      <c r="AG287" s="249">
        <f>IF(OR(EXACT(J287,"1A"),EXACT(J287,"1B"),EXACT(J287,"1C")),1,IF(J287=2,10,100))</f>
        <v>100</v>
      </c>
      <c r="AH287" s="249">
        <f>IF(OR(EXACT(J287,"1A"),EXACT(J287,"1B"),EXACT(J287,"1C"),K287=1),3,100)</f>
        <v>100</v>
      </c>
      <c r="AI287" s="249">
        <f>IF(OR(EXACT(J287,"1A"),EXACT(J287,"1B"),EXACT(J287,"1C")),5,100)</f>
        <v>100</v>
      </c>
      <c r="AJ287" s="251"/>
      <c r="AK287" s="136"/>
      <c r="AL287" s="284">
        <v>2</v>
      </c>
      <c r="AM287" s="251"/>
      <c r="AN287" s="136"/>
      <c r="AO287" s="136"/>
      <c r="AP287" s="136"/>
      <c r="AQ287" s="199" t="s">
        <v>6840</v>
      </c>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6"/>
      <c r="FF287" s="136"/>
      <c r="FG287" s="136"/>
      <c r="FH287" s="136"/>
      <c r="FI287" s="136"/>
      <c r="FJ287" s="136"/>
      <c r="FK287" s="136"/>
      <c r="FL287" s="136"/>
      <c r="FM287" s="136"/>
      <c r="FN287" s="136"/>
      <c r="FO287" s="136"/>
      <c r="FP287" s="136"/>
      <c r="FQ287" s="136"/>
      <c r="FR287" s="136"/>
      <c r="FS287" s="136"/>
      <c r="FT287" s="136"/>
      <c r="FU287" s="136"/>
      <c r="FV287" s="136"/>
      <c r="FW287" s="136"/>
      <c r="FX287" s="136"/>
      <c r="FY287" s="136"/>
      <c r="FZ287" s="136"/>
      <c r="GA287" s="136"/>
      <c r="GB287" s="136"/>
      <c r="GC287" s="136"/>
      <c r="GD287" s="136"/>
      <c r="GE287" s="136"/>
      <c r="GF287" s="136"/>
      <c r="GG287" s="136"/>
      <c r="GH287" s="136"/>
      <c r="GI287" s="136"/>
      <c r="GJ287" s="136"/>
      <c r="GK287" s="136"/>
      <c r="GL287" s="136"/>
      <c r="GM287" s="136"/>
      <c r="GN287" s="136"/>
      <c r="GO287" s="136"/>
      <c r="GP287" s="136"/>
      <c r="GQ287" s="136"/>
      <c r="GR287" s="136"/>
      <c r="GS287" s="136"/>
      <c r="GT287" s="136"/>
      <c r="GU287" s="136"/>
      <c r="GV287" s="136"/>
      <c r="GW287" s="136"/>
      <c r="GX287" s="136"/>
      <c r="GY287" s="136"/>
      <c r="GZ287" s="136"/>
      <c r="HA287" s="136"/>
      <c r="HB287" s="136"/>
      <c r="HC287" s="136"/>
      <c r="HD287" s="136"/>
      <c r="HE287" s="136"/>
      <c r="HF287" s="136"/>
      <c r="HG287" s="136"/>
      <c r="HH287" s="136"/>
      <c r="HI287" s="136"/>
      <c r="HJ287" s="136"/>
      <c r="HK287" s="136"/>
      <c r="HL287" s="136"/>
      <c r="HM287" s="136"/>
      <c r="HN287" s="136"/>
      <c r="HO287" s="136"/>
      <c r="HP287" s="136"/>
      <c r="HQ287" s="136"/>
      <c r="HR287" s="136"/>
      <c r="HS287" s="136"/>
      <c r="HT287" s="136"/>
      <c r="HU287" s="136"/>
      <c r="HV287" s="136"/>
      <c r="HW287" s="136"/>
      <c r="HX287" s="136"/>
      <c r="HY287" s="136"/>
      <c r="HZ287" s="136"/>
      <c r="IA287" s="136"/>
      <c r="IB287" s="136"/>
      <c r="IC287" s="136"/>
      <c r="ID287" s="136"/>
      <c r="IE287" s="136"/>
      <c r="IF287" s="136"/>
      <c r="IG287" s="136"/>
      <c r="IH287" s="136"/>
      <c r="II287" s="136"/>
      <c r="IJ287" s="136"/>
      <c r="IK287" s="136"/>
      <c r="IL287" s="136"/>
      <c r="IM287" s="136"/>
      <c r="IN287" s="136"/>
      <c r="IO287" s="136"/>
      <c r="IP287" s="136"/>
      <c r="IQ287" s="136"/>
      <c r="IR287" s="136"/>
      <c r="IS287" s="136"/>
      <c r="IT287" s="136"/>
      <c r="IU287" s="136"/>
      <c r="IV287" s="136"/>
      <c r="IW287" s="136"/>
      <c r="IX287" s="136"/>
      <c r="IY287" s="136"/>
      <c r="IZ287" s="136"/>
      <c r="JA287" s="136"/>
      <c r="JB287" s="136"/>
      <c r="JC287" s="136"/>
      <c r="JD287" s="136"/>
      <c r="JE287" s="136"/>
      <c r="JF287" s="136"/>
      <c r="JG287" s="136"/>
      <c r="JH287" s="136"/>
      <c r="JI287" s="136"/>
      <c r="JJ287" s="136"/>
      <c r="JK287" s="136"/>
      <c r="JL287" s="136"/>
      <c r="JM287" s="136"/>
      <c r="JN287" s="136"/>
      <c r="JO287" s="136"/>
      <c r="JP287" s="136"/>
      <c r="JQ287" s="136"/>
      <c r="JR287" s="136"/>
      <c r="JS287" s="136"/>
      <c r="JT287" s="136"/>
      <c r="JU287" s="136"/>
      <c r="JV287" s="136"/>
      <c r="JW287" s="136"/>
      <c r="JX287" s="136"/>
      <c r="JY287" s="136"/>
      <c r="JZ287" s="136"/>
      <c r="KA287" s="136"/>
      <c r="KB287" s="136"/>
      <c r="KC287" s="136"/>
      <c r="KD287" s="136"/>
      <c r="KE287" s="136"/>
      <c r="KF287" s="136"/>
      <c r="KG287" s="136"/>
      <c r="KH287" s="136"/>
      <c r="KI287" s="136"/>
      <c r="KJ287" s="136"/>
      <c r="KK287" s="136"/>
      <c r="KL287" s="136"/>
      <c r="KM287" s="136"/>
      <c r="KN287" s="136"/>
      <c r="KO287" s="136"/>
      <c r="KP287" s="136"/>
      <c r="KQ287" s="136"/>
      <c r="KR287" s="136"/>
      <c r="KS287" s="136"/>
      <c r="KT287" s="136"/>
      <c r="KU287" s="136"/>
      <c r="KV287" s="136"/>
      <c r="KW287" s="136"/>
      <c r="KX287" s="136"/>
      <c r="KY287" s="136"/>
      <c r="KZ287" s="136"/>
      <c r="LA287" s="136"/>
      <c r="LB287" s="136"/>
      <c r="LC287" s="136"/>
      <c r="LD287" s="136"/>
      <c r="LE287" s="136"/>
      <c r="LF287" s="136"/>
      <c r="LG287" s="136"/>
      <c r="LH287" s="136"/>
      <c r="LI287" s="136"/>
      <c r="LJ287" s="136"/>
      <c r="LK287" s="136"/>
      <c r="LL287" s="136"/>
      <c r="LM287" s="136"/>
      <c r="LN287" s="136"/>
      <c r="LO287" s="136"/>
      <c r="LP287" s="136"/>
      <c r="LQ287" s="136"/>
      <c r="LR287" s="136"/>
      <c r="LS287" s="136"/>
      <c r="LT287" s="136"/>
      <c r="LU287" s="136"/>
      <c r="LV287" s="136"/>
      <c r="LW287" s="136"/>
      <c r="LX287" s="136"/>
      <c r="LY287" s="136"/>
      <c r="LZ287" s="136"/>
      <c r="MA287" s="136"/>
      <c r="MB287" s="136"/>
      <c r="MC287" s="136"/>
      <c r="MD287" s="136"/>
      <c r="ME287" s="136"/>
      <c r="MF287" s="136"/>
      <c r="MG287" s="136"/>
      <c r="MH287" s="136"/>
      <c r="MI287" s="136"/>
      <c r="MJ287" s="136"/>
      <c r="MK287" s="136"/>
      <c r="ML287" s="136"/>
      <c r="MM287" s="136"/>
      <c r="MN287" s="136"/>
      <c r="MO287" s="136"/>
      <c r="MP287" s="136"/>
      <c r="MQ287" s="136"/>
      <c r="MR287" s="136"/>
      <c r="MS287" s="136"/>
      <c r="MT287" s="136"/>
      <c r="MU287" s="136"/>
      <c r="MV287" s="136"/>
      <c r="MW287" s="136"/>
      <c r="MX287" s="136"/>
      <c r="MY287" s="136"/>
      <c r="MZ287" s="136"/>
      <c r="NA287" s="136"/>
      <c r="NB287" s="136"/>
      <c r="NC287" s="136"/>
      <c r="ND287" s="136"/>
      <c r="NE287" s="136"/>
      <c r="NF287" s="136"/>
      <c r="NG287" s="136"/>
      <c r="NH287" s="136"/>
      <c r="NI287" s="136"/>
      <c r="NJ287" s="136"/>
      <c r="NK287" s="136"/>
      <c r="NL287" s="136"/>
      <c r="NM287" s="136"/>
      <c r="NN287" s="136"/>
      <c r="NO287" s="136"/>
      <c r="NP287" s="136"/>
      <c r="NQ287" s="136"/>
      <c r="NR287" s="136"/>
      <c r="NS287" s="136"/>
      <c r="NT287" s="136"/>
      <c r="NU287" s="136"/>
      <c r="NV287" s="136"/>
      <c r="NW287" s="136"/>
      <c r="NX287" s="136"/>
      <c r="NY287" s="136"/>
      <c r="NZ287" s="136"/>
      <c r="OA287" s="136"/>
      <c r="OB287" s="136"/>
      <c r="OC287" s="136"/>
      <c r="OD287" s="136"/>
      <c r="OE287" s="136"/>
      <c r="OF287" s="136"/>
      <c r="OG287" s="136"/>
      <c r="OH287" s="136"/>
      <c r="OI287" s="136"/>
      <c r="OJ287" s="136"/>
      <c r="OK287" s="136"/>
      <c r="OL287" s="136"/>
      <c r="OM287" s="136"/>
      <c r="ON287" s="136"/>
      <c r="OO287" s="136"/>
      <c r="OP287" s="136"/>
      <c r="OQ287" s="136"/>
      <c r="OR287" s="136"/>
      <c r="OS287" s="136"/>
      <c r="OT287" s="136"/>
      <c r="OU287" s="136"/>
      <c r="OV287" s="136"/>
      <c r="OW287" s="136"/>
      <c r="OX287" s="136"/>
      <c r="OY287" s="136"/>
      <c r="OZ287" s="136"/>
      <c r="PA287" s="136"/>
      <c r="PB287" s="136"/>
      <c r="PC287" s="136"/>
      <c r="PD287" s="136"/>
      <c r="PE287" s="136"/>
      <c r="PF287" s="136"/>
      <c r="PG287" s="136"/>
      <c r="PH287" s="136"/>
      <c r="PI287" s="136"/>
      <c r="PJ287" s="136"/>
      <c r="PK287" s="136"/>
      <c r="PL287" s="136"/>
      <c r="PM287" s="136"/>
      <c r="PN287" s="136"/>
      <c r="PO287" s="136"/>
      <c r="PP287" s="136"/>
      <c r="PQ287" s="136"/>
      <c r="PR287" s="136"/>
      <c r="PS287" s="136"/>
      <c r="PT287" s="136"/>
      <c r="PU287" s="136"/>
      <c r="PV287" s="136"/>
      <c r="PW287" s="136"/>
      <c r="PX287" s="136"/>
      <c r="PY287" s="136"/>
      <c r="PZ287" s="136"/>
      <c r="QA287" s="136"/>
      <c r="QB287" s="136"/>
      <c r="QC287" s="136"/>
      <c r="QD287" s="136"/>
      <c r="QE287" s="136"/>
      <c r="QF287" s="136"/>
      <c r="QG287" s="136"/>
      <c r="QH287" s="136"/>
      <c r="QI287" s="136"/>
      <c r="QJ287" s="136"/>
      <c r="QK287" s="136"/>
      <c r="QL287" s="136"/>
      <c r="QM287" s="136"/>
      <c r="QN287" s="136"/>
      <c r="QO287" s="136"/>
      <c r="QP287" s="136"/>
      <c r="QQ287" s="136"/>
      <c r="QR287" s="136"/>
      <c r="QS287" s="136"/>
      <c r="QT287" s="136"/>
      <c r="QU287" s="136"/>
      <c r="QV287" s="136"/>
      <c r="QW287" s="136"/>
      <c r="QX287" s="136"/>
      <c r="QY287" s="136"/>
      <c r="QZ287" s="136"/>
      <c r="RA287" s="136"/>
      <c r="RB287" s="136"/>
      <c r="RC287" s="136"/>
      <c r="RD287" s="136"/>
      <c r="RE287" s="136"/>
      <c r="RF287" s="136"/>
      <c r="RG287" s="136"/>
      <c r="RH287" s="136"/>
      <c r="RI287" s="136"/>
      <c r="RJ287" s="136"/>
      <c r="RK287" s="136"/>
      <c r="RL287" s="136"/>
      <c r="RM287" s="136"/>
      <c r="RN287" s="136"/>
      <c r="RO287" s="136"/>
      <c r="RP287" s="136"/>
      <c r="RQ287" s="136"/>
      <c r="RR287" s="136"/>
      <c r="RS287" s="136"/>
      <c r="RT287" s="136"/>
      <c r="RU287" s="136"/>
      <c r="RV287" s="136"/>
      <c r="RW287" s="136"/>
      <c r="RX287" s="136"/>
      <c r="RY287" s="136"/>
      <c r="RZ287" s="136"/>
      <c r="SA287" s="136"/>
      <c r="SB287" s="136"/>
      <c r="SC287" s="136"/>
      <c r="SD287" s="136"/>
      <c r="SE287" s="136"/>
      <c r="SF287" s="136"/>
      <c r="SG287" s="136"/>
      <c r="SH287" s="136"/>
      <c r="SI287" s="136"/>
      <c r="SJ287" s="136"/>
      <c r="SK287" s="136"/>
      <c r="SL287" s="136"/>
      <c r="SM287" s="136"/>
      <c r="SN287" s="136"/>
      <c r="SO287" s="136"/>
      <c r="SP287" s="136"/>
      <c r="SQ287" s="136"/>
      <c r="SR287" s="136"/>
      <c r="SS287" s="136"/>
      <c r="ST287" s="136"/>
      <c r="SU287" s="136"/>
      <c r="SV287" s="136"/>
      <c r="SW287" s="136"/>
      <c r="SX287" s="136"/>
      <c r="SY287" s="136"/>
      <c r="SZ287" s="136"/>
      <c r="TA287" s="136"/>
      <c r="TB287" s="136"/>
      <c r="TC287" s="136"/>
      <c r="TD287" s="136"/>
      <c r="TE287" s="136"/>
      <c r="TF287" s="136"/>
      <c r="TG287" s="136"/>
      <c r="TH287" s="136"/>
      <c r="TI287" s="136"/>
      <c r="TJ287" s="136"/>
      <c r="TK287" s="136"/>
      <c r="TL287" s="136"/>
      <c r="TM287" s="136"/>
      <c r="TN287" s="136"/>
      <c r="TO287" s="136"/>
      <c r="TP287" s="136"/>
      <c r="TQ287" s="136"/>
      <c r="TR287" s="136"/>
      <c r="TS287" s="136"/>
      <c r="TT287" s="136"/>
      <c r="TU287" s="136"/>
      <c r="TV287" s="136"/>
      <c r="TW287" s="136"/>
      <c r="TX287" s="136"/>
      <c r="TY287" s="136"/>
      <c r="TZ287" s="136"/>
      <c r="UA287" s="136"/>
      <c r="UB287" s="136"/>
      <c r="UC287" s="136"/>
      <c r="UD287" s="136"/>
      <c r="UE287" s="136"/>
      <c r="UF287" s="136"/>
      <c r="UG287" s="136"/>
      <c r="UH287" s="136"/>
      <c r="UI287" s="136"/>
      <c r="UJ287" s="136"/>
      <c r="UK287" s="136"/>
      <c r="UL287" s="136"/>
      <c r="UM287" s="136"/>
      <c r="UN287" s="136"/>
      <c r="UO287" s="136"/>
      <c r="UP287" s="136"/>
      <c r="UQ287" s="136"/>
      <c r="UR287" s="136"/>
      <c r="US287" s="136"/>
      <c r="UT287" s="136"/>
      <c r="UU287" s="136"/>
      <c r="UV287" s="136"/>
      <c r="UW287" s="136"/>
      <c r="UX287" s="136"/>
      <c r="UY287" s="136"/>
      <c r="UZ287" s="136"/>
      <c r="VA287" s="136"/>
      <c r="VB287" s="136"/>
      <c r="VC287" s="136"/>
      <c r="VD287" s="136"/>
      <c r="VE287" s="136"/>
      <c r="VF287" s="136"/>
      <c r="VG287" s="136"/>
      <c r="VH287" s="136"/>
      <c r="VI287" s="136"/>
      <c r="VJ287" s="136"/>
      <c r="VK287" s="136"/>
      <c r="VL287" s="136"/>
      <c r="VM287" s="136"/>
      <c r="VN287" s="136"/>
      <c r="VO287" s="136"/>
      <c r="VP287" s="136"/>
      <c r="VQ287" s="136"/>
      <c r="VR287" s="136"/>
      <c r="VS287" s="136"/>
      <c r="VT287" s="136"/>
      <c r="VU287" s="136"/>
      <c r="VV287" s="136"/>
      <c r="VW287" s="136"/>
      <c r="VX287" s="136"/>
      <c r="VY287" s="136"/>
      <c r="VZ287" s="136"/>
      <c r="WA287" s="136"/>
      <c r="WB287" s="136"/>
      <c r="WC287" s="136"/>
      <c r="WD287" s="136"/>
      <c r="WE287" s="136"/>
      <c r="WF287" s="136"/>
      <c r="WG287" s="136"/>
      <c r="WH287" s="136"/>
      <c r="WI287" s="136"/>
      <c r="WJ287" s="136"/>
      <c r="WK287" s="136"/>
      <c r="WL287" s="136"/>
      <c r="WM287" s="136"/>
      <c r="WN287" s="136"/>
      <c r="WO287" s="136"/>
      <c r="WP287" s="136"/>
      <c r="WQ287" s="136"/>
      <c r="WR287" s="136"/>
      <c r="WS287" s="136"/>
      <c r="WT287" s="136"/>
      <c r="WU287" s="136"/>
      <c r="WV287" s="136"/>
      <c r="WW287" s="136"/>
      <c r="WX287" s="136"/>
      <c r="WY287" s="136"/>
      <c r="WZ287" s="136"/>
      <c r="XA287" s="136"/>
      <c r="XB287" s="136"/>
      <c r="XC287" s="136"/>
      <c r="XD287" s="136"/>
      <c r="XE287" s="136"/>
      <c r="XF287" s="136"/>
      <c r="XG287" s="136"/>
      <c r="XH287" s="136"/>
      <c r="XI287" s="136"/>
      <c r="XJ287" s="136"/>
      <c r="XK287" s="136"/>
      <c r="XL287" s="136"/>
      <c r="XM287" s="136"/>
      <c r="XN287" s="136"/>
      <c r="XO287" s="136"/>
      <c r="XP287" s="136"/>
      <c r="XQ287" s="136"/>
      <c r="XR287" s="136"/>
      <c r="XS287" s="136"/>
      <c r="XT287" s="136"/>
      <c r="XU287" s="136"/>
      <c r="XV287" s="136"/>
      <c r="XW287" s="136"/>
      <c r="XX287" s="136"/>
      <c r="XY287" s="136"/>
      <c r="XZ287" s="136"/>
      <c r="YA287" s="136"/>
      <c r="YB287" s="136"/>
      <c r="YC287" s="136"/>
      <c r="YD287" s="136"/>
      <c r="YE287" s="136"/>
      <c r="YF287" s="136"/>
      <c r="YG287" s="136"/>
      <c r="YH287" s="136"/>
      <c r="YI287" s="136"/>
      <c r="YJ287" s="136"/>
      <c r="YK287" s="136"/>
      <c r="YL287" s="136"/>
      <c r="YM287" s="136"/>
      <c r="YN287" s="136"/>
      <c r="YO287" s="136"/>
      <c r="YP287" s="136"/>
      <c r="YQ287" s="136"/>
      <c r="YR287" s="136"/>
      <c r="YS287" s="136"/>
      <c r="YT287" s="136"/>
      <c r="YU287" s="136"/>
      <c r="YV287" s="136"/>
      <c r="YW287" s="136"/>
      <c r="YX287" s="136"/>
      <c r="YY287" s="136"/>
      <c r="YZ287" s="136"/>
      <c r="ZA287" s="136"/>
      <c r="ZB287" s="136"/>
      <c r="ZC287" s="136"/>
      <c r="ZD287" s="136"/>
      <c r="ZE287" s="136"/>
      <c r="ZF287" s="136"/>
      <c r="ZG287" s="136"/>
      <c r="ZH287" s="136"/>
      <c r="ZI287" s="136"/>
      <c r="ZJ287" s="136"/>
      <c r="ZK287" s="136"/>
      <c r="ZL287" s="136"/>
      <c r="ZM287" s="136"/>
      <c r="ZN287" s="136"/>
      <c r="ZO287" s="136"/>
      <c r="ZP287" s="136"/>
      <c r="ZQ287" s="136"/>
      <c r="ZR287" s="136"/>
      <c r="ZS287" s="136"/>
      <c r="ZT287" s="136"/>
      <c r="ZU287" s="136"/>
      <c r="ZV287" s="136"/>
      <c r="ZW287" s="136"/>
      <c r="ZX287" s="136"/>
      <c r="ZY287" s="136"/>
      <c r="ZZ287" s="136"/>
      <c r="AAA287" s="136"/>
      <c r="AAB287" s="136"/>
      <c r="AAC287" s="136"/>
      <c r="AAD287" s="136"/>
      <c r="AAE287" s="136"/>
      <c r="AAF287" s="136"/>
      <c r="AAG287" s="136"/>
      <c r="AAH287" s="136"/>
      <c r="AAI287" s="136"/>
      <c r="AAJ287" s="136"/>
      <c r="AAK287" s="136"/>
      <c r="AAL287" s="136"/>
      <c r="AAM287" s="136"/>
      <c r="AAN287" s="136"/>
      <c r="AAO287" s="136"/>
      <c r="AAP287" s="136"/>
      <c r="AAQ287" s="136"/>
      <c r="AAR287" s="136"/>
      <c r="AAS287" s="136"/>
      <c r="AAT287" s="136"/>
      <c r="AAU287" s="136"/>
      <c r="AAV287" s="136"/>
      <c r="AAW287" s="136"/>
      <c r="AAX287" s="136"/>
      <c r="AAY287" s="136"/>
      <c r="AAZ287" s="136"/>
      <c r="ABA287" s="136"/>
      <c r="ABB287" s="136"/>
      <c r="ABC287" s="136"/>
      <c r="ABD287" s="136"/>
      <c r="ABE287" s="136"/>
      <c r="ABF287" s="136"/>
      <c r="ABG287" s="136"/>
      <c r="ABH287" s="136"/>
      <c r="ABI287" s="136"/>
      <c r="ABJ287" s="136"/>
      <c r="ABK287" s="136"/>
      <c r="ABL287" s="136"/>
      <c r="ABM287" s="136"/>
      <c r="ABN287" s="136"/>
      <c r="ABO287" s="136"/>
      <c r="ABP287" s="136"/>
      <c r="ABQ287" s="136"/>
      <c r="ABR287" s="136"/>
      <c r="ABS287" s="136"/>
      <c r="ABT287" s="136"/>
      <c r="ABU287" s="136"/>
      <c r="ABV287" s="136"/>
      <c r="ABW287" s="136"/>
      <c r="ABX287" s="136"/>
      <c r="ABY287" s="136"/>
      <c r="ABZ287" s="136"/>
      <c r="ACA287" s="136"/>
      <c r="ACB287" s="136"/>
      <c r="ACC287" s="136"/>
      <c r="ACD287" s="136"/>
      <c r="ACE287" s="136"/>
      <c r="ACF287" s="136"/>
      <c r="ACG287" s="136"/>
      <c r="ACH287" s="136"/>
      <c r="ACI287" s="136"/>
      <c r="ACJ287" s="136"/>
      <c r="ACK287" s="136"/>
      <c r="ACL287" s="136"/>
      <c r="ACM287" s="136"/>
      <c r="ACN287" s="136"/>
      <c r="ACO287" s="136"/>
      <c r="ACP287" s="136"/>
      <c r="ACQ287" s="136"/>
      <c r="ACR287" s="136"/>
      <c r="ACS287" s="136"/>
      <c r="ACT287" s="136"/>
      <c r="ACU287" s="136"/>
      <c r="ACV287" s="136"/>
      <c r="ACW287" s="136"/>
      <c r="ACX287" s="136"/>
      <c r="ACY287" s="136"/>
      <c r="ACZ287" s="136"/>
      <c r="ADA287" s="136"/>
      <c r="ADB287" s="136"/>
      <c r="ADC287" s="136"/>
      <c r="ADD287" s="136"/>
      <c r="ADE287" s="136"/>
      <c r="ADF287" s="136"/>
      <c r="ADG287" s="136"/>
      <c r="ADH287" s="136"/>
      <c r="ADI287" s="136"/>
      <c r="ADJ287" s="136"/>
      <c r="ADK287" s="136"/>
      <c r="ADL287" s="136"/>
      <c r="ADM287" s="136"/>
      <c r="ADN287" s="136"/>
      <c r="ADO287" s="136"/>
      <c r="ADP287" s="136"/>
      <c r="ADQ287" s="136"/>
      <c r="ADR287" s="136"/>
      <c r="ADS287" s="136"/>
      <c r="ADT287" s="136"/>
      <c r="ADU287" s="136"/>
      <c r="ADV287" s="136"/>
      <c r="ADW287" s="136"/>
      <c r="ADX287" s="136"/>
      <c r="ADY287" s="136"/>
      <c r="ADZ287" s="136"/>
      <c r="AEA287" s="136"/>
      <c r="AEB287" s="136"/>
      <c r="AEC287" s="136"/>
      <c r="AED287" s="136"/>
      <c r="AEE287" s="136"/>
      <c r="AEF287" s="136"/>
      <c r="AEG287" s="136"/>
      <c r="AEH287" s="136"/>
      <c r="AEI287" s="136"/>
      <c r="AEJ287" s="136"/>
      <c r="AEK287" s="136"/>
      <c r="AEL287" s="136"/>
      <c r="AEM287" s="136"/>
      <c r="AEN287" s="136"/>
      <c r="AEO287" s="136"/>
      <c r="AEP287" s="136"/>
      <c r="AEQ287" s="136"/>
      <c r="AER287" s="136"/>
      <c r="AES287" s="136"/>
      <c r="AET287" s="136"/>
      <c r="AEU287" s="136"/>
      <c r="AEV287" s="136"/>
      <c r="AEW287" s="136"/>
      <c r="AEX287" s="136"/>
      <c r="AEY287" s="136"/>
      <c r="AEZ287" s="136"/>
      <c r="AFA287" s="136"/>
      <c r="AFB287" s="136"/>
      <c r="AFC287" s="136"/>
      <c r="AFD287" s="136"/>
      <c r="AFE287" s="136"/>
      <c r="AFF287" s="136"/>
      <c r="AFG287" s="136"/>
      <c r="AFH287" s="136"/>
      <c r="AFI287" s="136"/>
      <c r="AFJ287" s="136"/>
      <c r="AFK287" s="136"/>
      <c r="AFL287" s="136"/>
      <c r="AFM287" s="136"/>
      <c r="AFN287" s="136"/>
      <c r="AFO287" s="136"/>
      <c r="AFP287" s="136"/>
      <c r="AFQ287" s="136"/>
      <c r="AFR287" s="136"/>
      <c r="AFS287" s="136"/>
      <c r="AFT287" s="136"/>
      <c r="AFU287" s="136"/>
      <c r="AFV287" s="136"/>
      <c r="AFW287" s="136"/>
      <c r="AFX287" s="136"/>
      <c r="AFY287" s="136"/>
      <c r="AFZ287" s="136"/>
      <c r="AGA287" s="136"/>
      <c r="AGB287" s="136"/>
      <c r="AGC287" s="136"/>
      <c r="AGD287" s="136"/>
      <c r="AGE287" s="136"/>
      <c r="AGF287" s="136"/>
      <c r="AGG287" s="136"/>
      <c r="AGH287" s="136"/>
      <c r="AGI287" s="136"/>
      <c r="AGJ287" s="136"/>
      <c r="AGK287" s="136"/>
      <c r="AGL287" s="136"/>
      <c r="AGM287" s="136"/>
      <c r="AGN287" s="136"/>
      <c r="AGO287" s="136"/>
      <c r="AGP287" s="136"/>
      <c r="AGQ287" s="136"/>
      <c r="AGR287" s="136"/>
      <c r="AGS287" s="136"/>
      <c r="AGT287" s="136"/>
      <c r="AGU287" s="136"/>
      <c r="AGV287" s="136"/>
      <c r="AGW287" s="136"/>
      <c r="AGX287" s="136"/>
      <c r="AGY287" s="136"/>
      <c r="AGZ287" s="136"/>
      <c r="AHA287" s="136"/>
      <c r="AHB287" s="136"/>
      <c r="AHC287" s="136"/>
      <c r="AHD287" s="136"/>
      <c r="AHE287" s="136"/>
      <c r="AHF287" s="136"/>
      <c r="AHG287" s="136"/>
      <c r="AHH287" s="136"/>
      <c r="AHI287" s="136"/>
      <c r="AHJ287" s="136"/>
      <c r="AHK287" s="136"/>
      <c r="AHL287" s="136"/>
      <c r="AHM287" s="136"/>
      <c r="AHN287" s="136"/>
      <c r="AHO287" s="136"/>
      <c r="AHP287" s="136"/>
      <c r="AHQ287" s="136"/>
      <c r="AHR287" s="136"/>
      <c r="AHS287" s="136"/>
      <c r="AHT287" s="136"/>
      <c r="AHU287" s="136"/>
      <c r="AHV287" s="136"/>
      <c r="AHW287" s="136"/>
      <c r="AHX287" s="136"/>
      <c r="AHY287" s="136"/>
      <c r="AHZ287" s="136"/>
      <c r="AIA287" s="136"/>
      <c r="AIB287" s="136"/>
      <c r="AIC287" s="136"/>
      <c r="AID287" s="136"/>
      <c r="AIE287" s="136"/>
      <c r="AIF287" s="136"/>
      <c r="AIG287" s="136"/>
      <c r="AIH287" s="136"/>
      <c r="AII287" s="136"/>
      <c r="AIJ287" s="136"/>
      <c r="AIK287" s="136"/>
      <c r="AIL287" s="136"/>
      <c r="AIM287" s="136"/>
      <c r="AIN287" s="136"/>
      <c r="AIO287" s="136"/>
      <c r="AIP287" s="136"/>
      <c r="AIQ287" s="136"/>
      <c r="AIR287" s="136"/>
      <c r="AIS287" s="136"/>
      <c r="AIT287" s="136"/>
      <c r="AIU287" s="136"/>
      <c r="AIV287" s="136"/>
      <c r="AIW287" s="136"/>
      <c r="AIX287" s="136"/>
      <c r="AIY287" s="136"/>
      <c r="AIZ287" s="136"/>
      <c r="AJA287" s="136"/>
      <c r="AJB287" s="136"/>
      <c r="AJC287" s="136"/>
      <c r="AJD287" s="136"/>
      <c r="AJE287" s="136"/>
      <c r="AJF287" s="136"/>
      <c r="AJG287" s="136"/>
      <c r="AJH287" s="136"/>
      <c r="AJI287" s="136"/>
      <c r="AJJ287" s="136"/>
      <c r="AJK287" s="136"/>
      <c r="AJL287" s="136"/>
      <c r="AJM287" s="136"/>
      <c r="AJN287" s="136"/>
      <c r="AJO287" s="136"/>
      <c r="AJP287" s="136"/>
      <c r="AJQ287" s="136"/>
      <c r="AJR287" s="136"/>
      <c r="AJS287" s="136"/>
      <c r="AJT287" s="136"/>
      <c r="AJU287" s="136"/>
      <c r="AJV287" s="136"/>
      <c r="AJW287" s="136"/>
      <c r="AJX287" s="136"/>
      <c r="AJY287" s="136"/>
      <c r="AJZ287" s="136"/>
      <c r="AKA287" s="136"/>
      <c r="AKB287" s="136"/>
      <c r="AKC287" s="136"/>
      <c r="AKD287" s="136"/>
      <c r="AKE287" s="136"/>
      <c r="AKF287" s="136"/>
      <c r="AKG287" s="136"/>
      <c r="AKH287" s="136"/>
      <c r="AKI287" s="136"/>
      <c r="AKJ287" s="136"/>
      <c r="AKK287" s="136"/>
      <c r="AKL287" s="136"/>
      <c r="AKM287" s="136"/>
      <c r="AKN287" s="136"/>
      <c r="AKO287" s="136"/>
      <c r="AKP287" s="136"/>
      <c r="AKQ287" s="136"/>
      <c r="AKR287" s="136"/>
      <c r="AKS287" s="136"/>
      <c r="AKT287" s="136"/>
      <c r="AKU287" s="136"/>
      <c r="AKV287" s="136"/>
      <c r="AKW287" s="136"/>
      <c r="AKX287" s="136"/>
      <c r="AKY287" s="136"/>
      <c r="AKZ287" s="136"/>
      <c r="ALA287" s="136"/>
      <c r="ALB287" s="136"/>
      <c r="ALC287" s="136"/>
      <c r="ALD287" s="136"/>
      <c r="ALE287" s="136"/>
      <c r="ALF287" s="136"/>
      <c r="ALG287" s="136"/>
      <c r="ALH287" s="136"/>
      <c r="ALI287" s="136"/>
      <c r="ALJ287" s="136"/>
      <c r="ALK287" s="136"/>
      <c r="ALL287" s="136"/>
      <c r="ALM287" s="136"/>
      <c r="ALN287" s="136"/>
      <c r="ALO287" s="136"/>
      <c r="ALP287" s="136"/>
      <c r="ALQ287" s="136"/>
      <c r="ALR287" s="136"/>
      <c r="ALS287" s="136"/>
      <c r="ALT287" s="136"/>
      <c r="ALU287" s="136"/>
      <c r="ALV287" s="136"/>
      <c r="ALW287" s="136"/>
      <c r="ALX287" s="136"/>
      <c r="ALY287" s="136"/>
      <c r="ALZ287" s="136"/>
      <c r="AMA287" s="136"/>
      <c r="AMB287" s="136"/>
      <c r="AMC287" s="136"/>
      <c r="AMD287" s="136"/>
      <c r="AME287" s="136"/>
      <c r="AMF287" s="136"/>
      <c r="AMG287" s="136"/>
      <c r="AMH287" s="136"/>
      <c r="AMI287" s="136"/>
    </row>
    <row r="288" spans="1:1023" ht="29.25" x14ac:dyDescent="0.25">
      <c r="A288" s="280" t="s">
        <v>1065</v>
      </c>
      <c r="B288" s="193">
        <v>288</v>
      </c>
      <c r="C288" s="192" t="s">
        <v>1066</v>
      </c>
      <c r="D288" s="210" t="s">
        <v>1067</v>
      </c>
      <c r="E288" s="136"/>
      <c r="F288" s="242">
        <v>4</v>
      </c>
      <c r="G288" s="214"/>
      <c r="H288" s="214"/>
      <c r="I288" s="367"/>
      <c r="J288" s="443"/>
      <c r="K288" s="161"/>
      <c r="L288" s="161"/>
      <c r="M288" s="161"/>
      <c r="N288" s="161"/>
      <c r="O288" s="161"/>
      <c r="P288" s="161"/>
      <c r="Q288" s="77"/>
      <c r="R288" s="161"/>
      <c r="S288" s="77"/>
      <c r="T288" s="77"/>
      <c r="U288" s="161"/>
      <c r="V288" s="256">
        <f>IF(O288=1,10,100)</f>
        <v>100</v>
      </c>
      <c r="W288" s="256">
        <f>IF(O288=1,1,IF(O288=2,10,100))</f>
        <v>100</v>
      </c>
      <c r="X288" s="256">
        <f>IF(O288=3,20,100)</f>
        <v>100</v>
      </c>
      <c r="Y288" s="256">
        <f>IF(P288=1,10,100)</f>
        <v>100</v>
      </c>
      <c r="Z288" s="256">
        <f>IF(P288=1,1,IF(P288=2,10,100))</f>
        <v>100</v>
      </c>
      <c r="AA288" s="257">
        <f>IF(OR(EXACT(Q288,"1A"),EXACT(Q288,"1B")),0.1,IF(Q288=2,1,100))</f>
        <v>100</v>
      </c>
      <c r="AB288" s="257">
        <f>IF(OR(EXACT(R288,"1A"),EXACT(R288,"1B")),0.1,IF(R288=2,1,100))</f>
        <v>100</v>
      </c>
      <c r="AC288" s="257">
        <f>IF(OR(EXACT(S288,"1A"),EXACT(S288,"1B")),0.3,IF(S288=2,3,100))</f>
        <v>100</v>
      </c>
      <c r="AD288" s="136"/>
      <c r="AE288" s="136"/>
      <c r="AF288" s="249">
        <f>IF(OR(OR(EXACT(J288,"1A"),EXACT(J288,"1B"),EXACT(J288,"1C")),K288=1),1,IF(K288=2,10,100))</f>
        <v>100</v>
      </c>
      <c r="AG288" s="249">
        <f>IF(OR(EXACT(J288,"1A"),EXACT(J288,"1B"),EXACT(J288,"1C")),1,IF(J288=2,10,100))</f>
        <v>100</v>
      </c>
      <c r="AH288" s="249">
        <f>IF(OR(EXACT(J288,"1A"),EXACT(J288,"1B"),EXACT(J288,"1C"),K288=1),3,100)</f>
        <v>100</v>
      </c>
      <c r="AI288" s="249">
        <f>IF(OR(EXACT(J288,"1A"),EXACT(J288,"1B"),EXACT(J288,"1C")),5,100)</f>
        <v>100</v>
      </c>
      <c r="AJ288" s="269" t="s">
        <v>25977</v>
      </c>
      <c r="AK288" s="136"/>
      <c r="AL288" s="153"/>
      <c r="AM288" s="251"/>
      <c r="AN288" s="136"/>
      <c r="AO288" s="136"/>
      <c r="AP288" s="136"/>
      <c r="AQ288" s="272" t="s">
        <v>25978</v>
      </c>
      <c r="AR288" s="136"/>
      <c r="AS288" s="136"/>
      <c r="AT288" s="136"/>
      <c r="AU288" s="136"/>
      <c r="AV288" s="136"/>
      <c r="AW288" s="136"/>
      <c r="AX288" s="136"/>
      <c r="AY288" s="136"/>
      <c r="AZ288" s="136"/>
      <c r="BA288" s="136"/>
      <c r="BB288" s="136"/>
      <c r="BC288" s="136"/>
      <c r="BD288" s="136"/>
      <c r="BE288" s="136"/>
      <c r="BF288" s="136"/>
      <c r="BG288" s="136"/>
      <c r="BH288" s="136"/>
      <c r="BI288" s="136"/>
      <c r="BJ288" s="136"/>
      <c r="BK288" s="136"/>
      <c r="BL288" s="136"/>
      <c r="BM288" s="136"/>
      <c r="BN288" s="136"/>
      <c r="BO288" s="136"/>
      <c r="BP288" s="136"/>
      <c r="BQ288" s="136"/>
      <c r="BR288" s="136"/>
      <c r="BS288" s="136"/>
      <c r="BT288" s="136"/>
      <c r="BU288" s="136"/>
      <c r="BV288" s="136"/>
      <c r="BW288" s="136"/>
      <c r="BX288" s="136"/>
      <c r="BY288" s="136"/>
      <c r="BZ288" s="136"/>
      <c r="CA288" s="136"/>
      <c r="CB288" s="136"/>
      <c r="CC288" s="136"/>
      <c r="CD288" s="136"/>
      <c r="CE288" s="136"/>
      <c r="CF288" s="136"/>
      <c r="CG288" s="136"/>
      <c r="CH288" s="136"/>
      <c r="CI288" s="136"/>
      <c r="CJ288" s="136"/>
      <c r="CK288" s="136"/>
      <c r="CL288" s="136"/>
      <c r="CM288" s="136"/>
      <c r="CN288" s="136"/>
      <c r="CO288" s="136"/>
      <c r="CP288" s="136"/>
      <c r="CQ288" s="136"/>
      <c r="CR288" s="136"/>
      <c r="CS288" s="136"/>
      <c r="CT288" s="136"/>
      <c r="CU288" s="136"/>
      <c r="CV288" s="136"/>
      <c r="CW288" s="136"/>
      <c r="CX288" s="136"/>
      <c r="CY288" s="136"/>
      <c r="CZ288" s="136"/>
      <c r="DA288" s="136"/>
      <c r="DB288" s="136"/>
      <c r="DC288" s="136"/>
      <c r="DD288" s="136"/>
      <c r="DE288" s="136"/>
      <c r="DF288" s="136"/>
      <c r="DG288" s="136"/>
      <c r="DH288" s="136"/>
      <c r="DI288" s="136"/>
      <c r="DJ288" s="136"/>
      <c r="DK288" s="136"/>
      <c r="DL288" s="136"/>
      <c r="DM288" s="136"/>
      <c r="DN288" s="136"/>
      <c r="DO288" s="136"/>
      <c r="DP288" s="136"/>
      <c r="DQ288" s="136"/>
      <c r="DR288" s="136"/>
      <c r="DS288" s="136"/>
      <c r="DT288" s="136"/>
      <c r="DU288" s="136"/>
      <c r="DV288" s="136"/>
      <c r="DW288" s="136"/>
      <c r="DX288" s="136"/>
      <c r="DY288" s="136"/>
      <c r="DZ288" s="136"/>
      <c r="EA288" s="136"/>
      <c r="EB288" s="136"/>
      <c r="EC288" s="136"/>
      <c r="ED288" s="136"/>
      <c r="EE288" s="136"/>
      <c r="EF288" s="136"/>
      <c r="EG288" s="136"/>
      <c r="EH288" s="136"/>
      <c r="EI288" s="136"/>
      <c r="EJ288" s="136"/>
      <c r="EK288" s="136"/>
      <c r="EL288" s="136"/>
      <c r="EM288" s="136"/>
      <c r="EN288" s="136"/>
      <c r="EO288" s="136"/>
      <c r="EP288" s="136"/>
      <c r="EQ288" s="136"/>
      <c r="ER288" s="136"/>
      <c r="ES288" s="136"/>
      <c r="ET288" s="136"/>
      <c r="EU288" s="136"/>
      <c r="EV288" s="136"/>
      <c r="EW288" s="136"/>
      <c r="EX288" s="136"/>
      <c r="EY288" s="136"/>
      <c r="EZ288" s="136"/>
      <c r="FA288" s="136"/>
      <c r="FB288" s="136"/>
      <c r="FC288" s="136"/>
      <c r="FD288" s="136"/>
      <c r="FE288" s="136"/>
      <c r="FF288" s="136"/>
      <c r="FG288" s="136"/>
      <c r="FH288" s="136"/>
      <c r="FI288" s="136"/>
      <c r="FJ288" s="136"/>
      <c r="FK288" s="136"/>
      <c r="FL288" s="136"/>
      <c r="FM288" s="136"/>
      <c r="FN288" s="136"/>
      <c r="FO288" s="136"/>
      <c r="FP288" s="136"/>
      <c r="FQ288" s="136"/>
      <c r="FR288" s="136"/>
      <c r="FS288" s="136"/>
      <c r="FT288" s="136"/>
      <c r="FU288" s="136"/>
      <c r="FV288" s="136"/>
      <c r="FW288" s="136"/>
      <c r="FX288" s="136"/>
      <c r="FY288" s="136"/>
      <c r="FZ288" s="136"/>
      <c r="GA288" s="136"/>
      <c r="GB288" s="136"/>
      <c r="GC288" s="136"/>
      <c r="GD288" s="136"/>
      <c r="GE288" s="136"/>
      <c r="GF288" s="136"/>
      <c r="GG288" s="136"/>
      <c r="GH288" s="136"/>
      <c r="GI288" s="136"/>
      <c r="GJ288" s="136"/>
      <c r="GK288" s="136"/>
      <c r="GL288" s="136"/>
      <c r="GM288" s="136"/>
      <c r="GN288" s="136"/>
      <c r="GO288" s="136"/>
      <c r="GP288" s="136"/>
      <c r="GQ288" s="136"/>
      <c r="GR288" s="136"/>
      <c r="GS288" s="136"/>
      <c r="GT288" s="136"/>
      <c r="GU288" s="136"/>
      <c r="GV288" s="136"/>
      <c r="GW288" s="136"/>
      <c r="GX288" s="136"/>
      <c r="GY288" s="136"/>
      <c r="GZ288" s="136"/>
      <c r="HA288" s="136"/>
      <c r="HB288" s="136"/>
      <c r="HC288" s="136"/>
      <c r="HD288" s="136"/>
      <c r="HE288" s="136"/>
      <c r="HF288" s="136"/>
      <c r="HG288" s="136"/>
      <c r="HH288" s="136"/>
      <c r="HI288" s="136"/>
      <c r="HJ288" s="136"/>
      <c r="HK288" s="136"/>
      <c r="HL288" s="136"/>
      <c r="HM288" s="136"/>
      <c r="HN288" s="136"/>
      <c r="HO288" s="136"/>
      <c r="HP288" s="136"/>
      <c r="HQ288" s="136"/>
      <c r="HR288" s="136"/>
      <c r="HS288" s="136"/>
      <c r="HT288" s="136"/>
      <c r="HU288" s="136"/>
      <c r="HV288" s="136"/>
      <c r="HW288" s="136"/>
      <c r="HX288" s="136"/>
      <c r="HY288" s="136"/>
      <c r="HZ288" s="136"/>
      <c r="IA288" s="136"/>
      <c r="IB288" s="136"/>
      <c r="IC288" s="136"/>
      <c r="ID288" s="136"/>
      <c r="IE288" s="136"/>
      <c r="IF288" s="136"/>
      <c r="IG288" s="136"/>
      <c r="IH288" s="136"/>
      <c r="II288" s="136"/>
      <c r="IJ288" s="136"/>
      <c r="IK288" s="136"/>
      <c r="IL288" s="136"/>
      <c r="IM288" s="136"/>
      <c r="IN288" s="136"/>
      <c r="IO288" s="136"/>
      <c r="IP288" s="136"/>
      <c r="IQ288" s="136"/>
      <c r="IR288" s="136"/>
      <c r="IS288" s="136"/>
      <c r="IT288" s="136"/>
      <c r="IU288" s="136"/>
      <c r="IV288" s="136"/>
      <c r="IW288" s="136"/>
      <c r="IX288" s="136"/>
      <c r="IY288" s="136"/>
      <c r="IZ288" s="136"/>
      <c r="JA288" s="136"/>
      <c r="JB288" s="136"/>
      <c r="JC288" s="136"/>
      <c r="JD288" s="136"/>
      <c r="JE288" s="136"/>
      <c r="JF288" s="136"/>
      <c r="JG288" s="136"/>
      <c r="JH288" s="136"/>
      <c r="JI288" s="136"/>
      <c r="JJ288" s="136"/>
      <c r="JK288" s="136"/>
      <c r="JL288" s="136"/>
      <c r="JM288" s="136"/>
      <c r="JN288" s="136"/>
      <c r="JO288" s="136"/>
      <c r="JP288" s="136"/>
      <c r="JQ288" s="136"/>
      <c r="JR288" s="136"/>
      <c r="JS288" s="136"/>
      <c r="JT288" s="136"/>
      <c r="JU288" s="136"/>
      <c r="JV288" s="136"/>
      <c r="JW288" s="136"/>
      <c r="JX288" s="136"/>
      <c r="JY288" s="136"/>
      <c r="JZ288" s="136"/>
      <c r="KA288" s="136"/>
      <c r="KB288" s="136"/>
      <c r="KC288" s="136"/>
      <c r="KD288" s="136"/>
      <c r="KE288" s="136"/>
      <c r="KF288" s="136"/>
      <c r="KG288" s="136"/>
      <c r="KH288" s="136"/>
      <c r="KI288" s="136"/>
      <c r="KJ288" s="136"/>
      <c r="KK288" s="136"/>
      <c r="KL288" s="136"/>
      <c r="KM288" s="136"/>
      <c r="KN288" s="136"/>
      <c r="KO288" s="136"/>
      <c r="KP288" s="136"/>
      <c r="KQ288" s="136"/>
      <c r="KR288" s="136"/>
      <c r="KS288" s="136"/>
      <c r="KT288" s="136"/>
      <c r="KU288" s="136"/>
      <c r="KV288" s="136"/>
      <c r="KW288" s="136"/>
      <c r="KX288" s="136"/>
      <c r="KY288" s="136"/>
      <c r="KZ288" s="136"/>
      <c r="LA288" s="136"/>
      <c r="LB288" s="136"/>
      <c r="LC288" s="136"/>
      <c r="LD288" s="136"/>
      <c r="LE288" s="136"/>
      <c r="LF288" s="136"/>
      <c r="LG288" s="136"/>
      <c r="LH288" s="136"/>
      <c r="LI288" s="136"/>
      <c r="LJ288" s="136"/>
      <c r="LK288" s="136"/>
      <c r="LL288" s="136"/>
      <c r="LM288" s="136"/>
      <c r="LN288" s="136"/>
      <c r="LO288" s="136"/>
      <c r="LP288" s="136"/>
      <c r="LQ288" s="136"/>
      <c r="LR288" s="136"/>
      <c r="LS288" s="136"/>
      <c r="LT288" s="136"/>
      <c r="LU288" s="136"/>
      <c r="LV288" s="136"/>
      <c r="LW288" s="136"/>
      <c r="LX288" s="136"/>
      <c r="LY288" s="136"/>
      <c r="LZ288" s="136"/>
      <c r="MA288" s="136"/>
      <c r="MB288" s="136"/>
      <c r="MC288" s="136"/>
      <c r="MD288" s="136"/>
      <c r="ME288" s="136"/>
      <c r="MF288" s="136"/>
      <c r="MG288" s="136"/>
      <c r="MH288" s="136"/>
      <c r="MI288" s="136"/>
      <c r="MJ288" s="136"/>
      <c r="MK288" s="136"/>
      <c r="ML288" s="136"/>
      <c r="MM288" s="136"/>
      <c r="MN288" s="136"/>
      <c r="MO288" s="136"/>
      <c r="MP288" s="136"/>
      <c r="MQ288" s="136"/>
      <c r="MR288" s="136"/>
      <c r="MS288" s="136"/>
      <c r="MT288" s="136"/>
      <c r="MU288" s="136"/>
      <c r="MV288" s="136"/>
      <c r="MW288" s="136"/>
      <c r="MX288" s="136"/>
      <c r="MY288" s="136"/>
      <c r="MZ288" s="136"/>
      <c r="NA288" s="136"/>
      <c r="NB288" s="136"/>
      <c r="NC288" s="136"/>
      <c r="ND288" s="136"/>
      <c r="NE288" s="136"/>
      <c r="NF288" s="136"/>
      <c r="NG288" s="136"/>
      <c r="NH288" s="136"/>
      <c r="NI288" s="136"/>
      <c r="NJ288" s="136"/>
      <c r="NK288" s="136"/>
      <c r="NL288" s="136"/>
      <c r="NM288" s="136"/>
      <c r="NN288" s="136"/>
      <c r="NO288" s="136"/>
      <c r="NP288" s="136"/>
      <c r="NQ288" s="136"/>
      <c r="NR288" s="136"/>
      <c r="NS288" s="136"/>
      <c r="NT288" s="136"/>
      <c r="NU288" s="136"/>
      <c r="NV288" s="136"/>
      <c r="NW288" s="136"/>
      <c r="NX288" s="136"/>
      <c r="NY288" s="136"/>
      <c r="NZ288" s="136"/>
      <c r="OA288" s="136"/>
      <c r="OB288" s="136"/>
      <c r="OC288" s="136"/>
      <c r="OD288" s="136"/>
      <c r="OE288" s="136"/>
      <c r="OF288" s="136"/>
      <c r="OG288" s="136"/>
      <c r="OH288" s="136"/>
      <c r="OI288" s="136"/>
      <c r="OJ288" s="136"/>
      <c r="OK288" s="136"/>
      <c r="OL288" s="136"/>
      <c r="OM288" s="136"/>
      <c r="ON288" s="136"/>
      <c r="OO288" s="136"/>
      <c r="OP288" s="136"/>
      <c r="OQ288" s="136"/>
      <c r="OR288" s="136"/>
      <c r="OS288" s="136"/>
      <c r="OT288" s="136"/>
      <c r="OU288" s="136"/>
      <c r="OV288" s="136"/>
      <c r="OW288" s="136"/>
      <c r="OX288" s="136"/>
      <c r="OY288" s="136"/>
      <c r="OZ288" s="136"/>
      <c r="PA288" s="136"/>
      <c r="PB288" s="136"/>
      <c r="PC288" s="136"/>
      <c r="PD288" s="136"/>
      <c r="PE288" s="136"/>
      <c r="PF288" s="136"/>
      <c r="PG288" s="136"/>
      <c r="PH288" s="136"/>
      <c r="PI288" s="136"/>
      <c r="PJ288" s="136"/>
      <c r="PK288" s="136"/>
      <c r="PL288" s="136"/>
      <c r="PM288" s="136"/>
      <c r="PN288" s="136"/>
      <c r="PO288" s="136"/>
      <c r="PP288" s="136"/>
      <c r="PQ288" s="136"/>
      <c r="PR288" s="136"/>
      <c r="PS288" s="136"/>
      <c r="PT288" s="136"/>
      <c r="PU288" s="136"/>
      <c r="PV288" s="136"/>
      <c r="PW288" s="136"/>
      <c r="PX288" s="136"/>
      <c r="PY288" s="136"/>
      <c r="PZ288" s="136"/>
      <c r="QA288" s="136"/>
      <c r="QB288" s="136"/>
      <c r="QC288" s="136"/>
      <c r="QD288" s="136"/>
      <c r="QE288" s="136"/>
      <c r="QF288" s="136"/>
      <c r="QG288" s="136"/>
      <c r="QH288" s="136"/>
      <c r="QI288" s="136"/>
      <c r="QJ288" s="136"/>
      <c r="QK288" s="136"/>
      <c r="QL288" s="136"/>
      <c r="QM288" s="136"/>
      <c r="QN288" s="136"/>
      <c r="QO288" s="136"/>
      <c r="QP288" s="136"/>
      <c r="QQ288" s="136"/>
      <c r="QR288" s="136"/>
      <c r="QS288" s="136"/>
      <c r="QT288" s="136"/>
      <c r="QU288" s="136"/>
      <c r="QV288" s="136"/>
      <c r="QW288" s="136"/>
      <c r="QX288" s="136"/>
      <c r="QY288" s="136"/>
      <c r="QZ288" s="136"/>
      <c r="RA288" s="136"/>
      <c r="RB288" s="136"/>
      <c r="RC288" s="136"/>
      <c r="RD288" s="136"/>
      <c r="RE288" s="136"/>
      <c r="RF288" s="136"/>
      <c r="RG288" s="136"/>
      <c r="RH288" s="136"/>
      <c r="RI288" s="136"/>
      <c r="RJ288" s="136"/>
      <c r="RK288" s="136"/>
      <c r="RL288" s="136"/>
      <c r="RM288" s="136"/>
      <c r="RN288" s="136"/>
      <c r="RO288" s="136"/>
      <c r="RP288" s="136"/>
      <c r="RQ288" s="136"/>
      <c r="RR288" s="136"/>
      <c r="RS288" s="136"/>
      <c r="RT288" s="136"/>
      <c r="RU288" s="136"/>
      <c r="RV288" s="136"/>
      <c r="RW288" s="136"/>
      <c r="RX288" s="136"/>
      <c r="RY288" s="136"/>
      <c r="RZ288" s="136"/>
      <c r="SA288" s="136"/>
      <c r="SB288" s="136"/>
      <c r="SC288" s="136"/>
      <c r="SD288" s="136"/>
      <c r="SE288" s="136"/>
      <c r="SF288" s="136"/>
      <c r="SG288" s="136"/>
      <c r="SH288" s="136"/>
      <c r="SI288" s="136"/>
      <c r="SJ288" s="136"/>
      <c r="SK288" s="136"/>
      <c r="SL288" s="136"/>
      <c r="SM288" s="136"/>
      <c r="SN288" s="136"/>
      <c r="SO288" s="136"/>
      <c r="SP288" s="136"/>
      <c r="SQ288" s="136"/>
      <c r="SR288" s="136"/>
      <c r="SS288" s="136"/>
      <c r="ST288" s="136"/>
      <c r="SU288" s="136"/>
      <c r="SV288" s="136"/>
      <c r="SW288" s="136"/>
      <c r="SX288" s="136"/>
      <c r="SY288" s="136"/>
      <c r="SZ288" s="136"/>
      <c r="TA288" s="136"/>
      <c r="TB288" s="136"/>
      <c r="TC288" s="136"/>
      <c r="TD288" s="136"/>
      <c r="TE288" s="136"/>
      <c r="TF288" s="136"/>
      <c r="TG288" s="136"/>
      <c r="TH288" s="136"/>
      <c r="TI288" s="136"/>
      <c r="TJ288" s="136"/>
      <c r="TK288" s="136"/>
      <c r="TL288" s="136"/>
      <c r="TM288" s="136"/>
      <c r="TN288" s="136"/>
      <c r="TO288" s="136"/>
      <c r="TP288" s="136"/>
      <c r="TQ288" s="136"/>
      <c r="TR288" s="136"/>
      <c r="TS288" s="136"/>
      <c r="TT288" s="136"/>
      <c r="TU288" s="136"/>
      <c r="TV288" s="136"/>
      <c r="TW288" s="136"/>
      <c r="TX288" s="136"/>
      <c r="TY288" s="136"/>
      <c r="TZ288" s="136"/>
      <c r="UA288" s="136"/>
      <c r="UB288" s="136"/>
      <c r="UC288" s="136"/>
      <c r="UD288" s="136"/>
      <c r="UE288" s="136"/>
      <c r="UF288" s="136"/>
      <c r="UG288" s="136"/>
      <c r="UH288" s="136"/>
      <c r="UI288" s="136"/>
      <c r="UJ288" s="136"/>
      <c r="UK288" s="136"/>
      <c r="UL288" s="136"/>
      <c r="UM288" s="136"/>
      <c r="UN288" s="136"/>
      <c r="UO288" s="136"/>
      <c r="UP288" s="136"/>
      <c r="UQ288" s="136"/>
      <c r="UR288" s="136"/>
      <c r="US288" s="136"/>
      <c r="UT288" s="136"/>
      <c r="UU288" s="136"/>
      <c r="UV288" s="136"/>
      <c r="UW288" s="136"/>
      <c r="UX288" s="136"/>
      <c r="UY288" s="136"/>
      <c r="UZ288" s="136"/>
      <c r="VA288" s="136"/>
      <c r="VB288" s="136"/>
      <c r="VC288" s="136"/>
      <c r="VD288" s="136"/>
      <c r="VE288" s="136"/>
      <c r="VF288" s="136"/>
      <c r="VG288" s="136"/>
      <c r="VH288" s="136"/>
      <c r="VI288" s="136"/>
      <c r="VJ288" s="136"/>
      <c r="VK288" s="136"/>
      <c r="VL288" s="136"/>
      <c r="VM288" s="136"/>
      <c r="VN288" s="136"/>
      <c r="VO288" s="136"/>
      <c r="VP288" s="136"/>
      <c r="VQ288" s="136"/>
      <c r="VR288" s="136"/>
      <c r="VS288" s="136"/>
      <c r="VT288" s="136"/>
      <c r="VU288" s="136"/>
      <c r="VV288" s="136"/>
      <c r="VW288" s="136"/>
      <c r="VX288" s="136"/>
      <c r="VY288" s="136"/>
      <c r="VZ288" s="136"/>
      <c r="WA288" s="136"/>
      <c r="WB288" s="136"/>
      <c r="WC288" s="136"/>
      <c r="WD288" s="136"/>
      <c r="WE288" s="136"/>
      <c r="WF288" s="136"/>
      <c r="WG288" s="136"/>
      <c r="WH288" s="136"/>
      <c r="WI288" s="136"/>
      <c r="WJ288" s="136"/>
      <c r="WK288" s="136"/>
      <c r="WL288" s="136"/>
      <c r="WM288" s="136"/>
      <c r="WN288" s="136"/>
      <c r="WO288" s="136"/>
      <c r="WP288" s="136"/>
      <c r="WQ288" s="136"/>
      <c r="WR288" s="136"/>
      <c r="WS288" s="136"/>
      <c r="WT288" s="136"/>
      <c r="WU288" s="136"/>
      <c r="WV288" s="136"/>
      <c r="WW288" s="136"/>
      <c r="WX288" s="136"/>
      <c r="WY288" s="136"/>
      <c r="WZ288" s="136"/>
      <c r="XA288" s="136"/>
      <c r="XB288" s="136"/>
      <c r="XC288" s="136"/>
      <c r="XD288" s="136"/>
      <c r="XE288" s="136"/>
      <c r="XF288" s="136"/>
      <c r="XG288" s="136"/>
      <c r="XH288" s="136"/>
      <c r="XI288" s="136"/>
      <c r="XJ288" s="136"/>
      <c r="XK288" s="136"/>
      <c r="XL288" s="136"/>
      <c r="XM288" s="136"/>
      <c r="XN288" s="136"/>
      <c r="XO288" s="136"/>
      <c r="XP288" s="136"/>
      <c r="XQ288" s="136"/>
      <c r="XR288" s="136"/>
      <c r="XS288" s="136"/>
      <c r="XT288" s="136"/>
      <c r="XU288" s="136"/>
      <c r="XV288" s="136"/>
      <c r="XW288" s="136"/>
      <c r="XX288" s="136"/>
      <c r="XY288" s="136"/>
      <c r="XZ288" s="136"/>
      <c r="YA288" s="136"/>
      <c r="YB288" s="136"/>
      <c r="YC288" s="136"/>
      <c r="YD288" s="136"/>
      <c r="YE288" s="136"/>
      <c r="YF288" s="136"/>
      <c r="YG288" s="136"/>
      <c r="YH288" s="136"/>
      <c r="YI288" s="136"/>
      <c r="YJ288" s="136"/>
      <c r="YK288" s="136"/>
      <c r="YL288" s="136"/>
      <c r="YM288" s="136"/>
      <c r="YN288" s="136"/>
      <c r="YO288" s="136"/>
      <c r="YP288" s="136"/>
      <c r="YQ288" s="136"/>
      <c r="YR288" s="136"/>
      <c r="YS288" s="136"/>
      <c r="YT288" s="136"/>
      <c r="YU288" s="136"/>
      <c r="YV288" s="136"/>
      <c r="YW288" s="136"/>
      <c r="YX288" s="136"/>
      <c r="YY288" s="136"/>
      <c r="YZ288" s="136"/>
      <c r="ZA288" s="136"/>
      <c r="ZB288" s="136"/>
      <c r="ZC288" s="136"/>
      <c r="ZD288" s="136"/>
      <c r="ZE288" s="136"/>
      <c r="ZF288" s="136"/>
      <c r="ZG288" s="136"/>
      <c r="ZH288" s="136"/>
      <c r="ZI288" s="136"/>
      <c r="ZJ288" s="136"/>
      <c r="ZK288" s="136"/>
      <c r="ZL288" s="136"/>
      <c r="ZM288" s="136"/>
      <c r="ZN288" s="136"/>
      <c r="ZO288" s="136"/>
      <c r="ZP288" s="136"/>
      <c r="ZQ288" s="136"/>
      <c r="ZR288" s="136"/>
      <c r="ZS288" s="136"/>
      <c r="ZT288" s="136"/>
      <c r="ZU288" s="136"/>
      <c r="ZV288" s="136"/>
      <c r="ZW288" s="136"/>
      <c r="ZX288" s="136"/>
      <c r="ZY288" s="136"/>
      <c r="ZZ288" s="136"/>
      <c r="AAA288" s="136"/>
      <c r="AAB288" s="136"/>
      <c r="AAC288" s="136"/>
      <c r="AAD288" s="136"/>
      <c r="AAE288" s="136"/>
      <c r="AAF288" s="136"/>
      <c r="AAG288" s="136"/>
      <c r="AAH288" s="136"/>
      <c r="AAI288" s="136"/>
      <c r="AAJ288" s="136"/>
      <c r="AAK288" s="136"/>
      <c r="AAL288" s="136"/>
      <c r="AAM288" s="136"/>
      <c r="AAN288" s="136"/>
      <c r="AAO288" s="136"/>
      <c r="AAP288" s="136"/>
      <c r="AAQ288" s="136"/>
      <c r="AAR288" s="136"/>
      <c r="AAS288" s="136"/>
      <c r="AAT288" s="136"/>
      <c r="AAU288" s="136"/>
      <c r="AAV288" s="136"/>
      <c r="AAW288" s="136"/>
      <c r="AAX288" s="136"/>
      <c r="AAY288" s="136"/>
      <c r="AAZ288" s="136"/>
      <c r="ABA288" s="136"/>
      <c r="ABB288" s="136"/>
      <c r="ABC288" s="136"/>
      <c r="ABD288" s="136"/>
      <c r="ABE288" s="136"/>
      <c r="ABF288" s="136"/>
      <c r="ABG288" s="136"/>
      <c r="ABH288" s="136"/>
      <c r="ABI288" s="136"/>
      <c r="ABJ288" s="136"/>
      <c r="ABK288" s="136"/>
      <c r="ABL288" s="136"/>
      <c r="ABM288" s="136"/>
      <c r="ABN288" s="136"/>
      <c r="ABO288" s="136"/>
      <c r="ABP288" s="136"/>
      <c r="ABQ288" s="136"/>
      <c r="ABR288" s="136"/>
      <c r="ABS288" s="136"/>
      <c r="ABT288" s="136"/>
      <c r="ABU288" s="136"/>
      <c r="ABV288" s="136"/>
      <c r="ABW288" s="136"/>
      <c r="ABX288" s="136"/>
      <c r="ABY288" s="136"/>
      <c r="ABZ288" s="136"/>
      <c r="ACA288" s="136"/>
      <c r="ACB288" s="136"/>
      <c r="ACC288" s="136"/>
      <c r="ACD288" s="136"/>
      <c r="ACE288" s="136"/>
      <c r="ACF288" s="136"/>
      <c r="ACG288" s="136"/>
      <c r="ACH288" s="136"/>
      <c r="ACI288" s="136"/>
      <c r="ACJ288" s="136"/>
      <c r="ACK288" s="136"/>
      <c r="ACL288" s="136"/>
      <c r="ACM288" s="136"/>
      <c r="ACN288" s="136"/>
      <c r="ACO288" s="136"/>
      <c r="ACP288" s="136"/>
      <c r="ACQ288" s="136"/>
      <c r="ACR288" s="136"/>
      <c r="ACS288" s="136"/>
      <c r="ACT288" s="136"/>
      <c r="ACU288" s="136"/>
      <c r="ACV288" s="136"/>
      <c r="ACW288" s="136"/>
      <c r="ACX288" s="136"/>
      <c r="ACY288" s="136"/>
      <c r="ACZ288" s="136"/>
      <c r="ADA288" s="136"/>
      <c r="ADB288" s="136"/>
      <c r="ADC288" s="136"/>
      <c r="ADD288" s="136"/>
      <c r="ADE288" s="136"/>
      <c r="ADF288" s="136"/>
      <c r="ADG288" s="136"/>
      <c r="ADH288" s="136"/>
      <c r="ADI288" s="136"/>
      <c r="ADJ288" s="136"/>
      <c r="ADK288" s="136"/>
      <c r="ADL288" s="136"/>
      <c r="ADM288" s="136"/>
      <c r="ADN288" s="136"/>
      <c r="ADO288" s="136"/>
      <c r="ADP288" s="136"/>
      <c r="ADQ288" s="136"/>
      <c r="ADR288" s="136"/>
      <c r="ADS288" s="136"/>
      <c r="ADT288" s="136"/>
      <c r="ADU288" s="136"/>
      <c r="ADV288" s="136"/>
      <c r="ADW288" s="136"/>
      <c r="ADX288" s="136"/>
      <c r="ADY288" s="136"/>
      <c r="ADZ288" s="136"/>
      <c r="AEA288" s="136"/>
      <c r="AEB288" s="136"/>
      <c r="AEC288" s="136"/>
      <c r="AED288" s="136"/>
      <c r="AEE288" s="136"/>
      <c r="AEF288" s="136"/>
      <c r="AEG288" s="136"/>
      <c r="AEH288" s="136"/>
      <c r="AEI288" s="136"/>
      <c r="AEJ288" s="136"/>
      <c r="AEK288" s="136"/>
      <c r="AEL288" s="136"/>
      <c r="AEM288" s="136"/>
      <c r="AEN288" s="136"/>
      <c r="AEO288" s="136"/>
      <c r="AEP288" s="136"/>
      <c r="AEQ288" s="136"/>
      <c r="AER288" s="136"/>
      <c r="AES288" s="136"/>
      <c r="AET288" s="136"/>
      <c r="AEU288" s="136"/>
      <c r="AEV288" s="136"/>
      <c r="AEW288" s="136"/>
      <c r="AEX288" s="136"/>
      <c r="AEY288" s="136"/>
      <c r="AEZ288" s="136"/>
      <c r="AFA288" s="136"/>
      <c r="AFB288" s="136"/>
      <c r="AFC288" s="136"/>
      <c r="AFD288" s="136"/>
      <c r="AFE288" s="136"/>
      <c r="AFF288" s="136"/>
      <c r="AFG288" s="136"/>
      <c r="AFH288" s="136"/>
      <c r="AFI288" s="136"/>
      <c r="AFJ288" s="136"/>
      <c r="AFK288" s="136"/>
      <c r="AFL288" s="136"/>
      <c r="AFM288" s="136"/>
      <c r="AFN288" s="136"/>
      <c r="AFO288" s="136"/>
      <c r="AFP288" s="136"/>
      <c r="AFQ288" s="136"/>
      <c r="AFR288" s="136"/>
      <c r="AFS288" s="136"/>
      <c r="AFT288" s="136"/>
      <c r="AFU288" s="136"/>
      <c r="AFV288" s="136"/>
      <c r="AFW288" s="136"/>
      <c r="AFX288" s="136"/>
      <c r="AFY288" s="136"/>
      <c r="AFZ288" s="136"/>
      <c r="AGA288" s="136"/>
      <c r="AGB288" s="136"/>
      <c r="AGC288" s="136"/>
      <c r="AGD288" s="136"/>
      <c r="AGE288" s="136"/>
      <c r="AGF288" s="136"/>
      <c r="AGG288" s="136"/>
      <c r="AGH288" s="136"/>
      <c r="AGI288" s="136"/>
      <c r="AGJ288" s="136"/>
      <c r="AGK288" s="136"/>
      <c r="AGL288" s="136"/>
      <c r="AGM288" s="136"/>
      <c r="AGN288" s="136"/>
      <c r="AGO288" s="136"/>
      <c r="AGP288" s="136"/>
      <c r="AGQ288" s="136"/>
      <c r="AGR288" s="136"/>
      <c r="AGS288" s="136"/>
      <c r="AGT288" s="136"/>
      <c r="AGU288" s="136"/>
      <c r="AGV288" s="136"/>
      <c r="AGW288" s="136"/>
      <c r="AGX288" s="136"/>
      <c r="AGY288" s="136"/>
      <c r="AGZ288" s="136"/>
      <c r="AHA288" s="136"/>
      <c r="AHB288" s="136"/>
      <c r="AHC288" s="136"/>
      <c r="AHD288" s="136"/>
      <c r="AHE288" s="136"/>
      <c r="AHF288" s="136"/>
      <c r="AHG288" s="136"/>
      <c r="AHH288" s="136"/>
      <c r="AHI288" s="136"/>
      <c r="AHJ288" s="136"/>
      <c r="AHK288" s="136"/>
      <c r="AHL288" s="136"/>
      <c r="AHM288" s="136"/>
      <c r="AHN288" s="136"/>
      <c r="AHO288" s="136"/>
      <c r="AHP288" s="136"/>
      <c r="AHQ288" s="136"/>
      <c r="AHR288" s="136"/>
      <c r="AHS288" s="136"/>
      <c r="AHT288" s="136"/>
      <c r="AHU288" s="136"/>
      <c r="AHV288" s="136"/>
      <c r="AHW288" s="136"/>
      <c r="AHX288" s="136"/>
      <c r="AHY288" s="136"/>
      <c r="AHZ288" s="136"/>
      <c r="AIA288" s="136"/>
      <c r="AIB288" s="136"/>
      <c r="AIC288" s="136"/>
      <c r="AID288" s="136"/>
      <c r="AIE288" s="136"/>
      <c r="AIF288" s="136"/>
      <c r="AIG288" s="136"/>
      <c r="AIH288" s="136"/>
      <c r="AII288" s="136"/>
      <c r="AIJ288" s="136"/>
      <c r="AIK288" s="136"/>
      <c r="AIL288" s="136"/>
      <c r="AIM288" s="136"/>
      <c r="AIN288" s="136"/>
      <c r="AIO288" s="136"/>
      <c r="AIP288" s="136"/>
      <c r="AIQ288" s="136"/>
      <c r="AIR288" s="136"/>
      <c r="AIS288" s="136"/>
      <c r="AIT288" s="136"/>
      <c r="AIU288" s="136"/>
      <c r="AIV288" s="136"/>
      <c r="AIW288" s="136"/>
      <c r="AIX288" s="136"/>
      <c r="AIY288" s="136"/>
      <c r="AIZ288" s="136"/>
      <c r="AJA288" s="136"/>
      <c r="AJB288" s="136"/>
      <c r="AJC288" s="136"/>
      <c r="AJD288" s="136"/>
      <c r="AJE288" s="136"/>
      <c r="AJF288" s="136"/>
      <c r="AJG288" s="136"/>
      <c r="AJH288" s="136"/>
      <c r="AJI288" s="136"/>
      <c r="AJJ288" s="136"/>
      <c r="AJK288" s="136"/>
      <c r="AJL288" s="136"/>
      <c r="AJM288" s="136"/>
      <c r="AJN288" s="136"/>
      <c r="AJO288" s="136"/>
      <c r="AJP288" s="136"/>
      <c r="AJQ288" s="136"/>
      <c r="AJR288" s="136"/>
      <c r="AJS288" s="136"/>
      <c r="AJT288" s="136"/>
      <c r="AJU288" s="136"/>
      <c r="AJV288" s="136"/>
      <c r="AJW288" s="136"/>
      <c r="AJX288" s="136"/>
      <c r="AJY288" s="136"/>
      <c r="AJZ288" s="136"/>
      <c r="AKA288" s="136"/>
      <c r="AKB288" s="136"/>
      <c r="AKC288" s="136"/>
      <c r="AKD288" s="136"/>
      <c r="AKE288" s="136"/>
      <c r="AKF288" s="136"/>
      <c r="AKG288" s="136"/>
      <c r="AKH288" s="136"/>
      <c r="AKI288" s="136"/>
      <c r="AKJ288" s="136"/>
      <c r="AKK288" s="136"/>
      <c r="AKL288" s="136"/>
      <c r="AKM288" s="136"/>
      <c r="AKN288" s="136"/>
      <c r="AKO288" s="136"/>
      <c r="AKP288" s="136"/>
      <c r="AKQ288" s="136"/>
      <c r="AKR288" s="136"/>
      <c r="AKS288" s="136"/>
      <c r="AKT288" s="136"/>
      <c r="AKU288" s="136"/>
      <c r="AKV288" s="136"/>
      <c r="AKW288" s="136"/>
      <c r="AKX288" s="136"/>
      <c r="AKY288" s="136"/>
      <c r="AKZ288" s="136"/>
      <c r="ALA288" s="136"/>
      <c r="ALB288" s="136"/>
      <c r="ALC288" s="136"/>
      <c r="ALD288" s="136"/>
      <c r="ALE288" s="136"/>
      <c r="ALF288" s="136"/>
      <c r="ALG288" s="136"/>
      <c r="ALH288" s="136"/>
      <c r="ALI288" s="136"/>
      <c r="ALJ288" s="136"/>
      <c r="ALK288" s="136"/>
      <c r="ALL288" s="136"/>
      <c r="ALM288" s="136"/>
      <c r="ALN288" s="136"/>
      <c r="ALO288" s="136"/>
      <c r="ALP288" s="136"/>
      <c r="ALQ288" s="136"/>
      <c r="ALR288" s="136"/>
      <c r="ALS288" s="136"/>
      <c r="ALT288" s="136"/>
      <c r="ALU288" s="136"/>
      <c r="ALV288" s="136"/>
      <c r="ALW288" s="136"/>
      <c r="ALX288" s="136"/>
      <c r="ALY288" s="136"/>
      <c r="ALZ288" s="136"/>
      <c r="AMA288" s="136"/>
      <c r="AMB288" s="136"/>
      <c r="AMC288" s="136"/>
      <c r="AMD288" s="136"/>
      <c r="AME288" s="136"/>
      <c r="AMF288" s="136"/>
      <c r="AMG288" s="136"/>
      <c r="AMH288" s="136"/>
      <c r="AMI288" s="136"/>
    </row>
    <row r="289" spans="1:1023" ht="29.25" x14ac:dyDescent="0.25">
      <c r="A289" s="280" t="s">
        <v>1068</v>
      </c>
      <c r="B289" s="193">
        <v>289</v>
      </c>
      <c r="C289" s="192" t="s">
        <v>1069</v>
      </c>
      <c r="D289" s="210" t="s">
        <v>1070</v>
      </c>
      <c r="E289" s="136"/>
      <c r="F289" s="238"/>
      <c r="G289" s="214"/>
      <c r="H289" s="214"/>
      <c r="I289" s="367">
        <v>0.32700000000000001</v>
      </c>
      <c r="J289" s="443"/>
      <c r="K289" s="161"/>
      <c r="L289" s="161"/>
      <c r="M289" s="161"/>
      <c r="N289" s="161"/>
      <c r="O289" s="161"/>
      <c r="P289" s="161"/>
      <c r="Q289" s="77">
        <v>2</v>
      </c>
      <c r="R289" s="161"/>
      <c r="S289" s="77"/>
      <c r="T289" s="77"/>
      <c r="U289" s="161"/>
      <c r="V289" s="256">
        <f>IF(O289=1,10,100)</f>
        <v>100</v>
      </c>
      <c r="W289" s="256">
        <f>IF(O289=1,1,IF(O289=2,10,100))</f>
        <v>100</v>
      </c>
      <c r="X289" s="256">
        <f>IF(O289=3,20,100)</f>
        <v>100</v>
      </c>
      <c r="Y289" s="256">
        <f>IF(P289=1,10,100)</f>
        <v>100</v>
      </c>
      <c r="Z289" s="256">
        <f>IF(P289=1,1,IF(P289=2,10,100))</f>
        <v>100</v>
      </c>
      <c r="AA289" s="257">
        <f>IF(OR(EXACT(Q289,"1A"),EXACT(Q289,"1B")),0.1,IF(Q289=2,1,100))</f>
        <v>1</v>
      </c>
      <c r="AB289" s="257">
        <f>IF(OR(EXACT(R289,"1A"),EXACT(R289,"1B")),0.1,IF(R289=2,1,100))</f>
        <v>100</v>
      </c>
      <c r="AC289" s="257">
        <f>IF(OR(EXACT(S289,"1A"),EXACT(S289,"1B")),0.3,IF(S289=2,3,100))</f>
        <v>100</v>
      </c>
      <c r="AD289" s="136"/>
      <c r="AE289" s="136"/>
      <c r="AF289" s="249">
        <f>IF(OR(OR(EXACT(J289,"1A"),EXACT(J289,"1B"),EXACT(J289,"1C")),K289=1),1,IF(K289=2,10,100))</f>
        <v>100</v>
      </c>
      <c r="AG289" s="249">
        <f>IF(OR(EXACT(J289,"1A"),EXACT(J289,"1B"),EXACT(J289,"1C")),1,IF(J289=2,10,100))</f>
        <v>100</v>
      </c>
      <c r="AH289" s="249">
        <f>IF(OR(EXACT(J289,"1A"),EXACT(J289,"1B"),EXACT(J289,"1C"),K289=1),3,100)</f>
        <v>100</v>
      </c>
      <c r="AI289" s="249">
        <f>IF(OR(EXACT(J289,"1A"),EXACT(J289,"1B"),EXACT(J289,"1C")),5,100)</f>
        <v>100</v>
      </c>
      <c r="AJ289" s="269" t="s">
        <v>25863</v>
      </c>
      <c r="AK289" s="136"/>
      <c r="AL289" s="153">
        <v>2</v>
      </c>
      <c r="AM289" s="251"/>
      <c r="AN289" s="136"/>
      <c r="AO289" s="136"/>
      <c r="AP289" s="136"/>
      <c r="AQ289" s="272" t="s">
        <v>25979</v>
      </c>
      <c r="AR289" s="136"/>
      <c r="AS289" s="136"/>
      <c r="AT289" s="136"/>
      <c r="AU289" s="136"/>
      <c r="AV289" s="136"/>
      <c r="AW289" s="136"/>
      <c r="AX289" s="136"/>
      <c r="AY289" s="136"/>
      <c r="AZ289" s="136"/>
      <c r="BA289" s="136"/>
      <c r="BB289" s="136"/>
      <c r="BC289" s="136"/>
      <c r="BD289" s="136"/>
      <c r="BE289" s="136"/>
      <c r="BF289" s="136"/>
      <c r="BG289" s="136"/>
      <c r="BH289" s="136"/>
      <c r="BI289" s="136"/>
      <c r="BJ289" s="136"/>
      <c r="BK289" s="136"/>
      <c r="BL289" s="136"/>
      <c r="BM289" s="136"/>
      <c r="BN289" s="136"/>
      <c r="BO289" s="136"/>
      <c r="BP289" s="136"/>
      <c r="BQ289" s="136"/>
      <c r="BR289" s="136"/>
      <c r="BS289" s="136"/>
      <c r="BT289" s="136"/>
      <c r="BU289" s="136"/>
      <c r="BV289" s="136"/>
      <c r="BW289" s="136"/>
      <c r="BX289" s="136"/>
      <c r="BY289" s="136"/>
      <c r="BZ289" s="136"/>
      <c r="CA289" s="136"/>
      <c r="CB289" s="136"/>
      <c r="CC289" s="136"/>
      <c r="CD289" s="136"/>
      <c r="CE289" s="136"/>
      <c r="CF289" s="136"/>
      <c r="CG289" s="136"/>
      <c r="CH289" s="136"/>
      <c r="CI289" s="136"/>
      <c r="CJ289" s="136"/>
      <c r="CK289" s="136"/>
      <c r="CL289" s="136"/>
      <c r="CM289" s="136"/>
      <c r="CN289" s="136"/>
      <c r="CO289" s="136"/>
      <c r="CP289" s="136"/>
      <c r="CQ289" s="136"/>
      <c r="CR289" s="136"/>
      <c r="CS289" s="136"/>
      <c r="CT289" s="136"/>
      <c r="CU289" s="136"/>
      <c r="CV289" s="136"/>
      <c r="CW289" s="136"/>
      <c r="CX289" s="136"/>
      <c r="CY289" s="136"/>
      <c r="CZ289" s="136"/>
      <c r="DA289" s="136"/>
      <c r="DB289" s="136"/>
      <c r="DC289" s="136"/>
      <c r="DD289" s="136"/>
      <c r="DE289" s="136"/>
      <c r="DF289" s="136"/>
      <c r="DG289" s="136"/>
      <c r="DH289" s="136"/>
      <c r="DI289" s="136"/>
      <c r="DJ289" s="136"/>
      <c r="DK289" s="136"/>
      <c r="DL289" s="136"/>
      <c r="DM289" s="136"/>
      <c r="DN289" s="136"/>
      <c r="DO289" s="136"/>
      <c r="DP289" s="136"/>
      <c r="DQ289" s="136"/>
      <c r="DR289" s="136"/>
      <c r="DS289" s="136"/>
      <c r="DT289" s="136"/>
      <c r="DU289" s="136"/>
      <c r="DV289" s="136"/>
      <c r="DW289" s="136"/>
      <c r="DX289" s="136"/>
      <c r="DY289" s="136"/>
      <c r="DZ289" s="136"/>
      <c r="EA289" s="136"/>
      <c r="EB289" s="136"/>
      <c r="EC289" s="136"/>
      <c r="ED289" s="136"/>
      <c r="EE289" s="136"/>
      <c r="EF289" s="136"/>
      <c r="EG289" s="136"/>
      <c r="EH289" s="136"/>
      <c r="EI289" s="136"/>
      <c r="EJ289" s="136"/>
      <c r="EK289" s="136"/>
      <c r="EL289" s="136"/>
      <c r="EM289" s="136"/>
      <c r="EN289" s="136"/>
      <c r="EO289" s="136"/>
      <c r="EP289" s="136"/>
      <c r="EQ289" s="136"/>
      <c r="ER289" s="136"/>
      <c r="ES289" s="136"/>
      <c r="ET289" s="136"/>
      <c r="EU289" s="136"/>
      <c r="EV289" s="136"/>
      <c r="EW289" s="136"/>
      <c r="EX289" s="136"/>
      <c r="EY289" s="136"/>
      <c r="EZ289" s="136"/>
      <c r="FA289" s="136"/>
      <c r="FB289" s="136"/>
      <c r="FC289" s="136"/>
      <c r="FD289" s="136"/>
      <c r="FE289" s="136"/>
      <c r="FF289" s="136"/>
      <c r="FG289" s="136"/>
      <c r="FH289" s="136"/>
      <c r="FI289" s="136"/>
      <c r="FJ289" s="136"/>
      <c r="FK289" s="136"/>
      <c r="FL289" s="136"/>
      <c r="FM289" s="136"/>
      <c r="FN289" s="136"/>
      <c r="FO289" s="136"/>
      <c r="FP289" s="136"/>
      <c r="FQ289" s="136"/>
      <c r="FR289" s="136"/>
      <c r="FS289" s="136"/>
      <c r="FT289" s="136"/>
      <c r="FU289" s="136"/>
      <c r="FV289" s="136"/>
      <c r="FW289" s="136"/>
      <c r="FX289" s="136"/>
      <c r="FY289" s="136"/>
      <c r="FZ289" s="136"/>
      <c r="GA289" s="136"/>
      <c r="GB289" s="136"/>
      <c r="GC289" s="136"/>
      <c r="GD289" s="136"/>
      <c r="GE289" s="136"/>
      <c r="GF289" s="136"/>
      <c r="GG289" s="136"/>
      <c r="GH289" s="136"/>
      <c r="GI289" s="136"/>
      <c r="GJ289" s="136"/>
      <c r="GK289" s="136"/>
      <c r="GL289" s="136"/>
      <c r="GM289" s="136"/>
      <c r="GN289" s="136"/>
      <c r="GO289" s="136"/>
      <c r="GP289" s="136"/>
      <c r="GQ289" s="136"/>
      <c r="GR289" s="136"/>
      <c r="GS289" s="136"/>
      <c r="GT289" s="136"/>
      <c r="GU289" s="136"/>
      <c r="GV289" s="136"/>
      <c r="GW289" s="136"/>
      <c r="GX289" s="136"/>
      <c r="GY289" s="136"/>
      <c r="GZ289" s="136"/>
      <c r="HA289" s="136"/>
      <c r="HB289" s="136"/>
      <c r="HC289" s="136"/>
      <c r="HD289" s="136"/>
      <c r="HE289" s="136"/>
      <c r="HF289" s="136"/>
      <c r="HG289" s="136"/>
      <c r="HH289" s="136"/>
      <c r="HI289" s="136"/>
      <c r="HJ289" s="136"/>
      <c r="HK289" s="136"/>
      <c r="HL289" s="136"/>
      <c r="HM289" s="136"/>
      <c r="HN289" s="136"/>
      <c r="HO289" s="136"/>
      <c r="HP289" s="136"/>
      <c r="HQ289" s="136"/>
      <c r="HR289" s="136"/>
      <c r="HS289" s="136"/>
      <c r="HT289" s="136"/>
      <c r="HU289" s="136"/>
      <c r="HV289" s="136"/>
      <c r="HW289" s="136"/>
      <c r="HX289" s="136"/>
      <c r="HY289" s="136"/>
      <c r="HZ289" s="136"/>
      <c r="IA289" s="136"/>
      <c r="IB289" s="136"/>
      <c r="IC289" s="136"/>
      <c r="ID289" s="136"/>
      <c r="IE289" s="136"/>
      <c r="IF289" s="136"/>
      <c r="IG289" s="136"/>
      <c r="IH289" s="136"/>
      <c r="II289" s="136"/>
      <c r="IJ289" s="136"/>
      <c r="IK289" s="136"/>
      <c r="IL289" s="136"/>
      <c r="IM289" s="136"/>
      <c r="IN289" s="136"/>
      <c r="IO289" s="136"/>
      <c r="IP289" s="136"/>
      <c r="IQ289" s="136"/>
      <c r="IR289" s="136"/>
      <c r="IS289" s="136"/>
      <c r="IT289" s="136"/>
      <c r="IU289" s="136"/>
      <c r="IV289" s="136"/>
      <c r="IW289" s="136"/>
      <c r="IX289" s="136"/>
      <c r="IY289" s="136"/>
      <c r="IZ289" s="136"/>
      <c r="JA289" s="136"/>
      <c r="JB289" s="136"/>
      <c r="JC289" s="136"/>
      <c r="JD289" s="136"/>
      <c r="JE289" s="136"/>
      <c r="JF289" s="136"/>
      <c r="JG289" s="136"/>
      <c r="JH289" s="136"/>
      <c r="JI289" s="136"/>
      <c r="JJ289" s="136"/>
      <c r="JK289" s="136"/>
      <c r="JL289" s="136"/>
      <c r="JM289" s="136"/>
      <c r="JN289" s="136"/>
      <c r="JO289" s="136"/>
      <c r="JP289" s="136"/>
      <c r="JQ289" s="136"/>
      <c r="JR289" s="136"/>
      <c r="JS289" s="136"/>
      <c r="JT289" s="136"/>
      <c r="JU289" s="136"/>
      <c r="JV289" s="136"/>
      <c r="JW289" s="136"/>
      <c r="JX289" s="136"/>
      <c r="JY289" s="136"/>
      <c r="JZ289" s="136"/>
      <c r="KA289" s="136"/>
      <c r="KB289" s="136"/>
      <c r="KC289" s="136"/>
      <c r="KD289" s="136"/>
      <c r="KE289" s="136"/>
      <c r="KF289" s="136"/>
      <c r="KG289" s="136"/>
      <c r="KH289" s="136"/>
      <c r="KI289" s="136"/>
      <c r="KJ289" s="136"/>
      <c r="KK289" s="136"/>
      <c r="KL289" s="136"/>
      <c r="KM289" s="136"/>
      <c r="KN289" s="136"/>
      <c r="KO289" s="136"/>
      <c r="KP289" s="136"/>
      <c r="KQ289" s="136"/>
      <c r="KR289" s="136"/>
      <c r="KS289" s="136"/>
      <c r="KT289" s="136"/>
      <c r="KU289" s="136"/>
      <c r="KV289" s="136"/>
      <c r="KW289" s="136"/>
      <c r="KX289" s="136"/>
      <c r="KY289" s="136"/>
      <c r="KZ289" s="136"/>
      <c r="LA289" s="136"/>
      <c r="LB289" s="136"/>
      <c r="LC289" s="136"/>
      <c r="LD289" s="136"/>
      <c r="LE289" s="136"/>
      <c r="LF289" s="136"/>
      <c r="LG289" s="136"/>
      <c r="LH289" s="136"/>
      <c r="LI289" s="136"/>
      <c r="LJ289" s="136"/>
      <c r="LK289" s="136"/>
      <c r="LL289" s="136"/>
      <c r="LM289" s="136"/>
      <c r="LN289" s="136"/>
      <c r="LO289" s="136"/>
      <c r="LP289" s="136"/>
      <c r="LQ289" s="136"/>
      <c r="LR289" s="136"/>
      <c r="LS289" s="136"/>
      <c r="LT289" s="136"/>
      <c r="LU289" s="136"/>
      <c r="LV289" s="136"/>
      <c r="LW289" s="136"/>
      <c r="LX289" s="136"/>
      <c r="LY289" s="136"/>
      <c r="LZ289" s="136"/>
      <c r="MA289" s="136"/>
      <c r="MB289" s="136"/>
      <c r="MC289" s="136"/>
      <c r="MD289" s="136"/>
      <c r="ME289" s="136"/>
      <c r="MF289" s="136"/>
      <c r="MG289" s="136"/>
      <c r="MH289" s="136"/>
      <c r="MI289" s="136"/>
      <c r="MJ289" s="136"/>
      <c r="MK289" s="136"/>
      <c r="ML289" s="136"/>
      <c r="MM289" s="136"/>
      <c r="MN289" s="136"/>
      <c r="MO289" s="136"/>
      <c r="MP289" s="136"/>
      <c r="MQ289" s="136"/>
      <c r="MR289" s="136"/>
      <c r="MS289" s="136"/>
      <c r="MT289" s="136"/>
      <c r="MU289" s="136"/>
      <c r="MV289" s="136"/>
      <c r="MW289" s="136"/>
      <c r="MX289" s="136"/>
      <c r="MY289" s="136"/>
      <c r="MZ289" s="136"/>
      <c r="NA289" s="136"/>
      <c r="NB289" s="136"/>
      <c r="NC289" s="136"/>
      <c r="ND289" s="136"/>
      <c r="NE289" s="136"/>
      <c r="NF289" s="136"/>
      <c r="NG289" s="136"/>
      <c r="NH289" s="136"/>
      <c r="NI289" s="136"/>
      <c r="NJ289" s="136"/>
      <c r="NK289" s="136"/>
      <c r="NL289" s="136"/>
      <c r="NM289" s="136"/>
      <c r="NN289" s="136"/>
      <c r="NO289" s="136"/>
      <c r="NP289" s="136"/>
      <c r="NQ289" s="136"/>
      <c r="NR289" s="136"/>
      <c r="NS289" s="136"/>
      <c r="NT289" s="136"/>
      <c r="NU289" s="136"/>
      <c r="NV289" s="136"/>
      <c r="NW289" s="136"/>
      <c r="NX289" s="136"/>
      <c r="NY289" s="136"/>
      <c r="NZ289" s="136"/>
      <c r="OA289" s="136"/>
      <c r="OB289" s="136"/>
      <c r="OC289" s="136"/>
      <c r="OD289" s="136"/>
      <c r="OE289" s="136"/>
      <c r="OF289" s="136"/>
      <c r="OG289" s="136"/>
      <c r="OH289" s="136"/>
      <c r="OI289" s="136"/>
      <c r="OJ289" s="136"/>
      <c r="OK289" s="136"/>
      <c r="OL289" s="136"/>
      <c r="OM289" s="136"/>
      <c r="ON289" s="136"/>
      <c r="OO289" s="136"/>
      <c r="OP289" s="136"/>
      <c r="OQ289" s="136"/>
      <c r="OR289" s="136"/>
      <c r="OS289" s="136"/>
      <c r="OT289" s="136"/>
      <c r="OU289" s="136"/>
      <c r="OV289" s="136"/>
      <c r="OW289" s="136"/>
      <c r="OX289" s="136"/>
      <c r="OY289" s="136"/>
      <c r="OZ289" s="136"/>
      <c r="PA289" s="136"/>
      <c r="PB289" s="136"/>
      <c r="PC289" s="136"/>
      <c r="PD289" s="136"/>
      <c r="PE289" s="136"/>
      <c r="PF289" s="136"/>
      <c r="PG289" s="136"/>
      <c r="PH289" s="136"/>
      <c r="PI289" s="136"/>
      <c r="PJ289" s="136"/>
      <c r="PK289" s="136"/>
      <c r="PL289" s="136"/>
      <c r="PM289" s="136"/>
      <c r="PN289" s="136"/>
      <c r="PO289" s="136"/>
      <c r="PP289" s="136"/>
      <c r="PQ289" s="136"/>
      <c r="PR289" s="136"/>
      <c r="PS289" s="136"/>
      <c r="PT289" s="136"/>
      <c r="PU289" s="136"/>
      <c r="PV289" s="136"/>
      <c r="PW289" s="136"/>
      <c r="PX289" s="136"/>
      <c r="PY289" s="136"/>
      <c r="PZ289" s="136"/>
      <c r="QA289" s="136"/>
      <c r="QB289" s="136"/>
      <c r="QC289" s="136"/>
      <c r="QD289" s="136"/>
      <c r="QE289" s="136"/>
      <c r="QF289" s="136"/>
      <c r="QG289" s="136"/>
      <c r="QH289" s="136"/>
      <c r="QI289" s="136"/>
      <c r="QJ289" s="136"/>
      <c r="QK289" s="136"/>
      <c r="QL289" s="136"/>
      <c r="QM289" s="136"/>
      <c r="QN289" s="136"/>
      <c r="QO289" s="136"/>
      <c r="QP289" s="136"/>
      <c r="QQ289" s="136"/>
      <c r="QR289" s="136"/>
      <c r="QS289" s="136"/>
      <c r="QT289" s="136"/>
      <c r="QU289" s="136"/>
      <c r="QV289" s="136"/>
      <c r="QW289" s="136"/>
      <c r="QX289" s="136"/>
      <c r="QY289" s="136"/>
      <c r="QZ289" s="136"/>
      <c r="RA289" s="136"/>
      <c r="RB289" s="136"/>
      <c r="RC289" s="136"/>
      <c r="RD289" s="136"/>
      <c r="RE289" s="136"/>
      <c r="RF289" s="136"/>
      <c r="RG289" s="136"/>
      <c r="RH289" s="136"/>
      <c r="RI289" s="136"/>
      <c r="RJ289" s="136"/>
      <c r="RK289" s="136"/>
      <c r="RL289" s="136"/>
      <c r="RM289" s="136"/>
      <c r="RN289" s="136"/>
      <c r="RO289" s="136"/>
      <c r="RP289" s="136"/>
      <c r="RQ289" s="136"/>
      <c r="RR289" s="136"/>
      <c r="RS289" s="136"/>
      <c r="RT289" s="136"/>
      <c r="RU289" s="136"/>
      <c r="RV289" s="136"/>
      <c r="RW289" s="136"/>
      <c r="RX289" s="136"/>
      <c r="RY289" s="136"/>
      <c r="RZ289" s="136"/>
      <c r="SA289" s="136"/>
      <c r="SB289" s="136"/>
      <c r="SC289" s="136"/>
      <c r="SD289" s="136"/>
      <c r="SE289" s="136"/>
      <c r="SF289" s="136"/>
      <c r="SG289" s="136"/>
      <c r="SH289" s="136"/>
      <c r="SI289" s="136"/>
      <c r="SJ289" s="136"/>
      <c r="SK289" s="136"/>
      <c r="SL289" s="136"/>
      <c r="SM289" s="136"/>
      <c r="SN289" s="136"/>
      <c r="SO289" s="136"/>
      <c r="SP289" s="136"/>
      <c r="SQ289" s="136"/>
      <c r="SR289" s="136"/>
      <c r="SS289" s="136"/>
      <c r="ST289" s="136"/>
      <c r="SU289" s="136"/>
      <c r="SV289" s="136"/>
      <c r="SW289" s="136"/>
      <c r="SX289" s="136"/>
      <c r="SY289" s="136"/>
      <c r="SZ289" s="136"/>
      <c r="TA289" s="136"/>
      <c r="TB289" s="136"/>
      <c r="TC289" s="136"/>
      <c r="TD289" s="136"/>
      <c r="TE289" s="136"/>
      <c r="TF289" s="136"/>
      <c r="TG289" s="136"/>
      <c r="TH289" s="136"/>
      <c r="TI289" s="136"/>
      <c r="TJ289" s="136"/>
      <c r="TK289" s="136"/>
      <c r="TL289" s="136"/>
      <c r="TM289" s="136"/>
      <c r="TN289" s="136"/>
      <c r="TO289" s="136"/>
      <c r="TP289" s="136"/>
      <c r="TQ289" s="136"/>
      <c r="TR289" s="136"/>
      <c r="TS289" s="136"/>
      <c r="TT289" s="136"/>
      <c r="TU289" s="136"/>
      <c r="TV289" s="136"/>
      <c r="TW289" s="136"/>
      <c r="TX289" s="136"/>
      <c r="TY289" s="136"/>
      <c r="TZ289" s="136"/>
      <c r="UA289" s="136"/>
      <c r="UB289" s="136"/>
      <c r="UC289" s="136"/>
      <c r="UD289" s="136"/>
      <c r="UE289" s="136"/>
      <c r="UF289" s="136"/>
      <c r="UG289" s="136"/>
      <c r="UH289" s="136"/>
      <c r="UI289" s="136"/>
      <c r="UJ289" s="136"/>
      <c r="UK289" s="136"/>
      <c r="UL289" s="136"/>
      <c r="UM289" s="136"/>
      <c r="UN289" s="136"/>
      <c r="UO289" s="136"/>
      <c r="UP289" s="136"/>
      <c r="UQ289" s="136"/>
      <c r="UR289" s="136"/>
      <c r="US289" s="136"/>
      <c r="UT289" s="136"/>
      <c r="UU289" s="136"/>
      <c r="UV289" s="136"/>
      <c r="UW289" s="136"/>
      <c r="UX289" s="136"/>
      <c r="UY289" s="136"/>
      <c r="UZ289" s="136"/>
      <c r="VA289" s="136"/>
      <c r="VB289" s="136"/>
      <c r="VC289" s="136"/>
      <c r="VD289" s="136"/>
      <c r="VE289" s="136"/>
      <c r="VF289" s="136"/>
      <c r="VG289" s="136"/>
      <c r="VH289" s="136"/>
      <c r="VI289" s="136"/>
      <c r="VJ289" s="136"/>
      <c r="VK289" s="136"/>
      <c r="VL289" s="136"/>
      <c r="VM289" s="136"/>
      <c r="VN289" s="136"/>
      <c r="VO289" s="136"/>
      <c r="VP289" s="136"/>
      <c r="VQ289" s="136"/>
      <c r="VR289" s="136"/>
      <c r="VS289" s="136"/>
      <c r="VT289" s="136"/>
      <c r="VU289" s="136"/>
      <c r="VV289" s="136"/>
      <c r="VW289" s="136"/>
      <c r="VX289" s="136"/>
      <c r="VY289" s="136"/>
      <c r="VZ289" s="136"/>
      <c r="WA289" s="136"/>
      <c r="WB289" s="136"/>
      <c r="WC289" s="136"/>
      <c r="WD289" s="136"/>
      <c r="WE289" s="136"/>
      <c r="WF289" s="136"/>
      <c r="WG289" s="136"/>
      <c r="WH289" s="136"/>
      <c r="WI289" s="136"/>
      <c r="WJ289" s="136"/>
      <c r="WK289" s="136"/>
      <c r="WL289" s="136"/>
      <c r="WM289" s="136"/>
      <c r="WN289" s="136"/>
      <c r="WO289" s="136"/>
      <c r="WP289" s="136"/>
      <c r="WQ289" s="136"/>
      <c r="WR289" s="136"/>
      <c r="WS289" s="136"/>
      <c r="WT289" s="136"/>
      <c r="WU289" s="136"/>
      <c r="WV289" s="136"/>
      <c r="WW289" s="136"/>
      <c r="WX289" s="136"/>
      <c r="WY289" s="136"/>
      <c r="WZ289" s="136"/>
      <c r="XA289" s="136"/>
      <c r="XB289" s="136"/>
      <c r="XC289" s="136"/>
      <c r="XD289" s="136"/>
      <c r="XE289" s="136"/>
      <c r="XF289" s="136"/>
      <c r="XG289" s="136"/>
      <c r="XH289" s="136"/>
      <c r="XI289" s="136"/>
      <c r="XJ289" s="136"/>
      <c r="XK289" s="136"/>
      <c r="XL289" s="136"/>
      <c r="XM289" s="136"/>
      <c r="XN289" s="136"/>
      <c r="XO289" s="136"/>
      <c r="XP289" s="136"/>
      <c r="XQ289" s="136"/>
      <c r="XR289" s="136"/>
      <c r="XS289" s="136"/>
      <c r="XT289" s="136"/>
      <c r="XU289" s="136"/>
      <c r="XV289" s="136"/>
      <c r="XW289" s="136"/>
      <c r="XX289" s="136"/>
      <c r="XY289" s="136"/>
      <c r="XZ289" s="136"/>
      <c r="YA289" s="136"/>
      <c r="YB289" s="136"/>
      <c r="YC289" s="136"/>
      <c r="YD289" s="136"/>
      <c r="YE289" s="136"/>
      <c r="YF289" s="136"/>
      <c r="YG289" s="136"/>
      <c r="YH289" s="136"/>
      <c r="YI289" s="136"/>
      <c r="YJ289" s="136"/>
      <c r="YK289" s="136"/>
      <c r="YL289" s="136"/>
      <c r="YM289" s="136"/>
      <c r="YN289" s="136"/>
      <c r="YO289" s="136"/>
      <c r="YP289" s="136"/>
      <c r="YQ289" s="136"/>
      <c r="YR289" s="136"/>
      <c r="YS289" s="136"/>
      <c r="YT289" s="136"/>
      <c r="YU289" s="136"/>
      <c r="YV289" s="136"/>
      <c r="YW289" s="136"/>
      <c r="YX289" s="136"/>
      <c r="YY289" s="136"/>
      <c r="YZ289" s="136"/>
      <c r="ZA289" s="136"/>
      <c r="ZB289" s="136"/>
      <c r="ZC289" s="136"/>
      <c r="ZD289" s="136"/>
      <c r="ZE289" s="136"/>
      <c r="ZF289" s="136"/>
      <c r="ZG289" s="136"/>
      <c r="ZH289" s="136"/>
      <c r="ZI289" s="136"/>
      <c r="ZJ289" s="136"/>
      <c r="ZK289" s="136"/>
      <c r="ZL289" s="136"/>
      <c r="ZM289" s="136"/>
      <c r="ZN289" s="136"/>
      <c r="ZO289" s="136"/>
      <c r="ZP289" s="136"/>
      <c r="ZQ289" s="136"/>
      <c r="ZR289" s="136"/>
      <c r="ZS289" s="136"/>
      <c r="ZT289" s="136"/>
      <c r="ZU289" s="136"/>
      <c r="ZV289" s="136"/>
      <c r="ZW289" s="136"/>
      <c r="ZX289" s="136"/>
      <c r="ZY289" s="136"/>
      <c r="ZZ289" s="136"/>
      <c r="AAA289" s="136"/>
      <c r="AAB289" s="136"/>
      <c r="AAC289" s="136"/>
      <c r="AAD289" s="136"/>
      <c r="AAE289" s="136"/>
      <c r="AAF289" s="136"/>
      <c r="AAG289" s="136"/>
      <c r="AAH289" s="136"/>
      <c r="AAI289" s="136"/>
      <c r="AAJ289" s="136"/>
      <c r="AAK289" s="136"/>
      <c r="AAL289" s="136"/>
      <c r="AAM289" s="136"/>
      <c r="AAN289" s="136"/>
      <c r="AAO289" s="136"/>
      <c r="AAP289" s="136"/>
      <c r="AAQ289" s="136"/>
      <c r="AAR289" s="136"/>
      <c r="AAS289" s="136"/>
      <c r="AAT289" s="136"/>
      <c r="AAU289" s="136"/>
      <c r="AAV289" s="136"/>
      <c r="AAW289" s="136"/>
      <c r="AAX289" s="136"/>
      <c r="AAY289" s="136"/>
      <c r="AAZ289" s="136"/>
      <c r="ABA289" s="136"/>
      <c r="ABB289" s="136"/>
      <c r="ABC289" s="136"/>
      <c r="ABD289" s="136"/>
      <c r="ABE289" s="136"/>
      <c r="ABF289" s="136"/>
      <c r="ABG289" s="136"/>
      <c r="ABH289" s="136"/>
      <c r="ABI289" s="136"/>
      <c r="ABJ289" s="136"/>
      <c r="ABK289" s="136"/>
      <c r="ABL289" s="136"/>
      <c r="ABM289" s="136"/>
      <c r="ABN289" s="136"/>
      <c r="ABO289" s="136"/>
      <c r="ABP289" s="136"/>
      <c r="ABQ289" s="136"/>
      <c r="ABR289" s="136"/>
      <c r="ABS289" s="136"/>
      <c r="ABT289" s="136"/>
      <c r="ABU289" s="136"/>
      <c r="ABV289" s="136"/>
      <c r="ABW289" s="136"/>
      <c r="ABX289" s="136"/>
      <c r="ABY289" s="136"/>
      <c r="ABZ289" s="136"/>
      <c r="ACA289" s="136"/>
      <c r="ACB289" s="136"/>
      <c r="ACC289" s="136"/>
      <c r="ACD289" s="136"/>
      <c r="ACE289" s="136"/>
      <c r="ACF289" s="136"/>
      <c r="ACG289" s="136"/>
      <c r="ACH289" s="136"/>
      <c r="ACI289" s="136"/>
      <c r="ACJ289" s="136"/>
      <c r="ACK289" s="136"/>
      <c r="ACL289" s="136"/>
      <c r="ACM289" s="136"/>
      <c r="ACN289" s="136"/>
      <c r="ACO289" s="136"/>
      <c r="ACP289" s="136"/>
      <c r="ACQ289" s="136"/>
      <c r="ACR289" s="136"/>
      <c r="ACS289" s="136"/>
      <c r="ACT289" s="136"/>
      <c r="ACU289" s="136"/>
      <c r="ACV289" s="136"/>
      <c r="ACW289" s="136"/>
      <c r="ACX289" s="136"/>
      <c r="ACY289" s="136"/>
      <c r="ACZ289" s="136"/>
      <c r="ADA289" s="136"/>
      <c r="ADB289" s="136"/>
      <c r="ADC289" s="136"/>
      <c r="ADD289" s="136"/>
      <c r="ADE289" s="136"/>
      <c r="ADF289" s="136"/>
      <c r="ADG289" s="136"/>
      <c r="ADH289" s="136"/>
      <c r="ADI289" s="136"/>
      <c r="ADJ289" s="136"/>
      <c r="ADK289" s="136"/>
      <c r="ADL289" s="136"/>
      <c r="ADM289" s="136"/>
      <c r="ADN289" s="136"/>
      <c r="ADO289" s="136"/>
      <c r="ADP289" s="136"/>
      <c r="ADQ289" s="136"/>
      <c r="ADR289" s="136"/>
      <c r="ADS289" s="136"/>
      <c r="ADT289" s="136"/>
      <c r="ADU289" s="136"/>
      <c r="ADV289" s="136"/>
      <c r="ADW289" s="136"/>
      <c r="ADX289" s="136"/>
      <c r="ADY289" s="136"/>
      <c r="ADZ289" s="136"/>
      <c r="AEA289" s="136"/>
      <c r="AEB289" s="136"/>
      <c r="AEC289" s="136"/>
      <c r="AED289" s="136"/>
      <c r="AEE289" s="136"/>
      <c r="AEF289" s="136"/>
      <c r="AEG289" s="136"/>
      <c r="AEH289" s="136"/>
      <c r="AEI289" s="136"/>
      <c r="AEJ289" s="136"/>
      <c r="AEK289" s="136"/>
      <c r="AEL289" s="136"/>
      <c r="AEM289" s="136"/>
      <c r="AEN289" s="136"/>
      <c r="AEO289" s="136"/>
      <c r="AEP289" s="136"/>
      <c r="AEQ289" s="136"/>
      <c r="AER289" s="136"/>
      <c r="AES289" s="136"/>
      <c r="AET289" s="136"/>
      <c r="AEU289" s="136"/>
      <c r="AEV289" s="136"/>
      <c r="AEW289" s="136"/>
      <c r="AEX289" s="136"/>
      <c r="AEY289" s="136"/>
      <c r="AEZ289" s="136"/>
      <c r="AFA289" s="136"/>
      <c r="AFB289" s="136"/>
      <c r="AFC289" s="136"/>
      <c r="AFD289" s="136"/>
      <c r="AFE289" s="136"/>
      <c r="AFF289" s="136"/>
      <c r="AFG289" s="136"/>
      <c r="AFH289" s="136"/>
      <c r="AFI289" s="136"/>
      <c r="AFJ289" s="136"/>
      <c r="AFK289" s="136"/>
      <c r="AFL289" s="136"/>
      <c r="AFM289" s="136"/>
      <c r="AFN289" s="136"/>
      <c r="AFO289" s="136"/>
      <c r="AFP289" s="136"/>
      <c r="AFQ289" s="136"/>
      <c r="AFR289" s="136"/>
      <c r="AFS289" s="136"/>
      <c r="AFT289" s="136"/>
      <c r="AFU289" s="136"/>
      <c r="AFV289" s="136"/>
      <c r="AFW289" s="136"/>
      <c r="AFX289" s="136"/>
      <c r="AFY289" s="136"/>
      <c r="AFZ289" s="136"/>
      <c r="AGA289" s="136"/>
      <c r="AGB289" s="136"/>
      <c r="AGC289" s="136"/>
      <c r="AGD289" s="136"/>
      <c r="AGE289" s="136"/>
      <c r="AGF289" s="136"/>
      <c r="AGG289" s="136"/>
      <c r="AGH289" s="136"/>
      <c r="AGI289" s="136"/>
      <c r="AGJ289" s="136"/>
      <c r="AGK289" s="136"/>
      <c r="AGL289" s="136"/>
      <c r="AGM289" s="136"/>
      <c r="AGN289" s="136"/>
      <c r="AGO289" s="136"/>
      <c r="AGP289" s="136"/>
      <c r="AGQ289" s="136"/>
      <c r="AGR289" s="136"/>
      <c r="AGS289" s="136"/>
      <c r="AGT289" s="136"/>
      <c r="AGU289" s="136"/>
      <c r="AGV289" s="136"/>
      <c r="AGW289" s="136"/>
      <c r="AGX289" s="136"/>
      <c r="AGY289" s="136"/>
      <c r="AGZ289" s="136"/>
      <c r="AHA289" s="136"/>
      <c r="AHB289" s="136"/>
      <c r="AHC289" s="136"/>
      <c r="AHD289" s="136"/>
      <c r="AHE289" s="136"/>
      <c r="AHF289" s="136"/>
      <c r="AHG289" s="136"/>
      <c r="AHH289" s="136"/>
      <c r="AHI289" s="136"/>
      <c r="AHJ289" s="136"/>
      <c r="AHK289" s="136"/>
      <c r="AHL289" s="136"/>
      <c r="AHM289" s="136"/>
      <c r="AHN289" s="136"/>
      <c r="AHO289" s="136"/>
      <c r="AHP289" s="136"/>
      <c r="AHQ289" s="136"/>
      <c r="AHR289" s="136"/>
      <c r="AHS289" s="136"/>
      <c r="AHT289" s="136"/>
      <c r="AHU289" s="136"/>
      <c r="AHV289" s="136"/>
      <c r="AHW289" s="136"/>
      <c r="AHX289" s="136"/>
      <c r="AHY289" s="136"/>
      <c r="AHZ289" s="136"/>
      <c r="AIA289" s="136"/>
      <c r="AIB289" s="136"/>
      <c r="AIC289" s="136"/>
      <c r="AID289" s="136"/>
      <c r="AIE289" s="136"/>
      <c r="AIF289" s="136"/>
      <c r="AIG289" s="136"/>
      <c r="AIH289" s="136"/>
      <c r="AII289" s="136"/>
      <c r="AIJ289" s="136"/>
      <c r="AIK289" s="136"/>
      <c r="AIL289" s="136"/>
      <c r="AIM289" s="136"/>
      <c r="AIN289" s="136"/>
      <c r="AIO289" s="136"/>
      <c r="AIP289" s="136"/>
      <c r="AIQ289" s="136"/>
      <c r="AIR289" s="136"/>
      <c r="AIS289" s="136"/>
      <c r="AIT289" s="136"/>
      <c r="AIU289" s="136"/>
      <c r="AIV289" s="136"/>
      <c r="AIW289" s="136"/>
      <c r="AIX289" s="136"/>
      <c r="AIY289" s="136"/>
      <c r="AIZ289" s="136"/>
      <c r="AJA289" s="136"/>
      <c r="AJB289" s="136"/>
      <c r="AJC289" s="136"/>
      <c r="AJD289" s="136"/>
      <c r="AJE289" s="136"/>
      <c r="AJF289" s="136"/>
      <c r="AJG289" s="136"/>
      <c r="AJH289" s="136"/>
      <c r="AJI289" s="136"/>
      <c r="AJJ289" s="136"/>
      <c r="AJK289" s="136"/>
      <c r="AJL289" s="136"/>
      <c r="AJM289" s="136"/>
      <c r="AJN289" s="136"/>
      <c r="AJO289" s="136"/>
      <c r="AJP289" s="136"/>
      <c r="AJQ289" s="136"/>
      <c r="AJR289" s="136"/>
      <c r="AJS289" s="136"/>
      <c r="AJT289" s="136"/>
      <c r="AJU289" s="136"/>
      <c r="AJV289" s="136"/>
      <c r="AJW289" s="136"/>
      <c r="AJX289" s="136"/>
      <c r="AJY289" s="136"/>
      <c r="AJZ289" s="136"/>
      <c r="AKA289" s="136"/>
      <c r="AKB289" s="136"/>
      <c r="AKC289" s="136"/>
      <c r="AKD289" s="136"/>
      <c r="AKE289" s="136"/>
      <c r="AKF289" s="136"/>
      <c r="AKG289" s="136"/>
      <c r="AKH289" s="136"/>
      <c r="AKI289" s="136"/>
      <c r="AKJ289" s="136"/>
      <c r="AKK289" s="136"/>
      <c r="AKL289" s="136"/>
      <c r="AKM289" s="136"/>
      <c r="AKN289" s="136"/>
      <c r="AKO289" s="136"/>
      <c r="AKP289" s="136"/>
      <c r="AKQ289" s="136"/>
      <c r="AKR289" s="136"/>
      <c r="AKS289" s="136"/>
      <c r="AKT289" s="136"/>
      <c r="AKU289" s="136"/>
      <c r="AKV289" s="136"/>
      <c r="AKW289" s="136"/>
      <c r="AKX289" s="136"/>
      <c r="AKY289" s="136"/>
      <c r="AKZ289" s="136"/>
      <c r="ALA289" s="136"/>
      <c r="ALB289" s="136"/>
      <c r="ALC289" s="136"/>
      <c r="ALD289" s="136"/>
      <c r="ALE289" s="136"/>
      <c r="ALF289" s="136"/>
      <c r="ALG289" s="136"/>
      <c r="ALH289" s="136"/>
      <c r="ALI289" s="136"/>
      <c r="ALJ289" s="136"/>
      <c r="ALK289" s="136"/>
      <c r="ALL289" s="136"/>
      <c r="ALM289" s="136"/>
      <c r="ALN289" s="136"/>
      <c r="ALO289" s="136"/>
      <c r="ALP289" s="136"/>
      <c r="ALQ289" s="136"/>
      <c r="ALR289" s="136"/>
      <c r="ALS289" s="136"/>
      <c r="ALT289" s="136"/>
      <c r="ALU289" s="136"/>
      <c r="ALV289" s="136"/>
      <c r="ALW289" s="136"/>
      <c r="ALX289" s="136"/>
      <c r="ALY289" s="136"/>
      <c r="ALZ289" s="136"/>
      <c r="AMA289" s="136"/>
      <c r="AMB289" s="136"/>
      <c r="AMC289" s="136"/>
      <c r="AMD289" s="136"/>
      <c r="AME289" s="136"/>
      <c r="AMF289" s="136"/>
      <c r="AMG289" s="136"/>
      <c r="AMH289" s="136"/>
      <c r="AMI289" s="136"/>
    </row>
    <row r="290" spans="1:1023" ht="57.75" x14ac:dyDescent="0.25">
      <c r="A290" s="280" t="s">
        <v>1071</v>
      </c>
      <c r="B290" s="193">
        <v>290</v>
      </c>
      <c r="C290" s="192" t="s">
        <v>1072</v>
      </c>
      <c r="D290" s="210" t="s">
        <v>1073</v>
      </c>
      <c r="E290" s="136"/>
      <c r="F290" s="238"/>
      <c r="G290" s="214"/>
      <c r="H290" s="214"/>
      <c r="I290" s="367">
        <v>0.4</v>
      </c>
      <c r="J290" s="443"/>
      <c r="K290" s="161"/>
      <c r="L290" s="161"/>
      <c r="M290" s="161"/>
      <c r="N290" s="161"/>
      <c r="O290" s="161"/>
      <c r="P290" s="161"/>
      <c r="Q290" s="77"/>
      <c r="R290" s="161"/>
      <c r="S290" s="77"/>
      <c r="T290" s="77"/>
      <c r="U290" s="161"/>
      <c r="V290" s="256">
        <f>IF(O290=1,10,100)</f>
        <v>100</v>
      </c>
      <c r="W290" s="256">
        <f>IF(O290=1,1,IF(O290=2,10,100))</f>
        <v>100</v>
      </c>
      <c r="X290" s="256">
        <f>IF(O290=3,20,100)</f>
        <v>100</v>
      </c>
      <c r="Y290" s="256">
        <f>IF(P290=1,10,100)</f>
        <v>100</v>
      </c>
      <c r="Z290" s="256">
        <f>IF(P290=1,1,IF(P290=2,10,100))</f>
        <v>100</v>
      </c>
      <c r="AA290" s="257">
        <f>IF(OR(EXACT(Q290,"1A"),EXACT(Q290,"1B")),0.1,IF(Q290=2,1,100))</f>
        <v>100</v>
      </c>
      <c r="AB290" s="257">
        <f>IF(OR(EXACT(R290,"1A"),EXACT(R290,"1B")),0.1,IF(R290=2,1,100))</f>
        <v>100</v>
      </c>
      <c r="AC290" s="257">
        <f>IF(OR(EXACT(S290,"1A"),EXACT(S290,"1B")),0.3,IF(S290=2,3,100))</f>
        <v>100</v>
      </c>
      <c r="AD290" s="136"/>
      <c r="AE290" s="136"/>
      <c r="AF290" s="249">
        <f>IF(OR(OR(EXACT(J290,"1A"),EXACT(J290,"1B"),EXACT(J290,"1C")),K290=1),1,IF(K290=2,10,100))</f>
        <v>100</v>
      </c>
      <c r="AG290" s="249">
        <f>IF(OR(EXACT(J290,"1A"),EXACT(J290,"1B"),EXACT(J290,"1C")),1,IF(J290=2,10,100))</f>
        <v>100</v>
      </c>
      <c r="AH290" s="249">
        <f>IF(OR(EXACT(J290,"1A"),EXACT(J290,"1B"),EXACT(J290,"1C"),K290=1),3,100)</f>
        <v>100</v>
      </c>
      <c r="AI290" s="249">
        <f>IF(OR(EXACT(J290,"1A"),EXACT(J290,"1B"),EXACT(J290,"1C")),5,100)</f>
        <v>100</v>
      </c>
      <c r="AJ290" s="269" t="s">
        <v>25810</v>
      </c>
      <c r="AK290" s="136"/>
      <c r="AL290" s="153"/>
      <c r="AM290" s="251"/>
      <c r="AN290" s="136"/>
      <c r="AO290" s="136"/>
      <c r="AP290" s="136"/>
      <c r="AQ290" s="272" t="s">
        <v>25980</v>
      </c>
      <c r="AR290" s="136"/>
      <c r="AS290" s="136"/>
      <c r="AT290" s="136"/>
      <c r="AU290" s="136"/>
      <c r="AV290" s="136"/>
      <c r="AW290" s="136"/>
      <c r="AX290" s="136"/>
      <c r="AY290" s="136"/>
      <c r="AZ290" s="136"/>
      <c r="BA290" s="136"/>
      <c r="BB290" s="136"/>
      <c r="BC290" s="136"/>
      <c r="BD290" s="136"/>
      <c r="BE290" s="136"/>
      <c r="BF290" s="136"/>
      <c r="BG290" s="136"/>
      <c r="BH290" s="136"/>
      <c r="BI290" s="136"/>
      <c r="BJ290" s="136"/>
      <c r="BK290" s="136"/>
      <c r="BL290" s="136"/>
      <c r="BM290" s="136"/>
      <c r="BN290" s="136"/>
      <c r="BO290" s="136"/>
      <c r="BP290" s="136"/>
      <c r="BQ290" s="136"/>
      <c r="BR290" s="136"/>
      <c r="BS290" s="136"/>
      <c r="BT290" s="136"/>
      <c r="BU290" s="136"/>
      <c r="BV290" s="136"/>
      <c r="BW290" s="136"/>
      <c r="BX290" s="136"/>
      <c r="BY290" s="136"/>
      <c r="BZ290" s="136"/>
      <c r="CA290" s="136"/>
      <c r="CB290" s="136"/>
      <c r="CC290" s="136"/>
      <c r="CD290" s="136"/>
      <c r="CE290" s="136"/>
      <c r="CF290" s="136"/>
      <c r="CG290" s="136"/>
      <c r="CH290" s="136"/>
      <c r="CI290" s="136"/>
      <c r="CJ290" s="136"/>
      <c r="CK290" s="136"/>
      <c r="CL290" s="136"/>
      <c r="CM290" s="136"/>
      <c r="CN290" s="136"/>
      <c r="CO290" s="136"/>
      <c r="CP290" s="136"/>
      <c r="CQ290" s="136"/>
      <c r="CR290" s="136"/>
      <c r="CS290" s="136"/>
      <c r="CT290" s="136"/>
      <c r="CU290" s="136"/>
      <c r="CV290" s="136"/>
      <c r="CW290" s="136"/>
      <c r="CX290" s="136"/>
      <c r="CY290" s="136"/>
      <c r="CZ290" s="136"/>
      <c r="DA290" s="136"/>
      <c r="DB290" s="136"/>
      <c r="DC290" s="136"/>
      <c r="DD290" s="136"/>
      <c r="DE290" s="136"/>
      <c r="DF290" s="136"/>
      <c r="DG290" s="136"/>
      <c r="DH290" s="136"/>
      <c r="DI290" s="136"/>
      <c r="DJ290" s="136"/>
      <c r="DK290" s="136"/>
      <c r="DL290" s="136"/>
      <c r="DM290" s="136"/>
      <c r="DN290" s="136"/>
      <c r="DO290" s="136"/>
      <c r="DP290" s="136"/>
      <c r="DQ290" s="136"/>
      <c r="DR290" s="136"/>
      <c r="DS290" s="136"/>
      <c r="DT290" s="136"/>
      <c r="DU290" s="136"/>
      <c r="DV290" s="136"/>
      <c r="DW290" s="136"/>
      <c r="DX290" s="136"/>
      <c r="DY290" s="136"/>
      <c r="DZ290" s="136"/>
      <c r="EA290" s="136"/>
      <c r="EB290" s="136"/>
      <c r="EC290" s="136"/>
      <c r="ED290" s="136"/>
      <c r="EE290" s="136"/>
      <c r="EF290" s="136"/>
      <c r="EG290" s="136"/>
      <c r="EH290" s="136"/>
      <c r="EI290" s="136"/>
      <c r="EJ290" s="136"/>
      <c r="EK290" s="136"/>
      <c r="EL290" s="136"/>
      <c r="EM290" s="136"/>
      <c r="EN290" s="136"/>
      <c r="EO290" s="136"/>
      <c r="EP290" s="136"/>
      <c r="EQ290" s="136"/>
      <c r="ER290" s="136"/>
      <c r="ES290" s="136"/>
      <c r="ET290" s="136"/>
      <c r="EU290" s="136"/>
      <c r="EV290" s="136"/>
      <c r="EW290" s="136"/>
      <c r="EX290" s="136"/>
      <c r="EY290" s="136"/>
      <c r="EZ290" s="136"/>
      <c r="FA290" s="136"/>
      <c r="FB290" s="136"/>
      <c r="FC290" s="136"/>
      <c r="FD290" s="136"/>
      <c r="FE290" s="136"/>
      <c r="FF290" s="136"/>
      <c r="FG290" s="136"/>
      <c r="FH290" s="136"/>
      <c r="FI290" s="136"/>
      <c r="FJ290" s="136"/>
      <c r="FK290" s="136"/>
      <c r="FL290" s="136"/>
      <c r="FM290" s="136"/>
      <c r="FN290" s="136"/>
      <c r="FO290" s="136"/>
      <c r="FP290" s="136"/>
      <c r="FQ290" s="136"/>
      <c r="FR290" s="136"/>
      <c r="FS290" s="136"/>
      <c r="FT290" s="136"/>
      <c r="FU290" s="136"/>
      <c r="FV290" s="136"/>
      <c r="FW290" s="136"/>
      <c r="FX290" s="136"/>
      <c r="FY290" s="136"/>
      <c r="FZ290" s="136"/>
      <c r="GA290" s="136"/>
      <c r="GB290" s="136"/>
      <c r="GC290" s="136"/>
      <c r="GD290" s="136"/>
      <c r="GE290" s="136"/>
      <c r="GF290" s="136"/>
      <c r="GG290" s="136"/>
      <c r="GH290" s="136"/>
      <c r="GI290" s="136"/>
      <c r="GJ290" s="136"/>
      <c r="GK290" s="136"/>
      <c r="GL290" s="136"/>
      <c r="GM290" s="136"/>
      <c r="GN290" s="136"/>
      <c r="GO290" s="136"/>
      <c r="GP290" s="136"/>
      <c r="GQ290" s="136"/>
      <c r="GR290" s="136"/>
      <c r="GS290" s="136"/>
      <c r="GT290" s="136"/>
      <c r="GU290" s="136"/>
      <c r="GV290" s="136"/>
      <c r="GW290" s="136"/>
      <c r="GX290" s="136"/>
      <c r="GY290" s="136"/>
      <c r="GZ290" s="136"/>
      <c r="HA290" s="136"/>
      <c r="HB290" s="136"/>
      <c r="HC290" s="136"/>
      <c r="HD290" s="136"/>
      <c r="HE290" s="136"/>
      <c r="HF290" s="136"/>
      <c r="HG290" s="136"/>
      <c r="HH290" s="136"/>
      <c r="HI290" s="136"/>
      <c r="HJ290" s="136"/>
      <c r="HK290" s="136"/>
      <c r="HL290" s="136"/>
      <c r="HM290" s="136"/>
      <c r="HN290" s="136"/>
      <c r="HO290" s="136"/>
      <c r="HP290" s="136"/>
      <c r="HQ290" s="136"/>
      <c r="HR290" s="136"/>
      <c r="HS290" s="136"/>
      <c r="HT290" s="136"/>
      <c r="HU290" s="136"/>
      <c r="HV290" s="136"/>
      <c r="HW290" s="136"/>
      <c r="HX290" s="136"/>
      <c r="HY290" s="136"/>
      <c r="HZ290" s="136"/>
      <c r="IA290" s="136"/>
      <c r="IB290" s="136"/>
      <c r="IC290" s="136"/>
      <c r="ID290" s="136"/>
      <c r="IE290" s="136"/>
      <c r="IF290" s="136"/>
      <c r="IG290" s="136"/>
      <c r="IH290" s="136"/>
      <c r="II290" s="136"/>
      <c r="IJ290" s="136"/>
      <c r="IK290" s="136"/>
      <c r="IL290" s="136"/>
      <c r="IM290" s="136"/>
      <c r="IN290" s="136"/>
      <c r="IO290" s="136"/>
      <c r="IP290" s="136"/>
      <c r="IQ290" s="136"/>
      <c r="IR290" s="136"/>
      <c r="IS290" s="136"/>
      <c r="IT290" s="136"/>
      <c r="IU290" s="136"/>
      <c r="IV290" s="136"/>
      <c r="IW290" s="136"/>
      <c r="IX290" s="136"/>
      <c r="IY290" s="136"/>
      <c r="IZ290" s="136"/>
      <c r="JA290" s="136"/>
      <c r="JB290" s="136"/>
      <c r="JC290" s="136"/>
      <c r="JD290" s="136"/>
      <c r="JE290" s="136"/>
      <c r="JF290" s="136"/>
      <c r="JG290" s="136"/>
      <c r="JH290" s="136"/>
      <c r="JI290" s="136"/>
      <c r="JJ290" s="136"/>
      <c r="JK290" s="136"/>
      <c r="JL290" s="136"/>
      <c r="JM290" s="136"/>
      <c r="JN290" s="136"/>
      <c r="JO290" s="136"/>
      <c r="JP290" s="136"/>
      <c r="JQ290" s="136"/>
      <c r="JR290" s="136"/>
      <c r="JS290" s="136"/>
      <c r="JT290" s="136"/>
      <c r="JU290" s="136"/>
      <c r="JV290" s="136"/>
      <c r="JW290" s="136"/>
      <c r="JX290" s="136"/>
      <c r="JY290" s="136"/>
      <c r="JZ290" s="136"/>
      <c r="KA290" s="136"/>
      <c r="KB290" s="136"/>
      <c r="KC290" s="136"/>
      <c r="KD290" s="136"/>
      <c r="KE290" s="136"/>
      <c r="KF290" s="136"/>
      <c r="KG290" s="136"/>
      <c r="KH290" s="136"/>
      <c r="KI290" s="136"/>
      <c r="KJ290" s="136"/>
      <c r="KK290" s="136"/>
      <c r="KL290" s="136"/>
      <c r="KM290" s="136"/>
      <c r="KN290" s="136"/>
      <c r="KO290" s="136"/>
      <c r="KP290" s="136"/>
      <c r="KQ290" s="136"/>
      <c r="KR290" s="136"/>
      <c r="KS290" s="136"/>
      <c r="KT290" s="136"/>
      <c r="KU290" s="136"/>
      <c r="KV290" s="136"/>
      <c r="KW290" s="136"/>
      <c r="KX290" s="136"/>
      <c r="KY290" s="136"/>
      <c r="KZ290" s="136"/>
      <c r="LA290" s="136"/>
      <c r="LB290" s="136"/>
      <c r="LC290" s="136"/>
      <c r="LD290" s="136"/>
      <c r="LE290" s="136"/>
      <c r="LF290" s="136"/>
      <c r="LG290" s="136"/>
      <c r="LH290" s="136"/>
      <c r="LI290" s="136"/>
      <c r="LJ290" s="136"/>
      <c r="LK290" s="136"/>
      <c r="LL290" s="136"/>
      <c r="LM290" s="136"/>
      <c r="LN290" s="136"/>
      <c r="LO290" s="136"/>
      <c r="LP290" s="136"/>
      <c r="LQ290" s="136"/>
      <c r="LR290" s="136"/>
      <c r="LS290" s="136"/>
      <c r="LT290" s="136"/>
      <c r="LU290" s="136"/>
      <c r="LV290" s="136"/>
      <c r="LW290" s="136"/>
      <c r="LX290" s="136"/>
      <c r="LY290" s="136"/>
      <c r="LZ290" s="136"/>
      <c r="MA290" s="136"/>
      <c r="MB290" s="136"/>
      <c r="MC290" s="136"/>
      <c r="MD290" s="136"/>
      <c r="ME290" s="136"/>
      <c r="MF290" s="136"/>
      <c r="MG290" s="136"/>
      <c r="MH290" s="136"/>
      <c r="MI290" s="136"/>
      <c r="MJ290" s="136"/>
      <c r="MK290" s="136"/>
      <c r="ML290" s="136"/>
      <c r="MM290" s="136"/>
      <c r="MN290" s="136"/>
      <c r="MO290" s="136"/>
      <c r="MP290" s="136"/>
      <c r="MQ290" s="136"/>
      <c r="MR290" s="136"/>
      <c r="MS290" s="136"/>
      <c r="MT290" s="136"/>
      <c r="MU290" s="136"/>
      <c r="MV290" s="136"/>
      <c r="MW290" s="136"/>
      <c r="MX290" s="136"/>
      <c r="MY290" s="136"/>
      <c r="MZ290" s="136"/>
      <c r="NA290" s="136"/>
      <c r="NB290" s="136"/>
      <c r="NC290" s="136"/>
      <c r="ND290" s="136"/>
      <c r="NE290" s="136"/>
      <c r="NF290" s="136"/>
      <c r="NG290" s="136"/>
      <c r="NH290" s="136"/>
      <c r="NI290" s="136"/>
      <c r="NJ290" s="136"/>
      <c r="NK290" s="136"/>
      <c r="NL290" s="136"/>
      <c r="NM290" s="136"/>
      <c r="NN290" s="136"/>
      <c r="NO290" s="136"/>
      <c r="NP290" s="136"/>
      <c r="NQ290" s="136"/>
      <c r="NR290" s="136"/>
      <c r="NS290" s="136"/>
      <c r="NT290" s="136"/>
      <c r="NU290" s="136"/>
      <c r="NV290" s="136"/>
      <c r="NW290" s="136"/>
      <c r="NX290" s="136"/>
      <c r="NY290" s="136"/>
      <c r="NZ290" s="136"/>
      <c r="OA290" s="136"/>
      <c r="OB290" s="136"/>
      <c r="OC290" s="136"/>
      <c r="OD290" s="136"/>
      <c r="OE290" s="136"/>
      <c r="OF290" s="136"/>
      <c r="OG290" s="136"/>
      <c r="OH290" s="136"/>
      <c r="OI290" s="136"/>
      <c r="OJ290" s="136"/>
      <c r="OK290" s="136"/>
      <c r="OL290" s="136"/>
      <c r="OM290" s="136"/>
      <c r="ON290" s="136"/>
      <c r="OO290" s="136"/>
      <c r="OP290" s="136"/>
      <c r="OQ290" s="136"/>
      <c r="OR290" s="136"/>
      <c r="OS290" s="136"/>
      <c r="OT290" s="136"/>
      <c r="OU290" s="136"/>
      <c r="OV290" s="136"/>
      <c r="OW290" s="136"/>
      <c r="OX290" s="136"/>
      <c r="OY290" s="136"/>
      <c r="OZ290" s="136"/>
      <c r="PA290" s="136"/>
      <c r="PB290" s="136"/>
      <c r="PC290" s="136"/>
      <c r="PD290" s="136"/>
      <c r="PE290" s="136"/>
      <c r="PF290" s="136"/>
      <c r="PG290" s="136"/>
      <c r="PH290" s="136"/>
      <c r="PI290" s="136"/>
      <c r="PJ290" s="136"/>
      <c r="PK290" s="136"/>
      <c r="PL290" s="136"/>
      <c r="PM290" s="136"/>
      <c r="PN290" s="136"/>
      <c r="PO290" s="136"/>
      <c r="PP290" s="136"/>
      <c r="PQ290" s="136"/>
      <c r="PR290" s="136"/>
      <c r="PS290" s="136"/>
      <c r="PT290" s="136"/>
      <c r="PU290" s="136"/>
      <c r="PV290" s="136"/>
      <c r="PW290" s="136"/>
      <c r="PX290" s="136"/>
      <c r="PY290" s="136"/>
      <c r="PZ290" s="136"/>
      <c r="QA290" s="136"/>
      <c r="QB290" s="136"/>
      <c r="QC290" s="136"/>
      <c r="QD290" s="136"/>
      <c r="QE290" s="136"/>
      <c r="QF290" s="136"/>
      <c r="QG290" s="136"/>
      <c r="QH290" s="136"/>
      <c r="QI290" s="136"/>
      <c r="QJ290" s="136"/>
      <c r="QK290" s="136"/>
      <c r="QL290" s="136"/>
      <c r="QM290" s="136"/>
      <c r="QN290" s="136"/>
      <c r="QO290" s="136"/>
      <c r="QP290" s="136"/>
      <c r="QQ290" s="136"/>
      <c r="QR290" s="136"/>
      <c r="QS290" s="136"/>
      <c r="QT290" s="136"/>
      <c r="QU290" s="136"/>
      <c r="QV290" s="136"/>
      <c r="QW290" s="136"/>
      <c r="QX290" s="136"/>
      <c r="QY290" s="136"/>
      <c r="QZ290" s="136"/>
      <c r="RA290" s="136"/>
      <c r="RB290" s="136"/>
      <c r="RC290" s="136"/>
      <c r="RD290" s="136"/>
      <c r="RE290" s="136"/>
      <c r="RF290" s="136"/>
      <c r="RG290" s="136"/>
      <c r="RH290" s="136"/>
      <c r="RI290" s="136"/>
      <c r="RJ290" s="136"/>
      <c r="RK290" s="136"/>
      <c r="RL290" s="136"/>
      <c r="RM290" s="136"/>
      <c r="RN290" s="136"/>
      <c r="RO290" s="136"/>
      <c r="RP290" s="136"/>
      <c r="RQ290" s="136"/>
      <c r="RR290" s="136"/>
      <c r="RS290" s="136"/>
      <c r="RT290" s="136"/>
      <c r="RU290" s="136"/>
      <c r="RV290" s="136"/>
      <c r="RW290" s="136"/>
      <c r="RX290" s="136"/>
      <c r="RY290" s="136"/>
      <c r="RZ290" s="136"/>
      <c r="SA290" s="136"/>
      <c r="SB290" s="136"/>
      <c r="SC290" s="136"/>
      <c r="SD290" s="136"/>
      <c r="SE290" s="136"/>
      <c r="SF290" s="136"/>
      <c r="SG290" s="136"/>
      <c r="SH290" s="136"/>
      <c r="SI290" s="136"/>
      <c r="SJ290" s="136"/>
      <c r="SK290" s="136"/>
      <c r="SL290" s="136"/>
      <c r="SM290" s="136"/>
      <c r="SN290" s="136"/>
      <c r="SO290" s="136"/>
      <c r="SP290" s="136"/>
      <c r="SQ290" s="136"/>
      <c r="SR290" s="136"/>
      <c r="SS290" s="136"/>
      <c r="ST290" s="136"/>
      <c r="SU290" s="136"/>
      <c r="SV290" s="136"/>
      <c r="SW290" s="136"/>
      <c r="SX290" s="136"/>
      <c r="SY290" s="136"/>
      <c r="SZ290" s="136"/>
      <c r="TA290" s="136"/>
      <c r="TB290" s="136"/>
      <c r="TC290" s="136"/>
      <c r="TD290" s="136"/>
      <c r="TE290" s="136"/>
      <c r="TF290" s="136"/>
      <c r="TG290" s="136"/>
      <c r="TH290" s="136"/>
      <c r="TI290" s="136"/>
      <c r="TJ290" s="136"/>
      <c r="TK290" s="136"/>
      <c r="TL290" s="136"/>
      <c r="TM290" s="136"/>
      <c r="TN290" s="136"/>
      <c r="TO290" s="136"/>
      <c r="TP290" s="136"/>
      <c r="TQ290" s="136"/>
      <c r="TR290" s="136"/>
      <c r="TS290" s="136"/>
      <c r="TT290" s="136"/>
      <c r="TU290" s="136"/>
      <c r="TV290" s="136"/>
      <c r="TW290" s="136"/>
      <c r="TX290" s="136"/>
      <c r="TY290" s="136"/>
      <c r="TZ290" s="136"/>
      <c r="UA290" s="136"/>
      <c r="UB290" s="136"/>
      <c r="UC290" s="136"/>
      <c r="UD290" s="136"/>
      <c r="UE290" s="136"/>
      <c r="UF290" s="136"/>
      <c r="UG290" s="136"/>
      <c r="UH290" s="136"/>
      <c r="UI290" s="136"/>
      <c r="UJ290" s="136"/>
      <c r="UK290" s="136"/>
      <c r="UL290" s="136"/>
      <c r="UM290" s="136"/>
      <c r="UN290" s="136"/>
      <c r="UO290" s="136"/>
      <c r="UP290" s="136"/>
      <c r="UQ290" s="136"/>
      <c r="UR290" s="136"/>
      <c r="US290" s="136"/>
      <c r="UT290" s="136"/>
      <c r="UU290" s="136"/>
      <c r="UV290" s="136"/>
      <c r="UW290" s="136"/>
      <c r="UX290" s="136"/>
      <c r="UY290" s="136"/>
      <c r="UZ290" s="136"/>
      <c r="VA290" s="136"/>
      <c r="VB290" s="136"/>
      <c r="VC290" s="136"/>
      <c r="VD290" s="136"/>
      <c r="VE290" s="136"/>
      <c r="VF290" s="136"/>
      <c r="VG290" s="136"/>
      <c r="VH290" s="136"/>
      <c r="VI290" s="136"/>
      <c r="VJ290" s="136"/>
      <c r="VK290" s="136"/>
      <c r="VL290" s="136"/>
      <c r="VM290" s="136"/>
      <c r="VN290" s="136"/>
      <c r="VO290" s="136"/>
      <c r="VP290" s="136"/>
      <c r="VQ290" s="136"/>
      <c r="VR290" s="136"/>
      <c r="VS290" s="136"/>
      <c r="VT290" s="136"/>
      <c r="VU290" s="136"/>
      <c r="VV290" s="136"/>
      <c r="VW290" s="136"/>
      <c r="VX290" s="136"/>
      <c r="VY290" s="136"/>
      <c r="VZ290" s="136"/>
      <c r="WA290" s="136"/>
      <c r="WB290" s="136"/>
      <c r="WC290" s="136"/>
      <c r="WD290" s="136"/>
      <c r="WE290" s="136"/>
      <c r="WF290" s="136"/>
      <c r="WG290" s="136"/>
      <c r="WH290" s="136"/>
      <c r="WI290" s="136"/>
      <c r="WJ290" s="136"/>
      <c r="WK290" s="136"/>
      <c r="WL290" s="136"/>
      <c r="WM290" s="136"/>
      <c r="WN290" s="136"/>
      <c r="WO290" s="136"/>
      <c r="WP290" s="136"/>
      <c r="WQ290" s="136"/>
      <c r="WR290" s="136"/>
      <c r="WS290" s="136"/>
      <c r="WT290" s="136"/>
      <c r="WU290" s="136"/>
      <c r="WV290" s="136"/>
      <c r="WW290" s="136"/>
      <c r="WX290" s="136"/>
      <c r="WY290" s="136"/>
      <c r="WZ290" s="136"/>
      <c r="XA290" s="136"/>
      <c r="XB290" s="136"/>
      <c r="XC290" s="136"/>
      <c r="XD290" s="136"/>
      <c r="XE290" s="136"/>
      <c r="XF290" s="136"/>
      <c r="XG290" s="136"/>
      <c r="XH290" s="136"/>
      <c r="XI290" s="136"/>
      <c r="XJ290" s="136"/>
      <c r="XK290" s="136"/>
      <c r="XL290" s="136"/>
      <c r="XM290" s="136"/>
      <c r="XN290" s="136"/>
      <c r="XO290" s="136"/>
      <c r="XP290" s="136"/>
      <c r="XQ290" s="136"/>
      <c r="XR290" s="136"/>
      <c r="XS290" s="136"/>
      <c r="XT290" s="136"/>
      <c r="XU290" s="136"/>
      <c r="XV290" s="136"/>
      <c r="XW290" s="136"/>
      <c r="XX290" s="136"/>
      <c r="XY290" s="136"/>
      <c r="XZ290" s="136"/>
      <c r="YA290" s="136"/>
      <c r="YB290" s="136"/>
      <c r="YC290" s="136"/>
      <c r="YD290" s="136"/>
      <c r="YE290" s="136"/>
      <c r="YF290" s="136"/>
      <c r="YG290" s="136"/>
      <c r="YH290" s="136"/>
      <c r="YI290" s="136"/>
      <c r="YJ290" s="136"/>
      <c r="YK290" s="136"/>
      <c r="YL290" s="136"/>
      <c r="YM290" s="136"/>
      <c r="YN290" s="136"/>
      <c r="YO290" s="136"/>
      <c r="YP290" s="136"/>
      <c r="YQ290" s="136"/>
      <c r="YR290" s="136"/>
      <c r="YS290" s="136"/>
      <c r="YT290" s="136"/>
      <c r="YU290" s="136"/>
      <c r="YV290" s="136"/>
      <c r="YW290" s="136"/>
      <c r="YX290" s="136"/>
      <c r="YY290" s="136"/>
      <c r="YZ290" s="136"/>
      <c r="ZA290" s="136"/>
      <c r="ZB290" s="136"/>
      <c r="ZC290" s="136"/>
      <c r="ZD290" s="136"/>
      <c r="ZE290" s="136"/>
      <c r="ZF290" s="136"/>
      <c r="ZG290" s="136"/>
      <c r="ZH290" s="136"/>
      <c r="ZI290" s="136"/>
      <c r="ZJ290" s="136"/>
      <c r="ZK290" s="136"/>
      <c r="ZL290" s="136"/>
      <c r="ZM290" s="136"/>
      <c r="ZN290" s="136"/>
      <c r="ZO290" s="136"/>
      <c r="ZP290" s="136"/>
      <c r="ZQ290" s="136"/>
      <c r="ZR290" s="136"/>
      <c r="ZS290" s="136"/>
      <c r="ZT290" s="136"/>
      <c r="ZU290" s="136"/>
      <c r="ZV290" s="136"/>
      <c r="ZW290" s="136"/>
      <c r="ZX290" s="136"/>
      <c r="ZY290" s="136"/>
      <c r="ZZ290" s="136"/>
      <c r="AAA290" s="136"/>
      <c r="AAB290" s="136"/>
      <c r="AAC290" s="136"/>
      <c r="AAD290" s="136"/>
      <c r="AAE290" s="136"/>
      <c r="AAF290" s="136"/>
      <c r="AAG290" s="136"/>
      <c r="AAH290" s="136"/>
      <c r="AAI290" s="136"/>
      <c r="AAJ290" s="136"/>
      <c r="AAK290" s="136"/>
      <c r="AAL290" s="136"/>
      <c r="AAM290" s="136"/>
      <c r="AAN290" s="136"/>
      <c r="AAO290" s="136"/>
      <c r="AAP290" s="136"/>
      <c r="AAQ290" s="136"/>
      <c r="AAR290" s="136"/>
      <c r="AAS290" s="136"/>
      <c r="AAT290" s="136"/>
      <c r="AAU290" s="136"/>
      <c r="AAV290" s="136"/>
      <c r="AAW290" s="136"/>
      <c r="AAX290" s="136"/>
      <c r="AAY290" s="136"/>
      <c r="AAZ290" s="136"/>
      <c r="ABA290" s="136"/>
      <c r="ABB290" s="136"/>
      <c r="ABC290" s="136"/>
      <c r="ABD290" s="136"/>
      <c r="ABE290" s="136"/>
      <c r="ABF290" s="136"/>
      <c r="ABG290" s="136"/>
      <c r="ABH290" s="136"/>
      <c r="ABI290" s="136"/>
      <c r="ABJ290" s="136"/>
      <c r="ABK290" s="136"/>
      <c r="ABL290" s="136"/>
      <c r="ABM290" s="136"/>
      <c r="ABN290" s="136"/>
      <c r="ABO290" s="136"/>
      <c r="ABP290" s="136"/>
      <c r="ABQ290" s="136"/>
      <c r="ABR290" s="136"/>
      <c r="ABS290" s="136"/>
      <c r="ABT290" s="136"/>
      <c r="ABU290" s="136"/>
      <c r="ABV290" s="136"/>
      <c r="ABW290" s="136"/>
      <c r="ABX290" s="136"/>
      <c r="ABY290" s="136"/>
      <c r="ABZ290" s="136"/>
      <c r="ACA290" s="136"/>
      <c r="ACB290" s="136"/>
      <c r="ACC290" s="136"/>
      <c r="ACD290" s="136"/>
      <c r="ACE290" s="136"/>
      <c r="ACF290" s="136"/>
      <c r="ACG290" s="136"/>
      <c r="ACH290" s="136"/>
      <c r="ACI290" s="136"/>
      <c r="ACJ290" s="136"/>
      <c r="ACK290" s="136"/>
      <c r="ACL290" s="136"/>
      <c r="ACM290" s="136"/>
      <c r="ACN290" s="136"/>
      <c r="ACO290" s="136"/>
      <c r="ACP290" s="136"/>
      <c r="ACQ290" s="136"/>
      <c r="ACR290" s="136"/>
      <c r="ACS290" s="136"/>
      <c r="ACT290" s="136"/>
      <c r="ACU290" s="136"/>
      <c r="ACV290" s="136"/>
      <c r="ACW290" s="136"/>
      <c r="ACX290" s="136"/>
      <c r="ACY290" s="136"/>
      <c r="ACZ290" s="136"/>
      <c r="ADA290" s="136"/>
      <c r="ADB290" s="136"/>
      <c r="ADC290" s="136"/>
      <c r="ADD290" s="136"/>
      <c r="ADE290" s="136"/>
      <c r="ADF290" s="136"/>
      <c r="ADG290" s="136"/>
      <c r="ADH290" s="136"/>
      <c r="ADI290" s="136"/>
      <c r="ADJ290" s="136"/>
      <c r="ADK290" s="136"/>
      <c r="ADL290" s="136"/>
      <c r="ADM290" s="136"/>
      <c r="ADN290" s="136"/>
      <c r="ADO290" s="136"/>
      <c r="ADP290" s="136"/>
      <c r="ADQ290" s="136"/>
      <c r="ADR290" s="136"/>
      <c r="ADS290" s="136"/>
      <c r="ADT290" s="136"/>
      <c r="ADU290" s="136"/>
      <c r="ADV290" s="136"/>
      <c r="ADW290" s="136"/>
      <c r="ADX290" s="136"/>
      <c r="ADY290" s="136"/>
      <c r="ADZ290" s="136"/>
      <c r="AEA290" s="136"/>
      <c r="AEB290" s="136"/>
      <c r="AEC290" s="136"/>
      <c r="AED290" s="136"/>
      <c r="AEE290" s="136"/>
      <c r="AEF290" s="136"/>
      <c r="AEG290" s="136"/>
      <c r="AEH290" s="136"/>
      <c r="AEI290" s="136"/>
      <c r="AEJ290" s="136"/>
      <c r="AEK290" s="136"/>
      <c r="AEL290" s="136"/>
      <c r="AEM290" s="136"/>
      <c r="AEN290" s="136"/>
      <c r="AEO290" s="136"/>
      <c r="AEP290" s="136"/>
      <c r="AEQ290" s="136"/>
      <c r="AER290" s="136"/>
      <c r="AES290" s="136"/>
      <c r="AET290" s="136"/>
      <c r="AEU290" s="136"/>
      <c r="AEV290" s="136"/>
      <c r="AEW290" s="136"/>
      <c r="AEX290" s="136"/>
      <c r="AEY290" s="136"/>
      <c r="AEZ290" s="136"/>
      <c r="AFA290" s="136"/>
      <c r="AFB290" s="136"/>
      <c r="AFC290" s="136"/>
      <c r="AFD290" s="136"/>
      <c r="AFE290" s="136"/>
      <c r="AFF290" s="136"/>
      <c r="AFG290" s="136"/>
      <c r="AFH290" s="136"/>
      <c r="AFI290" s="136"/>
      <c r="AFJ290" s="136"/>
      <c r="AFK290" s="136"/>
      <c r="AFL290" s="136"/>
      <c r="AFM290" s="136"/>
      <c r="AFN290" s="136"/>
      <c r="AFO290" s="136"/>
      <c r="AFP290" s="136"/>
      <c r="AFQ290" s="136"/>
      <c r="AFR290" s="136"/>
      <c r="AFS290" s="136"/>
      <c r="AFT290" s="136"/>
      <c r="AFU290" s="136"/>
      <c r="AFV290" s="136"/>
      <c r="AFW290" s="136"/>
      <c r="AFX290" s="136"/>
      <c r="AFY290" s="136"/>
      <c r="AFZ290" s="136"/>
      <c r="AGA290" s="136"/>
      <c r="AGB290" s="136"/>
      <c r="AGC290" s="136"/>
      <c r="AGD290" s="136"/>
      <c r="AGE290" s="136"/>
      <c r="AGF290" s="136"/>
      <c r="AGG290" s="136"/>
      <c r="AGH290" s="136"/>
      <c r="AGI290" s="136"/>
      <c r="AGJ290" s="136"/>
      <c r="AGK290" s="136"/>
      <c r="AGL290" s="136"/>
      <c r="AGM290" s="136"/>
      <c r="AGN290" s="136"/>
      <c r="AGO290" s="136"/>
      <c r="AGP290" s="136"/>
      <c r="AGQ290" s="136"/>
      <c r="AGR290" s="136"/>
      <c r="AGS290" s="136"/>
      <c r="AGT290" s="136"/>
      <c r="AGU290" s="136"/>
      <c r="AGV290" s="136"/>
      <c r="AGW290" s="136"/>
      <c r="AGX290" s="136"/>
      <c r="AGY290" s="136"/>
      <c r="AGZ290" s="136"/>
      <c r="AHA290" s="136"/>
      <c r="AHB290" s="136"/>
      <c r="AHC290" s="136"/>
      <c r="AHD290" s="136"/>
      <c r="AHE290" s="136"/>
      <c r="AHF290" s="136"/>
      <c r="AHG290" s="136"/>
      <c r="AHH290" s="136"/>
      <c r="AHI290" s="136"/>
      <c r="AHJ290" s="136"/>
      <c r="AHK290" s="136"/>
      <c r="AHL290" s="136"/>
      <c r="AHM290" s="136"/>
      <c r="AHN290" s="136"/>
      <c r="AHO290" s="136"/>
      <c r="AHP290" s="136"/>
      <c r="AHQ290" s="136"/>
      <c r="AHR290" s="136"/>
      <c r="AHS290" s="136"/>
      <c r="AHT290" s="136"/>
      <c r="AHU290" s="136"/>
      <c r="AHV290" s="136"/>
      <c r="AHW290" s="136"/>
      <c r="AHX290" s="136"/>
      <c r="AHY290" s="136"/>
      <c r="AHZ290" s="136"/>
      <c r="AIA290" s="136"/>
      <c r="AIB290" s="136"/>
      <c r="AIC290" s="136"/>
      <c r="AID290" s="136"/>
      <c r="AIE290" s="136"/>
      <c r="AIF290" s="136"/>
      <c r="AIG290" s="136"/>
      <c r="AIH290" s="136"/>
      <c r="AII290" s="136"/>
      <c r="AIJ290" s="136"/>
      <c r="AIK290" s="136"/>
      <c r="AIL290" s="136"/>
      <c r="AIM290" s="136"/>
      <c r="AIN290" s="136"/>
      <c r="AIO290" s="136"/>
      <c r="AIP290" s="136"/>
      <c r="AIQ290" s="136"/>
      <c r="AIR290" s="136"/>
      <c r="AIS290" s="136"/>
      <c r="AIT290" s="136"/>
      <c r="AIU290" s="136"/>
      <c r="AIV290" s="136"/>
      <c r="AIW290" s="136"/>
      <c r="AIX290" s="136"/>
      <c r="AIY290" s="136"/>
      <c r="AIZ290" s="136"/>
      <c r="AJA290" s="136"/>
      <c r="AJB290" s="136"/>
      <c r="AJC290" s="136"/>
      <c r="AJD290" s="136"/>
      <c r="AJE290" s="136"/>
      <c r="AJF290" s="136"/>
      <c r="AJG290" s="136"/>
      <c r="AJH290" s="136"/>
      <c r="AJI290" s="136"/>
      <c r="AJJ290" s="136"/>
      <c r="AJK290" s="136"/>
      <c r="AJL290" s="136"/>
      <c r="AJM290" s="136"/>
      <c r="AJN290" s="136"/>
      <c r="AJO290" s="136"/>
      <c r="AJP290" s="136"/>
      <c r="AJQ290" s="136"/>
      <c r="AJR290" s="136"/>
      <c r="AJS290" s="136"/>
      <c r="AJT290" s="136"/>
      <c r="AJU290" s="136"/>
      <c r="AJV290" s="136"/>
      <c r="AJW290" s="136"/>
      <c r="AJX290" s="136"/>
      <c r="AJY290" s="136"/>
      <c r="AJZ290" s="136"/>
      <c r="AKA290" s="136"/>
      <c r="AKB290" s="136"/>
      <c r="AKC290" s="136"/>
      <c r="AKD290" s="136"/>
      <c r="AKE290" s="136"/>
      <c r="AKF290" s="136"/>
      <c r="AKG290" s="136"/>
      <c r="AKH290" s="136"/>
      <c r="AKI290" s="136"/>
      <c r="AKJ290" s="136"/>
      <c r="AKK290" s="136"/>
      <c r="AKL290" s="136"/>
      <c r="AKM290" s="136"/>
      <c r="AKN290" s="136"/>
      <c r="AKO290" s="136"/>
      <c r="AKP290" s="136"/>
      <c r="AKQ290" s="136"/>
      <c r="AKR290" s="136"/>
      <c r="AKS290" s="136"/>
      <c r="AKT290" s="136"/>
      <c r="AKU290" s="136"/>
      <c r="AKV290" s="136"/>
      <c r="AKW290" s="136"/>
      <c r="AKX290" s="136"/>
      <c r="AKY290" s="136"/>
      <c r="AKZ290" s="136"/>
      <c r="ALA290" s="136"/>
      <c r="ALB290" s="136"/>
      <c r="ALC290" s="136"/>
      <c r="ALD290" s="136"/>
      <c r="ALE290" s="136"/>
      <c r="ALF290" s="136"/>
      <c r="ALG290" s="136"/>
      <c r="ALH290" s="136"/>
      <c r="ALI290" s="136"/>
      <c r="ALJ290" s="136"/>
      <c r="ALK290" s="136"/>
      <c r="ALL290" s="136"/>
      <c r="ALM290" s="136"/>
      <c r="ALN290" s="136"/>
      <c r="ALO290" s="136"/>
      <c r="ALP290" s="136"/>
      <c r="ALQ290" s="136"/>
      <c r="ALR290" s="136"/>
      <c r="ALS290" s="136"/>
      <c r="ALT290" s="136"/>
      <c r="ALU290" s="136"/>
      <c r="ALV290" s="136"/>
      <c r="ALW290" s="136"/>
      <c r="ALX290" s="136"/>
      <c r="ALY290" s="136"/>
      <c r="ALZ290" s="136"/>
      <c r="AMA290" s="136"/>
      <c r="AMB290" s="136"/>
      <c r="AMC290" s="136"/>
      <c r="AMD290" s="136"/>
      <c r="AME290" s="136"/>
      <c r="AMF290" s="136"/>
      <c r="AMG290" s="136"/>
      <c r="AMH290" s="136"/>
      <c r="AMI290" s="136"/>
    </row>
    <row r="291" spans="1:1023" ht="57.75" x14ac:dyDescent="0.25">
      <c r="A291" s="280" t="s">
        <v>1074</v>
      </c>
      <c r="B291" s="193">
        <v>291</v>
      </c>
      <c r="C291" s="261" t="s">
        <v>25981</v>
      </c>
      <c r="D291" s="210" t="s">
        <v>1075</v>
      </c>
      <c r="E291" s="136"/>
      <c r="F291" s="220">
        <v>4</v>
      </c>
      <c r="G291" s="214"/>
      <c r="H291" s="214"/>
      <c r="I291" s="367"/>
      <c r="J291" s="443"/>
      <c r="K291" s="161"/>
      <c r="L291" s="409">
        <v>1</v>
      </c>
      <c r="M291" s="161"/>
      <c r="N291" s="161"/>
      <c r="O291" s="161"/>
      <c r="P291" s="161"/>
      <c r="Q291" s="77"/>
      <c r="R291" s="161"/>
      <c r="S291" s="77"/>
      <c r="T291" s="77"/>
      <c r="U291" s="161"/>
      <c r="V291" s="256">
        <f>IF(O291=1,10,100)</f>
        <v>100</v>
      </c>
      <c r="W291" s="256">
        <f>IF(O291=1,1,IF(O291=2,10,100))</f>
        <v>100</v>
      </c>
      <c r="X291" s="256">
        <f>IF(O291=3,20,100)</f>
        <v>100</v>
      </c>
      <c r="Y291" s="256">
        <f>IF(P291=1,10,100)</f>
        <v>100</v>
      </c>
      <c r="Z291" s="256">
        <f>IF(P291=1,1,IF(P291=2,10,100))</f>
        <v>100</v>
      </c>
      <c r="AA291" s="257">
        <f>IF(OR(EXACT(Q291,"1A"),EXACT(Q291,"1B")),0.1,IF(Q291=2,1,100))</f>
        <v>100</v>
      </c>
      <c r="AB291" s="257">
        <f>IF(OR(EXACT(R291,"1A"),EXACT(R291,"1B")),0.1,IF(R291=2,1,100))</f>
        <v>100</v>
      </c>
      <c r="AC291" s="257">
        <f>IF(OR(EXACT(S291,"1A"),EXACT(S291,"1B")),0.3,IF(S291=2,3,100))</f>
        <v>100</v>
      </c>
      <c r="AD291" s="136"/>
      <c r="AE291" s="136"/>
      <c r="AF291" s="249">
        <f>IF(OR(OR(EXACT(J291,"1A"),EXACT(J291,"1B"),EXACT(J291,"1C")),K291=1),1,IF(K291=2,10,100))</f>
        <v>100</v>
      </c>
      <c r="AG291" s="249">
        <f>IF(OR(EXACT(J291,"1A"),EXACT(J291,"1B"),EXACT(J291,"1C")),1,IF(J291=2,10,100))</f>
        <v>100</v>
      </c>
      <c r="AH291" s="249">
        <f>IF(OR(EXACT(J291,"1A"),EXACT(J291,"1B"),EXACT(J291,"1C"),K291=1),3,100)</f>
        <v>100</v>
      </c>
      <c r="AI291" s="249">
        <f>IF(OR(EXACT(J291,"1A"),EXACT(J291,"1B"),EXACT(J291,"1C")),5,100)</f>
        <v>100</v>
      </c>
      <c r="AJ291" s="251"/>
      <c r="AK291" s="136"/>
      <c r="AL291" s="153"/>
      <c r="AM291" s="251"/>
      <c r="AN291" s="136"/>
      <c r="AO291" s="136"/>
      <c r="AP291" s="136"/>
      <c r="AQ291" s="272" t="s">
        <v>25982</v>
      </c>
      <c r="AR291" s="136"/>
      <c r="AS291" s="136"/>
      <c r="AT291" s="136"/>
      <c r="AU291" s="136"/>
      <c r="AV291" s="136"/>
      <c r="AW291" s="136"/>
      <c r="AX291" s="136"/>
      <c r="AY291" s="136"/>
      <c r="AZ291" s="136"/>
      <c r="BA291" s="136"/>
      <c r="BB291" s="136"/>
      <c r="BC291" s="136"/>
      <c r="BD291" s="136"/>
      <c r="BE291" s="136"/>
      <c r="BF291" s="136"/>
      <c r="BG291" s="136"/>
      <c r="BH291" s="136"/>
      <c r="BI291" s="136"/>
      <c r="BJ291" s="136"/>
      <c r="BK291" s="136"/>
      <c r="BL291" s="136"/>
      <c r="BM291" s="136"/>
      <c r="BN291" s="136"/>
      <c r="BO291" s="136"/>
      <c r="BP291" s="136"/>
      <c r="BQ291" s="136"/>
      <c r="BR291" s="136"/>
      <c r="BS291" s="136"/>
      <c r="BT291" s="136"/>
      <c r="BU291" s="136"/>
      <c r="BV291" s="136"/>
      <c r="BW291" s="136"/>
      <c r="BX291" s="136"/>
      <c r="BY291" s="136"/>
      <c r="BZ291" s="136"/>
      <c r="CA291" s="136"/>
      <c r="CB291" s="136"/>
      <c r="CC291" s="136"/>
      <c r="CD291" s="136"/>
      <c r="CE291" s="136"/>
      <c r="CF291" s="136"/>
      <c r="CG291" s="136"/>
      <c r="CH291" s="136"/>
      <c r="CI291" s="136"/>
      <c r="CJ291" s="136"/>
      <c r="CK291" s="136"/>
      <c r="CL291" s="136"/>
      <c r="CM291" s="136"/>
      <c r="CN291" s="136"/>
      <c r="CO291" s="136"/>
      <c r="CP291" s="136"/>
      <c r="CQ291" s="136"/>
      <c r="CR291" s="136"/>
      <c r="CS291" s="136"/>
      <c r="CT291" s="136"/>
      <c r="CU291" s="136"/>
      <c r="CV291" s="136"/>
      <c r="CW291" s="136"/>
      <c r="CX291" s="136"/>
      <c r="CY291" s="136"/>
      <c r="CZ291" s="136"/>
      <c r="DA291" s="136"/>
      <c r="DB291" s="136"/>
      <c r="DC291" s="136"/>
      <c r="DD291" s="136"/>
      <c r="DE291" s="136"/>
      <c r="DF291" s="136"/>
      <c r="DG291" s="136"/>
      <c r="DH291" s="136"/>
      <c r="DI291" s="136"/>
      <c r="DJ291" s="136"/>
      <c r="DK291" s="136"/>
      <c r="DL291" s="136"/>
      <c r="DM291" s="136"/>
      <c r="DN291" s="136"/>
      <c r="DO291" s="136"/>
      <c r="DP291" s="136"/>
      <c r="DQ291" s="136"/>
      <c r="DR291" s="136"/>
      <c r="DS291" s="136"/>
      <c r="DT291" s="136"/>
      <c r="DU291" s="136"/>
      <c r="DV291" s="136"/>
      <c r="DW291" s="136"/>
      <c r="DX291" s="136"/>
      <c r="DY291" s="136"/>
      <c r="DZ291" s="136"/>
      <c r="EA291" s="136"/>
      <c r="EB291" s="136"/>
      <c r="EC291" s="136"/>
      <c r="ED291" s="136"/>
      <c r="EE291" s="136"/>
      <c r="EF291" s="136"/>
      <c r="EG291" s="136"/>
      <c r="EH291" s="136"/>
      <c r="EI291" s="136"/>
      <c r="EJ291" s="136"/>
      <c r="EK291" s="136"/>
      <c r="EL291" s="136"/>
      <c r="EM291" s="136"/>
      <c r="EN291" s="136"/>
      <c r="EO291" s="136"/>
      <c r="EP291" s="136"/>
      <c r="EQ291" s="136"/>
      <c r="ER291" s="136"/>
      <c r="ES291" s="136"/>
      <c r="ET291" s="136"/>
      <c r="EU291" s="136"/>
      <c r="EV291" s="136"/>
      <c r="EW291" s="136"/>
      <c r="EX291" s="136"/>
      <c r="EY291" s="136"/>
      <c r="EZ291" s="136"/>
      <c r="FA291" s="136"/>
      <c r="FB291" s="136"/>
      <c r="FC291" s="136"/>
      <c r="FD291" s="136"/>
      <c r="FE291" s="136"/>
      <c r="FF291" s="136"/>
      <c r="FG291" s="136"/>
      <c r="FH291" s="136"/>
      <c r="FI291" s="136"/>
      <c r="FJ291" s="136"/>
      <c r="FK291" s="136"/>
      <c r="FL291" s="136"/>
      <c r="FM291" s="136"/>
      <c r="FN291" s="136"/>
      <c r="FO291" s="136"/>
      <c r="FP291" s="136"/>
      <c r="FQ291" s="136"/>
      <c r="FR291" s="136"/>
      <c r="FS291" s="136"/>
      <c r="FT291" s="136"/>
      <c r="FU291" s="136"/>
      <c r="FV291" s="136"/>
      <c r="FW291" s="136"/>
      <c r="FX291" s="136"/>
      <c r="FY291" s="136"/>
      <c r="FZ291" s="136"/>
      <c r="GA291" s="136"/>
      <c r="GB291" s="136"/>
      <c r="GC291" s="136"/>
      <c r="GD291" s="136"/>
      <c r="GE291" s="136"/>
      <c r="GF291" s="136"/>
      <c r="GG291" s="136"/>
      <c r="GH291" s="136"/>
      <c r="GI291" s="136"/>
      <c r="GJ291" s="136"/>
      <c r="GK291" s="136"/>
      <c r="GL291" s="136"/>
      <c r="GM291" s="136"/>
      <c r="GN291" s="136"/>
      <c r="GO291" s="136"/>
      <c r="GP291" s="136"/>
      <c r="GQ291" s="136"/>
      <c r="GR291" s="136"/>
      <c r="GS291" s="136"/>
      <c r="GT291" s="136"/>
      <c r="GU291" s="136"/>
      <c r="GV291" s="136"/>
      <c r="GW291" s="136"/>
      <c r="GX291" s="136"/>
      <c r="GY291" s="136"/>
      <c r="GZ291" s="136"/>
      <c r="HA291" s="136"/>
      <c r="HB291" s="136"/>
      <c r="HC291" s="136"/>
      <c r="HD291" s="136"/>
      <c r="HE291" s="136"/>
      <c r="HF291" s="136"/>
      <c r="HG291" s="136"/>
      <c r="HH291" s="136"/>
      <c r="HI291" s="136"/>
      <c r="HJ291" s="136"/>
      <c r="HK291" s="136"/>
      <c r="HL291" s="136"/>
      <c r="HM291" s="136"/>
      <c r="HN291" s="136"/>
      <c r="HO291" s="136"/>
      <c r="HP291" s="136"/>
      <c r="HQ291" s="136"/>
      <c r="HR291" s="136"/>
      <c r="HS291" s="136"/>
      <c r="HT291" s="136"/>
      <c r="HU291" s="136"/>
      <c r="HV291" s="136"/>
      <c r="HW291" s="136"/>
      <c r="HX291" s="136"/>
      <c r="HY291" s="136"/>
      <c r="HZ291" s="136"/>
      <c r="IA291" s="136"/>
      <c r="IB291" s="136"/>
      <c r="IC291" s="136"/>
      <c r="ID291" s="136"/>
      <c r="IE291" s="136"/>
      <c r="IF291" s="136"/>
      <c r="IG291" s="136"/>
      <c r="IH291" s="136"/>
      <c r="II291" s="136"/>
      <c r="IJ291" s="136"/>
      <c r="IK291" s="136"/>
      <c r="IL291" s="136"/>
      <c r="IM291" s="136"/>
      <c r="IN291" s="136"/>
      <c r="IO291" s="136"/>
      <c r="IP291" s="136"/>
      <c r="IQ291" s="136"/>
      <c r="IR291" s="136"/>
      <c r="IS291" s="136"/>
      <c r="IT291" s="136"/>
      <c r="IU291" s="136"/>
      <c r="IV291" s="136"/>
      <c r="IW291" s="136"/>
      <c r="IX291" s="136"/>
      <c r="IY291" s="136"/>
      <c r="IZ291" s="136"/>
      <c r="JA291" s="136"/>
      <c r="JB291" s="136"/>
      <c r="JC291" s="136"/>
      <c r="JD291" s="136"/>
      <c r="JE291" s="136"/>
      <c r="JF291" s="136"/>
      <c r="JG291" s="136"/>
      <c r="JH291" s="136"/>
      <c r="JI291" s="136"/>
      <c r="JJ291" s="136"/>
      <c r="JK291" s="136"/>
      <c r="JL291" s="136"/>
      <c r="JM291" s="136"/>
      <c r="JN291" s="136"/>
      <c r="JO291" s="136"/>
      <c r="JP291" s="136"/>
      <c r="JQ291" s="136"/>
      <c r="JR291" s="136"/>
      <c r="JS291" s="136"/>
      <c r="JT291" s="136"/>
      <c r="JU291" s="136"/>
      <c r="JV291" s="136"/>
      <c r="JW291" s="136"/>
      <c r="JX291" s="136"/>
      <c r="JY291" s="136"/>
      <c r="JZ291" s="136"/>
      <c r="KA291" s="136"/>
      <c r="KB291" s="136"/>
      <c r="KC291" s="136"/>
      <c r="KD291" s="136"/>
      <c r="KE291" s="136"/>
      <c r="KF291" s="136"/>
      <c r="KG291" s="136"/>
      <c r="KH291" s="136"/>
      <c r="KI291" s="136"/>
      <c r="KJ291" s="136"/>
      <c r="KK291" s="136"/>
      <c r="KL291" s="136"/>
      <c r="KM291" s="136"/>
      <c r="KN291" s="136"/>
      <c r="KO291" s="136"/>
      <c r="KP291" s="136"/>
      <c r="KQ291" s="136"/>
      <c r="KR291" s="136"/>
      <c r="KS291" s="136"/>
      <c r="KT291" s="136"/>
      <c r="KU291" s="136"/>
      <c r="KV291" s="136"/>
      <c r="KW291" s="136"/>
      <c r="KX291" s="136"/>
      <c r="KY291" s="136"/>
      <c r="KZ291" s="136"/>
      <c r="LA291" s="136"/>
      <c r="LB291" s="136"/>
      <c r="LC291" s="136"/>
      <c r="LD291" s="136"/>
      <c r="LE291" s="136"/>
      <c r="LF291" s="136"/>
      <c r="LG291" s="136"/>
      <c r="LH291" s="136"/>
      <c r="LI291" s="136"/>
      <c r="LJ291" s="136"/>
      <c r="LK291" s="136"/>
      <c r="LL291" s="136"/>
      <c r="LM291" s="136"/>
      <c r="LN291" s="136"/>
      <c r="LO291" s="136"/>
      <c r="LP291" s="136"/>
      <c r="LQ291" s="136"/>
      <c r="LR291" s="136"/>
      <c r="LS291" s="136"/>
      <c r="LT291" s="136"/>
      <c r="LU291" s="136"/>
      <c r="LV291" s="136"/>
      <c r="LW291" s="136"/>
      <c r="LX291" s="136"/>
      <c r="LY291" s="136"/>
      <c r="LZ291" s="136"/>
      <c r="MA291" s="136"/>
      <c r="MB291" s="136"/>
      <c r="MC291" s="136"/>
      <c r="MD291" s="136"/>
      <c r="ME291" s="136"/>
      <c r="MF291" s="136"/>
      <c r="MG291" s="136"/>
      <c r="MH291" s="136"/>
      <c r="MI291" s="136"/>
      <c r="MJ291" s="136"/>
      <c r="MK291" s="136"/>
      <c r="ML291" s="136"/>
      <c r="MM291" s="136"/>
      <c r="MN291" s="136"/>
      <c r="MO291" s="136"/>
      <c r="MP291" s="136"/>
      <c r="MQ291" s="136"/>
      <c r="MR291" s="136"/>
      <c r="MS291" s="136"/>
      <c r="MT291" s="136"/>
      <c r="MU291" s="136"/>
      <c r="MV291" s="136"/>
      <c r="MW291" s="136"/>
      <c r="MX291" s="136"/>
      <c r="MY291" s="136"/>
      <c r="MZ291" s="136"/>
      <c r="NA291" s="136"/>
      <c r="NB291" s="136"/>
      <c r="NC291" s="136"/>
      <c r="ND291" s="136"/>
      <c r="NE291" s="136"/>
      <c r="NF291" s="136"/>
      <c r="NG291" s="136"/>
      <c r="NH291" s="136"/>
      <c r="NI291" s="136"/>
      <c r="NJ291" s="136"/>
      <c r="NK291" s="136"/>
      <c r="NL291" s="136"/>
      <c r="NM291" s="136"/>
      <c r="NN291" s="136"/>
      <c r="NO291" s="136"/>
      <c r="NP291" s="136"/>
      <c r="NQ291" s="136"/>
      <c r="NR291" s="136"/>
      <c r="NS291" s="136"/>
      <c r="NT291" s="136"/>
      <c r="NU291" s="136"/>
      <c r="NV291" s="136"/>
      <c r="NW291" s="136"/>
      <c r="NX291" s="136"/>
      <c r="NY291" s="136"/>
      <c r="NZ291" s="136"/>
      <c r="OA291" s="136"/>
      <c r="OB291" s="136"/>
      <c r="OC291" s="136"/>
      <c r="OD291" s="136"/>
      <c r="OE291" s="136"/>
      <c r="OF291" s="136"/>
      <c r="OG291" s="136"/>
      <c r="OH291" s="136"/>
      <c r="OI291" s="136"/>
      <c r="OJ291" s="136"/>
      <c r="OK291" s="136"/>
      <c r="OL291" s="136"/>
      <c r="OM291" s="136"/>
      <c r="ON291" s="136"/>
      <c r="OO291" s="136"/>
      <c r="OP291" s="136"/>
      <c r="OQ291" s="136"/>
      <c r="OR291" s="136"/>
      <c r="OS291" s="136"/>
      <c r="OT291" s="136"/>
      <c r="OU291" s="136"/>
      <c r="OV291" s="136"/>
      <c r="OW291" s="136"/>
      <c r="OX291" s="136"/>
      <c r="OY291" s="136"/>
      <c r="OZ291" s="136"/>
      <c r="PA291" s="136"/>
      <c r="PB291" s="136"/>
      <c r="PC291" s="136"/>
      <c r="PD291" s="136"/>
      <c r="PE291" s="136"/>
      <c r="PF291" s="136"/>
      <c r="PG291" s="136"/>
      <c r="PH291" s="136"/>
      <c r="PI291" s="136"/>
      <c r="PJ291" s="136"/>
      <c r="PK291" s="136"/>
      <c r="PL291" s="136"/>
      <c r="PM291" s="136"/>
      <c r="PN291" s="136"/>
      <c r="PO291" s="136"/>
      <c r="PP291" s="136"/>
      <c r="PQ291" s="136"/>
      <c r="PR291" s="136"/>
      <c r="PS291" s="136"/>
      <c r="PT291" s="136"/>
      <c r="PU291" s="136"/>
      <c r="PV291" s="136"/>
      <c r="PW291" s="136"/>
      <c r="PX291" s="136"/>
      <c r="PY291" s="136"/>
      <c r="PZ291" s="136"/>
      <c r="QA291" s="136"/>
      <c r="QB291" s="136"/>
      <c r="QC291" s="136"/>
      <c r="QD291" s="136"/>
      <c r="QE291" s="136"/>
      <c r="QF291" s="136"/>
      <c r="QG291" s="136"/>
      <c r="QH291" s="136"/>
      <c r="QI291" s="136"/>
      <c r="QJ291" s="136"/>
      <c r="QK291" s="136"/>
      <c r="QL291" s="136"/>
      <c r="QM291" s="136"/>
      <c r="QN291" s="136"/>
      <c r="QO291" s="136"/>
      <c r="QP291" s="136"/>
      <c r="QQ291" s="136"/>
      <c r="QR291" s="136"/>
      <c r="QS291" s="136"/>
      <c r="QT291" s="136"/>
      <c r="QU291" s="136"/>
      <c r="QV291" s="136"/>
      <c r="QW291" s="136"/>
      <c r="QX291" s="136"/>
      <c r="QY291" s="136"/>
      <c r="QZ291" s="136"/>
      <c r="RA291" s="136"/>
      <c r="RB291" s="136"/>
      <c r="RC291" s="136"/>
      <c r="RD291" s="136"/>
      <c r="RE291" s="136"/>
      <c r="RF291" s="136"/>
      <c r="RG291" s="136"/>
      <c r="RH291" s="136"/>
      <c r="RI291" s="136"/>
      <c r="RJ291" s="136"/>
      <c r="RK291" s="136"/>
      <c r="RL291" s="136"/>
      <c r="RM291" s="136"/>
      <c r="RN291" s="136"/>
      <c r="RO291" s="136"/>
      <c r="RP291" s="136"/>
      <c r="RQ291" s="136"/>
      <c r="RR291" s="136"/>
      <c r="RS291" s="136"/>
      <c r="RT291" s="136"/>
      <c r="RU291" s="136"/>
      <c r="RV291" s="136"/>
      <c r="RW291" s="136"/>
      <c r="RX291" s="136"/>
      <c r="RY291" s="136"/>
      <c r="RZ291" s="136"/>
      <c r="SA291" s="136"/>
      <c r="SB291" s="136"/>
      <c r="SC291" s="136"/>
      <c r="SD291" s="136"/>
      <c r="SE291" s="136"/>
      <c r="SF291" s="136"/>
      <c r="SG291" s="136"/>
      <c r="SH291" s="136"/>
      <c r="SI291" s="136"/>
      <c r="SJ291" s="136"/>
      <c r="SK291" s="136"/>
      <c r="SL291" s="136"/>
      <c r="SM291" s="136"/>
      <c r="SN291" s="136"/>
      <c r="SO291" s="136"/>
      <c r="SP291" s="136"/>
      <c r="SQ291" s="136"/>
      <c r="SR291" s="136"/>
      <c r="SS291" s="136"/>
      <c r="ST291" s="136"/>
      <c r="SU291" s="136"/>
      <c r="SV291" s="136"/>
      <c r="SW291" s="136"/>
      <c r="SX291" s="136"/>
      <c r="SY291" s="136"/>
      <c r="SZ291" s="136"/>
      <c r="TA291" s="136"/>
      <c r="TB291" s="136"/>
      <c r="TC291" s="136"/>
      <c r="TD291" s="136"/>
      <c r="TE291" s="136"/>
      <c r="TF291" s="136"/>
      <c r="TG291" s="136"/>
      <c r="TH291" s="136"/>
      <c r="TI291" s="136"/>
      <c r="TJ291" s="136"/>
      <c r="TK291" s="136"/>
      <c r="TL291" s="136"/>
      <c r="TM291" s="136"/>
      <c r="TN291" s="136"/>
      <c r="TO291" s="136"/>
      <c r="TP291" s="136"/>
      <c r="TQ291" s="136"/>
      <c r="TR291" s="136"/>
      <c r="TS291" s="136"/>
      <c r="TT291" s="136"/>
      <c r="TU291" s="136"/>
      <c r="TV291" s="136"/>
      <c r="TW291" s="136"/>
      <c r="TX291" s="136"/>
      <c r="TY291" s="136"/>
      <c r="TZ291" s="136"/>
      <c r="UA291" s="136"/>
      <c r="UB291" s="136"/>
      <c r="UC291" s="136"/>
      <c r="UD291" s="136"/>
      <c r="UE291" s="136"/>
      <c r="UF291" s="136"/>
      <c r="UG291" s="136"/>
      <c r="UH291" s="136"/>
      <c r="UI291" s="136"/>
      <c r="UJ291" s="136"/>
      <c r="UK291" s="136"/>
      <c r="UL291" s="136"/>
      <c r="UM291" s="136"/>
      <c r="UN291" s="136"/>
      <c r="UO291" s="136"/>
      <c r="UP291" s="136"/>
      <c r="UQ291" s="136"/>
      <c r="UR291" s="136"/>
      <c r="US291" s="136"/>
      <c r="UT291" s="136"/>
      <c r="UU291" s="136"/>
      <c r="UV291" s="136"/>
      <c r="UW291" s="136"/>
      <c r="UX291" s="136"/>
      <c r="UY291" s="136"/>
      <c r="UZ291" s="136"/>
      <c r="VA291" s="136"/>
      <c r="VB291" s="136"/>
      <c r="VC291" s="136"/>
      <c r="VD291" s="136"/>
      <c r="VE291" s="136"/>
      <c r="VF291" s="136"/>
      <c r="VG291" s="136"/>
      <c r="VH291" s="136"/>
      <c r="VI291" s="136"/>
      <c r="VJ291" s="136"/>
      <c r="VK291" s="136"/>
      <c r="VL291" s="136"/>
      <c r="VM291" s="136"/>
      <c r="VN291" s="136"/>
      <c r="VO291" s="136"/>
      <c r="VP291" s="136"/>
      <c r="VQ291" s="136"/>
      <c r="VR291" s="136"/>
      <c r="VS291" s="136"/>
      <c r="VT291" s="136"/>
      <c r="VU291" s="136"/>
      <c r="VV291" s="136"/>
      <c r="VW291" s="136"/>
      <c r="VX291" s="136"/>
      <c r="VY291" s="136"/>
      <c r="VZ291" s="136"/>
      <c r="WA291" s="136"/>
      <c r="WB291" s="136"/>
      <c r="WC291" s="136"/>
      <c r="WD291" s="136"/>
      <c r="WE291" s="136"/>
      <c r="WF291" s="136"/>
      <c r="WG291" s="136"/>
      <c r="WH291" s="136"/>
      <c r="WI291" s="136"/>
      <c r="WJ291" s="136"/>
      <c r="WK291" s="136"/>
      <c r="WL291" s="136"/>
      <c r="WM291" s="136"/>
      <c r="WN291" s="136"/>
      <c r="WO291" s="136"/>
      <c r="WP291" s="136"/>
      <c r="WQ291" s="136"/>
      <c r="WR291" s="136"/>
      <c r="WS291" s="136"/>
      <c r="WT291" s="136"/>
      <c r="WU291" s="136"/>
      <c r="WV291" s="136"/>
      <c r="WW291" s="136"/>
      <c r="WX291" s="136"/>
      <c r="WY291" s="136"/>
      <c r="WZ291" s="136"/>
      <c r="XA291" s="136"/>
      <c r="XB291" s="136"/>
      <c r="XC291" s="136"/>
      <c r="XD291" s="136"/>
      <c r="XE291" s="136"/>
      <c r="XF291" s="136"/>
      <c r="XG291" s="136"/>
      <c r="XH291" s="136"/>
      <c r="XI291" s="136"/>
      <c r="XJ291" s="136"/>
      <c r="XK291" s="136"/>
      <c r="XL291" s="136"/>
      <c r="XM291" s="136"/>
      <c r="XN291" s="136"/>
      <c r="XO291" s="136"/>
      <c r="XP291" s="136"/>
      <c r="XQ291" s="136"/>
      <c r="XR291" s="136"/>
      <c r="XS291" s="136"/>
      <c r="XT291" s="136"/>
      <c r="XU291" s="136"/>
      <c r="XV291" s="136"/>
      <c r="XW291" s="136"/>
      <c r="XX291" s="136"/>
      <c r="XY291" s="136"/>
      <c r="XZ291" s="136"/>
      <c r="YA291" s="136"/>
      <c r="YB291" s="136"/>
      <c r="YC291" s="136"/>
      <c r="YD291" s="136"/>
      <c r="YE291" s="136"/>
      <c r="YF291" s="136"/>
      <c r="YG291" s="136"/>
      <c r="YH291" s="136"/>
      <c r="YI291" s="136"/>
      <c r="YJ291" s="136"/>
      <c r="YK291" s="136"/>
      <c r="YL291" s="136"/>
      <c r="YM291" s="136"/>
      <c r="YN291" s="136"/>
      <c r="YO291" s="136"/>
      <c r="YP291" s="136"/>
      <c r="YQ291" s="136"/>
      <c r="YR291" s="136"/>
      <c r="YS291" s="136"/>
      <c r="YT291" s="136"/>
      <c r="YU291" s="136"/>
      <c r="YV291" s="136"/>
      <c r="YW291" s="136"/>
      <c r="YX291" s="136"/>
      <c r="YY291" s="136"/>
      <c r="YZ291" s="136"/>
      <c r="ZA291" s="136"/>
      <c r="ZB291" s="136"/>
      <c r="ZC291" s="136"/>
      <c r="ZD291" s="136"/>
      <c r="ZE291" s="136"/>
      <c r="ZF291" s="136"/>
      <c r="ZG291" s="136"/>
      <c r="ZH291" s="136"/>
      <c r="ZI291" s="136"/>
      <c r="ZJ291" s="136"/>
      <c r="ZK291" s="136"/>
      <c r="ZL291" s="136"/>
      <c r="ZM291" s="136"/>
      <c r="ZN291" s="136"/>
      <c r="ZO291" s="136"/>
      <c r="ZP291" s="136"/>
      <c r="ZQ291" s="136"/>
      <c r="ZR291" s="136"/>
      <c r="ZS291" s="136"/>
      <c r="ZT291" s="136"/>
      <c r="ZU291" s="136"/>
      <c r="ZV291" s="136"/>
      <c r="ZW291" s="136"/>
      <c r="ZX291" s="136"/>
      <c r="ZY291" s="136"/>
      <c r="ZZ291" s="136"/>
      <c r="AAA291" s="136"/>
      <c r="AAB291" s="136"/>
      <c r="AAC291" s="136"/>
      <c r="AAD291" s="136"/>
      <c r="AAE291" s="136"/>
      <c r="AAF291" s="136"/>
      <c r="AAG291" s="136"/>
      <c r="AAH291" s="136"/>
      <c r="AAI291" s="136"/>
      <c r="AAJ291" s="136"/>
      <c r="AAK291" s="136"/>
      <c r="AAL291" s="136"/>
      <c r="AAM291" s="136"/>
      <c r="AAN291" s="136"/>
      <c r="AAO291" s="136"/>
      <c r="AAP291" s="136"/>
      <c r="AAQ291" s="136"/>
      <c r="AAR291" s="136"/>
      <c r="AAS291" s="136"/>
      <c r="AAT291" s="136"/>
      <c r="AAU291" s="136"/>
      <c r="AAV291" s="136"/>
      <c r="AAW291" s="136"/>
      <c r="AAX291" s="136"/>
      <c r="AAY291" s="136"/>
      <c r="AAZ291" s="136"/>
      <c r="ABA291" s="136"/>
      <c r="ABB291" s="136"/>
      <c r="ABC291" s="136"/>
      <c r="ABD291" s="136"/>
      <c r="ABE291" s="136"/>
      <c r="ABF291" s="136"/>
      <c r="ABG291" s="136"/>
      <c r="ABH291" s="136"/>
      <c r="ABI291" s="136"/>
      <c r="ABJ291" s="136"/>
      <c r="ABK291" s="136"/>
      <c r="ABL291" s="136"/>
      <c r="ABM291" s="136"/>
      <c r="ABN291" s="136"/>
      <c r="ABO291" s="136"/>
      <c r="ABP291" s="136"/>
      <c r="ABQ291" s="136"/>
      <c r="ABR291" s="136"/>
      <c r="ABS291" s="136"/>
      <c r="ABT291" s="136"/>
      <c r="ABU291" s="136"/>
      <c r="ABV291" s="136"/>
      <c r="ABW291" s="136"/>
      <c r="ABX291" s="136"/>
      <c r="ABY291" s="136"/>
      <c r="ABZ291" s="136"/>
      <c r="ACA291" s="136"/>
      <c r="ACB291" s="136"/>
      <c r="ACC291" s="136"/>
      <c r="ACD291" s="136"/>
      <c r="ACE291" s="136"/>
      <c r="ACF291" s="136"/>
      <c r="ACG291" s="136"/>
      <c r="ACH291" s="136"/>
      <c r="ACI291" s="136"/>
      <c r="ACJ291" s="136"/>
      <c r="ACK291" s="136"/>
      <c r="ACL291" s="136"/>
      <c r="ACM291" s="136"/>
      <c r="ACN291" s="136"/>
      <c r="ACO291" s="136"/>
      <c r="ACP291" s="136"/>
      <c r="ACQ291" s="136"/>
      <c r="ACR291" s="136"/>
      <c r="ACS291" s="136"/>
      <c r="ACT291" s="136"/>
      <c r="ACU291" s="136"/>
      <c r="ACV291" s="136"/>
      <c r="ACW291" s="136"/>
      <c r="ACX291" s="136"/>
      <c r="ACY291" s="136"/>
      <c r="ACZ291" s="136"/>
      <c r="ADA291" s="136"/>
      <c r="ADB291" s="136"/>
      <c r="ADC291" s="136"/>
      <c r="ADD291" s="136"/>
      <c r="ADE291" s="136"/>
      <c r="ADF291" s="136"/>
      <c r="ADG291" s="136"/>
      <c r="ADH291" s="136"/>
      <c r="ADI291" s="136"/>
      <c r="ADJ291" s="136"/>
      <c r="ADK291" s="136"/>
      <c r="ADL291" s="136"/>
      <c r="ADM291" s="136"/>
      <c r="ADN291" s="136"/>
      <c r="ADO291" s="136"/>
      <c r="ADP291" s="136"/>
      <c r="ADQ291" s="136"/>
      <c r="ADR291" s="136"/>
      <c r="ADS291" s="136"/>
      <c r="ADT291" s="136"/>
      <c r="ADU291" s="136"/>
      <c r="ADV291" s="136"/>
      <c r="ADW291" s="136"/>
      <c r="ADX291" s="136"/>
      <c r="ADY291" s="136"/>
      <c r="ADZ291" s="136"/>
      <c r="AEA291" s="136"/>
      <c r="AEB291" s="136"/>
      <c r="AEC291" s="136"/>
      <c r="AED291" s="136"/>
      <c r="AEE291" s="136"/>
      <c r="AEF291" s="136"/>
      <c r="AEG291" s="136"/>
      <c r="AEH291" s="136"/>
      <c r="AEI291" s="136"/>
      <c r="AEJ291" s="136"/>
      <c r="AEK291" s="136"/>
      <c r="AEL291" s="136"/>
      <c r="AEM291" s="136"/>
      <c r="AEN291" s="136"/>
      <c r="AEO291" s="136"/>
      <c r="AEP291" s="136"/>
      <c r="AEQ291" s="136"/>
      <c r="AER291" s="136"/>
      <c r="AES291" s="136"/>
      <c r="AET291" s="136"/>
      <c r="AEU291" s="136"/>
      <c r="AEV291" s="136"/>
      <c r="AEW291" s="136"/>
      <c r="AEX291" s="136"/>
      <c r="AEY291" s="136"/>
      <c r="AEZ291" s="136"/>
      <c r="AFA291" s="136"/>
      <c r="AFB291" s="136"/>
      <c r="AFC291" s="136"/>
      <c r="AFD291" s="136"/>
      <c r="AFE291" s="136"/>
      <c r="AFF291" s="136"/>
      <c r="AFG291" s="136"/>
      <c r="AFH291" s="136"/>
      <c r="AFI291" s="136"/>
      <c r="AFJ291" s="136"/>
      <c r="AFK291" s="136"/>
      <c r="AFL291" s="136"/>
      <c r="AFM291" s="136"/>
      <c r="AFN291" s="136"/>
      <c r="AFO291" s="136"/>
      <c r="AFP291" s="136"/>
      <c r="AFQ291" s="136"/>
      <c r="AFR291" s="136"/>
      <c r="AFS291" s="136"/>
      <c r="AFT291" s="136"/>
      <c r="AFU291" s="136"/>
      <c r="AFV291" s="136"/>
      <c r="AFW291" s="136"/>
      <c r="AFX291" s="136"/>
      <c r="AFY291" s="136"/>
      <c r="AFZ291" s="136"/>
      <c r="AGA291" s="136"/>
      <c r="AGB291" s="136"/>
      <c r="AGC291" s="136"/>
      <c r="AGD291" s="136"/>
      <c r="AGE291" s="136"/>
      <c r="AGF291" s="136"/>
      <c r="AGG291" s="136"/>
      <c r="AGH291" s="136"/>
      <c r="AGI291" s="136"/>
      <c r="AGJ291" s="136"/>
      <c r="AGK291" s="136"/>
      <c r="AGL291" s="136"/>
      <c r="AGM291" s="136"/>
      <c r="AGN291" s="136"/>
      <c r="AGO291" s="136"/>
      <c r="AGP291" s="136"/>
      <c r="AGQ291" s="136"/>
      <c r="AGR291" s="136"/>
      <c r="AGS291" s="136"/>
      <c r="AGT291" s="136"/>
      <c r="AGU291" s="136"/>
      <c r="AGV291" s="136"/>
      <c r="AGW291" s="136"/>
      <c r="AGX291" s="136"/>
      <c r="AGY291" s="136"/>
      <c r="AGZ291" s="136"/>
      <c r="AHA291" s="136"/>
      <c r="AHB291" s="136"/>
      <c r="AHC291" s="136"/>
      <c r="AHD291" s="136"/>
      <c r="AHE291" s="136"/>
      <c r="AHF291" s="136"/>
      <c r="AHG291" s="136"/>
      <c r="AHH291" s="136"/>
      <c r="AHI291" s="136"/>
      <c r="AHJ291" s="136"/>
      <c r="AHK291" s="136"/>
      <c r="AHL291" s="136"/>
      <c r="AHM291" s="136"/>
      <c r="AHN291" s="136"/>
      <c r="AHO291" s="136"/>
      <c r="AHP291" s="136"/>
      <c r="AHQ291" s="136"/>
      <c r="AHR291" s="136"/>
      <c r="AHS291" s="136"/>
      <c r="AHT291" s="136"/>
      <c r="AHU291" s="136"/>
      <c r="AHV291" s="136"/>
      <c r="AHW291" s="136"/>
      <c r="AHX291" s="136"/>
      <c r="AHY291" s="136"/>
      <c r="AHZ291" s="136"/>
      <c r="AIA291" s="136"/>
      <c r="AIB291" s="136"/>
      <c r="AIC291" s="136"/>
      <c r="AID291" s="136"/>
      <c r="AIE291" s="136"/>
      <c r="AIF291" s="136"/>
      <c r="AIG291" s="136"/>
      <c r="AIH291" s="136"/>
      <c r="AII291" s="136"/>
      <c r="AIJ291" s="136"/>
      <c r="AIK291" s="136"/>
      <c r="AIL291" s="136"/>
      <c r="AIM291" s="136"/>
      <c r="AIN291" s="136"/>
      <c r="AIO291" s="136"/>
      <c r="AIP291" s="136"/>
      <c r="AIQ291" s="136"/>
      <c r="AIR291" s="136"/>
      <c r="AIS291" s="136"/>
      <c r="AIT291" s="136"/>
      <c r="AIU291" s="136"/>
      <c r="AIV291" s="136"/>
      <c r="AIW291" s="136"/>
      <c r="AIX291" s="136"/>
      <c r="AIY291" s="136"/>
      <c r="AIZ291" s="136"/>
      <c r="AJA291" s="136"/>
      <c r="AJB291" s="136"/>
      <c r="AJC291" s="136"/>
      <c r="AJD291" s="136"/>
      <c r="AJE291" s="136"/>
      <c r="AJF291" s="136"/>
      <c r="AJG291" s="136"/>
      <c r="AJH291" s="136"/>
      <c r="AJI291" s="136"/>
      <c r="AJJ291" s="136"/>
      <c r="AJK291" s="136"/>
      <c r="AJL291" s="136"/>
      <c r="AJM291" s="136"/>
      <c r="AJN291" s="136"/>
      <c r="AJO291" s="136"/>
      <c r="AJP291" s="136"/>
      <c r="AJQ291" s="136"/>
      <c r="AJR291" s="136"/>
      <c r="AJS291" s="136"/>
      <c r="AJT291" s="136"/>
      <c r="AJU291" s="136"/>
      <c r="AJV291" s="136"/>
      <c r="AJW291" s="136"/>
      <c r="AJX291" s="136"/>
      <c r="AJY291" s="136"/>
      <c r="AJZ291" s="136"/>
      <c r="AKA291" s="136"/>
      <c r="AKB291" s="136"/>
      <c r="AKC291" s="136"/>
      <c r="AKD291" s="136"/>
      <c r="AKE291" s="136"/>
      <c r="AKF291" s="136"/>
      <c r="AKG291" s="136"/>
      <c r="AKH291" s="136"/>
      <c r="AKI291" s="136"/>
      <c r="AKJ291" s="136"/>
      <c r="AKK291" s="136"/>
      <c r="AKL291" s="136"/>
      <c r="AKM291" s="136"/>
      <c r="AKN291" s="136"/>
      <c r="AKO291" s="136"/>
      <c r="AKP291" s="136"/>
      <c r="AKQ291" s="136"/>
      <c r="AKR291" s="136"/>
      <c r="AKS291" s="136"/>
      <c r="AKT291" s="136"/>
      <c r="AKU291" s="136"/>
      <c r="AKV291" s="136"/>
      <c r="AKW291" s="136"/>
      <c r="AKX291" s="136"/>
      <c r="AKY291" s="136"/>
      <c r="AKZ291" s="136"/>
      <c r="ALA291" s="136"/>
      <c r="ALB291" s="136"/>
      <c r="ALC291" s="136"/>
      <c r="ALD291" s="136"/>
      <c r="ALE291" s="136"/>
      <c r="ALF291" s="136"/>
      <c r="ALG291" s="136"/>
      <c r="ALH291" s="136"/>
      <c r="ALI291" s="136"/>
      <c r="ALJ291" s="136"/>
      <c r="ALK291" s="136"/>
      <c r="ALL291" s="136"/>
      <c r="ALM291" s="136"/>
      <c r="ALN291" s="136"/>
      <c r="ALO291" s="136"/>
      <c r="ALP291" s="136"/>
      <c r="ALQ291" s="136"/>
      <c r="ALR291" s="136"/>
      <c r="ALS291" s="136"/>
      <c r="ALT291" s="136"/>
      <c r="ALU291" s="136"/>
      <c r="ALV291" s="136"/>
      <c r="ALW291" s="136"/>
      <c r="ALX291" s="136"/>
      <c r="ALY291" s="136"/>
      <c r="ALZ291" s="136"/>
      <c r="AMA291" s="136"/>
      <c r="AMB291" s="136"/>
      <c r="AMC291" s="136"/>
      <c r="AMD291" s="136"/>
      <c r="AME291" s="136"/>
      <c r="AMF291" s="136"/>
      <c r="AMG291" s="136"/>
      <c r="AMH291" s="136"/>
      <c r="AMI291" s="136"/>
    </row>
    <row r="292" spans="1:1023" ht="57.75" x14ac:dyDescent="0.25">
      <c r="A292" s="202" t="s">
        <v>25983</v>
      </c>
      <c r="B292" s="193">
        <v>292</v>
      </c>
      <c r="C292" s="192" t="s">
        <v>1076</v>
      </c>
      <c r="D292" s="209" t="s">
        <v>1077</v>
      </c>
      <c r="E292" s="136"/>
      <c r="F292" s="238"/>
      <c r="G292" s="214"/>
      <c r="H292" s="214"/>
      <c r="I292" s="367"/>
      <c r="J292" s="443"/>
      <c r="K292" s="161"/>
      <c r="L292" s="161"/>
      <c r="M292" s="161"/>
      <c r="N292" s="161"/>
      <c r="O292" s="161"/>
      <c r="P292" s="161"/>
      <c r="Q292" s="77"/>
      <c r="R292" s="161"/>
      <c r="S292" s="77"/>
      <c r="T292" s="77"/>
      <c r="U292" s="161"/>
      <c r="V292" s="256">
        <f>IF(O292=1,10,100)</f>
        <v>100</v>
      </c>
      <c r="W292" s="256">
        <f>IF(O292=1,1,IF(O292=2,10,100))</f>
        <v>100</v>
      </c>
      <c r="X292" s="256">
        <f>IF(O292=3,20,100)</f>
        <v>100</v>
      </c>
      <c r="Y292" s="256">
        <f>IF(P292=1,10,100)</f>
        <v>100</v>
      </c>
      <c r="Z292" s="256">
        <f>IF(P292=1,1,IF(P292=2,10,100))</f>
        <v>100</v>
      </c>
      <c r="AA292" s="257">
        <f>IF(OR(EXACT(Q292,"1A"),EXACT(Q292,"1B")),0.1,IF(Q292=2,1,100))</f>
        <v>100</v>
      </c>
      <c r="AB292" s="257">
        <f>IF(OR(EXACT(R292,"1A"),EXACT(R292,"1B")),0.1,IF(R292=2,1,100))</f>
        <v>100</v>
      </c>
      <c r="AC292" s="257">
        <f>IF(OR(EXACT(S292,"1A"),EXACT(S292,"1B")),0.3,IF(S292=2,3,100))</f>
        <v>100</v>
      </c>
      <c r="AD292" s="136"/>
      <c r="AE292" s="136"/>
      <c r="AF292" s="249">
        <f>IF(OR(OR(EXACT(J292,"1A"),EXACT(J292,"1B"),EXACT(J292,"1C")),K292=1),1,IF(K292=2,10,100))</f>
        <v>100</v>
      </c>
      <c r="AG292" s="249">
        <f>IF(OR(EXACT(J292,"1A"),EXACT(J292,"1B"),EXACT(J292,"1C")),1,IF(J292=2,10,100))</f>
        <v>100</v>
      </c>
      <c r="AH292" s="249">
        <f>IF(OR(EXACT(J292,"1A"),EXACT(J292,"1B"),EXACT(J292,"1C"),K292=1),3,100)</f>
        <v>100</v>
      </c>
      <c r="AI292" s="249">
        <f>IF(OR(EXACT(J292,"1A"),EXACT(J292,"1B"),EXACT(J292,"1C")),5,100)</f>
        <v>100</v>
      </c>
      <c r="AJ292" s="251"/>
      <c r="AK292" s="136"/>
      <c r="AL292" s="153"/>
      <c r="AM292" s="251"/>
      <c r="AN292" s="136"/>
      <c r="AO292" s="136"/>
      <c r="AP292" s="136"/>
      <c r="AQ292" s="272" t="s">
        <v>25984</v>
      </c>
      <c r="AR292" s="136"/>
      <c r="AS292" s="136"/>
      <c r="AT292" s="136"/>
      <c r="AU292" s="136"/>
      <c r="AV292" s="136"/>
      <c r="AW292" s="136"/>
      <c r="AX292" s="136"/>
      <c r="AY292" s="136"/>
      <c r="AZ292" s="136"/>
      <c r="BA292" s="136"/>
      <c r="BB292" s="136"/>
      <c r="BC292" s="136"/>
      <c r="BD292" s="136"/>
      <c r="BE292" s="136"/>
      <c r="BF292" s="136"/>
      <c r="BG292" s="136"/>
      <c r="BH292" s="136"/>
      <c r="BI292" s="136"/>
      <c r="BJ292" s="136"/>
      <c r="BK292" s="136"/>
      <c r="BL292" s="136"/>
      <c r="BM292" s="136"/>
      <c r="BN292" s="136"/>
      <c r="BO292" s="136"/>
      <c r="BP292" s="136"/>
      <c r="BQ292" s="136"/>
      <c r="BR292" s="136"/>
      <c r="BS292" s="136"/>
      <c r="BT292" s="136"/>
      <c r="BU292" s="136"/>
      <c r="BV292" s="136"/>
      <c r="BW292" s="136"/>
      <c r="BX292" s="136"/>
      <c r="BY292" s="136"/>
      <c r="BZ292" s="136"/>
      <c r="CA292" s="136"/>
      <c r="CB292" s="136"/>
      <c r="CC292" s="136"/>
      <c r="CD292" s="136"/>
      <c r="CE292" s="136"/>
      <c r="CF292" s="136"/>
      <c r="CG292" s="136"/>
      <c r="CH292" s="136"/>
      <c r="CI292" s="136"/>
      <c r="CJ292" s="136"/>
      <c r="CK292" s="136"/>
      <c r="CL292" s="136"/>
      <c r="CM292" s="136"/>
      <c r="CN292" s="136"/>
      <c r="CO292" s="136"/>
      <c r="CP292" s="136"/>
      <c r="CQ292" s="136"/>
      <c r="CR292" s="136"/>
      <c r="CS292" s="136"/>
      <c r="CT292" s="136"/>
      <c r="CU292" s="136"/>
      <c r="CV292" s="136"/>
      <c r="CW292" s="136"/>
      <c r="CX292" s="136"/>
      <c r="CY292" s="136"/>
      <c r="CZ292" s="136"/>
      <c r="DA292" s="136"/>
      <c r="DB292" s="136"/>
      <c r="DC292" s="136"/>
      <c r="DD292" s="136"/>
      <c r="DE292" s="136"/>
      <c r="DF292" s="136"/>
      <c r="DG292" s="136"/>
      <c r="DH292" s="136"/>
      <c r="DI292" s="136"/>
      <c r="DJ292" s="136"/>
      <c r="DK292" s="136"/>
      <c r="DL292" s="136"/>
      <c r="DM292" s="136"/>
      <c r="DN292" s="136"/>
      <c r="DO292" s="136"/>
      <c r="DP292" s="136"/>
      <c r="DQ292" s="136"/>
      <c r="DR292" s="136"/>
      <c r="DS292" s="136"/>
      <c r="DT292" s="136"/>
      <c r="DU292" s="136"/>
      <c r="DV292" s="136"/>
      <c r="DW292" s="136"/>
      <c r="DX292" s="136"/>
      <c r="DY292" s="136"/>
      <c r="DZ292" s="136"/>
      <c r="EA292" s="136"/>
      <c r="EB292" s="136"/>
      <c r="EC292" s="136"/>
      <c r="ED292" s="136"/>
      <c r="EE292" s="136"/>
      <c r="EF292" s="136"/>
      <c r="EG292" s="136"/>
      <c r="EH292" s="136"/>
      <c r="EI292" s="136"/>
      <c r="EJ292" s="136"/>
      <c r="EK292" s="136"/>
      <c r="EL292" s="136"/>
      <c r="EM292" s="136"/>
      <c r="EN292" s="136"/>
      <c r="EO292" s="136"/>
      <c r="EP292" s="136"/>
      <c r="EQ292" s="136"/>
      <c r="ER292" s="136"/>
      <c r="ES292" s="136"/>
      <c r="ET292" s="136"/>
      <c r="EU292" s="136"/>
      <c r="EV292" s="136"/>
      <c r="EW292" s="136"/>
      <c r="EX292" s="136"/>
      <c r="EY292" s="136"/>
      <c r="EZ292" s="136"/>
      <c r="FA292" s="136"/>
      <c r="FB292" s="136"/>
      <c r="FC292" s="136"/>
      <c r="FD292" s="136"/>
      <c r="FE292" s="136"/>
      <c r="FF292" s="136"/>
      <c r="FG292" s="136"/>
      <c r="FH292" s="136"/>
      <c r="FI292" s="136"/>
      <c r="FJ292" s="136"/>
      <c r="FK292" s="136"/>
      <c r="FL292" s="136"/>
      <c r="FM292" s="136"/>
      <c r="FN292" s="136"/>
      <c r="FO292" s="136"/>
      <c r="FP292" s="136"/>
      <c r="FQ292" s="136"/>
      <c r="FR292" s="136"/>
      <c r="FS292" s="136"/>
      <c r="FT292" s="136"/>
      <c r="FU292" s="136"/>
      <c r="FV292" s="136"/>
      <c r="FW292" s="136"/>
      <c r="FX292" s="136"/>
      <c r="FY292" s="136"/>
      <c r="FZ292" s="136"/>
      <c r="GA292" s="136"/>
      <c r="GB292" s="136"/>
      <c r="GC292" s="136"/>
      <c r="GD292" s="136"/>
      <c r="GE292" s="136"/>
      <c r="GF292" s="136"/>
      <c r="GG292" s="136"/>
      <c r="GH292" s="136"/>
      <c r="GI292" s="136"/>
      <c r="GJ292" s="136"/>
      <c r="GK292" s="136"/>
      <c r="GL292" s="136"/>
      <c r="GM292" s="136"/>
      <c r="GN292" s="136"/>
      <c r="GO292" s="136"/>
      <c r="GP292" s="136"/>
      <c r="GQ292" s="136"/>
      <c r="GR292" s="136"/>
      <c r="GS292" s="136"/>
      <c r="GT292" s="136"/>
      <c r="GU292" s="136"/>
      <c r="GV292" s="136"/>
      <c r="GW292" s="136"/>
      <c r="GX292" s="136"/>
      <c r="GY292" s="136"/>
      <c r="GZ292" s="136"/>
      <c r="HA292" s="136"/>
      <c r="HB292" s="136"/>
      <c r="HC292" s="136"/>
      <c r="HD292" s="136"/>
      <c r="HE292" s="136"/>
      <c r="HF292" s="136"/>
      <c r="HG292" s="136"/>
      <c r="HH292" s="136"/>
      <c r="HI292" s="136"/>
      <c r="HJ292" s="136"/>
      <c r="HK292" s="136"/>
      <c r="HL292" s="136"/>
      <c r="HM292" s="136"/>
      <c r="HN292" s="136"/>
      <c r="HO292" s="136"/>
      <c r="HP292" s="136"/>
      <c r="HQ292" s="136"/>
      <c r="HR292" s="136"/>
      <c r="HS292" s="136"/>
      <c r="HT292" s="136"/>
      <c r="HU292" s="136"/>
      <c r="HV292" s="136"/>
      <c r="HW292" s="136"/>
      <c r="HX292" s="136"/>
      <c r="HY292" s="136"/>
      <c r="HZ292" s="136"/>
      <c r="IA292" s="136"/>
      <c r="IB292" s="136"/>
      <c r="IC292" s="136"/>
      <c r="ID292" s="136"/>
      <c r="IE292" s="136"/>
      <c r="IF292" s="136"/>
      <c r="IG292" s="136"/>
      <c r="IH292" s="136"/>
      <c r="II292" s="136"/>
      <c r="IJ292" s="136"/>
      <c r="IK292" s="136"/>
      <c r="IL292" s="136"/>
      <c r="IM292" s="136"/>
      <c r="IN292" s="136"/>
      <c r="IO292" s="136"/>
      <c r="IP292" s="136"/>
      <c r="IQ292" s="136"/>
      <c r="IR292" s="136"/>
      <c r="IS292" s="136"/>
      <c r="IT292" s="136"/>
      <c r="IU292" s="136"/>
      <c r="IV292" s="136"/>
      <c r="IW292" s="136"/>
      <c r="IX292" s="136"/>
      <c r="IY292" s="136"/>
      <c r="IZ292" s="136"/>
      <c r="JA292" s="136"/>
      <c r="JB292" s="136"/>
      <c r="JC292" s="136"/>
      <c r="JD292" s="136"/>
      <c r="JE292" s="136"/>
      <c r="JF292" s="136"/>
      <c r="JG292" s="136"/>
      <c r="JH292" s="136"/>
      <c r="JI292" s="136"/>
      <c r="JJ292" s="136"/>
      <c r="JK292" s="136"/>
      <c r="JL292" s="136"/>
      <c r="JM292" s="136"/>
      <c r="JN292" s="136"/>
      <c r="JO292" s="136"/>
      <c r="JP292" s="136"/>
      <c r="JQ292" s="136"/>
      <c r="JR292" s="136"/>
      <c r="JS292" s="136"/>
      <c r="JT292" s="136"/>
      <c r="JU292" s="136"/>
      <c r="JV292" s="136"/>
      <c r="JW292" s="136"/>
      <c r="JX292" s="136"/>
      <c r="JY292" s="136"/>
      <c r="JZ292" s="136"/>
      <c r="KA292" s="136"/>
      <c r="KB292" s="136"/>
      <c r="KC292" s="136"/>
      <c r="KD292" s="136"/>
      <c r="KE292" s="136"/>
      <c r="KF292" s="136"/>
      <c r="KG292" s="136"/>
      <c r="KH292" s="136"/>
      <c r="KI292" s="136"/>
      <c r="KJ292" s="136"/>
      <c r="KK292" s="136"/>
      <c r="KL292" s="136"/>
      <c r="KM292" s="136"/>
      <c r="KN292" s="136"/>
      <c r="KO292" s="136"/>
      <c r="KP292" s="136"/>
      <c r="KQ292" s="136"/>
      <c r="KR292" s="136"/>
      <c r="KS292" s="136"/>
      <c r="KT292" s="136"/>
      <c r="KU292" s="136"/>
      <c r="KV292" s="136"/>
      <c r="KW292" s="136"/>
      <c r="KX292" s="136"/>
      <c r="KY292" s="136"/>
      <c r="KZ292" s="136"/>
      <c r="LA292" s="136"/>
      <c r="LB292" s="136"/>
      <c r="LC292" s="136"/>
      <c r="LD292" s="136"/>
      <c r="LE292" s="136"/>
      <c r="LF292" s="136"/>
      <c r="LG292" s="136"/>
      <c r="LH292" s="136"/>
      <c r="LI292" s="136"/>
      <c r="LJ292" s="136"/>
      <c r="LK292" s="136"/>
      <c r="LL292" s="136"/>
      <c r="LM292" s="136"/>
      <c r="LN292" s="136"/>
      <c r="LO292" s="136"/>
      <c r="LP292" s="136"/>
      <c r="LQ292" s="136"/>
      <c r="LR292" s="136"/>
      <c r="LS292" s="136"/>
      <c r="LT292" s="136"/>
      <c r="LU292" s="136"/>
      <c r="LV292" s="136"/>
      <c r="LW292" s="136"/>
      <c r="LX292" s="136"/>
      <c r="LY292" s="136"/>
      <c r="LZ292" s="136"/>
      <c r="MA292" s="136"/>
      <c r="MB292" s="136"/>
      <c r="MC292" s="136"/>
      <c r="MD292" s="136"/>
      <c r="ME292" s="136"/>
      <c r="MF292" s="136"/>
      <c r="MG292" s="136"/>
      <c r="MH292" s="136"/>
      <c r="MI292" s="136"/>
      <c r="MJ292" s="136"/>
      <c r="MK292" s="136"/>
      <c r="ML292" s="136"/>
      <c r="MM292" s="136"/>
      <c r="MN292" s="136"/>
      <c r="MO292" s="136"/>
      <c r="MP292" s="136"/>
      <c r="MQ292" s="136"/>
      <c r="MR292" s="136"/>
      <c r="MS292" s="136"/>
      <c r="MT292" s="136"/>
      <c r="MU292" s="136"/>
      <c r="MV292" s="136"/>
      <c r="MW292" s="136"/>
      <c r="MX292" s="136"/>
      <c r="MY292" s="136"/>
      <c r="MZ292" s="136"/>
      <c r="NA292" s="136"/>
      <c r="NB292" s="136"/>
      <c r="NC292" s="136"/>
      <c r="ND292" s="136"/>
      <c r="NE292" s="136"/>
      <c r="NF292" s="136"/>
      <c r="NG292" s="136"/>
      <c r="NH292" s="136"/>
      <c r="NI292" s="136"/>
      <c r="NJ292" s="136"/>
      <c r="NK292" s="136"/>
      <c r="NL292" s="136"/>
      <c r="NM292" s="136"/>
      <c r="NN292" s="136"/>
      <c r="NO292" s="136"/>
      <c r="NP292" s="136"/>
      <c r="NQ292" s="136"/>
      <c r="NR292" s="136"/>
      <c r="NS292" s="136"/>
      <c r="NT292" s="136"/>
      <c r="NU292" s="136"/>
      <c r="NV292" s="136"/>
      <c r="NW292" s="136"/>
      <c r="NX292" s="136"/>
      <c r="NY292" s="136"/>
      <c r="NZ292" s="136"/>
      <c r="OA292" s="136"/>
      <c r="OB292" s="136"/>
      <c r="OC292" s="136"/>
      <c r="OD292" s="136"/>
      <c r="OE292" s="136"/>
      <c r="OF292" s="136"/>
      <c r="OG292" s="136"/>
      <c r="OH292" s="136"/>
      <c r="OI292" s="136"/>
      <c r="OJ292" s="136"/>
      <c r="OK292" s="136"/>
      <c r="OL292" s="136"/>
      <c r="OM292" s="136"/>
      <c r="ON292" s="136"/>
      <c r="OO292" s="136"/>
      <c r="OP292" s="136"/>
      <c r="OQ292" s="136"/>
      <c r="OR292" s="136"/>
      <c r="OS292" s="136"/>
      <c r="OT292" s="136"/>
      <c r="OU292" s="136"/>
      <c r="OV292" s="136"/>
      <c r="OW292" s="136"/>
      <c r="OX292" s="136"/>
      <c r="OY292" s="136"/>
      <c r="OZ292" s="136"/>
      <c r="PA292" s="136"/>
      <c r="PB292" s="136"/>
      <c r="PC292" s="136"/>
      <c r="PD292" s="136"/>
      <c r="PE292" s="136"/>
      <c r="PF292" s="136"/>
      <c r="PG292" s="136"/>
      <c r="PH292" s="136"/>
      <c r="PI292" s="136"/>
      <c r="PJ292" s="136"/>
      <c r="PK292" s="136"/>
      <c r="PL292" s="136"/>
      <c r="PM292" s="136"/>
      <c r="PN292" s="136"/>
      <c r="PO292" s="136"/>
      <c r="PP292" s="136"/>
      <c r="PQ292" s="136"/>
      <c r="PR292" s="136"/>
      <c r="PS292" s="136"/>
      <c r="PT292" s="136"/>
      <c r="PU292" s="136"/>
      <c r="PV292" s="136"/>
      <c r="PW292" s="136"/>
      <c r="PX292" s="136"/>
      <c r="PY292" s="136"/>
      <c r="PZ292" s="136"/>
      <c r="QA292" s="136"/>
      <c r="QB292" s="136"/>
      <c r="QC292" s="136"/>
      <c r="QD292" s="136"/>
      <c r="QE292" s="136"/>
      <c r="QF292" s="136"/>
      <c r="QG292" s="136"/>
      <c r="QH292" s="136"/>
      <c r="QI292" s="136"/>
      <c r="QJ292" s="136"/>
      <c r="QK292" s="136"/>
      <c r="QL292" s="136"/>
      <c r="QM292" s="136"/>
      <c r="QN292" s="136"/>
      <c r="QO292" s="136"/>
      <c r="QP292" s="136"/>
      <c r="QQ292" s="136"/>
      <c r="QR292" s="136"/>
      <c r="QS292" s="136"/>
      <c r="QT292" s="136"/>
      <c r="QU292" s="136"/>
      <c r="QV292" s="136"/>
      <c r="QW292" s="136"/>
      <c r="QX292" s="136"/>
      <c r="QY292" s="136"/>
      <c r="QZ292" s="136"/>
      <c r="RA292" s="136"/>
      <c r="RB292" s="136"/>
      <c r="RC292" s="136"/>
      <c r="RD292" s="136"/>
      <c r="RE292" s="136"/>
      <c r="RF292" s="136"/>
      <c r="RG292" s="136"/>
      <c r="RH292" s="136"/>
      <c r="RI292" s="136"/>
      <c r="RJ292" s="136"/>
      <c r="RK292" s="136"/>
      <c r="RL292" s="136"/>
      <c r="RM292" s="136"/>
      <c r="RN292" s="136"/>
      <c r="RO292" s="136"/>
      <c r="RP292" s="136"/>
      <c r="RQ292" s="136"/>
      <c r="RR292" s="136"/>
      <c r="RS292" s="136"/>
      <c r="RT292" s="136"/>
      <c r="RU292" s="136"/>
      <c r="RV292" s="136"/>
      <c r="RW292" s="136"/>
      <c r="RX292" s="136"/>
      <c r="RY292" s="136"/>
      <c r="RZ292" s="136"/>
      <c r="SA292" s="136"/>
      <c r="SB292" s="136"/>
      <c r="SC292" s="136"/>
      <c r="SD292" s="136"/>
      <c r="SE292" s="136"/>
      <c r="SF292" s="136"/>
      <c r="SG292" s="136"/>
      <c r="SH292" s="136"/>
      <c r="SI292" s="136"/>
      <c r="SJ292" s="136"/>
      <c r="SK292" s="136"/>
      <c r="SL292" s="136"/>
      <c r="SM292" s="136"/>
      <c r="SN292" s="136"/>
      <c r="SO292" s="136"/>
      <c r="SP292" s="136"/>
      <c r="SQ292" s="136"/>
      <c r="SR292" s="136"/>
      <c r="SS292" s="136"/>
      <c r="ST292" s="136"/>
      <c r="SU292" s="136"/>
      <c r="SV292" s="136"/>
      <c r="SW292" s="136"/>
      <c r="SX292" s="136"/>
      <c r="SY292" s="136"/>
      <c r="SZ292" s="136"/>
      <c r="TA292" s="136"/>
      <c r="TB292" s="136"/>
      <c r="TC292" s="136"/>
      <c r="TD292" s="136"/>
      <c r="TE292" s="136"/>
      <c r="TF292" s="136"/>
      <c r="TG292" s="136"/>
      <c r="TH292" s="136"/>
      <c r="TI292" s="136"/>
      <c r="TJ292" s="136"/>
      <c r="TK292" s="136"/>
      <c r="TL292" s="136"/>
      <c r="TM292" s="136"/>
      <c r="TN292" s="136"/>
      <c r="TO292" s="136"/>
      <c r="TP292" s="136"/>
      <c r="TQ292" s="136"/>
      <c r="TR292" s="136"/>
      <c r="TS292" s="136"/>
      <c r="TT292" s="136"/>
      <c r="TU292" s="136"/>
      <c r="TV292" s="136"/>
      <c r="TW292" s="136"/>
      <c r="TX292" s="136"/>
      <c r="TY292" s="136"/>
      <c r="TZ292" s="136"/>
      <c r="UA292" s="136"/>
      <c r="UB292" s="136"/>
      <c r="UC292" s="136"/>
      <c r="UD292" s="136"/>
      <c r="UE292" s="136"/>
      <c r="UF292" s="136"/>
      <c r="UG292" s="136"/>
      <c r="UH292" s="136"/>
      <c r="UI292" s="136"/>
      <c r="UJ292" s="136"/>
      <c r="UK292" s="136"/>
      <c r="UL292" s="136"/>
      <c r="UM292" s="136"/>
      <c r="UN292" s="136"/>
      <c r="UO292" s="136"/>
      <c r="UP292" s="136"/>
      <c r="UQ292" s="136"/>
      <c r="UR292" s="136"/>
      <c r="US292" s="136"/>
      <c r="UT292" s="136"/>
      <c r="UU292" s="136"/>
      <c r="UV292" s="136"/>
      <c r="UW292" s="136"/>
      <c r="UX292" s="136"/>
      <c r="UY292" s="136"/>
      <c r="UZ292" s="136"/>
      <c r="VA292" s="136"/>
      <c r="VB292" s="136"/>
      <c r="VC292" s="136"/>
      <c r="VD292" s="136"/>
      <c r="VE292" s="136"/>
      <c r="VF292" s="136"/>
      <c r="VG292" s="136"/>
      <c r="VH292" s="136"/>
      <c r="VI292" s="136"/>
      <c r="VJ292" s="136"/>
      <c r="VK292" s="136"/>
      <c r="VL292" s="136"/>
      <c r="VM292" s="136"/>
      <c r="VN292" s="136"/>
      <c r="VO292" s="136"/>
      <c r="VP292" s="136"/>
      <c r="VQ292" s="136"/>
      <c r="VR292" s="136"/>
      <c r="VS292" s="136"/>
      <c r="VT292" s="136"/>
      <c r="VU292" s="136"/>
      <c r="VV292" s="136"/>
      <c r="VW292" s="136"/>
      <c r="VX292" s="136"/>
      <c r="VY292" s="136"/>
      <c r="VZ292" s="136"/>
      <c r="WA292" s="136"/>
      <c r="WB292" s="136"/>
      <c r="WC292" s="136"/>
      <c r="WD292" s="136"/>
      <c r="WE292" s="136"/>
      <c r="WF292" s="136"/>
      <c r="WG292" s="136"/>
      <c r="WH292" s="136"/>
      <c r="WI292" s="136"/>
      <c r="WJ292" s="136"/>
      <c r="WK292" s="136"/>
      <c r="WL292" s="136"/>
      <c r="WM292" s="136"/>
      <c r="WN292" s="136"/>
      <c r="WO292" s="136"/>
      <c r="WP292" s="136"/>
      <c r="WQ292" s="136"/>
      <c r="WR292" s="136"/>
      <c r="WS292" s="136"/>
      <c r="WT292" s="136"/>
      <c r="WU292" s="136"/>
      <c r="WV292" s="136"/>
      <c r="WW292" s="136"/>
      <c r="WX292" s="136"/>
      <c r="WY292" s="136"/>
      <c r="WZ292" s="136"/>
      <c r="XA292" s="136"/>
      <c r="XB292" s="136"/>
      <c r="XC292" s="136"/>
      <c r="XD292" s="136"/>
      <c r="XE292" s="136"/>
      <c r="XF292" s="136"/>
      <c r="XG292" s="136"/>
      <c r="XH292" s="136"/>
      <c r="XI292" s="136"/>
      <c r="XJ292" s="136"/>
      <c r="XK292" s="136"/>
      <c r="XL292" s="136"/>
      <c r="XM292" s="136"/>
      <c r="XN292" s="136"/>
      <c r="XO292" s="136"/>
      <c r="XP292" s="136"/>
      <c r="XQ292" s="136"/>
      <c r="XR292" s="136"/>
      <c r="XS292" s="136"/>
      <c r="XT292" s="136"/>
      <c r="XU292" s="136"/>
      <c r="XV292" s="136"/>
      <c r="XW292" s="136"/>
      <c r="XX292" s="136"/>
      <c r="XY292" s="136"/>
      <c r="XZ292" s="136"/>
      <c r="YA292" s="136"/>
      <c r="YB292" s="136"/>
      <c r="YC292" s="136"/>
      <c r="YD292" s="136"/>
      <c r="YE292" s="136"/>
      <c r="YF292" s="136"/>
      <c r="YG292" s="136"/>
      <c r="YH292" s="136"/>
      <c r="YI292" s="136"/>
      <c r="YJ292" s="136"/>
      <c r="YK292" s="136"/>
      <c r="YL292" s="136"/>
      <c r="YM292" s="136"/>
      <c r="YN292" s="136"/>
      <c r="YO292" s="136"/>
      <c r="YP292" s="136"/>
      <c r="YQ292" s="136"/>
      <c r="YR292" s="136"/>
      <c r="YS292" s="136"/>
      <c r="YT292" s="136"/>
      <c r="YU292" s="136"/>
      <c r="YV292" s="136"/>
      <c r="YW292" s="136"/>
      <c r="YX292" s="136"/>
      <c r="YY292" s="136"/>
      <c r="YZ292" s="136"/>
      <c r="ZA292" s="136"/>
      <c r="ZB292" s="136"/>
      <c r="ZC292" s="136"/>
      <c r="ZD292" s="136"/>
      <c r="ZE292" s="136"/>
      <c r="ZF292" s="136"/>
      <c r="ZG292" s="136"/>
      <c r="ZH292" s="136"/>
      <c r="ZI292" s="136"/>
      <c r="ZJ292" s="136"/>
      <c r="ZK292" s="136"/>
      <c r="ZL292" s="136"/>
      <c r="ZM292" s="136"/>
      <c r="ZN292" s="136"/>
      <c r="ZO292" s="136"/>
      <c r="ZP292" s="136"/>
      <c r="ZQ292" s="136"/>
      <c r="ZR292" s="136"/>
      <c r="ZS292" s="136"/>
      <c r="ZT292" s="136"/>
      <c r="ZU292" s="136"/>
      <c r="ZV292" s="136"/>
      <c r="ZW292" s="136"/>
      <c r="ZX292" s="136"/>
      <c r="ZY292" s="136"/>
      <c r="ZZ292" s="136"/>
      <c r="AAA292" s="136"/>
      <c r="AAB292" s="136"/>
      <c r="AAC292" s="136"/>
      <c r="AAD292" s="136"/>
      <c r="AAE292" s="136"/>
      <c r="AAF292" s="136"/>
      <c r="AAG292" s="136"/>
      <c r="AAH292" s="136"/>
      <c r="AAI292" s="136"/>
      <c r="AAJ292" s="136"/>
      <c r="AAK292" s="136"/>
      <c r="AAL292" s="136"/>
      <c r="AAM292" s="136"/>
      <c r="AAN292" s="136"/>
      <c r="AAO292" s="136"/>
      <c r="AAP292" s="136"/>
      <c r="AAQ292" s="136"/>
      <c r="AAR292" s="136"/>
      <c r="AAS292" s="136"/>
      <c r="AAT292" s="136"/>
      <c r="AAU292" s="136"/>
      <c r="AAV292" s="136"/>
      <c r="AAW292" s="136"/>
      <c r="AAX292" s="136"/>
      <c r="AAY292" s="136"/>
      <c r="AAZ292" s="136"/>
      <c r="ABA292" s="136"/>
      <c r="ABB292" s="136"/>
      <c r="ABC292" s="136"/>
      <c r="ABD292" s="136"/>
      <c r="ABE292" s="136"/>
      <c r="ABF292" s="136"/>
      <c r="ABG292" s="136"/>
      <c r="ABH292" s="136"/>
      <c r="ABI292" s="136"/>
      <c r="ABJ292" s="136"/>
      <c r="ABK292" s="136"/>
      <c r="ABL292" s="136"/>
      <c r="ABM292" s="136"/>
      <c r="ABN292" s="136"/>
      <c r="ABO292" s="136"/>
      <c r="ABP292" s="136"/>
      <c r="ABQ292" s="136"/>
      <c r="ABR292" s="136"/>
      <c r="ABS292" s="136"/>
      <c r="ABT292" s="136"/>
      <c r="ABU292" s="136"/>
      <c r="ABV292" s="136"/>
      <c r="ABW292" s="136"/>
      <c r="ABX292" s="136"/>
      <c r="ABY292" s="136"/>
      <c r="ABZ292" s="136"/>
      <c r="ACA292" s="136"/>
      <c r="ACB292" s="136"/>
      <c r="ACC292" s="136"/>
      <c r="ACD292" s="136"/>
      <c r="ACE292" s="136"/>
      <c r="ACF292" s="136"/>
      <c r="ACG292" s="136"/>
      <c r="ACH292" s="136"/>
      <c r="ACI292" s="136"/>
      <c r="ACJ292" s="136"/>
      <c r="ACK292" s="136"/>
      <c r="ACL292" s="136"/>
      <c r="ACM292" s="136"/>
      <c r="ACN292" s="136"/>
      <c r="ACO292" s="136"/>
      <c r="ACP292" s="136"/>
      <c r="ACQ292" s="136"/>
      <c r="ACR292" s="136"/>
      <c r="ACS292" s="136"/>
      <c r="ACT292" s="136"/>
      <c r="ACU292" s="136"/>
      <c r="ACV292" s="136"/>
      <c r="ACW292" s="136"/>
      <c r="ACX292" s="136"/>
      <c r="ACY292" s="136"/>
      <c r="ACZ292" s="136"/>
      <c r="ADA292" s="136"/>
      <c r="ADB292" s="136"/>
      <c r="ADC292" s="136"/>
      <c r="ADD292" s="136"/>
      <c r="ADE292" s="136"/>
      <c r="ADF292" s="136"/>
      <c r="ADG292" s="136"/>
      <c r="ADH292" s="136"/>
      <c r="ADI292" s="136"/>
      <c r="ADJ292" s="136"/>
      <c r="ADK292" s="136"/>
      <c r="ADL292" s="136"/>
      <c r="ADM292" s="136"/>
      <c r="ADN292" s="136"/>
      <c r="ADO292" s="136"/>
      <c r="ADP292" s="136"/>
      <c r="ADQ292" s="136"/>
      <c r="ADR292" s="136"/>
      <c r="ADS292" s="136"/>
      <c r="ADT292" s="136"/>
      <c r="ADU292" s="136"/>
      <c r="ADV292" s="136"/>
      <c r="ADW292" s="136"/>
      <c r="ADX292" s="136"/>
      <c r="ADY292" s="136"/>
      <c r="ADZ292" s="136"/>
      <c r="AEA292" s="136"/>
      <c r="AEB292" s="136"/>
      <c r="AEC292" s="136"/>
      <c r="AED292" s="136"/>
      <c r="AEE292" s="136"/>
      <c r="AEF292" s="136"/>
      <c r="AEG292" s="136"/>
      <c r="AEH292" s="136"/>
      <c r="AEI292" s="136"/>
      <c r="AEJ292" s="136"/>
      <c r="AEK292" s="136"/>
      <c r="AEL292" s="136"/>
      <c r="AEM292" s="136"/>
      <c r="AEN292" s="136"/>
      <c r="AEO292" s="136"/>
      <c r="AEP292" s="136"/>
      <c r="AEQ292" s="136"/>
      <c r="AER292" s="136"/>
      <c r="AES292" s="136"/>
      <c r="AET292" s="136"/>
      <c r="AEU292" s="136"/>
      <c r="AEV292" s="136"/>
      <c r="AEW292" s="136"/>
      <c r="AEX292" s="136"/>
      <c r="AEY292" s="136"/>
      <c r="AEZ292" s="136"/>
      <c r="AFA292" s="136"/>
      <c r="AFB292" s="136"/>
      <c r="AFC292" s="136"/>
      <c r="AFD292" s="136"/>
      <c r="AFE292" s="136"/>
      <c r="AFF292" s="136"/>
      <c r="AFG292" s="136"/>
      <c r="AFH292" s="136"/>
      <c r="AFI292" s="136"/>
      <c r="AFJ292" s="136"/>
      <c r="AFK292" s="136"/>
      <c r="AFL292" s="136"/>
      <c r="AFM292" s="136"/>
      <c r="AFN292" s="136"/>
      <c r="AFO292" s="136"/>
      <c r="AFP292" s="136"/>
      <c r="AFQ292" s="136"/>
      <c r="AFR292" s="136"/>
      <c r="AFS292" s="136"/>
      <c r="AFT292" s="136"/>
      <c r="AFU292" s="136"/>
      <c r="AFV292" s="136"/>
      <c r="AFW292" s="136"/>
      <c r="AFX292" s="136"/>
      <c r="AFY292" s="136"/>
      <c r="AFZ292" s="136"/>
      <c r="AGA292" s="136"/>
      <c r="AGB292" s="136"/>
      <c r="AGC292" s="136"/>
      <c r="AGD292" s="136"/>
      <c r="AGE292" s="136"/>
      <c r="AGF292" s="136"/>
      <c r="AGG292" s="136"/>
      <c r="AGH292" s="136"/>
      <c r="AGI292" s="136"/>
      <c r="AGJ292" s="136"/>
      <c r="AGK292" s="136"/>
      <c r="AGL292" s="136"/>
      <c r="AGM292" s="136"/>
      <c r="AGN292" s="136"/>
      <c r="AGO292" s="136"/>
      <c r="AGP292" s="136"/>
      <c r="AGQ292" s="136"/>
      <c r="AGR292" s="136"/>
      <c r="AGS292" s="136"/>
      <c r="AGT292" s="136"/>
      <c r="AGU292" s="136"/>
      <c r="AGV292" s="136"/>
      <c r="AGW292" s="136"/>
      <c r="AGX292" s="136"/>
      <c r="AGY292" s="136"/>
      <c r="AGZ292" s="136"/>
      <c r="AHA292" s="136"/>
      <c r="AHB292" s="136"/>
      <c r="AHC292" s="136"/>
      <c r="AHD292" s="136"/>
      <c r="AHE292" s="136"/>
      <c r="AHF292" s="136"/>
      <c r="AHG292" s="136"/>
      <c r="AHH292" s="136"/>
      <c r="AHI292" s="136"/>
      <c r="AHJ292" s="136"/>
      <c r="AHK292" s="136"/>
      <c r="AHL292" s="136"/>
      <c r="AHM292" s="136"/>
      <c r="AHN292" s="136"/>
      <c r="AHO292" s="136"/>
      <c r="AHP292" s="136"/>
      <c r="AHQ292" s="136"/>
      <c r="AHR292" s="136"/>
      <c r="AHS292" s="136"/>
      <c r="AHT292" s="136"/>
      <c r="AHU292" s="136"/>
      <c r="AHV292" s="136"/>
      <c r="AHW292" s="136"/>
      <c r="AHX292" s="136"/>
      <c r="AHY292" s="136"/>
      <c r="AHZ292" s="136"/>
      <c r="AIA292" s="136"/>
      <c r="AIB292" s="136"/>
      <c r="AIC292" s="136"/>
      <c r="AID292" s="136"/>
      <c r="AIE292" s="136"/>
      <c r="AIF292" s="136"/>
      <c r="AIG292" s="136"/>
      <c r="AIH292" s="136"/>
      <c r="AII292" s="136"/>
      <c r="AIJ292" s="136"/>
      <c r="AIK292" s="136"/>
      <c r="AIL292" s="136"/>
      <c r="AIM292" s="136"/>
      <c r="AIN292" s="136"/>
      <c r="AIO292" s="136"/>
      <c r="AIP292" s="136"/>
      <c r="AIQ292" s="136"/>
      <c r="AIR292" s="136"/>
      <c r="AIS292" s="136"/>
      <c r="AIT292" s="136"/>
      <c r="AIU292" s="136"/>
      <c r="AIV292" s="136"/>
      <c r="AIW292" s="136"/>
      <c r="AIX292" s="136"/>
      <c r="AIY292" s="136"/>
      <c r="AIZ292" s="136"/>
      <c r="AJA292" s="136"/>
      <c r="AJB292" s="136"/>
      <c r="AJC292" s="136"/>
      <c r="AJD292" s="136"/>
      <c r="AJE292" s="136"/>
      <c r="AJF292" s="136"/>
      <c r="AJG292" s="136"/>
      <c r="AJH292" s="136"/>
      <c r="AJI292" s="136"/>
      <c r="AJJ292" s="136"/>
      <c r="AJK292" s="136"/>
      <c r="AJL292" s="136"/>
      <c r="AJM292" s="136"/>
      <c r="AJN292" s="136"/>
      <c r="AJO292" s="136"/>
      <c r="AJP292" s="136"/>
      <c r="AJQ292" s="136"/>
      <c r="AJR292" s="136"/>
      <c r="AJS292" s="136"/>
      <c r="AJT292" s="136"/>
      <c r="AJU292" s="136"/>
      <c r="AJV292" s="136"/>
      <c r="AJW292" s="136"/>
      <c r="AJX292" s="136"/>
      <c r="AJY292" s="136"/>
      <c r="AJZ292" s="136"/>
      <c r="AKA292" s="136"/>
      <c r="AKB292" s="136"/>
      <c r="AKC292" s="136"/>
      <c r="AKD292" s="136"/>
      <c r="AKE292" s="136"/>
      <c r="AKF292" s="136"/>
      <c r="AKG292" s="136"/>
      <c r="AKH292" s="136"/>
      <c r="AKI292" s="136"/>
      <c r="AKJ292" s="136"/>
      <c r="AKK292" s="136"/>
      <c r="AKL292" s="136"/>
      <c r="AKM292" s="136"/>
      <c r="AKN292" s="136"/>
      <c r="AKO292" s="136"/>
      <c r="AKP292" s="136"/>
      <c r="AKQ292" s="136"/>
      <c r="AKR292" s="136"/>
      <c r="AKS292" s="136"/>
      <c r="AKT292" s="136"/>
      <c r="AKU292" s="136"/>
      <c r="AKV292" s="136"/>
      <c r="AKW292" s="136"/>
      <c r="AKX292" s="136"/>
      <c r="AKY292" s="136"/>
      <c r="AKZ292" s="136"/>
      <c r="ALA292" s="136"/>
      <c r="ALB292" s="136"/>
      <c r="ALC292" s="136"/>
      <c r="ALD292" s="136"/>
      <c r="ALE292" s="136"/>
      <c r="ALF292" s="136"/>
      <c r="ALG292" s="136"/>
      <c r="ALH292" s="136"/>
      <c r="ALI292" s="136"/>
      <c r="ALJ292" s="136"/>
      <c r="ALK292" s="136"/>
      <c r="ALL292" s="136"/>
      <c r="ALM292" s="136"/>
      <c r="ALN292" s="136"/>
      <c r="ALO292" s="136"/>
      <c r="ALP292" s="136"/>
      <c r="ALQ292" s="136"/>
      <c r="ALR292" s="136"/>
      <c r="ALS292" s="136"/>
      <c r="ALT292" s="136"/>
      <c r="ALU292" s="136"/>
      <c r="ALV292" s="136"/>
      <c r="ALW292" s="136"/>
      <c r="ALX292" s="136"/>
      <c r="ALY292" s="136"/>
      <c r="ALZ292" s="136"/>
      <c r="AMA292" s="136"/>
      <c r="AMB292" s="136"/>
      <c r="AMC292" s="136"/>
      <c r="AMD292" s="136"/>
      <c r="AME292" s="136"/>
      <c r="AMF292" s="136"/>
      <c r="AMG292" s="136"/>
      <c r="AMH292" s="136"/>
      <c r="AMI292" s="136"/>
    </row>
    <row r="293" spans="1:1023" ht="29.25" x14ac:dyDescent="0.25">
      <c r="A293" s="280" t="s">
        <v>1078</v>
      </c>
      <c r="B293" s="193">
        <v>293</v>
      </c>
      <c r="C293" s="192" t="s">
        <v>1079</v>
      </c>
      <c r="D293" s="209" t="s">
        <v>1080</v>
      </c>
      <c r="E293" s="136"/>
      <c r="F293" s="238"/>
      <c r="G293" s="214"/>
      <c r="H293" s="214"/>
      <c r="I293" s="367">
        <v>3.5</v>
      </c>
      <c r="J293" s="443"/>
      <c r="K293" s="161"/>
      <c r="L293" s="161"/>
      <c r="M293" s="161"/>
      <c r="N293" s="161"/>
      <c r="O293" s="161"/>
      <c r="P293" s="161"/>
      <c r="Q293" s="77"/>
      <c r="R293" s="161"/>
      <c r="S293" s="77"/>
      <c r="T293" s="77"/>
      <c r="U293" s="161"/>
      <c r="V293" s="256">
        <f>IF(O293=1,10,100)</f>
        <v>100</v>
      </c>
      <c r="W293" s="256">
        <f>IF(O293=1,1,IF(O293=2,10,100))</f>
        <v>100</v>
      </c>
      <c r="X293" s="256">
        <f>IF(O293=3,20,100)</f>
        <v>100</v>
      </c>
      <c r="Y293" s="256">
        <f>IF(P293=1,10,100)</f>
        <v>100</v>
      </c>
      <c r="Z293" s="256">
        <f>IF(P293=1,1,IF(P293=2,10,100))</f>
        <v>100</v>
      </c>
      <c r="AA293" s="257">
        <f>IF(OR(EXACT(Q293,"1A"),EXACT(Q293,"1B")),0.1,IF(Q293=2,1,100))</f>
        <v>100</v>
      </c>
      <c r="AB293" s="257">
        <f>IF(OR(EXACT(R293,"1A"),EXACT(R293,"1B")),0.1,IF(R293=2,1,100))</f>
        <v>100</v>
      </c>
      <c r="AC293" s="257">
        <f>IF(OR(EXACT(S293,"1A"),EXACT(S293,"1B")),0.3,IF(S293=2,3,100))</f>
        <v>100</v>
      </c>
      <c r="AD293" s="136"/>
      <c r="AE293" s="136"/>
      <c r="AF293" s="249">
        <f>IF(OR(OR(EXACT(J293,"1A"),EXACT(J293,"1B"),EXACT(J293,"1C")),K293=1),1,IF(K293=2,10,100))</f>
        <v>100</v>
      </c>
      <c r="AG293" s="249">
        <f>IF(OR(EXACT(J293,"1A"),EXACT(J293,"1B"),EXACT(J293,"1C")),1,IF(J293=2,10,100))</f>
        <v>100</v>
      </c>
      <c r="AH293" s="249">
        <f>IF(OR(EXACT(J293,"1A"),EXACT(J293,"1B"),EXACT(J293,"1C"),K293=1),3,100)</f>
        <v>100</v>
      </c>
      <c r="AI293" s="249">
        <f>IF(OR(EXACT(J293,"1A"),EXACT(J293,"1B"),EXACT(J293,"1C")),5,100)</f>
        <v>100</v>
      </c>
      <c r="AJ293" s="269" t="s">
        <v>25985</v>
      </c>
      <c r="AK293" s="136"/>
      <c r="AL293" s="153"/>
      <c r="AM293" s="251"/>
      <c r="AN293" s="136"/>
      <c r="AO293" s="136"/>
      <c r="AP293" s="136"/>
      <c r="AQ293" s="272" t="s">
        <v>25986</v>
      </c>
      <c r="AR293" s="136"/>
      <c r="AS293" s="136"/>
      <c r="AT293" s="136"/>
      <c r="AU293" s="136"/>
      <c r="AV293" s="136"/>
      <c r="AW293" s="136"/>
      <c r="AX293" s="136"/>
      <c r="AY293" s="136"/>
      <c r="AZ293" s="136"/>
      <c r="BA293" s="136"/>
      <c r="BB293" s="136"/>
      <c r="BC293" s="136"/>
      <c r="BD293" s="136"/>
      <c r="BE293" s="136"/>
      <c r="BF293" s="136"/>
      <c r="BG293" s="136"/>
      <c r="BH293" s="136"/>
      <c r="BI293" s="136"/>
      <c r="BJ293" s="136"/>
      <c r="BK293" s="136"/>
      <c r="BL293" s="136"/>
      <c r="BM293" s="136"/>
      <c r="BN293" s="136"/>
      <c r="BO293" s="136"/>
      <c r="BP293" s="136"/>
      <c r="BQ293" s="136"/>
      <c r="BR293" s="136"/>
      <c r="BS293" s="136"/>
      <c r="BT293" s="136"/>
      <c r="BU293" s="136"/>
      <c r="BV293" s="136"/>
      <c r="BW293" s="136"/>
      <c r="BX293" s="136"/>
      <c r="BY293" s="136"/>
      <c r="BZ293" s="136"/>
      <c r="CA293" s="136"/>
      <c r="CB293" s="136"/>
      <c r="CC293" s="136"/>
      <c r="CD293" s="136"/>
      <c r="CE293" s="136"/>
      <c r="CF293" s="136"/>
      <c r="CG293" s="136"/>
      <c r="CH293" s="136"/>
      <c r="CI293" s="136"/>
      <c r="CJ293" s="136"/>
      <c r="CK293" s="136"/>
      <c r="CL293" s="136"/>
      <c r="CM293" s="136"/>
      <c r="CN293" s="136"/>
      <c r="CO293" s="136"/>
      <c r="CP293" s="136"/>
      <c r="CQ293" s="136"/>
      <c r="CR293" s="136"/>
      <c r="CS293" s="136"/>
      <c r="CT293" s="136"/>
      <c r="CU293" s="136"/>
      <c r="CV293" s="136"/>
      <c r="CW293" s="136"/>
      <c r="CX293" s="136"/>
      <c r="CY293" s="136"/>
      <c r="CZ293" s="136"/>
      <c r="DA293" s="136"/>
      <c r="DB293" s="136"/>
      <c r="DC293" s="136"/>
      <c r="DD293" s="136"/>
      <c r="DE293" s="136"/>
      <c r="DF293" s="136"/>
      <c r="DG293" s="136"/>
      <c r="DH293" s="136"/>
      <c r="DI293" s="136"/>
      <c r="DJ293" s="136"/>
      <c r="DK293" s="136"/>
      <c r="DL293" s="136"/>
      <c r="DM293" s="136"/>
      <c r="DN293" s="136"/>
      <c r="DO293" s="136"/>
      <c r="DP293" s="136"/>
      <c r="DQ293" s="136"/>
      <c r="DR293" s="136"/>
      <c r="DS293" s="136"/>
      <c r="DT293" s="136"/>
      <c r="DU293" s="136"/>
      <c r="DV293" s="136"/>
      <c r="DW293" s="136"/>
      <c r="DX293" s="136"/>
      <c r="DY293" s="136"/>
      <c r="DZ293" s="136"/>
      <c r="EA293" s="136"/>
      <c r="EB293" s="136"/>
      <c r="EC293" s="136"/>
      <c r="ED293" s="136"/>
      <c r="EE293" s="136"/>
      <c r="EF293" s="136"/>
      <c r="EG293" s="136"/>
      <c r="EH293" s="136"/>
      <c r="EI293" s="136"/>
      <c r="EJ293" s="136"/>
      <c r="EK293" s="136"/>
      <c r="EL293" s="136"/>
      <c r="EM293" s="136"/>
      <c r="EN293" s="136"/>
      <c r="EO293" s="136"/>
      <c r="EP293" s="136"/>
      <c r="EQ293" s="136"/>
      <c r="ER293" s="136"/>
      <c r="ES293" s="136"/>
      <c r="ET293" s="136"/>
      <c r="EU293" s="136"/>
      <c r="EV293" s="136"/>
      <c r="EW293" s="136"/>
      <c r="EX293" s="136"/>
      <c r="EY293" s="136"/>
      <c r="EZ293" s="136"/>
      <c r="FA293" s="136"/>
      <c r="FB293" s="136"/>
      <c r="FC293" s="136"/>
      <c r="FD293" s="136"/>
      <c r="FE293" s="136"/>
      <c r="FF293" s="136"/>
      <c r="FG293" s="136"/>
      <c r="FH293" s="136"/>
      <c r="FI293" s="136"/>
      <c r="FJ293" s="136"/>
      <c r="FK293" s="136"/>
      <c r="FL293" s="136"/>
      <c r="FM293" s="136"/>
      <c r="FN293" s="136"/>
      <c r="FO293" s="136"/>
      <c r="FP293" s="136"/>
      <c r="FQ293" s="136"/>
      <c r="FR293" s="136"/>
      <c r="FS293" s="136"/>
      <c r="FT293" s="136"/>
      <c r="FU293" s="136"/>
      <c r="FV293" s="136"/>
      <c r="FW293" s="136"/>
      <c r="FX293" s="136"/>
      <c r="FY293" s="136"/>
      <c r="FZ293" s="136"/>
      <c r="GA293" s="136"/>
      <c r="GB293" s="136"/>
      <c r="GC293" s="136"/>
      <c r="GD293" s="136"/>
      <c r="GE293" s="136"/>
      <c r="GF293" s="136"/>
      <c r="GG293" s="136"/>
      <c r="GH293" s="136"/>
      <c r="GI293" s="136"/>
      <c r="GJ293" s="136"/>
      <c r="GK293" s="136"/>
      <c r="GL293" s="136"/>
      <c r="GM293" s="136"/>
      <c r="GN293" s="136"/>
      <c r="GO293" s="136"/>
      <c r="GP293" s="136"/>
      <c r="GQ293" s="136"/>
      <c r="GR293" s="136"/>
      <c r="GS293" s="136"/>
      <c r="GT293" s="136"/>
      <c r="GU293" s="136"/>
      <c r="GV293" s="136"/>
      <c r="GW293" s="136"/>
      <c r="GX293" s="136"/>
      <c r="GY293" s="136"/>
      <c r="GZ293" s="136"/>
      <c r="HA293" s="136"/>
      <c r="HB293" s="136"/>
      <c r="HC293" s="136"/>
      <c r="HD293" s="136"/>
      <c r="HE293" s="136"/>
      <c r="HF293" s="136"/>
      <c r="HG293" s="136"/>
      <c r="HH293" s="136"/>
      <c r="HI293" s="136"/>
      <c r="HJ293" s="136"/>
      <c r="HK293" s="136"/>
      <c r="HL293" s="136"/>
      <c r="HM293" s="136"/>
      <c r="HN293" s="136"/>
      <c r="HO293" s="136"/>
      <c r="HP293" s="136"/>
      <c r="HQ293" s="136"/>
      <c r="HR293" s="136"/>
      <c r="HS293" s="136"/>
      <c r="HT293" s="136"/>
      <c r="HU293" s="136"/>
      <c r="HV293" s="136"/>
      <c r="HW293" s="136"/>
      <c r="HX293" s="136"/>
      <c r="HY293" s="136"/>
      <c r="HZ293" s="136"/>
      <c r="IA293" s="136"/>
      <c r="IB293" s="136"/>
      <c r="IC293" s="136"/>
      <c r="ID293" s="136"/>
      <c r="IE293" s="136"/>
      <c r="IF293" s="136"/>
      <c r="IG293" s="136"/>
      <c r="IH293" s="136"/>
      <c r="II293" s="136"/>
      <c r="IJ293" s="136"/>
      <c r="IK293" s="136"/>
      <c r="IL293" s="136"/>
      <c r="IM293" s="136"/>
      <c r="IN293" s="136"/>
      <c r="IO293" s="136"/>
      <c r="IP293" s="136"/>
      <c r="IQ293" s="136"/>
      <c r="IR293" s="136"/>
      <c r="IS293" s="136"/>
      <c r="IT293" s="136"/>
      <c r="IU293" s="136"/>
      <c r="IV293" s="136"/>
      <c r="IW293" s="136"/>
      <c r="IX293" s="136"/>
      <c r="IY293" s="136"/>
      <c r="IZ293" s="136"/>
      <c r="JA293" s="136"/>
      <c r="JB293" s="136"/>
      <c r="JC293" s="136"/>
      <c r="JD293" s="136"/>
      <c r="JE293" s="136"/>
      <c r="JF293" s="136"/>
      <c r="JG293" s="136"/>
      <c r="JH293" s="136"/>
      <c r="JI293" s="136"/>
      <c r="JJ293" s="136"/>
      <c r="JK293" s="136"/>
      <c r="JL293" s="136"/>
      <c r="JM293" s="136"/>
      <c r="JN293" s="136"/>
      <c r="JO293" s="136"/>
      <c r="JP293" s="136"/>
      <c r="JQ293" s="136"/>
      <c r="JR293" s="136"/>
      <c r="JS293" s="136"/>
      <c r="JT293" s="136"/>
      <c r="JU293" s="136"/>
      <c r="JV293" s="136"/>
      <c r="JW293" s="136"/>
      <c r="JX293" s="136"/>
      <c r="JY293" s="136"/>
      <c r="JZ293" s="136"/>
      <c r="KA293" s="136"/>
      <c r="KB293" s="136"/>
      <c r="KC293" s="136"/>
      <c r="KD293" s="136"/>
      <c r="KE293" s="136"/>
      <c r="KF293" s="136"/>
      <c r="KG293" s="136"/>
      <c r="KH293" s="136"/>
      <c r="KI293" s="136"/>
      <c r="KJ293" s="136"/>
      <c r="KK293" s="136"/>
      <c r="KL293" s="136"/>
      <c r="KM293" s="136"/>
      <c r="KN293" s="136"/>
      <c r="KO293" s="136"/>
      <c r="KP293" s="136"/>
      <c r="KQ293" s="136"/>
      <c r="KR293" s="136"/>
      <c r="KS293" s="136"/>
      <c r="KT293" s="136"/>
      <c r="KU293" s="136"/>
      <c r="KV293" s="136"/>
      <c r="KW293" s="136"/>
      <c r="KX293" s="136"/>
      <c r="KY293" s="136"/>
      <c r="KZ293" s="136"/>
      <c r="LA293" s="136"/>
      <c r="LB293" s="136"/>
      <c r="LC293" s="136"/>
      <c r="LD293" s="136"/>
      <c r="LE293" s="136"/>
      <c r="LF293" s="136"/>
      <c r="LG293" s="136"/>
      <c r="LH293" s="136"/>
      <c r="LI293" s="136"/>
      <c r="LJ293" s="136"/>
      <c r="LK293" s="136"/>
      <c r="LL293" s="136"/>
      <c r="LM293" s="136"/>
      <c r="LN293" s="136"/>
      <c r="LO293" s="136"/>
      <c r="LP293" s="136"/>
      <c r="LQ293" s="136"/>
      <c r="LR293" s="136"/>
      <c r="LS293" s="136"/>
      <c r="LT293" s="136"/>
      <c r="LU293" s="136"/>
      <c r="LV293" s="136"/>
      <c r="LW293" s="136"/>
      <c r="LX293" s="136"/>
      <c r="LY293" s="136"/>
      <c r="LZ293" s="136"/>
      <c r="MA293" s="136"/>
      <c r="MB293" s="136"/>
      <c r="MC293" s="136"/>
      <c r="MD293" s="136"/>
      <c r="ME293" s="136"/>
      <c r="MF293" s="136"/>
      <c r="MG293" s="136"/>
      <c r="MH293" s="136"/>
      <c r="MI293" s="136"/>
      <c r="MJ293" s="136"/>
      <c r="MK293" s="136"/>
      <c r="ML293" s="136"/>
      <c r="MM293" s="136"/>
      <c r="MN293" s="136"/>
      <c r="MO293" s="136"/>
      <c r="MP293" s="136"/>
      <c r="MQ293" s="136"/>
      <c r="MR293" s="136"/>
      <c r="MS293" s="136"/>
      <c r="MT293" s="136"/>
      <c r="MU293" s="136"/>
      <c r="MV293" s="136"/>
      <c r="MW293" s="136"/>
      <c r="MX293" s="136"/>
      <c r="MY293" s="136"/>
      <c r="MZ293" s="136"/>
      <c r="NA293" s="136"/>
      <c r="NB293" s="136"/>
      <c r="NC293" s="136"/>
      <c r="ND293" s="136"/>
      <c r="NE293" s="136"/>
      <c r="NF293" s="136"/>
      <c r="NG293" s="136"/>
      <c r="NH293" s="136"/>
      <c r="NI293" s="136"/>
      <c r="NJ293" s="136"/>
      <c r="NK293" s="136"/>
      <c r="NL293" s="136"/>
      <c r="NM293" s="136"/>
      <c r="NN293" s="136"/>
      <c r="NO293" s="136"/>
      <c r="NP293" s="136"/>
      <c r="NQ293" s="136"/>
      <c r="NR293" s="136"/>
      <c r="NS293" s="136"/>
      <c r="NT293" s="136"/>
      <c r="NU293" s="136"/>
      <c r="NV293" s="136"/>
      <c r="NW293" s="136"/>
      <c r="NX293" s="136"/>
      <c r="NY293" s="136"/>
      <c r="NZ293" s="136"/>
      <c r="OA293" s="136"/>
      <c r="OB293" s="136"/>
      <c r="OC293" s="136"/>
      <c r="OD293" s="136"/>
      <c r="OE293" s="136"/>
      <c r="OF293" s="136"/>
      <c r="OG293" s="136"/>
      <c r="OH293" s="136"/>
      <c r="OI293" s="136"/>
      <c r="OJ293" s="136"/>
      <c r="OK293" s="136"/>
      <c r="OL293" s="136"/>
      <c r="OM293" s="136"/>
      <c r="ON293" s="136"/>
      <c r="OO293" s="136"/>
      <c r="OP293" s="136"/>
      <c r="OQ293" s="136"/>
      <c r="OR293" s="136"/>
      <c r="OS293" s="136"/>
      <c r="OT293" s="136"/>
      <c r="OU293" s="136"/>
      <c r="OV293" s="136"/>
      <c r="OW293" s="136"/>
      <c r="OX293" s="136"/>
      <c r="OY293" s="136"/>
      <c r="OZ293" s="136"/>
      <c r="PA293" s="136"/>
      <c r="PB293" s="136"/>
      <c r="PC293" s="136"/>
      <c r="PD293" s="136"/>
      <c r="PE293" s="136"/>
      <c r="PF293" s="136"/>
      <c r="PG293" s="136"/>
      <c r="PH293" s="136"/>
      <c r="PI293" s="136"/>
      <c r="PJ293" s="136"/>
      <c r="PK293" s="136"/>
      <c r="PL293" s="136"/>
      <c r="PM293" s="136"/>
      <c r="PN293" s="136"/>
      <c r="PO293" s="136"/>
      <c r="PP293" s="136"/>
      <c r="PQ293" s="136"/>
      <c r="PR293" s="136"/>
      <c r="PS293" s="136"/>
      <c r="PT293" s="136"/>
      <c r="PU293" s="136"/>
      <c r="PV293" s="136"/>
      <c r="PW293" s="136"/>
      <c r="PX293" s="136"/>
      <c r="PY293" s="136"/>
      <c r="PZ293" s="136"/>
      <c r="QA293" s="136"/>
      <c r="QB293" s="136"/>
      <c r="QC293" s="136"/>
      <c r="QD293" s="136"/>
      <c r="QE293" s="136"/>
      <c r="QF293" s="136"/>
      <c r="QG293" s="136"/>
      <c r="QH293" s="136"/>
      <c r="QI293" s="136"/>
      <c r="QJ293" s="136"/>
      <c r="QK293" s="136"/>
      <c r="QL293" s="136"/>
      <c r="QM293" s="136"/>
      <c r="QN293" s="136"/>
      <c r="QO293" s="136"/>
      <c r="QP293" s="136"/>
      <c r="QQ293" s="136"/>
      <c r="QR293" s="136"/>
      <c r="QS293" s="136"/>
      <c r="QT293" s="136"/>
      <c r="QU293" s="136"/>
      <c r="QV293" s="136"/>
      <c r="QW293" s="136"/>
      <c r="QX293" s="136"/>
      <c r="QY293" s="136"/>
      <c r="QZ293" s="136"/>
      <c r="RA293" s="136"/>
      <c r="RB293" s="136"/>
      <c r="RC293" s="136"/>
      <c r="RD293" s="136"/>
      <c r="RE293" s="136"/>
      <c r="RF293" s="136"/>
      <c r="RG293" s="136"/>
      <c r="RH293" s="136"/>
      <c r="RI293" s="136"/>
      <c r="RJ293" s="136"/>
      <c r="RK293" s="136"/>
      <c r="RL293" s="136"/>
      <c r="RM293" s="136"/>
      <c r="RN293" s="136"/>
      <c r="RO293" s="136"/>
      <c r="RP293" s="136"/>
      <c r="RQ293" s="136"/>
      <c r="RR293" s="136"/>
      <c r="RS293" s="136"/>
      <c r="RT293" s="136"/>
      <c r="RU293" s="136"/>
      <c r="RV293" s="136"/>
      <c r="RW293" s="136"/>
      <c r="RX293" s="136"/>
      <c r="RY293" s="136"/>
      <c r="RZ293" s="136"/>
      <c r="SA293" s="136"/>
      <c r="SB293" s="136"/>
      <c r="SC293" s="136"/>
      <c r="SD293" s="136"/>
      <c r="SE293" s="136"/>
      <c r="SF293" s="136"/>
      <c r="SG293" s="136"/>
      <c r="SH293" s="136"/>
      <c r="SI293" s="136"/>
      <c r="SJ293" s="136"/>
      <c r="SK293" s="136"/>
      <c r="SL293" s="136"/>
      <c r="SM293" s="136"/>
      <c r="SN293" s="136"/>
      <c r="SO293" s="136"/>
      <c r="SP293" s="136"/>
      <c r="SQ293" s="136"/>
      <c r="SR293" s="136"/>
      <c r="SS293" s="136"/>
      <c r="ST293" s="136"/>
      <c r="SU293" s="136"/>
      <c r="SV293" s="136"/>
      <c r="SW293" s="136"/>
      <c r="SX293" s="136"/>
      <c r="SY293" s="136"/>
      <c r="SZ293" s="136"/>
      <c r="TA293" s="136"/>
      <c r="TB293" s="136"/>
      <c r="TC293" s="136"/>
      <c r="TD293" s="136"/>
      <c r="TE293" s="136"/>
      <c r="TF293" s="136"/>
      <c r="TG293" s="136"/>
      <c r="TH293" s="136"/>
      <c r="TI293" s="136"/>
      <c r="TJ293" s="136"/>
      <c r="TK293" s="136"/>
      <c r="TL293" s="136"/>
      <c r="TM293" s="136"/>
      <c r="TN293" s="136"/>
      <c r="TO293" s="136"/>
      <c r="TP293" s="136"/>
      <c r="TQ293" s="136"/>
      <c r="TR293" s="136"/>
      <c r="TS293" s="136"/>
      <c r="TT293" s="136"/>
      <c r="TU293" s="136"/>
      <c r="TV293" s="136"/>
      <c r="TW293" s="136"/>
      <c r="TX293" s="136"/>
      <c r="TY293" s="136"/>
      <c r="TZ293" s="136"/>
      <c r="UA293" s="136"/>
      <c r="UB293" s="136"/>
      <c r="UC293" s="136"/>
      <c r="UD293" s="136"/>
      <c r="UE293" s="136"/>
      <c r="UF293" s="136"/>
      <c r="UG293" s="136"/>
      <c r="UH293" s="136"/>
      <c r="UI293" s="136"/>
      <c r="UJ293" s="136"/>
      <c r="UK293" s="136"/>
      <c r="UL293" s="136"/>
      <c r="UM293" s="136"/>
      <c r="UN293" s="136"/>
      <c r="UO293" s="136"/>
      <c r="UP293" s="136"/>
      <c r="UQ293" s="136"/>
      <c r="UR293" s="136"/>
      <c r="US293" s="136"/>
      <c r="UT293" s="136"/>
      <c r="UU293" s="136"/>
      <c r="UV293" s="136"/>
      <c r="UW293" s="136"/>
      <c r="UX293" s="136"/>
      <c r="UY293" s="136"/>
      <c r="UZ293" s="136"/>
      <c r="VA293" s="136"/>
      <c r="VB293" s="136"/>
      <c r="VC293" s="136"/>
      <c r="VD293" s="136"/>
      <c r="VE293" s="136"/>
      <c r="VF293" s="136"/>
      <c r="VG293" s="136"/>
      <c r="VH293" s="136"/>
      <c r="VI293" s="136"/>
      <c r="VJ293" s="136"/>
      <c r="VK293" s="136"/>
      <c r="VL293" s="136"/>
      <c r="VM293" s="136"/>
      <c r="VN293" s="136"/>
      <c r="VO293" s="136"/>
      <c r="VP293" s="136"/>
      <c r="VQ293" s="136"/>
      <c r="VR293" s="136"/>
      <c r="VS293" s="136"/>
      <c r="VT293" s="136"/>
      <c r="VU293" s="136"/>
      <c r="VV293" s="136"/>
      <c r="VW293" s="136"/>
      <c r="VX293" s="136"/>
      <c r="VY293" s="136"/>
      <c r="VZ293" s="136"/>
      <c r="WA293" s="136"/>
      <c r="WB293" s="136"/>
      <c r="WC293" s="136"/>
      <c r="WD293" s="136"/>
      <c r="WE293" s="136"/>
      <c r="WF293" s="136"/>
      <c r="WG293" s="136"/>
      <c r="WH293" s="136"/>
      <c r="WI293" s="136"/>
      <c r="WJ293" s="136"/>
      <c r="WK293" s="136"/>
      <c r="WL293" s="136"/>
      <c r="WM293" s="136"/>
      <c r="WN293" s="136"/>
      <c r="WO293" s="136"/>
      <c r="WP293" s="136"/>
      <c r="WQ293" s="136"/>
      <c r="WR293" s="136"/>
      <c r="WS293" s="136"/>
      <c r="WT293" s="136"/>
      <c r="WU293" s="136"/>
      <c r="WV293" s="136"/>
      <c r="WW293" s="136"/>
      <c r="WX293" s="136"/>
      <c r="WY293" s="136"/>
      <c r="WZ293" s="136"/>
      <c r="XA293" s="136"/>
      <c r="XB293" s="136"/>
      <c r="XC293" s="136"/>
      <c r="XD293" s="136"/>
      <c r="XE293" s="136"/>
      <c r="XF293" s="136"/>
      <c r="XG293" s="136"/>
      <c r="XH293" s="136"/>
      <c r="XI293" s="136"/>
      <c r="XJ293" s="136"/>
      <c r="XK293" s="136"/>
      <c r="XL293" s="136"/>
      <c r="XM293" s="136"/>
      <c r="XN293" s="136"/>
      <c r="XO293" s="136"/>
      <c r="XP293" s="136"/>
      <c r="XQ293" s="136"/>
      <c r="XR293" s="136"/>
      <c r="XS293" s="136"/>
      <c r="XT293" s="136"/>
      <c r="XU293" s="136"/>
      <c r="XV293" s="136"/>
      <c r="XW293" s="136"/>
      <c r="XX293" s="136"/>
      <c r="XY293" s="136"/>
      <c r="XZ293" s="136"/>
      <c r="YA293" s="136"/>
      <c r="YB293" s="136"/>
      <c r="YC293" s="136"/>
      <c r="YD293" s="136"/>
      <c r="YE293" s="136"/>
      <c r="YF293" s="136"/>
      <c r="YG293" s="136"/>
      <c r="YH293" s="136"/>
      <c r="YI293" s="136"/>
      <c r="YJ293" s="136"/>
      <c r="YK293" s="136"/>
      <c r="YL293" s="136"/>
      <c r="YM293" s="136"/>
      <c r="YN293" s="136"/>
      <c r="YO293" s="136"/>
      <c r="YP293" s="136"/>
      <c r="YQ293" s="136"/>
      <c r="YR293" s="136"/>
      <c r="YS293" s="136"/>
      <c r="YT293" s="136"/>
      <c r="YU293" s="136"/>
      <c r="YV293" s="136"/>
      <c r="YW293" s="136"/>
      <c r="YX293" s="136"/>
      <c r="YY293" s="136"/>
      <c r="YZ293" s="136"/>
      <c r="ZA293" s="136"/>
      <c r="ZB293" s="136"/>
      <c r="ZC293" s="136"/>
      <c r="ZD293" s="136"/>
      <c r="ZE293" s="136"/>
      <c r="ZF293" s="136"/>
      <c r="ZG293" s="136"/>
      <c r="ZH293" s="136"/>
      <c r="ZI293" s="136"/>
      <c r="ZJ293" s="136"/>
      <c r="ZK293" s="136"/>
      <c r="ZL293" s="136"/>
      <c r="ZM293" s="136"/>
      <c r="ZN293" s="136"/>
      <c r="ZO293" s="136"/>
      <c r="ZP293" s="136"/>
      <c r="ZQ293" s="136"/>
      <c r="ZR293" s="136"/>
      <c r="ZS293" s="136"/>
      <c r="ZT293" s="136"/>
      <c r="ZU293" s="136"/>
      <c r="ZV293" s="136"/>
      <c r="ZW293" s="136"/>
      <c r="ZX293" s="136"/>
      <c r="ZY293" s="136"/>
      <c r="ZZ293" s="136"/>
      <c r="AAA293" s="136"/>
      <c r="AAB293" s="136"/>
      <c r="AAC293" s="136"/>
      <c r="AAD293" s="136"/>
      <c r="AAE293" s="136"/>
      <c r="AAF293" s="136"/>
      <c r="AAG293" s="136"/>
      <c r="AAH293" s="136"/>
      <c r="AAI293" s="136"/>
      <c r="AAJ293" s="136"/>
      <c r="AAK293" s="136"/>
      <c r="AAL293" s="136"/>
      <c r="AAM293" s="136"/>
      <c r="AAN293" s="136"/>
      <c r="AAO293" s="136"/>
      <c r="AAP293" s="136"/>
      <c r="AAQ293" s="136"/>
      <c r="AAR293" s="136"/>
      <c r="AAS293" s="136"/>
      <c r="AAT293" s="136"/>
      <c r="AAU293" s="136"/>
      <c r="AAV293" s="136"/>
      <c r="AAW293" s="136"/>
      <c r="AAX293" s="136"/>
      <c r="AAY293" s="136"/>
      <c r="AAZ293" s="136"/>
      <c r="ABA293" s="136"/>
      <c r="ABB293" s="136"/>
      <c r="ABC293" s="136"/>
      <c r="ABD293" s="136"/>
      <c r="ABE293" s="136"/>
      <c r="ABF293" s="136"/>
      <c r="ABG293" s="136"/>
      <c r="ABH293" s="136"/>
      <c r="ABI293" s="136"/>
      <c r="ABJ293" s="136"/>
      <c r="ABK293" s="136"/>
      <c r="ABL293" s="136"/>
      <c r="ABM293" s="136"/>
      <c r="ABN293" s="136"/>
      <c r="ABO293" s="136"/>
      <c r="ABP293" s="136"/>
      <c r="ABQ293" s="136"/>
      <c r="ABR293" s="136"/>
      <c r="ABS293" s="136"/>
      <c r="ABT293" s="136"/>
      <c r="ABU293" s="136"/>
      <c r="ABV293" s="136"/>
      <c r="ABW293" s="136"/>
      <c r="ABX293" s="136"/>
      <c r="ABY293" s="136"/>
      <c r="ABZ293" s="136"/>
      <c r="ACA293" s="136"/>
      <c r="ACB293" s="136"/>
      <c r="ACC293" s="136"/>
      <c r="ACD293" s="136"/>
      <c r="ACE293" s="136"/>
      <c r="ACF293" s="136"/>
      <c r="ACG293" s="136"/>
      <c r="ACH293" s="136"/>
      <c r="ACI293" s="136"/>
      <c r="ACJ293" s="136"/>
      <c r="ACK293" s="136"/>
      <c r="ACL293" s="136"/>
      <c r="ACM293" s="136"/>
      <c r="ACN293" s="136"/>
      <c r="ACO293" s="136"/>
      <c r="ACP293" s="136"/>
      <c r="ACQ293" s="136"/>
      <c r="ACR293" s="136"/>
      <c r="ACS293" s="136"/>
      <c r="ACT293" s="136"/>
      <c r="ACU293" s="136"/>
      <c r="ACV293" s="136"/>
      <c r="ACW293" s="136"/>
      <c r="ACX293" s="136"/>
      <c r="ACY293" s="136"/>
      <c r="ACZ293" s="136"/>
      <c r="ADA293" s="136"/>
      <c r="ADB293" s="136"/>
      <c r="ADC293" s="136"/>
      <c r="ADD293" s="136"/>
      <c r="ADE293" s="136"/>
      <c r="ADF293" s="136"/>
      <c r="ADG293" s="136"/>
      <c r="ADH293" s="136"/>
      <c r="ADI293" s="136"/>
      <c r="ADJ293" s="136"/>
      <c r="ADK293" s="136"/>
      <c r="ADL293" s="136"/>
      <c r="ADM293" s="136"/>
      <c r="ADN293" s="136"/>
      <c r="ADO293" s="136"/>
      <c r="ADP293" s="136"/>
      <c r="ADQ293" s="136"/>
      <c r="ADR293" s="136"/>
      <c r="ADS293" s="136"/>
      <c r="ADT293" s="136"/>
      <c r="ADU293" s="136"/>
      <c r="ADV293" s="136"/>
      <c r="ADW293" s="136"/>
      <c r="ADX293" s="136"/>
      <c r="ADY293" s="136"/>
      <c r="ADZ293" s="136"/>
      <c r="AEA293" s="136"/>
      <c r="AEB293" s="136"/>
      <c r="AEC293" s="136"/>
      <c r="AED293" s="136"/>
      <c r="AEE293" s="136"/>
      <c r="AEF293" s="136"/>
      <c r="AEG293" s="136"/>
      <c r="AEH293" s="136"/>
      <c r="AEI293" s="136"/>
      <c r="AEJ293" s="136"/>
      <c r="AEK293" s="136"/>
      <c r="AEL293" s="136"/>
      <c r="AEM293" s="136"/>
      <c r="AEN293" s="136"/>
      <c r="AEO293" s="136"/>
      <c r="AEP293" s="136"/>
      <c r="AEQ293" s="136"/>
      <c r="AER293" s="136"/>
      <c r="AES293" s="136"/>
      <c r="AET293" s="136"/>
      <c r="AEU293" s="136"/>
      <c r="AEV293" s="136"/>
      <c r="AEW293" s="136"/>
      <c r="AEX293" s="136"/>
      <c r="AEY293" s="136"/>
      <c r="AEZ293" s="136"/>
      <c r="AFA293" s="136"/>
      <c r="AFB293" s="136"/>
      <c r="AFC293" s="136"/>
      <c r="AFD293" s="136"/>
      <c r="AFE293" s="136"/>
      <c r="AFF293" s="136"/>
      <c r="AFG293" s="136"/>
      <c r="AFH293" s="136"/>
      <c r="AFI293" s="136"/>
      <c r="AFJ293" s="136"/>
      <c r="AFK293" s="136"/>
      <c r="AFL293" s="136"/>
      <c r="AFM293" s="136"/>
      <c r="AFN293" s="136"/>
      <c r="AFO293" s="136"/>
      <c r="AFP293" s="136"/>
      <c r="AFQ293" s="136"/>
      <c r="AFR293" s="136"/>
      <c r="AFS293" s="136"/>
      <c r="AFT293" s="136"/>
      <c r="AFU293" s="136"/>
      <c r="AFV293" s="136"/>
      <c r="AFW293" s="136"/>
      <c r="AFX293" s="136"/>
      <c r="AFY293" s="136"/>
      <c r="AFZ293" s="136"/>
      <c r="AGA293" s="136"/>
      <c r="AGB293" s="136"/>
      <c r="AGC293" s="136"/>
      <c r="AGD293" s="136"/>
      <c r="AGE293" s="136"/>
      <c r="AGF293" s="136"/>
      <c r="AGG293" s="136"/>
      <c r="AGH293" s="136"/>
      <c r="AGI293" s="136"/>
      <c r="AGJ293" s="136"/>
      <c r="AGK293" s="136"/>
      <c r="AGL293" s="136"/>
      <c r="AGM293" s="136"/>
      <c r="AGN293" s="136"/>
      <c r="AGO293" s="136"/>
      <c r="AGP293" s="136"/>
      <c r="AGQ293" s="136"/>
      <c r="AGR293" s="136"/>
      <c r="AGS293" s="136"/>
      <c r="AGT293" s="136"/>
      <c r="AGU293" s="136"/>
      <c r="AGV293" s="136"/>
      <c r="AGW293" s="136"/>
      <c r="AGX293" s="136"/>
      <c r="AGY293" s="136"/>
      <c r="AGZ293" s="136"/>
      <c r="AHA293" s="136"/>
      <c r="AHB293" s="136"/>
      <c r="AHC293" s="136"/>
      <c r="AHD293" s="136"/>
      <c r="AHE293" s="136"/>
      <c r="AHF293" s="136"/>
      <c r="AHG293" s="136"/>
      <c r="AHH293" s="136"/>
      <c r="AHI293" s="136"/>
      <c r="AHJ293" s="136"/>
      <c r="AHK293" s="136"/>
      <c r="AHL293" s="136"/>
      <c r="AHM293" s="136"/>
      <c r="AHN293" s="136"/>
      <c r="AHO293" s="136"/>
      <c r="AHP293" s="136"/>
      <c r="AHQ293" s="136"/>
      <c r="AHR293" s="136"/>
      <c r="AHS293" s="136"/>
      <c r="AHT293" s="136"/>
      <c r="AHU293" s="136"/>
      <c r="AHV293" s="136"/>
      <c r="AHW293" s="136"/>
      <c r="AHX293" s="136"/>
      <c r="AHY293" s="136"/>
      <c r="AHZ293" s="136"/>
      <c r="AIA293" s="136"/>
      <c r="AIB293" s="136"/>
      <c r="AIC293" s="136"/>
      <c r="AID293" s="136"/>
      <c r="AIE293" s="136"/>
      <c r="AIF293" s="136"/>
      <c r="AIG293" s="136"/>
      <c r="AIH293" s="136"/>
      <c r="AII293" s="136"/>
      <c r="AIJ293" s="136"/>
      <c r="AIK293" s="136"/>
      <c r="AIL293" s="136"/>
      <c r="AIM293" s="136"/>
      <c r="AIN293" s="136"/>
      <c r="AIO293" s="136"/>
      <c r="AIP293" s="136"/>
      <c r="AIQ293" s="136"/>
      <c r="AIR293" s="136"/>
      <c r="AIS293" s="136"/>
      <c r="AIT293" s="136"/>
      <c r="AIU293" s="136"/>
      <c r="AIV293" s="136"/>
      <c r="AIW293" s="136"/>
      <c r="AIX293" s="136"/>
      <c r="AIY293" s="136"/>
      <c r="AIZ293" s="136"/>
      <c r="AJA293" s="136"/>
      <c r="AJB293" s="136"/>
      <c r="AJC293" s="136"/>
      <c r="AJD293" s="136"/>
      <c r="AJE293" s="136"/>
      <c r="AJF293" s="136"/>
      <c r="AJG293" s="136"/>
      <c r="AJH293" s="136"/>
      <c r="AJI293" s="136"/>
      <c r="AJJ293" s="136"/>
      <c r="AJK293" s="136"/>
      <c r="AJL293" s="136"/>
      <c r="AJM293" s="136"/>
      <c r="AJN293" s="136"/>
      <c r="AJO293" s="136"/>
      <c r="AJP293" s="136"/>
      <c r="AJQ293" s="136"/>
      <c r="AJR293" s="136"/>
      <c r="AJS293" s="136"/>
      <c r="AJT293" s="136"/>
      <c r="AJU293" s="136"/>
      <c r="AJV293" s="136"/>
      <c r="AJW293" s="136"/>
      <c r="AJX293" s="136"/>
      <c r="AJY293" s="136"/>
      <c r="AJZ293" s="136"/>
      <c r="AKA293" s="136"/>
      <c r="AKB293" s="136"/>
      <c r="AKC293" s="136"/>
      <c r="AKD293" s="136"/>
      <c r="AKE293" s="136"/>
      <c r="AKF293" s="136"/>
      <c r="AKG293" s="136"/>
      <c r="AKH293" s="136"/>
      <c r="AKI293" s="136"/>
      <c r="AKJ293" s="136"/>
      <c r="AKK293" s="136"/>
      <c r="AKL293" s="136"/>
      <c r="AKM293" s="136"/>
      <c r="AKN293" s="136"/>
      <c r="AKO293" s="136"/>
      <c r="AKP293" s="136"/>
      <c r="AKQ293" s="136"/>
      <c r="AKR293" s="136"/>
      <c r="AKS293" s="136"/>
      <c r="AKT293" s="136"/>
      <c r="AKU293" s="136"/>
      <c r="AKV293" s="136"/>
      <c r="AKW293" s="136"/>
      <c r="AKX293" s="136"/>
      <c r="AKY293" s="136"/>
      <c r="AKZ293" s="136"/>
      <c r="ALA293" s="136"/>
      <c r="ALB293" s="136"/>
      <c r="ALC293" s="136"/>
      <c r="ALD293" s="136"/>
      <c r="ALE293" s="136"/>
      <c r="ALF293" s="136"/>
      <c r="ALG293" s="136"/>
      <c r="ALH293" s="136"/>
      <c r="ALI293" s="136"/>
      <c r="ALJ293" s="136"/>
      <c r="ALK293" s="136"/>
      <c r="ALL293" s="136"/>
      <c r="ALM293" s="136"/>
      <c r="ALN293" s="136"/>
      <c r="ALO293" s="136"/>
      <c r="ALP293" s="136"/>
      <c r="ALQ293" s="136"/>
      <c r="ALR293" s="136"/>
      <c r="ALS293" s="136"/>
      <c r="ALT293" s="136"/>
      <c r="ALU293" s="136"/>
      <c r="ALV293" s="136"/>
      <c r="ALW293" s="136"/>
      <c r="ALX293" s="136"/>
      <c r="ALY293" s="136"/>
      <c r="ALZ293" s="136"/>
      <c r="AMA293" s="136"/>
      <c r="AMB293" s="136"/>
      <c r="AMC293" s="136"/>
      <c r="AMD293" s="136"/>
      <c r="AME293" s="136"/>
      <c r="AMF293" s="136"/>
      <c r="AMG293" s="136"/>
      <c r="AMH293" s="136"/>
      <c r="AMI293" s="136"/>
    </row>
    <row r="294" spans="1:1023" x14ac:dyDescent="0.25">
      <c r="A294" s="280" t="s">
        <v>6080</v>
      </c>
      <c r="B294" s="193">
        <v>294</v>
      </c>
      <c r="C294" s="192" t="s">
        <v>9936</v>
      </c>
      <c r="D294" s="209" t="s">
        <v>6332</v>
      </c>
      <c r="E294" s="136"/>
      <c r="F294" s="238">
        <v>4</v>
      </c>
      <c r="G294" s="214"/>
      <c r="H294" s="214">
        <v>4</v>
      </c>
      <c r="I294" s="367">
        <v>88.1</v>
      </c>
      <c r="J294" s="443"/>
      <c r="K294" s="161">
        <v>1</v>
      </c>
      <c r="L294" s="77" t="s">
        <v>771</v>
      </c>
      <c r="M294" s="409" t="s">
        <v>770</v>
      </c>
      <c r="N294" s="161"/>
      <c r="O294" s="161"/>
      <c r="P294" s="161"/>
      <c r="Q294" s="409" t="s">
        <v>770</v>
      </c>
      <c r="R294" s="409">
        <v>2</v>
      </c>
      <c r="S294" s="77" t="s">
        <v>770</v>
      </c>
      <c r="T294" s="77"/>
      <c r="U294" s="161"/>
      <c r="V294" s="256">
        <f>IF(O294=1,10,100)</f>
        <v>100</v>
      </c>
      <c r="W294" s="256">
        <f>IF(O294=1,1,IF(O294=2,10,100))</f>
        <v>100</v>
      </c>
      <c r="X294" s="256">
        <f>IF(O294=3,20,100)</f>
        <v>100</v>
      </c>
      <c r="Y294" s="256">
        <f>IF(P294=1,10,100)</f>
        <v>100</v>
      </c>
      <c r="Z294" s="256">
        <f>IF(P294=1,1,IF(P294=2,10,100))</f>
        <v>100</v>
      </c>
      <c r="AA294" s="265">
        <v>0.01</v>
      </c>
      <c r="AB294" s="257">
        <f>IF(OR(EXACT(R294,"1A"),EXACT(R294,"1B")),0.1,IF(R294=2,1,100))</f>
        <v>1</v>
      </c>
      <c r="AC294" s="257">
        <f>IF(OR(EXACT(S294,"1A"),EXACT(S294,"1B")),0.3,IF(S294=2,3,100))</f>
        <v>0.3</v>
      </c>
      <c r="AD294" s="136"/>
      <c r="AE294" s="136"/>
      <c r="AF294" s="249">
        <f>IF(OR(OR(EXACT(J294,"1A"),EXACT(J294,"1B"),EXACT(J294,"1C")),K294=1),1,IF(K294=2,10,100))</f>
        <v>1</v>
      </c>
      <c r="AG294" s="249">
        <f>IF(OR(EXACT(J294,"1A"),EXACT(J294,"1B"),EXACT(J294,"1C")),1,IF(J294=2,10,100))</f>
        <v>100</v>
      </c>
      <c r="AH294" s="249">
        <f>IF(OR(EXACT(J294,"1A"),EXACT(J294,"1B"),EXACT(J294,"1C"),K294=1),3,100)</f>
        <v>3</v>
      </c>
      <c r="AI294" s="249">
        <f>IF(OR(EXACT(J294,"1A"),EXACT(J294,"1B"),EXACT(J294,"1C")),5,100)</f>
        <v>100</v>
      </c>
      <c r="AJ294" s="269" t="s">
        <v>25987</v>
      </c>
      <c r="AK294" s="220">
        <v>1</v>
      </c>
      <c r="AL294" s="228">
        <v>1</v>
      </c>
      <c r="AM294" s="251"/>
      <c r="AN294" s="220">
        <v>1</v>
      </c>
      <c r="AO294" s="136"/>
      <c r="AP294" s="136"/>
      <c r="AQ294" s="199" t="s">
        <v>6585</v>
      </c>
      <c r="AR294" s="136"/>
      <c r="AS294" s="136"/>
      <c r="AT294" s="136"/>
      <c r="AU294" s="136"/>
      <c r="AV294" s="136"/>
      <c r="AW294" s="136"/>
      <c r="AX294" s="136"/>
      <c r="AY294" s="136"/>
      <c r="AZ294" s="136"/>
      <c r="BA294" s="136"/>
      <c r="BB294" s="136"/>
      <c r="BC294" s="136"/>
      <c r="BD294" s="136"/>
      <c r="BE294" s="136"/>
      <c r="BF294" s="136"/>
      <c r="BG294" s="136"/>
      <c r="BH294" s="136"/>
      <c r="BI294" s="136"/>
      <c r="BJ294" s="136"/>
      <c r="BK294" s="136"/>
      <c r="BL294" s="136"/>
      <c r="BM294" s="136"/>
      <c r="BN294" s="136"/>
      <c r="BO294" s="136"/>
      <c r="BP294" s="136"/>
      <c r="BQ294" s="136"/>
      <c r="BR294" s="136"/>
      <c r="BS294" s="136"/>
      <c r="BT294" s="136"/>
      <c r="BU294" s="136"/>
      <c r="BV294" s="136"/>
      <c r="BW294" s="136"/>
      <c r="BX294" s="136"/>
      <c r="BY294" s="136"/>
      <c r="BZ294" s="136"/>
      <c r="CA294" s="136"/>
      <c r="CB294" s="136"/>
      <c r="CC294" s="136"/>
      <c r="CD294" s="136"/>
      <c r="CE294" s="136"/>
      <c r="CF294" s="136"/>
      <c r="CG294" s="136"/>
      <c r="CH294" s="136"/>
      <c r="CI294" s="136"/>
      <c r="CJ294" s="136"/>
      <c r="CK294" s="136"/>
      <c r="CL294" s="136"/>
      <c r="CM294" s="136"/>
      <c r="CN294" s="136"/>
      <c r="CO294" s="136"/>
      <c r="CP294" s="136"/>
      <c r="CQ294" s="136"/>
      <c r="CR294" s="136"/>
      <c r="CS294" s="136"/>
      <c r="CT294" s="136"/>
      <c r="CU294" s="136"/>
      <c r="CV294" s="136"/>
      <c r="CW294" s="136"/>
      <c r="CX294" s="136"/>
      <c r="CY294" s="136"/>
      <c r="CZ294" s="136"/>
      <c r="DA294" s="136"/>
      <c r="DB294" s="136"/>
      <c r="DC294" s="136"/>
      <c r="DD294" s="136"/>
      <c r="DE294" s="136"/>
      <c r="DF294" s="136"/>
      <c r="DG294" s="136"/>
      <c r="DH294" s="136"/>
      <c r="DI294" s="136"/>
      <c r="DJ294" s="136"/>
      <c r="DK294" s="136"/>
      <c r="DL294" s="136"/>
      <c r="DM294" s="136"/>
      <c r="DN294" s="136"/>
      <c r="DO294" s="136"/>
      <c r="DP294" s="136"/>
      <c r="DQ294" s="136"/>
      <c r="DR294" s="136"/>
      <c r="DS294" s="136"/>
      <c r="DT294" s="136"/>
      <c r="DU294" s="136"/>
      <c r="DV294" s="136"/>
      <c r="DW294" s="136"/>
      <c r="DX294" s="136"/>
      <c r="DY294" s="136"/>
      <c r="DZ294" s="136"/>
      <c r="EA294" s="136"/>
      <c r="EB294" s="136"/>
      <c r="EC294" s="136"/>
      <c r="ED294" s="136"/>
      <c r="EE294" s="136"/>
      <c r="EF294" s="136"/>
      <c r="EG294" s="136"/>
      <c r="EH294" s="136"/>
      <c r="EI294" s="136"/>
      <c r="EJ294" s="136"/>
      <c r="EK294" s="136"/>
      <c r="EL294" s="136"/>
      <c r="EM294" s="136"/>
      <c r="EN294" s="136"/>
      <c r="EO294" s="136"/>
      <c r="EP294" s="136"/>
      <c r="EQ294" s="136"/>
      <c r="ER294" s="136"/>
      <c r="ES294" s="136"/>
      <c r="ET294" s="136"/>
      <c r="EU294" s="136"/>
      <c r="EV294" s="136"/>
      <c r="EW294" s="136"/>
      <c r="EX294" s="136"/>
      <c r="EY294" s="136"/>
      <c r="EZ294" s="136"/>
      <c r="FA294" s="136"/>
      <c r="FB294" s="136"/>
      <c r="FC294" s="136"/>
      <c r="FD294" s="136"/>
      <c r="FE294" s="136"/>
      <c r="FF294" s="136"/>
      <c r="FG294" s="136"/>
      <c r="FH294" s="136"/>
      <c r="FI294" s="136"/>
      <c r="FJ294" s="136"/>
      <c r="FK294" s="136"/>
      <c r="FL294" s="136"/>
      <c r="FM294" s="136"/>
      <c r="FN294" s="136"/>
      <c r="FO294" s="136"/>
      <c r="FP294" s="136"/>
      <c r="FQ294" s="136"/>
      <c r="FR294" s="136"/>
      <c r="FS294" s="136"/>
      <c r="FT294" s="136"/>
      <c r="FU294" s="136"/>
      <c r="FV294" s="136"/>
      <c r="FW294" s="136"/>
      <c r="FX294" s="136"/>
      <c r="FY294" s="136"/>
      <c r="FZ294" s="136"/>
      <c r="GA294" s="136"/>
      <c r="GB294" s="136"/>
      <c r="GC294" s="136"/>
      <c r="GD294" s="136"/>
      <c r="GE294" s="136"/>
      <c r="GF294" s="136"/>
      <c r="GG294" s="136"/>
      <c r="GH294" s="136"/>
      <c r="GI294" s="136"/>
      <c r="GJ294" s="136"/>
      <c r="GK294" s="136"/>
      <c r="GL294" s="136"/>
      <c r="GM294" s="136"/>
      <c r="GN294" s="136"/>
      <c r="GO294" s="136"/>
      <c r="GP294" s="136"/>
      <c r="GQ294" s="136"/>
      <c r="GR294" s="136"/>
      <c r="GS294" s="136"/>
      <c r="GT294" s="136"/>
      <c r="GU294" s="136"/>
      <c r="GV294" s="136"/>
      <c r="GW294" s="136"/>
      <c r="GX294" s="136"/>
      <c r="GY294" s="136"/>
      <c r="GZ294" s="136"/>
      <c r="HA294" s="136"/>
      <c r="HB294" s="136"/>
      <c r="HC294" s="136"/>
      <c r="HD294" s="136"/>
      <c r="HE294" s="136"/>
      <c r="HF294" s="136"/>
      <c r="HG294" s="136"/>
      <c r="HH294" s="136"/>
      <c r="HI294" s="136"/>
      <c r="HJ294" s="136"/>
      <c r="HK294" s="136"/>
      <c r="HL294" s="136"/>
      <c r="HM294" s="136"/>
      <c r="HN294" s="136"/>
      <c r="HO294" s="136"/>
      <c r="HP294" s="136"/>
      <c r="HQ294" s="136"/>
      <c r="HR294" s="136"/>
      <c r="HS294" s="136"/>
      <c r="HT294" s="136"/>
      <c r="HU294" s="136"/>
      <c r="HV294" s="136"/>
      <c r="HW294" s="136"/>
      <c r="HX294" s="136"/>
      <c r="HY294" s="136"/>
      <c r="HZ294" s="136"/>
      <c r="IA294" s="136"/>
      <c r="IB294" s="136"/>
      <c r="IC294" s="136"/>
      <c r="ID294" s="136"/>
      <c r="IE294" s="136"/>
      <c r="IF294" s="136"/>
      <c r="IG294" s="136"/>
      <c r="IH294" s="136"/>
      <c r="II294" s="136"/>
      <c r="IJ294" s="136"/>
      <c r="IK294" s="136"/>
      <c r="IL294" s="136"/>
      <c r="IM294" s="136"/>
      <c r="IN294" s="136"/>
      <c r="IO294" s="136"/>
      <c r="IP294" s="136"/>
      <c r="IQ294" s="136"/>
      <c r="IR294" s="136"/>
      <c r="IS294" s="136"/>
      <c r="IT294" s="136"/>
      <c r="IU294" s="136"/>
      <c r="IV294" s="136"/>
      <c r="IW294" s="136"/>
      <c r="IX294" s="136"/>
      <c r="IY294" s="136"/>
      <c r="IZ294" s="136"/>
      <c r="JA294" s="136"/>
      <c r="JB294" s="136"/>
      <c r="JC294" s="136"/>
      <c r="JD294" s="136"/>
      <c r="JE294" s="136"/>
      <c r="JF294" s="136"/>
      <c r="JG294" s="136"/>
      <c r="JH294" s="136"/>
      <c r="JI294" s="136"/>
      <c r="JJ294" s="136"/>
      <c r="JK294" s="136"/>
      <c r="JL294" s="136"/>
      <c r="JM294" s="136"/>
      <c r="JN294" s="136"/>
      <c r="JO294" s="136"/>
      <c r="JP294" s="136"/>
      <c r="JQ294" s="136"/>
      <c r="JR294" s="136"/>
      <c r="JS294" s="136"/>
      <c r="JT294" s="136"/>
      <c r="JU294" s="136"/>
      <c r="JV294" s="136"/>
      <c r="JW294" s="136"/>
      <c r="JX294" s="136"/>
      <c r="JY294" s="136"/>
      <c r="JZ294" s="136"/>
      <c r="KA294" s="136"/>
      <c r="KB294" s="136"/>
      <c r="KC294" s="136"/>
      <c r="KD294" s="136"/>
      <c r="KE294" s="136"/>
      <c r="KF294" s="136"/>
      <c r="KG294" s="136"/>
      <c r="KH294" s="136"/>
      <c r="KI294" s="136"/>
      <c r="KJ294" s="136"/>
      <c r="KK294" s="136"/>
      <c r="KL294" s="136"/>
      <c r="KM294" s="136"/>
      <c r="KN294" s="136"/>
      <c r="KO294" s="136"/>
      <c r="KP294" s="136"/>
      <c r="KQ294" s="136"/>
      <c r="KR294" s="136"/>
      <c r="KS294" s="136"/>
      <c r="KT294" s="136"/>
      <c r="KU294" s="136"/>
      <c r="KV294" s="136"/>
      <c r="KW294" s="136"/>
      <c r="KX294" s="136"/>
      <c r="KY294" s="136"/>
      <c r="KZ294" s="136"/>
      <c r="LA294" s="136"/>
      <c r="LB294" s="136"/>
      <c r="LC294" s="136"/>
      <c r="LD294" s="136"/>
      <c r="LE294" s="136"/>
      <c r="LF294" s="136"/>
      <c r="LG294" s="136"/>
      <c r="LH294" s="136"/>
      <c r="LI294" s="136"/>
      <c r="LJ294" s="136"/>
      <c r="LK294" s="136"/>
      <c r="LL294" s="136"/>
      <c r="LM294" s="136"/>
      <c r="LN294" s="136"/>
      <c r="LO294" s="136"/>
      <c r="LP294" s="136"/>
      <c r="LQ294" s="136"/>
      <c r="LR294" s="136"/>
      <c r="LS294" s="136"/>
      <c r="LT294" s="136"/>
      <c r="LU294" s="136"/>
      <c r="LV294" s="136"/>
      <c r="LW294" s="136"/>
      <c r="LX294" s="136"/>
      <c r="LY294" s="136"/>
      <c r="LZ294" s="136"/>
      <c r="MA294" s="136"/>
      <c r="MB294" s="136"/>
      <c r="MC294" s="136"/>
      <c r="MD294" s="136"/>
      <c r="ME294" s="136"/>
      <c r="MF294" s="136"/>
      <c r="MG294" s="136"/>
      <c r="MH294" s="136"/>
      <c r="MI294" s="136"/>
      <c r="MJ294" s="136"/>
      <c r="MK294" s="136"/>
      <c r="ML294" s="136"/>
      <c r="MM294" s="136"/>
      <c r="MN294" s="136"/>
      <c r="MO294" s="136"/>
      <c r="MP294" s="136"/>
      <c r="MQ294" s="136"/>
      <c r="MR294" s="136"/>
      <c r="MS294" s="136"/>
      <c r="MT294" s="136"/>
      <c r="MU294" s="136"/>
      <c r="MV294" s="136"/>
      <c r="MW294" s="136"/>
      <c r="MX294" s="136"/>
      <c r="MY294" s="136"/>
      <c r="MZ294" s="136"/>
      <c r="NA294" s="136"/>
      <c r="NB294" s="136"/>
      <c r="NC294" s="136"/>
      <c r="ND294" s="136"/>
      <c r="NE294" s="136"/>
      <c r="NF294" s="136"/>
      <c r="NG294" s="136"/>
      <c r="NH294" s="136"/>
      <c r="NI294" s="136"/>
      <c r="NJ294" s="136"/>
      <c r="NK294" s="136"/>
      <c r="NL294" s="136"/>
      <c r="NM294" s="136"/>
      <c r="NN294" s="136"/>
      <c r="NO294" s="136"/>
      <c r="NP294" s="136"/>
      <c r="NQ294" s="136"/>
      <c r="NR294" s="136"/>
      <c r="NS294" s="136"/>
      <c r="NT294" s="136"/>
      <c r="NU294" s="136"/>
      <c r="NV294" s="136"/>
      <c r="NW294" s="136"/>
      <c r="NX294" s="136"/>
      <c r="NY294" s="136"/>
      <c r="NZ294" s="136"/>
      <c r="OA294" s="136"/>
      <c r="OB294" s="136"/>
      <c r="OC294" s="136"/>
      <c r="OD294" s="136"/>
      <c r="OE294" s="136"/>
      <c r="OF294" s="136"/>
      <c r="OG294" s="136"/>
      <c r="OH294" s="136"/>
      <c r="OI294" s="136"/>
      <c r="OJ294" s="136"/>
      <c r="OK294" s="136"/>
      <c r="OL294" s="136"/>
      <c r="OM294" s="136"/>
      <c r="ON294" s="136"/>
      <c r="OO294" s="136"/>
      <c r="OP294" s="136"/>
      <c r="OQ294" s="136"/>
      <c r="OR294" s="136"/>
      <c r="OS294" s="136"/>
      <c r="OT294" s="136"/>
      <c r="OU294" s="136"/>
      <c r="OV294" s="136"/>
      <c r="OW294" s="136"/>
      <c r="OX294" s="136"/>
      <c r="OY294" s="136"/>
      <c r="OZ294" s="136"/>
      <c r="PA294" s="136"/>
      <c r="PB294" s="136"/>
      <c r="PC294" s="136"/>
      <c r="PD294" s="136"/>
      <c r="PE294" s="136"/>
      <c r="PF294" s="136"/>
      <c r="PG294" s="136"/>
      <c r="PH294" s="136"/>
      <c r="PI294" s="136"/>
      <c r="PJ294" s="136"/>
      <c r="PK294" s="136"/>
      <c r="PL294" s="136"/>
      <c r="PM294" s="136"/>
      <c r="PN294" s="136"/>
      <c r="PO294" s="136"/>
      <c r="PP294" s="136"/>
      <c r="PQ294" s="136"/>
      <c r="PR294" s="136"/>
      <c r="PS294" s="136"/>
      <c r="PT294" s="136"/>
      <c r="PU294" s="136"/>
      <c r="PV294" s="136"/>
      <c r="PW294" s="136"/>
      <c r="PX294" s="136"/>
      <c r="PY294" s="136"/>
      <c r="PZ294" s="136"/>
      <c r="QA294" s="136"/>
      <c r="QB294" s="136"/>
      <c r="QC294" s="136"/>
      <c r="QD294" s="136"/>
      <c r="QE294" s="136"/>
      <c r="QF294" s="136"/>
      <c r="QG294" s="136"/>
      <c r="QH294" s="136"/>
      <c r="QI294" s="136"/>
      <c r="QJ294" s="136"/>
      <c r="QK294" s="136"/>
      <c r="QL294" s="136"/>
      <c r="QM294" s="136"/>
      <c r="QN294" s="136"/>
      <c r="QO294" s="136"/>
      <c r="QP294" s="136"/>
      <c r="QQ294" s="136"/>
      <c r="QR294" s="136"/>
      <c r="QS294" s="136"/>
      <c r="QT294" s="136"/>
      <c r="QU294" s="136"/>
      <c r="QV294" s="136"/>
      <c r="QW294" s="136"/>
      <c r="QX294" s="136"/>
      <c r="QY294" s="136"/>
      <c r="QZ294" s="136"/>
      <c r="RA294" s="136"/>
      <c r="RB294" s="136"/>
      <c r="RC294" s="136"/>
      <c r="RD294" s="136"/>
      <c r="RE294" s="136"/>
      <c r="RF294" s="136"/>
      <c r="RG294" s="136"/>
      <c r="RH294" s="136"/>
      <c r="RI294" s="136"/>
      <c r="RJ294" s="136"/>
      <c r="RK294" s="136"/>
      <c r="RL294" s="136"/>
      <c r="RM294" s="136"/>
      <c r="RN294" s="136"/>
      <c r="RO294" s="136"/>
      <c r="RP294" s="136"/>
      <c r="RQ294" s="136"/>
      <c r="RR294" s="136"/>
      <c r="RS294" s="136"/>
      <c r="RT294" s="136"/>
      <c r="RU294" s="136"/>
      <c r="RV294" s="136"/>
      <c r="RW294" s="136"/>
      <c r="RX294" s="136"/>
      <c r="RY294" s="136"/>
      <c r="RZ294" s="136"/>
      <c r="SA294" s="136"/>
      <c r="SB294" s="136"/>
      <c r="SC294" s="136"/>
      <c r="SD294" s="136"/>
      <c r="SE294" s="136"/>
      <c r="SF294" s="136"/>
      <c r="SG294" s="136"/>
      <c r="SH294" s="136"/>
      <c r="SI294" s="136"/>
      <c r="SJ294" s="136"/>
      <c r="SK294" s="136"/>
      <c r="SL294" s="136"/>
      <c r="SM294" s="136"/>
      <c r="SN294" s="136"/>
      <c r="SO294" s="136"/>
      <c r="SP294" s="136"/>
      <c r="SQ294" s="136"/>
      <c r="SR294" s="136"/>
      <c r="SS294" s="136"/>
      <c r="ST294" s="136"/>
      <c r="SU294" s="136"/>
      <c r="SV294" s="136"/>
      <c r="SW294" s="136"/>
      <c r="SX294" s="136"/>
      <c r="SY294" s="136"/>
      <c r="SZ294" s="136"/>
      <c r="TA294" s="136"/>
      <c r="TB294" s="136"/>
      <c r="TC294" s="136"/>
      <c r="TD294" s="136"/>
      <c r="TE294" s="136"/>
      <c r="TF294" s="136"/>
      <c r="TG294" s="136"/>
      <c r="TH294" s="136"/>
      <c r="TI294" s="136"/>
      <c r="TJ294" s="136"/>
      <c r="TK294" s="136"/>
      <c r="TL294" s="136"/>
      <c r="TM294" s="136"/>
      <c r="TN294" s="136"/>
      <c r="TO294" s="136"/>
      <c r="TP294" s="136"/>
      <c r="TQ294" s="136"/>
      <c r="TR294" s="136"/>
      <c r="TS294" s="136"/>
      <c r="TT294" s="136"/>
      <c r="TU294" s="136"/>
      <c r="TV294" s="136"/>
      <c r="TW294" s="136"/>
      <c r="TX294" s="136"/>
      <c r="TY294" s="136"/>
      <c r="TZ294" s="136"/>
      <c r="UA294" s="136"/>
      <c r="UB294" s="136"/>
      <c r="UC294" s="136"/>
      <c r="UD294" s="136"/>
      <c r="UE294" s="136"/>
      <c r="UF294" s="136"/>
      <c r="UG294" s="136"/>
      <c r="UH294" s="136"/>
      <c r="UI294" s="136"/>
      <c r="UJ294" s="136"/>
      <c r="UK294" s="136"/>
      <c r="UL294" s="136"/>
      <c r="UM294" s="136"/>
      <c r="UN294" s="136"/>
      <c r="UO294" s="136"/>
      <c r="UP294" s="136"/>
      <c r="UQ294" s="136"/>
      <c r="UR294" s="136"/>
      <c r="US294" s="136"/>
      <c r="UT294" s="136"/>
      <c r="UU294" s="136"/>
      <c r="UV294" s="136"/>
      <c r="UW294" s="136"/>
      <c r="UX294" s="136"/>
      <c r="UY294" s="136"/>
      <c r="UZ294" s="136"/>
      <c r="VA294" s="136"/>
      <c r="VB294" s="136"/>
      <c r="VC294" s="136"/>
      <c r="VD294" s="136"/>
      <c r="VE294" s="136"/>
      <c r="VF294" s="136"/>
      <c r="VG294" s="136"/>
      <c r="VH294" s="136"/>
      <c r="VI294" s="136"/>
      <c r="VJ294" s="136"/>
      <c r="VK294" s="136"/>
      <c r="VL294" s="136"/>
      <c r="VM294" s="136"/>
      <c r="VN294" s="136"/>
      <c r="VO294" s="136"/>
      <c r="VP294" s="136"/>
      <c r="VQ294" s="136"/>
      <c r="VR294" s="136"/>
      <c r="VS294" s="136"/>
      <c r="VT294" s="136"/>
      <c r="VU294" s="136"/>
      <c r="VV294" s="136"/>
      <c r="VW294" s="136"/>
      <c r="VX294" s="136"/>
      <c r="VY294" s="136"/>
      <c r="VZ294" s="136"/>
      <c r="WA294" s="136"/>
      <c r="WB294" s="136"/>
      <c r="WC294" s="136"/>
      <c r="WD294" s="136"/>
      <c r="WE294" s="136"/>
      <c r="WF294" s="136"/>
      <c r="WG294" s="136"/>
      <c r="WH294" s="136"/>
      <c r="WI294" s="136"/>
      <c r="WJ294" s="136"/>
      <c r="WK294" s="136"/>
      <c r="WL294" s="136"/>
      <c r="WM294" s="136"/>
      <c r="WN294" s="136"/>
      <c r="WO294" s="136"/>
      <c r="WP294" s="136"/>
      <c r="WQ294" s="136"/>
      <c r="WR294" s="136"/>
      <c r="WS294" s="136"/>
      <c r="WT294" s="136"/>
      <c r="WU294" s="136"/>
      <c r="WV294" s="136"/>
      <c r="WW294" s="136"/>
      <c r="WX294" s="136"/>
      <c r="WY294" s="136"/>
      <c r="WZ294" s="136"/>
      <c r="XA294" s="136"/>
      <c r="XB294" s="136"/>
      <c r="XC294" s="136"/>
      <c r="XD294" s="136"/>
      <c r="XE294" s="136"/>
      <c r="XF294" s="136"/>
      <c r="XG294" s="136"/>
      <c r="XH294" s="136"/>
      <c r="XI294" s="136"/>
      <c r="XJ294" s="136"/>
      <c r="XK294" s="136"/>
      <c r="XL294" s="136"/>
      <c r="XM294" s="136"/>
      <c r="XN294" s="136"/>
      <c r="XO294" s="136"/>
      <c r="XP294" s="136"/>
      <c r="XQ294" s="136"/>
      <c r="XR294" s="136"/>
      <c r="XS294" s="136"/>
      <c r="XT294" s="136"/>
      <c r="XU294" s="136"/>
      <c r="XV294" s="136"/>
      <c r="XW294" s="136"/>
      <c r="XX294" s="136"/>
      <c r="XY294" s="136"/>
      <c r="XZ294" s="136"/>
      <c r="YA294" s="136"/>
      <c r="YB294" s="136"/>
      <c r="YC294" s="136"/>
      <c r="YD294" s="136"/>
      <c r="YE294" s="136"/>
      <c r="YF294" s="136"/>
      <c r="YG294" s="136"/>
      <c r="YH294" s="136"/>
      <c r="YI294" s="136"/>
      <c r="YJ294" s="136"/>
      <c r="YK294" s="136"/>
      <c r="YL294" s="136"/>
      <c r="YM294" s="136"/>
      <c r="YN294" s="136"/>
      <c r="YO294" s="136"/>
      <c r="YP294" s="136"/>
      <c r="YQ294" s="136"/>
      <c r="YR294" s="136"/>
      <c r="YS294" s="136"/>
      <c r="YT294" s="136"/>
      <c r="YU294" s="136"/>
      <c r="YV294" s="136"/>
      <c r="YW294" s="136"/>
      <c r="YX294" s="136"/>
      <c r="YY294" s="136"/>
      <c r="YZ294" s="136"/>
      <c r="ZA294" s="136"/>
      <c r="ZB294" s="136"/>
      <c r="ZC294" s="136"/>
      <c r="ZD294" s="136"/>
      <c r="ZE294" s="136"/>
      <c r="ZF294" s="136"/>
      <c r="ZG294" s="136"/>
      <c r="ZH294" s="136"/>
      <c r="ZI294" s="136"/>
      <c r="ZJ294" s="136"/>
      <c r="ZK294" s="136"/>
      <c r="ZL294" s="136"/>
      <c r="ZM294" s="136"/>
      <c r="ZN294" s="136"/>
      <c r="ZO294" s="136"/>
      <c r="ZP294" s="136"/>
      <c r="ZQ294" s="136"/>
      <c r="ZR294" s="136"/>
      <c r="ZS294" s="136"/>
      <c r="ZT294" s="136"/>
      <c r="ZU294" s="136"/>
      <c r="ZV294" s="136"/>
      <c r="ZW294" s="136"/>
      <c r="ZX294" s="136"/>
      <c r="ZY294" s="136"/>
      <c r="ZZ294" s="136"/>
      <c r="AAA294" s="136"/>
      <c r="AAB294" s="136"/>
      <c r="AAC294" s="136"/>
      <c r="AAD294" s="136"/>
      <c r="AAE294" s="136"/>
      <c r="AAF294" s="136"/>
      <c r="AAG294" s="136"/>
      <c r="AAH294" s="136"/>
      <c r="AAI294" s="136"/>
      <c r="AAJ294" s="136"/>
      <c r="AAK294" s="136"/>
      <c r="AAL294" s="136"/>
      <c r="AAM294" s="136"/>
      <c r="AAN294" s="136"/>
      <c r="AAO294" s="136"/>
      <c r="AAP294" s="136"/>
      <c r="AAQ294" s="136"/>
      <c r="AAR294" s="136"/>
      <c r="AAS294" s="136"/>
      <c r="AAT294" s="136"/>
      <c r="AAU294" s="136"/>
      <c r="AAV294" s="136"/>
      <c r="AAW294" s="136"/>
      <c r="AAX294" s="136"/>
      <c r="AAY294" s="136"/>
      <c r="AAZ294" s="136"/>
      <c r="ABA294" s="136"/>
      <c r="ABB294" s="136"/>
      <c r="ABC294" s="136"/>
      <c r="ABD294" s="136"/>
      <c r="ABE294" s="136"/>
      <c r="ABF294" s="136"/>
      <c r="ABG294" s="136"/>
      <c r="ABH294" s="136"/>
      <c r="ABI294" s="136"/>
      <c r="ABJ294" s="136"/>
      <c r="ABK294" s="136"/>
      <c r="ABL294" s="136"/>
      <c r="ABM294" s="136"/>
      <c r="ABN294" s="136"/>
      <c r="ABO294" s="136"/>
      <c r="ABP294" s="136"/>
      <c r="ABQ294" s="136"/>
      <c r="ABR294" s="136"/>
      <c r="ABS294" s="136"/>
      <c r="ABT294" s="136"/>
      <c r="ABU294" s="136"/>
      <c r="ABV294" s="136"/>
      <c r="ABW294" s="136"/>
      <c r="ABX294" s="136"/>
      <c r="ABY294" s="136"/>
      <c r="ABZ294" s="136"/>
      <c r="ACA294" s="136"/>
      <c r="ACB294" s="136"/>
      <c r="ACC294" s="136"/>
      <c r="ACD294" s="136"/>
      <c r="ACE294" s="136"/>
      <c r="ACF294" s="136"/>
      <c r="ACG294" s="136"/>
      <c r="ACH294" s="136"/>
      <c r="ACI294" s="136"/>
      <c r="ACJ294" s="136"/>
      <c r="ACK294" s="136"/>
      <c r="ACL294" s="136"/>
      <c r="ACM294" s="136"/>
      <c r="ACN294" s="136"/>
      <c r="ACO294" s="136"/>
      <c r="ACP294" s="136"/>
      <c r="ACQ294" s="136"/>
      <c r="ACR294" s="136"/>
      <c r="ACS294" s="136"/>
      <c r="ACT294" s="136"/>
      <c r="ACU294" s="136"/>
      <c r="ACV294" s="136"/>
      <c r="ACW294" s="136"/>
      <c r="ACX294" s="136"/>
      <c r="ACY294" s="136"/>
      <c r="ACZ294" s="136"/>
      <c r="ADA294" s="136"/>
      <c r="ADB294" s="136"/>
      <c r="ADC294" s="136"/>
      <c r="ADD294" s="136"/>
      <c r="ADE294" s="136"/>
      <c r="ADF294" s="136"/>
      <c r="ADG294" s="136"/>
      <c r="ADH294" s="136"/>
      <c r="ADI294" s="136"/>
      <c r="ADJ294" s="136"/>
      <c r="ADK294" s="136"/>
      <c r="ADL294" s="136"/>
      <c r="ADM294" s="136"/>
      <c r="ADN294" s="136"/>
      <c r="ADO294" s="136"/>
      <c r="ADP294" s="136"/>
      <c r="ADQ294" s="136"/>
      <c r="ADR294" s="136"/>
      <c r="ADS294" s="136"/>
      <c r="ADT294" s="136"/>
      <c r="ADU294" s="136"/>
      <c r="ADV294" s="136"/>
      <c r="ADW294" s="136"/>
      <c r="ADX294" s="136"/>
      <c r="ADY294" s="136"/>
      <c r="ADZ294" s="136"/>
      <c r="AEA294" s="136"/>
      <c r="AEB294" s="136"/>
      <c r="AEC294" s="136"/>
      <c r="AED294" s="136"/>
      <c r="AEE294" s="136"/>
      <c r="AEF294" s="136"/>
      <c r="AEG294" s="136"/>
      <c r="AEH294" s="136"/>
      <c r="AEI294" s="136"/>
      <c r="AEJ294" s="136"/>
      <c r="AEK294" s="136"/>
      <c r="AEL294" s="136"/>
      <c r="AEM294" s="136"/>
      <c r="AEN294" s="136"/>
      <c r="AEO294" s="136"/>
      <c r="AEP294" s="136"/>
      <c r="AEQ294" s="136"/>
      <c r="AER294" s="136"/>
      <c r="AES294" s="136"/>
      <c r="AET294" s="136"/>
      <c r="AEU294" s="136"/>
      <c r="AEV294" s="136"/>
      <c r="AEW294" s="136"/>
      <c r="AEX294" s="136"/>
      <c r="AEY294" s="136"/>
      <c r="AEZ294" s="136"/>
      <c r="AFA294" s="136"/>
      <c r="AFB294" s="136"/>
      <c r="AFC294" s="136"/>
      <c r="AFD294" s="136"/>
      <c r="AFE294" s="136"/>
      <c r="AFF294" s="136"/>
      <c r="AFG294" s="136"/>
      <c r="AFH294" s="136"/>
      <c r="AFI294" s="136"/>
      <c r="AFJ294" s="136"/>
      <c r="AFK294" s="136"/>
      <c r="AFL294" s="136"/>
      <c r="AFM294" s="136"/>
      <c r="AFN294" s="136"/>
      <c r="AFO294" s="136"/>
      <c r="AFP294" s="136"/>
      <c r="AFQ294" s="136"/>
      <c r="AFR294" s="136"/>
      <c r="AFS294" s="136"/>
      <c r="AFT294" s="136"/>
      <c r="AFU294" s="136"/>
      <c r="AFV294" s="136"/>
      <c r="AFW294" s="136"/>
      <c r="AFX294" s="136"/>
      <c r="AFY294" s="136"/>
      <c r="AFZ294" s="136"/>
      <c r="AGA294" s="136"/>
      <c r="AGB294" s="136"/>
      <c r="AGC294" s="136"/>
      <c r="AGD294" s="136"/>
      <c r="AGE294" s="136"/>
      <c r="AGF294" s="136"/>
      <c r="AGG294" s="136"/>
      <c r="AGH294" s="136"/>
      <c r="AGI294" s="136"/>
      <c r="AGJ294" s="136"/>
      <c r="AGK294" s="136"/>
      <c r="AGL294" s="136"/>
      <c r="AGM294" s="136"/>
      <c r="AGN294" s="136"/>
      <c r="AGO294" s="136"/>
      <c r="AGP294" s="136"/>
      <c r="AGQ294" s="136"/>
      <c r="AGR294" s="136"/>
      <c r="AGS294" s="136"/>
      <c r="AGT294" s="136"/>
      <c r="AGU294" s="136"/>
      <c r="AGV294" s="136"/>
      <c r="AGW294" s="136"/>
      <c r="AGX294" s="136"/>
      <c r="AGY294" s="136"/>
      <c r="AGZ294" s="136"/>
      <c r="AHA294" s="136"/>
      <c r="AHB294" s="136"/>
      <c r="AHC294" s="136"/>
      <c r="AHD294" s="136"/>
      <c r="AHE294" s="136"/>
      <c r="AHF294" s="136"/>
      <c r="AHG294" s="136"/>
      <c r="AHH294" s="136"/>
      <c r="AHI294" s="136"/>
      <c r="AHJ294" s="136"/>
      <c r="AHK294" s="136"/>
      <c r="AHL294" s="136"/>
      <c r="AHM294" s="136"/>
      <c r="AHN294" s="136"/>
      <c r="AHO294" s="136"/>
      <c r="AHP294" s="136"/>
      <c r="AHQ294" s="136"/>
      <c r="AHR294" s="136"/>
      <c r="AHS294" s="136"/>
      <c r="AHT294" s="136"/>
      <c r="AHU294" s="136"/>
      <c r="AHV294" s="136"/>
      <c r="AHW294" s="136"/>
      <c r="AHX294" s="136"/>
      <c r="AHY294" s="136"/>
      <c r="AHZ294" s="136"/>
      <c r="AIA294" s="136"/>
      <c r="AIB294" s="136"/>
      <c r="AIC294" s="136"/>
      <c r="AID294" s="136"/>
      <c r="AIE294" s="136"/>
      <c r="AIF294" s="136"/>
      <c r="AIG294" s="136"/>
      <c r="AIH294" s="136"/>
      <c r="AII294" s="136"/>
      <c r="AIJ294" s="136"/>
      <c r="AIK294" s="136"/>
      <c r="AIL294" s="136"/>
      <c r="AIM294" s="136"/>
      <c r="AIN294" s="136"/>
      <c r="AIO294" s="136"/>
      <c r="AIP294" s="136"/>
      <c r="AIQ294" s="136"/>
      <c r="AIR294" s="136"/>
      <c r="AIS294" s="136"/>
      <c r="AIT294" s="136"/>
      <c r="AIU294" s="136"/>
      <c r="AIV294" s="136"/>
      <c r="AIW294" s="136"/>
      <c r="AIX294" s="136"/>
      <c r="AIY294" s="136"/>
      <c r="AIZ294" s="136"/>
      <c r="AJA294" s="136"/>
      <c r="AJB294" s="136"/>
      <c r="AJC294" s="136"/>
      <c r="AJD294" s="136"/>
      <c r="AJE294" s="136"/>
      <c r="AJF294" s="136"/>
      <c r="AJG294" s="136"/>
      <c r="AJH294" s="136"/>
      <c r="AJI294" s="136"/>
      <c r="AJJ294" s="136"/>
      <c r="AJK294" s="136"/>
      <c r="AJL294" s="136"/>
      <c r="AJM294" s="136"/>
      <c r="AJN294" s="136"/>
      <c r="AJO294" s="136"/>
      <c r="AJP294" s="136"/>
      <c r="AJQ294" s="136"/>
      <c r="AJR294" s="136"/>
      <c r="AJS294" s="136"/>
      <c r="AJT294" s="136"/>
      <c r="AJU294" s="136"/>
      <c r="AJV294" s="136"/>
      <c r="AJW294" s="136"/>
      <c r="AJX294" s="136"/>
      <c r="AJY294" s="136"/>
      <c r="AJZ294" s="136"/>
      <c r="AKA294" s="136"/>
      <c r="AKB294" s="136"/>
      <c r="AKC294" s="136"/>
      <c r="AKD294" s="136"/>
      <c r="AKE294" s="136"/>
      <c r="AKF294" s="136"/>
      <c r="AKG294" s="136"/>
      <c r="AKH294" s="136"/>
      <c r="AKI294" s="136"/>
      <c r="AKJ294" s="136"/>
      <c r="AKK294" s="136"/>
      <c r="AKL294" s="136"/>
      <c r="AKM294" s="136"/>
      <c r="AKN294" s="136"/>
      <c r="AKO294" s="136"/>
      <c r="AKP294" s="136"/>
      <c r="AKQ294" s="136"/>
      <c r="AKR294" s="136"/>
      <c r="AKS294" s="136"/>
      <c r="AKT294" s="136"/>
      <c r="AKU294" s="136"/>
      <c r="AKV294" s="136"/>
      <c r="AKW294" s="136"/>
      <c r="AKX294" s="136"/>
      <c r="AKY294" s="136"/>
      <c r="AKZ294" s="136"/>
      <c r="ALA294" s="136"/>
      <c r="ALB294" s="136"/>
      <c r="ALC294" s="136"/>
      <c r="ALD294" s="136"/>
      <c r="ALE294" s="136"/>
      <c r="ALF294" s="136"/>
      <c r="ALG294" s="136"/>
      <c r="ALH294" s="136"/>
      <c r="ALI294" s="136"/>
      <c r="ALJ294" s="136"/>
      <c r="ALK294" s="136"/>
      <c r="ALL294" s="136"/>
      <c r="ALM294" s="136"/>
      <c r="ALN294" s="136"/>
      <c r="ALO294" s="136"/>
      <c r="ALP294" s="136"/>
      <c r="ALQ294" s="136"/>
      <c r="ALR294" s="136"/>
      <c r="ALS294" s="136"/>
      <c r="ALT294" s="136"/>
      <c r="ALU294" s="136"/>
      <c r="ALV294" s="136"/>
      <c r="ALW294" s="136"/>
      <c r="ALX294" s="136"/>
      <c r="ALY294" s="136"/>
      <c r="ALZ294" s="136"/>
      <c r="AMA294" s="136"/>
      <c r="AMB294" s="136"/>
      <c r="AMC294" s="136"/>
      <c r="AMD294" s="136"/>
      <c r="AME294" s="136"/>
      <c r="AMF294" s="136"/>
      <c r="AMG294" s="136"/>
      <c r="AMH294" s="136"/>
      <c r="AMI294" s="136"/>
    </row>
    <row r="295" spans="1:1023" ht="29.25" x14ac:dyDescent="0.25">
      <c r="A295" s="280" t="s">
        <v>1081</v>
      </c>
      <c r="B295" s="193">
        <v>295</v>
      </c>
      <c r="C295" s="192" t="s">
        <v>25988</v>
      </c>
      <c r="D295" s="213" t="s">
        <v>6326</v>
      </c>
      <c r="E295" s="136"/>
      <c r="F295" s="237">
        <v>4</v>
      </c>
      <c r="G295" s="214"/>
      <c r="H295" s="214">
        <v>4</v>
      </c>
      <c r="I295" s="367">
        <v>120.2</v>
      </c>
      <c r="J295" s="421"/>
      <c r="K295" s="77">
        <v>2</v>
      </c>
      <c r="L295" s="77" t="s">
        <v>770</v>
      </c>
      <c r="M295" s="409">
        <v>1</v>
      </c>
      <c r="N295" s="161"/>
      <c r="O295" s="161"/>
      <c r="P295" s="461">
        <v>1</v>
      </c>
      <c r="Q295" s="412" t="s">
        <v>771</v>
      </c>
      <c r="R295" s="409">
        <v>2</v>
      </c>
      <c r="S295" s="77" t="s">
        <v>770</v>
      </c>
      <c r="T295" s="77"/>
      <c r="U295" s="161"/>
      <c r="V295" s="256">
        <f>IF(O295=1,10,100)</f>
        <v>100</v>
      </c>
      <c r="W295" s="256">
        <f>IF(O295=1,1,IF(O295=2,10,100))</f>
        <v>100</v>
      </c>
      <c r="X295" s="256">
        <f>IF(O295=3,20,100)</f>
        <v>100</v>
      </c>
      <c r="Y295" s="256">
        <f>IF(P295=1,10,100)</f>
        <v>10</v>
      </c>
      <c r="Z295" s="256">
        <f>IF(P295=1,1,IF(P295=2,10,100))</f>
        <v>1</v>
      </c>
      <c r="AA295" s="265">
        <v>0.01</v>
      </c>
      <c r="AB295" s="257">
        <f>IF(OR(EXACT(R295,"1A"),EXACT(R295,"1B")),0.1,IF(R295=2,1,100))</f>
        <v>1</v>
      </c>
      <c r="AC295" s="257">
        <f>IF(OR(EXACT(S295,"1A"),EXACT(S295,"1B")),0.3,IF(S295=2,3,100))</f>
        <v>0.3</v>
      </c>
      <c r="AD295" s="136"/>
      <c r="AE295" s="136"/>
      <c r="AF295" s="249">
        <f>IF(OR(OR(EXACT(J295,"1A"),EXACT(J295,"1B"),EXACT(J295,"1C")),K295=1),1,IF(K295=2,10,100))</f>
        <v>10</v>
      </c>
      <c r="AG295" s="249">
        <f>IF(OR(EXACT(J295,"1A"),EXACT(J295,"1B"),EXACT(J295,"1C")),1,IF(J295=2,10,100))</f>
        <v>100</v>
      </c>
      <c r="AH295" s="249">
        <f>IF(OR(EXACT(J295,"1A"),EXACT(J295,"1B"),EXACT(J295,"1C"),K295=1),3,100)</f>
        <v>100</v>
      </c>
      <c r="AI295" s="249">
        <f>IF(OR(EXACT(J295,"1A"),EXACT(J295,"1B"),EXACT(J295,"1C")),5,100)</f>
        <v>100</v>
      </c>
      <c r="AJ295" s="269" t="s">
        <v>25987</v>
      </c>
      <c r="AK295" s="297">
        <v>1</v>
      </c>
      <c r="AL295" s="228">
        <v>2</v>
      </c>
      <c r="AM295" s="251"/>
      <c r="AN295" s="220">
        <v>10</v>
      </c>
      <c r="AO295" s="222">
        <v>10</v>
      </c>
      <c r="AP295" s="136"/>
      <c r="AQ295" s="199" t="s">
        <v>6585</v>
      </c>
      <c r="AR295" s="136"/>
      <c r="AS295" s="136"/>
      <c r="AT295" s="136"/>
      <c r="AU295" s="136"/>
      <c r="AV295" s="136"/>
      <c r="AW295" s="136"/>
      <c r="AX295" s="136"/>
      <c r="AY295" s="136"/>
      <c r="AZ295" s="136"/>
      <c r="BA295" s="136"/>
      <c r="BB295" s="136"/>
      <c r="BC295" s="136"/>
      <c r="BD295" s="136"/>
      <c r="BE295" s="136"/>
      <c r="BF295" s="136"/>
      <c r="BG295" s="136"/>
      <c r="BH295" s="136"/>
      <c r="BI295" s="136"/>
      <c r="BJ295" s="136"/>
      <c r="BK295" s="136"/>
      <c r="BL295" s="136"/>
      <c r="BM295" s="136"/>
      <c r="BN295" s="136"/>
      <c r="BO295" s="136"/>
      <c r="BP295" s="136"/>
      <c r="BQ295" s="136"/>
      <c r="BR295" s="136"/>
      <c r="BS295" s="136"/>
      <c r="BT295" s="136"/>
      <c r="BU295" s="136"/>
      <c r="BV295" s="136"/>
      <c r="BW295" s="136"/>
      <c r="BX295" s="136"/>
      <c r="BY295" s="136"/>
      <c r="BZ295" s="136"/>
      <c r="CA295" s="136"/>
      <c r="CB295" s="136"/>
      <c r="CC295" s="136"/>
      <c r="CD295" s="136"/>
      <c r="CE295" s="136"/>
      <c r="CF295" s="136"/>
      <c r="CG295" s="136"/>
      <c r="CH295" s="136"/>
      <c r="CI295" s="136"/>
      <c r="CJ295" s="136"/>
      <c r="CK295" s="136"/>
      <c r="CL295" s="136"/>
      <c r="CM295" s="136"/>
      <c r="CN295" s="136"/>
      <c r="CO295" s="136"/>
      <c r="CP295" s="136"/>
      <c r="CQ295" s="136"/>
      <c r="CR295" s="136"/>
      <c r="CS295" s="136"/>
      <c r="CT295" s="136"/>
      <c r="CU295" s="136"/>
      <c r="CV295" s="136"/>
      <c r="CW295" s="136"/>
      <c r="CX295" s="136"/>
      <c r="CY295" s="136"/>
      <c r="CZ295" s="136"/>
      <c r="DA295" s="136"/>
      <c r="DB295" s="136"/>
      <c r="DC295" s="136"/>
      <c r="DD295" s="136"/>
      <c r="DE295" s="136"/>
      <c r="DF295" s="136"/>
      <c r="DG295" s="136"/>
      <c r="DH295" s="136"/>
      <c r="DI295" s="136"/>
      <c r="DJ295" s="136"/>
      <c r="DK295" s="136"/>
      <c r="DL295" s="136"/>
      <c r="DM295" s="136"/>
      <c r="DN295" s="136"/>
      <c r="DO295" s="136"/>
      <c r="DP295" s="136"/>
      <c r="DQ295" s="136"/>
      <c r="DR295" s="136"/>
      <c r="DS295" s="136"/>
      <c r="DT295" s="136"/>
      <c r="DU295" s="136"/>
      <c r="DV295" s="136"/>
      <c r="DW295" s="136"/>
      <c r="DX295" s="136"/>
      <c r="DY295" s="136"/>
      <c r="DZ295" s="136"/>
      <c r="EA295" s="136"/>
      <c r="EB295" s="136"/>
      <c r="EC295" s="136"/>
      <c r="ED295" s="136"/>
      <c r="EE295" s="136"/>
      <c r="EF295" s="136"/>
      <c r="EG295" s="136"/>
      <c r="EH295" s="136"/>
      <c r="EI295" s="136"/>
      <c r="EJ295" s="136"/>
      <c r="EK295" s="136"/>
      <c r="EL295" s="136"/>
      <c r="EM295" s="136"/>
      <c r="EN295" s="136"/>
      <c r="EO295" s="136"/>
      <c r="EP295" s="136"/>
      <c r="EQ295" s="136"/>
      <c r="ER295" s="136"/>
      <c r="ES295" s="136"/>
      <c r="ET295" s="136"/>
      <c r="EU295" s="136"/>
      <c r="EV295" s="136"/>
      <c r="EW295" s="136"/>
      <c r="EX295" s="136"/>
      <c r="EY295" s="136"/>
      <c r="EZ295" s="136"/>
      <c r="FA295" s="136"/>
      <c r="FB295" s="136"/>
      <c r="FC295" s="136"/>
      <c r="FD295" s="136"/>
      <c r="FE295" s="136"/>
      <c r="FF295" s="136"/>
      <c r="FG295" s="136"/>
      <c r="FH295" s="136"/>
      <c r="FI295" s="136"/>
      <c r="FJ295" s="136"/>
      <c r="FK295" s="136"/>
      <c r="FL295" s="136"/>
      <c r="FM295" s="136"/>
      <c r="FN295" s="136"/>
      <c r="FO295" s="136"/>
      <c r="FP295" s="136"/>
      <c r="FQ295" s="136"/>
      <c r="FR295" s="136"/>
      <c r="FS295" s="136"/>
      <c r="FT295" s="136"/>
      <c r="FU295" s="136"/>
      <c r="FV295" s="136"/>
      <c r="FW295" s="136"/>
      <c r="FX295" s="136"/>
      <c r="FY295" s="136"/>
      <c r="FZ295" s="136"/>
      <c r="GA295" s="136"/>
      <c r="GB295" s="136"/>
      <c r="GC295" s="136"/>
      <c r="GD295" s="136"/>
      <c r="GE295" s="136"/>
      <c r="GF295" s="136"/>
      <c r="GG295" s="136"/>
      <c r="GH295" s="136"/>
      <c r="GI295" s="136"/>
      <c r="GJ295" s="136"/>
      <c r="GK295" s="136"/>
      <c r="GL295" s="136"/>
      <c r="GM295" s="136"/>
      <c r="GN295" s="136"/>
      <c r="GO295" s="136"/>
      <c r="GP295" s="136"/>
      <c r="GQ295" s="136"/>
      <c r="GR295" s="136"/>
      <c r="GS295" s="136"/>
      <c r="GT295" s="136"/>
      <c r="GU295" s="136"/>
      <c r="GV295" s="136"/>
      <c r="GW295" s="136"/>
      <c r="GX295" s="136"/>
      <c r="GY295" s="136"/>
      <c r="GZ295" s="136"/>
      <c r="HA295" s="136"/>
      <c r="HB295" s="136"/>
      <c r="HC295" s="136"/>
      <c r="HD295" s="136"/>
      <c r="HE295" s="136"/>
      <c r="HF295" s="136"/>
      <c r="HG295" s="136"/>
      <c r="HH295" s="136"/>
      <c r="HI295" s="136"/>
      <c r="HJ295" s="136"/>
      <c r="HK295" s="136"/>
      <c r="HL295" s="136"/>
      <c r="HM295" s="136"/>
      <c r="HN295" s="136"/>
      <c r="HO295" s="136"/>
      <c r="HP295" s="136"/>
      <c r="HQ295" s="136"/>
      <c r="HR295" s="136"/>
      <c r="HS295" s="136"/>
      <c r="HT295" s="136"/>
      <c r="HU295" s="136"/>
      <c r="HV295" s="136"/>
      <c r="HW295" s="136"/>
      <c r="HX295" s="136"/>
      <c r="HY295" s="136"/>
      <c r="HZ295" s="136"/>
      <c r="IA295" s="136"/>
      <c r="IB295" s="136"/>
      <c r="IC295" s="136"/>
      <c r="ID295" s="136"/>
      <c r="IE295" s="136"/>
      <c r="IF295" s="136"/>
      <c r="IG295" s="136"/>
      <c r="IH295" s="136"/>
      <c r="II295" s="136"/>
      <c r="IJ295" s="136"/>
      <c r="IK295" s="136"/>
      <c r="IL295" s="136"/>
      <c r="IM295" s="136"/>
      <c r="IN295" s="136"/>
      <c r="IO295" s="136"/>
      <c r="IP295" s="136"/>
      <c r="IQ295" s="136"/>
      <c r="IR295" s="136"/>
      <c r="IS295" s="136"/>
      <c r="IT295" s="136"/>
      <c r="IU295" s="136"/>
      <c r="IV295" s="136"/>
      <c r="IW295" s="136"/>
      <c r="IX295" s="136"/>
      <c r="IY295" s="136"/>
      <c r="IZ295" s="136"/>
      <c r="JA295" s="136"/>
      <c r="JB295" s="136"/>
      <c r="JC295" s="136"/>
      <c r="JD295" s="136"/>
      <c r="JE295" s="136"/>
      <c r="JF295" s="136"/>
      <c r="JG295" s="136"/>
      <c r="JH295" s="136"/>
      <c r="JI295" s="136"/>
      <c r="JJ295" s="136"/>
      <c r="JK295" s="136"/>
      <c r="JL295" s="136"/>
      <c r="JM295" s="136"/>
      <c r="JN295" s="136"/>
      <c r="JO295" s="136"/>
      <c r="JP295" s="136"/>
      <c r="JQ295" s="136"/>
      <c r="JR295" s="136"/>
      <c r="JS295" s="136"/>
      <c r="JT295" s="136"/>
      <c r="JU295" s="136"/>
      <c r="JV295" s="136"/>
      <c r="JW295" s="136"/>
      <c r="JX295" s="136"/>
      <c r="JY295" s="136"/>
      <c r="JZ295" s="136"/>
      <c r="KA295" s="136"/>
      <c r="KB295" s="136"/>
      <c r="KC295" s="136"/>
      <c r="KD295" s="136"/>
      <c r="KE295" s="136"/>
      <c r="KF295" s="136"/>
      <c r="KG295" s="136"/>
      <c r="KH295" s="136"/>
      <c r="KI295" s="136"/>
      <c r="KJ295" s="136"/>
      <c r="KK295" s="136"/>
      <c r="KL295" s="136"/>
      <c r="KM295" s="136"/>
      <c r="KN295" s="136"/>
      <c r="KO295" s="136"/>
      <c r="KP295" s="136"/>
      <c r="KQ295" s="136"/>
      <c r="KR295" s="136"/>
      <c r="KS295" s="136"/>
      <c r="KT295" s="136"/>
      <c r="KU295" s="136"/>
      <c r="KV295" s="136"/>
      <c r="KW295" s="136"/>
      <c r="KX295" s="136"/>
      <c r="KY295" s="136"/>
      <c r="KZ295" s="136"/>
      <c r="LA295" s="136"/>
      <c r="LB295" s="136"/>
      <c r="LC295" s="136"/>
      <c r="LD295" s="136"/>
      <c r="LE295" s="136"/>
      <c r="LF295" s="136"/>
      <c r="LG295" s="136"/>
      <c r="LH295" s="136"/>
      <c r="LI295" s="136"/>
      <c r="LJ295" s="136"/>
      <c r="LK295" s="136"/>
      <c r="LL295" s="136"/>
      <c r="LM295" s="136"/>
      <c r="LN295" s="136"/>
      <c r="LO295" s="136"/>
      <c r="LP295" s="136"/>
      <c r="LQ295" s="136"/>
      <c r="LR295" s="136"/>
      <c r="LS295" s="136"/>
      <c r="LT295" s="136"/>
      <c r="LU295" s="136"/>
      <c r="LV295" s="136"/>
      <c r="LW295" s="136"/>
      <c r="LX295" s="136"/>
      <c r="LY295" s="136"/>
      <c r="LZ295" s="136"/>
      <c r="MA295" s="136"/>
      <c r="MB295" s="136"/>
      <c r="MC295" s="136"/>
      <c r="MD295" s="136"/>
      <c r="ME295" s="136"/>
      <c r="MF295" s="136"/>
      <c r="MG295" s="136"/>
      <c r="MH295" s="136"/>
      <c r="MI295" s="136"/>
      <c r="MJ295" s="136"/>
      <c r="MK295" s="136"/>
      <c r="ML295" s="136"/>
      <c r="MM295" s="136"/>
      <c r="MN295" s="136"/>
      <c r="MO295" s="136"/>
      <c r="MP295" s="136"/>
      <c r="MQ295" s="136"/>
      <c r="MR295" s="136"/>
      <c r="MS295" s="136"/>
      <c r="MT295" s="136"/>
      <c r="MU295" s="136"/>
      <c r="MV295" s="136"/>
      <c r="MW295" s="136"/>
      <c r="MX295" s="136"/>
      <c r="MY295" s="136"/>
      <c r="MZ295" s="136"/>
      <c r="NA295" s="136"/>
      <c r="NB295" s="136"/>
      <c r="NC295" s="136"/>
      <c r="ND295" s="136"/>
      <c r="NE295" s="136"/>
      <c r="NF295" s="136"/>
      <c r="NG295" s="136"/>
      <c r="NH295" s="136"/>
      <c r="NI295" s="136"/>
      <c r="NJ295" s="136"/>
      <c r="NK295" s="136"/>
      <c r="NL295" s="136"/>
      <c r="NM295" s="136"/>
      <c r="NN295" s="136"/>
      <c r="NO295" s="136"/>
      <c r="NP295" s="136"/>
      <c r="NQ295" s="136"/>
      <c r="NR295" s="136"/>
      <c r="NS295" s="136"/>
      <c r="NT295" s="136"/>
      <c r="NU295" s="136"/>
      <c r="NV295" s="136"/>
      <c r="NW295" s="136"/>
      <c r="NX295" s="136"/>
      <c r="NY295" s="136"/>
      <c r="NZ295" s="136"/>
      <c r="OA295" s="136"/>
      <c r="OB295" s="136"/>
      <c r="OC295" s="136"/>
      <c r="OD295" s="136"/>
      <c r="OE295" s="136"/>
      <c r="OF295" s="136"/>
      <c r="OG295" s="136"/>
      <c r="OH295" s="136"/>
      <c r="OI295" s="136"/>
      <c r="OJ295" s="136"/>
      <c r="OK295" s="136"/>
      <c r="OL295" s="136"/>
      <c r="OM295" s="136"/>
      <c r="ON295" s="136"/>
      <c r="OO295" s="136"/>
      <c r="OP295" s="136"/>
      <c r="OQ295" s="136"/>
      <c r="OR295" s="136"/>
      <c r="OS295" s="136"/>
      <c r="OT295" s="136"/>
      <c r="OU295" s="136"/>
      <c r="OV295" s="136"/>
      <c r="OW295" s="136"/>
      <c r="OX295" s="136"/>
      <c r="OY295" s="136"/>
      <c r="OZ295" s="136"/>
      <c r="PA295" s="136"/>
      <c r="PB295" s="136"/>
      <c r="PC295" s="136"/>
      <c r="PD295" s="136"/>
      <c r="PE295" s="136"/>
      <c r="PF295" s="136"/>
      <c r="PG295" s="136"/>
      <c r="PH295" s="136"/>
      <c r="PI295" s="136"/>
      <c r="PJ295" s="136"/>
      <c r="PK295" s="136"/>
      <c r="PL295" s="136"/>
      <c r="PM295" s="136"/>
      <c r="PN295" s="136"/>
      <c r="PO295" s="136"/>
      <c r="PP295" s="136"/>
      <c r="PQ295" s="136"/>
      <c r="PR295" s="136"/>
      <c r="PS295" s="136"/>
      <c r="PT295" s="136"/>
      <c r="PU295" s="136"/>
      <c r="PV295" s="136"/>
      <c r="PW295" s="136"/>
      <c r="PX295" s="136"/>
      <c r="PY295" s="136"/>
      <c r="PZ295" s="136"/>
      <c r="QA295" s="136"/>
      <c r="QB295" s="136"/>
      <c r="QC295" s="136"/>
      <c r="QD295" s="136"/>
      <c r="QE295" s="136"/>
      <c r="QF295" s="136"/>
      <c r="QG295" s="136"/>
      <c r="QH295" s="136"/>
      <c r="QI295" s="136"/>
      <c r="QJ295" s="136"/>
      <c r="QK295" s="136"/>
      <c r="QL295" s="136"/>
      <c r="QM295" s="136"/>
      <c r="QN295" s="136"/>
      <c r="QO295" s="136"/>
      <c r="QP295" s="136"/>
      <c r="QQ295" s="136"/>
      <c r="QR295" s="136"/>
      <c r="QS295" s="136"/>
      <c r="QT295" s="136"/>
      <c r="QU295" s="136"/>
      <c r="QV295" s="136"/>
      <c r="QW295" s="136"/>
      <c r="QX295" s="136"/>
      <c r="QY295" s="136"/>
      <c r="QZ295" s="136"/>
      <c r="RA295" s="136"/>
      <c r="RB295" s="136"/>
      <c r="RC295" s="136"/>
      <c r="RD295" s="136"/>
      <c r="RE295" s="136"/>
      <c r="RF295" s="136"/>
      <c r="RG295" s="136"/>
      <c r="RH295" s="136"/>
      <c r="RI295" s="136"/>
      <c r="RJ295" s="136"/>
      <c r="RK295" s="136"/>
      <c r="RL295" s="136"/>
      <c r="RM295" s="136"/>
      <c r="RN295" s="136"/>
      <c r="RO295" s="136"/>
      <c r="RP295" s="136"/>
      <c r="RQ295" s="136"/>
      <c r="RR295" s="136"/>
      <c r="RS295" s="136"/>
      <c r="RT295" s="136"/>
      <c r="RU295" s="136"/>
      <c r="RV295" s="136"/>
      <c r="RW295" s="136"/>
      <c r="RX295" s="136"/>
      <c r="RY295" s="136"/>
      <c r="RZ295" s="136"/>
      <c r="SA295" s="136"/>
      <c r="SB295" s="136"/>
      <c r="SC295" s="136"/>
      <c r="SD295" s="136"/>
      <c r="SE295" s="136"/>
      <c r="SF295" s="136"/>
      <c r="SG295" s="136"/>
      <c r="SH295" s="136"/>
      <c r="SI295" s="136"/>
      <c r="SJ295" s="136"/>
      <c r="SK295" s="136"/>
      <c r="SL295" s="136"/>
      <c r="SM295" s="136"/>
      <c r="SN295" s="136"/>
      <c r="SO295" s="136"/>
      <c r="SP295" s="136"/>
      <c r="SQ295" s="136"/>
      <c r="SR295" s="136"/>
      <c r="SS295" s="136"/>
      <c r="ST295" s="136"/>
      <c r="SU295" s="136"/>
      <c r="SV295" s="136"/>
      <c r="SW295" s="136"/>
      <c r="SX295" s="136"/>
      <c r="SY295" s="136"/>
      <c r="SZ295" s="136"/>
      <c r="TA295" s="136"/>
      <c r="TB295" s="136"/>
      <c r="TC295" s="136"/>
      <c r="TD295" s="136"/>
      <c r="TE295" s="136"/>
      <c r="TF295" s="136"/>
      <c r="TG295" s="136"/>
      <c r="TH295" s="136"/>
      <c r="TI295" s="136"/>
      <c r="TJ295" s="136"/>
      <c r="TK295" s="136"/>
      <c r="TL295" s="136"/>
      <c r="TM295" s="136"/>
      <c r="TN295" s="136"/>
      <c r="TO295" s="136"/>
      <c r="TP295" s="136"/>
      <c r="TQ295" s="136"/>
      <c r="TR295" s="136"/>
      <c r="TS295" s="136"/>
      <c r="TT295" s="136"/>
      <c r="TU295" s="136"/>
      <c r="TV295" s="136"/>
      <c r="TW295" s="136"/>
      <c r="TX295" s="136"/>
      <c r="TY295" s="136"/>
      <c r="TZ295" s="136"/>
      <c r="UA295" s="136"/>
      <c r="UB295" s="136"/>
      <c r="UC295" s="136"/>
      <c r="UD295" s="136"/>
      <c r="UE295" s="136"/>
      <c r="UF295" s="136"/>
      <c r="UG295" s="136"/>
      <c r="UH295" s="136"/>
      <c r="UI295" s="136"/>
      <c r="UJ295" s="136"/>
      <c r="UK295" s="136"/>
      <c r="UL295" s="136"/>
      <c r="UM295" s="136"/>
      <c r="UN295" s="136"/>
      <c r="UO295" s="136"/>
      <c r="UP295" s="136"/>
      <c r="UQ295" s="136"/>
      <c r="UR295" s="136"/>
      <c r="US295" s="136"/>
      <c r="UT295" s="136"/>
      <c r="UU295" s="136"/>
      <c r="UV295" s="136"/>
      <c r="UW295" s="136"/>
      <c r="UX295" s="136"/>
      <c r="UY295" s="136"/>
      <c r="UZ295" s="136"/>
      <c r="VA295" s="136"/>
      <c r="VB295" s="136"/>
      <c r="VC295" s="136"/>
      <c r="VD295" s="136"/>
      <c r="VE295" s="136"/>
      <c r="VF295" s="136"/>
      <c r="VG295" s="136"/>
      <c r="VH295" s="136"/>
      <c r="VI295" s="136"/>
      <c r="VJ295" s="136"/>
      <c r="VK295" s="136"/>
      <c r="VL295" s="136"/>
      <c r="VM295" s="136"/>
      <c r="VN295" s="136"/>
      <c r="VO295" s="136"/>
      <c r="VP295" s="136"/>
      <c r="VQ295" s="136"/>
      <c r="VR295" s="136"/>
      <c r="VS295" s="136"/>
      <c r="VT295" s="136"/>
      <c r="VU295" s="136"/>
      <c r="VV295" s="136"/>
      <c r="VW295" s="136"/>
      <c r="VX295" s="136"/>
      <c r="VY295" s="136"/>
      <c r="VZ295" s="136"/>
      <c r="WA295" s="136"/>
      <c r="WB295" s="136"/>
      <c r="WC295" s="136"/>
      <c r="WD295" s="136"/>
      <c r="WE295" s="136"/>
      <c r="WF295" s="136"/>
      <c r="WG295" s="136"/>
      <c r="WH295" s="136"/>
      <c r="WI295" s="136"/>
      <c r="WJ295" s="136"/>
      <c r="WK295" s="136"/>
      <c r="WL295" s="136"/>
      <c r="WM295" s="136"/>
      <c r="WN295" s="136"/>
      <c r="WO295" s="136"/>
      <c r="WP295" s="136"/>
      <c r="WQ295" s="136"/>
      <c r="WR295" s="136"/>
      <c r="WS295" s="136"/>
      <c r="WT295" s="136"/>
      <c r="WU295" s="136"/>
      <c r="WV295" s="136"/>
      <c r="WW295" s="136"/>
      <c r="WX295" s="136"/>
      <c r="WY295" s="136"/>
      <c r="WZ295" s="136"/>
      <c r="XA295" s="136"/>
      <c r="XB295" s="136"/>
      <c r="XC295" s="136"/>
      <c r="XD295" s="136"/>
      <c r="XE295" s="136"/>
      <c r="XF295" s="136"/>
      <c r="XG295" s="136"/>
      <c r="XH295" s="136"/>
      <c r="XI295" s="136"/>
      <c r="XJ295" s="136"/>
      <c r="XK295" s="136"/>
      <c r="XL295" s="136"/>
      <c r="XM295" s="136"/>
      <c r="XN295" s="136"/>
      <c r="XO295" s="136"/>
      <c r="XP295" s="136"/>
      <c r="XQ295" s="136"/>
      <c r="XR295" s="136"/>
      <c r="XS295" s="136"/>
      <c r="XT295" s="136"/>
      <c r="XU295" s="136"/>
      <c r="XV295" s="136"/>
      <c r="XW295" s="136"/>
      <c r="XX295" s="136"/>
      <c r="XY295" s="136"/>
      <c r="XZ295" s="136"/>
      <c r="YA295" s="136"/>
      <c r="YB295" s="136"/>
      <c r="YC295" s="136"/>
      <c r="YD295" s="136"/>
      <c r="YE295" s="136"/>
      <c r="YF295" s="136"/>
      <c r="YG295" s="136"/>
      <c r="YH295" s="136"/>
      <c r="YI295" s="136"/>
      <c r="YJ295" s="136"/>
      <c r="YK295" s="136"/>
      <c r="YL295" s="136"/>
      <c r="YM295" s="136"/>
      <c r="YN295" s="136"/>
      <c r="YO295" s="136"/>
      <c r="YP295" s="136"/>
      <c r="YQ295" s="136"/>
      <c r="YR295" s="136"/>
      <c r="YS295" s="136"/>
      <c r="YT295" s="136"/>
      <c r="YU295" s="136"/>
      <c r="YV295" s="136"/>
      <c r="YW295" s="136"/>
      <c r="YX295" s="136"/>
      <c r="YY295" s="136"/>
      <c r="YZ295" s="136"/>
      <c r="ZA295" s="136"/>
      <c r="ZB295" s="136"/>
      <c r="ZC295" s="136"/>
      <c r="ZD295" s="136"/>
      <c r="ZE295" s="136"/>
      <c r="ZF295" s="136"/>
      <c r="ZG295" s="136"/>
      <c r="ZH295" s="136"/>
      <c r="ZI295" s="136"/>
      <c r="ZJ295" s="136"/>
      <c r="ZK295" s="136"/>
      <c r="ZL295" s="136"/>
      <c r="ZM295" s="136"/>
      <c r="ZN295" s="136"/>
      <c r="ZO295" s="136"/>
      <c r="ZP295" s="136"/>
      <c r="ZQ295" s="136"/>
      <c r="ZR295" s="136"/>
      <c r="ZS295" s="136"/>
      <c r="ZT295" s="136"/>
      <c r="ZU295" s="136"/>
      <c r="ZV295" s="136"/>
      <c r="ZW295" s="136"/>
      <c r="ZX295" s="136"/>
      <c r="ZY295" s="136"/>
      <c r="ZZ295" s="136"/>
      <c r="AAA295" s="136"/>
      <c r="AAB295" s="136"/>
      <c r="AAC295" s="136"/>
      <c r="AAD295" s="136"/>
      <c r="AAE295" s="136"/>
      <c r="AAF295" s="136"/>
      <c r="AAG295" s="136"/>
      <c r="AAH295" s="136"/>
      <c r="AAI295" s="136"/>
      <c r="AAJ295" s="136"/>
      <c r="AAK295" s="136"/>
      <c r="AAL295" s="136"/>
      <c r="AAM295" s="136"/>
      <c r="AAN295" s="136"/>
      <c r="AAO295" s="136"/>
      <c r="AAP295" s="136"/>
      <c r="AAQ295" s="136"/>
      <c r="AAR295" s="136"/>
      <c r="AAS295" s="136"/>
      <c r="AAT295" s="136"/>
      <c r="AAU295" s="136"/>
      <c r="AAV295" s="136"/>
      <c r="AAW295" s="136"/>
      <c r="AAX295" s="136"/>
      <c r="AAY295" s="136"/>
      <c r="AAZ295" s="136"/>
      <c r="ABA295" s="136"/>
      <c r="ABB295" s="136"/>
      <c r="ABC295" s="136"/>
      <c r="ABD295" s="136"/>
      <c r="ABE295" s="136"/>
      <c r="ABF295" s="136"/>
      <c r="ABG295" s="136"/>
      <c r="ABH295" s="136"/>
      <c r="ABI295" s="136"/>
      <c r="ABJ295" s="136"/>
      <c r="ABK295" s="136"/>
      <c r="ABL295" s="136"/>
      <c r="ABM295" s="136"/>
      <c r="ABN295" s="136"/>
      <c r="ABO295" s="136"/>
      <c r="ABP295" s="136"/>
      <c r="ABQ295" s="136"/>
      <c r="ABR295" s="136"/>
      <c r="ABS295" s="136"/>
      <c r="ABT295" s="136"/>
      <c r="ABU295" s="136"/>
      <c r="ABV295" s="136"/>
      <c r="ABW295" s="136"/>
      <c r="ABX295" s="136"/>
      <c r="ABY295" s="136"/>
      <c r="ABZ295" s="136"/>
      <c r="ACA295" s="136"/>
      <c r="ACB295" s="136"/>
      <c r="ACC295" s="136"/>
      <c r="ACD295" s="136"/>
      <c r="ACE295" s="136"/>
      <c r="ACF295" s="136"/>
      <c r="ACG295" s="136"/>
      <c r="ACH295" s="136"/>
      <c r="ACI295" s="136"/>
      <c r="ACJ295" s="136"/>
      <c r="ACK295" s="136"/>
      <c r="ACL295" s="136"/>
      <c r="ACM295" s="136"/>
      <c r="ACN295" s="136"/>
      <c r="ACO295" s="136"/>
      <c r="ACP295" s="136"/>
      <c r="ACQ295" s="136"/>
      <c r="ACR295" s="136"/>
      <c r="ACS295" s="136"/>
      <c r="ACT295" s="136"/>
      <c r="ACU295" s="136"/>
      <c r="ACV295" s="136"/>
      <c r="ACW295" s="136"/>
      <c r="ACX295" s="136"/>
      <c r="ACY295" s="136"/>
      <c r="ACZ295" s="136"/>
      <c r="ADA295" s="136"/>
      <c r="ADB295" s="136"/>
      <c r="ADC295" s="136"/>
      <c r="ADD295" s="136"/>
      <c r="ADE295" s="136"/>
      <c r="ADF295" s="136"/>
      <c r="ADG295" s="136"/>
      <c r="ADH295" s="136"/>
      <c r="ADI295" s="136"/>
      <c r="ADJ295" s="136"/>
      <c r="ADK295" s="136"/>
      <c r="ADL295" s="136"/>
      <c r="ADM295" s="136"/>
      <c r="ADN295" s="136"/>
      <c r="ADO295" s="136"/>
      <c r="ADP295" s="136"/>
      <c r="ADQ295" s="136"/>
      <c r="ADR295" s="136"/>
      <c r="ADS295" s="136"/>
      <c r="ADT295" s="136"/>
      <c r="ADU295" s="136"/>
      <c r="ADV295" s="136"/>
      <c r="ADW295" s="136"/>
      <c r="ADX295" s="136"/>
      <c r="ADY295" s="136"/>
      <c r="ADZ295" s="136"/>
      <c r="AEA295" s="136"/>
      <c r="AEB295" s="136"/>
      <c r="AEC295" s="136"/>
      <c r="AED295" s="136"/>
      <c r="AEE295" s="136"/>
      <c r="AEF295" s="136"/>
      <c r="AEG295" s="136"/>
      <c r="AEH295" s="136"/>
      <c r="AEI295" s="136"/>
      <c r="AEJ295" s="136"/>
      <c r="AEK295" s="136"/>
      <c r="AEL295" s="136"/>
      <c r="AEM295" s="136"/>
      <c r="AEN295" s="136"/>
      <c r="AEO295" s="136"/>
      <c r="AEP295" s="136"/>
      <c r="AEQ295" s="136"/>
      <c r="AER295" s="136"/>
      <c r="AES295" s="136"/>
      <c r="AET295" s="136"/>
      <c r="AEU295" s="136"/>
      <c r="AEV295" s="136"/>
      <c r="AEW295" s="136"/>
      <c r="AEX295" s="136"/>
      <c r="AEY295" s="136"/>
      <c r="AEZ295" s="136"/>
      <c r="AFA295" s="136"/>
      <c r="AFB295" s="136"/>
      <c r="AFC295" s="136"/>
      <c r="AFD295" s="136"/>
      <c r="AFE295" s="136"/>
      <c r="AFF295" s="136"/>
      <c r="AFG295" s="136"/>
      <c r="AFH295" s="136"/>
      <c r="AFI295" s="136"/>
      <c r="AFJ295" s="136"/>
      <c r="AFK295" s="136"/>
      <c r="AFL295" s="136"/>
      <c r="AFM295" s="136"/>
      <c r="AFN295" s="136"/>
      <c r="AFO295" s="136"/>
      <c r="AFP295" s="136"/>
      <c r="AFQ295" s="136"/>
      <c r="AFR295" s="136"/>
      <c r="AFS295" s="136"/>
      <c r="AFT295" s="136"/>
      <c r="AFU295" s="136"/>
      <c r="AFV295" s="136"/>
      <c r="AFW295" s="136"/>
      <c r="AFX295" s="136"/>
      <c r="AFY295" s="136"/>
      <c r="AFZ295" s="136"/>
      <c r="AGA295" s="136"/>
      <c r="AGB295" s="136"/>
      <c r="AGC295" s="136"/>
      <c r="AGD295" s="136"/>
      <c r="AGE295" s="136"/>
      <c r="AGF295" s="136"/>
      <c r="AGG295" s="136"/>
      <c r="AGH295" s="136"/>
      <c r="AGI295" s="136"/>
      <c r="AGJ295" s="136"/>
      <c r="AGK295" s="136"/>
      <c r="AGL295" s="136"/>
      <c r="AGM295" s="136"/>
      <c r="AGN295" s="136"/>
      <c r="AGO295" s="136"/>
      <c r="AGP295" s="136"/>
      <c r="AGQ295" s="136"/>
      <c r="AGR295" s="136"/>
      <c r="AGS295" s="136"/>
      <c r="AGT295" s="136"/>
      <c r="AGU295" s="136"/>
      <c r="AGV295" s="136"/>
      <c r="AGW295" s="136"/>
      <c r="AGX295" s="136"/>
      <c r="AGY295" s="136"/>
      <c r="AGZ295" s="136"/>
      <c r="AHA295" s="136"/>
      <c r="AHB295" s="136"/>
      <c r="AHC295" s="136"/>
      <c r="AHD295" s="136"/>
      <c r="AHE295" s="136"/>
      <c r="AHF295" s="136"/>
      <c r="AHG295" s="136"/>
      <c r="AHH295" s="136"/>
      <c r="AHI295" s="136"/>
      <c r="AHJ295" s="136"/>
      <c r="AHK295" s="136"/>
      <c r="AHL295" s="136"/>
      <c r="AHM295" s="136"/>
      <c r="AHN295" s="136"/>
      <c r="AHO295" s="136"/>
      <c r="AHP295" s="136"/>
      <c r="AHQ295" s="136"/>
      <c r="AHR295" s="136"/>
      <c r="AHS295" s="136"/>
      <c r="AHT295" s="136"/>
      <c r="AHU295" s="136"/>
      <c r="AHV295" s="136"/>
      <c r="AHW295" s="136"/>
      <c r="AHX295" s="136"/>
      <c r="AHY295" s="136"/>
      <c r="AHZ295" s="136"/>
      <c r="AIA295" s="136"/>
      <c r="AIB295" s="136"/>
      <c r="AIC295" s="136"/>
      <c r="AID295" s="136"/>
      <c r="AIE295" s="136"/>
      <c r="AIF295" s="136"/>
      <c r="AIG295" s="136"/>
      <c r="AIH295" s="136"/>
      <c r="AII295" s="136"/>
      <c r="AIJ295" s="136"/>
      <c r="AIK295" s="136"/>
      <c r="AIL295" s="136"/>
      <c r="AIM295" s="136"/>
      <c r="AIN295" s="136"/>
      <c r="AIO295" s="136"/>
      <c r="AIP295" s="136"/>
      <c r="AIQ295" s="136"/>
      <c r="AIR295" s="136"/>
      <c r="AIS295" s="136"/>
      <c r="AIT295" s="136"/>
      <c r="AIU295" s="136"/>
      <c r="AIV295" s="136"/>
      <c r="AIW295" s="136"/>
      <c r="AIX295" s="136"/>
      <c r="AIY295" s="136"/>
      <c r="AIZ295" s="136"/>
      <c r="AJA295" s="136"/>
      <c r="AJB295" s="136"/>
      <c r="AJC295" s="136"/>
      <c r="AJD295" s="136"/>
      <c r="AJE295" s="136"/>
      <c r="AJF295" s="136"/>
      <c r="AJG295" s="136"/>
      <c r="AJH295" s="136"/>
      <c r="AJI295" s="136"/>
      <c r="AJJ295" s="136"/>
      <c r="AJK295" s="136"/>
      <c r="AJL295" s="136"/>
      <c r="AJM295" s="136"/>
      <c r="AJN295" s="136"/>
      <c r="AJO295" s="136"/>
      <c r="AJP295" s="136"/>
      <c r="AJQ295" s="136"/>
      <c r="AJR295" s="136"/>
      <c r="AJS295" s="136"/>
      <c r="AJT295" s="136"/>
      <c r="AJU295" s="136"/>
      <c r="AJV295" s="136"/>
      <c r="AJW295" s="136"/>
      <c r="AJX295" s="136"/>
      <c r="AJY295" s="136"/>
      <c r="AJZ295" s="136"/>
      <c r="AKA295" s="136"/>
      <c r="AKB295" s="136"/>
      <c r="AKC295" s="136"/>
      <c r="AKD295" s="136"/>
      <c r="AKE295" s="136"/>
      <c r="AKF295" s="136"/>
      <c r="AKG295" s="136"/>
      <c r="AKH295" s="136"/>
      <c r="AKI295" s="136"/>
      <c r="AKJ295" s="136"/>
      <c r="AKK295" s="136"/>
      <c r="AKL295" s="136"/>
      <c r="AKM295" s="136"/>
      <c r="AKN295" s="136"/>
      <c r="AKO295" s="136"/>
      <c r="AKP295" s="136"/>
      <c r="AKQ295" s="136"/>
      <c r="AKR295" s="136"/>
      <c r="AKS295" s="136"/>
      <c r="AKT295" s="136"/>
      <c r="AKU295" s="136"/>
      <c r="AKV295" s="136"/>
      <c r="AKW295" s="136"/>
      <c r="AKX295" s="136"/>
      <c r="AKY295" s="136"/>
      <c r="AKZ295" s="136"/>
      <c r="ALA295" s="136"/>
      <c r="ALB295" s="136"/>
      <c r="ALC295" s="136"/>
      <c r="ALD295" s="136"/>
      <c r="ALE295" s="136"/>
      <c r="ALF295" s="136"/>
      <c r="ALG295" s="136"/>
      <c r="ALH295" s="136"/>
      <c r="ALI295" s="136"/>
      <c r="ALJ295" s="136"/>
      <c r="ALK295" s="136"/>
      <c r="ALL295" s="136"/>
      <c r="ALM295" s="136"/>
      <c r="ALN295" s="136"/>
      <c r="ALO295" s="136"/>
      <c r="ALP295" s="136"/>
      <c r="ALQ295" s="136"/>
      <c r="ALR295" s="136"/>
      <c r="ALS295" s="136"/>
      <c r="ALT295" s="136"/>
      <c r="ALU295" s="136"/>
      <c r="ALV295" s="136"/>
      <c r="ALW295" s="136"/>
      <c r="ALX295" s="136"/>
      <c r="ALY295" s="136"/>
      <c r="ALZ295" s="136"/>
      <c r="AMA295" s="136"/>
      <c r="AMB295" s="136"/>
      <c r="AMC295" s="136"/>
      <c r="AMD295" s="136"/>
      <c r="AME295" s="136"/>
      <c r="AMF295" s="136"/>
      <c r="AMG295" s="136"/>
      <c r="AMH295" s="136"/>
      <c r="AMI295" s="136"/>
    </row>
    <row r="296" spans="1:1023" ht="30" x14ac:dyDescent="0.25">
      <c r="A296" s="280" t="s">
        <v>1082</v>
      </c>
      <c r="B296" s="193">
        <v>296</v>
      </c>
      <c r="C296" s="261" t="s">
        <v>25989</v>
      </c>
      <c r="D296" s="213" t="s">
        <v>6586</v>
      </c>
      <c r="E296" s="136"/>
      <c r="F296" s="237">
        <v>4</v>
      </c>
      <c r="G296" s="214"/>
      <c r="H296" s="214">
        <v>4</v>
      </c>
      <c r="I296" s="367"/>
      <c r="J296" s="421"/>
      <c r="K296" s="77">
        <v>2</v>
      </c>
      <c r="L296" s="77" t="s">
        <v>771</v>
      </c>
      <c r="M296" s="161"/>
      <c r="N296" s="161"/>
      <c r="O296" s="161"/>
      <c r="P296" s="161"/>
      <c r="Q296" s="161"/>
      <c r="R296" s="161"/>
      <c r="S296" s="77">
        <v>2</v>
      </c>
      <c r="T296" s="77"/>
      <c r="U296" s="161"/>
      <c r="V296" s="256">
        <f>IF(O296=1,10,100)</f>
        <v>100</v>
      </c>
      <c r="W296" s="256">
        <f>IF(O296=1,1,IF(O296=2,10,100))</f>
        <v>100</v>
      </c>
      <c r="X296" s="256">
        <f>IF(O296=3,20,100)</f>
        <v>100</v>
      </c>
      <c r="Y296" s="256">
        <f>IF(P296=1,10,100)</f>
        <v>100</v>
      </c>
      <c r="Z296" s="256">
        <f>IF(P296=1,1,IF(P296=2,10,100))</f>
        <v>100</v>
      </c>
      <c r="AA296" s="257">
        <f>IF(OR(EXACT(Q296,"1A"),EXACT(Q296,"1B")),0.1,IF(Q296=2,1,100))</f>
        <v>100</v>
      </c>
      <c r="AB296" s="257">
        <f>IF(OR(EXACT(R296,"1A"),EXACT(R296,"1B")),0.1,IF(R296=2,1,100))</f>
        <v>100</v>
      </c>
      <c r="AC296" s="257">
        <f>IF(OR(EXACT(S296,"1A"),EXACT(S296,"1B")),0.3,IF(S296=2,3,100))</f>
        <v>3</v>
      </c>
      <c r="AD296" s="136"/>
      <c r="AE296" s="136"/>
      <c r="AF296" s="249">
        <f>IF(OR(OR(EXACT(J296,"1A"),EXACT(J296,"1B"),EXACT(J296,"1C")),K296=1),1,IF(K296=2,10,100))</f>
        <v>10</v>
      </c>
      <c r="AG296" s="249">
        <f>IF(OR(EXACT(J296,"1A"),EXACT(J296,"1B"),EXACT(J296,"1C")),1,IF(J296=2,10,100))</f>
        <v>100</v>
      </c>
      <c r="AH296" s="249">
        <f>IF(OR(EXACT(J296,"1A"),EXACT(J296,"1B"),EXACT(J296,"1C"),K296=1),3,100)</f>
        <v>100</v>
      </c>
      <c r="AI296" s="249">
        <f>IF(OR(EXACT(J296,"1A"),EXACT(J296,"1B"),EXACT(J296,"1C")),5,100)</f>
        <v>100</v>
      </c>
      <c r="AJ296" s="251"/>
      <c r="AK296" s="297">
        <v>1</v>
      </c>
      <c r="AL296" s="153">
        <v>2</v>
      </c>
      <c r="AM296" s="251"/>
      <c r="AN296" s="220">
        <v>1</v>
      </c>
      <c r="AO296" s="136"/>
      <c r="AP296" s="136"/>
      <c r="AQ296" s="199" t="s">
        <v>25990</v>
      </c>
      <c r="AR296" s="136"/>
      <c r="AS296" s="136"/>
      <c r="AT296" s="136"/>
      <c r="AU296" s="136"/>
      <c r="AV296" s="136"/>
      <c r="AW296" s="136"/>
      <c r="AX296" s="136"/>
      <c r="AY296" s="136"/>
      <c r="AZ296" s="136"/>
      <c r="BA296" s="136"/>
      <c r="BB296" s="136"/>
      <c r="BC296" s="136"/>
      <c r="BD296" s="136"/>
      <c r="BE296" s="136"/>
      <c r="BF296" s="136"/>
      <c r="BG296" s="136"/>
      <c r="BH296" s="136"/>
      <c r="BI296" s="136"/>
      <c r="BJ296" s="136"/>
      <c r="BK296" s="136"/>
      <c r="BL296" s="136"/>
      <c r="BM296" s="136"/>
      <c r="BN296" s="136"/>
      <c r="BO296" s="136"/>
      <c r="BP296" s="136"/>
      <c r="BQ296" s="136"/>
      <c r="BR296" s="136"/>
      <c r="BS296" s="136"/>
      <c r="BT296" s="136"/>
      <c r="BU296" s="136"/>
      <c r="BV296" s="136"/>
      <c r="BW296" s="136"/>
      <c r="BX296" s="136"/>
      <c r="BY296" s="136"/>
      <c r="BZ296" s="136"/>
      <c r="CA296" s="136"/>
      <c r="CB296" s="136"/>
      <c r="CC296" s="136"/>
      <c r="CD296" s="136"/>
      <c r="CE296" s="136"/>
      <c r="CF296" s="136"/>
      <c r="CG296" s="136"/>
      <c r="CH296" s="136"/>
      <c r="CI296" s="136"/>
      <c r="CJ296" s="136"/>
      <c r="CK296" s="136"/>
      <c r="CL296" s="136"/>
      <c r="CM296" s="136"/>
      <c r="CN296" s="136"/>
      <c r="CO296" s="136"/>
      <c r="CP296" s="136"/>
      <c r="CQ296" s="136"/>
      <c r="CR296" s="136"/>
      <c r="CS296" s="136"/>
      <c r="CT296" s="136"/>
      <c r="CU296" s="136"/>
      <c r="CV296" s="136"/>
      <c r="CW296" s="136"/>
      <c r="CX296" s="136"/>
      <c r="CY296" s="136"/>
      <c r="CZ296" s="136"/>
      <c r="DA296" s="136"/>
      <c r="DB296" s="136"/>
      <c r="DC296" s="136"/>
      <c r="DD296" s="136"/>
      <c r="DE296" s="136"/>
      <c r="DF296" s="136"/>
      <c r="DG296" s="136"/>
      <c r="DH296" s="136"/>
      <c r="DI296" s="136"/>
      <c r="DJ296" s="136"/>
      <c r="DK296" s="136"/>
      <c r="DL296" s="136"/>
      <c r="DM296" s="136"/>
      <c r="DN296" s="136"/>
      <c r="DO296" s="136"/>
      <c r="DP296" s="136"/>
      <c r="DQ296" s="136"/>
      <c r="DR296" s="136"/>
      <c r="DS296" s="136"/>
      <c r="DT296" s="136"/>
      <c r="DU296" s="136"/>
      <c r="DV296" s="136"/>
      <c r="DW296" s="136"/>
      <c r="DX296" s="136"/>
      <c r="DY296" s="136"/>
      <c r="DZ296" s="136"/>
      <c r="EA296" s="136"/>
      <c r="EB296" s="136"/>
      <c r="EC296" s="136"/>
      <c r="ED296" s="136"/>
      <c r="EE296" s="136"/>
      <c r="EF296" s="136"/>
      <c r="EG296" s="136"/>
      <c r="EH296" s="136"/>
      <c r="EI296" s="136"/>
      <c r="EJ296" s="136"/>
      <c r="EK296" s="136"/>
      <c r="EL296" s="136"/>
      <c r="EM296" s="136"/>
      <c r="EN296" s="136"/>
      <c r="EO296" s="136"/>
      <c r="EP296" s="136"/>
      <c r="EQ296" s="136"/>
      <c r="ER296" s="136"/>
      <c r="ES296" s="136"/>
      <c r="ET296" s="136"/>
      <c r="EU296" s="136"/>
      <c r="EV296" s="136"/>
      <c r="EW296" s="136"/>
      <c r="EX296" s="136"/>
      <c r="EY296" s="136"/>
      <c r="EZ296" s="136"/>
      <c r="FA296" s="136"/>
      <c r="FB296" s="136"/>
      <c r="FC296" s="136"/>
      <c r="FD296" s="136"/>
      <c r="FE296" s="136"/>
      <c r="FF296" s="136"/>
      <c r="FG296" s="136"/>
      <c r="FH296" s="136"/>
      <c r="FI296" s="136"/>
      <c r="FJ296" s="136"/>
      <c r="FK296" s="136"/>
      <c r="FL296" s="136"/>
      <c r="FM296" s="136"/>
      <c r="FN296" s="136"/>
      <c r="FO296" s="136"/>
      <c r="FP296" s="136"/>
      <c r="FQ296" s="136"/>
      <c r="FR296" s="136"/>
      <c r="FS296" s="136"/>
      <c r="FT296" s="136"/>
      <c r="FU296" s="136"/>
      <c r="FV296" s="136"/>
      <c r="FW296" s="136"/>
      <c r="FX296" s="136"/>
      <c r="FY296" s="136"/>
      <c r="FZ296" s="136"/>
      <c r="GA296" s="136"/>
      <c r="GB296" s="136"/>
      <c r="GC296" s="136"/>
      <c r="GD296" s="136"/>
      <c r="GE296" s="136"/>
      <c r="GF296" s="136"/>
      <c r="GG296" s="136"/>
      <c r="GH296" s="136"/>
      <c r="GI296" s="136"/>
      <c r="GJ296" s="136"/>
      <c r="GK296" s="136"/>
      <c r="GL296" s="136"/>
      <c r="GM296" s="136"/>
      <c r="GN296" s="136"/>
      <c r="GO296" s="136"/>
      <c r="GP296" s="136"/>
      <c r="GQ296" s="136"/>
      <c r="GR296" s="136"/>
      <c r="GS296" s="136"/>
      <c r="GT296" s="136"/>
      <c r="GU296" s="136"/>
      <c r="GV296" s="136"/>
      <c r="GW296" s="136"/>
      <c r="GX296" s="136"/>
      <c r="GY296" s="136"/>
      <c r="GZ296" s="136"/>
      <c r="HA296" s="136"/>
      <c r="HB296" s="136"/>
      <c r="HC296" s="136"/>
      <c r="HD296" s="136"/>
      <c r="HE296" s="136"/>
      <c r="HF296" s="136"/>
      <c r="HG296" s="136"/>
      <c r="HH296" s="136"/>
      <c r="HI296" s="136"/>
      <c r="HJ296" s="136"/>
      <c r="HK296" s="136"/>
      <c r="HL296" s="136"/>
      <c r="HM296" s="136"/>
      <c r="HN296" s="136"/>
      <c r="HO296" s="136"/>
      <c r="HP296" s="136"/>
      <c r="HQ296" s="136"/>
      <c r="HR296" s="136"/>
      <c r="HS296" s="136"/>
      <c r="HT296" s="136"/>
      <c r="HU296" s="136"/>
      <c r="HV296" s="136"/>
      <c r="HW296" s="136"/>
      <c r="HX296" s="136"/>
      <c r="HY296" s="136"/>
      <c r="HZ296" s="136"/>
      <c r="IA296" s="136"/>
      <c r="IB296" s="136"/>
      <c r="IC296" s="136"/>
      <c r="ID296" s="136"/>
      <c r="IE296" s="136"/>
      <c r="IF296" s="136"/>
      <c r="IG296" s="136"/>
      <c r="IH296" s="136"/>
      <c r="II296" s="136"/>
      <c r="IJ296" s="136"/>
      <c r="IK296" s="136"/>
      <c r="IL296" s="136"/>
      <c r="IM296" s="136"/>
      <c r="IN296" s="136"/>
      <c r="IO296" s="136"/>
      <c r="IP296" s="136"/>
      <c r="IQ296" s="136"/>
      <c r="IR296" s="136"/>
      <c r="IS296" s="136"/>
      <c r="IT296" s="136"/>
      <c r="IU296" s="136"/>
      <c r="IV296" s="136"/>
      <c r="IW296" s="136"/>
      <c r="IX296" s="136"/>
      <c r="IY296" s="136"/>
      <c r="IZ296" s="136"/>
      <c r="JA296" s="136"/>
      <c r="JB296" s="136"/>
      <c r="JC296" s="136"/>
      <c r="JD296" s="136"/>
      <c r="JE296" s="136"/>
      <c r="JF296" s="136"/>
      <c r="JG296" s="136"/>
      <c r="JH296" s="136"/>
      <c r="JI296" s="136"/>
      <c r="JJ296" s="136"/>
      <c r="JK296" s="136"/>
      <c r="JL296" s="136"/>
      <c r="JM296" s="136"/>
      <c r="JN296" s="136"/>
      <c r="JO296" s="136"/>
      <c r="JP296" s="136"/>
      <c r="JQ296" s="136"/>
      <c r="JR296" s="136"/>
      <c r="JS296" s="136"/>
      <c r="JT296" s="136"/>
      <c r="JU296" s="136"/>
      <c r="JV296" s="136"/>
      <c r="JW296" s="136"/>
      <c r="JX296" s="136"/>
      <c r="JY296" s="136"/>
      <c r="JZ296" s="136"/>
      <c r="KA296" s="136"/>
      <c r="KB296" s="136"/>
      <c r="KC296" s="136"/>
      <c r="KD296" s="136"/>
      <c r="KE296" s="136"/>
      <c r="KF296" s="136"/>
      <c r="KG296" s="136"/>
      <c r="KH296" s="136"/>
      <c r="KI296" s="136"/>
      <c r="KJ296" s="136"/>
      <c r="KK296" s="136"/>
      <c r="KL296" s="136"/>
      <c r="KM296" s="136"/>
      <c r="KN296" s="136"/>
      <c r="KO296" s="136"/>
      <c r="KP296" s="136"/>
      <c r="KQ296" s="136"/>
      <c r="KR296" s="136"/>
      <c r="KS296" s="136"/>
      <c r="KT296" s="136"/>
      <c r="KU296" s="136"/>
      <c r="KV296" s="136"/>
      <c r="KW296" s="136"/>
      <c r="KX296" s="136"/>
      <c r="KY296" s="136"/>
      <c r="KZ296" s="136"/>
      <c r="LA296" s="136"/>
      <c r="LB296" s="136"/>
      <c r="LC296" s="136"/>
      <c r="LD296" s="136"/>
      <c r="LE296" s="136"/>
      <c r="LF296" s="136"/>
      <c r="LG296" s="136"/>
      <c r="LH296" s="136"/>
      <c r="LI296" s="136"/>
      <c r="LJ296" s="136"/>
      <c r="LK296" s="136"/>
      <c r="LL296" s="136"/>
      <c r="LM296" s="136"/>
      <c r="LN296" s="136"/>
      <c r="LO296" s="136"/>
      <c r="LP296" s="136"/>
      <c r="LQ296" s="136"/>
      <c r="LR296" s="136"/>
      <c r="LS296" s="136"/>
      <c r="LT296" s="136"/>
      <c r="LU296" s="136"/>
      <c r="LV296" s="136"/>
      <c r="LW296" s="136"/>
      <c r="LX296" s="136"/>
      <c r="LY296" s="136"/>
      <c r="LZ296" s="136"/>
      <c r="MA296" s="136"/>
      <c r="MB296" s="136"/>
      <c r="MC296" s="136"/>
      <c r="MD296" s="136"/>
      <c r="ME296" s="136"/>
      <c r="MF296" s="136"/>
      <c r="MG296" s="136"/>
      <c r="MH296" s="136"/>
      <c r="MI296" s="136"/>
      <c r="MJ296" s="136"/>
      <c r="MK296" s="136"/>
      <c r="ML296" s="136"/>
      <c r="MM296" s="136"/>
      <c r="MN296" s="136"/>
      <c r="MO296" s="136"/>
      <c r="MP296" s="136"/>
      <c r="MQ296" s="136"/>
      <c r="MR296" s="136"/>
      <c r="MS296" s="136"/>
      <c r="MT296" s="136"/>
      <c r="MU296" s="136"/>
      <c r="MV296" s="136"/>
      <c r="MW296" s="136"/>
      <c r="MX296" s="136"/>
      <c r="MY296" s="136"/>
      <c r="MZ296" s="136"/>
      <c r="NA296" s="136"/>
      <c r="NB296" s="136"/>
      <c r="NC296" s="136"/>
      <c r="ND296" s="136"/>
      <c r="NE296" s="136"/>
      <c r="NF296" s="136"/>
      <c r="NG296" s="136"/>
      <c r="NH296" s="136"/>
      <c r="NI296" s="136"/>
      <c r="NJ296" s="136"/>
      <c r="NK296" s="136"/>
      <c r="NL296" s="136"/>
      <c r="NM296" s="136"/>
      <c r="NN296" s="136"/>
      <c r="NO296" s="136"/>
      <c r="NP296" s="136"/>
      <c r="NQ296" s="136"/>
      <c r="NR296" s="136"/>
      <c r="NS296" s="136"/>
      <c r="NT296" s="136"/>
      <c r="NU296" s="136"/>
      <c r="NV296" s="136"/>
      <c r="NW296" s="136"/>
      <c r="NX296" s="136"/>
      <c r="NY296" s="136"/>
      <c r="NZ296" s="136"/>
      <c r="OA296" s="136"/>
      <c r="OB296" s="136"/>
      <c r="OC296" s="136"/>
      <c r="OD296" s="136"/>
      <c r="OE296" s="136"/>
      <c r="OF296" s="136"/>
      <c r="OG296" s="136"/>
      <c r="OH296" s="136"/>
      <c r="OI296" s="136"/>
      <c r="OJ296" s="136"/>
      <c r="OK296" s="136"/>
      <c r="OL296" s="136"/>
      <c r="OM296" s="136"/>
      <c r="ON296" s="136"/>
      <c r="OO296" s="136"/>
      <c r="OP296" s="136"/>
      <c r="OQ296" s="136"/>
      <c r="OR296" s="136"/>
      <c r="OS296" s="136"/>
      <c r="OT296" s="136"/>
      <c r="OU296" s="136"/>
      <c r="OV296" s="136"/>
      <c r="OW296" s="136"/>
      <c r="OX296" s="136"/>
      <c r="OY296" s="136"/>
      <c r="OZ296" s="136"/>
      <c r="PA296" s="136"/>
      <c r="PB296" s="136"/>
      <c r="PC296" s="136"/>
      <c r="PD296" s="136"/>
      <c r="PE296" s="136"/>
      <c r="PF296" s="136"/>
      <c r="PG296" s="136"/>
      <c r="PH296" s="136"/>
      <c r="PI296" s="136"/>
      <c r="PJ296" s="136"/>
      <c r="PK296" s="136"/>
      <c r="PL296" s="136"/>
      <c r="PM296" s="136"/>
      <c r="PN296" s="136"/>
      <c r="PO296" s="136"/>
      <c r="PP296" s="136"/>
      <c r="PQ296" s="136"/>
      <c r="PR296" s="136"/>
      <c r="PS296" s="136"/>
      <c r="PT296" s="136"/>
      <c r="PU296" s="136"/>
      <c r="PV296" s="136"/>
      <c r="PW296" s="136"/>
      <c r="PX296" s="136"/>
      <c r="PY296" s="136"/>
      <c r="PZ296" s="136"/>
      <c r="QA296" s="136"/>
      <c r="QB296" s="136"/>
      <c r="QC296" s="136"/>
      <c r="QD296" s="136"/>
      <c r="QE296" s="136"/>
      <c r="QF296" s="136"/>
      <c r="QG296" s="136"/>
      <c r="QH296" s="136"/>
      <c r="QI296" s="136"/>
      <c r="QJ296" s="136"/>
      <c r="QK296" s="136"/>
      <c r="QL296" s="136"/>
      <c r="QM296" s="136"/>
      <c r="QN296" s="136"/>
      <c r="QO296" s="136"/>
      <c r="QP296" s="136"/>
      <c r="QQ296" s="136"/>
      <c r="QR296" s="136"/>
      <c r="QS296" s="136"/>
      <c r="QT296" s="136"/>
      <c r="QU296" s="136"/>
      <c r="QV296" s="136"/>
      <c r="QW296" s="136"/>
      <c r="QX296" s="136"/>
      <c r="QY296" s="136"/>
      <c r="QZ296" s="136"/>
      <c r="RA296" s="136"/>
      <c r="RB296" s="136"/>
      <c r="RC296" s="136"/>
      <c r="RD296" s="136"/>
      <c r="RE296" s="136"/>
      <c r="RF296" s="136"/>
      <c r="RG296" s="136"/>
      <c r="RH296" s="136"/>
      <c r="RI296" s="136"/>
      <c r="RJ296" s="136"/>
      <c r="RK296" s="136"/>
      <c r="RL296" s="136"/>
      <c r="RM296" s="136"/>
      <c r="RN296" s="136"/>
      <c r="RO296" s="136"/>
      <c r="RP296" s="136"/>
      <c r="RQ296" s="136"/>
      <c r="RR296" s="136"/>
      <c r="RS296" s="136"/>
      <c r="RT296" s="136"/>
      <c r="RU296" s="136"/>
      <c r="RV296" s="136"/>
      <c r="RW296" s="136"/>
      <c r="RX296" s="136"/>
      <c r="RY296" s="136"/>
      <c r="RZ296" s="136"/>
      <c r="SA296" s="136"/>
      <c r="SB296" s="136"/>
      <c r="SC296" s="136"/>
      <c r="SD296" s="136"/>
      <c r="SE296" s="136"/>
      <c r="SF296" s="136"/>
      <c r="SG296" s="136"/>
      <c r="SH296" s="136"/>
      <c r="SI296" s="136"/>
      <c r="SJ296" s="136"/>
      <c r="SK296" s="136"/>
      <c r="SL296" s="136"/>
      <c r="SM296" s="136"/>
      <c r="SN296" s="136"/>
      <c r="SO296" s="136"/>
      <c r="SP296" s="136"/>
      <c r="SQ296" s="136"/>
      <c r="SR296" s="136"/>
      <c r="SS296" s="136"/>
      <c r="ST296" s="136"/>
      <c r="SU296" s="136"/>
      <c r="SV296" s="136"/>
      <c r="SW296" s="136"/>
      <c r="SX296" s="136"/>
      <c r="SY296" s="136"/>
      <c r="SZ296" s="136"/>
      <c r="TA296" s="136"/>
      <c r="TB296" s="136"/>
      <c r="TC296" s="136"/>
      <c r="TD296" s="136"/>
      <c r="TE296" s="136"/>
      <c r="TF296" s="136"/>
      <c r="TG296" s="136"/>
      <c r="TH296" s="136"/>
      <c r="TI296" s="136"/>
      <c r="TJ296" s="136"/>
      <c r="TK296" s="136"/>
      <c r="TL296" s="136"/>
      <c r="TM296" s="136"/>
      <c r="TN296" s="136"/>
      <c r="TO296" s="136"/>
      <c r="TP296" s="136"/>
      <c r="TQ296" s="136"/>
      <c r="TR296" s="136"/>
      <c r="TS296" s="136"/>
      <c r="TT296" s="136"/>
      <c r="TU296" s="136"/>
      <c r="TV296" s="136"/>
      <c r="TW296" s="136"/>
      <c r="TX296" s="136"/>
      <c r="TY296" s="136"/>
      <c r="TZ296" s="136"/>
      <c r="UA296" s="136"/>
      <c r="UB296" s="136"/>
      <c r="UC296" s="136"/>
      <c r="UD296" s="136"/>
      <c r="UE296" s="136"/>
      <c r="UF296" s="136"/>
      <c r="UG296" s="136"/>
      <c r="UH296" s="136"/>
      <c r="UI296" s="136"/>
      <c r="UJ296" s="136"/>
      <c r="UK296" s="136"/>
      <c r="UL296" s="136"/>
      <c r="UM296" s="136"/>
      <c r="UN296" s="136"/>
      <c r="UO296" s="136"/>
      <c r="UP296" s="136"/>
      <c r="UQ296" s="136"/>
      <c r="UR296" s="136"/>
      <c r="US296" s="136"/>
      <c r="UT296" s="136"/>
      <c r="UU296" s="136"/>
      <c r="UV296" s="136"/>
      <c r="UW296" s="136"/>
      <c r="UX296" s="136"/>
      <c r="UY296" s="136"/>
      <c r="UZ296" s="136"/>
      <c r="VA296" s="136"/>
      <c r="VB296" s="136"/>
      <c r="VC296" s="136"/>
      <c r="VD296" s="136"/>
      <c r="VE296" s="136"/>
      <c r="VF296" s="136"/>
      <c r="VG296" s="136"/>
      <c r="VH296" s="136"/>
      <c r="VI296" s="136"/>
      <c r="VJ296" s="136"/>
      <c r="VK296" s="136"/>
      <c r="VL296" s="136"/>
      <c r="VM296" s="136"/>
      <c r="VN296" s="136"/>
      <c r="VO296" s="136"/>
      <c r="VP296" s="136"/>
      <c r="VQ296" s="136"/>
      <c r="VR296" s="136"/>
      <c r="VS296" s="136"/>
      <c r="VT296" s="136"/>
      <c r="VU296" s="136"/>
      <c r="VV296" s="136"/>
      <c r="VW296" s="136"/>
      <c r="VX296" s="136"/>
      <c r="VY296" s="136"/>
      <c r="VZ296" s="136"/>
      <c r="WA296" s="136"/>
      <c r="WB296" s="136"/>
      <c r="WC296" s="136"/>
      <c r="WD296" s="136"/>
      <c r="WE296" s="136"/>
      <c r="WF296" s="136"/>
      <c r="WG296" s="136"/>
      <c r="WH296" s="136"/>
      <c r="WI296" s="136"/>
      <c r="WJ296" s="136"/>
      <c r="WK296" s="136"/>
      <c r="WL296" s="136"/>
      <c r="WM296" s="136"/>
      <c r="WN296" s="136"/>
      <c r="WO296" s="136"/>
      <c r="WP296" s="136"/>
      <c r="WQ296" s="136"/>
      <c r="WR296" s="136"/>
      <c r="WS296" s="136"/>
      <c r="WT296" s="136"/>
      <c r="WU296" s="136"/>
      <c r="WV296" s="136"/>
      <c r="WW296" s="136"/>
      <c r="WX296" s="136"/>
      <c r="WY296" s="136"/>
      <c r="WZ296" s="136"/>
      <c r="XA296" s="136"/>
      <c r="XB296" s="136"/>
      <c r="XC296" s="136"/>
      <c r="XD296" s="136"/>
      <c r="XE296" s="136"/>
      <c r="XF296" s="136"/>
      <c r="XG296" s="136"/>
      <c r="XH296" s="136"/>
      <c r="XI296" s="136"/>
      <c r="XJ296" s="136"/>
      <c r="XK296" s="136"/>
      <c r="XL296" s="136"/>
      <c r="XM296" s="136"/>
      <c r="XN296" s="136"/>
      <c r="XO296" s="136"/>
      <c r="XP296" s="136"/>
      <c r="XQ296" s="136"/>
      <c r="XR296" s="136"/>
      <c r="XS296" s="136"/>
      <c r="XT296" s="136"/>
      <c r="XU296" s="136"/>
      <c r="XV296" s="136"/>
      <c r="XW296" s="136"/>
      <c r="XX296" s="136"/>
      <c r="XY296" s="136"/>
      <c r="XZ296" s="136"/>
      <c r="YA296" s="136"/>
      <c r="YB296" s="136"/>
      <c r="YC296" s="136"/>
      <c r="YD296" s="136"/>
      <c r="YE296" s="136"/>
      <c r="YF296" s="136"/>
      <c r="YG296" s="136"/>
      <c r="YH296" s="136"/>
      <c r="YI296" s="136"/>
      <c r="YJ296" s="136"/>
      <c r="YK296" s="136"/>
      <c r="YL296" s="136"/>
      <c r="YM296" s="136"/>
      <c r="YN296" s="136"/>
      <c r="YO296" s="136"/>
      <c r="YP296" s="136"/>
      <c r="YQ296" s="136"/>
      <c r="YR296" s="136"/>
      <c r="YS296" s="136"/>
      <c r="YT296" s="136"/>
      <c r="YU296" s="136"/>
      <c r="YV296" s="136"/>
      <c r="YW296" s="136"/>
      <c r="YX296" s="136"/>
      <c r="YY296" s="136"/>
      <c r="YZ296" s="136"/>
      <c r="ZA296" s="136"/>
      <c r="ZB296" s="136"/>
      <c r="ZC296" s="136"/>
      <c r="ZD296" s="136"/>
      <c r="ZE296" s="136"/>
      <c r="ZF296" s="136"/>
      <c r="ZG296" s="136"/>
      <c r="ZH296" s="136"/>
      <c r="ZI296" s="136"/>
      <c r="ZJ296" s="136"/>
      <c r="ZK296" s="136"/>
      <c r="ZL296" s="136"/>
      <c r="ZM296" s="136"/>
      <c r="ZN296" s="136"/>
      <c r="ZO296" s="136"/>
      <c r="ZP296" s="136"/>
      <c r="ZQ296" s="136"/>
      <c r="ZR296" s="136"/>
      <c r="ZS296" s="136"/>
      <c r="ZT296" s="136"/>
      <c r="ZU296" s="136"/>
      <c r="ZV296" s="136"/>
      <c r="ZW296" s="136"/>
      <c r="ZX296" s="136"/>
      <c r="ZY296" s="136"/>
      <c r="ZZ296" s="136"/>
      <c r="AAA296" s="136"/>
      <c r="AAB296" s="136"/>
      <c r="AAC296" s="136"/>
      <c r="AAD296" s="136"/>
      <c r="AAE296" s="136"/>
      <c r="AAF296" s="136"/>
      <c r="AAG296" s="136"/>
      <c r="AAH296" s="136"/>
      <c r="AAI296" s="136"/>
      <c r="AAJ296" s="136"/>
      <c r="AAK296" s="136"/>
      <c r="AAL296" s="136"/>
      <c r="AAM296" s="136"/>
      <c r="AAN296" s="136"/>
      <c r="AAO296" s="136"/>
      <c r="AAP296" s="136"/>
      <c r="AAQ296" s="136"/>
      <c r="AAR296" s="136"/>
      <c r="AAS296" s="136"/>
      <c r="AAT296" s="136"/>
      <c r="AAU296" s="136"/>
      <c r="AAV296" s="136"/>
      <c r="AAW296" s="136"/>
      <c r="AAX296" s="136"/>
      <c r="AAY296" s="136"/>
      <c r="AAZ296" s="136"/>
      <c r="ABA296" s="136"/>
      <c r="ABB296" s="136"/>
      <c r="ABC296" s="136"/>
      <c r="ABD296" s="136"/>
      <c r="ABE296" s="136"/>
      <c r="ABF296" s="136"/>
      <c r="ABG296" s="136"/>
      <c r="ABH296" s="136"/>
      <c r="ABI296" s="136"/>
      <c r="ABJ296" s="136"/>
      <c r="ABK296" s="136"/>
      <c r="ABL296" s="136"/>
      <c r="ABM296" s="136"/>
      <c r="ABN296" s="136"/>
      <c r="ABO296" s="136"/>
      <c r="ABP296" s="136"/>
      <c r="ABQ296" s="136"/>
      <c r="ABR296" s="136"/>
      <c r="ABS296" s="136"/>
      <c r="ABT296" s="136"/>
      <c r="ABU296" s="136"/>
      <c r="ABV296" s="136"/>
      <c r="ABW296" s="136"/>
      <c r="ABX296" s="136"/>
      <c r="ABY296" s="136"/>
      <c r="ABZ296" s="136"/>
      <c r="ACA296" s="136"/>
      <c r="ACB296" s="136"/>
      <c r="ACC296" s="136"/>
      <c r="ACD296" s="136"/>
      <c r="ACE296" s="136"/>
      <c r="ACF296" s="136"/>
      <c r="ACG296" s="136"/>
      <c r="ACH296" s="136"/>
      <c r="ACI296" s="136"/>
      <c r="ACJ296" s="136"/>
      <c r="ACK296" s="136"/>
      <c r="ACL296" s="136"/>
      <c r="ACM296" s="136"/>
      <c r="ACN296" s="136"/>
      <c r="ACO296" s="136"/>
      <c r="ACP296" s="136"/>
      <c r="ACQ296" s="136"/>
      <c r="ACR296" s="136"/>
      <c r="ACS296" s="136"/>
      <c r="ACT296" s="136"/>
      <c r="ACU296" s="136"/>
      <c r="ACV296" s="136"/>
      <c r="ACW296" s="136"/>
      <c r="ACX296" s="136"/>
      <c r="ACY296" s="136"/>
      <c r="ACZ296" s="136"/>
      <c r="ADA296" s="136"/>
      <c r="ADB296" s="136"/>
      <c r="ADC296" s="136"/>
      <c r="ADD296" s="136"/>
      <c r="ADE296" s="136"/>
      <c r="ADF296" s="136"/>
      <c r="ADG296" s="136"/>
      <c r="ADH296" s="136"/>
      <c r="ADI296" s="136"/>
      <c r="ADJ296" s="136"/>
      <c r="ADK296" s="136"/>
      <c r="ADL296" s="136"/>
      <c r="ADM296" s="136"/>
      <c r="ADN296" s="136"/>
      <c r="ADO296" s="136"/>
      <c r="ADP296" s="136"/>
      <c r="ADQ296" s="136"/>
      <c r="ADR296" s="136"/>
      <c r="ADS296" s="136"/>
      <c r="ADT296" s="136"/>
      <c r="ADU296" s="136"/>
      <c r="ADV296" s="136"/>
      <c r="ADW296" s="136"/>
      <c r="ADX296" s="136"/>
      <c r="ADY296" s="136"/>
      <c r="ADZ296" s="136"/>
      <c r="AEA296" s="136"/>
      <c r="AEB296" s="136"/>
      <c r="AEC296" s="136"/>
      <c r="AED296" s="136"/>
      <c r="AEE296" s="136"/>
      <c r="AEF296" s="136"/>
      <c r="AEG296" s="136"/>
      <c r="AEH296" s="136"/>
      <c r="AEI296" s="136"/>
      <c r="AEJ296" s="136"/>
      <c r="AEK296" s="136"/>
      <c r="AEL296" s="136"/>
      <c r="AEM296" s="136"/>
      <c r="AEN296" s="136"/>
      <c r="AEO296" s="136"/>
      <c r="AEP296" s="136"/>
      <c r="AEQ296" s="136"/>
      <c r="AER296" s="136"/>
      <c r="AES296" s="136"/>
      <c r="AET296" s="136"/>
      <c r="AEU296" s="136"/>
      <c r="AEV296" s="136"/>
      <c r="AEW296" s="136"/>
      <c r="AEX296" s="136"/>
      <c r="AEY296" s="136"/>
      <c r="AEZ296" s="136"/>
      <c r="AFA296" s="136"/>
      <c r="AFB296" s="136"/>
      <c r="AFC296" s="136"/>
      <c r="AFD296" s="136"/>
      <c r="AFE296" s="136"/>
      <c r="AFF296" s="136"/>
      <c r="AFG296" s="136"/>
      <c r="AFH296" s="136"/>
      <c r="AFI296" s="136"/>
      <c r="AFJ296" s="136"/>
      <c r="AFK296" s="136"/>
      <c r="AFL296" s="136"/>
      <c r="AFM296" s="136"/>
      <c r="AFN296" s="136"/>
      <c r="AFO296" s="136"/>
      <c r="AFP296" s="136"/>
      <c r="AFQ296" s="136"/>
      <c r="AFR296" s="136"/>
      <c r="AFS296" s="136"/>
      <c r="AFT296" s="136"/>
      <c r="AFU296" s="136"/>
      <c r="AFV296" s="136"/>
      <c r="AFW296" s="136"/>
      <c r="AFX296" s="136"/>
      <c r="AFY296" s="136"/>
      <c r="AFZ296" s="136"/>
      <c r="AGA296" s="136"/>
      <c r="AGB296" s="136"/>
      <c r="AGC296" s="136"/>
      <c r="AGD296" s="136"/>
      <c r="AGE296" s="136"/>
      <c r="AGF296" s="136"/>
      <c r="AGG296" s="136"/>
      <c r="AGH296" s="136"/>
      <c r="AGI296" s="136"/>
      <c r="AGJ296" s="136"/>
      <c r="AGK296" s="136"/>
      <c r="AGL296" s="136"/>
      <c r="AGM296" s="136"/>
      <c r="AGN296" s="136"/>
      <c r="AGO296" s="136"/>
      <c r="AGP296" s="136"/>
      <c r="AGQ296" s="136"/>
      <c r="AGR296" s="136"/>
      <c r="AGS296" s="136"/>
      <c r="AGT296" s="136"/>
      <c r="AGU296" s="136"/>
      <c r="AGV296" s="136"/>
      <c r="AGW296" s="136"/>
      <c r="AGX296" s="136"/>
      <c r="AGY296" s="136"/>
      <c r="AGZ296" s="136"/>
      <c r="AHA296" s="136"/>
      <c r="AHB296" s="136"/>
      <c r="AHC296" s="136"/>
      <c r="AHD296" s="136"/>
      <c r="AHE296" s="136"/>
      <c r="AHF296" s="136"/>
      <c r="AHG296" s="136"/>
      <c r="AHH296" s="136"/>
      <c r="AHI296" s="136"/>
      <c r="AHJ296" s="136"/>
      <c r="AHK296" s="136"/>
      <c r="AHL296" s="136"/>
      <c r="AHM296" s="136"/>
      <c r="AHN296" s="136"/>
      <c r="AHO296" s="136"/>
      <c r="AHP296" s="136"/>
      <c r="AHQ296" s="136"/>
      <c r="AHR296" s="136"/>
      <c r="AHS296" s="136"/>
      <c r="AHT296" s="136"/>
      <c r="AHU296" s="136"/>
      <c r="AHV296" s="136"/>
      <c r="AHW296" s="136"/>
      <c r="AHX296" s="136"/>
      <c r="AHY296" s="136"/>
      <c r="AHZ296" s="136"/>
      <c r="AIA296" s="136"/>
      <c r="AIB296" s="136"/>
      <c r="AIC296" s="136"/>
      <c r="AID296" s="136"/>
      <c r="AIE296" s="136"/>
      <c r="AIF296" s="136"/>
      <c r="AIG296" s="136"/>
      <c r="AIH296" s="136"/>
      <c r="AII296" s="136"/>
      <c r="AIJ296" s="136"/>
      <c r="AIK296" s="136"/>
      <c r="AIL296" s="136"/>
      <c r="AIM296" s="136"/>
      <c r="AIN296" s="136"/>
      <c r="AIO296" s="136"/>
      <c r="AIP296" s="136"/>
      <c r="AIQ296" s="136"/>
      <c r="AIR296" s="136"/>
      <c r="AIS296" s="136"/>
      <c r="AIT296" s="136"/>
      <c r="AIU296" s="136"/>
      <c r="AIV296" s="136"/>
      <c r="AIW296" s="136"/>
      <c r="AIX296" s="136"/>
      <c r="AIY296" s="136"/>
      <c r="AIZ296" s="136"/>
      <c r="AJA296" s="136"/>
      <c r="AJB296" s="136"/>
      <c r="AJC296" s="136"/>
      <c r="AJD296" s="136"/>
      <c r="AJE296" s="136"/>
      <c r="AJF296" s="136"/>
      <c r="AJG296" s="136"/>
      <c r="AJH296" s="136"/>
      <c r="AJI296" s="136"/>
      <c r="AJJ296" s="136"/>
      <c r="AJK296" s="136"/>
      <c r="AJL296" s="136"/>
      <c r="AJM296" s="136"/>
      <c r="AJN296" s="136"/>
      <c r="AJO296" s="136"/>
      <c r="AJP296" s="136"/>
      <c r="AJQ296" s="136"/>
      <c r="AJR296" s="136"/>
      <c r="AJS296" s="136"/>
      <c r="AJT296" s="136"/>
      <c r="AJU296" s="136"/>
      <c r="AJV296" s="136"/>
      <c r="AJW296" s="136"/>
      <c r="AJX296" s="136"/>
      <c r="AJY296" s="136"/>
      <c r="AJZ296" s="136"/>
      <c r="AKA296" s="136"/>
      <c r="AKB296" s="136"/>
      <c r="AKC296" s="136"/>
      <c r="AKD296" s="136"/>
      <c r="AKE296" s="136"/>
      <c r="AKF296" s="136"/>
      <c r="AKG296" s="136"/>
      <c r="AKH296" s="136"/>
      <c r="AKI296" s="136"/>
      <c r="AKJ296" s="136"/>
      <c r="AKK296" s="136"/>
      <c r="AKL296" s="136"/>
      <c r="AKM296" s="136"/>
      <c r="AKN296" s="136"/>
      <c r="AKO296" s="136"/>
      <c r="AKP296" s="136"/>
      <c r="AKQ296" s="136"/>
      <c r="AKR296" s="136"/>
      <c r="AKS296" s="136"/>
      <c r="AKT296" s="136"/>
      <c r="AKU296" s="136"/>
      <c r="AKV296" s="136"/>
      <c r="AKW296" s="136"/>
      <c r="AKX296" s="136"/>
      <c r="AKY296" s="136"/>
      <c r="AKZ296" s="136"/>
      <c r="ALA296" s="136"/>
      <c r="ALB296" s="136"/>
      <c r="ALC296" s="136"/>
      <c r="ALD296" s="136"/>
      <c r="ALE296" s="136"/>
      <c r="ALF296" s="136"/>
      <c r="ALG296" s="136"/>
      <c r="ALH296" s="136"/>
      <c r="ALI296" s="136"/>
      <c r="ALJ296" s="136"/>
      <c r="ALK296" s="136"/>
      <c r="ALL296" s="136"/>
      <c r="ALM296" s="136"/>
      <c r="ALN296" s="136"/>
      <c r="ALO296" s="136"/>
      <c r="ALP296" s="136"/>
      <c r="ALQ296" s="136"/>
      <c r="ALR296" s="136"/>
      <c r="ALS296" s="136"/>
      <c r="ALT296" s="136"/>
      <c r="ALU296" s="136"/>
      <c r="ALV296" s="136"/>
      <c r="ALW296" s="136"/>
      <c r="ALX296" s="136"/>
      <c r="ALY296" s="136"/>
      <c r="ALZ296" s="136"/>
      <c r="AMA296" s="136"/>
      <c r="AMB296" s="136"/>
      <c r="AMC296" s="136"/>
      <c r="AMD296" s="136"/>
      <c r="AME296" s="136"/>
      <c r="AMF296" s="136"/>
      <c r="AMG296" s="136"/>
      <c r="AMH296" s="136"/>
      <c r="AMI296" s="136"/>
    </row>
    <row r="297" spans="1:1023" ht="29.25" x14ac:dyDescent="0.25">
      <c r="A297" s="360" t="s">
        <v>1083</v>
      </c>
      <c r="B297" s="193">
        <v>297</v>
      </c>
      <c r="C297" s="192" t="s">
        <v>1084</v>
      </c>
      <c r="D297" s="212"/>
      <c r="E297" s="136"/>
      <c r="F297" s="237">
        <v>4</v>
      </c>
      <c r="G297" s="214"/>
      <c r="H297" s="214"/>
      <c r="I297" s="367"/>
      <c r="J297" s="421"/>
      <c r="K297" s="77">
        <v>2</v>
      </c>
      <c r="L297" s="77" t="s">
        <v>771</v>
      </c>
      <c r="M297" s="161"/>
      <c r="N297" s="161"/>
      <c r="O297" s="161"/>
      <c r="P297" s="161"/>
      <c r="Q297" s="161"/>
      <c r="R297" s="161"/>
      <c r="S297" s="77">
        <v>2</v>
      </c>
      <c r="T297" s="77"/>
      <c r="U297" s="161"/>
      <c r="V297" s="256">
        <f>IF(O297=1,10,100)</f>
        <v>100</v>
      </c>
      <c r="W297" s="256">
        <f>IF(O297=1,1,IF(O297=2,10,100))</f>
        <v>100</v>
      </c>
      <c r="X297" s="256">
        <f>IF(O297=3,20,100)</f>
        <v>100</v>
      </c>
      <c r="Y297" s="256">
        <f>IF(P297=1,10,100)</f>
        <v>100</v>
      </c>
      <c r="Z297" s="256">
        <f>IF(P297=1,1,IF(P297=2,10,100))</f>
        <v>100</v>
      </c>
      <c r="AA297" s="257">
        <f>IF(OR(EXACT(Q297,"1A"),EXACT(Q297,"1B")),0.1,IF(Q297=2,1,100))</f>
        <v>100</v>
      </c>
      <c r="AB297" s="257">
        <f>IF(OR(EXACT(R297,"1A"),EXACT(R297,"1B")),0.1,IF(R297=2,1,100))</f>
        <v>100</v>
      </c>
      <c r="AC297" s="257">
        <f>IF(OR(EXACT(S297,"1A"),EXACT(S297,"1B")),0.3,IF(S297=2,3,100))</f>
        <v>3</v>
      </c>
      <c r="AD297" s="136"/>
      <c r="AE297" s="136"/>
      <c r="AF297" s="249">
        <f>IF(OR(OR(EXACT(J297,"1A"),EXACT(J297,"1B"),EXACT(J297,"1C")),K297=1),1,IF(K297=2,10,100))</f>
        <v>10</v>
      </c>
      <c r="AG297" s="249">
        <f>IF(OR(EXACT(J297,"1A"),EXACT(J297,"1B"),EXACT(J297,"1C")),1,IF(J297=2,10,100))</f>
        <v>100</v>
      </c>
      <c r="AH297" s="249">
        <f>IF(OR(EXACT(J297,"1A"),EXACT(J297,"1B"),EXACT(J297,"1C"),K297=1),3,100)</f>
        <v>100</v>
      </c>
      <c r="AI297" s="249">
        <f>IF(OR(EXACT(J297,"1A"),EXACT(J297,"1B"),EXACT(J297,"1C")),5,100)</f>
        <v>100</v>
      </c>
      <c r="AJ297" s="251"/>
      <c r="AK297" s="297">
        <v>1</v>
      </c>
      <c r="AL297" s="153">
        <v>2</v>
      </c>
      <c r="AM297" s="251"/>
      <c r="AN297" s="136" t="s">
        <v>6460</v>
      </c>
      <c r="AO297" s="136"/>
      <c r="AP297" s="136"/>
      <c r="AQ297" s="361" t="s">
        <v>5982</v>
      </c>
      <c r="AR297" s="136"/>
      <c r="AS297" s="136"/>
      <c r="AT297" s="136"/>
      <c r="AU297" s="136"/>
      <c r="AV297" s="136"/>
      <c r="AW297" s="136"/>
      <c r="AX297" s="136"/>
      <c r="AY297" s="136"/>
      <c r="AZ297" s="136"/>
      <c r="BA297" s="136"/>
      <c r="BB297" s="136"/>
      <c r="BC297" s="136"/>
      <c r="BD297" s="136"/>
      <c r="BE297" s="136"/>
      <c r="BF297" s="136"/>
      <c r="BG297" s="136"/>
      <c r="BH297" s="136"/>
      <c r="BI297" s="136"/>
      <c r="BJ297" s="136"/>
      <c r="BK297" s="136"/>
      <c r="BL297" s="136"/>
      <c r="BM297" s="136"/>
      <c r="BN297" s="136"/>
      <c r="BO297" s="136"/>
      <c r="BP297" s="136"/>
      <c r="BQ297" s="136"/>
      <c r="BR297" s="136"/>
      <c r="BS297" s="136"/>
      <c r="BT297" s="136"/>
      <c r="BU297" s="136"/>
      <c r="BV297" s="136"/>
      <c r="BW297" s="136"/>
      <c r="BX297" s="136"/>
      <c r="BY297" s="136"/>
      <c r="BZ297" s="136"/>
      <c r="CA297" s="136"/>
      <c r="CB297" s="136"/>
      <c r="CC297" s="136"/>
      <c r="CD297" s="136"/>
      <c r="CE297" s="136"/>
      <c r="CF297" s="136"/>
      <c r="CG297" s="136"/>
      <c r="CH297" s="136"/>
      <c r="CI297" s="136"/>
      <c r="CJ297" s="136"/>
      <c r="CK297" s="136"/>
      <c r="CL297" s="136"/>
      <c r="CM297" s="136"/>
      <c r="CN297" s="136"/>
      <c r="CO297" s="136"/>
      <c r="CP297" s="136"/>
      <c r="CQ297" s="136"/>
      <c r="CR297" s="136"/>
      <c r="CS297" s="136"/>
      <c r="CT297" s="136"/>
      <c r="CU297" s="136"/>
      <c r="CV297" s="136"/>
      <c r="CW297" s="136"/>
      <c r="CX297" s="136"/>
      <c r="CY297" s="136"/>
      <c r="CZ297" s="136"/>
      <c r="DA297" s="136"/>
      <c r="DB297" s="136"/>
      <c r="DC297" s="136"/>
      <c r="DD297" s="136"/>
      <c r="DE297" s="136"/>
      <c r="DF297" s="136"/>
      <c r="DG297" s="136"/>
      <c r="DH297" s="136"/>
      <c r="DI297" s="136"/>
      <c r="DJ297" s="136"/>
      <c r="DK297" s="136"/>
      <c r="DL297" s="136"/>
      <c r="DM297" s="136"/>
      <c r="DN297" s="136"/>
      <c r="DO297" s="136"/>
      <c r="DP297" s="136"/>
      <c r="DQ297" s="136"/>
      <c r="DR297" s="136"/>
      <c r="DS297" s="136"/>
      <c r="DT297" s="136"/>
      <c r="DU297" s="136"/>
      <c r="DV297" s="136"/>
      <c r="DW297" s="136"/>
      <c r="DX297" s="136"/>
      <c r="DY297" s="136"/>
      <c r="DZ297" s="136"/>
      <c r="EA297" s="136"/>
      <c r="EB297" s="136"/>
      <c r="EC297" s="136"/>
      <c r="ED297" s="136"/>
      <c r="EE297" s="136"/>
      <c r="EF297" s="136"/>
      <c r="EG297" s="136"/>
      <c r="EH297" s="136"/>
      <c r="EI297" s="136"/>
      <c r="EJ297" s="136"/>
      <c r="EK297" s="136"/>
      <c r="EL297" s="136"/>
      <c r="EM297" s="136"/>
      <c r="EN297" s="136"/>
      <c r="EO297" s="136"/>
      <c r="EP297" s="136"/>
      <c r="EQ297" s="136"/>
      <c r="ER297" s="136"/>
      <c r="ES297" s="136"/>
      <c r="ET297" s="136"/>
      <c r="EU297" s="136"/>
      <c r="EV297" s="136"/>
      <c r="EW297" s="136"/>
      <c r="EX297" s="136"/>
      <c r="EY297" s="136"/>
      <c r="EZ297" s="136"/>
      <c r="FA297" s="136"/>
      <c r="FB297" s="136"/>
      <c r="FC297" s="136"/>
      <c r="FD297" s="136"/>
      <c r="FE297" s="136"/>
      <c r="FF297" s="136"/>
      <c r="FG297" s="136"/>
      <c r="FH297" s="136"/>
      <c r="FI297" s="136"/>
      <c r="FJ297" s="136"/>
      <c r="FK297" s="136"/>
      <c r="FL297" s="136"/>
      <c r="FM297" s="136"/>
      <c r="FN297" s="136"/>
      <c r="FO297" s="136"/>
      <c r="FP297" s="136"/>
      <c r="FQ297" s="136"/>
      <c r="FR297" s="136"/>
      <c r="FS297" s="136"/>
      <c r="FT297" s="136"/>
      <c r="FU297" s="136"/>
      <c r="FV297" s="136"/>
      <c r="FW297" s="136"/>
      <c r="FX297" s="136"/>
      <c r="FY297" s="136"/>
      <c r="FZ297" s="136"/>
      <c r="GA297" s="136"/>
      <c r="GB297" s="136"/>
      <c r="GC297" s="136"/>
      <c r="GD297" s="136"/>
      <c r="GE297" s="136"/>
      <c r="GF297" s="136"/>
      <c r="GG297" s="136"/>
      <c r="GH297" s="136"/>
      <c r="GI297" s="136"/>
      <c r="GJ297" s="136"/>
      <c r="GK297" s="136"/>
      <c r="GL297" s="136"/>
      <c r="GM297" s="136"/>
      <c r="GN297" s="136"/>
      <c r="GO297" s="136"/>
      <c r="GP297" s="136"/>
      <c r="GQ297" s="136"/>
      <c r="GR297" s="136"/>
      <c r="GS297" s="136"/>
      <c r="GT297" s="136"/>
      <c r="GU297" s="136"/>
      <c r="GV297" s="136"/>
      <c r="GW297" s="136"/>
      <c r="GX297" s="136"/>
      <c r="GY297" s="136"/>
      <c r="GZ297" s="136"/>
      <c r="HA297" s="136"/>
      <c r="HB297" s="136"/>
      <c r="HC297" s="136"/>
      <c r="HD297" s="136"/>
      <c r="HE297" s="136"/>
      <c r="HF297" s="136"/>
      <c r="HG297" s="136"/>
      <c r="HH297" s="136"/>
      <c r="HI297" s="136"/>
      <c r="HJ297" s="136"/>
      <c r="HK297" s="136"/>
      <c r="HL297" s="136"/>
      <c r="HM297" s="136"/>
      <c r="HN297" s="136"/>
      <c r="HO297" s="136"/>
      <c r="HP297" s="136"/>
      <c r="HQ297" s="136"/>
      <c r="HR297" s="136"/>
      <c r="HS297" s="136"/>
      <c r="HT297" s="136"/>
      <c r="HU297" s="136"/>
      <c r="HV297" s="136"/>
      <c r="HW297" s="136"/>
      <c r="HX297" s="136"/>
      <c r="HY297" s="136"/>
      <c r="HZ297" s="136"/>
      <c r="IA297" s="136"/>
      <c r="IB297" s="136"/>
      <c r="IC297" s="136"/>
      <c r="ID297" s="136"/>
      <c r="IE297" s="136"/>
      <c r="IF297" s="136"/>
      <c r="IG297" s="136"/>
      <c r="IH297" s="136"/>
      <c r="II297" s="136"/>
      <c r="IJ297" s="136"/>
      <c r="IK297" s="136"/>
      <c r="IL297" s="136"/>
      <c r="IM297" s="136"/>
      <c r="IN297" s="136"/>
      <c r="IO297" s="136"/>
      <c r="IP297" s="136"/>
      <c r="IQ297" s="136"/>
      <c r="IR297" s="136"/>
      <c r="IS297" s="136"/>
      <c r="IT297" s="136"/>
      <c r="IU297" s="136"/>
      <c r="IV297" s="136"/>
      <c r="IW297" s="136"/>
      <c r="IX297" s="136"/>
      <c r="IY297" s="136"/>
      <c r="IZ297" s="136"/>
      <c r="JA297" s="136"/>
      <c r="JB297" s="136"/>
      <c r="JC297" s="136"/>
      <c r="JD297" s="136"/>
      <c r="JE297" s="136"/>
      <c r="JF297" s="136"/>
      <c r="JG297" s="136"/>
      <c r="JH297" s="136"/>
      <c r="JI297" s="136"/>
      <c r="JJ297" s="136"/>
      <c r="JK297" s="136"/>
      <c r="JL297" s="136"/>
      <c r="JM297" s="136"/>
      <c r="JN297" s="136"/>
      <c r="JO297" s="136"/>
      <c r="JP297" s="136"/>
      <c r="JQ297" s="136"/>
      <c r="JR297" s="136"/>
      <c r="JS297" s="136"/>
      <c r="JT297" s="136"/>
      <c r="JU297" s="136"/>
      <c r="JV297" s="136"/>
      <c r="JW297" s="136"/>
      <c r="JX297" s="136"/>
      <c r="JY297" s="136"/>
      <c r="JZ297" s="136"/>
      <c r="KA297" s="136"/>
      <c r="KB297" s="136"/>
      <c r="KC297" s="136"/>
      <c r="KD297" s="136"/>
      <c r="KE297" s="136"/>
      <c r="KF297" s="136"/>
      <c r="KG297" s="136"/>
      <c r="KH297" s="136"/>
      <c r="KI297" s="136"/>
      <c r="KJ297" s="136"/>
      <c r="KK297" s="136"/>
      <c r="KL297" s="136"/>
      <c r="KM297" s="136"/>
      <c r="KN297" s="136"/>
      <c r="KO297" s="136"/>
      <c r="KP297" s="136"/>
      <c r="KQ297" s="136"/>
      <c r="KR297" s="136"/>
      <c r="KS297" s="136"/>
      <c r="KT297" s="136"/>
      <c r="KU297" s="136"/>
      <c r="KV297" s="136"/>
      <c r="KW297" s="136"/>
      <c r="KX297" s="136"/>
      <c r="KY297" s="136"/>
      <c r="KZ297" s="136"/>
      <c r="LA297" s="136"/>
      <c r="LB297" s="136"/>
      <c r="LC297" s="136"/>
      <c r="LD297" s="136"/>
      <c r="LE297" s="136"/>
      <c r="LF297" s="136"/>
      <c r="LG297" s="136"/>
      <c r="LH297" s="136"/>
      <c r="LI297" s="136"/>
      <c r="LJ297" s="136"/>
      <c r="LK297" s="136"/>
      <c r="LL297" s="136"/>
      <c r="LM297" s="136"/>
      <c r="LN297" s="136"/>
      <c r="LO297" s="136"/>
      <c r="LP297" s="136"/>
      <c r="LQ297" s="136"/>
      <c r="LR297" s="136"/>
      <c r="LS297" s="136"/>
      <c r="LT297" s="136"/>
      <c r="LU297" s="136"/>
      <c r="LV297" s="136"/>
      <c r="LW297" s="136"/>
      <c r="LX297" s="136"/>
      <c r="LY297" s="136"/>
      <c r="LZ297" s="136"/>
      <c r="MA297" s="136"/>
      <c r="MB297" s="136"/>
      <c r="MC297" s="136"/>
      <c r="MD297" s="136"/>
      <c r="ME297" s="136"/>
      <c r="MF297" s="136"/>
      <c r="MG297" s="136"/>
      <c r="MH297" s="136"/>
      <c r="MI297" s="136"/>
      <c r="MJ297" s="136"/>
      <c r="MK297" s="136"/>
      <c r="ML297" s="136"/>
      <c r="MM297" s="136"/>
      <c r="MN297" s="136"/>
      <c r="MO297" s="136"/>
      <c r="MP297" s="136"/>
      <c r="MQ297" s="136"/>
      <c r="MR297" s="136"/>
      <c r="MS297" s="136"/>
      <c r="MT297" s="136"/>
      <c r="MU297" s="136"/>
      <c r="MV297" s="136"/>
      <c r="MW297" s="136"/>
      <c r="MX297" s="136"/>
      <c r="MY297" s="136"/>
      <c r="MZ297" s="136"/>
      <c r="NA297" s="136"/>
      <c r="NB297" s="136"/>
      <c r="NC297" s="136"/>
      <c r="ND297" s="136"/>
      <c r="NE297" s="136"/>
      <c r="NF297" s="136"/>
      <c r="NG297" s="136"/>
      <c r="NH297" s="136"/>
      <c r="NI297" s="136"/>
      <c r="NJ297" s="136"/>
      <c r="NK297" s="136"/>
      <c r="NL297" s="136"/>
      <c r="NM297" s="136"/>
      <c r="NN297" s="136"/>
      <c r="NO297" s="136"/>
      <c r="NP297" s="136"/>
      <c r="NQ297" s="136"/>
      <c r="NR297" s="136"/>
      <c r="NS297" s="136"/>
      <c r="NT297" s="136"/>
      <c r="NU297" s="136"/>
      <c r="NV297" s="136"/>
      <c r="NW297" s="136"/>
      <c r="NX297" s="136"/>
      <c r="NY297" s="136"/>
      <c r="NZ297" s="136"/>
      <c r="OA297" s="136"/>
      <c r="OB297" s="136"/>
      <c r="OC297" s="136"/>
      <c r="OD297" s="136"/>
      <c r="OE297" s="136"/>
      <c r="OF297" s="136"/>
      <c r="OG297" s="136"/>
      <c r="OH297" s="136"/>
      <c r="OI297" s="136"/>
      <c r="OJ297" s="136"/>
      <c r="OK297" s="136"/>
      <c r="OL297" s="136"/>
      <c r="OM297" s="136"/>
      <c r="ON297" s="136"/>
      <c r="OO297" s="136"/>
      <c r="OP297" s="136"/>
      <c r="OQ297" s="136"/>
      <c r="OR297" s="136"/>
      <c r="OS297" s="136"/>
      <c r="OT297" s="136"/>
      <c r="OU297" s="136"/>
      <c r="OV297" s="136"/>
      <c r="OW297" s="136"/>
      <c r="OX297" s="136"/>
      <c r="OY297" s="136"/>
      <c r="OZ297" s="136"/>
      <c r="PA297" s="136"/>
      <c r="PB297" s="136"/>
      <c r="PC297" s="136"/>
      <c r="PD297" s="136"/>
      <c r="PE297" s="136"/>
      <c r="PF297" s="136"/>
      <c r="PG297" s="136"/>
      <c r="PH297" s="136"/>
      <c r="PI297" s="136"/>
      <c r="PJ297" s="136"/>
      <c r="PK297" s="136"/>
      <c r="PL297" s="136"/>
      <c r="PM297" s="136"/>
      <c r="PN297" s="136"/>
      <c r="PO297" s="136"/>
      <c r="PP297" s="136"/>
      <c r="PQ297" s="136"/>
      <c r="PR297" s="136"/>
      <c r="PS297" s="136"/>
      <c r="PT297" s="136"/>
      <c r="PU297" s="136"/>
      <c r="PV297" s="136"/>
      <c r="PW297" s="136"/>
      <c r="PX297" s="136"/>
      <c r="PY297" s="136"/>
      <c r="PZ297" s="136"/>
      <c r="QA297" s="136"/>
      <c r="QB297" s="136"/>
      <c r="QC297" s="136"/>
      <c r="QD297" s="136"/>
      <c r="QE297" s="136"/>
      <c r="QF297" s="136"/>
      <c r="QG297" s="136"/>
      <c r="QH297" s="136"/>
      <c r="QI297" s="136"/>
      <c r="QJ297" s="136"/>
      <c r="QK297" s="136"/>
      <c r="QL297" s="136"/>
      <c r="QM297" s="136"/>
      <c r="QN297" s="136"/>
      <c r="QO297" s="136"/>
      <c r="QP297" s="136"/>
      <c r="QQ297" s="136"/>
      <c r="QR297" s="136"/>
      <c r="QS297" s="136"/>
      <c r="QT297" s="136"/>
      <c r="QU297" s="136"/>
      <c r="QV297" s="136"/>
      <c r="QW297" s="136"/>
      <c r="QX297" s="136"/>
      <c r="QY297" s="136"/>
      <c r="QZ297" s="136"/>
      <c r="RA297" s="136"/>
      <c r="RB297" s="136"/>
      <c r="RC297" s="136"/>
      <c r="RD297" s="136"/>
      <c r="RE297" s="136"/>
      <c r="RF297" s="136"/>
      <c r="RG297" s="136"/>
      <c r="RH297" s="136"/>
      <c r="RI297" s="136"/>
      <c r="RJ297" s="136"/>
      <c r="RK297" s="136"/>
      <c r="RL297" s="136"/>
      <c r="RM297" s="136"/>
      <c r="RN297" s="136"/>
      <c r="RO297" s="136"/>
      <c r="RP297" s="136"/>
      <c r="RQ297" s="136"/>
      <c r="RR297" s="136"/>
      <c r="RS297" s="136"/>
      <c r="RT297" s="136"/>
      <c r="RU297" s="136"/>
      <c r="RV297" s="136"/>
      <c r="RW297" s="136"/>
      <c r="RX297" s="136"/>
      <c r="RY297" s="136"/>
      <c r="RZ297" s="136"/>
      <c r="SA297" s="136"/>
      <c r="SB297" s="136"/>
      <c r="SC297" s="136"/>
      <c r="SD297" s="136"/>
      <c r="SE297" s="136"/>
      <c r="SF297" s="136"/>
      <c r="SG297" s="136"/>
      <c r="SH297" s="136"/>
      <c r="SI297" s="136"/>
      <c r="SJ297" s="136"/>
      <c r="SK297" s="136"/>
      <c r="SL297" s="136"/>
      <c r="SM297" s="136"/>
      <c r="SN297" s="136"/>
      <c r="SO297" s="136"/>
      <c r="SP297" s="136"/>
      <c r="SQ297" s="136"/>
      <c r="SR297" s="136"/>
      <c r="SS297" s="136"/>
      <c r="ST297" s="136"/>
      <c r="SU297" s="136"/>
      <c r="SV297" s="136"/>
      <c r="SW297" s="136"/>
      <c r="SX297" s="136"/>
      <c r="SY297" s="136"/>
      <c r="SZ297" s="136"/>
      <c r="TA297" s="136"/>
      <c r="TB297" s="136"/>
      <c r="TC297" s="136"/>
      <c r="TD297" s="136"/>
      <c r="TE297" s="136"/>
      <c r="TF297" s="136"/>
      <c r="TG297" s="136"/>
      <c r="TH297" s="136"/>
      <c r="TI297" s="136"/>
      <c r="TJ297" s="136"/>
      <c r="TK297" s="136"/>
      <c r="TL297" s="136"/>
      <c r="TM297" s="136"/>
      <c r="TN297" s="136"/>
      <c r="TO297" s="136"/>
      <c r="TP297" s="136"/>
      <c r="TQ297" s="136"/>
      <c r="TR297" s="136"/>
      <c r="TS297" s="136"/>
      <c r="TT297" s="136"/>
      <c r="TU297" s="136"/>
      <c r="TV297" s="136"/>
      <c r="TW297" s="136"/>
      <c r="TX297" s="136"/>
      <c r="TY297" s="136"/>
      <c r="TZ297" s="136"/>
      <c r="UA297" s="136"/>
      <c r="UB297" s="136"/>
      <c r="UC297" s="136"/>
      <c r="UD297" s="136"/>
      <c r="UE297" s="136"/>
      <c r="UF297" s="136"/>
      <c r="UG297" s="136"/>
      <c r="UH297" s="136"/>
      <c r="UI297" s="136"/>
      <c r="UJ297" s="136"/>
      <c r="UK297" s="136"/>
      <c r="UL297" s="136"/>
      <c r="UM297" s="136"/>
      <c r="UN297" s="136"/>
      <c r="UO297" s="136"/>
      <c r="UP297" s="136"/>
      <c r="UQ297" s="136"/>
      <c r="UR297" s="136"/>
      <c r="US297" s="136"/>
      <c r="UT297" s="136"/>
      <c r="UU297" s="136"/>
      <c r="UV297" s="136"/>
      <c r="UW297" s="136"/>
      <c r="UX297" s="136"/>
      <c r="UY297" s="136"/>
      <c r="UZ297" s="136"/>
      <c r="VA297" s="136"/>
      <c r="VB297" s="136"/>
      <c r="VC297" s="136"/>
      <c r="VD297" s="136"/>
      <c r="VE297" s="136"/>
      <c r="VF297" s="136"/>
      <c r="VG297" s="136"/>
      <c r="VH297" s="136"/>
      <c r="VI297" s="136"/>
      <c r="VJ297" s="136"/>
      <c r="VK297" s="136"/>
      <c r="VL297" s="136"/>
      <c r="VM297" s="136"/>
      <c r="VN297" s="136"/>
      <c r="VO297" s="136"/>
      <c r="VP297" s="136"/>
      <c r="VQ297" s="136"/>
      <c r="VR297" s="136"/>
      <c r="VS297" s="136"/>
      <c r="VT297" s="136"/>
      <c r="VU297" s="136"/>
      <c r="VV297" s="136"/>
      <c r="VW297" s="136"/>
      <c r="VX297" s="136"/>
      <c r="VY297" s="136"/>
      <c r="VZ297" s="136"/>
      <c r="WA297" s="136"/>
      <c r="WB297" s="136"/>
      <c r="WC297" s="136"/>
      <c r="WD297" s="136"/>
      <c r="WE297" s="136"/>
      <c r="WF297" s="136"/>
      <c r="WG297" s="136"/>
      <c r="WH297" s="136"/>
      <c r="WI297" s="136"/>
      <c r="WJ297" s="136"/>
      <c r="WK297" s="136"/>
      <c r="WL297" s="136"/>
      <c r="WM297" s="136"/>
      <c r="WN297" s="136"/>
      <c r="WO297" s="136"/>
      <c r="WP297" s="136"/>
      <c r="WQ297" s="136"/>
      <c r="WR297" s="136"/>
      <c r="WS297" s="136"/>
      <c r="WT297" s="136"/>
      <c r="WU297" s="136"/>
      <c r="WV297" s="136"/>
      <c r="WW297" s="136"/>
      <c r="WX297" s="136"/>
      <c r="WY297" s="136"/>
      <c r="WZ297" s="136"/>
      <c r="XA297" s="136"/>
      <c r="XB297" s="136"/>
      <c r="XC297" s="136"/>
      <c r="XD297" s="136"/>
      <c r="XE297" s="136"/>
      <c r="XF297" s="136"/>
      <c r="XG297" s="136"/>
      <c r="XH297" s="136"/>
      <c r="XI297" s="136"/>
      <c r="XJ297" s="136"/>
      <c r="XK297" s="136"/>
      <c r="XL297" s="136"/>
      <c r="XM297" s="136"/>
      <c r="XN297" s="136"/>
      <c r="XO297" s="136"/>
      <c r="XP297" s="136"/>
      <c r="XQ297" s="136"/>
      <c r="XR297" s="136"/>
      <c r="XS297" s="136"/>
      <c r="XT297" s="136"/>
      <c r="XU297" s="136"/>
      <c r="XV297" s="136"/>
      <c r="XW297" s="136"/>
      <c r="XX297" s="136"/>
      <c r="XY297" s="136"/>
      <c r="XZ297" s="136"/>
      <c r="YA297" s="136"/>
      <c r="YB297" s="136"/>
      <c r="YC297" s="136"/>
      <c r="YD297" s="136"/>
      <c r="YE297" s="136"/>
      <c r="YF297" s="136"/>
      <c r="YG297" s="136"/>
      <c r="YH297" s="136"/>
      <c r="YI297" s="136"/>
      <c r="YJ297" s="136"/>
      <c r="YK297" s="136"/>
      <c r="YL297" s="136"/>
      <c r="YM297" s="136"/>
      <c r="YN297" s="136"/>
      <c r="YO297" s="136"/>
      <c r="YP297" s="136"/>
      <c r="YQ297" s="136"/>
      <c r="YR297" s="136"/>
      <c r="YS297" s="136"/>
      <c r="YT297" s="136"/>
      <c r="YU297" s="136"/>
      <c r="YV297" s="136"/>
      <c r="YW297" s="136"/>
      <c r="YX297" s="136"/>
      <c r="YY297" s="136"/>
      <c r="YZ297" s="136"/>
      <c r="ZA297" s="136"/>
      <c r="ZB297" s="136"/>
      <c r="ZC297" s="136"/>
      <c r="ZD297" s="136"/>
      <c r="ZE297" s="136"/>
      <c r="ZF297" s="136"/>
      <c r="ZG297" s="136"/>
      <c r="ZH297" s="136"/>
      <c r="ZI297" s="136"/>
      <c r="ZJ297" s="136"/>
      <c r="ZK297" s="136"/>
      <c r="ZL297" s="136"/>
      <c r="ZM297" s="136"/>
      <c r="ZN297" s="136"/>
      <c r="ZO297" s="136"/>
      <c r="ZP297" s="136"/>
      <c r="ZQ297" s="136"/>
      <c r="ZR297" s="136"/>
      <c r="ZS297" s="136"/>
      <c r="ZT297" s="136"/>
      <c r="ZU297" s="136"/>
      <c r="ZV297" s="136"/>
      <c r="ZW297" s="136"/>
      <c r="ZX297" s="136"/>
      <c r="ZY297" s="136"/>
      <c r="ZZ297" s="136"/>
      <c r="AAA297" s="136"/>
      <c r="AAB297" s="136"/>
      <c r="AAC297" s="136"/>
      <c r="AAD297" s="136"/>
      <c r="AAE297" s="136"/>
      <c r="AAF297" s="136"/>
      <c r="AAG297" s="136"/>
      <c r="AAH297" s="136"/>
      <c r="AAI297" s="136"/>
      <c r="AAJ297" s="136"/>
      <c r="AAK297" s="136"/>
      <c r="AAL297" s="136"/>
      <c r="AAM297" s="136"/>
      <c r="AAN297" s="136"/>
      <c r="AAO297" s="136"/>
      <c r="AAP297" s="136"/>
      <c r="AAQ297" s="136"/>
      <c r="AAR297" s="136"/>
      <c r="AAS297" s="136"/>
      <c r="AAT297" s="136"/>
      <c r="AAU297" s="136"/>
      <c r="AAV297" s="136"/>
      <c r="AAW297" s="136"/>
      <c r="AAX297" s="136"/>
      <c r="AAY297" s="136"/>
      <c r="AAZ297" s="136"/>
      <c r="ABA297" s="136"/>
      <c r="ABB297" s="136"/>
      <c r="ABC297" s="136"/>
      <c r="ABD297" s="136"/>
      <c r="ABE297" s="136"/>
      <c r="ABF297" s="136"/>
      <c r="ABG297" s="136"/>
      <c r="ABH297" s="136"/>
      <c r="ABI297" s="136"/>
      <c r="ABJ297" s="136"/>
      <c r="ABK297" s="136"/>
      <c r="ABL297" s="136"/>
      <c r="ABM297" s="136"/>
      <c r="ABN297" s="136"/>
      <c r="ABO297" s="136"/>
      <c r="ABP297" s="136"/>
      <c r="ABQ297" s="136"/>
      <c r="ABR297" s="136"/>
      <c r="ABS297" s="136"/>
      <c r="ABT297" s="136"/>
      <c r="ABU297" s="136"/>
      <c r="ABV297" s="136"/>
      <c r="ABW297" s="136"/>
      <c r="ABX297" s="136"/>
      <c r="ABY297" s="136"/>
      <c r="ABZ297" s="136"/>
      <c r="ACA297" s="136"/>
      <c r="ACB297" s="136"/>
      <c r="ACC297" s="136"/>
      <c r="ACD297" s="136"/>
      <c r="ACE297" s="136"/>
      <c r="ACF297" s="136"/>
      <c r="ACG297" s="136"/>
      <c r="ACH297" s="136"/>
      <c r="ACI297" s="136"/>
      <c r="ACJ297" s="136"/>
      <c r="ACK297" s="136"/>
      <c r="ACL297" s="136"/>
      <c r="ACM297" s="136"/>
      <c r="ACN297" s="136"/>
      <c r="ACO297" s="136"/>
      <c r="ACP297" s="136"/>
      <c r="ACQ297" s="136"/>
      <c r="ACR297" s="136"/>
      <c r="ACS297" s="136"/>
      <c r="ACT297" s="136"/>
      <c r="ACU297" s="136"/>
      <c r="ACV297" s="136"/>
      <c r="ACW297" s="136"/>
      <c r="ACX297" s="136"/>
      <c r="ACY297" s="136"/>
      <c r="ACZ297" s="136"/>
      <c r="ADA297" s="136"/>
      <c r="ADB297" s="136"/>
      <c r="ADC297" s="136"/>
      <c r="ADD297" s="136"/>
      <c r="ADE297" s="136"/>
      <c r="ADF297" s="136"/>
      <c r="ADG297" s="136"/>
      <c r="ADH297" s="136"/>
      <c r="ADI297" s="136"/>
      <c r="ADJ297" s="136"/>
      <c r="ADK297" s="136"/>
      <c r="ADL297" s="136"/>
      <c r="ADM297" s="136"/>
      <c r="ADN297" s="136"/>
      <c r="ADO297" s="136"/>
      <c r="ADP297" s="136"/>
      <c r="ADQ297" s="136"/>
      <c r="ADR297" s="136"/>
      <c r="ADS297" s="136"/>
      <c r="ADT297" s="136"/>
      <c r="ADU297" s="136"/>
      <c r="ADV297" s="136"/>
      <c r="ADW297" s="136"/>
      <c r="ADX297" s="136"/>
      <c r="ADY297" s="136"/>
      <c r="ADZ297" s="136"/>
      <c r="AEA297" s="136"/>
      <c r="AEB297" s="136"/>
      <c r="AEC297" s="136"/>
      <c r="AED297" s="136"/>
      <c r="AEE297" s="136"/>
      <c r="AEF297" s="136"/>
      <c r="AEG297" s="136"/>
      <c r="AEH297" s="136"/>
      <c r="AEI297" s="136"/>
      <c r="AEJ297" s="136"/>
      <c r="AEK297" s="136"/>
      <c r="AEL297" s="136"/>
      <c r="AEM297" s="136"/>
      <c r="AEN297" s="136"/>
      <c r="AEO297" s="136"/>
      <c r="AEP297" s="136"/>
      <c r="AEQ297" s="136"/>
      <c r="AER297" s="136"/>
      <c r="AES297" s="136"/>
      <c r="AET297" s="136"/>
      <c r="AEU297" s="136"/>
      <c r="AEV297" s="136"/>
      <c r="AEW297" s="136"/>
      <c r="AEX297" s="136"/>
      <c r="AEY297" s="136"/>
      <c r="AEZ297" s="136"/>
      <c r="AFA297" s="136"/>
      <c r="AFB297" s="136"/>
      <c r="AFC297" s="136"/>
      <c r="AFD297" s="136"/>
      <c r="AFE297" s="136"/>
      <c r="AFF297" s="136"/>
      <c r="AFG297" s="136"/>
      <c r="AFH297" s="136"/>
      <c r="AFI297" s="136"/>
      <c r="AFJ297" s="136"/>
      <c r="AFK297" s="136"/>
      <c r="AFL297" s="136"/>
      <c r="AFM297" s="136"/>
      <c r="AFN297" s="136"/>
      <c r="AFO297" s="136"/>
      <c r="AFP297" s="136"/>
      <c r="AFQ297" s="136"/>
      <c r="AFR297" s="136"/>
      <c r="AFS297" s="136"/>
      <c r="AFT297" s="136"/>
      <c r="AFU297" s="136"/>
      <c r="AFV297" s="136"/>
      <c r="AFW297" s="136"/>
      <c r="AFX297" s="136"/>
      <c r="AFY297" s="136"/>
      <c r="AFZ297" s="136"/>
      <c r="AGA297" s="136"/>
      <c r="AGB297" s="136"/>
      <c r="AGC297" s="136"/>
      <c r="AGD297" s="136"/>
      <c r="AGE297" s="136"/>
      <c r="AGF297" s="136"/>
      <c r="AGG297" s="136"/>
      <c r="AGH297" s="136"/>
      <c r="AGI297" s="136"/>
      <c r="AGJ297" s="136"/>
      <c r="AGK297" s="136"/>
      <c r="AGL297" s="136"/>
      <c r="AGM297" s="136"/>
      <c r="AGN297" s="136"/>
      <c r="AGO297" s="136"/>
      <c r="AGP297" s="136"/>
      <c r="AGQ297" s="136"/>
      <c r="AGR297" s="136"/>
      <c r="AGS297" s="136"/>
      <c r="AGT297" s="136"/>
      <c r="AGU297" s="136"/>
      <c r="AGV297" s="136"/>
      <c r="AGW297" s="136"/>
      <c r="AGX297" s="136"/>
      <c r="AGY297" s="136"/>
      <c r="AGZ297" s="136"/>
      <c r="AHA297" s="136"/>
      <c r="AHB297" s="136"/>
      <c r="AHC297" s="136"/>
      <c r="AHD297" s="136"/>
      <c r="AHE297" s="136"/>
      <c r="AHF297" s="136"/>
      <c r="AHG297" s="136"/>
      <c r="AHH297" s="136"/>
      <c r="AHI297" s="136"/>
      <c r="AHJ297" s="136"/>
      <c r="AHK297" s="136"/>
      <c r="AHL297" s="136"/>
      <c r="AHM297" s="136"/>
      <c r="AHN297" s="136"/>
      <c r="AHO297" s="136"/>
      <c r="AHP297" s="136"/>
      <c r="AHQ297" s="136"/>
      <c r="AHR297" s="136"/>
      <c r="AHS297" s="136"/>
      <c r="AHT297" s="136"/>
      <c r="AHU297" s="136"/>
      <c r="AHV297" s="136"/>
      <c r="AHW297" s="136"/>
      <c r="AHX297" s="136"/>
      <c r="AHY297" s="136"/>
      <c r="AHZ297" s="136"/>
      <c r="AIA297" s="136"/>
      <c r="AIB297" s="136"/>
      <c r="AIC297" s="136"/>
      <c r="AID297" s="136"/>
      <c r="AIE297" s="136"/>
      <c r="AIF297" s="136"/>
      <c r="AIG297" s="136"/>
      <c r="AIH297" s="136"/>
      <c r="AII297" s="136"/>
      <c r="AIJ297" s="136"/>
      <c r="AIK297" s="136"/>
      <c r="AIL297" s="136"/>
      <c r="AIM297" s="136"/>
      <c r="AIN297" s="136"/>
      <c r="AIO297" s="136"/>
      <c r="AIP297" s="136"/>
      <c r="AIQ297" s="136"/>
      <c r="AIR297" s="136"/>
      <c r="AIS297" s="136"/>
      <c r="AIT297" s="136"/>
      <c r="AIU297" s="136"/>
      <c r="AIV297" s="136"/>
      <c r="AIW297" s="136"/>
      <c r="AIX297" s="136"/>
      <c r="AIY297" s="136"/>
      <c r="AIZ297" s="136"/>
      <c r="AJA297" s="136"/>
      <c r="AJB297" s="136"/>
      <c r="AJC297" s="136"/>
      <c r="AJD297" s="136"/>
      <c r="AJE297" s="136"/>
      <c r="AJF297" s="136"/>
      <c r="AJG297" s="136"/>
      <c r="AJH297" s="136"/>
      <c r="AJI297" s="136"/>
      <c r="AJJ297" s="136"/>
      <c r="AJK297" s="136"/>
      <c r="AJL297" s="136"/>
      <c r="AJM297" s="136"/>
      <c r="AJN297" s="136"/>
      <c r="AJO297" s="136"/>
      <c r="AJP297" s="136"/>
      <c r="AJQ297" s="136"/>
      <c r="AJR297" s="136"/>
      <c r="AJS297" s="136"/>
      <c r="AJT297" s="136"/>
      <c r="AJU297" s="136"/>
      <c r="AJV297" s="136"/>
      <c r="AJW297" s="136"/>
      <c r="AJX297" s="136"/>
      <c r="AJY297" s="136"/>
      <c r="AJZ297" s="136"/>
      <c r="AKA297" s="136"/>
      <c r="AKB297" s="136"/>
      <c r="AKC297" s="136"/>
      <c r="AKD297" s="136"/>
      <c r="AKE297" s="136"/>
      <c r="AKF297" s="136"/>
      <c r="AKG297" s="136"/>
      <c r="AKH297" s="136"/>
      <c r="AKI297" s="136"/>
      <c r="AKJ297" s="136"/>
      <c r="AKK297" s="136"/>
      <c r="AKL297" s="136"/>
      <c r="AKM297" s="136"/>
      <c r="AKN297" s="136"/>
      <c r="AKO297" s="136"/>
      <c r="AKP297" s="136"/>
      <c r="AKQ297" s="136"/>
      <c r="AKR297" s="136"/>
      <c r="AKS297" s="136"/>
      <c r="AKT297" s="136"/>
      <c r="AKU297" s="136"/>
      <c r="AKV297" s="136"/>
      <c r="AKW297" s="136"/>
      <c r="AKX297" s="136"/>
      <c r="AKY297" s="136"/>
      <c r="AKZ297" s="136"/>
      <c r="ALA297" s="136"/>
      <c r="ALB297" s="136"/>
      <c r="ALC297" s="136"/>
      <c r="ALD297" s="136"/>
      <c r="ALE297" s="136"/>
      <c r="ALF297" s="136"/>
      <c r="ALG297" s="136"/>
      <c r="ALH297" s="136"/>
      <c r="ALI297" s="136"/>
      <c r="ALJ297" s="136"/>
      <c r="ALK297" s="136"/>
      <c r="ALL297" s="136"/>
      <c r="ALM297" s="136"/>
      <c r="ALN297" s="136"/>
      <c r="ALO297" s="136"/>
      <c r="ALP297" s="136"/>
      <c r="ALQ297" s="136"/>
      <c r="ALR297" s="136"/>
      <c r="ALS297" s="136"/>
      <c r="ALT297" s="136"/>
      <c r="ALU297" s="136"/>
      <c r="ALV297" s="136"/>
      <c r="ALW297" s="136"/>
      <c r="ALX297" s="136"/>
      <c r="ALY297" s="136"/>
      <c r="ALZ297" s="136"/>
      <c r="AMA297" s="136"/>
      <c r="AMB297" s="136"/>
      <c r="AMC297" s="136"/>
      <c r="AMD297" s="136"/>
      <c r="AME297" s="136"/>
      <c r="AMF297" s="136"/>
      <c r="AMG297" s="136"/>
      <c r="AMH297" s="136"/>
      <c r="AMI297" s="136"/>
    </row>
    <row r="298" spans="1:1023" x14ac:dyDescent="0.25">
      <c r="A298" s="280" t="s">
        <v>1085</v>
      </c>
      <c r="B298" s="193">
        <v>298</v>
      </c>
      <c r="C298" s="261" t="s">
        <v>25991</v>
      </c>
      <c r="D298" s="213" t="s">
        <v>1086</v>
      </c>
      <c r="E298" s="136"/>
      <c r="F298" s="237">
        <v>4</v>
      </c>
      <c r="G298" s="214"/>
      <c r="H298" s="214">
        <v>4</v>
      </c>
      <c r="I298" s="367"/>
      <c r="J298" s="421"/>
      <c r="K298" s="77">
        <v>2</v>
      </c>
      <c r="L298" s="77" t="s">
        <v>771</v>
      </c>
      <c r="M298" s="161"/>
      <c r="N298" s="161"/>
      <c r="O298" s="161"/>
      <c r="P298" s="161"/>
      <c r="Q298" s="161"/>
      <c r="R298" s="161"/>
      <c r="S298" s="77">
        <v>2</v>
      </c>
      <c r="T298" s="77"/>
      <c r="U298" s="161"/>
      <c r="V298" s="256">
        <f>IF(O298=1,10,100)</f>
        <v>100</v>
      </c>
      <c r="W298" s="256">
        <f>IF(O298=1,1,IF(O298=2,10,100))</f>
        <v>100</v>
      </c>
      <c r="X298" s="256">
        <f>IF(O298=3,20,100)</f>
        <v>100</v>
      </c>
      <c r="Y298" s="256">
        <f>IF(P298=1,10,100)</f>
        <v>100</v>
      </c>
      <c r="Z298" s="256">
        <f>IF(P298=1,1,IF(P298=2,10,100))</f>
        <v>100</v>
      </c>
      <c r="AA298" s="257">
        <f>IF(OR(EXACT(Q298,"1A"),EXACT(Q298,"1B")),0.1,IF(Q298=2,1,100))</f>
        <v>100</v>
      </c>
      <c r="AB298" s="257">
        <f>IF(OR(EXACT(R298,"1A"),EXACT(R298,"1B")),0.1,IF(R298=2,1,100))</f>
        <v>100</v>
      </c>
      <c r="AC298" s="257">
        <f>IF(OR(EXACT(S298,"1A"),EXACT(S298,"1B")),0.3,IF(S298=2,3,100))</f>
        <v>3</v>
      </c>
      <c r="AD298" s="136"/>
      <c r="AE298" s="136"/>
      <c r="AF298" s="249">
        <f>IF(OR(OR(EXACT(J298,"1A"),EXACT(J298,"1B"),EXACT(J298,"1C")),K298=1),1,IF(K298=2,10,100))</f>
        <v>10</v>
      </c>
      <c r="AG298" s="249">
        <f>IF(OR(EXACT(J298,"1A"),EXACT(J298,"1B"),EXACT(J298,"1C")),1,IF(J298=2,10,100))</f>
        <v>100</v>
      </c>
      <c r="AH298" s="249">
        <f>IF(OR(EXACT(J298,"1A"),EXACT(J298,"1B"),EXACT(J298,"1C"),K298=1),3,100)</f>
        <v>100</v>
      </c>
      <c r="AI298" s="249">
        <f>IF(OR(EXACT(J298,"1A"),EXACT(J298,"1B"),EXACT(J298,"1C")),5,100)</f>
        <v>100</v>
      </c>
      <c r="AJ298" s="269" t="s">
        <v>25627</v>
      </c>
      <c r="AK298" s="328">
        <v>1</v>
      </c>
      <c r="AL298" s="228">
        <v>3</v>
      </c>
      <c r="AM298" s="251"/>
      <c r="AN298" s="220">
        <v>1</v>
      </c>
      <c r="AO298" s="136"/>
      <c r="AP298" s="136"/>
      <c r="AQ298" s="199" t="s">
        <v>6743</v>
      </c>
      <c r="AR298" s="136"/>
      <c r="AS298" s="136"/>
      <c r="AT298" s="136"/>
      <c r="AU298" s="136"/>
      <c r="AV298" s="136"/>
      <c r="AW298" s="136"/>
      <c r="AX298" s="136"/>
      <c r="AY298" s="136"/>
      <c r="AZ298" s="136"/>
      <c r="BA298" s="136"/>
      <c r="BB298" s="136"/>
      <c r="BC298" s="136"/>
      <c r="BD298" s="136"/>
      <c r="BE298" s="136"/>
      <c r="BF298" s="136"/>
      <c r="BG298" s="136"/>
      <c r="BH298" s="136"/>
      <c r="BI298" s="136"/>
      <c r="BJ298" s="136"/>
      <c r="BK298" s="136"/>
      <c r="BL298" s="136"/>
      <c r="BM298" s="136"/>
      <c r="BN298" s="136"/>
      <c r="BO298" s="136"/>
      <c r="BP298" s="136"/>
      <c r="BQ298" s="136"/>
      <c r="BR298" s="136"/>
      <c r="BS298" s="136"/>
      <c r="BT298" s="136"/>
      <c r="BU298" s="136"/>
      <c r="BV298" s="136"/>
      <c r="BW298" s="136"/>
      <c r="BX298" s="136"/>
      <c r="BY298" s="136"/>
      <c r="BZ298" s="136"/>
      <c r="CA298" s="136"/>
      <c r="CB298" s="136"/>
      <c r="CC298" s="136"/>
      <c r="CD298" s="136"/>
      <c r="CE298" s="136"/>
      <c r="CF298" s="136"/>
      <c r="CG298" s="136"/>
      <c r="CH298" s="136"/>
      <c r="CI298" s="136"/>
      <c r="CJ298" s="136"/>
      <c r="CK298" s="136"/>
      <c r="CL298" s="136"/>
      <c r="CM298" s="136"/>
      <c r="CN298" s="136"/>
      <c r="CO298" s="136"/>
      <c r="CP298" s="136"/>
      <c r="CQ298" s="136"/>
      <c r="CR298" s="136"/>
      <c r="CS298" s="136"/>
      <c r="CT298" s="136"/>
      <c r="CU298" s="136"/>
      <c r="CV298" s="136"/>
      <c r="CW298" s="136"/>
      <c r="CX298" s="136"/>
      <c r="CY298" s="136"/>
      <c r="CZ298" s="136"/>
      <c r="DA298" s="136"/>
      <c r="DB298" s="136"/>
      <c r="DC298" s="136"/>
      <c r="DD298" s="136"/>
      <c r="DE298" s="136"/>
      <c r="DF298" s="136"/>
      <c r="DG298" s="136"/>
      <c r="DH298" s="136"/>
      <c r="DI298" s="136"/>
      <c r="DJ298" s="136"/>
      <c r="DK298" s="136"/>
      <c r="DL298" s="136"/>
      <c r="DM298" s="136"/>
      <c r="DN298" s="136"/>
      <c r="DO298" s="136"/>
      <c r="DP298" s="136"/>
      <c r="DQ298" s="136"/>
      <c r="DR298" s="136"/>
      <c r="DS298" s="136"/>
      <c r="DT298" s="136"/>
      <c r="DU298" s="136"/>
      <c r="DV298" s="136"/>
      <c r="DW298" s="136"/>
      <c r="DX298" s="136"/>
      <c r="DY298" s="136"/>
      <c r="DZ298" s="136"/>
      <c r="EA298" s="136"/>
      <c r="EB298" s="136"/>
      <c r="EC298" s="136"/>
      <c r="ED298" s="136"/>
      <c r="EE298" s="136"/>
      <c r="EF298" s="136"/>
      <c r="EG298" s="136"/>
      <c r="EH298" s="136"/>
      <c r="EI298" s="136"/>
      <c r="EJ298" s="136"/>
      <c r="EK298" s="136"/>
      <c r="EL298" s="136"/>
      <c r="EM298" s="136"/>
      <c r="EN298" s="136"/>
      <c r="EO298" s="136"/>
      <c r="EP298" s="136"/>
      <c r="EQ298" s="136"/>
      <c r="ER298" s="136"/>
      <c r="ES298" s="136"/>
      <c r="ET298" s="136"/>
      <c r="EU298" s="136"/>
      <c r="EV298" s="136"/>
      <c r="EW298" s="136"/>
      <c r="EX298" s="136"/>
      <c r="EY298" s="136"/>
      <c r="EZ298" s="136"/>
      <c r="FA298" s="136"/>
      <c r="FB298" s="136"/>
      <c r="FC298" s="136"/>
      <c r="FD298" s="136"/>
      <c r="FE298" s="136"/>
      <c r="FF298" s="136"/>
      <c r="FG298" s="136"/>
      <c r="FH298" s="136"/>
      <c r="FI298" s="136"/>
      <c r="FJ298" s="136"/>
      <c r="FK298" s="136"/>
      <c r="FL298" s="136"/>
      <c r="FM298" s="136"/>
      <c r="FN298" s="136"/>
      <c r="FO298" s="136"/>
      <c r="FP298" s="136"/>
      <c r="FQ298" s="136"/>
      <c r="FR298" s="136"/>
      <c r="FS298" s="136"/>
      <c r="FT298" s="136"/>
      <c r="FU298" s="136"/>
      <c r="FV298" s="136"/>
      <c r="FW298" s="136"/>
      <c r="FX298" s="136"/>
      <c r="FY298" s="136"/>
      <c r="FZ298" s="136"/>
      <c r="GA298" s="136"/>
      <c r="GB298" s="136"/>
      <c r="GC298" s="136"/>
      <c r="GD298" s="136"/>
      <c r="GE298" s="136"/>
      <c r="GF298" s="136"/>
      <c r="GG298" s="136"/>
      <c r="GH298" s="136"/>
      <c r="GI298" s="136"/>
      <c r="GJ298" s="136"/>
      <c r="GK298" s="136"/>
      <c r="GL298" s="136"/>
      <c r="GM298" s="136"/>
      <c r="GN298" s="136"/>
      <c r="GO298" s="136"/>
      <c r="GP298" s="136"/>
      <c r="GQ298" s="136"/>
      <c r="GR298" s="136"/>
      <c r="GS298" s="136"/>
      <c r="GT298" s="136"/>
      <c r="GU298" s="136"/>
      <c r="GV298" s="136"/>
      <c r="GW298" s="136"/>
      <c r="GX298" s="136"/>
      <c r="GY298" s="136"/>
      <c r="GZ298" s="136"/>
      <c r="HA298" s="136"/>
      <c r="HB298" s="136"/>
      <c r="HC298" s="136"/>
      <c r="HD298" s="136"/>
      <c r="HE298" s="136"/>
      <c r="HF298" s="136"/>
      <c r="HG298" s="136"/>
      <c r="HH298" s="136"/>
      <c r="HI298" s="136"/>
      <c r="HJ298" s="136"/>
      <c r="HK298" s="136"/>
      <c r="HL298" s="136"/>
      <c r="HM298" s="136"/>
      <c r="HN298" s="136"/>
      <c r="HO298" s="136"/>
      <c r="HP298" s="136"/>
      <c r="HQ298" s="136"/>
      <c r="HR298" s="136"/>
      <c r="HS298" s="136"/>
      <c r="HT298" s="136"/>
      <c r="HU298" s="136"/>
      <c r="HV298" s="136"/>
      <c r="HW298" s="136"/>
      <c r="HX298" s="136"/>
      <c r="HY298" s="136"/>
      <c r="HZ298" s="136"/>
      <c r="IA298" s="136"/>
      <c r="IB298" s="136"/>
      <c r="IC298" s="136"/>
      <c r="ID298" s="136"/>
      <c r="IE298" s="136"/>
      <c r="IF298" s="136"/>
      <c r="IG298" s="136"/>
      <c r="IH298" s="136"/>
      <c r="II298" s="136"/>
      <c r="IJ298" s="136"/>
      <c r="IK298" s="136"/>
      <c r="IL298" s="136"/>
      <c r="IM298" s="136"/>
      <c r="IN298" s="136"/>
      <c r="IO298" s="136"/>
      <c r="IP298" s="136"/>
      <c r="IQ298" s="136"/>
      <c r="IR298" s="136"/>
      <c r="IS298" s="136"/>
      <c r="IT298" s="136"/>
      <c r="IU298" s="136"/>
      <c r="IV298" s="136"/>
      <c r="IW298" s="136"/>
      <c r="IX298" s="136"/>
      <c r="IY298" s="136"/>
      <c r="IZ298" s="136"/>
      <c r="JA298" s="136"/>
      <c r="JB298" s="136"/>
      <c r="JC298" s="136"/>
      <c r="JD298" s="136"/>
      <c r="JE298" s="136"/>
      <c r="JF298" s="136"/>
      <c r="JG298" s="136"/>
      <c r="JH298" s="136"/>
      <c r="JI298" s="136"/>
      <c r="JJ298" s="136"/>
      <c r="JK298" s="136"/>
      <c r="JL298" s="136"/>
      <c r="JM298" s="136"/>
      <c r="JN298" s="136"/>
      <c r="JO298" s="136"/>
      <c r="JP298" s="136"/>
      <c r="JQ298" s="136"/>
      <c r="JR298" s="136"/>
      <c r="JS298" s="136"/>
      <c r="JT298" s="136"/>
      <c r="JU298" s="136"/>
      <c r="JV298" s="136"/>
      <c r="JW298" s="136"/>
      <c r="JX298" s="136"/>
      <c r="JY298" s="136"/>
      <c r="JZ298" s="136"/>
      <c r="KA298" s="136"/>
      <c r="KB298" s="136"/>
      <c r="KC298" s="136"/>
      <c r="KD298" s="136"/>
      <c r="KE298" s="136"/>
      <c r="KF298" s="136"/>
      <c r="KG298" s="136"/>
      <c r="KH298" s="136"/>
      <c r="KI298" s="136"/>
      <c r="KJ298" s="136"/>
      <c r="KK298" s="136"/>
      <c r="KL298" s="136"/>
      <c r="KM298" s="136"/>
      <c r="KN298" s="136"/>
      <c r="KO298" s="136"/>
      <c r="KP298" s="136"/>
      <c r="KQ298" s="136"/>
      <c r="KR298" s="136"/>
      <c r="KS298" s="136"/>
      <c r="KT298" s="136"/>
      <c r="KU298" s="136"/>
      <c r="KV298" s="136"/>
      <c r="KW298" s="136"/>
      <c r="KX298" s="136"/>
      <c r="KY298" s="136"/>
      <c r="KZ298" s="136"/>
      <c r="LA298" s="136"/>
      <c r="LB298" s="136"/>
      <c r="LC298" s="136"/>
      <c r="LD298" s="136"/>
      <c r="LE298" s="136"/>
      <c r="LF298" s="136"/>
      <c r="LG298" s="136"/>
      <c r="LH298" s="136"/>
      <c r="LI298" s="136"/>
      <c r="LJ298" s="136"/>
      <c r="LK298" s="136"/>
      <c r="LL298" s="136"/>
      <c r="LM298" s="136"/>
      <c r="LN298" s="136"/>
      <c r="LO298" s="136"/>
      <c r="LP298" s="136"/>
      <c r="LQ298" s="136"/>
      <c r="LR298" s="136"/>
      <c r="LS298" s="136"/>
      <c r="LT298" s="136"/>
      <c r="LU298" s="136"/>
      <c r="LV298" s="136"/>
      <c r="LW298" s="136"/>
      <c r="LX298" s="136"/>
      <c r="LY298" s="136"/>
      <c r="LZ298" s="136"/>
      <c r="MA298" s="136"/>
      <c r="MB298" s="136"/>
      <c r="MC298" s="136"/>
      <c r="MD298" s="136"/>
      <c r="ME298" s="136"/>
      <c r="MF298" s="136"/>
      <c r="MG298" s="136"/>
      <c r="MH298" s="136"/>
      <c r="MI298" s="136"/>
      <c r="MJ298" s="136"/>
      <c r="MK298" s="136"/>
      <c r="ML298" s="136"/>
      <c r="MM298" s="136"/>
      <c r="MN298" s="136"/>
      <c r="MO298" s="136"/>
      <c r="MP298" s="136"/>
      <c r="MQ298" s="136"/>
      <c r="MR298" s="136"/>
      <c r="MS298" s="136"/>
      <c r="MT298" s="136"/>
      <c r="MU298" s="136"/>
      <c r="MV298" s="136"/>
      <c r="MW298" s="136"/>
      <c r="MX298" s="136"/>
      <c r="MY298" s="136"/>
      <c r="MZ298" s="136"/>
      <c r="NA298" s="136"/>
      <c r="NB298" s="136"/>
      <c r="NC298" s="136"/>
      <c r="ND298" s="136"/>
      <c r="NE298" s="136"/>
      <c r="NF298" s="136"/>
      <c r="NG298" s="136"/>
      <c r="NH298" s="136"/>
      <c r="NI298" s="136"/>
      <c r="NJ298" s="136"/>
      <c r="NK298" s="136"/>
      <c r="NL298" s="136"/>
      <c r="NM298" s="136"/>
      <c r="NN298" s="136"/>
      <c r="NO298" s="136"/>
      <c r="NP298" s="136"/>
      <c r="NQ298" s="136"/>
      <c r="NR298" s="136"/>
      <c r="NS298" s="136"/>
      <c r="NT298" s="136"/>
      <c r="NU298" s="136"/>
      <c r="NV298" s="136"/>
      <c r="NW298" s="136"/>
      <c r="NX298" s="136"/>
      <c r="NY298" s="136"/>
      <c r="NZ298" s="136"/>
      <c r="OA298" s="136"/>
      <c r="OB298" s="136"/>
      <c r="OC298" s="136"/>
      <c r="OD298" s="136"/>
      <c r="OE298" s="136"/>
      <c r="OF298" s="136"/>
      <c r="OG298" s="136"/>
      <c r="OH298" s="136"/>
      <c r="OI298" s="136"/>
      <c r="OJ298" s="136"/>
      <c r="OK298" s="136"/>
      <c r="OL298" s="136"/>
      <c r="OM298" s="136"/>
      <c r="ON298" s="136"/>
      <c r="OO298" s="136"/>
      <c r="OP298" s="136"/>
      <c r="OQ298" s="136"/>
      <c r="OR298" s="136"/>
      <c r="OS298" s="136"/>
      <c r="OT298" s="136"/>
      <c r="OU298" s="136"/>
      <c r="OV298" s="136"/>
      <c r="OW298" s="136"/>
      <c r="OX298" s="136"/>
      <c r="OY298" s="136"/>
      <c r="OZ298" s="136"/>
      <c r="PA298" s="136"/>
      <c r="PB298" s="136"/>
      <c r="PC298" s="136"/>
      <c r="PD298" s="136"/>
      <c r="PE298" s="136"/>
      <c r="PF298" s="136"/>
      <c r="PG298" s="136"/>
      <c r="PH298" s="136"/>
      <c r="PI298" s="136"/>
      <c r="PJ298" s="136"/>
      <c r="PK298" s="136"/>
      <c r="PL298" s="136"/>
      <c r="PM298" s="136"/>
      <c r="PN298" s="136"/>
      <c r="PO298" s="136"/>
      <c r="PP298" s="136"/>
      <c r="PQ298" s="136"/>
      <c r="PR298" s="136"/>
      <c r="PS298" s="136"/>
      <c r="PT298" s="136"/>
      <c r="PU298" s="136"/>
      <c r="PV298" s="136"/>
      <c r="PW298" s="136"/>
      <c r="PX298" s="136"/>
      <c r="PY298" s="136"/>
      <c r="PZ298" s="136"/>
      <c r="QA298" s="136"/>
      <c r="QB298" s="136"/>
      <c r="QC298" s="136"/>
      <c r="QD298" s="136"/>
      <c r="QE298" s="136"/>
      <c r="QF298" s="136"/>
      <c r="QG298" s="136"/>
      <c r="QH298" s="136"/>
      <c r="QI298" s="136"/>
      <c r="QJ298" s="136"/>
      <c r="QK298" s="136"/>
      <c r="QL298" s="136"/>
      <c r="QM298" s="136"/>
      <c r="QN298" s="136"/>
      <c r="QO298" s="136"/>
      <c r="QP298" s="136"/>
      <c r="QQ298" s="136"/>
      <c r="QR298" s="136"/>
      <c r="QS298" s="136"/>
      <c r="QT298" s="136"/>
      <c r="QU298" s="136"/>
      <c r="QV298" s="136"/>
      <c r="QW298" s="136"/>
      <c r="QX298" s="136"/>
      <c r="QY298" s="136"/>
      <c r="QZ298" s="136"/>
      <c r="RA298" s="136"/>
      <c r="RB298" s="136"/>
      <c r="RC298" s="136"/>
      <c r="RD298" s="136"/>
      <c r="RE298" s="136"/>
      <c r="RF298" s="136"/>
      <c r="RG298" s="136"/>
      <c r="RH298" s="136"/>
      <c r="RI298" s="136"/>
      <c r="RJ298" s="136"/>
      <c r="RK298" s="136"/>
      <c r="RL298" s="136"/>
      <c r="RM298" s="136"/>
      <c r="RN298" s="136"/>
      <c r="RO298" s="136"/>
      <c r="RP298" s="136"/>
      <c r="RQ298" s="136"/>
      <c r="RR298" s="136"/>
      <c r="RS298" s="136"/>
      <c r="RT298" s="136"/>
      <c r="RU298" s="136"/>
      <c r="RV298" s="136"/>
      <c r="RW298" s="136"/>
      <c r="RX298" s="136"/>
      <c r="RY298" s="136"/>
      <c r="RZ298" s="136"/>
      <c r="SA298" s="136"/>
      <c r="SB298" s="136"/>
      <c r="SC298" s="136"/>
      <c r="SD298" s="136"/>
      <c r="SE298" s="136"/>
      <c r="SF298" s="136"/>
      <c r="SG298" s="136"/>
      <c r="SH298" s="136"/>
      <c r="SI298" s="136"/>
      <c r="SJ298" s="136"/>
      <c r="SK298" s="136"/>
      <c r="SL298" s="136"/>
      <c r="SM298" s="136"/>
      <c r="SN298" s="136"/>
      <c r="SO298" s="136"/>
      <c r="SP298" s="136"/>
      <c r="SQ298" s="136"/>
      <c r="SR298" s="136"/>
      <c r="SS298" s="136"/>
      <c r="ST298" s="136"/>
      <c r="SU298" s="136"/>
      <c r="SV298" s="136"/>
      <c r="SW298" s="136"/>
      <c r="SX298" s="136"/>
      <c r="SY298" s="136"/>
      <c r="SZ298" s="136"/>
      <c r="TA298" s="136"/>
      <c r="TB298" s="136"/>
      <c r="TC298" s="136"/>
      <c r="TD298" s="136"/>
      <c r="TE298" s="136"/>
      <c r="TF298" s="136"/>
      <c r="TG298" s="136"/>
      <c r="TH298" s="136"/>
      <c r="TI298" s="136"/>
      <c r="TJ298" s="136"/>
      <c r="TK298" s="136"/>
      <c r="TL298" s="136"/>
      <c r="TM298" s="136"/>
      <c r="TN298" s="136"/>
      <c r="TO298" s="136"/>
      <c r="TP298" s="136"/>
      <c r="TQ298" s="136"/>
      <c r="TR298" s="136"/>
      <c r="TS298" s="136"/>
      <c r="TT298" s="136"/>
      <c r="TU298" s="136"/>
      <c r="TV298" s="136"/>
      <c r="TW298" s="136"/>
      <c r="TX298" s="136"/>
      <c r="TY298" s="136"/>
      <c r="TZ298" s="136"/>
      <c r="UA298" s="136"/>
      <c r="UB298" s="136"/>
      <c r="UC298" s="136"/>
      <c r="UD298" s="136"/>
      <c r="UE298" s="136"/>
      <c r="UF298" s="136"/>
      <c r="UG298" s="136"/>
      <c r="UH298" s="136"/>
      <c r="UI298" s="136"/>
      <c r="UJ298" s="136"/>
      <c r="UK298" s="136"/>
      <c r="UL298" s="136"/>
      <c r="UM298" s="136"/>
      <c r="UN298" s="136"/>
      <c r="UO298" s="136"/>
      <c r="UP298" s="136"/>
      <c r="UQ298" s="136"/>
      <c r="UR298" s="136"/>
      <c r="US298" s="136"/>
      <c r="UT298" s="136"/>
      <c r="UU298" s="136"/>
      <c r="UV298" s="136"/>
      <c r="UW298" s="136"/>
      <c r="UX298" s="136"/>
      <c r="UY298" s="136"/>
      <c r="UZ298" s="136"/>
      <c r="VA298" s="136"/>
      <c r="VB298" s="136"/>
      <c r="VC298" s="136"/>
      <c r="VD298" s="136"/>
      <c r="VE298" s="136"/>
      <c r="VF298" s="136"/>
      <c r="VG298" s="136"/>
      <c r="VH298" s="136"/>
      <c r="VI298" s="136"/>
      <c r="VJ298" s="136"/>
      <c r="VK298" s="136"/>
      <c r="VL298" s="136"/>
      <c r="VM298" s="136"/>
      <c r="VN298" s="136"/>
      <c r="VO298" s="136"/>
      <c r="VP298" s="136"/>
      <c r="VQ298" s="136"/>
      <c r="VR298" s="136"/>
      <c r="VS298" s="136"/>
      <c r="VT298" s="136"/>
      <c r="VU298" s="136"/>
      <c r="VV298" s="136"/>
      <c r="VW298" s="136"/>
      <c r="VX298" s="136"/>
      <c r="VY298" s="136"/>
      <c r="VZ298" s="136"/>
      <c r="WA298" s="136"/>
      <c r="WB298" s="136"/>
      <c r="WC298" s="136"/>
      <c r="WD298" s="136"/>
      <c r="WE298" s="136"/>
      <c r="WF298" s="136"/>
      <c r="WG298" s="136"/>
      <c r="WH298" s="136"/>
      <c r="WI298" s="136"/>
      <c r="WJ298" s="136"/>
      <c r="WK298" s="136"/>
      <c r="WL298" s="136"/>
      <c r="WM298" s="136"/>
      <c r="WN298" s="136"/>
      <c r="WO298" s="136"/>
      <c r="WP298" s="136"/>
      <c r="WQ298" s="136"/>
      <c r="WR298" s="136"/>
      <c r="WS298" s="136"/>
      <c r="WT298" s="136"/>
      <c r="WU298" s="136"/>
      <c r="WV298" s="136"/>
      <c r="WW298" s="136"/>
      <c r="WX298" s="136"/>
      <c r="WY298" s="136"/>
      <c r="WZ298" s="136"/>
      <c r="XA298" s="136"/>
      <c r="XB298" s="136"/>
      <c r="XC298" s="136"/>
      <c r="XD298" s="136"/>
      <c r="XE298" s="136"/>
      <c r="XF298" s="136"/>
      <c r="XG298" s="136"/>
      <c r="XH298" s="136"/>
      <c r="XI298" s="136"/>
      <c r="XJ298" s="136"/>
      <c r="XK298" s="136"/>
      <c r="XL298" s="136"/>
      <c r="XM298" s="136"/>
      <c r="XN298" s="136"/>
      <c r="XO298" s="136"/>
      <c r="XP298" s="136"/>
      <c r="XQ298" s="136"/>
      <c r="XR298" s="136"/>
      <c r="XS298" s="136"/>
      <c r="XT298" s="136"/>
      <c r="XU298" s="136"/>
      <c r="XV298" s="136"/>
      <c r="XW298" s="136"/>
      <c r="XX298" s="136"/>
      <c r="XY298" s="136"/>
      <c r="XZ298" s="136"/>
      <c r="YA298" s="136"/>
      <c r="YB298" s="136"/>
      <c r="YC298" s="136"/>
      <c r="YD298" s="136"/>
      <c r="YE298" s="136"/>
      <c r="YF298" s="136"/>
      <c r="YG298" s="136"/>
      <c r="YH298" s="136"/>
      <c r="YI298" s="136"/>
      <c r="YJ298" s="136"/>
      <c r="YK298" s="136"/>
      <c r="YL298" s="136"/>
      <c r="YM298" s="136"/>
      <c r="YN298" s="136"/>
      <c r="YO298" s="136"/>
      <c r="YP298" s="136"/>
      <c r="YQ298" s="136"/>
      <c r="YR298" s="136"/>
      <c r="YS298" s="136"/>
      <c r="YT298" s="136"/>
      <c r="YU298" s="136"/>
      <c r="YV298" s="136"/>
      <c r="YW298" s="136"/>
      <c r="YX298" s="136"/>
      <c r="YY298" s="136"/>
      <c r="YZ298" s="136"/>
      <c r="ZA298" s="136"/>
      <c r="ZB298" s="136"/>
      <c r="ZC298" s="136"/>
      <c r="ZD298" s="136"/>
      <c r="ZE298" s="136"/>
      <c r="ZF298" s="136"/>
      <c r="ZG298" s="136"/>
      <c r="ZH298" s="136"/>
      <c r="ZI298" s="136"/>
      <c r="ZJ298" s="136"/>
      <c r="ZK298" s="136"/>
      <c r="ZL298" s="136"/>
      <c r="ZM298" s="136"/>
      <c r="ZN298" s="136"/>
      <c r="ZO298" s="136"/>
      <c r="ZP298" s="136"/>
      <c r="ZQ298" s="136"/>
      <c r="ZR298" s="136"/>
      <c r="ZS298" s="136"/>
      <c r="ZT298" s="136"/>
      <c r="ZU298" s="136"/>
      <c r="ZV298" s="136"/>
      <c r="ZW298" s="136"/>
      <c r="ZX298" s="136"/>
      <c r="ZY298" s="136"/>
      <c r="ZZ298" s="136"/>
      <c r="AAA298" s="136"/>
      <c r="AAB298" s="136"/>
      <c r="AAC298" s="136"/>
      <c r="AAD298" s="136"/>
      <c r="AAE298" s="136"/>
      <c r="AAF298" s="136"/>
      <c r="AAG298" s="136"/>
      <c r="AAH298" s="136"/>
      <c r="AAI298" s="136"/>
      <c r="AAJ298" s="136"/>
      <c r="AAK298" s="136"/>
      <c r="AAL298" s="136"/>
      <c r="AAM298" s="136"/>
      <c r="AAN298" s="136"/>
      <c r="AAO298" s="136"/>
      <c r="AAP298" s="136"/>
      <c r="AAQ298" s="136"/>
      <c r="AAR298" s="136"/>
      <c r="AAS298" s="136"/>
      <c r="AAT298" s="136"/>
      <c r="AAU298" s="136"/>
      <c r="AAV298" s="136"/>
      <c r="AAW298" s="136"/>
      <c r="AAX298" s="136"/>
      <c r="AAY298" s="136"/>
      <c r="AAZ298" s="136"/>
      <c r="ABA298" s="136"/>
      <c r="ABB298" s="136"/>
      <c r="ABC298" s="136"/>
      <c r="ABD298" s="136"/>
      <c r="ABE298" s="136"/>
      <c r="ABF298" s="136"/>
      <c r="ABG298" s="136"/>
      <c r="ABH298" s="136"/>
      <c r="ABI298" s="136"/>
      <c r="ABJ298" s="136"/>
      <c r="ABK298" s="136"/>
      <c r="ABL298" s="136"/>
      <c r="ABM298" s="136"/>
      <c r="ABN298" s="136"/>
      <c r="ABO298" s="136"/>
      <c r="ABP298" s="136"/>
      <c r="ABQ298" s="136"/>
      <c r="ABR298" s="136"/>
      <c r="ABS298" s="136"/>
      <c r="ABT298" s="136"/>
      <c r="ABU298" s="136"/>
      <c r="ABV298" s="136"/>
      <c r="ABW298" s="136"/>
      <c r="ABX298" s="136"/>
      <c r="ABY298" s="136"/>
      <c r="ABZ298" s="136"/>
      <c r="ACA298" s="136"/>
      <c r="ACB298" s="136"/>
      <c r="ACC298" s="136"/>
      <c r="ACD298" s="136"/>
      <c r="ACE298" s="136"/>
      <c r="ACF298" s="136"/>
      <c r="ACG298" s="136"/>
      <c r="ACH298" s="136"/>
      <c r="ACI298" s="136"/>
      <c r="ACJ298" s="136"/>
      <c r="ACK298" s="136"/>
      <c r="ACL298" s="136"/>
      <c r="ACM298" s="136"/>
      <c r="ACN298" s="136"/>
      <c r="ACO298" s="136"/>
      <c r="ACP298" s="136"/>
      <c r="ACQ298" s="136"/>
      <c r="ACR298" s="136"/>
      <c r="ACS298" s="136"/>
      <c r="ACT298" s="136"/>
      <c r="ACU298" s="136"/>
      <c r="ACV298" s="136"/>
      <c r="ACW298" s="136"/>
      <c r="ACX298" s="136"/>
      <c r="ACY298" s="136"/>
      <c r="ACZ298" s="136"/>
      <c r="ADA298" s="136"/>
      <c r="ADB298" s="136"/>
      <c r="ADC298" s="136"/>
      <c r="ADD298" s="136"/>
      <c r="ADE298" s="136"/>
      <c r="ADF298" s="136"/>
      <c r="ADG298" s="136"/>
      <c r="ADH298" s="136"/>
      <c r="ADI298" s="136"/>
      <c r="ADJ298" s="136"/>
      <c r="ADK298" s="136"/>
      <c r="ADL298" s="136"/>
      <c r="ADM298" s="136"/>
      <c r="ADN298" s="136"/>
      <c r="ADO298" s="136"/>
      <c r="ADP298" s="136"/>
      <c r="ADQ298" s="136"/>
      <c r="ADR298" s="136"/>
      <c r="ADS298" s="136"/>
      <c r="ADT298" s="136"/>
      <c r="ADU298" s="136"/>
      <c r="ADV298" s="136"/>
      <c r="ADW298" s="136"/>
      <c r="ADX298" s="136"/>
      <c r="ADY298" s="136"/>
      <c r="ADZ298" s="136"/>
      <c r="AEA298" s="136"/>
      <c r="AEB298" s="136"/>
      <c r="AEC298" s="136"/>
      <c r="AED298" s="136"/>
      <c r="AEE298" s="136"/>
      <c r="AEF298" s="136"/>
      <c r="AEG298" s="136"/>
      <c r="AEH298" s="136"/>
      <c r="AEI298" s="136"/>
      <c r="AEJ298" s="136"/>
      <c r="AEK298" s="136"/>
      <c r="AEL298" s="136"/>
      <c r="AEM298" s="136"/>
      <c r="AEN298" s="136"/>
      <c r="AEO298" s="136"/>
      <c r="AEP298" s="136"/>
      <c r="AEQ298" s="136"/>
      <c r="AER298" s="136"/>
      <c r="AES298" s="136"/>
      <c r="AET298" s="136"/>
      <c r="AEU298" s="136"/>
      <c r="AEV298" s="136"/>
      <c r="AEW298" s="136"/>
      <c r="AEX298" s="136"/>
      <c r="AEY298" s="136"/>
      <c r="AEZ298" s="136"/>
      <c r="AFA298" s="136"/>
      <c r="AFB298" s="136"/>
      <c r="AFC298" s="136"/>
      <c r="AFD298" s="136"/>
      <c r="AFE298" s="136"/>
      <c r="AFF298" s="136"/>
      <c r="AFG298" s="136"/>
      <c r="AFH298" s="136"/>
      <c r="AFI298" s="136"/>
      <c r="AFJ298" s="136"/>
      <c r="AFK298" s="136"/>
      <c r="AFL298" s="136"/>
      <c r="AFM298" s="136"/>
      <c r="AFN298" s="136"/>
      <c r="AFO298" s="136"/>
      <c r="AFP298" s="136"/>
      <c r="AFQ298" s="136"/>
      <c r="AFR298" s="136"/>
      <c r="AFS298" s="136"/>
      <c r="AFT298" s="136"/>
      <c r="AFU298" s="136"/>
      <c r="AFV298" s="136"/>
      <c r="AFW298" s="136"/>
      <c r="AFX298" s="136"/>
      <c r="AFY298" s="136"/>
      <c r="AFZ298" s="136"/>
      <c r="AGA298" s="136"/>
      <c r="AGB298" s="136"/>
      <c r="AGC298" s="136"/>
      <c r="AGD298" s="136"/>
      <c r="AGE298" s="136"/>
      <c r="AGF298" s="136"/>
      <c r="AGG298" s="136"/>
      <c r="AGH298" s="136"/>
      <c r="AGI298" s="136"/>
      <c r="AGJ298" s="136"/>
      <c r="AGK298" s="136"/>
      <c r="AGL298" s="136"/>
      <c r="AGM298" s="136"/>
      <c r="AGN298" s="136"/>
      <c r="AGO298" s="136"/>
      <c r="AGP298" s="136"/>
      <c r="AGQ298" s="136"/>
      <c r="AGR298" s="136"/>
      <c r="AGS298" s="136"/>
      <c r="AGT298" s="136"/>
      <c r="AGU298" s="136"/>
      <c r="AGV298" s="136"/>
      <c r="AGW298" s="136"/>
      <c r="AGX298" s="136"/>
      <c r="AGY298" s="136"/>
      <c r="AGZ298" s="136"/>
      <c r="AHA298" s="136"/>
      <c r="AHB298" s="136"/>
      <c r="AHC298" s="136"/>
      <c r="AHD298" s="136"/>
      <c r="AHE298" s="136"/>
      <c r="AHF298" s="136"/>
      <c r="AHG298" s="136"/>
      <c r="AHH298" s="136"/>
      <c r="AHI298" s="136"/>
      <c r="AHJ298" s="136"/>
      <c r="AHK298" s="136"/>
      <c r="AHL298" s="136"/>
      <c r="AHM298" s="136"/>
      <c r="AHN298" s="136"/>
      <c r="AHO298" s="136"/>
      <c r="AHP298" s="136"/>
      <c r="AHQ298" s="136"/>
      <c r="AHR298" s="136"/>
      <c r="AHS298" s="136"/>
      <c r="AHT298" s="136"/>
      <c r="AHU298" s="136"/>
      <c r="AHV298" s="136"/>
      <c r="AHW298" s="136"/>
      <c r="AHX298" s="136"/>
      <c r="AHY298" s="136"/>
      <c r="AHZ298" s="136"/>
      <c r="AIA298" s="136"/>
      <c r="AIB298" s="136"/>
      <c r="AIC298" s="136"/>
      <c r="AID298" s="136"/>
      <c r="AIE298" s="136"/>
      <c r="AIF298" s="136"/>
      <c r="AIG298" s="136"/>
      <c r="AIH298" s="136"/>
      <c r="AII298" s="136"/>
      <c r="AIJ298" s="136"/>
      <c r="AIK298" s="136"/>
      <c r="AIL298" s="136"/>
      <c r="AIM298" s="136"/>
      <c r="AIN298" s="136"/>
      <c r="AIO298" s="136"/>
      <c r="AIP298" s="136"/>
      <c r="AIQ298" s="136"/>
      <c r="AIR298" s="136"/>
      <c r="AIS298" s="136"/>
      <c r="AIT298" s="136"/>
      <c r="AIU298" s="136"/>
      <c r="AIV298" s="136"/>
      <c r="AIW298" s="136"/>
      <c r="AIX298" s="136"/>
      <c r="AIY298" s="136"/>
      <c r="AIZ298" s="136"/>
      <c r="AJA298" s="136"/>
      <c r="AJB298" s="136"/>
      <c r="AJC298" s="136"/>
      <c r="AJD298" s="136"/>
      <c r="AJE298" s="136"/>
      <c r="AJF298" s="136"/>
      <c r="AJG298" s="136"/>
      <c r="AJH298" s="136"/>
      <c r="AJI298" s="136"/>
      <c r="AJJ298" s="136"/>
      <c r="AJK298" s="136"/>
      <c r="AJL298" s="136"/>
      <c r="AJM298" s="136"/>
      <c r="AJN298" s="136"/>
      <c r="AJO298" s="136"/>
      <c r="AJP298" s="136"/>
      <c r="AJQ298" s="136"/>
      <c r="AJR298" s="136"/>
      <c r="AJS298" s="136"/>
      <c r="AJT298" s="136"/>
      <c r="AJU298" s="136"/>
      <c r="AJV298" s="136"/>
      <c r="AJW298" s="136"/>
      <c r="AJX298" s="136"/>
      <c r="AJY298" s="136"/>
      <c r="AJZ298" s="136"/>
      <c r="AKA298" s="136"/>
      <c r="AKB298" s="136"/>
      <c r="AKC298" s="136"/>
      <c r="AKD298" s="136"/>
      <c r="AKE298" s="136"/>
      <c r="AKF298" s="136"/>
      <c r="AKG298" s="136"/>
      <c r="AKH298" s="136"/>
      <c r="AKI298" s="136"/>
      <c r="AKJ298" s="136"/>
      <c r="AKK298" s="136"/>
      <c r="AKL298" s="136"/>
      <c r="AKM298" s="136"/>
      <c r="AKN298" s="136"/>
      <c r="AKO298" s="136"/>
      <c r="AKP298" s="136"/>
      <c r="AKQ298" s="136"/>
      <c r="AKR298" s="136"/>
      <c r="AKS298" s="136"/>
      <c r="AKT298" s="136"/>
      <c r="AKU298" s="136"/>
      <c r="AKV298" s="136"/>
      <c r="AKW298" s="136"/>
      <c r="AKX298" s="136"/>
      <c r="AKY298" s="136"/>
      <c r="AKZ298" s="136"/>
      <c r="ALA298" s="136"/>
      <c r="ALB298" s="136"/>
      <c r="ALC298" s="136"/>
      <c r="ALD298" s="136"/>
      <c r="ALE298" s="136"/>
      <c r="ALF298" s="136"/>
      <c r="ALG298" s="136"/>
      <c r="ALH298" s="136"/>
      <c r="ALI298" s="136"/>
      <c r="ALJ298" s="136"/>
      <c r="ALK298" s="136"/>
      <c r="ALL298" s="136"/>
      <c r="ALM298" s="136"/>
      <c r="ALN298" s="136"/>
      <c r="ALO298" s="136"/>
      <c r="ALP298" s="136"/>
      <c r="ALQ298" s="136"/>
      <c r="ALR298" s="136"/>
      <c r="ALS298" s="136"/>
      <c r="ALT298" s="136"/>
      <c r="ALU298" s="136"/>
      <c r="ALV298" s="136"/>
      <c r="ALW298" s="136"/>
      <c r="ALX298" s="136"/>
      <c r="ALY298" s="136"/>
      <c r="ALZ298" s="136"/>
      <c r="AMA298" s="136"/>
      <c r="AMB298" s="136"/>
      <c r="AMC298" s="136"/>
      <c r="AMD298" s="136"/>
      <c r="AME298" s="136"/>
      <c r="AMF298" s="136"/>
      <c r="AMG298" s="136"/>
      <c r="AMH298" s="136"/>
      <c r="AMI298" s="136"/>
    </row>
    <row r="299" spans="1:1023" ht="30" x14ac:dyDescent="0.25">
      <c r="A299" s="280" t="s">
        <v>1087</v>
      </c>
      <c r="B299" s="193">
        <v>299</v>
      </c>
      <c r="C299" s="261" t="s">
        <v>25992</v>
      </c>
      <c r="D299" s="213" t="s">
        <v>6588</v>
      </c>
      <c r="E299" s="136"/>
      <c r="F299" s="237">
        <v>4</v>
      </c>
      <c r="G299" s="214"/>
      <c r="H299" s="214"/>
      <c r="I299" s="367">
        <v>273.2</v>
      </c>
      <c r="J299" s="421"/>
      <c r="K299" s="77"/>
      <c r="L299" s="77">
        <v>1</v>
      </c>
      <c r="M299" s="161"/>
      <c r="N299" s="161"/>
      <c r="O299" s="161"/>
      <c r="P299" s="161"/>
      <c r="Q299" s="161"/>
      <c r="R299" s="161"/>
      <c r="S299" s="77">
        <v>2</v>
      </c>
      <c r="T299" s="77"/>
      <c r="U299" s="161"/>
      <c r="V299" s="256">
        <f>IF(O299=1,10,100)</f>
        <v>100</v>
      </c>
      <c r="W299" s="256">
        <f>IF(O299=1,1,IF(O299=2,10,100))</f>
        <v>100</v>
      </c>
      <c r="X299" s="256">
        <f>IF(O299=3,20,100)</f>
        <v>100</v>
      </c>
      <c r="Y299" s="256">
        <f>IF(P299=1,10,100)</f>
        <v>100</v>
      </c>
      <c r="Z299" s="256">
        <f>IF(P299=1,1,IF(P299=2,10,100))</f>
        <v>100</v>
      </c>
      <c r="AA299" s="257">
        <f>IF(OR(EXACT(Q299,"1A"),EXACT(Q299,"1B")),0.1,IF(Q299=2,1,100))</f>
        <v>100</v>
      </c>
      <c r="AB299" s="257">
        <f>IF(OR(EXACT(R299,"1A"),EXACT(R299,"1B")),0.1,IF(R299=2,1,100))</f>
        <v>100</v>
      </c>
      <c r="AC299" s="257">
        <f>IF(OR(EXACT(S299,"1A"),EXACT(S299,"1B")),0.3,IF(S299=2,3,100))</f>
        <v>3</v>
      </c>
      <c r="AD299" s="136"/>
      <c r="AE299" s="136"/>
      <c r="AF299" s="249">
        <f>IF(OR(OR(EXACT(J299,"1A"),EXACT(J299,"1B"),EXACT(J299,"1C")),K299=1),1,IF(K299=2,10,100))</f>
        <v>100</v>
      </c>
      <c r="AG299" s="249">
        <f>IF(OR(EXACT(J299,"1A"),EXACT(J299,"1B"),EXACT(J299,"1C")),1,IF(J299=2,10,100))</f>
        <v>100</v>
      </c>
      <c r="AH299" s="249">
        <f>IF(OR(EXACT(J299,"1A"),EXACT(J299,"1B"),EXACT(J299,"1C"),K299=1),3,100)</f>
        <v>100</v>
      </c>
      <c r="AI299" s="249">
        <f>IF(OR(EXACT(J299,"1A"),EXACT(J299,"1B"),EXACT(J299,"1C")),5,100)</f>
        <v>100</v>
      </c>
      <c r="AJ299" s="269" t="s">
        <v>25627</v>
      </c>
      <c r="AK299" s="297"/>
      <c r="AL299" s="153">
        <v>3</v>
      </c>
      <c r="AM299" s="251"/>
      <c r="AN299" s="136"/>
      <c r="AO299" s="136"/>
      <c r="AP299" s="136"/>
      <c r="AQ299" s="199" t="s">
        <v>779</v>
      </c>
      <c r="AR299" s="136"/>
      <c r="AS299" s="136"/>
      <c r="AT299" s="136"/>
      <c r="AU299" s="136"/>
      <c r="AV299" s="136"/>
      <c r="AW299" s="136"/>
      <c r="AX299" s="136"/>
      <c r="AY299" s="136"/>
      <c r="AZ299" s="136"/>
      <c r="BA299" s="136"/>
      <c r="BB299" s="136"/>
      <c r="BC299" s="136"/>
      <c r="BD299" s="136"/>
      <c r="BE299" s="136"/>
      <c r="BF299" s="136"/>
      <c r="BG299" s="136"/>
      <c r="BH299" s="136"/>
      <c r="BI299" s="136"/>
      <c r="BJ299" s="136"/>
      <c r="BK299" s="136"/>
      <c r="BL299" s="136"/>
      <c r="BM299" s="136"/>
      <c r="BN299" s="136"/>
      <c r="BO299" s="136"/>
      <c r="BP299" s="136"/>
      <c r="BQ299" s="136"/>
      <c r="BR299" s="136"/>
      <c r="BS299" s="136"/>
      <c r="BT299" s="136"/>
      <c r="BU299" s="136"/>
      <c r="BV299" s="136"/>
      <c r="BW299" s="136"/>
      <c r="BX299" s="136"/>
      <c r="BY299" s="136"/>
      <c r="BZ299" s="136"/>
      <c r="CA299" s="136"/>
      <c r="CB299" s="136"/>
      <c r="CC299" s="136"/>
      <c r="CD299" s="136"/>
      <c r="CE299" s="136"/>
      <c r="CF299" s="136"/>
      <c r="CG299" s="136"/>
      <c r="CH299" s="136"/>
      <c r="CI299" s="136"/>
      <c r="CJ299" s="136"/>
      <c r="CK299" s="136"/>
      <c r="CL299" s="136"/>
      <c r="CM299" s="136"/>
      <c r="CN299" s="136"/>
      <c r="CO299" s="136"/>
      <c r="CP299" s="136"/>
      <c r="CQ299" s="136"/>
      <c r="CR299" s="136"/>
      <c r="CS299" s="136"/>
      <c r="CT299" s="136"/>
      <c r="CU299" s="136"/>
      <c r="CV299" s="136"/>
      <c r="CW299" s="136"/>
      <c r="CX299" s="136"/>
      <c r="CY299" s="136"/>
      <c r="CZ299" s="136"/>
      <c r="DA299" s="136"/>
      <c r="DB299" s="136"/>
      <c r="DC299" s="136"/>
      <c r="DD299" s="136"/>
      <c r="DE299" s="136"/>
      <c r="DF299" s="136"/>
      <c r="DG299" s="136"/>
      <c r="DH299" s="136"/>
      <c r="DI299" s="136"/>
      <c r="DJ299" s="136"/>
      <c r="DK299" s="136"/>
      <c r="DL299" s="136"/>
      <c r="DM299" s="136"/>
      <c r="DN299" s="136"/>
      <c r="DO299" s="136"/>
      <c r="DP299" s="136"/>
      <c r="DQ299" s="136"/>
      <c r="DR299" s="136"/>
      <c r="DS299" s="136"/>
      <c r="DT299" s="136"/>
      <c r="DU299" s="136"/>
      <c r="DV299" s="136"/>
      <c r="DW299" s="136"/>
      <c r="DX299" s="136"/>
      <c r="DY299" s="136"/>
      <c r="DZ299" s="136"/>
      <c r="EA299" s="136"/>
      <c r="EB299" s="136"/>
      <c r="EC299" s="136"/>
      <c r="ED299" s="136"/>
      <c r="EE299" s="136"/>
      <c r="EF299" s="136"/>
      <c r="EG299" s="136"/>
      <c r="EH299" s="136"/>
      <c r="EI299" s="136"/>
      <c r="EJ299" s="136"/>
      <c r="EK299" s="136"/>
      <c r="EL299" s="136"/>
      <c r="EM299" s="136"/>
      <c r="EN299" s="136"/>
      <c r="EO299" s="136"/>
      <c r="EP299" s="136"/>
      <c r="EQ299" s="136"/>
      <c r="ER299" s="136"/>
      <c r="ES299" s="136"/>
      <c r="ET299" s="136"/>
      <c r="EU299" s="136"/>
      <c r="EV299" s="136"/>
      <c r="EW299" s="136"/>
      <c r="EX299" s="136"/>
      <c r="EY299" s="136"/>
      <c r="EZ299" s="136"/>
      <c r="FA299" s="136"/>
      <c r="FB299" s="136"/>
      <c r="FC299" s="136"/>
      <c r="FD299" s="136"/>
      <c r="FE299" s="136"/>
      <c r="FF299" s="136"/>
      <c r="FG299" s="136"/>
      <c r="FH299" s="136"/>
      <c r="FI299" s="136"/>
      <c r="FJ299" s="136"/>
      <c r="FK299" s="136"/>
      <c r="FL299" s="136"/>
      <c r="FM299" s="136"/>
      <c r="FN299" s="136"/>
      <c r="FO299" s="136"/>
      <c r="FP299" s="136"/>
      <c r="FQ299" s="136"/>
      <c r="FR299" s="136"/>
      <c r="FS299" s="136"/>
      <c r="FT299" s="136"/>
      <c r="FU299" s="136"/>
      <c r="FV299" s="136"/>
      <c r="FW299" s="136"/>
      <c r="FX299" s="136"/>
      <c r="FY299" s="136"/>
      <c r="FZ299" s="136"/>
      <c r="GA299" s="136"/>
      <c r="GB299" s="136"/>
      <c r="GC299" s="136"/>
      <c r="GD299" s="136"/>
      <c r="GE299" s="136"/>
      <c r="GF299" s="136"/>
      <c r="GG299" s="136"/>
      <c r="GH299" s="136"/>
      <c r="GI299" s="136"/>
      <c r="GJ299" s="136"/>
      <c r="GK299" s="136"/>
      <c r="GL299" s="136"/>
      <c r="GM299" s="136"/>
      <c r="GN299" s="136"/>
      <c r="GO299" s="136"/>
      <c r="GP299" s="136"/>
      <c r="GQ299" s="136"/>
      <c r="GR299" s="136"/>
      <c r="GS299" s="136"/>
      <c r="GT299" s="136"/>
      <c r="GU299" s="136"/>
      <c r="GV299" s="136"/>
      <c r="GW299" s="136"/>
      <c r="GX299" s="136"/>
      <c r="GY299" s="136"/>
      <c r="GZ299" s="136"/>
      <c r="HA299" s="136"/>
      <c r="HB299" s="136"/>
      <c r="HC299" s="136"/>
      <c r="HD299" s="136"/>
      <c r="HE299" s="136"/>
      <c r="HF299" s="136"/>
      <c r="HG299" s="136"/>
      <c r="HH299" s="136"/>
      <c r="HI299" s="136"/>
      <c r="HJ299" s="136"/>
      <c r="HK299" s="136"/>
      <c r="HL299" s="136"/>
      <c r="HM299" s="136"/>
      <c r="HN299" s="136"/>
      <c r="HO299" s="136"/>
      <c r="HP299" s="136"/>
      <c r="HQ299" s="136"/>
      <c r="HR299" s="136"/>
      <c r="HS299" s="136"/>
      <c r="HT299" s="136"/>
      <c r="HU299" s="136"/>
      <c r="HV299" s="136"/>
      <c r="HW299" s="136"/>
      <c r="HX299" s="136"/>
      <c r="HY299" s="136"/>
      <c r="HZ299" s="136"/>
      <c r="IA299" s="136"/>
      <c r="IB299" s="136"/>
      <c r="IC299" s="136"/>
      <c r="ID299" s="136"/>
      <c r="IE299" s="136"/>
      <c r="IF299" s="136"/>
      <c r="IG299" s="136"/>
      <c r="IH299" s="136"/>
      <c r="II299" s="136"/>
      <c r="IJ299" s="136"/>
      <c r="IK299" s="136"/>
      <c r="IL299" s="136"/>
      <c r="IM299" s="136"/>
      <c r="IN299" s="136"/>
      <c r="IO299" s="136"/>
      <c r="IP299" s="136"/>
      <c r="IQ299" s="136"/>
      <c r="IR299" s="136"/>
      <c r="IS299" s="136"/>
      <c r="IT299" s="136"/>
      <c r="IU299" s="136"/>
      <c r="IV299" s="136"/>
      <c r="IW299" s="136"/>
      <c r="IX299" s="136"/>
      <c r="IY299" s="136"/>
      <c r="IZ299" s="136"/>
      <c r="JA299" s="136"/>
      <c r="JB299" s="136"/>
      <c r="JC299" s="136"/>
      <c r="JD299" s="136"/>
      <c r="JE299" s="136"/>
      <c r="JF299" s="136"/>
      <c r="JG299" s="136"/>
      <c r="JH299" s="136"/>
      <c r="JI299" s="136"/>
      <c r="JJ299" s="136"/>
      <c r="JK299" s="136"/>
      <c r="JL299" s="136"/>
      <c r="JM299" s="136"/>
      <c r="JN299" s="136"/>
      <c r="JO299" s="136"/>
      <c r="JP299" s="136"/>
      <c r="JQ299" s="136"/>
      <c r="JR299" s="136"/>
      <c r="JS299" s="136"/>
      <c r="JT299" s="136"/>
      <c r="JU299" s="136"/>
      <c r="JV299" s="136"/>
      <c r="JW299" s="136"/>
      <c r="JX299" s="136"/>
      <c r="JY299" s="136"/>
      <c r="JZ299" s="136"/>
      <c r="KA299" s="136"/>
      <c r="KB299" s="136"/>
      <c r="KC299" s="136"/>
      <c r="KD299" s="136"/>
      <c r="KE299" s="136"/>
      <c r="KF299" s="136"/>
      <c r="KG299" s="136"/>
      <c r="KH299" s="136"/>
      <c r="KI299" s="136"/>
      <c r="KJ299" s="136"/>
      <c r="KK299" s="136"/>
      <c r="KL299" s="136"/>
      <c r="KM299" s="136"/>
      <c r="KN299" s="136"/>
      <c r="KO299" s="136"/>
      <c r="KP299" s="136"/>
      <c r="KQ299" s="136"/>
      <c r="KR299" s="136"/>
      <c r="KS299" s="136"/>
      <c r="KT299" s="136"/>
      <c r="KU299" s="136"/>
      <c r="KV299" s="136"/>
      <c r="KW299" s="136"/>
      <c r="KX299" s="136"/>
      <c r="KY299" s="136"/>
      <c r="KZ299" s="136"/>
      <c r="LA299" s="136"/>
      <c r="LB299" s="136"/>
      <c r="LC299" s="136"/>
      <c r="LD299" s="136"/>
      <c r="LE299" s="136"/>
      <c r="LF299" s="136"/>
      <c r="LG299" s="136"/>
      <c r="LH299" s="136"/>
      <c r="LI299" s="136"/>
      <c r="LJ299" s="136"/>
      <c r="LK299" s="136"/>
      <c r="LL299" s="136"/>
      <c r="LM299" s="136"/>
      <c r="LN299" s="136"/>
      <c r="LO299" s="136"/>
      <c r="LP299" s="136"/>
      <c r="LQ299" s="136"/>
      <c r="LR299" s="136"/>
      <c r="LS299" s="136"/>
      <c r="LT299" s="136"/>
      <c r="LU299" s="136"/>
      <c r="LV299" s="136"/>
      <c r="LW299" s="136"/>
      <c r="LX299" s="136"/>
      <c r="LY299" s="136"/>
      <c r="LZ299" s="136"/>
      <c r="MA299" s="136"/>
      <c r="MB299" s="136"/>
      <c r="MC299" s="136"/>
      <c r="MD299" s="136"/>
      <c r="ME299" s="136"/>
      <c r="MF299" s="136"/>
      <c r="MG299" s="136"/>
      <c r="MH299" s="136"/>
      <c r="MI299" s="136"/>
      <c r="MJ299" s="136"/>
      <c r="MK299" s="136"/>
      <c r="ML299" s="136"/>
      <c r="MM299" s="136"/>
      <c r="MN299" s="136"/>
      <c r="MO299" s="136"/>
      <c r="MP299" s="136"/>
      <c r="MQ299" s="136"/>
      <c r="MR299" s="136"/>
      <c r="MS299" s="136"/>
      <c r="MT299" s="136"/>
      <c r="MU299" s="136"/>
      <c r="MV299" s="136"/>
      <c r="MW299" s="136"/>
      <c r="MX299" s="136"/>
      <c r="MY299" s="136"/>
      <c r="MZ299" s="136"/>
      <c r="NA299" s="136"/>
      <c r="NB299" s="136"/>
      <c r="NC299" s="136"/>
      <c r="ND299" s="136"/>
      <c r="NE299" s="136"/>
      <c r="NF299" s="136"/>
      <c r="NG299" s="136"/>
      <c r="NH299" s="136"/>
      <c r="NI299" s="136"/>
      <c r="NJ299" s="136"/>
      <c r="NK299" s="136"/>
      <c r="NL299" s="136"/>
      <c r="NM299" s="136"/>
      <c r="NN299" s="136"/>
      <c r="NO299" s="136"/>
      <c r="NP299" s="136"/>
      <c r="NQ299" s="136"/>
      <c r="NR299" s="136"/>
      <c r="NS299" s="136"/>
      <c r="NT299" s="136"/>
      <c r="NU299" s="136"/>
      <c r="NV299" s="136"/>
      <c r="NW299" s="136"/>
      <c r="NX299" s="136"/>
      <c r="NY299" s="136"/>
      <c r="NZ299" s="136"/>
      <c r="OA299" s="136"/>
      <c r="OB299" s="136"/>
      <c r="OC299" s="136"/>
      <c r="OD299" s="136"/>
      <c r="OE299" s="136"/>
      <c r="OF299" s="136"/>
      <c r="OG299" s="136"/>
      <c r="OH299" s="136"/>
      <c r="OI299" s="136"/>
      <c r="OJ299" s="136"/>
      <c r="OK299" s="136"/>
      <c r="OL299" s="136"/>
      <c r="OM299" s="136"/>
      <c r="ON299" s="136"/>
      <c r="OO299" s="136"/>
      <c r="OP299" s="136"/>
      <c r="OQ299" s="136"/>
      <c r="OR299" s="136"/>
      <c r="OS299" s="136"/>
      <c r="OT299" s="136"/>
      <c r="OU299" s="136"/>
      <c r="OV299" s="136"/>
      <c r="OW299" s="136"/>
      <c r="OX299" s="136"/>
      <c r="OY299" s="136"/>
      <c r="OZ299" s="136"/>
      <c r="PA299" s="136"/>
      <c r="PB299" s="136"/>
      <c r="PC299" s="136"/>
      <c r="PD299" s="136"/>
      <c r="PE299" s="136"/>
      <c r="PF299" s="136"/>
      <c r="PG299" s="136"/>
      <c r="PH299" s="136"/>
      <c r="PI299" s="136"/>
      <c r="PJ299" s="136"/>
      <c r="PK299" s="136"/>
      <c r="PL299" s="136"/>
      <c r="PM299" s="136"/>
      <c r="PN299" s="136"/>
      <c r="PO299" s="136"/>
      <c r="PP299" s="136"/>
      <c r="PQ299" s="136"/>
      <c r="PR299" s="136"/>
      <c r="PS299" s="136"/>
      <c r="PT299" s="136"/>
      <c r="PU299" s="136"/>
      <c r="PV299" s="136"/>
      <c r="PW299" s="136"/>
      <c r="PX299" s="136"/>
      <c r="PY299" s="136"/>
      <c r="PZ299" s="136"/>
      <c r="QA299" s="136"/>
      <c r="QB299" s="136"/>
      <c r="QC299" s="136"/>
      <c r="QD299" s="136"/>
      <c r="QE299" s="136"/>
      <c r="QF299" s="136"/>
      <c r="QG299" s="136"/>
      <c r="QH299" s="136"/>
      <c r="QI299" s="136"/>
      <c r="QJ299" s="136"/>
      <c r="QK299" s="136"/>
      <c r="QL299" s="136"/>
      <c r="QM299" s="136"/>
      <c r="QN299" s="136"/>
      <c r="QO299" s="136"/>
      <c r="QP299" s="136"/>
      <c r="QQ299" s="136"/>
      <c r="QR299" s="136"/>
      <c r="QS299" s="136"/>
      <c r="QT299" s="136"/>
      <c r="QU299" s="136"/>
      <c r="QV299" s="136"/>
      <c r="QW299" s="136"/>
      <c r="QX299" s="136"/>
      <c r="QY299" s="136"/>
      <c r="QZ299" s="136"/>
      <c r="RA299" s="136"/>
      <c r="RB299" s="136"/>
      <c r="RC299" s="136"/>
      <c r="RD299" s="136"/>
      <c r="RE299" s="136"/>
      <c r="RF299" s="136"/>
      <c r="RG299" s="136"/>
      <c r="RH299" s="136"/>
      <c r="RI299" s="136"/>
      <c r="RJ299" s="136"/>
      <c r="RK299" s="136"/>
      <c r="RL299" s="136"/>
      <c r="RM299" s="136"/>
      <c r="RN299" s="136"/>
      <c r="RO299" s="136"/>
      <c r="RP299" s="136"/>
      <c r="RQ299" s="136"/>
      <c r="RR299" s="136"/>
      <c r="RS299" s="136"/>
      <c r="RT299" s="136"/>
      <c r="RU299" s="136"/>
      <c r="RV299" s="136"/>
      <c r="RW299" s="136"/>
      <c r="RX299" s="136"/>
      <c r="RY299" s="136"/>
      <c r="RZ299" s="136"/>
      <c r="SA299" s="136"/>
      <c r="SB299" s="136"/>
      <c r="SC299" s="136"/>
      <c r="SD299" s="136"/>
      <c r="SE299" s="136"/>
      <c r="SF299" s="136"/>
      <c r="SG299" s="136"/>
      <c r="SH299" s="136"/>
      <c r="SI299" s="136"/>
      <c r="SJ299" s="136"/>
      <c r="SK299" s="136"/>
      <c r="SL299" s="136"/>
      <c r="SM299" s="136"/>
      <c r="SN299" s="136"/>
      <c r="SO299" s="136"/>
      <c r="SP299" s="136"/>
      <c r="SQ299" s="136"/>
      <c r="SR299" s="136"/>
      <c r="SS299" s="136"/>
      <c r="ST299" s="136"/>
      <c r="SU299" s="136"/>
      <c r="SV299" s="136"/>
      <c r="SW299" s="136"/>
      <c r="SX299" s="136"/>
      <c r="SY299" s="136"/>
      <c r="SZ299" s="136"/>
      <c r="TA299" s="136"/>
      <c r="TB299" s="136"/>
      <c r="TC299" s="136"/>
      <c r="TD299" s="136"/>
      <c r="TE299" s="136"/>
      <c r="TF299" s="136"/>
      <c r="TG299" s="136"/>
      <c r="TH299" s="136"/>
      <c r="TI299" s="136"/>
      <c r="TJ299" s="136"/>
      <c r="TK299" s="136"/>
      <c r="TL299" s="136"/>
      <c r="TM299" s="136"/>
      <c r="TN299" s="136"/>
      <c r="TO299" s="136"/>
      <c r="TP299" s="136"/>
      <c r="TQ299" s="136"/>
      <c r="TR299" s="136"/>
      <c r="TS299" s="136"/>
      <c r="TT299" s="136"/>
      <c r="TU299" s="136"/>
      <c r="TV299" s="136"/>
      <c r="TW299" s="136"/>
      <c r="TX299" s="136"/>
      <c r="TY299" s="136"/>
      <c r="TZ299" s="136"/>
      <c r="UA299" s="136"/>
      <c r="UB299" s="136"/>
      <c r="UC299" s="136"/>
      <c r="UD299" s="136"/>
      <c r="UE299" s="136"/>
      <c r="UF299" s="136"/>
      <c r="UG299" s="136"/>
      <c r="UH299" s="136"/>
      <c r="UI299" s="136"/>
      <c r="UJ299" s="136"/>
      <c r="UK299" s="136"/>
      <c r="UL299" s="136"/>
      <c r="UM299" s="136"/>
      <c r="UN299" s="136"/>
      <c r="UO299" s="136"/>
      <c r="UP299" s="136"/>
      <c r="UQ299" s="136"/>
      <c r="UR299" s="136"/>
      <c r="US299" s="136"/>
      <c r="UT299" s="136"/>
      <c r="UU299" s="136"/>
      <c r="UV299" s="136"/>
      <c r="UW299" s="136"/>
      <c r="UX299" s="136"/>
      <c r="UY299" s="136"/>
      <c r="UZ299" s="136"/>
      <c r="VA299" s="136"/>
      <c r="VB299" s="136"/>
      <c r="VC299" s="136"/>
      <c r="VD299" s="136"/>
      <c r="VE299" s="136"/>
      <c r="VF299" s="136"/>
      <c r="VG299" s="136"/>
      <c r="VH299" s="136"/>
      <c r="VI299" s="136"/>
      <c r="VJ299" s="136"/>
      <c r="VK299" s="136"/>
      <c r="VL299" s="136"/>
      <c r="VM299" s="136"/>
      <c r="VN299" s="136"/>
      <c r="VO299" s="136"/>
      <c r="VP299" s="136"/>
      <c r="VQ299" s="136"/>
      <c r="VR299" s="136"/>
      <c r="VS299" s="136"/>
      <c r="VT299" s="136"/>
      <c r="VU299" s="136"/>
      <c r="VV299" s="136"/>
      <c r="VW299" s="136"/>
      <c r="VX299" s="136"/>
      <c r="VY299" s="136"/>
      <c r="VZ299" s="136"/>
      <c r="WA299" s="136"/>
      <c r="WB299" s="136"/>
      <c r="WC299" s="136"/>
      <c r="WD299" s="136"/>
      <c r="WE299" s="136"/>
      <c r="WF299" s="136"/>
      <c r="WG299" s="136"/>
      <c r="WH299" s="136"/>
      <c r="WI299" s="136"/>
      <c r="WJ299" s="136"/>
      <c r="WK299" s="136"/>
      <c r="WL299" s="136"/>
      <c r="WM299" s="136"/>
      <c r="WN299" s="136"/>
      <c r="WO299" s="136"/>
      <c r="WP299" s="136"/>
      <c r="WQ299" s="136"/>
      <c r="WR299" s="136"/>
      <c r="WS299" s="136"/>
      <c r="WT299" s="136"/>
      <c r="WU299" s="136"/>
      <c r="WV299" s="136"/>
      <c r="WW299" s="136"/>
      <c r="WX299" s="136"/>
      <c r="WY299" s="136"/>
      <c r="WZ299" s="136"/>
      <c r="XA299" s="136"/>
      <c r="XB299" s="136"/>
      <c r="XC299" s="136"/>
      <c r="XD299" s="136"/>
      <c r="XE299" s="136"/>
      <c r="XF299" s="136"/>
      <c r="XG299" s="136"/>
      <c r="XH299" s="136"/>
      <c r="XI299" s="136"/>
      <c r="XJ299" s="136"/>
      <c r="XK299" s="136"/>
      <c r="XL299" s="136"/>
      <c r="XM299" s="136"/>
      <c r="XN299" s="136"/>
      <c r="XO299" s="136"/>
      <c r="XP299" s="136"/>
      <c r="XQ299" s="136"/>
      <c r="XR299" s="136"/>
      <c r="XS299" s="136"/>
      <c r="XT299" s="136"/>
      <c r="XU299" s="136"/>
      <c r="XV299" s="136"/>
      <c r="XW299" s="136"/>
      <c r="XX299" s="136"/>
      <c r="XY299" s="136"/>
      <c r="XZ299" s="136"/>
      <c r="YA299" s="136"/>
      <c r="YB299" s="136"/>
      <c r="YC299" s="136"/>
      <c r="YD299" s="136"/>
      <c r="YE299" s="136"/>
      <c r="YF299" s="136"/>
      <c r="YG299" s="136"/>
      <c r="YH299" s="136"/>
      <c r="YI299" s="136"/>
      <c r="YJ299" s="136"/>
      <c r="YK299" s="136"/>
      <c r="YL299" s="136"/>
      <c r="YM299" s="136"/>
      <c r="YN299" s="136"/>
      <c r="YO299" s="136"/>
      <c r="YP299" s="136"/>
      <c r="YQ299" s="136"/>
      <c r="YR299" s="136"/>
      <c r="YS299" s="136"/>
      <c r="YT299" s="136"/>
      <c r="YU299" s="136"/>
      <c r="YV299" s="136"/>
      <c r="YW299" s="136"/>
      <c r="YX299" s="136"/>
      <c r="YY299" s="136"/>
      <c r="YZ299" s="136"/>
      <c r="ZA299" s="136"/>
      <c r="ZB299" s="136"/>
      <c r="ZC299" s="136"/>
      <c r="ZD299" s="136"/>
      <c r="ZE299" s="136"/>
      <c r="ZF299" s="136"/>
      <c r="ZG299" s="136"/>
      <c r="ZH299" s="136"/>
      <c r="ZI299" s="136"/>
      <c r="ZJ299" s="136"/>
      <c r="ZK299" s="136"/>
      <c r="ZL299" s="136"/>
      <c r="ZM299" s="136"/>
      <c r="ZN299" s="136"/>
      <c r="ZO299" s="136"/>
      <c r="ZP299" s="136"/>
      <c r="ZQ299" s="136"/>
      <c r="ZR299" s="136"/>
      <c r="ZS299" s="136"/>
      <c r="ZT299" s="136"/>
      <c r="ZU299" s="136"/>
      <c r="ZV299" s="136"/>
      <c r="ZW299" s="136"/>
      <c r="ZX299" s="136"/>
      <c r="ZY299" s="136"/>
      <c r="ZZ299" s="136"/>
      <c r="AAA299" s="136"/>
      <c r="AAB299" s="136"/>
      <c r="AAC299" s="136"/>
      <c r="AAD299" s="136"/>
      <c r="AAE299" s="136"/>
      <c r="AAF299" s="136"/>
      <c r="AAG299" s="136"/>
      <c r="AAH299" s="136"/>
      <c r="AAI299" s="136"/>
      <c r="AAJ299" s="136"/>
      <c r="AAK299" s="136"/>
      <c r="AAL299" s="136"/>
      <c r="AAM299" s="136"/>
      <c r="AAN299" s="136"/>
      <c r="AAO299" s="136"/>
      <c r="AAP299" s="136"/>
      <c r="AAQ299" s="136"/>
      <c r="AAR299" s="136"/>
      <c r="AAS299" s="136"/>
      <c r="AAT299" s="136"/>
      <c r="AAU299" s="136"/>
      <c r="AAV299" s="136"/>
      <c r="AAW299" s="136"/>
      <c r="AAX299" s="136"/>
      <c r="AAY299" s="136"/>
      <c r="AAZ299" s="136"/>
      <c r="ABA299" s="136"/>
      <c r="ABB299" s="136"/>
      <c r="ABC299" s="136"/>
      <c r="ABD299" s="136"/>
      <c r="ABE299" s="136"/>
      <c r="ABF299" s="136"/>
      <c r="ABG299" s="136"/>
      <c r="ABH299" s="136"/>
      <c r="ABI299" s="136"/>
      <c r="ABJ299" s="136"/>
      <c r="ABK299" s="136"/>
      <c r="ABL299" s="136"/>
      <c r="ABM299" s="136"/>
      <c r="ABN299" s="136"/>
      <c r="ABO299" s="136"/>
      <c r="ABP299" s="136"/>
      <c r="ABQ299" s="136"/>
      <c r="ABR299" s="136"/>
      <c r="ABS299" s="136"/>
      <c r="ABT299" s="136"/>
      <c r="ABU299" s="136"/>
      <c r="ABV299" s="136"/>
      <c r="ABW299" s="136"/>
      <c r="ABX299" s="136"/>
      <c r="ABY299" s="136"/>
      <c r="ABZ299" s="136"/>
      <c r="ACA299" s="136"/>
      <c r="ACB299" s="136"/>
      <c r="ACC299" s="136"/>
      <c r="ACD299" s="136"/>
      <c r="ACE299" s="136"/>
      <c r="ACF299" s="136"/>
      <c r="ACG299" s="136"/>
      <c r="ACH299" s="136"/>
      <c r="ACI299" s="136"/>
      <c r="ACJ299" s="136"/>
      <c r="ACK299" s="136"/>
      <c r="ACL299" s="136"/>
      <c r="ACM299" s="136"/>
      <c r="ACN299" s="136"/>
      <c r="ACO299" s="136"/>
      <c r="ACP299" s="136"/>
      <c r="ACQ299" s="136"/>
      <c r="ACR299" s="136"/>
      <c r="ACS299" s="136"/>
      <c r="ACT299" s="136"/>
      <c r="ACU299" s="136"/>
      <c r="ACV299" s="136"/>
      <c r="ACW299" s="136"/>
      <c r="ACX299" s="136"/>
      <c r="ACY299" s="136"/>
      <c r="ACZ299" s="136"/>
      <c r="ADA299" s="136"/>
      <c r="ADB299" s="136"/>
      <c r="ADC299" s="136"/>
      <c r="ADD299" s="136"/>
      <c r="ADE299" s="136"/>
      <c r="ADF299" s="136"/>
      <c r="ADG299" s="136"/>
      <c r="ADH299" s="136"/>
      <c r="ADI299" s="136"/>
      <c r="ADJ299" s="136"/>
      <c r="ADK299" s="136"/>
      <c r="ADL299" s="136"/>
      <c r="ADM299" s="136"/>
      <c r="ADN299" s="136"/>
      <c r="ADO299" s="136"/>
      <c r="ADP299" s="136"/>
      <c r="ADQ299" s="136"/>
      <c r="ADR299" s="136"/>
      <c r="ADS299" s="136"/>
      <c r="ADT299" s="136"/>
      <c r="ADU299" s="136"/>
      <c r="ADV299" s="136"/>
      <c r="ADW299" s="136"/>
      <c r="ADX299" s="136"/>
      <c r="ADY299" s="136"/>
      <c r="ADZ299" s="136"/>
      <c r="AEA299" s="136"/>
      <c r="AEB299" s="136"/>
      <c r="AEC299" s="136"/>
      <c r="AED299" s="136"/>
      <c r="AEE299" s="136"/>
      <c r="AEF299" s="136"/>
      <c r="AEG299" s="136"/>
      <c r="AEH299" s="136"/>
      <c r="AEI299" s="136"/>
      <c r="AEJ299" s="136"/>
      <c r="AEK299" s="136"/>
      <c r="AEL299" s="136"/>
      <c r="AEM299" s="136"/>
      <c r="AEN299" s="136"/>
      <c r="AEO299" s="136"/>
      <c r="AEP299" s="136"/>
      <c r="AEQ299" s="136"/>
      <c r="AER299" s="136"/>
      <c r="AES299" s="136"/>
      <c r="AET299" s="136"/>
      <c r="AEU299" s="136"/>
      <c r="AEV299" s="136"/>
      <c r="AEW299" s="136"/>
      <c r="AEX299" s="136"/>
      <c r="AEY299" s="136"/>
      <c r="AEZ299" s="136"/>
      <c r="AFA299" s="136"/>
      <c r="AFB299" s="136"/>
      <c r="AFC299" s="136"/>
      <c r="AFD299" s="136"/>
      <c r="AFE299" s="136"/>
      <c r="AFF299" s="136"/>
      <c r="AFG299" s="136"/>
      <c r="AFH299" s="136"/>
      <c r="AFI299" s="136"/>
      <c r="AFJ299" s="136"/>
      <c r="AFK299" s="136"/>
      <c r="AFL299" s="136"/>
      <c r="AFM299" s="136"/>
      <c r="AFN299" s="136"/>
      <c r="AFO299" s="136"/>
      <c r="AFP299" s="136"/>
      <c r="AFQ299" s="136"/>
      <c r="AFR299" s="136"/>
      <c r="AFS299" s="136"/>
      <c r="AFT299" s="136"/>
      <c r="AFU299" s="136"/>
      <c r="AFV299" s="136"/>
      <c r="AFW299" s="136"/>
      <c r="AFX299" s="136"/>
      <c r="AFY299" s="136"/>
      <c r="AFZ299" s="136"/>
      <c r="AGA299" s="136"/>
      <c r="AGB299" s="136"/>
      <c r="AGC299" s="136"/>
      <c r="AGD299" s="136"/>
      <c r="AGE299" s="136"/>
      <c r="AGF299" s="136"/>
      <c r="AGG299" s="136"/>
      <c r="AGH299" s="136"/>
      <c r="AGI299" s="136"/>
      <c r="AGJ299" s="136"/>
      <c r="AGK299" s="136"/>
      <c r="AGL299" s="136"/>
      <c r="AGM299" s="136"/>
      <c r="AGN299" s="136"/>
      <c r="AGO299" s="136"/>
      <c r="AGP299" s="136"/>
      <c r="AGQ299" s="136"/>
      <c r="AGR299" s="136"/>
      <c r="AGS299" s="136"/>
      <c r="AGT299" s="136"/>
      <c r="AGU299" s="136"/>
      <c r="AGV299" s="136"/>
      <c r="AGW299" s="136"/>
      <c r="AGX299" s="136"/>
      <c r="AGY299" s="136"/>
      <c r="AGZ299" s="136"/>
      <c r="AHA299" s="136"/>
      <c r="AHB299" s="136"/>
      <c r="AHC299" s="136"/>
      <c r="AHD299" s="136"/>
      <c r="AHE299" s="136"/>
      <c r="AHF299" s="136"/>
      <c r="AHG299" s="136"/>
      <c r="AHH299" s="136"/>
      <c r="AHI299" s="136"/>
      <c r="AHJ299" s="136"/>
      <c r="AHK299" s="136"/>
      <c r="AHL299" s="136"/>
      <c r="AHM299" s="136"/>
      <c r="AHN299" s="136"/>
      <c r="AHO299" s="136"/>
      <c r="AHP299" s="136"/>
      <c r="AHQ299" s="136"/>
      <c r="AHR299" s="136"/>
      <c r="AHS299" s="136"/>
      <c r="AHT299" s="136"/>
      <c r="AHU299" s="136"/>
      <c r="AHV299" s="136"/>
      <c r="AHW299" s="136"/>
      <c r="AHX299" s="136"/>
      <c r="AHY299" s="136"/>
      <c r="AHZ299" s="136"/>
      <c r="AIA299" s="136"/>
      <c r="AIB299" s="136"/>
      <c r="AIC299" s="136"/>
      <c r="AID299" s="136"/>
      <c r="AIE299" s="136"/>
      <c r="AIF299" s="136"/>
      <c r="AIG299" s="136"/>
      <c r="AIH299" s="136"/>
      <c r="AII299" s="136"/>
      <c r="AIJ299" s="136"/>
      <c r="AIK299" s="136"/>
      <c r="AIL299" s="136"/>
      <c r="AIM299" s="136"/>
      <c r="AIN299" s="136"/>
      <c r="AIO299" s="136"/>
      <c r="AIP299" s="136"/>
      <c r="AIQ299" s="136"/>
      <c r="AIR299" s="136"/>
      <c r="AIS299" s="136"/>
      <c r="AIT299" s="136"/>
      <c r="AIU299" s="136"/>
      <c r="AIV299" s="136"/>
      <c r="AIW299" s="136"/>
      <c r="AIX299" s="136"/>
      <c r="AIY299" s="136"/>
      <c r="AIZ299" s="136"/>
      <c r="AJA299" s="136"/>
      <c r="AJB299" s="136"/>
      <c r="AJC299" s="136"/>
      <c r="AJD299" s="136"/>
      <c r="AJE299" s="136"/>
      <c r="AJF299" s="136"/>
      <c r="AJG299" s="136"/>
      <c r="AJH299" s="136"/>
      <c r="AJI299" s="136"/>
      <c r="AJJ299" s="136"/>
      <c r="AJK299" s="136"/>
      <c r="AJL299" s="136"/>
      <c r="AJM299" s="136"/>
      <c r="AJN299" s="136"/>
      <c r="AJO299" s="136"/>
      <c r="AJP299" s="136"/>
      <c r="AJQ299" s="136"/>
      <c r="AJR299" s="136"/>
      <c r="AJS299" s="136"/>
      <c r="AJT299" s="136"/>
      <c r="AJU299" s="136"/>
      <c r="AJV299" s="136"/>
      <c r="AJW299" s="136"/>
      <c r="AJX299" s="136"/>
      <c r="AJY299" s="136"/>
      <c r="AJZ299" s="136"/>
      <c r="AKA299" s="136"/>
      <c r="AKB299" s="136"/>
      <c r="AKC299" s="136"/>
      <c r="AKD299" s="136"/>
      <c r="AKE299" s="136"/>
      <c r="AKF299" s="136"/>
      <c r="AKG299" s="136"/>
      <c r="AKH299" s="136"/>
      <c r="AKI299" s="136"/>
      <c r="AKJ299" s="136"/>
      <c r="AKK299" s="136"/>
      <c r="AKL299" s="136"/>
      <c r="AKM299" s="136"/>
      <c r="AKN299" s="136"/>
      <c r="AKO299" s="136"/>
      <c r="AKP299" s="136"/>
      <c r="AKQ299" s="136"/>
      <c r="AKR299" s="136"/>
      <c r="AKS299" s="136"/>
      <c r="AKT299" s="136"/>
      <c r="AKU299" s="136"/>
      <c r="AKV299" s="136"/>
      <c r="AKW299" s="136"/>
      <c r="AKX299" s="136"/>
      <c r="AKY299" s="136"/>
      <c r="AKZ299" s="136"/>
      <c r="ALA299" s="136"/>
      <c r="ALB299" s="136"/>
      <c r="ALC299" s="136"/>
      <c r="ALD299" s="136"/>
      <c r="ALE299" s="136"/>
      <c r="ALF299" s="136"/>
      <c r="ALG299" s="136"/>
      <c r="ALH299" s="136"/>
      <c r="ALI299" s="136"/>
      <c r="ALJ299" s="136"/>
      <c r="ALK299" s="136"/>
      <c r="ALL299" s="136"/>
      <c r="ALM299" s="136"/>
      <c r="ALN299" s="136"/>
      <c r="ALO299" s="136"/>
      <c r="ALP299" s="136"/>
      <c r="ALQ299" s="136"/>
      <c r="ALR299" s="136"/>
      <c r="ALS299" s="136"/>
      <c r="ALT299" s="136"/>
      <c r="ALU299" s="136"/>
      <c r="ALV299" s="136"/>
      <c r="ALW299" s="136"/>
      <c r="ALX299" s="136"/>
      <c r="ALY299" s="136"/>
      <c r="ALZ299" s="136"/>
      <c r="AMA299" s="136"/>
      <c r="AMB299" s="136"/>
      <c r="AMC299" s="136"/>
      <c r="AMD299" s="136"/>
      <c r="AME299" s="136"/>
      <c r="AMF299" s="136"/>
      <c r="AMG299" s="136"/>
      <c r="AMH299" s="136"/>
      <c r="AMI299" s="136"/>
    </row>
    <row r="300" spans="1:1023" ht="30" x14ac:dyDescent="0.25">
      <c r="A300" s="280" t="s">
        <v>6740</v>
      </c>
      <c r="B300" s="193">
        <v>300</v>
      </c>
      <c r="C300" s="261" t="s">
        <v>25993</v>
      </c>
      <c r="D300" s="213" t="s">
        <v>6741</v>
      </c>
      <c r="E300" s="136"/>
      <c r="F300" s="237">
        <v>4</v>
      </c>
      <c r="G300" s="214"/>
      <c r="H300" s="214"/>
      <c r="I300" s="367">
        <v>424.8</v>
      </c>
      <c r="J300" s="421"/>
      <c r="K300" s="77"/>
      <c r="L300" s="77">
        <v>1</v>
      </c>
      <c r="M300" s="161"/>
      <c r="N300" s="161"/>
      <c r="O300" s="161"/>
      <c r="P300" s="161"/>
      <c r="Q300" s="161"/>
      <c r="R300" s="161"/>
      <c r="S300" s="77"/>
      <c r="T300" s="77"/>
      <c r="U300" s="161"/>
      <c r="V300" s="256">
        <f>IF(O300=1,10,100)</f>
        <v>100</v>
      </c>
      <c r="W300" s="256">
        <f>IF(O300=1,1,IF(O300=2,10,100))</f>
        <v>100</v>
      </c>
      <c r="X300" s="256">
        <f>IF(O300=3,20,100)</f>
        <v>100</v>
      </c>
      <c r="Y300" s="256">
        <f>IF(P300=1,10,100)</f>
        <v>100</v>
      </c>
      <c r="Z300" s="256">
        <f>IF(P300=1,1,IF(P300=2,10,100))</f>
        <v>100</v>
      </c>
      <c r="AA300" s="257">
        <f>IF(OR(EXACT(Q300,"1A"),EXACT(Q300,"1B")),0.1,IF(Q300=2,1,100))</f>
        <v>100</v>
      </c>
      <c r="AB300" s="257">
        <f>IF(OR(EXACT(R300,"1A"),EXACT(R300,"1B")),0.1,IF(R300=2,1,100))</f>
        <v>100</v>
      </c>
      <c r="AC300" s="257">
        <f>IF(OR(EXACT(S300,"1A"),EXACT(S300,"1B")),0.3,IF(S300=2,3,100))</f>
        <v>100</v>
      </c>
      <c r="AD300" s="136"/>
      <c r="AE300" s="136"/>
      <c r="AF300" s="249">
        <f>IF(OR(OR(EXACT(J300,"1A"),EXACT(J300,"1B"),EXACT(J300,"1C")),K300=1),1,IF(K300=2,10,100))</f>
        <v>100</v>
      </c>
      <c r="AG300" s="249">
        <f>IF(OR(EXACT(J300,"1A"),EXACT(J300,"1B"),EXACT(J300,"1C")),1,IF(J300=2,10,100))</f>
        <v>100</v>
      </c>
      <c r="AH300" s="249">
        <f>IF(OR(EXACT(J300,"1A"),EXACT(J300,"1B"),EXACT(J300,"1C"),K300=1),3,100)</f>
        <v>100</v>
      </c>
      <c r="AI300" s="249">
        <f>IF(OR(EXACT(J300,"1A"),EXACT(J300,"1B"),EXACT(J300,"1C")),5,100)</f>
        <v>100</v>
      </c>
      <c r="AJ300" s="269"/>
      <c r="AK300" s="297"/>
      <c r="AL300" s="153">
        <v>2</v>
      </c>
      <c r="AM300" s="251"/>
      <c r="AN300" s="136"/>
      <c r="AO300" s="136"/>
      <c r="AP300" s="136"/>
      <c r="AQ300" s="199" t="s">
        <v>6742</v>
      </c>
      <c r="AR300" s="136"/>
      <c r="AS300" s="136"/>
      <c r="AT300" s="136"/>
      <c r="AU300" s="136"/>
      <c r="AV300" s="136"/>
      <c r="AW300" s="136"/>
      <c r="AX300" s="136"/>
      <c r="AY300" s="136"/>
      <c r="AZ300" s="136"/>
      <c r="BA300" s="136"/>
      <c r="BB300" s="136"/>
      <c r="BC300" s="136"/>
      <c r="BD300" s="136"/>
      <c r="BE300" s="136"/>
      <c r="BF300" s="136"/>
      <c r="BG300" s="136"/>
      <c r="BH300" s="136"/>
      <c r="BI300" s="136"/>
      <c r="BJ300" s="136"/>
      <c r="BK300" s="136"/>
      <c r="BL300" s="136"/>
      <c r="BM300" s="136"/>
      <c r="BN300" s="136"/>
      <c r="BO300" s="136"/>
      <c r="BP300" s="136"/>
      <c r="BQ300" s="136"/>
      <c r="BR300" s="136"/>
      <c r="BS300" s="136"/>
      <c r="BT300" s="136"/>
      <c r="BU300" s="136"/>
      <c r="BV300" s="136"/>
      <c r="BW300" s="136"/>
      <c r="BX300" s="136"/>
      <c r="BY300" s="136"/>
      <c r="BZ300" s="136"/>
      <c r="CA300" s="136"/>
      <c r="CB300" s="136"/>
      <c r="CC300" s="136"/>
      <c r="CD300" s="136"/>
      <c r="CE300" s="136"/>
      <c r="CF300" s="136"/>
      <c r="CG300" s="136"/>
      <c r="CH300" s="136"/>
      <c r="CI300" s="136"/>
      <c r="CJ300" s="136"/>
      <c r="CK300" s="136"/>
      <c r="CL300" s="136"/>
      <c r="CM300" s="136"/>
      <c r="CN300" s="136"/>
      <c r="CO300" s="136"/>
      <c r="CP300" s="136"/>
      <c r="CQ300" s="136"/>
      <c r="CR300" s="136"/>
      <c r="CS300" s="136"/>
      <c r="CT300" s="136"/>
      <c r="CU300" s="136"/>
      <c r="CV300" s="136"/>
      <c r="CW300" s="136"/>
      <c r="CX300" s="136"/>
      <c r="CY300" s="136"/>
      <c r="CZ300" s="136"/>
      <c r="DA300" s="136"/>
      <c r="DB300" s="136"/>
      <c r="DC300" s="136"/>
      <c r="DD300" s="136"/>
      <c r="DE300" s="136"/>
      <c r="DF300" s="136"/>
      <c r="DG300" s="136"/>
      <c r="DH300" s="136"/>
      <c r="DI300" s="136"/>
      <c r="DJ300" s="136"/>
      <c r="DK300" s="136"/>
      <c r="DL300" s="136"/>
      <c r="DM300" s="136"/>
      <c r="DN300" s="136"/>
      <c r="DO300" s="136"/>
      <c r="DP300" s="136"/>
      <c r="DQ300" s="136"/>
      <c r="DR300" s="136"/>
      <c r="DS300" s="136"/>
      <c r="DT300" s="136"/>
      <c r="DU300" s="136"/>
      <c r="DV300" s="136"/>
      <c r="DW300" s="136"/>
      <c r="DX300" s="136"/>
      <c r="DY300" s="136"/>
      <c r="DZ300" s="136"/>
      <c r="EA300" s="136"/>
      <c r="EB300" s="136"/>
      <c r="EC300" s="136"/>
      <c r="ED300" s="136"/>
      <c r="EE300" s="136"/>
      <c r="EF300" s="136"/>
      <c r="EG300" s="136"/>
      <c r="EH300" s="136"/>
      <c r="EI300" s="136"/>
      <c r="EJ300" s="136"/>
      <c r="EK300" s="136"/>
      <c r="EL300" s="136"/>
      <c r="EM300" s="136"/>
      <c r="EN300" s="136"/>
      <c r="EO300" s="136"/>
      <c r="EP300" s="136"/>
      <c r="EQ300" s="136"/>
      <c r="ER300" s="136"/>
      <c r="ES300" s="136"/>
      <c r="ET300" s="136"/>
      <c r="EU300" s="136"/>
      <c r="EV300" s="136"/>
      <c r="EW300" s="136"/>
      <c r="EX300" s="136"/>
      <c r="EY300" s="136"/>
      <c r="EZ300" s="136"/>
      <c r="FA300" s="136"/>
      <c r="FB300" s="136"/>
      <c r="FC300" s="136"/>
      <c r="FD300" s="136"/>
      <c r="FE300" s="136"/>
      <c r="FF300" s="136"/>
      <c r="FG300" s="136"/>
      <c r="FH300" s="136"/>
      <c r="FI300" s="136"/>
      <c r="FJ300" s="136"/>
      <c r="FK300" s="136"/>
      <c r="FL300" s="136"/>
      <c r="FM300" s="136"/>
      <c r="FN300" s="136"/>
      <c r="FO300" s="136"/>
      <c r="FP300" s="136"/>
      <c r="FQ300" s="136"/>
      <c r="FR300" s="136"/>
      <c r="FS300" s="136"/>
      <c r="FT300" s="136"/>
      <c r="FU300" s="136"/>
      <c r="FV300" s="136"/>
      <c r="FW300" s="136"/>
      <c r="FX300" s="136"/>
      <c r="FY300" s="136"/>
      <c r="FZ300" s="136"/>
      <c r="GA300" s="136"/>
      <c r="GB300" s="136"/>
      <c r="GC300" s="136"/>
      <c r="GD300" s="136"/>
      <c r="GE300" s="136"/>
      <c r="GF300" s="136"/>
      <c r="GG300" s="136"/>
      <c r="GH300" s="136"/>
      <c r="GI300" s="136"/>
      <c r="GJ300" s="136"/>
      <c r="GK300" s="136"/>
      <c r="GL300" s="136"/>
      <c r="GM300" s="136"/>
      <c r="GN300" s="136"/>
      <c r="GO300" s="136"/>
      <c r="GP300" s="136"/>
      <c r="GQ300" s="136"/>
      <c r="GR300" s="136"/>
      <c r="GS300" s="136"/>
      <c r="GT300" s="136"/>
      <c r="GU300" s="136"/>
      <c r="GV300" s="136"/>
      <c r="GW300" s="136"/>
      <c r="GX300" s="136"/>
      <c r="GY300" s="136"/>
      <c r="GZ300" s="136"/>
      <c r="HA300" s="136"/>
      <c r="HB300" s="136"/>
      <c r="HC300" s="136"/>
      <c r="HD300" s="136"/>
      <c r="HE300" s="136"/>
      <c r="HF300" s="136"/>
      <c r="HG300" s="136"/>
      <c r="HH300" s="136"/>
      <c r="HI300" s="136"/>
      <c r="HJ300" s="136"/>
      <c r="HK300" s="136"/>
      <c r="HL300" s="136"/>
      <c r="HM300" s="136"/>
      <c r="HN300" s="136"/>
      <c r="HO300" s="136"/>
      <c r="HP300" s="136"/>
      <c r="HQ300" s="136"/>
      <c r="HR300" s="136"/>
      <c r="HS300" s="136"/>
      <c r="HT300" s="136"/>
      <c r="HU300" s="136"/>
      <c r="HV300" s="136"/>
      <c r="HW300" s="136"/>
      <c r="HX300" s="136"/>
      <c r="HY300" s="136"/>
      <c r="HZ300" s="136"/>
      <c r="IA300" s="136"/>
      <c r="IB300" s="136"/>
      <c r="IC300" s="136"/>
      <c r="ID300" s="136"/>
      <c r="IE300" s="136"/>
      <c r="IF300" s="136"/>
      <c r="IG300" s="136"/>
      <c r="IH300" s="136"/>
      <c r="II300" s="136"/>
      <c r="IJ300" s="136"/>
      <c r="IK300" s="136"/>
      <c r="IL300" s="136"/>
      <c r="IM300" s="136"/>
      <c r="IN300" s="136"/>
      <c r="IO300" s="136"/>
      <c r="IP300" s="136"/>
      <c r="IQ300" s="136"/>
      <c r="IR300" s="136"/>
      <c r="IS300" s="136"/>
      <c r="IT300" s="136"/>
      <c r="IU300" s="136"/>
      <c r="IV300" s="136"/>
      <c r="IW300" s="136"/>
      <c r="IX300" s="136"/>
      <c r="IY300" s="136"/>
      <c r="IZ300" s="136"/>
      <c r="JA300" s="136"/>
      <c r="JB300" s="136"/>
      <c r="JC300" s="136"/>
      <c r="JD300" s="136"/>
      <c r="JE300" s="136"/>
      <c r="JF300" s="136"/>
      <c r="JG300" s="136"/>
      <c r="JH300" s="136"/>
      <c r="JI300" s="136"/>
      <c r="JJ300" s="136"/>
      <c r="JK300" s="136"/>
      <c r="JL300" s="136"/>
      <c r="JM300" s="136"/>
      <c r="JN300" s="136"/>
      <c r="JO300" s="136"/>
      <c r="JP300" s="136"/>
      <c r="JQ300" s="136"/>
      <c r="JR300" s="136"/>
      <c r="JS300" s="136"/>
      <c r="JT300" s="136"/>
      <c r="JU300" s="136"/>
      <c r="JV300" s="136"/>
      <c r="JW300" s="136"/>
      <c r="JX300" s="136"/>
      <c r="JY300" s="136"/>
      <c r="JZ300" s="136"/>
      <c r="KA300" s="136"/>
      <c r="KB300" s="136"/>
      <c r="KC300" s="136"/>
      <c r="KD300" s="136"/>
      <c r="KE300" s="136"/>
      <c r="KF300" s="136"/>
      <c r="KG300" s="136"/>
      <c r="KH300" s="136"/>
      <c r="KI300" s="136"/>
      <c r="KJ300" s="136"/>
      <c r="KK300" s="136"/>
      <c r="KL300" s="136"/>
      <c r="KM300" s="136"/>
      <c r="KN300" s="136"/>
      <c r="KO300" s="136"/>
      <c r="KP300" s="136"/>
      <c r="KQ300" s="136"/>
      <c r="KR300" s="136"/>
      <c r="KS300" s="136"/>
      <c r="KT300" s="136"/>
      <c r="KU300" s="136"/>
      <c r="KV300" s="136"/>
      <c r="KW300" s="136"/>
      <c r="KX300" s="136"/>
      <c r="KY300" s="136"/>
      <c r="KZ300" s="136"/>
      <c r="LA300" s="136"/>
      <c r="LB300" s="136"/>
      <c r="LC300" s="136"/>
      <c r="LD300" s="136"/>
      <c r="LE300" s="136"/>
      <c r="LF300" s="136"/>
      <c r="LG300" s="136"/>
      <c r="LH300" s="136"/>
      <c r="LI300" s="136"/>
      <c r="LJ300" s="136"/>
      <c r="LK300" s="136"/>
      <c r="LL300" s="136"/>
      <c r="LM300" s="136"/>
      <c r="LN300" s="136"/>
      <c r="LO300" s="136"/>
      <c r="LP300" s="136"/>
      <c r="LQ300" s="136"/>
      <c r="LR300" s="136"/>
      <c r="LS300" s="136"/>
      <c r="LT300" s="136"/>
      <c r="LU300" s="136"/>
      <c r="LV300" s="136"/>
      <c r="LW300" s="136"/>
      <c r="LX300" s="136"/>
      <c r="LY300" s="136"/>
      <c r="LZ300" s="136"/>
      <c r="MA300" s="136"/>
      <c r="MB300" s="136"/>
      <c r="MC300" s="136"/>
      <c r="MD300" s="136"/>
      <c r="ME300" s="136"/>
      <c r="MF300" s="136"/>
      <c r="MG300" s="136"/>
      <c r="MH300" s="136"/>
      <c r="MI300" s="136"/>
      <c r="MJ300" s="136"/>
      <c r="MK300" s="136"/>
      <c r="ML300" s="136"/>
      <c r="MM300" s="136"/>
      <c r="MN300" s="136"/>
      <c r="MO300" s="136"/>
      <c r="MP300" s="136"/>
      <c r="MQ300" s="136"/>
      <c r="MR300" s="136"/>
      <c r="MS300" s="136"/>
      <c r="MT300" s="136"/>
      <c r="MU300" s="136"/>
      <c r="MV300" s="136"/>
      <c r="MW300" s="136"/>
      <c r="MX300" s="136"/>
      <c r="MY300" s="136"/>
      <c r="MZ300" s="136"/>
      <c r="NA300" s="136"/>
      <c r="NB300" s="136"/>
      <c r="NC300" s="136"/>
      <c r="ND300" s="136"/>
      <c r="NE300" s="136"/>
      <c r="NF300" s="136"/>
      <c r="NG300" s="136"/>
      <c r="NH300" s="136"/>
      <c r="NI300" s="136"/>
      <c r="NJ300" s="136"/>
      <c r="NK300" s="136"/>
      <c r="NL300" s="136"/>
      <c r="NM300" s="136"/>
      <c r="NN300" s="136"/>
      <c r="NO300" s="136"/>
      <c r="NP300" s="136"/>
      <c r="NQ300" s="136"/>
      <c r="NR300" s="136"/>
      <c r="NS300" s="136"/>
      <c r="NT300" s="136"/>
      <c r="NU300" s="136"/>
      <c r="NV300" s="136"/>
      <c r="NW300" s="136"/>
      <c r="NX300" s="136"/>
      <c r="NY300" s="136"/>
      <c r="NZ300" s="136"/>
      <c r="OA300" s="136"/>
      <c r="OB300" s="136"/>
      <c r="OC300" s="136"/>
      <c r="OD300" s="136"/>
      <c r="OE300" s="136"/>
      <c r="OF300" s="136"/>
      <c r="OG300" s="136"/>
      <c r="OH300" s="136"/>
      <c r="OI300" s="136"/>
      <c r="OJ300" s="136"/>
      <c r="OK300" s="136"/>
      <c r="OL300" s="136"/>
      <c r="OM300" s="136"/>
      <c r="ON300" s="136"/>
      <c r="OO300" s="136"/>
      <c r="OP300" s="136"/>
      <c r="OQ300" s="136"/>
      <c r="OR300" s="136"/>
      <c r="OS300" s="136"/>
      <c r="OT300" s="136"/>
      <c r="OU300" s="136"/>
      <c r="OV300" s="136"/>
      <c r="OW300" s="136"/>
      <c r="OX300" s="136"/>
      <c r="OY300" s="136"/>
      <c r="OZ300" s="136"/>
      <c r="PA300" s="136"/>
      <c r="PB300" s="136"/>
      <c r="PC300" s="136"/>
      <c r="PD300" s="136"/>
      <c r="PE300" s="136"/>
      <c r="PF300" s="136"/>
      <c r="PG300" s="136"/>
      <c r="PH300" s="136"/>
      <c r="PI300" s="136"/>
      <c r="PJ300" s="136"/>
      <c r="PK300" s="136"/>
      <c r="PL300" s="136"/>
      <c r="PM300" s="136"/>
      <c r="PN300" s="136"/>
      <c r="PO300" s="136"/>
      <c r="PP300" s="136"/>
      <c r="PQ300" s="136"/>
      <c r="PR300" s="136"/>
      <c r="PS300" s="136"/>
      <c r="PT300" s="136"/>
      <c r="PU300" s="136"/>
      <c r="PV300" s="136"/>
      <c r="PW300" s="136"/>
      <c r="PX300" s="136"/>
      <c r="PY300" s="136"/>
      <c r="PZ300" s="136"/>
      <c r="QA300" s="136"/>
      <c r="QB300" s="136"/>
      <c r="QC300" s="136"/>
      <c r="QD300" s="136"/>
      <c r="QE300" s="136"/>
      <c r="QF300" s="136"/>
      <c r="QG300" s="136"/>
      <c r="QH300" s="136"/>
      <c r="QI300" s="136"/>
      <c r="QJ300" s="136"/>
      <c r="QK300" s="136"/>
      <c r="QL300" s="136"/>
      <c r="QM300" s="136"/>
      <c r="QN300" s="136"/>
      <c r="QO300" s="136"/>
      <c r="QP300" s="136"/>
      <c r="QQ300" s="136"/>
      <c r="QR300" s="136"/>
      <c r="QS300" s="136"/>
      <c r="QT300" s="136"/>
      <c r="QU300" s="136"/>
      <c r="QV300" s="136"/>
      <c r="QW300" s="136"/>
      <c r="QX300" s="136"/>
      <c r="QY300" s="136"/>
      <c r="QZ300" s="136"/>
      <c r="RA300" s="136"/>
      <c r="RB300" s="136"/>
      <c r="RC300" s="136"/>
      <c r="RD300" s="136"/>
      <c r="RE300" s="136"/>
      <c r="RF300" s="136"/>
      <c r="RG300" s="136"/>
      <c r="RH300" s="136"/>
      <c r="RI300" s="136"/>
      <c r="RJ300" s="136"/>
      <c r="RK300" s="136"/>
      <c r="RL300" s="136"/>
      <c r="RM300" s="136"/>
      <c r="RN300" s="136"/>
      <c r="RO300" s="136"/>
      <c r="RP300" s="136"/>
      <c r="RQ300" s="136"/>
      <c r="RR300" s="136"/>
      <c r="RS300" s="136"/>
      <c r="RT300" s="136"/>
      <c r="RU300" s="136"/>
      <c r="RV300" s="136"/>
      <c r="RW300" s="136"/>
      <c r="RX300" s="136"/>
      <c r="RY300" s="136"/>
      <c r="RZ300" s="136"/>
      <c r="SA300" s="136"/>
      <c r="SB300" s="136"/>
      <c r="SC300" s="136"/>
      <c r="SD300" s="136"/>
      <c r="SE300" s="136"/>
      <c r="SF300" s="136"/>
      <c r="SG300" s="136"/>
      <c r="SH300" s="136"/>
      <c r="SI300" s="136"/>
      <c r="SJ300" s="136"/>
      <c r="SK300" s="136"/>
      <c r="SL300" s="136"/>
      <c r="SM300" s="136"/>
      <c r="SN300" s="136"/>
      <c r="SO300" s="136"/>
      <c r="SP300" s="136"/>
      <c r="SQ300" s="136"/>
      <c r="SR300" s="136"/>
      <c r="SS300" s="136"/>
      <c r="ST300" s="136"/>
      <c r="SU300" s="136"/>
      <c r="SV300" s="136"/>
      <c r="SW300" s="136"/>
      <c r="SX300" s="136"/>
      <c r="SY300" s="136"/>
      <c r="SZ300" s="136"/>
      <c r="TA300" s="136"/>
      <c r="TB300" s="136"/>
      <c r="TC300" s="136"/>
      <c r="TD300" s="136"/>
      <c r="TE300" s="136"/>
      <c r="TF300" s="136"/>
      <c r="TG300" s="136"/>
      <c r="TH300" s="136"/>
      <c r="TI300" s="136"/>
      <c r="TJ300" s="136"/>
      <c r="TK300" s="136"/>
      <c r="TL300" s="136"/>
      <c r="TM300" s="136"/>
      <c r="TN300" s="136"/>
      <c r="TO300" s="136"/>
      <c r="TP300" s="136"/>
      <c r="TQ300" s="136"/>
      <c r="TR300" s="136"/>
      <c r="TS300" s="136"/>
      <c r="TT300" s="136"/>
      <c r="TU300" s="136"/>
      <c r="TV300" s="136"/>
      <c r="TW300" s="136"/>
      <c r="TX300" s="136"/>
      <c r="TY300" s="136"/>
      <c r="TZ300" s="136"/>
      <c r="UA300" s="136"/>
      <c r="UB300" s="136"/>
      <c r="UC300" s="136"/>
      <c r="UD300" s="136"/>
      <c r="UE300" s="136"/>
      <c r="UF300" s="136"/>
      <c r="UG300" s="136"/>
      <c r="UH300" s="136"/>
      <c r="UI300" s="136"/>
      <c r="UJ300" s="136"/>
      <c r="UK300" s="136"/>
      <c r="UL300" s="136"/>
      <c r="UM300" s="136"/>
      <c r="UN300" s="136"/>
      <c r="UO300" s="136"/>
      <c r="UP300" s="136"/>
      <c r="UQ300" s="136"/>
      <c r="UR300" s="136"/>
      <c r="US300" s="136"/>
      <c r="UT300" s="136"/>
      <c r="UU300" s="136"/>
      <c r="UV300" s="136"/>
      <c r="UW300" s="136"/>
      <c r="UX300" s="136"/>
      <c r="UY300" s="136"/>
      <c r="UZ300" s="136"/>
      <c r="VA300" s="136"/>
      <c r="VB300" s="136"/>
      <c r="VC300" s="136"/>
      <c r="VD300" s="136"/>
      <c r="VE300" s="136"/>
      <c r="VF300" s="136"/>
      <c r="VG300" s="136"/>
      <c r="VH300" s="136"/>
      <c r="VI300" s="136"/>
      <c r="VJ300" s="136"/>
      <c r="VK300" s="136"/>
      <c r="VL300" s="136"/>
      <c r="VM300" s="136"/>
      <c r="VN300" s="136"/>
      <c r="VO300" s="136"/>
      <c r="VP300" s="136"/>
      <c r="VQ300" s="136"/>
      <c r="VR300" s="136"/>
      <c r="VS300" s="136"/>
      <c r="VT300" s="136"/>
      <c r="VU300" s="136"/>
      <c r="VV300" s="136"/>
      <c r="VW300" s="136"/>
      <c r="VX300" s="136"/>
      <c r="VY300" s="136"/>
      <c r="VZ300" s="136"/>
      <c r="WA300" s="136"/>
      <c r="WB300" s="136"/>
      <c r="WC300" s="136"/>
      <c r="WD300" s="136"/>
      <c r="WE300" s="136"/>
      <c r="WF300" s="136"/>
      <c r="WG300" s="136"/>
      <c r="WH300" s="136"/>
      <c r="WI300" s="136"/>
      <c r="WJ300" s="136"/>
      <c r="WK300" s="136"/>
      <c r="WL300" s="136"/>
      <c r="WM300" s="136"/>
      <c r="WN300" s="136"/>
      <c r="WO300" s="136"/>
      <c r="WP300" s="136"/>
      <c r="WQ300" s="136"/>
      <c r="WR300" s="136"/>
      <c r="WS300" s="136"/>
      <c r="WT300" s="136"/>
      <c r="WU300" s="136"/>
      <c r="WV300" s="136"/>
      <c r="WW300" s="136"/>
      <c r="WX300" s="136"/>
      <c r="WY300" s="136"/>
      <c r="WZ300" s="136"/>
      <c r="XA300" s="136"/>
      <c r="XB300" s="136"/>
      <c r="XC300" s="136"/>
      <c r="XD300" s="136"/>
      <c r="XE300" s="136"/>
      <c r="XF300" s="136"/>
      <c r="XG300" s="136"/>
      <c r="XH300" s="136"/>
      <c r="XI300" s="136"/>
      <c r="XJ300" s="136"/>
      <c r="XK300" s="136"/>
      <c r="XL300" s="136"/>
      <c r="XM300" s="136"/>
      <c r="XN300" s="136"/>
      <c r="XO300" s="136"/>
      <c r="XP300" s="136"/>
      <c r="XQ300" s="136"/>
      <c r="XR300" s="136"/>
      <c r="XS300" s="136"/>
      <c r="XT300" s="136"/>
      <c r="XU300" s="136"/>
      <c r="XV300" s="136"/>
      <c r="XW300" s="136"/>
      <c r="XX300" s="136"/>
      <c r="XY300" s="136"/>
      <c r="XZ300" s="136"/>
      <c r="YA300" s="136"/>
      <c r="YB300" s="136"/>
      <c r="YC300" s="136"/>
      <c r="YD300" s="136"/>
      <c r="YE300" s="136"/>
      <c r="YF300" s="136"/>
      <c r="YG300" s="136"/>
      <c r="YH300" s="136"/>
      <c r="YI300" s="136"/>
      <c r="YJ300" s="136"/>
      <c r="YK300" s="136"/>
      <c r="YL300" s="136"/>
      <c r="YM300" s="136"/>
      <c r="YN300" s="136"/>
      <c r="YO300" s="136"/>
      <c r="YP300" s="136"/>
      <c r="YQ300" s="136"/>
      <c r="YR300" s="136"/>
      <c r="YS300" s="136"/>
      <c r="YT300" s="136"/>
      <c r="YU300" s="136"/>
      <c r="YV300" s="136"/>
      <c r="YW300" s="136"/>
      <c r="YX300" s="136"/>
      <c r="YY300" s="136"/>
      <c r="YZ300" s="136"/>
      <c r="ZA300" s="136"/>
      <c r="ZB300" s="136"/>
      <c r="ZC300" s="136"/>
      <c r="ZD300" s="136"/>
      <c r="ZE300" s="136"/>
      <c r="ZF300" s="136"/>
      <c r="ZG300" s="136"/>
      <c r="ZH300" s="136"/>
      <c r="ZI300" s="136"/>
      <c r="ZJ300" s="136"/>
      <c r="ZK300" s="136"/>
      <c r="ZL300" s="136"/>
      <c r="ZM300" s="136"/>
      <c r="ZN300" s="136"/>
      <c r="ZO300" s="136"/>
      <c r="ZP300" s="136"/>
      <c r="ZQ300" s="136"/>
      <c r="ZR300" s="136"/>
      <c r="ZS300" s="136"/>
      <c r="ZT300" s="136"/>
      <c r="ZU300" s="136"/>
      <c r="ZV300" s="136"/>
      <c r="ZW300" s="136"/>
      <c r="ZX300" s="136"/>
      <c r="ZY300" s="136"/>
      <c r="ZZ300" s="136"/>
      <c r="AAA300" s="136"/>
      <c r="AAB300" s="136"/>
      <c r="AAC300" s="136"/>
      <c r="AAD300" s="136"/>
      <c r="AAE300" s="136"/>
      <c r="AAF300" s="136"/>
      <c r="AAG300" s="136"/>
      <c r="AAH300" s="136"/>
      <c r="AAI300" s="136"/>
      <c r="AAJ300" s="136"/>
      <c r="AAK300" s="136"/>
      <c r="AAL300" s="136"/>
      <c r="AAM300" s="136"/>
      <c r="AAN300" s="136"/>
      <c r="AAO300" s="136"/>
      <c r="AAP300" s="136"/>
      <c r="AAQ300" s="136"/>
      <c r="AAR300" s="136"/>
      <c r="AAS300" s="136"/>
      <c r="AAT300" s="136"/>
      <c r="AAU300" s="136"/>
      <c r="AAV300" s="136"/>
      <c r="AAW300" s="136"/>
      <c r="AAX300" s="136"/>
      <c r="AAY300" s="136"/>
      <c r="AAZ300" s="136"/>
      <c r="ABA300" s="136"/>
      <c r="ABB300" s="136"/>
      <c r="ABC300" s="136"/>
      <c r="ABD300" s="136"/>
      <c r="ABE300" s="136"/>
      <c r="ABF300" s="136"/>
      <c r="ABG300" s="136"/>
      <c r="ABH300" s="136"/>
      <c r="ABI300" s="136"/>
      <c r="ABJ300" s="136"/>
      <c r="ABK300" s="136"/>
      <c r="ABL300" s="136"/>
      <c r="ABM300" s="136"/>
      <c r="ABN300" s="136"/>
      <c r="ABO300" s="136"/>
      <c r="ABP300" s="136"/>
      <c r="ABQ300" s="136"/>
      <c r="ABR300" s="136"/>
      <c r="ABS300" s="136"/>
      <c r="ABT300" s="136"/>
      <c r="ABU300" s="136"/>
      <c r="ABV300" s="136"/>
      <c r="ABW300" s="136"/>
      <c r="ABX300" s="136"/>
      <c r="ABY300" s="136"/>
      <c r="ABZ300" s="136"/>
      <c r="ACA300" s="136"/>
      <c r="ACB300" s="136"/>
      <c r="ACC300" s="136"/>
      <c r="ACD300" s="136"/>
      <c r="ACE300" s="136"/>
      <c r="ACF300" s="136"/>
      <c r="ACG300" s="136"/>
      <c r="ACH300" s="136"/>
      <c r="ACI300" s="136"/>
      <c r="ACJ300" s="136"/>
      <c r="ACK300" s="136"/>
      <c r="ACL300" s="136"/>
      <c r="ACM300" s="136"/>
      <c r="ACN300" s="136"/>
      <c r="ACO300" s="136"/>
      <c r="ACP300" s="136"/>
      <c r="ACQ300" s="136"/>
      <c r="ACR300" s="136"/>
      <c r="ACS300" s="136"/>
      <c r="ACT300" s="136"/>
      <c r="ACU300" s="136"/>
      <c r="ACV300" s="136"/>
      <c r="ACW300" s="136"/>
      <c r="ACX300" s="136"/>
      <c r="ACY300" s="136"/>
      <c r="ACZ300" s="136"/>
      <c r="ADA300" s="136"/>
      <c r="ADB300" s="136"/>
      <c r="ADC300" s="136"/>
      <c r="ADD300" s="136"/>
      <c r="ADE300" s="136"/>
      <c r="ADF300" s="136"/>
      <c r="ADG300" s="136"/>
      <c r="ADH300" s="136"/>
      <c r="ADI300" s="136"/>
      <c r="ADJ300" s="136"/>
      <c r="ADK300" s="136"/>
      <c r="ADL300" s="136"/>
      <c r="ADM300" s="136"/>
      <c r="ADN300" s="136"/>
      <c r="ADO300" s="136"/>
      <c r="ADP300" s="136"/>
      <c r="ADQ300" s="136"/>
      <c r="ADR300" s="136"/>
      <c r="ADS300" s="136"/>
      <c r="ADT300" s="136"/>
      <c r="ADU300" s="136"/>
      <c r="ADV300" s="136"/>
      <c r="ADW300" s="136"/>
      <c r="ADX300" s="136"/>
      <c r="ADY300" s="136"/>
      <c r="ADZ300" s="136"/>
      <c r="AEA300" s="136"/>
      <c r="AEB300" s="136"/>
      <c r="AEC300" s="136"/>
      <c r="AED300" s="136"/>
      <c r="AEE300" s="136"/>
      <c r="AEF300" s="136"/>
      <c r="AEG300" s="136"/>
      <c r="AEH300" s="136"/>
      <c r="AEI300" s="136"/>
      <c r="AEJ300" s="136"/>
      <c r="AEK300" s="136"/>
      <c r="AEL300" s="136"/>
      <c r="AEM300" s="136"/>
      <c r="AEN300" s="136"/>
      <c r="AEO300" s="136"/>
      <c r="AEP300" s="136"/>
      <c r="AEQ300" s="136"/>
      <c r="AER300" s="136"/>
      <c r="AES300" s="136"/>
      <c r="AET300" s="136"/>
      <c r="AEU300" s="136"/>
      <c r="AEV300" s="136"/>
      <c r="AEW300" s="136"/>
      <c r="AEX300" s="136"/>
      <c r="AEY300" s="136"/>
      <c r="AEZ300" s="136"/>
      <c r="AFA300" s="136"/>
      <c r="AFB300" s="136"/>
      <c r="AFC300" s="136"/>
      <c r="AFD300" s="136"/>
      <c r="AFE300" s="136"/>
      <c r="AFF300" s="136"/>
      <c r="AFG300" s="136"/>
      <c r="AFH300" s="136"/>
      <c r="AFI300" s="136"/>
      <c r="AFJ300" s="136"/>
      <c r="AFK300" s="136"/>
      <c r="AFL300" s="136"/>
      <c r="AFM300" s="136"/>
      <c r="AFN300" s="136"/>
      <c r="AFO300" s="136"/>
      <c r="AFP300" s="136"/>
      <c r="AFQ300" s="136"/>
      <c r="AFR300" s="136"/>
      <c r="AFS300" s="136"/>
      <c r="AFT300" s="136"/>
      <c r="AFU300" s="136"/>
      <c r="AFV300" s="136"/>
      <c r="AFW300" s="136"/>
      <c r="AFX300" s="136"/>
      <c r="AFY300" s="136"/>
      <c r="AFZ300" s="136"/>
      <c r="AGA300" s="136"/>
      <c r="AGB300" s="136"/>
      <c r="AGC300" s="136"/>
      <c r="AGD300" s="136"/>
      <c r="AGE300" s="136"/>
      <c r="AGF300" s="136"/>
      <c r="AGG300" s="136"/>
      <c r="AGH300" s="136"/>
      <c r="AGI300" s="136"/>
      <c r="AGJ300" s="136"/>
      <c r="AGK300" s="136"/>
      <c r="AGL300" s="136"/>
      <c r="AGM300" s="136"/>
      <c r="AGN300" s="136"/>
      <c r="AGO300" s="136"/>
      <c r="AGP300" s="136"/>
      <c r="AGQ300" s="136"/>
      <c r="AGR300" s="136"/>
      <c r="AGS300" s="136"/>
      <c r="AGT300" s="136"/>
      <c r="AGU300" s="136"/>
      <c r="AGV300" s="136"/>
      <c r="AGW300" s="136"/>
      <c r="AGX300" s="136"/>
      <c r="AGY300" s="136"/>
      <c r="AGZ300" s="136"/>
      <c r="AHA300" s="136"/>
      <c r="AHB300" s="136"/>
      <c r="AHC300" s="136"/>
      <c r="AHD300" s="136"/>
      <c r="AHE300" s="136"/>
      <c r="AHF300" s="136"/>
      <c r="AHG300" s="136"/>
      <c r="AHH300" s="136"/>
      <c r="AHI300" s="136"/>
      <c r="AHJ300" s="136"/>
      <c r="AHK300" s="136"/>
      <c r="AHL300" s="136"/>
      <c r="AHM300" s="136"/>
      <c r="AHN300" s="136"/>
      <c r="AHO300" s="136"/>
      <c r="AHP300" s="136"/>
      <c r="AHQ300" s="136"/>
      <c r="AHR300" s="136"/>
      <c r="AHS300" s="136"/>
      <c r="AHT300" s="136"/>
      <c r="AHU300" s="136"/>
      <c r="AHV300" s="136"/>
      <c r="AHW300" s="136"/>
      <c r="AHX300" s="136"/>
      <c r="AHY300" s="136"/>
      <c r="AHZ300" s="136"/>
      <c r="AIA300" s="136"/>
      <c r="AIB300" s="136"/>
      <c r="AIC300" s="136"/>
      <c r="AID300" s="136"/>
      <c r="AIE300" s="136"/>
      <c r="AIF300" s="136"/>
      <c r="AIG300" s="136"/>
      <c r="AIH300" s="136"/>
      <c r="AII300" s="136"/>
      <c r="AIJ300" s="136"/>
      <c r="AIK300" s="136"/>
      <c r="AIL300" s="136"/>
      <c r="AIM300" s="136"/>
      <c r="AIN300" s="136"/>
      <c r="AIO300" s="136"/>
      <c r="AIP300" s="136"/>
      <c r="AIQ300" s="136"/>
      <c r="AIR300" s="136"/>
      <c r="AIS300" s="136"/>
      <c r="AIT300" s="136"/>
      <c r="AIU300" s="136"/>
      <c r="AIV300" s="136"/>
      <c r="AIW300" s="136"/>
      <c r="AIX300" s="136"/>
      <c r="AIY300" s="136"/>
      <c r="AIZ300" s="136"/>
      <c r="AJA300" s="136"/>
      <c r="AJB300" s="136"/>
      <c r="AJC300" s="136"/>
      <c r="AJD300" s="136"/>
      <c r="AJE300" s="136"/>
      <c r="AJF300" s="136"/>
      <c r="AJG300" s="136"/>
      <c r="AJH300" s="136"/>
      <c r="AJI300" s="136"/>
      <c r="AJJ300" s="136"/>
      <c r="AJK300" s="136"/>
      <c r="AJL300" s="136"/>
      <c r="AJM300" s="136"/>
      <c r="AJN300" s="136"/>
      <c r="AJO300" s="136"/>
      <c r="AJP300" s="136"/>
      <c r="AJQ300" s="136"/>
      <c r="AJR300" s="136"/>
      <c r="AJS300" s="136"/>
      <c r="AJT300" s="136"/>
      <c r="AJU300" s="136"/>
      <c r="AJV300" s="136"/>
      <c r="AJW300" s="136"/>
      <c r="AJX300" s="136"/>
      <c r="AJY300" s="136"/>
      <c r="AJZ300" s="136"/>
      <c r="AKA300" s="136"/>
      <c r="AKB300" s="136"/>
      <c r="AKC300" s="136"/>
      <c r="AKD300" s="136"/>
      <c r="AKE300" s="136"/>
      <c r="AKF300" s="136"/>
      <c r="AKG300" s="136"/>
      <c r="AKH300" s="136"/>
      <c r="AKI300" s="136"/>
      <c r="AKJ300" s="136"/>
      <c r="AKK300" s="136"/>
      <c r="AKL300" s="136"/>
      <c r="AKM300" s="136"/>
      <c r="AKN300" s="136"/>
      <c r="AKO300" s="136"/>
      <c r="AKP300" s="136"/>
      <c r="AKQ300" s="136"/>
      <c r="AKR300" s="136"/>
      <c r="AKS300" s="136"/>
      <c r="AKT300" s="136"/>
      <c r="AKU300" s="136"/>
      <c r="AKV300" s="136"/>
      <c r="AKW300" s="136"/>
      <c r="AKX300" s="136"/>
      <c r="AKY300" s="136"/>
      <c r="AKZ300" s="136"/>
      <c r="ALA300" s="136"/>
      <c r="ALB300" s="136"/>
      <c r="ALC300" s="136"/>
      <c r="ALD300" s="136"/>
      <c r="ALE300" s="136"/>
      <c r="ALF300" s="136"/>
      <c r="ALG300" s="136"/>
      <c r="ALH300" s="136"/>
      <c r="ALI300" s="136"/>
      <c r="ALJ300" s="136"/>
      <c r="ALK300" s="136"/>
      <c r="ALL300" s="136"/>
      <c r="ALM300" s="136"/>
      <c r="ALN300" s="136"/>
      <c r="ALO300" s="136"/>
      <c r="ALP300" s="136"/>
      <c r="ALQ300" s="136"/>
      <c r="ALR300" s="136"/>
      <c r="ALS300" s="136"/>
      <c r="ALT300" s="136"/>
      <c r="ALU300" s="136"/>
      <c r="ALV300" s="136"/>
      <c r="ALW300" s="136"/>
      <c r="ALX300" s="136"/>
      <c r="ALY300" s="136"/>
      <c r="ALZ300" s="136"/>
      <c r="AMA300" s="136"/>
      <c r="AMB300" s="136"/>
      <c r="AMC300" s="136"/>
      <c r="AMD300" s="136"/>
      <c r="AME300" s="136"/>
      <c r="AMF300" s="136"/>
      <c r="AMG300" s="136"/>
      <c r="AMH300" s="136"/>
      <c r="AMI300" s="136"/>
    </row>
    <row r="301" spans="1:1023" ht="30" x14ac:dyDescent="0.25">
      <c r="A301" s="280" t="s">
        <v>1088</v>
      </c>
      <c r="B301" s="193">
        <v>301</v>
      </c>
      <c r="C301" s="261" t="s">
        <v>25994</v>
      </c>
      <c r="D301" s="213" t="s">
        <v>6587</v>
      </c>
      <c r="E301" s="136"/>
      <c r="F301" s="237"/>
      <c r="G301" s="214"/>
      <c r="H301" s="214"/>
      <c r="I301" s="367"/>
      <c r="J301" s="421"/>
      <c r="K301" s="77"/>
      <c r="L301" s="77">
        <v>1</v>
      </c>
      <c r="M301" s="161"/>
      <c r="N301" s="161"/>
      <c r="O301" s="161"/>
      <c r="P301" s="161"/>
      <c r="Q301" s="161"/>
      <c r="R301" s="161"/>
      <c r="S301" s="77"/>
      <c r="T301" s="77"/>
      <c r="U301" s="161"/>
      <c r="V301" s="256">
        <f>IF(O301=1,10,100)</f>
        <v>100</v>
      </c>
      <c r="W301" s="256">
        <f>IF(O301=1,1,IF(O301=2,10,100))</f>
        <v>100</v>
      </c>
      <c r="X301" s="256">
        <f>IF(O301=3,20,100)</f>
        <v>100</v>
      </c>
      <c r="Y301" s="256">
        <f>IF(P301=1,10,100)</f>
        <v>100</v>
      </c>
      <c r="Z301" s="256">
        <f>IF(P301=1,1,IF(P301=2,10,100))</f>
        <v>100</v>
      </c>
      <c r="AA301" s="257">
        <f>IF(OR(EXACT(Q301,"1A"),EXACT(Q301,"1B")),0.1,IF(Q301=2,1,100))</f>
        <v>100</v>
      </c>
      <c r="AB301" s="257">
        <f>IF(OR(EXACT(R301,"1A"),EXACT(R301,"1B")),0.1,IF(R301=2,1,100))</f>
        <v>100</v>
      </c>
      <c r="AC301" s="257">
        <f>IF(OR(EXACT(S301,"1A"),EXACT(S301,"1B")),0.3,IF(S301=2,3,100))</f>
        <v>100</v>
      </c>
      <c r="AD301" s="136"/>
      <c r="AE301" s="136"/>
      <c r="AF301" s="249">
        <f>IF(OR(OR(EXACT(J301,"1A"),EXACT(J301,"1B"),EXACT(J301,"1C")),K301=1),1,IF(K301=2,10,100))</f>
        <v>100</v>
      </c>
      <c r="AG301" s="249">
        <f>IF(OR(EXACT(J301,"1A"),EXACT(J301,"1B"),EXACT(J301,"1C")),1,IF(J301=2,10,100))</f>
        <v>100</v>
      </c>
      <c r="AH301" s="249">
        <f>IF(OR(EXACT(J301,"1A"),EXACT(J301,"1B"),EXACT(J301,"1C"),K301=1),3,100)</f>
        <v>100</v>
      </c>
      <c r="AI301" s="249">
        <f>IF(OR(EXACT(J301,"1A"),EXACT(J301,"1B"),EXACT(J301,"1C")),5,100)</f>
        <v>100</v>
      </c>
      <c r="AJ301" s="269" t="s">
        <v>25627</v>
      </c>
      <c r="AK301" s="297"/>
      <c r="AL301" s="153">
        <v>3</v>
      </c>
      <c r="AM301" s="251"/>
      <c r="AN301" s="136"/>
      <c r="AO301" s="136"/>
      <c r="AP301" s="136"/>
      <c r="AQ301" s="199" t="s">
        <v>779</v>
      </c>
      <c r="AR301" s="136"/>
      <c r="AS301" s="136"/>
      <c r="AT301" s="136"/>
      <c r="AU301" s="136"/>
      <c r="AV301" s="136"/>
      <c r="AW301" s="136"/>
      <c r="AX301" s="136"/>
      <c r="AY301" s="136"/>
      <c r="AZ301" s="136"/>
      <c r="BA301" s="136"/>
      <c r="BB301" s="136"/>
      <c r="BC301" s="136"/>
      <c r="BD301" s="136"/>
      <c r="BE301" s="136"/>
      <c r="BF301" s="136"/>
      <c r="BG301" s="136"/>
      <c r="BH301" s="136"/>
      <c r="BI301" s="136"/>
      <c r="BJ301" s="136"/>
      <c r="BK301" s="136"/>
      <c r="BL301" s="136"/>
      <c r="BM301" s="136"/>
      <c r="BN301" s="136"/>
      <c r="BO301" s="136"/>
      <c r="BP301" s="136"/>
      <c r="BQ301" s="136"/>
      <c r="BR301" s="136"/>
      <c r="BS301" s="136"/>
      <c r="BT301" s="136"/>
      <c r="BU301" s="136"/>
      <c r="BV301" s="136"/>
      <c r="BW301" s="136"/>
      <c r="BX301" s="136"/>
      <c r="BY301" s="136"/>
      <c r="BZ301" s="136"/>
      <c r="CA301" s="136"/>
      <c r="CB301" s="136"/>
      <c r="CC301" s="136"/>
      <c r="CD301" s="136"/>
      <c r="CE301" s="136"/>
      <c r="CF301" s="136"/>
      <c r="CG301" s="136"/>
      <c r="CH301" s="136"/>
      <c r="CI301" s="136"/>
      <c r="CJ301" s="136"/>
      <c r="CK301" s="136"/>
      <c r="CL301" s="136"/>
      <c r="CM301" s="136"/>
      <c r="CN301" s="136"/>
      <c r="CO301" s="136"/>
      <c r="CP301" s="136"/>
      <c r="CQ301" s="136"/>
      <c r="CR301" s="136"/>
      <c r="CS301" s="136"/>
      <c r="CT301" s="136"/>
      <c r="CU301" s="136"/>
      <c r="CV301" s="136"/>
      <c r="CW301" s="136"/>
      <c r="CX301" s="136"/>
      <c r="CY301" s="136"/>
      <c r="CZ301" s="136"/>
      <c r="DA301" s="136"/>
      <c r="DB301" s="136"/>
      <c r="DC301" s="136"/>
      <c r="DD301" s="136"/>
      <c r="DE301" s="136"/>
      <c r="DF301" s="136"/>
      <c r="DG301" s="136"/>
      <c r="DH301" s="136"/>
      <c r="DI301" s="136"/>
      <c r="DJ301" s="136"/>
      <c r="DK301" s="136"/>
      <c r="DL301" s="136"/>
      <c r="DM301" s="136"/>
      <c r="DN301" s="136"/>
      <c r="DO301" s="136"/>
      <c r="DP301" s="136"/>
      <c r="DQ301" s="136"/>
      <c r="DR301" s="136"/>
      <c r="DS301" s="136"/>
      <c r="DT301" s="136"/>
      <c r="DU301" s="136"/>
      <c r="DV301" s="136"/>
      <c r="DW301" s="136"/>
      <c r="DX301" s="136"/>
      <c r="DY301" s="136"/>
      <c r="DZ301" s="136"/>
      <c r="EA301" s="136"/>
      <c r="EB301" s="136"/>
      <c r="EC301" s="136"/>
      <c r="ED301" s="136"/>
      <c r="EE301" s="136"/>
      <c r="EF301" s="136"/>
      <c r="EG301" s="136"/>
      <c r="EH301" s="136"/>
      <c r="EI301" s="136"/>
      <c r="EJ301" s="136"/>
      <c r="EK301" s="136"/>
      <c r="EL301" s="136"/>
      <c r="EM301" s="136"/>
      <c r="EN301" s="136"/>
      <c r="EO301" s="136"/>
      <c r="EP301" s="136"/>
      <c r="EQ301" s="136"/>
      <c r="ER301" s="136"/>
      <c r="ES301" s="136"/>
      <c r="ET301" s="136"/>
      <c r="EU301" s="136"/>
      <c r="EV301" s="136"/>
      <c r="EW301" s="136"/>
      <c r="EX301" s="136"/>
      <c r="EY301" s="136"/>
      <c r="EZ301" s="136"/>
      <c r="FA301" s="136"/>
      <c r="FB301" s="136"/>
      <c r="FC301" s="136"/>
      <c r="FD301" s="136"/>
      <c r="FE301" s="136"/>
      <c r="FF301" s="136"/>
      <c r="FG301" s="136"/>
      <c r="FH301" s="136"/>
      <c r="FI301" s="136"/>
      <c r="FJ301" s="136"/>
      <c r="FK301" s="136"/>
      <c r="FL301" s="136"/>
      <c r="FM301" s="136"/>
      <c r="FN301" s="136"/>
      <c r="FO301" s="136"/>
      <c r="FP301" s="136"/>
      <c r="FQ301" s="136"/>
      <c r="FR301" s="136"/>
      <c r="FS301" s="136"/>
      <c r="FT301" s="136"/>
      <c r="FU301" s="136"/>
      <c r="FV301" s="136"/>
      <c r="FW301" s="136"/>
      <c r="FX301" s="136"/>
      <c r="FY301" s="136"/>
      <c r="FZ301" s="136"/>
      <c r="GA301" s="136"/>
      <c r="GB301" s="136"/>
      <c r="GC301" s="136"/>
      <c r="GD301" s="136"/>
      <c r="GE301" s="136"/>
      <c r="GF301" s="136"/>
      <c r="GG301" s="136"/>
      <c r="GH301" s="136"/>
      <c r="GI301" s="136"/>
      <c r="GJ301" s="136"/>
      <c r="GK301" s="136"/>
      <c r="GL301" s="136"/>
      <c r="GM301" s="136"/>
      <c r="GN301" s="136"/>
      <c r="GO301" s="136"/>
      <c r="GP301" s="136"/>
      <c r="GQ301" s="136"/>
      <c r="GR301" s="136"/>
      <c r="GS301" s="136"/>
      <c r="GT301" s="136"/>
      <c r="GU301" s="136"/>
      <c r="GV301" s="136"/>
      <c r="GW301" s="136"/>
      <c r="GX301" s="136"/>
      <c r="GY301" s="136"/>
      <c r="GZ301" s="136"/>
      <c r="HA301" s="136"/>
      <c r="HB301" s="136"/>
      <c r="HC301" s="136"/>
      <c r="HD301" s="136"/>
      <c r="HE301" s="136"/>
      <c r="HF301" s="136"/>
      <c r="HG301" s="136"/>
      <c r="HH301" s="136"/>
      <c r="HI301" s="136"/>
      <c r="HJ301" s="136"/>
      <c r="HK301" s="136"/>
      <c r="HL301" s="136"/>
      <c r="HM301" s="136"/>
      <c r="HN301" s="136"/>
      <c r="HO301" s="136"/>
      <c r="HP301" s="136"/>
      <c r="HQ301" s="136"/>
      <c r="HR301" s="136"/>
      <c r="HS301" s="136"/>
      <c r="HT301" s="136"/>
      <c r="HU301" s="136"/>
      <c r="HV301" s="136"/>
      <c r="HW301" s="136"/>
      <c r="HX301" s="136"/>
      <c r="HY301" s="136"/>
      <c r="HZ301" s="136"/>
      <c r="IA301" s="136"/>
      <c r="IB301" s="136"/>
      <c r="IC301" s="136"/>
      <c r="ID301" s="136"/>
      <c r="IE301" s="136"/>
      <c r="IF301" s="136"/>
      <c r="IG301" s="136"/>
      <c r="IH301" s="136"/>
      <c r="II301" s="136"/>
      <c r="IJ301" s="136"/>
      <c r="IK301" s="136"/>
      <c r="IL301" s="136"/>
      <c r="IM301" s="136"/>
      <c r="IN301" s="136"/>
      <c r="IO301" s="136"/>
      <c r="IP301" s="136"/>
      <c r="IQ301" s="136"/>
      <c r="IR301" s="136"/>
      <c r="IS301" s="136"/>
      <c r="IT301" s="136"/>
      <c r="IU301" s="136"/>
      <c r="IV301" s="136"/>
      <c r="IW301" s="136"/>
      <c r="IX301" s="136"/>
      <c r="IY301" s="136"/>
      <c r="IZ301" s="136"/>
      <c r="JA301" s="136"/>
      <c r="JB301" s="136"/>
      <c r="JC301" s="136"/>
      <c r="JD301" s="136"/>
      <c r="JE301" s="136"/>
      <c r="JF301" s="136"/>
      <c r="JG301" s="136"/>
      <c r="JH301" s="136"/>
      <c r="JI301" s="136"/>
      <c r="JJ301" s="136"/>
      <c r="JK301" s="136"/>
      <c r="JL301" s="136"/>
      <c r="JM301" s="136"/>
      <c r="JN301" s="136"/>
      <c r="JO301" s="136"/>
      <c r="JP301" s="136"/>
      <c r="JQ301" s="136"/>
      <c r="JR301" s="136"/>
      <c r="JS301" s="136"/>
      <c r="JT301" s="136"/>
      <c r="JU301" s="136"/>
      <c r="JV301" s="136"/>
      <c r="JW301" s="136"/>
      <c r="JX301" s="136"/>
      <c r="JY301" s="136"/>
      <c r="JZ301" s="136"/>
      <c r="KA301" s="136"/>
      <c r="KB301" s="136"/>
      <c r="KC301" s="136"/>
      <c r="KD301" s="136"/>
      <c r="KE301" s="136"/>
      <c r="KF301" s="136"/>
      <c r="KG301" s="136"/>
      <c r="KH301" s="136"/>
      <c r="KI301" s="136"/>
      <c r="KJ301" s="136"/>
      <c r="KK301" s="136"/>
      <c r="KL301" s="136"/>
      <c r="KM301" s="136"/>
      <c r="KN301" s="136"/>
      <c r="KO301" s="136"/>
      <c r="KP301" s="136"/>
      <c r="KQ301" s="136"/>
      <c r="KR301" s="136"/>
      <c r="KS301" s="136"/>
      <c r="KT301" s="136"/>
      <c r="KU301" s="136"/>
      <c r="KV301" s="136"/>
      <c r="KW301" s="136"/>
      <c r="KX301" s="136"/>
      <c r="KY301" s="136"/>
      <c r="KZ301" s="136"/>
      <c r="LA301" s="136"/>
      <c r="LB301" s="136"/>
      <c r="LC301" s="136"/>
      <c r="LD301" s="136"/>
      <c r="LE301" s="136"/>
      <c r="LF301" s="136"/>
      <c r="LG301" s="136"/>
      <c r="LH301" s="136"/>
      <c r="LI301" s="136"/>
      <c r="LJ301" s="136"/>
      <c r="LK301" s="136"/>
      <c r="LL301" s="136"/>
      <c r="LM301" s="136"/>
      <c r="LN301" s="136"/>
      <c r="LO301" s="136"/>
      <c r="LP301" s="136"/>
      <c r="LQ301" s="136"/>
      <c r="LR301" s="136"/>
      <c r="LS301" s="136"/>
      <c r="LT301" s="136"/>
      <c r="LU301" s="136"/>
      <c r="LV301" s="136"/>
      <c r="LW301" s="136"/>
      <c r="LX301" s="136"/>
      <c r="LY301" s="136"/>
      <c r="LZ301" s="136"/>
      <c r="MA301" s="136"/>
      <c r="MB301" s="136"/>
      <c r="MC301" s="136"/>
      <c r="MD301" s="136"/>
      <c r="ME301" s="136"/>
      <c r="MF301" s="136"/>
      <c r="MG301" s="136"/>
      <c r="MH301" s="136"/>
      <c r="MI301" s="136"/>
      <c r="MJ301" s="136"/>
      <c r="MK301" s="136"/>
      <c r="ML301" s="136"/>
      <c r="MM301" s="136"/>
      <c r="MN301" s="136"/>
      <c r="MO301" s="136"/>
      <c r="MP301" s="136"/>
      <c r="MQ301" s="136"/>
      <c r="MR301" s="136"/>
      <c r="MS301" s="136"/>
      <c r="MT301" s="136"/>
      <c r="MU301" s="136"/>
      <c r="MV301" s="136"/>
      <c r="MW301" s="136"/>
      <c r="MX301" s="136"/>
      <c r="MY301" s="136"/>
      <c r="MZ301" s="136"/>
      <c r="NA301" s="136"/>
      <c r="NB301" s="136"/>
      <c r="NC301" s="136"/>
      <c r="ND301" s="136"/>
      <c r="NE301" s="136"/>
      <c r="NF301" s="136"/>
      <c r="NG301" s="136"/>
      <c r="NH301" s="136"/>
      <c r="NI301" s="136"/>
      <c r="NJ301" s="136"/>
      <c r="NK301" s="136"/>
      <c r="NL301" s="136"/>
      <c r="NM301" s="136"/>
      <c r="NN301" s="136"/>
      <c r="NO301" s="136"/>
      <c r="NP301" s="136"/>
      <c r="NQ301" s="136"/>
      <c r="NR301" s="136"/>
      <c r="NS301" s="136"/>
      <c r="NT301" s="136"/>
      <c r="NU301" s="136"/>
      <c r="NV301" s="136"/>
      <c r="NW301" s="136"/>
      <c r="NX301" s="136"/>
      <c r="NY301" s="136"/>
      <c r="NZ301" s="136"/>
      <c r="OA301" s="136"/>
      <c r="OB301" s="136"/>
      <c r="OC301" s="136"/>
      <c r="OD301" s="136"/>
      <c r="OE301" s="136"/>
      <c r="OF301" s="136"/>
      <c r="OG301" s="136"/>
      <c r="OH301" s="136"/>
      <c r="OI301" s="136"/>
      <c r="OJ301" s="136"/>
      <c r="OK301" s="136"/>
      <c r="OL301" s="136"/>
      <c r="OM301" s="136"/>
      <c r="ON301" s="136"/>
      <c r="OO301" s="136"/>
      <c r="OP301" s="136"/>
      <c r="OQ301" s="136"/>
      <c r="OR301" s="136"/>
      <c r="OS301" s="136"/>
      <c r="OT301" s="136"/>
      <c r="OU301" s="136"/>
      <c r="OV301" s="136"/>
      <c r="OW301" s="136"/>
      <c r="OX301" s="136"/>
      <c r="OY301" s="136"/>
      <c r="OZ301" s="136"/>
      <c r="PA301" s="136"/>
      <c r="PB301" s="136"/>
      <c r="PC301" s="136"/>
      <c r="PD301" s="136"/>
      <c r="PE301" s="136"/>
      <c r="PF301" s="136"/>
      <c r="PG301" s="136"/>
      <c r="PH301" s="136"/>
      <c r="PI301" s="136"/>
      <c r="PJ301" s="136"/>
      <c r="PK301" s="136"/>
      <c r="PL301" s="136"/>
      <c r="PM301" s="136"/>
      <c r="PN301" s="136"/>
      <c r="PO301" s="136"/>
      <c r="PP301" s="136"/>
      <c r="PQ301" s="136"/>
      <c r="PR301" s="136"/>
      <c r="PS301" s="136"/>
      <c r="PT301" s="136"/>
      <c r="PU301" s="136"/>
      <c r="PV301" s="136"/>
      <c r="PW301" s="136"/>
      <c r="PX301" s="136"/>
      <c r="PY301" s="136"/>
      <c r="PZ301" s="136"/>
      <c r="QA301" s="136"/>
      <c r="QB301" s="136"/>
      <c r="QC301" s="136"/>
      <c r="QD301" s="136"/>
      <c r="QE301" s="136"/>
      <c r="QF301" s="136"/>
      <c r="QG301" s="136"/>
      <c r="QH301" s="136"/>
      <c r="QI301" s="136"/>
      <c r="QJ301" s="136"/>
      <c r="QK301" s="136"/>
      <c r="QL301" s="136"/>
      <c r="QM301" s="136"/>
      <c r="QN301" s="136"/>
      <c r="QO301" s="136"/>
      <c r="QP301" s="136"/>
      <c r="QQ301" s="136"/>
      <c r="QR301" s="136"/>
      <c r="QS301" s="136"/>
      <c r="QT301" s="136"/>
      <c r="QU301" s="136"/>
      <c r="QV301" s="136"/>
      <c r="QW301" s="136"/>
      <c r="QX301" s="136"/>
      <c r="QY301" s="136"/>
      <c r="QZ301" s="136"/>
      <c r="RA301" s="136"/>
      <c r="RB301" s="136"/>
      <c r="RC301" s="136"/>
      <c r="RD301" s="136"/>
      <c r="RE301" s="136"/>
      <c r="RF301" s="136"/>
      <c r="RG301" s="136"/>
      <c r="RH301" s="136"/>
      <c r="RI301" s="136"/>
      <c r="RJ301" s="136"/>
      <c r="RK301" s="136"/>
      <c r="RL301" s="136"/>
      <c r="RM301" s="136"/>
      <c r="RN301" s="136"/>
      <c r="RO301" s="136"/>
      <c r="RP301" s="136"/>
      <c r="RQ301" s="136"/>
      <c r="RR301" s="136"/>
      <c r="RS301" s="136"/>
      <c r="RT301" s="136"/>
      <c r="RU301" s="136"/>
      <c r="RV301" s="136"/>
      <c r="RW301" s="136"/>
      <c r="RX301" s="136"/>
      <c r="RY301" s="136"/>
      <c r="RZ301" s="136"/>
      <c r="SA301" s="136"/>
      <c r="SB301" s="136"/>
      <c r="SC301" s="136"/>
      <c r="SD301" s="136"/>
      <c r="SE301" s="136"/>
      <c r="SF301" s="136"/>
      <c r="SG301" s="136"/>
      <c r="SH301" s="136"/>
      <c r="SI301" s="136"/>
      <c r="SJ301" s="136"/>
      <c r="SK301" s="136"/>
      <c r="SL301" s="136"/>
      <c r="SM301" s="136"/>
      <c r="SN301" s="136"/>
      <c r="SO301" s="136"/>
      <c r="SP301" s="136"/>
      <c r="SQ301" s="136"/>
      <c r="SR301" s="136"/>
      <c r="SS301" s="136"/>
      <c r="ST301" s="136"/>
      <c r="SU301" s="136"/>
      <c r="SV301" s="136"/>
      <c r="SW301" s="136"/>
      <c r="SX301" s="136"/>
      <c r="SY301" s="136"/>
      <c r="SZ301" s="136"/>
      <c r="TA301" s="136"/>
      <c r="TB301" s="136"/>
      <c r="TC301" s="136"/>
      <c r="TD301" s="136"/>
      <c r="TE301" s="136"/>
      <c r="TF301" s="136"/>
      <c r="TG301" s="136"/>
      <c r="TH301" s="136"/>
      <c r="TI301" s="136"/>
      <c r="TJ301" s="136"/>
      <c r="TK301" s="136"/>
      <c r="TL301" s="136"/>
      <c r="TM301" s="136"/>
      <c r="TN301" s="136"/>
      <c r="TO301" s="136"/>
      <c r="TP301" s="136"/>
      <c r="TQ301" s="136"/>
      <c r="TR301" s="136"/>
      <c r="TS301" s="136"/>
      <c r="TT301" s="136"/>
      <c r="TU301" s="136"/>
      <c r="TV301" s="136"/>
      <c r="TW301" s="136"/>
      <c r="TX301" s="136"/>
      <c r="TY301" s="136"/>
      <c r="TZ301" s="136"/>
      <c r="UA301" s="136"/>
      <c r="UB301" s="136"/>
      <c r="UC301" s="136"/>
      <c r="UD301" s="136"/>
      <c r="UE301" s="136"/>
      <c r="UF301" s="136"/>
      <c r="UG301" s="136"/>
      <c r="UH301" s="136"/>
      <c r="UI301" s="136"/>
      <c r="UJ301" s="136"/>
      <c r="UK301" s="136"/>
      <c r="UL301" s="136"/>
      <c r="UM301" s="136"/>
      <c r="UN301" s="136"/>
      <c r="UO301" s="136"/>
      <c r="UP301" s="136"/>
      <c r="UQ301" s="136"/>
      <c r="UR301" s="136"/>
      <c r="US301" s="136"/>
      <c r="UT301" s="136"/>
      <c r="UU301" s="136"/>
      <c r="UV301" s="136"/>
      <c r="UW301" s="136"/>
      <c r="UX301" s="136"/>
      <c r="UY301" s="136"/>
      <c r="UZ301" s="136"/>
      <c r="VA301" s="136"/>
      <c r="VB301" s="136"/>
      <c r="VC301" s="136"/>
      <c r="VD301" s="136"/>
      <c r="VE301" s="136"/>
      <c r="VF301" s="136"/>
      <c r="VG301" s="136"/>
      <c r="VH301" s="136"/>
      <c r="VI301" s="136"/>
      <c r="VJ301" s="136"/>
      <c r="VK301" s="136"/>
      <c r="VL301" s="136"/>
      <c r="VM301" s="136"/>
      <c r="VN301" s="136"/>
      <c r="VO301" s="136"/>
      <c r="VP301" s="136"/>
      <c r="VQ301" s="136"/>
      <c r="VR301" s="136"/>
      <c r="VS301" s="136"/>
      <c r="VT301" s="136"/>
      <c r="VU301" s="136"/>
      <c r="VV301" s="136"/>
      <c r="VW301" s="136"/>
      <c r="VX301" s="136"/>
      <c r="VY301" s="136"/>
      <c r="VZ301" s="136"/>
      <c r="WA301" s="136"/>
      <c r="WB301" s="136"/>
      <c r="WC301" s="136"/>
      <c r="WD301" s="136"/>
      <c r="WE301" s="136"/>
      <c r="WF301" s="136"/>
      <c r="WG301" s="136"/>
      <c r="WH301" s="136"/>
      <c r="WI301" s="136"/>
      <c r="WJ301" s="136"/>
      <c r="WK301" s="136"/>
      <c r="WL301" s="136"/>
      <c r="WM301" s="136"/>
      <c r="WN301" s="136"/>
      <c r="WO301" s="136"/>
      <c r="WP301" s="136"/>
      <c r="WQ301" s="136"/>
      <c r="WR301" s="136"/>
      <c r="WS301" s="136"/>
      <c r="WT301" s="136"/>
      <c r="WU301" s="136"/>
      <c r="WV301" s="136"/>
      <c r="WW301" s="136"/>
      <c r="WX301" s="136"/>
      <c r="WY301" s="136"/>
      <c r="WZ301" s="136"/>
      <c r="XA301" s="136"/>
      <c r="XB301" s="136"/>
      <c r="XC301" s="136"/>
      <c r="XD301" s="136"/>
      <c r="XE301" s="136"/>
      <c r="XF301" s="136"/>
      <c r="XG301" s="136"/>
      <c r="XH301" s="136"/>
      <c r="XI301" s="136"/>
      <c r="XJ301" s="136"/>
      <c r="XK301" s="136"/>
      <c r="XL301" s="136"/>
      <c r="XM301" s="136"/>
      <c r="XN301" s="136"/>
      <c r="XO301" s="136"/>
      <c r="XP301" s="136"/>
      <c r="XQ301" s="136"/>
      <c r="XR301" s="136"/>
      <c r="XS301" s="136"/>
      <c r="XT301" s="136"/>
      <c r="XU301" s="136"/>
      <c r="XV301" s="136"/>
      <c r="XW301" s="136"/>
      <c r="XX301" s="136"/>
      <c r="XY301" s="136"/>
      <c r="XZ301" s="136"/>
      <c r="YA301" s="136"/>
      <c r="YB301" s="136"/>
      <c r="YC301" s="136"/>
      <c r="YD301" s="136"/>
      <c r="YE301" s="136"/>
      <c r="YF301" s="136"/>
      <c r="YG301" s="136"/>
      <c r="YH301" s="136"/>
      <c r="YI301" s="136"/>
      <c r="YJ301" s="136"/>
      <c r="YK301" s="136"/>
      <c r="YL301" s="136"/>
      <c r="YM301" s="136"/>
      <c r="YN301" s="136"/>
      <c r="YO301" s="136"/>
      <c r="YP301" s="136"/>
      <c r="YQ301" s="136"/>
      <c r="YR301" s="136"/>
      <c r="YS301" s="136"/>
      <c r="YT301" s="136"/>
      <c r="YU301" s="136"/>
      <c r="YV301" s="136"/>
      <c r="YW301" s="136"/>
      <c r="YX301" s="136"/>
      <c r="YY301" s="136"/>
      <c r="YZ301" s="136"/>
      <c r="ZA301" s="136"/>
      <c r="ZB301" s="136"/>
      <c r="ZC301" s="136"/>
      <c r="ZD301" s="136"/>
      <c r="ZE301" s="136"/>
      <c r="ZF301" s="136"/>
      <c r="ZG301" s="136"/>
      <c r="ZH301" s="136"/>
      <c r="ZI301" s="136"/>
      <c r="ZJ301" s="136"/>
      <c r="ZK301" s="136"/>
      <c r="ZL301" s="136"/>
      <c r="ZM301" s="136"/>
      <c r="ZN301" s="136"/>
      <c r="ZO301" s="136"/>
      <c r="ZP301" s="136"/>
      <c r="ZQ301" s="136"/>
      <c r="ZR301" s="136"/>
      <c r="ZS301" s="136"/>
      <c r="ZT301" s="136"/>
      <c r="ZU301" s="136"/>
      <c r="ZV301" s="136"/>
      <c r="ZW301" s="136"/>
      <c r="ZX301" s="136"/>
      <c r="ZY301" s="136"/>
      <c r="ZZ301" s="136"/>
      <c r="AAA301" s="136"/>
      <c r="AAB301" s="136"/>
      <c r="AAC301" s="136"/>
      <c r="AAD301" s="136"/>
      <c r="AAE301" s="136"/>
      <c r="AAF301" s="136"/>
      <c r="AAG301" s="136"/>
      <c r="AAH301" s="136"/>
      <c r="AAI301" s="136"/>
      <c r="AAJ301" s="136"/>
      <c r="AAK301" s="136"/>
      <c r="AAL301" s="136"/>
      <c r="AAM301" s="136"/>
      <c r="AAN301" s="136"/>
      <c r="AAO301" s="136"/>
      <c r="AAP301" s="136"/>
      <c r="AAQ301" s="136"/>
      <c r="AAR301" s="136"/>
      <c r="AAS301" s="136"/>
      <c r="AAT301" s="136"/>
      <c r="AAU301" s="136"/>
      <c r="AAV301" s="136"/>
      <c r="AAW301" s="136"/>
      <c r="AAX301" s="136"/>
      <c r="AAY301" s="136"/>
      <c r="AAZ301" s="136"/>
      <c r="ABA301" s="136"/>
      <c r="ABB301" s="136"/>
      <c r="ABC301" s="136"/>
      <c r="ABD301" s="136"/>
      <c r="ABE301" s="136"/>
      <c r="ABF301" s="136"/>
      <c r="ABG301" s="136"/>
      <c r="ABH301" s="136"/>
      <c r="ABI301" s="136"/>
      <c r="ABJ301" s="136"/>
      <c r="ABK301" s="136"/>
      <c r="ABL301" s="136"/>
      <c r="ABM301" s="136"/>
      <c r="ABN301" s="136"/>
      <c r="ABO301" s="136"/>
      <c r="ABP301" s="136"/>
      <c r="ABQ301" s="136"/>
      <c r="ABR301" s="136"/>
      <c r="ABS301" s="136"/>
      <c r="ABT301" s="136"/>
      <c r="ABU301" s="136"/>
      <c r="ABV301" s="136"/>
      <c r="ABW301" s="136"/>
      <c r="ABX301" s="136"/>
      <c r="ABY301" s="136"/>
      <c r="ABZ301" s="136"/>
      <c r="ACA301" s="136"/>
      <c r="ACB301" s="136"/>
      <c r="ACC301" s="136"/>
      <c r="ACD301" s="136"/>
      <c r="ACE301" s="136"/>
      <c r="ACF301" s="136"/>
      <c r="ACG301" s="136"/>
      <c r="ACH301" s="136"/>
      <c r="ACI301" s="136"/>
      <c r="ACJ301" s="136"/>
      <c r="ACK301" s="136"/>
      <c r="ACL301" s="136"/>
      <c r="ACM301" s="136"/>
      <c r="ACN301" s="136"/>
      <c r="ACO301" s="136"/>
      <c r="ACP301" s="136"/>
      <c r="ACQ301" s="136"/>
      <c r="ACR301" s="136"/>
      <c r="ACS301" s="136"/>
      <c r="ACT301" s="136"/>
      <c r="ACU301" s="136"/>
      <c r="ACV301" s="136"/>
      <c r="ACW301" s="136"/>
      <c r="ACX301" s="136"/>
      <c r="ACY301" s="136"/>
      <c r="ACZ301" s="136"/>
      <c r="ADA301" s="136"/>
      <c r="ADB301" s="136"/>
      <c r="ADC301" s="136"/>
      <c r="ADD301" s="136"/>
      <c r="ADE301" s="136"/>
      <c r="ADF301" s="136"/>
      <c r="ADG301" s="136"/>
      <c r="ADH301" s="136"/>
      <c r="ADI301" s="136"/>
      <c r="ADJ301" s="136"/>
      <c r="ADK301" s="136"/>
      <c r="ADL301" s="136"/>
      <c r="ADM301" s="136"/>
      <c r="ADN301" s="136"/>
      <c r="ADO301" s="136"/>
      <c r="ADP301" s="136"/>
      <c r="ADQ301" s="136"/>
      <c r="ADR301" s="136"/>
      <c r="ADS301" s="136"/>
      <c r="ADT301" s="136"/>
      <c r="ADU301" s="136"/>
      <c r="ADV301" s="136"/>
      <c r="ADW301" s="136"/>
      <c r="ADX301" s="136"/>
      <c r="ADY301" s="136"/>
      <c r="ADZ301" s="136"/>
      <c r="AEA301" s="136"/>
      <c r="AEB301" s="136"/>
      <c r="AEC301" s="136"/>
      <c r="AED301" s="136"/>
      <c r="AEE301" s="136"/>
      <c r="AEF301" s="136"/>
      <c r="AEG301" s="136"/>
      <c r="AEH301" s="136"/>
      <c r="AEI301" s="136"/>
      <c r="AEJ301" s="136"/>
      <c r="AEK301" s="136"/>
      <c r="AEL301" s="136"/>
      <c r="AEM301" s="136"/>
      <c r="AEN301" s="136"/>
      <c r="AEO301" s="136"/>
      <c r="AEP301" s="136"/>
      <c r="AEQ301" s="136"/>
      <c r="AER301" s="136"/>
      <c r="AES301" s="136"/>
      <c r="AET301" s="136"/>
      <c r="AEU301" s="136"/>
      <c r="AEV301" s="136"/>
      <c r="AEW301" s="136"/>
      <c r="AEX301" s="136"/>
      <c r="AEY301" s="136"/>
      <c r="AEZ301" s="136"/>
      <c r="AFA301" s="136"/>
      <c r="AFB301" s="136"/>
      <c r="AFC301" s="136"/>
      <c r="AFD301" s="136"/>
      <c r="AFE301" s="136"/>
      <c r="AFF301" s="136"/>
      <c r="AFG301" s="136"/>
      <c r="AFH301" s="136"/>
      <c r="AFI301" s="136"/>
      <c r="AFJ301" s="136"/>
      <c r="AFK301" s="136"/>
      <c r="AFL301" s="136"/>
      <c r="AFM301" s="136"/>
      <c r="AFN301" s="136"/>
      <c r="AFO301" s="136"/>
      <c r="AFP301" s="136"/>
      <c r="AFQ301" s="136"/>
      <c r="AFR301" s="136"/>
      <c r="AFS301" s="136"/>
      <c r="AFT301" s="136"/>
      <c r="AFU301" s="136"/>
      <c r="AFV301" s="136"/>
      <c r="AFW301" s="136"/>
      <c r="AFX301" s="136"/>
      <c r="AFY301" s="136"/>
      <c r="AFZ301" s="136"/>
      <c r="AGA301" s="136"/>
      <c r="AGB301" s="136"/>
      <c r="AGC301" s="136"/>
      <c r="AGD301" s="136"/>
      <c r="AGE301" s="136"/>
      <c r="AGF301" s="136"/>
      <c r="AGG301" s="136"/>
      <c r="AGH301" s="136"/>
      <c r="AGI301" s="136"/>
      <c r="AGJ301" s="136"/>
      <c r="AGK301" s="136"/>
      <c r="AGL301" s="136"/>
      <c r="AGM301" s="136"/>
      <c r="AGN301" s="136"/>
      <c r="AGO301" s="136"/>
      <c r="AGP301" s="136"/>
      <c r="AGQ301" s="136"/>
      <c r="AGR301" s="136"/>
      <c r="AGS301" s="136"/>
      <c r="AGT301" s="136"/>
      <c r="AGU301" s="136"/>
      <c r="AGV301" s="136"/>
      <c r="AGW301" s="136"/>
      <c r="AGX301" s="136"/>
      <c r="AGY301" s="136"/>
      <c r="AGZ301" s="136"/>
      <c r="AHA301" s="136"/>
      <c r="AHB301" s="136"/>
      <c r="AHC301" s="136"/>
      <c r="AHD301" s="136"/>
      <c r="AHE301" s="136"/>
      <c r="AHF301" s="136"/>
      <c r="AHG301" s="136"/>
      <c r="AHH301" s="136"/>
      <c r="AHI301" s="136"/>
      <c r="AHJ301" s="136"/>
      <c r="AHK301" s="136"/>
      <c r="AHL301" s="136"/>
      <c r="AHM301" s="136"/>
      <c r="AHN301" s="136"/>
      <c r="AHO301" s="136"/>
      <c r="AHP301" s="136"/>
      <c r="AHQ301" s="136"/>
      <c r="AHR301" s="136"/>
      <c r="AHS301" s="136"/>
      <c r="AHT301" s="136"/>
      <c r="AHU301" s="136"/>
      <c r="AHV301" s="136"/>
      <c r="AHW301" s="136"/>
      <c r="AHX301" s="136"/>
      <c r="AHY301" s="136"/>
      <c r="AHZ301" s="136"/>
      <c r="AIA301" s="136"/>
      <c r="AIB301" s="136"/>
      <c r="AIC301" s="136"/>
      <c r="AID301" s="136"/>
      <c r="AIE301" s="136"/>
      <c r="AIF301" s="136"/>
      <c r="AIG301" s="136"/>
      <c r="AIH301" s="136"/>
      <c r="AII301" s="136"/>
      <c r="AIJ301" s="136"/>
      <c r="AIK301" s="136"/>
      <c r="AIL301" s="136"/>
      <c r="AIM301" s="136"/>
      <c r="AIN301" s="136"/>
      <c r="AIO301" s="136"/>
      <c r="AIP301" s="136"/>
      <c r="AIQ301" s="136"/>
      <c r="AIR301" s="136"/>
      <c r="AIS301" s="136"/>
      <c r="AIT301" s="136"/>
      <c r="AIU301" s="136"/>
      <c r="AIV301" s="136"/>
      <c r="AIW301" s="136"/>
      <c r="AIX301" s="136"/>
      <c r="AIY301" s="136"/>
      <c r="AIZ301" s="136"/>
      <c r="AJA301" s="136"/>
      <c r="AJB301" s="136"/>
      <c r="AJC301" s="136"/>
      <c r="AJD301" s="136"/>
      <c r="AJE301" s="136"/>
      <c r="AJF301" s="136"/>
      <c r="AJG301" s="136"/>
      <c r="AJH301" s="136"/>
      <c r="AJI301" s="136"/>
      <c r="AJJ301" s="136"/>
      <c r="AJK301" s="136"/>
      <c r="AJL301" s="136"/>
      <c r="AJM301" s="136"/>
      <c r="AJN301" s="136"/>
      <c r="AJO301" s="136"/>
      <c r="AJP301" s="136"/>
      <c r="AJQ301" s="136"/>
      <c r="AJR301" s="136"/>
      <c r="AJS301" s="136"/>
      <c r="AJT301" s="136"/>
      <c r="AJU301" s="136"/>
      <c r="AJV301" s="136"/>
      <c r="AJW301" s="136"/>
      <c r="AJX301" s="136"/>
      <c r="AJY301" s="136"/>
      <c r="AJZ301" s="136"/>
      <c r="AKA301" s="136"/>
      <c r="AKB301" s="136"/>
      <c r="AKC301" s="136"/>
      <c r="AKD301" s="136"/>
      <c r="AKE301" s="136"/>
      <c r="AKF301" s="136"/>
      <c r="AKG301" s="136"/>
      <c r="AKH301" s="136"/>
      <c r="AKI301" s="136"/>
      <c r="AKJ301" s="136"/>
      <c r="AKK301" s="136"/>
      <c r="AKL301" s="136"/>
      <c r="AKM301" s="136"/>
      <c r="AKN301" s="136"/>
      <c r="AKO301" s="136"/>
      <c r="AKP301" s="136"/>
      <c r="AKQ301" s="136"/>
      <c r="AKR301" s="136"/>
      <c r="AKS301" s="136"/>
      <c r="AKT301" s="136"/>
      <c r="AKU301" s="136"/>
      <c r="AKV301" s="136"/>
      <c r="AKW301" s="136"/>
      <c r="AKX301" s="136"/>
      <c r="AKY301" s="136"/>
      <c r="AKZ301" s="136"/>
      <c r="ALA301" s="136"/>
      <c r="ALB301" s="136"/>
      <c r="ALC301" s="136"/>
      <c r="ALD301" s="136"/>
      <c r="ALE301" s="136"/>
      <c r="ALF301" s="136"/>
      <c r="ALG301" s="136"/>
      <c r="ALH301" s="136"/>
      <c r="ALI301" s="136"/>
      <c r="ALJ301" s="136"/>
      <c r="ALK301" s="136"/>
      <c r="ALL301" s="136"/>
      <c r="ALM301" s="136"/>
      <c r="ALN301" s="136"/>
      <c r="ALO301" s="136"/>
      <c r="ALP301" s="136"/>
      <c r="ALQ301" s="136"/>
      <c r="ALR301" s="136"/>
      <c r="ALS301" s="136"/>
      <c r="ALT301" s="136"/>
      <c r="ALU301" s="136"/>
      <c r="ALV301" s="136"/>
      <c r="ALW301" s="136"/>
      <c r="ALX301" s="136"/>
      <c r="ALY301" s="136"/>
      <c r="ALZ301" s="136"/>
      <c r="AMA301" s="136"/>
      <c r="AMB301" s="136"/>
      <c r="AMC301" s="136"/>
      <c r="AMD301" s="136"/>
      <c r="AME301" s="136"/>
      <c r="AMF301" s="136"/>
      <c r="AMG301" s="136"/>
      <c r="AMH301" s="136"/>
      <c r="AMI301" s="136"/>
    </row>
    <row r="302" spans="1:1023" ht="60" x14ac:dyDescent="0.25">
      <c r="A302" s="280" t="s">
        <v>1089</v>
      </c>
      <c r="B302" s="193">
        <v>302</v>
      </c>
      <c r="C302" s="261" t="s">
        <v>25995</v>
      </c>
      <c r="D302" s="213" t="s">
        <v>6590</v>
      </c>
      <c r="E302" s="136"/>
      <c r="F302" s="237"/>
      <c r="G302" s="214"/>
      <c r="H302" s="214"/>
      <c r="I302" s="367">
        <v>449.4</v>
      </c>
      <c r="J302" s="421"/>
      <c r="K302" s="77"/>
      <c r="L302" s="77">
        <v>1</v>
      </c>
      <c r="M302" s="161"/>
      <c r="N302" s="161"/>
      <c r="O302" s="161"/>
      <c r="P302" s="161"/>
      <c r="Q302" s="161"/>
      <c r="R302" s="161"/>
      <c r="S302" s="77">
        <v>2</v>
      </c>
      <c r="T302" s="77"/>
      <c r="U302" s="161"/>
      <c r="V302" s="256">
        <f>IF(O302=1,10,100)</f>
        <v>100</v>
      </c>
      <c r="W302" s="256">
        <f>IF(O302=1,1,IF(O302=2,10,100))</f>
        <v>100</v>
      </c>
      <c r="X302" s="256">
        <f>IF(O302=3,20,100)</f>
        <v>100</v>
      </c>
      <c r="Y302" s="256">
        <f>IF(P302=1,10,100)</f>
        <v>100</v>
      </c>
      <c r="Z302" s="256">
        <f>IF(P302=1,1,IF(P302=2,10,100))</f>
        <v>100</v>
      </c>
      <c r="AA302" s="257">
        <f>IF(OR(EXACT(Q302,"1A"),EXACT(Q302,"1B")),0.1,IF(Q302=2,1,100))</f>
        <v>100</v>
      </c>
      <c r="AB302" s="257">
        <f>IF(OR(EXACT(R302,"1A"),EXACT(R302,"1B")),0.1,IF(R302=2,1,100))</f>
        <v>100</v>
      </c>
      <c r="AC302" s="257">
        <f>IF(OR(EXACT(S302,"1A"),EXACT(S302,"1B")),0.3,IF(S302=2,3,100))</f>
        <v>3</v>
      </c>
      <c r="AD302" s="136"/>
      <c r="AE302" s="136"/>
      <c r="AF302" s="249">
        <f>IF(OR(OR(EXACT(J302,"1A"),EXACT(J302,"1B"),EXACT(J302,"1C")),K302=1),1,IF(K302=2,10,100))</f>
        <v>100</v>
      </c>
      <c r="AG302" s="249">
        <f>IF(OR(EXACT(J302,"1A"),EXACT(J302,"1B"),EXACT(J302,"1C")),1,IF(J302=2,10,100))</f>
        <v>100</v>
      </c>
      <c r="AH302" s="249">
        <f>IF(OR(EXACT(J302,"1A"),EXACT(J302,"1B"),EXACT(J302,"1C"),K302=1),3,100)</f>
        <v>100</v>
      </c>
      <c r="AI302" s="249">
        <f>IF(OR(EXACT(J302,"1A"),EXACT(J302,"1B"),EXACT(J302,"1C")),5,100)</f>
        <v>100</v>
      </c>
      <c r="AJ302" s="269" t="s">
        <v>25627</v>
      </c>
      <c r="AK302" s="297"/>
      <c r="AL302" s="153">
        <v>3</v>
      </c>
      <c r="AM302" s="251"/>
      <c r="AN302" s="136"/>
      <c r="AO302" s="136"/>
      <c r="AP302" s="136"/>
      <c r="AQ302" s="199" t="s">
        <v>779</v>
      </c>
      <c r="AR302" s="136"/>
      <c r="AS302" s="136"/>
      <c r="AT302" s="136"/>
      <c r="AU302" s="136"/>
      <c r="AV302" s="136"/>
      <c r="AW302" s="136"/>
      <c r="AX302" s="136"/>
      <c r="AY302" s="136"/>
      <c r="AZ302" s="136"/>
      <c r="BA302" s="136"/>
      <c r="BB302" s="136"/>
      <c r="BC302" s="136"/>
      <c r="BD302" s="136"/>
      <c r="BE302" s="136"/>
      <c r="BF302" s="136"/>
      <c r="BG302" s="136"/>
      <c r="BH302" s="136"/>
      <c r="BI302" s="136"/>
      <c r="BJ302" s="136"/>
      <c r="BK302" s="136"/>
      <c r="BL302" s="136"/>
      <c r="BM302" s="136"/>
      <c r="BN302" s="136"/>
      <c r="BO302" s="136"/>
      <c r="BP302" s="136"/>
      <c r="BQ302" s="136"/>
      <c r="BR302" s="136"/>
      <c r="BS302" s="136"/>
      <c r="BT302" s="136"/>
      <c r="BU302" s="136"/>
      <c r="BV302" s="136"/>
      <c r="BW302" s="136"/>
      <c r="BX302" s="136"/>
      <c r="BY302" s="136"/>
      <c r="BZ302" s="136"/>
      <c r="CA302" s="136"/>
      <c r="CB302" s="136"/>
      <c r="CC302" s="136"/>
      <c r="CD302" s="136"/>
      <c r="CE302" s="136"/>
      <c r="CF302" s="136"/>
      <c r="CG302" s="136"/>
      <c r="CH302" s="136"/>
      <c r="CI302" s="136"/>
      <c r="CJ302" s="136"/>
      <c r="CK302" s="136"/>
      <c r="CL302" s="136"/>
      <c r="CM302" s="136"/>
      <c r="CN302" s="136"/>
      <c r="CO302" s="136"/>
      <c r="CP302" s="136"/>
      <c r="CQ302" s="136"/>
      <c r="CR302" s="136"/>
      <c r="CS302" s="136"/>
      <c r="CT302" s="136"/>
      <c r="CU302" s="136"/>
      <c r="CV302" s="136"/>
      <c r="CW302" s="136"/>
      <c r="CX302" s="136"/>
      <c r="CY302" s="136"/>
      <c r="CZ302" s="136"/>
      <c r="DA302" s="136"/>
      <c r="DB302" s="136"/>
      <c r="DC302" s="136"/>
      <c r="DD302" s="136"/>
      <c r="DE302" s="136"/>
      <c r="DF302" s="136"/>
      <c r="DG302" s="136"/>
      <c r="DH302" s="136"/>
      <c r="DI302" s="136"/>
      <c r="DJ302" s="136"/>
      <c r="DK302" s="136"/>
      <c r="DL302" s="136"/>
      <c r="DM302" s="136"/>
      <c r="DN302" s="136"/>
      <c r="DO302" s="136"/>
      <c r="DP302" s="136"/>
      <c r="DQ302" s="136"/>
      <c r="DR302" s="136"/>
      <c r="DS302" s="136"/>
      <c r="DT302" s="136"/>
      <c r="DU302" s="136"/>
      <c r="DV302" s="136"/>
      <c r="DW302" s="136"/>
      <c r="DX302" s="136"/>
      <c r="DY302" s="136"/>
      <c r="DZ302" s="136"/>
      <c r="EA302" s="136"/>
      <c r="EB302" s="136"/>
      <c r="EC302" s="136"/>
      <c r="ED302" s="136"/>
      <c r="EE302" s="136"/>
      <c r="EF302" s="136"/>
      <c r="EG302" s="136"/>
      <c r="EH302" s="136"/>
      <c r="EI302" s="136"/>
      <c r="EJ302" s="136"/>
      <c r="EK302" s="136"/>
      <c r="EL302" s="136"/>
      <c r="EM302" s="136"/>
      <c r="EN302" s="136"/>
      <c r="EO302" s="136"/>
      <c r="EP302" s="136"/>
      <c r="EQ302" s="136"/>
      <c r="ER302" s="136"/>
      <c r="ES302" s="136"/>
      <c r="ET302" s="136"/>
      <c r="EU302" s="136"/>
      <c r="EV302" s="136"/>
      <c r="EW302" s="136"/>
      <c r="EX302" s="136"/>
      <c r="EY302" s="136"/>
      <c r="EZ302" s="136"/>
      <c r="FA302" s="136"/>
      <c r="FB302" s="136"/>
      <c r="FC302" s="136"/>
      <c r="FD302" s="136"/>
      <c r="FE302" s="136"/>
      <c r="FF302" s="136"/>
      <c r="FG302" s="136"/>
      <c r="FH302" s="136"/>
      <c r="FI302" s="136"/>
      <c r="FJ302" s="136"/>
      <c r="FK302" s="136"/>
      <c r="FL302" s="136"/>
      <c r="FM302" s="136"/>
      <c r="FN302" s="136"/>
      <c r="FO302" s="136"/>
      <c r="FP302" s="136"/>
      <c r="FQ302" s="136"/>
      <c r="FR302" s="136"/>
      <c r="FS302" s="136"/>
      <c r="FT302" s="136"/>
      <c r="FU302" s="136"/>
      <c r="FV302" s="136"/>
      <c r="FW302" s="136"/>
      <c r="FX302" s="136"/>
      <c r="FY302" s="136"/>
      <c r="FZ302" s="136"/>
      <c r="GA302" s="136"/>
      <c r="GB302" s="136"/>
      <c r="GC302" s="136"/>
      <c r="GD302" s="136"/>
      <c r="GE302" s="136"/>
      <c r="GF302" s="136"/>
      <c r="GG302" s="136"/>
      <c r="GH302" s="136"/>
      <c r="GI302" s="136"/>
      <c r="GJ302" s="136"/>
      <c r="GK302" s="136"/>
      <c r="GL302" s="136"/>
      <c r="GM302" s="136"/>
      <c r="GN302" s="136"/>
      <c r="GO302" s="136"/>
      <c r="GP302" s="136"/>
      <c r="GQ302" s="136"/>
      <c r="GR302" s="136"/>
      <c r="GS302" s="136"/>
      <c r="GT302" s="136"/>
      <c r="GU302" s="136"/>
      <c r="GV302" s="136"/>
      <c r="GW302" s="136"/>
      <c r="GX302" s="136"/>
      <c r="GY302" s="136"/>
      <c r="GZ302" s="136"/>
      <c r="HA302" s="136"/>
      <c r="HB302" s="136"/>
      <c r="HC302" s="136"/>
      <c r="HD302" s="136"/>
      <c r="HE302" s="136"/>
      <c r="HF302" s="136"/>
      <c r="HG302" s="136"/>
      <c r="HH302" s="136"/>
      <c r="HI302" s="136"/>
      <c r="HJ302" s="136"/>
      <c r="HK302" s="136"/>
      <c r="HL302" s="136"/>
      <c r="HM302" s="136"/>
      <c r="HN302" s="136"/>
      <c r="HO302" s="136"/>
      <c r="HP302" s="136"/>
      <c r="HQ302" s="136"/>
      <c r="HR302" s="136"/>
      <c r="HS302" s="136"/>
      <c r="HT302" s="136"/>
      <c r="HU302" s="136"/>
      <c r="HV302" s="136"/>
      <c r="HW302" s="136"/>
      <c r="HX302" s="136"/>
      <c r="HY302" s="136"/>
      <c r="HZ302" s="136"/>
      <c r="IA302" s="136"/>
      <c r="IB302" s="136"/>
      <c r="IC302" s="136"/>
      <c r="ID302" s="136"/>
      <c r="IE302" s="136"/>
      <c r="IF302" s="136"/>
      <c r="IG302" s="136"/>
      <c r="IH302" s="136"/>
      <c r="II302" s="136"/>
      <c r="IJ302" s="136"/>
      <c r="IK302" s="136"/>
      <c r="IL302" s="136"/>
      <c r="IM302" s="136"/>
      <c r="IN302" s="136"/>
      <c r="IO302" s="136"/>
      <c r="IP302" s="136"/>
      <c r="IQ302" s="136"/>
      <c r="IR302" s="136"/>
      <c r="IS302" s="136"/>
      <c r="IT302" s="136"/>
      <c r="IU302" s="136"/>
      <c r="IV302" s="136"/>
      <c r="IW302" s="136"/>
      <c r="IX302" s="136"/>
      <c r="IY302" s="136"/>
      <c r="IZ302" s="136"/>
      <c r="JA302" s="136"/>
      <c r="JB302" s="136"/>
      <c r="JC302" s="136"/>
      <c r="JD302" s="136"/>
      <c r="JE302" s="136"/>
      <c r="JF302" s="136"/>
      <c r="JG302" s="136"/>
      <c r="JH302" s="136"/>
      <c r="JI302" s="136"/>
      <c r="JJ302" s="136"/>
      <c r="JK302" s="136"/>
      <c r="JL302" s="136"/>
      <c r="JM302" s="136"/>
      <c r="JN302" s="136"/>
      <c r="JO302" s="136"/>
      <c r="JP302" s="136"/>
      <c r="JQ302" s="136"/>
      <c r="JR302" s="136"/>
      <c r="JS302" s="136"/>
      <c r="JT302" s="136"/>
      <c r="JU302" s="136"/>
      <c r="JV302" s="136"/>
      <c r="JW302" s="136"/>
      <c r="JX302" s="136"/>
      <c r="JY302" s="136"/>
      <c r="JZ302" s="136"/>
      <c r="KA302" s="136"/>
      <c r="KB302" s="136"/>
      <c r="KC302" s="136"/>
      <c r="KD302" s="136"/>
      <c r="KE302" s="136"/>
      <c r="KF302" s="136"/>
      <c r="KG302" s="136"/>
      <c r="KH302" s="136"/>
      <c r="KI302" s="136"/>
      <c r="KJ302" s="136"/>
      <c r="KK302" s="136"/>
      <c r="KL302" s="136"/>
      <c r="KM302" s="136"/>
      <c r="KN302" s="136"/>
      <c r="KO302" s="136"/>
      <c r="KP302" s="136"/>
      <c r="KQ302" s="136"/>
      <c r="KR302" s="136"/>
      <c r="KS302" s="136"/>
      <c r="KT302" s="136"/>
      <c r="KU302" s="136"/>
      <c r="KV302" s="136"/>
      <c r="KW302" s="136"/>
      <c r="KX302" s="136"/>
      <c r="KY302" s="136"/>
      <c r="KZ302" s="136"/>
      <c r="LA302" s="136"/>
      <c r="LB302" s="136"/>
      <c r="LC302" s="136"/>
      <c r="LD302" s="136"/>
      <c r="LE302" s="136"/>
      <c r="LF302" s="136"/>
      <c r="LG302" s="136"/>
      <c r="LH302" s="136"/>
      <c r="LI302" s="136"/>
      <c r="LJ302" s="136"/>
      <c r="LK302" s="136"/>
      <c r="LL302" s="136"/>
      <c r="LM302" s="136"/>
      <c r="LN302" s="136"/>
      <c r="LO302" s="136"/>
      <c r="LP302" s="136"/>
      <c r="LQ302" s="136"/>
      <c r="LR302" s="136"/>
      <c r="LS302" s="136"/>
      <c r="LT302" s="136"/>
      <c r="LU302" s="136"/>
      <c r="LV302" s="136"/>
      <c r="LW302" s="136"/>
      <c r="LX302" s="136"/>
      <c r="LY302" s="136"/>
      <c r="LZ302" s="136"/>
      <c r="MA302" s="136"/>
      <c r="MB302" s="136"/>
      <c r="MC302" s="136"/>
      <c r="MD302" s="136"/>
      <c r="ME302" s="136"/>
      <c r="MF302" s="136"/>
      <c r="MG302" s="136"/>
      <c r="MH302" s="136"/>
      <c r="MI302" s="136"/>
      <c r="MJ302" s="136"/>
      <c r="MK302" s="136"/>
      <c r="ML302" s="136"/>
      <c r="MM302" s="136"/>
      <c r="MN302" s="136"/>
      <c r="MO302" s="136"/>
      <c r="MP302" s="136"/>
      <c r="MQ302" s="136"/>
      <c r="MR302" s="136"/>
      <c r="MS302" s="136"/>
      <c r="MT302" s="136"/>
      <c r="MU302" s="136"/>
      <c r="MV302" s="136"/>
      <c r="MW302" s="136"/>
      <c r="MX302" s="136"/>
      <c r="MY302" s="136"/>
      <c r="MZ302" s="136"/>
      <c r="NA302" s="136"/>
      <c r="NB302" s="136"/>
      <c r="NC302" s="136"/>
      <c r="ND302" s="136"/>
      <c r="NE302" s="136"/>
      <c r="NF302" s="136"/>
      <c r="NG302" s="136"/>
      <c r="NH302" s="136"/>
      <c r="NI302" s="136"/>
      <c r="NJ302" s="136"/>
      <c r="NK302" s="136"/>
      <c r="NL302" s="136"/>
      <c r="NM302" s="136"/>
      <c r="NN302" s="136"/>
      <c r="NO302" s="136"/>
      <c r="NP302" s="136"/>
      <c r="NQ302" s="136"/>
      <c r="NR302" s="136"/>
      <c r="NS302" s="136"/>
      <c r="NT302" s="136"/>
      <c r="NU302" s="136"/>
      <c r="NV302" s="136"/>
      <c r="NW302" s="136"/>
      <c r="NX302" s="136"/>
      <c r="NY302" s="136"/>
      <c r="NZ302" s="136"/>
      <c r="OA302" s="136"/>
      <c r="OB302" s="136"/>
      <c r="OC302" s="136"/>
      <c r="OD302" s="136"/>
      <c r="OE302" s="136"/>
      <c r="OF302" s="136"/>
      <c r="OG302" s="136"/>
      <c r="OH302" s="136"/>
      <c r="OI302" s="136"/>
      <c r="OJ302" s="136"/>
      <c r="OK302" s="136"/>
      <c r="OL302" s="136"/>
      <c r="OM302" s="136"/>
      <c r="ON302" s="136"/>
      <c r="OO302" s="136"/>
      <c r="OP302" s="136"/>
      <c r="OQ302" s="136"/>
      <c r="OR302" s="136"/>
      <c r="OS302" s="136"/>
      <c r="OT302" s="136"/>
      <c r="OU302" s="136"/>
      <c r="OV302" s="136"/>
      <c r="OW302" s="136"/>
      <c r="OX302" s="136"/>
      <c r="OY302" s="136"/>
      <c r="OZ302" s="136"/>
      <c r="PA302" s="136"/>
      <c r="PB302" s="136"/>
      <c r="PC302" s="136"/>
      <c r="PD302" s="136"/>
      <c r="PE302" s="136"/>
      <c r="PF302" s="136"/>
      <c r="PG302" s="136"/>
      <c r="PH302" s="136"/>
      <c r="PI302" s="136"/>
      <c r="PJ302" s="136"/>
      <c r="PK302" s="136"/>
      <c r="PL302" s="136"/>
      <c r="PM302" s="136"/>
      <c r="PN302" s="136"/>
      <c r="PO302" s="136"/>
      <c r="PP302" s="136"/>
      <c r="PQ302" s="136"/>
      <c r="PR302" s="136"/>
      <c r="PS302" s="136"/>
      <c r="PT302" s="136"/>
      <c r="PU302" s="136"/>
      <c r="PV302" s="136"/>
      <c r="PW302" s="136"/>
      <c r="PX302" s="136"/>
      <c r="PY302" s="136"/>
      <c r="PZ302" s="136"/>
      <c r="QA302" s="136"/>
      <c r="QB302" s="136"/>
      <c r="QC302" s="136"/>
      <c r="QD302" s="136"/>
      <c r="QE302" s="136"/>
      <c r="QF302" s="136"/>
      <c r="QG302" s="136"/>
      <c r="QH302" s="136"/>
      <c r="QI302" s="136"/>
      <c r="QJ302" s="136"/>
      <c r="QK302" s="136"/>
      <c r="QL302" s="136"/>
      <c r="QM302" s="136"/>
      <c r="QN302" s="136"/>
      <c r="QO302" s="136"/>
      <c r="QP302" s="136"/>
      <c r="QQ302" s="136"/>
      <c r="QR302" s="136"/>
      <c r="QS302" s="136"/>
      <c r="QT302" s="136"/>
      <c r="QU302" s="136"/>
      <c r="QV302" s="136"/>
      <c r="QW302" s="136"/>
      <c r="QX302" s="136"/>
      <c r="QY302" s="136"/>
      <c r="QZ302" s="136"/>
      <c r="RA302" s="136"/>
      <c r="RB302" s="136"/>
      <c r="RC302" s="136"/>
      <c r="RD302" s="136"/>
      <c r="RE302" s="136"/>
      <c r="RF302" s="136"/>
      <c r="RG302" s="136"/>
      <c r="RH302" s="136"/>
      <c r="RI302" s="136"/>
      <c r="RJ302" s="136"/>
      <c r="RK302" s="136"/>
      <c r="RL302" s="136"/>
      <c r="RM302" s="136"/>
      <c r="RN302" s="136"/>
      <c r="RO302" s="136"/>
      <c r="RP302" s="136"/>
      <c r="RQ302" s="136"/>
      <c r="RR302" s="136"/>
      <c r="RS302" s="136"/>
      <c r="RT302" s="136"/>
      <c r="RU302" s="136"/>
      <c r="RV302" s="136"/>
      <c r="RW302" s="136"/>
      <c r="RX302" s="136"/>
      <c r="RY302" s="136"/>
      <c r="RZ302" s="136"/>
      <c r="SA302" s="136"/>
      <c r="SB302" s="136"/>
      <c r="SC302" s="136"/>
      <c r="SD302" s="136"/>
      <c r="SE302" s="136"/>
      <c r="SF302" s="136"/>
      <c r="SG302" s="136"/>
      <c r="SH302" s="136"/>
      <c r="SI302" s="136"/>
      <c r="SJ302" s="136"/>
      <c r="SK302" s="136"/>
      <c r="SL302" s="136"/>
      <c r="SM302" s="136"/>
      <c r="SN302" s="136"/>
      <c r="SO302" s="136"/>
      <c r="SP302" s="136"/>
      <c r="SQ302" s="136"/>
      <c r="SR302" s="136"/>
      <c r="SS302" s="136"/>
      <c r="ST302" s="136"/>
      <c r="SU302" s="136"/>
      <c r="SV302" s="136"/>
      <c r="SW302" s="136"/>
      <c r="SX302" s="136"/>
      <c r="SY302" s="136"/>
      <c r="SZ302" s="136"/>
      <c r="TA302" s="136"/>
      <c r="TB302" s="136"/>
      <c r="TC302" s="136"/>
      <c r="TD302" s="136"/>
      <c r="TE302" s="136"/>
      <c r="TF302" s="136"/>
      <c r="TG302" s="136"/>
      <c r="TH302" s="136"/>
      <c r="TI302" s="136"/>
      <c r="TJ302" s="136"/>
      <c r="TK302" s="136"/>
      <c r="TL302" s="136"/>
      <c r="TM302" s="136"/>
      <c r="TN302" s="136"/>
      <c r="TO302" s="136"/>
      <c r="TP302" s="136"/>
      <c r="TQ302" s="136"/>
      <c r="TR302" s="136"/>
      <c r="TS302" s="136"/>
      <c r="TT302" s="136"/>
      <c r="TU302" s="136"/>
      <c r="TV302" s="136"/>
      <c r="TW302" s="136"/>
      <c r="TX302" s="136"/>
      <c r="TY302" s="136"/>
      <c r="TZ302" s="136"/>
      <c r="UA302" s="136"/>
      <c r="UB302" s="136"/>
      <c r="UC302" s="136"/>
      <c r="UD302" s="136"/>
      <c r="UE302" s="136"/>
      <c r="UF302" s="136"/>
      <c r="UG302" s="136"/>
      <c r="UH302" s="136"/>
      <c r="UI302" s="136"/>
      <c r="UJ302" s="136"/>
      <c r="UK302" s="136"/>
      <c r="UL302" s="136"/>
      <c r="UM302" s="136"/>
      <c r="UN302" s="136"/>
      <c r="UO302" s="136"/>
      <c r="UP302" s="136"/>
      <c r="UQ302" s="136"/>
      <c r="UR302" s="136"/>
      <c r="US302" s="136"/>
      <c r="UT302" s="136"/>
      <c r="UU302" s="136"/>
      <c r="UV302" s="136"/>
      <c r="UW302" s="136"/>
      <c r="UX302" s="136"/>
      <c r="UY302" s="136"/>
      <c r="UZ302" s="136"/>
      <c r="VA302" s="136"/>
      <c r="VB302" s="136"/>
      <c r="VC302" s="136"/>
      <c r="VD302" s="136"/>
      <c r="VE302" s="136"/>
      <c r="VF302" s="136"/>
      <c r="VG302" s="136"/>
      <c r="VH302" s="136"/>
      <c r="VI302" s="136"/>
      <c r="VJ302" s="136"/>
      <c r="VK302" s="136"/>
      <c r="VL302" s="136"/>
      <c r="VM302" s="136"/>
      <c r="VN302" s="136"/>
      <c r="VO302" s="136"/>
      <c r="VP302" s="136"/>
      <c r="VQ302" s="136"/>
      <c r="VR302" s="136"/>
      <c r="VS302" s="136"/>
      <c r="VT302" s="136"/>
      <c r="VU302" s="136"/>
      <c r="VV302" s="136"/>
      <c r="VW302" s="136"/>
      <c r="VX302" s="136"/>
      <c r="VY302" s="136"/>
      <c r="VZ302" s="136"/>
      <c r="WA302" s="136"/>
      <c r="WB302" s="136"/>
      <c r="WC302" s="136"/>
      <c r="WD302" s="136"/>
      <c r="WE302" s="136"/>
      <c r="WF302" s="136"/>
      <c r="WG302" s="136"/>
      <c r="WH302" s="136"/>
      <c r="WI302" s="136"/>
      <c r="WJ302" s="136"/>
      <c r="WK302" s="136"/>
      <c r="WL302" s="136"/>
      <c r="WM302" s="136"/>
      <c r="WN302" s="136"/>
      <c r="WO302" s="136"/>
      <c r="WP302" s="136"/>
      <c r="WQ302" s="136"/>
      <c r="WR302" s="136"/>
      <c r="WS302" s="136"/>
      <c r="WT302" s="136"/>
      <c r="WU302" s="136"/>
      <c r="WV302" s="136"/>
      <c r="WW302" s="136"/>
      <c r="WX302" s="136"/>
      <c r="WY302" s="136"/>
      <c r="WZ302" s="136"/>
      <c r="XA302" s="136"/>
      <c r="XB302" s="136"/>
      <c r="XC302" s="136"/>
      <c r="XD302" s="136"/>
      <c r="XE302" s="136"/>
      <c r="XF302" s="136"/>
      <c r="XG302" s="136"/>
      <c r="XH302" s="136"/>
      <c r="XI302" s="136"/>
      <c r="XJ302" s="136"/>
      <c r="XK302" s="136"/>
      <c r="XL302" s="136"/>
      <c r="XM302" s="136"/>
      <c r="XN302" s="136"/>
      <c r="XO302" s="136"/>
      <c r="XP302" s="136"/>
      <c r="XQ302" s="136"/>
      <c r="XR302" s="136"/>
      <c r="XS302" s="136"/>
      <c r="XT302" s="136"/>
      <c r="XU302" s="136"/>
      <c r="XV302" s="136"/>
      <c r="XW302" s="136"/>
      <c r="XX302" s="136"/>
      <c r="XY302" s="136"/>
      <c r="XZ302" s="136"/>
      <c r="YA302" s="136"/>
      <c r="YB302" s="136"/>
      <c r="YC302" s="136"/>
      <c r="YD302" s="136"/>
      <c r="YE302" s="136"/>
      <c r="YF302" s="136"/>
      <c r="YG302" s="136"/>
      <c r="YH302" s="136"/>
      <c r="YI302" s="136"/>
      <c r="YJ302" s="136"/>
      <c r="YK302" s="136"/>
      <c r="YL302" s="136"/>
      <c r="YM302" s="136"/>
      <c r="YN302" s="136"/>
      <c r="YO302" s="136"/>
      <c r="YP302" s="136"/>
      <c r="YQ302" s="136"/>
      <c r="YR302" s="136"/>
      <c r="YS302" s="136"/>
      <c r="YT302" s="136"/>
      <c r="YU302" s="136"/>
      <c r="YV302" s="136"/>
      <c r="YW302" s="136"/>
      <c r="YX302" s="136"/>
      <c r="YY302" s="136"/>
      <c r="YZ302" s="136"/>
      <c r="ZA302" s="136"/>
      <c r="ZB302" s="136"/>
      <c r="ZC302" s="136"/>
      <c r="ZD302" s="136"/>
      <c r="ZE302" s="136"/>
      <c r="ZF302" s="136"/>
      <c r="ZG302" s="136"/>
      <c r="ZH302" s="136"/>
      <c r="ZI302" s="136"/>
      <c r="ZJ302" s="136"/>
      <c r="ZK302" s="136"/>
      <c r="ZL302" s="136"/>
      <c r="ZM302" s="136"/>
      <c r="ZN302" s="136"/>
      <c r="ZO302" s="136"/>
      <c r="ZP302" s="136"/>
      <c r="ZQ302" s="136"/>
      <c r="ZR302" s="136"/>
      <c r="ZS302" s="136"/>
      <c r="ZT302" s="136"/>
      <c r="ZU302" s="136"/>
      <c r="ZV302" s="136"/>
      <c r="ZW302" s="136"/>
      <c r="ZX302" s="136"/>
      <c r="ZY302" s="136"/>
      <c r="ZZ302" s="136"/>
      <c r="AAA302" s="136"/>
      <c r="AAB302" s="136"/>
      <c r="AAC302" s="136"/>
      <c r="AAD302" s="136"/>
      <c r="AAE302" s="136"/>
      <c r="AAF302" s="136"/>
      <c r="AAG302" s="136"/>
      <c r="AAH302" s="136"/>
      <c r="AAI302" s="136"/>
      <c r="AAJ302" s="136"/>
      <c r="AAK302" s="136"/>
      <c r="AAL302" s="136"/>
      <c r="AAM302" s="136"/>
      <c r="AAN302" s="136"/>
      <c r="AAO302" s="136"/>
      <c r="AAP302" s="136"/>
      <c r="AAQ302" s="136"/>
      <c r="AAR302" s="136"/>
      <c r="AAS302" s="136"/>
      <c r="AAT302" s="136"/>
      <c r="AAU302" s="136"/>
      <c r="AAV302" s="136"/>
      <c r="AAW302" s="136"/>
      <c r="AAX302" s="136"/>
      <c r="AAY302" s="136"/>
      <c r="AAZ302" s="136"/>
      <c r="ABA302" s="136"/>
      <c r="ABB302" s="136"/>
      <c r="ABC302" s="136"/>
      <c r="ABD302" s="136"/>
      <c r="ABE302" s="136"/>
      <c r="ABF302" s="136"/>
      <c r="ABG302" s="136"/>
      <c r="ABH302" s="136"/>
      <c r="ABI302" s="136"/>
      <c r="ABJ302" s="136"/>
      <c r="ABK302" s="136"/>
      <c r="ABL302" s="136"/>
      <c r="ABM302" s="136"/>
      <c r="ABN302" s="136"/>
      <c r="ABO302" s="136"/>
      <c r="ABP302" s="136"/>
      <c r="ABQ302" s="136"/>
      <c r="ABR302" s="136"/>
      <c r="ABS302" s="136"/>
      <c r="ABT302" s="136"/>
      <c r="ABU302" s="136"/>
      <c r="ABV302" s="136"/>
      <c r="ABW302" s="136"/>
      <c r="ABX302" s="136"/>
      <c r="ABY302" s="136"/>
      <c r="ABZ302" s="136"/>
      <c r="ACA302" s="136"/>
      <c r="ACB302" s="136"/>
      <c r="ACC302" s="136"/>
      <c r="ACD302" s="136"/>
      <c r="ACE302" s="136"/>
      <c r="ACF302" s="136"/>
      <c r="ACG302" s="136"/>
      <c r="ACH302" s="136"/>
      <c r="ACI302" s="136"/>
      <c r="ACJ302" s="136"/>
      <c r="ACK302" s="136"/>
      <c r="ACL302" s="136"/>
      <c r="ACM302" s="136"/>
      <c r="ACN302" s="136"/>
      <c r="ACO302" s="136"/>
      <c r="ACP302" s="136"/>
      <c r="ACQ302" s="136"/>
      <c r="ACR302" s="136"/>
      <c r="ACS302" s="136"/>
      <c r="ACT302" s="136"/>
      <c r="ACU302" s="136"/>
      <c r="ACV302" s="136"/>
      <c r="ACW302" s="136"/>
      <c r="ACX302" s="136"/>
      <c r="ACY302" s="136"/>
      <c r="ACZ302" s="136"/>
      <c r="ADA302" s="136"/>
      <c r="ADB302" s="136"/>
      <c r="ADC302" s="136"/>
      <c r="ADD302" s="136"/>
      <c r="ADE302" s="136"/>
      <c r="ADF302" s="136"/>
      <c r="ADG302" s="136"/>
      <c r="ADH302" s="136"/>
      <c r="ADI302" s="136"/>
      <c r="ADJ302" s="136"/>
      <c r="ADK302" s="136"/>
      <c r="ADL302" s="136"/>
      <c r="ADM302" s="136"/>
      <c r="ADN302" s="136"/>
      <c r="ADO302" s="136"/>
      <c r="ADP302" s="136"/>
      <c r="ADQ302" s="136"/>
      <c r="ADR302" s="136"/>
      <c r="ADS302" s="136"/>
      <c r="ADT302" s="136"/>
      <c r="ADU302" s="136"/>
      <c r="ADV302" s="136"/>
      <c r="ADW302" s="136"/>
      <c r="ADX302" s="136"/>
      <c r="ADY302" s="136"/>
      <c r="ADZ302" s="136"/>
      <c r="AEA302" s="136"/>
      <c r="AEB302" s="136"/>
      <c r="AEC302" s="136"/>
      <c r="AED302" s="136"/>
      <c r="AEE302" s="136"/>
      <c r="AEF302" s="136"/>
      <c r="AEG302" s="136"/>
      <c r="AEH302" s="136"/>
      <c r="AEI302" s="136"/>
      <c r="AEJ302" s="136"/>
      <c r="AEK302" s="136"/>
      <c r="AEL302" s="136"/>
      <c r="AEM302" s="136"/>
      <c r="AEN302" s="136"/>
      <c r="AEO302" s="136"/>
      <c r="AEP302" s="136"/>
      <c r="AEQ302" s="136"/>
      <c r="AER302" s="136"/>
      <c r="AES302" s="136"/>
      <c r="AET302" s="136"/>
      <c r="AEU302" s="136"/>
      <c r="AEV302" s="136"/>
      <c r="AEW302" s="136"/>
      <c r="AEX302" s="136"/>
      <c r="AEY302" s="136"/>
      <c r="AEZ302" s="136"/>
      <c r="AFA302" s="136"/>
      <c r="AFB302" s="136"/>
      <c r="AFC302" s="136"/>
      <c r="AFD302" s="136"/>
      <c r="AFE302" s="136"/>
      <c r="AFF302" s="136"/>
      <c r="AFG302" s="136"/>
      <c r="AFH302" s="136"/>
      <c r="AFI302" s="136"/>
      <c r="AFJ302" s="136"/>
      <c r="AFK302" s="136"/>
      <c r="AFL302" s="136"/>
      <c r="AFM302" s="136"/>
      <c r="AFN302" s="136"/>
      <c r="AFO302" s="136"/>
      <c r="AFP302" s="136"/>
      <c r="AFQ302" s="136"/>
      <c r="AFR302" s="136"/>
      <c r="AFS302" s="136"/>
      <c r="AFT302" s="136"/>
      <c r="AFU302" s="136"/>
      <c r="AFV302" s="136"/>
      <c r="AFW302" s="136"/>
      <c r="AFX302" s="136"/>
      <c r="AFY302" s="136"/>
      <c r="AFZ302" s="136"/>
      <c r="AGA302" s="136"/>
      <c r="AGB302" s="136"/>
      <c r="AGC302" s="136"/>
      <c r="AGD302" s="136"/>
      <c r="AGE302" s="136"/>
      <c r="AGF302" s="136"/>
      <c r="AGG302" s="136"/>
      <c r="AGH302" s="136"/>
      <c r="AGI302" s="136"/>
      <c r="AGJ302" s="136"/>
      <c r="AGK302" s="136"/>
      <c r="AGL302" s="136"/>
      <c r="AGM302" s="136"/>
      <c r="AGN302" s="136"/>
      <c r="AGO302" s="136"/>
      <c r="AGP302" s="136"/>
      <c r="AGQ302" s="136"/>
      <c r="AGR302" s="136"/>
      <c r="AGS302" s="136"/>
      <c r="AGT302" s="136"/>
      <c r="AGU302" s="136"/>
      <c r="AGV302" s="136"/>
      <c r="AGW302" s="136"/>
      <c r="AGX302" s="136"/>
      <c r="AGY302" s="136"/>
      <c r="AGZ302" s="136"/>
      <c r="AHA302" s="136"/>
      <c r="AHB302" s="136"/>
      <c r="AHC302" s="136"/>
      <c r="AHD302" s="136"/>
      <c r="AHE302" s="136"/>
      <c r="AHF302" s="136"/>
      <c r="AHG302" s="136"/>
      <c r="AHH302" s="136"/>
      <c r="AHI302" s="136"/>
      <c r="AHJ302" s="136"/>
      <c r="AHK302" s="136"/>
      <c r="AHL302" s="136"/>
      <c r="AHM302" s="136"/>
      <c r="AHN302" s="136"/>
      <c r="AHO302" s="136"/>
      <c r="AHP302" s="136"/>
      <c r="AHQ302" s="136"/>
      <c r="AHR302" s="136"/>
      <c r="AHS302" s="136"/>
      <c r="AHT302" s="136"/>
      <c r="AHU302" s="136"/>
      <c r="AHV302" s="136"/>
      <c r="AHW302" s="136"/>
      <c r="AHX302" s="136"/>
      <c r="AHY302" s="136"/>
      <c r="AHZ302" s="136"/>
      <c r="AIA302" s="136"/>
      <c r="AIB302" s="136"/>
      <c r="AIC302" s="136"/>
      <c r="AID302" s="136"/>
      <c r="AIE302" s="136"/>
      <c r="AIF302" s="136"/>
      <c r="AIG302" s="136"/>
      <c r="AIH302" s="136"/>
      <c r="AII302" s="136"/>
      <c r="AIJ302" s="136"/>
      <c r="AIK302" s="136"/>
      <c r="AIL302" s="136"/>
      <c r="AIM302" s="136"/>
      <c r="AIN302" s="136"/>
      <c r="AIO302" s="136"/>
      <c r="AIP302" s="136"/>
      <c r="AIQ302" s="136"/>
      <c r="AIR302" s="136"/>
      <c r="AIS302" s="136"/>
      <c r="AIT302" s="136"/>
      <c r="AIU302" s="136"/>
      <c r="AIV302" s="136"/>
      <c r="AIW302" s="136"/>
      <c r="AIX302" s="136"/>
      <c r="AIY302" s="136"/>
      <c r="AIZ302" s="136"/>
      <c r="AJA302" s="136"/>
      <c r="AJB302" s="136"/>
      <c r="AJC302" s="136"/>
      <c r="AJD302" s="136"/>
      <c r="AJE302" s="136"/>
      <c r="AJF302" s="136"/>
      <c r="AJG302" s="136"/>
      <c r="AJH302" s="136"/>
      <c r="AJI302" s="136"/>
      <c r="AJJ302" s="136"/>
      <c r="AJK302" s="136"/>
      <c r="AJL302" s="136"/>
      <c r="AJM302" s="136"/>
      <c r="AJN302" s="136"/>
      <c r="AJO302" s="136"/>
      <c r="AJP302" s="136"/>
      <c r="AJQ302" s="136"/>
      <c r="AJR302" s="136"/>
      <c r="AJS302" s="136"/>
      <c r="AJT302" s="136"/>
      <c r="AJU302" s="136"/>
      <c r="AJV302" s="136"/>
      <c r="AJW302" s="136"/>
      <c r="AJX302" s="136"/>
      <c r="AJY302" s="136"/>
      <c r="AJZ302" s="136"/>
      <c r="AKA302" s="136"/>
      <c r="AKB302" s="136"/>
      <c r="AKC302" s="136"/>
      <c r="AKD302" s="136"/>
      <c r="AKE302" s="136"/>
      <c r="AKF302" s="136"/>
      <c r="AKG302" s="136"/>
      <c r="AKH302" s="136"/>
      <c r="AKI302" s="136"/>
      <c r="AKJ302" s="136"/>
      <c r="AKK302" s="136"/>
      <c r="AKL302" s="136"/>
      <c r="AKM302" s="136"/>
      <c r="AKN302" s="136"/>
      <c r="AKO302" s="136"/>
      <c r="AKP302" s="136"/>
      <c r="AKQ302" s="136"/>
      <c r="AKR302" s="136"/>
      <c r="AKS302" s="136"/>
      <c r="AKT302" s="136"/>
      <c r="AKU302" s="136"/>
      <c r="AKV302" s="136"/>
      <c r="AKW302" s="136"/>
      <c r="AKX302" s="136"/>
      <c r="AKY302" s="136"/>
      <c r="AKZ302" s="136"/>
      <c r="ALA302" s="136"/>
      <c r="ALB302" s="136"/>
      <c r="ALC302" s="136"/>
      <c r="ALD302" s="136"/>
      <c r="ALE302" s="136"/>
      <c r="ALF302" s="136"/>
      <c r="ALG302" s="136"/>
      <c r="ALH302" s="136"/>
      <c r="ALI302" s="136"/>
      <c r="ALJ302" s="136"/>
      <c r="ALK302" s="136"/>
      <c r="ALL302" s="136"/>
      <c r="ALM302" s="136"/>
      <c r="ALN302" s="136"/>
      <c r="ALO302" s="136"/>
      <c r="ALP302" s="136"/>
      <c r="ALQ302" s="136"/>
      <c r="ALR302" s="136"/>
      <c r="ALS302" s="136"/>
      <c r="ALT302" s="136"/>
      <c r="ALU302" s="136"/>
      <c r="ALV302" s="136"/>
      <c r="ALW302" s="136"/>
      <c r="ALX302" s="136"/>
      <c r="ALY302" s="136"/>
      <c r="ALZ302" s="136"/>
      <c r="AMA302" s="136"/>
      <c r="AMB302" s="136"/>
      <c r="AMC302" s="136"/>
      <c r="AMD302" s="136"/>
      <c r="AME302" s="136"/>
      <c r="AMF302" s="136"/>
      <c r="AMG302" s="136"/>
      <c r="AMH302" s="136"/>
      <c r="AMI302" s="136"/>
    </row>
    <row r="303" spans="1:1023" ht="30" x14ac:dyDescent="0.25">
      <c r="A303" s="280" t="s">
        <v>1090</v>
      </c>
      <c r="B303" s="193">
        <v>303</v>
      </c>
      <c r="C303" s="261" t="s">
        <v>25996</v>
      </c>
      <c r="D303" s="213" t="s">
        <v>6589</v>
      </c>
      <c r="E303" s="136" t="s">
        <v>6591</v>
      </c>
      <c r="F303" s="237"/>
      <c r="G303" s="214"/>
      <c r="H303" s="214"/>
      <c r="I303" s="367">
        <v>450.6</v>
      </c>
      <c r="J303" s="421"/>
      <c r="K303" s="77"/>
      <c r="L303" s="77" t="s">
        <v>771</v>
      </c>
      <c r="M303" s="409" t="s">
        <v>770</v>
      </c>
      <c r="N303" s="161"/>
      <c r="O303" s="161"/>
      <c r="P303" s="161"/>
      <c r="Q303" s="161"/>
      <c r="R303" s="161"/>
      <c r="S303" s="77"/>
      <c r="T303" s="77"/>
      <c r="U303" s="161"/>
      <c r="V303" s="256">
        <f>IF(O303=1,10,100)</f>
        <v>100</v>
      </c>
      <c r="W303" s="256">
        <f>IF(O303=1,1,IF(O303=2,10,100))</f>
        <v>100</v>
      </c>
      <c r="X303" s="256">
        <f>IF(O303=3,20,100)</f>
        <v>100</v>
      </c>
      <c r="Y303" s="256">
        <f>IF(P303=1,10,100)</f>
        <v>100</v>
      </c>
      <c r="Z303" s="256">
        <f>IF(P303=1,1,IF(P303=2,10,100))</f>
        <v>100</v>
      </c>
      <c r="AA303" s="257">
        <f>IF(OR(EXACT(Q303,"1A"),EXACT(Q303,"1B")),0.1,IF(Q303=2,1,100))</f>
        <v>100</v>
      </c>
      <c r="AB303" s="257">
        <f>IF(OR(EXACT(R303,"1A"),EXACT(R303,"1B")),0.1,IF(R303=2,1,100))</f>
        <v>100</v>
      </c>
      <c r="AC303" s="257">
        <f>IF(OR(EXACT(S303,"1A"),EXACT(S303,"1B")),0.3,IF(S303=2,3,100))</f>
        <v>100</v>
      </c>
      <c r="AD303" s="136"/>
      <c r="AE303" s="136"/>
      <c r="AF303" s="249">
        <f>IF(OR(OR(EXACT(J303,"1A"),EXACT(J303,"1B"),EXACT(J303,"1C")),K303=1),1,IF(K303=2,10,100))</f>
        <v>100</v>
      </c>
      <c r="AG303" s="249">
        <f>IF(OR(EXACT(J303,"1A"),EXACT(J303,"1B"),EXACT(J303,"1C")),1,IF(J303=2,10,100))</f>
        <v>100</v>
      </c>
      <c r="AH303" s="249">
        <f>IF(OR(EXACT(J303,"1A"),EXACT(J303,"1B"),EXACT(J303,"1C"),K303=1),3,100)</f>
        <v>100</v>
      </c>
      <c r="AI303" s="249">
        <f>IF(OR(EXACT(J303,"1A"),EXACT(J303,"1B"),EXACT(J303,"1C")),5,100)</f>
        <v>100</v>
      </c>
      <c r="AJ303" s="269" t="s">
        <v>25627</v>
      </c>
      <c r="AK303" s="297"/>
      <c r="AL303" s="153">
        <v>3</v>
      </c>
      <c r="AM303" s="251"/>
      <c r="AN303" s="136"/>
      <c r="AO303" s="136"/>
      <c r="AP303" s="136"/>
      <c r="AQ303" s="199" t="s">
        <v>779</v>
      </c>
      <c r="AR303" s="136"/>
      <c r="AS303" s="136"/>
      <c r="AT303" s="136"/>
      <c r="AU303" s="136"/>
      <c r="AV303" s="136"/>
      <c r="AW303" s="136"/>
      <c r="AX303" s="136"/>
      <c r="AY303" s="136"/>
      <c r="AZ303" s="136"/>
      <c r="BA303" s="136"/>
      <c r="BB303" s="136"/>
      <c r="BC303" s="136"/>
      <c r="BD303" s="136"/>
      <c r="BE303" s="136"/>
      <c r="BF303" s="136"/>
      <c r="BG303" s="136"/>
      <c r="BH303" s="136"/>
      <c r="BI303" s="136"/>
      <c r="BJ303" s="136"/>
      <c r="BK303" s="136"/>
      <c r="BL303" s="136"/>
      <c r="BM303" s="136"/>
      <c r="BN303" s="136"/>
      <c r="BO303" s="136"/>
      <c r="BP303" s="136"/>
      <c r="BQ303" s="136"/>
      <c r="BR303" s="136"/>
      <c r="BS303" s="136"/>
      <c r="BT303" s="136"/>
      <c r="BU303" s="136"/>
      <c r="BV303" s="136"/>
      <c r="BW303" s="136"/>
      <c r="BX303" s="136"/>
      <c r="BY303" s="136"/>
      <c r="BZ303" s="136"/>
      <c r="CA303" s="136"/>
      <c r="CB303" s="136"/>
      <c r="CC303" s="136"/>
      <c r="CD303" s="136"/>
      <c r="CE303" s="136"/>
      <c r="CF303" s="136"/>
      <c r="CG303" s="136"/>
      <c r="CH303" s="136"/>
      <c r="CI303" s="136"/>
      <c r="CJ303" s="136"/>
      <c r="CK303" s="136"/>
      <c r="CL303" s="136"/>
      <c r="CM303" s="136"/>
      <c r="CN303" s="136"/>
      <c r="CO303" s="136"/>
      <c r="CP303" s="136"/>
      <c r="CQ303" s="136"/>
      <c r="CR303" s="136"/>
      <c r="CS303" s="136"/>
      <c r="CT303" s="136"/>
      <c r="CU303" s="136"/>
      <c r="CV303" s="136"/>
      <c r="CW303" s="136"/>
      <c r="CX303" s="136"/>
      <c r="CY303" s="136"/>
      <c r="CZ303" s="136"/>
      <c r="DA303" s="136"/>
      <c r="DB303" s="136"/>
      <c r="DC303" s="136"/>
      <c r="DD303" s="136"/>
      <c r="DE303" s="136"/>
      <c r="DF303" s="136"/>
      <c r="DG303" s="136"/>
      <c r="DH303" s="136"/>
      <c r="DI303" s="136"/>
      <c r="DJ303" s="136"/>
      <c r="DK303" s="136"/>
      <c r="DL303" s="136"/>
      <c r="DM303" s="136"/>
      <c r="DN303" s="136"/>
      <c r="DO303" s="136"/>
      <c r="DP303" s="136"/>
      <c r="DQ303" s="136"/>
      <c r="DR303" s="136"/>
      <c r="DS303" s="136"/>
      <c r="DT303" s="136"/>
      <c r="DU303" s="136"/>
      <c r="DV303" s="136"/>
      <c r="DW303" s="136"/>
      <c r="DX303" s="136"/>
      <c r="DY303" s="136"/>
      <c r="DZ303" s="136"/>
      <c r="EA303" s="136"/>
      <c r="EB303" s="136"/>
      <c r="EC303" s="136"/>
      <c r="ED303" s="136"/>
      <c r="EE303" s="136"/>
      <c r="EF303" s="136"/>
      <c r="EG303" s="136"/>
      <c r="EH303" s="136"/>
      <c r="EI303" s="136"/>
      <c r="EJ303" s="136"/>
      <c r="EK303" s="136"/>
      <c r="EL303" s="136"/>
      <c r="EM303" s="136"/>
      <c r="EN303" s="136"/>
      <c r="EO303" s="136"/>
      <c r="EP303" s="136"/>
      <c r="EQ303" s="136"/>
      <c r="ER303" s="136"/>
      <c r="ES303" s="136"/>
      <c r="ET303" s="136"/>
      <c r="EU303" s="136"/>
      <c r="EV303" s="136"/>
      <c r="EW303" s="136"/>
      <c r="EX303" s="136"/>
      <c r="EY303" s="136"/>
      <c r="EZ303" s="136"/>
      <c r="FA303" s="136"/>
      <c r="FB303" s="136"/>
      <c r="FC303" s="136"/>
      <c r="FD303" s="136"/>
      <c r="FE303" s="136"/>
      <c r="FF303" s="136"/>
      <c r="FG303" s="136"/>
      <c r="FH303" s="136"/>
      <c r="FI303" s="136"/>
      <c r="FJ303" s="136"/>
      <c r="FK303" s="136"/>
      <c r="FL303" s="136"/>
      <c r="FM303" s="136"/>
      <c r="FN303" s="136"/>
      <c r="FO303" s="136"/>
      <c r="FP303" s="136"/>
      <c r="FQ303" s="136"/>
      <c r="FR303" s="136"/>
      <c r="FS303" s="136"/>
      <c r="FT303" s="136"/>
      <c r="FU303" s="136"/>
      <c r="FV303" s="136"/>
      <c r="FW303" s="136"/>
      <c r="FX303" s="136"/>
      <c r="FY303" s="136"/>
      <c r="FZ303" s="136"/>
      <c r="GA303" s="136"/>
      <c r="GB303" s="136"/>
      <c r="GC303" s="136"/>
      <c r="GD303" s="136"/>
      <c r="GE303" s="136"/>
      <c r="GF303" s="136"/>
      <c r="GG303" s="136"/>
      <c r="GH303" s="136"/>
      <c r="GI303" s="136"/>
      <c r="GJ303" s="136"/>
      <c r="GK303" s="136"/>
      <c r="GL303" s="136"/>
      <c r="GM303" s="136"/>
      <c r="GN303" s="136"/>
      <c r="GO303" s="136"/>
      <c r="GP303" s="136"/>
      <c r="GQ303" s="136"/>
      <c r="GR303" s="136"/>
      <c r="GS303" s="136"/>
      <c r="GT303" s="136"/>
      <c r="GU303" s="136"/>
      <c r="GV303" s="136"/>
      <c r="GW303" s="136"/>
      <c r="GX303" s="136"/>
      <c r="GY303" s="136"/>
      <c r="GZ303" s="136"/>
      <c r="HA303" s="136"/>
      <c r="HB303" s="136"/>
      <c r="HC303" s="136"/>
      <c r="HD303" s="136"/>
      <c r="HE303" s="136"/>
      <c r="HF303" s="136"/>
      <c r="HG303" s="136"/>
      <c r="HH303" s="136"/>
      <c r="HI303" s="136"/>
      <c r="HJ303" s="136"/>
      <c r="HK303" s="136"/>
      <c r="HL303" s="136"/>
      <c r="HM303" s="136"/>
      <c r="HN303" s="136"/>
      <c r="HO303" s="136"/>
      <c r="HP303" s="136"/>
      <c r="HQ303" s="136"/>
      <c r="HR303" s="136"/>
      <c r="HS303" s="136"/>
      <c r="HT303" s="136"/>
      <c r="HU303" s="136"/>
      <c r="HV303" s="136"/>
      <c r="HW303" s="136"/>
      <c r="HX303" s="136"/>
      <c r="HY303" s="136"/>
      <c r="HZ303" s="136"/>
      <c r="IA303" s="136"/>
      <c r="IB303" s="136"/>
      <c r="IC303" s="136"/>
      <c r="ID303" s="136"/>
      <c r="IE303" s="136"/>
      <c r="IF303" s="136"/>
      <c r="IG303" s="136"/>
      <c r="IH303" s="136"/>
      <c r="II303" s="136"/>
      <c r="IJ303" s="136"/>
      <c r="IK303" s="136"/>
      <c r="IL303" s="136"/>
      <c r="IM303" s="136"/>
      <c r="IN303" s="136"/>
      <c r="IO303" s="136"/>
      <c r="IP303" s="136"/>
      <c r="IQ303" s="136"/>
      <c r="IR303" s="136"/>
      <c r="IS303" s="136"/>
      <c r="IT303" s="136"/>
      <c r="IU303" s="136"/>
      <c r="IV303" s="136"/>
      <c r="IW303" s="136"/>
      <c r="IX303" s="136"/>
      <c r="IY303" s="136"/>
      <c r="IZ303" s="136"/>
      <c r="JA303" s="136"/>
      <c r="JB303" s="136"/>
      <c r="JC303" s="136"/>
      <c r="JD303" s="136"/>
      <c r="JE303" s="136"/>
      <c r="JF303" s="136"/>
      <c r="JG303" s="136"/>
      <c r="JH303" s="136"/>
      <c r="JI303" s="136"/>
      <c r="JJ303" s="136"/>
      <c r="JK303" s="136"/>
      <c r="JL303" s="136"/>
      <c r="JM303" s="136"/>
      <c r="JN303" s="136"/>
      <c r="JO303" s="136"/>
      <c r="JP303" s="136"/>
      <c r="JQ303" s="136"/>
      <c r="JR303" s="136"/>
      <c r="JS303" s="136"/>
      <c r="JT303" s="136"/>
      <c r="JU303" s="136"/>
      <c r="JV303" s="136"/>
      <c r="JW303" s="136"/>
      <c r="JX303" s="136"/>
      <c r="JY303" s="136"/>
      <c r="JZ303" s="136"/>
      <c r="KA303" s="136"/>
      <c r="KB303" s="136"/>
      <c r="KC303" s="136"/>
      <c r="KD303" s="136"/>
      <c r="KE303" s="136"/>
      <c r="KF303" s="136"/>
      <c r="KG303" s="136"/>
      <c r="KH303" s="136"/>
      <c r="KI303" s="136"/>
      <c r="KJ303" s="136"/>
      <c r="KK303" s="136"/>
      <c r="KL303" s="136"/>
      <c r="KM303" s="136"/>
      <c r="KN303" s="136"/>
      <c r="KO303" s="136"/>
      <c r="KP303" s="136"/>
      <c r="KQ303" s="136"/>
      <c r="KR303" s="136"/>
      <c r="KS303" s="136"/>
      <c r="KT303" s="136"/>
      <c r="KU303" s="136"/>
      <c r="KV303" s="136"/>
      <c r="KW303" s="136"/>
      <c r="KX303" s="136"/>
      <c r="KY303" s="136"/>
      <c r="KZ303" s="136"/>
      <c r="LA303" s="136"/>
      <c r="LB303" s="136"/>
      <c r="LC303" s="136"/>
      <c r="LD303" s="136"/>
      <c r="LE303" s="136"/>
      <c r="LF303" s="136"/>
      <c r="LG303" s="136"/>
      <c r="LH303" s="136"/>
      <c r="LI303" s="136"/>
      <c r="LJ303" s="136"/>
      <c r="LK303" s="136"/>
      <c r="LL303" s="136"/>
      <c r="LM303" s="136"/>
      <c r="LN303" s="136"/>
      <c r="LO303" s="136"/>
      <c r="LP303" s="136"/>
      <c r="LQ303" s="136"/>
      <c r="LR303" s="136"/>
      <c r="LS303" s="136"/>
      <c r="LT303" s="136"/>
      <c r="LU303" s="136"/>
      <c r="LV303" s="136"/>
      <c r="LW303" s="136"/>
      <c r="LX303" s="136"/>
      <c r="LY303" s="136"/>
      <c r="LZ303" s="136"/>
      <c r="MA303" s="136"/>
      <c r="MB303" s="136"/>
      <c r="MC303" s="136"/>
      <c r="MD303" s="136"/>
      <c r="ME303" s="136"/>
      <c r="MF303" s="136"/>
      <c r="MG303" s="136"/>
      <c r="MH303" s="136"/>
      <c r="MI303" s="136"/>
      <c r="MJ303" s="136"/>
      <c r="MK303" s="136"/>
      <c r="ML303" s="136"/>
      <c r="MM303" s="136"/>
      <c r="MN303" s="136"/>
      <c r="MO303" s="136"/>
      <c r="MP303" s="136"/>
      <c r="MQ303" s="136"/>
      <c r="MR303" s="136"/>
      <c r="MS303" s="136"/>
      <c r="MT303" s="136"/>
      <c r="MU303" s="136"/>
      <c r="MV303" s="136"/>
      <c r="MW303" s="136"/>
      <c r="MX303" s="136"/>
      <c r="MY303" s="136"/>
      <c r="MZ303" s="136"/>
      <c r="NA303" s="136"/>
      <c r="NB303" s="136"/>
      <c r="NC303" s="136"/>
      <c r="ND303" s="136"/>
      <c r="NE303" s="136"/>
      <c r="NF303" s="136"/>
      <c r="NG303" s="136"/>
      <c r="NH303" s="136"/>
      <c r="NI303" s="136"/>
      <c r="NJ303" s="136"/>
      <c r="NK303" s="136"/>
      <c r="NL303" s="136"/>
      <c r="NM303" s="136"/>
      <c r="NN303" s="136"/>
      <c r="NO303" s="136"/>
      <c r="NP303" s="136"/>
      <c r="NQ303" s="136"/>
      <c r="NR303" s="136"/>
      <c r="NS303" s="136"/>
      <c r="NT303" s="136"/>
      <c r="NU303" s="136"/>
      <c r="NV303" s="136"/>
      <c r="NW303" s="136"/>
      <c r="NX303" s="136"/>
      <c r="NY303" s="136"/>
      <c r="NZ303" s="136"/>
      <c r="OA303" s="136"/>
      <c r="OB303" s="136"/>
      <c r="OC303" s="136"/>
      <c r="OD303" s="136"/>
      <c r="OE303" s="136"/>
      <c r="OF303" s="136"/>
      <c r="OG303" s="136"/>
      <c r="OH303" s="136"/>
      <c r="OI303" s="136"/>
      <c r="OJ303" s="136"/>
      <c r="OK303" s="136"/>
      <c r="OL303" s="136"/>
      <c r="OM303" s="136"/>
      <c r="ON303" s="136"/>
      <c r="OO303" s="136"/>
      <c r="OP303" s="136"/>
      <c r="OQ303" s="136"/>
      <c r="OR303" s="136"/>
      <c r="OS303" s="136"/>
      <c r="OT303" s="136"/>
      <c r="OU303" s="136"/>
      <c r="OV303" s="136"/>
      <c r="OW303" s="136"/>
      <c r="OX303" s="136"/>
      <c r="OY303" s="136"/>
      <c r="OZ303" s="136"/>
      <c r="PA303" s="136"/>
      <c r="PB303" s="136"/>
      <c r="PC303" s="136"/>
      <c r="PD303" s="136"/>
      <c r="PE303" s="136"/>
      <c r="PF303" s="136"/>
      <c r="PG303" s="136"/>
      <c r="PH303" s="136"/>
      <c r="PI303" s="136"/>
      <c r="PJ303" s="136"/>
      <c r="PK303" s="136"/>
      <c r="PL303" s="136"/>
      <c r="PM303" s="136"/>
      <c r="PN303" s="136"/>
      <c r="PO303" s="136"/>
      <c r="PP303" s="136"/>
      <c r="PQ303" s="136"/>
      <c r="PR303" s="136"/>
      <c r="PS303" s="136"/>
      <c r="PT303" s="136"/>
      <c r="PU303" s="136"/>
      <c r="PV303" s="136"/>
      <c r="PW303" s="136"/>
      <c r="PX303" s="136"/>
      <c r="PY303" s="136"/>
      <c r="PZ303" s="136"/>
      <c r="QA303" s="136"/>
      <c r="QB303" s="136"/>
      <c r="QC303" s="136"/>
      <c r="QD303" s="136"/>
      <c r="QE303" s="136"/>
      <c r="QF303" s="136"/>
      <c r="QG303" s="136"/>
      <c r="QH303" s="136"/>
      <c r="QI303" s="136"/>
      <c r="QJ303" s="136"/>
      <c r="QK303" s="136"/>
      <c r="QL303" s="136"/>
      <c r="QM303" s="136"/>
      <c r="QN303" s="136"/>
      <c r="QO303" s="136"/>
      <c r="QP303" s="136"/>
      <c r="QQ303" s="136"/>
      <c r="QR303" s="136"/>
      <c r="QS303" s="136"/>
      <c r="QT303" s="136"/>
      <c r="QU303" s="136"/>
      <c r="QV303" s="136"/>
      <c r="QW303" s="136"/>
      <c r="QX303" s="136"/>
      <c r="QY303" s="136"/>
      <c r="QZ303" s="136"/>
      <c r="RA303" s="136"/>
      <c r="RB303" s="136"/>
      <c r="RC303" s="136"/>
      <c r="RD303" s="136"/>
      <c r="RE303" s="136"/>
      <c r="RF303" s="136"/>
      <c r="RG303" s="136"/>
      <c r="RH303" s="136"/>
      <c r="RI303" s="136"/>
      <c r="RJ303" s="136"/>
      <c r="RK303" s="136"/>
      <c r="RL303" s="136"/>
      <c r="RM303" s="136"/>
      <c r="RN303" s="136"/>
      <c r="RO303" s="136"/>
      <c r="RP303" s="136"/>
      <c r="RQ303" s="136"/>
      <c r="RR303" s="136"/>
      <c r="RS303" s="136"/>
      <c r="RT303" s="136"/>
      <c r="RU303" s="136"/>
      <c r="RV303" s="136"/>
      <c r="RW303" s="136"/>
      <c r="RX303" s="136"/>
      <c r="RY303" s="136"/>
      <c r="RZ303" s="136"/>
      <c r="SA303" s="136"/>
      <c r="SB303" s="136"/>
      <c r="SC303" s="136"/>
      <c r="SD303" s="136"/>
      <c r="SE303" s="136"/>
      <c r="SF303" s="136"/>
      <c r="SG303" s="136"/>
      <c r="SH303" s="136"/>
      <c r="SI303" s="136"/>
      <c r="SJ303" s="136"/>
      <c r="SK303" s="136"/>
      <c r="SL303" s="136"/>
      <c r="SM303" s="136"/>
      <c r="SN303" s="136"/>
      <c r="SO303" s="136"/>
      <c r="SP303" s="136"/>
      <c r="SQ303" s="136"/>
      <c r="SR303" s="136"/>
      <c r="SS303" s="136"/>
      <c r="ST303" s="136"/>
      <c r="SU303" s="136"/>
      <c r="SV303" s="136"/>
      <c r="SW303" s="136"/>
      <c r="SX303" s="136"/>
      <c r="SY303" s="136"/>
      <c r="SZ303" s="136"/>
      <c r="TA303" s="136"/>
      <c r="TB303" s="136"/>
      <c r="TC303" s="136"/>
      <c r="TD303" s="136"/>
      <c r="TE303" s="136"/>
      <c r="TF303" s="136"/>
      <c r="TG303" s="136"/>
      <c r="TH303" s="136"/>
      <c r="TI303" s="136"/>
      <c r="TJ303" s="136"/>
      <c r="TK303" s="136"/>
      <c r="TL303" s="136"/>
      <c r="TM303" s="136"/>
      <c r="TN303" s="136"/>
      <c r="TO303" s="136"/>
      <c r="TP303" s="136"/>
      <c r="TQ303" s="136"/>
      <c r="TR303" s="136"/>
      <c r="TS303" s="136"/>
      <c r="TT303" s="136"/>
      <c r="TU303" s="136"/>
      <c r="TV303" s="136"/>
      <c r="TW303" s="136"/>
      <c r="TX303" s="136"/>
      <c r="TY303" s="136"/>
      <c r="TZ303" s="136"/>
      <c r="UA303" s="136"/>
      <c r="UB303" s="136"/>
      <c r="UC303" s="136"/>
      <c r="UD303" s="136"/>
      <c r="UE303" s="136"/>
      <c r="UF303" s="136"/>
      <c r="UG303" s="136"/>
      <c r="UH303" s="136"/>
      <c r="UI303" s="136"/>
      <c r="UJ303" s="136"/>
      <c r="UK303" s="136"/>
      <c r="UL303" s="136"/>
      <c r="UM303" s="136"/>
      <c r="UN303" s="136"/>
      <c r="UO303" s="136"/>
      <c r="UP303" s="136"/>
      <c r="UQ303" s="136"/>
      <c r="UR303" s="136"/>
      <c r="US303" s="136"/>
      <c r="UT303" s="136"/>
      <c r="UU303" s="136"/>
      <c r="UV303" s="136"/>
      <c r="UW303" s="136"/>
      <c r="UX303" s="136"/>
      <c r="UY303" s="136"/>
      <c r="UZ303" s="136"/>
      <c r="VA303" s="136"/>
      <c r="VB303" s="136"/>
      <c r="VC303" s="136"/>
      <c r="VD303" s="136"/>
      <c r="VE303" s="136"/>
      <c r="VF303" s="136"/>
      <c r="VG303" s="136"/>
      <c r="VH303" s="136"/>
      <c r="VI303" s="136"/>
      <c r="VJ303" s="136"/>
      <c r="VK303" s="136"/>
      <c r="VL303" s="136"/>
      <c r="VM303" s="136"/>
      <c r="VN303" s="136"/>
      <c r="VO303" s="136"/>
      <c r="VP303" s="136"/>
      <c r="VQ303" s="136"/>
      <c r="VR303" s="136"/>
      <c r="VS303" s="136"/>
      <c r="VT303" s="136"/>
      <c r="VU303" s="136"/>
      <c r="VV303" s="136"/>
      <c r="VW303" s="136"/>
      <c r="VX303" s="136"/>
      <c r="VY303" s="136"/>
      <c r="VZ303" s="136"/>
      <c r="WA303" s="136"/>
      <c r="WB303" s="136"/>
      <c r="WC303" s="136"/>
      <c r="WD303" s="136"/>
      <c r="WE303" s="136"/>
      <c r="WF303" s="136"/>
      <c r="WG303" s="136"/>
      <c r="WH303" s="136"/>
      <c r="WI303" s="136"/>
      <c r="WJ303" s="136"/>
      <c r="WK303" s="136"/>
      <c r="WL303" s="136"/>
      <c r="WM303" s="136"/>
      <c r="WN303" s="136"/>
      <c r="WO303" s="136"/>
      <c r="WP303" s="136"/>
      <c r="WQ303" s="136"/>
      <c r="WR303" s="136"/>
      <c r="WS303" s="136"/>
      <c r="WT303" s="136"/>
      <c r="WU303" s="136"/>
      <c r="WV303" s="136"/>
      <c r="WW303" s="136"/>
      <c r="WX303" s="136"/>
      <c r="WY303" s="136"/>
      <c r="WZ303" s="136"/>
      <c r="XA303" s="136"/>
      <c r="XB303" s="136"/>
      <c r="XC303" s="136"/>
      <c r="XD303" s="136"/>
      <c r="XE303" s="136"/>
      <c r="XF303" s="136"/>
      <c r="XG303" s="136"/>
      <c r="XH303" s="136"/>
      <c r="XI303" s="136"/>
      <c r="XJ303" s="136"/>
      <c r="XK303" s="136"/>
      <c r="XL303" s="136"/>
      <c r="XM303" s="136"/>
      <c r="XN303" s="136"/>
      <c r="XO303" s="136"/>
      <c r="XP303" s="136"/>
      <c r="XQ303" s="136"/>
      <c r="XR303" s="136"/>
      <c r="XS303" s="136"/>
      <c r="XT303" s="136"/>
      <c r="XU303" s="136"/>
      <c r="XV303" s="136"/>
      <c r="XW303" s="136"/>
      <c r="XX303" s="136"/>
      <c r="XY303" s="136"/>
      <c r="XZ303" s="136"/>
      <c r="YA303" s="136"/>
      <c r="YB303" s="136"/>
      <c r="YC303" s="136"/>
      <c r="YD303" s="136"/>
      <c r="YE303" s="136"/>
      <c r="YF303" s="136"/>
      <c r="YG303" s="136"/>
      <c r="YH303" s="136"/>
      <c r="YI303" s="136"/>
      <c r="YJ303" s="136"/>
      <c r="YK303" s="136"/>
      <c r="YL303" s="136"/>
      <c r="YM303" s="136"/>
      <c r="YN303" s="136"/>
      <c r="YO303" s="136"/>
      <c r="YP303" s="136"/>
      <c r="YQ303" s="136"/>
      <c r="YR303" s="136"/>
      <c r="YS303" s="136"/>
      <c r="YT303" s="136"/>
      <c r="YU303" s="136"/>
      <c r="YV303" s="136"/>
      <c r="YW303" s="136"/>
      <c r="YX303" s="136"/>
      <c r="YY303" s="136"/>
      <c r="YZ303" s="136"/>
      <c r="ZA303" s="136"/>
      <c r="ZB303" s="136"/>
      <c r="ZC303" s="136"/>
      <c r="ZD303" s="136"/>
      <c r="ZE303" s="136"/>
      <c r="ZF303" s="136"/>
      <c r="ZG303" s="136"/>
      <c r="ZH303" s="136"/>
      <c r="ZI303" s="136"/>
      <c r="ZJ303" s="136"/>
      <c r="ZK303" s="136"/>
      <c r="ZL303" s="136"/>
      <c r="ZM303" s="136"/>
      <c r="ZN303" s="136"/>
      <c r="ZO303" s="136"/>
      <c r="ZP303" s="136"/>
      <c r="ZQ303" s="136"/>
      <c r="ZR303" s="136"/>
      <c r="ZS303" s="136"/>
      <c r="ZT303" s="136"/>
      <c r="ZU303" s="136"/>
      <c r="ZV303" s="136"/>
      <c r="ZW303" s="136"/>
      <c r="ZX303" s="136"/>
      <c r="ZY303" s="136"/>
      <c r="ZZ303" s="136"/>
      <c r="AAA303" s="136"/>
      <c r="AAB303" s="136"/>
      <c r="AAC303" s="136"/>
      <c r="AAD303" s="136"/>
      <c r="AAE303" s="136"/>
      <c r="AAF303" s="136"/>
      <c r="AAG303" s="136"/>
      <c r="AAH303" s="136"/>
      <c r="AAI303" s="136"/>
      <c r="AAJ303" s="136"/>
      <c r="AAK303" s="136"/>
      <c r="AAL303" s="136"/>
      <c r="AAM303" s="136"/>
      <c r="AAN303" s="136"/>
      <c r="AAO303" s="136"/>
      <c r="AAP303" s="136"/>
      <c r="AAQ303" s="136"/>
      <c r="AAR303" s="136"/>
      <c r="AAS303" s="136"/>
      <c r="AAT303" s="136"/>
      <c r="AAU303" s="136"/>
      <c r="AAV303" s="136"/>
      <c r="AAW303" s="136"/>
      <c r="AAX303" s="136"/>
      <c r="AAY303" s="136"/>
      <c r="AAZ303" s="136"/>
      <c r="ABA303" s="136"/>
      <c r="ABB303" s="136"/>
      <c r="ABC303" s="136"/>
      <c r="ABD303" s="136"/>
      <c r="ABE303" s="136"/>
      <c r="ABF303" s="136"/>
      <c r="ABG303" s="136"/>
      <c r="ABH303" s="136"/>
      <c r="ABI303" s="136"/>
      <c r="ABJ303" s="136"/>
      <c r="ABK303" s="136"/>
      <c r="ABL303" s="136"/>
      <c r="ABM303" s="136"/>
      <c r="ABN303" s="136"/>
      <c r="ABO303" s="136"/>
      <c r="ABP303" s="136"/>
      <c r="ABQ303" s="136"/>
      <c r="ABR303" s="136"/>
      <c r="ABS303" s="136"/>
      <c r="ABT303" s="136"/>
      <c r="ABU303" s="136"/>
      <c r="ABV303" s="136"/>
      <c r="ABW303" s="136"/>
      <c r="ABX303" s="136"/>
      <c r="ABY303" s="136"/>
      <c r="ABZ303" s="136"/>
      <c r="ACA303" s="136"/>
      <c r="ACB303" s="136"/>
      <c r="ACC303" s="136"/>
      <c r="ACD303" s="136"/>
      <c r="ACE303" s="136"/>
      <c r="ACF303" s="136"/>
      <c r="ACG303" s="136"/>
      <c r="ACH303" s="136"/>
      <c r="ACI303" s="136"/>
      <c r="ACJ303" s="136"/>
      <c r="ACK303" s="136"/>
      <c r="ACL303" s="136"/>
      <c r="ACM303" s="136"/>
      <c r="ACN303" s="136"/>
      <c r="ACO303" s="136"/>
      <c r="ACP303" s="136"/>
      <c r="ACQ303" s="136"/>
      <c r="ACR303" s="136"/>
      <c r="ACS303" s="136"/>
      <c r="ACT303" s="136"/>
      <c r="ACU303" s="136"/>
      <c r="ACV303" s="136"/>
      <c r="ACW303" s="136"/>
      <c r="ACX303" s="136"/>
      <c r="ACY303" s="136"/>
      <c r="ACZ303" s="136"/>
      <c r="ADA303" s="136"/>
      <c r="ADB303" s="136"/>
      <c r="ADC303" s="136"/>
      <c r="ADD303" s="136"/>
      <c r="ADE303" s="136"/>
      <c r="ADF303" s="136"/>
      <c r="ADG303" s="136"/>
      <c r="ADH303" s="136"/>
      <c r="ADI303" s="136"/>
      <c r="ADJ303" s="136"/>
      <c r="ADK303" s="136"/>
      <c r="ADL303" s="136"/>
      <c r="ADM303" s="136"/>
      <c r="ADN303" s="136"/>
      <c r="ADO303" s="136"/>
      <c r="ADP303" s="136"/>
      <c r="ADQ303" s="136"/>
      <c r="ADR303" s="136"/>
      <c r="ADS303" s="136"/>
      <c r="ADT303" s="136"/>
      <c r="ADU303" s="136"/>
      <c r="ADV303" s="136"/>
      <c r="ADW303" s="136"/>
      <c r="ADX303" s="136"/>
      <c r="ADY303" s="136"/>
      <c r="ADZ303" s="136"/>
      <c r="AEA303" s="136"/>
      <c r="AEB303" s="136"/>
      <c r="AEC303" s="136"/>
      <c r="AED303" s="136"/>
      <c r="AEE303" s="136"/>
      <c r="AEF303" s="136"/>
      <c r="AEG303" s="136"/>
      <c r="AEH303" s="136"/>
      <c r="AEI303" s="136"/>
      <c r="AEJ303" s="136"/>
      <c r="AEK303" s="136"/>
      <c r="AEL303" s="136"/>
      <c r="AEM303" s="136"/>
      <c r="AEN303" s="136"/>
      <c r="AEO303" s="136"/>
      <c r="AEP303" s="136"/>
      <c r="AEQ303" s="136"/>
      <c r="AER303" s="136"/>
      <c r="AES303" s="136"/>
      <c r="AET303" s="136"/>
      <c r="AEU303" s="136"/>
      <c r="AEV303" s="136"/>
      <c r="AEW303" s="136"/>
      <c r="AEX303" s="136"/>
      <c r="AEY303" s="136"/>
      <c r="AEZ303" s="136"/>
      <c r="AFA303" s="136"/>
      <c r="AFB303" s="136"/>
      <c r="AFC303" s="136"/>
      <c r="AFD303" s="136"/>
      <c r="AFE303" s="136"/>
      <c r="AFF303" s="136"/>
      <c r="AFG303" s="136"/>
      <c r="AFH303" s="136"/>
      <c r="AFI303" s="136"/>
      <c r="AFJ303" s="136"/>
      <c r="AFK303" s="136"/>
      <c r="AFL303" s="136"/>
      <c r="AFM303" s="136"/>
      <c r="AFN303" s="136"/>
      <c r="AFO303" s="136"/>
      <c r="AFP303" s="136"/>
      <c r="AFQ303" s="136"/>
      <c r="AFR303" s="136"/>
      <c r="AFS303" s="136"/>
      <c r="AFT303" s="136"/>
      <c r="AFU303" s="136"/>
      <c r="AFV303" s="136"/>
      <c r="AFW303" s="136"/>
      <c r="AFX303" s="136"/>
      <c r="AFY303" s="136"/>
      <c r="AFZ303" s="136"/>
      <c r="AGA303" s="136"/>
      <c r="AGB303" s="136"/>
      <c r="AGC303" s="136"/>
      <c r="AGD303" s="136"/>
      <c r="AGE303" s="136"/>
      <c r="AGF303" s="136"/>
      <c r="AGG303" s="136"/>
      <c r="AGH303" s="136"/>
      <c r="AGI303" s="136"/>
      <c r="AGJ303" s="136"/>
      <c r="AGK303" s="136"/>
      <c r="AGL303" s="136"/>
      <c r="AGM303" s="136"/>
      <c r="AGN303" s="136"/>
      <c r="AGO303" s="136"/>
      <c r="AGP303" s="136"/>
      <c r="AGQ303" s="136"/>
      <c r="AGR303" s="136"/>
      <c r="AGS303" s="136"/>
      <c r="AGT303" s="136"/>
      <c r="AGU303" s="136"/>
      <c r="AGV303" s="136"/>
      <c r="AGW303" s="136"/>
      <c r="AGX303" s="136"/>
      <c r="AGY303" s="136"/>
      <c r="AGZ303" s="136"/>
      <c r="AHA303" s="136"/>
      <c r="AHB303" s="136"/>
      <c r="AHC303" s="136"/>
      <c r="AHD303" s="136"/>
      <c r="AHE303" s="136"/>
      <c r="AHF303" s="136"/>
      <c r="AHG303" s="136"/>
      <c r="AHH303" s="136"/>
      <c r="AHI303" s="136"/>
      <c r="AHJ303" s="136"/>
      <c r="AHK303" s="136"/>
      <c r="AHL303" s="136"/>
      <c r="AHM303" s="136"/>
      <c r="AHN303" s="136"/>
      <c r="AHO303" s="136"/>
      <c r="AHP303" s="136"/>
      <c r="AHQ303" s="136"/>
      <c r="AHR303" s="136"/>
      <c r="AHS303" s="136"/>
      <c r="AHT303" s="136"/>
      <c r="AHU303" s="136"/>
      <c r="AHV303" s="136"/>
      <c r="AHW303" s="136"/>
      <c r="AHX303" s="136"/>
      <c r="AHY303" s="136"/>
      <c r="AHZ303" s="136"/>
      <c r="AIA303" s="136"/>
      <c r="AIB303" s="136"/>
      <c r="AIC303" s="136"/>
      <c r="AID303" s="136"/>
      <c r="AIE303" s="136"/>
      <c r="AIF303" s="136"/>
      <c r="AIG303" s="136"/>
      <c r="AIH303" s="136"/>
      <c r="AII303" s="136"/>
      <c r="AIJ303" s="136"/>
      <c r="AIK303" s="136"/>
      <c r="AIL303" s="136"/>
      <c r="AIM303" s="136"/>
      <c r="AIN303" s="136"/>
      <c r="AIO303" s="136"/>
      <c r="AIP303" s="136"/>
      <c r="AIQ303" s="136"/>
      <c r="AIR303" s="136"/>
      <c r="AIS303" s="136"/>
      <c r="AIT303" s="136"/>
      <c r="AIU303" s="136"/>
      <c r="AIV303" s="136"/>
      <c r="AIW303" s="136"/>
      <c r="AIX303" s="136"/>
      <c r="AIY303" s="136"/>
      <c r="AIZ303" s="136"/>
      <c r="AJA303" s="136"/>
      <c r="AJB303" s="136"/>
      <c r="AJC303" s="136"/>
      <c r="AJD303" s="136"/>
      <c r="AJE303" s="136"/>
      <c r="AJF303" s="136"/>
      <c r="AJG303" s="136"/>
      <c r="AJH303" s="136"/>
      <c r="AJI303" s="136"/>
      <c r="AJJ303" s="136"/>
      <c r="AJK303" s="136"/>
      <c r="AJL303" s="136"/>
      <c r="AJM303" s="136"/>
      <c r="AJN303" s="136"/>
      <c r="AJO303" s="136"/>
      <c r="AJP303" s="136"/>
      <c r="AJQ303" s="136"/>
      <c r="AJR303" s="136"/>
      <c r="AJS303" s="136"/>
      <c r="AJT303" s="136"/>
      <c r="AJU303" s="136"/>
      <c r="AJV303" s="136"/>
      <c r="AJW303" s="136"/>
      <c r="AJX303" s="136"/>
      <c r="AJY303" s="136"/>
      <c r="AJZ303" s="136"/>
      <c r="AKA303" s="136"/>
      <c r="AKB303" s="136"/>
      <c r="AKC303" s="136"/>
      <c r="AKD303" s="136"/>
      <c r="AKE303" s="136"/>
      <c r="AKF303" s="136"/>
      <c r="AKG303" s="136"/>
      <c r="AKH303" s="136"/>
      <c r="AKI303" s="136"/>
      <c r="AKJ303" s="136"/>
      <c r="AKK303" s="136"/>
      <c r="AKL303" s="136"/>
      <c r="AKM303" s="136"/>
      <c r="AKN303" s="136"/>
      <c r="AKO303" s="136"/>
      <c r="AKP303" s="136"/>
      <c r="AKQ303" s="136"/>
      <c r="AKR303" s="136"/>
      <c r="AKS303" s="136"/>
      <c r="AKT303" s="136"/>
      <c r="AKU303" s="136"/>
      <c r="AKV303" s="136"/>
      <c r="AKW303" s="136"/>
      <c r="AKX303" s="136"/>
      <c r="AKY303" s="136"/>
      <c r="AKZ303" s="136"/>
      <c r="ALA303" s="136"/>
      <c r="ALB303" s="136"/>
      <c r="ALC303" s="136"/>
      <c r="ALD303" s="136"/>
      <c r="ALE303" s="136"/>
      <c r="ALF303" s="136"/>
      <c r="ALG303" s="136"/>
      <c r="ALH303" s="136"/>
      <c r="ALI303" s="136"/>
      <c r="ALJ303" s="136"/>
      <c r="ALK303" s="136"/>
      <c r="ALL303" s="136"/>
      <c r="ALM303" s="136"/>
      <c r="ALN303" s="136"/>
      <c r="ALO303" s="136"/>
      <c r="ALP303" s="136"/>
      <c r="ALQ303" s="136"/>
      <c r="ALR303" s="136"/>
      <c r="ALS303" s="136"/>
      <c r="ALT303" s="136"/>
      <c r="ALU303" s="136"/>
      <c r="ALV303" s="136"/>
      <c r="ALW303" s="136"/>
      <c r="ALX303" s="136"/>
      <c r="ALY303" s="136"/>
      <c r="ALZ303" s="136"/>
      <c r="AMA303" s="136"/>
      <c r="AMB303" s="136"/>
      <c r="AMC303" s="136"/>
      <c r="AMD303" s="136"/>
      <c r="AME303" s="136"/>
      <c r="AMF303" s="136"/>
      <c r="AMG303" s="136"/>
      <c r="AMH303" s="136"/>
      <c r="AMI303" s="136"/>
    </row>
    <row r="304" spans="1:1023" ht="30" x14ac:dyDescent="0.25">
      <c r="A304" s="280" t="s">
        <v>1091</v>
      </c>
      <c r="B304" s="193">
        <v>304</v>
      </c>
      <c r="C304" s="261" t="s">
        <v>25997</v>
      </c>
      <c r="D304" s="212" t="s">
        <v>25998</v>
      </c>
      <c r="E304" s="136"/>
      <c r="F304" s="237">
        <v>4</v>
      </c>
      <c r="G304" s="214"/>
      <c r="H304" s="214"/>
      <c r="I304" s="367"/>
      <c r="J304" s="421">
        <v>2</v>
      </c>
      <c r="K304" s="77"/>
      <c r="L304" s="77">
        <v>1</v>
      </c>
      <c r="M304" s="161"/>
      <c r="N304" s="161"/>
      <c r="O304" s="161"/>
      <c r="P304" s="161"/>
      <c r="Q304" s="161"/>
      <c r="R304" s="161"/>
      <c r="S304" s="77"/>
      <c r="T304" s="77"/>
      <c r="U304" s="161"/>
      <c r="V304" s="256">
        <f>IF(O304=1,10,100)</f>
        <v>100</v>
      </c>
      <c r="W304" s="256">
        <f>IF(O304=1,1,IF(O304=2,10,100))</f>
        <v>100</v>
      </c>
      <c r="X304" s="256">
        <f>IF(O304=3,20,100)</f>
        <v>100</v>
      </c>
      <c r="Y304" s="256">
        <f>IF(P304=1,10,100)</f>
        <v>100</v>
      </c>
      <c r="Z304" s="256">
        <f>IF(P304=1,1,IF(P304=2,10,100))</f>
        <v>100</v>
      </c>
      <c r="AA304" s="257">
        <f>IF(OR(EXACT(Q304,"1A"),EXACT(Q304,"1B")),0.1,IF(Q304=2,1,100))</f>
        <v>100</v>
      </c>
      <c r="AB304" s="257">
        <f>IF(OR(EXACT(R304,"1A"),EXACT(R304,"1B")),0.1,IF(R304=2,1,100))</f>
        <v>100</v>
      </c>
      <c r="AC304" s="257">
        <f>IF(OR(EXACT(S304,"1A"),EXACT(S304,"1B")),0.3,IF(S304=2,3,100))</f>
        <v>100</v>
      </c>
      <c r="AD304" s="136"/>
      <c r="AE304" s="136"/>
      <c r="AF304" s="249">
        <f>IF(OR(OR(EXACT(J304,"1A"),EXACT(J304,"1B"),EXACT(J304,"1C")),K304=1),1,IF(K304=2,10,100))</f>
        <v>100</v>
      </c>
      <c r="AG304" s="249">
        <f>IF(OR(EXACT(J304,"1A"),EXACT(J304,"1B"),EXACT(J304,"1C")),1,IF(J304=2,10,100))</f>
        <v>10</v>
      </c>
      <c r="AH304" s="249">
        <f>IF(OR(EXACT(J304,"1A"),EXACT(J304,"1B"),EXACT(J304,"1C"),K304=1),3,100)</f>
        <v>100</v>
      </c>
      <c r="AI304" s="249">
        <f>IF(OR(EXACT(J304,"1A"),EXACT(J304,"1B"),EXACT(J304,"1C")),5,100)</f>
        <v>100</v>
      </c>
      <c r="AJ304" s="251"/>
      <c r="AK304" s="297"/>
      <c r="AL304" s="153">
        <v>2</v>
      </c>
      <c r="AM304" s="251"/>
      <c r="AN304" s="136"/>
      <c r="AO304" s="136"/>
      <c r="AP304" s="136"/>
      <c r="AQ304" s="199" t="s">
        <v>803</v>
      </c>
      <c r="AR304" s="136"/>
      <c r="AS304" s="136"/>
      <c r="AT304" s="136"/>
      <c r="AU304" s="136"/>
      <c r="AV304" s="136"/>
      <c r="AW304" s="136"/>
      <c r="AX304" s="136"/>
      <c r="AY304" s="136"/>
      <c r="AZ304" s="136"/>
      <c r="BA304" s="136"/>
      <c r="BB304" s="136"/>
      <c r="BC304" s="136"/>
      <c r="BD304" s="136"/>
      <c r="BE304" s="136"/>
      <c r="BF304" s="136"/>
      <c r="BG304" s="136"/>
      <c r="BH304" s="136"/>
      <c r="BI304" s="136"/>
      <c r="BJ304" s="136"/>
      <c r="BK304" s="136"/>
      <c r="BL304" s="136"/>
      <c r="BM304" s="136"/>
      <c r="BN304" s="136"/>
      <c r="BO304" s="136"/>
      <c r="BP304" s="136"/>
      <c r="BQ304" s="136"/>
      <c r="BR304" s="136"/>
      <c r="BS304" s="136"/>
      <c r="BT304" s="136"/>
      <c r="BU304" s="136"/>
      <c r="BV304" s="136"/>
      <c r="BW304" s="136"/>
      <c r="BX304" s="136"/>
      <c r="BY304" s="136"/>
      <c r="BZ304" s="136"/>
      <c r="CA304" s="136"/>
      <c r="CB304" s="136"/>
      <c r="CC304" s="136"/>
      <c r="CD304" s="136"/>
      <c r="CE304" s="136"/>
      <c r="CF304" s="136"/>
      <c r="CG304" s="136"/>
      <c r="CH304" s="136"/>
      <c r="CI304" s="136"/>
      <c r="CJ304" s="136"/>
      <c r="CK304" s="136"/>
      <c r="CL304" s="136"/>
      <c r="CM304" s="136"/>
      <c r="CN304" s="136"/>
      <c r="CO304" s="136"/>
      <c r="CP304" s="136"/>
      <c r="CQ304" s="136"/>
      <c r="CR304" s="136"/>
      <c r="CS304" s="136"/>
      <c r="CT304" s="136"/>
      <c r="CU304" s="136"/>
      <c r="CV304" s="136"/>
      <c r="CW304" s="136"/>
      <c r="CX304" s="136"/>
      <c r="CY304" s="136"/>
      <c r="CZ304" s="136"/>
      <c r="DA304" s="136"/>
      <c r="DB304" s="136"/>
      <c r="DC304" s="136"/>
      <c r="DD304" s="136"/>
      <c r="DE304" s="136"/>
      <c r="DF304" s="136"/>
      <c r="DG304" s="136"/>
      <c r="DH304" s="136"/>
      <c r="DI304" s="136"/>
      <c r="DJ304" s="136"/>
      <c r="DK304" s="136"/>
      <c r="DL304" s="136"/>
      <c r="DM304" s="136"/>
      <c r="DN304" s="136"/>
      <c r="DO304" s="136"/>
      <c r="DP304" s="136"/>
      <c r="DQ304" s="136"/>
      <c r="DR304" s="136"/>
      <c r="DS304" s="136"/>
      <c r="DT304" s="136"/>
      <c r="DU304" s="136"/>
      <c r="DV304" s="136"/>
      <c r="DW304" s="136"/>
      <c r="DX304" s="136"/>
      <c r="DY304" s="136"/>
      <c r="DZ304" s="136"/>
      <c r="EA304" s="136"/>
      <c r="EB304" s="136"/>
      <c r="EC304" s="136"/>
      <c r="ED304" s="136"/>
      <c r="EE304" s="136"/>
      <c r="EF304" s="136"/>
      <c r="EG304" s="136"/>
      <c r="EH304" s="136"/>
      <c r="EI304" s="136"/>
      <c r="EJ304" s="136"/>
      <c r="EK304" s="136"/>
      <c r="EL304" s="136"/>
      <c r="EM304" s="136"/>
      <c r="EN304" s="136"/>
      <c r="EO304" s="136"/>
      <c r="EP304" s="136"/>
      <c r="EQ304" s="136"/>
      <c r="ER304" s="136"/>
      <c r="ES304" s="136"/>
      <c r="ET304" s="136"/>
      <c r="EU304" s="136"/>
      <c r="EV304" s="136"/>
      <c r="EW304" s="136"/>
      <c r="EX304" s="136"/>
      <c r="EY304" s="136"/>
      <c r="EZ304" s="136"/>
      <c r="FA304" s="136"/>
      <c r="FB304" s="136"/>
      <c r="FC304" s="136"/>
      <c r="FD304" s="136"/>
      <c r="FE304" s="136"/>
      <c r="FF304" s="136"/>
      <c r="FG304" s="136"/>
      <c r="FH304" s="136"/>
      <c r="FI304" s="136"/>
      <c r="FJ304" s="136"/>
      <c r="FK304" s="136"/>
      <c r="FL304" s="136"/>
      <c r="FM304" s="136"/>
      <c r="FN304" s="136"/>
      <c r="FO304" s="136"/>
      <c r="FP304" s="136"/>
      <c r="FQ304" s="136"/>
      <c r="FR304" s="136"/>
      <c r="FS304" s="136"/>
      <c r="FT304" s="136"/>
      <c r="FU304" s="136"/>
      <c r="FV304" s="136"/>
      <c r="FW304" s="136"/>
      <c r="FX304" s="136"/>
      <c r="FY304" s="136"/>
      <c r="FZ304" s="136"/>
      <c r="GA304" s="136"/>
      <c r="GB304" s="136"/>
      <c r="GC304" s="136"/>
      <c r="GD304" s="136"/>
      <c r="GE304" s="136"/>
      <c r="GF304" s="136"/>
      <c r="GG304" s="136"/>
      <c r="GH304" s="136"/>
      <c r="GI304" s="136"/>
      <c r="GJ304" s="136"/>
      <c r="GK304" s="136"/>
      <c r="GL304" s="136"/>
      <c r="GM304" s="136"/>
      <c r="GN304" s="136"/>
      <c r="GO304" s="136"/>
      <c r="GP304" s="136"/>
      <c r="GQ304" s="136"/>
      <c r="GR304" s="136"/>
      <c r="GS304" s="136"/>
      <c r="GT304" s="136"/>
      <c r="GU304" s="136"/>
      <c r="GV304" s="136"/>
      <c r="GW304" s="136"/>
      <c r="GX304" s="136"/>
      <c r="GY304" s="136"/>
      <c r="GZ304" s="136"/>
      <c r="HA304" s="136"/>
      <c r="HB304" s="136"/>
      <c r="HC304" s="136"/>
      <c r="HD304" s="136"/>
      <c r="HE304" s="136"/>
      <c r="HF304" s="136"/>
      <c r="HG304" s="136"/>
      <c r="HH304" s="136"/>
      <c r="HI304" s="136"/>
      <c r="HJ304" s="136"/>
      <c r="HK304" s="136"/>
      <c r="HL304" s="136"/>
      <c r="HM304" s="136"/>
      <c r="HN304" s="136"/>
      <c r="HO304" s="136"/>
      <c r="HP304" s="136"/>
      <c r="HQ304" s="136"/>
      <c r="HR304" s="136"/>
      <c r="HS304" s="136"/>
      <c r="HT304" s="136"/>
      <c r="HU304" s="136"/>
      <c r="HV304" s="136"/>
      <c r="HW304" s="136"/>
      <c r="HX304" s="136"/>
      <c r="HY304" s="136"/>
      <c r="HZ304" s="136"/>
      <c r="IA304" s="136"/>
      <c r="IB304" s="136"/>
      <c r="IC304" s="136"/>
      <c r="ID304" s="136"/>
      <c r="IE304" s="136"/>
      <c r="IF304" s="136"/>
      <c r="IG304" s="136"/>
      <c r="IH304" s="136"/>
      <c r="II304" s="136"/>
      <c r="IJ304" s="136"/>
      <c r="IK304" s="136"/>
      <c r="IL304" s="136"/>
      <c r="IM304" s="136"/>
      <c r="IN304" s="136"/>
      <c r="IO304" s="136"/>
      <c r="IP304" s="136"/>
      <c r="IQ304" s="136"/>
      <c r="IR304" s="136"/>
      <c r="IS304" s="136"/>
      <c r="IT304" s="136"/>
      <c r="IU304" s="136"/>
      <c r="IV304" s="136"/>
      <c r="IW304" s="136"/>
      <c r="IX304" s="136"/>
      <c r="IY304" s="136"/>
      <c r="IZ304" s="136"/>
      <c r="JA304" s="136"/>
      <c r="JB304" s="136"/>
      <c r="JC304" s="136"/>
      <c r="JD304" s="136"/>
      <c r="JE304" s="136"/>
      <c r="JF304" s="136"/>
      <c r="JG304" s="136"/>
      <c r="JH304" s="136"/>
      <c r="JI304" s="136"/>
      <c r="JJ304" s="136"/>
      <c r="JK304" s="136"/>
      <c r="JL304" s="136"/>
      <c r="JM304" s="136"/>
      <c r="JN304" s="136"/>
      <c r="JO304" s="136"/>
      <c r="JP304" s="136"/>
      <c r="JQ304" s="136"/>
      <c r="JR304" s="136"/>
      <c r="JS304" s="136"/>
      <c r="JT304" s="136"/>
      <c r="JU304" s="136"/>
      <c r="JV304" s="136"/>
      <c r="JW304" s="136"/>
      <c r="JX304" s="136"/>
      <c r="JY304" s="136"/>
      <c r="JZ304" s="136"/>
      <c r="KA304" s="136"/>
      <c r="KB304" s="136"/>
      <c r="KC304" s="136"/>
      <c r="KD304" s="136"/>
      <c r="KE304" s="136"/>
      <c r="KF304" s="136"/>
      <c r="KG304" s="136"/>
      <c r="KH304" s="136"/>
      <c r="KI304" s="136"/>
      <c r="KJ304" s="136"/>
      <c r="KK304" s="136"/>
      <c r="KL304" s="136"/>
      <c r="KM304" s="136"/>
      <c r="KN304" s="136"/>
      <c r="KO304" s="136"/>
      <c r="KP304" s="136"/>
      <c r="KQ304" s="136"/>
      <c r="KR304" s="136"/>
      <c r="KS304" s="136"/>
      <c r="KT304" s="136"/>
      <c r="KU304" s="136"/>
      <c r="KV304" s="136"/>
      <c r="KW304" s="136"/>
      <c r="KX304" s="136"/>
      <c r="KY304" s="136"/>
      <c r="KZ304" s="136"/>
      <c r="LA304" s="136"/>
      <c r="LB304" s="136"/>
      <c r="LC304" s="136"/>
      <c r="LD304" s="136"/>
      <c r="LE304" s="136"/>
      <c r="LF304" s="136"/>
      <c r="LG304" s="136"/>
      <c r="LH304" s="136"/>
      <c r="LI304" s="136"/>
      <c r="LJ304" s="136"/>
      <c r="LK304" s="136"/>
      <c r="LL304" s="136"/>
      <c r="LM304" s="136"/>
      <c r="LN304" s="136"/>
      <c r="LO304" s="136"/>
      <c r="LP304" s="136"/>
      <c r="LQ304" s="136"/>
      <c r="LR304" s="136"/>
      <c r="LS304" s="136"/>
      <c r="LT304" s="136"/>
      <c r="LU304" s="136"/>
      <c r="LV304" s="136"/>
      <c r="LW304" s="136"/>
      <c r="LX304" s="136"/>
      <c r="LY304" s="136"/>
      <c r="LZ304" s="136"/>
      <c r="MA304" s="136"/>
      <c r="MB304" s="136"/>
      <c r="MC304" s="136"/>
      <c r="MD304" s="136"/>
      <c r="ME304" s="136"/>
      <c r="MF304" s="136"/>
      <c r="MG304" s="136"/>
      <c r="MH304" s="136"/>
      <c r="MI304" s="136"/>
      <c r="MJ304" s="136"/>
      <c r="MK304" s="136"/>
      <c r="ML304" s="136"/>
      <c r="MM304" s="136"/>
      <c r="MN304" s="136"/>
      <c r="MO304" s="136"/>
      <c r="MP304" s="136"/>
      <c r="MQ304" s="136"/>
      <c r="MR304" s="136"/>
      <c r="MS304" s="136"/>
      <c r="MT304" s="136"/>
      <c r="MU304" s="136"/>
      <c r="MV304" s="136"/>
      <c r="MW304" s="136"/>
      <c r="MX304" s="136"/>
      <c r="MY304" s="136"/>
      <c r="MZ304" s="136"/>
      <c r="NA304" s="136"/>
      <c r="NB304" s="136"/>
      <c r="NC304" s="136"/>
      <c r="ND304" s="136"/>
      <c r="NE304" s="136"/>
      <c r="NF304" s="136"/>
      <c r="NG304" s="136"/>
      <c r="NH304" s="136"/>
      <c r="NI304" s="136"/>
      <c r="NJ304" s="136"/>
      <c r="NK304" s="136"/>
      <c r="NL304" s="136"/>
      <c r="NM304" s="136"/>
      <c r="NN304" s="136"/>
      <c r="NO304" s="136"/>
      <c r="NP304" s="136"/>
      <c r="NQ304" s="136"/>
      <c r="NR304" s="136"/>
      <c r="NS304" s="136"/>
      <c r="NT304" s="136"/>
      <c r="NU304" s="136"/>
      <c r="NV304" s="136"/>
      <c r="NW304" s="136"/>
      <c r="NX304" s="136"/>
      <c r="NY304" s="136"/>
      <c r="NZ304" s="136"/>
      <c r="OA304" s="136"/>
      <c r="OB304" s="136"/>
      <c r="OC304" s="136"/>
      <c r="OD304" s="136"/>
      <c r="OE304" s="136"/>
      <c r="OF304" s="136"/>
      <c r="OG304" s="136"/>
      <c r="OH304" s="136"/>
      <c r="OI304" s="136"/>
      <c r="OJ304" s="136"/>
      <c r="OK304" s="136"/>
      <c r="OL304" s="136"/>
      <c r="OM304" s="136"/>
      <c r="ON304" s="136"/>
      <c r="OO304" s="136"/>
      <c r="OP304" s="136"/>
      <c r="OQ304" s="136"/>
      <c r="OR304" s="136"/>
      <c r="OS304" s="136"/>
      <c r="OT304" s="136"/>
      <c r="OU304" s="136"/>
      <c r="OV304" s="136"/>
      <c r="OW304" s="136"/>
      <c r="OX304" s="136"/>
      <c r="OY304" s="136"/>
      <c r="OZ304" s="136"/>
      <c r="PA304" s="136"/>
      <c r="PB304" s="136"/>
      <c r="PC304" s="136"/>
      <c r="PD304" s="136"/>
      <c r="PE304" s="136"/>
      <c r="PF304" s="136"/>
      <c r="PG304" s="136"/>
      <c r="PH304" s="136"/>
      <c r="PI304" s="136"/>
      <c r="PJ304" s="136"/>
      <c r="PK304" s="136"/>
      <c r="PL304" s="136"/>
      <c r="PM304" s="136"/>
      <c r="PN304" s="136"/>
      <c r="PO304" s="136"/>
      <c r="PP304" s="136"/>
      <c r="PQ304" s="136"/>
      <c r="PR304" s="136"/>
      <c r="PS304" s="136"/>
      <c r="PT304" s="136"/>
      <c r="PU304" s="136"/>
      <c r="PV304" s="136"/>
      <c r="PW304" s="136"/>
      <c r="PX304" s="136"/>
      <c r="PY304" s="136"/>
      <c r="PZ304" s="136"/>
      <c r="QA304" s="136"/>
      <c r="QB304" s="136"/>
      <c r="QC304" s="136"/>
      <c r="QD304" s="136"/>
      <c r="QE304" s="136"/>
      <c r="QF304" s="136"/>
      <c r="QG304" s="136"/>
      <c r="QH304" s="136"/>
      <c r="QI304" s="136"/>
      <c r="QJ304" s="136"/>
      <c r="QK304" s="136"/>
      <c r="QL304" s="136"/>
      <c r="QM304" s="136"/>
      <c r="QN304" s="136"/>
      <c r="QO304" s="136"/>
      <c r="QP304" s="136"/>
      <c r="QQ304" s="136"/>
      <c r="QR304" s="136"/>
      <c r="QS304" s="136"/>
      <c r="QT304" s="136"/>
      <c r="QU304" s="136"/>
      <c r="QV304" s="136"/>
      <c r="QW304" s="136"/>
      <c r="QX304" s="136"/>
      <c r="QY304" s="136"/>
      <c r="QZ304" s="136"/>
      <c r="RA304" s="136"/>
      <c r="RB304" s="136"/>
      <c r="RC304" s="136"/>
      <c r="RD304" s="136"/>
      <c r="RE304" s="136"/>
      <c r="RF304" s="136"/>
      <c r="RG304" s="136"/>
      <c r="RH304" s="136"/>
      <c r="RI304" s="136"/>
      <c r="RJ304" s="136"/>
      <c r="RK304" s="136"/>
      <c r="RL304" s="136"/>
      <c r="RM304" s="136"/>
      <c r="RN304" s="136"/>
      <c r="RO304" s="136"/>
      <c r="RP304" s="136"/>
      <c r="RQ304" s="136"/>
      <c r="RR304" s="136"/>
      <c r="RS304" s="136"/>
      <c r="RT304" s="136"/>
      <c r="RU304" s="136"/>
      <c r="RV304" s="136"/>
      <c r="RW304" s="136"/>
      <c r="RX304" s="136"/>
      <c r="RY304" s="136"/>
      <c r="RZ304" s="136"/>
      <c r="SA304" s="136"/>
      <c r="SB304" s="136"/>
      <c r="SC304" s="136"/>
      <c r="SD304" s="136"/>
      <c r="SE304" s="136"/>
      <c r="SF304" s="136"/>
      <c r="SG304" s="136"/>
      <c r="SH304" s="136"/>
      <c r="SI304" s="136"/>
      <c r="SJ304" s="136"/>
      <c r="SK304" s="136"/>
      <c r="SL304" s="136"/>
      <c r="SM304" s="136"/>
      <c r="SN304" s="136"/>
      <c r="SO304" s="136"/>
      <c r="SP304" s="136"/>
      <c r="SQ304" s="136"/>
      <c r="SR304" s="136"/>
      <c r="SS304" s="136"/>
      <c r="ST304" s="136"/>
      <c r="SU304" s="136"/>
      <c r="SV304" s="136"/>
      <c r="SW304" s="136"/>
      <c r="SX304" s="136"/>
      <c r="SY304" s="136"/>
      <c r="SZ304" s="136"/>
      <c r="TA304" s="136"/>
      <c r="TB304" s="136"/>
      <c r="TC304" s="136"/>
      <c r="TD304" s="136"/>
      <c r="TE304" s="136"/>
      <c r="TF304" s="136"/>
      <c r="TG304" s="136"/>
      <c r="TH304" s="136"/>
      <c r="TI304" s="136"/>
      <c r="TJ304" s="136"/>
      <c r="TK304" s="136"/>
      <c r="TL304" s="136"/>
      <c r="TM304" s="136"/>
      <c r="TN304" s="136"/>
      <c r="TO304" s="136"/>
      <c r="TP304" s="136"/>
      <c r="TQ304" s="136"/>
      <c r="TR304" s="136"/>
      <c r="TS304" s="136"/>
      <c r="TT304" s="136"/>
      <c r="TU304" s="136"/>
      <c r="TV304" s="136"/>
      <c r="TW304" s="136"/>
      <c r="TX304" s="136"/>
      <c r="TY304" s="136"/>
      <c r="TZ304" s="136"/>
      <c r="UA304" s="136"/>
      <c r="UB304" s="136"/>
      <c r="UC304" s="136"/>
      <c r="UD304" s="136"/>
      <c r="UE304" s="136"/>
      <c r="UF304" s="136"/>
      <c r="UG304" s="136"/>
      <c r="UH304" s="136"/>
      <c r="UI304" s="136"/>
      <c r="UJ304" s="136"/>
      <c r="UK304" s="136"/>
      <c r="UL304" s="136"/>
      <c r="UM304" s="136"/>
      <c r="UN304" s="136"/>
      <c r="UO304" s="136"/>
      <c r="UP304" s="136"/>
      <c r="UQ304" s="136"/>
      <c r="UR304" s="136"/>
      <c r="US304" s="136"/>
      <c r="UT304" s="136"/>
      <c r="UU304" s="136"/>
      <c r="UV304" s="136"/>
      <c r="UW304" s="136"/>
      <c r="UX304" s="136"/>
      <c r="UY304" s="136"/>
      <c r="UZ304" s="136"/>
      <c r="VA304" s="136"/>
      <c r="VB304" s="136"/>
      <c r="VC304" s="136"/>
      <c r="VD304" s="136"/>
      <c r="VE304" s="136"/>
      <c r="VF304" s="136"/>
      <c r="VG304" s="136"/>
      <c r="VH304" s="136"/>
      <c r="VI304" s="136"/>
      <c r="VJ304" s="136"/>
      <c r="VK304" s="136"/>
      <c r="VL304" s="136"/>
      <c r="VM304" s="136"/>
      <c r="VN304" s="136"/>
      <c r="VO304" s="136"/>
      <c r="VP304" s="136"/>
      <c r="VQ304" s="136"/>
      <c r="VR304" s="136"/>
      <c r="VS304" s="136"/>
      <c r="VT304" s="136"/>
      <c r="VU304" s="136"/>
      <c r="VV304" s="136"/>
      <c r="VW304" s="136"/>
      <c r="VX304" s="136"/>
      <c r="VY304" s="136"/>
      <c r="VZ304" s="136"/>
      <c r="WA304" s="136"/>
      <c r="WB304" s="136"/>
      <c r="WC304" s="136"/>
      <c r="WD304" s="136"/>
      <c r="WE304" s="136"/>
      <c r="WF304" s="136"/>
      <c r="WG304" s="136"/>
      <c r="WH304" s="136"/>
      <c r="WI304" s="136"/>
      <c r="WJ304" s="136"/>
      <c r="WK304" s="136"/>
      <c r="WL304" s="136"/>
      <c r="WM304" s="136"/>
      <c r="WN304" s="136"/>
      <c r="WO304" s="136"/>
      <c r="WP304" s="136"/>
      <c r="WQ304" s="136"/>
      <c r="WR304" s="136"/>
      <c r="WS304" s="136"/>
      <c r="WT304" s="136"/>
      <c r="WU304" s="136"/>
      <c r="WV304" s="136"/>
      <c r="WW304" s="136"/>
      <c r="WX304" s="136"/>
      <c r="WY304" s="136"/>
      <c r="WZ304" s="136"/>
      <c r="XA304" s="136"/>
      <c r="XB304" s="136"/>
      <c r="XC304" s="136"/>
      <c r="XD304" s="136"/>
      <c r="XE304" s="136"/>
      <c r="XF304" s="136"/>
      <c r="XG304" s="136"/>
      <c r="XH304" s="136"/>
      <c r="XI304" s="136"/>
      <c r="XJ304" s="136"/>
      <c r="XK304" s="136"/>
      <c r="XL304" s="136"/>
      <c r="XM304" s="136"/>
      <c r="XN304" s="136"/>
      <c r="XO304" s="136"/>
      <c r="XP304" s="136"/>
      <c r="XQ304" s="136"/>
      <c r="XR304" s="136"/>
      <c r="XS304" s="136"/>
      <c r="XT304" s="136"/>
      <c r="XU304" s="136"/>
      <c r="XV304" s="136"/>
      <c r="XW304" s="136"/>
      <c r="XX304" s="136"/>
      <c r="XY304" s="136"/>
      <c r="XZ304" s="136"/>
      <c r="YA304" s="136"/>
      <c r="YB304" s="136"/>
      <c r="YC304" s="136"/>
      <c r="YD304" s="136"/>
      <c r="YE304" s="136"/>
      <c r="YF304" s="136"/>
      <c r="YG304" s="136"/>
      <c r="YH304" s="136"/>
      <c r="YI304" s="136"/>
      <c r="YJ304" s="136"/>
      <c r="YK304" s="136"/>
      <c r="YL304" s="136"/>
      <c r="YM304" s="136"/>
      <c r="YN304" s="136"/>
      <c r="YO304" s="136"/>
      <c r="YP304" s="136"/>
      <c r="YQ304" s="136"/>
      <c r="YR304" s="136"/>
      <c r="YS304" s="136"/>
      <c r="YT304" s="136"/>
      <c r="YU304" s="136"/>
      <c r="YV304" s="136"/>
      <c r="YW304" s="136"/>
      <c r="YX304" s="136"/>
      <c r="YY304" s="136"/>
      <c r="YZ304" s="136"/>
      <c r="ZA304" s="136"/>
      <c r="ZB304" s="136"/>
      <c r="ZC304" s="136"/>
      <c r="ZD304" s="136"/>
      <c r="ZE304" s="136"/>
      <c r="ZF304" s="136"/>
      <c r="ZG304" s="136"/>
      <c r="ZH304" s="136"/>
      <c r="ZI304" s="136"/>
      <c r="ZJ304" s="136"/>
      <c r="ZK304" s="136"/>
      <c r="ZL304" s="136"/>
      <c r="ZM304" s="136"/>
      <c r="ZN304" s="136"/>
      <c r="ZO304" s="136"/>
      <c r="ZP304" s="136"/>
      <c r="ZQ304" s="136"/>
      <c r="ZR304" s="136"/>
      <c r="ZS304" s="136"/>
      <c r="ZT304" s="136"/>
      <c r="ZU304" s="136"/>
      <c r="ZV304" s="136"/>
      <c r="ZW304" s="136"/>
      <c r="ZX304" s="136"/>
      <c r="ZY304" s="136"/>
      <c r="ZZ304" s="136"/>
      <c r="AAA304" s="136"/>
      <c r="AAB304" s="136"/>
      <c r="AAC304" s="136"/>
      <c r="AAD304" s="136"/>
      <c r="AAE304" s="136"/>
      <c r="AAF304" s="136"/>
      <c r="AAG304" s="136"/>
      <c r="AAH304" s="136"/>
      <c r="AAI304" s="136"/>
      <c r="AAJ304" s="136"/>
      <c r="AAK304" s="136"/>
      <c r="AAL304" s="136"/>
      <c r="AAM304" s="136"/>
      <c r="AAN304" s="136"/>
      <c r="AAO304" s="136"/>
      <c r="AAP304" s="136"/>
      <c r="AAQ304" s="136"/>
      <c r="AAR304" s="136"/>
      <c r="AAS304" s="136"/>
      <c r="AAT304" s="136"/>
      <c r="AAU304" s="136"/>
      <c r="AAV304" s="136"/>
      <c r="AAW304" s="136"/>
      <c r="AAX304" s="136"/>
      <c r="AAY304" s="136"/>
      <c r="AAZ304" s="136"/>
      <c r="ABA304" s="136"/>
      <c r="ABB304" s="136"/>
      <c r="ABC304" s="136"/>
      <c r="ABD304" s="136"/>
      <c r="ABE304" s="136"/>
      <c r="ABF304" s="136"/>
      <c r="ABG304" s="136"/>
      <c r="ABH304" s="136"/>
      <c r="ABI304" s="136"/>
      <c r="ABJ304" s="136"/>
      <c r="ABK304" s="136"/>
      <c r="ABL304" s="136"/>
      <c r="ABM304" s="136"/>
      <c r="ABN304" s="136"/>
      <c r="ABO304" s="136"/>
      <c r="ABP304" s="136"/>
      <c r="ABQ304" s="136"/>
      <c r="ABR304" s="136"/>
      <c r="ABS304" s="136"/>
      <c r="ABT304" s="136"/>
      <c r="ABU304" s="136"/>
      <c r="ABV304" s="136"/>
      <c r="ABW304" s="136"/>
      <c r="ABX304" s="136"/>
      <c r="ABY304" s="136"/>
      <c r="ABZ304" s="136"/>
      <c r="ACA304" s="136"/>
      <c r="ACB304" s="136"/>
      <c r="ACC304" s="136"/>
      <c r="ACD304" s="136"/>
      <c r="ACE304" s="136"/>
      <c r="ACF304" s="136"/>
      <c r="ACG304" s="136"/>
      <c r="ACH304" s="136"/>
      <c r="ACI304" s="136"/>
      <c r="ACJ304" s="136"/>
      <c r="ACK304" s="136"/>
      <c r="ACL304" s="136"/>
      <c r="ACM304" s="136"/>
      <c r="ACN304" s="136"/>
      <c r="ACO304" s="136"/>
      <c r="ACP304" s="136"/>
      <c r="ACQ304" s="136"/>
      <c r="ACR304" s="136"/>
      <c r="ACS304" s="136"/>
      <c r="ACT304" s="136"/>
      <c r="ACU304" s="136"/>
      <c r="ACV304" s="136"/>
      <c r="ACW304" s="136"/>
      <c r="ACX304" s="136"/>
      <c r="ACY304" s="136"/>
      <c r="ACZ304" s="136"/>
      <c r="ADA304" s="136"/>
      <c r="ADB304" s="136"/>
      <c r="ADC304" s="136"/>
      <c r="ADD304" s="136"/>
      <c r="ADE304" s="136"/>
      <c r="ADF304" s="136"/>
      <c r="ADG304" s="136"/>
      <c r="ADH304" s="136"/>
      <c r="ADI304" s="136"/>
      <c r="ADJ304" s="136"/>
      <c r="ADK304" s="136"/>
      <c r="ADL304" s="136"/>
      <c r="ADM304" s="136"/>
      <c r="ADN304" s="136"/>
      <c r="ADO304" s="136"/>
      <c r="ADP304" s="136"/>
      <c r="ADQ304" s="136"/>
      <c r="ADR304" s="136"/>
      <c r="ADS304" s="136"/>
      <c r="ADT304" s="136"/>
      <c r="ADU304" s="136"/>
      <c r="ADV304" s="136"/>
      <c r="ADW304" s="136"/>
      <c r="ADX304" s="136"/>
      <c r="ADY304" s="136"/>
      <c r="ADZ304" s="136"/>
      <c r="AEA304" s="136"/>
      <c r="AEB304" s="136"/>
      <c r="AEC304" s="136"/>
      <c r="AED304" s="136"/>
      <c r="AEE304" s="136"/>
      <c r="AEF304" s="136"/>
      <c r="AEG304" s="136"/>
      <c r="AEH304" s="136"/>
      <c r="AEI304" s="136"/>
      <c r="AEJ304" s="136"/>
      <c r="AEK304" s="136"/>
      <c r="AEL304" s="136"/>
      <c r="AEM304" s="136"/>
      <c r="AEN304" s="136"/>
      <c r="AEO304" s="136"/>
      <c r="AEP304" s="136"/>
      <c r="AEQ304" s="136"/>
      <c r="AER304" s="136"/>
      <c r="AES304" s="136"/>
      <c r="AET304" s="136"/>
      <c r="AEU304" s="136"/>
      <c r="AEV304" s="136"/>
      <c r="AEW304" s="136"/>
      <c r="AEX304" s="136"/>
      <c r="AEY304" s="136"/>
      <c r="AEZ304" s="136"/>
      <c r="AFA304" s="136"/>
      <c r="AFB304" s="136"/>
      <c r="AFC304" s="136"/>
      <c r="AFD304" s="136"/>
      <c r="AFE304" s="136"/>
      <c r="AFF304" s="136"/>
      <c r="AFG304" s="136"/>
      <c r="AFH304" s="136"/>
      <c r="AFI304" s="136"/>
      <c r="AFJ304" s="136"/>
      <c r="AFK304" s="136"/>
      <c r="AFL304" s="136"/>
      <c r="AFM304" s="136"/>
      <c r="AFN304" s="136"/>
      <c r="AFO304" s="136"/>
      <c r="AFP304" s="136"/>
      <c r="AFQ304" s="136"/>
      <c r="AFR304" s="136"/>
      <c r="AFS304" s="136"/>
      <c r="AFT304" s="136"/>
      <c r="AFU304" s="136"/>
      <c r="AFV304" s="136"/>
      <c r="AFW304" s="136"/>
      <c r="AFX304" s="136"/>
      <c r="AFY304" s="136"/>
      <c r="AFZ304" s="136"/>
      <c r="AGA304" s="136"/>
      <c r="AGB304" s="136"/>
      <c r="AGC304" s="136"/>
      <c r="AGD304" s="136"/>
      <c r="AGE304" s="136"/>
      <c r="AGF304" s="136"/>
      <c r="AGG304" s="136"/>
      <c r="AGH304" s="136"/>
      <c r="AGI304" s="136"/>
      <c r="AGJ304" s="136"/>
      <c r="AGK304" s="136"/>
      <c r="AGL304" s="136"/>
      <c r="AGM304" s="136"/>
      <c r="AGN304" s="136"/>
      <c r="AGO304" s="136"/>
      <c r="AGP304" s="136"/>
      <c r="AGQ304" s="136"/>
      <c r="AGR304" s="136"/>
      <c r="AGS304" s="136"/>
      <c r="AGT304" s="136"/>
      <c r="AGU304" s="136"/>
      <c r="AGV304" s="136"/>
      <c r="AGW304" s="136"/>
      <c r="AGX304" s="136"/>
      <c r="AGY304" s="136"/>
      <c r="AGZ304" s="136"/>
      <c r="AHA304" s="136"/>
      <c r="AHB304" s="136"/>
      <c r="AHC304" s="136"/>
      <c r="AHD304" s="136"/>
      <c r="AHE304" s="136"/>
      <c r="AHF304" s="136"/>
      <c r="AHG304" s="136"/>
      <c r="AHH304" s="136"/>
      <c r="AHI304" s="136"/>
      <c r="AHJ304" s="136"/>
      <c r="AHK304" s="136"/>
      <c r="AHL304" s="136"/>
      <c r="AHM304" s="136"/>
      <c r="AHN304" s="136"/>
      <c r="AHO304" s="136"/>
      <c r="AHP304" s="136"/>
      <c r="AHQ304" s="136"/>
      <c r="AHR304" s="136"/>
      <c r="AHS304" s="136"/>
      <c r="AHT304" s="136"/>
      <c r="AHU304" s="136"/>
      <c r="AHV304" s="136"/>
      <c r="AHW304" s="136"/>
      <c r="AHX304" s="136"/>
      <c r="AHY304" s="136"/>
      <c r="AHZ304" s="136"/>
      <c r="AIA304" s="136"/>
      <c r="AIB304" s="136"/>
      <c r="AIC304" s="136"/>
      <c r="AID304" s="136"/>
      <c r="AIE304" s="136"/>
      <c r="AIF304" s="136"/>
      <c r="AIG304" s="136"/>
      <c r="AIH304" s="136"/>
      <c r="AII304" s="136"/>
      <c r="AIJ304" s="136"/>
      <c r="AIK304" s="136"/>
      <c r="AIL304" s="136"/>
      <c r="AIM304" s="136"/>
      <c r="AIN304" s="136"/>
      <c r="AIO304" s="136"/>
      <c r="AIP304" s="136"/>
      <c r="AIQ304" s="136"/>
      <c r="AIR304" s="136"/>
      <c r="AIS304" s="136"/>
      <c r="AIT304" s="136"/>
      <c r="AIU304" s="136"/>
      <c r="AIV304" s="136"/>
      <c r="AIW304" s="136"/>
      <c r="AIX304" s="136"/>
      <c r="AIY304" s="136"/>
      <c r="AIZ304" s="136"/>
      <c r="AJA304" s="136"/>
      <c r="AJB304" s="136"/>
      <c r="AJC304" s="136"/>
      <c r="AJD304" s="136"/>
      <c r="AJE304" s="136"/>
      <c r="AJF304" s="136"/>
      <c r="AJG304" s="136"/>
      <c r="AJH304" s="136"/>
      <c r="AJI304" s="136"/>
      <c r="AJJ304" s="136"/>
      <c r="AJK304" s="136"/>
      <c r="AJL304" s="136"/>
      <c r="AJM304" s="136"/>
      <c r="AJN304" s="136"/>
      <c r="AJO304" s="136"/>
      <c r="AJP304" s="136"/>
      <c r="AJQ304" s="136"/>
      <c r="AJR304" s="136"/>
      <c r="AJS304" s="136"/>
      <c r="AJT304" s="136"/>
      <c r="AJU304" s="136"/>
      <c r="AJV304" s="136"/>
      <c r="AJW304" s="136"/>
      <c r="AJX304" s="136"/>
      <c r="AJY304" s="136"/>
      <c r="AJZ304" s="136"/>
      <c r="AKA304" s="136"/>
      <c r="AKB304" s="136"/>
      <c r="AKC304" s="136"/>
      <c r="AKD304" s="136"/>
      <c r="AKE304" s="136"/>
      <c r="AKF304" s="136"/>
      <c r="AKG304" s="136"/>
      <c r="AKH304" s="136"/>
      <c r="AKI304" s="136"/>
      <c r="AKJ304" s="136"/>
      <c r="AKK304" s="136"/>
      <c r="AKL304" s="136"/>
      <c r="AKM304" s="136"/>
      <c r="AKN304" s="136"/>
      <c r="AKO304" s="136"/>
      <c r="AKP304" s="136"/>
      <c r="AKQ304" s="136"/>
      <c r="AKR304" s="136"/>
      <c r="AKS304" s="136"/>
      <c r="AKT304" s="136"/>
      <c r="AKU304" s="136"/>
      <c r="AKV304" s="136"/>
      <c r="AKW304" s="136"/>
      <c r="AKX304" s="136"/>
      <c r="AKY304" s="136"/>
      <c r="AKZ304" s="136"/>
      <c r="ALA304" s="136"/>
      <c r="ALB304" s="136"/>
      <c r="ALC304" s="136"/>
      <c r="ALD304" s="136"/>
      <c r="ALE304" s="136"/>
      <c r="ALF304" s="136"/>
      <c r="ALG304" s="136"/>
      <c r="ALH304" s="136"/>
      <c r="ALI304" s="136"/>
      <c r="ALJ304" s="136"/>
      <c r="ALK304" s="136"/>
      <c r="ALL304" s="136"/>
      <c r="ALM304" s="136"/>
      <c r="ALN304" s="136"/>
      <c r="ALO304" s="136"/>
      <c r="ALP304" s="136"/>
      <c r="ALQ304" s="136"/>
      <c r="ALR304" s="136"/>
      <c r="ALS304" s="136"/>
      <c r="ALT304" s="136"/>
      <c r="ALU304" s="136"/>
      <c r="ALV304" s="136"/>
      <c r="ALW304" s="136"/>
      <c r="ALX304" s="136"/>
      <c r="ALY304" s="136"/>
      <c r="ALZ304" s="136"/>
      <c r="AMA304" s="136"/>
      <c r="AMB304" s="136"/>
      <c r="AMC304" s="136"/>
      <c r="AMD304" s="136"/>
      <c r="AME304" s="136"/>
      <c r="AMF304" s="136"/>
      <c r="AMG304" s="136"/>
      <c r="AMH304" s="136"/>
      <c r="AMI304" s="136"/>
    </row>
    <row r="305" spans="1:1024" ht="30" x14ac:dyDescent="0.25">
      <c r="A305" s="338" t="s">
        <v>6593</v>
      </c>
      <c r="B305" s="193">
        <v>305</v>
      </c>
      <c r="C305" s="261" t="s">
        <v>25999</v>
      </c>
      <c r="D305" s="213" t="s">
        <v>6593</v>
      </c>
      <c r="E305" s="136"/>
      <c r="F305" s="237">
        <v>4</v>
      </c>
      <c r="G305" s="214"/>
      <c r="H305" s="214">
        <v>4</v>
      </c>
      <c r="I305" s="367">
        <v>235.1</v>
      </c>
      <c r="J305" s="421"/>
      <c r="K305" s="418">
        <v>2</v>
      </c>
      <c r="L305" s="77" t="s">
        <v>771</v>
      </c>
      <c r="M305" s="409" t="s">
        <v>770</v>
      </c>
      <c r="N305" s="161"/>
      <c r="O305" s="161"/>
      <c r="P305" s="161"/>
      <c r="Q305" s="161"/>
      <c r="R305" s="161"/>
      <c r="S305" s="77">
        <v>2</v>
      </c>
      <c r="T305" s="77"/>
      <c r="U305" s="161"/>
      <c r="V305" s="256">
        <f>IF(O305=1,10,100)</f>
        <v>100</v>
      </c>
      <c r="W305" s="256">
        <f>IF(O305=1,1,IF(O305=2,10,100))</f>
        <v>100</v>
      </c>
      <c r="X305" s="256">
        <f>IF(O305=3,20,100)</f>
        <v>100</v>
      </c>
      <c r="Y305" s="256">
        <f>IF(P305=1,10,100)</f>
        <v>100</v>
      </c>
      <c r="Z305" s="256">
        <f>IF(P305=1,1,IF(P305=2,10,100))</f>
        <v>100</v>
      </c>
      <c r="AA305" s="257">
        <f>IF(OR(EXACT(Q305,"1A"),EXACT(Q305,"1B")),0.1,IF(Q305=2,1,100))</f>
        <v>100</v>
      </c>
      <c r="AB305" s="257">
        <f>IF(OR(EXACT(R305,"1A"),EXACT(R305,"1B")),0.1,IF(R305=2,1,100))</f>
        <v>100</v>
      </c>
      <c r="AC305" s="257">
        <f>IF(OR(EXACT(S305,"1A"),EXACT(S305,"1B")),0.3,IF(S305=2,3,100))</f>
        <v>3</v>
      </c>
      <c r="AD305" s="136"/>
      <c r="AE305" s="136"/>
      <c r="AF305" s="249">
        <f>IF(OR(OR(EXACT(J305,"1A"),EXACT(J305,"1B"),EXACT(J305,"1C")),K305=1),1,IF(K305=2,10,100))</f>
        <v>10</v>
      </c>
      <c r="AG305" s="249">
        <f>IF(OR(EXACT(J305,"1A"),EXACT(J305,"1B"),EXACT(J305,"1C")),1,IF(J305=2,10,100))</f>
        <v>100</v>
      </c>
      <c r="AH305" s="249">
        <f>IF(OR(EXACT(J305,"1A"),EXACT(J305,"1B"),EXACT(J305,"1C"),K305=1),3,100)</f>
        <v>100</v>
      </c>
      <c r="AI305" s="249">
        <f>IF(OR(EXACT(J305,"1A"),EXACT(J305,"1B"),EXACT(J305,"1C")),5,100)</f>
        <v>100</v>
      </c>
      <c r="AJ305" s="269" t="s">
        <v>25627</v>
      </c>
      <c r="AK305" s="297">
        <v>1</v>
      </c>
      <c r="AL305" s="153">
        <v>2</v>
      </c>
      <c r="AM305" s="251"/>
      <c r="AN305" s="220">
        <v>1</v>
      </c>
      <c r="AO305" s="136"/>
      <c r="AP305" s="136"/>
      <c r="AQ305" s="199" t="s">
        <v>6592</v>
      </c>
      <c r="AR305" s="136"/>
      <c r="AS305" s="136"/>
      <c r="AT305" s="136"/>
      <c r="AU305" s="136"/>
      <c r="AV305" s="136"/>
      <c r="AW305" s="136"/>
      <c r="AX305" s="136"/>
      <c r="AY305" s="136"/>
      <c r="AZ305" s="136"/>
      <c r="BA305" s="136"/>
      <c r="BB305" s="136"/>
      <c r="BC305" s="136"/>
      <c r="BD305" s="136"/>
      <c r="BE305" s="136"/>
      <c r="BF305" s="136"/>
      <c r="BG305" s="136"/>
      <c r="BH305" s="136"/>
      <c r="BI305" s="136"/>
      <c r="BJ305" s="136"/>
      <c r="BK305" s="136"/>
      <c r="BL305" s="136"/>
      <c r="BM305" s="136"/>
      <c r="BN305" s="136"/>
      <c r="BO305" s="136"/>
      <c r="BP305" s="136"/>
      <c r="BQ305" s="136"/>
      <c r="BR305" s="136"/>
      <c r="BS305" s="136"/>
      <c r="BT305" s="136"/>
      <c r="BU305" s="136"/>
      <c r="BV305" s="136"/>
      <c r="BW305" s="136"/>
      <c r="BX305" s="136"/>
      <c r="BY305" s="136"/>
      <c r="BZ305" s="136"/>
      <c r="CA305" s="136"/>
      <c r="CB305" s="136"/>
      <c r="CC305" s="136"/>
      <c r="CD305" s="136"/>
      <c r="CE305" s="136"/>
      <c r="CF305" s="136"/>
      <c r="CG305" s="136"/>
      <c r="CH305" s="136"/>
      <c r="CI305" s="136"/>
      <c r="CJ305" s="136"/>
      <c r="CK305" s="136"/>
      <c r="CL305" s="136"/>
      <c r="CM305" s="136"/>
      <c r="CN305" s="136"/>
      <c r="CO305" s="136"/>
      <c r="CP305" s="136"/>
      <c r="CQ305" s="136"/>
      <c r="CR305" s="136"/>
      <c r="CS305" s="136"/>
      <c r="CT305" s="136"/>
      <c r="CU305" s="136"/>
      <c r="CV305" s="136"/>
      <c r="CW305" s="136"/>
      <c r="CX305" s="136"/>
      <c r="CY305" s="136"/>
      <c r="CZ305" s="136"/>
      <c r="DA305" s="136"/>
      <c r="DB305" s="136"/>
      <c r="DC305" s="136"/>
      <c r="DD305" s="136"/>
      <c r="DE305" s="136"/>
      <c r="DF305" s="136"/>
      <c r="DG305" s="136"/>
      <c r="DH305" s="136"/>
      <c r="DI305" s="136"/>
      <c r="DJ305" s="136"/>
      <c r="DK305" s="136"/>
      <c r="DL305" s="136"/>
      <c r="DM305" s="136"/>
      <c r="DN305" s="136"/>
      <c r="DO305" s="136"/>
      <c r="DP305" s="136"/>
      <c r="DQ305" s="136"/>
      <c r="DR305" s="136"/>
      <c r="DS305" s="136"/>
      <c r="DT305" s="136"/>
      <c r="DU305" s="136"/>
      <c r="DV305" s="136"/>
      <c r="DW305" s="136"/>
      <c r="DX305" s="136"/>
      <c r="DY305" s="136"/>
      <c r="DZ305" s="136"/>
      <c r="EA305" s="136"/>
      <c r="EB305" s="136"/>
      <c r="EC305" s="136"/>
      <c r="ED305" s="136"/>
      <c r="EE305" s="136"/>
      <c r="EF305" s="136"/>
      <c r="EG305" s="136"/>
      <c r="EH305" s="136"/>
      <c r="EI305" s="136"/>
      <c r="EJ305" s="136"/>
      <c r="EK305" s="136"/>
      <c r="EL305" s="136"/>
      <c r="EM305" s="136"/>
      <c r="EN305" s="136"/>
      <c r="EO305" s="136"/>
      <c r="EP305" s="136"/>
      <c r="EQ305" s="136"/>
      <c r="ER305" s="136"/>
      <c r="ES305" s="136"/>
      <c r="ET305" s="136"/>
      <c r="EU305" s="136"/>
      <c r="EV305" s="136"/>
      <c r="EW305" s="136"/>
      <c r="EX305" s="136"/>
      <c r="EY305" s="136"/>
      <c r="EZ305" s="136"/>
      <c r="FA305" s="136"/>
      <c r="FB305" s="136"/>
      <c r="FC305" s="136"/>
      <c r="FD305" s="136"/>
      <c r="FE305" s="136"/>
      <c r="FF305" s="136"/>
      <c r="FG305" s="136"/>
      <c r="FH305" s="136"/>
      <c r="FI305" s="136"/>
      <c r="FJ305" s="136"/>
      <c r="FK305" s="136"/>
      <c r="FL305" s="136"/>
      <c r="FM305" s="136"/>
      <c r="FN305" s="136"/>
      <c r="FO305" s="136"/>
      <c r="FP305" s="136"/>
      <c r="FQ305" s="136"/>
      <c r="FR305" s="136"/>
      <c r="FS305" s="136"/>
      <c r="FT305" s="136"/>
      <c r="FU305" s="136"/>
      <c r="FV305" s="136"/>
      <c r="FW305" s="136"/>
      <c r="FX305" s="136"/>
      <c r="FY305" s="136"/>
      <c r="FZ305" s="136"/>
      <c r="GA305" s="136"/>
      <c r="GB305" s="136"/>
      <c r="GC305" s="136"/>
      <c r="GD305" s="136"/>
      <c r="GE305" s="136"/>
      <c r="GF305" s="136"/>
      <c r="GG305" s="136"/>
      <c r="GH305" s="136"/>
      <c r="GI305" s="136"/>
      <c r="GJ305" s="136"/>
      <c r="GK305" s="136"/>
      <c r="GL305" s="136"/>
      <c r="GM305" s="136"/>
      <c r="GN305" s="136"/>
      <c r="GO305" s="136"/>
      <c r="GP305" s="136"/>
      <c r="GQ305" s="136"/>
      <c r="GR305" s="136"/>
      <c r="GS305" s="136"/>
      <c r="GT305" s="136"/>
      <c r="GU305" s="136"/>
      <c r="GV305" s="136"/>
      <c r="GW305" s="136"/>
      <c r="GX305" s="136"/>
      <c r="GY305" s="136"/>
      <c r="GZ305" s="136"/>
      <c r="HA305" s="136"/>
      <c r="HB305" s="136"/>
      <c r="HC305" s="136"/>
      <c r="HD305" s="136"/>
      <c r="HE305" s="136"/>
      <c r="HF305" s="136"/>
      <c r="HG305" s="136"/>
      <c r="HH305" s="136"/>
      <c r="HI305" s="136"/>
      <c r="HJ305" s="136"/>
      <c r="HK305" s="136"/>
      <c r="HL305" s="136"/>
      <c r="HM305" s="136"/>
      <c r="HN305" s="136"/>
      <c r="HO305" s="136"/>
      <c r="HP305" s="136"/>
      <c r="HQ305" s="136"/>
      <c r="HR305" s="136"/>
      <c r="HS305" s="136"/>
      <c r="HT305" s="136"/>
      <c r="HU305" s="136"/>
      <c r="HV305" s="136"/>
      <c r="HW305" s="136"/>
      <c r="HX305" s="136"/>
      <c r="HY305" s="136"/>
      <c r="HZ305" s="136"/>
      <c r="IA305" s="136"/>
      <c r="IB305" s="136"/>
      <c r="IC305" s="136"/>
      <c r="ID305" s="136"/>
      <c r="IE305" s="136"/>
      <c r="IF305" s="136"/>
      <c r="IG305" s="136"/>
      <c r="IH305" s="136"/>
      <c r="II305" s="136"/>
      <c r="IJ305" s="136"/>
      <c r="IK305" s="136"/>
      <c r="IL305" s="136"/>
      <c r="IM305" s="136"/>
      <c r="IN305" s="136"/>
      <c r="IO305" s="136"/>
      <c r="IP305" s="136"/>
      <c r="IQ305" s="136"/>
      <c r="IR305" s="136"/>
      <c r="IS305" s="136"/>
      <c r="IT305" s="136"/>
      <c r="IU305" s="136"/>
      <c r="IV305" s="136"/>
      <c r="IW305" s="136"/>
      <c r="IX305" s="136"/>
      <c r="IY305" s="136"/>
      <c r="IZ305" s="136"/>
      <c r="JA305" s="136"/>
      <c r="JB305" s="136"/>
      <c r="JC305" s="136"/>
      <c r="JD305" s="136"/>
      <c r="JE305" s="136"/>
      <c r="JF305" s="136"/>
      <c r="JG305" s="136"/>
      <c r="JH305" s="136"/>
      <c r="JI305" s="136"/>
      <c r="JJ305" s="136"/>
      <c r="JK305" s="136"/>
      <c r="JL305" s="136"/>
      <c r="JM305" s="136"/>
      <c r="JN305" s="136"/>
      <c r="JO305" s="136"/>
      <c r="JP305" s="136"/>
      <c r="JQ305" s="136"/>
      <c r="JR305" s="136"/>
      <c r="JS305" s="136"/>
      <c r="JT305" s="136"/>
      <c r="JU305" s="136"/>
      <c r="JV305" s="136"/>
      <c r="JW305" s="136"/>
      <c r="JX305" s="136"/>
      <c r="JY305" s="136"/>
      <c r="JZ305" s="136"/>
      <c r="KA305" s="136"/>
      <c r="KB305" s="136"/>
      <c r="KC305" s="136"/>
      <c r="KD305" s="136"/>
      <c r="KE305" s="136"/>
      <c r="KF305" s="136"/>
      <c r="KG305" s="136"/>
      <c r="KH305" s="136"/>
      <c r="KI305" s="136"/>
      <c r="KJ305" s="136"/>
      <c r="KK305" s="136"/>
      <c r="KL305" s="136"/>
      <c r="KM305" s="136"/>
      <c r="KN305" s="136"/>
      <c r="KO305" s="136"/>
      <c r="KP305" s="136"/>
      <c r="KQ305" s="136"/>
      <c r="KR305" s="136"/>
      <c r="KS305" s="136"/>
      <c r="KT305" s="136"/>
      <c r="KU305" s="136"/>
      <c r="KV305" s="136"/>
      <c r="KW305" s="136"/>
      <c r="KX305" s="136"/>
      <c r="KY305" s="136"/>
      <c r="KZ305" s="136"/>
      <c r="LA305" s="136"/>
      <c r="LB305" s="136"/>
      <c r="LC305" s="136"/>
      <c r="LD305" s="136"/>
      <c r="LE305" s="136"/>
      <c r="LF305" s="136"/>
      <c r="LG305" s="136"/>
      <c r="LH305" s="136"/>
      <c r="LI305" s="136"/>
      <c r="LJ305" s="136"/>
      <c r="LK305" s="136"/>
      <c r="LL305" s="136"/>
      <c r="LM305" s="136"/>
      <c r="LN305" s="136"/>
      <c r="LO305" s="136"/>
      <c r="LP305" s="136"/>
      <c r="LQ305" s="136"/>
      <c r="LR305" s="136"/>
      <c r="LS305" s="136"/>
      <c r="LT305" s="136"/>
      <c r="LU305" s="136"/>
      <c r="LV305" s="136"/>
      <c r="LW305" s="136"/>
      <c r="LX305" s="136"/>
      <c r="LY305" s="136"/>
      <c r="LZ305" s="136"/>
      <c r="MA305" s="136"/>
      <c r="MB305" s="136"/>
      <c r="MC305" s="136"/>
      <c r="MD305" s="136"/>
      <c r="ME305" s="136"/>
      <c r="MF305" s="136"/>
      <c r="MG305" s="136"/>
      <c r="MH305" s="136"/>
      <c r="MI305" s="136"/>
      <c r="MJ305" s="136"/>
      <c r="MK305" s="136"/>
      <c r="ML305" s="136"/>
      <c r="MM305" s="136"/>
      <c r="MN305" s="136"/>
      <c r="MO305" s="136"/>
      <c r="MP305" s="136"/>
      <c r="MQ305" s="136"/>
      <c r="MR305" s="136"/>
      <c r="MS305" s="136"/>
      <c r="MT305" s="136"/>
      <c r="MU305" s="136"/>
      <c r="MV305" s="136"/>
      <c r="MW305" s="136"/>
      <c r="MX305" s="136"/>
      <c r="MY305" s="136"/>
      <c r="MZ305" s="136"/>
      <c r="NA305" s="136"/>
      <c r="NB305" s="136"/>
      <c r="NC305" s="136"/>
      <c r="ND305" s="136"/>
      <c r="NE305" s="136"/>
      <c r="NF305" s="136"/>
      <c r="NG305" s="136"/>
      <c r="NH305" s="136"/>
      <c r="NI305" s="136"/>
      <c r="NJ305" s="136"/>
      <c r="NK305" s="136"/>
      <c r="NL305" s="136"/>
      <c r="NM305" s="136"/>
      <c r="NN305" s="136"/>
      <c r="NO305" s="136"/>
      <c r="NP305" s="136"/>
      <c r="NQ305" s="136"/>
      <c r="NR305" s="136"/>
      <c r="NS305" s="136"/>
      <c r="NT305" s="136"/>
      <c r="NU305" s="136"/>
      <c r="NV305" s="136"/>
      <c r="NW305" s="136"/>
      <c r="NX305" s="136"/>
      <c r="NY305" s="136"/>
      <c r="NZ305" s="136"/>
      <c r="OA305" s="136"/>
      <c r="OB305" s="136"/>
      <c r="OC305" s="136"/>
      <c r="OD305" s="136"/>
      <c r="OE305" s="136"/>
      <c r="OF305" s="136"/>
      <c r="OG305" s="136"/>
      <c r="OH305" s="136"/>
      <c r="OI305" s="136"/>
      <c r="OJ305" s="136"/>
      <c r="OK305" s="136"/>
      <c r="OL305" s="136"/>
      <c r="OM305" s="136"/>
      <c r="ON305" s="136"/>
      <c r="OO305" s="136"/>
      <c r="OP305" s="136"/>
      <c r="OQ305" s="136"/>
      <c r="OR305" s="136"/>
      <c r="OS305" s="136"/>
      <c r="OT305" s="136"/>
      <c r="OU305" s="136"/>
      <c r="OV305" s="136"/>
      <c r="OW305" s="136"/>
      <c r="OX305" s="136"/>
      <c r="OY305" s="136"/>
      <c r="OZ305" s="136"/>
      <c r="PA305" s="136"/>
      <c r="PB305" s="136"/>
      <c r="PC305" s="136"/>
      <c r="PD305" s="136"/>
      <c r="PE305" s="136"/>
      <c r="PF305" s="136"/>
      <c r="PG305" s="136"/>
      <c r="PH305" s="136"/>
      <c r="PI305" s="136"/>
      <c r="PJ305" s="136"/>
      <c r="PK305" s="136"/>
      <c r="PL305" s="136"/>
      <c r="PM305" s="136"/>
      <c r="PN305" s="136"/>
      <c r="PO305" s="136"/>
      <c r="PP305" s="136"/>
      <c r="PQ305" s="136"/>
      <c r="PR305" s="136"/>
      <c r="PS305" s="136"/>
      <c r="PT305" s="136"/>
      <c r="PU305" s="136"/>
      <c r="PV305" s="136"/>
      <c r="PW305" s="136"/>
      <c r="PX305" s="136"/>
      <c r="PY305" s="136"/>
      <c r="PZ305" s="136"/>
      <c r="QA305" s="136"/>
      <c r="QB305" s="136"/>
      <c r="QC305" s="136"/>
      <c r="QD305" s="136"/>
      <c r="QE305" s="136"/>
      <c r="QF305" s="136"/>
      <c r="QG305" s="136"/>
      <c r="QH305" s="136"/>
      <c r="QI305" s="136"/>
      <c r="QJ305" s="136"/>
      <c r="QK305" s="136"/>
      <c r="QL305" s="136"/>
      <c r="QM305" s="136"/>
      <c r="QN305" s="136"/>
      <c r="QO305" s="136"/>
      <c r="QP305" s="136"/>
      <c r="QQ305" s="136"/>
      <c r="QR305" s="136"/>
      <c r="QS305" s="136"/>
      <c r="QT305" s="136"/>
      <c r="QU305" s="136"/>
      <c r="QV305" s="136"/>
      <c r="QW305" s="136"/>
      <c r="QX305" s="136"/>
      <c r="QY305" s="136"/>
      <c r="QZ305" s="136"/>
      <c r="RA305" s="136"/>
      <c r="RB305" s="136"/>
      <c r="RC305" s="136"/>
      <c r="RD305" s="136"/>
      <c r="RE305" s="136"/>
      <c r="RF305" s="136"/>
      <c r="RG305" s="136"/>
      <c r="RH305" s="136"/>
      <c r="RI305" s="136"/>
      <c r="RJ305" s="136"/>
      <c r="RK305" s="136"/>
      <c r="RL305" s="136"/>
      <c r="RM305" s="136"/>
      <c r="RN305" s="136"/>
      <c r="RO305" s="136"/>
      <c r="RP305" s="136"/>
      <c r="RQ305" s="136"/>
      <c r="RR305" s="136"/>
      <c r="RS305" s="136"/>
      <c r="RT305" s="136"/>
      <c r="RU305" s="136"/>
      <c r="RV305" s="136"/>
      <c r="RW305" s="136"/>
      <c r="RX305" s="136"/>
      <c r="RY305" s="136"/>
      <c r="RZ305" s="136"/>
      <c r="SA305" s="136"/>
      <c r="SB305" s="136"/>
      <c r="SC305" s="136"/>
      <c r="SD305" s="136"/>
      <c r="SE305" s="136"/>
      <c r="SF305" s="136"/>
      <c r="SG305" s="136"/>
      <c r="SH305" s="136"/>
      <c r="SI305" s="136"/>
      <c r="SJ305" s="136"/>
      <c r="SK305" s="136"/>
      <c r="SL305" s="136"/>
      <c r="SM305" s="136"/>
      <c r="SN305" s="136"/>
      <c r="SO305" s="136"/>
      <c r="SP305" s="136"/>
      <c r="SQ305" s="136"/>
      <c r="SR305" s="136"/>
      <c r="SS305" s="136"/>
      <c r="ST305" s="136"/>
      <c r="SU305" s="136"/>
      <c r="SV305" s="136"/>
      <c r="SW305" s="136"/>
      <c r="SX305" s="136"/>
      <c r="SY305" s="136"/>
      <c r="SZ305" s="136"/>
      <c r="TA305" s="136"/>
      <c r="TB305" s="136"/>
      <c r="TC305" s="136"/>
      <c r="TD305" s="136"/>
      <c r="TE305" s="136"/>
      <c r="TF305" s="136"/>
      <c r="TG305" s="136"/>
      <c r="TH305" s="136"/>
      <c r="TI305" s="136"/>
      <c r="TJ305" s="136"/>
      <c r="TK305" s="136"/>
      <c r="TL305" s="136"/>
      <c r="TM305" s="136"/>
      <c r="TN305" s="136"/>
      <c r="TO305" s="136"/>
      <c r="TP305" s="136"/>
      <c r="TQ305" s="136"/>
      <c r="TR305" s="136"/>
      <c r="TS305" s="136"/>
      <c r="TT305" s="136"/>
      <c r="TU305" s="136"/>
      <c r="TV305" s="136"/>
      <c r="TW305" s="136"/>
      <c r="TX305" s="136"/>
      <c r="TY305" s="136"/>
      <c r="TZ305" s="136"/>
      <c r="UA305" s="136"/>
      <c r="UB305" s="136"/>
      <c r="UC305" s="136"/>
      <c r="UD305" s="136"/>
      <c r="UE305" s="136"/>
      <c r="UF305" s="136"/>
      <c r="UG305" s="136"/>
      <c r="UH305" s="136"/>
      <c r="UI305" s="136"/>
      <c r="UJ305" s="136"/>
      <c r="UK305" s="136"/>
      <c r="UL305" s="136"/>
      <c r="UM305" s="136"/>
      <c r="UN305" s="136"/>
      <c r="UO305" s="136"/>
      <c r="UP305" s="136"/>
      <c r="UQ305" s="136"/>
      <c r="UR305" s="136"/>
      <c r="US305" s="136"/>
      <c r="UT305" s="136"/>
      <c r="UU305" s="136"/>
      <c r="UV305" s="136"/>
      <c r="UW305" s="136"/>
      <c r="UX305" s="136"/>
      <c r="UY305" s="136"/>
      <c r="UZ305" s="136"/>
      <c r="VA305" s="136"/>
      <c r="VB305" s="136"/>
      <c r="VC305" s="136"/>
      <c r="VD305" s="136"/>
      <c r="VE305" s="136"/>
      <c r="VF305" s="136"/>
      <c r="VG305" s="136"/>
      <c r="VH305" s="136"/>
      <c r="VI305" s="136"/>
      <c r="VJ305" s="136"/>
      <c r="VK305" s="136"/>
      <c r="VL305" s="136"/>
      <c r="VM305" s="136"/>
      <c r="VN305" s="136"/>
      <c r="VO305" s="136"/>
      <c r="VP305" s="136"/>
      <c r="VQ305" s="136"/>
      <c r="VR305" s="136"/>
      <c r="VS305" s="136"/>
      <c r="VT305" s="136"/>
      <c r="VU305" s="136"/>
      <c r="VV305" s="136"/>
      <c r="VW305" s="136"/>
      <c r="VX305" s="136"/>
      <c r="VY305" s="136"/>
      <c r="VZ305" s="136"/>
      <c r="WA305" s="136"/>
      <c r="WB305" s="136"/>
      <c r="WC305" s="136"/>
      <c r="WD305" s="136"/>
      <c r="WE305" s="136"/>
      <c r="WF305" s="136"/>
      <c r="WG305" s="136"/>
      <c r="WH305" s="136"/>
      <c r="WI305" s="136"/>
      <c r="WJ305" s="136"/>
      <c r="WK305" s="136"/>
      <c r="WL305" s="136"/>
      <c r="WM305" s="136"/>
      <c r="WN305" s="136"/>
      <c r="WO305" s="136"/>
      <c r="WP305" s="136"/>
      <c r="WQ305" s="136"/>
      <c r="WR305" s="136"/>
      <c r="WS305" s="136"/>
      <c r="WT305" s="136"/>
      <c r="WU305" s="136"/>
      <c r="WV305" s="136"/>
      <c r="WW305" s="136"/>
      <c r="WX305" s="136"/>
      <c r="WY305" s="136"/>
      <c r="WZ305" s="136"/>
      <c r="XA305" s="136"/>
      <c r="XB305" s="136"/>
      <c r="XC305" s="136"/>
      <c r="XD305" s="136"/>
      <c r="XE305" s="136"/>
      <c r="XF305" s="136"/>
      <c r="XG305" s="136"/>
      <c r="XH305" s="136"/>
      <c r="XI305" s="136"/>
      <c r="XJ305" s="136"/>
      <c r="XK305" s="136"/>
      <c r="XL305" s="136"/>
      <c r="XM305" s="136"/>
      <c r="XN305" s="136"/>
      <c r="XO305" s="136"/>
      <c r="XP305" s="136"/>
      <c r="XQ305" s="136"/>
      <c r="XR305" s="136"/>
      <c r="XS305" s="136"/>
      <c r="XT305" s="136"/>
      <c r="XU305" s="136"/>
      <c r="XV305" s="136"/>
      <c r="XW305" s="136"/>
      <c r="XX305" s="136"/>
      <c r="XY305" s="136"/>
      <c r="XZ305" s="136"/>
      <c r="YA305" s="136"/>
      <c r="YB305" s="136"/>
      <c r="YC305" s="136"/>
      <c r="YD305" s="136"/>
      <c r="YE305" s="136"/>
      <c r="YF305" s="136"/>
      <c r="YG305" s="136"/>
      <c r="YH305" s="136"/>
      <c r="YI305" s="136"/>
      <c r="YJ305" s="136"/>
      <c r="YK305" s="136"/>
      <c r="YL305" s="136"/>
      <c r="YM305" s="136"/>
      <c r="YN305" s="136"/>
      <c r="YO305" s="136"/>
      <c r="YP305" s="136"/>
      <c r="YQ305" s="136"/>
      <c r="YR305" s="136"/>
      <c r="YS305" s="136"/>
      <c r="YT305" s="136"/>
      <c r="YU305" s="136"/>
      <c r="YV305" s="136"/>
      <c r="YW305" s="136"/>
      <c r="YX305" s="136"/>
      <c r="YY305" s="136"/>
      <c r="YZ305" s="136"/>
      <c r="ZA305" s="136"/>
      <c r="ZB305" s="136"/>
      <c r="ZC305" s="136"/>
      <c r="ZD305" s="136"/>
      <c r="ZE305" s="136"/>
      <c r="ZF305" s="136"/>
      <c r="ZG305" s="136"/>
      <c r="ZH305" s="136"/>
      <c r="ZI305" s="136"/>
      <c r="ZJ305" s="136"/>
      <c r="ZK305" s="136"/>
      <c r="ZL305" s="136"/>
      <c r="ZM305" s="136"/>
      <c r="ZN305" s="136"/>
      <c r="ZO305" s="136"/>
      <c r="ZP305" s="136"/>
      <c r="ZQ305" s="136"/>
      <c r="ZR305" s="136"/>
      <c r="ZS305" s="136"/>
      <c r="ZT305" s="136"/>
      <c r="ZU305" s="136"/>
      <c r="ZV305" s="136"/>
      <c r="ZW305" s="136"/>
      <c r="ZX305" s="136"/>
      <c r="ZY305" s="136"/>
      <c r="ZZ305" s="136"/>
      <c r="AAA305" s="136"/>
      <c r="AAB305" s="136"/>
      <c r="AAC305" s="136"/>
      <c r="AAD305" s="136"/>
      <c r="AAE305" s="136"/>
      <c r="AAF305" s="136"/>
      <c r="AAG305" s="136"/>
      <c r="AAH305" s="136"/>
      <c r="AAI305" s="136"/>
      <c r="AAJ305" s="136"/>
      <c r="AAK305" s="136"/>
      <c r="AAL305" s="136"/>
      <c r="AAM305" s="136"/>
      <c r="AAN305" s="136"/>
      <c r="AAO305" s="136"/>
      <c r="AAP305" s="136"/>
      <c r="AAQ305" s="136"/>
      <c r="AAR305" s="136"/>
      <c r="AAS305" s="136"/>
      <c r="AAT305" s="136"/>
      <c r="AAU305" s="136"/>
      <c r="AAV305" s="136"/>
      <c r="AAW305" s="136"/>
      <c r="AAX305" s="136"/>
      <c r="AAY305" s="136"/>
      <c r="AAZ305" s="136"/>
      <c r="ABA305" s="136"/>
      <c r="ABB305" s="136"/>
      <c r="ABC305" s="136"/>
      <c r="ABD305" s="136"/>
      <c r="ABE305" s="136"/>
      <c r="ABF305" s="136"/>
      <c r="ABG305" s="136"/>
      <c r="ABH305" s="136"/>
      <c r="ABI305" s="136"/>
      <c r="ABJ305" s="136"/>
      <c r="ABK305" s="136"/>
      <c r="ABL305" s="136"/>
      <c r="ABM305" s="136"/>
      <c r="ABN305" s="136"/>
      <c r="ABO305" s="136"/>
      <c r="ABP305" s="136"/>
      <c r="ABQ305" s="136"/>
      <c r="ABR305" s="136"/>
      <c r="ABS305" s="136"/>
      <c r="ABT305" s="136"/>
      <c r="ABU305" s="136"/>
      <c r="ABV305" s="136"/>
      <c r="ABW305" s="136"/>
      <c r="ABX305" s="136"/>
      <c r="ABY305" s="136"/>
      <c r="ABZ305" s="136"/>
      <c r="ACA305" s="136"/>
      <c r="ACB305" s="136"/>
      <c r="ACC305" s="136"/>
      <c r="ACD305" s="136"/>
      <c r="ACE305" s="136"/>
      <c r="ACF305" s="136"/>
      <c r="ACG305" s="136"/>
      <c r="ACH305" s="136"/>
      <c r="ACI305" s="136"/>
      <c r="ACJ305" s="136"/>
      <c r="ACK305" s="136"/>
      <c r="ACL305" s="136"/>
      <c r="ACM305" s="136"/>
      <c r="ACN305" s="136"/>
      <c r="ACO305" s="136"/>
      <c r="ACP305" s="136"/>
      <c r="ACQ305" s="136"/>
      <c r="ACR305" s="136"/>
      <c r="ACS305" s="136"/>
      <c r="ACT305" s="136"/>
      <c r="ACU305" s="136"/>
      <c r="ACV305" s="136"/>
      <c r="ACW305" s="136"/>
      <c r="ACX305" s="136"/>
      <c r="ACY305" s="136"/>
      <c r="ACZ305" s="136"/>
      <c r="ADA305" s="136"/>
      <c r="ADB305" s="136"/>
      <c r="ADC305" s="136"/>
      <c r="ADD305" s="136"/>
      <c r="ADE305" s="136"/>
      <c r="ADF305" s="136"/>
      <c r="ADG305" s="136"/>
      <c r="ADH305" s="136"/>
      <c r="ADI305" s="136"/>
      <c r="ADJ305" s="136"/>
      <c r="ADK305" s="136"/>
      <c r="ADL305" s="136"/>
      <c r="ADM305" s="136"/>
      <c r="ADN305" s="136"/>
      <c r="ADO305" s="136"/>
      <c r="ADP305" s="136"/>
      <c r="ADQ305" s="136"/>
      <c r="ADR305" s="136"/>
      <c r="ADS305" s="136"/>
      <c r="ADT305" s="136"/>
      <c r="ADU305" s="136"/>
      <c r="ADV305" s="136"/>
      <c r="ADW305" s="136"/>
      <c r="ADX305" s="136"/>
      <c r="ADY305" s="136"/>
      <c r="ADZ305" s="136"/>
      <c r="AEA305" s="136"/>
      <c r="AEB305" s="136"/>
      <c r="AEC305" s="136"/>
      <c r="AED305" s="136"/>
      <c r="AEE305" s="136"/>
      <c r="AEF305" s="136"/>
      <c r="AEG305" s="136"/>
      <c r="AEH305" s="136"/>
      <c r="AEI305" s="136"/>
      <c r="AEJ305" s="136"/>
      <c r="AEK305" s="136"/>
      <c r="AEL305" s="136"/>
      <c r="AEM305" s="136"/>
      <c r="AEN305" s="136"/>
      <c r="AEO305" s="136"/>
      <c r="AEP305" s="136"/>
      <c r="AEQ305" s="136"/>
      <c r="AER305" s="136"/>
      <c r="AES305" s="136"/>
      <c r="AET305" s="136"/>
      <c r="AEU305" s="136"/>
      <c r="AEV305" s="136"/>
      <c r="AEW305" s="136"/>
      <c r="AEX305" s="136"/>
      <c r="AEY305" s="136"/>
      <c r="AEZ305" s="136"/>
      <c r="AFA305" s="136"/>
      <c r="AFB305" s="136"/>
      <c r="AFC305" s="136"/>
      <c r="AFD305" s="136"/>
      <c r="AFE305" s="136"/>
      <c r="AFF305" s="136"/>
      <c r="AFG305" s="136"/>
      <c r="AFH305" s="136"/>
      <c r="AFI305" s="136"/>
      <c r="AFJ305" s="136"/>
      <c r="AFK305" s="136"/>
      <c r="AFL305" s="136"/>
      <c r="AFM305" s="136"/>
      <c r="AFN305" s="136"/>
      <c r="AFO305" s="136"/>
      <c r="AFP305" s="136"/>
      <c r="AFQ305" s="136"/>
      <c r="AFR305" s="136"/>
      <c r="AFS305" s="136"/>
      <c r="AFT305" s="136"/>
      <c r="AFU305" s="136"/>
      <c r="AFV305" s="136"/>
      <c r="AFW305" s="136"/>
      <c r="AFX305" s="136"/>
      <c r="AFY305" s="136"/>
      <c r="AFZ305" s="136"/>
      <c r="AGA305" s="136"/>
      <c r="AGB305" s="136"/>
      <c r="AGC305" s="136"/>
      <c r="AGD305" s="136"/>
      <c r="AGE305" s="136"/>
      <c r="AGF305" s="136"/>
      <c r="AGG305" s="136"/>
      <c r="AGH305" s="136"/>
      <c r="AGI305" s="136"/>
      <c r="AGJ305" s="136"/>
      <c r="AGK305" s="136"/>
      <c r="AGL305" s="136"/>
      <c r="AGM305" s="136"/>
      <c r="AGN305" s="136"/>
      <c r="AGO305" s="136"/>
      <c r="AGP305" s="136"/>
      <c r="AGQ305" s="136"/>
      <c r="AGR305" s="136"/>
      <c r="AGS305" s="136"/>
      <c r="AGT305" s="136"/>
      <c r="AGU305" s="136"/>
      <c r="AGV305" s="136"/>
      <c r="AGW305" s="136"/>
      <c r="AGX305" s="136"/>
      <c r="AGY305" s="136"/>
      <c r="AGZ305" s="136"/>
      <c r="AHA305" s="136"/>
      <c r="AHB305" s="136"/>
      <c r="AHC305" s="136"/>
      <c r="AHD305" s="136"/>
      <c r="AHE305" s="136"/>
      <c r="AHF305" s="136"/>
      <c r="AHG305" s="136"/>
      <c r="AHH305" s="136"/>
      <c r="AHI305" s="136"/>
      <c r="AHJ305" s="136"/>
      <c r="AHK305" s="136"/>
      <c r="AHL305" s="136"/>
      <c r="AHM305" s="136"/>
      <c r="AHN305" s="136"/>
      <c r="AHO305" s="136"/>
      <c r="AHP305" s="136"/>
      <c r="AHQ305" s="136"/>
      <c r="AHR305" s="136"/>
      <c r="AHS305" s="136"/>
      <c r="AHT305" s="136"/>
      <c r="AHU305" s="136"/>
      <c r="AHV305" s="136"/>
      <c r="AHW305" s="136"/>
      <c r="AHX305" s="136"/>
      <c r="AHY305" s="136"/>
      <c r="AHZ305" s="136"/>
      <c r="AIA305" s="136"/>
      <c r="AIB305" s="136"/>
      <c r="AIC305" s="136"/>
      <c r="AID305" s="136"/>
      <c r="AIE305" s="136"/>
      <c r="AIF305" s="136"/>
      <c r="AIG305" s="136"/>
      <c r="AIH305" s="136"/>
      <c r="AII305" s="136"/>
      <c r="AIJ305" s="136"/>
      <c r="AIK305" s="136"/>
      <c r="AIL305" s="136"/>
      <c r="AIM305" s="136"/>
      <c r="AIN305" s="136"/>
      <c r="AIO305" s="136"/>
      <c r="AIP305" s="136"/>
      <c r="AIQ305" s="136"/>
      <c r="AIR305" s="136"/>
      <c r="AIS305" s="136"/>
      <c r="AIT305" s="136"/>
      <c r="AIU305" s="136"/>
      <c r="AIV305" s="136"/>
      <c r="AIW305" s="136"/>
      <c r="AIX305" s="136"/>
      <c r="AIY305" s="136"/>
      <c r="AIZ305" s="136"/>
      <c r="AJA305" s="136"/>
      <c r="AJB305" s="136"/>
      <c r="AJC305" s="136"/>
      <c r="AJD305" s="136"/>
      <c r="AJE305" s="136"/>
      <c r="AJF305" s="136"/>
      <c r="AJG305" s="136"/>
      <c r="AJH305" s="136"/>
      <c r="AJI305" s="136"/>
      <c r="AJJ305" s="136"/>
      <c r="AJK305" s="136"/>
      <c r="AJL305" s="136"/>
      <c r="AJM305" s="136"/>
      <c r="AJN305" s="136"/>
      <c r="AJO305" s="136"/>
      <c r="AJP305" s="136"/>
      <c r="AJQ305" s="136"/>
      <c r="AJR305" s="136"/>
      <c r="AJS305" s="136"/>
      <c r="AJT305" s="136"/>
      <c r="AJU305" s="136"/>
      <c r="AJV305" s="136"/>
      <c r="AJW305" s="136"/>
      <c r="AJX305" s="136"/>
      <c r="AJY305" s="136"/>
      <c r="AJZ305" s="136"/>
      <c r="AKA305" s="136"/>
      <c r="AKB305" s="136"/>
      <c r="AKC305" s="136"/>
      <c r="AKD305" s="136"/>
      <c r="AKE305" s="136"/>
      <c r="AKF305" s="136"/>
      <c r="AKG305" s="136"/>
      <c r="AKH305" s="136"/>
      <c r="AKI305" s="136"/>
      <c r="AKJ305" s="136"/>
      <c r="AKK305" s="136"/>
      <c r="AKL305" s="136"/>
      <c r="AKM305" s="136"/>
      <c r="AKN305" s="136"/>
      <c r="AKO305" s="136"/>
      <c r="AKP305" s="136"/>
      <c r="AKQ305" s="136"/>
      <c r="AKR305" s="136"/>
      <c r="AKS305" s="136"/>
      <c r="AKT305" s="136"/>
      <c r="AKU305" s="136"/>
      <c r="AKV305" s="136"/>
      <c r="AKW305" s="136"/>
      <c r="AKX305" s="136"/>
      <c r="AKY305" s="136"/>
      <c r="AKZ305" s="136"/>
      <c r="ALA305" s="136"/>
      <c r="ALB305" s="136"/>
      <c r="ALC305" s="136"/>
      <c r="ALD305" s="136"/>
      <c r="ALE305" s="136"/>
      <c r="ALF305" s="136"/>
      <c r="ALG305" s="136"/>
      <c r="ALH305" s="136"/>
      <c r="ALI305" s="136"/>
      <c r="ALJ305" s="136"/>
      <c r="ALK305" s="136"/>
      <c r="ALL305" s="136"/>
      <c r="ALM305" s="136"/>
      <c r="ALN305" s="136"/>
      <c r="ALO305" s="136"/>
      <c r="ALP305" s="136"/>
      <c r="ALQ305" s="136"/>
      <c r="ALR305" s="136"/>
      <c r="ALS305" s="136"/>
      <c r="ALT305" s="136"/>
      <c r="ALU305" s="136"/>
      <c r="ALV305" s="136"/>
      <c r="ALW305" s="136"/>
      <c r="ALX305" s="136"/>
      <c r="ALY305" s="136"/>
      <c r="ALZ305" s="136"/>
      <c r="AMA305" s="136"/>
      <c r="AMB305" s="136"/>
      <c r="AMC305" s="136"/>
      <c r="AMD305" s="136"/>
      <c r="AME305" s="136"/>
      <c r="AMF305" s="136"/>
      <c r="AMG305" s="136"/>
      <c r="AMH305" s="136"/>
      <c r="AMI305" s="136"/>
    </row>
    <row r="306" spans="1:1024" ht="30" x14ac:dyDescent="0.25">
      <c r="A306" s="245" t="s">
        <v>1390</v>
      </c>
      <c r="B306" s="193">
        <v>306</v>
      </c>
      <c r="C306" s="261" t="s">
        <v>26000</v>
      </c>
      <c r="D306" s="209" t="s">
        <v>1391</v>
      </c>
      <c r="E306" s="136"/>
      <c r="F306" s="238"/>
      <c r="G306" s="214"/>
      <c r="H306" s="214"/>
      <c r="I306" s="367"/>
      <c r="J306" s="409">
        <v>2</v>
      </c>
      <c r="K306" s="161"/>
      <c r="L306" s="161"/>
      <c r="M306" s="161"/>
      <c r="N306" s="161"/>
      <c r="O306" s="161"/>
      <c r="P306" s="161"/>
      <c r="Q306" s="161"/>
      <c r="R306" s="161"/>
      <c r="S306" s="161"/>
      <c r="V306" s="256">
        <f>IF(O306=1,10,100)</f>
        <v>100</v>
      </c>
      <c r="W306" s="256">
        <f>IF(O306=1,1,IF(O306=2,10,100))</f>
        <v>100</v>
      </c>
      <c r="X306" s="256">
        <f>IF(O306=3,20,100)</f>
        <v>100</v>
      </c>
      <c r="Y306" s="256">
        <f>IF(P306=1,10,100)</f>
        <v>100</v>
      </c>
      <c r="Z306" s="256">
        <f>IF(P306=1,1,IF(P306=2,10,100))</f>
        <v>100</v>
      </c>
      <c r="AA306" s="257">
        <f>IF(OR(EXACT(Q306,"1A"),EXACT(Q306,"1B")),0.1,IF(Q306=2,1,100))</f>
        <v>100</v>
      </c>
      <c r="AB306" s="257">
        <f>IF(OR(EXACT(R306,"1A"),EXACT(R306,"1B")),0.1,IF(R306=2,1,100))</f>
        <v>100</v>
      </c>
      <c r="AC306" s="257">
        <f>IF(OR(EXACT(S306,"1A"),EXACT(S306,"1B")),0.3,IF(S306=2,3,100))</f>
        <v>100</v>
      </c>
      <c r="AD306" s="136"/>
      <c r="AF306" s="249">
        <f>IF(OR(OR(EXACT(J306,"1A"),EXACT(J306,"1B"),EXACT(J306,"1C")),K306=1),1,IF(K306=2,10,100))</f>
        <v>100</v>
      </c>
      <c r="AG306" s="249">
        <f>IF(OR(EXACT(J306,"1A"),EXACT(J306,"1B"),EXACT(J306,"1C")),1,IF(J306=2,10,100))</f>
        <v>10</v>
      </c>
      <c r="AH306" s="249">
        <f>IF(OR(EXACT(J306,"1A"),EXACT(J306,"1B"),EXACT(J306,"1C"),K306=1),3,100)</f>
        <v>100</v>
      </c>
      <c r="AI306" s="249">
        <f>IF(OR(EXACT(J306,"1A"),EXACT(J306,"1B"),EXACT(J306,"1C")),5,100)</f>
        <v>100</v>
      </c>
      <c r="AJ306" s="251"/>
      <c r="AK306" s="136"/>
      <c r="AL306" s="220">
        <v>4</v>
      </c>
      <c r="AM306" s="251"/>
      <c r="AN306" s="136"/>
      <c r="AO306" s="136"/>
      <c r="AP306" s="136"/>
      <c r="AQ306" s="199" t="s">
        <v>1392</v>
      </c>
    </row>
    <row r="307" spans="1:1024" ht="30" x14ac:dyDescent="0.25">
      <c r="A307" s="273" t="s">
        <v>5946</v>
      </c>
      <c r="B307" s="193">
        <v>307</v>
      </c>
      <c r="C307" s="194" t="s">
        <v>5947</v>
      </c>
      <c r="D307" s="211" t="s">
        <v>5948</v>
      </c>
      <c r="E307" s="255"/>
      <c r="F307" s="222"/>
      <c r="G307" s="211"/>
      <c r="H307" s="211"/>
      <c r="I307" s="367">
        <v>50</v>
      </c>
      <c r="J307" s="411"/>
      <c r="K307" s="411"/>
      <c r="L307" s="411"/>
      <c r="M307" s="411"/>
      <c r="N307" s="411"/>
      <c r="O307" s="416"/>
      <c r="P307" s="411"/>
      <c r="Q307" s="411"/>
      <c r="R307" s="411"/>
      <c r="S307" s="411"/>
      <c r="T307" s="411"/>
      <c r="U307" s="417"/>
      <c r="V307" s="275">
        <f>IF(O307=1,10,100)</f>
        <v>100</v>
      </c>
      <c r="W307" s="275">
        <f>IF(O307=1,1,IF(O307=2,10,100))</f>
        <v>100</v>
      </c>
      <c r="X307" s="275">
        <f>IF(O307=3,20,100)</f>
        <v>100</v>
      </c>
      <c r="Y307" s="275">
        <f>IF(P307=1,10,100)</f>
        <v>100</v>
      </c>
      <c r="Z307" s="275">
        <f>IF(P307=1,1,IF(P307=2,10,100))</f>
        <v>100</v>
      </c>
      <c r="AA307" s="276">
        <f>IF(OR(EXACT(Q307,"1A"),EXACT(Q307,"1B")),0.1,IF(Q307=2,1,100))</f>
        <v>100</v>
      </c>
      <c r="AB307" s="276">
        <f>IF(OR(EXACT(R307,"1A"),EXACT(R307,"1B")),0.1,IF(R307=2,1,100))</f>
        <v>100</v>
      </c>
      <c r="AC307" s="276">
        <f>IF(OR(EXACT(S307,"1A"),EXACT(S307,"1B")),0.3,IF(S307=2,3,100))</f>
        <v>100</v>
      </c>
      <c r="AF307" s="277">
        <f>IF(OR(OR(EXACT(J307,"1A"),EXACT(J307,"1B"),EXACT(J307,"1C")),K307=1),1,IF(K307=2,10,100))</f>
        <v>100</v>
      </c>
      <c r="AG307" s="277">
        <f>IF(OR(EXACT(J307,"1A"),EXACT(J307,"1B"),EXACT(J307,"1C")),1,IF(J307=2,10,100))</f>
        <v>100</v>
      </c>
      <c r="AH307" s="277">
        <f>IF(OR(EXACT(J307,"1A"),EXACT(J307,"1B"),EXACT(J307,"1C"),K307=1),3,100)</f>
        <v>100</v>
      </c>
      <c r="AI307" s="277">
        <f>IF(OR(EXACT(J307,"1A"),EXACT(J307,"1B"),EXACT(J307,"1C")),5,100)</f>
        <v>100</v>
      </c>
      <c r="AJ307" s="263" t="s">
        <v>26001</v>
      </c>
      <c r="AK307" s="274"/>
      <c r="AL307" s="222"/>
      <c r="AM307" s="251"/>
      <c r="AN307" s="222"/>
      <c r="AO307" s="222"/>
      <c r="AQ307" s="199" t="s">
        <v>5949</v>
      </c>
      <c r="AR307" s="253" t="s">
        <v>5950</v>
      </c>
    </row>
    <row r="308" spans="1:1024" ht="30" x14ac:dyDescent="0.25">
      <c r="A308" s="192" t="s">
        <v>1099</v>
      </c>
      <c r="B308" s="193">
        <v>308</v>
      </c>
      <c r="C308" s="261" t="s">
        <v>26002</v>
      </c>
      <c r="D308" s="209" t="s">
        <v>6744</v>
      </c>
      <c r="I308" s="367">
        <v>32.97</v>
      </c>
      <c r="S308" s="409">
        <v>2</v>
      </c>
      <c r="V308" s="256">
        <f>IF(O308=1,10,100)</f>
        <v>100</v>
      </c>
      <c r="W308" s="256">
        <f>IF(O308=1,1,IF(O308=2,10,100))</f>
        <v>100</v>
      </c>
      <c r="X308" s="256">
        <f>IF(O308=3,20,100)</f>
        <v>100</v>
      </c>
      <c r="Y308" s="256">
        <f>IF(P308=1,10,100)</f>
        <v>100</v>
      </c>
      <c r="Z308" s="256">
        <f>IF(P308=1,1,IF(P308=2,10,100))</f>
        <v>100</v>
      </c>
      <c r="AA308" s="257">
        <f>IF(OR(EXACT(Q308,"1A"),EXACT(Q308,"1B")),0.1,IF(Q308=2,1,100))</f>
        <v>100</v>
      </c>
      <c r="AB308" s="257">
        <f>IF(OR(EXACT(R308,"1A"),EXACT(R308,"1B")),0.1,IF(R308=2,1,100))</f>
        <v>100</v>
      </c>
      <c r="AC308" s="257">
        <f>IF(OR(EXACT(S308,"1A"),EXACT(S308,"1B")),0.3,IF(S308=2,3,100))</f>
        <v>3</v>
      </c>
      <c r="AF308" s="249">
        <f>IF(OR(OR(EXACT(J308,"1A"),EXACT(J308,"1B"),EXACT(J308,"1C")),K308=1),1,IF(K308=2,10,100))</f>
        <v>100</v>
      </c>
      <c r="AG308" s="249">
        <f>IF(OR(EXACT(J308,"1A"),EXACT(J308,"1B"),EXACT(J308,"1C")),1,IF(J308=2,10,100))</f>
        <v>100</v>
      </c>
      <c r="AH308" s="249">
        <f>IF(OR(EXACT(J308,"1A"),EXACT(J308,"1B"),EXACT(J308,"1C"),K308=1),3,100)</f>
        <v>100</v>
      </c>
      <c r="AI308" s="249">
        <f>IF(OR(EXACT(J308,"1A"),EXACT(J308,"1B"),EXACT(J308,"1C")),5,100)</f>
        <v>100</v>
      </c>
      <c r="AJ308" s="269" t="s">
        <v>26003</v>
      </c>
      <c r="AM308" s="251"/>
      <c r="AQ308" s="199" t="s">
        <v>779</v>
      </c>
    </row>
    <row r="309" spans="1:1024" ht="30" x14ac:dyDescent="0.25">
      <c r="A309" s="192" t="s">
        <v>5896</v>
      </c>
      <c r="B309" s="193">
        <v>309</v>
      </c>
      <c r="C309" s="261" t="s">
        <v>26004</v>
      </c>
      <c r="D309" s="209" t="s">
        <v>6630</v>
      </c>
      <c r="I309" s="367">
        <v>44.079000000000001</v>
      </c>
      <c r="V309" s="256">
        <f>IF(O309=1,10,100)</f>
        <v>100</v>
      </c>
      <c r="W309" s="256">
        <f>IF(O309=1,1,IF(O309=2,10,100))</f>
        <v>100</v>
      </c>
      <c r="X309" s="256">
        <f>IF(O309=3,20,100)</f>
        <v>100</v>
      </c>
      <c r="Y309" s="256">
        <f>IF(P309=1,10,100)</f>
        <v>100</v>
      </c>
      <c r="Z309" s="256">
        <f>IF(P309=1,1,IF(P309=2,10,100))</f>
        <v>100</v>
      </c>
      <c r="AA309" s="257">
        <f>IF(OR(EXACT(Q309,"1A"),EXACT(Q309,"1B")),0.1,IF(Q309=2,1,100))</f>
        <v>100</v>
      </c>
      <c r="AB309" s="257">
        <f>IF(OR(EXACT(R309,"1A"),EXACT(R309,"1B")),0.1,IF(R309=2,1,100))</f>
        <v>100</v>
      </c>
      <c r="AC309" s="257">
        <f>IF(OR(EXACT(S309,"1A"),EXACT(S309,"1B")),0.3,IF(S309=2,3,100))</f>
        <v>100</v>
      </c>
      <c r="AF309" s="249">
        <f>IF(OR(OR(EXACT(J309,"1A"),EXACT(J309,"1B"),EXACT(J309,"1C")),K309=1),1,IF(K309=2,10,100))</f>
        <v>100</v>
      </c>
      <c r="AG309" s="249">
        <f>IF(OR(EXACT(J309,"1A"),EXACT(J309,"1B"),EXACT(J309,"1C")),1,IF(J309=2,10,100))</f>
        <v>100</v>
      </c>
      <c r="AH309" s="249">
        <f>IF(OR(EXACT(J309,"1A"),EXACT(J309,"1B"),EXACT(J309,"1C"),K309=1),3,100)</f>
        <v>100</v>
      </c>
      <c r="AI309" s="249">
        <f>IF(OR(EXACT(J309,"1A"),EXACT(J309,"1B"),EXACT(J309,"1C")),5,100)</f>
        <v>100</v>
      </c>
      <c r="AJ309" s="269" t="s">
        <v>26005</v>
      </c>
      <c r="AK309" s="220">
        <v>1</v>
      </c>
      <c r="AM309" s="251"/>
      <c r="AQ309" s="199" t="s">
        <v>779</v>
      </c>
    </row>
    <row r="310" spans="1:1024" ht="30" x14ac:dyDescent="0.25">
      <c r="A310" s="192" t="s">
        <v>6631</v>
      </c>
      <c r="B310" s="193">
        <v>310</v>
      </c>
      <c r="C310" s="192" t="s">
        <v>6632</v>
      </c>
      <c r="D310" s="209" t="s">
        <v>6633</v>
      </c>
      <c r="I310" s="367">
        <v>50</v>
      </c>
      <c r="V310" s="256">
        <f>IF(O310=1,10,100)</f>
        <v>100</v>
      </c>
      <c r="W310" s="256">
        <f>IF(O310=1,1,IF(O310=2,10,100))</f>
        <v>100</v>
      </c>
      <c r="X310" s="256">
        <f>IF(O310=3,20,100)</f>
        <v>100</v>
      </c>
      <c r="Y310" s="256">
        <f>IF(P310=1,10,100)</f>
        <v>100</v>
      </c>
      <c r="Z310" s="256">
        <f>IF(P310=1,1,IF(P310=2,10,100))</f>
        <v>100</v>
      </c>
      <c r="AA310" s="257">
        <f>IF(OR(EXACT(Q310,"1A"),EXACT(Q310,"1B")),0.1,IF(Q310=2,1,100))</f>
        <v>100</v>
      </c>
      <c r="AB310" s="257">
        <f>IF(OR(EXACT(R310,"1A"),EXACT(R310,"1B")),0.1,IF(R310=2,1,100))</f>
        <v>100</v>
      </c>
      <c r="AC310" s="257">
        <f>IF(OR(EXACT(S310,"1A"),EXACT(S310,"1B")),0.3,IF(S310=2,3,100))</f>
        <v>100</v>
      </c>
      <c r="AF310" s="249">
        <f>IF(OR(OR(EXACT(J310,"1A"),EXACT(J310,"1B"),EXACT(J310,"1C")),K310=1),1,IF(K310=2,10,100))</f>
        <v>100</v>
      </c>
      <c r="AG310" s="249">
        <f>IF(OR(EXACT(J310,"1A"),EXACT(J310,"1B"),EXACT(J310,"1C")),1,IF(J310=2,10,100))</f>
        <v>100</v>
      </c>
      <c r="AH310" s="249">
        <f>IF(OR(EXACT(J310,"1A"),EXACT(J310,"1B"),EXACT(J310,"1C"),K310=1),3,100)</f>
        <v>100</v>
      </c>
      <c r="AI310" s="249">
        <f>IF(OR(EXACT(J310,"1A"),EXACT(J310,"1B"),EXACT(J310,"1C")),5,100)</f>
        <v>100</v>
      </c>
      <c r="AJ310" s="269" t="s">
        <v>25619</v>
      </c>
      <c r="AM310" s="251"/>
      <c r="AQ310" s="199" t="s">
        <v>779</v>
      </c>
    </row>
    <row r="311" spans="1:1024" ht="30" x14ac:dyDescent="0.25">
      <c r="A311" s="192" t="s">
        <v>6635</v>
      </c>
      <c r="B311" s="193">
        <v>311</v>
      </c>
      <c r="C311" s="261" t="s">
        <v>6634</v>
      </c>
      <c r="D311" s="209" t="s">
        <v>6636</v>
      </c>
      <c r="I311" s="367"/>
      <c r="V311" s="256">
        <f>IF(O311=1,10,100)</f>
        <v>100</v>
      </c>
      <c r="W311" s="256">
        <f>IF(O311=1,1,IF(O311=2,10,100))</f>
        <v>100</v>
      </c>
      <c r="X311" s="256">
        <f>IF(O311=3,20,100)</f>
        <v>100</v>
      </c>
      <c r="Y311" s="256">
        <f>IF(P311=1,10,100)</f>
        <v>100</v>
      </c>
      <c r="Z311" s="256">
        <f>IF(P311=1,1,IF(P311=2,10,100))</f>
        <v>100</v>
      </c>
      <c r="AA311" s="257">
        <f>IF(OR(EXACT(Q311,"1A"),EXACT(Q311,"1B")),0.1,IF(Q311=2,1,100))</f>
        <v>100</v>
      </c>
      <c r="AB311" s="257">
        <f>IF(OR(EXACT(R311,"1A"),EXACT(R311,"1B")),0.1,IF(R311=2,1,100))</f>
        <v>100</v>
      </c>
      <c r="AC311" s="257">
        <f>IF(OR(EXACT(S311,"1A"),EXACT(S311,"1B")),0.3,IF(S311=2,3,100))</f>
        <v>100</v>
      </c>
      <c r="AF311" s="249">
        <f>IF(OR(OR(EXACT(J311,"1A"),EXACT(J311,"1B"),EXACT(J311,"1C")),K311=1),1,IF(K311=2,10,100))</f>
        <v>100</v>
      </c>
      <c r="AG311" s="249">
        <f>IF(OR(EXACT(J311,"1A"),EXACT(J311,"1B"),EXACT(J311,"1C")),1,IF(J311=2,10,100))</f>
        <v>100</v>
      </c>
      <c r="AH311" s="249">
        <f>IF(OR(EXACT(J311,"1A"),EXACT(J311,"1B"),EXACT(J311,"1C"),K311=1),3,100)</f>
        <v>100</v>
      </c>
      <c r="AI311" s="249">
        <f>IF(OR(EXACT(J311,"1A"),EXACT(J311,"1B"),EXACT(J311,"1C")),5,100)</f>
        <v>100</v>
      </c>
      <c r="AJ311" s="269"/>
      <c r="AM311" s="251"/>
      <c r="AQ311" s="199" t="s">
        <v>779</v>
      </c>
    </row>
    <row r="312" spans="1:1024" ht="30" x14ac:dyDescent="0.25">
      <c r="A312" s="192" t="s">
        <v>6638</v>
      </c>
      <c r="B312" s="193">
        <v>312</v>
      </c>
      <c r="C312" s="261" t="s">
        <v>6637</v>
      </c>
      <c r="D312" s="209" t="s">
        <v>6639</v>
      </c>
      <c r="I312" s="367">
        <v>3</v>
      </c>
      <c r="V312" s="256">
        <f>IF(O312=1,10,100)</f>
        <v>100</v>
      </c>
      <c r="W312" s="256">
        <f>IF(O312=1,1,IF(O312=2,10,100))</f>
        <v>100</v>
      </c>
      <c r="X312" s="256">
        <f>IF(O312=3,20,100)</f>
        <v>100</v>
      </c>
      <c r="Y312" s="256">
        <f>IF(P312=1,10,100)</f>
        <v>100</v>
      </c>
      <c r="Z312" s="256">
        <f>IF(P312=1,1,IF(P312=2,10,100))</f>
        <v>100</v>
      </c>
      <c r="AA312" s="257">
        <f>IF(OR(EXACT(Q312,"1A"),EXACT(Q312,"1B")),0.1,IF(Q312=2,1,100))</f>
        <v>100</v>
      </c>
      <c r="AB312" s="257">
        <f>IF(OR(EXACT(R312,"1A"),EXACT(R312,"1B")),0.1,IF(R312=2,1,100))</f>
        <v>100</v>
      </c>
      <c r="AC312" s="257">
        <f>IF(OR(EXACT(S312,"1A"),EXACT(S312,"1B")),0.3,IF(S312=2,3,100))</f>
        <v>100</v>
      </c>
      <c r="AF312" s="249">
        <f>IF(OR(OR(EXACT(J312,"1A"),EXACT(J312,"1B"),EXACT(J312,"1C")),K312=1),1,IF(K312=2,10,100))</f>
        <v>100</v>
      </c>
      <c r="AG312" s="249">
        <f>IF(OR(EXACT(J312,"1A"),EXACT(J312,"1B"),EXACT(J312,"1C")),1,IF(J312=2,10,100))</f>
        <v>100</v>
      </c>
      <c r="AH312" s="249">
        <f>IF(OR(EXACT(J312,"1A"),EXACT(J312,"1B"),EXACT(J312,"1C"),K312=1),3,100)</f>
        <v>100</v>
      </c>
      <c r="AI312" s="249">
        <f>IF(OR(EXACT(J312,"1A"),EXACT(J312,"1B"),EXACT(J312,"1C")),5,100)</f>
        <v>100</v>
      </c>
      <c r="AJ312" s="269" t="s">
        <v>25598</v>
      </c>
      <c r="AM312" s="251"/>
      <c r="AQ312" s="199" t="s">
        <v>779</v>
      </c>
    </row>
    <row r="313" spans="1:1024" ht="30" x14ac:dyDescent="0.25">
      <c r="A313" s="192" t="s">
        <v>6641</v>
      </c>
      <c r="B313" s="193">
        <v>313</v>
      </c>
      <c r="C313" s="261" t="s">
        <v>6640</v>
      </c>
      <c r="D313" s="209" t="s">
        <v>6642</v>
      </c>
      <c r="F313" s="220">
        <v>4</v>
      </c>
      <c r="H313" s="209">
        <v>4</v>
      </c>
      <c r="I313" s="367">
        <v>8.8000000000000007</v>
      </c>
      <c r="V313" s="256">
        <f>IF(O313=1,10,100)</f>
        <v>100</v>
      </c>
      <c r="W313" s="256">
        <f>IF(O313=1,1,IF(O313=2,10,100))</f>
        <v>100</v>
      </c>
      <c r="X313" s="256">
        <f>IF(O313=3,20,100)</f>
        <v>100</v>
      </c>
      <c r="Y313" s="256">
        <f>IF(P313=1,10,100)</f>
        <v>100</v>
      </c>
      <c r="Z313" s="256">
        <f>IF(P313=1,1,IF(P313=2,10,100))</f>
        <v>100</v>
      </c>
      <c r="AA313" s="257">
        <f>IF(OR(EXACT(Q313,"1A"),EXACT(Q313,"1B")),0.1,IF(Q313=2,1,100))</f>
        <v>100</v>
      </c>
      <c r="AB313" s="257">
        <f>IF(OR(EXACT(R313,"1A"),EXACT(R313,"1B")),0.1,IF(R313=2,1,100))</f>
        <v>100</v>
      </c>
      <c r="AC313" s="257">
        <f>IF(OR(EXACT(S313,"1A"),EXACT(S313,"1B")),0.3,IF(S313=2,3,100))</f>
        <v>100</v>
      </c>
      <c r="AF313" s="249">
        <f>IF(OR(OR(EXACT(J313,"1A"),EXACT(J313,"1B"),EXACT(J313,"1C")),K313=1),1,IF(K313=2,10,100))</f>
        <v>100</v>
      </c>
      <c r="AG313" s="249">
        <f>IF(OR(EXACT(J313,"1A"),EXACT(J313,"1B"),EXACT(J313,"1C")),1,IF(J313=2,10,100))</f>
        <v>100</v>
      </c>
      <c r="AH313" s="249">
        <f>IF(OR(EXACT(J313,"1A"),EXACT(J313,"1B"),EXACT(J313,"1C"),K313=1),3,100)</f>
        <v>100</v>
      </c>
      <c r="AI313" s="249">
        <f>IF(OR(EXACT(J313,"1A"),EXACT(J313,"1B"),EXACT(J313,"1C")),5,100)</f>
        <v>100</v>
      </c>
      <c r="AJ313" s="269" t="s">
        <v>26006</v>
      </c>
      <c r="AM313" s="251"/>
      <c r="AQ313" s="199" t="s">
        <v>6643</v>
      </c>
    </row>
    <row r="314" spans="1:1024" ht="30" x14ac:dyDescent="0.25">
      <c r="A314" s="192" t="s">
        <v>6097</v>
      </c>
      <c r="B314" s="193">
        <v>314</v>
      </c>
      <c r="C314" s="261" t="s">
        <v>6223</v>
      </c>
      <c r="D314" s="209" t="s">
        <v>6356</v>
      </c>
      <c r="F314" s="220">
        <v>4</v>
      </c>
      <c r="H314" s="209">
        <v>4</v>
      </c>
      <c r="I314" s="367"/>
      <c r="P314" s="409">
        <v>1</v>
      </c>
      <c r="Q314" s="409">
        <v>2</v>
      </c>
      <c r="S314" s="409" t="s">
        <v>771</v>
      </c>
      <c r="V314" s="256">
        <f>IF(O314=1,10,100)</f>
        <v>100</v>
      </c>
      <c r="W314" s="256">
        <f>IF(O314=1,1,IF(O314=2,10,100))</f>
        <v>100</v>
      </c>
      <c r="X314" s="256">
        <f>IF(O314=3,20,100)</f>
        <v>100</v>
      </c>
      <c r="Y314" s="256">
        <f>IF(P314=1,10,100)</f>
        <v>10</v>
      </c>
      <c r="Z314" s="268">
        <v>0.5</v>
      </c>
      <c r="AA314" s="257">
        <f>IF(OR(EXACT(Q314,"1A"),EXACT(Q314,"1B")),0.1,IF(Q314=2,1,100))</f>
        <v>1</v>
      </c>
      <c r="AB314" s="257">
        <f>IF(OR(EXACT(R314,"1A"),EXACT(R314,"1B")),0.1,IF(R314=2,1,100))</f>
        <v>100</v>
      </c>
      <c r="AC314" s="265">
        <v>2.5</v>
      </c>
      <c r="AF314" s="249">
        <f>IF(OR(OR(EXACT(J314,"1A"),EXACT(J314,"1B"),EXACT(J314,"1C")),K314=1),1,IF(K314=2,10,100))</f>
        <v>100</v>
      </c>
      <c r="AG314" s="249">
        <f>IF(OR(EXACT(J314,"1A"),EXACT(J314,"1B"),EXACT(J314,"1C")),1,IF(J314=2,10,100))</f>
        <v>100</v>
      </c>
      <c r="AH314" s="249">
        <f>IF(OR(EXACT(J314,"1A"),EXACT(J314,"1B"),EXACT(J314,"1C"),K314=1),3,100)</f>
        <v>100</v>
      </c>
      <c r="AI314" s="249">
        <f>IF(OR(EXACT(J314,"1A"),EXACT(J314,"1B"),EXACT(J314,"1C")),5,100)</f>
        <v>100</v>
      </c>
      <c r="AJ314" s="251"/>
      <c r="AL314" s="220">
        <v>1</v>
      </c>
      <c r="AM314" s="251"/>
      <c r="AO314" s="220">
        <v>1</v>
      </c>
      <c r="AQ314" s="285" t="s">
        <v>6644</v>
      </c>
    </row>
    <row r="315" spans="1:1024" s="234" customFormat="1" ht="29.25" x14ac:dyDescent="0.25">
      <c r="A315" s="192" t="s">
        <v>6839</v>
      </c>
      <c r="B315" s="193">
        <v>315</v>
      </c>
      <c r="C315" s="192" t="s">
        <v>6645</v>
      </c>
      <c r="D315" s="209" t="s">
        <v>324</v>
      </c>
      <c r="E315" s="253"/>
      <c r="F315" s="220"/>
      <c r="G315" s="209"/>
      <c r="H315" s="209"/>
      <c r="I315" s="367"/>
      <c r="J315" s="409"/>
      <c r="K315" s="409"/>
      <c r="L315" s="409"/>
      <c r="M315" s="409"/>
      <c r="N315" s="409"/>
      <c r="O315" s="409"/>
      <c r="P315" s="409"/>
      <c r="Q315" s="409"/>
      <c r="R315" s="409"/>
      <c r="S315" s="409"/>
      <c r="T315" s="409"/>
      <c r="U315" s="409"/>
      <c r="V315" s="256">
        <f>IF(O315=1,10,100)</f>
        <v>100</v>
      </c>
      <c r="W315" s="256">
        <f>IF(O315=1,1,IF(O315=2,10,100))</f>
        <v>100</v>
      </c>
      <c r="X315" s="256">
        <f>IF(O315=3,20,100)</f>
        <v>100</v>
      </c>
      <c r="Y315" s="256">
        <f>IF(P315=1,10,100)</f>
        <v>100</v>
      </c>
      <c r="Z315" s="256">
        <f>IF(P315=1,1,IF(P315=2,10,100))</f>
        <v>100</v>
      </c>
      <c r="AA315" s="257">
        <f>IF(OR(EXACT(Q315,"1A"),EXACT(Q315,"1B")),0.1,IF(Q315=2,1,100))</f>
        <v>100</v>
      </c>
      <c r="AB315" s="257">
        <f>IF(OR(EXACT(R315,"1A"),EXACT(R315,"1B")),0.1,IF(R315=2,1,100))</f>
        <v>100</v>
      </c>
      <c r="AC315" s="257">
        <f>IF(OR(EXACT(S315,"1A"),EXACT(S315,"1B")),0.3,IF(S315=2,3,100))</f>
        <v>100</v>
      </c>
      <c r="AD315" s="220"/>
      <c r="AE315" s="220"/>
      <c r="AF315" s="249">
        <f>IF(OR(OR(EXACT(J315,"1A"),EXACT(J315,"1B"),EXACT(J315,"1C")),K315=1),1,IF(K315=2,10,100))</f>
        <v>100</v>
      </c>
      <c r="AG315" s="249">
        <f>IF(OR(EXACT(J315,"1A"),EXACT(J315,"1B"),EXACT(J315,"1C")),1,IF(J315=2,10,100))</f>
        <v>100</v>
      </c>
      <c r="AH315" s="249">
        <f>IF(OR(EXACT(J315,"1A"),EXACT(J315,"1B"),EXACT(J315,"1C"),K315=1),3,100)</f>
        <v>100</v>
      </c>
      <c r="AI315" s="249">
        <f>IF(OR(EXACT(J315,"1A"),EXACT(J315,"1B"),EXACT(J315,"1C")),5,100)</f>
        <v>100</v>
      </c>
      <c r="AJ315" s="269" t="s">
        <v>25974</v>
      </c>
      <c r="AK315" s="220"/>
      <c r="AL315" s="220"/>
      <c r="AM315" s="251"/>
      <c r="AN315" s="220"/>
      <c r="AO315" s="220"/>
      <c r="AP315" s="220"/>
      <c r="AQ315" s="285" t="s">
        <v>779</v>
      </c>
      <c r="AR315" s="220"/>
      <c r="AS315" s="220"/>
      <c r="AT315" s="220"/>
      <c r="AU315" s="220"/>
      <c r="AV315" s="220"/>
      <c r="AW315" s="220"/>
      <c r="AX315" s="220"/>
      <c r="AY315" s="220"/>
      <c r="AZ315" s="220"/>
      <c r="BA315" s="220"/>
      <c r="BB315" s="220"/>
      <c r="BC315" s="220"/>
      <c r="BD315" s="220"/>
      <c r="BE315" s="220"/>
      <c r="BF315" s="220"/>
      <c r="BG315" s="220"/>
      <c r="BH315" s="220"/>
      <c r="BI315" s="220"/>
      <c r="BJ315" s="220"/>
      <c r="BK315" s="220"/>
      <c r="BL315" s="220"/>
      <c r="BM315" s="220"/>
      <c r="BN315" s="220"/>
      <c r="BO315" s="220"/>
      <c r="BP315" s="220"/>
      <c r="BQ315" s="220"/>
      <c r="BR315" s="220"/>
      <c r="BS315" s="220"/>
      <c r="BT315" s="220"/>
      <c r="BU315" s="220"/>
      <c r="BV315" s="220"/>
      <c r="BW315" s="220"/>
      <c r="BX315" s="220"/>
      <c r="BY315" s="220"/>
      <c r="BZ315" s="220"/>
      <c r="CA315" s="220"/>
      <c r="CB315" s="220"/>
      <c r="CC315" s="220"/>
      <c r="CD315" s="220"/>
      <c r="CE315" s="220"/>
      <c r="CF315" s="220"/>
      <c r="CG315" s="220"/>
      <c r="CH315" s="220"/>
      <c r="CI315" s="220"/>
      <c r="CJ315" s="220"/>
      <c r="CK315" s="220"/>
      <c r="CL315" s="220"/>
      <c r="CM315" s="220"/>
      <c r="CN315" s="220"/>
      <c r="CO315" s="220"/>
      <c r="CP315" s="220"/>
      <c r="CQ315" s="220"/>
      <c r="CR315" s="220"/>
      <c r="CS315" s="220"/>
      <c r="CT315" s="220"/>
      <c r="CU315" s="220"/>
      <c r="CV315" s="220"/>
      <c r="CW315" s="220"/>
      <c r="CX315" s="220"/>
      <c r="CY315" s="220"/>
      <c r="CZ315" s="220"/>
      <c r="DA315" s="220"/>
      <c r="DB315" s="220"/>
      <c r="DC315" s="220"/>
      <c r="DD315" s="220"/>
      <c r="DE315" s="220"/>
      <c r="DF315" s="220"/>
      <c r="DG315" s="220"/>
      <c r="DH315" s="220"/>
      <c r="DI315" s="220"/>
      <c r="DJ315" s="220"/>
      <c r="DK315" s="220"/>
      <c r="DL315" s="220"/>
      <c r="DM315" s="220"/>
      <c r="DN315" s="220"/>
      <c r="DO315" s="220"/>
      <c r="DP315" s="220"/>
      <c r="DQ315" s="220"/>
      <c r="DR315" s="220"/>
      <c r="DS315" s="220"/>
      <c r="DT315" s="220"/>
      <c r="DU315" s="220"/>
      <c r="DV315" s="220"/>
      <c r="DW315" s="220"/>
      <c r="DX315" s="220"/>
      <c r="DY315" s="220"/>
      <c r="DZ315" s="220"/>
      <c r="EA315" s="220"/>
      <c r="EB315" s="220"/>
      <c r="EC315" s="220"/>
      <c r="ED315" s="220"/>
      <c r="EE315" s="220"/>
      <c r="EF315" s="220"/>
      <c r="EG315" s="220"/>
      <c r="EH315" s="220"/>
      <c r="EI315" s="220"/>
      <c r="EJ315" s="220"/>
      <c r="EK315" s="220"/>
      <c r="EL315" s="220"/>
      <c r="EM315" s="220"/>
      <c r="EN315" s="220"/>
      <c r="EO315" s="220"/>
      <c r="EP315" s="220"/>
      <c r="EQ315" s="220"/>
      <c r="ER315" s="220"/>
      <c r="ES315" s="220"/>
      <c r="ET315" s="220"/>
      <c r="EU315" s="220"/>
      <c r="EV315" s="220"/>
      <c r="EW315" s="220"/>
      <c r="EX315" s="220"/>
      <c r="EY315" s="220"/>
      <c r="EZ315" s="220"/>
      <c r="FA315" s="220"/>
      <c r="FB315" s="220"/>
      <c r="FC315" s="220"/>
      <c r="FD315" s="220"/>
      <c r="FE315" s="220"/>
      <c r="FF315" s="220"/>
      <c r="FG315" s="220"/>
      <c r="FH315" s="220"/>
      <c r="FI315" s="220"/>
      <c r="FJ315" s="220"/>
      <c r="FK315" s="220"/>
      <c r="FL315" s="220"/>
      <c r="FM315" s="220"/>
      <c r="FN315" s="220"/>
      <c r="FO315" s="220"/>
      <c r="FP315" s="220"/>
      <c r="FQ315" s="220"/>
      <c r="FR315" s="220"/>
      <c r="FS315" s="220"/>
      <c r="FT315" s="220"/>
      <c r="FU315" s="220"/>
      <c r="FV315" s="220"/>
      <c r="FW315" s="220"/>
      <c r="FX315" s="220"/>
      <c r="FY315" s="220"/>
      <c r="FZ315" s="220"/>
      <c r="GA315" s="220"/>
      <c r="GB315" s="220"/>
      <c r="GC315" s="220"/>
      <c r="GD315" s="220"/>
      <c r="GE315" s="220"/>
      <c r="GF315" s="220"/>
      <c r="GG315" s="220"/>
      <c r="GH315" s="220"/>
      <c r="GI315" s="220"/>
      <c r="GJ315" s="220"/>
      <c r="GK315" s="220"/>
      <c r="GL315" s="220"/>
      <c r="GM315" s="220"/>
      <c r="GN315" s="220"/>
      <c r="GO315" s="220"/>
      <c r="GP315" s="220"/>
      <c r="GQ315" s="220"/>
      <c r="GR315" s="220"/>
      <c r="GS315" s="220"/>
      <c r="GT315" s="220"/>
      <c r="GU315" s="220"/>
      <c r="GV315" s="220"/>
      <c r="GW315" s="220"/>
      <c r="GX315" s="220"/>
      <c r="GY315" s="220"/>
      <c r="GZ315" s="220"/>
      <c r="HA315" s="220"/>
      <c r="HB315" s="220"/>
      <c r="HC315" s="220"/>
      <c r="HD315" s="220"/>
      <c r="HE315" s="220"/>
      <c r="HF315" s="220"/>
      <c r="HG315" s="220"/>
      <c r="HH315" s="220"/>
      <c r="HI315" s="220"/>
      <c r="HJ315" s="220"/>
      <c r="HK315" s="220"/>
      <c r="HL315" s="220"/>
      <c r="HM315" s="220"/>
      <c r="HN315" s="220"/>
      <c r="HO315" s="220"/>
      <c r="HP315" s="220"/>
      <c r="HQ315" s="220"/>
      <c r="HR315" s="220"/>
      <c r="HS315" s="220"/>
      <c r="HT315" s="220"/>
      <c r="HU315" s="220"/>
      <c r="HV315" s="220"/>
      <c r="HW315" s="220"/>
      <c r="HX315" s="220"/>
      <c r="HY315" s="220"/>
      <c r="HZ315" s="220"/>
      <c r="IA315" s="220"/>
      <c r="IB315" s="220"/>
      <c r="IC315" s="220"/>
      <c r="ID315" s="220"/>
      <c r="IE315" s="220"/>
      <c r="IF315" s="220"/>
      <c r="IG315" s="220"/>
      <c r="IH315" s="220"/>
      <c r="II315" s="220"/>
      <c r="IJ315" s="220"/>
      <c r="IK315" s="220"/>
      <c r="IL315" s="220"/>
      <c r="IM315" s="220"/>
      <c r="IN315" s="220"/>
      <c r="IO315" s="220"/>
      <c r="IP315" s="220"/>
      <c r="IQ315" s="220"/>
      <c r="IR315" s="220"/>
      <c r="IS315" s="220"/>
      <c r="IT315" s="220"/>
      <c r="IU315" s="220"/>
      <c r="IV315" s="220"/>
      <c r="IW315" s="220"/>
      <c r="IX315" s="220"/>
      <c r="IY315" s="220"/>
      <c r="IZ315" s="220"/>
      <c r="JA315" s="220"/>
      <c r="JB315" s="220"/>
      <c r="JC315" s="220"/>
      <c r="JD315" s="220"/>
      <c r="JE315" s="220"/>
      <c r="JF315" s="220"/>
      <c r="JG315" s="220"/>
      <c r="JH315" s="220"/>
      <c r="JI315" s="220"/>
      <c r="JJ315" s="220"/>
      <c r="JK315" s="220"/>
      <c r="JL315" s="220"/>
      <c r="JM315" s="220"/>
      <c r="JN315" s="220"/>
      <c r="JO315" s="220"/>
      <c r="JP315" s="220"/>
      <c r="JQ315" s="220"/>
      <c r="JR315" s="220"/>
      <c r="JS315" s="220"/>
      <c r="JT315" s="220"/>
      <c r="JU315" s="220"/>
      <c r="JV315" s="220"/>
      <c r="JW315" s="220"/>
      <c r="JX315" s="220"/>
      <c r="JY315" s="220"/>
      <c r="JZ315" s="220"/>
      <c r="KA315" s="220"/>
      <c r="KB315" s="220"/>
      <c r="KC315" s="220"/>
      <c r="KD315" s="220"/>
      <c r="KE315" s="220"/>
      <c r="KF315" s="220"/>
      <c r="KG315" s="220"/>
      <c r="KH315" s="220"/>
      <c r="KI315" s="220"/>
      <c r="KJ315" s="220"/>
      <c r="KK315" s="220"/>
      <c r="KL315" s="220"/>
      <c r="KM315" s="220"/>
      <c r="KN315" s="220"/>
      <c r="KO315" s="220"/>
      <c r="KP315" s="220"/>
      <c r="KQ315" s="220"/>
      <c r="KR315" s="220"/>
      <c r="KS315" s="220"/>
      <c r="KT315" s="220"/>
      <c r="KU315" s="220"/>
      <c r="KV315" s="220"/>
      <c r="KW315" s="220"/>
      <c r="KX315" s="220"/>
      <c r="KY315" s="220"/>
      <c r="KZ315" s="220"/>
      <c r="LA315" s="220"/>
      <c r="LB315" s="220"/>
      <c r="LC315" s="220"/>
      <c r="LD315" s="220"/>
      <c r="LE315" s="220"/>
      <c r="LF315" s="220"/>
      <c r="LG315" s="220"/>
      <c r="LH315" s="220"/>
      <c r="LI315" s="220"/>
      <c r="LJ315" s="220"/>
      <c r="LK315" s="220"/>
      <c r="LL315" s="220"/>
      <c r="LM315" s="220"/>
      <c r="LN315" s="220"/>
      <c r="LO315" s="220"/>
      <c r="LP315" s="220"/>
      <c r="LQ315" s="220"/>
      <c r="LR315" s="220"/>
      <c r="LS315" s="220"/>
      <c r="LT315" s="220"/>
      <c r="LU315" s="220"/>
      <c r="LV315" s="220"/>
      <c r="LW315" s="220"/>
      <c r="LX315" s="220"/>
      <c r="LY315" s="220"/>
      <c r="LZ315" s="220"/>
      <c r="MA315" s="220"/>
      <c r="MB315" s="220"/>
      <c r="MC315" s="220"/>
      <c r="MD315" s="220"/>
      <c r="ME315" s="220"/>
      <c r="MF315" s="220"/>
      <c r="MG315" s="220"/>
      <c r="MH315" s="220"/>
      <c r="MI315" s="220"/>
      <c r="MJ315" s="220"/>
      <c r="MK315" s="220"/>
      <c r="ML315" s="220"/>
      <c r="MM315" s="220"/>
      <c r="MN315" s="220"/>
      <c r="MO315" s="220"/>
      <c r="MP315" s="220"/>
      <c r="MQ315" s="220"/>
      <c r="MR315" s="220"/>
      <c r="MS315" s="220"/>
      <c r="MT315" s="220"/>
      <c r="MU315" s="220"/>
      <c r="MV315" s="220"/>
      <c r="MW315" s="220"/>
      <c r="MX315" s="220"/>
      <c r="MY315" s="220"/>
      <c r="MZ315" s="220"/>
      <c r="NA315" s="220"/>
      <c r="NB315" s="220"/>
      <c r="NC315" s="220"/>
      <c r="ND315" s="220"/>
      <c r="NE315" s="220"/>
      <c r="NF315" s="220"/>
      <c r="NG315" s="220"/>
      <c r="NH315" s="220"/>
      <c r="NI315" s="220"/>
      <c r="NJ315" s="220"/>
      <c r="NK315" s="220"/>
      <c r="NL315" s="220"/>
      <c r="NM315" s="220"/>
      <c r="NN315" s="220"/>
      <c r="NO315" s="220"/>
      <c r="NP315" s="220"/>
      <c r="NQ315" s="220"/>
      <c r="NR315" s="220"/>
      <c r="NS315" s="220"/>
      <c r="NT315" s="220"/>
      <c r="NU315" s="220"/>
      <c r="NV315" s="220"/>
      <c r="NW315" s="220"/>
      <c r="NX315" s="220"/>
      <c r="NY315" s="220"/>
      <c r="NZ315" s="220"/>
      <c r="OA315" s="220"/>
      <c r="OB315" s="220"/>
      <c r="OC315" s="220"/>
      <c r="OD315" s="220"/>
      <c r="OE315" s="220"/>
      <c r="OF315" s="220"/>
      <c r="OG315" s="220"/>
      <c r="OH315" s="220"/>
      <c r="OI315" s="220"/>
      <c r="OJ315" s="220"/>
      <c r="OK315" s="220"/>
      <c r="OL315" s="220"/>
      <c r="OM315" s="220"/>
      <c r="ON315" s="220"/>
      <c r="OO315" s="220"/>
      <c r="OP315" s="220"/>
      <c r="OQ315" s="220"/>
      <c r="OR315" s="220"/>
      <c r="OS315" s="220"/>
      <c r="OT315" s="220"/>
      <c r="OU315" s="220"/>
      <c r="OV315" s="220"/>
      <c r="OW315" s="220"/>
      <c r="OX315" s="220"/>
      <c r="OY315" s="220"/>
      <c r="OZ315" s="220"/>
      <c r="PA315" s="220"/>
      <c r="PB315" s="220"/>
      <c r="PC315" s="220"/>
      <c r="PD315" s="220"/>
      <c r="PE315" s="220"/>
      <c r="PF315" s="220"/>
      <c r="PG315" s="220"/>
      <c r="PH315" s="220"/>
      <c r="PI315" s="220"/>
      <c r="PJ315" s="220"/>
      <c r="PK315" s="220"/>
      <c r="PL315" s="220"/>
      <c r="PM315" s="220"/>
      <c r="PN315" s="220"/>
      <c r="PO315" s="220"/>
      <c r="PP315" s="220"/>
      <c r="PQ315" s="220"/>
      <c r="PR315" s="220"/>
      <c r="PS315" s="220"/>
      <c r="PT315" s="220"/>
      <c r="PU315" s="220"/>
      <c r="PV315" s="220"/>
      <c r="PW315" s="220"/>
      <c r="PX315" s="220"/>
      <c r="PY315" s="220"/>
      <c r="PZ315" s="220"/>
      <c r="QA315" s="220"/>
      <c r="QB315" s="220"/>
      <c r="QC315" s="220"/>
      <c r="QD315" s="220"/>
      <c r="QE315" s="220"/>
      <c r="QF315" s="220"/>
      <c r="QG315" s="220"/>
      <c r="QH315" s="220"/>
      <c r="QI315" s="220"/>
      <c r="QJ315" s="220"/>
      <c r="QK315" s="220"/>
      <c r="QL315" s="220"/>
      <c r="QM315" s="220"/>
      <c r="QN315" s="220"/>
      <c r="QO315" s="220"/>
      <c r="QP315" s="220"/>
      <c r="QQ315" s="220"/>
      <c r="QR315" s="220"/>
      <c r="QS315" s="220"/>
      <c r="QT315" s="220"/>
      <c r="QU315" s="220"/>
      <c r="QV315" s="220"/>
      <c r="QW315" s="220"/>
      <c r="QX315" s="220"/>
      <c r="QY315" s="220"/>
      <c r="QZ315" s="220"/>
      <c r="RA315" s="220"/>
      <c r="RB315" s="220"/>
      <c r="RC315" s="220"/>
      <c r="RD315" s="220"/>
      <c r="RE315" s="220"/>
      <c r="RF315" s="220"/>
      <c r="RG315" s="220"/>
      <c r="RH315" s="220"/>
      <c r="RI315" s="220"/>
      <c r="RJ315" s="220"/>
      <c r="RK315" s="220"/>
      <c r="RL315" s="220"/>
      <c r="RM315" s="220"/>
      <c r="RN315" s="220"/>
      <c r="RO315" s="220"/>
      <c r="RP315" s="220"/>
      <c r="RQ315" s="220"/>
      <c r="RR315" s="220"/>
      <c r="RS315" s="220"/>
      <c r="RT315" s="220"/>
      <c r="RU315" s="220"/>
      <c r="RV315" s="220"/>
      <c r="RW315" s="220"/>
      <c r="RX315" s="220"/>
      <c r="RY315" s="220"/>
      <c r="RZ315" s="220"/>
      <c r="SA315" s="220"/>
      <c r="SB315" s="220"/>
      <c r="SC315" s="220"/>
      <c r="SD315" s="220"/>
      <c r="SE315" s="220"/>
      <c r="SF315" s="220"/>
      <c r="SG315" s="220"/>
      <c r="SH315" s="220"/>
      <c r="SI315" s="220"/>
      <c r="SJ315" s="220"/>
      <c r="SK315" s="220"/>
      <c r="SL315" s="220"/>
      <c r="SM315" s="220"/>
      <c r="SN315" s="220"/>
      <c r="SO315" s="220"/>
      <c r="SP315" s="220"/>
      <c r="SQ315" s="220"/>
      <c r="SR315" s="220"/>
      <c r="SS315" s="220"/>
      <c r="ST315" s="220"/>
      <c r="SU315" s="220"/>
      <c r="SV315" s="220"/>
      <c r="SW315" s="220"/>
      <c r="SX315" s="220"/>
      <c r="SY315" s="220"/>
      <c r="SZ315" s="220"/>
      <c r="TA315" s="220"/>
      <c r="TB315" s="220"/>
      <c r="TC315" s="220"/>
      <c r="TD315" s="220"/>
      <c r="TE315" s="220"/>
      <c r="TF315" s="220"/>
      <c r="TG315" s="220"/>
      <c r="TH315" s="220"/>
      <c r="TI315" s="220"/>
      <c r="TJ315" s="220"/>
      <c r="TK315" s="220"/>
      <c r="TL315" s="220"/>
      <c r="TM315" s="220"/>
      <c r="TN315" s="220"/>
      <c r="TO315" s="220"/>
      <c r="TP315" s="220"/>
      <c r="TQ315" s="220"/>
      <c r="TR315" s="220"/>
      <c r="TS315" s="220"/>
      <c r="TT315" s="220"/>
      <c r="TU315" s="220"/>
      <c r="TV315" s="220"/>
      <c r="TW315" s="220"/>
      <c r="TX315" s="220"/>
      <c r="TY315" s="220"/>
      <c r="TZ315" s="220"/>
      <c r="UA315" s="220"/>
      <c r="UB315" s="220"/>
      <c r="UC315" s="220"/>
      <c r="UD315" s="220"/>
      <c r="UE315" s="220"/>
      <c r="UF315" s="220"/>
      <c r="UG315" s="220"/>
      <c r="UH315" s="220"/>
      <c r="UI315" s="220"/>
      <c r="UJ315" s="220"/>
      <c r="UK315" s="220"/>
      <c r="UL315" s="220"/>
      <c r="UM315" s="220"/>
      <c r="UN315" s="220"/>
      <c r="UO315" s="220"/>
      <c r="UP315" s="220"/>
      <c r="UQ315" s="220"/>
      <c r="UR315" s="220"/>
      <c r="US315" s="220"/>
      <c r="UT315" s="220"/>
      <c r="UU315" s="220"/>
      <c r="UV315" s="220"/>
      <c r="UW315" s="220"/>
      <c r="UX315" s="220"/>
      <c r="UY315" s="220"/>
      <c r="UZ315" s="220"/>
      <c r="VA315" s="220"/>
      <c r="VB315" s="220"/>
      <c r="VC315" s="220"/>
      <c r="VD315" s="220"/>
      <c r="VE315" s="220"/>
      <c r="VF315" s="220"/>
      <c r="VG315" s="220"/>
      <c r="VH315" s="220"/>
      <c r="VI315" s="220"/>
      <c r="VJ315" s="220"/>
      <c r="VK315" s="220"/>
      <c r="VL315" s="220"/>
      <c r="VM315" s="220"/>
      <c r="VN315" s="220"/>
      <c r="VO315" s="220"/>
      <c r="VP315" s="220"/>
      <c r="VQ315" s="220"/>
      <c r="VR315" s="220"/>
      <c r="VS315" s="220"/>
      <c r="VT315" s="220"/>
      <c r="VU315" s="220"/>
      <c r="VV315" s="220"/>
      <c r="VW315" s="220"/>
      <c r="VX315" s="220"/>
      <c r="VY315" s="220"/>
      <c r="VZ315" s="220"/>
      <c r="WA315" s="220"/>
      <c r="WB315" s="220"/>
      <c r="WC315" s="220"/>
      <c r="WD315" s="220"/>
      <c r="WE315" s="220"/>
      <c r="WF315" s="220"/>
      <c r="WG315" s="220"/>
      <c r="WH315" s="220"/>
      <c r="WI315" s="220"/>
      <c r="WJ315" s="220"/>
      <c r="WK315" s="220"/>
      <c r="WL315" s="220"/>
      <c r="WM315" s="220"/>
      <c r="WN315" s="220"/>
      <c r="WO315" s="220"/>
      <c r="WP315" s="220"/>
      <c r="WQ315" s="220"/>
      <c r="WR315" s="220"/>
      <c r="WS315" s="220"/>
      <c r="WT315" s="220"/>
      <c r="WU315" s="220"/>
      <c r="WV315" s="220"/>
      <c r="WW315" s="220"/>
      <c r="WX315" s="220"/>
      <c r="WY315" s="220"/>
      <c r="WZ315" s="220"/>
      <c r="XA315" s="220"/>
      <c r="XB315" s="220"/>
      <c r="XC315" s="220"/>
      <c r="XD315" s="220"/>
      <c r="XE315" s="220"/>
      <c r="XF315" s="220"/>
      <c r="XG315" s="220"/>
      <c r="XH315" s="220"/>
      <c r="XI315" s="220"/>
      <c r="XJ315" s="220"/>
      <c r="XK315" s="220"/>
      <c r="XL315" s="220"/>
      <c r="XM315" s="220"/>
      <c r="XN315" s="220"/>
      <c r="XO315" s="220"/>
      <c r="XP315" s="220"/>
      <c r="XQ315" s="220"/>
      <c r="XR315" s="220"/>
      <c r="XS315" s="220"/>
      <c r="XT315" s="220"/>
      <c r="XU315" s="220"/>
      <c r="XV315" s="220"/>
      <c r="XW315" s="220"/>
      <c r="XX315" s="220"/>
      <c r="XY315" s="220"/>
      <c r="XZ315" s="220"/>
      <c r="YA315" s="220"/>
      <c r="YB315" s="220"/>
      <c r="YC315" s="220"/>
      <c r="YD315" s="220"/>
      <c r="YE315" s="220"/>
      <c r="YF315" s="220"/>
      <c r="YG315" s="220"/>
      <c r="YH315" s="220"/>
      <c r="YI315" s="220"/>
      <c r="YJ315" s="220"/>
      <c r="YK315" s="220"/>
      <c r="YL315" s="220"/>
      <c r="YM315" s="220"/>
      <c r="YN315" s="220"/>
      <c r="YO315" s="220"/>
      <c r="YP315" s="220"/>
      <c r="YQ315" s="220"/>
      <c r="YR315" s="220"/>
      <c r="YS315" s="220"/>
      <c r="YT315" s="220"/>
      <c r="YU315" s="220"/>
      <c r="YV315" s="220"/>
      <c r="YW315" s="220"/>
      <c r="YX315" s="220"/>
      <c r="YY315" s="220"/>
      <c r="YZ315" s="220"/>
      <c r="ZA315" s="220"/>
      <c r="ZB315" s="220"/>
      <c r="ZC315" s="220"/>
      <c r="ZD315" s="220"/>
      <c r="ZE315" s="220"/>
      <c r="ZF315" s="220"/>
      <c r="ZG315" s="220"/>
      <c r="ZH315" s="220"/>
      <c r="ZI315" s="220"/>
      <c r="ZJ315" s="220"/>
      <c r="ZK315" s="220"/>
      <c r="ZL315" s="220"/>
      <c r="ZM315" s="220"/>
      <c r="ZN315" s="220"/>
      <c r="ZO315" s="220"/>
      <c r="ZP315" s="220"/>
      <c r="ZQ315" s="220"/>
      <c r="ZR315" s="220"/>
      <c r="ZS315" s="220"/>
      <c r="ZT315" s="220"/>
      <c r="ZU315" s="220"/>
      <c r="ZV315" s="220"/>
      <c r="ZW315" s="220"/>
      <c r="ZX315" s="220"/>
      <c r="ZY315" s="220"/>
      <c r="ZZ315" s="220"/>
      <c r="AAA315" s="220"/>
      <c r="AAB315" s="220"/>
      <c r="AAC315" s="220"/>
      <c r="AAD315" s="220"/>
      <c r="AAE315" s="220"/>
      <c r="AAF315" s="220"/>
      <c r="AAG315" s="220"/>
      <c r="AAH315" s="220"/>
      <c r="AAI315" s="220"/>
      <c r="AAJ315" s="220"/>
      <c r="AAK315" s="220"/>
      <c r="AAL315" s="220"/>
      <c r="AAM315" s="220"/>
      <c r="AAN315" s="220"/>
      <c r="AAO315" s="220"/>
      <c r="AAP315" s="220"/>
      <c r="AAQ315" s="220"/>
      <c r="AAR315" s="220"/>
      <c r="AAS315" s="220"/>
      <c r="AAT315" s="220"/>
      <c r="AAU315" s="220"/>
      <c r="AAV315" s="220"/>
      <c r="AAW315" s="220"/>
      <c r="AAX315" s="220"/>
      <c r="AAY315" s="220"/>
      <c r="AAZ315" s="220"/>
      <c r="ABA315" s="220"/>
      <c r="ABB315" s="220"/>
      <c r="ABC315" s="220"/>
      <c r="ABD315" s="220"/>
      <c r="ABE315" s="220"/>
      <c r="ABF315" s="220"/>
      <c r="ABG315" s="220"/>
      <c r="ABH315" s="220"/>
      <c r="ABI315" s="220"/>
      <c r="ABJ315" s="220"/>
      <c r="ABK315" s="220"/>
      <c r="ABL315" s="220"/>
      <c r="ABM315" s="220"/>
      <c r="ABN315" s="220"/>
      <c r="ABO315" s="220"/>
      <c r="ABP315" s="220"/>
      <c r="ABQ315" s="220"/>
      <c r="ABR315" s="220"/>
      <c r="ABS315" s="220"/>
      <c r="ABT315" s="220"/>
      <c r="ABU315" s="220"/>
      <c r="ABV315" s="220"/>
      <c r="ABW315" s="220"/>
      <c r="ABX315" s="220"/>
      <c r="ABY315" s="220"/>
      <c r="ABZ315" s="220"/>
      <c r="ACA315" s="220"/>
      <c r="ACB315" s="220"/>
      <c r="ACC315" s="220"/>
      <c r="ACD315" s="220"/>
      <c r="ACE315" s="220"/>
      <c r="ACF315" s="220"/>
      <c r="ACG315" s="220"/>
      <c r="ACH315" s="220"/>
      <c r="ACI315" s="220"/>
      <c r="ACJ315" s="220"/>
      <c r="ACK315" s="220"/>
      <c r="ACL315" s="220"/>
      <c r="ACM315" s="220"/>
      <c r="ACN315" s="220"/>
      <c r="ACO315" s="220"/>
      <c r="ACP315" s="220"/>
      <c r="ACQ315" s="220"/>
      <c r="ACR315" s="220"/>
      <c r="ACS315" s="220"/>
      <c r="ACT315" s="220"/>
      <c r="ACU315" s="220"/>
      <c r="ACV315" s="220"/>
      <c r="ACW315" s="220"/>
      <c r="ACX315" s="220"/>
      <c r="ACY315" s="220"/>
      <c r="ACZ315" s="220"/>
      <c r="ADA315" s="220"/>
      <c r="ADB315" s="220"/>
      <c r="ADC315" s="220"/>
      <c r="ADD315" s="220"/>
      <c r="ADE315" s="220"/>
      <c r="ADF315" s="220"/>
      <c r="ADG315" s="220"/>
      <c r="ADH315" s="220"/>
      <c r="ADI315" s="220"/>
      <c r="ADJ315" s="220"/>
      <c r="ADK315" s="220"/>
      <c r="ADL315" s="220"/>
      <c r="ADM315" s="220"/>
      <c r="ADN315" s="220"/>
      <c r="ADO315" s="220"/>
      <c r="ADP315" s="220"/>
      <c r="ADQ315" s="220"/>
      <c r="ADR315" s="220"/>
      <c r="ADS315" s="220"/>
      <c r="ADT315" s="220"/>
      <c r="ADU315" s="220"/>
      <c r="ADV315" s="220"/>
      <c r="ADW315" s="220"/>
      <c r="ADX315" s="220"/>
      <c r="ADY315" s="220"/>
      <c r="ADZ315" s="220"/>
      <c r="AEA315" s="220"/>
      <c r="AEB315" s="220"/>
      <c r="AEC315" s="220"/>
      <c r="AED315" s="220"/>
      <c r="AEE315" s="220"/>
      <c r="AEF315" s="220"/>
      <c r="AEG315" s="220"/>
      <c r="AEH315" s="220"/>
      <c r="AEI315" s="220"/>
      <c r="AEJ315" s="220"/>
      <c r="AEK315" s="220"/>
      <c r="AEL315" s="220"/>
      <c r="AEM315" s="220"/>
      <c r="AEN315" s="220"/>
      <c r="AEO315" s="220"/>
      <c r="AEP315" s="220"/>
      <c r="AEQ315" s="220"/>
      <c r="AER315" s="220"/>
      <c r="AES315" s="220"/>
      <c r="AET315" s="220"/>
      <c r="AEU315" s="220"/>
      <c r="AEV315" s="220"/>
      <c r="AEW315" s="220"/>
      <c r="AEX315" s="220"/>
      <c r="AEY315" s="220"/>
      <c r="AEZ315" s="220"/>
      <c r="AFA315" s="220"/>
      <c r="AFB315" s="220"/>
      <c r="AFC315" s="220"/>
      <c r="AFD315" s="220"/>
      <c r="AFE315" s="220"/>
      <c r="AFF315" s="220"/>
      <c r="AFG315" s="220"/>
      <c r="AFH315" s="220"/>
      <c r="AFI315" s="220"/>
      <c r="AFJ315" s="220"/>
      <c r="AFK315" s="220"/>
      <c r="AFL315" s="220"/>
      <c r="AFM315" s="220"/>
      <c r="AFN315" s="220"/>
      <c r="AFO315" s="220"/>
      <c r="AFP315" s="220"/>
      <c r="AFQ315" s="220"/>
      <c r="AFR315" s="220"/>
      <c r="AFS315" s="220"/>
      <c r="AFT315" s="220"/>
      <c r="AFU315" s="220"/>
      <c r="AFV315" s="220"/>
      <c r="AFW315" s="220"/>
      <c r="AFX315" s="220"/>
      <c r="AFY315" s="220"/>
      <c r="AFZ315" s="220"/>
      <c r="AGA315" s="220"/>
      <c r="AGB315" s="220"/>
      <c r="AGC315" s="220"/>
      <c r="AGD315" s="220"/>
      <c r="AGE315" s="220"/>
      <c r="AGF315" s="220"/>
      <c r="AGG315" s="220"/>
      <c r="AGH315" s="220"/>
      <c r="AGI315" s="220"/>
      <c r="AGJ315" s="220"/>
      <c r="AGK315" s="220"/>
      <c r="AGL315" s="220"/>
      <c r="AGM315" s="220"/>
      <c r="AGN315" s="220"/>
      <c r="AGO315" s="220"/>
      <c r="AGP315" s="220"/>
      <c r="AGQ315" s="220"/>
      <c r="AGR315" s="220"/>
      <c r="AGS315" s="220"/>
      <c r="AGT315" s="220"/>
      <c r="AGU315" s="220"/>
      <c r="AGV315" s="220"/>
      <c r="AGW315" s="220"/>
      <c r="AGX315" s="220"/>
      <c r="AGY315" s="220"/>
      <c r="AGZ315" s="220"/>
      <c r="AHA315" s="220"/>
      <c r="AHB315" s="220"/>
      <c r="AHC315" s="220"/>
      <c r="AHD315" s="220"/>
      <c r="AHE315" s="220"/>
      <c r="AHF315" s="220"/>
      <c r="AHG315" s="220"/>
      <c r="AHH315" s="220"/>
      <c r="AHI315" s="220"/>
      <c r="AHJ315" s="220"/>
      <c r="AHK315" s="220"/>
      <c r="AHL315" s="220"/>
      <c r="AHM315" s="220"/>
      <c r="AHN315" s="220"/>
      <c r="AHO315" s="220"/>
      <c r="AHP315" s="220"/>
      <c r="AHQ315" s="220"/>
      <c r="AHR315" s="220"/>
      <c r="AHS315" s="220"/>
      <c r="AHT315" s="220"/>
      <c r="AHU315" s="220"/>
      <c r="AHV315" s="220"/>
      <c r="AHW315" s="220"/>
      <c r="AHX315" s="220"/>
      <c r="AHY315" s="220"/>
      <c r="AHZ315" s="220"/>
      <c r="AIA315" s="220"/>
      <c r="AIB315" s="220"/>
      <c r="AIC315" s="220"/>
      <c r="AID315" s="220"/>
      <c r="AIE315" s="220"/>
      <c r="AIF315" s="220"/>
      <c r="AIG315" s="220"/>
      <c r="AIH315" s="220"/>
      <c r="AII315" s="220"/>
      <c r="AIJ315" s="220"/>
      <c r="AIK315" s="220"/>
      <c r="AIL315" s="220"/>
      <c r="AIM315" s="220"/>
      <c r="AIN315" s="220"/>
      <c r="AIO315" s="220"/>
      <c r="AIP315" s="220"/>
      <c r="AIQ315" s="220"/>
      <c r="AIR315" s="220"/>
      <c r="AIS315" s="220"/>
      <c r="AIT315" s="220"/>
      <c r="AIU315" s="220"/>
      <c r="AIV315" s="220"/>
      <c r="AIW315" s="220"/>
      <c r="AIX315" s="220"/>
      <c r="AIY315" s="220"/>
      <c r="AIZ315" s="220"/>
      <c r="AJA315" s="220"/>
      <c r="AJB315" s="220"/>
      <c r="AJC315" s="220"/>
      <c r="AJD315" s="220"/>
      <c r="AJE315" s="220"/>
      <c r="AJF315" s="220"/>
      <c r="AJG315" s="220"/>
      <c r="AJH315" s="220"/>
      <c r="AJI315" s="220"/>
      <c r="AJJ315" s="220"/>
      <c r="AJK315" s="220"/>
      <c r="AJL315" s="220"/>
      <c r="AJM315" s="220"/>
      <c r="AJN315" s="220"/>
      <c r="AJO315" s="220"/>
      <c r="AJP315" s="220"/>
      <c r="AJQ315" s="220"/>
      <c r="AJR315" s="220"/>
      <c r="AJS315" s="220"/>
      <c r="AJT315" s="220"/>
      <c r="AJU315" s="220"/>
      <c r="AJV315" s="220"/>
      <c r="AJW315" s="220"/>
      <c r="AJX315" s="220"/>
      <c r="AJY315" s="220"/>
      <c r="AJZ315" s="220"/>
      <c r="AKA315" s="220"/>
      <c r="AKB315" s="220"/>
      <c r="AKC315" s="220"/>
      <c r="AKD315" s="220"/>
      <c r="AKE315" s="220"/>
      <c r="AKF315" s="220"/>
      <c r="AKG315" s="220"/>
      <c r="AKH315" s="220"/>
      <c r="AKI315" s="220"/>
      <c r="AKJ315" s="220"/>
      <c r="AKK315" s="220"/>
      <c r="AKL315" s="220"/>
      <c r="AKM315" s="220"/>
      <c r="AKN315" s="220"/>
      <c r="AKO315" s="220"/>
      <c r="AKP315" s="220"/>
      <c r="AKQ315" s="220"/>
      <c r="AKR315" s="220"/>
      <c r="AKS315" s="220"/>
      <c r="AKT315" s="220"/>
      <c r="AKU315" s="220"/>
      <c r="AKV315" s="220"/>
      <c r="AKW315" s="220"/>
      <c r="AKX315" s="220"/>
      <c r="AKY315" s="220"/>
      <c r="AKZ315" s="220"/>
      <c r="ALA315" s="220"/>
      <c r="ALB315" s="220"/>
      <c r="ALC315" s="220"/>
      <c r="ALD315" s="220"/>
      <c r="ALE315" s="220"/>
      <c r="ALF315" s="220"/>
      <c r="ALG315" s="220"/>
      <c r="ALH315" s="220"/>
      <c r="ALI315" s="220"/>
      <c r="ALJ315" s="220"/>
      <c r="ALK315" s="220"/>
      <c r="ALL315" s="220"/>
      <c r="ALM315" s="220"/>
      <c r="ALN315" s="220"/>
      <c r="ALO315" s="220"/>
      <c r="ALP315" s="220"/>
      <c r="ALQ315" s="220"/>
      <c r="ALR315" s="220"/>
      <c r="ALS315" s="220"/>
      <c r="ALT315" s="220"/>
      <c r="ALU315" s="220"/>
      <c r="ALV315" s="220"/>
      <c r="ALW315" s="220"/>
      <c r="ALX315" s="220"/>
      <c r="ALY315" s="220"/>
      <c r="ALZ315" s="220"/>
      <c r="AMA315" s="220"/>
      <c r="AMB315" s="220"/>
      <c r="AMC315" s="220"/>
      <c r="AMD315" s="220"/>
      <c r="AME315" s="220"/>
      <c r="AMF315" s="220"/>
      <c r="AMG315" s="220"/>
      <c r="AMH315" s="220"/>
      <c r="AMI315" s="220"/>
      <c r="AMJ315" s="220"/>
    </row>
    <row r="316" spans="1:1024" ht="30" x14ac:dyDescent="0.25">
      <c r="A316" s="192" t="s">
        <v>12194</v>
      </c>
      <c r="B316" s="193">
        <v>316</v>
      </c>
      <c r="C316" s="192" t="s">
        <v>26250</v>
      </c>
      <c r="D316" s="209" t="s">
        <v>12193</v>
      </c>
      <c r="F316" s="220">
        <v>4</v>
      </c>
      <c r="H316" s="209">
        <v>4</v>
      </c>
      <c r="I316" s="367">
        <v>22</v>
      </c>
      <c r="K316" s="409">
        <v>2</v>
      </c>
      <c r="V316" s="256">
        <f>IF(O316=1,10,100)</f>
        <v>100</v>
      </c>
      <c r="W316" s="256">
        <f>IF(O316=1,1,IF(O316=2,10,100))</f>
        <v>100</v>
      </c>
      <c r="X316" s="256">
        <f>IF(O316=3,20,100)</f>
        <v>100</v>
      </c>
      <c r="Y316" s="256">
        <f>IF(P316=1,10,100)</f>
        <v>100</v>
      </c>
      <c r="Z316" s="256">
        <f>IF(P316=1,1,IF(P316=2,10,100))</f>
        <v>100</v>
      </c>
      <c r="AA316" s="257">
        <f>IF(OR(EXACT(Q316,"1A"),EXACT(Q316,"1B")),0.1,IF(Q316=2,1,100))</f>
        <v>100</v>
      </c>
      <c r="AB316" s="257">
        <f>IF(OR(EXACT(R316,"1A"),EXACT(R316,"1B")),0.1,IF(R316=2,1,100))</f>
        <v>100</v>
      </c>
      <c r="AC316" s="257">
        <f>IF(OR(EXACT(S316,"1A"),EXACT(S316,"1B")),0.3,IF(S316=2,3,100))</f>
        <v>100</v>
      </c>
      <c r="AF316" s="249">
        <f>IF(OR(OR(EXACT(J316,"1A"),EXACT(J316,"1B"),EXACT(J316,"1C")),K316=1),1,IF(K316=2,10,100))</f>
        <v>10</v>
      </c>
      <c r="AG316" s="249">
        <f>IF(OR(EXACT(J316,"1A"),EXACT(J316,"1B"),EXACT(J316,"1C")),1,IF(J316=2,10,100))</f>
        <v>100</v>
      </c>
      <c r="AH316" s="249">
        <f>IF(OR(EXACT(J316,"1A"),EXACT(J316,"1B"),EXACT(J316,"1C"),K316=1),3,100)</f>
        <v>100</v>
      </c>
      <c r="AI316" s="249">
        <f>IF(OR(EXACT(J316,"1A"),EXACT(J316,"1B"),EXACT(J316,"1C")),5,100)</f>
        <v>100</v>
      </c>
      <c r="AJ316" s="326" t="s">
        <v>757</v>
      </c>
      <c r="AM316" s="326"/>
      <c r="AQ316" s="267" t="s">
        <v>26251</v>
      </c>
    </row>
    <row r="317" spans="1:1024" ht="30" x14ac:dyDescent="0.25">
      <c r="A317" s="325" t="s">
        <v>1272</v>
      </c>
      <c r="B317" s="193">
        <v>317</v>
      </c>
      <c r="C317" s="261" t="s">
        <v>26007</v>
      </c>
      <c r="D317" s="212" t="s">
        <v>1273</v>
      </c>
      <c r="E317" s="136"/>
      <c r="F317" s="238"/>
      <c r="G317" s="214"/>
      <c r="H317" s="214"/>
      <c r="I317" s="367">
        <v>18.335999999999999</v>
      </c>
      <c r="J317" s="409">
        <v>2</v>
      </c>
      <c r="K317" s="409">
        <v>2</v>
      </c>
      <c r="L317" s="161"/>
      <c r="M317" s="161"/>
      <c r="N317" s="161"/>
      <c r="O317" s="161"/>
      <c r="P317" s="161"/>
      <c r="Q317" s="161"/>
      <c r="R317" s="161"/>
      <c r="S317" s="161"/>
      <c r="T317" s="161"/>
      <c r="U317" s="161"/>
      <c r="V317" s="256">
        <f>IF(O317=1,10,100)</f>
        <v>100</v>
      </c>
      <c r="W317" s="256">
        <f>IF(O317=1,1,IF(O317=2,10,100))</f>
        <v>100</v>
      </c>
      <c r="X317" s="256">
        <f>IF(O317=3,20,100)</f>
        <v>100</v>
      </c>
      <c r="Y317" s="256">
        <f>IF(P317=1,10,100)</f>
        <v>100</v>
      </c>
      <c r="Z317" s="256">
        <f>IF(P317=1,1,IF(P317=2,10,100))</f>
        <v>100</v>
      </c>
      <c r="AA317" s="257">
        <f>IF(OR(EXACT(Q317,"1A"),EXACT(Q317,"1B")),0.1,IF(Q317=2,1,100))</f>
        <v>100</v>
      </c>
      <c r="AB317" s="257">
        <f>IF(OR(EXACT(R317,"1A"),EXACT(R317,"1B")),0.1,IF(R317=2,1,100))</f>
        <v>100</v>
      </c>
      <c r="AC317" s="257">
        <f>IF(OR(EXACT(S317,"1A"),EXACT(S317,"1B")),0.3,IF(S317=2,3,100))</f>
        <v>100</v>
      </c>
      <c r="AD317" s="136"/>
      <c r="AE317" s="136"/>
      <c r="AF317" s="249">
        <f>IF(OR(OR(EXACT(J317,"1A"),EXACT(J317,"1B"),EXACT(J317,"1C")),K317=1),1,IF(K317=2,10,100))</f>
        <v>10</v>
      </c>
      <c r="AG317" s="249">
        <f>IF(OR(EXACT(J317,"1A"),EXACT(J317,"1B"),EXACT(J317,"1C")),1,IF(J317=2,10,100))</f>
        <v>10</v>
      </c>
      <c r="AH317" s="249">
        <f>IF(OR(EXACT(J317,"1A"),EXACT(J317,"1B"),EXACT(J317,"1C"),K317=1),3,100)</f>
        <v>100</v>
      </c>
      <c r="AI317" s="249">
        <f>IF(OR(EXACT(J317,"1A"),EXACT(J317,"1B"),EXACT(J317,"1C")),5,100)</f>
        <v>100</v>
      </c>
      <c r="AJ317" s="269"/>
      <c r="AK317" s="136"/>
      <c r="AL317" s="136"/>
      <c r="AM317" s="251"/>
      <c r="AN317" s="136"/>
      <c r="AO317" s="136"/>
      <c r="AP317" s="136"/>
      <c r="AQ317" s="199" t="s">
        <v>779</v>
      </c>
      <c r="AR317" s="136"/>
      <c r="AS317" s="136"/>
      <c r="AT317" s="136"/>
      <c r="AU317" s="136"/>
      <c r="AV317" s="136"/>
      <c r="AW317" s="136"/>
      <c r="AX317" s="136"/>
      <c r="AY317" s="136"/>
      <c r="AZ317" s="136"/>
      <c r="BA317" s="136"/>
      <c r="BB317" s="136"/>
      <c r="BC317" s="136"/>
      <c r="BD317" s="136"/>
      <c r="BE317" s="136"/>
      <c r="BF317" s="136"/>
      <c r="BG317" s="136"/>
      <c r="BH317" s="136"/>
      <c r="BI317" s="136"/>
      <c r="BJ317" s="136"/>
      <c r="BK317" s="136"/>
      <c r="BL317" s="136"/>
      <c r="BM317" s="136"/>
      <c r="BN317" s="136"/>
      <c r="BO317" s="136"/>
      <c r="BP317" s="136"/>
      <c r="BQ317" s="136"/>
      <c r="BR317" s="136"/>
      <c r="BS317" s="136"/>
      <c r="BT317" s="136"/>
      <c r="BU317" s="136"/>
      <c r="BV317" s="136"/>
      <c r="BW317" s="136"/>
      <c r="BX317" s="136"/>
      <c r="BY317" s="136"/>
      <c r="BZ317" s="136"/>
      <c r="CA317" s="136"/>
      <c r="CB317" s="136"/>
      <c r="CC317" s="136"/>
      <c r="CD317" s="136"/>
      <c r="CE317" s="136"/>
      <c r="CF317" s="136"/>
      <c r="CG317" s="136"/>
      <c r="CH317" s="136"/>
      <c r="CI317" s="136"/>
      <c r="CJ317" s="136"/>
      <c r="CK317" s="136"/>
      <c r="CL317" s="136"/>
      <c r="CM317" s="136"/>
      <c r="CN317" s="136"/>
      <c r="CO317" s="136"/>
      <c r="CP317" s="136"/>
      <c r="CQ317" s="136"/>
      <c r="CR317" s="136"/>
      <c r="CS317" s="136"/>
      <c r="CT317" s="136"/>
      <c r="CU317" s="136"/>
      <c r="CV317" s="136"/>
      <c r="CW317" s="136"/>
      <c r="CX317" s="136"/>
      <c r="CY317" s="136"/>
      <c r="CZ317" s="136"/>
      <c r="DA317" s="136"/>
      <c r="DB317" s="136"/>
      <c r="DC317" s="136"/>
      <c r="DD317" s="136"/>
      <c r="DE317" s="136"/>
      <c r="DF317" s="136"/>
      <c r="DG317" s="136"/>
      <c r="DH317" s="136"/>
      <c r="DI317" s="136"/>
      <c r="DJ317" s="136"/>
      <c r="DK317" s="136"/>
      <c r="DL317" s="136"/>
      <c r="DM317" s="136"/>
      <c r="DN317" s="136"/>
      <c r="DO317" s="136"/>
      <c r="DP317" s="136"/>
      <c r="DQ317" s="136"/>
      <c r="DR317" s="136"/>
      <c r="DS317" s="136"/>
      <c r="DT317" s="136"/>
      <c r="DU317" s="136"/>
      <c r="DV317" s="136"/>
      <c r="DW317" s="136"/>
      <c r="DX317" s="136"/>
      <c r="DY317" s="136"/>
      <c r="DZ317" s="136"/>
      <c r="EA317" s="136"/>
      <c r="EB317" s="136"/>
      <c r="EC317" s="136"/>
      <c r="ED317" s="136"/>
      <c r="EE317" s="136"/>
      <c r="EF317" s="136"/>
      <c r="EG317" s="136"/>
      <c r="EH317" s="136"/>
      <c r="EI317" s="136"/>
      <c r="EJ317" s="136"/>
      <c r="EK317" s="136"/>
      <c r="EL317" s="136"/>
      <c r="EM317" s="136"/>
      <c r="EN317" s="136"/>
      <c r="EO317" s="136"/>
      <c r="EP317" s="136"/>
      <c r="EQ317" s="136"/>
      <c r="ER317" s="136"/>
      <c r="ES317" s="136"/>
      <c r="ET317" s="136"/>
      <c r="EU317" s="136"/>
      <c r="EV317" s="136"/>
      <c r="EW317" s="136"/>
      <c r="EX317" s="136"/>
      <c r="EY317" s="136"/>
      <c r="EZ317" s="136"/>
      <c r="FA317" s="136"/>
      <c r="FB317" s="136"/>
      <c r="FC317" s="136"/>
      <c r="FD317" s="136"/>
      <c r="FE317" s="136"/>
      <c r="FF317" s="136"/>
      <c r="FG317" s="136"/>
      <c r="FH317" s="136"/>
      <c r="FI317" s="136"/>
      <c r="FJ317" s="136"/>
      <c r="FK317" s="136"/>
      <c r="FL317" s="136"/>
      <c r="FM317" s="136"/>
      <c r="FN317" s="136"/>
      <c r="FO317" s="136"/>
      <c r="FP317" s="136"/>
      <c r="FQ317" s="136"/>
      <c r="FR317" s="136"/>
      <c r="FS317" s="136"/>
      <c r="FT317" s="136"/>
      <c r="FU317" s="136"/>
      <c r="FV317" s="136"/>
      <c r="FW317" s="136"/>
      <c r="FX317" s="136"/>
      <c r="FY317" s="136"/>
      <c r="FZ317" s="136"/>
      <c r="GA317" s="136"/>
      <c r="GB317" s="136"/>
      <c r="GC317" s="136"/>
      <c r="GD317" s="136"/>
      <c r="GE317" s="136"/>
      <c r="GF317" s="136"/>
      <c r="GG317" s="136"/>
      <c r="GH317" s="136"/>
      <c r="GI317" s="136"/>
      <c r="GJ317" s="136"/>
      <c r="GK317" s="136"/>
      <c r="GL317" s="136"/>
      <c r="GM317" s="136"/>
      <c r="GN317" s="136"/>
      <c r="GO317" s="136"/>
      <c r="GP317" s="136"/>
      <c r="GQ317" s="136"/>
      <c r="GR317" s="136"/>
      <c r="GS317" s="136"/>
      <c r="GT317" s="136"/>
      <c r="GU317" s="136"/>
      <c r="GV317" s="136"/>
      <c r="GW317" s="136"/>
      <c r="GX317" s="136"/>
      <c r="GY317" s="136"/>
      <c r="GZ317" s="136"/>
      <c r="HA317" s="136"/>
      <c r="HB317" s="136"/>
      <c r="HC317" s="136"/>
      <c r="HD317" s="136"/>
      <c r="HE317" s="136"/>
      <c r="HF317" s="136"/>
      <c r="HG317" s="136"/>
      <c r="HH317" s="136"/>
      <c r="HI317" s="136"/>
      <c r="HJ317" s="136"/>
      <c r="HK317" s="136"/>
      <c r="HL317" s="136"/>
      <c r="HM317" s="136"/>
      <c r="HN317" s="136"/>
      <c r="HO317" s="136"/>
      <c r="HP317" s="136"/>
      <c r="HQ317" s="136"/>
      <c r="HR317" s="136"/>
      <c r="HS317" s="136"/>
      <c r="HT317" s="136"/>
      <c r="HU317" s="136"/>
      <c r="HV317" s="136"/>
      <c r="HW317" s="136"/>
      <c r="HX317" s="136"/>
      <c r="HY317" s="136"/>
      <c r="HZ317" s="136"/>
      <c r="IA317" s="136"/>
      <c r="IB317" s="136"/>
      <c r="IC317" s="136"/>
      <c r="ID317" s="136"/>
      <c r="IE317" s="136"/>
      <c r="IF317" s="136"/>
      <c r="IG317" s="136"/>
      <c r="IH317" s="136"/>
      <c r="II317" s="136"/>
      <c r="IJ317" s="136"/>
      <c r="IK317" s="136"/>
      <c r="IL317" s="136"/>
      <c r="IM317" s="136"/>
      <c r="IN317" s="136"/>
      <c r="IO317" s="136"/>
      <c r="IP317" s="136"/>
      <c r="IQ317" s="136"/>
      <c r="IR317" s="136"/>
      <c r="IS317" s="136"/>
      <c r="IT317" s="136"/>
      <c r="IU317" s="136"/>
      <c r="IV317" s="136"/>
      <c r="IW317" s="136"/>
      <c r="IX317" s="136"/>
      <c r="IY317" s="136"/>
      <c r="IZ317" s="136"/>
      <c r="JA317" s="136"/>
      <c r="JB317" s="136"/>
      <c r="JC317" s="136"/>
      <c r="JD317" s="136"/>
      <c r="JE317" s="136"/>
      <c r="JF317" s="136"/>
      <c r="JG317" s="136"/>
      <c r="JH317" s="136"/>
      <c r="JI317" s="136"/>
      <c r="JJ317" s="136"/>
      <c r="JK317" s="136"/>
      <c r="JL317" s="136"/>
      <c r="JM317" s="136"/>
      <c r="JN317" s="136"/>
      <c r="JO317" s="136"/>
      <c r="JP317" s="136"/>
      <c r="JQ317" s="136"/>
      <c r="JR317" s="136"/>
      <c r="JS317" s="136"/>
      <c r="JT317" s="136"/>
      <c r="JU317" s="136"/>
      <c r="JV317" s="136"/>
      <c r="JW317" s="136"/>
      <c r="JX317" s="136"/>
      <c r="JY317" s="136"/>
      <c r="JZ317" s="136"/>
      <c r="KA317" s="136"/>
      <c r="KB317" s="136"/>
      <c r="KC317" s="136"/>
      <c r="KD317" s="136"/>
      <c r="KE317" s="136"/>
      <c r="KF317" s="136"/>
      <c r="KG317" s="136"/>
      <c r="KH317" s="136"/>
      <c r="KI317" s="136"/>
      <c r="KJ317" s="136"/>
      <c r="KK317" s="136"/>
      <c r="KL317" s="136"/>
      <c r="KM317" s="136"/>
      <c r="KN317" s="136"/>
      <c r="KO317" s="136"/>
      <c r="KP317" s="136"/>
      <c r="KQ317" s="136"/>
      <c r="KR317" s="136"/>
      <c r="KS317" s="136"/>
      <c r="KT317" s="136"/>
      <c r="KU317" s="136"/>
      <c r="KV317" s="136"/>
      <c r="KW317" s="136"/>
      <c r="KX317" s="136"/>
      <c r="KY317" s="136"/>
      <c r="KZ317" s="136"/>
      <c r="LA317" s="136"/>
      <c r="LB317" s="136"/>
      <c r="LC317" s="136"/>
      <c r="LD317" s="136"/>
      <c r="LE317" s="136"/>
      <c r="LF317" s="136"/>
      <c r="LG317" s="136"/>
      <c r="LH317" s="136"/>
      <c r="LI317" s="136"/>
      <c r="LJ317" s="136"/>
      <c r="LK317" s="136"/>
      <c r="LL317" s="136"/>
      <c r="LM317" s="136"/>
      <c r="LN317" s="136"/>
      <c r="LO317" s="136"/>
      <c r="LP317" s="136"/>
      <c r="LQ317" s="136"/>
      <c r="LR317" s="136"/>
      <c r="LS317" s="136"/>
      <c r="LT317" s="136"/>
      <c r="LU317" s="136"/>
      <c r="LV317" s="136"/>
      <c r="LW317" s="136"/>
      <c r="LX317" s="136"/>
      <c r="LY317" s="136"/>
      <c r="LZ317" s="136"/>
      <c r="MA317" s="136"/>
      <c r="MB317" s="136"/>
      <c r="MC317" s="136"/>
      <c r="MD317" s="136"/>
      <c r="ME317" s="136"/>
      <c r="MF317" s="136"/>
      <c r="MG317" s="136"/>
      <c r="MH317" s="136"/>
      <c r="MI317" s="136"/>
      <c r="MJ317" s="136"/>
      <c r="MK317" s="136"/>
      <c r="ML317" s="136"/>
      <c r="MM317" s="136"/>
      <c r="MN317" s="136"/>
      <c r="MO317" s="136"/>
      <c r="MP317" s="136"/>
      <c r="MQ317" s="136"/>
      <c r="MR317" s="136"/>
      <c r="MS317" s="136"/>
      <c r="MT317" s="136"/>
      <c r="MU317" s="136"/>
      <c r="MV317" s="136"/>
      <c r="MW317" s="136"/>
      <c r="MX317" s="136"/>
      <c r="MY317" s="136"/>
      <c r="MZ317" s="136"/>
      <c r="NA317" s="136"/>
      <c r="NB317" s="136"/>
      <c r="NC317" s="136"/>
      <c r="ND317" s="136"/>
      <c r="NE317" s="136"/>
      <c r="NF317" s="136"/>
      <c r="NG317" s="136"/>
      <c r="NH317" s="136"/>
      <c r="NI317" s="136"/>
      <c r="NJ317" s="136"/>
      <c r="NK317" s="136"/>
      <c r="NL317" s="136"/>
      <c r="NM317" s="136"/>
      <c r="NN317" s="136"/>
      <c r="NO317" s="136"/>
      <c r="NP317" s="136"/>
      <c r="NQ317" s="136"/>
      <c r="NR317" s="136"/>
      <c r="NS317" s="136"/>
      <c r="NT317" s="136"/>
      <c r="NU317" s="136"/>
      <c r="NV317" s="136"/>
      <c r="NW317" s="136"/>
      <c r="NX317" s="136"/>
      <c r="NY317" s="136"/>
      <c r="NZ317" s="136"/>
      <c r="OA317" s="136"/>
      <c r="OB317" s="136"/>
      <c r="OC317" s="136"/>
      <c r="OD317" s="136"/>
      <c r="OE317" s="136"/>
      <c r="OF317" s="136"/>
      <c r="OG317" s="136"/>
      <c r="OH317" s="136"/>
      <c r="OI317" s="136"/>
      <c r="OJ317" s="136"/>
      <c r="OK317" s="136"/>
      <c r="OL317" s="136"/>
      <c r="OM317" s="136"/>
      <c r="ON317" s="136"/>
      <c r="OO317" s="136"/>
      <c r="OP317" s="136"/>
      <c r="OQ317" s="136"/>
      <c r="OR317" s="136"/>
      <c r="OS317" s="136"/>
      <c r="OT317" s="136"/>
      <c r="OU317" s="136"/>
      <c r="OV317" s="136"/>
      <c r="OW317" s="136"/>
      <c r="OX317" s="136"/>
      <c r="OY317" s="136"/>
      <c r="OZ317" s="136"/>
      <c r="PA317" s="136"/>
      <c r="PB317" s="136"/>
      <c r="PC317" s="136"/>
      <c r="PD317" s="136"/>
      <c r="PE317" s="136"/>
      <c r="PF317" s="136"/>
      <c r="PG317" s="136"/>
      <c r="PH317" s="136"/>
      <c r="PI317" s="136"/>
      <c r="PJ317" s="136"/>
      <c r="PK317" s="136"/>
      <c r="PL317" s="136"/>
      <c r="PM317" s="136"/>
      <c r="PN317" s="136"/>
      <c r="PO317" s="136"/>
      <c r="PP317" s="136"/>
      <c r="PQ317" s="136"/>
      <c r="PR317" s="136"/>
      <c r="PS317" s="136"/>
      <c r="PT317" s="136"/>
      <c r="PU317" s="136"/>
      <c r="PV317" s="136"/>
      <c r="PW317" s="136"/>
      <c r="PX317" s="136"/>
      <c r="PY317" s="136"/>
      <c r="PZ317" s="136"/>
      <c r="QA317" s="136"/>
      <c r="QB317" s="136"/>
      <c r="QC317" s="136"/>
      <c r="QD317" s="136"/>
      <c r="QE317" s="136"/>
      <c r="QF317" s="136"/>
      <c r="QG317" s="136"/>
      <c r="QH317" s="136"/>
      <c r="QI317" s="136"/>
      <c r="QJ317" s="136"/>
      <c r="QK317" s="136"/>
      <c r="QL317" s="136"/>
      <c r="QM317" s="136"/>
      <c r="QN317" s="136"/>
      <c r="QO317" s="136"/>
      <c r="QP317" s="136"/>
      <c r="QQ317" s="136"/>
      <c r="QR317" s="136"/>
      <c r="QS317" s="136"/>
      <c r="QT317" s="136"/>
      <c r="QU317" s="136"/>
      <c r="QV317" s="136"/>
      <c r="QW317" s="136"/>
      <c r="QX317" s="136"/>
      <c r="QY317" s="136"/>
      <c r="QZ317" s="136"/>
      <c r="RA317" s="136"/>
      <c r="RB317" s="136"/>
      <c r="RC317" s="136"/>
      <c r="RD317" s="136"/>
      <c r="RE317" s="136"/>
      <c r="RF317" s="136"/>
      <c r="RG317" s="136"/>
      <c r="RH317" s="136"/>
      <c r="RI317" s="136"/>
      <c r="RJ317" s="136"/>
      <c r="RK317" s="136"/>
      <c r="RL317" s="136"/>
      <c r="RM317" s="136"/>
      <c r="RN317" s="136"/>
      <c r="RO317" s="136"/>
      <c r="RP317" s="136"/>
      <c r="RQ317" s="136"/>
      <c r="RR317" s="136"/>
      <c r="RS317" s="136"/>
      <c r="RT317" s="136"/>
      <c r="RU317" s="136"/>
      <c r="RV317" s="136"/>
      <c r="RW317" s="136"/>
      <c r="RX317" s="136"/>
      <c r="RY317" s="136"/>
      <c r="RZ317" s="136"/>
      <c r="SA317" s="136"/>
      <c r="SB317" s="136"/>
      <c r="SC317" s="136"/>
      <c r="SD317" s="136"/>
      <c r="SE317" s="136"/>
      <c r="SF317" s="136"/>
      <c r="SG317" s="136"/>
      <c r="SH317" s="136"/>
      <c r="SI317" s="136"/>
      <c r="SJ317" s="136"/>
      <c r="SK317" s="136"/>
      <c r="SL317" s="136"/>
      <c r="SM317" s="136"/>
      <c r="SN317" s="136"/>
      <c r="SO317" s="136"/>
      <c r="SP317" s="136"/>
      <c r="SQ317" s="136"/>
      <c r="SR317" s="136"/>
      <c r="SS317" s="136"/>
      <c r="ST317" s="136"/>
      <c r="SU317" s="136"/>
      <c r="SV317" s="136"/>
      <c r="SW317" s="136"/>
      <c r="SX317" s="136"/>
      <c r="SY317" s="136"/>
      <c r="SZ317" s="136"/>
      <c r="TA317" s="136"/>
      <c r="TB317" s="136"/>
      <c r="TC317" s="136"/>
      <c r="TD317" s="136"/>
      <c r="TE317" s="136"/>
      <c r="TF317" s="136"/>
      <c r="TG317" s="136"/>
      <c r="TH317" s="136"/>
      <c r="TI317" s="136"/>
      <c r="TJ317" s="136"/>
      <c r="TK317" s="136"/>
      <c r="TL317" s="136"/>
      <c r="TM317" s="136"/>
      <c r="TN317" s="136"/>
      <c r="TO317" s="136"/>
      <c r="TP317" s="136"/>
      <c r="TQ317" s="136"/>
      <c r="TR317" s="136"/>
      <c r="TS317" s="136"/>
      <c r="TT317" s="136"/>
      <c r="TU317" s="136"/>
      <c r="TV317" s="136"/>
      <c r="TW317" s="136"/>
      <c r="TX317" s="136"/>
      <c r="TY317" s="136"/>
      <c r="TZ317" s="136"/>
      <c r="UA317" s="136"/>
      <c r="UB317" s="136"/>
      <c r="UC317" s="136"/>
      <c r="UD317" s="136"/>
      <c r="UE317" s="136"/>
      <c r="UF317" s="136"/>
      <c r="UG317" s="136"/>
      <c r="UH317" s="136"/>
      <c r="UI317" s="136"/>
      <c r="UJ317" s="136"/>
      <c r="UK317" s="136"/>
      <c r="UL317" s="136"/>
      <c r="UM317" s="136"/>
      <c r="UN317" s="136"/>
      <c r="UO317" s="136"/>
      <c r="UP317" s="136"/>
      <c r="UQ317" s="136"/>
      <c r="UR317" s="136"/>
      <c r="US317" s="136"/>
      <c r="UT317" s="136"/>
      <c r="UU317" s="136"/>
      <c r="UV317" s="136"/>
      <c r="UW317" s="136"/>
      <c r="UX317" s="136"/>
      <c r="UY317" s="136"/>
      <c r="UZ317" s="136"/>
      <c r="VA317" s="136"/>
      <c r="VB317" s="136"/>
      <c r="VC317" s="136"/>
      <c r="VD317" s="136"/>
      <c r="VE317" s="136"/>
      <c r="VF317" s="136"/>
      <c r="VG317" s="136"/>
      <c r="VH317" s="136"/>
      <c r="VI317" s="136"/>
      <c r="VJ317" s="136"/>
      <c r="VK317" s="136"/>
      <c r="VL317" s="136"/>
      <c r="VM317" s="136"/>
      <c r="VN317" s="136"/>
      <c r="VO317" s="136"/>
      <c r="VP317" s="136"/>
      <c r="VQ317" s="136"/>
      <c r="VR317" s="136"/>
      <c r="VS317" s="136"/>
      <c r="VT317" s="136"/>
      <c r="VU317" s="136"/>
      <c r="VV317" s="136"/>
      <c r="VW317" s="136"/>
      <c r="VX317" s="136"/>
      <c r="VY317" s="136"/>
      <c r="VZ317" s="136"/>
      <c r="WA317" s="136"/>
      <c r="WB317" s="136"/>
      <c r="WC317" s="136"/>
      <c r="WD317" s="136"/>
      <c r="WE317" s="136"/>
      <c r="WF317" s="136"/>
      <c r="WG317" s="136"/>
      <c r="WH317" s="136"/>
      <c r="WI317" s="136"/>
      <c r="WJ317" s="136"/>
      <c r="WK317" s="136"/>
      <c r="WL317" s="136"/>
      <c r="WM317" s="136"/>
      <c r="WN317" s="136"/>
      <c r="WO317" s="136"/>
      <c r="WP317" s="136"/>
      <c r="WQ317" s="136"/>
      <c r="WR317" s="136"/>
      <c r="WS317" s="136"/>
      <c r="WT317" s="136"/>
      <c r="WU317" s="136"/>
      <c r="WV317" s="136"/>
      <c r="WW317" s="136"/>
      <c r="WX317" s="136"/>
      <c r="WY317" s="136"/>
      <c r="WZ317" s="136"/>
      <c r="XA317" s="136"/>
      <c r="XB317" s="136"/>
      <c r="XC317" s="136"/>
      <c r="XD317" s="136"/>
      <c r="XE317" s="136"/>
      <c r="XF317" s="136"/>
      <c r="XG317" s="136"/>
      <c r="XH317" s="136"/>
      <c r="XI317" s="136"/>
      <c r="XJ317" s="136"/>
      <c r="XK317" s="136"/>
      <c r="XL317" s="136"/>
      <c r="XM317" s="136"/>
      <c r="XN317" s="136"/>
      <c r="XO317" s="136"/>
      <c r="XP317" s="136"/>
      <c r="XQ317" s="136"/>
      <c r="XR317" s="136"/>
      <c r="XS317" s="136"/>
      <c r="XT317" s="136"/>
      <c r="XU317" s="136"/>
      <c r="XV317" s="136"/>
      <c r="XW317" s="136"/>
      <c r="XX317" s="136"/>
      <c r="XY317" s="136"/>
      <c r="XZ317" s="136"/>
      <c r="YA317" s="136"/>
      <c r="YB317" s="136"/>
      <c r="YC317" s="136"/>
      <c r="YD317" s="136"/>
      <c r="YE317" s="136"/>
      <c r="YF317" s="136"/>
      <c r="YG317" s="136"/>
      <c r="YH317" s="136"/>
      <c r="YI317" s="136"/>
      <c r="YJ317" s="136"/>
      <c r="YK317" s="136"/>
      <c r="YL317" s="136"/>
      <c r="YM317" s="136"/>
      <c r="YN317" s="136"/>
      <c r="YO317" s="136"/>
      <c r="YP317" s="136"/>
      <c r="YQ317" s="136"/>
      <c r="YR317" s="136"/>
      <c r="YS317" s="136"/>
      <c r="YT317" s="136"/>
      <c r="YU317" s="136"/>
      <c r="YV317" s="136"/>
      <c r="YW317" s="136"/>
      <c r="YX317" s="136"/>
      <c r="YY317" s="136"/>
      <c r="YZ317" s="136"/>
      <c r="ZA317" s="136"/>
      <c r="ZB317" s="136"/>
      <c r="ZC317" s="136"/>
      <c r="ZD317" s="136"/>
      <c r="ZE317" s="136"/>
      <c r="ZF317" s="136"/>
      <c r="ZG317" s="136"/>
      <c r="ZH317" s="136"/>
      <c r="ZI317" s="136"/>
      <c r="ZJ317" s="136"/>
      <c r="ZK317" s="136"/>
      <c r="ZL317" s="136"/>
      <c r="ZM317" s="136"/>
      <c r="ZN317" s="136"/>
      <c r="ZO317" s="136"/>
      <c r="ZP317" s="136"/>
      <c r="ZQ317" s="136"/>
      <c r="ZR317" s="136"/>
      <c r="ZS317" s="136"/>
      <c r="ZT317" s="136"/>
      <c r="ZU317" s="136"/>
      <c r="ZV317" s="136"/>
      <c r="ZW317" s="136"/>
      <c r="ZX317" s="136"/>
      <c r="ZY317" s="136"/>
      <c r="ZZ317" s="136"/>
      <c r="AAA317" s="136"/>
      <c r="AAB317" s="136"/>
      <c r="AAC317" s="136"/>
      <c r="AAD317" s="136"/>
      <c r="AAE317" s="136"/>
      <c r="AAF317" s="136"/>
      <c r="AAG317" s="136"/>
      <c r="AAH317" s="136"/>
      <c r="AAI317" s="136"/>
      <c r="AAJ317" s="136"/>
      <c r="AAK317" s="136"/>
      <c r="AAL317" s="136"/>
      <c r="AAM317" s="136"/>
      <c r="AAN317" s="136"/>
      <c r="AAO317" s="136"/>
      <c r="AAP317" s="136"/>
      <c r="AAQ317" s="136"/>
      <c r="AAR317" s="136"/>
      <c r="AAS317" s="136"/>
      <c r="AAT317" s="136"/>
      <c r="AAU317" s="136"/>
      <c r="AAV317" s="136"/>
      <c r="AAW317" s="136"/>
      <c r="AAX317" s="136"/>
      <c r="AAY317" s="136"/>
      <c r="AAZ317" s="136"/>
      <c r="ABA317" s="136"/>
      <c r="ABB317" s="136"/>
      <c r="ABC317" s="136"/>
      <c r="ABD317" s="136"/>
      <c r="ABE317" s="136"/>
      <c r="ABF317" s="136"/>
      <c r="ABG317" s="136"/>
      <c r="ABH317" s="136"/>
      <c r="ABI317" s="136"/>
      <c r="ABJ317" s="136"/>
      <c r="ABK317" s="136"/>
      <c r="ABL317" s="136"/>
      <c r="ABM317" s="136"/>
      <c r="ABN317" s="136"/>
      <c r="ABO317" s="136"/>
      <c r="ABP317" s="136"/>
      <c r="ABQ317" s="136"/>
      <c r="ABR317" s="136"/>
      <c r="ABS317" s="136"/>
      <c r="ABT317" s="136"/>
      <c r="ABU317" s="136"/>
      <c r="ABV317" s="136"/>
      <c r="ABW317" s="136"/>
      <c r="ABX317" s="136"/>
      <c r="ABY317" s="136"/>
      <c r="ABZ317" s="136"/>
      <c r="ACA317" s="136"/>
      <c r="ACB317" s="136"/>
      <c r="ACC317" s="136"/>
      <c r="ACD317" s="136"/>
      <c r="ACE317" s="136"/>
      <c r="ACF317" s="136"/>
      <c r="ACG317" s="136"/>
      <c r="ACH317" s="136"/>
      <c r="ACI317" s="136"/>
      <c r="ACJ317" s="136"/>
      <c r="ACK317" s="136"/>
      <c r="ACL317" s="136"/>
      <c r="ACM317" s="136"/>
      <c r="ACN317" s="136"/>
      <c r="ACO317" s="136"/>
      <c r="ACP317" s="136"/>
      <c r="ACQ317" s="136"/>
      <c r="ACR317" s="136"/>
      <c r="ACS317" s="136"/>
      <c r="ACT317" s="136"/>
      <c r="ACU317" s="136"/>
      <c r="ACV317" s="136"/>
      <c r="ACW317" s="136"/>
      <c r="ACX317" s="136"/>
      <c r="ACY317" s="136"/>
      <c r="ACZ317" s="136"/>
      <c r="ADA317" s="136"/>
      <c r="ADB317" s="136"/>
      <c r="ADC317" s="136"/>
      <c r="ADD317" s="136"/>
      <c r="ADE317" s="136"/>
      <c r="ADF317" s="136"/>
      <c r="ADG317" s="136"/>
      <c r="ADH317" s="136"/>
      <c r="ADI317" s="136"/>
      <c r="ADJ317" s="136"/>
      <c r="ADK317" s="136"/>
      <c r="ADL317" s="136"/>
      <c r="ADM317" s="136"/>
      <c r="ADN317" s="136"/>
      <c r="ADO317" s="136"/>
      <c r="ADP317" s="136"/>
      <c r="ADQ317" s="136"/>
      <c r="ADR317" s="136"/>
      <c r="ADS317" s="136"/>
      <c r="ADT317" s="136"/>
      <c r="ADU317" s="136"/>
      <c r="ADV317" s="136"/>
      <c r="ADW317" s="136"/>
      <c r="ADX317" s="136"/>
      <c r="ADY317" s="136"/>
      <c r="ADZ317" s="136"/>
      <c r="AEA317" s="136"/>
      <c r="AEB317" s="136"/>
      <c r="AEC317" s="136"/>
      <c r="AED317" s="136"/>
      <c r="AEE317" s="136"/>
      <c r="AEF317" s="136"/>
      <c r="AEG317" s="136"/>
      <c r="AEH317" s="136"/>
      <c r="AEI317" s="136"/>
      <c r="AEJ317" s="136"/>
      <c r="AEK317" s="136"/>
      <c r="AEL317" s="136"/>
      <c r="AEM317" s="136"/>
      <c r="AEN317" s="136"/>
      <c r="AEO317" s="136"/>
      <c r="AEP317" s="136"/>
      <c r="AEQ317" s="136"/>
      <c r="AER317" s="136"/>
      <c r="AES317" s="136"/>
      <c r="AET317" s="136"/>
      <c r="AEU317" s="136"/>
      <c r="AEV317" s="136"/>
      <c r="AEW317" s="136"/>
      <c r="AEX317" s="136"/>
      <c r="AEY317" s="136"/>
      <c r="AEZ317" s="136"/>
      <c r="AFA317" s="136"/>
      <c r="AFB317" s="136"/>
      <c r="AFC317" s="136"/>
      <c r="AFD317" s="136"/>
      <c r="AFE317" s="136"/>
      <c r="AFF317" s="136"/>
      <c r="AFG317" s="136"/>
      <c r="AFH317" s="136"/>
      <c r="AFI317" s="136"/>
      <c r="AFJ317" s="136"/>
      <c r="AFK317" s="136"/>
      <c r="AFL317" s="136"/>
      <c r="AFM317" s="136"/>
      <c r="AFN317" s="136"/>
      <c r="AFO317" s="136"/>
      <c r="AFP317" s="136"/>
      <c r="AFQ317" s="136"/>
      <c r="AFR317" s="136"/>
      <c r="AFS317" s="136"/>
      <c r="AFT317" s="136"/>
      <c r="AFU317" s="136"/>
      <c r="AFV317" s="136"/>
      <c r="AFW317" s="136"/>
      <c r="AFX317" s="136"/>
      <c r="AFY317" s="136"/>
      <c r="AFZ317" s="136"/>
      <c r="AGA317" s="136"/>
      <c r="AGB317" s="136"/>
      <c r="AGC317" s="136"/>
      <c r="AGD317" s="136"/>
      <c r="AGE317" s="136"/>
      <c r="AGF317" s="136"/>
      <c r="AGG317" s="136"/>
      <c r="AGH317" s="136"/>
      <c r="AGI317" s="136"/>
      <c r="AGJ317" s="136"/>
      <c r="AGK317" s="136"/>
      <c r="AGL317" s="136"/>
      <c r="AGM317" s="136"/>
      <c r="AGN317" s="136"/>
      <c r="AGO317" s="136"/>
      <c r="AGP317" s="136"/>
      <c r="AGQ317" s="136"/>
      <c r="AGR317" s="136"/>
      <c r="AGS317" s="136"/>
      <c r="AGT317" s="136"/>
      <c r="AGU317" s="136"/>
      <c r="AGV317" s="136"/>
      <c r="AGW317" s="136"/>
      <c r="AGX317" s="136"/>
      <c r="AGY317" s="136"/>
      <c r="AGZ317" s="136"/>
      <c r="AHA317" s="136"/>
      <c r="AHB317" s="136"/>
      <c r="AHC317" s="136"/>
      <c r="AHD317" s="136"/>
      <c r="AHE317" s="136"/>
      <c r="AHF317" s="136"/>
      <c r="AHG317" s="136"/>
      <c r="AHH317" s="136"/>
      <c r="AHI317" s="136"/>
      <c r="AHJ317" s="136"/>
      <c r="AHK317" s="136"/>
      <c r="AHL317" s="136"/>
      <c r="AHM317" s="136"/>
      <c r="AHN317" s="136"/>
      <c r="AHO317" s="136"/>
      <c r="AHP317" s="136"/>
      <c r="AHQ317" s="136"/>
      <c r="AHR317" s="136"/>
      <c r="AHS317" s="136"/>
      <c r="AHT317" s="136"/>
      <c r="AHU317" s="136"/>
      <c r="AHV317" s="136"/>
      <c r="AHW317" s="136"/>
      <c r="AHX317" s="136"/>
      <c r="AHY317" s="136"/>
      <c r="AHZ317" s="136"/>
      <c r="AIA317" s="136"/>
      <c r="AIB317" s="136"/>
      <c r="AIC317" s="136"/>
      <c r="AID317" s="136"/>
      <c r="AIE317" s="136"/>
      <c r="AIF317" s="136"/>
      <c r="AIG317" s="136"/>
      <c r="AIH317" s="136"/>
      <c r="AII317" s="136"/>
      <c r="AIJ317" s="136"/>
      <c r="AIK317" s="136"/>
      <c r="AIL317" s="136"/>
      <c r="AIM317" s="136"/>
      <c r="AIN317" s="136"/>
      <c r="AIO317" s="136"/>
      <c r="AIP317" s="136"/>
      <c r="AIQ317" s="136"/>
      <c r="AIR317" s="136"/>
      <c r="AIS317" s="136"/>
      <c r="AIT317" s="136"/>
      <c r="AIU317" s="136"/>
      <c r="AIV317" s="136"/>
      <c r="AIW317" s="136"/>
      <c r="AIX317" s="136"/>
      <c r="AIY317" s="136"/>
      <c r="AIZ317" s="136"/>
      <c r="AJA317" s="136"/>
      <c r="AJB317" s="136"/>
      <c r="AJC317" s="136"/>
      <c r="AJD317" s="136"/>
      <c r="AJE317" s="136"/>
      <c r="AJF317" s="136"/>
      <c r="AJG317" s="136"/>
      <c r="AJH317" s="136"/>
      <c r="AJI317" s="136"/>
      <c r="AJJ317" s="136"/>
      <c r="AJK317" s="136"/>
      <c r="AJL317" s="136"/>
      <c r="AJM317" s="136"/>
      <c r="AJN317" s="136"/>
      <c r="AJO317" s="136"/>
      <c r="AJP317" s="136"/>
      <c r="AJQ317" s="136"/>
      <c r="AJR317" s="136"/>
      <c r="AJS317" s="136"/>
      <c r="AJT317" s="136"/>
      <c r="AJU317" s="136"/>
      <c r="AJV317" s="136"/>
      <c r="AJW317" s="136"/>
      <c r="AJX317" s="136"/>
      <c r="AJY317" s="136"/>
      <c r="AJZ317" s="136"/>
      <c r="AKA317" s="136"/>
      <c r="AKB317" s="136"/>
      <c r="AKC317" s="136"/>
      <c r="AKD317" s="136"/>
      <c r="AKE317" s="136"/>
      <c r="AKF317" s="136"/>
      <c r="AKG317" s="136"/>
      <c r="AKH317" s="136"/>
      <c r="AKI317" s="136"/>
      <c r="AKJ317" s="136"/>
      <c r="AKK317" s="136"/>
      <c r="AKL317" s="136"/>
      <c r="AKM317" s="136"/>
      <c r="AKN317" s="136"/>
      <c r="AKO317" s="136"/>
      <c r="AKP317" s="136"/>
      <c r="AKQ317" s="136"/>
      <c r="AKR317" s="136"/>
      <c r="AKS317" s="136"/>
      <c r="AKT317" s="136"/>
      <c r="AKU317" s="136"/>
      <c r="AKV317" s="136"/>
      <c r="AKW317" s="136"/>
      <c r="AKX317" s="136"/>
      <c r="AKY317" s="136"/>
      <c r="AKZ317" s="136"/>
      <c r="ALA317" s="136"/>
      <c r="ALB317" s="136"/>
      <c r="ALC317" s="136"/>
      <c r="ALD317" s="136"/>
      <c r="ALE317" s="136"/>
      <c r="ALF317" s="136"/>
      <c r="ALG317" s="136"/>
      <c r="ALH317" s="136"/>
      <c r="ALI317" s="136"/>
      <c r="ALJ317" s="136"/>
      <c r="ALK317" s="136"/>
      <c r="ALL317" s="136"/>
      <c r="ALM317" s="136"/>
      <c r="ALN317" s="136"/>
      <c r="ALO317" s="136"/>
      <c r="ALP317" s="136"/>
      <c r="ALQ317" s="136"/>
      <c r="ALR317" s="136"/>
      <c r="ALS317" s="136"/>
      <c r="ALT317" s="136"/>
      <c r="ALU317" s="136"/>
      <c r="ALV317" s="136"/>
      <c r="ALW317" s="136"/>
      <c r="ALX317" s="136"/>
      <c r="ALY317" s="136"/>
      <c r="ALZ317" s="136"/>
      <c r="AMA317" s="136"/>
      <c r="AMB317" s="136"/>
      <c r="AMC317" s="136"/>
      <c r="AMD317" s="136"/>
      <c r="AME317" s="136"/>
      <c r="AMF317" s="136"/>
      <c r="AMG317" s="136"/>
      <c r="AMH317" s="136"/>
      <c r="AMI317" s="136"/>
    </row>
    <row r="318" spans="1:1024" ht="29.25" x14ac:dyDescent="0.25">
      <c r="A318" s="172" t="s">
        <v>1274</v>
      </c>
      <c r="B318" s="193">
        <v>318</v>
      </c>
      <c r="C318" s="261" t="s">
        <v>26008</v>
      </c>
      <c r="D318" s="212" t="s">
        <v>1275</v>
      </c>
      <c r="E318" s="136"/>
      <c r="F318" s="238"/>
      <c r="G318" s="214"/>
      <c r="H318" s="214"/>
      <c r="I318" s="367"/>
      <c r="J318" s="409">
        <v>2</v>
      </c>
      <c r="K318" s="409">
        <v>2</v>
      </c>
      <c r="L318" s="161"/>
      <c r="M318" s="161"/>
      <c r="N318" s="161"/>
      <c r="O318" s="461">
        <v>3</v>
      </c>
      <c r="P318" s="161"/>
      <c r="Q318" s="161"/>
      <c r="R318" s="161"/>
      <c r="S318" s="161"/>
      <c r="T318" s="161"/>
      <c r="U318" s="161"/>
      <c r="V318" s="256">
        <f>IF(O318=1,10,100)</f>
        <v>100</v>
      </c>
      <c r="W318" s="256">
        <f>IF(O318=1,1,IF(O318=2,10,100))</f>
        <v>100</v>
      </c>
      <c r="X318" s="256">
        <f>IF(O318=3,20,100)</f>
        <v>20</v>
      </c>
      <c r="Y318" s="256">
        <f>IF(P318=1,10,100)</f>
        <v>100</v>
      </c>
      <c r="Z318" s="256">
        <f>IF(P318=1,1,IF(P318=2,10,100))</f>
        <v>100</v>
      </c>
      <c r="AA318" s="257">
        <f>IF(OR(EXACT(Q318,"1A"),EXACT(Q318,"1B")),0.1,IF(Q318=2,1,100))</f>
        <v>100</v>
      </c>
      <c r="AB318" s="257">
        <f>IF(OR(EXACT(R318,"1A"),EXACT(R318,"1B")),0.1,IF(R318=2,1,100))</f>
        <v>100</v>
      </c>
      <c r="AC318" s="257">
        <f>IF(OR(EXACT(S318,"1A"),EXACT(S318,"1B")),0.3,IF(S318=2,3,100))</f>
        <v>100</v>
      </c>
      <c r="AD318" s="136"/>
      <c r="AE318" s="136"/>
      <c r="AF318" s="249">
        <f>IF(OR(OR(EXACT(J318,"1A"),EXACT(J318,"1B"),EXACT(J318,"1C")),K318=1),1,IF(K318=2,10,100))</f>
        <v>10</v>
      </c>
      <c r="AG318" s="249">
        <f>IF(OR(EXACT(J318,"1A"),EXACT(J318,"1B"),EXACT(J318,"1C")),1,IF(J318=2,10,100))</f>
        <v>10</v>
      </c>
      <c r="AH318" s="249">
        <f>IF(OR(EXACT(J318,"1A"),EXACT(J318,"1B"),EXACT(J318,"1C"),K318=1),3,100)</f>
        <v>100</v>
      </c>
      <c r="AI318" s="249">
        <f>IF(OR(EXACT(J318,"1A"),EXACT(J318,"1B"),EXACT(J318,"1C")),5,100)</f>
        <v>100</v>
      </c>
      <c r="AJ318" s="251"/>
      <c r="AK318" s="136"/>
      <c r="AL318" s="136"/>
      <c r="AM318" s="251"/>
      <c r="AN318" s="136"/>
      <c r="AO318" s="136"/>
      <c r="AP318" s="136"/>
      <c r="AQ318" s="199" t="s">
        <v>1264</v>
      </c>
      <c r="AR318" s="136"/>
      <c r="AS318" s="136"/>
      <c r="AT318" s="136"/>
      <c r="AU318" s="136"/>
      <c r="AV318" s="136"/>
      <c r="AW318" s="136"/>
      <c r="AX318" s="136"/>
      <c r="AY318" s="136"/>
      <c r="AZ318" s="136"/>
      <c r="BA318" s="136"/>
      <c r="BB318" s="136"/>
      <c r="BC318" s="136"/>
      <c r="BD318" s="136"/>
      <c r="BE318" s="136"/>
      <c r="BF318" s="136"/>
      <c r="BG318" s="136"/>
      <c r="BH318" s="136"/>
      <c r="BI318" s="136"/>
      <c r="BJ318" s="136"/>
      <c r="BK318" s="136"/>
      <c r="BL318" s="136"/>
      <c r="BM318" s="136"/>
      <c r="BN318" s="136"/>
      <c r="BO318" s="136"/>
      <c r="BP318" s="136"/>
      <c r="BQ318" s="136"/>
      <c r="BR318" s="136"/>
      <c r="BS318" s="136"/>
      <c r="BT318" s="136"/>
      <c r="BU318" s="136"/>
      <c r="BV318" s="136"/>
      <c r="BW318" s="136"/>
      <c r="BX318" s="136"/>
      <c r="BY318" s="136"/>
      <c r="BZ318" s="136"/>
      <c r="CA318" s="136"/>
      <c r="CB318" s="136"/>
      <c r="CC318" s="136"/>
      <c r="CD318" s="136"/>
      <c r="CE318" s="136"/>
      <c r="CF318" s="136"/>
      <c r="CG318" s="136"/>
      <c r="CH318" s="136"/>
      <c r="CI318" s="136"/>
      <c r="CJ318" s="136"/>
      <c r="CK318" s="136"/>
      <c r="CL318" s="136"/>
      <c r="CM318" s="136"/>
      <c r="CN318" s="136"/>
      <c r="CO318" s="136"/>
      <c r="CP318" s="136"/>
      <c r="CQ318" s="136"/>
      <c r="CR318" s="136"/>
      <c r="CS318" s="136"/>
      <c r="CT318" s="136"/>
      <c r="CU318" s="136"/>
      <c r="CV318" s="136"/>
      <c r="CW318" s="136"/>
      <c r="CX318" s="136"/>
      <c r="CY318" s="136"/>
      <c r="CZ318" s="136"/>
      <c r="DA318" s="136"/>
      <c r="DB318" s="136"/>
      <c r="DC318" s="136"/>
      <c r="DD318" s="136"/>
      <c r="DE318" s="136"/>
      <c r="DF318" s="136"/>
      <c r="DG318" s="136"/>
      <c r="DH318" s="136"/>
      <c r="DI318" s="136"/>
      <c r="DJ318" s="136"/>
      <c r="DK318" s="136"/>
      <c r="DL318" s="136"/>
      <c r="DM318" s="136"/>
      <c r="DN318" s="136"/>
      <c r="DO318" s="136"/>
      <c r="DP318" s="136"/>
      <c r="DQ318" s="136"/>
      <c r="DR318" s="136"/>
      <c r="DS318" s="136"/>
      <c r="DT318" s="136"/>
      <c r="DU318" s="136"/>
      <c r="DV318" s="136"/>
      <c r="DW318" s="136"/>
      <c r="DX318" s="136"/>
      <c r="DY318" s="136"/>
      <c r="DZ318" s="136"/>
      <c r="EA318" s="136"/>
      <c r="EB318" s="136"/>
      <c r="EC318" s="136"/>
      <c r="ED318" s="136"/>
      <c r="EE318" s="136"/>
      <c r="EF318" s="136"/>
      <c r="EG318" s="136"/>
      <c r="EH318" s="136"/>
      <c r="EI318" s="136"/>
      <c r="EJ318" s="136"/>
      <c r="EK318" s="136"/>
      <c r="EL318" s="136"/>
      <c r="EM318" s="136"/>
      <c r="EN318" s="136"/>
      <c r="EO318" s="136"/>
      <c r="EP318" s="136"/>
      <c r="EQ318" s="136"/>
      <c r="ER318" s="136"/>
      <c r="ES318" s="136"/>
      <c r="ET318" s="136"/>
      <c r="EU318" s="136"/>
      <c r="EV318" s="136"/>
      <c r="EW318" s="136"/>
      <c r="EX318" s="136"/>
      <c r="EY318" s="136"/>
      <c r="EZ318" s="136"/>
      <c r="FA318" s="136"/>
      <c r="FB318" s="136"/>
      <c r="FC318" s="136"/>
      <c r="FD318" s="136"/>
      <c r="FE318" s="136"/>
      <c r="FF318" s="136"/>
      <c r="FG318" s="136"/>
      <c r="FH318" s="136"/>
      <c r="FI318" s="136"/>
      <c r="FJ318" s="136"/>
      <c r="FK318" s="136"/>
      <c r="FL318" s="136"/>
      <c r="FM318" s="136"/>
      <c r="FN318" s="136"/>
      <c r="FO318" s="136"/>
      <c r="FP318" s="136"/>
      <c r="FQ318" s="136"/>
      <c r="FR318" s="136"/>
      <c r="FS318" s="136"/>
      <c r="FT318" s="136"/>
      <c r="FU318" s="136"/>
      <c r="FV318" s="136"/>
      <c r="FW318" s="136"/>
      <c r="FX318" s="136"/>
      <c r="FY318" s="136"/>
      <c r="FZ318" s="136"/>
      <c r="GA318" s="136"/>
      <c r="GB318" s="136"/>
      <c r="GC318" s="136"/>
      <c r="GD318" s="136"/>
      <c r="GE318" s="136"/>
      <c r="GF318" s="136"/>
      <c r="GG318" s="136"/>
      <c r="GH318" s="136"/>
      <c r="GI318" s="136"/>
      <c r="GJ318" s="136"/>
      <c r="GK318" s="136"/>
      <c r="GL318" s="136"/>
      <c r="GM318" s="136"/>
      <c r="GN318" s="136"/>
      <c r="GO318" s="136"/>
      <c r="GP318" s="136"/>
      <c r="GQ318" s="136"/>
      <c r="GR318" s="136"/>
      <c r="GS318" s="136"/>
      <c r="GT318" s="136"/>
      <c r="GU318" s="136"/>
      <c r="GV318" s="136"/>
      <c r="GW318" s="136"/>
      <c r="GX318" s="136"/>
      <c r="GY318" s="136"/>
      <c r="GZ318" s="136"/>
      <c r="HA318" s="136"/>
      <c r="HB318" s="136"/>
      <c r="HC318" s="136"/>
      <c r="HD318" s="136"/>
      <c r="HE318" s="136"/>
      <c r="HF318" s="136"/>
      <c r="HG318" s="136"/>
      <c r="HH318" s="136"/>
      <c r="HI318" s="136"/>
      <c r="HJ318" s="136"/>
      <c r="HK318" s="136"/>
      <c r="HL318" s="136"/>
      <c r="HM318" s="136"/>
      <c r="HN318" s="136"/>
      <c r="HO318" s="136"/>
      <c r="HP318" s="136"/>
      <c r="HQ318" s="136"/>
      <c r="HR318" s="136"/>
      <c r="HS318" s="136"/>
      <c r="HT318" s="136"/>
      <c r="HU318" s="136"/>
      <c r="HV318" s="136"/>
      <c r="HW318" s="136"/>
      <c r="HX318" s="136"/>
      <c r="HY318" s="136"/>
      <c r="HZ318" s="136"/>
      <c r="IA318" s="136"/>
      <c r="IB318" s="136"/>
      <c r="IC318" s="136"/>
      <c r="ID318" s="136"/>
      <c r="IE318" s="136"/>
      <c r="IF318" s="136"/>
      <c r="IG318" s="136"/>
      <c r="IH318" s="136"/>
      <c r="II318" s="136"/>
      <c r="IJ318" s="136"/>
      <c r="IK318" s="136"/>
      <c r="IL318" s="136"/>
      <c r="IM318" s="136"/>
      <c r="IN318" s="136"/>
      <c r="IO318" s="136"/>
      <c r="IP318" s="136"/>
      <c r="IQ318" s="136"/>
      <c r="IR318" s="136"/>
      <c r="IS318" s="136"/>
      <c r="IT318" s="136"/>
      <c r="IU318" s="136"/>
      <c r="IV318" s="136"/>
      <c r="IW318" s="136"/>
      <c r="IX318" s="136"/>
      <c r="IY318" s="136"/>
      <c r="IZ318" s="136"/>
      <c r="JA318" s="136"/>
      <c r="JB318" s="136"/>
      <c r="JC318" s="136"/>
      <c r="JD318" s="136"/>
      <c r="JE318" s="136"/>
      <c r="JF318" s="136"/>
      <c r="JG318" s="136"/>
      <c r="JH318" s="136"/>
      <c r="JI318" s="136"/>
      <c r="JJ318" s="136"/>
      <c r="JK318" s="136"/>
      <c r="JL318" s="136"/>
      <c r="JM318" s="136"/>
      <c r="JN318" s="136"/>
      <c r="JO318" s="136"/>
      <c r="JP318" s="136"/>
      <c r="JQ318" s="136"/>
      <c r="JR318" s="136"/>
      <c r="JS318" s="136"/>
      <c r="JT318" s="136"/>
      <c r="JU318" s="136"/>
      <c r="JV318" s="136"/>
      <c r="JW318" s="136"/>
      <c r="JX318" s="136"/>
      <c r="JY318" s="136"/>
      <c r="JZ318" s="136"/>
      <c r="KA318" s="136"/>
      <c r="KB318" s="136"/>
      <c r="KC318" s="136"/>
      <c r="KD318" s="136"/>
      <c r="KE318" s="136"/>
      <c r="KF318" s="136"/>
      <c r="KG318" s="136"/>
      <c r="KH318" s="136"/>
      <c r="KI318" s="136"/>
      <c r="KJ318" s="136"/>
      <c r="KK318" s="136"/>
      <c r="KL318" s="136"/>
      <c r="KM318" s="136"/>
      <c r="KN318" s="136"/>
      <c r="KO318" s="136"/>
      <c r="KP318" s="136"/>
      <c r="KQ318" s="136"/>
      <c r="KR318" s="136"/>
      <c r="KS318" s="136"/>
      <c r="KT318" s="136"/>
      <c r="KU318" s="136"/>
      <c r="KV318" s="136"/>
      <c r="KW318" s="136"/>
      <c r="KX318" s="136"/>
      <c r="KY318" s="136"/>
      <c r="KZ318" s="136"/>
      <c r="LA318" s="136"/>
      <c r="LB318" s="136"/>
      <c r="LC318" s="136"/>
      <c r="LD318" s="136"/>
      <c r="LE318" s="136"/>
      <c r="LF318" s="136"/>
      <c r="LG318" s="136"/>
      <c r="LH318" s="136"/>
      <c r="LI318" s="136"/>
      <c r="LJ318" s="136"/>
      <c r="LK318" s="136"/>
      <c r="LL318" s="136"/>
      <c r="LM318" s="136"/>
      <c r="LN318" s="136"/>
      <c r="LO318" s="136"/>
      <c r="LP318" s="136"/>
      <c r="LQ318" s="136"/>
      <c r="LR318" s="136"/>
      <c r="LS318" s="136"/>
      <c r="LT318" s="136"/>
      <c r="LU318" s="136"/>
      <c r="LV318" s="136"/>
      <c r="LW318" s="136"/>
      <c r="LX318" s="136"/>
      <c r="LY318" s="136"/>
      <c r="LZ318" s="136"/>
      <c r="MA318" s="136"/>
      <c r="MB318" s="136"/>
      <c r="MC318" s="136"/>
      <c r="MD318" s="136"/>
      <c r="ME318" s="136"/>
      <c r="MF318" s="136"/>
      <c r="MG318" s="136"/>
      <c r="MH318" s="136"/>
      <c r="MI318" s="136"/>
      <c r="MJ318" s="136"/>
      <c r="MK318" s="136"/>
      <c r="ML318" s="136"/>
      <c r="MM318" s="136"/>
      <c r="MN318" s="136"/>
      <c r="MO318" s="136"/>
      <c r="MP318" s="136"/>
      <c r="MQ318" s="136"/>
      <c r="MR318" s="136"/>
      <c r="MS318" s="136"/>
      <c r="MT318" s="136"/>
      <c r="MU318" s="136"/>
      <c r="MV318" s="136"/>
      <c r="MW318" s="136"/>
      <c r="MX318" s="136"/>
      <c r="MY318" s="136"/>
      <c r="MZ318" s="136"/>
      <c r="NA318" s="136"/>
      <c r="NB318" s="136"/>
      <c r="NC318" s="136"/>
      <c r="ND318" s="136"/>
      <c r="NE318" s="136"/>
      <c r="NF318" s="136"/>
      <c r="NG318" s="136"/>
      <c r="NH318" s="136"/>
      <c r="NI318" s="136"/>
      <c r="NJ318" s="136"/>
      <c r="NK318" s="136"/>
      <c r="NL318" s="136"/>
      <c r="NM318" s="136"/>
      <c r="NN318" s="136"/>
      <c r="NO318" s="136"/>
      <c r="NP318" s="136"/>
      <c r="NQ318" s="136"/>
      <c r="NR318" s="136"/>
      <c r="NS318" s="136"/>
      <c r="NT318" s="136"/>
      <c r="NU318" s="136"/>
      <c r="NV318" s="136"/>
      <c r="NW318" s="136"/>
      <c r="NX318" s="136"/>
      <c r="NY318" s="136"/>
      <c r="NZ318" s="136"/>
      <c r="OA318" s="136"/>
      <c r="OB318" s="136"/>
      <c r="OC318" s="136"/>
      <c r="OD318" s="136"/>
      <c r="OE318" s="136"/>
      <c r="OF318" s="136"/>
      <c r="OG318" s="136"/>
      <c r="OH318" s="136"/>
      <c r="OI318" s="136"/>
      <c r="OJ318" s="136"/>
      <c r="OK318" s="136"/>
      <c r="OL318" s="136"/>
      <c r="OM318" s="136"/>
      <c r="ON318" s="136"/>
      <c r="OO318" s="136"/>
      <c r="OP318" s="136"/>
      <c r="OQ318" s="136"/>
      <c r="OR318" s="136"/>
      <c r="OS318" s="136"/>
      <c r="OT318" s="136"/>
      <c r="OU318" s="136"/>
      <c r="OV318" s="136"/>
      <c r="OW318" s="136"/>
      <c r="OX318" s="136"/>
      <c r="OY318" s="136"/>
      <c r="OZ318" s="136"/>
      <c r="PA318" s="136"/>
      <c r="PB318" s="136"/>
      <c r="PC318" s="136"/>
      <c r="PD318" s="136"/>
      <c r="PE318" s="136"/>
      <c r="PF318" s="136"/>
      <c r="PG318" s="136"/>
      <c r="PH318" s="136"/>
      <c r="PI318" s="136"/>
      <c r="PJ318" s="136"/>
      <c r="PK318" s="136"/>
      <c r="PL318" s="136"/>
      <c r="PM318" s="136"/>
      <c r="PN318" s="136"/>
      <c r="PO318" s="136"/>
      <c r="PP318" s="136"/>
      <c r="PQ318" s="136"/>
      <c r="PR318" s="136"/>
      <c r="PS318" s="136"/>
      <c r="PT318" s="136"/>
      <c r="PU318" s="136"/>
      <c r="PV318" s="136"/>
      <c r="PW318" s="136"/>
      <c r="PX318" s="136"/>
      <c r="PY318" s="136"/>
      <c r="PZ318" s="136"/>
      <c r="QA318" s="136"/>
      <c r="QB318" s="136"/>
      <c r="QC318" s="136"/>
      <c r="QD318" s="136"/>
      <c r="QE318" s="136"/>
      <c r="QF318" s="136"/>
      <c r="QG318" s="136"/>
      <c r="QH318" s="136"/>
      <c r="QI318" s="136"/>
      <c r="QJ318" s="136"/>
      <c r="QK318" s="136"/>
      <c r="QL318" s="136"/>
      <c r="QM318" s="136"/>
      <c r="QN318" s="136"/>
      <c r="QO318" s="136"/>
      <c r="QP318" s="136"/>
      <c r="QQ318" s="136"/>
      <c r="QR318" s="136"/>
      <c r="QS318" s="136"/>
      <c r="QT318" s="136"/>
      <c r="QU318" s="136"/>
      <c r="QV318" s="136"/>
      <c r="QW318" s="136"/>
      <c r="QX318" s="136"/>
      <c r="QY318" s="136"/>
      <c r="QZ318" s="136"/>
      <c r="RA318" s="136"/>
      <c r="RB318" s="136"/>
      <c r="RC318" s="136"/>
      <c r="RD318" s="136"/>
      <c r="RE318" s="136"/>
      <c r="RF318" s="136"/>
      <c r="RG318" s="136"/>
      <c r="RH318" s="136"/>
      <c r="RI318" s="136"/>
      <c r="RJ318" s="136"/>
      <c r="RK318" s="136"/>
      <c r="RL318" s="136"/>
      <c r="RM318" s="136"/>
      <c r="RN318" s="136"/>
      <c r="RO318" s="136"/>
      <c r="RP318" s="136"/>
      <c r="RQ318" s="136"/>
      <c r="RR318" s="136"/>
      <c r="RS318" s="136"/>
      <c r="RT318" s="136"/>
      <c r="RU318" s="136"/>
      <c r="RV318" s="136"/>
      <c r="RW318" s="136"/>
      <c r="RX318" s="136"/>
      <c r="RY318" s="136"/>
      <c r="RZ318" s="136"/>
      <c r="SA318" s="136"/>
      <c r="SB318" s="136"/>
      <c r="SC318" s="136"/>
      <c r="SD318" s="136"/>
      <c r="SE318" s="136"/>
      <c r="SF318" s="136"/>
      <c r="SG318" s="136"/>
      <c r="SH318" s="136"/>
      <c r="SI318" s="136"/>
      <c r="SJ318" s="136"/>
      <c r="SK318" s="136"/>
      <c r="SL318" s="136"/>
      <c r="SM318" s="136"/>
      <c r="SN318" s="136"/>
      <c r="SO318" s="136"/>
      <c r="SP318" s="136"/>
      <c r="SQ318" s="136"/>
      <c r="SR318" s="136"/>
      <c r="SS318" s="136"/>
      <c r="ST318" s="136"/>
      <c r="SU318" s="136"/>
      <c r="SV318" s="136"/>
      <c r="SW318" s="136"/>
      <c r="SX318" s="136"/>
      <c r="SY318" s="136"/>
      <c r="SZ318" s="136"/>
      <c r="TA318" s="136"/>
      <c r="TB318" s="136"/>
      <c r="TC318" s="136"/>
      <c r="TD318" s="136"/>
      <c r="TE318" s="136"/>
      <c r="TF318" s="136"/>
      <c r="TG318" s="136"/>
      <c r="TH318" s="136"/>
      <c r="TI318" s="136"/>
      <c r="TJ318" s="136"/>
      <c r="TK318" s="136"/>
      <c r="TL318" s="136"/>
      <c r="TM318" s="136"/>
      <c r="TN318" s="136"/>
      <c r="TO318" s="136"/>
      <c r="TP318" s="136"/>
      <c r="TQ318" s="136"/>
      <c r="TR318" s="136"/>
      <c r="TS318" s="136"/>
      <c r="TT318" s="136"/>
      <c r="TU318" s="136"/>
      <c r="TV318" s="136"/>
      <c r="TW318" s="136"/>
      <c r="TX318" s="136"/>
      <c r="TY318" s="136"/>
      <c r="TZ318" s="136"/>
      <c r="UA318" s="136"/>
      <c r="UB318" s="136"/>
      <c r="UC318" s="136"/>
      <c r="UD318" s="136"/>
      <c r="UE318" s="136"/>
      <c r="UF318" s="136"/>
      <c r="UG318" s="136"/>
      <c r="UH318" s="136"/>
      <c r="UI318" s="136"/>
      <c r="UJ318" s="136"/>
      <c r="UK318" s="136"/>
      <c r="UL318" s="136"/>
      <c r="UM318" s="136"/>
      <c r="UN318" s="136"/>
      <c r="UO318" s="136"/>
      <c r="UP318" s="136"/>
      <c r="UQ318" s="136"/>
      <c r="UR318" s="136"/>
      <c r="US318" s="136"/>
      <c r="UT318" s="136"/>
      <c r="UU318" s="136"/>
      <c r="UV318" s="136"/>
      <c r="UW318" s="136"/>
      <c r="UX318" s="136"/>
      <c r="UY318" s="136"/>
      <c r="UZ318" s="136"/>
      <c r="VA318" s="136"/>
      <c r="VB318" s="136"/>
      <c r="VC318" s="136"/>
      <c r="VD318" s="136"/>
      <c r="VE318" s="136"/>
      <c r="VF318" s="136"/>
      <c r="VG318" s="136"/>
      <c r="VH318" s="136"/>
      <c r="VI318" s="136"/>
      <c r="VJ318" s="136"/>
      <c r="VK318" s="136"/>
      <c r="VL318" s="136"/>
      <c r="VM318" s="136"/>
      <c r="VN318" s="136"/>
      <c r="VO318" s="136"/>
      <c r="VP318" s="136"/>
      <c r="VQ318" s="136"/>
      <c r="VR318" s="136"/>
      <c r="VS318" s="136"/>
      <c r="VT318" s="136"/>
      <c r="VU318" s="136"/>
      <c r="VV318" s="136"/>
      <c r="VW318" s="136"/>
      <c r="VX318" s="136"/>
      <c r="VY318" s="136"/>
      <c r="VZ318" s="136"/>
      <c r="WA318" s="136"/>
      <c r="WB318" s="136"/>
      <c r="WC318" s="136"/>
      <c r="WD318" s="136"/>
      <c r="WE318" s="136"/>
      <c r="WF318" s="136"/>
      <c r="WG318" s="136"/>
      <c r="WH318" s="136"/>
      <c r="WI318" s="136"/>
      <c r="WJ318" s="136"/>
      <c r="WK318" s="136"/>
      <c r="WL318" s="136"/>
      <c r="WM318" s="136"/>
      <c r="WN318" s="136"/>
      <c r="WO318" s="136"/>
      <c r="WP318" s="136"/>
      <c r="WQ318" s="136"/>
      <c r="WR318" s="136"/>
      <c r="WS318" s="136"/>
      <c r="WT318" s="136"/>
      <c r="WU318" s="136"/>
      <c r="WV318" s="136"/>
      <c r="WW318" s="136"/>
      <c r="WX318" s="136"/>
      <c r="WY318" s="136"/>
      <c r="WZ318" s="136"/>
      <c r="XA318" s="136"/>
      <c r="XB318" s="136"/>
      <c r="XC318" s="136"/>
      <c r="XD318" s="136"/>
      <c r="XE318" s="136"/>
      <c r="XF318" s="136"/>
      <c r="XG318" s="136"/>
      <c r="XH318" s="136"/>
      <c r="XI318" s="136"/>
      <c r="XJ318" s="136"/>
      <c r="XK318" s="136"/>
      <c r="XL318" s="136"/>
      <c r="XM318" s="136"/>
      <c r="XN318" s="136"/>
      <c r="XO318" s="136"/>
      <c r="XP318" s="136"/>
      <c r="XQ318" s="136"/>
      <c r="XR318" s="136"/>
      <c r="XS318" s="136"/>
      <c r="XT318" s="136"/>
      <c r="XU318" s="136"/>
      <c r="XV318" s="136"/>
      <c r="XW318" s="136"/>
      <c r="XX318" s="136"/>
      <c r="XY318" s="136"/>
      <c r="XZ318" s="136"/>
      <c r="YA318" s="136"/>
      <c r="YB318" s="136"/>
      <c r="YC318" s="136"/>
      <c r="YD318" s="136"/>
      <c r="YE318" s="136"/>
      <c r="YF318" s="136"/>
      <c r="YG318" s="136"/>
      <c r="YH318" s="136"/>
      <c r="YI318" s="136"/>
      <c r="YJ318" s="136"/>
      <c r="YK318" s="136"/>
      <c r="YL318" s="136"/>
      <c r="YM318" s="136"/>
      <c r="YN318" s="136"/>
      <c r="YO318" s="136"/>
      <c r="YP318" s="136"/>
      <c r="YQ318" s="136"/>
      <c r="YR318" s="136"/>
      <c r="YS318" s="136"/>
      <c r="YT318" s="136"/>
      <c r="YU318" s="136"/>
      <c r="YV318" s="136"/>
      <c r="YW318" s="136"/>
      <c r="YX318" s="136"/>
      <c r="YY318" s="136"/>
      <c r="YZ318" s="136"/>
      <c r="ZA318" s="136"/>
      <c r="ZB318" s="136"/>
      <c r="ZC318" s="136"/>
      <c r="ZD318" s="136"/>
      <c r="ZE318" s="136"/>
      <c r="ZF318" s="136"/>
      <c r="ZG318" s="136"/>
      <c r="ZH318" s="136"/>
      <c r="ZI318" s="136"/>
      <c r="ZJ318" s="136"/>
      <c r="ZK318" s="136"/>
      <c r="ZL318" s="136"/>
      <c r="ZM318" s="136"/>
      <c r="ZN318" s="136"/>
      <c r="ZO318" s="136"/>
      <c r="ZP318" s="136"/>
      <c r="ZQ318" s="136"/>
      <c r="ZR318" s="136"/>
      <c r="ZS318" s="136"/>
      <c r="ZT318" s="136"/>
      <c r="ZU318" s="136"/>
      <c r="ZV318" s="136"/>
      <c r="ZW318" s="136"/>
      <c r="ZX318" s="136"/>
      <c r="ZY318" s="136"/>
      <c r="ZZ318" s="136"/>
      <c r="AAA318" s="136"/>
      <c r="AAB318" s="136"/>
      <c r="AAC318" s="136"/>
      <c r="AAD318" s="136"/>
      <c r="AAE318" s="136"/>
      <c r="AAF318" s="136"/>
      <c r="AAG318" s="136"/>
      <c r="AAH318" s="136"/>
      <c r="AAI318" s="136"/>
      <c r="AAJ318" s="136"/>
      <c r="AAK318" s="136"/>
      <c r="AAL318" s="136"/>
      <c r="AAM318" s="136"/>
      <c r="AAN318" s="136"/>
      <c r="AAO318" s="136"/>
      <c r="AAP318" s="136"/>
      <c r="AAQ318" s="136"/>
      <c r="AAR318" s="136"/>
      <c r="AAS318" s="136"/>
      <c r="AAT318" s="136"/>
      <c r="AAU318" s="136"/>
      <c r="AAV318" s="136"/>
      <c r="AAW318" s="136"/>
      <c r="AAX318" s="136"/>
      <c r="AAY318" s="136"/>
      <c r="AAZ318" s="136"/>
      <c r="ABA318" s="136"/>
      <c r="ABB318" s="136"/>
      <c r="ABC318" s="136"/>
      <c r="ABD318" s="136"/>
      <c r="ABE318" s="136"/>
      <c r="ABF318" s="136"/>
      <c r="ABG318" s="136"/>
      <c r="ABH318" s="136"/>
      <c r="ABI318" s="136"/>
      <c r="ABJ318" s="136"/>
      <c r="ABK318" s="136"/>
      <c r="ABL318" s="136"/>
      <c r="ABM318" s="136"/>
      <c r="ABN318" s="136"/>
      <c r="ABO318" s="136"/>
      <c r="ABP318" s="136"/>
      <c r="ABQ318" s="136"/>
      <c r="ABR318" s="136"/>
      <c r="ABS318" s="136"/>
      <c r="ABT318" s="136"/>
      <c r="ABU318" s="136"/>
      <c r="ABV318" s="136"/>
      <c r="ABW318" s="136"/>
      <c r="ABX318" s="136"/>
      <c r="ABY318" s="136"/>
      <c r="ABZ318" s="136"/>
      <c r="ACA318" s="136"/>
      <c r="ACB318" s="136"/>
      <c r="ACC318" s="136"/>
      <c r="ACD318" s="136"/>
      <c r="ACE318" s="136"/>
      <c r="ACF318" s="136"/>
      <c r="ACG318" s="136"/>
      <c r="ACH318" s="136"/>
      <c r="ACI318" s="136"/>
      <c r="ACJ318" s="136"/>
      <c r="ACK318" s="136"/>
      <c r="ACL318" s="136"/>
      <c r="ACM318" s="136"/>
      <c r="ACN318" s="136"/>
      <c r="ACO318" s="136"/>
      <c r="ACP318" s="136"/>
      <c r="ACQ318" s="136"/>
      <c r="ACR318" s="136"/>
      <c r="ACS318" s="136"/>
      <c r="ACT318" s="136"/>
      <c r="ACU318" s="136"/>
      <c r="ACV318" s="136"/>
      <c r="ACW318" s="136"/>
      <c r="ACX318" s="136"/>
      <c r="ACY318" s="136"/>
      <c r="ACZ318" s="136"/>
      <c r="ADA318" s="136"/>
      <c r="ADB318" s="136"/>
      <c r="ADC318" s="136"/>
      <c r="ADD318" s="136"/>
      <c r="ADE318" s="136"/>
      <c r="ADF318" s="136"/>
      <c r="ADG318" s="136"/>
      <c r="ADH318" s="136"/>
      <c r="ADI318" s="136"/>
      <c r="ADJ318" s="136"/>
      <c r="ADK318" s="136"/>
      <c r="ADL318" s="136"/>
      <c r="ADM318" s="136"/>
      <c r="ADN318" s="136"/>
      <c r="ADO318" s="136"/>
      <c r="ADP318" s="136"/>
      <c r="ADQ318" s="136"/>
      <c r="ADR318" s="136"/>
      <c r="ADS318" s="136"/>
      <c r="ADT318" s="136"/>
      <c r="ADU318" s="136"/>
      <c r="ADV318" s="136"/>
      <c r="ADW318" s="136"/>
      <c r="ADX318" s="136"/>
      <c r="ADY318" s="136"/>
      <c r="ADZ318" s="136"/>
      <c r="AEA318" s="136"/>
      <c r="AEB318" s="136"/>
      <c r="AEC318" s="136"/>
      <c r="AED318" s="136"/>
      <c r="AEE318" s="136"/>
      <c r="AEF318" s="136"/>
      <c r="AEG318" s="136"/>
      <c r="AEH318" s="136"/>
      <c r="AEI318" s="136"/>
      <c r="AEJ318" s="136"/>
      <c r="AEK318" s="136"/>
      <c r="AEL318" s="136"/>
      <c r="AEM318" s="136"/>
      <c r="AEN318" s="136"/>
      <c r="AEO318" s="136"/>
      <c r="AEP318" s="136"/>
      <c r="AEQ318" s="136"/>
      <c r="AER318" s="136"/>
      <c r="AES318" s="136"/>
      <c r="AET318" s="136"/>
      <c r="AEU318" s="136"/>
      <c r="AEV318" s="136"/>
      <c r="AEW318" s="136"/>
      <c r="AEX318" s="136"/>
      <c r="AEY318" s="136"/>
      <c r="AEZ318" s="136"/>
      <c r="AFA318" s="136"/>
      <c r="AFB318" s="136"/>
      <c r="AFC318" s="136"/>
      <c r="AFD318" s="136"/>
      <c r="AFE318" s="136"/>
      <c r="AFF318" s="136"/>
      <c r="AFG318" s="136"/>
      <c r="AFH318" s="136"/>
      <c r="AFI318" s="136"/>
      <c r="AFJ318" s="136"/>
      <c r="AFK318" s="136"/>
      <c r="AFL318" s="136"/>
      <c r="AFM318" s="136"/>
      <c r="AFN318" s="136"/>
      <c r="AFO318" s="136"/>
      <c r="AFP318" s="136"/>
      <c r="AFQ318" s="136"/>
      <c r="AFR318" s="136"/>
      <c r="AFS318" s="136"/>
      <c r="AFT318" s="136"/>
      <c r="AFU318" s="136"/>
      <c r="AFV318" s="136"/>
      <c r="AFW318" s="136"/>
      <c r="AFX318" s="136"/>
      <c r="AFY318" s="136"/>
      <c r="AFZ318" s="136"/>
      <c r="AGA318" s="136"/>
      <c r="AGB318" s="136"/>
      <c r="AGC318" s="136"/>
      <c r="AGD318" s="136"/>
      <c r="AGE318" s="136"/>
      <c r="AGF318" s="136"/>
      <c r="AGG318" s="136"/>
      <c r="AGH318" s="136"/>
      <c r="AGI318" s="136"/>
      <c r="AGJ318" s="136"/>
      <c r="AGK318" s="136"/>
      <c r="AGL318" s="136"/>
      <c r="AGM318" s="136"/>
      <c r="AGN318" s="136"/>
      <c r="AGO318" s="136"/>
      <c r="AGP318" s="136"/>
      <c r="AGQ318" s="136"/>
      <c r="AGR318" s="136"/>
      <c r="AGS318" s="136"/>
      <c r="AGT318" s="136"/>
      <c r="AGU318" s="136"/>
      <c r="AGV318" s="136"/>
      <c r="AGW318" s="136"/>
      <c r="AGX318" s="136"/>
      <c r="AGY318" s="136"/>
      <c r="AGZ318" s="136"/>
      <c r="AHA318" s="136"/>
      <c r="AHB318" s="136"/>
      <c r="AHC318" s="136"/>
      <c r="AHD318" s="136"/>
      <c r="AHE318" s="136"/>
      <c r="AHF318" s="136"/>
      <c r="AHG318" s="136"/>
      <c r="AHH318" s="136"/>
      <c r="AHI318" s="136"/>
      <c r="AHJ318" s="136"/>
      <c r="AHK318" s="136"/>
      <c r="AHL318" s="136"/>
      <c r="AHM318" s="136"/>
      <c r="AHN318" s="136"/>
      <c r="AHO318" s="136"/>
      <c r="AHP318" s="136"/>
      <c r="AHQ318" s="136"/>
      <c r="AHR318" s="136"/>
      <c r="AHS318" s="136"/>
      <c r="AHT318" s="136"/>
      <c r="AHU318" s="136"/>
      <c r="AHV318" s="136"/>
      <c r="AHW318" s="136"/>
      <c r="AHX318" s="136"/>
      <c r="AHY318" s="136"/>
      <c r="AHZ318" s="136"/>
      <c r="AIA318" s="136"/>
      <c r="AIB318" s="136"/>
      <c r="AIC318" s="136"/>
      <c r="AID318" s="136"/>
      <c r="AIE318" s="136"/>
      <c r="AIF318" s="136"/>
      <c r="AIG318" s="136"/>
      <c r="AIH318" s="136"/>
      <c r="AII318" s="136"/>
      <c r="AIJ318" s="136"/>
      <c r="AIK318" s="136"/>
      <c r="AIL318" s="136"/>
      <c r="AIM318" s="136"/>
      <c r="AIN318" s="136"/>
      <c r="AIO318" s="136"/>
      <c r="AIP318" s="136"/>
      <c r="AIQ318" s="136"/>
      <c r="AIR318" s="136"/>
      <c r="AIS318" s="136"/>
      <c r="AIT318" s="136"/>
      <c r="AIU318" s="136"/>
      <c r="AIV318" s="136"/>
      <c r="AIW318" s="136"/>
      <c r="AIX318" s="136"/>
      <c r="AIY318" s="136"/>
      <c r="AIZ318" s="136"/>
      <c r="AJA318" s="136"/>
      <c r="AJB318" s="136"/>
      <c r="AJC318" s="136"/>
      <c r="AJD318" s="136"/>
      <c r="AJE318" s="136"/>
      <c r="AJF318" s="136"/>
      <c r="AJG318" s="136"/>
      <c r="AJH318" s="136"/>
      <c r="AJI318" s="136"/>
      <c r="AJJ318" s="136"/>
      <c r="AJK318" s="136"/>
      <c r="AJL318" s="136"/>
      <c r="AJM318" s="136"/>
      <c r="AJN318" s="136"/>
      <c r="AJO318" s="136"/>
      <c r="AJP318" s="136"/>
      <c r="AJQ318" s="136"/>
      <c r="AJR318" s="136"/>
      <c r="AJS318" s="136"/>
      <c r="AJT318" s="136"/>
      <c r="AJU318" s="136"/>
      <c r="AJV318" s="136"/>
      <c r="AJW318" s="136"/>
      <c r="AJX318" s="136"/>
      <c r="AJY318" s="136"/>
      <c r="AJZ318" s="136"/>
      <c r="AKA318" s="136"/>
      <c r="AKB318" s="136"/>
      <c r="AKC318" s="136"/>
      <c r="AKD318" s="136"/>
      <c r="AKE318" s="136"/>
      <c r="AKF318" s="136"/>
      <c r="AKG318" s="136"/>
      <c r="AKH318" s="136"/>
      <c r="AKI318" s="136"/>
      <c r="AKJ318" s="136"/>
      <c r="AKK318" s="136"/>
      <c r="AKL318" s="136"/>
      <c r="AKM318" s="136"/>
      <c r="AKN318" s="136"/>
      <c r="AKO318" s="136"/>
      <c r="AKP318" s="136"/>
      <c r="AKQ318" s="136"/>
      <c r="AKR318" s="136"/>
      <c r="AKS318" s="136"/>
      <c r="AKT318" s="136"/>
      <c r="AKU318" s="136"/>
      <c r="AKV318" s="136"/>
      <c r="AKW318" s="136"/>
      <c r="AKX318" s="136"/>
      <c r="AKY318" s="136"/>
      <c r="AKZ318" s="136"/>
      <c r="ALA318" s="136"/>
      <c r="ALB318" s="136"/>
      <c r="ALC318" s="136"/>
      <c r="ALD318" s="136"/>
      <c r="ALE318" s="136"/>
      <c r="ALF318" s="136"/>
      <c r="ALG318" s="136"/>
      <c r="ALH318" s="136"/>
      <c r="ALI318" s="136"/>
      <c r="ALJ318" s="136"/>
      <c r="ALK318" s="136"/>
      <c r="ALL318" s="136"/>
      <c r="ALM318" s="136"/>
      <c r="ALN318" s="136"/>
      <c r="ALO318" s="136"/>
      <c r="ALP318" s="136"/>
      <c r="ALQ318" s="136"/>
      <c r="ALR318" s="136"/>
      <c r="ALS318" s="136"/>
      <c r="ALT318" s="136"/>
      <c r="ALU318" s="136"/>
      <c r="ALV318" s="136"/>
      <c r="ALW318" s="136"/>
      <c r="ALX318" s="136"/>
      <c r="ALY318" s="136"/>
      <c r="ALZ318" s="136"/>
      <c r="AMA318" s="136"/>
      <c r="AMB318" s="136"/>
      <c r="AMC318" s="136"/>
      <c r="AMD318" s="136"/>
      <c r="AME318" s="136"/>
      <c r="AMF318" s="136"/>
      <c r="AMG318" s="136"/>
      <c r="AMH318" s="136"/>
      <c r="AMI318" s="136"/>
    </row>
    <row r="319" spans="1:1024" ht="29.25" x14ac:dyDescent="0.25">
      <c r="A319" s="172" t="s">
        <v>1276</v>
      </c>
      <c r="B319" s="193">
        <v>319</v>
      </c>
      <c r="C319" s="261" t="s">
        <v>26009</v>
      </c>
      <c r="D319" s="212" t="s">
        <v>1277</v>
      </c>
      <c r="E319" s="136"/>
      <c r="F319" s="238"/>
      <c r="G319" s="214"/>
      <c r="H319" s="214"/>
      <c r="I319" s="367"/>
      <c r="J319" s="443"/>
      <c r="K319" s="161"/>
      <c r="L319" s="161"/>
      <c r="M319" s="161"/>
      <c r="N319" s="161"/>
      <c r="O319" s="161"/>
      <c r="P319" s="161"/>
      <c r="Q319" s="161"/>
      <c r="R319" s="161"/>
      <c r="S319" s="161"/>
      <c r="T319" s="161"/>
      <c r="U319" s="161"/>
      <c r="V319" s="256">
        <f>IF(O319=1,10,100)</f>
        <v>100</v>
      </c>
      <c r="W319" s="256">
        <f>IF(O319=1,1,IF(O319=2,10,100))</f>
        <v>100</v>
      </c>
      <c r="X319" s="256">
        <f>IF(O319=3,20,100)</f>
        <v>100</v>
      </c>
      <c r="Y319" s="256">
        <f>IF(P319=1,10,100)</f>
        <v>100</v>
      </c>
      <c r="Z319" s="256">
        <f>IF(P319=1,1,IF(P319=2,10,100))</f>
        <v>100</v>
      </c>
      <c r="AA319" s="257">
        <f>IF(OR(EXACT(Q319,"1A"),EXACT(Q319,"1B")),0.1,IF(Q319=2,1,100))</f>
        <v>100</v>
      </c>
      <c r="AB319" s="257">
        <f>IF(OR(EXACT(R319,"1A"),EXACT(R319,"1B")),0.1,IF(R319=2,1,100))</f>
        <v>100</v>
      </c>
      <c r="AC319" s="257">
        <f>IF(OR(EXACT(S319,"1A"),EXACT(S319,"1B")),0.3,IF(S319=2,3,100))</f>
        <v>100</v>
      </c>
      <c r="AD319" s="136"/>
      <c r="AE319" s="136"/>
      <c r="AF319" s="249">
        <f>IF(OR(OR(EXACT(J319,"1A"),EXACT(J319,"1B"),EXACT(J319,"1C")),K319=1),1,IF(K319=2,10,100))</f>
        <v>100</v>
      </c>
      <c r="AG319" s="249">
        <f>IF(OR(EXACT(J319,"1A"),EXACT(J319,"1B"),EXACT(J319,"1C")),1,IF(J319=2,10,100))</f>
        <v>100</v>
      </c>
      <c r="AH319" s="249">
        <f>IF(OR(EXACT(J319,"1A"),EXACT(J319,"1B"),EXACT(J319,"1C"),K319=1),3,100)</f>
        <v>100</v>
      </c>
      <c r="AI319" s="249">
        <f>IF(OR(EXACT(J319,"1A"),EXACT(J319,"1B"),EXACT(J319,"1C")),5,100)</f>
        <v>100</v>
      </c>
      <c r="AJ319" s="251"/>
      <c r="AK319" s="136"/>
      <c r="AL319" s="136"/>
      <c r="AM319" s="251"/>
      <c r="AN319" s="136"/>
      <c r="AO319" s="136"/>
      <c r="AP319" s="136"/>
      <c r="AQ319" s="199" t="s">
        <v>1278</v>
      </c>
      <c r="AR319" s="136"/>
      <c r="AS319" s="136"/>
      <c r="AT319" s="136"/>
      <c r="AU319" s="136"/>
      <c r="AV319" s="136"/>
      <c r="AW319" s="136"/>
      <c r="AX319" s="136"/>
      <c r="AY319" s="136"/>
      <c r="AZ319" s="136"/>
      <c r="BA319" s="136"/>
      <c r="BB319" s="136"/>
      <c r="BC319" s="136"/>
      <c r="BD319" s="136"/>
      <c r="BE319" s="136"/>
      <c r="BF319" s="136"/>
      <c r="BG319" s="136"/>
      <c r="BH319" s="136"/>
      <c r="BI319" s="136"/>
      <c r="BJ319" s="136"/>
      <c r="BK319" s="136"/>
      <c r="BL319" s="136"/>
      <c r="BM319" s="136"/>
      <c r="BN319" s="136"/>
      <c r="BO319" s="136"/>
      <c r="BP319" s="136"/>
      <c r="BQ319" s="136"/>
      <c r="BR319" s="136"/>
      <c r="BS319" s="136"/>
      <c r="BT319" s="136"/>
      <c r="BU319" s="136"/>
      <c r="BV319" s="136"/>
      <c r="BW319" s="136"/>
      <c r="BX319" s="136"/>
      <c r="BY319" s="136"/>
      <c r="BZ319" s="136"/>
      <c r="CA319" s="136"/>
      <c r="CB319" s="136"/>
      <c r="CC319" s="136"/>
      <c r="CD319" s="136"/>
      <c r="CE319" s="136"/>
      <c r="CF319" s="136"/>
      <c r="CG319" s="136"/>
      <c r="CH319" s="136"/>
      <c r="CI319" s="136"/>
      <c r="CJ319" s="136"/>
      <c r="CK319" s="136"/>
      <c r="CL319" s="136"/>
      <c r="CM319" s="136"/>
      <c r="CN319" s="136"/>
      <c r="CO319" s="136"/>
      <c r="CP319" s="136"/>
      <c r="CQ319" s="136"/>
      <c r="CR319" s="136"/>
      <c r="CS319" s="136"/>
      <c r="CT319" s="136"/>
      <c r="CU319" s="136"/>
      <c r="CV319" s="136"/>
      <c r="CW319" s="136"/>
      <c r="CX319" s="136"/>
      <c r="CY319" s="136"/>
      <c r="CZ319" s="136"/>
      <c r="DA319" s="136"/>
      <c r="DB319" s="136"/>
      <c r="DC319" s="136"/>
      <c r="DD319" s="136"/>
      <c r="DE319" s="136"/>
      <c r="DF319" s="136"/>
      <c r="DG319" s="136"/>
      <c r="DH319" s="136"/>
      <c r="DI319" s="136"/>
      <c r="DJ319" s="136"/>
      <c r="DK319" s="136"/>
      <c r="DL319" s="136"/>
      <c r="DM319" s="136"/>
      <c r="DN319" s="136"/>
      <c r="DO319" s="136"/>
      <c r="DP319" s="136"/>
      <c r="DQ319" s="136"/>
      <c r="DR319" s="136"/>
      <c r="DS319" s="136"/>
      <c r="DT319" s="136"/>
      <c r="DU319" s="136"/>
      <c r="DV319" s="136"/>
      <c r="DW319" s="136"/>
      <c r="DX319" s="136"/>
      <c r="DY319" s="136"/>
      <c r="DZ319" s="136"/>
      <c r="EA319" s="136"/>
      <c r="EB319" s="136"/>
      <c r="EC319" s="136"/>
      <c r="ED319" s="136"/>
      <c r="EE319" s="136"/>
      <c r="EF319" s="136"/>
      <c r="EG319" s="136"/>
      <c r="EH319" s="136"/>
      <c r="EI319" s="136"/>
      <c r="EJ319" s="136"/>
      <c r="EK319" s="136"/>
      <c r="EL319" s="136"/>
      <c r="EM319" s="136"/>
      <c r="EN319" s="136"/>
      <c r="EO319" s="136"/>
      <c r="EP319" s="136"/>
      <c r="EQ319" s="136"/>
      <c r="ER319" s="136"/>
      <c r="ES319" s="136"/>
      <c r="ET319" s="136"/>
      <c r="EU319" s="136"/>
      <c r="EV319" s="136"/>
      <c r="EW319" s="136"/>
      <c r="EX319" s="136"/>
      <c r="EY319" s="136"/>
      <c r="EZ319" s="136"/>
      <c r="FA319" s="136"/>
      <c r="FB319" s="136"/>
      <c r="FC319" s="136"/>
      <c r="FD319" s="136"/>
      <c r="FE319" s="136"/>
      <c r="FF319" s="136"/>
      <c r="FG319" s="136"/>
      <c r="FH319" s="136"/>
      <c r="FI319" s="136"/>
      <c r="FJ319" s="136"/>
      <c r="FK319" s="136"/>
      <c r="FL319" s="136"/>
      <c r="FM319" s="136"/>
      <c r="FN319" s="136"/>
      <c r="FO319" s="136"/>
      <c r="FP319" s="136"/>
      <c r="FQ319" s="136"/>
      <c r="FR319" s="136"/>
      <c r="FS319" s="136"/>
      <c r="FT319" s="136"/>
      <c r="FU319" s="136"/>
      <c r="FV319" s="136"/>
      <c r="FW319" s="136"/>
      <c r="FX319" s="136"/>
      <c r="FY319" s="136"/>
      <c r="FZ319" s="136"/>
      <c r="GA319" s="136"/>
      <c r="GB319" s="136"/>
      <c r="GC319" s="136"/>
      <c r="GD319" s="136"/>
      <c r="GE319" s="136"/>
      <c r="GF319" s="136"/>
      <c r="GG319" s="136"/>
      <c r="GH319" s="136"/>
      <c r="GI319" s="136"/>
      <c r="GJ319" s="136"/>
      <c r="GK319" s="136"/>
      <c r="GL319" s="136"/>
      <c r="GM319" s="136"/>
      <c r="GN319" s="136"/>
      <c r="GO319" s="136"/>
      <c r="GP319" s="136"/>
      <c r="GQ319" s="136"/>
      <c r="GR319" s="136"/>
      <c r="GS319" s="136"/>
      <c r="GT319" s="136"/>
      <c r="GU319" s="136"/>
      <c r="GV319" s="136"/>
      <c r="GW319" s="136"/>
      <c r="GX319" s="136"/>
      <c r="GY319" s="136"/>
      <c r="GZ319" s="136"/>
      <c r="HA319" s="136"/>
      <c r="HB319" s="136"/>
      <c r="HC319" s="136"/>
      <c r="HD319" s="136"/>
      <c r="HE319" s="136"/>
      <c r="HF319" s="136"/>
      <c r="HG319" s="136"/>
      <c r="HH319" s="136"/>
      <c r="HI319" s="136"/>
      <c r="HJ319" s="136"/>
      <c r="HK319" s="136"/>
      <c r="HL319" s="136"/>
      <c r="HM319" s="136"/>
      <c r="HN319" s="136"/>
      <c r="HO319" s="136"/>
      <c r="HP319" s="136"/>
      <c r="HQ319" s="136"/>
      <c r="HR319" s="136"/>
      <c r="HS319" s="136"/>
      <c r="HT319" s="136"/>
      <c r="HU319" s="136"/>
      <c r="HV319" s="136"/>
      <c r="HW319" s="136"/>
      <c r="HX319" s="136"/>
      <c r="HY319" s="136"/>
      <c r="HZ319" s="136"/>
      <c r="IA319" s="136"/>
      <c r="IB319" s="136"/>
      <c r="IC319" s="136"/>
      <c r="ID319" s="136"/>
      <c r="IE319" s="136"/>
      <c r="IF319" s="136"/>
      <c r="IG319" s="136"/>
      <c r="IH319" s="136"/>
      <c r="II319" s="136"/>
      <c r="IJ319" s="136"/>
      <c r="IK319" s="136"/>
      <c r="IL319" s="136"/>
      <c r="IM319" s="136"/>
      <c r="IN319" s="136"/>
      <c r="IO319" s="136"/>
      <c r="IP319" s="136"/>
      <c r="IQ319" s="136"/>
      <c r="IR319" s="136"/>
      <c r="IS319" s="136"/>
      <c r="IT319" s="136"/>
      <c r="IU319" s="136"/>
      <c r="IV319" s="136"/>
      <c r="IW319" s="136"/>
      <c r="IX319" s="136"/>
      <c r="IY319" s="136"/>
      <c r="IZ319" s="136"/>
      <c r="JA319" s="136"/>
      <c r="JB319" s="136"/>
      <c r="JC319" s="136"/>
      <c r="JD319" s="136"/>
      <c r="JE319" s="136"/>
      <c r="JF319" s="136"/>
      <c r="JG319" s="136"/>
      <c r="JH319" s="136"/>
      <c r="JI319" s="136"/>
      <c r="JJ319" s="136"/>
      <c r="JK319" s="136"/>
      <c r="JL319" s="136"/>
      <c r="JM319" s="136"/>
      <c r="JN319" s="136"/>
      <c r="JO319" s="136"/>
      <c r="JP319" s="136"/>
      <c r="JQ319" s="136"/>
      <c r="JR319" s="136"/>
      <c r="JS319" s="136"/>
      <c r="JT319" s="136"/>
      <c r="JU319" s="136"/>
      <c r="JV319" s="136"/>
      <c r="JW319" s="136"/>
      <c r="JX319" s="136"/>
      <c r="JY319" s="136"/>
      <c r="JZ319" s="136"/>
      <c r="KA319" s="136"/>
      <c r="KB319" s="136"/>
      <c r="KC319" s="136"/>
      <c r="KD319" s="136"/>
      <c r="KE319" s="136"/>
      <c r="KF319" s="136"/>
      <c r="KG319" s="136"/>
      <c r="KH319" s="136"/>
      <c r="KI319" s="136"/>
      <c r="KJ319" s="136"/>
      <c r="KK319" s="136"/>
      <c r="KL319" s="136"/>
      <c r="KM319" s="136"/>
      <c r="KN319" s="136"/>
      <c r="KO319" s="136"/>
      <c r="KP319" s="136"/>
      <c r="KQ319" s="136"/>
      <c r="KR319" s="136"/>
      <c r="KS319" s="136"/>
      <c r="KT319" s="136"/>
      <c r="KU319" s="136"/>
      <c r="KV319" s="136"/>
      <c r="KW319" s="136"/>
      <c r="KX319" s="136"/>
      <c r="KY319" s="136"/>
      <c r="KZ319" s="136"/>
      <c r="LA319" s="136"/>
      <c r="LB319" s="136"/>
      <c r="LC319" s="136"/>
      <c r="LD319" s="136"/>
      <c r="LE319" s="136"/>
      <c r="LF319" s="136"/>
      <c r="LG319" s="136"/>
      <c r="LH319" s="136"/>
      <c r="LI319" s="136"/>
      <c r="LJ319" s="136"/>
      <c r="LK319" s="136"/>
      <c r="LL319" s="136"/>
      <c r="LM319" s="136"/>
      <c r="LN319" s="136"/>
      <c r="LO319" s="136"/>
      <c r="LP319" s="136"/>
      <c r="LQ319" s="136"/>
      <c r="LR319" s="136"/>
      <c r="LS319" s="136"/>
      <c r="LT319" s="136"/>
      <c r="LU319" s="136"/>
      <c r="LV319" s="136"/>
      <c r="LW319" s="136"/>
      <c r="LX319" s="136"/>
      <c r="LY319" s="136"/>
      <c r="LZ319" s="136"/>
      <c r="MA319" s="136"/>
      <c r="MB319" s="136"/>
      <c r="MC319" s="136"/>
      <c r="MD319" s="136"/>
      <c r="ME319" s="136"/>
      <c r="MF319" s="136"/>
      <c r="MG319" s="136"/>
      <c r="MH319" s="136"/>
      <c r="MI319" s="136"/>
      <c r="MJ319" s="136"/>
      <c r="MK319" s="136"/>
      <c r="ML319" s="136"/>
      <c r="MM319" s="136"/>
      <c r="MN319" s="136"/>
      <c r="MO319" s="136"/>
      <c r="MP319" s="136"/>
      <c r="MQ319" s="136"/>
      <c r="MR319" s="136"/>
      <c r="MS319" s="136"/>
      <c r="MT319" s="136"/>
      <c r="MU319" s="136"/>
      <c r="MV319" s="136"/>
      <c r="MW319" s="136"/>
      <c r="MX319" s="136"/>
      <c r="MY319" s="136"/>
      <c r="MZ319" s="136"/>
      <c r="NA319" s="136"/>
      <c r="NB319" s="136"/>
      <c r="NC319" s="136"/>
      <c r="ND319" s="136"/>
      <c r="NE319" s="136"/>
      <c r="NF319" s="136"/>
      <c r="NG319" s="136"/>
      <c r="NH319" s="136"/>
      <c r="NI319" s="136"/>
      <c r="NJ319" s="136"/>
      <c r="NK319" s="136"/>
      <c r="NL319" s="136"/>
      <c r="NM319" s="136"/>
      <c r="NN319" s="136"/>
      <c r="NO319" s="136"/>
      <c r="NP319" s="136"/>
      <c r="NQ319" s="136"/>
      <c r="NR319" s="136"/>
      <c r="NS319" s="136"/>
      <c r="NT319" s="136"/>
      <c r="NU319" s="136"/>
      <c r="NV319" s="136"/>
      <c r="NW319" s="136"/>
      <c r="NX319" s="136"/>
      <c r="NY319" s="136"/>
      <c r="NZ319" s="136"/>
      <c r="OA319" s="136"/>
      <c r="OB319" s="136"/>
      <c r="OC319" s="136"/>
      <c r="OD319" s="136"/>
      <c r="OE319" s="136"/>
      <c r="OF319" s="136"/>
      <c r="OG319" s="136"/>
      <c r="OH319" s="136"/>
      <c r="OI319" s="136"/>
      <c r="OJ319" s="136"/>
      <c r="OK319" s="136"/>
      <c r="OL319" s="136"/>
      <c r="OM319" s="136"/>
      <c r="ON319" s="136"/>
      <c r="OO319" s="136"/>
      <c r="OP319" s="136"/>
      <c r="OQ319" s="136"/>
      <c r="OR319" s="136"/>
      <c r="OS319" s="136"/>
      <c r="OT319" s="136"/>
      <c r="OU319" s="136"/>
      <c r="OV319" s="136"/>
      <c r="OW319" s="136"/>
      <c r="OX319" s="136"/>
      <c r="OY319" s="136"/>
      <c r="OZ319" s="136"/>
      <c r="PA319" s="136"/>
      <c r="PB319" s="136"/>
      <c r="PC319" s="136"/>
      <c r="PD319" s="136"/>
      <c r="PE319" s="136"/>
      <c r="PF319" s="136"/>
      <c r="PG319" s="136"/>
      <c r="PH319" s="136"/>
      <c r="PI319" s="136"/>
      <c r="PJ319" s="136"/>
      <c r="PK319" s="136"/>
      <c r="PL319" s="136"/>
      <c r="PM319" s="136"/>
      <c r="PN319" s="136"/>
      <c r="PO319" s="136"/>
      <c r="PP319" s="136"/>
      <c r="PQ319" s="136"/>
      <c r="PR319" s="136"/>
      <c r="PS319" s="136"/>
      <c r="PT319" s="136"/>
      <c r="PU319" s="136"/>
      <c r="PV319" s="136"/>
      <c r="PW319" s="136"/>
      <c r="PX319" s="136"/>
      <c r="PY319" s="136"/>
      <c r="PZ319" s="136"/>
      <c r="QA319" s="136"/>
      <c r="QB319" s="136"/>
      <c r="QC319" s="136"/>
      <c r="QD319" s="136"/>
      <c r="QE319" s="136"/>
      <c r="QF319" s="136"/>
      <c r="QG319" s="136"/>
      <c r="QH319" s="136"/>
      <c r="QI319" s="136"/>
      <c r="QJ319" s="136"/>
      <c r="QK319" s="136"/>
      <c r="QL319" s="136"/>
      <c r="QM319" s="136"/>
      <c r="QN319" s="136"/>
      <c r="QO319" s="136"/>
      <c r="QP319" s="136"/>
      <c r="QQ319" s="136"/>
      <c r="QR319" s="136"/>
      <c r="QS319" s="136"/>
      <c r="QT319" s="136"/>
      <c r="QU319" s="136"/>
      <c r="QV319" s="136"/>
      <c r="QW319" s="136"/>
      <c r="QX319" s="136"/>
      <c r="QY319" s="136"/>
      <c r="QZ319" s="136"/>
      <c r="RA319" s="136"/>
      <c r="RB319" s="136"/>
      <c r="RC319" s="136"/>
      <c r="RD319" s="136"/>
      <c r="RE319" s="136"/>
      <c r="RF319" s="136"/>
      <c r="RG319" s="136"/>
      <c r="RH319" s="136"/>
      <c r="RI319" s="136"/>
      <c r="RJ319" s="136"/>
      <c r="RK319" s="136"/>
      <c r="RL319" s="136"/>
      <c r="RM319" s="136"/>
      <c r="RN319" s="136"/>
      <c r="RO319" s="136"/>
      <c r="RP319" s="136"/>
      <c r="RQ319" s="136"/>
      <c r="RR319" s="136"/>
      <c r="RS319" s="136"/>
      <c r="RT319" s="136"/>
      <c r="RU319" s="136"/>
      <c r="RV319" s="136"/>
      <c r="RW319" s="136"/>
      <c r="RX319" s="136"/>
      <c r="RY319" s="136"/>
      <c r="RZ319" s="136"/>
      <c r="SA319" s="136"/>
      <c r="SB319" s="136"/>
      <c r="SC319" s="136"/>
      <c r="SD319" s="136"/>
      <c r="SE319" s="136"/>
      <c r="SF319" s="136"/>
      <c r="SG319" s="136"/>
      <c r="SH319" s="136"/>
      <c r="SI319" s="136"/>
      <c r="SJ319" s="136"/>
      <c r="SK319" s="136"/>
      <c r="SL319" s="136"/>
      <c r="SM319" s="136"/>
      <c r="SN319" s="136"/>
      <c r="SO319" s="136"/>
      <c r="SP319" s="136"/>
      <c r="SQ319" s="136"/>
      <c r="SR319" s="136"/>
      <c r="SS319" s="136"/>
      <c r="ST319" s="136"/>
      <c r="SU319" s="136"/>
      <c r="SV319" s="136"/>
      <c r="SW319" s="136"/>
      <c r="SX319" s="136"/>
      <c r="SY319" s="136"/>
      <c r="SZ319" s="136"/>
      <c r="TA319" s="136"/>
      <c r="TB319" s="136"/>
      <c r="TC319" s="136"/>
      <c r="TD319" s="136"/>
      <c r="TE319" s="136"/>
      <c r="TF319" s="136"/>
      <c r="TG319" s="136"/>
      <c r="TH319" s="136"/>
      <c r="TI319" s="136"/>
      <c r="TJ319" s="136"/>
      <c r="TK319" s="136"/>
      <c r="TL319" s="136"/>
      <c r="TM319" s="136"/>
      <c r="TN319" s="136"/>
      <c r="TO319" s="136"/>
      <c r="TP319" s="136"/>
      <c r="TQ319" s="136"/>
      <c r="TR319" s="136"/>
      <c r="TS319" s="136"/>
      <c r="TT319" s="136"/>
      <c r="TU319" s="136"/>
      <c r="TV319" s="136"/>
      <c r="TW319" s="136"/>
      <c r="TX319" s="136"/>
      <c r="TY319" s="136"/>
      <c r="TZ319" s="136"/>
      <c r="UA319" s="136"/>
      <c r="UB319" s="136"/>
      <c r="UC319" s="136"/>
      <c r="UD319" s="136"/>
      <c r="UE319" s="136"/>
      <c r="UF319" s="136"/>
      <c r="UG319" s="136"/>
      <c r="UH319" s="136"/>
      <c r="UI319" s="136"/>
      <c r="UJ319" s="136"/>
      <c r="UK319" s="136"/>
      <c r="UL319" s="136"/>
      <c r="UM319" s="136"/>
      <c r="UN319" s="136"/>
      <c r="UO319" s="136"/>
      <c r="UP319" s="136"/>
      <c r="UQ319" s="136"/>
      <c r="UR319" s="136"/>
      <c r="US319" s="136"/>
      <c r="UT319" s="136"/>
      <c r="UU319" s="136"/>
      <c r="UV319" s="136"/>
      <c r="UW319" s="136"/>
      <c r="UX319" s="136"/>
      <c r="UY319" s="136"/>
      <c r="UZ319" s="136"/>
      <c r="VA319" s="136"/>
      <c r="VB319" s="136"/>
      <c r="VC319" s="136"/>
      <c r="VD319" s="136"/>
      <c r="VE319" s="136"/>
      <c r="VF319" s="136"/>
      <c r="VG319" s="136"/>
      <c r="VH319" s="136"/>
      <c r="VI319" s="136"/>
      <c r="VJ319" s="136"/>
      <c r="VK319" s="136"/>
      <c r="VL319" s="136"/>
      <c r="VM319" s="136"/>
      <c r="VN319" s="136"/>
      <c r="VO319" s="136"/>
      <c r="VP319" s="136"/>
      <c r="VQ319" s="136"/>
      <c r="VR319" s="136"/>
      <c r="VS319" s="136"/>
      <c r="VT319" s="136"/>
      <c r="VU319" s="136"/>
      <c r="VV319" s="136"/>
      <c r="VW319" s="136"/>
      <c r="VX319" s="136"/>
      <c r="VY319" s="136"/>
      <c r="VZ319" s="136"/>
      <c r="WA319" s="136"/>
      <c r="WB319" s="136"/>
      <c r="WC319" s="136"/>
      <c r="WD319" s="136"/>
      <c r="WE319" s="136"/>
      <c r="WF319" s="136"/>
      <c r="WG319" s="136"/>
      <c r="WH319" s="136"/>
      <c r="WI319" s="136"/>
      <c r="WJ319" s="136"/>
      <c r="WK319" s="136"/>
      <c r="WL319" s="136"/>
      <c r="WM319" s="136"/>
      <c r="WN319" s="136"/>
      <c r="WO319" s="136"/>
      <c r="WP319" s="136"/>
      <c r="WQ319" s="136"/>
      <c r="WR319" s="136"/>
      <c r="WS319" s="136"/>
      <c r="WT319" s="136"/>
      <c r="WU319" s="136"/>
      <c r="WV319" s="136"/>
      <c r="WW319" s="136"/>
      <c r="WX319" s="136"/>
      <c r="WY319" s="136"/>
      <c r="WZ319" s="136"/>
      <c r="XA319" s="136"/>
      <c r="XB319" s="136"/>
      <c r="XC319" s="136"/>
      <c r="XD319" s="136"/>
      <c r="XE319" s="136"/>
      <c r="XF319" s="136"/>
      <c r="XG319" s="136"/>
      <c r="XH319" s="136"/>
      <c r="XI319" s="136"/>
      <c r="XJ319" s="136"/>
      <c r="XK319" s="136"/>
      <c r="XL319" s="136"/>
      <c r="XM319" s="136"/>
      <c r="XN319" s="136"/>
      <c r="XO319" s="136"/>
      <c r="XP319" s="136"/>
      <c r="XQ319" s="136"/>
      <c r="XR319" s="136"/>
      <c r="XS319" s="136"/>
      <c r="XT319" s="136"/>
      <c r="XU319" s="136"/>
      <c r="XV319" s="136"/>
      <c r="XW319" s="136"/>
      <c r="XX319" s="136"/>
      <c r="XY319" s="136"/>
      <c r="XZ319" s="136"/>
      <c r="YA319" s="136"/>
      <c r="YB319" s="136"/>
      <c r="YC319" s="136"/>
      <c r="YD319" s="136"/>
      <c r="YE319" s="136"/>
      <c r="YF319" s="136"/>
      <c r="YG319" s="136"/>
      <c r="YH319" s="136"/>
      <c r="YI319" s="136"/>
      <c r="YJ319" s="136"/>
      <c r="YK319" s="136"/>
      <c r="YL319" s="136"/>
      <c r="YM319" s="136"/>
      <c r="YN319" s="136"/>
      <c r="YO319" s="136"/>
      <c r="YP319" s="136"/>
      <c r="YQ319" s="136"/>
      <c r="YR319" s="136"/>
      <c r="YS319" s="136"/>
      <c r="YT319" s="136"/>
      <c r="YU319" s="136"/>
      <c r="YV319" s="136"/>
      <c r="YW319" s="136"/>
      <c r="YX319" s="136"/>
      <c r="YY319" s="136"/>
      <c r="YZ319" s="136"/>
      <c r="ZA319" s="136"/>
      <c r="ZB319" s="136"/>
      <c r="ZC319" s="136"/>
      <c r="ZD319" s="136"/>
      <c r="ZE319" s="136"/>
      <c r="ZF319" s="136"/>
      <c r="ZG319" s="136"/>
      <c r="ZH319" s="136"/>
      <c r="ZI319" s="136"/>
      <c r="ZJ319" s="136"/>
      <c r="ZK319" s="136"/>
      <c r="ZL319" s="136"/>
      <c r="ZM319" s="136"/>
      <c r="ZN319" s="136"/>
      <c r="ZO319" s="136"/>
      <c r="ZP319" s="136"/>
      <c r="ZQ319" s="136"/>
      <c r="ZR319" s="136"/>
      <c r="ZS319" s="136"/>
      <c r="ZT319" s="136"/>
      <c r="ZU319" s="136"/>
      <c r="ZV319" s="136"/>
      <c r="ZW319" s="136"/>
      <c r="ZX319" s="136"/>
      <c r="ZY319" s="136"/>
      <c r="ZZ319" s="136"/>
      <c r="AAA319" s="136"/>
      <c r="AAB319" s="136"/>
      <c r="AAC319" s="136"/>
      <c r="AAD319" s="136"/>
      <c r="AAE319" s="136"/>
      <c r="AAF319" s="136"/>
      <c r="AAG319" s="136"/>
      <c r="AAH319" s="136"/>
      <c r="AAI319" s="136"/>
      <c r="AAJ319" s="136"/>
      <c r="AAK319" s="136"/>
      <c r="AAL319" s="136"/>
      <c r="AAM319" s="136"/>
      <c r="AAN319" s="136"/>
      <c r="AAO319" s="136"/>
      <c r="AAP319" s="136"/>
      <c r="AAQ319" s="136"/>
      <c r="AAR319" s="136"/>
      <c r="AAS319" s="136"/>
      <c r="AAT319" s="136"/>
      <c r="AAU319" s="136"/>
      <c r="AAV319" s="136"/>
      <c r="AAW319" s="136"/>
      <c r="AAX319" s="136"/>
      <c r="AAY319" s="136"/>
      <c r="AAZ319" s="136"/>
      <c r="ABA319" s="136"/>
      <c r="ABB319" s="136"/>
      <c r="ABC319" s="136"/>
      <c r="ABD319" s="136"/>
      <c r="ABE319" s="136"/>
      <c r="ABF319" s="136"/>
      <c r="ABG319" s="136"/>
      <c r="ABH319" s="136"/>
      <c r="ABI319" s="136"/>
      <c r="ABJ319" s="136"/>
      <c r="ABK319" s="136"/>
      <c r="ABL319" s="136"/>
      <c r="ABM319" s="136"/>
      <c r="ABN319" s="136"/>
      <c r="ABO319" s="136"/>
      <c r="ABP319" s="136"/>
      <c r="ABQ319" s="136"/>
      <c r="ABR319" s="136"/>
      <c r="ABS319" s="136"/>
      <c r="ABT319" s="136"/>
      <c r="ABU319" s="136"/>
      <c r="ABV319" s="136"/>
      <c r="ABW319" s="136"/>
      <c r="ABX319" s="136"/>
      <c r="ABY319" s="136"/>
      <c r="ABZ319" s="136"/>
      <c r="ACA319" s="136"/>
      <c r="ACB319" s="136"/>
      <c r="ACC319" s="136"/>
      <c r="ACD319" s="136"/>
      <c r="ACE319" s="136"/>
      <c r="ACF319" s="136"/>
      <c r="ACG319" s="136"/>
      <c r="ACH319" s="136"/>
      <c r="ACI319" s="136"/>
      <c r="ACJ319" s="136"/>
      <c r="ACK319" s="136"/>
      <c r="ACL319" s="136"/>
      <c r="ACM319" s="136"/>
      <c r="ACN319" s="136"/>
      <c r="ACO319" s="136"/>
      <c r="ACP319" s="136"/>
      <c r="ACQ319" s="136"/>
      <c r="ACR319" s="136"/>
      <c r="ACS319" s="136"/>
      <c r="ACT319" s="136"/>
      <c r="ACU319" s="136"/>
      <c r="ACV319" s="136"/>
      <c r="ACW319" s="136"/>
      <c r="ACX319" s="136"/>
      <c r="ACY319" s="136"/>
      <c r="ACZ319" s="136"/>
      <c r="ADA319" s="136"/>
      <c r="ADB319" s="136"/>
      <c r="ADC319" s="136"/>
      <c r="ADD319" s="136"/>
      <c r="ADE319" s="136"/>
      <c r="ADF319" s="136"/>
      <c r="ADG319" s="136"/>
      <c r="ADH319" s="136"/>
      <c r="ADI319" s="136"/>
      <c r="ADJ319" s="136"/>
      <c r="ADK319" s="136"/>
      <c r="ADL319" s="136"/>
      <c r="ADM319" s="136"/>
      <c r="ADN319" s="136"/>
      <c r="ADO319" s="136"/>
      <c r="ADP319" s="136"/>
      <c r="ADQ319" s="136"/>
      <c r="ADR319" s="136"/>
      <c r="ADS319" s="136"/>
      <c r="ADT319" s="136"/>
      <c r="ADU319" s="136"/>
      <c r="ADV319" s="136"/>
      <c r="ADW319" s="136"/>
      <c r="ADX319" s="136"/>
      <c r="ADY319" s="136"/>
      <c r="ADZ319" s="136"/>
      <c r="AEA319" s="136"/>
      <c r="AEB319" s="136"/>
      <c r="AEC319" s="136"/>
      <c r="AED319" s="136"/>
      <c r="AEE319" s="136"/>
      <c r="AEF319" s="136"/>
      <c r="AEG319" s="136"/>
      <c r="AEH319" s="136"/>
      <c r="AEI319" s="136"/>
      <c r="AEJ319" s="136"/>
      <c r="AEK319" s="136"/>
      <c r="AEL319" s="136"/>
      <c r="AEM319" s="136"/>
      <c r="AEN319" s="136"/>
      <c r="AEO319" s="136"/>
      <c r="AEP319" s="136"/>
      <c r="AEQ319" s="136"/>
      <c r="AER319" s="136"/>
      <c r="AES319" s="136"/>
      <c r="AET319" s="136"/>
      <c r="AEU319" s="136"/>
      <c r="AEV319" s="136"/>
      <c r="AEW319" s="136"/>
      <c r="AEX319" s="136"/>
      <c r="AEY319" s="136"/>
      <c r="AEZ319" s="136"/>
      <c r="AFA319" s="136"/>
      <c r="AFB319" s="136"/>
      <c r="AFC319" s="136"/>
      <c r="AFD319" s="136"/>
      <c r="AFE319" s="136"/>
      <c r="AFF319" s="136"/>
      <c r="AFG319" s="136"/>
      <c r="AFH319" s="136"/>
      <c r="AFI319" s="136"/>
      <c r="AFJ319" s="136"/>
      <c r="AFK319" s="136"/>
      <c r="AFL319" s="136"/>
      <c r="AFM319" s="136"/>
      <c r="AFN319" s="136"/>
      <c r="AFO319" s="136"/>
      <c r="AFP319" s="136"/>
      <c r="AFQ319" s="136"/>
      <c r="AFR319" s="136"/>
      <c r="AFS319" s="136"/>
      <c r="AFT319" s="136"/>
      <c r="AFU319" s="136"/>
      <c r="AFV319" s="136"/>
      <c r="AFW319" s="136"/>
      <c r="AFX319" s="136"/>
      <c r="AFY319" s="136"/>
      <c r="AFZ319" s="136"/>
      <c r="AGA319" s="136"/>
      <c r="AGB319" s="136"/>
      <c r="AGC319" s="136"/>
      <c r="AGD319" s="136"/>
      <c r="AGE319" s="136"/>
      <c r="AGF319" s="136"/>
      <c r="AGG319" s="136"/>
      <c r="AGH319" s="136"/>
      <c r="AGI319" s="136"/>
      <c r="AGJ319" s="136"/>
      <c r="AGK319" s="136"/>
      <c r="AGL319" s="136"/>
      <c r="AGM319" s="136"/>
      <c r="AGN319" s="136"/>
      <c r="AGO319" s="136"/>
      <c r="AGP319" s="136"/>
      <c r="AGQ319" s="136"/>
      <c r="AGR319" s="136"/>
      <c r="AGS319" s="136"/>
      <c r="AGT319" s="136"/>
      <c r="AGU319" s="136"/>
      <c r="AGV319" s="136"/>
      <c r="AGW319" s="136"/>
      <c r="AGX319" s="136"/>
      <c r="AGY319" s="136"/>
      <c r="AGZ319" s="136"/>
      <c r="AHA319" s="136"/>
      <c r="AHB319" s="136"/>
      <c r="AHC319" s="136"/>
      <c r="AHD319" s="136"/>
      <c r="AHE319" s="136"/>
      <c r="AHF319" s="136"/>
      <c r="AHG319" s="136"/>
      <c r="AHH319" s="136"/>
      <c r="AHI319" s="136"/>
      <c r="AHJ319" s="136"/>
      <c r="AHK319" s="136"/>
      <c r="AHL319" s="136"/>
      <c r="AHM319" s="136"/>
      <c r="AHN319" s="136"/>
      <c r="AHO319" s="136"/>
      <c r="AHP319" s="136"/>
      <c r="AHQ319" s="136"/>
      <c r="AHR319" s="136"/>
      <c r="AHS319" s="136"/>
      <c r="AHT319" s="136"/>
      <c r="AHU319" s="136"/>
      <c r="AHV319" s="136"/>
      <c r="AHW319" s="136"/>
      <c r="AHX319" s="136"/>
      <c r="AHY319" s="136"/>
      <c r="AHZ319" s="136"/>
      <c r="AIA319" s="136"/>
      <c r="AIB319" s="136"/>
      <c r="AIC319" s="136"/>
      <c r="AID319" s="136"/>
      <c r="AIE319" s="136"/>
      <c r="AIF319" s="136"/>
      <c r="AIG319" s="136"/>
      <c r="AIH319" s="136"/>
      <c r="AII319" s="136"/>
      <c r="AIJ319" s="136"/>
      <c r="AIK319" s="136"/>
      <c r="AIL319" s="136"/>
      <c r="AIM319" s="136"/>
      <c r="AIN319" s="136"/>
      <c r="AIO319" s="136"/>
      <c r="AIP319" s="136"/>
      <c r="AIQ319" s="136"/>
      <c r="AIR319" s="136"/>
      <c r="AIS319" s="136"/>
      <c r="AIT319" s="136"/>
      <c r="AIU319" s="136"/>
      <c r="AIV319" s="136"/>
      <c r="AIW319" s="136"/>
      <c r="AIX319" s="136"/>
      <c r="AIY319" s="136"/>
      <c r="AIZ319" s="136"/>
      <c r="AJA319" s="136"/>
      <c r="AJB319" s="136"/>
      <c r="AJC319" s="136"/>
      <c r="AJD319" s="136"/>
      <c r="AJE319" s="136"/>
      <c r="AJF319" s="136"/>
      <c r="AJG319" s="136"/>
      <c r="AJH319" s="136"/>
      <c r="AJI319" s="136"/>
      <c r="AJJ319" s="136"/>
      <c r="AJK319" s="136"/>
      <c r="AJL319" s="136"/>
      <c r="AJM319" s="136"/>
      <c r="AJN319" s="136"/>
      <c r="AJO319" s="136"/>
      <c r="AJP319" s="136"/>
      <c r="AJQ319" s="136"/>
      <c r="AJR319" s="136"/>
      <c r="AJS319" s="136"/>
      <c r="AJT319" s="136"/>
      <c r="AJU319" s="136"/>
      <c r="AJV319" s="136"/>
      <c r="AJW319" s="136"/>
      <c r="AJX319" s="136"/>
      <c r="AJY319" s="136"/>
      <c r="AJZ319" s="136"/>
      <c r="AKA319" s="136"/>
      <c r="AKB319" s="136"/>
      <c r="AKC319" s="136"/>
      <c r="AKD319" s="136"/>
      <c r="AKE319" s="136"/>
      <c r="AKF319" s="136"/>
      <c r="AKG319" s="136"/>
      <c r="AKH319" s="136"/>
      <c r="AKI319" s="136"/>
      <c r="AKJ319" s="136"/>
      <c r="AKK319" s="136"/>
      <c r="AKL319" s="136"/>
      <c r="AKM319" s="136"/>
      <c r="AKN319" s="136"/>
      <c r="AKO319" s="136"/>
      <c r="AKP319" s="136"/>
      <c r="AKQ319" s="136"/>
      <c r="AKR319" s="136"/>
      <c r="AKS319" s="136"/>
      <c r="AKT319" s="136"/>
      <c r="AKU319" s="136"/>
      <c r="AKV319" s="136"/>
      <c r="AKW319" s="136"/>
      <c r="AKX319" s="136"/>
      <c r="AKY319" s="136"/>
      <c r="AKZ319" s="136"/>
      <c r="ALA319" s="136"/>
      <c r="ALB319" s="136"/>
      <c r="ALC319" s="136"/>
      <c r="ALD319" s="136"/>
      <c r="ALE319" s="136"/>
      <c r="ALF319" s="136"/>
      <c r="ALG319" s="136"/>
      <c r="ALH319" s="136"/>
      <c r="ALI319" s="136"/>
      <c r="ALJ319" s="136"/>
      <c r="ALK319" s="136"/>
      <c r="ALL319" s="136"/>
      <c r="ALM319" s="136"/>
      <c r="ALN319" s="136"/>
      <c r="ALO319" s="136"/>
      <c r="ALP319" s="136"/>
      <c r="ALQ319" s="136"/>
      <c r="ALR319" s="136"/>
      <c r="ALS319" s="136"/>
      <c r="ALT319" s="136"/>
      <c r="ALU319" s="136"/>
      <c r="ALV319" s="136"/>
      <c r="ALW319" s="136"/>
      <c r="ALX319" s="136"/>
      <c r="ALY319" s="136"/>
      <c r="ALZ319" s="136"/>
      <c r="AMA319" s="136"/>
      <c r="AMB319" s="136"/>
      <c r="AMC319" s="136"/>
      <c r="AMD319" s="136"/>
      <c r="AME319" s="136"/>
      <c r="AMF319" s="136"/>
      <c r="AMG319" s="136"/>
      <c r="AMH319" s="136"/>
      <c r="AMI319" s="136"/>
    </row>
    <row r="320" spans="1:1024" ht="29.25" x14ac:dyDescent="0.25">
      <c r="A320" s="172" t="s">
        <v>1279</v>
      </c>
      <c r="B320" s="193">
        <v>320</v>
      </c>
      <c r="C320" s="261" t="s">
        <v>26010</v>
      </c>
      <c r="D320" s="212" t="s">
        <v>1280</v>
      </c>
      <c r="E320" s="136"/>
      <c r="F320" s="238"/>
      <c r="G320" s="209">
        <v>4</v>
      </c>
      <c r="H320" s="214"/>
      <c r="I320" s="367">
        <v>21.878</v>
      </c>
      <c r="J320" s="409">
        <v>2</v>
      </c>
      <c r="K320" s="409">
        <v>2</v>
      </c>
      <c r="L320" s="409">
        <v>1</v>
      </c>
      <c r="M320" s="161"/>
      <c r="N320" s="161"/>
      <c r="O320" s="161"/>
      <c r="P320" s="161"/>
      <c r="Q320" s="161"/>
      <c r="R320" s="161"/>
      <c r="S320" s="161"/>
      <c r="T320" s="161"/>
      <c r="U320" s="161"/>
      <c r="V320" s="256">
        <f>IF(O320=1,10,100)</f>
        <v>100</v>
      </c>
      <c r="W320" s="256">
        <f>IF(O320=1,1,IF(O320=2,10,100))</f>
        <v>100</v>
      </c>
      <c r="X320" s="256">
        <f>IF(O320=3,20,100)</f>
        <v>100</v>
      </c>
      <c r="Y320" s="256">
        <f>IF(P320=1,10,100)</f>
        <v>100</v>
      </c>
      <c r="Z320" s="256">
        <f>IF(P320=1,1,IF(P320=2,10,100))</f>
        <v>100</v>
      </c>
      <c r="AA320" s="257">
        <f>IF(OR(EXACT(Q320,"1A"),EXACT(Q320,"1B")),0.1,IF(Q320=2,1,100))</f>
        <v>100</v>
      </c>
      <c r="AB320" s="257">
        <f>IF(OR(EXACT(R320,"1A"),EXACT(R320,"1B")),0.1,IF(R320=2,1,100))</f>
        <v>100</v>
      </c>
      <c r="AC320" s="257">
        <f>IF(OR(EXACT(S320,"1A"),EXACT(S320,"1B")),0.3,IF(S320=2,3,100))</f>
        <v>100</v>
      </c>
      <c r="AD320" s="136"/>
      <c r="AE320" s="136"/>
      <c r="AF320" s="249">
        <f>IF(OR(OR(EXACT(J320,"1A"),EXACT(J320,"1B"),EXACT(J320,"1C")),K320=1),1,IF(K320=2,10,100))</f>
        <v>10</v>
      </c>
      <c r="AG320" s="249">
        <f>IF(OR(EXACT(J320,"1A"),EXACT(J320,"1B"),EXACT(J320,"1C")),1,IF(J320=2,10,100))</f>
        <v>10</v>
      </c>
      <c r="AH320" s="249">
        <f>IF(OR(EXACT(J320,"1A"),EXACT(J320,"1B"),EXACT(J320,"1C"),K320=1),3,100)</f>
        <v>100</v>
      </c>
      <c r="AI320" s="249">
        <f>IF(OR(EXACT(J320,"1A"),EXACT(J320,"1B"),EXACT(J320,"1C")),5,100)</f>
        <v>100</v>
      </c>
      <c r="AJ320" s="269" t="s">
        <v>26011</v>
      </c>
      <c r="AK320" s="136"/>
      <c r="AL320" s="136"/>
      <c r="AM320" s="251"/>
      <c r="AN320" s="136"/>
      <c r="AO320" s="136"/>
      <c r="AP320" s="136"/>
      <c r="AQ320" s="199" t="s">
        <v>1281</v>
      </c>
      <c r="AR320" s="136"/>
      <c r="AS320" s="136"/>
      <c r="AT320" s="136"/>
      <c r="AU320" s="136"/>
      <c r="AV320" s="136"/>
      <c r="AW320" s="136"/>
      <c r="AX320" s="136"/>
      <c r="AY320" s="136"/>
      <c r="AZ320" s="136"/>
      <c r="BA320" s="136"/>
      <c r="BB320" s="136"/>
      <c r="BC320" s="136"/>
      <c r="BD320" s="136"/>
      <c r="BE320" s="136"/>
      <c r="BF320" s="136"/>
      <c r="BG320" s="136"/>
      <c r="BH320" s="136"/>
      <c r="BI320" s="136"/>
      <c r="BJ320" s="136"/>
      <c r="BK320" s="136"/>
      <c r="BL320" s="136"/>
      <c r="BM320" s="136"/>
      <c r="BN320" s="136"/>
      <c r="BO320" s="136"/>
      <c r="BP320" s="136"/>
      <c r="BQ320" s="136"/>
      <c r="BR320" s="136"/>
      <c r="BS320" s="136"/>
      <c r="BT320" s="136"/>
      <c r="BU320" s="136"/>
      <c r="BV320" s="136"/>
      <c r="BW320" s="136"/>
      <c r="BX320" s="136"/>
      <c r="BY320" s="136"/>
      <c r="BZ320" s="136"/>
      <c r="CA320" s="136"/>
      <c r="CB320" s="136"/>
      <c r="CC320" s="136"/>
      <c r="CD320" s="136"/>
      <c r="CE320" s="136"/>
      <c r="CF320" s="136"/>
      <c r="CG320" s="136"/>
      <c r="CH320" s="136"/>
      <c r="CI320" s="136"/>
      <c r="CJ320" s="136"/>
      <c r="CK320" s="136"/>
      <c r="CL320" s="136"/>
      <c r="CM320" s="136"/>
      <c r="CN320" s="136"/>
      <c r="CO320" s="136"/>
      <c r="CP320" s="136"/>
      <c r="CQ320" s="136"/>
      <c r="CR320" s="136"/>
      <c r="CS320" s="136"/>
      <c r="CT320" s="136"/>
      <c r="CU320" s="136"/>
      <c r="CV320" s="136"/>
      <c r="CW320" s="136"/>
      <c r="CX320" s="136"/>
      <c r="CY320" s="136"/>
      <c r="CZ320" s="136"/>
      <c r="DA320" s="136"/>
      <c r="DB320" s="136"/>
      <c r="DC320" s="136"/>
      <c r="DD320" s="136"/>
      <c r="DE320" s="136"/>
      <c r="DF320" s="136"/>
      <c r="DG320" s="136"/>
      <c r="DH320" s="136"/>
      <c r="DI320" s="136"/>
      <c r="DJ320" s="136"/>
      <c r="DK320" s="136"/>
      <c r="DL320" s="136"/>
      <c r="DM320" s="136"/>
      <c r="DN320" s="136"/>
      <c r="DO320" s="136"/>
      <c r="DP320" s="136"/>
      <c r="DQ320" s="136"/>
      <c r="DR320" s="136"/>
      <c r="DS320" s="136"/>
      <c r="DT320" s="136"/>
      <c r="DU320" s="136"/>
      <c r="DV320" s="136"/>
      <c r="DW320" s="136"/>
      <c r="DX320" s="136"/>
      <c r="DY320" s="136"/>
      <c r="DZ320" s="136"/>
      <c r="EA320" s="136"/>
      <c r="EB320" s="136"/>
      <c r="EC320" s="136"/>
      <c r="ED320" s="136"/>
      <c r="EE320" s="136"/>
      <c r="EF320" s="136"/>
      <c r="EG320" s="136"/>
      <c r="EH320" s="136"/>
      <c r="EI320" s="136"/>
      <c r="EJ320" s="136"/>
      <c r="EK320" s="136"/>
      <c r="EL320" s="136"/>
      <c r="EM320" s="136"/>
      <c r="EN320" s="136"/>
      <c r="EO320" s="136"/>
      <c r="EP320" s="136"/>
      <c r="EQ320" s="136"/>
      <c r="ER320" s="136"/>
      <c r="ES320" s="136"/>
      <c r="ET320" s="136"/>
      <c r="EU320" s="136"/>
      <c r="EV320" s="136"/>
      <c r="EW320" s="136"/>
      <c r="EX320" s="136"/>
      <c r="EY320" s="136"/>
      <c r="EZ320" s="136"/>
      <c r="FA320" s="136"/>
      <c r="FB320" s="136"/>
      <c r="FC320" s="136"/>
      <c r="FD320" s="136"/>
      <c r="FE320" s="136"/>
      <c r="FF320" s="136"/>
      <c r="FG320" s="136"/>
      <c r="FH320" s="136"/>
      <c r="FI320" s="136"/>
      <c r="FJ320" s="136"/>
      <c r="FK320" s="136"/>
      <c r="FL320" s="136"/>
      <c r="FM320" s="136"/>
      <c r="FN320" s="136"/>
      <c r="FO320" s="136"/>
      <c r="FP320" s="136"/>
      <c r="FQ320" s="136"/>
      <c r="FR320" s="136"/>
      <c r="FS320" s="136"/>
      <c r="FT320" s="136"/>
      <c r="FU320" s="136"/>
      <c r="FV320" s="136"/>
      <c r="FW320" s="136"/>
      <c r="FX320" s="136"/>
      <c r="FY320" s="136"/>
      <c r="FZ320" s="136"/>
      <c r="GA320" s="136"/>
      <c r="GB320" s="136"/>
      <c r="GC320" s="136"/>
      <c r="GD320" s="136"/>
      <c r="GE320" s="136"/>
      <c r="GF320" s="136"/>
      <c r="GG320" s="136"/>
      <c r="GH320" s="136"/>
      <c r="GI320" s="136"/>
      <c r="GJ320" s="136"/>
      <c r="GK320" s="136"/>
      <c r="GL320" s="136"/>
      <c r="GM320" s="136"/>
      <c r="GN320" s="136"/>
      <c r="GO320" s="136"/>
      <c r="GP320" s="136"/>
      <c r="GQ320" s="136"/>
      <c r="GR320" s="136"/>
      <c r="GS320" s="136"/>
      <c r="GT320" s="136"/>
      <c r="GU320" s="136"/>
      <c r="GV320" s="136"/>
      <c r="GW320" s="136"/>
      <c r="GX320" s="136"/>
      <c r="GY320" s="136"/>
      <c r="GZ320" s="136"/>
      <c r="HA320" s="136"/>
      <c r="HB320" s="136"/>
      <c r="HC320" s="136"/>
      <c r="HD320" s="136"/>
      <c r="HE320" s="136"/>
      <c r="HF320" s="136"/>
      <c r="HG320" s="136"/>
      <c r="HH320" s="136"/>
      <c r="HI320" s="136"/>
      <c r="HJ320" s="136"/>
      <c r="HK320" s="136"/>
      <c r="HL320" s="136"/>
      <c r="HM320" s="136"/>
      <c r="HN320" s="136"/>
      <c r="HO320" s="136"/>
      <c r="HP320" s="136"/>
      <c r="HQ320" s="136"/>
      <c r="HR320" s="136"/>
      <c r="HS320" s="136"/>
      <c r="HT320" s="136"/>
      <c r="HU320" s="136"/>
      <c r="HV320" s="136"/>
      <c r="HW320" s="136"/>
      <c r="HX320" s="136"/>
      <c r="HY320" s="136"/>
      <c r="HZ320" s="136"/>
      <c r="IA320" s="136"/>
      <c r="IB320" s="136"/>
      <c r="IC320" s="136"/>
      <c r="ID320" s="136"/>
      <c r="IE320" s="136"/>
      <c r="IF320" s="136"/>
      <c r="IG320" s="136"/>
      <c r="IH320" s="136"/>
      <c r="II320" s="136"/>
      <c r="IJ320" s="136"/>
      <c r="IK320" s="136"/>
      <c r="IL320" s="136"/>
      <c r="IM320" s="136"/>
      <c r="IN320" s="136"/>
      <c r="IO320" s="136"/>
      <c r="IP320" s="136"/>
      <c r="IQ320" s="136"/>
      <c r="IR320" s="136"/>
      <c r="IS320" s="136"/>
      <c r="IT320" s="136"/>
      <c r="IU320" s="136"/>
      <c r="IV320" s="136"/>
      <c r="IW320" s="136"/>
      <c r="IX320" s="136"/>
      <c r="IY320" s="136"/>
      <c r="IZ320" s="136"/>
      <c r="JA320" s="136"/>
      <c r="JB320" s="136"/>
      <c r="JC320" s="136"/>
      <c r="JD320" s="136"/>
      <c r="JE320" s="136"/>
      <c r="JF320" s="136"/>
      <c r="JG320" s="136"/>
      <c r="JH320" s="136"/>
      <c r="JI320" s="136"/>
      <c r="JJ320" s="136"/>
      <c r="JK320" s="136"/>
      <c r="JL320" s="136"/>
      <c r="JM320" s="136"/>
      <c r="JN320" s="136"/>
      <c r="JO320" s="136"/>
      <c r="JP320" s="136"/>
      <c r="JQ320" s="136"/>
      <c r="JR320" s="136"/>
      <c r="JS320" s="136"/>
      <c r="JT320" s="136"/>
      <c r="JU320" s="136"/>
      <c r="JV320" s="136"/>
      <c r="JW320" s="136"/>
      <c r="JX320" s="136"/>
      <c r="JY320" s="136"/>
      <c r="JZ320" s="136"/>
      <c r="KA320" s="136"/>
      <c r="KB320" s="136"/>
      <c r="KC320" s="136"/>
      <c r="KD320" s="136"/>
      <c r="KE320" s="136"/>
      <c r="KF320" s="136"/>
      <c r="KG320" s="136"/>
      <c r="KH320" s="136"/>
      <c r="KI320" s="136"/>
      <c r="KJ320" s="136"/>
      <c r="KK320" s="136"/>
      <c r="KL320" s="136"/>
      <c r="KM320" s="136"/>
      <c r="KN320" s="136"/>
      <c r="KO320" s="136"/>
      <c r="KP320" s="136"/>
      <c r="KQ320" s="136"/>
      <c r="KR320" s="136"/>
      <c r="KS320" s="136"/>
      <c r="KT320" s="136"/>
      <c r="KU320" s="136"/>
      <c r="KV320" s="136"/>
      <c r="KW320" s="136"/>
      <c r="KX320" s="136"/>
      <c r="KY320" s="136"/>
      <c r="KZ320" s="136"/>
      <c r="LA320" s="136"/>
      <c r="LB320" s="136"/>
      <c r="LC320" s="136"/>
      <c r="LD320" s="136"/>
      <c r="LE320" s="136"/>
      <c r="LF320" s="136"/>
      <c r="LG320" s="136"/>
      <c r="LH320" s="136"/>
      <c r="LI320" s="136"/>
      <c r="LJ320" s="136"/>
      <c r="LK320" s="136"/>
      <c r="LL320" s="136"/>
      <c r="LM320" s="136"/>
      <c r="LN320" s="136"/>
      <c r="LO320" s="136"/>
      <c r="LP320" s="136"/>
      <c r="LQ320" s="136"/>
      <c r="LR320" s="136"/>
      <c r="LS320" s="136"/>
      <c r="LT320" s="136"/>
      <c r="LU320" s="136"/>
      <c r="LV320" s="136"/>
      <c r="LW320" s="136"/>
      <c r="LX320" s="136"/>
      <c r="LY320" s="136"/>
      <c r="LZ320" s="136"/>
      <c r="MA320" s="136"/>
      <c r="MB320" s="136"/>
      <c r="MC320" s="136"/>
      <c r="MD320" s="136"/>
      <c r="ME320" s="136"/>
      <c r="MF320" s="136"/>
      <c r="MG320" s="136"/>
      <c r="MH320" s="136"/>
      <c r="MI320" s="136"/>
      <c r="MJ320" s="136"/>
      <c r="MK320" s="136"/>
      <c r="ML320" s="136"/>
      <c r="MM320" s="136"/>
      <c r="MN320" s="136"/>
      <c r="MO320" s="136"/>
      <c r="MP320" s="136"/>
      <c r="MQ320" s="136"/>
      <c r="MR320" s="136"/>
      <c r="MS320" s="136"/>
      <c r="MT320" s="136"/>
      <c r="MU320" s="136"/>
      <c r="MV320" s="136"/>
      <c r="MW320" s="136"/>
      <c r="MX320" s="136"/>
      <c r="MY320" s="136"/>
      <c r="MZ320" s="136"/>
      <c r="NA320" s="136"/>
      <c r="NB320" s="136"/>
      <c r="NC320" s="136"/>
      <c r="ND320" s="136"/>
      <c r="NE320" s="136"/>
      <c r="NF320" s="136"/>
      <c r="NG320" s="136"/>
      <c r="NH320" s="136"/>
      <c r="NI320" s="136"/>
      <c r="NJ320" s="136"/>
      <c r="NK320" s="136"/>
      <c r="NL320" s="136"/>
      <c r="NM320" s="136"/>
      <c r="NN320" s="136"/>
      <c r="NO320" s="136"/>
      <c r="NP320" s="136"/>
      <c r="NQ320" s="136"/>
      <c r="NR320" s="136"/>
      <c r="NS320" s="136"/>
      <c r="NT320" s="136"/>
      <c r="NU320" s="136"/>
      <c r="NV320" s="136"/>
      <c r="NW320" s="136"/>
      <c r="NX320" s="136"/>
      <c r="NY320" s="136"/>
      <c r="NZ320" s="136"/>
      <c r="OA320" s="136"/>
      <c r="OB320" s="136"/>
      <c r="OC320" s="136"/>
      <c r="OD320" s="136"/>
      <c r="OE320" s="136"/>
      <c r="OF320" s="136"/>
      <c r="OG320" s="136"/>
      <c r="OH320" s="136"/>
      <c r="OI320" s="136"/>
      <c r="OJ320" s="136"/>
      <c r="OK320" s="136"/>
      <c r="OL320" s="136"/>
      <c r="OM320" s="136"/>
      <c r="ON320" s="136"/>
      <c r="OO320" s="136"/>
      <c r="OP320" s="136"/>
      <c r="OQ320" s="136"/>
      <c r="OR320" s="136"/>
      <c r="OS320" s="136"/>
      <c r="OT320" s="136"/>
      <c r="OU320" s="136"/>
      <c r="OV320" s="136"/>
      <c r="OW320" s="136"/>
      <c r="OX320" s="136"/>
      <c r="OY320" s="136"/>
      <c r="OZ320" s="136"/>
      <c r="PA320" s="136"/>
      <c r="PB320" s="136"/>
      <c r="PC320" s="136"/>
      <c r="PD320" s="136"/>
      <c r="PE320" s="136"/>
      <c r="PF320" s="136"/>
      <c r="PG320" s="136"/>
      <c r="PH320" s="136"/>
      <c r="PI320" s="136"/>
      <c r="PJ320" s="136"/>
      <c r="PK320" s="136"/>
      <c r="PL320" s="136"/>
      <c r="PM320" s="136"/>
      <c r="PN320" s="136"/>
      <c r="PO320" s="136"/>
      <c r="PP320" s="136"/>
      <c r="PQ320" s="136"/>
      <c r="PR320" s="136"/>
      <c r="PS320" s="136"/>
      <c r="PT320" s="136"/>
      <c r="PU320" s="136"/>
      <c r="PV320" s="136"/>
      <c r="PW320" s="136"/>
      <c r="PX320" s="136"/>
      <c r="PY320" s="136"/>
      <c r="PZ320" s="136"/>
      <c r="QA320" s="136"/>
      <c r="QB320" s="136"/>
      <c r="QC320" s="136"/>
      <c r="QD320" s="136"/>
      <c r="QE320" s="136"/>
      <c r="QF320" s="136"/>
      <c r="QG320" s="136"/>
      <c r="QH320" s="136"/>
      <c r="QI320" s="136"/>
      <c r="QJ320" s="136"/>
      <c r="QK320" s="136"/>
      <c r="QL320" s="136"/>
      <c r="QM320" s="136"/>
      <c r="QN320" s="136"/>
      <c r="QO320" s="136"/>
      <c r="QP320" s="136"/>
      <c r="QQ320" s="136"/>
      <c r="QR320" s="136"/>
      <c r="QS320" s="136"/>
      <c r="QT320" s="136"/>
      <c r="QU320" s="136"/>
      <c r="QV320" s="136"/>
      <c r="QW320" s="136"/>
      <c r="QX320" s="136"/>
      <c r="QY320" s="136"/>
      <c r="QZ320" s="136"/>
      <c r="RA320" s="136"/>
      <c r="RB320" s="136"/>
      <c r="RC320" s="136"/>
      <c r="RD320" s="136"/>
      <c r="RE320" s="136"/>
      <c r="RF320" s="136"/>
      <c r="RG320" s="136"/>
      <c r="RH320" s="136"/>
      <c r="RI320" s="136"/>
      <c r="RJ320" s="136"/>
      <c r="RK320" s="136"/>
      <c r="RL320" s="136"/>
      <c r="RM320" s="136"/>
      <c r="RN320" s="136"/>
      <c r="RO320" s="136"/>
      <c r="RP320" s="136"/>
      <c r="RQ320" s="136"/>
      <c r="RR320" s="136"/>
      <c r="RS320" s="136"/>
      <c r="RT320" s="136"/>
      <c r="RU320" s="136"/>
      <c r="RV320" s="136"/>
      <c r="RW320" s="136"/>
      <c r="RX320" s="136"/>
      <c r="RY320" s="136"/>
      <c r="RZ320" s="136"/>
      <c r="SA320" s="136"/>
      <c r="SB320" s="136"/>
      <c r="SC320" s="136"/>
      <c r="SD320" s="136"/>
      <c r="SE320" s="136"/>
      <c r="SF320" s="136"/>
      <c r="SG320" s="136"/>
      <c r="SH320" s="136"/>
      <c r="SI320" s="136"/>
      <c r="SJ320" s="136"/>
      <c r="SK320" s="136"/>
      <c r="SL320" s="136"/>
      <c r="SM320" s="136"/>
      <c r="SN320" s="136"/>
      <c r="SO320" s="136"/>
      <c r="SP320" s="136"/>
      <c r="SQ320" s="136"/>
      <c r="SR320" s="136"/>
      <c r="SS320" s="136"/>
      <c r="ST320" s="136"/>
      <c r="SU320" s="136"/>
      <c r="SV320" s="136"/>
      <c r="SW320" s="136"/>
      <c r="SX320" s="136"/>
      <c r="SY320" s="136"/>
      <c r="SZ320" s="136"/>
      <c r="TA320" s="136"/>
      <c r="TB320" s="136"/>
      <c r="TC320" s="136"/>
      <c r="TD320" s="136"/>
      <c r="TE320" s="136"/>
      <c r="TF320" s="136"/>
      <c r="TG320" s="136"/>
      <c r="TH320" s="136"/>
      <c r="TI320" s="136"/>
      <c r="TJ320" s="136"/>
      <c r="TK320" s="136"/>
      <c r="TL320" s="136"/>
      <c r="TM320" s="136"/>
      <c r="TN320" s="136"/>
      <c r="TO320" s="136"/>
      <c r="TP320" s="136"/>
      <c r="TQ320" s="136"/>
      <c r="TR320" s="136"/>
      <c r="TS320" s="136"/>
      <c r="TT320" s="136"/>
      <c r="TU320" s="136"/>
      <c r="TV320" s="136"/>
      <c r="TW320" s="136"/>
      <c r="TX320" s="136"/>
      <c r="TY320" s="136"/>
      <c r="TZ320" s="136"/>
      <c r="UA320" s="136"/>
      <c r="UB320" s="136"/>
      <c r="UC320" s="136"/>
      <c r="UD320" s="136"/>
      <c r="UE320" s="136"/>
      <c r="UF320" s="136"/>
      <c r="UG320" s="136"/>
      <c r="UH320" s="136"/>
      <c r="UI320" s="136"/>
      <c r="UJ320" s="136"/>
      <c r="UK320" s="136"/>
      <c r="UL320" s="136"/>
      <c r="UM320" s="136"/>
      <c r="UN320" s="136"/>
      <c r="UO320" s="136"/>
      <c r="UP320" s="136"/>
      <c r="UQ320" s="136"/>
      <c r="UR320" s="136"/>
      <c r="US320" s="136"/>
      <c r="UT320" s="136"/>
      <c r="UU320" s="136"/>
      <c r="UV320" s="136"/>
      <c r="UW320" s="136"/>
      <c r="UX320" s="136"/>
      <c r="UY320" s="136"/>
      <c r="UZ320" s="136"/>
      <c r="VA320" s="136"/>
      <c r="VB320" s="136"/>
      <c r="VC320" s="136"/>
      <c r="VD320" s="136"/>
      <c r="VE320" s="136"/>
      <c r="VF320" s="136"/>
      <c r="VG320" s="136"/>
      <c r="VH320" s="136"/>
      <c r="VI320" s="136"/>
      <c r="VJ320" s="136"/>
      <c r="VK320" s="136"/>
      <c r="VL320" s="136"/>
      <c r="VM320" s="136"/>
      <c r="VN320" s="136"/>
      <c r="VO320" s="136"/>
      <c r="VP320" s="136"/>
      <c r="VQ320" s="136"/>
      <c r="VR320" s="136"/>
      <c r="VS320" s="136"/>
      <c r="VT320" s="136"/>
      <c r="VU320" s="136"/>
      <c r="VV320" s="136"/>
      <c r="VW320" s="136"/>
      <c r="VX320" s="136"/>
      <c r="VY320" s="136"/>
      <c r="VZ320" s="136"/>
      <c r="WA320" s="136"/>
      <c r="WB320" s="136"/>
      <c r="WC320" s="136"/>
      <c r="WD320" s="136"/>
      <c r="WE320" s="136"/>
      <c r="WF320" s="136"/>
      <c r="WG320" s="136"/>
      <c r="WH320" s="136"/>
      <c r="WI320" s="136"/>
      <c r="WJ320" s="136"/>
      <c r="WK320" s="136"/>
      <c r="WL320" s="136"/>
      <c r="WM320" s="136"/>
      <c r="WN320" s="136"/>
      <c r="WO320" s="136"/>
      <c r="WP320" s="136"/>
      <c r="WQ320" s="136"/>
      <c r="WR320" s="136"/>
      <c r="WS320" s="136"/>
      <c r="WT320" s="136"/>
      <c r="WU320" s="136"/>
      <c r="WV320" s="136"/>
      <c r="WW320" s="136"/>
      <c r="WX320" s="136"/>
      <c r="WY320" s="136"/>
      <c r="WZ320" s="136"/>
      <c r="XA320" s="136"/>
      <c r="XB320" s="136"/>
      <c r="XC320" s="136"/>
      <c r="XD320" s="136"/>
      <c r="XE320" s="136"/>
      <c r="XF320" s="136"/>
      <c r="XG320" s="136"/>
      <c r="XH320" s="136"/>
      <c r="XI320" s="136"/>
      <c r="XJ320" s="136"/>
      <c r="XK320" s="136"/>
      <c r="XL320" s="136"/>
      <c r="XM320" s="136"/>
      <c r="XN320" s="136"/>
      <c r="XO320" s="136"/>
      <c r="XP320" s="136"/>
      <c r="XQ320" s="136"/>
      <c r="XR320" s="136"/>
      <c r="XS320" s="136"/>
      <c r="XT320" s="136"/>
      <c r="XU320" s="136"/>
      <c r="XV320" s="136"/>
      <c r="XW320" s="136"/>
      <c r="XX320" s="136"/>
      <c r="XY320" s="136"/>
      <c r="XZ320" s="136"/>
      <c r="YA320" s="136"/>
      <c r="YB320" s="136"/>
      <c r="YC320" s="136"/>
      <c r="YD320" s="136"/>
      <c r="YE320" s="136"/>
      <c r="YF320" s="136"/>
      <c r="YG320" s="136"/>
      <c r="YH320" s="136"/>
      <c r="YI320" s="136"/>
      <c r="YJ320" s="136"/>
      <c r="YK320" s="136"/>
      <c r="YL320" s="136"/>
      <c r="YM320" s="136"/>
      <c r="YN320" s="136"/>
      <c r="YO320" s="136"/>
      <c r="YP320" s="136"/>
      <c r="YQ320" s="136"/>
      <c r="YR320" s="136"/>
      <c r="YS320" s="136"/>
      <c r="YT320" s="136"/>
      <c r="YU320" s="136"/>
      <c r="YV320" s="136"/>
      <c r="YW320" s="136"/>
      <c r="YX320" s="136"/>
      <c r="YY320" s="136"/>
      <c r="YZ320" s="136"/>
      <c r="ZA320" s="136"/>
      <c r="ZB320" s="136"/>
      <c r="ZC320" s="136"/>
      <c r="ZD320" s="136"/>
      <c r="ZE320" s="136"/>
      <c r="ZF320" s="136"/>
      <c r="ZG320" s="136"/>
      <c r="ZH320" s="136"/>
      <c r="ZI320" s="136"/>
      <c r="ZJ320" s="136"/>
      <c r="ZK320" s="136"/>
      <c r="ZL320" s="136"/>
      <c r="ZM320" s="136"/>
      <c r="ZN320" s="136"/>
      <c r="ZO320" s="136"/>
      <c r="ZP320" s="136"/>
      <c r="ZQ320" s="136"/>
      <c r="ZR320" s="136"/>
      <c r="ZS320" s="136"/>
      <c r="ZT320" s="136"/>
      <c r="ZU320" s="136"/>
      <c r="ZV320" s="136"/>
      <c r="ZW320" s="136"/>
      <c r="ZX320" s="136"/>
      <c r="ZY320" s="136"/>
      <c r="ZZ320" s="136"/>
      <c r="AAA320" s="136"/>
      <c r="AAB320" s="136"/>
      <c r="AAC320" s="136"/>
      <c r="AAD320" s="136"/>
      <c r="AAE320" s="136"/>
      <c r="AAF320" s="136"/>
      <c r="AAG320" s="136"/>
      <c r="AAH320" s="136"/>
      <c r="AAI320" s="136"/>
      <c r="AAJ320" s="136"/>
      <c r="AAK320" s="136"/>
      <c r="AAL320" s="136"/>
      <c r="AAM320" s="136"/>
      <c r="AAN320" s="136"/>
      <c r="AAO320" s="136"/>
      <c r="AAP320" s="136"/>
      <c r="AAQ320" s="136"/>
      <c r="AAR320" s="136"/>
      <c r="AAS320" s="136"/>
      <c r="AAT320" s="136"/>
      <c r="AAU320" s="136"/>
      <c r="AAV320" s="136"/>
      <c r="AAW320" s="136"/>
      <c r="AAX320" s="136"/>
      <c r="AAY320" s="136"/>
      <c r="AAZ320" s="136"/>
      <c r="ABA320" s="136"/>
      <c r="ABB320" s="136"/>
      <c r="ABC320" s="136"/>
      <c r="ABD320" s="136"/>
      <c r="ABE320" s="136"/>
      <c r="ABF320" s="136"/>
      <c r="ABG320" s="136"/>
      <c r="ABH320" s="136"/>
      <c r="ABI320" s="136"/>
      <c r="ABJ320" s="136"/>
      <c r="ABK320" s="136"/>
      <c r="ABL320" s="136"/>
      <c r="ABM320" s="136"/>
      <c r="ABN320" s="136"/>
      <c r="ABO320" s="136"/>
      <c r="ABP320" s="136"/>
      <c r="ABQ320" s="136"/>
      <c r="ABR320" s="136"/>
      <c r="ABS320" s="136"/>
      <c r="ABT320" s="136"/>
      <c r="ABU320" s="136"/>
      <c r="ABV320" s="136"/>
      <c r="ABW320" s="136"/>
      <c r="ABX320" s="136"/>
      <c r="ABY320" s="136"/>
      <c r="ABZ320" s="136"/>
      <c r="ACA320" s="136"/>
      <c r="ACB320" s="136"/>
      <c r="ACC320" s="136"/>
      <c r="ACD320" s="136"/>
      <c r="ACE320" s="136"/>
      <c r="ACF320" s="136"/>
      <c r="ACG320" s="136"/>
      <c r="ACH320" s="136"/>
      <c r="ACI320" s="136"/>
      <c r="ACJ320" s="136"/>
      <c r="ACK320" s="136"/>
      <c r="ACL320" s="136"/>
      <c r="ACM320" s="136"/>
      <c r="ACN320" s="136"/>
      <c r="ACO320" s="136"/>
      <c r="ACP320" s="136"/>
      <c r="ACQ320" s="136"/>
      <c r="ACR320" s="136"/>
      <c r="ACS320" s="136"/>
      <c r="ACT320" s="136"/>
      <c r="ACU320" s="136"/>
      <c r="ACV320" s="136"/>
      <c r="ACW320" s="136"/>
      <c r="ACX320" s="136"/>
      <c r="ACY320" s="136"/>
      <c r="ACZ320" s="136"/>
      <c r="ADA320" s="136"/>
      <c r="ADB320" s="136"/>
      <c r="ADC320" s="136"/>
      <c r="ADD320" s="136"/>
      <c r="ADE320" s="136"/>
      <c r="ADF320" s="136"/>
      <c r="ADG320" s="136"/>
      <c r="ADH320" s="136"/>
      <c r="ADI320" s="136"/>
      <c r="ADJ320" s="136"/>
      <c r="ADK320" s="136"/>
      <c r="ADL320" s="136"/>
      <c r="ADM320" s="136"/>
      <c r="ADN320" s="136"/>
      <c r="ADO320" s="136"/>
      <c r="ADP320" s="136"/>
      <c r="ADQ320" s="136"/>
      <c r="ADR320" s="136"/>
      <c r="ADS320" s="136"/>
      <c r="ADT320" s="136"/>
      <c r="ADU320" s="136"/>
      <c r="ADV320" s="136"/>
      <c r="ADW320" s="136"/>
      <c r="ADX320" s="136"/>
      <c r="ADY320" s="136"/>
      <c r="ADZ320" s="136"/>
      <c r="AEA320" s="136"/>
      <c r="AEB320" s="136"/>
      <c r="AEC320" s="136"/>
      <c r="AED320" s="136"/>
      <c r="AEE320" s="136"/>
      <c r="AEF320" s="136"/>
      <c r="AEG320" s="136"/>
      <c r="AEH320" s="136"/>
      <c r="AEI320" s="136"/>
      <c r="AEJ320" s="136"/>
      <c r="AEK320" s="136"/>
      <c r="AEL320" s="136"/>
      <c r="AEM320" s="136"/>
      <c r="AEN320" s="136"/>
      <c r="AEO320" s="136"/>
      <c r="AEP320" s="136"/>
      <c r="AEQ320" s="136"/>
      <c r="AER320" s="136"/>
      <c r="AES320" s="136"/>
      <c r="AET320" s="136"/>
      <c r="AEU320" s="136"/>
      <c r="AEV320" s="136"/>
      <c r="AEW320" s="136"/>
      <c r="AEX320" s="136"/>
      <c r="AEY320" s="136"/>
      <c r="AEZ320" s="136"/>
      <c r="AFA320" s="136"/>
      <c r="AFB320" s="136"/>
      <c r="AFC320" s="136"/>
      <c r="AFD320" s="136"/>
      <c r="AFE320" s="136"/>
      <c r="AFF320" s="136"/>
      <c r="AFG320" s="136"/>
      <c r="AFH320" s="136"/>
      <c r="AFI320" s="136"/>
      <c r="AFJ320" s="136"/>
      <c r="AFK320" s="136"/>
      <c r="AFL320" s="136"/>
      <c r="AFM320" s="136"/>
      <c r="AFN320" s="136"/>
      <c r="AFO320" s="136"/>
      <c r="AFP320" s="136"/>
      <c r="AFQ320" s="136"/>
      <c r="AFR320" s="136"/>
      <c r="AFS320" s="136"/>
      <c r="AFT320" s="136"/>
      <c r="AFU320" s="136"/>
      <c r="AFV320" s="136"/>
      <c r="AFW320" s="136"/>
      <c r="AFX320" s="136"/>
      <c r="AFY320" s="136"/>
      <c r="AFZ320" s="136"/>
      <c r="AGA320" s="136"/>
      <c r="AGB320" s="136"/>
      <c r="AGC320" s="136"/>
      <c r="AGD320" s="136"/>
      <c r="AGE320" s="136"/>
      <c r="AGF320" s="136"/>
      <c r="AGG320" s="136"/>
      <c r="AGH320" s="136"/>
      <c r="AGI320" s="136"/>
      <c r="AGJ320" s="136"/>
      <c r="AGK320" s="136"/>
      <c r="AGL320" s="136"/>
      <c r="AGM320" s="136"/>
      <c r="AGN320" s="136"/>
      <c r="AGO320" s="136"/>
      <c r="AGP320" s="136"/>
      <c r="AGQ320" s="136"/>
      <c r="AGR320" s="136"/>
      <c r="AGS320" s="136"/>
      <c r="AGT320" s="136"/>
      <c r="AGU320" s="136"/>
      <c r="AGV320" s="136"/>
      <c r="AGW320" s="136"/>
      <c r="AGX320" s="136"/>
      <c r="AGY320" s="136"/>
      <c r="AGZ320" s="136"/>
      <c r="AHA320" s="136"/>
      <c r="AHB320" s="136"/>
      <c r="AHC320" s="136"/>
      <c r="AHD320" s="136"/>
      <c r="AHE320" s="136"/>
      <c r="AHF320" s="136"/>
      <c r="AHG320" s="136"/>
      <c r="AHH320" s="136"/>
      <c r="AHI320" s="136"/>
      <c r="AHJ320" s="136"/>
      <c r="AHK320" s="136"/>
      <c r="AHL320" s="136"/>
      <c r="AHM320" s="136"/>
      <c r="AHN320" s="136"/>
      <c r="AHO320" s="136"/>
      <c r="AHP320" s="136"/>
      <c r="AHQ320" s="136"/>
      <c r="AHR320" s="136"/>
      <c r="AHS320" s="136"/>
      <c r="AHT320" s="136"/>
      <c r="AHU320" s="136"/>
      <c r="AHV320" s="136"/>
      <c r="AHW320" s="136"/>
      <c r="AHX320" s="136"/>
      <c r="AHY320" s="136"/>
      <c r="AHZ320" s="136"/>
      <c r="AIA320" s="136"/>
      <c r="AIB320" s="136"/>
      <c r="AIC320" s="136"/>
      <c r="AID320" s="136"/>
      <c r="AIE320" s="136"/>
      <c r="AIF320" s="136"/>
      <c r="AIG320" s="136"/>
      <c r="AIH320" s="136"/>
      <c r="AII320" s="136"/>
      <c r="AIJ320" s="136"/>
      <c r="AIK320" s="136"/>
      <c r="AIL320" s="136"/>
      <c r="AIM320" s="136"/>
      <c r="AIN320" s="136"/>
      <c r="AIO320" s="136"/>
      <c r="AIP320" s="136"/>
      <c r="AIQ320" s="136"/>
      <c r="AIR320" s="136"/>
      <c r="AIS320" s="136"/>
      <c r="AIT320" s="136"/>
      <c r="AIU320" s="136"/>
      <c r="AIV320" s="136"/>
      <c r="AIW320" s="136"/>
      <c r="AIX320" s="136"/>
      <c r="AIY320" s="136"/>
      <c r="AIZ320" s="136"/>
      <c r="AJA320" s="136"/>
      <c r="AJB320" s="136"/>
      <c r="AJC320" s="136"/>
      <c r="AJD320" s="136"/>
      <c r="AJE320" s="136"/>
      <c r="AJF320" s="136"/>
      <c r="AJG320" s="136"/>
      <c r="AJH320" s="136"/>
      <c r="AJI320" s="136"/>
      <c r="AJJ320" s="136"/>
      <c r="AJK320" s="136"/>
      <c r="AJL320" s="136"/>
      <c r="AJM320" s="136"/>
      <c r="AJN320" s="136"/>
      <c r="AJO320" s="136"/>
      <c r="AJP320" s="136"/>
      <c r="AJQ320" s="136"/>
      <c r="AJR320" s="136"/>
      <c r="AJS320" s="136"/>
      <c r="AJT320" s="136"/>
      <c r="AJU320" s="136"/>
      <c r="AJV320" s="136"/>
      <c r="AJW320" s="136"/>
      <c r="AJX320" s="136"/>
      <c r="AJY320" s="136"/>
      <c r="AJZ320" s="136"/>
      <c r="AKA320" s="136"/>
      <c r="AKB320" s="136"/>
      <c r="AKC320" s="136"/>
      <c r="AKD320" s="136"/>
      <c r="AKE320" s="136"/>
      <c r="AKF320" s="136"/>
      <c r="AKG320" s="136"/>
      <c r="AKH320" s="136"/>
      <c r="AKI320" s="136"/>
      <c r="AKJ320" s="136"/>
      <c r="AKK320" s="136"/>
      <c r="AKL320" s="136"/>
      <c r="AKM320" s="136"/>
      <c r="AKN320" s="136"/>
      <c r="AKO320" s="136"/>
      <c r="AKP320" s="136"/>
      <c r="AKQ320" s="136"/>
      <c r="AKR320" s="136"/>
      <c r="AKS320" s="136"/>
      <c r="AKT320" s="136"/>
      <c r="AKU320" s="136"/>
      <c r="AKV320" s="136"/>
      <c r="AKW320" s="136"/>
      <c r="AKX320" s="136"/>
      <c r="AKY320" s="136"/>
      <c r="AKZ320" s="136"/>
      <c r="ALA320" s="136"/>
      <c r="ALB320" s="136"/>
      <c r="ALC320" s="136"/>
      <c r="ALD320" s="136"/>
      <c r="ALE320" s="136"/>
      <c r="ALF320" s="136"/>
      <c r="ALG320" s="136"/>
      <c r="ALH320" s="136"/>
      <c r="ALI320" s="136"/>
      <c r="ALJ320" s="136"/>
      <c r="ALK320" s="136"/>
      <c r="ALL320" s="136"/>
      <c r="ALM320" s="136"/>
      <c r="ALN320" s="136"/>
      <c r="ALO320" s="136"/>
      <c r="ALP320" s="136"/>
      <c r="ALQ320" s="136"/>
      <c r="ALR320" s="136"/>
      <c r="ALS320" s="136"/>
      <c r="ALT320" s="136"/>
      <c r="ALU320" s="136"/>
      <c r="ALV320" s="136"/>
      <c r="ALW320" s="136"/>
      <c r="ALX320" s="136"/>
      <c r="ALY320" s="136"/>
      <c r="ALZ320" s="136"/>
      <c r="AMA320" s="136"/>
      <c r="AMB320" s="136"/>
      <c r="AMC320" s="136"/>
      <c r="AMD320" s="136"/>
      <c r="AME320" s="136"/>
      <c r="AMF320" s="136"/>
      <c r="AMG320" s="136"/>
      <c r="AMH320" s="136"/>
      <c r="AMI320" s="136"/>
    </row>
    <row r="321" spans="1:1023" ht="29.25" x14ac:dyDescent="0.25">
      <c r="A321" s="172" t="s">
        <v>1282</v>
      </c>
      <c r="B321" s="193">
        <v>321</v>
      </c>
      <c r="C321" s="261" t="s">
        <v>26012</v>
      </c>
      <c r="D321" s="212" t="s">
        <v>1283</v>
      </c>
      <c r="E321" s="136"/>
      <c r="F321" s="238"/>
      <c r="G321" s="214"/>
      <c r="H321" s="214"/>
      <c r="I321" s="367"/>
      <c r="J321" s="412" t="s">
        <v>770</v>
      </c>
      <c r="K321" s="409">
        <v>1</v>
      </c>
      <c r="L321" s="461">
        <v>1</v>
      </c>
      <c r="M321" s="161"/>
      <c r="N321" s="161"/>
      <c r="O321" s="161"/>
      <c r="P321" s="161"/>
      <c r="Q321" s="161"/>
      <c r="R321" s="161"/>
      <c r="S321" s="161"/>
      <c r="T321" s="161"/>
      <c r="U321" s="161"/>
      <c r="V321" s="256">
        <f>IF(O321=1,10,100)</f>
        <v>100</v>
      </c>
      <c r="W321" s="256">
        <f>IF(O321=1,1,IF(O321=2,10,100))</f>
        <v>100</v>
      </c>
      <c r="X321" s="256">
        <f>IF(O321=3,20,100)</f>
        <v>100</v>
      </c>
      <c r="Y321" s="256">
        <f>IF(P321=1,10,100)</f>
        <v>100</v>
      </c>
      <c r="Z321" s="256">
        <f>IF(P321=1,1,IF(P321=2,10,100))</f>
        <v>100</v>
      </c>
      <c r="AA321" s="257">
        <f>IF(OR(EXACT(Q321,"1A"),EXACT(Q321,"1B")),0.1,IF(Q321=2,1,100))</f>
        <v>100</v>
      </c>
      <c r="AB321" s="257">
        <f>IF(OR(EXACT(R321,"1A"),EXACT(R321,"1B")),0.1,IF(R321=2,1,100))</f>
        <v>100</v>
      </c>
      <c r="AC321" s="257">
        <f>IF(OR(EXACT(S321,"1A"),EXACT(S321,"1B")),0.3,IF(S321=2,3,100))</f>
        <v>100</v>
      </c>
      <c r="AD321" s="136"/>
      <c r="AE321" s="136"/>
      <c r="AF321" s="249">
        <f>IF(OR(OR(EXACT(J321,"1A"),EXACT(J321,"1B"),EXACT(J321,"1C")),K321=1),1,IF(K321=2,10,100))</f>
        <v>1</v>
      </c>
      <c r="AG321" s="249">
        <f>IF(OR(EXACT(J321,"1A"),EXACT(J321,"1B"),EXACT(J321,"1C")),1,IF(J321=2,10,100))</f>
        <v>1</v>
      </c>
      <c r="AH321" s="249">
        <f>IF(OR(EXACT(J321,"1A"),EXACT(J321,"1B"),EXACT(J321,"1C"),K321=1),3,100)</f>
        <v>3</v>
      </c>
      <c r="AI321" s="249">
        <f>IF(OR(EXACT(J321,"1A"),EXACT(J321,"1B"),EXACT(J321,"1C")),5,100)</f>
        <v>5</v>
      </c>
      <c r="AJ321" s="251"/>
      <c r="AK321" s="136"/>
      <c r="AL321" s="136"/>
      <c r="AM321" s="251"/>
      <c r="AN321" s="136"/>
      <c r="AO321" s="136"/>
      <c r="AP321" s="136"/>
      <c r="AQ321" s="199" t="s">
        <v>1284</v>
      </c>
      <c r="AR321" s="136"/>
      <c r="AS321" s="136"/>
      <c r="AT321" s="136"/>
      <c r="AU321" s="136"/>
      <c r="AV321" s="136"/>
      <c r="AW321" s="136"/>
      <c r="AX321" s="136"/>
      <c r="AY321" s="136"/>
      <c r="AZ321" s="136"/>
      <c r="BA321" s="136"/>
      <c r="BB321" s="136"/>
      <c r="BC321" s="136"/>
      <c r="BD321" s="136"/>
      <c r="BE321" s="136"/>
      <c r="BF321" s="136"/>
      <c r="BG321" s="136"/>
      <c r="BH321" s="136"/>
      <c r="BI321" s="136"/>
      <c r="BJ321" s="136"/>
      <c r="BK321" s="136"/>
      <c r="BL321" s="136"/>
      <c r="BM321" s="136"/>
      <c r="BN321" s="136"/>
      <c r="BO321" s="136"/>
      <c r="BP321" s="136"/>
      <c r="BQ321" s="136"/>
      <c r="BR321" s="136"/>
      <c r="BS321" s="136"/>
      <c r="BT321" s="136"/>
      <c r="BU321" s="136"/>
      <c r="BV321" s="136"/>
      <c r="BW321" s="136"/>
      <c r="BX321" s="136"/>
      <c r="BY321" s="136"/>
      <c r="BZ321" s="136"/>
      <c r="CA321" s="136"/>
      <c r="CB321" s="136"/>
      <c r="CC321" s="136"/>
      <c r="CD321" s="136"/>
      <c r="CE321" s="136"/>
      <c r="CF321" s="136"/>
      <c r="CG321" s="136"/>
      <c r="CH321" s="136"/>
      <c r="CI321" s="136"/>
      <c r="CJ321" s="136"/>
      <c r="CK321" s="136"/>
      <c r="CL321" s="136"/>
      <c r="CM321" s="136"/>
      <c r="CN321" s="136"/>
      <c r="CO321" s="136"/>
      <c r="CP321" s="136"/>
      <c r="CQ321" s="136"/>
      <c r="CR321" s="136"/>
      <c r="CS321" s="136"/>
      <c r="CT321" s="136"/>
      <c r="CU321" s="136"/>
      <c r="CV321" s="136"/>
      <c r="CW321" s="136"/>
      <c r="CX321" s="136"/>
      <c r="CY321" s="136"/>
      <c r="CZ321" s="136"/>
      <c r="DA321" s="136"/>
      <c r="DB321" s="136"/>
      <c r="DC321" s="136"/>
      <c r="DD321" s="136"/>
      <c r="DE321" s="136"/>
      <c r="DF321" s="136"/>
      <c r="DG321" s="136"/>
      <c r="DH321" s="136"/>
      <c r="DI321" s="136"/>
      <c r="DJ321" s="136"/>
      <c r="DK321" s="136"/>
      <c r="DL321" s="136"/>
      <c r="DM321" s="136"/>
      <c r="DN321" s="136"/>
      <c r="DO321" s="136"/>
      <c r="DP321" s="136"/>
      <c r="DQ321" s="136"/>
      <c r="DR321" s="136"/>
      <c r="DS321" s="136"/>
      <c r="DT321" s="136"/>
      <c r="DU321" s="136"/>
      <c r="DV321" s="136"/>
      <c r="DW321" s="136"/>
      <c r="DX321" s="136"/>
      <c r="DY321" s="136"/>
      <c r="DZ321" s="136"/>
      <c r="EA321" s="136"/>
      <c r="EB321" s="136"/>
      <c r="EC321" s="136"/>
      <c r="ED321" s="136"/>
      <c r="EE321" s="136"/>
      <c r="EF321" s="136"/>
      <c r="EG321" s="136"/>
      <c r="EH321" s="136"/>
      <c r="EI321" s="136"/>
      <c r="EJ321" s="136"/>
      <c r="EK321" s="136"/>
      <c r="EL321" s="136"/>
      <c r="EM321" s="136"/>
      <c r="EN321" s="136"/>
      <c r="EO321" s="136"/>
      <c r="EP321" s="136"/>
      <c r="EQ321" s="136"/>
      <c r="ER321" s="136"/>
      <c r="ES321" s="136"/>
      <c r="ET321" s="136"/>
      <c r="EU321" s="136"/>
      <c r="EV321" s="136"/>
      <c r="EW321" s="136"/>
      <c r="EX321" s="136"/>
      <c r="EY321" s="136"/>
      <c r="EZ321" s="136"/>
      <c r="FA321" s="136"/>
      <c r="FB321" s="136"/>
      <c r="FC321" s="136"/>
      <c r="FD321" s="136"/>
      <c r="FE321" s="136"/>
      <c r="FF321" s="136"/>
      <c r="FG321" s="136"/>
      <c r="FH321" s="136"/>
      <c r="FI321" s="136"/>
      <c r="FJ321" s="136"/>
      <c r="FK321" s="136"/>
      <c r="FL321" s="136"/>
      <c r="FM321" s="136"/>
      <c r="FN321" s="136"/>
      <c r="FO321" s="136"/>
      <c r="FP321" s="136"/>
      <c r="FQ321" s="136"/>
      <c r="FR321" s="136"/>
      <c r="FS321" s="136"/>
      <c r="FT321" s="136"/>
      <c r="FU321" s="136"/>
      <c r="FV321" s="136"/>
      <c r="FW321" s="136"/>
      <c r="FX321" s="136"/>
      <c r="FY321" s="136"/>
      <c r="FZ321" s="136"/>
      <c r="GA321" s="136"/>
      <c r="GB321" s="136"/>
      <c r="GC321" s="136"/>
      <c r="GD321" s="136"/>
      <c r="GE321" s="136"/>
      <c r="GF321" s="136"/>
      <c r="GG321" s="136"/>
      <c r="GH321" s="136"/>
      <c r="GI321" s="136"/>
      <c r="GJ321" s="136"/>
      <c r="GK321" s="136"/>
      <c r="GL321" s="136"/>
      <c r="GM321" s="136"/>
      <c r="GN321" s="136"/>
      <c r="GO321" s="136"/>
      <c r="GP321" s="136"/>
      <c r="GQ321" s="136"/>
      <c r="GR321" s="136"/>
      <c r="GS321" s="136"/>
      <c r="GT321" s="136"/>
      <c r="GU321" s="136"/>
      <c r="GV321" s="136"/>
      <c r="GW321" s="136"/>
      <c r="GX321" s="136"/>
      <c r="GY321" s="136"/>
      <c r="GZ321" s="136"/>
      <c r="HA321" s="136"/>
      <c r="HB321" s="136"/>
      <c r="HC321" s="136"/>
      <c r="HD321" s="136"/>
      <c r="HE321" s="136"/>
      <c r="HF321" s="136"/>
      <c r="HG321" s="136"/>
      <c r="HH321" s="136"/>
      <c r="HI321" s="136"/>
      <c r="HJ321" s="136"/>
      <c r="HK321" s="136"/>
      <c r="HL321" s="136"/>
      <c r="HM321" s="136"/>
      <c r="HN321" s="136"/>
      <c r="HO321" s="136"/>
      <c r="HP321" s="136"/>
      <c r="HQ321" s="136"/>
      <c r="HR321" s="136"/>
      <c r="HS321" s="136"/>
      <c r="HT321" s="136"/>
      <c r="HU321" s="136"/>
      <c r="HV321" s="136"/>
      <c r="HW321" s="136"/>
      <c r="HX321" s="136"/>
      <c r="HY321" s="136"/>
      <c r="HZ321" s="136"/>
      <c r="IA321" s="136"/>
      <c r="IB321" s="136"/>
      <c r="IC321" s="136"/>
      <c r="ID321" s="136"/>
      <c r="IE321" s="136"/>
      <c r="IF321" s="136"/>
      <c r="IG321" s="136"/>
      <c r="IH321" s="136"/>
      <c r="II321" s="136"/>
      <c r="IJ321" s="136"/>
      <c r="IK321" s="136"/>
      <c r="IL321" s="136"/>
      <c r="IM321" s="136"/>
      <c r="IN321" s="136"/>
      <c r="IO321" s="136"/>
      <c r="IP321" s="136"/>
      <c r="IQ321" s="136"/>
      <c r="IR321" s="136"/>
      <c r="IS321" s="136"/>
      <c r="IT321" s="136"/>
      <c r="IU321" s="136"/>
      <c r="IV321" s="136"/>
      <c r="IW321" s="136"/>
      <c r="IX321" s="136"/>
      <c r="IY321" s="136"/>
      <c r="IZ321" s="136"/>
      <c r="JA321" s="136"/>
      <c r="JB321" s="136"/>
      <c r="JC321" s="136"/>
      <c r="JD321" s="136"/>
      <c r="JE321" s="136"/>
      <c r="JF321" s="136"/>
      <c r="JG321" s="136"/>
      <c r="JH321" s="136"/>
      <c r="JI321" s="136"/>
      <c r="JJ321" s="136"/>
      <c r="JK321" s="136"/>
      <c r="JL321" s="136"/>
      <c r="JM321" s="136"/>
      <c r="JN321" s="136"/>
      <c r="JO321" s="136"/>
      <c r="JP321" s="136"/>
      <c r="JQ321" s="136"/>
      <c r="JR321" s="136"/>
      <c r="JS321" s="136"/>
      <c r="JT321" s="136"/>
      <c r="JU321" s="136"/>
      <c r="JV321" s="136"/>
      <c r="JW321" s="136"/>
      <c r="JX321" s="136"/>
      <c r="JY321" s="136"/>
      <c r="JZ321" s="136"/>
      <c r="KA321" s="136"/>
      <c r="KB321" s="136"/>
      <c r="KC321" s="136"/>
      <c r="KD321" s="136"/>
      <c r="KE321" s="136"/>
      <c r="KF321" s="136"/>
      <c r="KG321" s="136"/>
      <c r="KH321" s="136"/>
      <c r="KI321" s="136"/>
      <c r="KJ321" s="136"/>
      <c r="KK321" s="136"/>
      <c r="KL321" s="136"/>
      <c r="KM321" s="136"/>
      <c r="KN321" s="136"/>
      <c r="KO321" s="136"/>
      <c r="KP321" s="136"/>
      <c r="KQ321" s="136"/>
      <c r="KR321" s="136"/>
      <c r="KS321" s="136"/>
      <c r="KT321" s="136"/>
      <c r="KU321" s="136"/>
      <c r="KV321" s="136"/>
      <c r="KW321" s="136"/>
      <c r="KX321" s="136"/>
      <c r="KY321" s="136"/>
      <c r="KZ321" s="136"/>
      <c r="LA321" s="136"/>
      <c r="LB321" s="136"/>
      <c r="LC321" s="136"/>
      <c r="LD321" s="136"/>
      <c r="LE321" s="136"/>
      <c r="LF321" s="136"/>
      <c r="LG321" s="136"/>
      <c r="LH321" s="136"/>
      <c r="LI321" s="136"/>
      <c r="LJ321" s="136"/>
      <c r="LK321" s="136"/>
      <c r="LL321" s="136"/>
      <c r="LM321" s="136"/>
      <c r="LN321" s="136"/>
      <c r="LO321" s="136"/>
      <c r="LP321" s="136"/>
      <c r="LQ321" s="136"/>
      <c r="LR321" s="136"/>
      <c r="LS321" s="136"/>
      <c r="LT321" s="136"/>
      <c r="LU321" s="136"/>
      <c r="LV321" s="136"/>
      <c r="LW321" s="136"/>
      <c r="LX321" s="136"/>
      <c r="LY321" s="136"/>
      <c r="LZ321" s="136"/>
      <c r="MA321" s="136"/>
      <c r="MB321" s="136"/>
      <c r="MC321" s="136"/>
      <c r="MD321" s="136"/>
      <c r="ME321" s="136"/>
      <c r="MF321" s="136"/>
      <c r="MG321" s="136"/>
      <c r="MH321" s="136"/>
      <c r="MI321" s="136"/>
      <c r="MJ321" s="136"/>
      <c r="MK321" s="136"/>
      <c r="ML321" s="136"/>
      <c r="MM321" s="136"/>
      <c r="MN321" s="136"/>
      <c r="MO321" s="136"/>
      <c r="MP321" s="136"/>
      <c r="MQ321" s="136"/>
      <c r="MR321" s="136"/>
      <c r="MS321" s="136"/>
      <c r="MT321" s="136"/>
      <c r="MU321" s="136"/>
      <c r="MV321" s="136"/>
      <c r="MW321" s="136"/>
      <c r="MX321" s="136"/>
      <c r="MY321" s="136"/>
      <c r="MZ321" s="136"/>
      <c r="NA321" s="136"/>
      <c r="NB321" s="136"/>
      <c r="NC321" s="136"/>
      <c r="ND321" s="136"/>
      <c r="NE321" s="136"/>
      <c r="NF321" s="136"/>
      <c r="NG321" s="136"/>
      <c r="NH321" s="136"/>
      <c r="NI321" s="136"/>
      <c r="NJ321" s="136"/>
      <c r="NK321" s="136"/>
      <c r="NL321" s="136"/>
      <c r="NM321" s="136"/>
      <c r="NN321" s="136"/>
      <c r="NO321" s="136"/>
      <c r="NP321" s="136"/>
      <c r="NQ321" s="136"/>
      <c r="NR321" s="136"/>
      <c r="NS321" s="136"/>
      <c r="NT321" s="136"/>
      <c r="NU321" s="136"/>
      <c r="NV321" s="136"/>
      <c r="NW321" s="136"/>
      <c r="NX321" s="136"/>
      <c r="NY321" s="136"/>
      <c r="NZ321" s="136"/>
      <c r="OA321" s="136"/>
      <c r="OB321" s="136"/>
      <c r="OC321" s="136"/>
      <c r="OD321" s="136"/>
      <c r="OE321" s="136"/>
      <c r="OF321" s="136"/>
      <c r="OG321" s="136"/>
      <c r="OH321" s="136"/>
      <c r="OI321" s="136"/>
      <c r="OJ321" s="136"/>
      <c r="OK321" s="136"/>
      <c r="OL321" s="136"/>
      <c r="OM321" s="136"/>
      <c r="ON321" s="136"/>
      <c r="OO321" s="136"/>
      <c r="OP321" s="136"/>
      <c r="OQ321" s="136"/>
      <c r="OR321" s="136"/>
      <c r="OS321" s="136"/>
      <c r="OT321" s="136"/>
      <c r="OU321" s="136"/>
      <c r="OV321" s="136"/>
      <c r="OW321" s="136"/>
      <c r="OX321" s="136"/>
      <c r="OY321" s="136"/>
      <c r="OZ321" s="136"/>
      <c r="PA321" s="136"/>
      <c r="PB321" s="136"/>
      <c r="PC321" s="136"/>
      <c r="PD321" s="136"/>
      <c r="PE321" s="136"/>
      <c r="PF321" s="136"/>
      <c r="PG321" s="136"/>
      <c r="PH321" s="136"/>
      <c r="PI321" s="136"/>
      <c r="PJ321" s="136"/>
      <c r="PK321" s="136"/>
      <c r="PL321" s="136"/>
      <c r="PM321" s="136"/>
      <c r="PN321" s="136"/>
      <c r="PO321" s="136"/>
      <c r="PP321" s="136"/>
      <c r="PQ321" s="136"/>
      <c r="PR321" s="136"/>
      <c r="PS321" s="136"/>
      <c r="PT321" s="136"/>
      <c r="PU321" s="136"/>
      <c r="PV321" s="136"/>
      <c r="PW321" s="136"/>
      <c r="PX321" s="136"/>
      <c r="PY321" s="136"/>
      <c r="PZ321" s="136"/>
      <c r="QA321" s="136"/>
      <c r="QB321" s="136"/>
      <c r="QC321" s="136"/>
      <c r="QD321" s="136"/>
      <c r="QE321" s="136"/>
      <c r="QF321" s="136"/>
      <c r="QG321" s="136"/>
      <c r="QH321" s="136"/>
      <c r="QI321" s="136"/>
      <c r="QJ321" s="136"/>
      <c r="QK321" s="136"/>
      <c r="QL321" s="136"/>
      <c r="QM321" s="136"/>
      <c r="QN321" s="136"/>
      <c r="QO321" s="136"/>
      <c r="QP321" s="136"/>
      <c r="QQ321" s="136"/>
      <c r="QR321" s="136"/>
      <c r="QS321" s="136"/>
      <c r="QT321" s="136"/>
      <c r="QU321" s="136"/>
      <c r="QV321" s="136"/>
      <c r="QW321" s="136"/>
      <c r="QX321" s="136"/>
      <c r="QY321" s="136"/>
      <c r="QZ321" s="136"/>
      <c r="RA321" s="136"/>
      <c r="RB321" s="136"/>
      <c r="RC321" s="136"/>
      <c r="RD321" s="136"/>
      <c r="RE321" s="136"/>
      <c r="RF321" s="136"/>
      <c r="RG321" s="136"/>
      <c r="RH321" s="136"/>
      <c r="RI321" s="136"/>
      <c r="RJ321" s="136"/>
      <c r="RK321" s="136"/>
      <c r="RL321" s="136"/>
      <c r="RM321" s="136"/>
      <c r="RN321" s="136"/>
      <c r="RO321" s="136"/>
      <c r="RP321" s="136"/>
      <c r="RQ321" s="136"/>
      <c r="RR321" s="136"/>
      <c r="RS321" s="136"/>
      <c r="RT321" s="136"/>
      <c r="RU321" s="136"/>
      <c r="RV321" s="136"/>
      <c r="RW321" s="136"/>
      <c r="RX321" s="136"/>
      <c r="RY321" s="136"/>
      <c r="RZ321" s="136"/>
      <c r="SA321" s="136"/>
      <c r="SB321" s="136"/>
      <c r="SC321" s="136"/>
      <c r="SD321" s="136"/>
      <c r="SE321" s="136"/>
      <c r="SF321" s="136"/>
      <c r="SG321" s="136"/>
      <c r="SH321" s="136"/>
      <c r="SI321" s="136"/>
      <c r="SJ321" s="136"/>
      <c r="SK321" s="136"/>
      <c r="SL321" s="136"/>
      <c r="SM321" s="136"/>
      <c r="SN321" s="136"/>
      <c r="SO321" s="136"/>
      <c r="SP321" s="136"/>
      <c r="SQ321" s="136"/>
      <c r="SR321" s="136"/>
      <c r="SS321" s="136"/>
      <c r="ST321" s="136"/>
      <c r="SU321" s="136"/>
      <c r="SV321" s="136"/>
      <c r="SW321" s="136"/>
      <c r="SX321" s="136"/>
      <c r="SY321" s="136"/>
      <c r="SZ321" s="136"/>
      <c r="TA321" s="136"/>
      <c r="TB321" s="136"/>
      <c r="TC321" s="136"/>
      <c r="TD321" s="136"/>
      <c r="TE321" s="136"/>
      <c r="TF321" s="136"/>
      <c r="TG321" s="136"/>
      <c r="TH321" s="136"/>
      <c r="TI321" s="136"/>
      <c r="TJ321" s="136"/>
      <c r="TK321" s="136"/>
      <c r="TL321" s="136"/>
      <c r="TM321" s="136"/>
      <c r="TN321" s="136"/>
      <c r="TO321" s="136"/>
      <c r="TP321" s="136"/>
      <c r="TQ321" s="136"/>
      <c r="TR321" s="136"/>
      <c r="TS321" s="136"/>
      <c r="TT321" s="136"/>
      <c r="TU321" s="136"/>
      <c r="TV321" s="136"/>
      <c r="TW321" s="136"/>
      <c r="TX321" s="136"/>
      <c r="TY321" s="136"/>
      <c r="TZ321" s="136"/>
      <c r="UA321" s="136"/>
      <c r="UB321" s="136"/>
      <c r="UC321" s="136"/>
      <c r="UD321" s="136"/>
      <c r="UE321" s="136"/>
      <c r="UF321" s="136"/>
      <c r="UG321" s="136"/>
      <c r="UH321" s="136"/>
      <c r="UI321" s="136"/>
      <c r="UJ321" s="136"/>
      <c r="UK321" s="136"/>
      <c r="UL321" s="136"/>
      <c r="UM321" s="136"/>
      <c r="UN321" s="136"/>
      <c r="UO321" s="136"/>
      <c r="UP321" s="136"/>
      <c r="UQ321" s="136"/>
      <c r="UR321" s="136"/>
      <c r="US321" s="136"/>
      <c r="UT321" s="136"/>
      <c r="UU321" s="136"/>
      <c r="UV321" s="136"/>
      <c r="UW321" s="136"/>
      <c r="UX321" s="136"/>
      <c r="UY321" s="136"/>
      <c r="UZ321" s="136"/>
      <c r="VA321" s="136"/>
      <c r="VB321" s="136"/>
      <c r="VC321" s="136"/>
      <c r="VD321" s="136"/>
      <c r="VE321" s="136"/>
      <c r="VF321" s="136"/>
      <c r="VG321" s="136"/>
      <c r="VH321" s="136"/>
      <c r="VI321" s="136"/>
      <c r="VJ321" s="136"/>
      <c r="VK321" s="136"/>
      <c r="VL321" s="136"/>
      <c r="VM321" s="136"/>
      <c r="VN321" s="136"/>
      <c r="VO321" s="136"/>
      <c r="VP321" s="136"/>
      <c r="VQ321" s="136"/>
      <c r="VR321" s="136"/>
      <c r="VS321" s="136"/>
      <c r="VT321" s="136"/>
      <c r="VU321" s="136"/>
      <c r="VV321" s="136"/>
      <c r="VW321" s="136"/>
      <c r="VX321" s="136"/>
      <c r="VY321" s="136"/>
      <c r="VZ321" s="136"/>
      <c r="WA321" s="136"/>
      <c r="WB321" s="136"/>
      <c r="WC321" s="136"/>
      <c r="WD321" s="136"/>
      <c r="WE321" s="136"/>
      <c r="WF321" s="136"/>
      <c r="WG321" s="136"/>
      <c r="WH321" s="136"/>
      <c r="WI321" s="136"/>
      <c r="WJ321" s="136"/>
      <c r="WK321" s="136"/>
      <c r="WL321" s="136"/>
      <c r="WM321" s="136"/>
      <c r="WN321" s="136"/>
      <c r="WO321" s="136"/>
      <c r="WP321" s="136"/>
      <c r="WQ321" s="136"/>
      <c r="WR321" s="136"/>
      <c r="WS321" s="136"/>
      <c r="WT321" s="136"/>
      <c r="WU321" s="136"/>
      <c r="WV321" s="136"/>
      <c r="WW321" s="136"/>
      <c r="WX321" s="136"/>
      <c r="WY321" s="136"/>
      <c r="WZ321" s="136"/>
      <c r="XA321" s="136"/>
      <c r="XB321" s="136"/>
      <c r="XC321" s="136"/>
      <c r="XD321" s="136"/>
      <c r="XE321" s="136"/>
      <c r="XF321" s="136"/>
      <c r="XG321" s="136"/>
      <c r="XH321" s="136"/>
      <c r="XI321" s="136"/>
      <c r="XJ321" s="136"/>
      <c r="XK321" s="136"/>
      <c r="XL321" s="136"/>
      <c r="XM321" s="136"/>
      <c r="XN321" s="136"/>
      <c r="XO321" s="136"/>
      <c r="XP321" s="136"/>
      <c r="XQ321" s="136"/>
      <c r="XR321" s="136"/>
      <c r="XS321" s="136"/>
      <c r="XT321" s="136"/>
      <c r="XU321" s="136"/>
      <c r="XV321" s="136"/>
      <c r="XW321" s="136"/>
      <c r="XX321" s="136"/>
      <c r="XY321" s="136"/>
      <c r="XZ321" s="136"/>
      <c r="YA321" s="136"/>
      <c r="YB321" s="136"/>
      <c r="YC321" s="136"/>
      <c r="YD321" s="136"/>
      <c r="YE321" s="136"/>
      <c r="YF321" s="136"/>
      <c r="YG321" s="136"/>
      <c r="YH321" s="136"/>
      <c r="YI321" s="136"/>
      <c r="YJ321" s="136"/>
      <c r="YK321" s="136"/>
      <c r="YL321" s="136"/>
      <c r="YM321" s="136"/>
      <c r="YN321" s="136"/>
      <c r="YO321" s="136"/>
      <c r="YP321" s="136"/>
      <c r="YQ321" s="136"/>
      <c r="YR321" s="136"/>
      <c r="YS321" s="136"/>
      <c r="YT321" s="136"/>
      <c r="YU321" s="136"/>
      <c r="YV321" s="136"/>
      <c r="YW321" s="136"/>
      <c r="YX321" s="136"/>
      <c r="YY321" s="136"/>
      <c r="YZ321" s="136"/>
      <c r="ZA321" s="136"/>
      <c r="ZB321" s="136"/>
      <c r="ZC321" s="136"/>
      <c r="ZD321" s="136"/>
      <c r="ZE321" s="136"/>
      <c r="ZF321" s="136"/>
      <c r="ZG321" s="136"/>
      <c r="ZH321" s="136"/>
      <c r="ZI321" s="136"/>
      <c r="ZJ321" s="136"/>
      <c r="ZK321" s="136"/>
      <c r="ZL321" s="136"/>
      <c r="ZM321" s="136"/>
      <c r="ZN321" s="136"/>
      <c r="ZO321" s="136"/>
      <c r="ZP321" s="136"/>
      <c r="ZQ321" s="136"/>
      <c r="ZR321" s="136"/>
      <c r="ZS321" s="136"/>
      <c r="ZT321" s="136"/>
      <c r="ZU321" s="136"/>
      <c r="ZV321" s="136"/>
      <c r="ZW321" s="136"/>
      <c r="ZX321" s="136"/>
      <c r="ZY321" s="136"/>
      <c r="ZZ321" s="136"/>
      <c r="AAA321" s="136"/>
      <c r="AAB321" s="136"/>
      <c r="AAC321" s="136"/>
      <c r="AAD321" s="136"/>
      <c r="AAE321" s="136"/>
      <c r="AAF321" s="136"/>
      <c r="AAG321" s="136"/>
      <c r="AAH321" s="136"/>
      <c r="AAI321" s="136"/>
      <c r="AAJ321" s="136"/>
      <c r="AAK321" s="136"/>
      <c r="AAL321" s="136"/>
      <c r="AAM321" s="136"/>
      <c r="AAN321" s="136"/>
      <c r="AAO321" s="136"/>
      <c r="AAP321" s="136"/>
      <c r="AAQ321" s="136"/>
      <c r="AAR321" s="136"/>
      <c r="AAS321" s="136"/>
      <c r="AAT321" s="136"/>
      <c r="AAU321" s="136"/>
      <c r="AAV321" s="136"/>
      <c r="AAW321" s="136"/>
      <c r="AAX321" s="136"/>
      <c r="AAY321" s="136"/>
      <c r="AAZ321" s="136"/>
      <c r="ABA321" s="136"/>
      <c r="ABB321" s="136"/>
      <c r="ABC321" s="136"/>
      <c r="ABD321" s="136"/>
      <c r="ABE321" s="136"/>
      <c r="ABF321" s="136"/>
      <c r="ABG321" s="136"/>
      <c r="ABH321" s="136"/>
      <c r="ABI321" s="136"/>
      <c r="ABJ321" s="136"/>
      <c r="ABK321" s="136"/>
      <c r="ABL321" s="136"/>
      <c r="ABM321" s="136"/>
      <c r="ABN321" s="136"/>
      <c r="ABO321" s="136"/>
      <c r="ABP321" s="136"/>
      <c r="ABQ321" s="136"/>
      <c r="ABR321" s="136"/>
      <c r="ABS321" s="136"/>
      <c r="ABT321" s="136"/>
      <c r="ABU321" s="136"/>
      <c r="ABV321" s="136"/>
      <c r="ABW321" s="136"/>
      <c r="ABX321" s="136"/>
      <c r="ABY321" s="136"/>
      <c r="ABZ321" s="136"/>
      <c r="ACA321" s="136"/>
      <c r="ACB321" s="136"/>
      <c r="ACC321" s="136"/>
      <c r="ACD321" s="136"/>
      <c r="ACE321" s="136"/>
      <c r="ACF321" s="136"/>
      <c r="ACG321" s="136"/>
      <c r="ACH321" s="136"/>
      <c r="ACI321" s="136"/>
      <c r="ACJ321" s="136"/>
      <c r="ACK321" s="136"/>
      <c r="ACL321" s="136"/>
      <c r="ACM321" s="136"/>
      <c r="ACN321" s="136"/>
      <c r="ACO321" s="136"/>
      <c r="ACP321" s="136"/>
      <c r="ACQ321" s="136"/>
      <c r="ACR321" s="136"/>
      <c r="ACS321" s="136"/>
      <c r="ACT321" s="136"/>
      <c r="ACU321" s="136"/>
      <c r="ACV321" s="136"/>
      <c r="ACW321" s="136"/>
      <c r="ACX321" s="136"/>
      <c r="ACY321" s="136"/>
      <c r="ACZ321" s="136"/>
      <c r="ADA321" s="136"/>
      <c r="ADB321" s="136"/>
      <c r="ADC321" s="136"/>
      <c r="ADD321" s="136"/>
      <c r="ADE321" s="136"/>
      <c r="ADF321" s="136"/>
      <c r="ADG321" s="136"/>
      <c r="ADH321" s="136"/>
      <c r="ADI321" s="136"/>
      <c r="ADJ321" s="136"/>
      <c r="ADK321" s="136"/>
      <c r="ADL321" s="136"/>
      <c r="ADM321" s="136"/>
      <c r="ADN321" s="136"/>
      <c r="ADO321" s="136"/>
      <c r="ADP321" s="136"/>
      <c r="ADQ321" s="136"/>
      <c r="ADR321" s="136"/>
      <c r="ADS321" s="136"/>
      <c r="ADT321" s="136"/>
      <c r="ADU321" s="136"/>
      <c r="ADV321" s="136"/>
      <c r="ADW321" s="136"/>
      <c r="ADX321" s="136"/>
      <c r="ADY321" s="136"/>
      <c r="ADZ321" s="136"/>
      <c r="AEA321" s="136"/>
      <c r="AEB321" s="136"/>
      <c r="AEC321" s="136"/>
      <c r="AED321" s="136"/>
      <c r="AEE321" s="136"/>
      <c r="AEF321" s="136"/>
      <c r="AEG321" s="136"/>
      <c r="AEH321" s="136"/>
      <c r="AEI321" s="136"/>
      <c r="AEJ321" s="136"/>
      <c r="AEK321" s="136"/>
      <c r="AEL321" s="136"/>
      <c r="AEM321" s="136"/>
      <c r="AEN321" s="136"/>
      <c r="AEO321" s="136"/>
      <c r="AEP321" s="136"/>
      <c r="AEQ321" s="136"/>
      <c r="AER321" s="136"/>
      <c r="AES321" s="136"/>
      <c r="AET321" s="136"/>
      <c r="AEU321" s="136"/>
      <c r="AEV321" s="136"/>
      <c r="AEW321" s="136"/>
      <c r="AEX321" s="136"/>
      <c r="AEY321" s="136"/>
      <c r="AEZ321" s="136"/>
      <c r="AFA321" s="136"/>
      <c r="AFB321" s="136"/>
      <c r="AFC321" s="136"/>
      <c r="AFD321" s="136"/>
      <c r="AFE321" s="136"/>
      <c r="AFF321" s="136"/>
      <c r="AFG321" s="136"/>
      <c r="AFH321" s="136"/>
      <c r="AFI321" s="136"/>
      <c r="AFJ321" s="136"/>
      <c r="AFK321" s="136"/>
      <c r="AFL321" s="136"/>
      <c r="AFM321" s="136"/>
      <c r="AFN321" s="136"/>
      <c r="AFO321" s="136"/>
      <c r="AFP321" s="136"/>
      <c r="AFQ321" s="136"/>
      <c r="AFR321" s="136"/>
      <c r="AFS321" s="136"/>
      <c r="AFT321" s="136"/>
      <c r="AFU321" s="136"/>
      <c r="AFV321" s="136"/>
      <c r="AFW321" s="136"/>
      <c r="AFX321" s="136"/>
      <c r="AFY321" s="136"/>
      <c r="AFZ321" s="136"/>
      <c r="AGA321" s="136"/>
      <c r="AGB321" s="136"/>
      <c r="AGC321" s="136"/>
      <c r="AGD321" s="136"/>
      <c r="AGE321" s="136"/>
      <c r="AGF321" s="136"/>
      <c r="AGG321" s="136"/>
      <c r="AGH321" s="136"/>
      <c r="AGI321" s="136"/>
      <c r="AGJ321" s="136"/>
      <c r="AGK321" s="136"/>
      <c r="AGL321" s="136"/>
      <c r="AGM321" s="136"/>
      <c r="AGN321" s="136"/>
      <c r="AGO321" s="136"/>
      <c r="AGP321" s="136"/>
      <c r="AGQ321" s="136"/>
      <c r="AGR321" s="136"/>
      <c r="AGS321" s="136"/>
      <c r="AGT321" s="136"/>
      <c r="AGU321" s="136"/>
      <c r="AGV321" s="136"/>
      <c r="AGW321" s="136"/>
      <c r="AGX321" s="136"/>
      <c r="AGY321" s="136"/>
      <c r="AGZ321" s="136"/>
      <c r="AHA321" s="136"/>
      <c r="AHB321" s="136"/>
      <c r="AHC321" s="136"/>
      <c r="AHD321" s="136"/>
      <c r="AHE321" s="136"/>
      <c r="AHF321" s="136"/>
      <c r="AHG321" s="136"/>
      <c r="AHH321" s="136"/>
      <c r="AHI321" s="136"/>
      <c r="AHJ321" s="136"/>
      <c r="AHK321" s="136"/>
      <c r="AHL321" s="136"/>
      <c r="AHM321" s="136"/>
      <c r="AHN321" s="136"/>
      <c r="AHO321" s="136"/>
      <c r="AHP321" s="136"/>
      <c r="AHQ321" s="136"/>
      <c r="AHR321" s="136"/>
      <c r="AHS321" s="136"/>
      <c r="AHT321" s="136"/>
      <c r="AHU321" s="136"/>
      <c r="AHV321" s="136"/>
      <c r="AHW321" s="136"/>
      <c r="AHX321" s="136"/>
      <c r="AHY321" s="136"/>
      <c r="AHZ321" s="136"/>
      <c r="AIA321" s="136"/>
      <c r="AIB321" s="136"/>
      <c r="AIC321" s="136"/>
      <c r="AID321" s="136"/>
      <c r="AIE321" s="136"/>
      <c r="AIF321" s="136"/>
      <c r="AIG321" s="136"/>
      <c r="AIH321" s="136"/>
      <c r="AII321" s="136"/>
      <c r="AIJ321" s="136"/>
      <c r="AIK321" s="136"/>
      <c r="AIL321" s="136"/>
      <c r="AIM321" s="136"/>
      <c r="AIN321" s="136"/>
      <c r="AIO321" s="136"/>
      <c r="AIP321" s="136"/>
      <c r="AIQ321" s="136"/>
      <c r="AIR321" s="136"/>
      <c r="AIS321" s="136"/>
      <c r="AIT321" s="136"/>
      <c r="AIU321" s="136"/>
      <c r="AIV321" s="136"/>
      <c r="AIW321" s="136"/>
      <c r="AIX321" s="136"/>
      <c r="AIY321" s="136"/>
      <c r="AIZ321" s="136"/>
      <c r="AJA321" s="136"/>
      <c r="AJB321" s="136"/>
      <c r="AJC321" s="136"/>
      <c r="AJD321" s="136"/>
      <c r="AJE321" s="136"/>
      <c r="AJF321" s="136"/>
      <c r="AJG321" s="136"/>
      <c r="AJH321" s="136"/>
      <c r="AJI321" s="136"/>
      <c r="AJJ321" s="136"/>
      <c r="AJK321" s="136"/>
      <c r="AJL321" s="136"/>
      <c r="AJM321" s="136"/>
      <c r="AJN321" s="136"/>
      <c r="AJO321" s="136"/>
      <c r="AJP321" s="136"/>
      <c r="AJQ321" s="136"/>
      <c r="AJR321" s="136"/>
      <c r="AJS321" s="136"/>
      <c r="AJT321" s="136"/>
      <c r="AJU321" s="136"/>
      <c r="AJV321" s="136"/>
      <c r="AJW321" s="136"/>
      <c r="AJX321" s="136"/>
      <c r="AJY321" s="136"/>
      <c r="AJZ321" s="136"/>
      <c r="AKA321" s="136"/>
      <c r="AKB321" s="136"/>
      <c r="AKC321" s="136"/>
      <c r="AKD321" s="136"/>
      <c r="AKE321" s="136"/>
      <c r="AKF321" s="136"/>
      <c r="AKG321" s="136"/>
      <c r="AKH321" s="136"/>
      <c r="AKI321" s="136"/>
      <c r="AKJ321" s="136"/>
      <c r="AKK321" s="136"/>
      <c r="AKL321" s="136"/>
      <c r="AKM321" s="136"/>
      <c r="AKN321" s="136"/>
      <c r="AKO321" s="136"/>
      <c r="AKP321" s="136"/>
      <c r="AKQ321" s="136"/>
      <c r="AKR321" s="136"/>
      <c r="AKS321" s="136"/>
      <c r="AKT321" s="136"/>
      <c r="AKU321" s="136"/>
      <c r="AKV321" s="136"/>
      <c r="AKW321" s="136"/>
      <c r="AKX321" s="136"/>
      <c r="AKY321" s="136"/>
      <c r="AKZ321" s="136"/>
      <c r="ALA321" s="136"/>
      <c r="ALB321" s="136"/>
      <c r="ALC321" s="136"/>
      <c r="ALD321" s="136"/>
      <c r="ALE321" s="136"/>
      <c r="ALF321" s="136"/>
      <c r="ALG321" s="136"/>
      <c r="ALH321" s="136"/>
      <c r="ALI321" s="136"/>
      <c r="ALJ321" s="136"/>
      <c r="ALK321" s="136"/>
      <c r="ALL321" s="136"/>
      <c r="ALM321" s="136"/>
      <c r="ALN321" s="136"/>
      <c r="ALO321" s="136"/>
      <c r="ALP321" s="136"/>
      <c r="ALQ321" s="136"/>
      <c r="ALR321" s="136"/>
      <c r="ALS321" s="136"/>
      <c r="ALT321" s="136"/>
      <c r="ALU321" s="136"/>
      <c r="ALV321" s="136"/>
      <c r="ALW321" s="136"/>
      <c r="ALX321" s="136"/>
      <c r="ALY321" s="136"/>
      <c r="ALZ321" s="136"/>
      <c r="AMA321" s="136"/>
      <c r="AMB321" s="136"/>
      <c r="AMC321" s="136"/>
      <c r="AMD321" s="136"/>
      <c r="AME321" s="136"/>
      <c r="AMF321" s="136"/>
      <c r="AMG321" s="136"/>
      <c r="AMH321" s="136"/>
      <c r="AMI321" s="136"/>
    </row>
    <row r="322" spans="1:1023" ht="29.25" x14ac:dyDescent="0.25">
      <c r="A322" s="172" t="s">
        <v>1285</v>
      </c>
      <c r="B322" s="193">
        <v>322</v>
      </c>
      <c r="C322" s="261" t="s">
        <v>26013</v>
      </c>
      <c r="D322" s="212" t="s">
        <v>1286</v>
      </c>
      <c r="E322" s="136"/>
      <c r="F322" s="238"/>
      <c r="G322" s="214"/>
      <c r="H322" s="214"/>
      <c r="I322" s="367"/>
      <c r="J322" s="443"/>
      <c r="K322" s="161"/>
      <c r="L322" s="161"/>
      <c r="M322" s="161"/>
      <c r="N322" s="161"/>
      <c r="O322" s="161"/>
      <c r="P322" s="161"/>
      <c r="Q322" s="161"/>
      <c r="R322" s="161"/>
      <c r="S322" s="161"/>
      <c r="T322" s="161"/>
      <c r="U322" s="161"/>
      <c r="V322" s="256">
        <f>IF(O322=1,10,100)</f>
        <v>100</v>
      </c>
      <c r="W322" s="256">
        <f>IF(O322=1,1,IF(O322=2,10,100))</f>
        <v>100</v>
      </c>
      <c r="X322" s="256">
        <f>IF(O322=3,20,100)</f>
        <v>100</v>
      </c>
      <c r="Y322" s="256">
        <f>IF(P322=1,10,100)</f>
        <v>100</v>
      </c>
      <c r="Z322" s="256">
        <f>IF(P322=1,1,IF(P322=2,10,100))</f>
        <v>100</v>
      </c>
      <c r="AA322" s="257">
        <f>IF(OR(EXACT(Q322,"1A"),EXACT(Q322,"1B")),0.1,IF(Q322=2,1,100))</f>
        <v>100</v>
      </c>
      <c r="AB322" s="257">
        <f>IF(OR(EXACT(R322,"1A"),EXACT(R322,"1B")),0.1,IF(R322=2,1,100))</f>
        <v>100</v>
      </c>
      <c r="AC322" s="257">
        <f>IF(OR(EXACT(S322,"1A"),EXACT(S322,"1B")),0.3,IF(S322=2,3,100))</f>
        <v>100</v>
      </c>
      <c r="AD322" s="136"/>
      <c r="AE322" s="136"/>
      <c r="AF322" s="249">
        <f>IF(OR(OR(EXACT(J322,"1A"),EXACT(J322,"1B"),EXACT(J322,"1C")),K322=1),1,IF(K322=2,10,100))</f>
        <v>100</v>
      </c>
      <c r="AG322" s="249">
        <f>IF(OR(EXACT(J322,"1A"),EXACT(J322,"1B"),EXACT(J322,"1C")),1,IF(J322=2,10,100))</f>
        <v>100</v>
      </c>
      <c r="AH322" s="249">
        <f>IF(OR(EXACT(J322,"1A"),EXACT(J322,"1B"),EXACT(J322,"1C"),K322=1),3,100)</f>
        <v>100</v>
      </c>
      <c r="AI322" s="249">
        <f>IF(OR(EXACT(J322,"1A"),EXACT(J322,"1B"),EXACT(J322,"1C")),5,100)</f>
        <v>100</v>
      </c>
      <c r="AJ322" s="251"/>
      <c r="AK322" s="136"/>
      <c r="AL322" s="136"/>
      <c r="AM322" s="251"/>
      <c r="AN322" s="136"/>
      <c r="AO322" s="136"/>
      <c r="AP322" s="136"/>
      <c r="AQ322" s="272" t="s">
        <v>26014</v>
      </c>
      <c r="AR322" s="136"/>
      <c r="AS322" s="136"/>
      <c r="AT322" s="136"/>
      <c r="AU322" s="136"/>
      <c r="AV322" s="136"/>
      <c r="AW322" s="136"/>
      <c r="AX322" s="136"/>
      <c r="AY322" s="136"/>
      <c r="AZ322" s="136"/>
      <c r="BA322" s="136"/>
      <c r="BB322" s="136"/>
      <c r="BC322" s="136"/>
      <c r="BD322" s="136"/>
      <c r="BE322" s="136"/>
      <c r="BF322" s="136"/>
      <c r="BG322" s="136"/>
      <c r="BH322" s="136"/>
      <c r="BI322" s="136"/>
      <c r="BJ322" s="136"/>
      <c r="BK322" s="136"/>
      <c r="BL322" s="136"/>
      <c r="BM322" s="136"/>
      <c r="BN322" s="136"/>
      <c r="BO322" s="136"/>
      <c r="BP322" s="136"/>
      <c r="BQ322" s="136"/>
      <c r="BR322" s="136"/>
      <c r="BS322" s="136"/>
      <c r="BT322" s="136"/>
      <c r="BU322" s="136"/>
      <c r="BV322" s="136"/>
      <c r="BW322" s="136"/>
      <c r="BX322" s="136"/>
      <c r="BY322" s="136"/>
      <c r="BZ322" s="136"/>
      <c r="CA322" s="136"/>
      <c r="CB322" s="136"/>
      <c r="CC322" s="136"/>
      <c r="CD322" s="136"/>
      <c r="CE322" s="136"/>
      <c r="CF322" s="136"/>
      <c r="CG322" s="136"/>
      <c r="CH322" s="136"/>
      <c r="CI322" s="136"/>
      <c r="CJ322" s="136"/>
      <c r="CK322" s="136"/>
      <c r="CL322" s="136"/>
      <c r="CM322" s="136"/>
      <c r="CN322" s="136"/>
      <c r="CO322" s="136"/>
      <c r="CP322" s="136"/>
      <c r="CQ322" s="136"/>
      <c r="CR322" s="136"/>
      <c r="CS322" s="136"/>
      <c r="CT322" s="136"/>
      <c r="CU322" s="136"/>
      <c r="CV322" s="136"/>
      <c r="CW322" s="136"/>
      <c r="CX322" s="136"/>
      <c r="CY322" s="136"/>
      <c r="CZ322" s="136"/>
      <c r="DA322" s="136"/>
      <c r="DB322" s="136"/>
      <c r="DC322" s="136"/>
      <c r="DD322" s="136"/>
      <c r="DE322" s="136"/>
      <c r="DF322" s="136"/>
      <c r="DG322" s="136"/>
      <c r="DH322" s="136"/>
      <c r="DI322" s="136"/>
      <c r="DJ322" s="136"/>
      <c r="DK322" s="136"/>
      <c r="DL322" s="136"/>
      <c r="DM322" s="136"/>
      <c r="DN322" s="136"/>
      <c r="DO322" s="136"/>
      <c r="DP322" s="136"/>
      <c r="DQ322" s="136"/>
      <c r="DR322" s="136"/>
      <c r="DS322" s="136"/>
      <c r="DT322" s="136"/>
      <c r="DU322" s="136"/>
      <c r="DV322" s="136"/>
      <c r="DW322" s="136"/>
      <c r="DX322" s="136"/>
      <c r="DY322" s="136"/>
      <c r="DZ322" s="136"/>
      <c r="EA322" s="136"/>
      <c r="EB322" s="136"/>
      <c r="EC322" s="136"/>
      <c r="ED322" s="136"/>
      <c r="EE322" s="136"/>
      <c r="EF322" s="136"/>
      <c r="EG322" s="136"/>
      <c r="EH322" s="136"/>
      <c r="EI322" s="136"/>
      <c r="EJ322" s="136"/>
      <c r="EK322" s="136"/>
      <c r="EL322" s="136"/>
      <c r="EM322" s="136"/>
      <c r="EN322" s="136"/>
      <c r="EO322" s="136"/>
      <c r="EP322" s="136"/>
      <c r="EQ322" s="136"/>
      <c r="ER322" s="136"/>
      <c r="ES322" s="136"/>
      <c r="ET322" s="136"/>
      <c r="EU322" s="136"/>
      <c r="EV322" s="136"/>
      <c r="EW322" s="136"/>
      <c r="EX322" s="136"/>
      <c r="EY322" s="136"/>
      <c r="EZ322" s="136"/>
      <c r="FA322" s="136"/>
      <c r="FB322" s="136"/>
      <c r="FC322" s="136"/>
      <c r="FD322" s="136"/>
      <c r="FE322" s="136"/>
      <c r="FF322" s="136"/>
      <c r="FG322" s="136"/>
      <c r="FH322" s="136"/>
      <c r="FI322" s="136"/>
      <c r="FJ322" s="136"/>
      <c r="FK322" s="136"/>
      <c r="FL322" s="136"/>
      <c r="FM322" s="136"/>
      <c r="FN322" s="136"/>
      <c r="FO322" s="136"/>
      <c r="FP322" s="136"/>
      <c r="FQ322" s="136"/>
      <c r="FR322" s="136"/>
      <c r="FS322" s="136"/>
      <c r="FT322" s="136"/>
      <c r="FU322" s="136"/>
      <c r="FV322" s="136"/>
      <c r="FW322" s="136"/>
      <c r="FX322" s="136"/>
      <c r="FY322" s="136"/>
      <c r="FZ322" s="136"/>
      <c r="GA322" s="136"/>
      <c r="GB322" s="136"/>
      <c r="GC322" s="136"/>
      <c r="GD322" s="136"/>
      <c r="GE322" s="136"/>
      <c r="GF322" s="136"/>
      <c r="GG322" s="136"/>
      <c r="GH322" s="136"/>
      <c r="GI322" s="136"/>
      <c r="GJ322" s="136"/>
      <c r="GK322" s="136"/>
      <c r="GL322" s="136"/>
      <c r="GM322" s="136"/>
      <c r="GN322" s="136"/>
      <c r="GO322" s="136"/>
      <c r="GP322" s="136"/>
      <c r="GQ322" s="136"/>
      <c r="GR322" s="136"/>
      <c r="GS322" s="136"/>
      <c r="GT322" s="136"/>
      <c r="GU322" s="136"/>
      <c r="GV322" s="136"/>
      <c r="GW322" s="136"/>
      <c r="GX322" s="136"/>
      <c r="GY322" s="136"/>
      <c r="GZ322" s="136"/>
      <c r="HA322" s="136"/>
      <c r="HB322" s="136"/>
      <c r="HC322" s="136"/>
      <c r="HD322" s="136"/>
      <c r="HE322" s="136"/>
      <c r="HF322" s="136"/>
      <c r="HG322" s="136"/>
      <c r="HH322" s="136"/>
      <c r="HI322" s="136"/>
      <c r="HJ322" s="136"/>
      <c r="HK322" s="136"/>
      <c r="HL322" s="136"/>
      <c r="HM322" s="136"/>
      <c r="HN322" s="136"/>
      <c r="HO322" s="136"/>
      <c r="HP322" s="136"/>
      <c r="HQ322" s="136"/>
      <c r="HR322" s="136"/>
      <c r="HS322" s="136"/>
      <c r="HT322" s="136"/>
      <c r="HU322" s="136"/>
      <c r="HV322" s="136"/>
      <c r="HW322" s="136"/>
      <c r="HX322" s="136"/>
      <c r="HY322" s="136"/>
      <c r="HZ322" s="136"/>
      <c r="IA322" s="136"/>
      <c r="IB322" s="136"/>
      <c r="IC322" s="136"/>
      <c r="ID322" s="136"/>
      <c r="IE322" s="136"/>
      <c r="IF322" s="136"/>
      <c r="IG322" s="136"/>
      <c r="IH322" s="136"/>
      <c r="II322" s="136"/>
      <c r="IJ322" s="136"/>
      <c r="IK322" s="136"/>
      <c r="IL322" s="136"/>
      <c r="IM322" s="136"/>
      <c r="IN322" s="136"/>
      <c r="IO322" s="136"/>
      <c r="IP322" s="136"/>
      <c r="IQ322" s="136"/>
      <c r="IR322" s="136"/>
      <c r="IS322" s="136"/>
      <c r="IT322" s="136"/>
      <c r="IU322" s="136"/>
      <c r="IV322" s="136"/>
      <c r="IW322" s="136"/>
      <c r="IX322" s="136"/>
      <c r="IY322" s="136"/>
      <c r="IZ322" s="136"/>
      <c r="JA322" s="136"/>
      <c r="JB322" s="136"/>
      <c r="JC322" s="136"/>
      <c r="JD322" s="136"/>
      <c r="JE322" s="136"/>
      <c r="JF322" s="136"/>
      <c r="JG322" s="136"/>
      <c r="JH322" s="136"/>
      <c r="JI322" s="136"/>
      <c r="JJ322" s="136"/>
      <c r="JK322" s="136"/>
      <c r="JL322" s="136"/>
      <c r="JM322" s="136"/>
      <c r="JN322" s="136"/>
      <c r="JO322" s="136"/>
      <c r="JP322" s="136"/>
      <c r="JQ322" s="136"/>
      <c r="JR322" s="136"/>
      <c r="JS322" s="136"/>
      <c r="JT322" s="136"/>
      <c r="JU322" s="136"/>
      <c r="JV322" s="136"/>
      <c r="JW322" s="136"/>
      <c r="JX322" s="136"/>
      <c r="JY322" s="136"/>
      <c r="JZ322" s="136"/>
      <c r="KA322" s="136"/>
      <c r="KB322" s="136"/>
      <c r="KC322" s="136"/>
      <c r="KD322" s="136"/>
      <c r="KE322" s="136"/>
      <c r="KF322" s="136"/>
      <c r="KG322" s="136"/>
      <c r="KH322" s="136"/>
      <c r="KI322" s="136"/>
      <c r="KJ322" s="136"/>
      <c r="KK322" s="136"/>
      <c r="KL322" s="136"/>
      <c r="KM322" s="136"/>
      <c r="KN322" s="136"/>
      <c r="KO322" s="136"/>
      <c r="KP322" s="136"/>
      <c r="KQ322" s="136"/>
      <c r="KR322" s="136"/>
      <c r="KS322" s="136"/>
      <c r="KT322" s="136"/>
      <c r="KU322" s="136"/>
      <c r="KV322" s="136"/>
      <c r="KW322" s="136"/>
      <c r="KX322" s="136"/>
      <c r="KY322" s="136"/>
      <c r="KZ322" s="136"/>
      <c r="LA322" s="136"/>
      <c r="LB322" s="136"/>
      <c r="LC322" s="136"/>
      <c r="LD322" s="136"/>
      <c r="LE322" s="136"/>
      <c r="LF322" s="136"/>
      <c r="LG322" s="136"/>
      <c r="LH322" s="136"/>
      <c r="LI322" s="136"/>
      <c r="LJ322" s="136"/>
      <c r="LK322" s="136"/>
      <c r="LL322" s="136"/>
      <c r="LM322" s="136"/>
      <c r="LN322" s="136"/>
      <c r="LO322" s="136"/>
      <c r="LP322" s="136"/>
      <c r="LQ322" s="136"/>
      <c r="LR322" s="136"/>
      <c r="LS322" s="136"/>
      <c r="LT322" s="136"/>
      <c r="LU322" s="136"/>
      <c r="LV322" s="136"/>
      <c r="LW322" s="136"/>
      <c r="LX322" s="136"/>
      <c r="LY322" s="136"/>
      <c r="LZ322" s="136"/>
      <c r="MA322" s="136"/>
      <c r="MB322" s="136"/>
      <c r="MC322" s="136"/>
      <c r="MD322" s="136"/>
      <c r="ME322" s="136"/>
      <c r="MF322" s="136"/>
      <c r="MG322" s="136"/>
      <c r="MH322" s="136"/>
      <c r="MI322" s="136"/>
      <c r="MJ322" s="136"/>
      <c r="MK322" s="136"/>
      <c r="ML322" s="136"/>
      <c r="MM322" s="136"/>
      <c r="MN322" s="136"/>
      <c r="MO322" s="136"/>
      <c r="MP322" s="136"/>
      <c r="MQ322" s="136"/>
      <c r="MR322" s="136"/>
      <c r="MS322" s="136"/>
      <c r="MT322" s="136"/>
      <c r="MU322" s="136"/>
      <c r="MV322" s="136"/>
      <c r="MW322" s="136"/>
      <c r="MX322" s="136"/>
      <c r="MY322" s="136"/>
      <c r="MZ322" s="136"/>
      <c r="NA322" s="136"/>
      <c r="NB322" s="136"/>
      <c r="NC322" s="136"/>
      <c r="ND322" s="136"/>
      <c r="NE322" s="136"/>
      <c r="NF322" s="136"/>
      <c r="NG322" s="136"/>
      <c r="NH322" s="136"/>
      <c r="NI322" s="136"/>
      <c r="NJ322" s="136"/>
      <c r="NK322" s="136"/>
      <c r="NL322" s="136"/>
      <c r="NM322" s="136"/>
      <c r="NN322" s="136"/>
      <c r="NO322" s="136"/>
      <c r="NP322" s="136"/>
      <c r="NQ322" s="136"/>
      <c r="NR322" s="136"/>
      <c r="NS322" s="136"/>
      <c r="NT322" s="136"/>
      <c r="NU322" s="136"/>
      <c r="NV322" s="136"/>
      <c r="NW322" s="136"/>
      <c r="NX322" s="136"/>
      <c r="NY322" s="136"/>
      <c r="NZ322" s="136"/>
      <c r="OA322" s="136"/>
      <c r="OB322" s="136"/>
      <c r="OC322" s="136"/>
      <c r="OD322" s="136"/>
      <c r="OE322" s="136"/>
      <c r="OF322" s="136"/>
      <c r="OG322" s="136"/>
      <c r="OH322" s="136"/>
      <c r="OI322" s="136"/>
      <c r="OJ322" s="136"/>
      <c r="OK322" s="136"/>
      <c r="OL322" s="136"/>
      <c r="OM322" s="136"/>
      <c r="ON322" s="136"/>
      <c r="OO322" s="136"/>
      <c r="OP322" s="136"/>
      <c r="OQ322" s="136"/>
      <c r="OR322" s="136"/>
      <c r="OS322" s="136"/>
      <c r="OT322" s="136"/>
      <c r="OU322" s="136"/>
      <c r="OV322" s="136"/>
      <c r="OW322" s="136"/>
      <c r="OX322" s="136"/>
      <c r="OY322" s="136"/>
      <c r="OZ322" s="136"/>
      <c r="PA322" s="136"/>
      <c r="PB322" s="136"/>
      <c r="PC322" s="136"/>
      <c r="PD322" s="136"/>
      <c r="PE322" s="136"/>
      <c r="PF322" s="136"/>
      <c r="PG322" s="136"/>
      <c r="PH322" s="136"/>
      <c r="PI322" s="136"/>
      <c r="PJ322" s="136"/>
      <c r="PK322" s="136"/>
      <c r="PL322" s="136"/>
      <c r="PM322" s="136"/>
      <c r="PN322" s="136"/>
      <c r="PO322" s="136"/>
      <c r="PP322" s="136"/>
      <c r="PQ322" s="136"/>
      <c r="PR322" s="136"/>
      <c r="PS322" s="136"/>
      <c r="PT322" s="136"/>
      <c r="PU322" s="136"/>
      <c r="PV322" s="136"/>
      <c r="PW322" s="136"/>
      <c r="PX322" s="136"/>
      <c r="PY322" s="136"/>
      <c r="PZ322" s="136"/>
      <c r="QA322" s="136"/>
      <c r="QB322" s="136"/>
      <c r="QC322" s="136"/>
      <c r="QD322" s="136"/>
      <c r="QE322" s="136"/>
      <c r="QF322" s="136"/>
      <c r="QG322" s="136"/>
      <c r="QH322" s="136"/>
      <c r="QI322" s="136"/>
      <c r="QJ322" s="136"/>
      <c r="QK322" s="136"/>
      <c r="QL322" s="136"/>
      <c r="QM322" s="136"/>
      <c r="QN322" s="136"/>
      <c r="QO322" s="136"/>
      <c r="QP322" s="136"/>
      <c r="QQ322" s="136"/>
      <c r="QR322" s="136"/>
      <c r="QS322" s="136"/>
      <c r="QT322" s="136"/>
      <c r="QU322" s="136"/>
      <c r="QV322" s="136"/>
      <c r="QW322" s="136"/>
      <c r="QX322" s="136"/>
      <c r="QY322" s="136"/>
      <c r="QZ322" s="136"/>
      <c r="RA322" s="136"/>
      <c r="RB322" s="136"/>
      <c r="RC322" s="136"/>
      <c r="RD322" s="136"/>
      <c r="RE322" s="136"/>
      <c r="RF322" s="136"/>
      <c r="RG322" s="136"/>
      <c r="RH322" s="136"/>
      <c r="RI322" s="136"/>
      <c r="RJ322" s="136"/>
      <c r="RK322" s="136"/>
      <c r="RL322" s="136"/>
      <c r="RM322" s="136"/>
      <c r="RN322" s="136"/>
      <c r="RO322" s="136"/>
      <c r="RP322" s="136"/>
      <c r="RQ322" s="136"/>
      <c r="RR322" s="136"/>
      <c r="RS322" s="136"/>
      <c r="RT322" s="136"/>
      <c r="RU322" s="136"/>
      <c r="RV322" s="136"/>
      <c r="RW322" s="136"/>
      <c r="RX322" s="136"/>
      <c r="RY322" s="136"/>
      <c r="RZ322" s="136"/>
      <c r="SA322" s="136"/>
      <c r="SB322" s="136"/>
      <c r="SC322" s="136"/>
      <c r="SD322" s="136"/>
      <c r="SE322" s="136"/>
      <c r="SF322" s="136"/>
      <c r="SG322" s="136"/>
      <c r="SH322" s="136"/>
      <c r="SI322" s="136"/>
      <c r="SJ322" s="136"/>
      <c r="SK322" s="136"/>
      <c r="SL322" s="136"/>
      <c r="SM322" s="136"/>
      <c r="SN322" s="136"/>
      <c r="SO322" s="136"/>
      <c r="SP322" s="136"/>
      <c r="SQ322" s="136"/>
      <c r="SR322" s="136"/>
      <c r="SS322" s="136"/>
      <c r="ST322" s="136"/>
      <c r="SU322" s="136"/>
      <c r="SV322" s="136"/>
      <c r="SW322" s="136"/>
      <c r="SX322" s="136"/>
      <c r="SY322" s="136"/>
      <c r="SZ322" s="136"/>
      <c r="TA322" s="136"/>
      <c r="TB322" s="136"/>
      <c r="TC322" s="136"/>
      <c r="TD322" s="136"/>
      <c r="TE322" s="136"/>
      <c r="TF322" s="136"/>
      <c r="TG322" s="136"/>
      <c r="TH322" s="136"/>
      <c r="TI322" s="136"/>
      <c r="TJ322" s="136"/>
      <c r="TK322" s="136"/>
      <c r="TL322" s="136"/>
      <c r="TM322" s="136"/>
      <c r="TN322" s="136"/>
      <c r="TO322" s="136"/>
      <c r="TP322" s="136"/>
      <c r="TQ322" s="136"/>
      <c r="TR322" s="136"/>
      <c r="TS322" s="136"/>
      <c r="TT322" s="136"/>
      <c r="TU322" s="136"/>
      <c r="TV322" s="136"/>
      <c r="TW322" s="136"/>
      <c r="TX322" s="136"/>
      <c r="TY322" s="136"/>
      <c r="TZ322" s="136"/>
      <c r="UA322" s="136"/>
      <c r="UB322" s="136"/>
      <c r="UC322" s="136"/>
      <c r="UD322" s="136"/>
      <c r="UE322" s="136"/>
      <c r="UF322" s="136"/>
      <c r="UG322" s="136"/>
      <c r="UH322" s="136"/>
      <c r="UI322" s="136"/>
      <c r="UJ322" s="136"/>
      <c r="UK322" s="136"/>
      <c r="UL322" s="136"/>
      <c r="UM322" s="136"/>
      <c r="UN322" s="136"/>
      <c r="UO322" s="136"/>
      <c r="UP322" s="136"/>
      <c r="UQ322" s="136"/>
      <c r="UR322" s="136"/>
      <c r="US322" s="136"/>
      <c r="UT322" s="136"/>
      <c r="UU322" s="136"/>
      <c r="UV322" s="136"/>
      <c r="UW322" s="136"/>
      <c r="UX322" s="136"/>
      <c r="UY322" s="136"/>
      <c r="UZ322" s="136"/>
      <c r="VA322" s="136"/>
      <c r="VB322" s="136"/>
      <c r="VC322" s="136"/>
      <c r="VD322" s="136"/>
      <c r="VE322" s="136"/>
      <c r="VF322" s="136"/>
      <c r="VG322" s="136"/>
      <c r="VH322" s="136"/>
      <c r="VI322" s="136"/>
      <c r="VJ322" s="136"/>
      <c r="VK322" s="136"/>
      <c r="VL322" s="136"/>
      <c r="VM322" s="136"/>
      <c r="VN322" s="136"/>
      <c r="VO322" s="136"/>
      <c r="VP322" s="136"/>
      <c r="VQ322" s="136"/>
      <c r="VR322" s="136"/>
      <c r="VS322" s="136"/>
      <c r="VT322" s="136"/>
      <c r="VU322" s="136"/>
      <c r="VV322" s="136"/>
      <c r="VW322" s="136"/>
      <c r="VX322" s="136"/>
      <c r="VY322" s="136"/>
      <c r="VZ322" s="136"/>
      <c r="WA322" s="136"/>
      <c r="WB322" s="136"/>
      <c r="WC322" s="136"/>
      <c r="WD322" s="136"/>
      <c r="WE322" s="136"/>
      <c r="WF322" s="136"/>
      <c r="WG322" s="136"/>
      <c r="WH322" s="136"/>
      <c r="WI322" s="136"/>
      <c r="WJ322" s="136"/>
      <c r="WK322" s="136"/>
      <c r="WL322" s="136"/>
      <c r="WM322" s="136"/>
      <c r="WN322" s="136"/>
      <c r="WO322" s="136"/>
      <c r="WP322" s="136"/>
      <c r="WQ322" s="136"/>
      <c r="WR322" s="136"/>
      <c r="WS322" s="136"/>
      <c r="WT322" s="136"/>
      <c r="WU322" s="136"/>
      <c r="WV322" s="136"/>
      <c r="WW322" s="136"/>
      <c r="WX322" s="136"/>
      <c r="WY322" s="136"/>
      <c r="WZ322" s="136"/>
      <c r="XA322" s="136"/>
      <c r="XB322" s="136"/>
      <c r="XC322" s="136"/>
      <c r="XD322" s="136"/>
      <c r="XE322" s="136"/>
      <c r="XF322" s="136"/>
      <c r="XG322" s="136"/>
      <c r="XH322" s="136"/>
      <c r="XI322" s="136"/>
      <c r="XJ322" s="136"/>
      <c r="XK322" s="136"/>
      <c r="XL322" s="136"/>
      <c r="XM322" s="136"/>
      <c r="XN322" s="136"/>
      <c r="XO322" s="136"/>
      <c r="XP322" s="136"/>
      <c r="XQ322" s="136"/>
      <c r="XR322" s="136"/>
      <c r="XS322" s="136"/>
      <c r="XT322" s="136"/>
      <c r="XU322" s="136"/>
      <c r="XV322" s="136"/>
      <c r="XW322" s="136"/>
      <c r="XX322" s="136"/>
      <c r="XY322" s="136"/>
      <c r="XZ322" s="136"/>
      <c r="YA322" s="136"/>
      <c r="YB322" s="136"/>
      <c r="YC322" s="136"/>
      <c r="YD322" s="136"/>
      <c r="YE322" s="136"/>
      <c r="YF322" s="136"/>
      <c r="YG322" s="136"/>
      <c r="YH322" s="136"/>
      <c r="YI322" s="136"/>
      <c r="YJ322" s="136"/>
      <c r="YK322" s="136"/>
      <c r="YL322" s="136"/>
      <c r="YM322" s="136"/>
      <c r="YN322" s="136"/>
      <c r="YO322" s="136"/>
      <c r="YP322" s="136"/>
      <c r="YQ322" s="136"/>
      <c r="YR322" s="136"/>
      <c r="YS322" s="136"/>
      <c r="YT322" s="136"/>
      <c r="YU322" s="136"/>
      <c r="YV322" s="136"/>
      <c r="YW322" s="136"/>
      <c r="YX322" s="136"/>
      <c r="YY322" s="136"/>
      <c r="YZ322" s="136"/>
      <c r="ZA322" s="136"/>
      <c r="ZB322" s="136"/>
      <c r="ZC322" s="136"/>
      <c r="ZD322" s="136"/>
      <c r="ZE322" s="136"/>
      <c r="ZF322" s="136"/>
      <c r="ZG322" s="136"/>
      <c r="ZH322" s="136"/>
      <c r="ZI322" s="136"/>
      <c r="ZJ322" s="136"/>
      <c r="ZK322" s="136"/>
      <c r="ZL322" s="136"/>
      <c r="ZM322" s="136"/>
      <c r="ZN322" s="136"/>
      <c r="ZO322" s="136"/>
      <c r="ZP322" s="136"/>
      <c r="ZQ322" s="136"/>
      <c r="ZR322" s="136"/>
      <c r="ZS322" s="136"/>
      <c r="ZT322" s="136"/>
      <c r="ZU322" s="136"/>
      <c r="ZV322" s="136"/>
      <c r="ZW322" s="136"/>
      <c r="ZX322" s="136"/>
      <c r="ZY322" s="136"/>
      <c r="ZZ322" s="136"/>
      <c r="AAA322" s="136"/>
      <c r="AAB322" s="136"/>
      <c r="AAC322" s="136"/>
      <c r="AAD322" s="136"/>
      <c r="AAE322" s="136"/>
      <c r="AAF322" s="136"/>
      <c r="AAG322" s="136"/>
      <c r="AAH322" s="136"/>
      <c r="AAI322" s="136"/>
      <c r="AAJ322" s="136"/>
      <c r="AAK322" s="136"/>
      <c r="AAL322" s="136"/>
      <c r="AAM322" s="136"/>
      <c r="AAN322" s="136"/>
      <c r="AAO322" s="136"/>
      <c r="AAP322" s="136"/>
      <c r="AAQ322" s="136"/>
      <c r="AAR322" s="136"/>
      <c r="AAS322" s="136"/>
      <c r="AAT322" s="136"/>
      <c r="AAU322" s="136"/>
      <c r="AAV322" s="136"/>
      <c r="AAW322" s="136"/>
      <c r="AAX322" s="136"/>
      <c r="AAY322" s="136"/>
      <c r="AAZ322" s="136"/>
      <c r="ABA322" s="136"/>
      <c r="ABB322" s="136"/>
      <c r="ABC322" s="136"/>
      <c r="ABD322" s="136"/>
      <c r="ABE322" s="136"/>
      <c r="ABF322" s="136"/>
      <c r="ABG322" s="136"/>
      <c r="ABH322" s="136"/>
      <c r="ABI322" s="136"/>
      <c r="ABJ322" s="136"/>
      <c r="ABK322" s="136"/>
      <c r="ABL322" s="136"/>
      <c r="ABM322" s="136"/>
      <c r="ABN322" s="136"/>
      <c r="ABO322" s="136"/>
      <c r="ABP322" s="136"/>
      <c r="ABQ322" s="136"/>
      <c r="ABR322" s="136"/>
      <c r="ABS322" s="136"/>
      <c r="ABT322" s="136"/>
      <c r="ABU322" s="136"/>
      <c r="ABV322" s="136"/>
      <c r="ABW322" s="136"/>
      <c r="ABX322" s="136"/>
      <c r="ABY322" s="136"/>
      <c r="ABZ322" s="136"/>
      <c r="ACA322" s="136"/>
      <c r="ACB322" s="136"/>
      <c r="ACC322" s="136"/>
      <c r="ACD322" s="136"/>
      <c r="ACE322" s="136"/>
      <c r="ACF322" s="136"/>
      <c r="ACG322" s="136"/>
      <c r="ACH322" s="136"/>
      <c r="ACI322" s="136"/>
      <c r="ACJ322" s="136"/>
      <c r="ACK322" s="136"/>
      <c r="ACL322" s="136"/>
      <c r="ACM322" s="136"/>
      <c r="ACN322" s="136"/>
      <c r="ACO322" s="136"/>
      <c r="ACP322" s="136"/>
      <c r="ACQ322" s="136"/>
      <c r="ACR322" s="136"/>
      <c r="ACS322" s="136"/>
      <c r="ACT322" s="136"/>
      <c r="ACU322" s="136"/>
      <c r="ACV322" s="136"/>
      <c r="ACW322" s="136"/>
      <c r="ACX322" s="136"/>
      <c r="ACY322" s="136"/>
      <c r="ACZ322" s="136"/>
      <c r="ADA322" s="136"/>
      <c r="ADB322" s="136"/>
      <c r="ADC322" s="136"/>
      <c r="ADD322" s="136"/>
      <c r="ADE322" s="136"/>
      <c r="ADF322" s="136"/>
      <c r="ADG322" s="136"/>
      <c r="ADH322" s="136"/>
      <c r="ADI322" s="136"/>
      <c r="ADJ322" s="136"/>
      <c r="ADK322" s="136"/>
      <c r="ADL322" s="136"/>
      <c r="ADM322" s="136"/>
      <c r="ADN322" s="136"/>
      <c r="ADO322" s="136"/>
      <c r="ADP322" s="136"/>
      <c r="ADQ322" s="136"/>
      <c r="ADR322" s="136"/>
      <c r="ADS322" s="136"/>
      <c r="ADT322" s="136"/>
      <c r="ADU322" s="136"/>
      <c r="ADV322" s="136"/>
      <c r="ADW322" s="136"/>
      <c r="ADX322" s="136"/>
      <c r="ADY322" s="136"/>
      <c r="ADZ322" s="136"/>
      <c r="AEA322" s="136"/>
      <c r="AEB322" s="136"/>
      <c r="AEC322" s="136"/>
      <c r="AED322" s="136"/>
      <c r="AEE322" s="136"/>
      <c r="AEF322" s="136"/>
      <c r="AEG322" s="136"/>
      <c r="AEH322" s="136"/>
      <c r="AEI322" s="136"/>
      <c r="AEJ322" s="136"/>
      <c r="AEK322" s="136"/>
      <c r="AEL322" s="136"/>
      <c r="AEM322" s="136"/>
      <c r="AEN322" s="136"/>
      <c r="AEO322" s="136"/>
      <c r="AEP322" s="136"/>
      <c r="AEQ322" s="136"/>
      <c r="AER322" s="136"/>
      <c r="AES322" s="136"/>
      <c r="AET322" s="136"/>
      <c r="AEU322" s="136"/>
      <c r="AEV322" s="136"/>
      <c r="AEW322" s="136"/>
      <c r="AEX322" s="136"/>
      <c r="AEY322" s="136"/>
      <c r="AEZ322" s="136"/>
      <c r="AFA322" s="136"/>
      <c r="AFB322" s="136"/>
      <c r="AFC322" s="136"/>
      <c r="AFD322" s="136"/>
      <c r="AFE322" s="136"/>
      <c r="AFF322" s="136"/>
      <c r="AFG322" s="136"/>
      <c r="AFH322" s="136"/>
      <c r="AFI322" s="136"/>
      <c r="AFJ322" s="136"/>
      <c r="AFK322" s="136"/>
      <c r="AFL322" s="136"/>
      <c r="AFM322" s="136"/>
      <c r="AFN322" s="136"/>
      <c r="AFO322" s="136"/>
      <c r="AFP322" s="136"/>
      <c r="AFQ322" s="136"/>
      <c r="AFR322" s="136"/>
      <c r="AFS322" s="136"/>
      <c r="AFT322" s="136"/>
      <c r="AFU322" s="136"/>
      <c r="AFV322" s="136"/>
      <c r="AFW322" s="136"/>
      <c r="AFX322" s="136"/>
      <c r="AFY322" s="136"/>
      <c r="AFZ322" s="136"/>
      <c r="AGA322" s="136"/>
      <c r="AGB322" s="136"/>
      <c r="AGC322" s="136"/>
      <c r="AGD322" s="136"/>
      <c r="AGE322" s="136"/>
      <c r="AGF322" s="136"/>
      <c r="AGG322" s="136"/>
      <c r="AGH322" s="136"/>
      <c r="AGI322" s="136"/>
      <c r="AGJ322" s="136"/>
      <c r="AGK322" s="136"/>
      <c r="AGL322" s="136"/>
      <c r="AGM322" s="136"/>
      <c r="AGN322" s="136"/>
      <c r="AGO322" s="136"/>
      <c r="AGP322" s="136"/>
      <c r="AGQ322" s="136"/>
      <c r="AGR322" s="136"/>
      <c r="AGS322" s="136"/>
      <c r="AGT322" s="136"/>
      <c r="AGU322" s="136"/>
      <c r="AGV322" s="136"/>
      <c r="AGW322" s="136"/>
      <c r="AGX322" s="136"/>
      <c r="AGY322" s="136"/>
      <c r="AGZ322" s="136"/>
      <c r="AHA322" s="136"/>
      <c r="AHB322" s="136"/>
      <c r="AHC322" s="136"/>
      <c r="AHD322" s="136"/>
      <c r="AHE322" s="136"/>
      <c r="AHF322" s="136"/>
      <c r="AHG322" s="136"/>
      <c r="AHH322" s="136"/>
      <c r="AHI322" s="136"/>
      <c r="AHJ322" s="136"/>
      <c r="AHK322" s="136"/>
      <c r="AHL322" s="136"/>
      <c r="AHM322" s="136"/>
      <c r="AHN322" s="136"/>
      <c r="AHO322" s="136"/>
      <c r="AHP322" s="136"/>
      <c r="AHQ322" s="136"/>
      <c r="AHR322" s="136"/>
      <c r="AHS322" s="136"/>
      <c r="AHT322" s="136"/>
      <c r="AHU322" s="136"/>
      <c r="AHV322" s="136"/>
      <c r="AHW322" s="136"/>
      <c r="AHX322" s="136"/>
      <c r="AHY322" s="136"/>
      <c r="AHZ322" s="136"/>
      <c r="AIA322" s="136"/>
      <c r="AIB322" s="136"/>
      <c r="AIC322" s="136"/>
      <c r="AID322" s="136"/>
      <c r="AIE322" s="136"/>
      <c r="AIF322" s="136"/>
      <c r="AIG322" s="136"/>
      <c r="AIH322" s="136"/>
      <c r="AII322" s="136"/>
      <c r="AIJ322" s="136"/>
      <c r="AIK322" s="136"/>
      <c r="AIL322" s="136"/>
      <c r="AIM322" s="136"/>
      <c r="AIN322" s="136"/>
      <c r="AIO322" s="136"/>
      <c r="AIP322" s="136"/>
      <c r="AIQ322" s="136"/>
      <c r="AIR322" s="136"/>
      <c r="AIS322" s="136"/>
      <c r="AIT322" s="136"/>
      <c r="AIU322" s="136"/>
      <c r="AIV322" s="136"/>
      <c r="AIW322" s="136"/>
      <c r="AIX322" s="136"/>
      <c r="AIY322" s="136"/>
      <c r="AIZ322" s="136"/>
      <c r="AJA322" s="136"/>
      <c r="AJB322" s="136"/>
      <c r="AJC322" s="136"/>
      <c r="AJD322" s="136"/>
      <c r="AJE322" s="136"/>
      <c r="AJF322" s="136"/>
      <c r="AJG322" s="136"/>
      <c r="AJH322" s="136"/>
      <c r="AJI322" s="136"/>
      <c r="AJJ322" s="136"/>
      <c r="AJK322" s="136"/>
      <c r="AJL322" s="136"/>
      <c r="AJM322" s="136"/>
      <c r="AJN322" s="136"/>
      <c r="AJO322" s="136"/>
      <c r="AJP322" s="136"/>
      <c r="AJQ322" s="136"/>
      <c r="AJR322" s="136"/>
      <c r="AJS322" s="136"/>
      <c r="AJT322" s="136"/>
      <c r="AJU322" s="136"/>
      <c r="AJV322" s="136"/>
      <c r="AJW322" s="136"/>
      <c r="AJX322" s="136"/>
      <c r="AJY322" s="136"/>
      <c r="AJZ322" s="136"/>
      <c r="AKA322" s="136"/>
      <c r="AKB322" s="136"/>
      <c r="AKC322" s="136"/>
      <c r="AKD322" s="136"/>
      <c r="AKE322" s="136"/>
      <c r="AKF322" s="136"/>
      <c r="AKG322" s="136"/>
      <c r="AKH322" s="136"/>
      <c r="AKI322" s="136"/>
      <c r="AKJ322" s="136"/>
      <c r="AKK322" s="136"/>
      <c r="AKL322" s="136"/>
      <c r="AKM322" s="136"/>
      <c r="AKN322" s="136"/>
      <c r="AKO322" s="136"/>
      <c r="AKP322" s="136"/>
      <c r="AKQ322" s="136"/>
      <c r="AKR322" s="136"/>
      <c r="AKS322" s="136"/>
      <c r="AKT322" s="136"/>
      <c r="AKU322" s="136"/>
      <c r="AKV322" s="136"/>
      <c r="AKW322" s="136"/>
      <c r="AKX322" s="136"/>
      <c r="AKY322" s="136"/>
      <c r="AKZ322" s="136"/>
      <c r="ALA322" s="136"/>
      <c r="ALB322" s="136"/>
      <c r="ALC322" s="136"/>
      <c r="ALD322" s="136"/>
      <c r="ALE322" s="136"/>
      <c r="ALF322" s="136"/>
      <c r="ALG322" s="136"/>
      <c r="ALH322" s="136"/>
      <c r="ALI322" s="136"/>
      <c r="ALJ322" s="136"/>
      <c r="ALK322" s="136"/>
      <c r="ALL322" s="136"/>
      <c r="ALM322" s="136"/>
      <c r="ALN322" s="136"/>
      <c r="ALO322" s="136"/>
      <c r="ALP322" s="136"/>
      <c r="ALQ322" s="136"/>
      <c r="ALR322" s="136"/>
      <c r="ALS322" s="136"/>
      <c r="ALT322" s="136"/>
      <c r="ALU322" s="136"/>
      <c r="ALV322" s="136"/>
      <c r="ALW322" s="136"/>
      <c r="ALX322" s="136"/>
      <c r="ALY322" s="136"/>
      <c r="ALZ322" s="136"/>
      <c r="AMA322" s="136"/>
      <c r="AMB322" s="136"/>
      <c r="AMC322" s="136"/>
      <c r="AMD322" s="136"/>
      <c r="AME322" s="136"/>
      <c r="AMF322" s="136"/>
      <c r="AMG322" s="136"/>
      <c r="AMH322" s="136"/>
      <c r="AMI322" s="136"/>
    </row>
    <row r="323" spans="1:1023" ht="30" x14ac:dyDescent="0.25">
      <c r="A323" s="172" t="s">
        <v>26216</v>
      </c>
      <c r="B323" s="193">
        <v>323</v>
      </c>
      <c r="C323" s="261" t="s">
        <v>26215</v>
      </c>
      <c r="D323" s="212" t="s">
        <v>26217</v>
      </c>
      <c r="E323" s="136"/>
      <c r="F323" s="238">
        <v>4</v>
      </c>
      <c r="G323" s="214"/>
      <c r="H323" s="214">
        <v>3</v>
      </c>
      <c r="I323" s="367">
        <v>0.23</v>
      </c>
      <c r="J323" s="443">
        <v>2</v>
      </c>
      <c r="K323" s="161">
        <v>1</v>
      </c>
      <c r="L323" s="161">
        <v>1</v>
      </c>
      <c r="M323" s="161">
        <v>1</v>
      </c>
      <c r="N323" s="161"/>
      <c r="O323" s="161"/>
      <c r="P323" s="161"/>
      <c r="Q323" s="161"/>
      <c r="R323" s="161"/>
      <c r="S323" s="161"/>
      <c r="T323" s="161"/>
      <c r="U323" s="161"/>
      <c r="V323" s="256">
        <f>IF(O323=1,10,100)</f>
        <v>100</v>
      </c>
      <c r="W323" s="256">
        <f>IF(O323=1,1,IF(O323=2,10,100))</f>
        <v>100</v>
      </c>
      <c r="X323" s="256">
        <f>IF(O323=3,20,100)</f>
        <v>100</v>
      </c>
      <c r="Y323" s="256">
        <f>IF(P323=1,10,100)</f>
        <v>100</v>
      </c>
      <c r="Z323" s="256">
        <f>IF(P323=1,1,IF(P323=2,10,100))</f>
        <v>100</v>
      </c>
      <c r="AA323" s="257">
        <f>IF(OR(EXACT(Q323,"1A"),EXACT(Q323,"1B")),0.1,IF(Q323=2,1,100))</f>
        <v>100</v>
      </c>
      <c r="AB323" s="257">
        <f>IF(OR(EXACT(R323,"1A"),EXACT(R323,"1B")),0.1,IF(R323=2,1,100))</f>
        <v>100</v>
      </c>
      <c r="AC323" s="257">
        <f>IF(OR(EXACT(S323,"1A"),EXACT(S323,"1B")),0.3,IF(S323=2,3,100))</f>
        <v>100</v>
      </c>
      <c r="AD323" s="136"/>
      <c r="AE323" s="136"/>
      <c r="AF323" s="249">
        <f>IF(OR(OR(EXACT(J323,"1A"),EXACT(J323,"1B"),EXACT(J323,"1C")),K323=1),1,IF(K323=2,10,100))</f>
        <v>1</v>
      </c>
      <c r="AG323" s="249">
        <f>IF(OR(EXACT(J323,"1A"),EXACT(J323,"1B"),EXACT(J323,"1C")),1,IF(J323=2,10,100))</f>
        <v>10</v>
      </c>
      <c r="AH323" s="249">
        <f>IF(OR(EXACT(J323,"1A"),EXACT(J323,"1B"),EXACT(J323,"1C"),K323=1),3,100)</f>
        <v>3</v>
      </c>
      <c r="AI323" s="249">
        <f>IF(OR(EXACT(J323,"1A"),EXACT(J323,"1B"),EXACT(J323,"1C")),5,100)</f>
        <v>100</v>
      </c>
      <c r="AJ323" s="251" t="s">
        <v>1191</v>
      </c>
      <c r="AK323" s="136"/>
      <c r="AL323" s="136"/>
      <c r="AM323" s="251"/>
      <c r="AN323" s="136"/>
      <c r="AO323" s="136"/>
      <c r="AP323" s="136"/>
      <c r="AQ323" s="199" t="s">
        <v>779</v>
      </c>
      <c r="AR323" s="136"/>
      <c r="AS323" s="136"/>
      <c r="AT323" s="136"/>
      <c r="AU323" s="136"/>
      <c r="AV323" s="136"/>
      <c r="AW323" s="136"/>
      <c r="AX323" s="136"/>
      <c r="AY323" s="136"/>
      <c r="AZ323" s="136"/>
      <c r="BA323" s="136"/>
      <c r="BB323" s="136"/>
      <c r="BC323" s="136"/>
      <c r="BD323" s="136"/>
      <c r="BE323" s="136"/>
      <c r="BF323" s="136"/>
      <c r="BG323" s="136"/>
      <c r="BH323" s="136"/>
      <c r="BI323" s="136"/>
      <c r="BJ323" s="136"/>
      <c r="BK323" s="136"/>
      <c r="BL323" s="136"/>
      <c r="BM323" s="136"/>
      <c r="BN323" s="136"/>
      <c r="BO323" s="136"/>
      <c r="BP323" s="136"/>
      <c r="BQ323" s="136"/>
      <c r="BR323" s="136"/>
      <c r="BS323" s="136"/>
      <c r="BT323" s="136"/>
      <c r="BU323" s="136"/>
      <c r="BV323" s="136"/>
      <c r="BW323" s="136"/>
      <c r="BX323" s="136"/>
      <c r="BY323" s="136"/>
      <c r="BZ323" s="136"/>
      <c r="CA323" s="136"/>
      <c r="CB323" s="136"/>
      <c r="CC323" s="136"/>
      <c r="CD323" s="136"/>
      <c r="CE323" s="136"/>
      <c r="CF323" s="136"/>
      <c r="CG323" s="136"/>
      <c r="CH323" s="136"/>
      <c r="CI323" s="136"/>
      <c r="CJ323" s="136"/>
      <c r="CK323" s="136"/>
      <c r="CL323" s="136"/>
      <c r="CM323" s="136"/>
      <c r="CN323" s="136"/>
      <c r="CO323" s="136"/>
      <c r="CP323" s="136"/>
      <c r="CQ323" s="136"/>
      <c r="CR323" s="136"/>
      <c r="CS323" s="136"/>
      <c r="CT323" s="136"/>
      <c r="CU323" s="136"/>
      <c r="CV323" s="136"/>
      <c r="CW323" s="136"/>
      <c r="CX323" s="136"/>
      <c r="CY323" s="136"/>
      <c r="CZ323" s="136"/>
      <c r="DA323" s="136"/>
      <c r="DB323" s="136"/>
      <c r="DC323" s="136"/>
      <c r="DD323" s="136"/>
      <c r="DE323" s="136"/>
      <c r="DF323" s="136"/>
      <c r="DG323" s="136"/>
      <c r="DH323" s="136"/>
      <c r="DI323" s="136"/>
      <c r="DJ323" s="136"/>
      <c r="DK323" s="136"/>
      <c r="DL323" s="136"/>
      <c r="DM323" s="136"/>
      <c r="DN323" s="136"/>
      <c r="DO323" s="136"/>
      <c r="DP323" s="136"/>
      <c r="DQ323" s="136"/>
      <c r="DR323" s="136"/>
      <c r="DS323" s="136"/>
      <c r="DT323" s="136"/>
      <c r="DU323" s="136"/>
      <c r="DV323" s="136"/>
      <c r="DW323" s="136"/>
      <c r="DX323" s="136"/>
      <c r="DY323" s="136"/>
      <c r="DZ323" s="136"/>
      <c r="EA323" s="136"/>
      <c r="EB323" s="136"/>
      <c r="EC323" s="136"/>
      <c r="ED323" s="136"/>
      <c r="EE323" s="136"/>
      <c r="EF323" s="136"/>
      <c r="EG323" s="136"/>
      <c r="EH323" s="136"/>
      <c r="EI323" s="136"/>
      <c r="EJ323" s="136"/>
      <c r="EK323" s="136"/>
      <c r="EL323" s="136"/>
      <c r="EM323" s="136"/>
      <c r="EN323" s="136"/>
      <c r="EO323" s="136"/>
      <c r="EP323" s="136"/>
      <c r="EQ323" s="136"/>
      <c r="ER323" s="136"/>
      <c r="ES323" s="136"/>
      <c r="ET323" s="136"/>
      <c r="EU323" s="136"/>
      <c r="EV323" s="136"/>
      <c r="EW323" s="136"/>
      <c r="EX323" s="136"/>
      <c r="EY323" s="136"/>
      <c r="EZ323" s="136"/>
      <c r="FA323" s="136"/>
      <c r="FB323" s="136"/>
      <c r="FC323" s="136"/>
      <c r="FD323" s="136"/>
      <c r="FE323" s="136"/>
      <c r="FF323" s="136"/>
      <c r="FG323" s="136"/>
      <c r="FH323" s="136"/>
      <c r="FI323" s="136"/>
      <c r="FJ323" s="136"/>
      <c r="FK323" s="136"/>
      <c r="FL323" s="136"/>
      <c r="FM323" s="136"/>
      <c r="FN323" s="136"/>
      <c r="FO323" s="136"/>
      <c r="FP323" s="136"/>
      <c r="FQ323" s="136"/>
      <c r="FR323" s="136"/>
      <c r="FS323" s="136"/>
      <c r="FT323" s="136"/>
      <c r="FU323" s="136"/>
      <c r="FV323" s="136"/>
      <c r="FW323" s="136"/>
      <c r="FX323" s="136"/>
      <c r="FY323" s="136"/>
      <c r="FZ323" s="136"/>
      <c r="GA323" s="136"/>
      <c r="GB323" s="136"/>
      <c r="GC323" s="136"/>
      <c r="GD323" s="136"/>
      <c r="GE323" s="136"/>
      <c r="GF323" s="136"/>
      <c r="GG323" s="136"/>
      <c r="GH323" s="136"/>
      <c r="GI323" s="136"/>
      <c r="GJ323" s="136"/>
      <c r="GK323" s="136"/>
      <c r="GL323" s="136"/>
      <c r="GM323" s="136"/>
      <c r="GN323" s="136"/>
      <c r="GO323" s="136"/>
      <c r="GP323" s="136"/>
      <c r="GQ323" s="136"/>
      <c r="GR323" s="136"/>
      <c r="GS323" s="136"/>
      <c r="GT323" s="136"/>
      <c r="GU323" s="136"/>
      <c r="GV323" s="136"/>
      <c r="GW323" s="136"/>
      <c r="GX323" s="136"/>
      <c r="GY323" s="136"/>
      <c r="GZ323" s="136"/>
      <c r="HA323" s="136"/>
      <c r="HB323" s="136"/>
      <c r="HC323" s="136"/>
      <c r="HD323" s="136"/>
      <c r="HE323" s="136"/>
      <c r="HF323" s="136"/>
      <c r="HG323" s="136"/>
      <c r="HH323" s="136"/>
      <c r="HI323" s="136"/>
      <c r="HJ323" s="136"/>
      <c r="HK323" s="136"/>
      <c r="HL323" s="136"/>
      <c r="HM323" s="136"/>
      <c r="HN323" s="136"/>
      <c r="HO323" s="136"/>
      <c r="HP323" s="136"/>
      <c r="HQ323" s="136"/>
      <c r="HR323" s="136"/>
      <c r="HS323" s="136"/>
      <c r="HT323" s="136"/>
      <c r="HU323" s="136"/>
      <c r="HV323" s="136"/>
      <c r="HW323" s="136"/>
      <c r="HX323" s="136"/>
      <c r="HY323" s="136"/>
      <c r="HZ323" s="136"/>
      <c r="IA323" s="136"/>
      <c r="IB323" s="136"/>
      <c r="IC323" s="136"/>
      <c r="ID323" s="136"/>
      <c r="IE323" s="136"/>
      <c r="IF323" s="136"/>
      <c r="IG323" s="136"/>
      <c r="IH323" s="136"/>
      <c r="II323" s="136"/>
      <c r="IJ323" s="136"/>
      <c r="IK323" s="136"/>
      <c r="IL323" s="136"/>
      <c r="IM323" s="136"/>
      <c r="IN323" s="136"/>
      <c r="IO323" s="136"/>
      <c r="IP323" s="136"/>
      <c r="IQ323" s="136"/>
      <c r="IR323" s="136"/>
      <c r="IS323" s="136"/>
      <c r="IT323" s="136"/>
      <c r="IU323" s="136"/>
      <c r="IV323" s="136"/>
      <c r="IW323" s="136"/>
      <c r="IX323" s="136"/>
      <c r="IY323" s="136"/>
      <c r="IZ323" s="136"/>
      <c r="JA323" s="136"/>
      <c r="JB323" s="136"/>
      <c r="JC323" s="136"/>
      <c r="JD323" s="136"/>
      <c r="JE323" s="136"/>
      <c r="JF323" s="136"/>
      <c r="JG323" s="136"/>
      <c r="JH323" s="136"/>
      <c r="JI323" s="136"/>
      <c r="JJ323" s="136"/>
      <c r="JK323" s="136"/>
      <c r="JL323" s="136"/>
      <c r="JM323" s="136"/>
      <c r="JN323" s="136"/>
      <c r="JO323" s="136"/>
      <c r="JP323" s="136"/>
      <c r="JQ323" s="136"/>
      <c r="JR323" s="136"/>
      <c r="JS323" s="136"/>
      <c r="JT323" s="136"/>
      <c r="JU323" s="136"/>
      <c r="JV323" s="136"/>
      <c r="JW323" s="136"/>
      <c r="JX323" s="136"/>
      <c r="JY323" s="136"/>
      <c r="JZ323" s="136"/>
      <c r="KA323" s="136"/>
      <c r="KB323" s="136"/>
      <c r="KC323" s="136"/>
      <c r="KD323" s="136"/>
      <c r="KE323" s="136"/>
      <c r="KF323" s="136"/>
      <c r="KG323" s="136"/>
      <c r="KH323" s="136"/>
      <c r="KI323" s="136"/>
      <c r="KJ323" s="136"/>
      <c r="KK323" s="136"/>
      <c r="KL323" s="136"/>
      <c r="KM323" s="136"/>
      <c r="KN323" s="136"/>
      <c r="KO323" s="136"/>
      <c r="KP323" s="136"/>
      <c r="KQ323" s="136"/>
      <c r="KR323" s="136"/>
      <c r="KS323" s="136"/>
      <c r="KT323" s="136"/>
      <c r="KU323" s="136"/>
      <c r="KV323" s="136"/>
      <c r="KW323" s="136"/>
      <c r="KX323" s="136"/>
      <c r="KY323" s="136"/>
      <c r="KZ323" s="136"/>
      <c r="LA323" s="136"/>
      <c r="LB323" s="136"/>
      <c r="LC323" s="136"/>
      <c r="LD323" s="136"/>
      <c r="LE323" s="136"/>
      <c r="LF323" s="136"/>
      <c r="LG323" s="136"/>
      <c r="LH323" s="136"/>
      <c r="LI323" s="136"/>
      <c r="LJ323" s="136"/>
      <c r="LK323" s="136"/>
      <c r="LL323" s="136"/>
      <c r="LM323" s="136"/>
      <c r="LN323" s="136"/>
      <c r="LO323" s="136"/>
      <c r="LP323" s="136"/>
      <c r="LQ323" s="136"/>
      <c r="LR323" s="136"/>
      <c r="LS323" s="136"/>
      <c r="LT323" s="136"/>
      <c r="LU323" s="136"/>
      <c r="LV323" s="136"/>
      <c r="LW323" s="136"/>
      <c r="LX323" s="136"/>
      <c r="LY323" s="136"/>
      <c r="LZ323" s="136"/>
      <c r="MA323" s="136"/>
      <c r="MB323" s="136"/>
      <c r="MC323" s="136"/>
      <c r="MD323" s="136"/>
      <c r="ME323" s="136"/>
      <c r="MF323" s="136"/>
      <c r="MG323" s="136"/>
      <c r="MH323" s="136"/>
      <c r="MI323" s="136"/>
      <c r="MJ323" s="136"/>
      <c r="MK323" s="136"/>
      <c r="ML323" s="136"/>
      <c r="MM323" s="136"/>
      <c r="MN323" s="136"/>
      <c r="MO323" s="136"/>
      <c r="MP323" s="136"/>
      <c r="MQ323" s="136"/>
      <c r="MR323" s="136"/>
      <c r="MS323" s="136"/>
      <c r="MT323" s="136"/>
      <c r="MU323" s="136"/>
      <c r="MV323" s="136"/>
      <c r="MW323" s="136"/>
      <c r="MX323" s="136"/>
      <c r="MY323" s="136"/>
      <c r="MZ323" s="136"/>
      <c r="NA323" s="136"/>
      <c r="NB323" s="136"/>
      <c r="NC323" s="136"/>
      <c r="ND323" s="136"/>
      <c r="NE323" s="136"/>
      <c r="NF323" s="136"/>
      <c r="NG323" s="136"/>
      <c r="NH323" s="136"/>
      <c r="NI323" s="136"/>
      <c r="NJ323" s="136"/>
      <c r="NK323" s="136"/>
      <c r="NL323" s="136"/>
      <c r="NM323" s="136"/>
      <c r="NN323" s="136"/>
      <c r="NO323" s="136"/>
      <c r="NP323" s="136"/>
      <c r="NQ323" s="136"/>
      <c r="NR323" s="136"/>
      <c r="NS323" s="136"/>
      <c r="NT323" s="136"/>
      <c r="NU323" s="136"/>
      <c r="NV323" s="136"/>
      <c r="NW323" s="136"/>
      <c r="NX323" s="136"/>
      <c r="NY323" s="136"/>
      <c r="NZ323" s="136"/>
      <c r="OA323" s="136"/>
      <c r="OB323" s="136"/>
      <c r="OC323" s="136"/>
      <c r="OD323" s="136"/>
      <c r="OE323" s="136"/>
      <c r="OF323" s="136"/>
      <c r="OG323" s="136"/>
      <c r="OH323" s="136"/>
      <c r="OI323" s="136"/>
      <c r="OJ323" s="136"/>
      <c r="OK323" s="136"/>
      <c r="OL323" s="136"/>
      <c r="OM323" s="136"/>
      <c r="ON323" s="136"/>
      <c r="OO323" s="136"/>
      <c r="OP323" s="136"/>
      <c r="OQ323" s="136"/>
      <c r="OR323" s="136"/>
      <c r="OS323" s="136"/>
      <c r="OT323" s="136"/>
      <c r="OU323" s="136"/>
      <c r="OV323" s="136"/>
      <c r="OW323" s="136"/>
      <c r="OX323" s="136"/>
      <c r="OY323" s="136"/>
      <c r="OZ323" s="136"/>
      <c r="PA323" s="136"/>
      <c r="PB323" s="136"/>
      <c r="PC323" s="136"/>
      <c r="PD323" s="136"/>
      <c r="PE323" s="136"/>
      <c r="PF323" s="136"/>
      <c r="PG323" s="136"/>
      <c r="PH323" s="136"/>
      <c r="PI323" s="136"/>
      <c r="PJ323" s="136"/>
      <c r="PK323" s="136"/>
      <c r="PL323" s="136"/>
      <c r="PM323" s="136"/>
      <c r="PN323" s="136"/>
      <c r="PO323" s="136"/>
      <c r="PP323" s="136"/>
      <c r="PQ323" s="136"/>
      <c r="PR323" s="136"/>
      <c r="PS323" s="136"/>
      <c r="PT323" s="136"/>
      <c r="PU323" s="136"/>
      <c r="PV323" s="136"/>
      <c r="PW323" s="136"/>
      <c r="PX323" s="136"/>
      <c r="PY323" s="136"/>
      <c r="PZ323" s="136"/>
      <c r="QA323" s="136"/>
      <c r="QB323" s="136"/>
      <c r="QC323" s="136"/>
      <c r="QD323" s="136"/>
      <c r="QE323" s="136"/>
      <c r="QF323" s="136"/>
      <c r="QG323" s="136"/>
      <c r="QH323" s="136"/>
      <c r="QI323" s="136"/>
      <c r="QJ323" s="136"/>
      <c r="QK323" s="136"/>
      <c r="QL323" s="136"/>
      <c r="QM323" s="136"/>
      <c r="QN323" s="136"/>
      <c r="QO323" s="136"/>
      <c r="QP323" s="136"/>
      <c r="QQ323" s="136"/>
      <c r="QR323" s="136"/>
      <c r="QS323" s="136"/>
      <c r="QT323" s="136"/>
      <c r="QU323" s="136"/>
      <c r="QV323" s="136"/>
      <c r="QW323" s="136"/>
      <c r="QX323" s="136"/>
      <c r="QY323" s="136"/>
      <c r="QZ323" s="136"/>
      <c r="RA323" s="136"/>
      <c r="RB323" s="136"/>
      <c r="RC323" s="136"/>
      <c r="RD323" s="136"/>
      <c r="RE323" s="136"/>
      <c r="RF323" s="136"/>
      <c r="RG323" s="136"/>
      <c r="RH323" s="136"/>
      <c r="RI323" s="136"/>
      <c r="RJ323" s="136"/>
      <c r="RK323" s="136"/>
      <c r="RL323" s="136"/>
      <c r="RM323" s="136"/>
      <c r="RN323" s="136"/>
      <c r="RO323" s="136"/>
      <c r="RP323" s="136"/>
      <c r="RQ323" s="136"/>
      <c r="RR323" s="136"/>
      <c r="RS323" s="136"/>
      <c r="RT323" s="136"/>
      <c r="RU323" s="136"/>
      <c r="RV323" s="136"/>
      <c r="RW323" s="136"/>
      <c r="RX323" s="136"/>
      <c r="RY323" s="136"/>
      <c r="RZ323" s="136"/>
      <c r="SA323" s="136"/>
      <c r="SB323" s="136"/>
      <c r="SC323" s="136"/>
      <c r="SD323" s="136"/>
      <c r="SE323" s="136"/>
      <c r="SF323" s="136"/>
      <c r="SG323" s="136"/>
      <c r="SH323" s="136"/>
      <c r="SI323" s="136"/>
      <c r="SJ323" s="136"/>
      <c r="SK323" s="136"/>
      <c r="SL323" s="136"/>
      <c r="SM323" s="136"/>
      <c r="SN323" s="136"/>
      <c r="SO323" s="136"/>
      <c r="SP323" s="136"/>
      <c r="SQ323" s="136"/>
      <c r="SR323" s="136"/>
      <c r="SS323" s="136"/>
      <c r="ST323" s="136"/>
      <c r="SU323" s="136"/>
      <c r="SV323" s="136"/>
      <c r="SW323" s="136"/>
      <c r="SX323" s="136"/>
      <c r="SY323" s="136"/>
      <c r="SZ323" s="136"/>
      <c r="TA323" s="136"/>
      <c r="TB323" s="136"/>
      <c r="TC323" s="136"/>
      <c r="TD323" s="136"/>
      <c r="TE323" s="136"/>
      <c r="TF323" s="136"/>
      <c r="TG323" s="136"/>
      <c r="TH323" s="136"/>
      <c r="TI323" s="136"/>
      <c r="TJ323" s="136"/>
      <c r="TK323" s="136"/>
      <c r="TL323" s="136"/>
      <c r="TM323" s="136"/>
      <c r="TN323" s="136"/>
      <c r="TO323" s="136"/>
      <c r="TP323" s="136"/>
      <c r="TQ323" s="136"/>
      <c r="TR323" s="136"/>
      <c r="TS323" s="136"/>
      <c r="TT323" s="136"/>
      <c r="TU323" s="136"/>
      <c r="TV323" s="136"/>
      <c r="TW323" s="136"/>
      <c r="TX323" s="136"/>
      <c r="TY323" s="136"/>
      <c r="TZ323" s="136"/>
      <c r="UA323" s="136"/>
      <c r="UB323" s="136"/>
      <c r="UC323" s="136"/>
      <c r="UD323" s="136"/>
      <c r="UE323" s="136"/>
      <c r="UF323" s="136"/>
      <c r="UG323" s="136"/>
      <c r="UH323" s="136"/>
      <c r="UI323" s="136"/>
      <c r="UJ323" s="136"/>
      <c r="UK323" s="136"/>
      <c r="UL323" s="136"/>
      <c r="UM323" s="136"/>
      <c r="UN323" s="136"/>
      <c r="UO323" s="136"/>
      <c r="UP323" s="136"/>
      <c r="UQ323" s="136"/>
      <c r="UR323" s="136"/>
      <c r="US323" s="136"/>
      <c r="UT323" s="136"/>
      <c r="UU323" s="136"/>
      <c r="UV323" s="136"/>
      <c r="UW323" s="136"/>
      <c r="UX323" s="136"/>
      <c r="UY323" s="136"/>
      <c r="UZ323" s="136"/>
      <c r="VA323" s="136"/>
      <c r="VB323" s="136"/>
      <c r="VC323" s="136"/>
      <c r="VD323" s="136"/>
      <c r="VE323" s="136"/>
      <c r="VF323" s="136"/>
      <c r="VG323" s="136"/>
      <c r="VH323" s="136"/>
      <c r="VI323" s="136"/>
      <c r="VJ323" s="136"/>
      <c r="VK323" s="136"/>
      <c r="VL323" s="136"/>
      <c r="VM323" s="136"/>
      <c r="VN323" s="136"/>
      <c r="VO323" s="136"/>
      <c r="VP323" s="136"/>
      <c r="VQ323" s="136"/>
      <c r="VR323" s="136"/>
      <c r="VS323" s="136"/>
      <c r="VT323" s="136"/>
      <c r="VU323" s="136"/>
      <c r="VV323" s="136"/>
      <c r="VW323" s="136"/>
      <c r="VX323" s="136"/>
      <c r="VY323" s="136"/>
      <c r="VZ323" s="136"/>
      <c r="WA323" s="136"/>
      <c r="WB323" s="136"/>
      <c r="WC323" s="136"/>
      <c r="WD323" s="136"/>
      <c r="WE323" s="136"/>
      <c r="WF323" s="136"/>
      <c r="WG323" s="136"/>
      <c r="WH323" s="136"/>
      <c r="WI323" s="136"/>
      <c r="WJ323" s="136"/>
      <c r="WK323" s="136"/>
      <c r="WL323" s="136"/>
      <c r="WM323" s="136"/>
      <c r="WN323" s="136"/>
      <c r="WO323" s="136"/>
      <c r="WP323" s="136"/>
      <c r="WQ323" s="136"/>
      <c r="WR323" s="136"/>
      <c r="WS323" s="136"/>
      <c r="WT323" s="136"/>
      <c r="WU323" s="136"/>
      <c r="WV323" s="136"/>
      <c r="WW323" s="136"/>
      <c r="WX323" s="136"/>
      <c r="WY323" s="136"/>
      <c r="WZ323" s="136"/>
      <c r="XA323" s="136"/>
      <c r="XB323" s="136"/>
      <c r="XC323" s="136"/>
      <c r="XD323" s="136"/>
      <c r="XE323" s="136"/>
      <c r="XF323" s="136"/>
      <c r="XG323" s="136"/>
      <c r="XH323" s="136"/>
      <c r="XI323" s="136"/>
      <c r="XJ323" s="136"/>
      <c r="XK323" s="136"/>
      <c r="XL323" s="136"/>
      <c r="XM323" s="136"/>
      <c r="XN323" s="136"/>
      <c r="XO323" s="136"/>
      <c r="XP323" s="136"/>
      <c r="XQ323" s="136"/>
      <c r="XR323" s="136"/>
      <c r="XS323" s="136"/>
      <c r="XT323" s="136"/>
      <c r="XU323" s="136"/>
      <c r="XV323" s="136"/>
      <c r="XW323" s="136"/>
      <c r="XX323" s="136"/>
      <c r="XY323" s="136"/>
      <c r="XZ323" s="136"/>
      <c r="YA323" s="136"/>
      <c r="YB323" s="136"/>
      <c r="YC323" s="136"/>
      <c r="YD323" s="136"/>
      <c r="YE323" s="136"/>
      <c r="YF323" s="136"/>
      <c r="YG323" s="136"/>
      <c r="YH323" s="136"/>
      <c r="YI323" s="136"/>
      <c r="YJ323" s="136"/>
      <c r="YK323" s="136"/>
      <c r="YL323" s="136"/>
      <c r="YM323" s="136"/>
      <c r="YN323" s="136"/>
      <c r="YO323" s="136"/>
      <c r="YP323" s="136"/>
      <c r="YQ323" s="136"/>
      <c r="YR323" s="136"/>
      <c r="YS323" s="136"/>
      <c r="YT323" s="136"/>
      <c r="YU323" s="136"/>
      <c r="YV323" s="136"/>
      <c r="YW323" s="136"/>
      <c r="YX323" s="136"/>
      <c r="YY323" s="136"/>
      <c r="YZ323" s="136"/>
      <c r="ZA323" s="136"/>
      <c r="ZB323" s="136"/>
      <c r="ZC323" s="136"/>
      <c r="ZD323" s="136"/>
      <c r="ZE323" s="136"/>
      <c r="ZF323" s="136"/>
      <c r="ZG323" s="136"/>
      <c r="ZH323" s="136"/>
      <c r="ZI323" s="136"/>
      <c r="ZJ323" s="136"/>
      <c r="ZK323" s="136"/>
      <c r="ZL323" s="136"/>
      <c r="ZM323" s="136"/>
      <c r="ZN323" s="136"/>
      <c r="ZO323" s="136"/>
      <c r="ZP323" s="136"/>
      <c r="ZQ323" s="136"/>
      <c r="ZR323" s="136"/>
      <c r="ZS323" s="136"/>
      <c r="ZT323" s="136"/>
      <c r="ZU323" s="136"/>
      <c r="ZV323" s="136"/>
      <c r="ZW323" s="136"/>
      <c r="ZX323" s="136"/>
      <c r="ZY323" s="136"/>
      <c r="ZZ323" s="136"/>
      <c r="AAA323" s="136"/>
      <c r="AAB323" s="136"/>
      <c r="AAC323" s="136"/>
      <c r="AAD323" s="136"/>
      <c r="AAE323" s="136"/>
      <c r="AAF323" s="136"/>
      <c r="AAG323" s="136"/>
      <c r="AAH323" s="136"/>
      <c r="AAI323" s="136"/>
      <c r="AAJ323" s="136"/>
      <c r="AAK323" s="136"/>
      <c r="AAL323" s="136"/>
      <c r="AAM323" s="136"/>
      <c r="AAN323" s="136"/>
      <c r="AAO323" s="136"/>
      <c r="AAP323" s="136"/>
      <c r="AAQ323" s="136"/>
      <c r="AAR323" s="136"/>
      <c r="AAS323" s="136"/>
      <c r="AAT323" s="136"/>
      <c r="AAU323" s="136"/>
      <c r="AAV323" s="136"/>
      <c r="AAW323" s="136"/>
      <c r="AAX323" s="136"/>
      <c r="AAY323" s="136"/>
      <c r="AAZ323" s="136"/>
      <c r="ABA323" s="136"/>
      <c r="ABB323" s="136"/>
      <c r="ABC323" s="136"/>
      <c r="ABD323" s="136"/>
      <c r="ABE323" s="136"/>
      <c r="ABF323" s="136"/>
      <c r="ABG323" s="136"/>
      <c r="ABH323" s="136"/>
      <c r="ABI323" s="136"/>
      <c r="ABJ323" s="136"/>
      <c r="ABK323" s="136"/>
      <c r="ABL323" s="136"/>
      <c r="ABM323" s="136"/>
      <c r="ABN323" s="136"/>
      <c r="ABO323" s="136"/>
      <c r="ABP323" s="136"/>
      <c r="ABQ323" s="136"/>
      <c r="ABR323" s="136"/>
      <c r="ABS323" s="136"/>
      <c r="ABT323" s="136"/>
      <c r="ABU323" s="136"/>
      <c r="ABV323" s="136"/>
      <c r="ABW323" s="136"/>
      <c r="ABX323" s="136"/>
      <c r="ABY323" s="136"/>
      <c r="ABZ323" s="136"/>
      <c r="ACA323" s="136"/>
      <c r="ACB323" s="136"/>
      <c r="ACC323" s="136"/>
      <c r="ACD323" s="136"/>
      <c r="ACE323" s="136"/>
      <c r="ACF323" s="136"/>
      <c r="ACG323" s="136"/>
      <c r="ACH323" s="136"/>
      <c r="ACI323" s="136"/>
      <c r="ACJ323" s="136"/>
      <c r="ACK323" s="136"/>
      <c r="ACL323" s="136"/>
      <c r="ACM323" s="136"/>
      <c r="ACN323" s="136"/>
      <c r="ACO323" s="136"/>
      <c r="ACP323" s="136"/>
      <c r="ACQ323" s="136"/>
      <c r="ACR323" s="136"/>
      <c r="ACS323" s="136"/>
      <c r="ACT323" s="136"/>
      <c r="ACU323" s="136"/>
      <c r="ACV323" s="136"/>
      <c r="ACW323" s="136"/>
      <c r="ACX323" s="136"/>
      <c r="ACY323" s="136"/>
      <c r="ACZ323" s="136"/>
      <c r="ADA323" s="136"/>
      <c r="ADB323" s="136"/>
      <c r="ADC323" s="136"/>
      <c r="ADD323" s="136"/>
      <c r="ADE323" s="136"/>
      <c r="ADF323" s="136"/>
      <c r="ADG323" s="136"/>
      <c r="ADH323" s="136"/>
      <c r="ADI323" s="136"/>
      <c r="ADJ323" s="136"/>
      <c r="ADK323" s="136"/>
      <c r="ADL323" s="136"/>
      <c r="ADM323" s="136"/>
      <c r="ADN323" s="136"/>
      <c r="ADO323" s="136"/>
      <c r="ADP323" s="136"/>
      <c r="ADQ323" s="136"/>
      <c r="ADR323" s="136"/>
      <c r="ADS323" s="136"/>
      <c r="ADT323" s="136"/>
      <c r="ADU323" s="136"/>
      <c r="ADV323" s="136"/>
      <c r="ADW323" s="136"/>
      <c r="ADX323" s="136"/>
      <c r="ADY323" s="136"/>
      <c r="ADZ323" s="136"/>
      <c r="AEA323" s="136"/>
      <c r="AEB323" s="136"/>
      <c r="AEC323" s="136"/>
      <c r="AED323" s="136"/>
      <c r="AEE323" s="136"/>
      <c r="AEF323" s="136"/>
      <c r="AEG323" s="136"/>
      <c r="AEH323" s="136"/>
      <c r="AEI323" s="136"/>
      <c r="AEJ323" s="136"/>
      <c r="AEK323" s="136"/>
      <c r="AEL323" s="136"/>
      <c r="AEM323" s="136"/>
      <c r="AEN323" s="136"/>
      <c r="AEO323" s="136"/>
      <c r="AEP323" s="136"/>
      <c r="AEQ323" s="136"/>
      <c r="AER323" s="136"/>
      <c r="AES323" s="136"/>
      <c r="AET323" s="136"/>
      <c r="AEU323" s="136"/>
      <c r="AEV323" s="136"/>
      <c r="AEW323" s="136"/>
      <c r="AEX323" s="136"/>
      <c r="AEY323" s="136"/>
      <c r="AEZ323" s="136"/>
      <c r="AFA323" s="136"/>
      <c r="AFB323" s="136"/>
      <c r="AFC323" s="136"/>
      <c r="AFD323" s="136"/>
      <c r="AFE323" s="136"/>
      <c r="AFF323" s="136"/>
      <c r="AFG323" s="136"/>
      <c r="AFH323" s="136"/>
      <c r="AFI323" s="136"/>
      <c r="AFJ323" s="136"/>
      <c r="AFK323" s="136"/>
      <c r="AFL323" s="136"/>
      <c r="AFM323" s="136"/>
      <c r="AFN323" s="136"/>
      <c r="AFO323" s="136"/>
      <c r="AFP323" s="136"/>
      <c r="AFQ323" s="136"/>
      <c r="AFR323" s="136"/>
      <c r="AFS323" s="136"/>
      <c r="AFT323" s="136"/>
      <c r="AFU323" s="136"/>
      <c r="AFV323" s="136"/>
      <c r="AFW323" s="136"/>
      <c r="AFX323" s="136"/>
      <c r="AFY323" s="136"/>
      <c r="AFZ323" s="136"/>
      <c r="AGA323" s="136"/>
      <c r="AGB323" s="136"/>
      <c r="AGC323" s="136"/>
      <c r="AGD323" s="136"/>
      <c r="AGE323" s="136"/>
      <c r="AGF323" s="136"/>
      <c r="AGG323" s="136"/>
      <c r="AGH323" s="136"/>
      <c r="AGI323" s="136"/>
      <c r="AGJ323" s="136"/>
      <c r="AGK323" s="136"/>
      <c r="AGL323" s="136"/>
      <c r="AGM323" s="136"/>
      <c r="AGN323" s="136"/>
      <c r="AGO323" s="136"/>
      <c r="AGP323" s="136"/>
      <c r="AGQ323" s="136"/>
      <c r="AGR323" s="136"/>
      <c r="AGS323" s="136"/>
      <c r="AGT323" s="136"/>
      <c r="AGU323" s="136"/>
      <c r="AGV323" s="136"/>
      <c r="AGW323" s="136"/>
      <c r="AGX323" s="136"/>
      <c r="AGY323" s="136"/>
      <c r="AGZ323" s="136"/>
      <c r="AHA323" s="136"/>
      <c r="AHB323" s="136"/>
      <c r="AHC323" s="136"/>
      <c r="AHD323" s="136"/>
      <c r="AHE323" s="136"/>
      <c r="AHF323" s="136"/>
      <c r="AHG323" s="136"/>
      <c r="AHH323" s="136"/>
      <c r="AHI323" s="136"/>
      <c r="AHJ323" s="136"/>
      <c r="AHK323" s="136"/>
      <c r="AHL323" s="136"/>
      <c r="AHM323" s="136"/>
      <c r="AHN323" s="136"/>
      <c r="AHO323" s="136"/>
      <c r="AHP323" s="136"/>
      <c r="AHQ323" s="136"/>
      <c r="AHR323" s="136"/>
      <c r="AHS323" s="136"/>
      <c r="AHT323" s="136"/>
      <c r="AHU323" s="136"/>
      <c r="AHV323" s="136"/>
      <c r="AHW323" s="136"/>
      <c r="AHX323" s="136"/>
      <c r="AHY323" s="136"/>
      <c r="AHZ323" s="136"/>
      <c r="AIA323" s="136"/>
      <c r="AIB323" s="136"/>
      <c r="AIC323" s="136"/>
      <c r="AID323" s="136"/>
      <c r="AIE323" s="136"/>
      <c r="AIF323" s="136"/>
      <c r="AIG323" s="136"/>
      <c r="AIH323" s="136"/>
      <c r="AII323" s="136"/>
      <c r="AIJ323" s="136"/>
      <c r="AIK323" s="136"/>
      <c r="AIL323" s="136"/>
      <c r="AIM323" s="136"/>
      <c r="AIN323" s="136"/>
      <c r="AIO323" s="136"/>
      <c r="AIP323" s="136"/>
      <c r="AIQ323" s="136"/>
      <c r="AIR323" s="136"/>
      <c r="AIS323" s="136"/>
      <c r="AIT323" s="136"/>
      <c r="AIU323" s="136"/>
      <c r="AIV323" s="136"/>
      <c r="AIW323" s="136"/>
      <c r="AIX323" s="136"/>
      <c r="AIY323" s="136"/>
      <c r="AIZ323" s="136"/>
      <c r="AJA323" s="136"/>
      <c r="AJB323" s="136"/>
      <c r="AJC323" s="136"/>
      <c r="AJD323" s="136"/>
      <c r="AJE323" s="136"/>
      <c r="AJF323" s="136"/>
      <c r="AJG323" s="136"/>
      <c r="AJH323" s="136"/>
      <c r="AJI323" s="136"/>
      <c r="AJJ323" s="136"/>
      <c r="AJK323" s="136"/>
      <c r="AJL323" s="136"/>
      <c r="AJM323" s="136"/>
      <c r="AJN323" s="136"/>
      <c r="AJO323" s="136"/>
      <c r="AJP323" s="136"/>
      <c r="AJQ323" s="136"/>
      <c r="AJR323" s="136"/>
      <c r="AJS323" s="136"/>
      <c r="AJT323" s="136"/>
      <c r="AJU323" s="136"/>
      <c r="AJV323" s="136"/>
      <c r="AJW323" s="136"/>
      <c r="AJX323" s="136"/>
      <c r="AJY323" s="136"/>
      <c r="AJZ323" s="136"/>
      <c r="AKA323" s="136"/>
      <c r="AKB323" s="136"/>
      <c r="AKC323" s="136"/>
      <c r="AKD323" s="136"/>
      <c r="AKE323" s="136"/>
      <c r="AKF323" s="136"/>
      <c r="AKG323" s="136"/>
      <c r="AKH323" s="136"/>
      <c r="AKI323" s="136"/>
      <c r="AKJ323" s="136"/>
      <c r="AKK323" s="136"/>
      <c r="AKL323" s="136"/>
      <c r="AKM323" s="136"/>
      <c r="AKN323" s="136"/>
      <c r="AKO323" s="136"/>
      <c r="AKP323" s="136"/>
      <c r="AKQ323" s="136"/>
      <c r="AKR323" s="136"/>
      <c r="AKS323" s="136"/>
      <c r="AKT323" s="136"/>
      <c r="AKU323" s="136"/>
      <c r="AKV323" s="136"/>
      <c r="AKW323" s="136"/>
      <c r="AKX323" s="136"/>
      <c r="AKY323" s="136"/>
      <c r="AKZ323" s="136"/>
      <c r="ALA323" s="136"/>
      <c r="ALB323" s="136"/>
      <c r="ALC323" s="136"/>
      <c r="ALD323" s="136"/>
      <c r="ALE323" s="136"/>
      <c r="ALF323" s="136"/>
      <c r="ALG323" s="136"/>
      <c r="ALH323" s="136"/>
      <c r="ALI323" s="136"/>
      <c r="ALJ323" s="136"/>
      <c r="ALK323" s="136"/>
      <c r="ALL323" s="136"/>
      <c r="ALM323" s="136"/>
      <c r="ALN323" s="136"/>
      <c r="ALO323" s="136"/>
      <c r="ALP323" s="136"/>
      <c r="ALQ323" s="136"/>
      <c r="ALR323" s="136"/>
      <c r="ALS323" s="136"/>
      <c r="ALT323" s="136"/>
      <c r="ALU323" s="136"/>
      <c r="ALV323" s="136"/>
      <c r="ALW323" s="136"/>
      <c r="ALX323" s="136"/>
      <c r="ALY323" s="136"/>
      <c r="ALZ323" s="136"/>
      <c r="AMA323" s="136"/>
      <c r="AMB323" s="136"/>
      <c r="AMC323" s="136"/>
      <c r="AMD323" s="136"/>
      <c r="AME323" s="136"/>
      <c r="AMF323" s="136"/>
      <c r="AMG323" s="136"/>
      <c r="AMH323" s="136"/>
      <c r="AMI323" s="136"/>
    </row>
    <row r="324" spans="1:1023" x14ac:dyDescent="0.25">
      <c r="A324" s="172" t="s">
        <v>26218</v>
      </c>
      <c r="B324" s="193">
        <v>324</v>
      </c>
      <c r="C324" s="261" t="s">
        <v>26219</v>
      </c>
      <c r="D324" s="212" t="s">
        <v>6286</v>
      </c>
      <c r="E324" s="136"/>
      <c r="F324" s="238"/>
      <c r="G324" s="214"/>
      <c r="H324" s="214"/>
      <c r="I324" s="367"/>
      <c r="J324" s="443"/>
      <c r="K324" s="161">
        <v>1</v>
      </c>
      <c r="L324" s="161">
        <v>1</v>
      </c>
      <c r="M324" s="161">
        <v>1</v>
      </c>
      <c r="N324" s="161"/>
      <c r="O324" s="161"/>
      <c r="P324" s="161"/>
      <c r="Q324" s="161"/>
      <c r="R324" s="161"/>
      <c r="S324" s="161"/>
      <c r="T324" s="161"/>
      <c r="U324" s="161"/>
      <c r="V324" s="256">
        <f>IF(O324=1,10,100)</f>
        <v>100</v>
      </c>
      <c r="W324" s="256">
        <f>IF(O324=1,1,IF(O324=2,10,100))</f>
        <v>100</v>
      </c>
      <c r="X324" s="256">
        <f>IF(O324=3,20,100)</f>
        <v>100</v>
      </c>
      <c r="Y324" s="256">
        <f>IF(P324=1,10,100)</f>
        <v>100</v>
      </c>
      <c r="Z324" s="256">
        <f>IF(P324=1,1,IF(P324=2,10,100))</f>
        <v>100</v>
      </c>
      <c r="AA324" s="257">
        <f>IF(OR(EXACT(Q324,"1A"),EXACT(Q324,"1B")),0.1,IF(Q324=2,1,100))</f>
        <v>100</v>
      </c>
      <c r="AB324" s="257">
        <f>IF(OR(EXACT(R324,"1A"),EXACT(R324,"1B")),0.1,IF(R324=2,1,100))</f>
        <v>100</v>
      </c>
      <c r="AC324" s="257">
        <f>IF(OR(EXACT(S324,"1A"),EXACT(S324,"1B")),0.3,IF(S324=2,3,100))</f>
        <v>100</v>
      </c>
      <c r="AD324" s="136"/>
      <c r="AE324" s="136"/>
      <c r="AF324" s="249">
        <f>IF(OR(OR(EXACT(J324,"1A"),EXACT(J324,"1B"),EXACT(J324,"1C")),K324=1),1,IF(K324=2,10,100))</f>
        <v>1</v>
      </c>
      <c r="AG324" s="249">
        <f>IF(OR(EXACT(J324,"1A"),EXACT(J324,"1B"),EXACT(J324,"1C")),1,IF(J324=2,10,100))</f>
        <v>100</v>
      </c>
      <c r="AH324" s="249">
        <f>IF(OR(EXACT(J324,"1A"),EXACT(J324,"1B"),EXACT(J324,"1C"),K324=1),3,100)</f>
        <v>3</v>
      </c>
      <c r="AI324" s="249">
        <f>IF(OR(EXACT(J324,"1A"),EXACT(J324,"1B"),EXACT(J324,"1C")),5,100)</f>
        <v>100</v>
      </c>
      <c r="AJ324" s="251" t="s">
        <v>26220</v>
      </c>
      <c r="AK324" s="136"/>
      <c r="AL324" s="136"/>
      <c r="AM324" s="251"/>
      <c r="AN324" s="136"/>
      <c r="AO324" s="136"/>
      <c r="AP324" s="136"/>
      <c r="AQ324" s="199" t="s">
        <v>6714</v>
      </c>
      <c r="AR324" s="136"/>
      <c r="AS324" s="136"/>
      <c r="AT324" s="136"/>
      <c r="AU324" s="136"/>
      <c r="AV324" s="136"/>
      <c r="AW324" s="136"/>
      <c r="AX324" s="136"/>
      <c r="AY324" s="136"/>
      <c r="AZ324" s="136"/>
      <c r="BA324" s="136"/>
      <c r="BB324" s="136"/>
      <c r="BC324" s="136"/>
      <c r="BD324" s="136"/>
      <c r="BE324" s="136"/>
      <c r="BF324" s="136"/>
      <c r="BG324" s="136"/>
      <c r="BH324" s="136"/>
      <c r="BI324" s="136"/>
      <c r="BJ324" s="136"/>
      <c r="BK324" s="136"/>
      <c r="BL324" s="136"/>
      <c r="BM324" s="136"/>
      <c r="BN324" s="136"/>
      <c r="BO324" s="136"/>
      <c r="BP324" s="136"/>
      <c r="BQ324" s="136"/>
      <c r="BR324" s="136"/>
      <c r="BS324" s="136"/>
      <c r="BT324" s="136"/>
      <c r="BU324" s="136"/>
      <c r="BV324" s="136"/>
      <c r="BW324" s="136"/>
      <c r="BX324" s="136"/>
      <c r="BY324" s="136"/>
      <c r="BZ324" s="136"/>
      <c r="CA324" s="136"/>
      <c r="CB324" s="136"/>
      <c r="CC324" s="136"/>
      <c r="CD324" s="136"/>
      <c r="CE324" s="136"/>
      <c r="CF324" s="136"/>
      <c r="CG324" s="136"/>
      <c r="CH324" s="136"/>
      <c r="CI324" s="136"/>
      <c r="CJ324" s="136"/>
      <c r="CK324" s="136"/>
      <c r="CL324" s="136"/>
      <c r="CM324" s="136"/>
      <c r="CN324" s="136"/>
      <c r="CO324" s="136"/>
      <c r="CP324" s="136"/>
      <c r="CQ324" s="136"/>
      <c r="CR324" s="136"/>
      <c r="CS324" s="136"/>
      <c r="CT324" s="136"/>
      <c r="CU324" s="136"/>
      <c r="CV324" s="136"/>
      <c r="CW324" s="136"/>
      <c r="CX324" s="136"/>
      <c r="CY324" s="136"/>
      <c r="CZ324" s="136"/>
      <c r="DA324" s="136"/>
      <c r="DB324" s="136"/>
      <c r="DC324" s="136"/>
      <c r="DD324" s="136"/>
      <c r="DE324" s="136"/>
      <c r="DF324" s="136"/>
      <c r="DG324" s="136"/>
      <c r="DH324" s="136"/>
      <c r="DI324" s="136"/>
      <c r="DJ324" s="136"/>
      <c r="DK324" s="136"/>
      <c r="DL324" s="136"/>
      <c r="DM324" s="136"/>
      <c r="DN324" s="136"/>
      <c r="DO324" s="136"/>
      <c r="DP324" s="136"/>
      <c r="DQ324" s="136"/>
      <c r="DR324" s="136"/>
      <c r="DS324" s="136"/>
      <c r="DT324" s="136"/>
      <c r="DU324" s="136"/>
      <c r="DV324" s="136"/>
      <c r="DW324" s="136"/>
      <c r="DX324" s="136"/>
      <c r="DY324" s="136"/>
      <c r="DZ324" s="136"/>
      <c r="EA324" s="136"/>
      <c r="EB324" s="136"/>
      <c r="EC324" s="136"/>
      <c r="ED324" s="136"/>
      <c r="EE324" s="136"/>
      <c r="EF324" s="136"/>
      <c r="EG324" s="136"/>
      <c r="EH324" s="136"/>
      <c r="EI324" s="136"/>
      <c r="EJ324" s="136"/>
      <c r="EK324" s="136"/>
      <c r="EL324" s="136"/>
      <c r="EM324" s="136"/>
      <c r="EN324" s="136"/>
      <c r="EO324" s="136"/>
      <c r="EP324" s="136"/>
      <c r="EQ324" s="136"/>
      <c r="ER324" s="136"/>
      <c r="ES324" s="136"/>
      <c r="ET324" s="136"/>
      <c r="EU324" s="136"/>
      <c r="EV324" s="136"/>
      <c r="EW324" s="136"/>
      <c r="EX324" s="136"/>
      <c r="EY324" s="136"/>
      <c r="EZ324" s="136"/>
      <c r="FA324" s="136"/>
      <c r="FB324" s="136"/>
      <c r="FC324" s="136"/>
      <c r="FD324" s="136"/>
      <c r="FE324" s="136"/>
      <c r="FF324" s="136"/>
      <c r="FG324" s="136"/>
      <c r="FH324" s="136"/>
      <c r="FI324" s="136"/>
      <c r="FJ324" s="136"/>
      <c r="FK324" s="136"/>
      <c r="FL324" s="136"/>
      <c r="FM324" s="136"/>
      <c r="FN324" s="136"/>
      <c r="FO324" s="136"/>
      <c r="FP324" s="136"/>
      <c r="FQ324" s="136"/>
      <c r="FR324" s="136"/>
      <c r="FS324" s="136"/>
      <c r="FT324" s="136"/>
      <c r="FU324" s="136"/>
      <c r="FV324" s="136"/>
      <c r="FW324" s="136"/>
      <c r="FX324" s="136"/>
      <c r="FY324" s="136"/>
      <c r="FZ324" s="136"/>
      <c r="GA324" s="136"/>
      <c r="GB324" s="136"/>
      <c r="GC324" s="136"/>
      <c r="GD324" s="136"/>
      <c r="GE324" s="136"/>
      <c r="GF324" s="136"/>
      <c r="GG324" s="136"/>
      <c r="GH324" s="136"/>
      <c r="GI324" s="136"/>
      <c r="GJ324" s="136"/>
      <c r="GK324" s="136"/>
      <c r="GL324" s="136"/>
      <c r="GM324" s="136"/>
      <c r="GN324" s="136"/>
      <c r="GO324" s="136"/>
      <c r="GP324" s="136"/>
      <c r="GQ324" s="136"/>
      <c r="GR324" s="136"/>
      <c r="GS324" s="136"/>
      <c r="GT324" s="136"/>
      <c r="GU324" s="136"/>
      <c r="GV324" s="136"/>
      <c r="GW324" s="136"/>
      <c r="GX324" s="136"/>
      <c r="GY324" s="136"/>
      <c r="GZ324" s="136"/>
      <c r="HA324" s="136"/>
      <c r="HB324" s="136"/>
      <c r="HC324" s="136"/>
      <c r="HD324" s="136"/>
      <c r="HE324" s="136"/>
      <c r="HF324" s="136"/>
      <c r="HG324" s="136"/>
      <c r="HH324" s="136"/>
      <c r="HI324" s="136"/>
      <c r="HJ324" s="136"/>
      <c r="HK324" s="136"/>
      <c r="HL324" s="136"/>
      <c r="HM324" s="136"/>
      <c r="HN324" s="136"/>
      <c r="HO324" s="136"/>
      <c r="HP324" s="136"/>
      <c r="HQ324" s="136"/>
      <c r="HR324" s="136"/>
      <c r="HS324" s="136"/>
      <c r="HT324" s="136"/>
      <c r="HU324" s="136"/>
      <c r="HV324" s="136"/>
      <c r="HW324" s="136"/>
      <c r="HX324" s="136"/>
      <c r="HY324" s="136"/>
      <c r="HZ324" s="136"/>
      <c r="IA324" s="136"/>
      <c r="IB324" s="136"/>
      <c r="IC324" s="136"/>
      <c r="ID324" s="136"/>
      <c r="IE324" s="136"/>
      <c r="IF324" s="136"/>
      <c r="IG324" s="136"/>
      <c r="IH324" s="136"/>
      <c r="II324" s="136"/>
      <c r="IJ324" s="136"/>
      <c r="IK324" s="136"/>
      <c r="IL324" s="136"/>
      <c r="IM324" s="136"/>
      <c r="IN324" s="136"/>
      <c r="IO324" s="136"/>
      <c r="IP324" s="136"/>
      <c r="IQ324" s="136"/>
      <c r="IR324" s="136"/>
      <c r="IS324" s="136"/>
      <c r="IT324" s="136"/>
      <c r="IU324" s="136"/>
      <c r="IV324" s="136"/>
      <c r="IW324" s="136"/>
      <c r="IX324" s="136"/>
      <c r="IY324" s="136"/>
      <c r="IZ324" s="136"/>
      <c r="JA324" s="136"/>
      <c r="JB324" s="136"/>
      <c r="JC324" s="136"/>
      <c r="JD324" s="136"/>
      <c r="JE324" s="136"/>
      <c r="JF324" s="136"/>
      <c r="JG324" s="136"/>
      <c r="JH324" s="136"/>
      <c r="JI324" s="136"/>
      <c r="JJ324" s="136"/>
      <c r="JK324" s="136"/>
      <c r="JL324" s="136"/>
      <c r="JM324" s="136"/>
      <c r="JN324" s="136"/>
      <c r="JO324" s="136"/>
      <c r="JP324" s="136"/>
      <c r="JQ324" s="136"/>
      <c r="JR324" s="136"/>
      <c r="JS324" s="136"/>
      <c r="JT324" s="136"/>
      <c r="JU324" s="136"/>
      <c r="JV324" s="136"/>
      <c r="JW324" s="136"/>
      <c r="JX324" s="136"/>
      <c r="JY324" s="136"/>
      <c r="JZ324" s="136"/>
      <c r="KA324" s="136"/>
      <c r="KB324" s="136"/>
      <c r="KC324" s="136"/>
      <c r="KD324" s="136"/>
      <c r="KE324" s="136"/>
      <c r="KF324" s="136"/>
      <c r="KG324" s="136"/>
      <c r="KH324" s="136"/>
      <c r="KI324" s="136"/>
      <c r="KJ324" s="136"/>
      <c r="KK324" s="136"/>
      <c r="KL324" s="136"/>
      <c r="KM324" s="136"/>
      <c r="KN324" s="136"/>
      <c r="KO324" s="136"/>
      <c r="KP324" s="136"/>
      <c r="KQ324" s="136"/>
      <c r="KR324" s="136"/>
      <c r="KS324" s="136"/>
      <c r="KT324" s="136"/>
      <c r="KU324" s="136"/>
      <c r="KV324" s="136"/>
      <c r="KW324" s="136"/>
      <c r="KX324" s="136"/>
      <c r="KY324" s="136"/>
      <c r="KZ324" s="136"/>
      <c r="LA324" s="136"/>
      <c r="LB324" s="136"/>
      <c r="LC324" s="136"/>
      <c r="LD324" s="136"/>
      <c r="LE324" s="136"/>
      <c r="LF324" s="136"/>
      <c r="LG324" s="136"/>
      <c r="LH324" s="136"/>
      <c r="LI324" s="136"/>
      <c r="LJ324" s="136"/>
      <c r="LK324" s="136"/>
      <c r="LL324" s="136"/>
      <c r="LM324" s="136"/>
      <c r="LN324" s="136"/>
      <c r="LO324" s="136"/>
      <c r="LP324" s="136"/>
      <c r="LQ324" s="136"/>
      <c r="LR324" s="136"/>
      <c r="LS324" s="136"/>
      <c r="LT324" s="136"/>
      <c r="LU324" s="136"/>
      <c r="LV324" s="136"/>
      <c r="LW324" s="136"/>
      <c r="LX324" s="136"/>
      <c r="LY324" s="136"/>
      <c r="LZ324" s="136"/>
      <c r="MA324" s="136"/>
      <c r="MB324" s="136"/>
      <c r="MC324" s="136"/>
      <c r="MD324" s="136"/>
      <c r="ME324" s="136"/>
      <c r="MF324" s="136"/>
      <c r="MG324" s="136"/>
      <c r="MH324" s="136"/>
      <c r="MI324" s="136"/>
      <c r="MJ324" s="136"/>
      <c r="MK324" s="136"/>
      <c r="ML324" s="136"/>
      <c r="MM324" s="136"/>
      <c r="MN324" s="136"/>
      <c r="MO324" s="136"/>
      <c r="MP324" s="136"/>
      <c r="MQ324" s="136"/>
      <c r="MR324" s="136"/>
      <c r="MS324" s="136"/>
      <c r="MT324" s="136"/>
      <c r="MU324" s="136"/>
      <c r="MV324" s="136"/>
      <c r="MW324" s="136"/>
      <c r="MX324" s="136"/>
      <c r="MY324" s="136"/>
      <c r="MZ324" s="136"/>
      <c r="NA324" s="136"/>
      <c r="NB324" s="136"/>
      <c r="NC324" s="136"/>
      <c r="ND324" s="136"/>
      <c r="NE324" s="136"/>
      <c r="NF324" s="136"/>
      <c r="NG324" s="136"/>
      <c r="NH324" s="136"/>
      <c r="NI324" s="136"/>
      <c r="NJ324" s="136"/>
      <c r="NK324" s="136"/>
      <c r="NL324" s="136"/>
      <c r="NM324" s="136"/>
      <c r="NN324" s="136"/>
      <c r="NO324" s="136"/>
      <c r="NP324" s="136"/>
      <c r="NQ324" s="136"/>
      <c r="NR324" s="136"/>
      <c r="NS324" s="136"/>
      <c r="NT324" s="136"/>
      <c r="NU324" s="136"/>
      <c r="NV324" s="136"/>
      <c r="NW324" s="136"/>
      <c r="NX324" s="136"/>
      <c r="NY324" s="136"/>
      <c r="NZ324" s="136"/>
      <c r="OA324" s="136"/>
      <c r="OB324" s="136"/>
      <c r="OC324" s="136"/>
      <c r="OD324" s="136"/>
      <c r="OE324" s="136"/>
      <c r="OF324" s="136"/>
      <c r="OG324" s="136"/>
      <c r="OH324" s="136"/>
      <c r="OI324" s="136"/>
      <c r="OJ324" s="136"/>
      <c r="OK324" s="136"/>
      <c r="OL324" s="136"/>
      <c r="OM324" s="136"/>
      <c r="ON324" s="136"/>
      <c r="OO324" s="136"/>
      <c r="OP324" s="136"/>
      <c r="OQ324" s="136"/>
      <c r="OR324" s="136"/>
      <c r="OS324" s="136"/>
      <c r="OT324" s="136"/>
      <c r="OU324" s="136"/>
      <c r="OV324" s="136"/>
      <c r="OW324" s="136"/>
      <c r="OX324" s="136"/>
      <c r="OY324" s="136"/>
      <c r="OZ324" s="136"/>
      <c r="PA324" s="136"/>
      <c r="PB324" s="136"/>
      <c r="PC324" s="136"/>
      <c r="PD324" s="136"/>
      <c r="PE324" s="136"/>
      <c r="PF324" s="136"/>
      <c r="PG324" s="136"/>
      <c r="PH324" s="136"/>
      <c r="PI324" s="136"/>
      <c r="PJ324" s="136"/>
      <c r="PK324" s="136"/>
      <c r="PL324" s="136"/>
      <c r="PM324" s="136"/>
      <c r="PN324" s="136"/>
      <c r="PO324" s="136"/>
      <c r="PP324" s="136"/>
      <c r="PQ324" s="136"/>
      <c r="PR324" s="136"/>
      <c r="PS324" s="136"/>
      <c r="PT324" s="136"/>
      <c r="PU324" s="136"/>
      <c r="PV324" s="136"/>
      <c r="PW324" s="136"/>
      <c r="PX324" s="136"/>
      <c r="PY324" s="136"/>
      <c r="PZ324" s="136"/>
      <c r="QA324" s="136"/>
      <c r="QB324" s="136"/>
      <c r="QC324" s="136"/>
      <c r="QD324" s="136"/>
      <c r="QE324" s="136"/>
      <c r="QF324" s="136"/>
      <c r="QG324" s="136"/>
      <c r="QH324" s="136"/>
      <c r="QI324" s="136"/>
      <c r="QJ324" s="136"/>
      <c r="QK324" s="136"/>
      <c r="QL324" s="136"/>
      <c r="QM324" s="136"/>
      <c r="QN324" s="136"/>
      <c r="QO324" s="136"/>
      <c r="QP324" s="136"/>
      <c r="QQ324" s="136"/>
      <c r="QR324" s="136"/>
      <c r="QS324" s="136"/>
      <c r="QT324" s="136"/>
      <c r="QU324" s="136"/>
      <c r="QV324" s="136"/>
      <c r="QW324" s="136"/>
      <c r="QX324" s="136"/>
      <c r="QY324" s="136"/>
      <c r="QZ324" s="136"/>
      <c r="RA324" s="136"/>
      <c r="RB324" s="136"/>
      <c r="RC324" s="136"/>
      <c r="RD324" s="136"/>
      <c r="RE324" s="136"/>
      <c r="RF324" s="136"/>
      <c r="RG324" s="136"/>
      <c r="RH324" s="136"/>
      <c r="RI324" s="136"/>
      <c r="RJ324" s="136"/>
      <c r="RK324" s="136"/>
      <c r="RL324" s="136"/>
      <c r="RM324" s="136"/>
      <c r="RN324" s="136"/>
      <c r="RO324" s="136"/>
      <c r="RP324" s="136"/>
      <c r="RQ324" s="136"/>
      <c r="RR324" s="136"/>
      <c r="RS324" s="136"/>
      <c r="RT324" s="136"/>
      <c r="RU324" s="136"/>
      <c r="RV324" s="136"/>
      <c r="RW324" s="136"/>
      <c r="RX324" s="136"/>
      <c r="RY324" s="136"/>
      <c r="RZ324" s="136"/>
      <c r="SA324" s="136"/>
      <c r="SB324" s="136"/>
      <c r="SC324" s="136"/>
      <c r="SD324" s="136"/>
      <c r="SE324" s="136"/>
      <c r="SF324" s="136"/>
      <c r="SG324" s="136"/>
      <c r="SH324" s="136"/>
      <c r="SI324" s="136"/>
      <c r="SJ324" s="136"/>
      <c r="SK324" s="136"/>
      <c r="SL324" s="136"/>
      <c r="SM324" s="136"/>
      <c r="SN324" s="136"/>
      <c r="SO324" s="136"/>
      <c r="SP324" s="136"/>
      <c r="SQ324" s="136"/>
      <c r="SR324" s="136"/>
      <c r="SS324" s="136"/>
      <c r="ST324" s="136"/>
      <c r="SU324" s="136"/>
      <c r="SV324" s="136"/>
      <c r="SW324" s="136"/>
      <c r="SX324" s="136"/>
      <c r="SY324" s="136"/>
      <c r="SZ324" s="136"/>
      <c r="TA324" s="136"/>
      <c r="TB324" s="136"/>
      <c r="TC324" s="136"/>
      <c r="TD324" s="136"/>
      <c r="TE324" s="136"/>
      <c r="TF324" s="136"/>
      <c r="TG324" s="136"/>
      <c r="TH324" s="136"/>
      <c r="TI324" s="136"/>
      <c r="TJ324" s="136"/>
      <c r="TK324" s="136"/>
      <c r="TL324" s="136"/>
      <c r="TM324" s="136"/>
      <c r="TN324" s="136"/>
      <c r="TO324" s="136"/>
      <c r="TP324" s="136"/>
      <c r="TQ324" s="136"/>
      <c r="TR324" s="136"/>
      <c r="TS324" s="136"/>
      <c r="TT324" s="136"/>
      <c r="TU324" s="136"/>
      <c r="TV324" s="136"/>
      <c r="TW324" s="136"/>
      <c r="TX324" s="136"/>
      <c r="TY324" s="136"/>
      <c r="TZ324" s="136"/>
      <c r="UA324" s="136"/>
      <c r="UB324" s="136"/>
      <c r="UC324" s="136"/>
      <c r="UD324" s="136"/>
      <c r="UE324" s="136"/>
      <c r="UF324" s="136"/>
      <c r="UG324" s="136"/>
      <c r="UH324" s="136"/>
      <c r="UI324" s="136"/>
      <c r="UJ324" s="136"/>
      <c r="UK324" s="136"/>
      <c r="UL324" s="136"/>
      <c r="UM324" s="136"/>
      <c r="UN324" s="136"/>
      <c r="UO324" s="136"/>
      <c r="UP324" s="136"/>
      <c r="UQ324" s="136"/>
      <c r="UR324" s="136"/>
      <c r="US324" s="136"/>
      <c r="UT324" s="136"/>
      <c r="UU324" s="136"/>
      <c r="UV324" s="136"/>
      <c r="UW324" s="136"/>
      <c r="UX324" s="136"/>
      <c r="UY324" s="136"/>
      <c r="UZ324" s="136"/>
      <c r="VA324" s="136"/>
      <c r="VB324" s="136"/>
      <c r="VC324" s="136"/>
      <c r="VD324" s="136"/>
      <c r="VE324" s="136"/>
      <c r="VF324" s="136"/>
      <c r="VG324" s="136"/>
      <c r="VH324" s="136"/>
      <c r="VI324" s="136"/>
      <c r="VJ324" s="136"/>
      <c r="VK324" s="136"/>
      <c r="VL324" s="136"/>
      <c r="VM324" s="136"/>
      <c r="VN324" s="136"/>
      <c r="VO324" s="136"/>
      <c r="VP324" s="136"/>
      <c r="VQ324" s="136"/>
      <c r="VR324" s="136"/>
      <c r="VS324" s="136"/>
      <c r="VT324" s="136"/>
      <c r="VU324" s="136"/>
      <c r="VV324" s="136"/>
      <c r="VW324" s="136"/>
      <c r="VX324" s="136"/>
      <c r="VY324" s="136"/>
      <c r="VZ324" s="136"/>
      <c r="WA324" s="136"/>
      <c r="WB324" s="136"/>
      <c r="WC324" s="136"/>
      <c r="WD324" s="136"/>
      <c r="WE324" s="136"/>
      <c r="WF324" s="136"/>
      <c r="WG324" s="136"/>
      <c r="WH324" s="136"/>
      <c r="WI324" s="136"/>
      <c r="WJ324" s="136"/>
      <c r="WK324" s="136"/>
      <c r="WL324" s="136"/>
      <c r="WM324" s="136"/>
      <c r="WN324" s="136"/>
      <c r="WO324" s="136"/>
      <c r="WP324" s="136"/>
      <c r="WQ324" s="136"/>
      <c r="WR324" s="136"/>
      <c r="WS324" s="136"/>
      <c r="WT324" s="136"/>
      <c r="WU324" s="136"/>
      <c r="WV324" s="136"/>
      <c r="WW324" s="136"/>
      <c r="WX324" s="136"/>
      <c r="WY324" s="136"/>
      <c r="WZ324" s="136"/>
      <c r="XA324" s="136"/>
      <c r="XB324" s="136"/>
      <c r="XC324" s="136"/>
      <c r="XD324" s="136"/>
      <c r="XE324" s="136"/>
      <c r="XF324" s="136"/>
      <c r="XG324" s="136"/>
      <c r="XH324" s="136"/>
      <c r="XI324" s="136"/>
      <c r="XJ324" s="136"/>
      <c r="XK324" s="136"/>
      <c r="XL324" s="136"/>
      <c r="XM324" s="136"/>
      <c r="XN324" s="136"/>
      <c r="XO324" s="136"/>
      <c r="XP324" s="136"/>
      <c r="XQ324" s="136"/>
      <c r="XR324" s="136"/>
      <c r="XS324" s="136"/>
      <c r="XT324" s="136"/>
      <c r="XU324" s="136"/>
      <c r="XV324" s="136"/>
      <c r="XW324" s="136"/>
      <c r="XX324" s="136"/>
      <c r="XY324" s="136"/>
      <c r="XZ324" s="136"/>
      <c r="YA324" s="136"/>
      <c r="YB324" s="136"/>
      <c r="YC324" s="136"/>
      <c r="YD324" s="136"/>
      <c r="YE324" s="136"/>
      <c r="YF324" s="136"/>
      <c r="YG324" s="136"/>
      <c r="YH324" s="136"/>
      <c r="YI324" s="136"/>
      <c r="YJ324" s="136"/>
      <c r="YK324" s="136"/>
      <c r="YL324" s="136"/>
      <c r="YM324" s="136"/>
      <c r="YN324" s="136"/>
      <c r="YO324" s="136"/>
      <c r="YP324" s="136"/>
      <c r="YQ324" s="136"/>
      <c r="YR324" s="136"/>
      <c r="YS324" s="136"/>
      <c r="YT324" s="136"/>
      <c r="YU324" s="136"/>
      <c r="YV324" s="136"/>
      <c r="YW324" s="136"/>
      <c r="YX324" s="136"/>
      <c r="YY324" s="136"/>
      <c r="YZ324" s="136"/>
      <c r="ZA324" s="136"/>
      <c r="ZB324" s="136"/>
      <c r="ZC324" s="136"/>
      <c r="ZD324" s="136"/>
      <c r="ZE324" s="136"/>
      <c r="ZF324" s="136"/>
      <c r="ZG324" s="136"/>
      <c r="ZH324" s="136"/>
      <c r="ZI324" s="136"/>
      <c r="ZJ324" s="136"/>
      <c r="ZK324" s="136"/>
      <c r="ZL324" s="136"/>
      <c r="ZM324" s="136"/>
      <c r="ZN324" s="136"/>
      <c r="ZO324" s="136"/>
      <c r="ZP324" s="136"/>
      <c r="ZQ324" s="136"/>
      <c r="ZR324" s="136"/>
      <c r="ZS324" s="136"/>
      <c r="ZT324" s="136"/>
      <c r="ZU324" s="136"/>
      <c r="ZV324" s="136"/>
      <c r="ZW324" s="136"/>
      <c r="ZX324" s="136"/>
      <c r="ZY324" s="136"/>
      <c r="ZZ324" s="136"/>
      <c r="AAA324" s="136"/>
      <c r="AAB324" s="136"/>
      <c r="AAC324" s="136"/>
      <c r="AAD324" s="136"/>
      <c r="AAE324" s="136"/>
      <c r="AAF324" s="136"/>
      <c r="AAG324" s="136"/>
      <c r="AAH324" s="136"/>
      <c r="AAI324" s="136"/>
      <c r="AAJ324" s="136"/>
      <c r="AAK324" s="136"/>
      <c r="AAL324" s="136"/>
      <c r="AAM324" s="136"/>
      <c r="AAN324" s="136"/>
      <c r="AAO324" s="136"/>
      <c r="AAP324" s="136"/>
      <c r="AAQ324" s="136"/>
      <c r="AAR324" s="136"/>
      <c r="AAS324" s="136"/>
      <c r="AAT324" s="136"/>
      <c r="AAU324" s="136"/>
      <c r="AAV324" s="136"/>
      <c r="AAW324" s="136"/>
      <c r="AAX324" s="136"/>
      <c r="AAY324" s="136"/>
      <c r="AAZ324" s="136"/>
      <c r="ABA324" s="136"/>
      <c r="ABB324" s="136"/>
      <c r="ABC324" s="136"/>
      <c r="ABD324" s="136"/>
      <c r="ABE324" s="136"/>
      <c r="ABF324" s="136"/>
      <c r="ABG324" s="136"/>
      <c r="ABH324" s="136"/>
      <c r="ABI324" s="136"/>
      <c r="ABJ324" s="136"/>
      <c r="ABK324" s="136"/>
      <c r="ABL324" s="136"/>
      <c r="ABM324" s="136"/>
      <c r="ABN324" s="136"/>
      <c r="ABO324" s="136"/>
      <c r="ABP324" s="136"/>
      <c r="ABQ324" s="136"/>
      <c r="ABR324" s="136"/>
      <c r="ABS324" s="136"/>
      <c r="ABT324" s="136"/>
      <c r="ABU324" s="136"/>
      <c r="ABV324" s="136"/>
      <c r="ABW324" s="136"/>
      <c r="ABX324" s="136"/>
      <c r="ABY324" s="136"/>
      <c r="ABZ324" s="136"/>
      <c r="ACA324" s="136"/>
      <c r="ACB324" s="136"/>
      <c r="ACC324" s="136"/>
      <c r="ACD324" s="136"/>
      <c r="ACE324" s="136"/>
      <c r="ACF324" s="136"/>
      <c r="ACG324" s="136"/>
      <c r="ACH324" s="136"/>
      <c r="ACI324" s="136"/>
      <c r="ACJ324" s="136"/>
      <c r="ACK324" s="136"/>
      <c r="ACL324" s="136"/>
      <c r="ACM324" s="136"/>
      <c r="ACN324" s="136"/>
      <c r="ACO324" s="136"/>
      <c r="ACP324" s="136"/>
      <c r="ACQ324" s="136"/>
      <c r="ACR324" s="136"/>
      <c r="ACS324" s="136"/>
      <c r="ACT324" s="136"/>
      <c r="ACU324" s="136"/>
      <c r="ACV324" s="136"/>
      <c r="ACW324" s="136"/>
      <c r="ACX324" s="136"/>
      <c r="ACY324" s="136"/>
      <c r="ACZ324" s="136"/>
      <c r="ADA324" s="136"/>
      <c r="ADB324" s="136"/>
      <c r="ADC324" s="136"/>
      <c r="ADD324" s="136"/>
      <c r="ADE324" s="136"/>
      <c r="ADF324" s="136"/>
      <c r="ADG324" s="136"/>
      <c r="ADH324" s="136"/>
      <c r="ADI324" s="136"/>
      <c r="ADJ324" s="136"/>
      <c r="ADK324" s="136"/>
      <c r="ADL324" s="136"/>
      <c r="ADM324" s="136"/>
      <c r="ADN324" s="136"/>
      <c r="ADO324" s="136"/>
      <c r="ADP324" s="136"/>
      <c r="ADQ324" s="136"/>
      <c r="ADR324" s="136"/>
      <c r="ADS324" s="136"/>
      <c r="ADT324" s="136"/>
      <c r="ADU324" s="136"/>
      <c r="ADV324" s="136"/>
      <c r="ADW324" s="136"/>
      <c r="ADX324" s="136"/>
      <c r="ADY324" s="136"/>
      <c r="ADZ324" s="136"/>
      <c r="AEA324" s="136"/>
      <c r="AEB324" s="136"/>
      <c r="AEC324" s="136"/>
      <c r="AED324" s="136"/>
      <c r="AEE324" s="136"/>
      <c r="AEF324" s="136"/>
      <c r="AEG324" s="136"/>
      <c r="AEH324" s="136"/>
      <c r="AEI324" s="136"/>
      <c r="AEJ324" s="136"/>
      <c r="AEK324" s="136"/>
      <c r="AEL324" s="136"/>
      <c r="AEM324" s="136"/>
      <c r="AEN324" s="136"/>
      <c r="AEO324" s="136"/>
      <c r="AEP324" s="136"/>
      <c r="AEQ324" s="136"/>
      <c r="AER324" s="136"/>
      <c r="AES324" s="136"/>
      <c r="AET324" s="136"/>
      <c r="AEU324" s="136"/>
      <c r="AEV324" s="136"/>
      <c r="AEW324" s="136"/>
      <c r="AEX324" s="136"/>
      <c r="AEY324" s="136"/>
      <c r="AEZ324" s="136"/>
      <c r="AFA324" s="136"/>
      <c r="AFB324" s="136"/>
      <c r="AFC324" s="136"/>
      <c r="AFD324" s="136"/>
      <c r="AFE324" s="136"/>
      <c r="AFF324" s="136"/>
      <c r="AFG324" s="136"/>
      <c r="AFH324" s="136"/>
      <c r="AFI324" s="136"/>
      <c r="AFJ324" s="136"/>
      <c r="AFK324" s="136"/>
      <c r="AFL324" s="136"/>
      <c r="AFM324" s="136"/>
      <c r="AFN324" s="136"/>
      <c r="AFO324" s="136"/>
      <c r="AFP324" s="136"/>
      <c r="AFQ324" s="136"/>
      <c r="AFR324" s="136"/>
      <c r="AFS324" s="136"/>
      <c r="AFT324" s="136"/>
      <c r="AFU324" s="136"/>
      <c r="AFV324" s="136"/>
      <c r="AFW324" s="136"/>
      <c r="AFX324" s="136"/>
      <c r="AFY324" s="136"/>
      <c r="AFZ324" s="136"/>
      <c r="AGA324" s="136"/>
      <c r="AGB324" s="136"/>
      <c r="AGC324" s="136"/>
      <c r="AGD324" s="136"/>
      <c r="AGE324" s="136"/>
      <c r="AGF324" s="136"/>
      <c r="AGG324" s="136"/>
      <c r="AGH324" s="136"/>
      <c r="AGI324" s="136"/>
      <c r="AGJ324" s="136"/>
      <c r="AGK324" s="136"/>
      <c r="AGL324" s="136"/>
      <c r="AGM324" s="136"/>
      <c r="AGN324" s="136"/>
      <c r="AGO324" s="136"/>
      <c r="AGP324" s="136"/>
      <c r="AGQ324" s="136"/>
      <c r="AGR324" s="136"/>
      <c r="AGS324" s="136"/>
      <c r="AGT324" s="136"/>
      <c r="AGU324" s="136"/>
      <c r="AGV324" s="136"/>
      <c r="AGW324" s="136"/>
      <c r="AGX324" s="136"/>
      <c r="AGY324" s="136"/>
      <c r="AGZ324" s="136"/>
      <c r="AHA324" s="136"/>
      <c r="AHB324" s="136"/>
      <c r="AHC324" s="136"/>
      <c r="AHD324" s="136"/>
      <c r="AHE324" s="136"/>
      <c r="AHF324" s="136"/>
      <c r="AHG324" s="136"/>
      <c r="AHH324" s="136"/>
      <c r="AHI324" s="136"/>
      <c r="AHJ324" s="136"/>
      <c r="AHK324" s="136"/>
      <c r="AHL324" s="136"/>
      <c r="AHM324" s="136"/>
      <c r="AHN324" s="136"/>
      <c r="AHO324" s="136"/>
      <c r="AHP324" s="136"/>
      <c r="AHQ324" s="136"/>
      <c r="AHR324" s="136"/>
      <c r="AHS324" s="136"/>
      <c r="AHT324" s="136"/>
      <c r="AHU324" s="136"/>
      <c r="AHV324" s="136"/>
      <c r="AHW324" s="136"/>
      <c r="AHX324" s="136"/>
      <c r="AHY324" s="136"/>
      <c r="AHZ324" s="136"/>
      <c r="AIA324" s="136"/>
      <c r="AIB324" s="136"/>
      <c r="AIC324" s="136"/>
      <c r="AID324" s="136"/>
      <c r="AIE324" s="136"/>
      <c r="AIF324" s="136"/>
      <c r="AIG324" s="136"/>
      <c r="AIH324" s="136"/>
      <c r="AII324" s="136"/>
      <c r="AIJ324" s="136"/>
      <c r="AIK324" s="136"/>
      <c r="AIL324" s="136"/>
      <c r="AIM324" s="136"/>
      <c r="AIN324" s="136"/>
      <c r="AIO324" s="136"/>
      <c r="AIP324" s="136"/>
      <c r="AIQ324" s="136"/>
      <c r="AIR324" s="136"/>
      <c r="AIS324" s="136"/>
      <c r="AIT324" s="136"/>
      <c r="AIU324" s="136"/>
      <c r="AIV324" s="136"/>
      <c r="AIW324" s="136"/>
      <c r="AIX324" s="136"/>
      <c r="AIY324" s="136"/>
      <c r="AIZ324" s="136"/>
      <c r="AJA324" s="136"/>
      <c r="AJB324" s="136"/>
      <c r="AJC324" s="136"/>
      <c r="AJD324" s="136"/>
      <c r="AJE324" s="136"/>
      <c r="AJF324" s="136"/>
      <c r="AJG324" s="136"/>
      <c r="AJH324" s="136"/>
      <c r="AJI324" s="136"/>
      <c r="AJJ324" s="136"/>
      <c r="AJK324" s="136"/>
      <c r="AJL324" s="136"/>
      <c r="AJM324" s="136"/>
      <c r="AJN324" s="136"/>
      <c r="AJO324" s="136"/>
      <c r="AJP324" s="136"/>
      <c r="AJQ324" s="136"/>
      <c r="AJR324" s="136"/>
      <c r="AJS324" s="136"/>
      <c r="AJT324" s="136"/>
      <c r="AJU324" s="136"/>
      <c r="AJV324" s="136"/>
      <c r="AJW324" s="136"/>
      <c r="AJX324" s="136"/>
      <c r="AJY324" s="136"/>
      <c r="AJZ324" s="136"/>
      <c r="AKA324" s="136"/>
      <c r="AKB324" s="136"/>
      <c r="AKC324" s="136"/>
      <c r="AKD324" s="136"/>
      <c r="AKE324" s="136"/>
      <c r="AKF324" s="136"/>
      <c r="AKG324" s="136"/>
      <c r="AKH324" s="136"/>
      <c r="AKI324" s="136"/>
      <c r="AKJ324" s="136"/>
      <c r="AKK324" s="136"/>
      <c r="AKL324" s="136"/>
      <c r="AKM324" s="136"/>
      <c r="AKN324" s="136"/>
      <c r="AKO324" s="136"/>
      <c r="AKP324" s="136"/>
      <c r="AKQ324" s="136"/>
      <c r="AKR324" s="136"/>
      <c r="AKS324" s="136"/>
      <c r="AKT324" s="136"/>
      <c r="AKU324" s="136"/>
      <c r="AKV324" s="136"/>
      <c r="AKW324" s="136"/>
      <c r="AKX324" s="136"/>
      <c r="AKY324" s="136"/>
      <c r="AKZ324" s="136"/>
      <c r="ALA324" s="136"/>
      <c r="ALB324" s="136"/>
      <c r="ALC324" s="136"/>
      <c r="ALD324" s="136"/>
      <c r="ALE324" s="136"/>
      <c r="ALF324" s="136"/>
      <c r="ALG324" s="136"/>
      <c r="ALH324" s="136"/>
      <c r="ALI324" s="136"/>
      <c r="ALJ324" s="136"/>
      <c r="ALK324" s="136"/>
      <c r="ALL324" s="136"/>
      <c r="ALM324" s="136"/>
      <c r="ALN324" s="136"/>
      <c r="ALO324" s="136"/>
      <c r="ALP324" s="136"/>
      <c r="ALQ324" s="136"/>
      <c r="ALR324" s="136"/>
      <c r="ALS324" s="136"/>
      <c r="ALT324" s="136"/>
      <c r="ALU324" s="136"/>
      <c r="ALV324" s="136"/>
      <c r="ALW324" s="136"/>
      <c r="ALX324" s="136"/>
      <c r="ALY324" s="136"/>
      <c r="ALZ324" s="136"/>
      <c r="AMA324" s="136"/>
      <c r="AMB324" s="136"/>
      <c r="AMC324" s="136"/>
      <c r="AMD324" s="136"/>
      <c r="AME324" s="136"/>
      <c r="AMF324" s="136"/>
      <c r="AMG324" s="136"/>
      <c r="AMH324" s="136"/>
      <c r="AMI324" s="136"/>
    </row>
    <row r="325" spans="1:1023" ht="30" x14ac:dyDescent="0.25">
      <c r="A325" s="172" t="s">
        <v>6041</v>
      </c>
      <c r="B325" s="193">
        <v>325</v>
      </c>
      <c r="C325" s="261" t="s">
        <v>26219</v>
      </c>
      <c r="D325" s="212" t="s">
        <v>26952</v>
      </c>
      <c r="E325" s="136"/>
      <c r="F325" s="238"/>
      <c r="G325" s="214"/>
      <c r="H325" s="214"/>
      <c r="I325" s="367"/>
      <c r="J325" s="443"/>
      <c r="K325" s="161">
        <v>1</v>
      </c>
      <c r="L325" s="161">
        <v>1</v>
      </c>
      <c r="M325" s="161">
        <v>1</v>
      </c>
      <c r="N325" s="161"/>
      <c r="O325" s="161"/>
      <c r="P325" s="161"/>
      <c r="Q325" s="161"/>
      <c r="R325" s="161"/>
      <c r="S325" s="161"/>
      <c r="T325" s="161"/>
      <c r="U325" s="161"/>
      <c r="V325" s="256">
        <f>IF(O325=1,10,100)</f>
        <v>100</v>
      </c>
      <c r="W325" s="256">
        <f>IF(O325=1,1,IF(O325=2,10,100))</f>
        <v>100</v>
      </c>
      <c r="X325" s="256">
        <f>IF(O325=3,20,100)</f>
        <v>100</v>
      </c>
      <c r="Y325" s="256">
        <f>IF(P325=1,10,100)</f>
        <v>100</v>
      </c>
      <c r="Z325" s="256">
        <f>IF(P325=1,1,IF(P325=2,10,100))</f>
        <v>100</v>
      </c>
      <c r="AA325" s="257">
        <f>IF(OR(EXACT(Q325,"1A"),EXACT(Q325,"1B")),0.1,IF(Q325=2,1,100))</f>
        <v>100</v>
      </c>
      <c r="AB325" s="257">
        <f>IF(OR(EXACT(R325,"1A"),EXACT(R325,"1B")),0.1,IF(R325=2,1,100))</f>
        <v>100</v>
      </c>
      <c r="AC325" s="257">
        <f>IF(OR(EXACT(S325,"1A"),EXACT(S325,"1B")),0.3,IF(S325=2,3,100))</f>
        <v>100</v>
      </c>
      <c r="AD325" s="136"/>
      <c r="AE325" s="136"/>
      <c r="AF325" s="249">
        <f>IF(OR(OR(EXACT(J325,"1A"),EXACT(J325,"1B"),EXACT(J325,"1C")),K325=1),1,IF(K325=2,10,100))</f>
        <v>1</v>
      </c>
      <c r="AG325" s="249">
        <f>IF(OR(EXACT(J325,"1A"),EXACT(J325,"1B"),EXACT(J325,"1C")),1,IF(J325=2,10,100))</f>
        <v>100</v>
      </c>
      <c r="AH325" s="249">
        <f>IF(OR(EXACT(J325,"1A"),EXACT(J325,"1B"),EXACT(J325,"1C"),K325=1),3,100)</f>
        <v>3</v>
      </c>
      <c r="AI325" s="249">
        <f>IF(OR(EXACT(J325,"1A"),EXACT(J325,"1B"),EXACT(J325,"1C")),5,100)</f>
        <v>100</v>
      </c>
      <c r="AJ325" s="251" t="s">
        <v>26220</v>
      </c>
      <c r="AK325" s="136"/>
      <c r="AL325" s="136"/>
      <c r="AM325" s="251"/>
      <c r="AN325" s="136"/>
      <c r="AO325" s="136"/>
      <c r="AP325" s="136"/>
      <c r="AQ325" s="199" t="s">
        <v>779</v>
      </c>
      <c r="AR325" s="136"/>
      <c r="AS325" s="136"/>
      <c r="AT325" s="136"/>
      <c r="AU325" s="136"/>
      <c r="AV325" s="136"/>
      <c r="AW325" s="136"/>
      <c r="AX325" s="136"/>
      <c r="AY325" s="136"/>
      <c r="AZ325" s="136"/>
      <c r="BA325" s="136"/>
      <c r="BB325" s="136"/>
      <c r="BC325" s="136"/>
      <c r="BD325" s="136"/>
      <c r="BE325" s="136"/>
      <c r="BF325" s="136"/>
      <c r="BG325" s="136"/>
      <c r="BH325" s="136"/>
      <c r="BI325" s="136"/>
      <c r="BJ325" s="136"/>
      <c r="BK325" s="136"/>
      <c r="BL325" s="136"/>
      <c r="BM325" s="136"/>
      <c r="BN325" s="136"/>
      <c r="BO325" s="136"/>
      <c r="BP325" s="136"/>
      <c r="BQ325" s="136"/>
      <c r="BR325" s="136"/>
      <c r="BS325" s="136"/>
      <c r="BT325" s="136"/>
      <c r="BU325" s="136"/>
      <c r="BV325" s="136"/>
      <c r="BW325" s="136"/>
      <c r="BX325" s="136"/>
      <c r="BY325" s="136"/>
      <c r="BZ325" s="136"/>
      <c r="CA325" s="136"/>
      <c r="CB325" s="136"/>
      <c r="CC325" s="136"/>
      <c r="CD325" s="136"/>
      <c r="CE325" s="136"/>
      <c r="CF325" s="136"/>
      <c r="CG325" s="136"/>
      <c r="CH325" s="136"/>
      <c r="CI325" s="136"/>
      <c r="CJ325" s="136"/>
      <c r="CK325" s="136"/>
      <c r="CL325" s="136"/>
      <c r="CM325" s="136"/>
      <c r="CN325" s="136"/>
      <c r="CO325" s="136"/>
      <c r="CP325" s="136"/>
      <c r="CQ325" s="136"/>
      <c r="CR325" s="136"/>
      <c r="CS325" s="136"/>
      <c r="CT325" s="136"/>
      <c r="CU325" s="136"/>
      <c r="CV325" s="136"/>
      <c r="CW325" s="136"/>
      <c r="CX325" s="136"/>
      <c r="CY325" s="136"/>
      <c r="CZ325" s="136"/>
      <c r="DA325" s="136"/>
      <c r="DB325" s="136"/>
      <c r="DC325" s="136"/>
      <c r="DD325" s="136"/>
      <c r="DE325" s="136"/>
      <c r="DF325" s="136"/>
      <c r="DG325" s="136"/>
      <c r="DH325" s="136"/>
      <c r="DI325" s="136"/>
      <c r="DJ325" s="136"/>
      <c r="DK325" s="136"/>
      <c r="DL325" s="136"/>
      <c r="DM325" s="136"/>
      <c r="DN325" s="136"/>
      <c r="DO325" s="136"/>
      <c r="DP325" s="136"/>
      <c r="DQ325" s="136"/>
      <c r="DR325" s="136"/>
      <c r="DS325" s="136"/>
      <c r="DT325" s="136"/>
      <c r="DU325" s="136"/>
      <c r="DV325" s="136"/>
      <c r="DW325" s="136"/>
      <c r="DX325" s="136"/>
      <c r="DY325" s="136"/>
      <c r="DZ325" s="136"/>
      <c r="EA325" s="136"/>
      <c r="EB325" s="136"/>
      <c r="EC325" s="136"/>
      <c r="ED325" s="136"/>
      <c r="EE325" s="136"/>
      <c r="EF325" s="136"/>
      <c r="EG325" s="136"/>
      <c r="EH325" s="136"/>
      <c r="EI325" s="136"/>
      <c r="EJ325" s="136"/>
      <c r="EK325" s="136"/>
      <c r="EL325" s="136"/>
      <c r="EM325" s="136"/>
      <c r="EN325" s="136"/>
      <c r="EO325" s="136"/>
      <c r="EP325" s="136"/>
      <c r="EQ325" s="136"/>
      <c r="ER325" s="136"/>
      <c r="ES325" s="136"/>
      <c r="ET325" s="136"/>
      <c r="EU325" s="136"/>
      <c r="EV325" s="136"/>
      <c r="EW325" s="136"/>
      <c r="EX325" s="136"/>
      <c r="EY325" s="136"/>
      <c r="EZ325" s="136"/>
      <c r="FA325" s="136"/>
      <c r="FB325" s="136"/>
      <c r="FC325" s="136"/>
      <c r="FD325" s="136"/>
      <c r="FE325" s="136"/>
      <c r="FF325" s="136"/>
      <c r="FG325" s="136"/>
      <c r="FH325" s="136"/>
      <c r="FI325" s="136"/>
      <c r="FJ325" s="136"/>
      <c r="FK325" s="136"/>
      <c r="FL325" s="136"/>
      <c r="FM325" s="136"/>
      <c r="FN325" s="136"/>
      <c r="FO325" s="136"/>
      <c r="FP325" s="136"/>
      <c r="FQ325" s="136"/>
      <c r="FR325" s="136"/>
      <c r="FS325" s="136"/>
      <c r="FT325" s="136"/>
      <c r="FU325" s="136"/>
      <c r="FV325" s="136"/>
      <c r="FW325" s="136"/>
      <c r="FX325" s="136"/>
      <c r="FY325" s="136"/>
      <c r="FZ325" s="136"/>
      <c r="GA325" s="136"/>
      <c r="GB325" s="136"/>
      <c r="GC325" s="136"/>
      <c r="GD325" s="136"/>
      <c r="GE325" s="136"/>
      <c r="GF325" s="136"/>
      <c r="GG325" s="136"/>
      <c r="GH325" s="136"/>
      <c r="GI325" s="136"/>
      <c r="GJ325" s="136"/>
      <c r="GK325" s="136"/>
      <c r="GL325" s="136"/>
      <c r="GM325" s="136"/>
      <c r="GN325" s="136"/>
      <c r="GO325" s="136"/>
      <c r="GP325" s="136"/>
      <c r="GQ325" s="136"/>
      <c r="GR325" s="136"/>
      <c r="GS325" s="136"/>
      <c r="GT325" s="136"/>
      <c r="GU325" s="136"/>
      <c r="GV325" s="136"/>
      <c r="GW325" s="136"/>
      <c r="GX325" s="136"/>
      <c r="GY325" s="136"/>
      <c r="GZ325" s="136"/>
      <c r="HA325" s="136"/>
      <c r="HB325" s="136"/>
      <c r="HC325" s="136"/>
      <c r="HD325" s="136"/>
      <c r="HE325" s="136"/>
      <c r="HF325" s="136"/>
      <c r="HG325" s="136"/>
      <c r="HH325" s="136"/>
      <c r="HI325" s="136"/>
      <c r="HJ325" s="136"/>
      <c r="HK325" s="136"/>
      <c r="HL325" s="136"/>
      <c r="HM325" s="136"/>
      <c r="HN325" s="136"/>
      <c r="HO325" s="136"/>
      <c r="HP325" s="136"/>
      <c r="HQ325" s="136"/>
      <c r="HR325" s="136"/>
      <c r="HS325" s="136"/>
      <c r="HT325" s="136"/>
      <c r="HU325" s="136"/>
      <c r="HV325" s="136"/>
      <c r="HW325" s="136"/>
      <c r="HX325" s="136"/>
      <c r="HY325" s="136"/>
      <c r="HZ325" s="136"/>
      <c r="IA325" s="136"/>
      <c r="IB325" s="136"/>
      <c r="IC325" s="136"/>
      <c r="ID325" s="136"/>
      <c r="IE325" s="136"/>
      <c r="IF325" s="136"/>
      <c r="IG325" s="136"/>
      <c r="IH325" s="136"/>
      <c r="II325" s="136"/>
      <c r="IJ325" s="136"/>
      <c r="IK325" s="136"/>
      <c r="IL325" s="136"/>
      <c r="IM325" s="136"/>
      <c r="IN325" s="136"/>
      <c r="IO325" s="136"/>
      <c r="IP325" s="136"/>
      <c r="IQ325" s="136"/>
      <c r="IR325" s="136"/>
      <c r="IS325" s="136"/>
      <c r="IT325" s="136"/>
      <c r="IU325" s="136"/>
      <c r="IV325" s="136"/>
      <c r="IW325" s="136"/>
      <c r="IX325" s="136"/>
      <c r="IY325" s="136"/>
      <c r="IZ325" s="136"/>
      <c r="JA325" s="136"/>
      <c r="JB325" s="136"/>
      <c r="JC325" s="136"/>
      <c r="JD325" s="136"/>
      <c r="JE325" s="136"/>
      <c r="JF325" s="136"/>
      <c r="JG325" s="136"/>
      <c r="JH325" s="136"/>
      <c r="JI325" s="136"/>
      <c r="JJ325" s="136"/>
      <c r="JK325" s="136"/>
      <c r="JL325" s="136"/>
      <c r="JM325" s="136"/>
      <c r="JN325" s="136"/>
      <c r="JO325" s="136"/>
      <c r="JP325" s="136"/>
      <c r="JQ325" s="136"/>
      <c r="JR325" s="136"/>
      <c r="JS325" s="136"/>
      <c r="JT325" s="136"/>
      <c r="JU325" s="136"/>
      <c r="JV325" s="136"/>
      <c r="JW325" s="136"/>
      <c r="JX325" s="136"/>
      <c r="JY325" s="136"/>
      <c r="JZ325" s="136"/>
      <c r="KA325" s="136"/>
      <c r="KB325" s="136"/>
      <c r="KC325" s="136"/>
      <c r="KD325" s="136"/>
      <c r="KE325" s="136"/>
      <c r="KF325" s="136"/>
      <c r="KG325" s="136"/>
      <c r="KH325" s="136"/>
      <c r="KI325" s="136"/>
      <c r="KJ325" s="136"/>
      <c r="KK325" s="136"/>
      <c r="KL325" s="136"/>
      <c r="KM325" s="136"/>
      <c r="KN325" s="136"/>
      <c r="KO325" s="136"/>
      <c r="KP325" s="136"/>
      <c r="KQ325" s="136"/>
      <c r="KR325" s="136"/>
      <c r="KS325" s="136"/>
      <c r="KT325" s="136"/>
      <c r="KU325" s="136"/>
      <c r="KV325" s="136"/>
      <c r="KW325" s="136"/>
      <c r="KX325" s="136"/>
      <c r="KY325" s="136"/>
      <c r="KZ325" s="136"/>
      <c r="LA325" s="136"/>
      <c r="LB325" s="136"/>
      <c r="LC325" s="136"/>
      <c r="LD325" s="136"/>
      <c r="LE325" s="136"/>
      <c r="LF325" s="136"/>
      <c r="LG325" s="136"/>
      <c r="LH325" s="136"/>
      <c r="LI325" s="136"/>
      <c r="LJ325" s="136"/>
      <c r="LK325" s="136"/>
      <c r="LL325" s="136"/>
      <c r="LM325" s="136"/>
      <c r="LN325" s="136"/>
      <c r="LO325" s="136"/>
      <c r="LP325" s="136"/>
      <c r="LQ325" s="136"/>
      <c r="LR325" s="136"/>
      <c r="LS325" s="136"/>
      <c r="LT325" s="136"/>
      <c r="LU325" s="136"/>
      <c r="LV325" s="136"/>
      <c r="LW325" s="136"/>
      <c r="LX325" s="136"/>
      <c r="LY325" s="136"/>
      <c r="LZ325" s="136"/>
      <c r="MA325" s="136"/>
      <c r="MB325" s="136"/>
      <c r="MC325" s="136"/>
      <c r="MD325" s="136"/>
      <c r="ME325" s="136"/>
      <c r="MF325" s="136"/>
      <c r="MG325" s="136"/>
      <c r="MH325" s="136"/>
      <c r="MI325" s="136"/>
      <c r="MJ325" s="136"/>
      <c r="MK325" s="136"/>
      <c r="ML325" s="136"/>
      <c r="MM325" s="136"/>
      <c r="MN325" s="136"/>
      <c r="MO325" s="136"/>
      <c r="MP325" s="136"/>
      <c r="MQ325" s="136"/>
      <c r="MR325" s="136"/>
      <c r="MS325" s="136"/>
      <c r="MT325" s="136"/>
      <c r="MU325" s="136"/>
      <c r="MV325" s="136"/>
      <c r="MW325" s="136"/>
      <c r="MX325" s="136"/>
      <c r="MY325" s="136"/>
      <c r="MZ325" s="136"/>
      <c r="NA325" s="136"/>
      <c r="NB325" s="136"/>
      <c r="NC325" s="136"/>
      <c r="ND325" s="136"/>
      <c r="NE325" s="136"/>
      <c r="NF325" s="136"/>
      <c r="NG325" s="136"/>
      <c r="NH325" s="136"/>
      <c r="NI325" s="136"/>
      <c r="NJ325" s="136"/>
      <c r="NK325" s="136"/>
      <c r="NL325" s="136"/>
      <c r="NM325" s="136"/>
      <c r="NN325" s="136"/>
      <c r="NO325" s="136"/>
      <c r="NP325" s="136"/>
      <c r="NQ325" s="136"/>
      <c r="NR325" s="136"/>
      <c r="NS325" s="136"/>
      <c r="NT325" s="136"/>
      <c r="NU325" s="136"/>
      <c r="NV325" s="136"/>
      <c r="NW325" s="136"/>
      <c r="NX325" s="136"/>
      <c r="NY325" s="136"/>
      <c r="NZ325" s="136"/>
      <c r="OA325" s="136"/>
      <c r="OB325" s="136"/>
      <c r="OC325" s="136"/>
      <c r="OD325" s="136"/>
      <c r="OE325" s="136"/>
      <c r="OF325" s="136"/>
      <c r="OG325" s="136"/>
      <c r="OH325" s="136"/>
      <c r="OI325" s="136"/>
      <c r="OJ325" s="136"/>
      <c r="OK325" s="136"/>
      <c r="OL325" s="136"/>
      <c r="OM325" s="136"/>
      <c r="ON325" s="136"/>
      <c r="OO325" s="136"/>
      <c r="OP325" s="136"/>
      <c r="OQ325" s="136"/>
      <c r="OR325" s="136"/>
      <c r="OS325" s="136"/>
      <c r="OT325" s="136"/>
      <c r="OU325" s="136"/>
      <c r="OV325" s="136"/>
      <c r="OW325" s="136"/>
      <c r="OX325" s="136"/>
      <c r="OY325" s="136"/>
      <c r="OZ325" s="136"/>
      <c r="PA325" s="136"/>
      <c r="PB325" s="136"/>
      <c r="PC325" s="136"/>
      <c r="PD325" s="136"/>
      <c r="PE325" s="136"/>
      <c r="PF325" s="136"/>
      <c r="PG325" s="136"/>
      <c r="PH325" s="136"/>
      <c r="PI325" s="136"/>
      <c r="PJ325" s="136"/>
      <c r="PK325" s="136"/>
      <c r="PL325" s="136"/>
      <c r="PM325" s="136"/>
      <c r="PN325" s="136"/>
      <c r="PO325" s="136"/>
      <c r="PP325" s="136"/>
      <c r="PQ325" s="136"/>
      <c r="PR325" s="136"/>
      <c r="PS325" s="136"/>
      <c r="PT325" s="136"/>
      <c r="PU325" s="136"/>
      <c r="PV325" s="136"/>
      <c r="PW325" s="136"/>
      <c r="PX325" s="136"/>
      <c r="PY325" s="136"/>
      <c r="PZ325" s="136"/>
      <c r="QA325" s="136"/>
      <c r="QB325" s="136"/>
      <c r="QC325" s="136"/>
      <c r="QD325" s="136"/>
      <c r="QE325" s="136"/>
      <c r="QF325" s="136"/>
      <c r="QG325" s="136"/>
      <c r="QH325" s="136"/>
      <c r="QI325" s="136"/>
      <c r="QJ325" s="136"/>
      <c r="QK325" s="136"/>
      <c r="QL325" s="136"/>
      <c r="QM325" s="136"/>
      <c r="QN325" s="136"/>
      <c r="QO325" s="136"/>
      <c r="QP325" s="136"/>
      <c r="QQ325" s="136"/>
      <c r="QR325" s="136"/>
      <c r="QS325" s="136"/>
      <c r="QT325" s="136"/>
      <c r="QU325" s="136"/>
      <c r="QV325" s="136"/>
      <c r="QW325" s="136"/>
      <c r="QX325" s="136"/>
      <c r="QY325" s="136"/>
      <c r="QZ325" s="136"/>
      <c r="RA325" s="136"/>
      <c r="RB325" s="136"/>
      <c r="RC325" s="136"/>
      <c r="RD325" s="136"/>
      <c r="RE325" s="136"/>
      <c r="RF325" s="136"/>
      <c r="RG325" s="136"/>
      <c r="RH325" s="136"/>
      <c r="RI325" s="136"/>
      <c r="RJ325" s="136"/>
      <c r="RK325" s="136"/>
      <c r="RL325" s="136"/>
      <c r="RM325" s="136"/>
      <c r="RN325" s="136"/>
      <c r="RO325" s="136"/>
      <c r="RP325" s="136"/>
      <c r="RQ325" s="136"/>
      <c r="RR325" s="136"/>
      <c r="RS325" s="136"/>
      <c r="RT325" s="136"/>
      <c r="RU325" s="136"/>
      <c r="RV325" s="136"/>
      <c r="RW325" s="136"/>
      <c r="RX325" s="136"/>
      <c r="RY325" s="136"/>
      <c r="RZ325" s="136"/>
      <c r="SA325" s="136"/>
      <c r="SB325" s="136"/>
      <c r="SC325" s="136"/>
      <c r="SD325" s="136"/>
      <c r="SE325" s="136"/>
      <c r="SF325" s="136"/>
      <c r="SG325" s="136"/>
      <c r="SH325" s="136"/>
      <c r="SI325" s="136"/>
      <c r="SJ325" s="136"/>
      <c r="SK325" s="136"/>
      <c r="SL325" s="136"/>
      <c r="SM325" s="136"/>
      <c r="SN325" s="136"/>
      <c r="SO325" s="136"/>
      <c r="SP325" s="136"/>
      <c r="SQ325" s="136"/>
      <c r="SR325" s="136"/>
      <c r="SS325" s="136"/>
      <c r="ST325" s="136"/>
      <c r="SU325" s="136"/>
      <c r="SV325" s="136"/>
      <c r="SW325" s="136"/>
      <c r="SX325" s="136"/>
      <c r="SY325" s="136"/>
      <c r="SZ325" s="136"/>
      <c r="TA325" s="136"/>
      <c r="TB325" s="136"/>
      <c r="TC325" s="136"/>
      <c r="TD325" s="136"/>
      <c r="TE325" s="136"/>
      <c r="TF325" s="136"/>
      <c r="TG325" s="136"/>
      <c r="TH325" s="136"/>
      <c r="TI325" s="136"/>
      <c r="TJ325" s="136"/>
      <c r="TK325" s="136"/>
      <c r="TL325" s="136"/>
      <c r="TM325" s="136"/>
      <c r="TN325" s="136"/>
      <c r="TO325" s="136"/>
      <c r="TP325" s="136"/>
      <c r="TQ325" s="136"/>
      <c r="TR325" s="136"/>
      <c r="TS325" s="136"/>
      <c r="TT325" s="136"/>
      <c r="TU325" s="136"/>
      <c r="TV325" s="136"/>
      <c r="TW325" s="136"/>
      <c r="TX325" s="136"/>
      <c r="TY325" s="136"/>
      <c r="TZ325" s="136"/>
      <c r="UA325" s="136"/>
      <c r="UB325" s="136"/>
      <c r="UC325" s="136"/>
      <c r="UD325" s="136"/>
      <c r="UE325" s="136"/>
      <c r="UF325" s="136"/>
      <c r="UG325" s="136"/>
      <c r="UH325" s="136"/>
      <c r="UI325" s="136"/>
      <c r="UJ325" s="136"/>
      <c r="UK325" s="136"/>
      <c r="UL325" s="136"/>
      <c r="UM325" s="136"/>
      <c r="UN325" s="136"/>
      <c r="UO325" s="136"/>
      <c r="UP325" s="136"/>
      <c r="UQ325" s="136"/>
      <c r="UR325" s="136"/>
      <c r="US325" s="136"/>
      <c r="UT325" s="136"/>
      <c r="UU325" s="136"/>
      <c r="UV325" s="136"/>
      <c r="UW325" s="136"/>
      <c r="UX325" s="136"/>
      <c r="UY325" s="136"/>
      <c r="UZ325" s="136"/>
      <c r="VA325" s="136"/>
      <c r="VB325" s="136"/>
      <c r="VC325" s="136"/>
      <c r="VD325" s="136"/>
      <c r="VE325" s="136"/>
      <c r="VF325" s="136"/>
      <c r="VG325" s="136"/>
      <c r="VH325" s="136"/>
      <c r="VI325" s="136"/>
      <c r="VJ325" s="136"/>
      <c r="VK325" s="136"/>
      <c r="VL325" s="136"/>
      <c r="VM325" s="136"/>
      <c r="VN325" s="136"/>
      <c r="VO325" s="136"/>
      <c r="VP325" s="136"/>
      <c r="VQ325" s="136"/>
      <c r="VR325" s="136"/>
      <c r="VS325" s="136"/>
      <c r="VT325" s="136"/>
      <c r="VU325" s="136"/>
      <c r="VV325" s="136"/>
      <c r="VW325" s="136"/>
      <c r="VX325" s="136"/>
      <c r="VY325" s="136"/>
      <c r="VZ325" s="136"/>
      <c r="WA325" s="136"/>
      <c r="WB325" s="136"/>
      <c r="WC325" s="136"/>
      <c r="WD325" s="136"/>
      <c r="WE325" s="136"/>
      <c r="WF325" s="136"/>
      <c r="WG325" s="136"/>
      <c r="WH325" s="136"/>
      <c r="WI325" s="136"/>
      <c r="WJ325" s="136"/>
      <c r="WK325" s="136"/>
      <c r="WL325" s="136"/>
      <c r="WM325" s="136"/>
      <c r="WN325" s="136"/>
      <c r="WO325" s="136"/>
      <c r="WP325" s="136"/>
      <c r="WQ325" s="136"/>
      <c r="WR325" s="136"/>
      <c r="WS325" s="136"/>
      <c r="WT325" s="136"/>
      <c r="WU325" s="136"/>
      <c r="WV325" s="136"/>
      <c r="WW325" s="136"/>
      <c r="WX325" s="136"/>
      <c r="WY325" s="136"/>
      <c r="WZ325" s="136"/>
      <c r="XA325" s="136"/>
      <c r="XB325" s="136"/>
      <c r="XC325" s="136"/>
      <c r="XD325" s="136"/>
      <c r="XE325" s="136"/>
      <c r="XF325" s="136"/>
      <c r="XG325" s="136"/>
      <c r="XH325" s="136"/>
      <c r="XI325" s="136"/>
      <c r="XJ325" s="136"/>
      <c r="XK325" s="136"/>
      <c r="XL325" s="136"/>
      <c r="XM325" s="136"/>
      <c r="XN325" s="136"/>
      <c r="XO325" s="136"/>
      <c r="XP325" s="136"/>
      <c r="XQ325" s="136"/>
      <c r="XR325" s="136"/>
      <c r="XS325" s="136"/>
      <c r="XT325" s="136"/>
      <c r="XU325" s="136"/>
      <c r="XV325" s="136"/>
      <c r="XW325" s="136"/>
      <c r="XX325" s="136"/>
      <c r="XY325" s="136"/>
      <c r="XZ325" s="136"/>
      <c r="YA325" s="136"/>
      <c r="YB325" s="136"/>
      <c r="YC325" s="136"/>
      <c r="YD325" s="136"/>
      <c r="YE325" s="136"/>
      <c r="YF325" s="136"/>
      <c r="YG325" s="136"/>
      <c r="YH325" s="136"/>
      <c r="YI325" s="136"/>
      <c r="YJ325" s="136"/>
      <c r="YK325" s="136"/>
      <c r="YL325" s="136"/>
      <c r="YM325" s="136"/>
      <c r="YN325" s="136"/>
      <c r="YO325" s="136"/>
      <c r="YP325" s="136"/>
      <c r="YQ325" s="136"/>
      <c r="YR325" s="136"/>
      <c r="YS325" s="136"/>
      <c r="YT325" s="136"/>
      <c r="YU325" s="136"/>
      <c r="YV325" s="136"/>
      <c r="YW325" s="136"/>
      <c r="YX325" s="136"/>
      <c r="YY325" s="136"/>
      <c r="YZ325" s="136"/>
      <c r="ZA325" s="136"/>
      <c r="ZB325" s="136"/>
      <c r="ZC325" s="136"/>
      <c r="ZD325" s="136"/>
      <c r="ZE325" s="136"/>
      <c r="ZF325" s="136"/>
      <c r="ZG325" s="136"/>
      <c r="ZH325" s="136"/>
      <c r="ZI325" s="136"/>
      <c r="ZJ325" s="136"/>
      <c r="ZK325" s="136"/>
      <c r="ZL325" s="136"/>
      <c r="ZM325" s="136"/>
      <c r="ZN325" s="136"/>
      <c r="ZO325" s="136"/>
      <c r="ZP325" s="136"/>
      <c r="ZQ325" s="136"/>
      <c r="ZR325" s="136"/>
      <c r="ZS325" s="136"/>
      <c r="ZT325" s="136"/>
      <c r="ZU325" s="136"/>
      <c r="ZV325" s="136"/>
      <c r="ZW325" s="136"/>
      <c r="ZX325" s="136"/>
      <c r="ZY325" s="136"/>
      <c r="ZZ325" s="136"/>
      <c r="AAA325" s="136"/>
      <c r="AAB325" s="136"/>
      <c r="AAC325" s="136"/>
      <c r="AAD325" s="136"/>
      <c r="AAE325" s="136"/>
      <c r="AAF325" s="136"/>
      <c r="AAG325" s="136"/>
      <c r="AAH325" s="136"/>
      <c r="AAI325" s="136"/>
      <c r="AAJ325" s="136"/>
      <c r="AAK325" s="136"/>
      <c r="AAL325" s="136"/>
      <c r="AAM325" s="136"/>
      <c r="AAN325" s="136"/>
      <c r="AAO325" s="136"/>
      <c r="AAP325" s="136"/>
      <c r="AAQ325" s="136"/>
      <c r="AAR325" s="136"/>
      <c r="AAS325" s="136"/>
      <c r="AAT325" s="136"/>
      <c r="AAU325" s="136"/>
      <c r="AAV325" s="136"/>
      <c r="AAW325" s="136"/>
      <c r="AAX325" s="136"/>
      <c r="AAY325" s="136"/>
      <c r="AAZ325" s="136"/>
      <c r="ABA325" s="136"/>
      <c r="ABB325" s="136"/>
      <c r="ABC325" s="136"/>
      <c r="ABD325" s="136"/>
      <c r="ABE325" s="136"/>
      <c r="ABF325" s="136"/>
      <c r="ABG325" s="136"/>
      <c r="ABH325" s="136"/>
      <c r="ABI325" s="136"/>
      <c r="ABJ325" s="136"/>
      <c r="ABK325" s="136"/>
      <c r="ABL325" s="136"/>
      <c r="ABM325" s="136"/>
      <c r="ABN325" s="136"/>
      <c r="ABO325" s="136"/>
      <c r="ABP325" s="136"/>
      <c r="ABQ325" s="136"/>
      <c r="ABR325" s="136"/>
      <c r="ABS325" s="136"/>
      <c r="ABT325" s="136"/>
      <c r="ABU325" s="136"/>
      <c r="ABV325" s="136"/>
      <c r="ABW325" s="136"/>
      <c r="ABX325" s="136"/>
      <c r="ABY325" s="136"/>
      <c r="ABZ325" s="136"/>
      <c r="ACA325" s="136"/>
      <c r="ACB325" s="136"/>
      <c r="ACC325" s="136"/>
      <c r="ACD325" s="136"/>
      <c r="ACE325" s="136"/>
      <c r="ACF325" s="136"/>
      <c r="ACG325" s="136"/>
      <c r="ACH325" s="136"/>
      <c r="ACI325" s="136"/>
      <c r="ACJ325" s="136"/>
      <c r="ACK325" s="136"/>
      <c r="ACL325" s="136"/>
      <c r="ACM325" s="136"/>
      <c r="ACN325" s="136"/>
      <c r="ACO325" s="136"/>
      <c r="ACP325" s="136"/>
      <c r="ACQ325" s="136"/>
      <c r="ACR325" s="136"/>
      <c r="ACS325" s="136"/>
      <c r="ACT325" s="136"/>
      <c r="ACU325" s="136"/>
      <c r="ACV325" s="136"/>
      <c r="ACW325" s="136"/>
      <c r="ACX325" s="136"/>
      <c r="ACY325" s="136"/>
      <c r="ACZ325" s="136"/>
      <c r="ADA325" s="136"/>
      <c r="ADB325" s="136"/>
      <c r="ADC325" s="136"/>
      <c r="ADD325" s="136"/>
      <c r="ADE325" s="136"/>
      <c r="ADF325" s="136"/>
      <c r="ADG325" s="136"/>
      <c r="ADH325" s="136"/>
      <c r="ADI325" s="136"/>
      <c r="ADJ325" s="136"/>
      <c r="ADK325" s="136"/>
      <c r="ADL325" s="136"/>
      <c r="ADM325" s="136"/>
      <c r="ADN325" s="136"/>
      <c r="ADO325" s="136"/>
      <c r="ADP325" s="136"/>
      <c r="ADQ325" s="136"/>
      <c r="ADR325" s="136"/>
      <c r="ADS325" s="136"/>
      <c r="ADT325" s="136"/>
      <c r="ADU325" s="136"/>
      <c r="ADV325" s="136"/>
      <c r="ADW325" s="136"/>
      <c r="ADX325" s="136"/>
      <c r="ADY325" s="136"/>
      <c r="ADZ325" s="136"/>
      <c r="AEA325" s="136"/>
      <c r="AEB325" s="136"/>
      <c r="AEC325" s="136"/>
      <c r="AED325" s="136"/>
      <c r="AEE325" s="136"/>
      <c r="AEF325" s="136"/>
      <c r="AEG325" s="136"/>
      <c r="AEH325" s="136"/>
      <c r="AEI325" s="136"/>
      <c r="AEJ325" s="136"/>
      <c r="AEK325" s="136"/>
      <c r="AEL325" s="136"/>
      <c r="AEM325" s="136"/>
      <c r="AEN325" s="136"/>
      <c r="AEO325" s="136"/>
      <c r="AEP325" s="136"/>
      <c r="AEQ325" s="136"/>
      <c r="AER325" s="136"/>
      <c r="AES325" s="136"/>
      <c r="AET325" s="136"/>
      <c r="AEU325" s="136"/>
      <c r="AEV325" s="136"/>
      <c r="AEW325" s="136"/>
      <c r="AEX325" s="136"/>
      <c r="AEY325" s="136"/>
      <c r="AEZ325" s="136"/>
      <c r="AFA325" s="136"/>
      <c r="AFB325" s="136"/>
      <c r="AFC325" s="136"/>
      <c r="AFD325" s="136"/>
      <c r="AFE325" s="136"/>
      <c r="AFF325" s="136"/>
      <c r="AFG325" s="136"/>
      <c r="AFH325" s="136"/>
      <c r="AFI325" s="136"/>
      <c r="AFJ325" s="136"/>
      <c r="AFK325" s="136"/>
      <c r="AFL325" s="136"/>
      <c r="AFM325" s="136"/>
      <c r="AFN325" s="136"/>
      <c r="AFO325" s="136"/>
      <c r="AFP325" s="136"/>
      <c r="AFQ325" s="136"/>
      <c r="AFR325" s="136"/>
      <c r="AFS325" s="136"/>
      <c r="AFT325" s="136"/>
      <c r="AFU325" s="136"/>
      <c r="AFV325" s="136"/>
      <c r="AFW325" s="136"/>
      <c r="AFX325" s="136"/>
      <c r="AFY325" s="136"/>
      <c r="AFZ325" s="136"/>
      <c r="AGA325" s="136"/>
      <c r="AGB325" s="136"/>
      <c r="AGC325" s="136"/>
      <c r="AGD325" s="136"/>
      <c r="AGE325" s="136"/>
      <c r="AGF325" s="136"/>
      <c r="AGG325" s="136"/>
      <c r="AGH325" s="136"/>
      <c r="AGI325" s="136"/>
      <c r="AGJ325" s="136"/>
      <c r="AGK325" s="136"/>
      <c r="AGL325" s="136"/>
      <c r="AGM325" s="136"/>
      <c r="AGN325" s="136"/>
      <c r="AGO325" s="136"/>
      <c r="AGP325" s="136"/>
      <c r="AGQ325" s="136"/>
      <c r="AGR325" s="136"/>
      <c r="AGS325" s="136"/>
      <c r="AGT325" s="136"/>
      <c r="AGU325" s="136"/>
      <c r="AGV325" s="136"/>
      <c r="AGW325" s="136"/>
      <c r="AGX325" s="136"/>
      <c r="AGY325" s="136"/>
      <c r="AGZ325" s="136"/>
      <c r="AHA325" s="136"/>
      <c r="AHB325" s="136"/>
      <c r="AHC325" s="136"/>
      <c r="AHD325" s="136"/>
      <c r="AHE325" s="136"/>
      <c r="AHF325" s="136"/>
      <c r="AHG325" s="136"/>
      <c r="AHH325" s="136"/>
      <c r="AHI325" s="136"/>
      <c r="AHJ325" s="136"/>
      <c r="AHK325" s="136"/>
      <c r="AHL325" s="136"/>
      <c r="AHM325" s="136"/>
      <c r="AHN325" s="136"/>
      <c r="AHO325" s="136"/>
      <c r="AHP325" s="136"/>
      <c r="AHQ325" s="136"/>
      <c r="AHR325" s="136"/>
      <c r="AHS325" s="136"/>
      <c r="AHT325" s="136"/>
      <c r="AHU325" s="136"/>
      <c r="AHV325" s="136"/>
      <c r="AHW325" s="136"/>
      <c r="AHX325" s="136"/>
      <c r="AHY325" s="136"/>
      <c r="AHZ325" s="136"/>
      <c r="AIA325" s="136"/>
      <c r="AIB325" s="136"/>
      <c r="AIC325" s="136"/>
      <c r="AID325" s="136"/>
      <c r="AIE325" s="136"/>
      <c r="AIF325" s="136"/>
      <c r="AIG325" s="136"/>
      <c r="AIH325" s="136"/>
      <c r="AII325" s="136"/>
      <c r="AIJ325" s="136"/>
      <c r="AIK325" s="136"/>
      <c r="AIL325" s="136"/>
      <c r="AIM325" s="136"/>
      <c r="AIN325" s="136"/>
      <c r="AIO325" s="136"/>
      <c r="AIP325" s="136"/>
      <c r="AIQ325" s="136"/>
      <c r="AIR325" s="136"/>
      <c r="AIS325" s="136"/>
      <c r="AIT325" s="136"/>
      <c r="AIU325" s="136"/>
      <c r="AIV325" s="136"/>
      <c r="AIW325" s="136"/>
      <c r="AIX325" s="136"/>
      <c r="AIY325" s="136"/>
      <c r="AIZ325" s="136"/>
      <c r="AJA325" s="136"/>
      <c r="AJB325" s="136"/>
      <c r="AJC325" s="136"/>
      <c r="AJD325" s="136"/>
      <c r="AJE325" s="136"/>
      <c r="AJF325" s="136"/>
      <c r="AJG325" s="136"/>
      <c r="AJH325" s="136"/>
      <c r="AJI325" s="136"/>
      <c r="AJJ325" s="136"/>
      <c r="AJK325" s="136"/>
      <c r="AJL325" s="136"/>
      <c r="AJM325" s="136"/>
      <c r="AJN325" s="136"/>
      <c r="AJO325" s="136"/>
      <c r="AJP325" s="136"/>
      <c r="AJQ325" s="136"/>
      <c r="AJR325" s="136"/>
      <c r="AJS325" s="136"/>
      <c r="AJT325" s="136"/>
      <c r="AJU325" s="136"/>
      <c r="AJV325" s="136"/>
      <c r="AJW325" s="136"/>
      <c r="AJX325" s="136"/>
      <c r="AJY325" s="136"/>
      <c r="AJZ325" s="136"/>
      <c r="AKA325" s="136"/>
      <c r="AKB325" s="136"/>
      <c r="AKC325" s="136"/>
      <c r="AKD325" s="136"/>
      <c r="AKE325" s="136"/>
      <c r="AKF325" s="136"/>
      <c r="AKG325" s="136"/>
      <c r="AKH325" s="136"/>
      <c r="AKI325" s="136"/>
      <c r="AKJ325" s="136"/>
      <c r="AKK325" s="136"/>
      <c r="AKL325" s="136"/>
      <c r="AKM325" s="136"/>
      <c r="AKN325" s="136"/>
      <c r="AKO325" s="136"/>
      <c r="AKP325" s="136"/>
      <c r="AKQ325" s="136"/>
      <c r="AKR325" s="136"/>
      <c r="AKS325" s="136"/>
      <c r="AKT325" s="136"/>
      <c r="AKU325" s="136"/>
      <c r="AKV325" s="136"/>
      <c r="AKW325" s="136"/>
      <c r="AKX325" s="136"/>
      <c r="AKY325" s="136"/>
      <c r="AKZ325" s="136"/>
      <c r="ALA325" s="136"/>
      <c r="ALB325" s="136"/>
      <c r="ALC325" s="136"/>
      <c r="ALD325" s="136"/>
      <c r="ALE325" s="136"/>
      <c r="ALF325" s="136"/>
      <c r="ALG325" s="136"/>
      <c r="ALH325" s="136"/>
      <c r="ALI325" s="136"/>
      <c r="ALJ325" s="136"/>
      <c r="ALK325" s="136"/>
      <c r="ALL325" s="136"/>
      <c r="ALM325" s="136"/>
      <c r="ALN325" s="136"/>
      <c r="ALO325" s="136"/>
      <c r="ALP325" s="136"/>
      <c r="ALQ325" s="136"/>
      <c r="ALR325" s="136"/>
      <c r="ALS325" s="136"/>
      <c r="ALT325" s="136"/>
      <c r="ALU325" s="136"/>
      <c r="ALV325" s="136"/>
      <c r="ALW325" s="136"/>
      <c r="ALX325" s="136"/>
      <c r="ALY325" s="136"/>
      <c r="ALZ325" s="136"/>
      <c r="AMA325" s="136"/>
      <c r="AMB325" s="136"/>
      <c r="AMC325" s="136"/>
      <c r="AMD325" s="136"/>
      <c r="AME325" s="136"/>
      <c r="AMF325" s="136"/>
      <c r="AMG325" s="136"/>
      <c r="AMH325" s="136"/>
      <c r="AMI325" s="136"/>
    </row>
    <row r="326" spans="1:1023" ht="30" x14ac:dyDescent="0.25">
      <c r="A326" s="245" t="s">
        <v>1109</v>
      </c>
      <c r="B326" s="193">
        <v>326</v>
      </c>
      <c r="C326" s="261" t="s">
        <v>26015</v>
      </c>
      <c r="D326" s="209" t="s">
        <v>1110</v>
      </c>
      <c r="E326" s="136"/>
      <c r="F326" s="220">
        <v>4</v>
      </c>
      <c r="G326" s="209">
        <v>3</v>
      </c>
      <c r="H326" s="214"/>
      <c r="I326" s="367"/>
      <c r="J326" s="470"/>
      <c r="K326" s="409">
        <v>1</v>
      </c>
      <c r="L326" s="409">
        <v>1</v>
      </c>
      <c r="M326" s="465"/>
      <c r="N326" s="465"/>
      <c r="O326" s="465"/>
      <c r="P326" s="409">
        <v>1</v>
      </c>
      <c r="Q326" s="464"/>
      <c r="R326" s="464"/>
      <c r="S326" s="464"/>
      <c r="T326" s="161"/>
      <c r="U326" s="161"/>
      <c r="V326" s="256">
        <f>IF(O326=1,10,100)</f>
        <v>100</v>
      </c>
      <c r="W326" s="256">
        <f>IF(O326=1,1,IF(O326=2,10,100))</f>
        <v>100</v>
      </c>
      <c r="X326" s="256">
        <f>IF(O326=3,20,100)</f>
        <v>100</v>
      </c>
      <c r="Y326" s="256">
        <f>IF(P326=1,10,100)</f>
        <v>10</v>
      </c>
      <c r="Z326" s="256">
        <f>IF(P326=1,1,IF(P326=2,10,100))</f>
        <v>1</v>
      </c>
      <c r="AA326" s="257">
        <f>IF(OR(EXACT(Q326,"1A"),EXACT(Q326,"1B")),0.1,IF(Q326=2,1,100))</f>
        <v>100</v>
      </c>
      <c r="AB326" s="257">
        <f>IF(OR(EXACT(R326,"1A"),EXACT(R326,"1B")),0.1,IF(R326=2,1,100))</f>
        <v>100</v>
      </c>
      <c r="AC326" s="257">
        <f>IF(OR(EXACT(S326,"1A"),EXACT(S326,"1B")),0.3,IF(S326=2,3,100))</f>
        <v>100</v>
      </c>
      <c r="AD326" s="136"/>
      <c r="AE326" s="136"/>
      <c r="AF326" s="249">
        <f>IF(OR(OR(EXACT(J326,"1A"),EXACT(J326,"1B"),EXACT(J326,"1C")),K326=1),1,IF(K326=2,10,100))</f>
        <v>1</v>
      </c>
      <c r="AG326" s="249">
        <f>IF(OR(EXACT(J326,"1A"),EXACT(J326,"1B"),EXACT(J326,"1C")),1,IF(J326=2,10,100))</f>
        <v>100</v>
      </c>
      <c r="AH326" s="249">
        <f>IF(OR(EXACT(J326,"1A"),EXACT(J326,"1B"),EXACT(J326,"1C"),K326=1),3,100)</f>
        <v>3</v>
      </c>
      <c r="AI326" s="249">
        <f>IF(OR(EXACT(J326,"1A"),EXACT(J326,"1B"),EXACT(J326,"1C")),5,100)</f>
        <v>100</v>
      </c>
      <c r="AJ326" s="251"/>
      <c r="AK326" s="357">
        <v>1</v>
      </c>
      <c r="AL326" s="221">
        <v>1</v>
      </c>
      <c r="AM326" s="251"/>
      <c r="AN326" s="220">
        <v>1</v>
      </c>
      <c r="AO326" s="220">
        <v>10</v>
      </c>
      <c r="AP326" s="136"/>
      <c r="AQ326" s="285" t="s">
        <v>1111</v>
      </c>
      <c r="AR326" s="136"/>
      <c r="AS326" s="136"/>
      <c r="AT326" s="136"/>
      <c r="AU326" s="136"/>
      <c r="AV326" s="136"/>
      <c r="AW326" s="136"/>
      <c r="AX326" s="136"/>
      <c r="AY326" s="136"/>
      <c r="AZ326" s="136"/>
      <c r="BA326" s="136"/>
      <c r="BB326" s="136"/>
      <c r="BC326" s="136"/>
      <c r="BD326" s="136"/>
      <c r="BE326" s="136"/>
      <c r="BF326" s="136"/>
      <c r="BG326" s="136"/>
      <c r="BH326" s="136"/>
      <c r="BI326" s="136"/>
      <c r="BJ326" s="136"/>
      <c r="BK326" s="136"/>
      <c r="BL326" s="136"/>
      <c r="BM326" s="136"/>
      <c r="BN326" s="136"/>
      <c r="BO326" s="136"/>
      <c r="BP326" s="136"/>
      <c r="BQ326" s="136"/>
      <c r="BR326" s="136"/>
      <c r="BS326" s="136"/>
      <c r="BT326" s="136"/>
      <c r="BU326" s="136"/>
      <c r="BV326" s="136"/>
      <c r="BW326" s="136"/>
      <c r="BX326" s="136"/>
      <c r="BY326" s="136"/>
      <c r="BZ326" s="136"/>
      <c r="CA326" s="136"/>
      <c r="CB326" s="136"/>
      <c r="CC326" s="136"/>
      <c r="CD326" s="136"/>
      <c r="CE326" s="136"/>
      <c r="CF326" s="136"/>
      <c r="CG326" s="136"/>
      <c r="CH326" s="136"/>
      <c r="CI326" s="136"/>
      <c r="CJ326" s="136"/>
      <c r="CK326" s="136"/>
      <c r="CL326" s="136"/>
      <c r="CM326" s="136"/>
      <c r="CN326" s="136"/>
      <c r="CO326" s="136"/>
      <c r="CP326" s="136"/>
      <c r="CQ326" s="136"/>
      <c r="CR326" s="136"/>
      <c r="CS326" s="136"/>
      <c r="CT326" s="136"/>
      <c r="CU326" s="136"/>
      <c r="CV326" s="136"/>
      <c r="CW326" s="136"/>
      <c r="CX326" s="136"/>
      <c r="CY326" s="136"/>
      <c r="CZ326" s="136"/>
      <c r="DA326" s="136"/>
      <c r="DB326" s="136"/>
      <c r="DC326" s="136"/>
      <c r="DD326" s="136"/>
      <c r="DE326" s="136"/>
      <c r="DF326" s="136"/>
      <c r="DG326" s="136"/>
      <c r="DH326" s="136"/>
      <c r="DI326" s="136"/>
      <c r="DJ326" s="136"/>
      <c r="DK326" s="136"/>
      <c r="DL326" s="136"/>
      <c r="DM326" s="136"/>
      <c r="DN326" s="136"/>
      <c r="DO326" s="136"/>
      <c r="DP326" s="136"/>
      <c r="DQ326" s="136"/>
      <c r="DR326" s="136"/>
      <c r="DS326" s="136"/>
      <c r="DT326" s="136"/>
      <c r="DU326" s="136"/>
      <c r="DV326" s="136"/>
      <c r="DW326" s="136"/>
      <c r="DX326" s="136"/>
      <c r="DY326" s="136"/>
      <c r="DZ326" s="136"/>
      <c r="EA326" s="136"/>
      <c r="EB326" s="136"/>
      <c r="EC326" s="136"/>
      <c r="ED326" s="136"/>
      <c r="EE326" s="136"/>
      <c r="EF326" s="136"/>
      <c r="EG326" s="136"/>
      <c r="EH326" s="136"/>
      <c r="EI326" s="136"/>
      <c r="EJ326" s="136"/>
      <c r="EK326" s="136"/>
      <c r="EL326" s="136"/>
      <c r="EM326" s="136"/>
      <c r="EN326" s="136"/>
      <c r="EO326" s="136"/>
      <c r="EP326" s="136"/>
      <c r="EQ326" s="136"/>
      <c r="ER326" s="136"/>
      <c r="ES326" s="136"/>
      <c r="ET326" s="136"/>
      <c r="EU326" s="136"/>
      <c r="EV326" s="136"/>
      <c r="EW326" s="136"/>
      <c r="EX326" s="136"/>
      <c r="EY326" s="136"/>
      <c r="EZ326" s="136"/>
      <c r="FA326" s="136"/>
      <c r="FB326" s="136"/>
      <c r="FC326" s="136"/>
      <c r="FD326" s="136"/>
      <c r="FE326" s="136"/>
      <c r="FF326" s="136"/>
      <c r="FG326" s="136"/>
      <c r="FH326" s="136"/>
      <c r="FI326" s="136"/>
      <c r="FJ326" s="136"/>
      <c r="FK326" s="136"/>
      <c r="FL326" s="136"/>
      <c r="FM326" s="136"/>
      <c r="FN326" s="136"/>
      <c r="FO326" s="136"/>
      <c r="FP326" s="136"/>
      <c r="FQ326" s="136"/>
      <c r="FR326" s="136"/>
      <c r="FS326" s="136"/>
      <c r="FT326" s="136"/>
      <c r="FU326" s="136"/>
      <c r="FV326" s="136"/>
      <c r="FW326" s="136"/>
      <c r="FX326" s="136"/>
      <c r="FY326" s="136"/>
      <c r="FZ326" s="136"/>
      <c r="GA326" s="136"/>
      <c r="GB326" s="136"/>
      <c r="GC326" s="136"/>
      <c r="GD326" s="136"/>
      <c r="GE326" s="136"/>
      <c r="GF326" s="136"/>
      <c r="GG326" s="136"/>
      <c r="GH326" s="136"/>
      <c r="GI326" s="136"/>
      <c r="GJ326" s="136"/>
      <c r="GK326" s="136"/>
      <c r="GL326" s="136"/>
      <c r="GM326" s="136"/>
      <c r="GN326" s="136"/>
      <c r="GO326" s="136"/>
      <c r="GP326" s="136"/>
      <c r="GQ326" s="136"/>
      <c r="GR326" s="136"/>
      <c r="GS326" s="136"/>
      <c r="GT326" s="136"/>
      <c r="GU326" s="136"/>
      <c r="GV326" s="136"/>
      <c r="GW326" s="136"/>
      <c r="GX326" s="136"/>
      <c r="GY326" s="136"/>
      <c r="GZ326" s="136"/>
      <c r="HA326" s="136"/>
      <c r="HB326" s="136"/>
      <c r="HC326" s="136"/>
      <c r="HD326" s="136"/>
      <c r="HE326" s="136"/>
      <c r="HF326" s="136"/>
      <c r="HG326" s="136"/>
      <c r="HH326" s="136"/>
      <c r="HI326" s="136"/>
      <c r="HJ326" s="136"/>
      <c r="HK326" s="136"/>
      <c r="HL326" s="136"/>
      <c r="HM326" s="136"/>
      <c r="HN326" s="136"/>
      <c r="HO326" s="136"/>
      <c r="HP326" s="136"/>
      <c r="HQ326" s="136"/>
      <c r="HR326" s="136"/>
      <c r="HS326" s="136"/>
      <c r="HT326" s="136"/>
      <c r="HU326" s="136"/>
      <c r="HV326" s="136"/>
      <c r="HW326" s="136"/>
      <c r="HX326" s="136"/>
      <c r="HY326" s="136"/>
      <c r="HZ326" s="136"/>
      <c r="IA326" s="136"/>
      <c r="IB326" s="136"/>
      <c r="IC326" s="136"/>
      <c r="ID326" s="136"/>
      <c r="IE326" s="136"/>
      <c r="IF326" s="136"/>
      <c r="IG326" s="136"/>
      <c r="IH326" s="136"/>
      <c r="II326" s="136"/>
      <c r="IJ326" s="136"/>
      <c r="IK326" s="136"/>
      <c r="IL326" s="136"/>
      <c r="IM326" s="136"/>
      <c r="IN326" s="136"/>
      <c r="IO326" s="136"/>
      <c r="IP326" s="136"/>
      <c r="IQ326" s="136"/>
      <c r="IR326" s="136"/>
      <c r="IS326" s="136"/>
      <c r="IT326" s="136"/>
      <c r="IU326" s="136"/>
      <c r="IV326" s="136"/>
      <c r="IW326" s="136"/>
      <c r="IX326" s="136"/>
      <c r="IY326" s="136"/>
      <c r="IZ326" s="136"/>
      <c r="JA326" s="136"/>
      <c r="JB326" s="136"/>
      <c r="JC326" s="136"/>
      <c r="JD326" s="136"/>
      <c r="JE326" s="136"/>
      <c r="JF326" s="136"/>
      <c r="JG326" s="136"/>
      <c r="JH326" s="136"/>
      <c r="JI326" s="136"/>
      <c r="JJ326" s="136"/>
      <c r="JK326" s="136"/>
      <c r="JL326" s="136"/>
      <c r="JM326" s="136"/>
      <c r="JN326" s="136"/>
      <c r="JO326" s="136"/>
      <c r="JP326" s="136"/>
      <c r="JQ326" s="136"/>
      <c r="JR326" s="136"/>
      <c r="JS326" s="136"/>
      <c r="JT326" s="136"/>
      <c r="JU326" s="136"/>
      <c r="JV326" s="136"/>
      <c r="JW326" s="136"/>
      <c r="JX326" s="136"/>
      <c r="JY326" s="136"/>
      <c r="JZ326" s="136"/>
      <c r="KA326" s="136"/>
      <c r="KB326" s="136"/>
      <c r="KC326" s="136"/>
      <c r="KD326" s="136"/>
      <c r="KE326" s="136"/>
      <c r="KF326" s="136"/>
      <c r="KG326" s="136"/>
      <c r="KH326" s="136"/>
      <c r="KI326" s="136"/>
      <c r="KJ326" s="136"/>
      <c r="KK326" s="136"/>
      <c r="KL326" s="136"/>
      <c r="KM326" s="136"/>
      <c r="KN326" s="136"/>
      <c r="KO326" s="136"/>
      <c r="KP326" s="136"/>
      <c r="KQ326" s="136"/>
      <c r="KR326" s="136"/>
      <c r="KS326" s="136"/>
      <c r="KT326" s="136"/>
      <c r="KU326" s="136"/>
      <c r="KV326" s="136"/>
      <c r="KW326" s="136"/>
      <c r="KX326" s="136"/>
      <c r="KY326" s="136"/>
      <c r="KZ326" s="136"/>
      <c r="LA326" s="136"/>
      <c r="LB326" s="136"/>
      <c r="LC326" s="136"/>
      <c r="LD326" s="136"/>
      <c r="LE326" s="136"/>
      <c r="LF326" s="136"/>
      <c r="LG326" s="136"/>
      <c r="LH326" s="136"/>
      <c r="LI326" s="136"/>
      <c r="LJ326" s="136"/>
      <c r="LK326" s="136"/>
      <c r="LL326" s="136"/>
      <c r="LM326" s="136"/>
      <c r="LN326" s="136"/>
      <c r="LO326" s="136"/>
      <c r="LP326" s="136"/>
      <c r="LQ326" s="136"/>
      <c r="LR326" s="136"/>
      <c r="LS326" s="136"/>
      <c r="LT326" s="136"/>
      <c r="LU326" s="136"/>
      <c r="LV326" s="136"/>
      <c r="LW326" s="136"/>
      <c r="LX326" s="136"/>
      <c r="LY326" s="136"/>
      <c r="LZ326" s="136"/>
      <c r="MA326" s="136"/>
      <c r="MB326" s="136"/>
      <c r="MC326" s="136"/>
      <c r="MD326" s="136"/>
      <c r="ME326" s="136"/>
      <c r="MF326" s="136"/>
      <c r="MG326" s="136"/>
      <c r="MH326" s="136"/>
      <c r="MI326" s="136"/>
      <c r="MJ326" s="136"/>
      <c r="MK326" s="136"/>
      <c r="ML326" s="136"/>
      <c r="MM326" s="136"/>
      <c r="MN326" s="136"/>
      <c r="MO326" s="136"/>
      <c r="MP326" s="136"/>
      <c r="MQ326" s="136"/>
      <c r="MR326" s="136"/>
      <c r="MS326" s="136"/>
      <c r="MT326" s="136"/>
      <c r="MU326" s="136"/>
      <c r="MV326" s="136"/>
      <c r="MW326" s="136"/>
      <c r="MX326" s="136"/>
      <c r="MY326" s="136"/>
      <c r="MZ326" s="136"/>
      <c r="NA326" s="136"/>
      <c r="NB326" s="136"/>
      <c r="NC326" s="136"/>
      <c r="ND326" s="136"/>
      <c r="NE326" s="136"/>
      <c r="NF326" s="136"/>
      <c r="NG326" s="136"/>
      <c r="NH326" s="136"/>
      <c r="NI326" s="136"/>
      <c r="NJ326" s="136"/>
      <c r="NK326" s="136"/>
      <c r="NL326" s="136"/>
      <c r="NM326" s="136"/>
      <c r="NN326" s="136"/>
      <c r="NO326" s="136"/>
      <c r="NP326" s="136"/>
      <c r="NQ326" s="136"/>
      <c r="NR326" s="136"/>
      <c r="NS326" s="136"/>
      <c r="NT326" s="136"/>
      <c r="NU326" s="136"/>
      <c r="NV326" s="136"/>
      <c r="NW326" s="136"/>
      <c r="NX326" s="136"/>
      <c r="NY326" s="136"/>
      <c r="NZ326" s="136"/>
      <c r="OA326" s="136"/>
      <c r="OB326" s="136"/>
      <c r="OC326" s="136"/>
      <c r="OD326" s="136"/>
      <c r="OE326" s="136"/>
      <c r="OF326" s="136"/>
      <c r="OG326" s="136"/>
      <c r="OH326" s="136"/>
      <c r="OI326" s="136"/>
      <c r="OJ326" s="136"/>
      <c r="OK326" s="136"/>
      <c r="OL326" s="136"/>
      <c r="OM326" s="136"/>
      <c r="ON326" s="136"/>
      <c r="OO326" s="136"/>
      <c r="OP326" s="136"/>
      <c r="OQ326" s="136"/>
      <c r="OR326" s="136"/>
      <c r="OS326" s="136"/>
      <c r="OT326" s="136"/>
      <c r="OU326" s="136"/>
      <c r="OV326" s="136"/>
      <c r="OW326" s="136"/>
      <c r="OX326" s="136"/>
      <c r="OY326" s="136"/>
      <c r="OZ326" s="136"/>
      <c r="PA326" s="136"/>
      <c r="PB326" s="136"/>
      <c r="PC326" s="136"/>
      <c r="PD326" s="136"/>
      <c r="PE326" s="136"/>
      <c r="PF326" s="136"/>
      <c r="PG326" s="136"/>
      <c r="PH326" s="136"/>
      <c r="PI326" s="136"/>
      <c r="PJ326" s="136"/>
      <c r="PK326" s="136"/>
      <c r="PL326" s="136"/>
      <c r="PM326" s="136"/>
      <c r="PN326" s="136"/>
      <c r="PO326" s="136"/>
      <c r="PP326" s="136"/>
      <c r="PQ326" s="136"/>
      <c r="PR326" s="136"/>
      <c r="PS326" s="136"/>
      <c r="PT326" s="136"/>
      <c r="PU326" s="136"/>
      <c r="PV326" s="136"/>
      <c r="PW326" s="136"/>
      <c r="PX326" s="136"/>
      <c r="PY326" s="136"/>
      <c r="PZ326" s="136"/>
      <c r="QA326" s="136"/>
      <c r="QB326" s="136"/>
      <c r="QC326" s="136"/>
      <c r="QD326" s="136"/>
      <c r="QE326" s="136"/>
      <c r="QF326" s="136"/>
      <c r="QG326" s="136"/>
      <c r="QH326" s="136"/>
      <c r="QI326" s="136"/>
      <c r="QJ326" s="136"/>
      <c r="QK326" s="136"/>
      <c r="QL326" s="136"/>
      <c r="QM326" s="136"/>
      <c r="QN326" s="136"/>
      <c r="QO326" s="136"/>
      <c r="QP326" s="136"/>
      <c r="QQ326" s="136"/>
      <c r="QR326" s="136"/>
      <c r="QS326" s="136"/>
      <c r="QT326" s="136"/>
      <c r="QU326" s="136"/>
      <c r="QV326" s="136"/>
      <c r="QW326" s="136"/>
      <c r="QX326" s="136"/>
      <c r="QY326" s="136"/>
      <c r="QZ326" s="136"/>
      <c r="RA326" s="136"/>
      <c r="RB326" s="136"/>
      <c r="RC326" s="136"/>
      <c r="RD326" s="136"/>
      <c r="RE326" s="136"/>
      <c r="RF326" s="136"/>
      <c r="RG326" s="136"/>
      <c r="RH326" s="136"/>
      <c r="RI326" s="136"/>
      <c r="RJ326" s="136"/>
      <c r="RK326" s="136"/>
      <c r="RL326" s="136"/>
      <c r="RM326" s="136"/>
      <c r="RN326" s="136"/>
      <c r="RO326" s="136"/>
      <c r="RP326" s="136"/>
      <c r="RQ326" s="136"/>
      <c r="RR326" s="136"/>
      <c r="RS326" s="136"/>
      <c r="RT326" s="136"/>
      <c r="RU326" s="136"/>
      <c r="RV326" s="136"/>
      <c r="RW326" s="136"/>
      <c r="RX326" s="136"/>
      <c r="RY326" s="136"/>
      <c r="RZ326" s="136"/>
      <c r="SA326" s="136"/>
      <c r="SB326" s="136"/>
      <c r="SC326" s="136"/>
      <c r="SD326" s="136"/>
      <c r="SE326" s="136"/>
      <c r="SF326" s="136"/>
      <c r="SG326" s="136"/>
      <c r="SH326" s="136"/>
      <c r="SI326" s="136"/>
      <c r="SJ326" s="136"/>
      <c r="SK326" s="136"/>
      <c r="SL326" s="136"/>
      <c r="SM326" s="136"/>
      <c r="SN326" s="136"/>
      <c r="SO326" s="136"/>
      <c r="SP326" s="136"/>
      <c r="SQ326" s="136"/>
      <c r="SR326" s="136"/>
      <c r="SS326" s="136"/>
      <c r="ST326" s="136"/>
      <c r="SU326" s="136"/>
      <c r="SV326" s="136"/>
      <c r="SW326" s="136"/>
      <c r="SX326" s="136"/>
      <c r="SY326" s="136"/>
      <c r="SZ326" s="136"/>
      <c r="TA326" s="136"/>
      <c r="TB326" s="136"/>
      <c r="TC326" s="136"/>
      <c r="TD326" s="136"/>
      <c r="TE326" s="136"/>
      <c r="TF326" s="136"/>
      <c r="TG326" s="136"/>
      <c r="TH326" s="136"/>
      <c r="TI326" s="136"/>
      <c r="TJ326" s="136"/>
      <c r="TK326" s="136"/>
      <c r="TL326" s="136"/>
      <c r="TM326" s="136"/>
      <c r="TN326" s="136"/>
      <c r="TO326" s="136"/>
      <c r="TP326" s="136"/>
      <c r="TQ326" s="136"/>
      <c r="TR326" s="136"/>
      <c r="TS326" s="136"/>
      <c r="TT326" s="136"/>
      <c r="TU326" s="136"/>
      <c r="TV326" s="136"/>
      <c r="TW326" s="136"/>
      <c r="TX326" s="136"/>
      <c r="TY326" s="136"/>
      <c r="TZ326" s="136"/>
      <c r="UA326" s="136"/>
      <c r="UB326" s="136"/>
      <c r="UC326" s="136"/>
      <c r="UD326" s="136"/>
      <c r="UE326" s="136"/>
      <c r="UF326" s="136"/>
      <c r="UG326" s="136"/>
      <c r="UH326" s="136"/>
      <c r="UI326" s="136"/>
      <c r="UJ326" s="136"/>
      <c r="UK326" s="136"/>
      <c r="UL326" s="136"/>
      <c r="UM326" s="136"/>
      <c r="UN326" s="136"/>
      <c r="UO326" s="136"/>
      <c r="UP326" s="136"/>
      <c r="UQ326" s="136"/>
      <c r="UR326" s="136"/>
      <c r="US326" s="136"/>
      <c r="UT326" s="136"/>
      <c r="UU326" s="136"/>
      <c r="UV326" s="136"/>
      <c r="UW326" s="136"/>
      <c r="UX326" s="136"/>
      <c r="UY326" s="136"/>
      <c r="UZ326" s="136"/>
      <c r="VA326" s="136"/>
      <c r="VB326" s="136"/>
      <c r="VC326" s="136"/>
      <c r="VD326" s="136"/>
      <c r="VE326" s="136"/>
      <c r="VF326" s="136"/>
      <c r="VG326" s="136"/>
      <c r="VH326" s="136"/>
      <c r="VI326" s="136"/>
      <c r="VJ326" s="136"/>
      <c r="VK326" s="136"/>
      <c r="VL326" s="136"/>
      <c r="VM326" s="136"/>
      <c r="VN326" s="136"/>
      <c r="VO326" s="136"/>
      <c r="VP326" s="136"/>
      <c r="VQ326" s="136"/>
      <c r="VR326" s="136"/>
      <c r="VS326" s="136"/>
      <c r="VT326" s="136"/>
      <c r="VU326" s="136"/>
      <c r="VV326" s="136"/>
      <c r="VW326" s="136"/>
      <c r="VX326" s="136"/>
      <c r="VY326" s="136"/>
      <c r="VZ326" s="136"/>
      <c r="WA326" s="136"/>
      <c r="WB326" s="136"/>
      <c r="WC326" s="136"/>
      <c r="WD326" s="136"/>
      <c r="WE326" s="136"/>
      <c r="WF326" s="136"/>
      <c r="WG326" s="136"/>
      <c r="WH326" s="136"/>
      <c r="WI326" s="136"/>
      <c r="WJ326" s="136"/>
      <c r="WK326" s="136"/>
      <c r="WL326" s="136"/>
      <c r="WM326" s="136"/>
      <c r="WN326" s="136"/>
      <c r="WO326" s="136"/>
      <c r="WP326" s="136"/>
      <c r="WQ326" s="136"/>
      <c r="WR326" s="136"/>
      <c r="WS326" s="136"/>
      <c r="WT326" s="136"/>
      <c r="WU326" s="136"/>
      <c r="WV326" s="136"/>
      <c r="WW326" s="136"/>
      <c r="WX326" s="136"/>
      <c r="WY326" s="136"/>
      <c r="WZ326" s="136"/>
      <c r="XA326" s="136"/>
      <c r="XB326" s="136"/>
      <c r="XC326" s="136"/>
      <c r="XD326" s="136"/>
      <c r="XE326" s="136"/>
      <c r="XF326" s="136"/>
      <c r="XG326" s="136"/>
      <c r="XH326" s="136"/>
      <c r="XI326" s="136"/>
      <c r="XJ326" s="136"/>
      <c r="XK326" s="136"/>
      <c r="XL326" s="136"/>
      <c r="XM326" s="136"/>
      <c r="XN326" s="136"/>
      <c r="XO326" s="136"/>
      <c r="XP326" s="136"/>
      <c r="XQ326" s="136"/>
      <c r="XR326" s="136"/>
      <c r="XS326" s="136"/>
      <c r="XT326" s="136"/>
      <c r="XU326" s="136"/>
      <c r="XV326" s="136"/>
      <c r="XW326" s="136"/>
      <c r="XX326" s="136"/>
      <c r="XY326" s="136"/>
      <c r="XZ326" s="136"/>
      <c r="YA326" s="136"/>
      <c r="YB326" s="136"/>
      <c r="YC326" s="136"/>
      <c r="YD326" s="136"/>
      <c r="YE326" s="136"/>
      <c r="YF326" s="136"/>
      <c r="YG326" s="136"/>
      <c r="YH326" s="136"/>
      <c r="YI326" s="136"/>
      <c r="YJ326" s="136"/>
      <c r="YK326" s="136"/>
      <c r="YL326" s="136"/>
      <c r="YM326" s="136"/>
      <c r="YN326" s="136"/>
      <c r="YO326" s="136"/>
      <c r="YP326" s="136"/>
      <c r="YQ326" s="136"/>
      <c r="YR326" s="136"/>
      <c r="YS326" s="136"/>
      <c r="YT326" s="136"/>
      <c r="YU326" s="136"/>
      <c r="YV326" s="136"/>
      <c r="YW326" s="136"/>
      <c r="YX326" s="136"/>
      <c r="YY326" s="136"/>
      <c r="YZ326" s="136"/>
      <c r="ZA326" s="136"/>
      <c r="ZB326" s="136"/>
      <c r="ZC326" s="136"/>
      <c r="ZD326" s="136"/>
      <c r="ZE326" s="136"/>
      <c r="ZF326" s="136"/>
      <c r="ZG326" s="136"/>
      <c r="ZH326" s="136"/>
      <c r="ZI326" s="136"/>
      <c r="ZJ326" s="136"/>
      <c r="ZK326" s="136"/>
      <c r="ZL326" s="136"/>
      <c r="ZM326" s="136"/>
      <c r="ZN326" s="136"/>
      <c r="ZO326" s="136"/>
      <c r="ZP326" s="136"/>
      <c r="ZQ326" s="136"/>
      <c r="ZR326" s="136"/>
      <c r="ZS326" s="136"/>
      <c r="ZT326" s="136"/>
      <c r="ZU326" s="136"/>
      <c r="ZV326" s="136"/>
      <c r="ZW326" s="136"/>
      <c r="ZX326" s="136"/>
      <c r="ZY326" s="136"/>
      <c r="ZZ326" s="136"/>
      <c r="AAA326" s="136"/>
      <c r="AAB326" s="136"/>
      <c r="AAC326" s="136"/>
      <c r="AAD326" s="136"/>
      <c r="AAE326" s="136"/>
      <c r="AAF326" s="136"/>
      <c r="AAG326" s="136"/>
      <c r="AAH326" s="136"/>
      <c r="AAI326" s="136"/>
      <c r="AAJ326" s="136"/>
      <c r="AAK326" s="136"/>
      <c r="AAL326" s="136"/>
      <c r="AAM326" s="136"/>
      <c r="AAN326" s="136"/>
      <c r="AAO326" s="136"/>
      <c r="AAP326" s="136"/>
      <c r="AAQ326" s="136"/>
      <c r="AAR326" s="136"/>
      <c r="AAS326" s="136"/>
      <c r="AAT326" s="136"/>
      <c r="AAU326" s="136"/>
      <c r="AAV326" s="136"/>
      <c r="AAW326" s="136"/>
      <c r="AAX326" s="136"/>
      <c r="AAY326" s="136"/>
      <c r="AAZ326" s="136"/>
      <c r="ABA326" s="136"/>
      <c r="ABB326" s="136"/>
      <c r="ABC326" s="136"/>
      <c r="ABD326" s="136"/>
      <c r="ABE326" s="136"/>
      <c r="ABF326" s="136"/>
      <c r="ABG326" s="136"/>
      <c r="ABH326" s="136"/>
      <c r="ABI326" s="136"/>
      <c r="ABJ326" s="136"/>
      <c r="ABK326" s="136"/>
      <c r="ABL326" s="136"/>
      <c r="ABM326" s="136"/>
      <c r="ABN326" s="136"/>
      <c r="ABO326" s="136"/>
      <c r="ABP326" s="136"/>
      <c r="ABQ326" s="136"/>
      <c r="ABR326" s="136"/>
      <c r="ABS326" s="136"/>
      <c r="ABT326" s="136"/>
      <c r="ABU326" s="136"/>
      <c r="ABV326" s="136"/>
      <c r="ABW326" s="136"/>
      <c r="ABX326" s="136"/>
      <c r="ABY326" s="136"/>
      <c r="ABZ326" s="136"/>
      <c r="ACA326" s="136"/>
      <c r="ACB326" s="136"/>
      <c r="ACC326" s="136"/>
      <c r="ACD326" s="136"/>
      <c r="ACE326" s="136"/>
      <c r="ACF326" s="136"/>
      <c r="ACG326" s="136"/>
      <c r="ACH326" s="136"/>
      <c r="ACI326" s="136"/>
      <c r="ACJ326" s="136"/>
      <c r="ACK326" s="136"/>
      <c r="ACL326" s="136"/>
      <c r="ACM326" s="136"/>
      <c r="ACN326" s="136"/>
      <c r="ACO326" s="136"/>
      <c r="ACP326" s="136"/>
      <c r="ACQ326" s="136"/>
      <c r="ACR326" s="136"/>
      <c r="ACS326" s="136"/>
      <c r="ACT326" s="136"/>
      <c r="ACU326" s="136"/>
      <c r="ACV326" s="136"/>
      <c r="ACW326" s="136"/>
      <c r="ACX326" s="136"/>
      <c r="ACY326" s="136"/>
      <c r="ACZ326" s="136"/>
      <c r="ADA326" s="136"/>
      <c r="ADB326" s="136"/>
      <c r="ADC326" s="136"/>
      <c r="ADD326" s="136"/>
      <c r="ADE326" s="136"/>
      <c r="ADF326" s="136"/>
      <c r="ADG326" s="136"/>
      <c r="ADH326" s="136"/>
      <c r="ADI326" s="136"/>
      <c r="ADJ326" s="136"/>
      <c r="ADK326" s="136"/>
      <c r="ADL326" s="136"/>
      <c r="ADM326" s="136"/>
      <c r="ADN326" s="136"/>
      <c r="ADO326" s="136"/>
      <c r="ADP326" s="136"/>
      <c r="ADQ326" s="136"/>
      <c r="ADR326" s="136"/>
      <c r="ADS326" s="136"/>
      <c r="ADT326" s="136"/>
      <c r="ADU326" s="136"/>
      <c r="ADV326" s="136"/>
      <c r="ADW326" s="136"/>
      <c r="ADX326" s="136"/>
      <c r="ADY326" s="136"/>
      <c r="ADZ326" s="136"/>
      <c r="AEA326" s="136"/>
      <c r="AEB326" s="136"/>
      <c r="AEC326" s="136"/>
      <c r="AED326" s="136"/>
      <c r="AEE326" s="136"/>
      <c r="AEF326" s="136"/>
      <c r="AEG326" s="136"/>
      <c r="AEH326" s="136"/>
      <c r="AEI326" s="136"/>
      <c r="AEJ326" s="136"/>
      <c r="AEK326" s="136"/>
      <c r="AEL326" s="136"/>
      <c r="AEM326" s="136"/>
      <c r="AEN326" s="136"/>
      <c r="AEO326" s="136"/>
      <c r="AEP326" s="136"/>
      <c r="AEQ326" s="136"/>
      <c r="AER326" s="136"/>
      <c r="AES326" s="136"/>
      <c r="AET326" s="136"/>
      <c r="AEU326" s="136"/>
      <c r="AEV326" s="136"/>
      <c r="AEW326" s="136"/>
      <c r="AEX326" s="136"/>
      <c r="AEY326" s="136"/>
      <c r="AEZ326" s="136"/>
      <c r="AFA326" s="136"/>
      <c r="AFB326" s="136"/>
      <c r="AFC326" s="136"/>
      <c r="AFD326" s="136"/>
      <c r="AFE326" s="136"/>
      <c r="AFF326" s="136"/>
      <c r="AFG326" s="136"/>
      <c r="AFH326" s="136"/>
      <c r="AFI326" s="136"/>
      <c r="AFJ326" s="136"/>
      <c r="AFK326" s="136"/>
      <c r="AFL326" s="136"/>
      <c r="AFM326" s="136"/>
      <c r="AFN326" s="136"/>
      <c r="AFO326" s="136"/>
      <c r="AFP326" s="136"/>
      <c r="AFQ326" s="136"/>
      <c r="AFR326" s="136"/>
      <c r="AFS326" s="136"/>
      <c r="AFT326" s="136"/>
      <c r="AFU326" s="136"/>
      <c r="AFV326" s="136"/>
      <c r="AFW326" s="136"/>
      <c r="AFX326" s="136"/>
      <c r="AFY326" s="136"/>
      <c r="AFZ326" s="136"/>
      <c r="AGA326" s="136"/>
      <c r="AGB326" s="136"/>
      <c r="AGC326" s="136"/>
      <c r="AGD326" s="136"/>
      <c r="AGE326" s="136"/>
      <c r="AGF326" s="136"/>
      <c r="AGG326" s="136"/>
      <c r="AGH326" s="136"/>
      <c r="AGI326" s="136"/>
      <c r="AGJ326" s="136"/>
      <c r="AGK326" s="136"/>
      <c r="AGL326" s="136"/>
      <c r="AGM326" s="136"/>
      <c r="AGN326" s="136"/>
      <c r="AGO326" s="136"/>
      <c r="AGP326" s="136"/>
      <c r="AGQ326" s="136"/>
      <c r="AGR326" s="136"/>
      <c r="AGS326" s="136"/>
      <c r="AGT326" s="136"/>
      <c r="AGU326" s="136"/>
      <c r="AGV326" s="136"/>
      <c r="AGW326" s="136"/>
      <c r="AGX326" s="136"/>
      <c r="AGY326" s="136"/>
      <c r="AGZ326" s="136"/>
      <c r="AHA326" s="136"/>
      <c r="AHB326" s="136"/>
      <c r="AHC326" s="136"/>
      <c r="AHD326" s="136"/>
      <c r="AHE326" s="136"/>
      <c r="AHF326" s="136"/>
      <c r="AHG326" s="136"/>
      <c r="AHH326" s="136"/>
      <c r="AHI326" s="136"/>
      <c r="AHJ326" s="136"/>
      <c r="AHK326" s="136"/>
      <c r="AHL326" s="136"/>
      <c r="AHM326" s="136"/>
      <c r="AHN326" s="136"/>
      <c r="AHO326" s="136"/>
      <c r="AHP326" s="136"/>
      <c r="AHQ326" s="136"/>
      <c r="AHR326" s="136"/>
      <c r="AHS326" s="136"/>
      <c r="AHT326" s="136"/>
      <c r="AHU326" s="136"/>
      <c r="AHV326" s="136"/>
      <c r="AHW326" s="136"/>
      <c r="AHX326" s="136"/>
      <c r="AHY326" s="136"/>
      <c r="AHZ326" s="136"/>
      <c r="AIA326" s="136"/>
      <c r="AIB326" s="136"/>
      <c r="AIC326" s="136"/>
      <c r="AID326" s="136"/>
      <c r="AIE326" s="136"/>
      <c r="AIF326" s="136"/>
      <c r="AIG326" s="136"/>
      <c r="AIH326" s="136"/>
      <c r="AII326" s="136"/>
      <c r="AIJ326" s="136"/>
      <c r="AIK326" s="136"/>
      <c r="AIL326" s="136"/>
      <c r="AIM326" s="136"/>
      <c r="AIN326" s="136"/>
      <c r="AIO326" s="136"/>
      <c r="AIP326" s="136"/>
      <c r="AIQ326" s="136"/>
      <c r="AIR326" s="136"/>
      <c r="AIS326" s="136"/>
      <c r="AIT326" s="136"/>
      <c r="AIU326" s="136"/>
      <c r="AIV326" s="136"/>
      <c r="AIW326" s="136"/>
      <c r="AIX326" s="136"/>
      <c r="AIY326" s="136"/>
      <c r="AIZ326" s="136"/>
      <c r="AJA326" s="136"/>
      <c r="AJB326" s="136"/>
      <c r="AJC326" s="136"/>
      <c r="AJD326" s="136"/>
      <c r="AJE326" s="136"/>
      <c r="AJF326" s="136"/>
      <c r="AJG326" s="136"/>
      <c r="AJH326" s="136"/>
      <c r="AJI326" s="136"/>
      <c r="AJJ326" s="136"/>
      <c r="AJK326" s="136"/>
      <c r="AJL326" s="136"/>
      <c r="AJM326" s="136"/>
      <c r="AJN326" s="136"/>
      <c r="AJO326" s="136"/>
      <c r="AJP326" s="136"/>
      <c r="AJQ326" s="136"/>
      <c r="AJR326" s="136"/>
      <c r="AJS326" s="136"/>
      <c r="AJT326" s="136"/>
      <c r="AJU326" s="136"/>
      <c r="AJV326" s="136"/>
      <c r="AJW326" s="136"/>
      <c r="AJX326" s="136"/>
      <c r="AJY326" s="136"/>
      <c r="AJZ326" s="136"/>
      <c r="AKA326" s="136"/>
      <c r="AKB326" s="136"/>
      <c r="AKC326" s="136"/>
      <c r="AKD326" s="136"/>
      <c r="AKE326" s="136"/>
      <c r="AKF326" s="136"/>
      <c r="AKG326" s="136"/>
      <c r="AKH326" s="136"/>
      <c r="AKI326" s="136"/>
      <c r="AKJ326" s="136"/>
      <c r="AKK326" s="136"/>
      <c r="AKL326" s="136"/>
      <c r="AKM326" s="136"/>
      <c r="AKN326" s="136"/>
      <c r="AKO326" s="136"/>
      <c r="AKP326" s="136"/>
      <c r="AKQ326" s="136"/>
      <c r="AKR326" s="136"/>
      <c r="AKS326" s="136"/>
      <c r="AKT326" s="136"/>
      <c r="AKU326" s="136"/>
      <c r="AKV326" s="136"/>
      <c r="AKW326" s="136"/>
      <c r="AKX326" s="136"/>
      <c r="AKY326" s="136"/>
      <c r="AKZ326" s="136"/>
      <c r="ALA326" s="136"/>
      <c r="ALB326" s="136"/>
      <c r="ALC326" s="136"/>
      <c r="ALD326" s="136"/>
      <c r="ALE326" s="136"/>
      <c r="ALF326" s="136"/>
      <c r="ALG326" s="136"/>
      <c r="ALH326" s="136"/>
      <c r="ALI326" s="136"/>
      <c r="ALJ326" s="136"/>
      <c r="ALK326" s="136"/>
      <c r="ALL326" s="136"/>
      <c r="ALM326" s="136"/>
      <c r="ALN326" s="136"/>
      <c r="ALO326" s="136"/>
      <c r="ALP326" s="136"/>
      <c r="ALQ326" s="136"/>
      <c r="ALR326" s="136"/>
      <c r="ALS326" s="136"/>
      <c r="ALT326" s="136"/>
      <c r="ALU326" s="136"/>
      <c r="ALV326" s="136"/>
      <c r="ALW326" s="136"/>
      <c r="ALX326" s="136"/>
      <c r="ALY326" s="136"/>
      <c r="ALZ326" s="136"/>
      <c r="AMA326" s="136"/>
      <c r="AMB326" s="136"/>
      <c r="AMC326" s="136"/>
      <c r="AMD326" s="136"/>
      <c r="AME326" s="136"/>
      <c r="AMF326" s="136"/>
      <c r="AMG326" s="136"/>
      <c r="AMH326" s="136"/>
      <c r="AMI326" s="136"/>
    </row>
    <row r="327" spans="1:1023" ht="30" x14ac:dyDescent="0.25">
      <c r="A327" s="363" t="s">
        <v>1112</v>
      </c>
      <c r="B327" s="193">
        <v>327</v>
      </c>
      <c r="C327" s="261" t="s">
        <v>26016</v>
      </c>
      <c r="D327" s="209" t="s">
        <v>1113</v>
      </c>
      <c r="E327" s="136"/>
      <c r="F327" s="238"/>
      <c r="G327" s="214"/>
      <c r="H327" s="214"/>
      <c r="I327" s="367"/>
      <c r="J327" s="443"/>
      <c r="K327" s="161"/>
      <c r="L327" s="409">
        <v>1</v>
      </c>
      <c r="M327" s="161"/>
      <c r="N327" s="161"/>
      <c r="O327" s="161"/>
      <c r="P327" s="161"/>
      <c r="Q327" s="161"/>
      <c r="R327" s="161"/>
      <c r="S327" s="161"/>
      <c r="T327" s="161"/>
      <c r="U327" s="161"/>
      <c r="V327" s="256">
        <f>IF(O327=1,10,100)</f>
        <v>100</v>
      </c>
      <c r="W327" s="256">
        <f>IF(O327=1,1,IF(O327=2,10,100))</f>
        <v>100</v>
      </c>
      <c r="X327" s="256">
        <f>IF(O327=3,20,100)</f>
        <v>100</v>
      </c>
      <c r="Y327" s="256">
        <f>IF(P327=1,10,100)</f>
        <v>100</v>
      </c>
      <c r="Z327" s="256">
        <f>IF(P327=1,1,IF(P327=2,10,100))</f>
        <v>100</v>
      </c>
      <c r="AA327" s="257">
        <f>IF(OR(EXACT(Q327,"1A"),EXACT(Q327,"1B")),0.1,IF(Q327=2,1,100))</f>
        <v>100</v>
      </c>
      <c r="AB327" s="257">
        <f>IF(OR(EXACT(R327,"1A"),EXACT(R327,"1B")),0.1,IF(R327=2,1,100))</f>
        <v>100</v>
      </c>
      <c r="AC327" s="257">
        <f>IF(OR(EXACT(S327,"1A"),EXACT(S327,"1B")),0.3,IF(S327=2,3,100))</f>
        <v>100</v>
      </c>
      <c r="AD327" s="136"/>
      <c r="AE327" s="136"/>
      <c r="AF327" s="249">
        <f>IF(OR(OR(EXACT(J327,"1A"),EXACT(J327,"1B"),EXACT(J327,"1C")),K327=1),1,IF(K327=2,10,100))</f>
        <v>100</v>
      </c>
      <c r="AG327" s="249">
        <f>IF(OR(EXACT(J327,"1A"),EXACT(J327,"1B"),EXACT(J327,"1C")),1,IF(J327=2,10,100))</f>
        <v>100</v>
      </c>
      <c r="AH327" s="249">
        <f>IF(OR(EXACT(J327,"1A"),EXACT(J327,"1B"),EXACT(J327,"1C"),K327=1),3,100)</f>
        <v>100</v>
      </c>
      <c r="AI327" s="249">
        <f>IF(OR(EXACT(J327,"1A"),EXACT(J327,"1B"),EXACT(J327,"1C")),5,100)</f>
        <v>100</v>
      </c>
      <c r="AJ327" s="251"/>
      <c r="AK327" s="136"/>
      <c r="AL327" s="136"/>
      <c r="AM327" s="251"/>
      <c r="AN327" s="136"/>
      <c r="AO327" s="136"/>
      <c r="AP327" s="136"/>
      <c r="AQ327" s="285" t="s">
        <v>1114</v>
      </c>
      <c r="AR327" s="136"/>
      <c r="AS327" s="136"/>
      <c r="AT327" s="136"/>
      <c r="AU327" s="136"/>
      <c r="AV327" s="136"/>
      <c r="AW327" s="136"/>
      <c r="AX327" s="136"/>
      <c r="AY327" s="136"/>
      <c r="AZ327" s="136"/>
      <c r="BA327" s="136"/>
      <c r="BB327" s="136"/>
      <c r="BC327" s="136"/>
      <c r="BD327" s="136"/>
      <c r="BE327" s="136"/>
      <c r="BF327" s="136"/>
      <c r="BG327" s="136"/>
      <c r="BH327" s="136"/>
      <c r="BI327" s="136"/>
      <c r="BJ327" s="136"/>
      <c r="BK327" s="136"/>
      <c r="BL327" s="136"/>
      <c r="BM327" s="136"/>
      <c r="BN327" s="136"/>
      <c r="BO327" s="136"/>
      <c r="BP327" s="136"/>
      <c r="BQ327" s="136"/>
      <c r="BR327" s="136"/>
      <c r="BS327" s="136"/>
      <c r="BT327" s="136"/>
      <c r="BU327" s="136"/>
      <c r="BV327" s="136"/>
      <c r="BW327" s="136"/>
      <c r="BX327" s="136"/>
      <c r="BY327" s="136"/>
      <c r="BZ327" s="136"/>
      <c r="CA327" s="136"/>
      <c r="CB327" s="136"/>
      <c r="CC327" s="136"/>
      <c r="CD327" s="136"/>
      <c r="CE327" s="136"/>
      <c r="CF327" s="136"/>
      <c r="CG327" s="136"/>
      <c r="CH327" s="136"/>
      <c r="CI327" s="136"/>
      <c r="CJ327" s="136"/>
      <c r="CK327" s="136"/>
      <c r="CL327" s="136"/>
      <c r="CM327" s="136"/>
      <c r="CN327" s="136"/>
      <c r="CO327" s="136"/>
      <c r="CP327" s="136"/>
      <c r="CQ327" s="136"/>
      <c r="CR327" s="136"/>
      <c r="CS327" s="136"/>
      <c r="CT327" s="136"/>
      <c r="CU327" s="136"/>
      <c r="CV327" s="136"/>
      <c r="CW327" s="136"/>
      <c r="CX327" s="136"/>
      <c r="CY327" s="136"/>
      <c r="CZ327" s="136"/>
      <c r="DA327" s="136"/>
      <c r="DB327" s="136"/>
      <c r="DC327" s="136"/>
      <c r="DD327" s="136"/>
      <c r="DE327" s="136"/>
      <c r="DF327" s="136"/>
      <c r="DG327" s="136"/>
      <c r="DH327" s="136"/>
      <c r="DI327" s="136"/>
      <c r="DJ327" s="136"/>
      <c r="DK327" s="136"/>
      <c r="DL327" s="136"/>
      <c r="DM327" s="136"/>
      <c r="DN327" s="136"/>
      <c r="DO327" s="136"/>
      <c r="DP327" s="136"/>
      <c r="DQ327" s="136"/>
      <c r="DR327" s="136"/>
      <c r="DS327" s="136"/>
      <c r="DT327" s="136"/>
      <c r="DU327" s="136"/>
      <c r="DV327" s="136"/>
      <c r="DW327" s="136"/>
      <c r="DX327" s="136"/>
      <c r="DY327" s="136"/>
      <c r="DZ327" s="136"/>
      <c r="EA327" s="136"/>
      <c r="EB327" s="136"/>
      <c r="EC327" s="136"/>
      <c r="ED327" s="136"/>
      <c r="EE327" s="136"/>
      <c r="EF327" s="136"/>
      <c r="EG327" s="136"/>
      <c r="EH327" s="136"/>
      <c r="EI327" s="136"/>
      <c r="EJ327" s="136"/>
      <c r="EK327" s="136"/>
      <c r="EL327" s="136"/>
      <c r="EM327" s="136"/>
      <c r="EN327" s="136"/>
      <c r="EO327" s="136"/>
      <c r="EP327" s="136"/>
      <c r="EQ327" s="136"/>
      <c r="ER327" s="136"/>
      <c r="ES327" s="136"/>
      <c r="ET327" s="136"/>
      <c r="EU327" s="136"/>
      <c r="EV327" s="136"/>
      <c r="EW327" s="136"/>
      <c r="EX327" s="136"/>
      <c r="EY327" s="136"/>
      <c r="EZ327" s="136"/>
      <c r="FA327" s="136"/>
      <c r="FB327" s="136"/>
      <c r="FC327" s="136"/>
      <c r="FD327" s="136"/>
      <c r="FE327" s="136"/>
      <c r="FF327" s="136"/>
      <c r="FG327" s="136"/>
      <c r="FH327" s="136"/>
      <c r="FI327" s="136"/>
      <c r="FJ327" s="136"/>
      <c r="FK327" s="136"/>
      <c r="FL327" s="136"/>
      <c r="FM327" s="136"/>
      <c r="FN327" s="136"/>
      <c r="FO327" s="136"/>
      <c r="FP327" s="136"/>
      <c r="FQ327" s="136"/>
      <c r="FR327" s="136"/>
      <c r="FS327" s="136"/>
      <c r="FT327" s="136"/>
      <c r="FU327" s="136"/>
      <c r="FV327" s="136"/>
      <c r="FW327" s="136"/>
      <c r="FX327" s="136"/>
      <c r="FY327" s="136"/>
      <c r="FZ327" s="136"/>
      <c r="GA327" s="136"/>
      <c r="GB327" s="136"/>
      <c r="GC327" s="136"/>
      <c r="GD327" s="136"/>
      <c r="GE327" s="136"/>
      <c r="GF327" s="136"/>
      <c r="GG327" s="136"/>
      <c r="GH327" s="136"/>
      <c r="GI327" s="136"/>
      <c r="GJ327" s="136"/>
      <c r="GK327" s="136"/>
      <c r="GL327" s="136"/>
      <c r="GM327" s="136"/>
      <c r="GN327" s="136"/>
      <c r="GO327" s="136"/>
      <c r="GP327" s="136"/>
      <c r="GQ327" s="136"/>
      <c r="GR327" s="136"/>
      <c r="GS327" s="136"/>
      <c r="GT327" s="136"/>
      <c r="GU327" s="136"/>
      <c r="GV327" s="136"/>
      <c r="GW327" s="136"/>
      <c r="GX327" s="136"/>
      <c r="GY327" s="136"/>
      <c r="GZ327" s="136"/>
      <c r="HA327" s="136"/>
      <c r="HB327" s="136"/>
      <c r="HC327" s="136"/>
      <c r="HD327" s="136"/>
      <c r="HE327" s="136"/>
      <c r="HF327" s="136"/>
      <c r="HG327" s="136"/>
      <c r="HH327" s="136"/>
      <c r="HI327" s="136"/>
      <c r="HJ327" s="136"/>
      <c r="HK327" s="136"/>
      <c r="HL327" s="136"/>
      <c r="HM327" s="136"/>
      <c r="HN327" s="136"/>
      <c r="HO327" s="136"/>
      <c r="HP327" s="136"/>
      <c r="HQ327" s="136"/>
      <c r="HR327" s="136"/>
      <c r="HS327" s="136"/>
      <c r="HT327" s="136"/>
      <c r="HU327" s="136"/>
      <c r="HV327" s="136"/>
      <c r="HW327" s="136"/>
      <c r="HX327" s="136"/>
      <c r="HY327" s="136"/>
      <c r="HZ327" s="136"/>
      <c r="IA327" s="136"/>
      <c r="IB327" s="136"/>
      <c r="IC327" s="136"/>
      <c r="ID327" s="136"/>
      <c r="IE327" s="136"/>
      <c r="IF327" s="136"/>
      <c r="IG327" s="136"/>
      <c r="IH327" s="136"/>
      <c r="II327" s="136"/>
      <c r="IJ327" s="136"/>
      <c r="IK327" s="136"/>
      <c r="IL327" s="136"/>
      <c r="IM327" s="136"/>
      <c r="IN327" s="136"/>
      <c r="IO327" s="136"/>
      <c r="IP327" s="136"/>
      <c r="IQ327" s="136"/>
      <c r="IR327" s="136"/>
      <c r="IS327" s="136"/>
      <c r="IT327" s="136"/>
      <c r="IU327" s="136"/>
      <c r="IV327" s="136"/>
      <c r="IW327" s="136"/>
      <c r="IX327" s="136"/>
      <c r="IY327" s="136"/>
      <c r="IZ327" s="136"/>
      <c r="JA327" s="136"/>
      <c r="JB327" s="136"/>
      <c r="JC327" s="136"/>
      <c r="JD327" s="136"/>
      <c r="JE327" s="136"/>
      <c r="JF327" s="136"/>
      <c r="JG327" s="136"/>
      <c r="JH327" s="136"/>
      <c r="JI327" s="136"/>
      <c r="JJ327" s="136"/>
      <c r="JK327" s="136"/>
      <c r="JL327" s="136"/>
      <c r="JM327" s="136"/>
      <c r="JN327" s="136"/>
      <c r="JO327" s="136"/>
      <c r="JP327" s="136"/>
      <c r="JQ327" s="136"/>
      <c r="JR327" s="136"/>
      <c r="JS327" s="136"/>
      <c r="JT327" s="136"/>
      <c r="JU327" s="136"/>
      <c r="JV327" s="136"/>
      <c r="JW327" s="136"/>
      <c r="JX327" s="136"/>
      <c r="JY327" s="136"/>
      <c r="JZ327" s="136"/>
      <c r="KA327" s="136"/>
      <c r="KB327" s="136"/>
      <c r="KC327" s="136"/>
      <c r="KD327" s="136"/>
      <c r="KE327" s="136"/>
      <c r="KF327" s="136"/>
      <c r="KG327" s="136"/>
      <c r="KH327" s="136"/>
      <c r="KI327" s="136"/>
      <c r="KJ327" s="136"/>
      <c r="KK327" s="136"/>
      <c r="KL327" s="136"/>
      <c r="KM327" s="136"/>
      <c r="KN327" s="136"/>
      <c r="KO327" s="136"/>
      <c r="KP327" s="136"/>
      <c r="KQ327" s="136"/>
      <c r="KR327" s="136"/>
      <c r="KS327" s="136"/>
      <c r="KT327" s="136"/>
      <c r="KU327" s="136"/>
      <c r="KV327" s="136"/>
      <c r="KW327" s="136"/>
      <c r="KX327" s="136"/>
      <c r="KY327" s="136"/>
      <c r="KZ327" s="136"/>
      <c r="LA327" s="136"/>
      <c r="LB327" s="136"/>
      <c r="LC327" s="136"/>
      <c r="LD327" s="136"/>
      <c r="LE327" s="136"/>
      <c r="LF327" s="136"/>
      <c r="LG327" s="136"/>
      <c r="LH327" s="136"/>
      <c r="LI327" s="136"/>
      <c r="LJ327" s="136"/>
      <c r="LK327" s="136"/>
      <c r="LL327" s="136"/>
      <c r="LM327" s="136"/>
      <c r="LN327" s="136"/>
      <c r="LO327" s="136"/>
      <c r="LP327" s="136"/>
      <c r="LQ327" s="136"/>
      <c r="LR327" s="136"/>
      <c r="LS327" s="136"/>
      <c r="LT327" s="136"/>
      <c r="LU327" s="136"/>
      <c r="LV327" s="136"/>
      <c r="LW327" s="136"/>
      <c r="LX327" s="136"/>
      <c r="LY327" s="136"/>
      <c r="LZ327" s="136"/>
      <c r="MA327" s="136"/>
      <c r="MB327" s="136"/>
      <c r="MC327" s="136"/>
      <c r="MD327" s="136"/>
      <c r="ME327" s="136"/>
      <c r="MF327" s="136"/>
      <c r="MG327" s="136"/>
      <c r="MH327" s="136"/>
      <c r="MI327" s="136"/>
      <c r="MJ327" s="136"/>
      <c r="MK327" s="136"/>
      <c r="ML327" s="136"/>
      <c r="MM327" s="136"/>
      <c r="MN327" s="136"/>
      <c r="MO327" s="136"/>
      <c r="MP327" s="136"/>
      <c r="MQ327" s="136"/>
      <c r="MR327" s="136"/>
      <c r="MS327" s="136"/>
      <c r="MT327" s="136"/>
      <c r="MU327" s="136"/>
      <c r="MV327" s="136"/>
      <c r="MW327" s="136"/>
      <c r="MX327" s="136"/>
      <c r="MY327" s="136"/>
      <c r="MZ327" s="136"/>
      <c r="NA327" s="136"/>
      <c r="NB327" s="136"/>
      <c r="NC327" s="136"/>
      <c r="ND327" s="136"/>
      <c r="NE327" s="136"/>
      <c r="NF327" s="136"/>
      <c r="NG327" s="136"/>
      <c r="NH327" s="136"/>
      <c r="NI327" s="136"/>
      <c r="NJ327" s="136"/>
      <c r="NK327" s="136"/>
      <c r="NL327" s="136"/>
      <c r="NM327" s="136"/>
      <c r="NN327" s="136"/>
      <c r="NO327" s="136"/>
      <c r="NP327" s="136"/>
      <c r="NQ327" s="136"/>
      <c r="NR327" s="136"/>
      <c r="NS327" s="136"/>
      <c r="NT327" s="136"/>
      <c r="NU327" s="136"/>
      <c r="NV327" s="136"/>
      <c r="NW327" s="136"/>
      <c r="NX327" s="136"/>
      <c r="NY327" s="136"/>
      <c r="NZ327" s="136"/>
      <c r="OA327" s="136"/>
      <c r="OB327" s="136"/>
      <c r="OC327" s="136"/>
      <c r="OD327" s="136"/>
      <c r="OE327" s="136"/>
      <c r="OF327" s="136"/>
      <c r="OG327" s="136"/>
      <c r="OH327" s="136"/>
      <c r="OI327" s="136"/>
      <c r="OJ327" s="136"/>
      <c r="OK327" s="136"/>
      <c r="OL327" s="136"/>
      <c r="OM327" s="136"/>
      <c r="ON327" s="136"/>
      <c r="OO327" s="136"/>
      <c r="OP327" s="136"/>
      <c r="OQ327" s="136"/>
      <c r="OR327" s="136"/>
      <c r="OS327" s="136"/>
      <c r="OT327" s="136"/>
      <c r="OU327" s="136"/>
      <c r="OV327" s="136"/>
      <c r="OW327" s="136"/>
      <c r="OX327" s="136"/>
      <c r="OY327" s="136"/>
      <c r="OZ327" s="136"/>
      <c r="PA327" s="136"/>
      <c r="PB327" s="136"/>
      <c r="PC327" s="136"/>
      <c r="PD327" s="136"/>
      <c r="PE327" s="136"/>
      <c r="PF327" s="136"/>
      <c r="PG327" s="136"/>
      <c r="PH327" s="136"/>
      <c r="PI327" s="136"/>
      <c r="PJ327" s="136"/>
      <c r="PK327" s="136"/>
      <c r="PL327" s="136"/>
      <c r="PM327" s="136"/>
      <c r="PN327" s="136"/>
      <c r="PO327" s="136"/>
      <c r="PP327" s="136"/>
      <c r="PQ327" s="136"/>
      <c r="PR327" s="136"/>
      <c r="PS327" s="136"/>
      <c r="PT327" s="136"/>
      <c r="PU327" s="136"/>
      <c r="PV327" s="136"/>
      <c r="PW327" s="136"/>
      <c r="PX327" s="136"/>
      <c r="PY327" s="136"/>
      <c r="PZ327" s="136"/>
      <c r="QA327" s="136"/>
      <c r="QB327" s="136"/>
      <c r="QC327" s="136"/>
      <c r="QD327" s="136"/>
      <c r="QE327" s="136"/>
      <c r="QF327" s="136"/>
      <c r="QG327" s="136"/>
      <c r="QH327" s="136"/>
      <c r="QI327" s="136"/>
      <c r="QJ327" s="136"/>
      <c r="QK327" s="136"/>
      <c r="QL327" s="136"/>
      <c r="QM327" s="136"/>
      <c r="QN327" s="136"/>
      <c r="QO327" s="136"/>
      <c r="QP327" s="136"/>
      <c r="QQ327" s="136"/>
      <c r="QR327" s="136"/>
      <c r="QS327" s="136"/>
      <c r="QT327" s="136"/>
      <c r="QU327" s="136"/>
      <c r="QV327" s="136"/>
      <c r="QW327" s="136"/>
      <c r="QX327" s="136"/>
      <c r="QY327" s="136"/>
      <c r="QZ327" s="136"/>
      <c r="RA327" s="136"/>
      <c r="RB327" s="136"/>
      <c r="RC327" s="136"/>
      <c r="RD327" s="136"/>
      <c r="RE327" s="136"/>
      <c r="RF327" s="136"/>
      <c r="RG327" s="136"/>
      <c r="RH327" s="136"/>
      <c r="RI327" s="136"/>
      <c r="RJ327" s="136"/>
      <c r="RK327" s="136"/>
      <c r="RL327" s="136"/>
      <c r="RM327" s="136"/>
      <c r="RN327" s="136"/>
      <c r="RO327" s="136"/>
      <c r="RP327" s="136"/>
      <c r="RQ327" s="136"/>
      <c r="RR327" s="136"/>
      <c r="RS327" s="136"/>
      <c r="RT327" s="136"/>
      <c r="RU327" s="136"/>
      <c r="RV327" s="136"/>
      <c r="RW327" s="136"/>
      <c r="RX327" s="136"/>
      <c r="RY327" s="136"/>
      <c r="RZ327" s="136"/>
      <c r="SA327" s="136"/>
      <c r="SB327" s="136"/>
      <c r="SC327" s="136"/>
      <c r="SD327" s="136"/>
      <c r="SE327" s="136"/>
      <c r="SF327" s="136"/>
      <c r="SG327" s="136"/>
      <c r="SH327" s="136"/>
      <c r="SI327" s="136"/>
      <c r="SJ327" s="136"/>
      <c r="SK327" s="136"/>
      <c r="SL327" s="136"/>
      <c r="SM327" s="136"/>
      <c r="SN327" s="136"/>
      <c r="SO327" s="136"/>
      <c r="SP327" s="136"/>
      <c r="SQ327" s="136"/>
      <c r="SR327" s="136"/>
      <c r="SS327" s="136"/>
      <c r="ST327" s="136"/>
      <c r="SU327" s="136"/>
      <c r="SV327" s="136"/>
      <c r="SW327" s="136"/>
      <c r="SX327" s="136"/>
      <c r="SY327" s="136"/>
      <c r="SZ327" s="136"/>
      <c r="TA327" s="136"/>
      <c r="TB327" s="136"/>
      <c r="TC327" s="136"/>
      <c r="TD327" s="136"/>
      <c r="TE327" s="136"/>
      <c r="TF327" s="136"/>
      <c r="TG327" s="136"/>
      <c r="TH327" s="136"/>
      <c r="TI327" s="136"/>
      <c r="TJ327" s="136"/>
      <c r="TK327" s="136"/>
      <c r="TL327" s="136"/>
      <c r="TM327" s="136"/>
      <c r="TN327" s="136"/>
      <c r="TO327" s="136"/>
      <c r="TP327" s="136"/>
      <c r="TQ327" s="136"/>
      <c r="TR327" s="136"/>
      <c r="TS327" s="136"/>
      <c r="TT327" s="136"/>
      <c r="TU327" s="136"/>
      <c r="TV327" s="136"/>
      <c r="TW327" s="136"/>
      <c r="TX327" s="136"/>
      <c r="TY327" s="136"/>
      <c r="TZ327" s="136"/>
      <c r="UA327" s="136"/>
      <c r="UB327" s="136"/>
      <c r="UC327" s="136"/>
      <c r="UD327" s="136"/>
      <c r="UE327" s="136"/>
      <c r="UF327" s="136"/>
      <c r="UG327" s="136"/>
      <c r="UH327" s="136"/>
      <c r="UI327" s="136"/>
      <c r="UJ327" s="136"/>
      <c r="UK327" s="136"/>
      <c r="UL327" s="136"/>
      <c r="UM327" s="136"/>
      <c r="UN327" s="136"/>
      <c r="UO327" s="136"/>
      <c r="UP327" s="136"/>
      <c r="UQ327" s="136"/>
      <c r="UR327" s="136"/>
      <c r="US327" s="136"/>
      <c r="UT327" s="136"/>
      <c r="UU327" s="136"/>
      <c r="UV327" s="136"/>
      <c r="UW327" s="136"/>
      <c r="UX327" s="136"/>
      <c r="UY327" s="136"/>
      <c r="UZ327" s="136"/>
      <c r="VA327" s="136"/>
      <c r="VB327" s="136"/>
      <c r="VC327" s="136"/>
      <c r="VD327" s="136"/>
      <c r="VE327" s="136"/>
      <c r="VF327" s="136"/>
      <c r="VG327" s="136"/>
      <c r="VH327" s="136"/>
      <c r="VI327" s="136"/>
      <c r="VJ327" s="136"/>
      <c r="VK327" s="136"/>
      <c r="VL327" s="136"/>
      <c r="VM327" s="136"/>
      <c r="VN327" s="136"/>
      <c r="VO327" s="136"/>
      <c r="VP327" s="136"/>
      <c r="VQ327" s="136"/>
      <c r="VR327" s="136"/>
      <c r="VS327" s="136"/>
      <c r="VT327" s="136"/>
      <c r="VU327" s="136"/>
      <c r="VV327" s="136"/>
      <c r="VW327" s="136"/>
      <c r="VX327" s="136"/>
      <c r="VY327" s="136"/>
      <c r="VZ327" s="136"/>
      <c r="WA327" s="136"/>
      <c r="WB327" s="136"/>
      <c r="WC327" s="136"/>
      <c r="WD327" s="136"/>
      <c r="WE327" s="136"/>
      <c r="WF327" s="136"/>
      <c r="WG327" s="136"/>
      <c r="WH327" s="136"/>
      <c r="WI327" s="136"/>
      <c r="WJ327" s="136"/>
      <c r="WK327" s="136"/>
      <c r="WL327" s="136"/>
      <c r="WM327" s="136"/>
      <c r="WN327" s="136"/>
      <c r="WO327" s="136"/>
      <c r="WP327" s="136"/>
      <c r="WQ327" s="136"/>
      <c r="WR327" s="136"/>
      <c r="WS327" s="136"/>
      <c r="WT327" s="136"/>
      <c r="WU327" s="136"/>
      <c r="WV327" s="136"/>
      <c r="WW327" s="136"/>
      <c r="WX327" s="136"/>
      <c r="WY327" s="136"/>
      <c r="WZ327" s="136"/>
      <c r="XA327" s="136"/>
      <c r="XB327" s="136"/>
      <c r="XC327" s="136"/>
      <c r="XD327" s="136"/>
      <c r="XE327" s="136"/>
      <c r="XF327" s="136"/>
      <c r="XG327" s="136"/>
      <c r="XH327" s="136"/>
      <c r="XI327" s="136"/>
      <c r="XJ327" s="136"/>
      <c r="XK327" s="136"/>
      <c r="XL327" s="136"/>
      <c r="XM327" s="136"/>
      <c r="XN327" s="136"/>
      <c r="XO327" s="136"/>
      <c r="XP327" s="136"/>
      <c r="XQ327" s="136"/>
      <c r="XR327" s="136"/>
      <c r="XS327" s="136"/>
      <c r="XT327" s="136"/>
      <c r="XU327" s="136"/>
      <c r="XV327" s="136"/>
      <c r="XW327" s="136"/>
      <c r="XX327" s="136"/>
      <c r="XY327" s="136"/>
      <c r="XZ327" s="136"/>
      <c r="YA327" s="136"/>
      <c r="YB327" s="136"/>
      <c r="YC327" s="136"/>
      <c r="YD327" s="136"/>
      <c r="YE327" s="136"/>
      <c r="YF327" s="136"/>
      <c r="YG327" s="136"/>
      <c r="YH327" s="136"/>
      <c r="YI327" s="136"/>
      <c r="YJ327" s="136"/>
      <c r="YK327" s="136"/>
      <c r="YL327" s="136"/>
      <c r="YM327" s="136"/>
      <c r="YN327" s="136"/>
      <c r="YO327" s="136"/>
      <c r="YP327" s="136"/>
      <c r="YQ327" s="136"/>
      <c r="YR327" s="136"/>
      <c r="YS327" s="136"/>
      <c r="YT327" s="136"/>
      <c r="YU327" s="136"/>
      <c r="YV327" s="136"/>
      <c r="YW327" s="136"/>
      <c r="YX327" s="136"/>
      <c r="YY327" s="136"/>
      <c r="YZ327" s="136"/>
      <c r="ZA327" s="136"/>
      <c r="ZB327" s="136"/>
      <c r="ZC327" s="136"/>
      <c r="ZD327" s="136"/>
      <c r="ZE327" s="136"/>
      <c r="ZF327" s="136"/>
      <c r="ZG327" s="136"/>
      <c r="ZH327" s="136"/>
      <c r="ZI327" s="136"/>
      <c r="ZJ327" s="136"/>
      <c r="ZK327" s="136"/>
      <c r="ZL327" s="136"/>
      <c r="ZM327" s="136"/>
      <c r="ZN327" s="136"/>
      <c r="ZO327" s="136"/>
      <c r="ZP327" s="136"/>
      <c r="ZQ327" s="136"/>
      <c r="ZR327" s="136"/>
      <c r="ZS327" s="136"/>
      <c r="ZT327" s="136"/>
      <c r="ZU327" s="136"/>
      <c r="ZV327" s="136"/>
      <c r="ZW327" s="136"/>
      <c r="ZX327" s="136"/>
      <c r="ZY327" s="136"/>
      <c r="ZZ327" s="136"/>
      <c r="AAA327" s="136"/>
      <c r="AAB327" s="136"/>
      <c r="AAC327" s="136"/>
      <c r="AAD327" s="136"/>
      <c r="AAE327" s="136"/>
      <c r="AAF327" s="136"/>
      <c r="AAG327" s="136"/>
      <c r="AAH327" s="136"/>
      <c r="AAI327" s="136"/>
      <c r="AAJ327" s="136"/>
      <c r="AAK327" s="136"/>
      <c r="AAL327" s="136"/>
      <c r="AAM327" s="136"/>
      <c r="AAN327" s="136"/>
      <c r="AAO327" s="136"/>
      <c r="AAP327" s="136"/>
      <c r="AAQ327" s="136"/>
      <c r="AAR327" s="136"/>
      <c r="AAS327" s="136"/>
      <c r="AAT327" s="136"/>
      <c r="AAU327" s="136"/>
      <c r="AAV327" s="136"/>
      <c r="AAW327" s="136"/>
      <c r="AAX327" s="136"/>
      <c r="AAY327" s="136"/>
      <c r="AAZ327" s="136"/>
      <c r="ABA327" s="136"/>
      <c r="ABB327" s="136"/>
      <c r="ABC327" s="136"/>
      <c r="ABD327" s="136"/>
      <c r="ABE327" s="136"/>
      <c r="ABF327" s="136"/>
      <c r="ABG327" s="136"/>
      <c r="ABH327" s="136"/>
      <c r="ABI327" s="136"/>
      <c r="ABJ327" s="136"/>
      <c r="ABK327" s="136"/>
      <c r="ABL327" s="136"/>
      <c r="ABM327" s="136"/>
      <c r="ABN327" s="136"/>
      <c r="ABO327" s="136"/>
      <c r="ABP327" s="136"/>
      <c r="ABQ327" s="136"/>
      <c r="ABR327" s="136"/>
      <c r="ABS327" s="136"/>
      <c r="ABT327" s="136"/>
      <c r="ABU327" s="136"/>
      <c r="ABV327" s="136"/>
      <c r="ABW327" s="136"/>
      <c r="ABX327" s="136"/>
      <c r="ABY327" s="136"/>
      <c r="ABZ327" s="136"/>
      <c r="ACA327" s="136"/>
      <c r="ACB327" s="136"/>
      <c r="ACC327" s="136"/>
      <c r="ACD327" s="136"/>
      <c r="ACE327" s="136"/>
      <c r="ACF327" s="136"/>
      <c r="ACG327" s="136"/>
      <c r="ACH327" s="136"/>
      <c r="ACI327" s="136"/>
      <c r="ACJ327" s="136"/>
      <c r="ACK327" s="136"/>
      <c r="ACL327" s="136"/>
      <c r="ACM327" s="136"/>
      <c r="ACN327" s="136"/>
      <c r="ACO327" s="136"/>
      <c r="ACP327" s="136"/>
      <c r="ACQ327" s="136"/>
      <c r="ACR327" s="136"/>
      <c r="ACS327" s="136"/>
      <c r="ACT327" s="136"/>
      <c r="ACU327" s="136"/>
      <c r="ACV327" s="136"/>
      <c r="ACW327" s="136"/>
      <c r="ACX327" s="136"/>
      <c r="ACY327" s="136"/>
      <c r="ACZ327" s="136"/>
      <c r="ADA327" s="136"/>
      <c r="ADB327" s="136"/>
      <c r="ADC327" s="136"/>
      <c r="ADD327" s="136"/>
      <c r="ADE327" s="136"/>
      <c r="ADF327" s="136"/>
      <c r="ADG327" s="136"/>
      <c r="ADH327" s="136"/>
      <c r="ADI327" s="136"/>
      <c r="ADJ327" s="136"/>
      <c r="ADK327" s="136"/>
      <c r="ADL327" s="136"/>
      <c r="ADM327" s="136"/>
      <c r="ADN327" s="136"/>
      <c r="ADO327" s="136"/>
      <c r="ADP327" s="136"/>
      <c r="ADQ327" s="136"/>
      <c r="ADR327" s="136"/>
      <c r="ADS327" s="136"/>
      <c r="ADT327" s="136"/>
      <c r="ADU327" s="136"/>
      <c r="ADV327" s="136"/>
      <c r="ADW327" s="136"/>
      <c r="ADX327" s="136"/>
      <c r="ADY327" s="136"/>
      <c r="ADZ327" s="136"/>
      <c r="AEA327" s="136"/>
      <c r="AEB327" s="136"/>
      <c r="AEC327" s="136"/>
      <c r="AED327" s="136"/>
      <c r="AEE327" s="136"/>
      <c r="AEF327" s="136"/>
      <c r="AEG327" s="136"/>
      <c r="AEH327" s="136"/>
      <c r="AEI327" s="136"/>
      <c r="AEJ327" s="136"/>
      <c r="AEK327" s="136"/>
      <c r="AEL327" s="136"/>
      <c r="AEM327" s="136"/>
      <c r="AEN327" s="136"/>
      <c r="AEO327" s="136"/>
      <c r="AEP327" s="136"/>
      <c r="AEQ327" s="136"/>
      <c r="AER327" s="136"/>
      <c r="AES327" s="136"/>
      <c r="AET327" s="136"/>
      <c r="AEU327" s="136"/>
      <c r="AEV327" s="136"/>
      <c r="AEW327" s="136"/>
      <c r="AEX327" s="136"/>
      <c r="AEY327" s="136"/>
      <c r="AEZ327" s="136"/>
      <c r="AFA327" s="136"/>
      <c r="AFB327" s="136"/>
      <c r="AFC327" s="136"/>
      <c r="AFD327" s="136"/>
      <c r="AFE327" s="136"/>
      <c r="AFF327" s="136"/>
      <c r="AFG327" s="136"/>
      <c r="AFH327" s="136"/>
      <c r="AFI327" s="136"/>
      <c r="AFJ327" s="136"/>
      <c r="AFK327" s="136"/>
      <c r="AFL327" s="136"/>
      <c r="AFM327" s="136"/>
      <c r="AFN327" s="136"/>
      <c r="AFO327" s="136"/>
      <c r="AFP327" s="136"/>
      <c r="AFQ327" s="136"/>
      <c r="AFR327" s="136"/>
      <c r="AFS327" s="136"/>
      <c r="AFT327" s="136"/>
      <c r="AFU327" s="136"/>
      <c r="AFV327" s="136"/>
      <c r="AFW327" s="136"/>
      <c r="AFX327" s="136"/>
      <c r="AFY327" s="136"/>
      <c r="AFZ327" s="136"/>
      <c r="AGA327" s="136"/>
      <c r="AGB327" s="136"/>
      <c r="AGC327" s="136"/>
      <c r="AGD327" s="136"/>
      <c r="AGE327" s="136"/>
      <c r="AGF327" s="136"/>
      <c r="AGG327" s="136"/>
      <c r="AGH327" s="136"/>
      <c r="AGI327" s="136"/>
      <c r="AGJ327" s="136"/>
      <c r="AGK327" s="136"/>
      <c r="AGL327" s="136"/>
      <c r="AGM327" s="136"/>
      <c r="AGN327" s="136"/>
      <c r="AGO327" s="136"/>
      <c r="AGP327" s="136"/>
      <c r="AGQ327" s="136"/>
      <c r="AGR327" s="136"/>
      <c r="AGS327" s="136"/>
      <c r="AGT327" s="136"/>
      <c r="AGU327" s="136"/>
      <c r="AGV327" s="136"/>
      <c r="AGW327" s="136"/>
      <c r="AGX327" s="136"/>
      <c r="AGY327" s="136"/>
      <c r="AGZ327" s="136"/>
      <c r="AHA327" s="136"/>
      <c r="AHB327" s="136"/>
      <c r="AHC327" s="136"/>
      <c r="AHD327" s="136"/>
      <c r="AHE327" s="136"/>
      <c r="AHF327" s="136"/>
      <c r="AHG327" s="136"/>
      <c r="AHH327" s="136"/>
      <c r="AHI327" s="136"/>
      <c r="AHJ327" s="136"/>
      <c r="AHK327" s="136"/>
      <c r="AHL327" s="136"/>
      <c r="AHM327" s="136"/>
      <c r="AHN327" s="136"/>
      <c r="AHO327" s="136"/>
      <c r="AHP327" s="136"/>
      <c r="AHQ327" s="136"/>
      <c r="AHR327" s="136"/>
      <c r="AHS327" s="136"/>
      <c r="AHT327" s="136"/>
      <c r="AHU327" s="136"/>
      <c r="AHV327" s="136"/>
      <c r="AHW327" s="136"/>
      <c r="AHX327" s="136"/>
      <c r="AHY327" s="136"/>
      <c r="AHZ327" s="136"/>
      <c r="AIA327" s="136"/>
      <c r="AIB327" s="136"/>
      <c r="AIC327" s="136"/>
      <c r="AID327" s="136"/>
      <c r="AIE327" s="136"/>
      <c r="AIF327" s="136"/>
      <c r="AIG327" s="136"/>
      <c r="AIH327" s="136"/>
      <c r="AII327" s="136"/>
      <c r="AIJ327" s="136"/>
      <c r="AIK327" s="136"/>
      <c r="AIL327" s="136"/>
      <c r="AIM327" s="136"/>
      <c r="AIN327" s="136"/>
      <c r="AIO327" s="136"/>
      <c r="AIP327" s="136"/>
      <c r="AIQ327" s="136"/>
      <c r="AIR327" s="136"/>
      <c r="AIS327" s="136"/>
      <c r="AIT327" s="136"/>
      <c r="AIU327" s="136"/>
      <c r="AIV327" s="136"/>
      <c r="AIW327" s="136"/>
      <c r="AIX327" s="136"/>
      <c r="AIY327" s="136"/>
      <c r="AIZ327" s="136"/>
      <c r="AJA327" s="136"/>
      <c r="AJB327" s="136"/>
      <c r="AJC327" s="136"/>
      <c r="AJD327" s="136"/>
      <c r="AJE327" s="136"/>
      <c r="AJF327" s="136"/>
      <c r="AJG327" s="136"/>
      <c r="AJH327" s="136"/>
      <c r="AJI327" s="136"/>
      <c r="AJJ327" s="136"/>
      <c r="AJK327" s="136"/>
      <c r="AJL327" s="136"/>
      <c r="AJM327" s="136"/>
      <c r="AJN327" s="136"/>
      <c r="AJO327" s="136"/>
      <c r="AJP327" s="136"/>
      <c r="AJQ327" s="136"/>
      <c r="AJR327" s="136"/>
      <c r="AJS327" s="136"/>
      <c r="AJT327" s="136"/>
      <c r="AJU327" s="136"/>
      <c r="AJV327" s="136"/>
      <c r="AJW327" s="136"/>
      <c r="AJX327" s="136"/>
      <c r="AJY327" s="136"/>
      <c r="AJZ327" s="136"/>
      <c r="AKA327" s="136"/>
      <c r="AKB327" s="136"/>
      <c r="AKC327" s="136"/>
      <c r="AKD327" s="136"/>
      <c r="AKE327" s="136"/>
      <c r="AKF327" s="136"/>
      <c r="AKG327" s="136"/>
      <c r="AKH327" s="136"/>
      <c r="AKI327" s="136"/>
      <c r="AKJ327" s="136"/>
      <c r="AKK327" s="136"/>
      <c r="AKL327" s="136"/>
      <c r="AKM327" s="136"/>
      <c r="AKN327" s="136"/>
      <c r="AKO327" s="136"/>
      <c r="AKP327" s="136"/>
      <c r="AKQ327" s="136"/>
      <c r="AKR327" s="136"/>
      <c r="AKS327" s="136"/>
      <c r="AKT327" s="136"/>
      <c r="AKU327" s="136"/>
      <c r="AKV327" s="136"/>
      <c r="AKW327" s="136"/>
      <c r="AKX327" s="136"/>
      <c r="AKY327" s="136"/>
      <c r="AKZ327" s="136"/>
      <c r="ALA327" s="136"/>
      <c r="ALB327" s="136"/>
      <c r="ALC327" s="136"/>
      <c r="ALD327" s="136"/>
      <c r="ALE327" s="136"/>
      <c r="ALF327" s="136"/>
      <c r="ALG327" s="136"/>
      <c r="ALH327" s="136"/>
      <c r="ALI327" s="136"/>
      <c r="ALJ327" s="136"/>
      <c r="ALK327" s="136"/>
      <c r="ALL327" s="136"/>
      <c r="ALM327" s="136"/>
      <c r="ALN327" s="136"/>
      <c r="ALO327" s="136"/>
      <c r="ALP327" s="136"/>
      <c r="ALQ327" s="136"/>
      <c r="ALR327" s="136"/>
      <c r="ALS327" s="136"/>
      <c r="ALT327" s="136"/>
      <c r="ALU327" s="136"/>
      <c r="ALV327" s="136"/>
      <c r="ALW327" s="136"/>
      <c r="ALX327" s="136"/>
      <c r="ALY327" s="136"/>
      <c r="ALZ327" s="136"/>
      <c r="AMA327" s="136"/>
      <c r="AMB327" s="136"/>
      <c r="AMC327" s="136"/>
      <c r="AMD327" s="136"/>
      <c r="AME327" s="136"/>
      <c r="AMF327" s="136"/>
      <c r="AMG327" s="136"/>
      <c r="AMH327" s="136"/>
      <c r="AMI327" s="136"/>
    </row>
    <row r="328" spans="1:1023" ht="45" x14ac:dyDescent="0.25">
      <c r="A328" s="292" t="s">
        <v>760</v>
      </c>
      <c r="B328" s="193">
        <v>328</v>
      </c>
      <c r="C328" s="261" t="s">
        <v>761</v>
      </c>
      <c r="D328" s="215" t="s">
        <v>6737</v>
      </c>
      <c r="E328" s="230"/>
      <c r="F328" s="223">
        <v>4</v>
      </c>
      <c r="G328" s="293"/>
      <c r="H328" s="293"/>
      <c r="I328" s="373">
        <v>1</v>
      </c>
      <c r="J328" s="409">
        <v>2</v>
      </c>
      <c r="K328" s="423">
        <v>1</v>
      </c>
      <c r="L328" s="423"/>
      <c r="M328" s="424"/>
      <c r="N328" s="424"/>
      <c r="O328" s="423"/>
      <c r="P328" s="424">
        <v>2</v>
      </c>
      <c r="Q328" s="424"/>
      <c r="R328" s="424"/>
      <c r="S328" s="424"/>
      <c r="T328" s="424"/>
      <c r="U328" s="425"/>
      <c r="V328" s="256">
        <f>IF(O328=1,10,100)</f>
        <v>100</v>
      </c>
      <c r="W328" s="256">
        <f>IF(O328=1,1,IF(O328=2,10,100))</f>
        <v>100</v>
      </c>
      <c r="X328" s="256">
        <f>IF(O328=3,20,100)</f>
        <v>100</v>
      </c>
      <c r="Y328" s="256">
        <f>IF(P328=1,10,100)</f>
        <v>100</v>
      </c>
      <c r="Z328" s="256">
        <f>IF(P328=1,1,IF(P328=2,10,100))</f>
        <v>10</v>
      </c>
      <c r="AA328" s="257">
        <f>IF(OR(EXACT(Q328,"1A"),EXACT(Q328,"1B")),0.1,IF(Q328=2,1,100))</f>
        <v>100</v>
      </c>
      <c r="AB328" s="257">
        <f>IF(OR(EXACT(R328,"1A"),EXACT(R328,"1B")),0.1,IF(R328=2,1,100))</f>
        <v>100</v>
      </c>
      <c r="AC328" s="257">
        <f>IF(OR(EXACT(S328,"1A"),EXACT(S328,"1B")),0.3,IF(S328=2,3,100))</f>
        <v>100</v>
      </c>
      <c r="AD328" s="224"/>
      <c r="AE328" s="224"/>
      <c r="AF328" s="249">
        <f>IF(OR(OR(EXACT(J328,"1A"),EXACT(J328,"1B"),EXACT(J328,"1C")),K328=1),1,IF(K328=2,10,100))</f>
        <v>1</v>
      </c>
      <c r="AG328" s="249">
        <f>IF(OR(EXACT(J328,"1A"),EXACT(J328,"1B"),EXACT(J328,"1C")),1,IF(J328=2,10,100))</f>
        <v>10</v>
      </c>
      <c r="AH328" s="249">
        <f>IF(OR(EXACT(J328,"1A"),EXACT(J328,"1B"),EXACT(J328,"1C"),K328=1),3,100)</f>
        <v>3</v>
      </c>
      <c r="AI328" s="249">
        <f>IF(OR(EXACT(J328,"1A"),EXACT(J328,"1B"),EXACT(J328,"1C")),5,100)</f>
        <v>100</v>
      </c>
      <c r="AJ328" s="251">
        <v>2.2000000000000001E-3</v>
      </c>
      <c r="AK328" s="294"/>
      <c r="AL328" s="295">
        <v>3</v>
      </c>
      <c r="AM328" s="251"/>
      <c r="AN328" s="136"/>
      <c r="AO328" s="136"/>
      <c r="AP328" s="136"/>
      <c r="AQ328" s="199" t="s">
        <v>762</v>
      </c>
      <c r="AR328" s="136"/>
      <c r="AS328" s="136"/>
      <c r="AT328" s="136"/>
      <c r="AU328" s="136"/>
      <c r="AV328" s="136"/>
      <c r="AW328" s="136"/>
      <c r="AX328" s="136"/>
      <c r="AY328" s="136"/>
      <c r="AZ328" s="136"/>
      <c r="BA328" s="136"/>
      <c r="BB328" s="136"/>
      <c r="BC328" s="136"/>
      <c r="BD328" s="136"/>
      <c r="BE328" s="136"/>
      <c r="BF328" s="136"/>
      <c r="BG328" s="136"/>
      <c r="BH328" s="136"/>
      <c r="BI328" s="136"/>
      <c r="BJ328" s="136"/>
      <c r="BK328" s="136"/>
      <c r="BL328" s="136"/>
      <c r="BM328" s="136"/>
      <c r="BN328" s="136"/>
      <c r="BO328" s="136"/>
      <c r="BP328" s="136"/>
      <c r="BQ328" s="136"/>
      <c r="BR328" s="136"/>
      <c r="BS328" s="136"/>
      <c r="BT328" s="136"/>
      <c r="BU328" s="136"/>
      <c r="BV328" s="136"/>
      <c r="BW328" s="136"/>
      <c r="BX328" s="136"/>
      <c r="BY328" s="136"/>
      <c r="BZ328" s="136"/>
      <c r="CA328" s="136"/>
      <c r="CB328" s="136"/>
      <c r="CC328" s="136"/>
      <c r="CD328" s="136"/>
      <c r="CE328" s="136"/>
      <c r="CF328" s="136"/>
      <c r="CG328" s="136"/>
      <c r="CH328" s="136"/>
      <c r="CI328" s="136"/>
      <c r="CJ328" s="136"/>
      <c r="CK328" s="136"/>
      <c r="CL328" s="136"/>
      <c r="CM328" s="136"/>
      <c r="CN328" s="136"/>
      <c r="CO328" s="136"/>
      <c r="CP328" s="136"/>
      <c r="CQ328" s="136"/>
      <c r="CR328" s="136"/>
      <c r="CS328" s="136"/>
      <c r="CT328" s="136"/>
      <c r="CU328" s="136"/>
      <c r="CV328" s="136"/>
      <c r="CW328" s="136"/>
      <c r="CX328" s="136"/>
      <c r="CY328" s="136"/>
      <c r="CZ328" s="136"/>
      <c r="DA328" s="136"/>
      <c r="DB328" s="136"/>
      <c r="DC328" s="136"/>
      <c r="DD328" s="136"/>
      <c r="DE328" s="136"/>
      <c r="DF328" s="136"/>
      <c r="DG328" s="136"/>
      <c r="DH328" s="136"/>
      <c r="DI328" s="136"/>
      <c r="DJ328" s="136"/>
      <c r="DK328" s="136"/>
      <c r="DL328" s="136"/>
      <c r="DM328" s="136"/>
      <c r="DN328" s="136"/>
      <c r="DO328" s="136"/>
      <c r="DP328" s="136"/>
      <c r="DQ328" s="136"/>
      <c r="DR328" s="136"/>
      <c r="DS328" s="136"/>
      <c r="DT328" s="136"/>
      <c r="DU328" s="136"/>
      <c r="DV328" s="136"/>
      <c r="DW328" s="136"/>
      <c r="DX328" s="136"/>
      <c r="DY328" s="136"/>
      <c r="DZ328" s="136"/>
      <c r="EA328" s="136"/>
      <c r="EB328" s="136"/>
      <c r="EC328" s="136"/>
      <c r="ED328" s="136"/>
      <c r="EE328" s="136"/>
      <c r="EF328" s="136"/>
      <c r="EG328" s="136"/>
      <c r="EH328" s="136"/>
      <c r="EI328" s="136"/>
      <c r="EJ328" s="136"/>
      <c r="EK328" s="136"/>
      <c r="EL328" s="136"/>
      <c r="EM328" s="136"/>
      <c r="EN328" s="136"/>
      <c r="EO328" s="136"/>
      <c r="EP328" s="136"/>
      <c r="EQ328" s="136"/>
      <c r="ER328" s="136"/>
      <c r="ES328" s="136"/>
      <c r="ET328" s="136"/>
      <c r="EU328" s="136"/>
      <c r="EV328" s="136"/>
      <c r="EW328" s="136"/>
      <c r="EX328" s="136"/>
      <c r="EY328" s="136"/>
      <c r="EZ328" s="136"/>
      <c r="FA328" s="136"/>
      <c r="FB328" s="136"/>
      <c r="FC328" s="136"/>
      <c r="FD328" s="136"/>
      <c r="FE328" s="136"/>
      <c r="FF328" s="136"/>
      <c r="FG328" s="136"/>
      <c r="FH328" s="136"/>
      <c r="FI328" s="136"/>
      <c r="FJ328" s="136"/>
      <c r="FK328" s="136"/>
      <c r="FL328" s="136"/>
      <c r="FM328" s="136"/>
      <c r="FN328" s="136"/>
      <c r="FO328" s="136"/>
      <c r="FP328" s="136"/>
      <c r="FQ328" s="136"/>
      <c r="FR328" s="136"/>
      <c r="FS328" s="136"/>
      <c r="FT328" s="136"/>
      <c r="FU328" s="136"/>
      <c r="FV328" s="136"/>
      <c r="FW328" s="136"/>
      <c r="FX328" s="136"/>
      <c r="FY328" s="136"/>
      <c r="FZ328" s="136"/>
      <c r="GA328" s="136"/>
      <c r="GB328" s="136"/>
      <c r="GC328" s="136"/>
      <c r="GD328" s="136"/>
      <c r="GE328" s="136"/>
      <c r="GF328" s="136"/>
      <c r="GG328" s="136"/>
      <c r="GH328" s="136"/>
      <c r="GI328" s="136"/>
      <c r="GJ328" s="136"/>
      <c r="GK328" s="136"/>
      <c r="GL328" s="136"/>
      <c r="GM328" s="136"/>
      <c r="GN328" s="136"/>
      <c r="GO328" s="136"/>
      <c r="GP328" s="136"/>
      <c r="GQ328" s="136"/>
      <c r="GR328" s="136"/>
      <c r="GS328" s="136"/>
      <c r="GT328" s="136"/>
      <c r="GU328" s="136"/>
      <c r="GV328" s="136"/>
      <c r="GW328" s="136"/>
      <c r="GX328" s="136"/>
      <c r="GY328" s="136"/>
      <c r="GZ328" s="136"/>
      <c r="HA328" s="136"/>
      <c r="HB328" s="136"/>
      <c r="HC328" s="136"/>
      <c r="HD328" s="136"/>
      <c r="HE328" s="136"/>
      <c r="HF328" s="136"/>
      <c r="HG328" s="136"/>
      <c r="HH328" s="136"/>
      <c r="HI328" s="136"/>
      <c r="HJ328" s="136"/>
      <c r="HK328" s="136"/>
      <c r="HL328" s="136"/>
      <c r="HM328" s="136"/>
      <c r="HN328" s="136"/>
      <c r="HO328" s="136"/>
      <c r="HP328" s="136"/>
      <c r="HQ328" s="136"/>
      <c r="HR328" s="136"/>
      <c r="HS328" s="136"/>
      <c r="HT328" s="136"/>
      <c r="HU328" s="136"/>
      <c r="HV328" s="136"/>
      <c r="HW328" s="136"/>
      <c r="HX328" s="136"/>
      <c r="HY328" s="136"/>
      <c r="HZ328" s="136"/>
      <c r="IA328" s="136"/>
      <c r="IB328" s="136"/>
      <c r="IC328" s="136"/>
      <c r="ID328" s="136"/>
      <c r="IE328" s="136"/>
      <c r="IF328" s="136"/>
      <c r="IG328" s="136"/>
      <c r="IH328" s="136"/>
      <c r="II328" s="136"/>
      <c r="IJ328" s="136"/>
      <c r="IK328" s="136"/>
      <c r="IL328" s="136"/>
      <c r="IM328" s="136"/>
      <c r="IN328" s="136"/>
      <c r="IO328" s="136"/>
      <c r="IP328" s="136"/>
      <c r="IQ328" s="136"/>
      <c r="IR328" s="136"/>
      <c r="IS328" s="136"/>
      <c r="IT328" s="136"/>
      <c r="IU328" s="136"/>
      <c r="IV328" s="136"/>
      <c r="IW328" s="136"/>
      <c r="IX328" s="136"/>
      <c r="IY328" s="136"/>
      <c r="IZ328" s="136"/>
      <c r="JA328" s="136"/>
      <c r="JB328" s="136"/>
      <c r="JC328" s="136"/>
      <c r="JD328" s="136"/>
      <c r="JE328" s="136"/>
      <c r="JF328" s="136"/>
      <c r="JG328" s="136"/>
      <c r="JH328" s="136"/>
      <c r="JI328" s="136"/>
      <c r="JJ328" s="136"/>
      <c r="JK328" s="136"/>
      <c r="JL328" s="136"/>
      <c r="JM328" s="136"/>
      <c r="JN328" s="136"/>
      <c r="JO328" s="136"/>
      <c r="JP328" s="136"/>
      <c r="JQ328" s="136"/>
      <c r="JR328" s="136"/>
      <c r="JS328" s="136"/>
      <c r="JT328" s="136"/>
      <c r="JU328" s="136"/>
      <c r="JV328" s="136"/>
      <c r="JW328" s="136"/>
      <c r="JX328" s="136"/>
      <c r="JY328" s="136"/>
      <c r="JZ328" s="136"/>
      <c r="KA328" s="136"/>
      <c r="KB328" s="136"/>
      <c r="KC328" s="136"/>
      <c r="KD328" s="136"/>
      <c r="KE328" s="136"/>
      <c r="KF328" s="136"/>
      <c r="KG328" s="136"/>
      <c r="KH328" s="136"/>
      <c r="KI328" s="136"/>
      <c r="KJ328" s="136"/>
      <c r="KK328" s="136"/>
      <c r="KL328" s="136"/>
      <c r="KM328" s="136"/>
      <c r="KN328" s="136"/>
      <c r="KO328" s="136"/>
      <c r="KP328" s="136"/>
      <c r="KQ328" s="136"/>
      <c r="KR328" s="136"/>
      <c r="KS328" s="136"/>
      <c r="KT328" s="136"/>
      <c r="KU328" s="136"/>
      <c r="KV328" s="136"/>
      <c r="KW328" s="136"/>
      <c r="KX328" s="136"/>
      <c r="KY328" s="136"/>
      <c r="KZ328" s="136"/>
      <c r="LA328" s="136"/>
      <c r="LB328" s="136"/>
      <c r="LC328" s="136"/>
      <c r="LD328" s="136"/>
      <c r="LE328" s="136"/>
      <c r="LF328" s="136"/>
      <c r="LG328" s="136"/>
      <c r="LH328" s="136"/>
      <c r="LI328" s="136"/>
      <c r="LJ328" s="136"/>
      <c r="LK328" s="136"/>
      <c r="LL328" s="136"/>
      <c r="LM328" s="136"/>
      <c r="LN328" s="136"/>
      <c r="LO328" s="136"/>
      <c r="LP328" s="136"/>
      <c r="LQ328" s="136"/>
      <c r="LR328" s="136"/>
      <c r="LS328" s="136"/>
      <c r="LT328" s="136"/>
      <c r="LU328" s="136"/>
      <c r="LV328" s="136"/>
      <c r="LW328" s="136"/>
      <c r="LX328" s="136"/>
      <c r="LY328" s="136"/>
      <c r="LZ328" s="136"/>
      <c r="MA328" s="136"/>
      <c r="MB328" s="136"/>
      <c r="MC328" s="136"/>
      <c r="MD328" s="136"/>
      <c r="ME328" s="136"/>
      <c r="MF328" s="136"/>
      <c r="MG328" s="136"/>
      <c r="MH328" s="136"/>
      <c r="MI328" s="136"/>
      <c r="MJ328" s="136"/>
      <c r="MK328" s="136"/>
      <c r="ML328" s="136"/>
      <c r="MM328" s="136"/>
      <c r="MN328" s="136"/>
      <c r="MO328" s="136"/>
      <c r="MP328" s="136"/>
      <c r="MQ328" s="136"/>
      <c r="MR328" s="136"/>
      <c r="MS328" s="136"/>
      <c r="MT328" s="136"/>
      <c r="MU328" s="136"/>
      <c r="MV328" s="136"/>
      <c r="MW328" s="136"/>
      <c r="MX328" s="136"/>
      <c r="MY328" s="136"/>
      <c r="MZ328" s="136"/>
      <c r="NA328" s="136"/>
      <c r="NB328" s="136"/>
      <c r="NC328" s="136"/>
      <c r="ND328" s="136"/>
      <c r="NE328" s="136"/>
      <c r="NF328" s="136"/>
      <c r="NG328" s="136"/>
      <c r="NH328" s="136"/>
      <c r="NI328" s="136"/>
      <c r="NJ328" s="136"/>
      <c r="NK328" s="136"/>
      <c r="NL328" s="136"/>
      <c r="NM328" s="136"/>
      <c r="NN328" s="136"/>
      <c r="NO328" s="136"/>
      <c r="NP328" s="136"/>
      <c r="NQ328" s="136"/>
      <c r="NR328" s="136"/>
      <c r="NS328" s="136"/>
      <c r="NT328" s="136"/>
      <c r="NU328" s="136"/>
      <c r="NV328" s="136"/>
      <c r="NW328" s="136"/>
      <c r="NX328" s="136"/>
      <c r="NY328" s="136"/>
      <c r="NZ328" s="136"/>
      <c r="OA328" s="136"/>
      <c r="OB328" s="136"/>
      <c r="OC328" s="136"/>
      <c r="OD328" s="136"/>
      <c r="OE328" s="136"/>
      <c r="OF328" s="136"/>
      <c r="OG328" s="136"/>
      <c r="OH328" s="136"/>
      <c r="OI328" s="136"/>
      <c r="OJ328" s="136"/>
      <c r="OK328" s="136"/>
      <c r="OL328" s="136"/>
      <c r="OM328" s="136"/>
      <c r="ON328" s="136"/>
      <c r="OO328" s="136"/>
      <c r="OP328" s="136"/>
      <c r="OQ328" s="136"/>
      <c r="OR328" s="136"/>
      <c r="OS328" s="136"/>
      <c r="OT328" s="136"/>
      <c r="OU328" s="136"/>
      <c r="OV328" s="136"/>
      <c r="OW328" s="136"/>
      <c r="OX328" s="136"/>
      <c r="OY328" s="136"/>
      <c r="OZ328" s="136"/>
      <c r="PA328" s="136"/>
      <c r="PB328" s="136"/>
      <c r="PC328" s="136"/>
      <c r="PD328" s="136"/>
      <c r="PE328" s="136"/>
      <c r="PF328" s="136"/>
      <c r="PG328" s="136"/>
      <c r="PH328" s="136"/>
      <c r="PI328" s="136"/>
      <c r="PJ328" s="136"/>
      <c r="PK328" s="136"/>
      <c r="PL328" s="136"/>
      <c r="PM328" s="136"/>
      <c r="PN328" s="136"/>
      <c r="PO328" s="136"/>
      <c r="PP328" s="136"/>
      <c r="PQ328" s="136"/>
      <c r="PR328" s="136"/>
      <c r="PS328" s="136"/>
      <c r="PT328" s="136"/>
      <c r="PU328" s="136"/>
      <c r="PV328" s="136"/>
      <c r="PW328" s="136"/>
      <c r="PX328" s="136"/>
      <c r="PY328" s="136"/>
      <c r="PZ328" s="136"/>
      <c r="QA328" s="136"/>
      <c r="QB328" s="136"/>
      <c r="QC328" s="136"/>
      <c r="QD328" s="136"/>
      <c r="QE328" s="136"/>
      <c r="QF328" s="136"/>
      <c r="QG328" s="136"/>
      <c r="QH328" s="136"/>
      <c r="QI328" s="136"/>
      <c r="QJ328" s="136"/>
      <c r="QK328" s="136"/>
      <c r="QL328" s="136"/>
      <c r="QM328" s="136"/>
      <c r="QN328" s="136"/>
      <c r="QO328" s="136"/>
      <c r="QP328" s="136"/>
      <c r="QQ328" s="136"/>
      <c r="QR328" s="136"/>
      <c r="QS328" s="136"/>
      <c r="QT328" s="136"/>
      <c r="QU328" s="136"/>
      <c r="QV328" s="136"/>
      <c r="QW328" s="136"/>
      <c r="QX328" s="136"/>
      <c r="QY328" s="136"/>
      <c r="QZ328" s="136"/>
      <c r="RA328" s="136"/>
      <c r="RB328" s="136"/>
      <c r="RC328" s="136"/>
      <c r="RD328" s="136"/>
      <c r="RE328" s="136"/>
      <c r="RF328" s="136"/>
      <c r="RG328" s="136"/>
      <c r="RH328" s="136"/>
      <c r="RI328" s="136"/>
      <c r="RJ328" s="136"/>
      <c r="RK328" s="136"/>
      <c r="RL328" s="136"/>
      <c r="RM328" s="136"/>
      <c r="RN328" s="136"/>
      <c r="RO328" s="136"/>
      <c r="RP328" s="136"/>
      <c r="RQ328" s="136"/>
      <c r="RR328" s="136"/>
      <c r="RS328" s="136"/>
      <c r="RT328" s="136"/>
      <c r="RU328" s="136"/>
      <c r="RV328" s="136"/>
      <c r="RW328" s="136"/>
      <c r="RX328" s="136"/>
      <c r="RY328" s="136"/>
      <c r="RZ328" s="136"/>
      <c r="SA328" s="136"/>
      <c r="SB328" s="136"/>
      <c r="SC328" s="136"/>
      <c r="SD328" s="136"/>
      <c r="SE328" s="136"/>
      <c r="SF328" s="136"/>
      <c r="SG328" s="136"/>
      <c r="SH328" s="136"/>
      <c r="SI328" s="136"/>
      <c r="SJ328" s="136"/>
      <c r="SK328" s="136"/>
      <c r="SL328" s="136"/>
      <c r="SM328" s="136"/>
      <c r="SN328" s="136"/>
      <c r="SO328" s="136"/>
      <c r="SP328" s="136"/>
      <c r="SQ328" s="136"/>
      <c r="SR328" s="136"/>
      <c r="SS328" s="136"/>
      <c r="ST328" s="136"/>
      <c r="SU328" s="136"/>
      <c r="SV328" s="136"/>
      <c r="SW328" s="136"/>
      <c r="SX328" s="136"/>
      <c r="SY328" s="136"/>
      <c r="SZ328" s="136"/>
      <c r="TA328" s="136"/>
      <c r="TB328" s="136"/>
      <c r="TC328" s="136"/>
      <c r="TD328" s="136"/>
      <c r="TE328" s="136"/>
      <c r="TF328" s="136"/>
      <c r="TG328" s="136"/>
      <c r="TH328" s="136"/>
      <c r="TI328" s="136"/>
      <c r="TJ328" s="136"/>
      <c r="TK328" s="136"/>
      <c r="TL328" s="136"/>
      <c r="TM328" s="136"/>
      <c r="TN328" s="136"/>
      <c r="TO328" s="136"/>
      <c r="TP328" s="136"/>
      <c r="TQ328" s="136"/>
      <c r="TR328" s="136"/>
      <c r="TS328" s="136"/>
      <c r="TT328" s="136"/>
      <c r="TU328" s="136"/>
      <c r="TV328" s="136"/>
      <c r="TW328" s="136"/>
      <c r="TX328" s="136"/>
      <c r="TY328" s="136"/>
      <c r="TZ328" s="136"/>
      <c r="UA328" s="136"/>
      <c r="UB328" s="136"/>
      <c r="UC328" s="136"/>
      <c r="UD328" s="136"/>
      <c r="UE328" s="136"/>
      <c r="UF328" s="136"/>
      <c r="UG328" s="136"/>
      <c r="UH328" s="136"/>
      <c r="UI328" s="136"/>
      <c r="UJ328" s="136"/>
      <c r="UK328" s="136"/>
      <c r="UL328" s="136"/>
      <c r="UM328" s="136"/>
      <c r="UN328" s="136"/>
      <c r="UO328" s="136"/>
      <c r="UP328" s="136"/>
      <c r="UQ328" s="136"/>
      <c r="UR328" s="136"/>
      <c r="US328" s="136"/>
      <c r="UT328" s="136"/>
      <c r="UU328" s="136"/>
      <c r="UV328" s="136"/>
      <c r="UW328" s="136"/>
      <c r="UX328" s="136"/>
      <c r="UY328" s="136"/>
      <c r="UZ328" s="136"/>
      <c r="VA328" s="136"/>
      <c r="VB328" s="136"/>
      <c r="VC328" s="136"/>
      <c r="VD328" s="136"/>
      <c r="VE328" s="136"/>
      <c r="VF328" s="136"/>
      <c r="VG328" s="136"/>
      <c r="VH328" s="136"/>
      <c r="VI328" s="136"/>
      <c r="VJ328" s="136"/>
      <c r="VK328" s="136"/>
      <c r="VL328" s="136"/>
      <c r="VM328" s="136"/>
      <c r="VN328" s="136"/>
      <c r="VO328" s="136"/>
      <c r="VP328" s="136"/>
      <c r="VQ328" s="136"/>
      <c r="VR328" s="136"/>
      <c r="VS328" s="136"/>
      <c r="VT328" s="136"/>
      <c r="VU328" s="136"/>
      <c r="VV328" s="136"/>
      <c r="VW328" s="136"/>
      <c r="VX328" s="136"/>
      <c r="VY328" s="136"/>
      <c r="VZ328" s="136"/>
      <c r="WA328" s="136"/>
      <c r="WB328" s="136"/>
      <c r="WC328" s="136"/>
      <c r="WD328" s="136"/>
      <c r="WE328" s="136"/>
      <c r="WF328" s="136"/>
      <c r="WG328" s="136"/>
      <c r="WH328" s="136"/>
      <c r="WI328" s="136"/>
      <c r="WJ328" s="136"/>
      <c r="WK328" s="136"/>
      <c r="WL328" s="136"/>
      <c r="WM328" s="136"/>
      <c r="WN328" s="136"/>
      <c r="WO328" s="136"/>
      <c r="WP328" s="136"/>
      <c r="WQ328" s="136"/>
      <c r="WR328" s="136"/>
      <c r="WS328" s="136"/>
      <c r="WT328" s="136"/>
      <c r="WU328" s="136"/>
      <c r="WV328" s="136"/>
      <c r="WW328" s="136"/>
      <c r="WX328" s="136"/>
      <c r="WY328" s="136"/>
      <c r="WZ328" s="136"/>
      <c r="XA328" s="136"/>
      <c r="XB328" s="136"/>
      <c r="XC328" s="136"/>
      <c r="XD328" s="136"/>
      <c r="XE328" s="136"/>
      <c r="XF328" s="136"/>
      <c r="XG328" s="136"/>
      <c r="XH328" s="136"/>
      <c r="XI328" s="136"/>
      <c r="XJ328" s="136"/>
      <c r="XK328" s="136"/>
      <c r="XL328" s="136"/>
      <c r="XM328" s="136"/>
      <c r="XN328" s="136"/>
      <c r="XO328" s="136"/>
      <c r="XP328" s="136"/>
      <c r="XQ328" s="136"/>
      <c r="XR328" s="136"/>
      <c r="XS328" s="136"/>
      <c r="XT328" s="136"/>
      <c r="XU328" s="136"/>
      <c r="XV328" s="136"/>
      <c r="XW328" s="136"/>
      <c r="XX328" s="136"/>
      <c r="XY328" s="136"/>
      <c r="XZ328" s="136"/>
      <c r="YA328" s="136"/>
      <c r="YB328" s="136"/>
      <c r="YC328" s="136"/>
      <c r="YD328" s="136"/>
      <c r="YE328" s="136"/>
      <c r="YF328" s="136"/>
      <c r="YG328" s="136"/>
      <c r="YH328" s="136"/>
      <c r="YI328" s="136"/>
      <c r="YJ328" s="136"/>
      <c r="YK328" s="136"/>
      <c r="YL328" s="136"/>
      <c r="YM328" s="136"/>
      <c r="YN328" s="136"/>
      <c r="YO328" s="136"/>
      <c r="YP328" s="136"/>
      <c r="YQ328" s="136"/>
      <c r="YR328" s="136"/>
      <c r="YS328" s="136"/>
      <c r="YT328" s="136"/>
      <c r="YU328" s="136"/>
      <c r="YV328" s="136"/>
      <c r="YW328" s="136"/>
      <c r="YX328" s="136"/>
      <c r="YY328" s="136"/>
      <c r="YZ328" s="136"/>
      <c r="ZA328" s="136"/>
      <c r="ZB328" s="136"/>
      <c r="ZC328" s="136"/>
      <c r="ZD328" s="136"/>
      <c r="ZE328" s="136"/>
      <c r="ZF328" s="136"/>
      <c r="ZG328" s="136"/>
      <c r="ZH328" s="136"/>
      <c r="ZI328" s="136"/>
      <c r="ZJ328" s="136"/>
      <c r="ZK328" s="136"/>
      <c r="ZL328" s="136"/>
      <c r="ZM328" s="136"/>
      <c r="ZN328" s="136"/>
      <c r="ZO328" s="136"/>
      <c r="ZP328" s="136"/>
      <c r="ZQ328" s="136"/>
      <c r="ZR328" s="136"/>
      <c r="ZS328" s="136"/>
      <c r="ZT328" s="136"/>
      <c r="ZU328" s="136"/>
      <c r="ZV328" s="136"/>
      <c r="ZW328" s="136"/>
      <c r="ZX328" s="136"/>
      <c r="ZY328" s="136"/>
      <c r="ZZ328" s="136"/>
      <c r="AAA328" s="136"/>
      <c r="AAB328" s="136"/>
      <c r="AAC328" s="136"/>
      <c r="AAD328" s="136"/>
      <c r="AAE328" s="136"/>
      <c r="AAF328" s="136"/>
      <c r="AAG328" s="136"/>
      <c r="AAH328" s="136"/>
      <c r="AAI328" s="136"/>
      <c r="AAJ328" s="136"/>
      <c r="AAK328" s="136"/>
      <c r="AAL328" s="136"/>
      <c r="AAM328" s="136"/>
      <c r="AAN328" s="136"/>
      <c r="AAO328" s="136"/>
      <c r="AAP328" s="136"/>
      <c r="AAQ328" s="136"/>
      <c r="AAR328" s="136"/>
      <c r="AAS328" s="136"/>
      <c r="AAT328" s="136"/>
      <c r="AAU328" s="136"/>
      <c r="AAV328" s="136"/>
      <c r="AAW328" s="136"/>
      <c r="AAX328" s="136"/>
      <c r="AAY328" s="136"/>
      <c r="AAZ328" s="136"/>
      <c r="ABA328" s="136"/>
      <c r="ABB328" s="136"/>
      <c r="ABC328" s="136"/>
      <c r="ABD328" s="136"/>
      <c r="ABE328" s="136"/>
      <c r="ABF328" s="136"/>
      <c r="ABG328" s="136"/>
      <c r="ABH328" s="136"/>
      <c r="ABI328" s="136"/>
      <c r="ABJ328" s="136"/>
      <c r="ABK328" s="136"/>
      <c r="ABL328" s="136"/>
      <c r="ABM328" s="136"/>
      <c r="ABN328" s="136"/>
      <c r="ABO328" s="136"/>
      <c r="ABP328" s="136"/>
      <c r="ABQ328" s="136"/>
      <c r="ABR328" s="136"/>
      <c r="ABS328" s="136"/>
      <c r="ABT328" s="136"/>
      <c r="ABU328" s="136"/>
      <c r="ABV328" s="136"/>
      <c r="ABW328" s="136"/>
      <c r="ABX328" s="136"/>
      <c r="ABY328" s="136"/>
      <c r="ABZ328" s="136"/>
      <c r="ACA328" s="136"/>
      <c r="ACB328" s="136"/>
      <c r="ACC328" s="136"/>
      <c r="ACD328" s="136"/>
      <c r="ACE328" s="136"/>
      <c r="ACF328" s="136"/>
      <c r="ACG328" s="136"/>
      <c r="ACH328" s="136"/>
      <c r="ACI328" s="136"/>
      <c r="ACJ328" s="136"/>
      <c r="ACK328" s="136"/>
      <c r="ACL328" s="136"/>
      <c r="ACM328" s="136"/>
      <c r="ACN328" s="136"/>
      <c r="ACO328" s="136"/>
      <c r="ACP328" s="136"/>
      <c r="ACQ328" s="136"/>
      <c r="ACR328" s="136"/>
      <c r="ACS328" s="136"/>
      <c r="ACT328" s="136"/>
      <c r="ACU328" s="136"/>
      <c r="ACV328" s="136"/>
      <c r="ACW328" s="136"/>
      <c r="ACX328" s="136"/>
      <c r="ACY328" s="136"/>
      <c r="ACZ328" s="136"/>
      <c r="ADA328" s="136"/>
      <c r="ADB328" s="136"/>
      <c r="ADC328" s="136"/>
      <c r="ADD328" s="136"/>
      <c r="ADE328" s="136"/>
      <c r="ADF328" s="136"/>
      <c r="ADG328" s="136"/>
      <c r="ADH328" s="136"/>
      <c r="ADI328" s="136"/>
      <c r="ADJ328" s="136"/>
      <c r="ADK328" s="136"/>
      <c r="ADL328" s="136"/>
      <c r="ADM328" s="136"/>
      <c r="ADN328" s="136"/>
      <c r="ADO328" s="136"/>
      <c r="ADP328" s="136"/>
      <c r="ADQ328" s="136"/>
      <c r="ADR328" s="136"/>
      <c r="ADS328" s="136"/>
      <c r="ADT328" s="136"/>
      <c r="ADU328" s="136"/>
      <c r="ADV328" s="136"/>
      <c r="ADW328" s="136"/>
      <c r="ADX328" s="136"/>
      <c r="ADY328" s="136"/>
      <c r="ADZ328" s="136"/>
      <c r="AEA328" s="136"/>
      <c r="AEB328" s="136"/>
      <c r="AEC328" s="136"/>
      <c r="AED328" s="136"/>
      <c r="AEE328" s="136"/>
      <c r="AEF328" s="136"/>
      <c r="AEG328" s="136"/>
      <c r="AEH328" s="136"/>
      <c r="AEI328" s="136"/>
      <c r="AEJ328" s="136"/>
      <c r="AEK328" s="136"/>
      <c r="AEL328" s="136"/>
      <c r="AEM328" s="136"/>
      <c r="AEN328" s="136"/>
      <c r="AEO328" s="136"/>
      <c r="AEP328" s="136"/>
      <c r="AEQ328" s="136"/>
      <c r="AER328" s="136"/>
      <c r="AES328" s="136"/>
      <c r="AET328" s="136"/>
      <c r="AEU328" s="136"/>
      <c r="AEV328" s="136"/>
      <c r="AEW328" s="136"/>
      <c r="AEX328" s="136"/>
      <c r="AEY328" s="136"/>
      <c r="AEZ328" s="136"/>
      <c r="AFA328" s="136"/>
      <c r="AFB328" s="136"/>
      <c r="AFC328" s="136"/>
      <c r="AFD328" s="136"/>
      <c r="AFE328" s="136"/>
      <c r="AFF328" s="136"/>
      <c r="AFG328" s="136"/>
      <c r="AFH328" s="136"/>
      <c r="AFI328" s="136"/>
      <c r="AFJ328" s="136"/>
      <c r="AFK328" s="136"/>
      <c r="AFL328" s="136"/>
      <c r="AFM328" s="136"/>
      <c r="AFN328" s="136"/>
      <c r="AFO328" s="136"/>
      <c r="AFP328" s="136"/>
      <c r="AFQ328" s="136"/>
      <c r="AFR328" s="136"/>
      <c r="AFS328" s="136"/>
      <c r="AFT328" s="136"/>
      <c r="AFU328" s="136"/>
      <c r="AFV328" s="136"/>
      <c r="AFW328" s="136"/>
      <c r="AFX328" s="136"/>
      <c r="AFY328" s="136"/>
      <c r="AFZ328" s="136"/>
      <c r="AGA328" s="136"/>
      <c r="AGB328" s="136"/>
      <c r="AGC328" s="136"/>
      <c r="AGD328" s="136"/>
      <c r="AGE328" s="136"/>
      <c r="AGF328" s="136"/>
      <c r="AGG328" s="136"/>
      <c r="AGH328" s="136"/>
      <c r="AGI328" s="136"/>
      <c r="AGJ328" s="136"/>
      <c r="AGK328" s="136"/>
      <c r="AGL328" s="136"/>
      <c r="AGM328" s="136"/>
      <c r="AGN328" s="136"/>
      <c r="AGO328" s="136"/>
      <c r="AGP328" s="136"/>
      <c r="AGQ328" s="136"/>
      <c r="AGR328" s="136"/>
      <c r="AGS328" s="136"/>
      <c r="AGT328" s="136"/>
      <c r="AGU328" s="136"/>
      <c r="AGV328" s="136"/>
      <c r="AGW328" s="136"/>
      <c r="AGX328" s="136"/>
      <c r="AGY328" s="136"/>
      <c r="AGZ328" s="136"/>
      <c r="AHA328" s="136"/>
      <c r="AHB328" s="136"/>
      <c r="AHC328" s="136"/>
      <c r="AHD328" s="136"/>
      <c r="AHE328" s="136"/>
      <c r="AHF328" s="136"/>
      <c r="AHG328" s="136"/>
      <c r="AHH328" s="136"/>
      <c r="AHI328" s="136"/>
      <c r="AHJ328" s="136"/>
      <c r="AHK328" s="136"/>
      <c r="AHL328" s="136"/>
      <c r="AHM328" s="136"/>
      <c r="AHN328" s="136"/>
      <c r="AHO328" s="136"/>
      <c r="AHP328" s="136"/>
      <c r="AHQ328" s="136"/>
      <c r="AHR328" s="136"/>
      <c r="AHS328" s="136"/>
      <c r="AHT328" s="136"/>
      <c r="AHU328" s="136"/>
      <c r="AHV328" s="136"/>
      <c r="AHW328" s="136"/>
      <c r="AHX328" s="136"/>
      <c r="AHY328" s="136"/>
      <c r="AHZ328" s="136"/>
      <c r="AIA328" s="136"/>
      <c r="AIB328" s="136"/>
      <c r="AIC328" s="136"/>
      <c r="AID328" s="136"/>
      <c r="AIE328" s="136"/>
      <c r="AIF328" s="136"/>
      <c r="AIG328" s="136"/>
      <c r="AIH328" s="136"/>
      <c r="AII328" s="136"/>
      <c r="AIJ328" s="136"/>
      <c r="AIK328" s="136"/>
      <c r="AIL328" s="136"/>
      <c r="AIM328" s="136"/>
      <c r="AIN328" s="136"/>
      <c r="AIO328" s="136"/>
      <c r="AIP328" s="136"/>
      <c r="AIQ328" s="136"/>
      <c r="AIR328" s="136"/>
      <c r="AIS328" s="136"/>
      <c r="AIT328" s="136"/>
      <c r="AIU328" s="136"/>
      <c r="AIV328" s="136"/>
      <c r="AIW328" s="136"/>
      <c r="AIX328" s="136"/>
      <c r="AIY328" s="136"/>
      <c r="AIZ328" s="136"/>
      <c r="AJA328" s="136"/>
      <c r="AJB328" s="136"/>
      <c r="AJC328" s="136"/>
      <c r="AJD328" s="136"/>
      <c r="AJE328" s="136"/>
      <c r="AJF328" s="136"/>
      <c r="AJG328" s="136"/>
      <c r="AJH328" s="136"/>
      <c r="AJI328" s="136"/>
      <c r="AJJ328" s="136"/>
      <c r="AJK328" s="136"/>
      <c r="AJL328" s="136"/>
      <c r="AJM328" s="136"/>
      <c r="AJN328" s="136"/>
      <c r="AJO328" s="136"/>
      <c r="AJP328" s="136"/>
      <c r="AJQ328" s="136"/>
      <c r="AJR328" s="136"/>
      <c r="AJS328" s="136"/>
      <c r="AJT328" s="136"/>
      <c r="AJU328" s="136"/>
      <c r="AJV328" s="136"/>
      <c r="AJW328" s="136"/>
      <c r="AJX328" s="136"/>
      <c r="AJY328" s="136"/>
      <c r="AJZ328" s="136"/>
      <c r="AKA328" s="136"/>
      <c r="AKB328" s="136"/>
      <c r="AKC328" s="136"/>
      <c r="AKD328" s="136"/>
      <c r="AKE328" s="136"/>
      <c r="AKF328" s="136"/>
      <c r="AKG328" s="136"/>
      <c r="AKH328" s="136"/>
      <c r="AKI328" s="136"/>
      <c r="AKJ328" s="136"/>
      <c r="AKK328" s="136"/>
      <c r="AKL328" s="136"/>
      <c r="AKM328" s="136"/>
      <c r="AKN328" s="136"/>
      <c r="AKO328" s="136"/>
      <c r="AKP328" s="136"/>
      <c r="AKQ328" s="136"/>
      <c r="AKR328" s="136"/>
      <c r="AKS328" s="136"/>
      <c r="AKT328" s="136"/>
      <c r="AKU328" s="136"/>
      <c r="AKV328" s="136"/>
      <c r="AKW328" s="136"/>
      <c r="AKX328" s="136"/>
      <c r="AKY328" s="136"/>
      <c r="AKZ328" s="136"/>
      <c r="ALA328" s="136"/>
      <c r="ALB328" s="136"/>
      <c r="ALC328" s="136"/>
      <c r="ALD328" s="136"/>
      <c r="ALE328" s="136"/>
      <c r="ALF328" s="136"/>
      <c r="ALG328" s="136"/>
      <c r="ALH328" s="136"/>
      <c r="ALI328" s="136"/>
      <c r="ALJ328" s="136"/>
      <c r="ALK328" s="136"/>
      <c r="ALL328" s="136"/>
      <c r="ALM328" s="136"/>
      <c r="ALN328" s="136"/>
      <c r="ALO328" s="136"/>
      <c r="ALP328" s="136"/>
      <c r="ALQ328" s="136"/>
      <c r="ALR328" s="136"/>
      <c r="ALS328" s="136"/>
      <c r="ALT328" s="136"/>
      <c r="ALU328" s="136"/>
      <c r="ALV328" s="136"/>
      <c r="ALW328" s="136"/>
      <c r="ALX328" s="136"/>
      <c r="ALY328" s="136"/>
      <c r="ALZ328" s="136"/>
      <c r="AMA328" s="136"/>
      <c r="AMB328" s="136"/>
      <c r="AMC328" s="136"/>
      <c r="AMD328" s="136"/>
      <c r="AME328" s="136"/>
      <c r="AMF328" s="136"/>
      <c r="AMG328" s="136"/>
      <c r="AMH328" s="136"/>
      <c r="AMI328" s="136"/>
    </row>
    <row r="329" spans="1:1023" ht="30" x14ac:dyDescent="0.25">
      <c r="A329" s="292" t="s">
        <v>12329</v>
      </c>
      <c r="B329" s="193">
        <v>329</v>
      </c>
      <c r="C329" s="261" t="s">
        <v>26266</v>
      </c>
      <c r="D329" s="215" t="s">
        <v>12328</v>
      </c>
      <c r="E329" s="230"/>
      <c r="F329" s="223"/>
      <c r="G329" s="293"/>
      <c r="H329" s="293"/>
      <c r="I329" s="373">
        <v>16</v>
      </c>
      <c r="K329" s="423">
        <v>2</v>
      </c>
      <c r="L329" s="423"/>
      <c r="M329" s="424"/>
      <c r="N329" s="424"/>
      <c r="O329" s="423"/>
      <c r="P329" s="424"/>
      <c r="Q329" s="424"/>
      <c r="R329" s="424"/>
      <c r="S329" s="424"/>
      <c r="T329" s="424"/>
      <c r="U329" s="425"/>
      <c r="V329" s="256">
        <f>IF(O329=1,10,100)</f>
        <v>100</v>
      </c>
      <c r="W329" s="256">
        <f>IF(O329=1,1,IF(O329=2,10,100))</f>
        <v>100</v>
      </c>
      <c r="X329" s="256">
        <f>IF(O329=3,20,100)</f>
        <v>100</v>
      </c>
      <c r="Y329" s="256">
        <f>IF(P329=1,10,100)</f>
        <v>100</v>
      </c>
      <c r="Z329" s="256">
        <f>IF(P329=1,1,IF(P329=2,10,100))</f>
        <v>100</v>
      </c>
      <c r="AA329" s="257">
        <f>IF(OR(EXACT(Q329,"1A"),EXACT(Q329,"1B")),0.1,IF(Q329=2,1,100))</f>
        <v>100</v>
      </c>
      <c r="AB329" s="257">
        <f>IF(OR(EXACT(R329,"1A"),EXACT(R329,"1B")),0.1,IF(R329=2,1,100))</f>
        <v>100</v>
      </c>
      <c r="AC329" s="257">
        <f>IF(OR(EXACT(S329,"1A"),EXACT(S329,"1B")),0.3,IF(S329=2,3,100))</f>
        <v>100</v>
      </c>
      <c r="AD329" s="224"/>
      <c r="AE329" s="224"/>
      <c r="AF329" s="249">
        <f>IF(OR(OR(EXACT(J329,"1A"),EXACT(J329,"1B"),EXACT(J329,"1C")),K329=1),1,IF(K329=2,10,100))</f>
        <v>10</v>
      </c>
      <c r="AG329" s="249">
        <f>IF(OR(EXACT(J329,"1A"),EXACT(J329,"1B"),EXACT(J329,"1C")),1,IF(J329=2,10,100))</f>
        <v>100</v>
      </c>
      <c r="AH329" s="249">
        <f>IF(OR(EXACT(J329,"1A"),EXACT(J329,"1B"),EXACT(J329,"1C"),K329=1),3,100)</f>
        <v>100</v>
      </c>
      <c r="AI329" s="249">
        <f>IF(OR(EXACT(J329,"1A"),EXACT(J329,"1B"),EXACT(J329,"1C")),5,100)</f>
        <v>100</v>
      </c>
      <c r="AJ329" s="251"/>
      <c r="AK329" s="294"/>
      <c r="AL329" s="295"/>
      <c r="AM329" s="251"/>
      <c r="AN329" s="136"/>
      <c r="AO329" s="136"/>
      <c r="AP329" s="136"/>
      <c r="AQ329" s="199" t="s">
        <v>26267</v>
      </c>
      <c r="AR329" s="136"/>
      <c r="AS329" s="136"/>
      <c r="AT329" s="136"/>
      <c r="AU329" s="136"/>
      <c r="AV329" s="136"/>
      <c r="AW329" s="136"/>
      <c r="AX329" s="136"/>
      <c r="AY329" s="136"/>
      <c r="AZ329" s="136"/>
      <c r="BA329" s="136"/>
      <c r="BB329" s="136"/>
      <c r="BC329" s="136"/>
      <c r="BD329" s="136"/>
      <c r="BE329" s="136"/>
      <c r="BF329" s="136"/>
      <c r="BG329" s="136"/>
      <c r="BH329" s="136"/>
      <c r="BI329" s="136"/>
      <c r="BJ329" s="136"/>
      <c r="BK329" s="136"/>
      <c r="BL329" s="136"/>
      <c r="BM329" s="136"/>
      <c r="BN329" s="136"/>
      <c r="BO329" s="136"/>
      <c r="BP329" s="136"/>
      <c r="BQ329" s="136"/>
      <c r="BR329" s="136"/>
      <c r="BS329" s="136"/>
      <c r="BT329" s="136"/>
      <c r="BU329" s="136"/>
      <c r="BV329" s="136"/>
      <c r="BW329" s="136"/>
      <c r="BX329" s="136"/>
      <c r="BY329" s="136"/>
      <c r="BZ329" s="136"/>
      <c r="CA329" s="136"/>
      <c r="CB329" s="136"/>
      <c r="CC329" s="136"/>
      <c r="CD329" s="136"/>
      <c r="CE329" s="136"/>
      <c r="CF329" s="136"/>
      <c r="CG329" s="136"/>
      <c r="CH329" s="136"/>
      <c r="CI329" s="136"/>
      <c r="CJ329" s="136"/>
      <c r="CK329" s="136"/>
      <c r="CL329" s="136"/>
      <c r="CM329" s="136"/>
      <c r="CN329" s="136"/>
      <c r="CO329" s="136"/>
      <c r="CP329" s="136"/>
      <c r="CQ329" s="136"/>
      <c r="CR329" s="136"/>
      <c r="CS329" s="136"/>
      <c r="CT329" s="136"/>
      <c r="CU329" s="136"/>
      <c r="CV329" s="136"/>
      <c r="CW329" s="136"/>
      <c r="CX329" s="136"/>
      <c r="CY329" s="136"/>
      <c r="CZ329" s="136"/>
      <c r="DA329" s="136"/>
      <c r="DB329" s="136"/>
      <c r="DC329" s="136"/>
      <c r="DD329" s="136"/>
      <c r="DE329" s="136"/>
      <c r="DF329" s="136"/>
      <c r="DG329" s="136"/>
      <c r="DH329" s="136"/>
      <c r="DI329" s="136"/>
      <c r="DJ329" s="136"/>
      <c r="DK329" s="136"/>
      <c r="DL329" s="136"/>
      <c r="DM329" s="136"/>
      <c r="DN329" s="136"/>
      <c r="DO329" s="136"/>
      <c r="DP329" s="136"/>
      <c r="DQ329" s="136"/>
      <c r="DR329" s="136"/>
      <c r="DS329" s="136"/>
      <c r="DT329" s="136"/>
      <c r="DU329" s="136"/>
      <c r="DV329" s="136"/>
      <c r="DW329" s="136"/>
      <c r="DX329" s="136"/>
      <c r="DY329" s="136"/>
      <c r="DZ329" s="136"/>
      <c r="EA329" s="136"/>
      <c r="EB329" s="136"/>
      <c r="EC329" s="136"/>
      <c r="ED329" s="136"/>
      <c r="EE329" s="136"/>
      <c r="EF329" s="136"/>
      <c r="EG329" s="136"/>
      <c r="EH329" s="136"/>
      <c r="EI329" s="136"/>
      <c r="EJ329" s="136"/>
      <c r="EK329" s="136"/>
      <c r="EL329" s="136"/>
      <c r="EM329" s="136"/>
      <c r="EN329" s="136"/>
      <c r="EO329" s="136"/>
      <c r="EP329" s="136"/>
      <c r="EQ329" s="136"/>
      <c r="ER329" s="136"/>
      <c r="ES329" s="136"/>
      <c r="ET329" s="136"/>
      <c r="EU329" s="136"/>
      <c r="EV329" s="136"/>
      <c r="EW329" s="136"/>
      <c r="EX329" s="136"/>
      <c r="EY329" s="136"/>
      <c r="EZ329" s="136"/>
      <c r="FA329" s="136"/>
      <c r="FB329" s="136"/>
      <c r="FC329" s="136"/>
      <c r="FD329" s="136"/>
      <c r="FE329" s="136"/>
      <c r="FF329" s="136"/>
      <c r="FG329" s="136"/>
      <c r="FH329" s="136"/>
      <c r="FI329" s="136"/>
      <c r="FJ329" s="136"/>
      <c r="FK329" s="136"/>
      <c r="FL329" s="136"/>
      <c r="FM329" s="136"/>
      <c r="FN329" s="136"/>
      <c r="FO329" s="136"/>
      <c r="FP329" s="136"/>
      <c r="FQ329" s="136"/>
      <c r="FR329" s="136"/>
      <c r="FS329" s="136"/>
      <c r="FT329" s="136"/>
      <c r="FU329" s="136"/>
      <c r="FV329" s="136"/>
      <c r="FW329" s="136"/>
      <c r="FX329" s="136"/>
      <c r="FY329" s="136"/>
      <c r="FZ329" s="136"/>
      <c r="GA329" s="136"/>
      <c r="GB329" s="136"/>
      <c r="GC329" s="136"/>
      <c r="GD329" s="136"/>
      <c r="GE329" s="136"/>
      <c r="GF329" s="136"/>
      <c r="GG329" s="136"/>
      <c r="GH329" s="136"/>
      <c r="GI329" s="136"/>
      <c r="GJ329" s="136"/>
      <c r="GK329" s="136"/>
      <c r="GL329" s="136"/>
      <c r="GM329" s="136"/>
      <c r="GN329" s="136"/>
      <c r="GO329" s="136"/>
      <c r="GP329" s="136"/>
      <c r="GQ329" s="136"/>
      <c r="GR329" s="136"/>
      <c r="GS329" s="136"/>
      <c r="GT329" s="136"/>
      <c r="GU329" s="136"/>
      <c r="GV329" s="136"/>
      <c r="GW329" s="136"/>
      <c r="GX329" s="136"/>
      <c r="GY329" s="136"/>
      <c r="GZ329" s="136"/>
      <c r="HA329" s="136"/>
      <c r="HB329" s="136"/>
      <c r="HC329" s="136"/>
      <c r="HD329" s="136"/>
      <c r="HE329" s="136"/>
      <c r="HF329" s="136"/>
      <c r="HG329" s="136"/>
      <c r="HH329" s="136"/>
      <c r="HI329" s="136"/>
      <c r="HJ329" s="136"/>
      <c r="HK329" s="136"/>
      <c r="HL329" s="136"/>
      <c r="HM329" s="136"/>
      <c r="HN329" s="136"/>
      <c r="HO329" s="136"/>
      <c r="HP329" s="136"/>
      <c r="HQ329" s="136"/>
      <c r="HR329" s="136"/>
      <c r="HS329" s="136"/>
      <c r="HT329" s="136"/>
      <c r="HU329" s="136"/>
      <c r="HV329" s="136"/>
      <c r="HW329" s="136"/>
      <c r="HX329" s="136"/>
      <c r="HY329" s="136"/>
      <c r="HZ329" s="136"/>
      <c r="IA329" s="136"/>
      <c r="IB329" s="136"/>
      <c r="IC329" s="136"/>
      <c r="ID329" s="136"/>
      <c r="IE329" s="136"/>
      <c r="IF329" s="136"/>
      <c r="IG329" s="136"/>
      <c r="IH329" s="136"/>
      <c r="II329" s="136"/>
      <c r="IJ329" s="136"/>
      <c r="IK329" s="136"/>
      <c r="IL329" s="136"/>
      <c r="IM329" s="136"/>
      <c r="IN329" s="136"/>
      <c r="IO329" s="136"/>
      <c r="IP329" s="136"/>
      <c r="IQ329" s="136"/>
      <c r="IR329" s="136"/>
      <c r="IS329" s="136"/>
      <c r="IT329" s="136"/>
      <c r="IU329" s="136"/>
      <c r="IV329" s="136"/>
      <c r="IW329" s="136"/>
      <c r="IX329" s="136"/>
      <c r="IY329" s="136"/>
      <c r="IZ329" s="136"/>
      <c r="JA329" s="136"/>
      <c r="JB329" s="136"/>
      <c r="JC329" s="136"/>
      <c r="JD329" s="136"/>
      <c r="JE329" s="136"/>
      <c r="JF329" s="136"/>
      <c r="JG329" s="136"/>
      <c r="JH329" s="136"/>
      <c r="JI329" s="136"/>
      <c r="JJ329" s="136"/>
      <c r="JK329" s="136"/>
      <c r="JL329" s="136"/>
      <c r="JM329" s="136"/>
      <c r="JN329" s="136"/>
      <c r="JO329" s="136"/>
      <c r="JP329" s="136"/>
      <c r="JQ329" s="136"/>
      <c r="JR329" s="136"/>
      <c r="JS329" s="136"/>
      <c r="JT329" s="136"/>
      <c r="JU329" s="136"/>
      <c r="JV329" s="136"/>
      <c r="JW329" s="136"/>
      <c r="JX329" s="136"/>
      <c r="JY329" s="136"/>
      <c r="JZ329" s="136"/>
      <c r="KA329" s="136"/>
      <c r="KB329" s="136"/>
      <c r="KC329" s="136"/>
      <c r="KD329" s="136"/>
      <c r="KE329" s="136"/>
      <c r="KF329" s="136"/>
      <c r="KG329" s="136"/>
      <c r="KH329" s="136"/>
      <c r="KI329" s="136"/>
      <c r="KJ329" s="136"/>
      <c r="KK329" s="136"/>
      <c r="KL329" s="136"/>
      <c r="KM329" s="136"/>
      <c r="KN329" s="136"/>
      <c r="KO329" s="136"/>
      <c r="KP329" s="136"/>
      <c r="KQ329" s="136"/>
      <c r="KR329" s="136"/>
      <c r="KS329" s="136"/>
      <c r="KT329" s="136"/>
      <c r="KU329" s="136"/>
      <c r="KV329" s="136"/>
      <c r="KW329" s="136"/>
      <c r="KX329" s="136"/>
      <c r="KY329" s="136"/>
      <c r="KZ329" s="136"/>
      <c r="LA329" s="136"/>
      <c r="LB329" s="136"/>
      <c r="LC329" s="136"/>
      <c r="LD329" s="136"/>
      <c r="LE329" s="136"/>
      <c r="LF329" s="136"/>
      <c r="LG329" s="136"/>
      <c r="LH329" s="136"/>
      <c r="LI329" s="136"/>
      <c r="LJ329" s="136"/>
      <c r="LK329" s="136"/>
      <c r="LL329" s="136"/>
      <c r="LM329" s="136"/>
      <c r="LN329" s="136"/>
      <c r="LO329" s="136"/>
      <c r="LP329" s="136"/>
      <c r="LQ329" s="136"/>
      <c r="LR329" s="136"/>
      <c r="LS329" s="136"/>
      <c r="LT329" s="136"/>
      <c r="LU329" s="136"/>
      <c r="LV329" s="136"/>
      <c r="LW329" s="136"/>
      <c r="LX329" s="136"/>
      <c r="LY329" s="136"/>
      <c r="LZ329" s="136"/>
      <c r="MA329" s="136"/>
      <c r="MB329" s="136"/>
      <c r="MC329" s="136"/>
      <c r="MD329" s="136"/>
      <c r="ME329" s="136"/>
      <c r="MF329" s="136"/>
      <c r="MG329" s="136"/>
      <c r="MH329" s="136"/>
      <c r="MI329" s="136"/>
      <c r="MJ329" s="136"/>
      <c r="MK329" s="136"/>
      <c r="ML329" s="136"/>
      <c r="MM329" s="136"/>
      <c r="MN329" s="136"/>
      <c r="MO329" s="136"/>
      <c r="MP329" s="136"/>
      <c r="MQ329" s="136"/>
      <c r="MR329" s="136"/>
      <c r="MS329" s="136"/>
      <c r="MT329" s="136"/>
      <c r="MU329" s="136"/>
      <c r="MV329" s="136"/>
      <c r="MW329" s="136"/>
      <c r="MX329" s="136"/>
      <c r="MY329" s="136"/>
      <c r="MZ329" s="136"/>
      <c r="NA329" s="136"/>
      <c r="NB329" s="136"/>
      <c r="NC329" s="136"/>
      <c r="ND329" s="136"/>
      <c r="NE329" s="136"/>
      <c r="NF329" s="136"/>
      <c r="NG329" s="136"/>
      <c r="NH329" s="136"/>
      <c r="NI329" s="136"/>
      <c r="NJ329" s="136"/>
      <c r="NK329" s="136"/>
      <c r="NL329" s="136"/>
      <c r="NM329" s="136"/>
      <c r="NN329" s="136"/>
      <c r="NO329" s="136"/>
      <c r="NP329" s="136"/>
      <c r="NQ329" s="136"/>
      <c r="NR329" s="136"/>
      <c r="NS329" s="136"/>
      <c r="NT329" s="136"/>
      <c r="NU329" s="136"/>
      <c r="NV329" s="136"/>
      <c r="NW329" s="136"/>
      <c r="NX329" s="136"/>
      <c r="NY329" s="136"/>
      <c r="NZ329" s="136"/>
      <c r="OA329" s="136"/>
      <c r="OB329" s="136"/>
      <c r="OC329" s="136"/>
      <c r="OD329" s="136"/>
      <c r="OE329" s="136"/>
      <c r="OF329" s="136"/>
      <c r="OG329" s="136"/>
      <c r="OH329" s="136"/>
      <c r="OI329" s="136"/>
      <c r="OJ329" s="136"/>
      <c r="OK329" s="136"/>
      <c r="OL329" s="136"/>
      <c r="OM329" s="136"/>
      <c r="ON329" s="136"/>
      <c r="OO329" s="136"/>
      <c r="OP329" s="136"/>
      <c r="OQ329" s="136"/>
      <c r="OR329" s="136"/>
      <c r="OS329" s="136"/>
      <c r="OT329" s="136"/>
      <c r="OU329" s="136"/>
      <c r="OV329" s="136"/>
      <c r="OW329" s="136"/>
      <c r="OX329" s="136"/>
      <c r="OY329" s="136"/>
      <c r="OZ329" s="136"/>
      <c r="PA329" s="136"/>
      <c r="PB329" s="136"/>
      <c r="PC329" s="136"/>
      <c r="PD329" s="136"/>
      <c r="PE329" s="136"/>
      <c r="PF329" s="136"/>
      <c r="PG329" s="136"/>
      <c r="PH329" s="136"/>
      <c r="PI329" s="136"/>
      <c r="PJ329" s="136"/>
      <c r="PK329" s="136"/>
      <c r="PL329" s="136"/>
      <c r="PM329" s="136"/>
      <c r="PN329" s="136"/>
      <c r="PO329" s="136"/>
      <c r="PP329" s="136"/>
      <c r="PQ329" s="136"/>
      <c r="PR329" s="136"/>
      <c r="PS329" s="136"/>
      <c r="PT329" s="136"/>
      <c r="PU329" s="136"/>
      <c r="PV329" s="136"/>
      <c r="PW329" s="136"/>
      <c r="PX329" s="136"/>
      <c r="PY329" s="136"/>
      <c r="PZ329" s="136"/>
      <c r="QA329" s="136"/>
      <c r="QB329" s="136"/>
      <c r="QC329" s="136"/>
      <c r="QD329" s="136"/>
      <c r="QE329" s="136"/>
      <c r="QF329" s="136"/>
      <c r="QG329" s="136"/>
      <c r="QH329" s="136"/>
      <c r="QI329" s="136"/>
      <c r="QJ329" s="136"/>
      <c r="QK329" s="136"/>
      <c r="QL329" s="136"/>
      <c r="QM329" s="136"/>
      <c r="QN329" s="136"/>
      <c r="QO329" s="136"/>
      <c r="QP329" s="136"/>
      <c r="QQ329" s="136"/>
      <c r="QR329" s="136"/>
      <c r="QS329" s="136"/>
      <c r="QT329" s="136"/>
      <c r="QU329" s="136"/>
      <c r="QV329" s="136"/>
      <c r="QW329" s="136"/>
      <c r="QX329" s="136"/>
      <c r="QY329" s="136"/>
      <c r="QZ329" s="136"/>
      <c r="RA329" s="136"/>
      <c r="RB329" s="136"/>
      <c r="RC329" s="136"/>
      <c r="RD329" s="136"/>
      <c r="RE329" s="136"/>
      <c r="RF329" s="136"/>
      <c r="RG329" s="136"/>
      <c r="RH329" s="136"/>
      <c r="RI329" s="136"/>
      <c r="RJ329" s="136"/>
      <c r="RK329" s="136"/>
      <c r="RL329" s="136"/>
      <c r="RM329" s="136"/>
      <c r="RN329" s="136"/>
      <c r="RO329" s="136"/>
      <c r="RP329" s="136"/>
      <c r="RQ329" s="136"/>
      <c r="RR329" s="136"/>
      <c r="RS329" s="136"/>
      <c r="RT329" s="136"/>
      <c r="RU329" s="136"/>
      <c r="RV329" s="136"/>
      <c r="RW329" s="136"/>
      <c r="RX329" s="136"/>
      <c r="RY329" s="136"/>
      <c r="RZ329" s="136"/>
      <c r="SA329" s="136"/>
      <c r="SB329" s="136"/>
      <c r="SC329" s="136"/>
      <c r="SD329" s="136"/>
      <c r="SE329" s="136"/>
      <c r="SF329" s="136"/>
      <c r="SG329" s="136"/>
      <c r="SH329" s="136"/>
      <c r="SI329" s="136"/>
      <c r="SJ329" s="136"/>
      <c r="SK329" s="136"/>
      <c r="SL329" s="136"/>
      <c r="SM329" s="136"/>
      <c r="SN329" s="136"/>
      <c r="SO329" s="136"/>
      <c r="SP329" s="136"/>
      <c r="SQ329" s="136"/>
      <c r="SR329" s="136"/>
      <c r="SS329" s="136"/>
      <c r="ST329" s="136"/>
      <c r="SU329" s="136"/>
      <c r="SV329" s="136"/>
      <c r="SW329" s="136"/>
      <c r="SX329" s="136"/>
      <c r="SY329" s="136"/>
      <c r="SZ329" s="136"/>
      <c r="TA329" s="136"/>
      <c r="TB329" s="136"/>
      <c r="TC329" s="136"/>
      <c r="TD329" s="136"/>
      <c r="TE329" s="136"/>
      <c r="TF329" s="136"/>
      <c r="TG329" s="136"/>
      <c r="TH329" s="136"/>
      <c r="TI329" s="136"/>
      <c r="TJ329" s="136"/>
      <c r="TK329" s="136"/>
      <c r="TL329" s="136"/>
      <c r="TM329" s="136"/>
      <c r="TN329" s="136"/>
      <c r="TO329" s="136"/>
      <c r="TP329" s="136"/>
      <c r="TQ329" s="136"/>
      <c r="TR329" s="136"/>
      <c r="TS329" s="136"/>
      <c r="TT329" s="136"/>
      <c r="TU329" s="136"/>
      <c r="TV329" s="136"/>
      <c r="TW329" s="136"/>
      <c r="TX329" s="136"/>
      <c r="TY329" s="136"/>
      <c r="TZ329" s="136"/>
      <c r="UA329" s="136"/>
      <c r="UB329" s="136"/>
      <c r="UC329" s="136"/>
      <c r="UD329" s="136"/>
      <c r="UE329" s="136"/>
      <c r="UF329" s="136"/>
      <c r="UG329" s="136"/>
      <c r="UH329" s="136"/>
      <c r="UI329" s="136"/>
      <c r="UJ329" s="136"/>
      <c r="UK329" s="136"/>
      <c r="UL329" s="136"/>
      <c r="UM329" s="136"/>
      <c r="UN329" s="136"/>
      <c r="UO329" s="136"/>
      <c r="UP329" s="136"/>
      <c r="UQ329" s="136"/>
      <c r="UR329" s="136"/>
      <c r="US329" s="136"/>
      <c r="UT329" s="136"/>
      <c r="UU329" s="136"/>
      <c r="UV329" s="136"/>
      <c r="UW329" s="136"/>
      <c r="UX329" s="136"/>
      <c r="UY329" s="136"/>
      <c r="UZ329" s="136"/>
      <c r="VA329" s="136"/>
      <c r="VB329" s="136"/>
      <c r="VC329" s="136"/>
      <c r="VD329" s="136"/>
      <c r="VE329" s="136"/>
      <c r="VF329" s="136"/>
      <c r="VG329" s="136"/>
      <c r="VH329" s="136"/>
      <c r="VI329" s="136"/>
      <c r="VJ329" s="136"/>
      <c r="VK329" s="136"/>
      <c r="VL329" s="136"/>
      <c r="VM329" s="136"/>
      <c r="VN329" s="136"/>
      <c r="VO329" s="136"/>
      <c r="VP329" s="136"/>
      <c r="VQ329" s="136"/>
      <c r="VR329" s="136"/>
      <c r="VS329" s="136"/>
      <c r="VT329" s="136"/>
      <c r="VU329" s="136"/>
      <c r="VV329" s="136"/>
      <c r="VW329" s="136"/>
      <c r="VX329" s="136"/>
      <c r="VY329" s="136"/>
      <c r="VZ329" s="136"/>
      <c r="WA329" s="136"/>
      <c r="WB329" s="136"/>
      <c r="WC329" s="136"/>
      <c r="WD329" s="136"/>
      <c r="WE329" s="136"/>
      <c r="WF329" s="136"/>
      <c r="WG329" s="136"/>
      <c r="WH329" s="136"/>
      <c r="WI329" s="136"/>
      <c r="WJ329" s="136"/>
      <c r="WK329" s="136"/>
      <c r="WL329" s="136"/>
      <c r="WM329" s="136"/>
      <c r="WN329" s="136"/>
      <c r="WO329" s="136"/>
      <c r="WP329" s="136"/>
      <c r="WQ329" s="136"/>
      <c r="WR329" s="136"/>
      <c r="WS329" s="136"/>
      <c r="WT329" s="136"/>
      <c r="WU329" s="136"/>
      <c r="WV329" s="136"/>
      <c r="WW329" s="136"/>
      <c r="WX329" s="136"/>
      <c r="WY329" s="136"/>
      <c r="WZ329" s="136"/>
      <c r="XA329" s="136"/>
      <c r="XB329" s="136"/>
      <c r="XC329" s="136"/>
      <c r="XD329" s="136"/>
      <c r="XE329" s="136"/>
      <c r="XF329" s="136"/>
      <c r="XG329" s="136"/>
      <c r="XH329" s="136"/>
      <c r="XI329" s="136"/>
      <c r="XJ329" s="136"/>
      <c r="XK329" s="136"/>
      <c r="XL329" s="136"/>
      <c r="XM329" s="136"/>
      <c r="XN329" s="136"/>
      <c r="XO329" s="136"/>
      <c r="XP329" s="136"/>
      <c r="XQ329" s="136"/>
      <c r="XR329" s="136"/>
      <c r="XS329" s="136"/>
      <c r="XT329" s="136"/>
      <c r="XU329" s="136"/>
      <c r="XV329" s="136"/>
      <c r="XW329" s="136"/>
      <c r="XX329" s="136"/>
      <c r="XY329" s="136"/>
      <c r="XZ329" s="136"/>
      <c r="YA329" s="136"/>
      <c r="YB329" s="136"/>
      <c r="YC329" s="136"/>
      <c r="YD329" s="136"/>
      <c r="YE329" s="136"/>
      <c r="YF329" s="136"/>
      <c r="YG329" s="136"/>
      <c r="YH329" s="136"/>
      <c r="YI329" s="136"/>
      <c r="YJ329" s="136"/>
      <c r="YK329" s="136"/>
      <c r="YL329" s="136"/>
      <c r="YM329" s="136"/>
      <c r="YN329" s="136"/>
      <c r="YO329" s="136"/>
      <c r="YP329" s="136"/>
      <c r="YQ329" s="136"/>
      <c r="YR329" s="136"/>
      <c r="YS329" s="136"/>
      <c r="YT329" s="136"/>
      <c r="YU329" s="136"/>
      <c r="YV329" s="136"/>
      <c r="YW329" s="136"/>
      <c r="YX329" s="136"/>
      <c r="YY329" s="136"/>
      <c r="YZ329" s="136"/>
      <c r="ZA329" s="136"/>
      <c r="ZB329" s="136"/>
      <c r="ZC329" s="136"/>
      <c r="ZD329" s="136"/>
      <c r="ZE329" s="136"/>
      <c r="ZF329" s="136"/>
      <c r="ZG329" s="136"/>
      <c r="ZH329" s="136"/>
      <c r="ZI329" s="136"/>
      <c r="ZJ329" s="136"/>
      <c r="ZK329" s="136"/>
      <c r="ZL329" s="136"/>
      <c r="ZM329" s="136"/>
      <c r="ZN329" s="136"/>
      <c r="ZO329" s="136"/>
      <c r="ZP329" s="136"/>
      <c r="ZQ329" s="136"/>
      <c r="ZR329" s="136"/>
      <c r="ZS329" s="136"/>
      <c r="ZT329" s="136"/>
      <c r="ZU329" s="136"/>
      <c r="ZV329" s="136"/>
      <c r="ZW329" s="136"/>
      <c r="ZX329" s="136"/>
      <c r="ZY329" s="136"/>
      <c r="ZZ329" s="136"/>
      <c r="AAA329" s="136"/>
      <c r="AAB329" s="136"/>
      <c r="AAC329" s="136"/>
      <c r="AAD329" s="136"/>
      <c r="AAE329" s="136"/>
      <c r="AAF329" s="136"/>
      <c r="AAG329" s="136"/>
      <c r="AAH329" s="136"/>
      <c r="AAI329" s="136"/>
      <c r="AAJ329" s="136"/>
      <c r="AAK329" s="136"/>
      <c r="AAL329" s="136"/>
      <c r="AAM329" s="136"/>
      <c r="AAN329" s="136"/>
      <c r="AAO329" s="136"/>
      <c r="AAP329" s="136"/>
      <c r="AAQ329" s="136"/>
      <c r="AAR329" s="136"/>
      <c r="AAS329" s="136"/>
      <c r="AAT329" s="136"/>
      <c r="AAU329" s="136"/>
      <c r="AAV329" s="136"/>
      <c r="AAW329" s="136"/>
      <c r="AAX329" s="136"/>
      <c r="AAY329" s="136"/>
      <c r="AAZ329" s="136"/>
      <c r="ABA329" s="136"/>
      <c r="ABB329" s="136"/>
      <c r="ABC329" s="136"/>
      <c r="ABD329" s="136"/>
      <c r="ABE329" s="136"/>
      <c r="ABF329" s="136"/>
      <c r="ABG329" s="136"/>
      <c r="ABH329" s="136"/>
      <c r="ABI329" s="136"/>
      <c r="ABJ329" s="136"/>
      <c r="ABK329" s="136"/>
      <c r="ABL329" s="136"/>
      <c r="ABM329" s="136"/>
      <c r="ABN329" s="136"/>
      <c r="ABO329" s="136"/>
      <c r="ABP329" s="136"/>
      <c r="ABQ329" s="136"/>
      <c r="ABR329" s="136"/>
      <c r="ABS329" s="136"/>
      <c r="ABT329" s="136"/>
      <c r="ABU329" s="136"/>
      <c r="ABV329" s="136"/>
      <c r="ABW329" s="136"/>
      <c r="ABX329" s="136"/>
      <c r="ABY329" s="136"/>
      <c r="ABZ329" s="136"/>
      <c r="ACA329" s="136"/>
      <c r="ACB329" s="136"/>
      <c r="ACC329" s="136"/>
      <c r="ACD329" s="136"/>
      <c r="ACE329" s="136"/>
      <c r="ACF329" s="136"/>
      <c r="ACG329" s="136"/>
      <c r="ACH329" s="136"/>
      <c r="ACI329" s="136"/>
      <c r="ACJ329" s="136"/>
      <c r="ACK329" s="136"/>
      <c r="ACL329" s="136"/>
      <c r="ACM329" s="136"/>
      <c r="ACN329" s="136"/>
      <c r="ACO329" s="136"/>
      <c r="ACP329" s="136"/>
      <c r="ACQ329" s="136"/>
      <c r="ACR329" s="136"/>
      <c r="ACS329" s="136"/>
      <c r="ACT329" s="136"/>
      <c r="ACU329" s="136"/>
      <c r="ACV329" s="136"/>
      <c r="ACW329" s="136"/>
      <c r="ACX329" s="136"/>
      <c r="ACY329" s="136"/>
      <c r="ACZ329" s="136"/>
      <c r="ADA329" s="136"/>
      <c r="ADB329" s="136"/>
      <c r="ADC329" s="136"/>
      <c r="ADD329" s="136"/>
      <c r="ADE329" s="136"/>
      <c r="ADF329" s="136"/>
      <c r="ADG329" s="136"/>
      <c r="ADH329" s="136"/>
      <c r="ADI329" s="136"/>
      <c r="ADJ329" s="136"/>
      <c r="ADK329" s="136"/>
      <c r="ADL329" s="136"/>
      <c r="ADM329" s="136"/>
      <c r="ADN329" s="136"/>
      <c r="ADO329" s="136"/>
      <c r="ADP329" s="136"/>
      <c r="ADQ329" s="136"/>
      <c r="ADR329" s="136"/>
      <c r="ADS329" s="136"/>
      <c r="ADT329" s="136"/>
      <c r="ADU329" s="136"/>
      <c r="ADV329" s="136"/>
      <c r="ADW329" s="136"/>
      <c r="ADX329" s="136"/>
      <c r="ADY329" s="136"/>
      <c r="ADZ329" s="136"/>
      <c r="AEA329" s="136"/>
      <c r="AEB329" s="136"/>
      <c r="AEC329" s="136"/>
      <c r="AED329" s="136"/>
      <c r="AEE329" s="136"/>
      <c r="AEF329" s="136"/>
      <c r="AEG329" s="136"/>
      <c r="AEH329" s="136"/>
      <c r="AEI329" s="136"/>
      <c r="AEJ329" s="136"/>
      <c r="AEK329" s="136"/>
      <c r="AEL329" s="136"/>
      <c r="AEM329" s="136"/>
      <c r="AEN329" s="136"/>
      <c r="AEO329" s="136"/>
      <c r="AEP329" s="136"/>
      <c r="AEQ329" s="136"/>
      <c r="AER329" s="136"/>
      <c r="AES329" s="136"/>
      <c r="AET329" s="136"/>
      <c r="AEU329" s="136"/>
      <c r="AEV329" s="136"/>
      <c r="AEW329" s="136"/>
      <c r="AEX329" s="136"/>
      <c r="AEY329" s="136"/>
      <c r="AEZ329" s="136"/>
      <c r="AFA329" s="136"/>
      <c r="AFB329" s="136"/>
      <c r="AFC329" s="136"/>
      <c r="AFD329" s="136"/>
      <c r="AFE329" s="136"/>
      <c r="AFF329" s="136"/>
      <c r="AFG329" s="136"/>
      <c r="AFH329" s="136"/>
      <c r="AFI329" s="136"/>
      <c r="AFJ329" s="136"/>
      <c r="AFK329" s="136"/>
      <c r="AFL329" s="136"/>
      <c r="AFM329" s="136"/>
      <c r="AFN329" s="136"/>
      <c r="AFO329" s="136"/>
      <c r="AFP329" s="136"/>
      <c r="AFQ329" s="136"/>
      <c r="AFR329" s="136"/>
      <c r="AFS329" s="136"/>
      <c r="AFT329" s="136"/>
      <c r="AFU329" s="136"/>
      <c r="AFV329" s="136"/>
      <c r="AFW329" s="136"/>
      <c r="AFX329" s="136"/>
      <c r="AFY329" s="136"/>
      <c r="AFZ329" s="136"/>
      <c r="AGA329" s="136"/>
      <c r="AGB329" s="136"/>
      <c r="AGC329" s="136"/>
      <c r="AGD329" s="136"/>
      <c r="AGE329" s="136"/>
      <c r="AGF329" s="136"/>
      <c r="AGG329" s="136"/>
      <c r="AGH329" s="136"/>
      <c r="AGI329" s="136"/>
      <c r="AGJ329" s="136"/>
      <c r="AGK329" s="136"/>
      <c r="AGL329" s="136"/>
      <c r="AGM329" s="136"/>
      <c r="AGN329" s="136"/>
      <c r="AGO329" s="136"/>
      <c r="AGP329" s="136"/>
      <c r="AGQ329" s="136"/>
      <c r="AGR329" s="136"/>
      <c r="AGS329" s="136"/>
      <c r="AGT329" s="136"/>
      <c r="AGU329" s="136"/>
      <c r="AGV329" s="136"/>
      <c r="AGW329" s="136"/>
      <c r="AGX329" s="136"/>
      <c r="AGY329" s="136"/>
      <c r="AGZ329" s="136"/>
      <c r="AHA329" s="136"/>
      <c r="AHB329" s="136"/>
      <c r="AHC329" s="136"/>
      <c r="AHD329" s="136"/>
      <c r="AHE329" s="136"/>
      <c r="AHF329" s="136"/>
      <c r="AHG329" s="136"/>
      <c r="AHH329" s="136"/>
      <c r="AHI329" s="136"/>
      <c r="AHJ329" s="136"/>
      <c r="AHK329" s="136"/>
      <c r="AHL329" s="136"/>
      <c r="AHM329" s="136"/>
      <c r="AHN329" s="136"/>
      <c r="AHO329" s="136"/>
      <c r="AHP329" s="136"/>
      <c r="AHQ329" s="136"/>
      <c r="AHR329" s="136"/>
      <c r="AHS329" s="136"/>
      <c r="AHT329" s="136"/>
      <c r="AHU329" s="136"/>
      <c r="AHV329" s="136"/>
      <c r="AHW329" s="136"/>
      <c r="AHX329" s="136"/>
      <c r="AHY329" s="136"/>
      <c r="AHZ329" s="136"/>
      <c r="AIA329" s="136"/>
      <c r="AIB329" s="136"/>
      <c r="AIC329" s="136"/>
      <c r="AID329" s="136"/>
      <c r="AIE329" s="136"/>
      <c r="AIF329" s="136"/>
      <c r="AIG329" s="136"/>
      <c r="AIH329" s="136"/>
      <c r="AII329" s="136"/>
      <c r="AIJ329" s="136"/>
      <c r="AIK329" s="136"/>
      <c r="AIL329" s="136"/>
      <c r="AIM329" s="136"/>
      <c r="AIN329" s="136"/>
      <c r="AIO329" s="136"/>
      <c r="AIP329" s="136"/>
      <c r="AIQ329" s="136"/>
      <c r="AIR329" s="136"/>
      <c r="AIS329" s="136"/>
      <c r="AIT329" s="136"/>
      <c r="AIU329" s="136"/>
      <c r="AIV329" s="136"/>
      <c r="AIW329" s="136"/>
      <c r="AIX329" s="136"/>
      <c r="AIY329" s="136"/>
      <c r="AIZ329" s="136"/>
      <c r="AJA329" s="136"/>
      <c r="AJB329" s="136"/>
      <c r="AJC329" s="136"/>
      <c r="AJD329" s="136"/>
      <c r="AJE329" s="136"/>
      <c r="AJF329" s="136"/>
      <c r="AJG329" s="136"/>
      <c r="AJH329" s="136"/>
      <c r="AJI329" s="136"/>
      <c r="AJJ329" s="136"/>
      <c r="AJK329" s="136"/>
      <c r="AJL329" s="136"/>
      <c r="AJM329" s="136"/>
      <c r="AJN329" s="136"/>
      <c r="AJO329" s="136"/>
      <c r="AJP329" s="136"/>
      <c r="AJQ329" s="136"/>
      <c r="AJR329" s="136"/>
      <c r="AJS329" s="136"/>
      <c r="AJT329" s="136"/>
      <c r="AJU329" s="136"/>
      <c r="AJV329" s="136"/>
      <c r="AJW329" s="136"/>
      <c r="AJX329" s="136"/>
      <c r="AJY329" s="136"/>
      <c r="AJZ329" s="136"/>
      <c r="AKA329" s="136"/>
      <c r="AKB329" s="136"/>
      <c r="AKC329" s="136"/>
      <c r="AKD329" s="136"/>
      <c r="AKE329" s="136"/>
      <c r="AKF329" s="136"/>
      <c r="AKG329" s="136"/>
      <c r="AKH329" s="136"/>
      <c r="AKI329" s="136"/>
      <c r="AKJ329" s="136"/>
      <c r="AKK329" s="136"/>
      <c r="AKL329" s="136"/>
      <c r="AKM329" s="136"/>
      <c r="AKN329" s="136"/>
      <c r="AKO329" s="136"/>
      <c r="AKP329" s="136"/>
      <c r="AKQ329" s="136"/>
      <c r="AKR329" s="136"/>
      <c r="AKS329" s="136"/>
      <c r="AKT329" s="136"/>
      <c r="AKU329" s="136"/>
      <c r="AKV329" s="136"/>
      <c r="AKW329" s="136"/>
      <c r="AKX329" s="136"/>
      <c r="AKY329" s="136"/>
      <c r="AKZ329" s="136"/>
      <c r="ALA329" s="136"/>
      <c r="ALB329" s="136"/>
      <c r="ALC329" s="136"/>
      <c r="ALD329" s="136"/>
      <c r="ALE329" s="136"/>
      <c r="ALF329" s="136"/>
      <c r="ALG329" s="136"/>
      <c r="ALH329" s="136"/>
      <c r="ALI329" s="136"/>
      <c r="ALJ329" s="136"/>
      <c r="ALK329" s="136"/>
      <c r="ALL329" s="136"/>
      <c r="ALM329" s="136"/>
      <c r="ALN329" s="136"/>
      <c r="ALO329" s="136"/>
      <c r="ALP329" s="136"/>
      <c r="ALQ329" s="136"/>
      <c r="ALR329" s="136"/>
      <c r="ALS329" s="136"/>
      <c r="ALT329" s="136"/>
      <c r="ALU329" s="136"/>
      <c r="ALV329" s="136"/>
      <c r="ALW329" s="136"/>
      <c r="ALX329" s="136"/>
      <c r="ALY329" s="136"/>
      <c r="ALZ329" s="136"/>
      <c r="AMA329" s="136"/>
      <c r="AMB329" s="136"/>
      <c r="AMC329" s="136"/>
      <c r="AMD329" s="136"/>
      <c r="AME329" s="136"/>
      <c r="AMF329" s="136"/>
      <c r="AMG329" s="136"/>
      <c r="AMH329" s="136"/>
      <c r="AMI329" s="136"/>
    </row>
    <row r="330" spans="1:1023" ht="30" x14ac:dyDescent="0.25">
      <c r="A330" s="292" t="s">
        <v>26269</v>
      </c>
      <c r="B330" s="193">
        <v>330</v>
      </c>
      <c r="C330" s="261" t="s">
        <v>26268</v>
      </c>
      <c r="D330" s="215" t="s">
        <v>26270</v>
      </c>
      <c r="E330" s="230"/>
      <c r="F330" s="223">
        <v>4</v>
      </c>
      <c r="G330" s="293">
        <v>4</v>
      </c>
      <c r="H330" s="293">
        <v>4</v>
      </c>
      <c r="I330" s="373"/>
      <c r="J330" s="409" t="s">
        <v>770</v>
      </c>
      <c r="K330" s="423">
        <v>1</v>
      </c>
      <c r="L330" s="423">
        <v>1</v>
      </c>
      <c r="M330" s="424"/>
      <c r="N330" s="424"/>
      <c r="O330" s="423"/>
      <c r="P330" s="424">
        <v>2</v>
      </c>
      <c r="Q330" s="424" t="s">
        <v>770</v>
      </c>
      <c r="R330" s="424">
        <v>2</v>
      </c>
      <c r="S330" s="424"/>
      <c r="T330" s="424"/>
      <c r="U330" s="425"/>
      <c r="V330" s="256">
        <f>IF(O330=1,10,100)</f>
        <v>100</v>
      </c>
      <c r="W330" s="256">
        <f>IF(O330=1,1,IF(O330=2,10,100))</f>
        <v>100</v>
      </c>
      <c r="X330" s="256">
        <f>IF(O330=3,20,100)</f>
        <v>100</v>
      </c>
      <c r="Y330" s="256">
        <f>IF(P330=1,10,100)</f>
        <v>100</v>
      </c>
      <c r="Z330" s="256">
        <f>IF(P330=1,1,IF(P330=2,10,100))</f>
        <v>10</v>
      </c>
      <c r="AA330" s="257">
        <f>IF(OR(EXACT(Q330,"1A"),EXACT(Q330,"1B")),0.1,IF(Q330=2,1,100))</f>
        <v>0.1</v>
      </c>
      <c r="AB330" s="257">
        <f>IF(OR(EXACT(R330,"1A"),EXACT(R330,"1B")),0.1,IF(R330=2,1,100))</f>
        <v>1</v>
      </c>
      <c r="AC330" s="257">
        <f>IF(OR(EXACT(S330,"1A"),EXACT(S330,"1B")),0.3,IF(S330=2,3,100))</f>
        <v>100</v>
      </c>
      <c r="AD330" s="224"/>
      <c r="AE330" s="224"/>
      <c r="AF330" s="249">
        <f>IF(OR(OR(EXACT(J330,"1A"),EXACT(J330,"1B"),EXACT(J330,"1C")),K330=1),1,IF(K330=2,10,100))</f>
        <v>1</v>
      </c>
      <c r="AG330" s="249">
        <f>IF(OR(EXACT(J330,"1A"),EXACT(J330,"1B"),EXACT(J330,"1C")),1,IF(J330=2,10,100))</f>
        <v>1</v>
      </c>
      <c r="AH330" s="249">
        <f>IF(OR(EXACT(J330,"1A"),EXACT(J330,"1B"),EXACT(J330,"1C"),K330=1),3,100)</f>
        <v>3</v>
      </c>
      <c r="AI330" s="249">
        <f>IF(OR(EXACT(J330,"1A"),EXACT(J330,"1B"),EXACT(J330,"1C")),5,100)</f>
        <v>5</v>
      </c>
      <c r="AJ330" s="251"/>
      <c r="AK330" s="294"/>
      <c r="AL330" s="295"/>
      <c r="AM330" s="251"/>
      <c r="AN330" s="136"/>
      <c r="AO330" s="136"/>
      <c r="AP330" s="136"/>
      <c r="AQ330" s="199" t="s">
        <v>26271</v>
      </c>
      <c r="AR330" s="136"/>
      <c r="AS330" s="136"/>
      <c r="AT330" s="136"/>
      <c r="AU330" s="136"/>
      <c r="AV330" s="136"/>
      <c r="AW330" s="136"/>
      <c r="AX330" s="136"/>
      <c r="AY330" s="136"/>
      <c r="AZ330" s="136"/>
      <c r="BA330" s="136"/>
      <c r="BB330" s="136"/>
      <c r="BC330" s="136"/>
      <c r="BD330" s="136"/>
      <c r="BE330" s="136"/>
      <c r="BF330" s="136"/>
      <c r="BG330" s="136"/>
      <c r="BH330" s="136"/>
      <c r="BI330" s="136"/>
      <c r="BJ330" s="136"/>
      <c r="BK330" s="136"/>
      <c r="BL330" s="136"/>
      <c r="BM330" s="136"/>
      <c r="BN330" s="136"/>
      <c r="BO330" s="136"/>
      <c r="BP330" s="136"/>
      <c r="BQ330" s="136"/>
      <c r="BR330" s="136"/>
      <c r="BS330" s="136"/>
      <c r="BT330" s="136"/>
      <c r="BU330" s="136"/>
      <c r="BV330" s="136"/>
      <c r="BW330" s="136"/>
      <c r="BX330" s="136"/>
      <c r="BY330" s="136"/>
      <c r="BZ330" s="136"/>
      <c r="CA330" s="136"/>
      <c r="CB330" s="136"/>
      <c r="CC330" s="136"/>
      <c r="CD330" s="136"/>
      <c r="CE330" s="136"/>
      <c r="CF330" s="136"/>
      <c r="CG330" s="136"/>
      <c r="CH330" s="136"/>
      <c r="CI330" s="136"/>
      <c r="CJ330" s="136"/>
      <c r="CK330" s="136"/>
      <c r="CL330" s="136"/>
      <c r="CM330" s="136"/>
      <c r="CN330" s="136"/>
      <c r="CO330" s="136"/>
      <c r="CP330" s="136"/>
      <c r="CQ330" s="136"/>
      <c r="CR330" s="136"/>
      <c r="CS330" s="136"/>
      <c r="CT330" s="136"/>
      <c r="CU330" s="136"/>
      <c r="CV330" s="136"/>
      <c r="CW330" s="136"/>
      <c r="CX330" s="136"/>
      <c r="CY330" s="136"/>
      <c r="CZ330" s="136"/>
      <c r="DA330" s="136"/>
      <c r="DB330" s="136"/>
      <c r="DC330" s="136"/>
      <c r="DD330" s="136"/>
      <c r="DE330" s="136"/>
      <c r="DF330" s="136"/>
      <c r="DG330" s="136"/>
      <c r="DH330" s="136"/>
      <c r="DI330" s="136"/>
      <c r="DJ330" s="136"/>
      <c r="DK330" s="136"/>
      <c r="DL330" s="136"/>
      <c r="DM330" s="136"/>
      <c r="DN330" s="136"/>
      <c r="DO330" s="136"/>
      <c r="DP330" s="136"/>
      <c r="DQ330" s="136"/>
      <c r="DR330" s="136"/>
      <c r="DS330" s="136"/>
      <c r="DT330" s="136"/>
      <c r="DU330" s="136"/>
      <c r="DV330" s="136"/>
      <c r="DW330" s="136"/>
      <c r="DX330" s="136"/>
      <c r="DY330" s="136"/>
      <c r="DZ330" s="136"/>
      <c r="EA330" s="136"/>
      <c r="EB330" s="136"/>
      <c r="EC330" s="136"/>
      <c r="ED330" s="136"/>
      <c r="EE330" s="136"/>
      <c r="EF330" s="136"/>
      <c r="EG330" s="136"/>
      <c r="EH330" s="136"/>
      <c r="EI330" s="136"/>
      <c r="EJ330" s="136"/>
      <c r="EK330" s="136"/>
      <c r="EL330" s="136"/>
      <c r="EM330" s="136"/>
      <c r="EN330" s="136"/>
      <c r="EO330" s="136"/>
      <c r="EP330" s="136"/>
      <c r="EQ330" s="136"/>
      <c r="ER330" s="136"/>
      <c r="ES330" s="136"/>
      <c r="ET330" s="136"/>
      <c r="EU330" s="136"/>
      <c r="EV330" s="136"/>
      <c r="EW330" s="136"/>
      <c r="EX330" s="136"/>
      <c r="EY330" s="136"/>
      <c r="EZ330" s="136"/>
      <c r="FA330" s="136"/>
      <c r="FB330" s="136"/>
      <c r="FC330" s="136"/>
      <c r="FD330" s="136"/>
      <c r="FE330" s="136"/>
      <c r="FF330" s="136"/>
      <c r="FG330" s="136"/>
      <c r="FH330" s="136"/>
      <c r="FI330" s="136"/>
      <c r="FJ330" s="136"/>
      <c r="FK330" s="136"/>
      <c r="FL330" s="136"/>
      <c r="FM330" s="136"/>
      <c r="FN330" s="136"/>
      <c r="FO330" s="136"/>
      <c r="FP330" s="136"/>
      <c r="FQ330" s="136"/>
      <c r="FR330" s="136"/>
      <c r="FS330" s="136"/>
      <c r="FT330" s="136"/>
      <c r="FU330" s="136"/>
      <c r="FV330" s="136"/>
      <c r="FW330" s="136"/>
      <c r="FX330" s="136"/>
      <c r="FY330" s="136"/>
      <c r="FZ330" s="136"/>
      <c r="GA330" s="136"/>
      <c r="GB330" s="136"/>
      <c r="GC330" s="136"/>
      <c r="GD330" s="136"/>
      <c r="GE330" s="136"/>
      <c r="GF330" s="136"/>
      <c r="GG330" s="136"/>
      <c r="GH330" s="136"/>
      <c r="GI330" s="136"/>
      <c r="GJ330" s="136"/>
      <c r="GK330" s="136"/>
      <c r="GL330" s="136"/>
      <c r="GM330" s="136"/>
      <c r="GN330" s="136"/>
      <c r="GO330" s="136"/>
      <c r="GP330" s="136"/>
      <c r="GQ330" s="136"/>
      <c r="GR330" s="136"/>
      <c r="GS330" s="136"/>
      <c r="GT330" s="136"/>
      <c r="GU330" s="136"/>
      <c r="GV330" s="136"/>
      <c r="GW330" s="136"/>
      <c r="GX330" s="136"/>
      <c r="GY330" s="136"/>
      <c r="GZ330" s="136"/>
      <c r="HA330" s="136"/>
      <c r="HB330" s="136"/>
      <c r="HC330" s="136"/>
      <c r="HD330" s="136"/>
      <c r="HE330" s="136"/>
      <c r="HF330" s="136"/>
      <c r="HG330" s="136"/>
      <c r="HH330" s="136"/>
      <c r="HI330" s="136"/>
      <c r="HJ330" s="136"/>
      <c r="HK330" s="136"/>
      <c r="HL330" s="136"/>
      <c r="HM330" s="136"/>
      <c r="HN330" s="136"/>
      <c r="HO330" s="136"/>
      <c r="HP330" s="136"/>
      <c r="HQ330" s="136"/>
      <c r="HR330" s="136"/>
      <c r="HS330" s="136"/>
      <c r="HT330" s="136"/>
      <c r="HU330" s="136"/>
      <c r="HV330" s="136"/>
      <c r="HW330" s="136"/>
      <c r="HX330" s="136"/>
      <c r="HY330" s="136"/>
      <c r="HZ330" s="136"/>
      <c r="IA330" s="136"/>
      <c r="IB330" s="136"/>
      <c r="IC330" s="136"/>
      <c r="ID330" s="136"/>
      <c r="IE330" s="136"/>
      <c r="IF330" s="136"/>
      <c r="IG330" s="136"/>
      <c r="IH330" s="136"/>
      <c r="II330" s="136"/>
      <c r="IJ330" s="136"/>
      <c r="IK330" s="136"/>
      <c r="IL330" s="136"/>
      <c r="IM330" s="136"/>
      <c r="IN330" s="136"/>
      <c r="IO330" s="136"/>
      <c r="IP330" s="136"/>
      <c r="IQ330" s="136"/>
      <c r="IR330" s="136"/>
      <c r="IS330" s="136"/>
      <c r="IT330" s="136"/>
      <c r="IU330" s="136"/>
      <c r="IV330" s="136"/>
      <c r="IW330" s="136"/>
      <c r="IX330" s="136"/>
      <c r="IY330" s="136"/>
      <c r="IZ330" s="136"/>
      <c r="JA330" s="136"/>
      <c r="JB330" s="136"/>
      <c r="JC330" s="136"/>
      <c r="JD330" s="136"/>
      <c r="JE330" s="136"/>
      <c r="JF330" s="136"/>
      <c r="JG330" s="136"/>
      <c r="JH330" s="136"/>
      <c r="JI330" s="136"/>
      <c r="JJ330" s="136"/>
      <c r="JK330" s="136"/>
      <c r="JL330" s="136"/>
      <c r="JM330" s="136"/>
      <c r="JN330" s="136"/>
      <c r="JO330" s="136"/>
      <c r="JP330" s="136"/>
      <c r="JQ330" s="136"/>
      <c r="JR330" s="136"/>
      <c r="JS330" s="136"/>
      <c r="JT330" s="136"/>
      <c r="JU330" s="136"/>
      <c r="JV330" s="136"/>
      <c r="JW330" s="136"/>
      <c r="JX330" s="136"/>
      <c r="JY330" s="136"/>
      <c r="JZ330" s="136"/>
      <c r="KA330" s="136"/>
      <c r="KB330" s="136"/>
      <c r="KC330" s="136"/>
      <c r="KD330" s="136"/>
      <c r="KE330" s="136"/>
      <c r="KF330" s="136"/>
      <c r="KG330" s="136"/>
      <c r="KH330" s="136"/>
      <c r="KI330" s="136"/>
      <c r="KJ330" s="136"/>
      <c r="KK330" s="136"/>
      <c r="KL330" s="136"/>
      <c r="KM330" s="136"/>
      <c r="KN330" s="136"/>
      <c r="KO330" s="136"/>
      <c r="KP330" s="136"/>
      <c r="KQ330" s="136"/>
      <c r="KR330" s="136"/>
      <c r="KS330" s="136"/>
      <c r="KT330" s="136"/>
      <c r="KU330" s="136"/>
      <c r="KV330" s="136"/>
      <c r="KW330" s="136"/>
      <c r="KX330" s="136"/>
      <c r="KY330" s="136"/>
      <c r="KZ330" s="136"/>
      <c r="LA330" s="136"/>
      <c r="LB330" s="136"/>
      <c r="LC330" s="136"/>
      <c r="LD330" s="136"/>
      <c r="LE330" s="136"/>
      <c r="LF330" s="136"/>
      <c r="LG330" s="136"/>
      <c r="LH330" s="136"/>
      <c r="LI330" s="136"/>
      <c r="LJ330" s="136"/>
      <c r="LK330" s="136"/>
      <c r="LL330" s="136"/>
      <c r="LM330" s="136"/>
      <c r="LN330" s="136"/>
      <c r="LO330" s="136"/>
      <c r="LP330" s="136"/>
      <c r="LQ330" s="136"/>
      <c r="LR330" s="136"/>
      <c r="LS330" s="136"/>
      <c r="LT330" s="136"/>
      <c r="LU330" s="136"/>
      <c r="LV330" s="136"/>
      <c r="LW330" s="136"/>
      <c r="LX330" s="136"/>
      <c r="LY330" s="136"/>
      <c r="LZ330" s="136"/>
      <c r="MA330" s="136"/>
      <c r="MB330" s="136"/>
      <c r="MC330" s="136"/>
      <c r="MD330" s="136"/>
      <c r="ME330" s="136"/>
      <c r="MF330" s="136"/>
      <c r="MG330" s="136"/>
      <c r="MH330" s="136"/>
      <c r="MI330" s="136"/>
      <c r="MJ330" s="136"/>
      <c r="MK330" s="136"/>
      <c r="ML330" s="136"/>
      <c r="MM330" s="136"/>
      <c r="MN330" s="136"/>
      <c r="MO330" s="136"/>
      <c r="MP330" s="136"/>
      <c r="MQ330" s="136"/>
      <c r="MR330" s="136"/>
      <c r="MS330" s="136"/>
      <c r="MT330" s="136"/>
      <c r="MU330" s="136"/>
      <c r="MV330" s="136"/>
      <c r="MW330" s="136"/>
      <c r="MX330" s="136"/>
      <c r="MY330" s="136"/>
      <c r="MZ330" s="136"/>
      <c r="NA330" s="136"/>
      <c r="NB330" s="136"/>
      <c r="NC330" s="136"/>
      <c r="ND330" s="136"/>
      <c r="NE330" s="136"/>
      <c r="NF330" s="136"/>
      <c r="NG330" s="136"/>
      <c r="NH330" s="136"/>
      <c r="NI330" s="136"/>
      <c r="NJ330" s="136"/>
      <c r="NK330" s="136"/>
      <c r="NL330" s="136"/>
      <c r="NM330" s="136"/>
      <c r="NN330" s="136"/>
      <c r="NO330" s="136"/>
      <c r="NP330" s="136"/>
      <c r="NQ330" s="136"/>
      <c r="NR330" s="136"/>
      <c r="NS330" s="136"/>
      <c r="NT330" s="136"/>
      <c r="NU330" s="136"/>
      <c r="NV330" s="136"/>
      <c r="NW330" s="136"/>
      <c r="NX330" s="136"/>
      <c r="NY330" s="136"/>
      <c r="NZ330" s="136"/>
      <c r="OA330" s="136"/>
      <c r="OB330" s="136"/>
      <c r="OC330" s="136"/>
      <c r="OD330" s="136"/>
      <c r="OE330" s="136"/>
      <c r="OF330" s="136"/>
      <c r="OG330" s="136"/>
      <c r="OH330" s="136"/>
      <c r="OI330" s="136"/>
      <c r="OJ330" s="136"/>
      <c r="OK330" s="136"/>
      <c r="OL330" s="136"/>
      <c r="OM330" s="136"/>
      <c r="ON330" s="136"/>
      <c r="OO330" s="136"/>
      <c r="OP330" s="136"/>
      <c r="OQ330" s="136"/>
      <c r="OR330" s="136"/>
      <c r="OS330" s="136"/>
      <c r="OT330" s="136"/>
      <c r="OU330" s="136"/>
      <c r="OV330" s="136"/>
      <c r="OW330" s="136"/>
      <c r="OX330" s="136"/>
      <c r="OY330" s="136"/>
      <c r="OZ330" s="136"/>
      <c r="PA330" s="136"/>
      <c r="PB330" s="136"/>
      <c r="PC330" s="136"/>
      <c r="PD330" s="136"/>
      <c r="PE330" s="136"/>
      <c r="PF330" s="136"/>
      <c r="PG330" s="136"/>
      <c r="PH330" s="136"/>
      <c r="PI330" s="136"/>
      <c r="PJ330" s="136"/>
      <c r="PK330" s="136"/>
      <c r="PL330" s="136"/>
      <c r="PM330" s="136"/>
      <c r="PN330" s="136"/>
      <c r="PO330" s="136"/>
      <c r="PP330" s="136"/>
      <c r="PQ330" s="136"/>
      <c r="PR330" s="136"/>
      <c r="PS330" s="136"/>
      <c r="PT330" s="136"/>
      <c r="PU330" s="136"/>
      <c r="PV330" s="136"/>
      <c r="PW330" s="136"/>
      <c r="PX330" s="136"/>
      <c r="PY330" s="136"/>
      <c r="PZ330" s="136"/>
      <c r="QA330" s="136"/>
      <c r="QB330" s="136"/>
      <c r="QC330" s="136"/>
      <c r="QD330" s="136"/>
      <c r="QE330" s="136"/>
      <c r="QF330" s="136"/>
      <c r="QG330" s="136"/>
      <c r="QH330" s="136"/>
      <c r="QI330" s="136"/>
      <c r="QJ330" s="136"/>
      <c r="QK330" s="136"/>
      <c r="QL330" s="136"/>
      <c r="QM330" s="136"/>
      <c r="QN330" s="136"/>
      <c r="QO330" s="136"/>
      <c r="QP330" s="136"/>
      <c r="QQ330" s="136"/>
      <c r="QR330" s="136"/>
      <c r="QS330" s="136"/>
      <c r="QT330" s="136"/>
      <c r="QU330" s="136"/>
      <c r="QV330" s="136"/>
      <c r="QW330" s="136"/>
      <c r="QX330" s="136"/>
      <c r="QY330" s="136"/>
      <c r="QZ330" s="136"/>
      <c r="RA330" s="136"/>
      <c r="RB330" s="136"/>
      <c r="RC330" s="136"/>
      <c r="RD330" s="136"/>
      <c r="RE330" s="136"/>
      <c r="RF330" s="136"/>
      <c r="RG330" s="136"/>
      <c r="RH330" s="136"/>
      <c r="RI330" s="136"/>
      <c r="RJ330" s="136"/>
      <c r="RK330" s="136"/>
      <c r="RL330" s="136"/>
      <c r="RM330" s="136"/>
      <c r="RN330" s="136"/>
      <c r="RO330" s="136"/>
      <c r="RP330" s="136"/>
      <c r="RQ330" s="136"/>
      <c r="RR330" s="136"/>
      <c r="RS330" s="136"/>
      <c r="RT330" s="136"/>
      <c r="RU330" s="136"/>
      <c r="RV330" s="136"/>
      <c r="RW330" s="136"/>
      <c r="RX330" s="136"/>
      <c r="RY330" s="136"/>
      <c r="RZ330" s="136"/>
      <c r="SA330" s="136"/>
      <c r="SB330" s="136"/>
      <c r="SC330" s="136"/>
      <c r="SD330" s="136"/>
      <c r="SE330" s="136"/>
      <c r="SF330" s="136"/>
      <c r="SG330" s="136"/>
      <c r="SH330" s="136"/>
      <c r="SI330" s="136"/>
      <c r="SJ330" s="136"/>
      <c r="SK330" s="136"/>
      <c r="SL330" s="136"/>
      <c r="SM330" s="136"/>
      <c r="SN330" s="136"/>
      <c r="SO330" s="136"/>
      <c r="SP330" s="136"/>
      <c r="SQ330" s="136"/>
      <c r="SR330" s="136"/>
      <c r="SS330" s="136"/>
      <c r="ST330" s="136"/>
      <c r="SU330" s="136"/>
      <c r="SV330" s="136"/>
      <c r="SW330" s="136"/>
      <c r="SX330" s="136"/>
      <c r="SY330" s="136"/>
      <c r="SZ330" s="136"/>
      <c r="TA330" s="136"/>
      <c r="TB330" s="136"/>
      <c r="TC330" s="136"/>
      <c r="TD330" s="136"/>
      <c r="TE330" s="136"/>
      <c r="TF330" s="136"/>
      <c r="TG330" s="136"/>
      <c r="TH330" s="136"/>
      <c r="TI330" s="136"/>
      <c r="TJ330" s="136"/>
      <c r="TK330" s="136"/>
      <c r="TL330" s="136"/>
      <c r="TM330" s="136"/>
      <c r="TN330" s="136"/>
      <c r="TO330" s="136"/>
      <c r="TP330" s="136"/>
      <c r="TQ330" s="136"/>
      <c r="TR330" s="136"/>
      <c r="TS330" s="136"/>
      <c r="TT330" s="136"/>
      <c r="TU330" s="136"/>
      <c r="TV330" s="136"/>
      <c r="TW330" s="136"/>
      <c r="TX330" s="136"/>
      <c r="TY330" s="136"/>
      <c r="TZ330" s="136"/>
      <c r="UA330" s="136"/>
      <c r="UB330" s="136"/>
      <c r="UC330" s="136"/>
      <c r="UD330" s="136"/>
      <c r="UE330" s="136"/>
      <c r="UF330" s="136"/>
      <c r="UG330" s="136"/>
      <c r="UH330" s="136"/>
      <c r="UI330" s="136"/>
      <c r="UJ330" s="136"/>
      <c r="UK330" s="136"/>
      <c r="UL330" s="136"/>
      <c r="UM330" s="136"/>
      <c r="UN330" s="136"/>
      <c r="UO330" s="136"/>
      <c r="UP330" s="136"/>
      <c r="UQ330" s="136"/>
      <c r="UR330" s="136"/>
      <c r="US330" s="136"/>
      <c r="UT330" s="136"/>
      <c r="UU330" s="136"/>
      <c r="UV330" s="136"/>
      <c r="UW330" s="136"/>
      <c r="UX330" s="136"/>
      <c r="UY330" s="136"/>
      <c r="UZ330" s="136"/>
      <c r="VA330" s="136"/>
      <c r="VB330" s="136"/>
      <c r="VC330" s="136"/>
      <c r="VD330" s="136"/>
      <c r="VE330" s="136"/>
      <c r="VF330" s="136"/>
      <c r="VG330" s="136"/>
      <c r="VH330" s="136"/>
      <c r="VI330" s="136"/>
      <c r="VJ330" s="136"/>
      <c r="VK330" s="136"/>
      <c r="VL330" s="136"/>
      <c r="VM330" s="136"/>
      <c r="VN330" s="136"/>
      <c r="VO330" s="136"/>
      <c r="VP330" s="136"/>
      <c r="VQ330" s="136"/>
      <c r="VR330" s="136"/>
      <c r="VS330" s="136"/>
      <c r="VT330" s="136"/>
      <c r="VU330" s="136"/>
      <c r="VV330" s="136"/>
      <c r="VW330" s="136"/>
      <c r="VX330" s="136"/>
      <c r="VY330" s="136"/>
      <c r="VZ330" s="136"/>
      <c r="WA330" s="136"/>
      <c r="WB330" s="136"/>
      <c r="WC330" s="136"/>
      <c r="WD330" s="136"/>
      <c r="WE330" s="136"/>
      <c r="WF330" s="136"/>
      <c r="WG330" s="136"/>
      <c r="WH330" s="136"/>
      <c r="WI330" s="136"/>
      <c r="WJ330" s="136"/>
      <c r="WK330" s="136"/>
      <c r="WL330" s="136"/>
      <c r="WM330" s="136"/>
      <c r="WN330" s="136"/>
      <c r="WO330" s="136"/>
      <c r="WP330" s="136"/>
      <c r="WQ330" s="136"/>
      <c r="WR330" s="136"/>
      <c r="WS330" s="136"/>
      <c r="WT330" s="136"/>
      <c r="WU330" s="136"/>
      <c r="WV330" s="136"/>
      <c r="WW330" s="136"/>
      <c r="WX330" s="136"/>
      <c r="WY330" s="136"/>
      <c r="WZ330" s="136"/>
      <c r="XA330" s="136"/>
      <c r="XB330" s="136"/>
      <c r="XC330" s="136"/>
      <c r="XD330" s="136"/>
      <c r="XE330" s="136"/>
      <c r="XF330" s="136"/>
      <c r="XG330" s="136"/>
      <c r="XH330" s="136"/>
      <c r="XI330" s="136"/>
      <c r="XJ330" s="136"/>
      <c r="XK330" s="136"/>
      <c r="XL330" s="136"/>
      <c r="XM330" s="136"/>
      <c r="XN330" s="136"/>
      <c r="XO330" s="136"/>
      <c r="XP330" s="136"/>
      <c r="XQ330" s="136"/>
      <c r="XR330" s="136"/>
      <c r="XS330" s="136"/>
      <c r="XT330" s="136"/>
      <c r="XU330" s="136"/>
      <c r="XV330" s="136"/>
      <c r="XW330" s="136"/>
      <c r="XX330" s="136"/>
      <c r="XY330" s="136"/>
      <c r="XZ330" s="136"/>
      <c r="YA330" s="136"/>
      <c r="YB330" s="136"/>
      <c r="YC330" s="136"/>
      <c r="YD330" s="136"/>
      <c r="YE330" s="136"/>
      <c r="YF330" s="136"/>
      <c r="YG330" s="136"/>
      <c r="YH330" s="136"/>
      <c r="YI330" s="136"/>
      <c r="YJ330" s="136"/>
      <c r="YK330" s="136"/>
      <c r="YL330" s="136"/>
      <c r="YM330" s="136"/>
      <c r="YN330" s="136"/>
      <c r="YO330" s="136"/>
      <c r="YP330" s="136"/>
      <c r="YQ330" s="136"/>
      <c r="YR330" s="136"/>
      <c r="YS330" s="136"/>
      <c r="YT330" s="136"/>
      <c r="YU330" s="136"/>
      <c r="YV330" s="136"/>
      <c r="YW330" s="136"/>
      <c r="YX330" s="136"/>
      <c r="YY330" s="136"/>
      <c r="YZ330" s="136"/>
      <c r="ZA330" s="136"/>
      <c r="ZB330" s="136"/>
      <c r="ZC330" s="136"/>
      <c r="ZD330" s="136"/>
      <c r="ZE330" s="136"/>
      <c r="ZF330" s="136"/>
      <c r="ZG330" s="136"/>
      <c r="ZH330" s="136"/>
      <c r="ZI330" s="136"/>
      <c r="ZJ330" s="136"/>
      <c r="ZK330" s="136"/>
      <c r="ZL330" s="136"/>
      <c r="ZM330" s="136"/>
      <c r="ZN330" s="136"/>
      <c r="ZO330" s="136"/>
      <c r="ZP330" s="136"/>
      <c r="ZQ330" s="136"/>
      <c r="ZR330" s="136"/>
      <c r="ZS330" s="136"/>
      <c r="ZT330" s="136"/>
      <c r="ZU330" s="136"/>
      <c r="ZV330" s="136"/>
      <c r="ZW330" s="136"/>
      <c r="ZX330" s="136"/>
      <c r="ZY330" s="136"/>
      <c r="ZZ330" s="136"/>
      <c r="AAA330" s="136"/>
      <c r="AAB330" s="136"/>
      <c r="AAC330" s="136"/>
      <c r="AAD330" s="136"/>
      <c r="AAE330" s="136"/>
      <c r="AAF330" s="136"/>
      <c r="AAG330" s="136"/>
      <c r="AAH330" s="136"/>
      <c r="AAI330" s="136"/>
      <c r="AAJ330" s="136"/>
      <c r="AAK330" s="136"/>
      <c r="AAL330" s="136"/>
      <c r="AAM330" s="136"/>
      <c r="AAN330" s="136"/>
      <c r="AAO330" s="136"/>
      <c r="AAP330" s="136"/>
      <c r="AAQ330" s="136"/>
      <c r="AAR330" s="136"/>
      <c r="AAS330" s="136"/>
      <c r="AAT330" s="136"/>
      <c r="AAU330" s="136"/>
      <c r="AAV330" s="136"/>
      <c r="AAW330" s="136"/>
      <c r="AAX330" s="136"/>
      <c r="AAY330" s="136"/>
      <c r="AAZ330" s="136"/>
      <c r="ABA330" s="136"/>
      <c r="ABB330" s="136"/>
      <c r="ABC330" s="136"/>
      <c r="ABD330" s="136"/>
      <c r="ABE330" s="136"/>
      <c r="ABF330" s="136"/>
      <c r="ABG330" s="136"/>
      <c r="ABH330" s="136"/>
      <c r="ABI330" s="136"/>
      <c r="ABJ330" s="136"/>
      <c r="ABK330" s="136"/>
      <c r="ABL330" s="136"/>
      <c r="ABM330" s="136"/>
      <c r="ABN330" s="136"/>
      <c r="ABO330" s="136"/>
      <c r="ABP330" s="136"/>
      <c r="ABQ330" s="136"/>
      <c r="ABR330" s="136"/>
      <c r="ABS330" s="136"/>
      <c r="ABT330" s="136"/>
      <c r="ABU330" s="136"/>
      <c r="ABV330" s="136"/>
      <c r="ABW330" s="136"/>
      <c r="ABX330" s="136"/>
      <c r="ABY330" s="136"/>
      <c r="ABZ330" s="136"/>
      <c r="ACA330" s="136"/>
      <c r="ACB330" s="136"/>
      <c r="ACC330" s="136"/>
      <c r="ACD330" s="136"/>
      <c r="ACE330" s="136"/>
      <c r="ACF330" s="136"/>
      <c r="ACG330" s="136"/>
      <c r="ACH330" s="136"/>
      <c r="ACI330" s="136"/>
      <c r="ACJ330" s="136"/>
      <c r="ACK330" s="136"/>
      <c r="ACL330" s="136"/>
      <c r="ACM330" s="136"/>
      <c r="ACN330" s="136"/>
      <c r="ACO330" s="136"/>
      <c r="ACP330" s="136"/>
      <c r="ACQ330" s="136"/>
      <c r="ACR330" s="136"/>
      <c r="ACS330" s="136"/>
      <c r="ACT330" s="136"/>
      <c r="ACU330" s="136"/>
      <c r="ACV330" s="136"/>
      <c r="ACW330" s="136"/>
      <c r="ACX330" s="136"/>
      <c r="ACY330" s="136"/>
      <c r="ACZ330" s="136"/>
      <c r="ADA330" s="136"/>
      <c r="ADB330" s="136"/>
      <c r="ADC330" s="136"/>
      <c r="ADD330" s="136"/>
      <c r="ADE330" s="136"/>
      <c r="ADF330" s="136"/>
      <c r="ADG330" s="136"/>
      <c r="ADH330" s="136"/>
      <c r="ADI330" s="136"/>
      <c r="ADJ330" s="136"/>
      <c r="ADK330" s="136"/>
      <c r="ADL330" s="136"/>
      <c r="ADM330" s="136"/>
      <c r="ADN330" s="136"/>
      <c r="ADO330" s="136"/>
      <c r="ADP330" s="136"/>
      <c r="ADQ330" s="136"/>
      <c r="ADR330" s="136"/>
      <c r="ADS330" s="136"/>
      <c r="ADT330" s="136"/>
      <c r="ADU330" s="136"/>
      <c r="ADV330" s="136"/>
      <c r="ADW330" s="136"/>
      <c r="ADX330" s="136"/>
      <c r="ADY330" s="136"/>
      <c r="ADZ330" s="136"/>
      <c r="AEA330" s="136"/>
      <c r="AEB330" s="136"/>
      <c r="AEC330" s="136"/>
      <c r="AED330" s="136"/>
      <c r="AEE330" s="136"/>
      <c r="AEF330" s="136"/>
      <c r="AEG330" s="136"/>
      <c r="AEH330" s="136"/>
      <c r="AEI330" s="136"/>
      <c r="AEJ330" s="136"/>
      <c r="AEK330" s="136"/>
      <c r="AEL330" s="136"/>
      <c r="AEM330" s="136"/>
      <c r="AEN330" s="136"/>
      <c r="AEO330" s="136"/>
      <c r="AEP330" s="136"/>
      <c r="AEQ330" s="136"/>
      <c r="AER330" s="136"/>
      <c r="AES330" s="136"/>
      <c r="AET330" s="136"/>
      <c r="AEU330" s="136"/>
      <c r="AEV330" s="136"/>
      <c r="AEW330" s="136"/>
      <c r="AEX330" s="136"/>
      <c r="AEY330" s="136"/>
      <c r="AEZ330" s="136"/>
      <c r="AFA330" s="136"/>
      <c r="AFB330" s="136"/>
      <c r="AFC330" s="136"/>
      <c r="AFD330" s="136"/>
      <c r="AFE330" s="136"/>
      <c r="AFF330" s="136"/>
      <c r="AFG330" s="136"/>
      <c r="AFH330" s="136"/>
      <c r="AFI330" s="136"/>
      <c r="AFJ330" s="136"/>
      <c r="AFK330" s="136"/>
      <c r="AFL330" s="136"/>
      <c r="AFM330" s="136"/>
      <c r="AFN330" s="136"/>
      <c r="AFO330" s="136"/>
      <c r="AFP330" s="136"/>
      <c r="AFQ330" s="136"/>
      <c r="AFR330" s="136"/>
      <c r="AFS330" s="136"/>
      <c r="AFT330" s="136"/>
      <c r="AFU330" s="136"/>
      <c r="AFV330" s="136"/>
      <c r="AFW330" s="136"/>
      <c r="AFX330" s="136"/>
      <c r="AFY330" s="136"/>
      <c r="AFZ330" s="136"/>
      <c r="AGA330" s="136"/>
      <c r="AGB330" s="136"/>
      <c r="AGC330" s="136"/>
      <c r="AGD330" s="136"/>
      <c r="AGE330" s="136"/>
      <c r="AGF330" s="136"/>
      <c r="AGG330" s="136"/>
      <c r="AGH330" s="136"/>
      <c r="AGI330" s="136"/>
      <c r="AGJ330" s="136"/>
      <c r="AGK330" s="136"/>
      <c r="AGL330" s="136"/>
      <c r="AGM330" s="136"/>
      <c r="AGN330" s="136"/>
      <c r="AGO330" s="136"/>
      <c r="AGP330" s="136"/>
      <c r="AGQ330" s="136"/>
      <c r="AGR330" s="136"/>
      <c r="AGS330" s="136"/>
      <c r="AGT330" s="136"/>
      <c r="AGU330" s="136"/>
      <c r="AGV330" s="136"/>
      <c r="AGW330" s="136"/>
      <c r="AGX330" s="136"/>
      <c r="AGY330" s="136"/>
      <c r="AGZ330" s="136"/>
      <c r="AHA330" s="136"/>
      <c r="AHB330" s="136"/>
      <c r="AHC330" s="136"/>
      <c r="AHD330" s="136"/>
      <c r="AHE330" s="136"/>
      <c r="AHF330" s="136"/>
      <c r="AHG330" s="136"/>
      <c r="AHH330" s="136"/>
      <c r="AHI330" s="136"/>
      <c r="AHJ330" s="136"/>
      <c r="AHK330" s="136"/>
      <c r="AHL330" s="136"/>
      <c r="AHM330" s="136"/>
      <c r="AHN330" s="136"/>
      <c r="AHO330" s="136"/>
      <c r="AHP330" s="136"/>
      <c r="AHQ330" s="136"/>
      <c r="AHR330" s="136"/>
      <c r="AHS330" s="136"/>
      <c r="AHT330" s="136"/>
      <c r="AHU330" s="136"/>
      <c r="AHV330" s="136"/>
      <c r="AHW330" s="136"/>
      <c r="AHX330" s="136"/>
      <c r="AHY330" s="136"/>
      <c r="AHZ330" s="136"/>
      <c r="AIA330" s="136"/>
      <c r="AIB330" s="136"/>
      <c r="AIC330" s="136"/>
      <c r="AID330" s="136"/>
      <c r="AIE330" s="136"/>
      <c r="AIF330" s="136"/>
      <c r="AIG330" s="136"/>
      <c r="AIH330" s="136"/>
      <c r="AII330" s="136"/>
      <c r="AIJ330" s="136"/>
      <c r="AIK330" s="136"/>
      <c r="AIL330" s="136"/>
      <c r="AIM330" s="136"/>
      <c r="AIN330" s="136"/>
      <c r="AIO330" s="136"/>
      <c r="AIP330" s="136"/>
      <c r="AIQ330" s="136"/>
      <c r="AIR330" s="136"/>
      <c r="AIS330" s="136"/>
      <c r="AIT330" s="136"/>
      <c r="AIU330" s="136"/>
      <c r="AIV330" s="136"/>
      <c r="AIW330" s="136"/>
      <c r="AIX330" s="136"/>
      <c r="AIY330" s="136"/>
      <c r="AIZ330" s="136"/>
      <c r="AJA330" s="136"/>
      <c r="AJB330" s="136"/>
      <c r="AJC330" s="136"/>
      <c r="AJD330" s="136"/>
      <c r="AJE330" s="136"/>
      <c r="AJF330" s="136"/>
      <c r="AJG330" s="136"/>
      <c r="AJH330" s="136"/>
      <c r="AJI330" s="136"/>
      <c r="AJJ330" s="136"/>
      <c r="AJK330" s="136"/>
      <c r="AJL330" s="136"/>
      <c r="AJM330" s="136"/>
      <c r="AJN330" s="136"/>
      <c r="AJO330" s="136"/>
      <c r="AJP330" s="136"/>
      <c r="AJQ330" s="136"/>
      <c r="AJR330" s="136"/>
      <c r="AJS330" s="136"/>
      <c r="AJT330" s="136"/>
      <c r="AJU330" s="136"/>
      <c r="AJV330" s="136"/>
      <c r="AJW330" s="136"/>
      <c r="AJX330" s="136"/>
      <c r="AJY330" s="136"/>
      <c r="AJZ330" s="136"/>
      <c r="AKA330" s="136"/>
      <c r="AKB330" s="136"/>
      <c r="AKC330" s="136"/>
      <c r="AKD330" s="136"/>
      <c r="AKE330" s="136"/>
      <c r="AKF330" s="136"/>
      <c r="AKG330" s="136"/>
      <c r="AKH330" s="136"/>
      <c r="AKI330" s="136"/>
      <c r="AKJ330" s="136"/>
      <c r="AKK330" s="136"/>
      <c r="AKL330" s="136"/>
      <c r="AKM330" s="136"/>
      <c r="AKN330" s="136"/>
      <c r="AKO330" s="136"/>
      <c r="AKP330" s="136"/>
      <c r="AKQ330" s="136"/>
      <c r="AKR330" s="136"/>
      <c r="AKS330" s="136"/>
      <c r="AKT330" s="136"/>
      <c r="AKU330" s="136"/>
      <c r="AKV330" s="136"/>
      <c r="AKW330" s="136"/>
      <c r="AKX330" s="136"/>
      <c r="AKY330" s="136"/>
      <c r="AKZ330" s="136"/>
      <c r="ALA330" s="136"/>
      <c r="ALB330" s="136"/>
      <c r="ALC330" s="136"/>
      <c r="ALD330" s="136"/>
      <c r="ALE330" s="136"/>
      <c r="ALF330" s="136"/>
      <c r="ALG330" s="136"/>
      <c r="ALH330" s="136"/>
      <c r="ALI330" s="136"/>
      <c r="ALJ330" s="136"/>
      <c r="ALK330" s="136"/>
      <c r="ALL330" s="136"/>
      <c r="ALM330" s="136"/>
      <c r="ALN330" s="136"/>
      <c r="ALO330" s="136"/>
      <c r="ALP330" s="136"/>
      <c r="ALQ330" s="136"/>
      <c r="ALR330" s="136"/>
      <c r="ALS330" s="136"/>
      <c r="ALT330" s="136"/>
      <c r="ALU330" s="136"/>
      <c r="ALV330" s="136"/>
      <c r="ALW330" s="136"/>
      <c r="ALX330" s="136"/>
      <c r="ALY330" s="136"/>
      <c r="ALZ330" s="136"/>
      <c r="AMA330" s="136"/>
      <c r="AMB330" s="136"/>
      <c r="AMC330" s="136"/>
      <c r="AMD330" s="136"/>
      <c r="AME330" s="136"/>
      <c r="AMF330" s="136"/>
      <c r="AMG330" s="136"/>
      <c r="AMH330" s="136"/>
      <c r="AMI330" s="136"/>
    </row>
    <row r="331" spans="1:1023" ht="30" x14ac:dyDescent="0.25">
      <c r="A331" s="298" t="s">
        <v>820</v>
      </c>
      <c r="B331" s="193">
        <v>331</v>
      </c>
      <c r="C331" s="201" t="s">
        <v>821</v>
      </c>
      <c r="D331" s="215"/>
      <c r="E331" s="227"/>
      <c r="F331" s="231"/>
      <c r="G331" s="299"/>
      <c r="H331" s="299"/>
      <c r="I331" s="369" t="s">
        <v>769</v>
      </c>
      <c r="J331" s="431" t="s">
        <v>770</v>
      </c>
      <c r="K331" s="432">
        <v>1</v>
      </c>
      <c r="L331" s="432">
        <v>1</v>
      </c>
      <c r="M331" s="433"/>
      <c r="N331" s="433"/>
      <c r="O331" s="432"/>
      <c r="P331" s="433"/>
      <c r="Q331" s="433"/>
      <c r="R331" s="433"/>
      <c r="S331" s="433"/>
      <c r="T331" s="433"/>
      <c r="U331" s="428"/>
      <c r="V331" s="256">
        <f>IF(O331=1,10,100)</f>
        <v>100</v>
      </c>
      <c r="W331" s="256">
        <f>IF(O331=1,1,IF(O331=2,10,100))</f>
        <v>100</v>
      </c>
      <c r="X331" s="256">
        <f>IF(O331=3,20,100)</f>
        <v>100</v>
      </c>
      <c r="Y331" s="256">
        <f>IF(P331=1,10,100)</f>
        <v>100</v>
      </c>
      <c r="Z331" s="256">
        <f>IF(P331=1,1,IF(P331=2,10,100))</f>
        <v>100</v>
      </c>
      <c r="AA331" s="257">
        <f>IF(OR(EXACT(Q331,"1A"),EXACT(Q331,"1B")),0.1,IF(Q331=2,1,100))</f>
        <v>100</v>
      </c>
      <c r="AB331" s="257">
        <f>IF(OR(EXACT(R331,"1A"),EXACT(R331,"1B")),0.1,IF(R331=2,1,100))</f>
        <v>100</v>
      </c>
      <c r="AC331" s="257">
        <f>IF(OR(EXACT(S331,"1A"),EXACT(S331,"1B")),0.3,IF(S331=2,3,100))</f>
        <v>100</v>
      </c>
      <c r="AD331" s="224">
        <v>1.5E-3</v>
      </c>
      <c r="AE331" s="224"/>
      <c r="AF331" s="351">
        <v>0.06</v>
      </c>
      <c r="AG331" s="351">
        <v>0.06</v>
      </c>
      <c r="AH331" s="351">
        <v>3</v>
      </c>
      <c r="AI331" s="351">
        <v>0.6</v>
      </c>
      <c r="AJ331" s="251" t="s">
        <v>772</v>
      </c>
      <c r="AK331" s="337"/>
      <c r="AL331" s="227"/>
      <c r="AM331" s="306" t="s">
        <v>822</v>
      </c>
      <c r="AN331" s="136"/>
      <c r="AO331" s="136"/>
      <c r="AP331" s="136"/>
      <c r="AQ331" s="199" t="s">
        <v>823</v>
      </c>
      <c r="AR331" s="136"/>
      <c r="AS331" s="136"/>
      <c r="AT331" s="136"/>
      <c r="AU331" s="136"/>
      <c r="AV331" s="136"/>
      <c r="AW331" s="136"/>
      <c r="AX331" s="136"/>
      <c r="AY331" s="136"/>
      <c r="AZ331" s="136"/>
      <c r="BA331" s="136"/>
      <c r="BB331" s="136"/>
      <c r="BC331" s="136"/>
      <c r="BD331" s="136"/>
      <c r="BE331" s="136"/>
      <c r="BF331" s="136"/>
      <c r="BG331" s="136"/>
      <c r="BH331" s="136"/>
      <c r="BI331" s="136"/>
      <c r="BJ331" s="136"/>
      <c r="BK331" s="136"/>
      <c r="BL331" s="136"/>
      <c r="BM331" s="136"/>
      <c r="BN331" s="136"/>
      <c r="BO331" s="136"/>
      <c r="BP331" s="136"/>
      <c r="BQ331" s="136"/>
      <c r="BR331" s="136"/>
      <c r="BS331" s="136"/>
      <c r="BT331" s="136"/>
      <c r="BU331" s="136"/>
      <c r="BV331" s="136"/>
      <c r="BW331" s="136"/>
      <c r="BX331" s="136"/>
      <c r="BY331" s="136"/>
      <c r="BZ331" s="136"/>
      <c r="CA331" s="136"/>
      <c r="CB331" s="136"/>
      <c r="CC331" s="136"/>
      <c r="CD331" s="136"/>
      <c r="CE331" s="136"/>
      <c r="CF331" s="136"/>
      <c r="CG331" s="136"/>
      <c r="CH331" s="136"/>
      <c r="CI331" s="136"/>
      <c r="CJ331" s="136"/>
      <c r="CK331" s="136"/>
      <c r="CL331" s="136"/>
      <c r="CM331" s="136"/>
      <c r="CN331" s="136"/>
      <c r="CO331" s="136"/>
      <c r="CP331" s="136"/>
      <c r="CQ331" s="136"/>
      <c r="CR331" s="136"/>
      <c r="CS331" s="136"/>
      <c r="CT331" s="136"/>
      <c r="CU331" s="136"/>
      <c r="CV331" s="136"/>
      <c r="CW331" s="136"/>
      <c r="CX331" s="136"/>
      <c r="CY331" s="136"/>
      <c r="CZ331" s="136"/>
      <c r="DA331" s="136"/>
      <c r="DB331" s="136"/>
      <c r="DC331" s="136"/>
      <c r="DD331" s="136"/>
      <c r="DE331" s="136"/>
      <c r="DF331" s="136"/>
      <c r="DG331" s="136"/>
      <c r="DH331" s="136"/>
      <c r="DI331" s="136"/>
      <c r="DJ331" s="136"/>
      <c r="DK331" s="136"/>
      <c r="DL331" s="136"/>
      <c r="DM331" s="136"/>
      <c r="DN331" s="136"/>
      <c r="DO331" s="136"/>
      <c r="DP331" s="136"/>
      <c r="DQ331" s="136"/>
      <c r="DR331" s="136"/>
      <c r="DS331" s="136"/>
      <c r="DT331" s="136"/>
      <c r="DU331" s="136"/>
      <c r="DV331" s="136"/>
      <c r="DW331" s="136"/>
      <c r="DX331" s="136"/>
      <c r="DY331" s="136"/>
      <c r="DZ331" s="136"/>
      <c r="EA331" s="136"/>
      <c r="EB331" s="136"/>
      <c r="EC331" s="136"/>
      <c r="ED331" s="136"/>
      <c r="EE331" s="136"/>
      <c r="EF331" s="136"/>
      <c r="EG331" s="136"/>
      <c r="EH331" s="136"/>
      <c r="EI331" s="136"/>
      <c r="EJ331" s="136"/>
      <c r="EK331" s="136"/>
      <c r="EL331" s="136"/>
      <c r="EM331" s="136"/>
      <c r="EN331" s="136"/>
      <c r="EO331" s="136"/>
      <c r="EP331" s="136"/>
      <c r="EQ331" s="136"/>
      <c r="ER331" s="136"/>
      <c r="ES331" s="136"/>
      <c r="ET331" s="136"/>
      <c r="EU331" s="136"/>
      <c r="EV331" s="136"/>
      <c r="EW331" s="136"/>
      <c r="EX331" s="136"/>
      <c r="EY331" s="136"/>
      <c r="EZ331" s="136"/>
      <c r="FA331" s="136"/>
      <c r="FB331" s="136"/>
      <c r="FC331" s="136"/>
      <c r="FD331" s="136"/>
      <c r="FE331" s="136"/>
      <c r="FF331" s="136"/>
      <c r="FG331" s="136"/>
      <c r="FH331" s="136"/>
      <c r="FI331" s="136"/>
      <c r="FJ331" s="136"/>
      <c r="FK331" s="136"/>
      <c r="FL331" s="136"/>
      <c r="FM331" s="136"/>
      <c r="FN331" s="136"/>
      <c r="FO331" s="136"/>
      <c r="FP331" s="136"/>
      <c r="FQ331" s="136"/>
      <c r="FR331" s="136"/>
      <c r="FS331" s="136"/>
      <c r="FT331" s="136"/>
      <c r="FU331" s="136"/>
      <c r="FV331" s="136"/>
      <c r="FW331" s="136"/>
      <c r="FX331" s="136"/>
      <c r="FY331" s="136"/>
      <c r="FZ331" s="136"/>
      <c r="GA331" s="136"/>
      <c r="GB331" s="136"/>
      <c r="GC331" s="136"/>
      <c r="GD331" s="136"/>
      <c r="GE331" s="136"/>
      <c r="GF331" s="136"/>
      <c r="GG331" s="136"/>
      <c r="GH331" s="136"/>
      <c r="GI331" s="136"/>
      <c r="GJ331" s="136"/>
      <c r="GK331" s="136"/>
      <c r="GL331" s="136"/>
      <c r="GM331" s="136"/>
      <c r="GN331" s="136"/>
      <c r="GO331" s="136"/>
      <c r="GP331" s="136"/>
      <c r="GQ331" s="136"/>
      <c r="GR331" s="136"/>
      <c r="GS331" s="136"/>
      <c r="GT331" s="136"/>
      <c r="GU331" s="136"/>
      <c r="GV331" s="136"/>
      <c r="GW331" s="136"/>
      <c r="GX331" s="136"/>
      <c r="GY331" s="136"/>
      <c r="GZ331" s="136"/>
      <c r="HA331" s="136"/>
      <c r="HB331" s="136"/>
      <c r="HC331" s="136"/>
      <c r="HD331" s="136"/>
      <c r="HE331" s="136"/>
      <c r="HF331" s="136"/>
      <c r="HG331" s="136"/>
      <c r="HH331" s="136"/>
      <c r="HI331" s="136"/>
      <c r="HJ331" s="136"/>
      <c r="HK331" s="136"/>
      <c r="HL331" s="136"/>
      <c r="HM331" s="136"/>
      <c r="HN331" s="136"/>
      <c r="HO331" s="136"/>
      <c r="HP331" s="136"/>
      <c r="HQ331" s="136"/>
      <c r="HR331" s="136"/>
      <c r="HS331" s="136"/>
      <c r="HT331" s="136"/>
      <c r="HU331" s="136"/>
      <c r="HV331" s="136"/>
      <c r="HW331" s="136"/>
      <c r="HX331" s="136"/>
      <c r="HY331" s="136"/>
      <c r="HZ331" s="136"/>
      <c r="IA331" s="136"/>
      <c r="IB331" s="136"/>
      <c r="IC331" s="136"/>
      <c r="ID331" s="136"/>
      <c r="IE331" s="136"/>
      <c r="IF331" s="136"/>
      <c r="IG331" s="136"/>
      <c r="IH331" s="136"/>
      <c r="II331" s="136"/>
      <c r="IJ331" s="136"/>
      <c r="IK331" s="136"/>
      <c r="IL331" s="136"/>
      <c r="IM331" s="136"/>
      <c r="IN331" s="136"/>
      <c r="IO331" s="136"/>
      <c r="IP331" s="136"/>
      <c r="IQ331" s="136"/>
      <c r="IR331" s="136"/>
      <c r="IS331" s="136"/>
      <c r="IT331" s="136"/>
      <c r="IU331" s="136"/>
      <c r="IV331" s="136"/>
      <c r="IW331" s="136"/>
      <c r="IX331" s="136"/>
      <c r="IY331" s="136"/>
      <c r="IZ331" s="136"/>
      <c r="JA331" s="136"/>
      <c r="JB331" s="136"/>
      <c r="JC331" s="136"/>
      <c r="JD331" s="136"/>
      <c r="JE331" s="136"/>
      <c r="JF331" s="136"/>
      <c r="JG331" s="136"/>
      <c r="JH331" s="136"/>
      <c r="JI331" s="136"/>
      <c r="JJ331" s="136"/>
      <c r="JK331" s="136"/>
      <c r="JL331" s="136"/>
      <c r="JM331" s="136"/>
      <c r="JN331" s="136"/>
      <c r="JO331" s="136"/>
      <c r="JP331" s="136"/>
      <c r="JQ331" s="136"/>
      <c r="JR331" s="136"/>
      <c r="JS331" s="136"/>
      <c r="JT331" s="136"/>
      <c r="JU331" s="136"/>
      <c r="JV331" s="136"/>
      <c r="JW331" s="136"/>
      <c r="JX331" s="136"/>
      <c r="JY331" s="136"/>
      <c r="JZ331" s="136"/>
      <c r="KA331" s="136"/>
      <c r="KB331" s="136"/>
      <c r="KC331" s="136"/>
      <c r="KD331" s="136"/>
      <c r="KE331" s="136"/>
      <c r="KF331" s="136"/>
      <c r="KG331" s="136"/>
      <c r="KH331" s="136"/>
      <c r="KI331" s="136"/>
      <c r="KJ331" s="136"/>
      <c r="KK331" s="136"/>
      <c r="KL331" s="136"/>
      <c r="KM331" s="136"/>
      <c r="KN331" s="136"/>
      <c r="KO331" s="136"/>
      <c r="KP331" s="136"/>
      <c r="KQ331" s="136"/>
      <c r="KR331" s="136"/>
      <c r="KS331" s="136"/>
      <c r="KT331" s="136"/>
      <c r="KU331" s="136"/>
      <c r="KV331" s="136"/>
      <c r="KW331" s="136"/>
      <c r="KX331" s="136"/>
      <c r="KY331" s="136"/>
      <c r="KZ331" s="136"/>
      <c r="LA331" s="136"/>
      <c r="LB331" s="136"/>
      <c r="LC331" s="136"/>
      <c r="LD331" s="136"/>
      <c r="LE331" s="136"/>
      <c r="LF331" s="136"/>
      <c r="LG331" s="136"/>
      <c r="LH331" s="136"/>
      <c r="LI331" s="136"/>
      <c r="LJ331" s="136"/>
      <c r="LK331" s="136"/>
      <c r="LL331" s="136"/>
      <c r="LM331" s="136"/>
      <c r="LN331" s="136"/>
      <c r="LO331" s="136"/>
      <c r="LP331" s="136"/>
      <c r="LQ331" s="136"/>
      <c r="LR331" s="136"/>
      <c r="LS331" s="136"/>
      <c r="LT331" s="136"/>
      <c r="LU331" s="136"/>
      <c r="LV331" s="136"/>
      <c r="LW331" s="136"/>
      <c r="LX331" s="136"/>
      <c r="LY331" s="136"/>
      <c r="LZ331" s="136"/>
      <c r="MA331" s="136"/>
      <c r="MB331" s="136"/>
      <c r="MC331" s="136"/>
      <c r="MD331" s="136"/>
      <c r="ME331" s="136"/>
      <c r="MF331" s="136"/>
      <c r="MG331" s="136"/>
      <c r="MH331" s="136"/>
      <c r="MI331" s="136"/>
      <c r="MJ331" s="136"/>
      <c r="MK331" s="136"/>
      <c r="ML331" s="136"/>
      <c r="MM331" s="136"/>
      <c r="MN331" s="136"/>
      <c r="MO331" s="136"/>
      <c r="MP331" s="136"/>
      <c r="MQ331" s="136"/>
      <c r="MR331" s="136"/>
      <c r="MS331" s="136"/>
      <c r="MT331" s="136"/>
      <c r="MU331" s="136"/>
      <c r="MV331" s="136"/>
      <c r="MW331" s="136"/>
      <c r="MX331" s="136"/>
      <c r="MY331" s="136"/>
      <c r="MZ331" s="136"/>
      <c r="NA331" s="136"/>
      <c r="NB331" s="136"/>
      <c r="NC331" s="136"/>
      <c r="ND331" s="136"/>
      <c r="NE331" s="136"/>
      <c r="NF331" s="136"/>
      <c r="NG331" s="136"/>
      <c r="NH331" s="136"/>
      <c r="NI331" s="136"/>
      <c r="NJ331" s="136"/>
      <c r="NK331" s="136"/>
      <c r="NL331" s="136"/>
      <c r="NM331" s="136"/>
      <c r="NN331" s="136"/>
      <c r="NO331" s="136"/>
      <c r="NP331" s="136"/>
      <c r="NQ331" s="136"/>
      <c r="NR331" s="136"/>
      <c r="NS331" s="136"/>
      <c r="NT331" s="136"/>
      <c r="NU331" s="136"/>
      <c r="NV331" s="136"/>
      <c r="NW331" s="136"/>
      <c r="NX331" s="136"/>
      <c r="NY331" s="136"/>
      <c r="NZ331" s="136"/>
      <c r="OA331" s="136"/>
      <c r="OB331" s="136"/>
      <c r="OC331" s="136"/>
      <c r="OD331" s="136"/>
      <c r="OE331" s="136"/>
      <c r="OF331" s="136"/>
      <c r="OG331" s="136"/>
      <c r="OH331" s="136"/>
      <c r="OI331" s="136"/>
      <c r="OJ331" s="136"/>
      <c r="OK331" s="136"/>
      <c r="OL331" s="136"/>
      <c r="OM331" s="136"/>
      <c r="ON331" s="136"/>
      <c r="OO331" s="136"/>
      <c r="OP331" s="136"/>
      <c r="OQ331" s="136"/>
      <c r="OR331" s="136"/>
      <c r="OS331" s="136"/>
      <c r="OT331" s="136"/>
      <c r="OU331" s="136"/>
      <c r="OV331" s="136"/>
      <c r="OW331" s="136"/>
      <c r="OX331" s="136"/>
      <c r="OY331" s="136"/>
      <c r="OZ331" s="136"/>
      <c r="PA331" s="136"/>
      <c r="PB331" s="136"/>
      <c r="PC331" s="136"/>
      <c r="PD331" s="136"/>
      <c r="PE331" s="136"/>
      <c r="PF331" s="136"/>
      <c r="PG331" s="136"/>
      <c r="PH331" s="136"/>
      <c r="PI331" s="136"/>
      <c r="PJ331" s="136"/>
      <c r="PK331" s="136"/>
      <c r="PL331" s="136"/>
      <c r="PM331" s="136"/>
      <c r="PN331" s="136"/>
      <c r="PO331" s="136"/>
      <c r="PP331" s="136"/>
      <c r="PQ331" s="136"/>
      <c r="PR331" s="136"/>
      <c r="PS331" s="136"/>
      <c r="PT331" s="136"/>
      <c r="PU331" s="136"/>
      <c r="PV331" s="136"/>
      <c r="PW331" s="136"/>
      <c r="PX331" s="136"/>
      <c r="PY331" s="136"/>
      <c r="PZ331" s="136"/>
      <c r="QA331" s="136"/>
      <c r="QB331" s="136"/>
      <c r="QC331" s="136"/>
      <c r="QD331" s="136"/>
      <c r="QE331" s="136"/>
      <c r="QF331" s="136"/>
      <c r="QG331" s="136"/>
      <c r="QH331" s="136"/>
      <c r="QI331" s="136"/>
      <c r="QJ331" s="136"/>
      <c r="QK331" s="136"/>
      <c r="QL331" s="136"/>
      <c r="QM331" s="136"/>
      <c r="QN331" s="136"/>
      <c r="QO331" s="136"/>
      <c r="QP331" s="136"/>
      <c r="QQ331" s="136"/>
      <c r="QR331" s="136"/>
      <c r="QS331" s="136"/>
      <c r="QT331" s="136"/>
      <c r="QU331" s="136"/>
      <c r="QV331" s="136"/>
      <c r="QW331" s="136"/>
      <c r="QX331" s="136"/>
      <c r="QY331" s="136"/>
      <c r="QZ331" s="136"/>
      <c r="RA331" s="136"/>
      <c r="RB331" s="136"/>
      <c r="RC331" s="136"/>
      <c r="RD331" s="136"/>
      <c r="RE331" s="136"/>
      <c r="RF331" s="136"/>
      <c r="RG331" s="136"/>
      <c r="RH331" s="136"/>
      <c r="RI331" s="136"/>
      <c r="RJ331" s="136"/>
      <c r="RK331" s="136"/>
      <c r="RL331" s="136"/>
      <c r="RM331" s="136"/>
      <c r="RN331" s="136"/>
      <c r="RO331" s="136"/>
      <c r="RP331" s="136"/>
      <c r="RQ331" s="136"/>
      <c r="RR331" s="136"/>
      <c r="RS331" s="136"/>
      <c r="RT331" s="136"/>
      <c r="RU331" s="136"/>
      <c r="RV331" s="136"/>
      <c r="RW331" s="136"/>
      <c r="RX331" s="136"/>
      <c r="RY331" s="136"/>
      <c r="RZ331" s="136"/>
      <c r="SA331" s="136"/>
      <c r="SB331" s="136"/>
      <c r="SC331" s="136"/>
      <c r="SD331" s="136"/>
      <c r="SE331" s="136"/>
      <c r="SF331" s="136"/>
      <c r="SG331" s="136"/>
      <c r="SH331" s="136"/>
      <c r="SI331" s="136"/>
      <c r="SJ331" s="136"/>
      <c r="SK331" s="136"/>
      <c r="SL331" s="136"/>
      <c r="SM331" s="136"/>
      <c r="SN331" s="136"/>
      <c r="SO331" s="136"/>
      <c r="SP331" s="136"/>
      <c r="SQ331" s="136"/>
      <c r="SR331" s="136"/>
      <c r="SS331" s="136"/>
      <c r="ST331" s="136"/>
      <c r="SU331" s="136"/>
      <c r="SV331" s="136"/>
      <c r="SW331" s="136"/>
      <c r="SX331" s="136"/>
      <c r="SY331" s="136"/>
      <c r="SZ331" s="136"/>
      <c r="TA331" s="136"/>
      <c r="TB331" s="136"/>
      <c r="TC331" s="136"/>
      <c r="TD331" s="136"/>
      <c r="TE331" s="136"/>
      <c r="TF331" s="136"/>
      <c r="TG331" s="136"/>
      <c r="TH331" s="136"/>
      <c r="TI331" s="136"/>
      <c r="TJ331" s="136"/>
      <c r="TK331" s="136"/>
      <c r="TL331" s="136"/>
      <c r="TM331" s="136"/>
      <c r="TN331" s="136"/>
      <c r="TO331" s="136"/>
      <c r="TP331" s="136"/>
      <c r="TQ331" s="136"/>
      <c r="TR331" s="136"/>
      <c r="TS331" s="136"/>
      <c r="TT331" s="136"/>
      <c r="TU331" s="136"/>
      <c r="TV331" s="136"/>
      <c r="TW331" s="136"/>
      <c r="TX331" s="136"/>
      <c r="TY331" s="136"/>
      <c r="TZ331" s="136"/>
      <c r="UA331" s="136"/>
      <c r="UB331" s="136"/>
      <c r="UC331" s="136"/>
      <c r="UD331" s="136"/>
      <c r="UE331" s="136"/>
      <c r="UF331" s="136"/>
      <c r="UG331" s="136"/>
      <c r="UH331" s="136"/>
      <c r="UI331" s="136"/>
      <c r="UJ331" s="136"/>
      <c r="UK331" s="136"/>
      <c r="UL331" s="136"/>
      <c r="UM331" s="136"/>
      <c r="UN331" s="136"/>
      <c r="UO331" s="136"/>
      <c r="UP331" s="136"/>
      <c r="UQ331" s="136"/>
      <c r="UR331" s="136"/>
      <c r="US331" s="136"/>
      <c r="UT331" s="136"/>
      <c r="UU331" s="136"/>
      <c r="UV331" s="136"/>
      <c r="UW331" s="136"/>
      <c r="UX331" s="136"/>
      <c r="UY331" s="136"/>
      <c r="UZ331" s="136"/>
      <c r="VA331" s="136"/>
      <c r="VB331" s="136"/>
      <c r="VC331" s="136"/>
      <c r="VD331" s="136"/>
      <c r="VE331" s="136"/>
      <c r="VF331" s="136"/>
      <c r="VG331" s="136"/>
      <c r="VH331" s="136"/>
      <c r="VI331" s="136"/>
      <c r="VJ331" s="136"/>
      <c r="VK331" s="136"/>
      <c r="VL331" s="136"/>
      <c r="VM331" s="136"/>
      <c r="VN331" s="136"/>
      <c r="VO331" s="136"/>
      <c r="VP331" s="136"/>
      <c r="VQ331" s="136"/>
      <c r="VR331" s="136"/>
      <c r="VS331" s="136"/>
      <c r="VT331" s="136"/>
      <c r="VU331" s="136"/>
      <c r="VV331" s="136"/>
      <c r="VW331" s="136"/>
      <c r="VX331" s="136"/>
      <c r="VY331" s="136"/>
      <c r="VZ331" s="136"/>
      <c r="WA331" s="136"/>
      <c r="WB331" s="136"/>
      <c r="WC331" s="136"/>
      <c r="WD331" s="136"/>
      <c r="WE331" s="136"/>
      <c r="WF331" s="136"/>
      <c r="WG331" s="136"/>
      <c r="WH331" s="136"/>
      <c r="WI331" s="136"/>
      <c r="WJ331" s="136"/>
      <c r="WK331" s="136"/>
      <c r="WL331" s="136"/>
      <c r="WM331" s="136"/>
      <c r="WN331" s="136"/>
      <c r="WO331" s="136"/>
      <c r="WP331" s="136"/>
      <c r="WQ331" s="136"/>
      <c r="WR331" s="136"/>
      <c r="WS331" s="136"/>
      <c r="WT331" s="136"/>
      <c r="WU331" s="136"/>
      <c r="WV331" s="136"/>
      <c r="WW331" s="136"/>
      <c r="WX331" s="136"/>
      <c r="WY331" s="136"/>
      <c r="WZ331" s="136"/>
      <c r="XA331" s="136"/>
      <c r="XB331" s="136"/>
      <c r="XC331" s="136"/>
      <c r="XD331" s="136"/>
      <c r="XE331" s="136"/>
      <c r="XF331" s="136"/>
      <c r="XG331" s="136"/>
      <c r="XH331" s="136"/>
      <c r="XI331" s="136"/>
      <c r="XJ331" s="136"/>
      <c r="XK331" s="136"/>
      <c r="XL331" s="136"/>
      <c r="XM331" s="136"/>
      <c r="XN331" s="136"/>
      <c r="XO331" s="136"/>
      <c r="XP331" s="136"/>
      <c r="XQ331" s="136"/>
      <c r="XR331" s="136"/>
      <c r="XS331" s="136"/>
      <c r="XT331" s="136"/>
      <c r="XU331" s="136"/>
      <c r="XV331" s="136"/>
      <c r="XW331" s="136"/>
      <c r="XX331" s="136"/>
      <c r="XY331" s="136"/>
      <c r="XZ331" s="136"/>
      <c r="YA331" s="136"/>
      <c r="YB331" s="136"/>
      <c r="YC331" s="136"/>
      <c r="YD331" s="136"/>
      <c r="YE331" s="136"/>
      <c r="YF331" s="136"/>
      <c r="YG331" s="136"/>
      <c r="YH331" s="136"/>
      <c r="YI331" s="136"/>
      <c r="YJ331" s="136"/>
      <c r="YK331" s="136"/>
      <c r="YL331" s="136"/>
      <c r="YM331" s="136"/>
      <c r="YN331" s="136"/>
      <c r="YO331" s="136"/>
      <c r="YP331" s="136"/>
      <c r="YQ331" s="136"/>
      <c r="YR331" s="136"/>
      <c r="YS331" s="136"/>
      <c r="YT331" s="136"/>
      <c r="YU331" s="136"/>
      <c r="YV331" s="136"/>
      <c r="YW331" s="136"/>
      <c r="YX331" s="136"/>
      <c r="YY331" s="136"/>
      <c r="YZ331" s="136"/>
      <c r="ZA331" s="136"/>
      <c r="ZB331" s="136"/>
      <c r="ZC331" s="136"/>
      <c r="ZD331" s="136"/>
      <c r="ZE331" s="136"/>
      <c r="ZF331" s="136"/>
      <c r="ZG331" s="136"/>
      <c r="ZH331" s="136"/>
      <c r="ZI331" s="136"/>
      <c r="ZJ331" s="136"/>
      <c r="ZK331" s="136"/>
      <c r="ZL331" s="136"/>
      <c r="ZM331" s="136"/>
      <c r="ZN331" s="136"/>
      <c r="ZO331" s="136"/>
      <c r="ZP331" s="136"/>
      <c r="ZQ331" s="136"/>
      <c r="ZR331" s="136"/>
      <c r="ZS331" s="136"/>
      <c r="ZT331" s="136"/>
      <c r="ZU331" s="136"/>
      <c r="ZV331" s="136"/>
      <c r="ZW331" s="136"/>
      <c r="ZX331" s="136"/>
      <c r="ZY331" s="136"/>
      <c r="ZZ331" s="136"/>
      <c r="AAA331" s="136"/>
      <c r="AAB331" s="136"/>
      <c r="AAC331" s="136"/>
      <c r="AAD331" s="136"/>
      <c r="AAE331" s="136"/>
      <c r="AAF331" s="136"/>
      <c r="AAG331" s="136"/>
      <c r="AAH331" s="136"/>
      <c r="AAI331" s="136"/>
      <c r="AAJ331" s="136"/>
      <c r="AAK331" s="136"/>
      <c r="AAL331" s="136"/>
      <c r="AAM331" s="136"/>
      <c r="AAN331" s="136"/>
      <c r="AAO331" s="136"/>
      <c r="AAP331" s="136"/>
      <c r="AAQ331" s="136"/>
      <c r="AAR331" s="136"/>
      <c r="AAS331" s="136"/>
      <c r="AAT331" s="136"/>
      <c r="AAU331" s="136"/>
      <c r="AAV331" s="136"/>
      <c r="AAW331" s="136"/>
      <c r="AAX331" s="136"/>
      <c r="AAY331" s="136"/>
      <c r="AAZ331" s="136"/>
      <c r="ABA331" s="136"/>
      <c r="ABB331" s="136"/>
      <c r="ABC331" s="136"/>
      <c r="ABD331" s="136"/>
      <c r="ABE331" s="136"/>
      <c r="ABF331" s="136"/>
      <c r="ABG331" s="136"/>
      <c r="ABH331" s="136"/>
      <c r="ABI331" s="136"/>
      <c r="ABJ331" s="136"/>
      <c r="ABK331" s="136"/>
      <c r="ABL331" s="136"/>
      <c r="ABM331" s="136"/>
      <c r="ABN331" s="136"/>
      <c r="ABO331" s="136"/>
      <c r="ABP331" s="136"/>
      <c r="ABQ331" s="136"/>
      <c r="ABR331" s="136"/>
      <c r="ABS331" s="136"/>
      <c r="ABT331" s="136"/>
      <c r="ABU331" s="136"/>
      <c r="ABV331" s="136"/>
      <c r="ABW331" s="136"/>
      <c r="ABX331" s="136"/>
      <c r="ABY331" s="136"/>
      <c r="ABZ331" s="136"/>
      <c r="ACA331" s="136"/>
      <c r="ACB331" s="136"/>
      <c r="ACC331" s="136"/>
      <c r="ACD331" s="136"/>
      <c r="ACE331" s="136"/>
      <c r="ACF331" s="136"/>
      <c r="ACG331" s="136"/>
      <c r="ACH331" s="136"/>
      <c r="ACI331" s="136"/>
      <c r="ACJ331" s="136"/>
      <c r="ACK331" s="136"/>
      <c r="ACL331" s="136"/>
      <c r="ACM331" s="136"/>
      <c r="ACN331" s="136"/>
      <c r="ACO331" s="136"/>
      <c r="ACP331" s="136"/>
      <c r="ACQ331" s="136"/>
      <c r="ACR331" s="136"/>
      <c r="ACS331" s="136"/>
      <c r="ACT331" s="136"/>
      <c r="ACU331" s="136"/>
      <c r="ACV331" s="136"/>
      <c r="ACW331" s="136"/>
      <c r="ACX331" s="136"/>
      <c r="ACY331" s="136"/>
      <c r="ACZ331" s="136"/>
      <c r="ADA331" s="136"/>
      <c r="ADB331" s="136"/>
      <c r="ADC331" s="136"/>
      <c r="ADD331" s="136"/>
      <c r="ADE331" s="136"/>
      <c r="ADF331" s="136"/>
      <c r="ADG331" s="136"/>
      <c r="ADH331" s="136"/>
      <c r="ADI331" s="136"/>
      <c r="ADJ331" s="136"/>
      <c r="ADK331" s="136"/>
      <c r="ADL331" s="136"/>
      <c r="ADM331" s="136"/>
      <c r="ADN331" s="136"/>
      <c r="ADO331" s="136"/>
      <c r="ADP331" s="136"/>
      <c r="ADQ331" s="136"/>
      <c r="ADR331" s="136"/>
      <c r="ADS331" s="136"/>
      <c r="ADT331" s="136"/>
      <c r="ADU331" s="136"/>
      <c r="ADV331" s="136"/>
      <c r="ADW331" s="136"/>
      <c r="ADX331" s="136"/>
      <c r="ADY331" s="136"/>
      <c r="ADZ331" s="136"/>
      <c r="AEA331" s="136"/>
      <c r="AEB331" s="136"/>
      <c r="AEC331" s="136"/>
      <c r="AED331" s="136"/>
      <c r="AEE331" s="136"/>
      <c r="AEF331" s="136"/>
      <c r="AEG331" s="136"/>
      <c r="AEH331" s="136"/>
      <c r="AEI331" s="136"/>
      <c r="AEJ331" s="136"/>
      <c r="AEK331" s="136"/>
      <c r="AEL331" s="136"/>
      <c r="AEM331" s="136"/>
      <c r="AEN331" s="136"/>
      <c r="AEO331" s="136"/>
      <c r="AEP331" s="136"/>
      <c r="AEQ331" s="136"/>
      <c r="AER331" s="136"/>
      <c r="AES331" s="136"/>
      <c r="AET331" s="136"/>
      <c r="AEU331" s="136"/>
      <c r="AEV331" s="136"/>
      <c r="AEW331" s="136"/>
      <c r="AEX331" s="136"/>
      <c r="AEY331" s="136"/>
      <c r="AEZ331" s="136"/>
      <c r="AFA331" s="136"/>
      <c r="AFB331" s="136"/>
      <c r="AFC331" s="136"/>
      <c r="AFD331" s="136"/>
      <c r="AFE331" s="136"/>
      <c r="AFF331" s="136"/>
      <c r="AFG331" s="136"/>
      <c r="AFH331" s="136"/>
      <c r="AFI331" s="136"/>
      <c r="AFJ331" s="136"/>
      <c r="AFK331" s="136"/>
      <c r="AFL331" s="136"/>
      <c r="AFM331" s="136"/>
      <c r="AFN331" s="136"/>
      <c r="AFO331" s="136"/>
      <c r="AFP331" s="136"/>
      <c r="AFQ331" s="136"/>
      <c r="AFR331" s="136"/>
      <c r="AFS331" s="136"/>
      <c r="AFT331" s="136"/>
      <c r="AFU331" s="136"/>
      <c r="AFV331" s="136"/>
      <c r="AFW331" s="136"/>
      <c r="AFX331" s="136"/>
      <c r="AFY331" s="136"/>
      <c r="AFZ331" s="136"/>
      <c r="AGA331" s="136"/>
      <c r="AGB331" s="136"/>
      <c r="AGC331" s="136"/>
      <c r="AGD331" s="136"/>
      <c r="AGE331" s="136"/>
      <c r="AGF331" s="136"/>
      <c r="AGG331" s="136"/>
      <c r="AGH331" s="136"/>
      <c r="AGI331" s="136"/>
      <c r="AGJ331" s="136"/>
      <c r="AGK331" s="136"/>
      <c r="AGL331" s="136"/>
      <c r="AGM331" s="136"/>
      <c r="AGN331" s="136"/>
      <c r="AGO331" s="136"/>
      <c r="AGP331" s="136"/>
      <c r="AGQ331" s="136"/>
      <c r="AGR331" s="136"/>
      <c r="AGS331" s="136"/>
      <c r="AGT331" s="136"/>
      <c r="AGU331" s="136"/>
      <c r="AGV331" s="136"/>
      <c r="AGW331" s="136"/>
      <c r="AGX331" s="136"/>
      <c r="AGY331" s="136"/>
      <c r="AGZ331" s="136"/>
      <c r="AHA331" s="136"/>
      <c r="AHB331" s="136"/>
      <c r="AHC331" s="136"/>
      <c r="AHD331" s="136"/>
      <c r="AHE331" s="136"/>
      <c r="AHF331" s="136"/>
      <c r="AHG331" s="136"/>
      <c r="AHH331" s="136"/>
      <c r="AHI331" s="136"/>
      <c r="AHJ331" s="136"/>
      <c r="AHK331" s="136"/>
      <c r="AHL331" s="136"/>
      <c r="AHM331" s="136"/>
      <c r="AHN331" s="136"/>
      <c r="AHO331" s="136"/>
      <c r="AHP331" s="136"/>
      <c r="AHQ331" s="136"/>
      <c r="AHR331" s="136"/>
      <c r="AHS331" s="136"/>
      <c r="AHT331" s="136"/>
      <c r="AHU331" s="136"/>
      <c r="AHV331" s="136"/>
      <c r="AHW331" s="136"/>
      <c r="AHX331" s="136"/>
      <c r="AHY331" s="136"/>
      <c r="AHZ331" s="136"/>
      <c r="AIA331" s="136"/>
      <c r="AIB331" s="136"/>
      <c r="AIC331" s="136"/>
      <c r="AID331" s="136"/>
      <c r="AIE331" s="136"/>
      <c r="AIF331" s="136"/>
      <c r="AIG331" s="136"/>
      <c r="AIH331" s="136"/>
      <c r="AII331" s="136"/>
      <c r="AIJ331" s="136"/>
      <c r="AIK331" s="136"/>
      <c r="AIL331" s="136"/>
      <c r="AIM331" s="136"/>
      <c r="AIN331" s="136"/>
      <c r="AIO331" s="136"/>
      <c r="AIP331" s="136"/>
      <c r="AIQ331" s="136"/>
      <c r="AIR331" s="136"/>
      <c r="AIS331" s="136"/>
      <c r="AIT331" s="136"/>
      <c r="AIU331" s="136"/>
      <c r="AIV331" s="136"/>
      <c r="AIW331" s="136"/>
      <c r="AIX331" s="136"/>
      <c r="AIY331" s="136"/>
      <c r="AIZ331" s="136"/>
      <c r="AJA331" s="136"/>
      <c r="AJB331" s="136"/>
      <c r="AJC331" s="136"/>
      <c r="AJD331" s="136"/>
      <c r="AJE331" s="136"/>
      <c r="AJF331" s="136"/>
      <c r="AJG331" s="136"/>
      <c r="AJH331" s="136"/>
      <c r="AJI331" s="136"/>
      <c r="AJJ331" s="136"/>
      <c r="AJK331" s="136"/>
      <c r="AJL331" s="136"/>
      <c r="AJM331" s="136"/>
      <c r="AJN331" s="136"/>
      <c r="AJO331" s="136"/>
      <c r="AJP331" s="136"/>
      <c r="AJQ331" s="136"/>
      <c r="AJR331" s="136"/>
      <c r="AJS331" s="136"/>
      <c r="AJT331" s="136"/>
      <c r="AJU331" s="136"/>
      <c r="AJV331" s="136"/>
      <c r="AJW331" s="136"/>
      <c r="AJX331" s="136"/>
      <c r="AJY331" s="136"/>
      <c r="AJZ331" s="136"/>
      <c r="AKA331" s="136"/>
      <c r="AKB331" s="136"/>
      <c r="AKC331" s="136"/>
      <c r="AKD331" s="136"/>
      <c r="AKE331" s="136"/>
      <c r="AKF331" s="136"/>
      <c r="AKG331" s="136"/>
      <c r="AKH331" s="136"/>
      <c r="AKI331" s="136"/>
      <c r="AKJ331" s="136"/>
      <c r="AKK331" s="136"/>
      <c r="AKL331" s="136"/>
      <c r="AKM331" s="136"/>
      <c r="AKN331" s="136"/>
      <c r="AKO331" s="136"/>
      <c r="AKP331" s="136"/>
      <c r="AKQ331" s="136"/>
      <c r="AKR331" s="136"/>
      <c r="AKS331" s="136"/>
      <c r="AKT331" s="136"/>
      <c r="AKU331" s="136"/>
      <c r="AKV331" s="136"/>
      <c r="AKW331" s="136"/>
      <c r="AKX331" s="136"/>
      <c r="AKY331" s="136"/>
      <c r="AKZ331" s="136"/>
      <c r="ALA331" s="136"/>
      <c r="ALB331" s="136"/>
      <c r="ALC331" s="136"/>
      <c r="ALD331" s="136"/>
      <c r="ALE331" s="136"/>
      <c r="ALF331" s="136"/>
      <c r="ALG331" s="136"/>
      <c r="ALH331" s="136"/>
      <c r="ALI331" s="136"/>
      <c r="ALJ331" s="136"/>
      <c r="ALK331" s="136"/>
      <c r="ALL331" s="136"/>
      <c r="ALM331" s="136"/>
      <c r="ALN331" s="136"/>
      <c r="ALO331" s="136"/>
      <c r="ALP331" s="136"/>
      <c r="ALQ331" s="136"/>
      <c r="ALR331" s="136"/>
      <c r="ALS331" s="136"/>
      <c r="ALT331" s="136"/>
      <c r="ALU331" s="136"/>
      <c r="ALV331" s="136"/>
      <c r="ALW331" s="136"/>
      <c r="ALX331" s="136"/>
      <c r="ALY331" s="136"/>
      <c r="ALZ331" s="136"/>
      <c r="AMA331" s="136"/>
      <c r="AMB331" s="136"/>
      <c r="AMC331" s="136"/>
      <c r="AMD331" s="136"/>
      <c r="AME331" s="136"/>
      <c r="AMF331" s="136"/>
      <c r="AMG331" s="136"/>
      <c r="AMH331" s="136"/>
      <c r="AMI331" s="136"/>
    </row>
    <row r="332" spans="1:1023" ht="30" x14ac:dyDescent="0.25">
      <c r="A332" s="298" t="s">
        <v>767</v>
      </c>
      <c r="B332" s="193">
        <v>332</v>
      </c>
      <c r="C332" s="201" t="s">
        <v>26017</v>
      </c>
      <c r="D332" s="215" t="s">
        <v>768</v>
      </c>
      <c r="E332" s="224"/>
      <c r="F332" s="239">
        <v>3</v>
      </c>
      <c r="G332" s="207">
        <v>3</v>
      </c>
      <c r="H332" s="207">
        <v>1</v>
      </c>
      <c r="I332" s="369" t="s">
        <v>769</v>
      </c>
      <c r="J332" s="431" t="s">
        <v>770</v>
      </c>
      <c r="K332" s="432">
        <v>1</v>
      </c>
      <c r="L332" s="432" t="s">
        <v>771</v>
      </c>
      <c r="M332" s="433"/>
      <c r="N332" s="433"/>
      <c r="O332" s="432">
        <v>3</v>
      </c>
      <c r="P332" s="433"/>
      <c r="Q332" s="433"/>
      <c r="R332" s="433"/>
      <c r="S332" s="433"/>
      <c r="T332" s="433"/>
      <c r="U332" s="428"/>
      <c r="V332" s="256">
        <f>IF(O332=1,10,100)</f>
        <v>100</v>
      </c>
      <c r="W332" s="256">
        <f>IF(O332=1,1,IF(O332=2,10,100))</f>
        <v>100</v>
      </c>
      <c r="X332" s="256">
        <f>IF(O332=3,20,100)</f>
        <v>20</v>
      </c>
      <c r="Y332" s="256">
        <f>IF(P332=1,10,100)</f>
        <v>100</v>
      </c>
      <c r="Z332" s="256">
        <f>IF(P332=1,1,IF(P332=2,10,100))</f>
        <v>100</v>
      </c>
      <c r="AA332" s="257">
        <f>IF(OR(EXACT(Q332,"1A"),EXACT(Q332,"1B")),0.1,IF(Q332=2,1,100))</f>
        <v>100</v>
      </c>
      <c r="AB332" s="257">
        <f>IF(OR(EXACT(R332,"1A"),EXACT(R332,"1B")),0.1,IF(R332=2,1,100))</f>
        <v>100</v>
      </c>
      <c r="AC332" s="257">
        <f>IF(OR(EXACT(S332,"1A"),EXACT(S332,"1B")),0.3,IF(S332=2,3,100))</f>
        <v>100</v>
      </c>
      <c r="AD332" s="313">
        <v>0.06</v>
      </c>
      <c r="AE332" s="224"/>
      <c r="AF332" s="249">
        <f>IF(OR(OR(EXACT(J332,"1A"),EXACT(J332,"1B"),EXACT(J332,"1C")),K332=1),1,IF(K332=2,10,100))</f>
        <v>1</v>
      </c>
      <c r="AG332" s="249">
        <f>IF(OR(EXACT(J332,"1A"),EXACT(J332,"1B"),EXACT(J332,"1C")),1,IF(J332=2,10,100))</f>
        <v>1</v>
      </c>
      <c r="AH332" s="249">
        <f>IF(OR(EXACT(J332,"1A"),EXACT(J332,"1B"),EXACT(J332,"1C"),K332=1),3,100)</f>
        <v>3</v>
      </c>
      <c r="AI332" s="249">
        <f>IF(OR(EXACT(J332,"1A"),EXACT(J332,"1B"),EXACT(J332,"1C")),5,100)</f>
        <v>5</v>
      </c>
      <c r="AJ332" s="251" t="s">
        <v>772</v>
      </c>
      <c r="AK332" s="337">
        <v>1</v>
      </c>
      <c r="AL332" s="227">
        <v>1</v>
      </c>
      <c r="AM332" s="251" t="s">
        <v>772</v>
      </c>
      <c r="AN332" s="220">
        <v>10</v>
      </c>
      <c r="AO332" s="220">
        <v>10</v>
      </c>
      <c r="AP332" s="136"/>
      <c r="AQ332" s="199" t="s">
        <v>773</v>
      </c>
      <c r="AR332" s="136"/>
      <c r="AS332" s="136"/>
      <c r="AT332" s="136"/>
      <c r="AU332" s="136"/>
      <c r="AV332" s="136"/>
      <c r="AW332" s="136"/>
      <c r="AX332" s="136"/>
      <c r="AY332" s="136"/>
      <c r="AZ332" s="136"/>
      <c r="BA332" s="136"/>
      <c r="BB332" s="136"/>
      <c r="BC332" s="136"/>
      <c r="BD332" s="136"/>
      <c r="BE332" s="136"/>
      <c r="BF332" s="136"/>
      <c r="BG332" s="136"/>
      <c r="BH332" s="136"/>
      <c r="BI332" s="136"/>
      <c r="BJ332" s="136"/>
      <c r="BK332" s="136"/>
      <c r="BL332" s="136"/>
      <c r="BM332" s="136"/>
      <c r="BN332" s="136"/>
      <c r="BO332" s="136"/>
      <c r="BP332" s="136"/>
      <c r="BQ332" s="136"/>
      <c r="BR332" s="136"/>
      <c r="BS332" s="136"/>
      <c r="BT332" s="136"/>
      <c r="BU332" s="136"/>
      <c r="BV332" s="136"/>
      <c r="BW332" s="136"/>
      <c r="BX332" s="136"/>
      <c r="BY332" s="136"/>
      <c r="BZ332" s="136"/>
      <c r="CA332" s="136"/>
      <c r="CB332" s="136"/>
      <c r="CC332" s="136"/>
      <c r="CD332" s="136"/>
      <c r="CE332" s="136"/>
      <c r="CF332" s="136"/>
      <c r="CG332" s="136"/>
      <c r="CH332" s="136"/>
      <c r="CI332" s="136"/>
      <c r="CJ332" s="136"/>
      <c r="CK332" s="136"/>
      <c r="CL332" s="136"/>
      <c r="CM332" s="136"/>
      <c r="CN332" s="136"/>
      <c r="CO332" s="136"/>
      <c r="CP332" s="136"/>
      <c r="CQ332" s="136"/>
      <c r="CR332" s="136"/>
      <c r="CS332" s="136"/>
      <c r="CT332" s="136"/>
      <c r="CU332" s="136"/>
      <c r="CV332" s="136"/>
      <c r="CW332" s="136"/>
      <c r="CX332" s="136"/>
      <c r="CY332" s="136"/>
      <c r="CZ332" s="136"/>
      <c r="DA332" s="136"/>
      <c r="DB332" s="136"/>
      <c r="DC332" s="136"/>
      <c r="DD332" s="136"/>
      <c r="DE332" s="136"/>
      <c r="DF332" s="136"/>
      <c r="DG332" s="136"/>
      <c r="DH332" s="136"/>
      <c r="DI332" s="136"/>
      <c r="DJ332" s="136"/>
      <c r="DK332" s="136"/>
      <c r="DL332" s="136"/>
      <c r="DM332" s="136"/>
      <c r="DN332" s="136"/>
      <c r="DO332" s="136"/>
      <c r="DP332" s="136"/>
      <c r="DQ332" s="136"/>
      <c r="DR332" s="136"/>
      <c r="DS332" s="136"/>
      <c r="DT332" s="136"/>
      <c r="DU332" s="136"/>
      <c r="DV332" s="136"/>
      <c r="DW332" s="136"/>
      <c r="DX332" s="136"/>
      <c r="DY332" s="136"/>
      <c r="DZ332" s="136"/>
      <c r="EA332" s="136"/>
      <c r="EB332" s="136"/>
      <c r="EC332" s="136"/>
      <c r="ED332" s="136"/>
      <c r="EE332" s="136"/>
      <c r="EF332" s="136"/>
      <c r="EG332" s="136"/>
      <c r="EH332" s="136"/>
      <c r="EI332" s="136"/>
      <c r="EJ332" s="136"/>
      <c r="EK332" s="136"/>
      <c r="EL332" s="136"/>
      <c r="EM332" s="136"/>
      <c r="EN332" s="136"/>
      <c r="EO332" s="136"/>
      <c r="EP332" s="136"/>
      <c r="EQ332" s="136"/>
      <c r="ER332" s="136"/>
      <c r="ES332" s="136"/>
      <c r="ET332" s="136"/>
      <c r="EU332" s="136"/>
      <c r="EV332" s="136"/>
      <c r="EW332" s="136"/>
      <c r="EX332" s="136"/>
      <c r="EY332" s="136"/>
      <c r="EZ332" s="136"/>
      <c r="FA332" s="136"/>
      <c r="FB332" s="136"/>
      <c r="FC332" s="136"/>
      <c r="FD332" s="136"/>
      <c r="FE332" s="136"/>
      <c r="FF332" s="136"/>
      <c r="FG332" s="136"/>
      <c r="FH332" s="136"/>
      <c r="FI332" s="136"/>
      <c r="FJ332" s="136"/>
      <c r="FK332" s="136"/>
      <c r="FL332" s="136"/>
      <c r="FM332" s="136"/>
      <c r="FN332" s="136"/>
      <c r="FO332" s="136"/>
      <c r="FP332" s="136"/>
      <c r="FQ332" s="136"/>
      <c r="FR332" s="136"/>
      <c r="FS332" s="136"/>
      <c r="FT332" s="136"/>
      <c r="FU332" s="136"/>
      <c r="FV332" s="136"/>
      <c r="FW332" s="136"/>
      <c r="FX332" s="136"/>
      <c r="FY332" s="136"/>
      <c r="FZ332" s="136"/>
      <c r="GA332" s="136"/>
      <c r="GB332" s="136"/>
      <c r="GC332" s="136"/>
      <c r="GD332" s="136"/>
      <c r="GE332" s="136"/>
      <c r="GF332" s="136"/>
      <c r="GG332" s="136"/>
      <c r="GH332" s="136"/>
      <c r="GI332" s="136"/>
      <c r="GJ332" s="136"/>
      <c r="GK332" s="136"/>
      <c r="GL332" s="136"/>
      <c r="GM332" s="136"/>
      <c r="GN332" s="136"/>
      <c r="GO332" s="136"/>
      <c r="GP332" s="136"/>
      <c r="GQ332" s="136"/>
      <c r="GR332" s="136"/>
      <c r="GS332" s="136"/>
      <c r="GT332" s="136"/>
      <c r="GU332" s="136"/>
      <c r="GV332" s="136"/>
      <c r="GW332" s="136"/>
      <c r="GX332" s="136"/>
      <c r="GY332" s="136"/>
      <c r="GZ332" s="136"/>
      <c r="HA332" s="136"/>
      <c r="HB332" s="136"/>
      <c r="HC332" s="136"/>
      <c r="HD332" s="136"/>
      <c r="HE332" s="136"/>
      <c r="HF332" s="136"/>
      <c r="HG332" s="136"/>
      <c r="HH332" s="136"/>
      <c r="HI332" s="136"/>
      <c r="HJ332" s="136"/>
      <c r="HK332" s="136"/>
      <c r="HL332" s="136"/>
      <c r="HM332" s="136"/>
      <c r="HN332" s="136"/>
      <c r="HO332" s="136"/>
      <c r="HP332" s="136"/>
      <c r="HQ332" s="136"/>
      <c r="HR332" s="136"/>
      <c r="HS332" s="136"/>
      <c r="HT332" s="136"/>
      <c r="HU332" s="136"/>
      <c r="HV332" s="136"/>
      <c r="HW332" s="136"/>
      <c r="HX332" s="136"/>
      <c r="HY332" s="136"/>
      <c r="HZ332" s="136"/>
      <c r="IA332" s="136"/>
      <c r="IB332" s="136"/>
      <c r="IC332" s="136"/>
      <c r="ID332" s="136"/>
      <c r="IE332" s="136"/>
      <c r="IF332" s="136"/>
      <c r="IG332" s="136"/>
      <c r="IH332" s="136"/>
      <c r="II332" s="136"/>
      <c r="IJ332" s="136"/>
      <c r="IK332" s="136"/>
      <c r="IL332" s="136"/>
      <c r="IM332" s="136"/>
      <c r="IN332" s="136"/>
      <c r="IO332" s="136"/>
      <c r="IP332" s="136"/>
      <c r="IQ332" s="136"/>
      <c r="IR332" s="136"/>
      <c r="IS332" s="136"/>
      <c r="IT332" s="136"/>
      <c r="IU332" s="136"/>
      <c r="IV332" s="136"/>
      <c r="IW332" s="136"/>
      <c r="IX332" s="136"/>
      <c r="IY332" s="136"/>
      <c r="IZ332" s="136"/>
      <c r="JA332" s="136"/>
      <c r="JB332" s="136"/>
      <c r="JC332" s="136"/>
      <c r="JD332" s="136"/>
      <c r="JE332" s="136"/>
      <c r="JF332" s="136"/>
      <c r="JG332" s="136"/>
      <c r="JH332" s="136"/>
      <c r="JI332" s="136"/>
      <c r="JJ332" s="136"/>
      <c r="JK332" s="136"/>
      <c r="JL332" s="136"/>
      <c r="JM332" s="136"/>
      <c r="JN332" s="136"/>
      <c r="JO332" s="136"/>
      <c r="JP332" s="136"/>
      <c r="JQ332" s="136"/>
      <c r="JR332" s="136"/>
      <c r="JS332" s="136"/>
      <c r="JT332" s="136"/>
      <c r="JU332" s="136"/>
      <c r="JV332" s="136"/>
      <c r="JW332" s="136"/>
      <c r="JX332" s="136"/>
      <c r="JY332" s="136"/>
      <c r="JZ332" s="136"/>
      <c r="KA332" s="136"/>
      <c r="KB332" s="136"/>
      <c r="KC332" s="136"/>
      <c r="KD332" s="136"/>
      <c r="KE332" s="136"/>
      <c r="KF332" s="136"/>
      <c r="KG332" s="136"/>
      <c r="KH332" s="136"/>
      <c r="KI332" s="136"/>
      <c r="KJ332" s="136"/>
      <c r="KK332" s="136"/>
      <c r="KL332" s="136"/>
      <c r="KM332" s="136"/>
      <c r="KN332" s="136"/>
      <c r="KO332" s="136"/>
      <c r="KP332" s="136"/>
      <c r="KQ332" s="136"/>
      <c r="KR332" s="136"/>
      <c r="KS332" s="136"/>
      <c r="KT332" s="136"/>
      <c r="KU332" s="136"/>
      <c r="KV332" s="136"/>
      <c r="KW332" s="136"/>
      <c r="KX332" s="136"/>
      <c r="KY332" s="136"/>
      <c r="KZ332" s="136"/>
      <c r="LA332" s="136"/>
      <c r="LB332" s="136"/>
      <c r="LC332" s="136"/>
      <c r="LD332" s="136"/>
      <c r="LE332" s="136"/>
      <c r="LF332" s="136"/>
      <c r="LG332" s="136"/>
      <c r="LH332" s="136"/>
      <c r="LI332" s="136"/>
      <c r="LJ332" s="136"/>
      <c r="LK332" s="136"/>
      <c r="LL332" s="136"/>
      <c r="LM332" s="136"/>
      <c r="LN332" s="136"/>
      <c r="LO332" s="136"/>
      <c r="LP332" s="136"/>
      <c r="LQ332" s="136"/>
      <c r="LR332" s="136"/>
      <c r="LS332" s="136"/>
      <c r="LT332" s="136"/>
      <c r="LU332" s="136"/>
      <c r="LV332" s="136"/>
      <c r="LW332" s="136"/>
      <c r="LX332" s="136"/>
      <c r="LY332" s="136"/>
      <c r="LZ332" s="136"/>
      <c r="MA332" s="136"/>
      <c r="MB332" s="136"/>
      <c r="MC332" s="136"/>
      <c r="MD332" s="136"/>
      <c r="ME332" s="136"/>
      <c r="MF332" s="136"/>
      <c r="MG332" s="136"/>
      <c r="MH332" s="136"/>
      <c r="MI332" s="136"/>
      <c r="MJ332" s="136"/>
      <c r="MK332" s="136"/>
      <c r="ML332" s="136"/>
      <c r="MM332" s="136"/>
      <c r="MN332" s="136"/>
      <c r="MO332" s="136"/>
      <c r="MP332" s="136"/>
      <c r="MQ332" s="136"/>
      <c r="MR332" s="136"/>
      <c r="MS332" s="136"/>
      <c r="MT332" s="136"/>
      <c r="MU332" s="136"/>
      <c r="MV332" s="136"/>
      <c r="MW332" s="136"/>
      <c r="MX332" s="136"/>
      <c r="MY332" s="136"/>
      <c r="MZ332" s="136"/>
      <c r="NA332" s="136"/>
      <c r="NB332" s="136"/>
      <c r="NC332" s="136"/>
      <c r="ND332" s="136"/>
      <c r="NE332" s="136"/>
      <c r="NF332" s="136"/>
      <c r="NG332" s="136"/>
      <c r="NH332" s="136"/>
      <c r="NI332" s="136"/>
      <c r="NJ332" s="136"/>
      <c r="NK332" s="136"/>
      <c r="NL332" s="136"/>
      <c r="NM332" s="136"/>
      <c r="NN332" s="136"/>
      <c r="NO332" s="136"/>
      <c r="NP332" s="136"/>
      <c r="NQ332" s="136"/>
      <c r="NR332" s="136"/>
      <c r="NS332" s="136"/>
      <c r="NT332" s="136"/>
      <c r="NU332" s="136"/>
      <c r="NV332" s="136"/>
      <c r="NW332" s="136"/>
      <c r="NX332" s="136"/>
      <c r="NY332" s="136"/>
      <c r="NZ332" s="136"/>
      <c r="OA332" s="136"/>
      <c r="OB332" s="136"/>
      <c r="OC332" s="136"/>
      <c r="OD332" s="136"/>
      <c r="OE332" s="136"/>
      <c r="OF332" s="136"/>
      <c r="OG332" s="136"/>
      <c r="OH332" s="136"/>
      <c r="OI332" s="136"/>
      <c r="OJ332" s="136"/>
      <c r="OK332" s="136"/>
      <c r="OL332" s="136"/>
      <c r="OM332" s="136"/>
      <c r="ON332" s="136"/>
      <c r="OO332" s="136"/>
      <c r="OP332" s="136"/>
      <c r="OQ332" s="136"/>
      <c r="OR332" s="136"/>
      <c r="OS332" s="136"/>
      <c r="OT332" s="136"/>
      <c r="OU332" s="136"/>
      <c r="OV332" s="136"/>
      <c r="OW332" s="136"/>
      <c r="OX332" s="136"/>
      <c r="OY332" s="136"/>
      <c r="OZ332" s="136"/>
      <c r="PA332" s="136"/>
      <c r="PB332" s="136"/>
      <c r="PC332" s="136"/>
      <c r="PD332" s="136"/>
      <c r="PE332" s="136"/>
      <c r="PF332" s="136"/>
      <c r="PG332" s="136"/>
      <c r="PH332" s="136"/>
      <c r="PI332" s="136"/>
      <c r="PJ332" s="136"/>
      <c r="PK332" s="136"/>
      <c r="PL332" s="136"/>
      <c r="PM332" s="136"/>
      <c r="PN332" s="136"/>
      <c r="PO332" s="136"/>
      <c r="PP332" s="136"/>
      <c r="PQ332" s="136"/>
      <c r="PR332" s="136"/>
      <c r="PS332" s="136"/>
      <c r="PT332" s="136"/>
      <c r="PU332" s="136"/>
      <c r="PV332" s="136"/>
      <c r="PW332" s="136"/>
      <c r="PX332" s="136"/>
      <c r="PY332" s="136"/>
      <c r="PZ332" s="136"/>
      <c r="QA332" s="136"/>
      <c r="QB332" s="136"/>
      <c r="QC332" s="136"/>
      <c r="QD332" s="136"/>
      <c r="QE332" s="136"/>
      <c r="QF332" s="136"/>
      <c r="QG332" s="136"/>
      <c r="QH332" s="136"/>
      <c r="QI332" s="136"/>
      <c r="QJ332" s="136"/>
      <c r="QK332" s="136"/>
      <c r="QL332" s="136"/>
      <c r="QM332" s="136"/>
      <c r="QN332" s="136"/>
      <c r="QO332" s="136"/>
      <c r="QP332" s="136"/>
      <c r="QQ332" s="136"/>
      <c r="QR332" s="136"/>
      <c r="QS332" s="136"/>
      <c r="QT332" s="136"/>
      <c r="QU332" s="136"/>
      <c r="QV332" s="136"/>
      <c r="QW332" s="136"/>
      <c r="QX332" s="136"/>
      <c r="QY332" s="136"/>
      <c r="QZ332" s="136"/>
      <c r="RA332" s="136"/>
      <c r="RB332" s="136"/>
      <c r="RC332" s="136"/>
      <c r="RD332" s="136"/>
      <c r="RE332" s="136"/>
      <c r="RF332" s="136"/>
      <c r="RG332" s="136"/>
      <c r="RH332" s="136"/>
      <c r="RI332" s="136"/>
      <c r="RJ332" s="136"/>
      <c r="RK332" s="136"/>
      <c r="RL332" s="136"/>
      <c r="RM332" s="136"/>
      <c r="RN332" s="136"/>
      <c r="RO332" s="136"/>
      <c r="RP332" s="136"/>
      <c r="RQ332" s="136"/>
      <c r="RR332" s="136"/>
      <c r="RS332" s="136"/>
      <c r="RT332" s="136"/>
      <c r="RU332" s="136"/>
      <c r="RV332" s="136"/>
      <c r="RW332" s="136"/>
      <c r="RX332" s="136"/>
      <c r="RY332" s="136"/>
      <c r="RZ332" s="136"/>
      <c r="SA332" s="136"/>
      <c r="SB332" s="136"/>
      <c r="SC332" s="136"/>
      <c r="SD332" s="136"/>
      <c r="SE332" s="136"/>
      <c r="SF332" s="136"/>
      <c r="SG332" s="136"/>
      <c r="SH332" s="136"/>
      <c r="SI332" s="136"/>
      <c r="SJ332" s="136"/>
      <c r="SK332" s="136"/>
      <c r="SL332" s="136"/>
      <c r="SM332" s="136"/>
      <c r="SN332" s="136"/>
      <c r="SO332" s="136"/>
      <c r="SP332" s="136"/>
      <c r="SQ332" s="136"/>
      <c r="SR332" s="136"/>
      <c r="SS332" s="136"/>
      <c r="ST332" s="136"/>
      <c r="SU332" s="136"/>
      <c r="SV332" s="136"/>
      <c r="SW332" s="136"/>
      <c r="SX332" s="136"/>
      <c r="SY332" s="136"/>
      <c r="SZ332" s="136"/>
      <c r="TA332" s="136"/>
      <c r="TB332" s="136"/>
      <c r="TC332" s="136"/>
      <c r="TD332" s="136"/>
      <c r="TE332" s="136"/>
      <c r="TF332" s="136"/>
      <c r="TG332" s="136"/>
      <c r="TH332" s="136"/>
      <c r="TI332" s="136"/>
      <c r="TJ332" s="136"/>
      <c r="TK332" s="136"/>
      <c r="TL332" s="136"/>
      <c r="TM332" s="136"/>
      <c r="TN332" s="136"/>
      <c r="TO332" s="136"/>
      <c r="TP332" s="136"/>
      <c r="TQ332" s="136"/>
      <c r="TR332" s="136"/>
      <c r="TS332" s="136"/>
      <c r="TT332" s="136"/>
      <c r="TU332" s="136"/>
      <c r="TV332" s="136"/>
      <c r="TW332" s="136"/>
      <c r="TX332" s="136"/>
      <c r="TY332" s="136"/>
      <c r="TZ332" s="136"/>
      <c r="UA332" s="136"/>
      <c r="UB332" s="136"/>
      <c r="UC332" s="136"/>
      <c r="UD332" s="136"/>
      <c r="UE332" s="136"/>
      <c r="UF332" s="136"/>
      <c r="UG332" s="136"/>
      <c r="UH332" s="136"/>
      <c r="UI332" s="136"/>
      <c r="UJ332" s="136"/>
      <c r="UK332" s="136"/>
      <c r="UL332" s="136"/>
      <c r="UM332" s="136"/>
      <c r="UN332" s="136"/>
      <c r="UO332" s="136"/>
      <c r="UP332" s="136"/>
      <c r="UQ332" s="136"/>
      <c r="UR332" s="136"/>
      <c r="US332" s="136"/>
      <c r="UT332" s="136"/>
      <c r="UU332" s="136"/>
      <c r="UV332" s="136"/>
      <c r="UW332" s="136"/>
      <c r="UX332" s="136"/>
      <c r="UY332" s="136"/>
      <c r="UZ332" s="136"/>
      <c r="VA332" s="136"/>
      <c r="VB332" s="136"/>
      <c r="VC332" s="136"/>
      <c r="VD332" s="136"/>
      <c r="VE332" s="136"/>
      <c r="VF332" s="136"/>
      <c r="VG332" s="136"/>
      <c r="VH332" s="136"/>
      <c r="VI332" s="136"/>
      <c r="VJ332" s="136"/>
      <c r="VK332" s="136"/>
      <c r="VL332" s="136"/>
      <c r="VM332" s="136"/>
      <c r="VN332" s="136"/>
      <c r="VO332" s="136"/>
      <c r="VP332" s="136"/>
      <c r="VQ332" s="136"/>
      <c r="VR332" s="136"/>
      <c r="VS332" s="136"/>
      <c r="VT332" s="136"/>
      <c r="VU332" s="136"/>
      <c r="VV332" s="136"/>
      <c r="VW332" s="136"/>
      <c r="VX332" s="136"/>
      <c r="VY332" s="136"/>
      <c r="VZ332" s="136"/>
      <c r="WA332" s="136"/>
      <c r="WB332" s="136"/>
      <c r="WC332" s="136"/>
      <c r="WD332" s="136"/>
      <c r="WE332" s="136"/>
      <c r="WF332" s="136"/>
      <c r="WG332" s="136"/>
      <c r="WH332" s="136"/>
      <c r="WI332" s="136"/>
      <c r="WJ332" s="136"/>
      <c r="WK332" s="136"/>
      <c r="WL332" s="136"/>
      <c r="WM332" s="136"/>
      <c r="WN332" s="136"/>
      <c r="WO332" s="136"/>
      <c r="WP332" s="136"/>
      <c r="WQ332" s="136"/>
      <c r="WR332" s="136"/>
      <c r="WS332" s="136"/>
      <c r="WT332" s="136"/>
      <c r="WU332" s="136"/>
      <c r="WV332" s="136"/>
      <c r="WW332" s="136"/>
      <c r="WX332" s="136"/>
      <c r="WY332" s="136"/>
      <c r="WZ332" s="136"/>
      <c r="XA332" s="136"/>
      <c r="XB332" s="136"/>
      <c r="XC332" s="136"/>
      <c r="XD332" s="136"/>
      <c r="XE332" s="136"/>
      <c r="XF332" s="136"/>
      <c r="XG332" s="136"/>
      <c r="XH332" s="136"/>
      <c r="XI332" s="136"/>
      <c r="XJ332" s="136"/>
      <c r="XK332" s="136"/>
      <c r="XL332" s="136"/>
      <c r="XM332" s="136"/>
      <c r="XN332" s="136"/>
      <c r="XO332" s="136"/>
      <c r="XP332" s="136"/>
      <c r="XQ332" s="136"/>
      <c r="XR332" s="136"/>
      <c r="XS332" s="136"/>
      <c r="XT332" s="136"/>
      <c r="XU332" s="136"/>
      <c r="XV332" s="136"/>
      <c r="XW332" s="136"/>
      <c r="XX332" s="136"/>
      <c r="XY332" s="136"/>
      <c r="XZ332" s="136"/>
      <c r="YA332" s="136"/>
      <c r="YB332" s="136"/>
      <c r="YC332" s="136"/>
      <c r="YD332" s="136"/>
      <c r="YE332" s="136"/>
      <c r="YF332" s="136"/>
      <c r="YG332" s="136"/>
      <c r="YH332" s="136"/>
      <c r="YI332" s="136"/>
      <c r="YJ332" s="136"/>
      <c r="YK332" s="136"/>
      <c r="YL332" s="136"/>
      <c r="YM332" s="136"/>
      <c r="YN332" s="136"/>
      <c r="YO332" s="136"/>
      <c r="YP332" s="136"/>
      <c r="YQ332" s="136"/>
      <c r="YR332" s="136"/>
      <c r="YS332" s="136"/>
      <c r="YT332" s="136"/>
      <c r="YU332" s="136"/>
      <c r="YV332" s="136"/>
      <c r="YW332" s="136"/>
      <c r="YX332" s="136"/>
      <c r="YY332" s="136"/>
      <c r="YZ332" s="136"/>
      <c r="ZA332" s="136"/>
      <c r="ZB332" s="136"/>
      <c r="ZC332" s="136"/>
      <c r="ZD332" s="136"/>
      <c r="ZE332" s="136"/>
      <c r="ZF332" s="136"/>
      <c r="ZG332" s="136"/>
      <c r="ZH332" s="136"/>
      <c r="ZI332" s="136"/>
      <c r="ZJ332" s="136"/>
      <c r="ZK332" s="136"/>
      <c r="ZL332" s="136"/>
      <c r="ZM332" s="136"/>
      <c r="ZN332" s="136"/>
      <c r="ZO332" s="136"/>
      <c r="ZP332" s="136"/>
      <c r="ZQ332" s="136"/>
      <c r="ZR332" s="136"/>
      <c r="ZS332" s="136"/>
      <c r="ZT332" s="136"/>
      <c r="ZU332" s="136"/>
      <c r="ZV332" s="136"/>
      <c r="ZW332" s="136"/>
      <c r="ZX332" s="136"/>
      <c r="ZY332" s="136"/>
      <c r="ZZ332" s="136"/>
      <c r="AAA332" s="136"/>
      <c r="AAB332" s="136"/>
      <c r="AAC332" s="136"/>
      <c r="AAD332" s="136"/>
      <c r="AAE332" s="136"/>
      <c r="AAF332" s="136"/>
      <c r="AAG332" s="136"/>
      <c r="AAH332" s="136"/>
      <c r="AAI332" s="136"/>
      <c r="AAJ332" s="136"/>
      <c r="AAK332" s="136"/>
      <c r="AAL332" s="136"/>
      <c r="AAM332" s="136"/>
      <c r="AAN332" s="136"/>
      <c r="AAO332" s="136"/>
      <c r="AAP332" s="136"/>
      <c r="AAQ332" s="136"/>
      <c r="AAR332" s="136"/>
      <c r="AAS332" s="136"/>
      <c r="AAT332" s="136"/>
      <c r="AAU332" s="136"/>
      <c r="AAV332" s="136"/>
      <c r="AAW332" s="136"/>
      <c r="AAX332" s="136"/>
      <c r="AAY332" s="136"/>
      <c r="AAZ332" s="136"/>
      <c r="ABA332" s="136"/>
      <c r="ABB332" s="136"/>
      <c r="ABC332" s="136"/>
      <c r="ABD332" s="136"/>
      <c r="ABE332" s="136"/>
      <c r="ABF332" s="136"/>
      <c r="ABG332" s="136"/>
      <c r="ABH332" s="136"/>
      <c r="ABI332" s="136"/>
      <c r="ABJ332" s="136"/>
      <c r="ABK332" s="136"/>
      <c r="ABL332" s="136"/>
      <c r="ABM332" s="136"/>
      <c r="ABN332" s="136"/>
      <c r="ABO332" s="136"/>
      <c r="ABP332" s="136"/>
      <c r="ABQ332" s="136"/>
      <c r="ABR332" s="136"/>
      <c r="ABS332" s="136"/>
      <c r="ABT332" s="136"/>
      <c r="ABU332" s="136"/>
      <c r="ABV332" s="136"/>
      <c r="ABW332" s="136"/>
      <c r="ABX332" s="136"/>
      <c r="ABY332" s="136"/>
      <c r="ABZ332" s="136"/>
      <c r="ACA332" s="136"/>
      <c r="ACB332" s="136"/>
      <c r="ACC332" s="136"/>
      <c r="ACD332" s="136"/>
      <c r="ACE332" s="136"/>
      <c r="ACF332" s="136"/>
      <c r="ACG332" s="136"/>
      <c r="ACH332" s="136"/>
      <c r="ACI332" s="136"/>
      <c r="ACJ332" s="136"/>
      <c r="ACK332" s="136"/>
      <c r="ACL332" s="136"/>
      <c r="ACM332" s="136"/>
      <c r="ACN332" s="136"/>
      <c r="ACO332" s="136"/>
      <c r="ACP332" s="136"/>
      <c r="ACQ332" s="136"/>
      <c r="ACR332" s="136"/>
      <c r="ACS332" s="136"/>
      <c r="ACT332" s="136"/>
      <c r="ACU332" s="136"/>
      <c r="ACV332" s="136"/>
      <c r="ACW332" s="136"/>
      <c r="ACX332" s="136"/>
      <c r="ACY332" s="136"/>
      <c r="ACZ332" s="136"/>
      <c r="ADA332" s="136"/>
      <c r="ADB332" s="136"/>
      <c r="ADC332" s="136"/>
      <c r="ADD332" s="136"/>
      <c r="ADE332" s="136"/>
      <c r="ADF332" s="136"/>
      <c r="ADG332" s="136"/>
      <c r="ADH332" s="136"/>
      <c r="ADI332" s="136"/>
      <c r="ADJ332" s="136"/>
      <c r="ADK332" s="136"/>
      <c r="ADL332" s="136"/>
      <c r="ADM332" s="136"/>
      <c r="ADN332" s="136"/>
      <c r="ADO332" s="136"/>
      <c r="ADP332" s="136"/>
      <c r="ADQ332" s="136"/>
      <c r="ADR332" s="136"/>
      <c r="ADS332" s="136"/>
      <c r="ADT332" s="136"/>
      <c r="ADU332" s="136"/>
      <c r="ADV332" s="136"/>
      <c r="ADW332" s="136"/>
      <c r="ADX332" s="136"/>
      <c r="ADY332" s="136"/>
      <c r="ADZ332" s="136"/>
      <c r="AEA332" s="136"/>
      <c r="AEB332" s="136"/>
      <c r="AEC332" s="136"/>
      <c r="AED332" s="136"/>
      <c r="AEE332" s="136"/>
      <c r="AEF332" s="136"/>
      <c r="AEG332" s="136"/>
      <c r="AEH332" s="136"/>
      <c r="AEI332" s="136"/>
      <c r="AEJ332" s="136"/>
      <c r="AEK332" s="136"/>
      <c r="AEL332" s="136"/>
      <c r="AEM332" s="136"/>
      <c r="AEN332" s="136"/>
      <c r="AEO332" s="136"/>
      <c r="AEP332" s="136"/>
      <c r="AEQ332" s="136"/>
      <c r="AER332" s="136"/>
      <c r="AES332" s="136"/>
      <c r="AET332" s="136"/>
      <c r="AEU332" s="136"/>
      <c r="AEV332" s="136"/>
      <c r="AEW332" s="136"/>
      <c r="AEX332" s="136"/>
      <c r="AEY332" s="136"/>
      <c r="AEZ332" s="136"/>
      <c r="AFA332" s="136"/>
      <c r="AFB332" s="136"/>
      <c r="AFC332" s="136"/>
      <c r="AFD332" s="136"/>
      <c r="AFE332" s="136"/>
      <c r="AFF332" s="136"/>
      <c r="AFG332" s="136"/>
      <c r="AFH332" s="136"/>
      <c r="AFI332" s="136"/>
      <c r="AFJ332" s="136"/>
      <c r="AFK332" s="136"/>
      <c r="AFL332" s="136"/>
      <c r="AFM332" s="136"/>
      <c r="AFN332" s="136"/>
      <c r="AFO332" s="136"/>
      <c r="AFP332" s="136"/>
      <c r="AFQ332" s="136"/>
      <c r="AFR332" s="136"/>
      <c r="AFS332" s="136"/>
      <c r="AFT332" s="136"/>
      <c r="AFU332" s="136"/>
      <c r="AFV332" s="136"/>
      <c r="AFW332" s="136"/>
      <c r="AFX332" s="136"/>
      <c r="AFY332" s="136"/>
      <c r="AFZ332" s="136"/>
      <c r="AGA332" s="136"/>
      <c r="AGB332" s="136"/>
      <c r="AGC332" s="136"/>
      <c r="AGD332" s="136"/>
      <c r="AGE332" s="136"/>
      <c r="AGF332" s="136"/>
      <c r="AGG332" s="136"/>
      <c r="AGH332" s="136"/>
      <c r="AGI332" s="136"/>
      <c r="AGJ332" s="136"/>
      <c r="AGK332" s="136"/>
      <c r="AGL332" s="136"/>
      <c r="AGM332" s="136"/>
      <c r="AGN332" s="136"/>
      <c r="AGO332" s="136"/>
      <c r="AGP332" s="136"/>
      <c r="AGQ332" s="136"/>
      <c r="AGR332" s="136"/>
      <c r="AGS332" s="136"/>
      <c r="AGT332" s="136"/>
      <c r="AGU332" s="136"/>
      <c r="AGV332" s="136"/>
      <c r="AGW332" s="136"/>
      <c r="AGX332" s="136"/>
      <c r="AGY332" s="136"/>
      <c r="AGZ332" s="136"/>
      <c r="AHA332" s="136"/>
      <c r="AHB332" s="136"/>
      <c r="AHC332" s="136"/>
      <c r="AHD332" s="136"/>
      <c r="AHE332" s="136"/>
      <c r="AHF332" s="136"/>
      <c r="AHG332" s="136"/>
      <c r="AHH332" s="136"/>
      <c r="AHI332" s="136"/>
      <c r="AHJ332" s="136"/>
      <c r="AHK332" s="136"/>
      <c r="AHL332" s="136"/>
      <c r="AHM332" s="136"/>
      <c r="AHN332" s="136"/>
      <c r="AHO332" s="136"/>
      <c r="AHP332" s="136"/>
      <c r="AHQ332" s="136"/>
      <c r="AHR332" s="136"/>
      <c r="AHS332" s="136"/>
      <c r="AHT332" s="136"/>
      <c r="AHU332" s="136"/>
      <c r="AHV332" s="136"/>
      <c r="AHW332" s="136"/>
      <c r="AHX332" s="136"/>
      <c r="AHY332" s="136"/>
      <c r="AHZ332" s="136"/>
      <c r="AIA332" s="136"/>
      <c r="AIB332" s="136"/>
      <c r="AIC332" s="136"/>
      <c r="AID332" s="136"/>
      <c r="AIE332" s="136"/>
      <c r="AIF332" s="136"/>
      <c r="AIG332" s="136"/>
      <c r="AIH332" s="136"/>
      <c r="AII332" s="136"/>
      <c r="AIJ332" s="136"/>
      <c r="AIK332" s="136"/>
      <c r="AIL332" s="136"/>
      <c r="AIM332" s="136"/>
      <c r="AIN332" s="136"/>
      <c r="AIO332" s="136"/>
      <c r="AIP332" s="136"/>
      <c r="AIQ332" s="136"/>
      <c r="AIR332" s="136"/>
      <c r="AIS332" s="136"/>
      <c r="AIT332" s="136"/>
      <c r="AIU332" s="136"/>
      <c r="AIV332" s="136"/>
      <c r="AIW332" s="136"/>
      <c r="AIX332" s="136"/>
      <c r="AIY332" s="136"/>
      <c r="AIZ332" s="136"/>
      <c r="AJA332" s="136"/>
      <c r="AJB332" s="136"/>
      <c r="AJC332" s="136"/>
      <c r="AJD332" s="136"/>
      <c r="AJE332" s="136"/>
      <c r="AJF332" s="136"/>
      <c r="AJG332" s="136"/>
      <c r="AJH332" s="136"/>
      <c r="AJI332" s="136"/>
      <c r="AJJ332" s="136"/>
      <c r="AJK332" s="136"/>
      <c r="AJL332" s="136"/>
      <c r="AJM332" s="136"/>
      <c r="AJN332" s="136"/>
      <c r="AJO332" s="136"/>
      <c r="AJP332" s="136"/>
      <c r="AJQ332" s="136"/>
      <c r="AJR332" s="136"/>
      <c r="AJS332" s="136"/>
      <c r="AJT332" s="136"/>
      <c r="AJU332" s="136"/>
      <c r="AJV332" s="136"/>
      <c r="AJW332" s="136"/>
      <c r="AJX332" s="136"/>
      <c r="AJY332" s="136"/>
      <c r="AJZ332" s="136"/>
      <c r="AKA332" s="136"/>
      <c r="AKB332" s="136"/>
      <c r="AKC332" s="136"/>
      <c r="AKD332" s="136"/>
      <c r="AKE332" s="136"/>
      <c r="AKF332" s="136"/>
      <c r="AKG332" s="136"/>
      <c r="AKH332" s="136"/>
      <c r="AKI332" s="136"/>
      <c r="AKJ332" s="136"/>
      <c r="AKK332" s="136"/>
      <c r="AKL332" s="136"/>
      <c r="AKM332" s="136"/>
      <c r="AKN332" s="136"/>
      <c r="AKO332" s="136"/>
      <c r="AKP332" s="136"/>
      <c r="AKQ332" s="136"/>
      <c r="AKR332" s="136"/>
      <c r="AKS332" s="136"/>
      <c r="AKT332" s="136"/>
      <c r="AKU332" s="136"/>
      <c r="AKV332" s="136"/>
      <c r="AKW332" s="136"/>
      <c r="AKX332" s="136"/>
      <c r="AKY332" s="136"/>
      <c r="AKZ332" s="136"/>
      <c r="ALA332" s="136"/>
      <c r="ALB332" s="136"/>
      <c r="ALC332" s="136"/>
      <c r="ALD332" s="136"/>
      <c r="ALE332" s="136"/>
      <c r="ALF332" s="136"/>
      <c r="ALG332" s="136"/>
      <c r="ALH332" s="136"/>
      <c r="ALI332" s="136"/>
      <c r="ALJ332" s="136"/>
      <c r="ALK332" s="136"/>
      <c r="ALL332" s="136"/>
      <c r="ALM332" s="136"/>
      <c r="ALN332" s="136"/>
      <c r="ALO332" s="136"/>
      <c r="ALP332" s="136"/>
      <c r="ALQ332" s="136"/>
      <c r="ALR332" s="136"/>
      <c r="ALS332" s="136"/>
      <c r="ALT332" s="136"/>
      <c r="ALU332" s="136"/>
      <c r="ALV332" s="136"/>
      <c r="ALW332" s="136"/>
      <c r="ALX332" s="136"/>
      <c r="ALY332" s="136"/>
      <c r="ALZ332" s="136"/>
      <c r="AMA332" s="136"/>
      <c r="AMB332" s="136"/>
      <c r="AMC332" s="136"/>
      <c r="AMD332" s="136"/>
      <c r="AME332" s="136"/>
      <c r="AMF332" s="136"/>
      <c r="AMG332" s="136"/>
      <c r="AMH332" s="136"/>
      <c r="AMI332" s="136"/>
    </row>
    <row r="333" spans="1:1023" ht="29.25" x14ac:dyDescent="0.25">
      <c r="A333" s="366" t="s">
        <v>13913</v>
      </c>
      <c r="B333" s="193">
        <v>333</v>
      </c>
      <c r="C333" s="192" t="s">
        <v>13911</v>
      </c>
      <c r="D333" s="215" t="s">
        <v>13912</v>
      </c>
      <c r="E333" s="224"/>
      <c r="F333" s="239"/>
      <c r="G333" s="207"/>
      <c r="H333" s="207"/>
      <c r="I333" s="369"/>
      <c r="J333" s="431" t="s">
        <v>851</v>
      </c>
      <c r="K333" s="432">
        <v>1</v>
      </c>
      <c r="L333" s="432">
        <v>1</v>
      </c>
      <c r="M333" s="433"/>
      <c r="N333" s="433"/>
      <c r="O333" s="432"/>
      <c r="P333" s="433"/>
      <c r="Q333" s="433"/>
      <c r="R333" s="433"/>
      <c r="S333" s="433"/>
      <c r="T333" s="433"/>
      <c r="U333" s="428"/>
      <c r="V333" s="256">
        <f>IF(O333=1,10,100)</f>
        <v>100</v>
      </c>
      <c r="W333" s="256">
        <f>IF(O333=1,1,IF(O333=2,10,100))</f>
        <v>100</v>
      </c>
      <c r="X333" s="256">
        <f>IF(O333=3,20,100)</f>
        <v>100</v>
      </c>
      <c r="Y333" s="256">
        <f>IF(P333=1,10,100)</f>
        <v>100</v>
      </c>
      <c r="Z333" s="256">
        <f>IF(P333=1,1,IF(P333=2,10,100))</f>
        <v>100</v>
      </c>
      <c r="AA333" s="257">
        <f>IF(OR(EXACT(Q333,"1A"),EXACT(Q333,"1B")),0.1,IF(Q333=2,1,100))</f>
        <v>100</v>
      </c>
      <c r="AB333" s="257">
        <f>IF(OR(EXACT(R333,"1A"),EXACT(R333,"1B")),0.1,IF(R333=2,1,100))</f>
        <v>100</v>
      </c>
      <c r="AC333" s="257">
        <f>IF(OR(EXACT(S333,"1A"),EXACT(S333,"1B")),0.3,IF(S333=2,3,100))</f>
        <v>100</v>
      </c>
      <c r="AD333" s="313"/>
      <c r="AE333" s="224"/>
      <c r="AF333" s="249">
        <f>IF(OR(OR(EXACT(J333,"1A"),EXACT(J333,"1B"),EXACT(J333,"1C")),K333=1),1,IF(K333=2,10,100))</f>
        <v>1</v>
      </c>
      <c r="AG333" s="249">
        <f>IF(OR(EXACT(J333,"1A"),EXACT(J333,"1B"),EXACT(J333,"1C")),1,IF(J333=2,10,100))</f>
        <v>1</v>
      </c>
      <c r="AH333" s="249">
        <f>IF(OR(EXACT(J333,"1A"),EXACT(J333,"1B"),EXACT(J333,"1C"),K333=1),3,100)</f>
        <v>3</v>
      </c>
      <c r="AI333" s="249">
        <f>IF(OR(EXACT(J333,"1A"),EXACT(J333,"1B"),EXACT(J333,"1C")),5,100)</f>
        <v>5</v>
      </c>
      <c r="AJ333" s="251"/>
      <c r="AK333" s="337">
        <v>1</v>
      </c>
      <c r="AL333" s="227">
        <v>1</v>
      </c>
      <c r="AM333" s="251"/>
      <c r="AN333" s="220">
        <v>1</v>
      </c>
      <c r="AO333" s="220">
        <v>10</v>
      </c>
      <c r="AP333" s="136"/>
      <c r="AQ333" s="199" t="s">
        <v>26272</v>
      </c>
      <c r="AR333" s="136"/>
      <c r="AS333" s="136"/>
      <c r="AT333" s="136"/>
      <c r="AU333" s="136"/>
      <c r="AV333" s="136"/>
      <c r="AW333" s="136"/>
      <c r="AX333" s="136"/>
      <c r="AY333" s="136"/>
      <c r="AZ333" s="136"/>
      <c r="BA333" s="136"/>
      <c r="BB333" s="136"/>
      <c r="BC333" s="136"/>
      <c r="BD333" s="136"/>
      <c r="BE333" s="136"/>
      <c r="BF333" s="136"/>
      <c r="BG333" s="136"/>
      <c r="BH333" s="136"/>
      <c r="BI333" s="136"/>
      <c r="BJ333" s="136"/>
      <c r="BK333" s="136"/>
      <c r="BL333" s="136"/>
      <c r="BM333" s="136"/>
      <c r="BN333" s="136"/>
      <c r="BO333" s="136"/>
      <c r="BP333" s="136"/>
      <c r="BQ333" s="136"/>
      <c r="BR333" s="136"/>
      <c r="BS333" s="136"/>
      <c r="BT333" s="136"/>
      <c r="BU333" s="136"/>
      <c r="BV333" s="136"/>
      <c r="BW333" s="136"/>
      <c r="BX333" s="136"/>
      <c r="BY333" s="136"/>
      <c r="BZ333" s="136"/>
      <c r="CA333" s="136"/>
      <c r="CB333" s="136"/>
      <c r="CC333" s="136"/>
      <c r="CD333" s="136"/>
      <c r="CE333" s="136"/>
      <c r="CF333" s="136"/>
      <c r="CG333" s="136"/>
      <c r="CH333" s="136"/>
      <c r="CI333" s="136"/>
      <c r="CJ333" s="136"/>
      <c r="CK333" s="136"/>
      <c r="CL333" s="136"/>
      <c r="CM333" s="136"/>
      <c r="CN333" s="136"/>
      <c r="CO333" s="136"/>
      <c r="CP333" s="136"/>
      <c r="CQ333" s="136"/>
      <c r="CR333" s="136"/>
      <c r="CS333" s="136"/>
      <c r="CT333" s="136"/>
      <c r="CU333" s="136"/>
      <c r="CV333" s="136"/>
      <c r="CW333" s="136"/>
      <c r="CX333" s="136"/>
      <c r="CY333" s="136"/>
      <c r="CZ333" s="136"/>
      <c r="DA333" s="136"/>
      <c r="DB333" s="136"/>
      <c r="DC333" s="136"/>
      <c r="DD333" s="136"/>
      <c r="DE333" s="136"/>
      <c r="DF333" s="136"/>
      <c r="DG333" s="136"/>
      <c r="DH333" s="136"/>
      <c r="DI333" s="136"/>
      <c r="DJ333" s="136"/>
      <c r="DK333" s="136"/>
      <c r="DL333" s="136"/>
      <c r="DM333" s="136"/>
      <c r="DN333" s="136"/>
      <c r="DO333" s="136"/>
      <c r="DP333" s="136"/>
      <c r="DQ333" s="136"/>
      <c r="DR333" s="136"/>
      <c r="DS333" s="136"/>
      <c r="DT333" s="136"/>
      <c r="DU333" s="136"/>
      <c r="DV333" s="136"/>
      <c r="DW333" s="136"/>
      <c r="DX333" s="136"/>
      <c r="DY333" s="136"/>
      <c r="DZ333" s="136"/>
      <c r="EA333" s="136"/>
      <c r="EB333" s="136"/>
      <c r="EC333" s="136"/>
      <c r="ED333" s="136"/>
      <c r="EE333" s="136"/>
      <c r="EF333" s="136"/>
      <c r="EG333" s="136"/>
      <c r="EH333" s="136"/>
      <c r="EI333" s="136"/>
      <c r="EJ333" s="136"/>
      <c r="EK333" s="136"/>
      <c r="EL333" s="136"/>
      <c r="EM333" s="136"/>
      <c r="EN333" s="136"/>
      <c r="EO333" s="136"/>
      <c r="EP333" s="136"/>
      <c r="EQ333" s="136"/>
      <c r="ER333" s="136"/>
      <c r="ES333" s="136"/>
      <c r="ET333" s="136"/>
      <c r="EU333" s="136"/>
      <c r="EV333" s="136"/>
      <c r="EW333" s="136"/>
      <c r="EX333" s="136"/>
      <c r="EY333" s="136"/>
      <c r="EZ333" s="136"/>
      <c r="FA333" s="136"/>
      <c r="FB333" s="136"/>
      <c r="FC333" s="136"/>
      <c r="FD333" s="136"/>
      <c r="FE333" s="136"/>
      <c r="FF333" s="136"/>
      <c r="FG333" s="136"/>
      <c r="FH333" s="136"/>
      <c r="FI333" s="136"/>
      <c r="FJ333" s="136"/>
      <c r="FK333" s="136"/>
      <c r="FL333" s="136"/>
      <c r="FM333" s="136"/>
      <c r="FN333" s="136"/>
      <c r="FO333" s="136"/>
      <c r="FP333" s="136"/>
      <c r="FQ333" s="136"/>
      <c r="FR333" s="136"/>
      <c r="FS333" s="136"/>
      <c r="FT333" s="136"/>
      <c r="FU333" s="136"/>
      <c r="FV333" s="136"/>
      <c r="FW333" s="136"/>
      <c r="FX333" s="136"/>
      <c r="FY333" s="136"/>
      <c r="FZ333" s="136"/>
      <c r="GA333" s="136"/>
      <c r="GB333" s="136"/>
      <c r="GC333" s="136"/>
      <c r="GD333" s="136"/>
      <c r="GE333" s="136"/>
      <c r="GF333" s="136"/>
      <c r="GG333" s="136"/>
      <c r="GH333" s="136"/>
      <c r="GI333" s="136"/>
      <c r="GJ333" s="136"/>
      <c r="GK333" s="136"/>
      <c r="GL333" s="136"/>
      <c r="GM333" s="136"/>
      <c r="GN333" s="136"/>
      <c r="GO333" s="136"/>
      <c r="GP333" s="136"/>
      <c r="GQ333" s="136"/>
      <c r="GR333" s="136"/>
      <c r="GS333" s="136"/>
      <c r="GT333" s="136"/>
      <c r="GU333" s="136"/>
      <c r="GV333" s="136"/>
      <c r="GW333" s="136"/>
      <c r="GX333" s="136"/>
      <c r="GY333" s="136"/>
      <c r="GZ333" s="136"/>
      <c r="HA333" s="136"/>
      <c r="HB333" s="136"/>
      <c r="HC333" s="136"/>
      <c r="HD333" s="136"/>
      <c r="HE333" s="136"/>
      <c r="HF333" s="136"/>
      <c r="HG333" s="136"/>
      <c r="HH333" s="136"/>
      <c r="HI333" s="136"/>
      <c r="HJ333" s="136"/>
      <c r="HK333" s="136"/>
      <c r="HL333" s="136"/>
      <c r="HM333" s="136"/>
      <c r="HN333" s="136"/>
      <c r="HO333" s="136"/>
      <c r="HP333" s="136"/>
      <c r="HQ333" s="136"/>
      <c r="HR333" s="136"/>
      <c r="HS333" s="136"/>
      <c r="HT333" s="136"/>
      <c r="HU333" s="136"/>
      <c r="HV333" s="136"/>
      <c r="HW333" s="136"/>
      <c r="HX333" s="136"/>
      <c r="HY333" s="136"/>
      <c r="HZ333" s="136"/>
      <c r="IA333" s="136"/>
      <c r="IB333" s="136"/>
      <c r="IC333" s="136"/>
      <c r="ID333" s="136"/>
      <c r="IE333" s="136"/>
      <c r="IF333" s="136"/>
      <c r="IG333" s="136"/>
      <c r="IH333" s="136"/>
      <c r="II333" s="136"/>
      <c r="IJ333" s="136"/>
      <c r="IK333" s="136"/>
      <c r="IL333" s="136"/>
      <c r="IM333" s="136"/>
      <c r="IN333" s="136"/>
      <c r="IO333" s="136"/>
      <c r="IP333" s="136"/>
      <c r="IQ333" s="136"/>
      <c r="IR333" s="136"/>
      <c r="IS333" s="136"/>
      <c r="IT333" s="136"/>
      <c r="IU333" s="136"/>
      <c r="IV333" s="136"/>
      <c r="IW333" s="136"/>
      <c r="IX333" s="136"/>
      <c r="IY333" s="136"/>
      <c r="IZ333" s="136"/>
      <c r="JA333" s="136"/>
      <c r="JB333" s="136"/>
      <c r="JC333" s="136"/>
      <c r="JD333" s="136"/>
      <c r="JE333" s="136"/>
      <c r="JF333" s="136"/>
      <c r="JG333" s="136"/>
      <c r="JH333" s="136"/>
      <c r="JI333" s="136"/>
      <c r="JJ333" s="136"/>
      <c r="JK333" s="136"/>
      <c r="JL333" s="136"/>
      <c r="JM333" s="136"/>
      <c r="JN333" s="136"/>
      <c r="JO333" s="136"/>
      <c r="JP333" s="136"/>
      <c r="JQ333" s="136"/>
      <c r="JR333" s="136"/>
      <c r="JS333" s="136"/>
      <c r="JT333" s="136"/>
      <c r="JU333" s="136"/>
      <c r="JV333" s="136"/>
      <c r="JW333" s="136"/>
      <c r="JX333" s="136"/>
      <c r="JY333" s="136"/>
      <c r="JZ333" s="136"/>
      <c r="KA333" s="136"/>
      <c r="KB333" s="136"/>
      <c r="KC333" s="136"/>
      <c r="KD333" s="136"/>
      <c r="KE333" s="136"/>
      <c r="KF333" s="136"/>
      <c r="KG333" s="136"/>
      <c r="KH333" s="136"/>
      <c r="KI333" s="136"/>
      <c r="KJ333" s="136"/>
      <c r="KK333" s="136"/>
      <c r="KL333" s="136"/>
      <c r="KM333" s="136"/>
      <c r="KN333" s="136"/>
      <c r="KO333" s="136"/>
      <c r="KP333" s="136"/>
      <c r="KQ333" s="136"/>
      <c r="KR333" s="136"/>
      <c r="KS333" s="136"/>
      <c r="KT333" s="136"/>
      <c r="KU333" s="136"/>
      <c r="KV333" s="136"/>
      <c r="KW333" s="136"/>
      <c r="KX333" s="136"/>
      <c r="KY333" s="136"/>
      <c r="KZ333" s="136"/>
      <c r="LA333" s="136"/>
      <c r="LB333" s="136"/>
      <c r="LC333" s="136"/>
      <c r="LD333" s="136"/>
      <c r="LE333" s="136"/>
      <c r="LF333" s="136"/>
      <c r="LG333" s="136"/>
      <c r="LH333" s="136"/>
      <c r="LI333" s="136"/>
      <c r="LJ333" s="136"/>
      <c r="LK333" s="136"/>
      <c r="LL333" s="136"/>
      <c r="LM333" s="136"/>
      <c r="LN333" s="136"/>
      <c r="LO333" s="136"/>
      <c r="LP333" s="136"/>
      <c r="LQ333" s="136"/>
      <c r="LR333" s="136"/>
      <c r="LS333" s="136"/>
      <c r="LT333" s="136"/>
      <c r="LU333" s="136"/>
      <c r="LV333" s="136"/>
      <c r="LW333" s="136"/>
      <c r="LX333" s="136"/>
      <c r="LY333" s="136"/>
      <c r="LZ333" s="136"/>
      <c r="MA333" s="136"/>
      <c r="MB333" s="136"/>
      <c r="MC333" s="136"/>
      <c r="MD333" s="136"/>
      <c r="ME333" s="136"/>
      <c r="MF333" s="136"/>
      <c r="MG333" s="136"/>
      <c r="MH333" s="136"/>
      <c r="MI333" s="136"/>
      <c r="MJ333" s="136"/>
      <c r="MK333" s="136"/>
      <c r="ML333" s="136"/>
      <c r="MM333" s="136"/>
      <c r="MN333" s="136"/>
      <c r="MO333" s="136"/>
      <c r="MP333" s="136"/>
      <c r="MQ333" s="136"/>
      <c r="MR333" s="136"/>
      <c r="MS333" s="136"/>
      <c r="MT333" s="136"/>
      <c r="MU333" s="136"/>
      <c r="MV333" s="136"/>
      <c r="MW333" s="136"/>
      <c r="MX333" s="136"/>
      <c r="MY333" s="136"/>
      <c r="MZ333" s="136"/>
      <c r="NA333" s="136"/>
      <c r="NB333" s="136"/>
      <c r="NC333" s="136"/>
      <c r="ND333" s="136"/>
      <c r="NE333" s="136"/>
      <c r="NF333" s="136"/>
      <c r="NG333" s="136"/>
      <c r="NH333" s="136"/>
      <c r="NI333" s="136"/>
      <c r="NJ333" s="136"/>
      <c r="NK333" s="136"/>
      <c r="NL333" s="136"/>
      <c r="NM333" s="136"/>
      <c r="NN333" s="136"/>
      <c r="NO333" s="136"/>
      <c r="NP333" s="136"/>
      <c r="NQ333" s="136"/>
      <c r="NR333" s="136"/>
      <c r="NS333" s="136"/>
      <c r="NT333" s="136"/>
      <c r="NU333" s="136"/>
      <c r="NV333" s="136"/>
      <c r="NW333" s="136"/>
      <c r="NX333" s="136"/>
      <c r="NY333" s="136"/>
      <c r="NZ333" s="136"/>
      <c r="OA333" s="136"/>
      <c r="OB333" s="136"/>
      <c r="OC333" s="136"/>
      <c r="OD333" s="136"/>
      <c r="OE333" s="136"/>
      <c r="OF333" s="136"/>
      <c r="OG333" s="136"/>
      <c r="OH333" s="136"/>
      <c r="OI333" s="136"/>
      <c r="OJ333" s="136"/>
      <c r="OK333" s="136"/>
      <c r="OL333" s="136"/>
      <c r="OM333" s="136"/>
      <c r="ON333" s="136"/>
      <c r="OO333" s="136"/>
      <c r="OP333" s="136"/>
      <c r="OQ333" s="136"/>
      <c r="OR333" s="136"/>
      <c r="OS333" s="136"/>
      <c r="OT333" s="136"/>
      <c r="OU333" s="136"/>
      <c r="OV333" s="136"/>
      <c r="OW333" s="136"/>
      <c r="OX333" s="136"/>
      <c r="OY333" s="136"/>
      <c r="OZ333" s="136"/>
      <c r="PA333" s="136"/>
      <c r="PB333" s="136"/>
      <c r="PC333" s="136"/>
      <c r="PD333" s="136"/>
      <c r="PE333" s="136"/>
      <c r="PF333" s="136"/>
      <c r="PG333" s="136"/>
      <c r="PH333" s="136"/>
      <c r="PI333" s="136"/>
      <c r="PJ333" s="136"/>
      <c r="PK333" s="136"/>
      <c r="PL333" s="136"/>
      <c r="PM333" s="136"/>
      <c r="PN333" s="136"/>
      <c r="PO333" s="136"/>
      <c r="PP333" s="136"/>
      <c r="PQ333" s="136"/>
      <c r="PR333" s="136"/>
      <c r="PS333" s="136"/>
      <c r="PT333" s="136"/>
      <c r="PU333" s="136"/>
      <c r="PV333" s="136"/>
      <c r="PW333" s="136"/>
      <c r="PX333" s="136"/>
      <c r="PY333" s="136"/>
      <c r="PZ333" s="136"/>
      <c r="QA333" s="136"/>
      <c r="QB333" s="136"/>
      <c r="QC333" s="136"/>
      <c r="QD333" s="136"/>
      <c r="QE333" s="136"/>
      <c r="QF333" s="136"/>
      <c r="QG333" s="136"/>
      <c r="QH333" s="136"/>
      <c r="QI333" s="136"/>
      <c r="QJ333" s="136"/>
      <c r="QK333" s="136"/>
      <c r="QL333" s="136"/>
      <c r="QM333" s="136"/>
      <c r="QN333" s="136"/>
      <c r="QO333" s="136"/>
      <c r="QP333" s="136"/>
      <c r="QQ333" s="136"/>
      <c r="QR333" s="136"/>
      <c r="QS333" s="136"/>
      <c r="QT333" s="136"/>
      <c r="QU333" s="136"/>
      <c r="QV333" s="136"/>
      <c r="QW333" s="136"/>
      <c r="QX333" s="136"/>
      <c r="QY333" s="136"/>
      <c r="QZ333" s="136"/>
      <c r="RA333" s="136"/>
      <c r="RB333" s="136"/>
      <c r="RC333" s="136"/>
      <c r="RD333" s="136"/>
      <c r="RE333" s="136"/>
      <c r="RF333" s="136"/>
      <c r="RG333" s="136"/>
      <c r="RH333" s="136"/>
      <c r="RI333" s="136"/>
      <c r="RJ333" s="136"/>
      <c r="RK333" s="136"/>
      <c r="RL333" s="136"/>
      <c r="RM333" s="136"/>
      <c r="RN333" s="136"/>
      <c r="RO333" s="136"/>
      <c r="RP333" s="136"/>
      <c r="RQ333" s="136"/>
      <c r="RR333" s="136"/>
      <c r="RS333" s="136"/>
      <c r="RT333" s="136"/>
      <c r="RU333" s="136"/>
      <c r="RV333" s="136"/>
      <c r="RW333" s="136"/>
      <c r="RX333" s="136"/>
      <c r="RY333" s="136"/>
      <c r="RZ333" s="136"/>
      <c r="SA333" s="136"/>
      <c r="SB333" s="136"/>
      <c r="SC333" s="136"/>
      <c r="SD333" s="136"/>
      <c r="SE333" s="136"/>
      <c r="SF333" s="136"/>
      <c r="SG333" s="136"/>
      <c r="SH333" s="136"/>
      <c r="SI333" s="136"/>
      <c r="SJ333" s="136"/>
      <c r="SK333" s="136"/>
      <c r="SL333" s="136"/>
      <c r="SM333" s="136"/>
      <c r="SN333" s="136"/>
      <c r="SO333" s="136"/>
      <c r="SP333" s="136"/>
      <c r="SQ333" s="136"/>
      <c r="SR333" s="136"/>
      <c r="SS333" s="136"/>
      <c r="ST333" s="136"/>
      <c r="SU333" s="136"/>
      <c r="SV333" s="136"/>
      <c r="SW333" s="136"/>
      <c r="SX333" s="136"/>
      <c r="SY333" s="136"/>
      <c r="SZ333" s="136"/>
      <c r="TA333" s="136"/>
      <c r="TB333" s="136"/>
      <c r="TC333" s="136"/>
      <c r="TD333" s="136"/>
      <c r="TE333" s="136"/>
      <c r="TF333" s="136"/>
      <c r="TG333" s="136"/>
      <c r="TH333" s="136"/>
      <c r="TI333" s="136"/>
      <c r="TJ333" s="136"/>
      <c r="TK333" s="136"/>
      <c r="TL333" s="136"/>
      <c r="TM333" s="136"/>
      <c r="TN333" s="136"/>
      <c r="TO333" s="136"/>
      <c r="TP333" s="136"/>
      <c r="TQ333" s="136"/>
      <c r="TR333" s="136"/>
      <c r="TS333" s="136"/>
      <c r="TT333" s="136"/>
      <c r="TU333" s="136"/>
      <c r="TV333" s="136"/>
      <c r="TW333" s="136"/>
      <c r="TX333" s="136"/>
      <c r="TY333" s="136"/>
      <c r="TZ333" s="136"/>
      <c r="UA333" s="136"/>
      <c r="UB333" s="136"/>
      <c r="UC333" s="136"/>
      <c r="UD333" s="136"/>
      <c r="UE333" s="136"/>
      <c r="UF333" s="136"/>
      <c r="UG333" s="136"/>
      <c r="UH333" s="136"/>
      <c r="UI333" s="136"/>
      <c r="UJ333" s="136"/>
      <c r="UK333" s="136"/>
      <c r="UL333" s="136"/>
      <c r="UM333" s="136"/>
      <c r="UN333" s="136"/>
      <c r="UO333" s="136"/>
      <c r="UP333" s="136"/>
      <c r="UQ333" s="136"/>
      <c r="UR333" s="136"/>
      <c r="US333" s="136"/>
      <c r="UT333" s="136"/>
      <c r="UU333" s="136"/>
      <c r="UV333" s="136"/>
      <c r="UW333" s="136"/>
      <c r="UX333" s="136"/>
      <c r="UY333" s="136"/>
      <c r="UZ333" s="136"/>
      <c r="VA333" s="136"/>
      <c r="VB333" s="136"/>
      <c r="VC333" s="136"/>
      <c r="VD333" s="136"/>
      <c r="VE333" s="136"/>
      <c r="VF333" s="136"/>
      <c r="VG333" s="136"/>
      <c r="VH333" s="136"/>
      <c r="VI333" s="136"/>
      <c r="VJ333" s="136"/>
      <c r="VK333" s="136"/>
      <c r="VL333" s="136"/>
      <c r="VM333" s="136"/>
      <c r="VN333" s="136"/>
      <c r="VO333" s="136"/>
      <c r="VP333" s="136"/>
      <c r="VQ333" s="136"/>
      <c r="VR333" s="136"/>
      <c r="VS333" s="136"/>
      <c r="VT333" s="136"/>
      <c r="VU333" s="136"/>
      <c r="VV333" s="136"/>
      <c r="VW333" s="136"/>
      <c r="VX333" s="136"/>
      <c r="VY333" s="136"/>
      <c r="VZ333" s="136"/>
      <c r="WA333" s="136"/>
      <c r="WB333" s="136"/>
      <c r="WC333" s="136"/>
      <c r="WD333" s="136"/>
      <c r="WE333" s="136"/>
      <c r="WF333" s="136"/>
      <c r="WG333" s="136"/>
      <c r="WH333" s="136"/>
      <c r="WI333" s="136"/>
      <c r="WJ333" s="136"/>
      <c r="WK333" s="136"/>
      <c r="WL333" s="136"/>
      <c r="WM333" s="136"/>
      <c r="WN333" s="136"/>
      <c r="WO333" s="136"/>
      <c r="WP333" s="136"/>
      <c r="WQ333" s="136"/>
      <c r="WR333" s="136"/>
      <c r="WS333" s="136"/>
      <c r="WT333" s="136"/>
      <c r="WU333" s="136"/>
      <c r="WV333" s="136"/>
      <c r="WW333" s="136"/>
      <c r="WX333" s="136"/>
      <c r="WY333" s="136"/>
      <c r="WZ333" s="136"/>
      <c r="XA333" s="136"/>
      <c r="XB333" s="136"/>
      <c r="XC333" s="136"/>
      <c r="XD333" s="136"/>
      <c r="XE333" s="136"/>
      <c r="XF333" s="136"/>
      <c r="XG333" s="136"/>
      <c r="XH333" s="136"/>
      <c r="XI333" s="136"/>
      <c r="XJ333" s="136"/>
      <c r="XK333" s="136"/>
      <c r="XL333" s="136"/>
      <c r="XM333" s="136"/>
      <c r="XN333" s="136"/>
      <c r="XO333" s="136"/>
      <c r="XP333" s="136"/>
      <c r="XQ333" s="136"/>
      <c r="XR333" s="136"/>
      <c r="XS333" s="136"/>
      <c r="XT333" s="136"/>
      <c r="XU333" s="136"/>
      <c r="XV333" s="136"/>
      <c r="XW333" s="136"/>
      <c r="XX333" s="136"/>
      <c r="XY333" s="136"/>
      <c r="XZ333" s="136"/>
      <c r="YA333" s="136"/>
      <c r="YB333" s="136"/>
      <c r="YC333" s="136"/>
      <c r="YD333" s="136"/>
      <c r="YE333" s="136"/>
      <c r="YF333" s="136"/>
      <c r="YG333" s="136"/>
      <c r="YH333" s="136"/>
      <c r="YI333" s="136"/>
      <c r="YJ333" s="136"/>
      <c r="YK333" s="136"/>
      <c r="YL333" s="136"/>
      <c r="YM333" s="136"/>
      <c r="YN333" s="136"/>
      <c r="YO333" s="136"/>
      <c r="YP333" s="136"/>
      <c r="YQ333" s="136"/>
      <c r="YR333" s="136"/>
      <c r="YS333" s="136"/>
      <c r="YT333" s="136"/>
      <c r="YU333" s="136"/>
      <c r="YV333" s="136"/>
      <c r="YW333" s="136"/>
      <c r="YX333" s="136"/>
      <c r="YY333" s="136"/>
      <c r="YZ333" s="136"/>
      <c r="ZA333" s="136"/>
      <c r="ZB333" s="136"/>
      <c r="ZC333" s="136"/>
      <c r="ZD333" s="136"/>
      <c r="ZE333" s="136"/>
      <c r="ZF333" s="136"/>
      <c r="ZG333" s="136"/>
      <c r="ZH333" s="136"/>
      <c r="ZI333" s="136"/>
      <c r="ZJ333" s="136"/>
      <c r="ZK333" s="136"/>
      <c r="ZL333" s="136"/>
      <c r="ZM333" s="136"/>
      <c r="ZN333" s="136"/>
      <c r="ZO333" s="136"/>
      <c r="ZP333" s="136"/>
      <c r="ZQ333" s="136"/>
      <c r="ZR333" s="136"/>
      <c r="ZS333" s="136"/>
      <c r="ZT333" s="136"/>
      <c r="ZU333" s="136"/>
      <c r="ZV333" s="136"/>
      <c r="ZW333" s="136"/>
      <c r="ZX333" s="136"/>
      <c r="ZY333" s="136"/>
      <c r="ZZ333" s="136"/>
      <c r="AAA333" s="136"/>
      <c r="AAB333" s="136"/>
      <c r="AAC333" s="136"/>
      <c r="AAD333" s="136"/>
      <c r="AAE333" s="136"/>
      <c r="AAF333" s="136"/>
      <c r="AAG333" s="136"/>
      <c r="AAH333" s="136"/>
      <c r="AAI333" s="136"/>
      <c r="AAJ333" s="136"/>
      <c r="AAK333" s="136"/>
      <c r="AAL333" s="136"/>
      <c r="AAM333" s="136"/>
      <c r="AAN333" s="136"/>
      <c r="AAO333" s="136"/>
      <c r="AAP333" s="136"/>
      <c r="AAQ333" s="136"/>
      <c r="AAR333" s="136"/>
      <c r="AAS333" s="136"/>
      <c r="AAT333" s="136"/>
      <c r="AAU333" s="136"/>
      <c r="AAV333" s="136"/>
      <c r="AAW333" s="136"/>
      <c r="AAX333" s="136"/>
      <c r="AAY333" s="136"/>
      <c r="AAZ333" s="136"/>
      <c r="ABA333" s="136"/>
      <c r="ABB333" s="136"/>
      <c r="ABC333" s="136"/>
      <c r="ABD333" s="136"/>
      <c r="ABE333" s="136"/>
      <c r="ABF333" s="136"/>
      <c r="ABG333" s="136"/>
      <c r="ABH333" s="136"/>
      <c r="ABI333" s="136"/>
      <c r="ABJ333" s="136"/>
      <c r="ABK333" s="136"/>
      <c r="ABL333" s="136"/>
      <c r="ABM333" s="136"/>
      <c r="ABN333" s="136"/>
      <c r="ABO333" s="136"/>
      <c r="ABP333" s="136"/>
      <c r="ABQ333" s="136"/>
      <c r="ABR333" s="136"/>
      <c r="ABS333" s="136"/>
      <c r="ABT333" s="136"/>
      <c r="ABU333" s="136"/>
      <c r="ABV333" s="136"/>
      <c r="ABW333" s="136"/>
      <c r="ABX333" s="136"/>
      <c r="ABY333" s="136"/>
      <c r="ABZ333" s="136"/>
      <c r="ACA333" s="136"/>
      <c r="ACB333" s="136"/>
      <c r="ACC333" s="136"/>
      <c r="ACD333" s="136"/>
      <c r="ACE333" s="136"/>
      <c r="ACF333" s="136"/>
      <c r="ACG333" s="136"/>
      <c r="ACH333" s="136"/>
      <c r="ACI333" s="136"/>
      <c r="ACJ333" s="136"/>
      <c r="ACK333" s="136"/>
      <c r="ACL333" s="136"/>
      <c r="ACM333" s="136"/>
      <c r="ACN333" s="136"/>
      <c r="ACO333" s="136"/>
      <c r="ACP333" s="136"/>
      <c r="ACQ333" s="136"/>
      <c r="ACR333" s="136"/>
      <c r="ACS333" s="136"/>
      <c r="ACT333" s="136"/>
      <c r="ACU333" s="136"/>
      <c r="ACV333" s="136"/>
      <c r="ACW333" s="136"/>
      <c r="ACX333" s="136"/>
      <c r="ACY333" s="136"/>
      <c r="ACZ333" s="136"/>
      <c r="ADA333" s="136"/>
      <c r="ADB333" s="136"/>
      <c r="ADC333" s="136"/>
      <c r="ADD333" s="136"/>
      <c r="ADE333" s="136"/>
      <c r="ADF333" s="136"/>
      <c r="ADG333" s="136"/>
      <c r="ADH333" s="136"/>
      <c r="ADI333" s="136"/>
      <c r="ADJ333" s="136"/>
      <c r="ADK333" s="136"/>
      <c r="ADL333" s="136"/>
      <c r="ADM333" s="136"/>
      <c r="ADN333" s="136"/>
      <c r="ADO333" s="136"/>
      <c r="ADP333" s="136"/>
      <c r="ADQ333" s="136"/>
      <c r="ADR333" s="136"/>
      <c r="ADS333" s="136"/>
      <c r="ADT333" s="136"/>
      <c r="ADU333" s="136"/>
      <c r="ADV333" s="136"/>
      <c r="ADW333" s="136"/>
      <c r="ADX333" s="136"/>
      <c r="ADY333" s="136"/>
      <c r="ADZ333" s="136"/>
      <c r="AEA333" s="136"/>
      <c r="AEB333" s="136"/>
      <c r="AEC333" s="136"/>
      <c r="AED333" s="136"/>
      <c r="AEE333" s="136"/>
      <c r="AEF333" s="136"/>
      <c r="AEG333" s="136"/>
      <c r="AEH333" s="136"/>
      <c r="AEI333" s="136"/>
      <c r="AEJ333" s="136"/>
      <c r="AEK333" s="136"/>
      <c r="AEL333" s="136"/>
      <c r="AEM333" s="136"/>
      <c r="AEN333" s="136"/>
      <c r="AEO333" s="136"/>
      <c r="AEP333" s="136"/>
      <c r="AEQ333" s="136"/>
      <c r="AER333" s="136"/>
      <c r="AES333" s="136"/>
      <c r="AET333" s="136"/>
      <c r="AEU333" s="136"/>
      <c r="AEV333" s="136"/>
      <c r="AEW333" s="136"/>
      <c r="AEX333" s="136"/>
      <c r="AEY333" s="136"/>
      <c r="AEZ333" s="136"/>
      <c r="AFA333" s="136"/>
      <c r="AFB333" s="136"/>
      <c r="AFC333" s="136"/>
      <c r="AFD333" s="136"/>
      <c r="AFE333" s="136"/>
      <c r="AFF333" s="136"/>
      <c r="AFG333" s="136"/>
      <c r="AFH333" s="136"/>
      <c r="AFI333" s="136"/>
      <c r="AFJ333" s="136"/>
      <c r="AFK333" s="136"/>
      <c r="AFL333" s="136"/>
      <c r="AFM333" s="136"/>
      <c r="AFN333" s="136"/>
      <c r="AFO333" s="136"/>
      <c r="AFP333" s="136"/>
      <c r="AFQ333" s="136"/>
      <c r="AFR333" s="136"/>
      <c r="AFS333" s="136"/>
      <c r="AFT333" s="136"/>
      <c r="AFU333" s="136"/>
      <c r="AFV333" s="136"/>
      <c r="AFW333" s="136"/>
      <c r="AFX333" s="136"/>
      <c r="AFY333" s="136"/>
      <c r="AFZ333" s="136"/>
      <c r="AGA333" s="136"/>
      <c r="AGB333" s="136"/>
      <c r="AGC333" s="136"/>
      <c r="AGD333" s="136"/>
      <c r="AGE333" s="136"/>
      <c r="AGF333" s="136"/>
      <c r="AGG333" s="136"/>
      <c r="AGH333" s="136"/>
      <c r="AGI333" s="136"/>
      <c r="AGJ333" s="136"/>
      <c r="AGK333" s="136"/>
      <c r="AGL333" s="136"/>
      <c r="AGM333" s="136"/>
      <c r="AGN333" s="136"/>
      <c r="AGO333" s="136"/>
      <c r="AGP333" s="136"/>
      <c r="AGQ333" s="136"/>
      <c r="AGR333" s="136"/>
      <c r="AGS333" s="136"/>
      <c r="AGT333" s="136"/>
      <c r="AGU333" s="136"/>
      <c r="AGV333" s="136"/>
      <c r="AGW333" s="136"/>
      <c r="AGX333" s="136"/>
      <c r="AGY333" s="136"/>
      <c r="AGZ333" s="136"/>
      <c r="AHA333" s="136"/>
      <c r="AHB333" s="136"/>
      <c r="AHC333" s="136"/>
      <c r="AHD333" s="136"/>
      <c r="AHE333" s="136"/>
      <c r="AHF333" s="136"/>
      <c r="AHG333" s="136"/>
      <c r="AHH333" s="136"/>
      <c r="AHI333" s="136"/>
      <c r="AHJ333" s="136"/>
      <c r="AHK333" s="136"/>
      <c r="AHL333" s="136"/>
      <c r="AHM333" s="136"/>
      <c r="AHN333" s="136"/>
      <c r="AHO333" s="136"/>
      <c r="AHP333" s="136"/>
      <c r="AHQ333" s="136"/>
      <c r="AHR333" s="136"/>
      <c r="AHS333" s="136"/>
      <c r="AHT333" s="136"/>
      <c r="AHU333" s="136"/>
      <c r="AHV333" s="136"/>
      <c r="AHW333" s="136"/>
      <c r="AHX333" s="136"/>
      <c r="AHY333" s="136"/>
      <c r="AHZ333" s="136"/>
      <c r="AIA333" s="136"/>
      <c r="AIB333" s="136"/>
      <c r="AIC333" s="136"/>
      <c r="AID333" s="136"/>
      <c r="AIE333" s="136"/>
      <c r="AIF333" s="136"/>
      <c r="AIG333" s="136"/>
      <c r="AIH333" s="136"/>
      <c r="AII333" s="136"/>
      <c r="AIJ333" s="136"/>
      <c r="AIK333" s="136"/>
      <c r="AIL333" s="136"/>
      <c r="AIM333" s="136"/>
      <c r="AIN333" s="136"/>
      <c r="AIO333" s="136"/>
      <c r="AIP333" s="136"/>
      <c r="AIQ333" s="136"/>
      <c r="AIR333" s="136"/>
      <c r="AIS333" s="136"/>
      <c r="AIT333" s="136"/>
      <c r="AIU333" s="136"/>
      <c r="AIV333" s="136"/>
      <c r="AIW333" s="136"/>
      <c r="AIX333" s="136"/>
      <c r="AIY333" s="136"/>
      <c r="AIZ333" s="136"/>
      <c r="AJA333" s="136"/>
      <c r="AJB333" s="136"/>
      <c r="AJC333" s="136"/>
      <c r="AJD333" s="136"/>
      <c r="AJE333" s="136"/>
      <c r="AJF333" s="136"/>
      <c r="AJG333" s="136"/>
      <c r="AJH333" s="136"/>
      <c r="AJI333" s="136"/>
      <c r="AJJ333" s="136"/>
      <c r="AJK333" s="136"/>
      <c r="AJL333" s="136"/>
      <c r="AJM333" s="136"/>
      <c r="AJN333" s="136"/>
      <c r="AJO333" s="136"/>
      <c r="AJP333" s="136"/>
      <c r="AJQ333" s="136"/>
      <c r="AJR333" s="136"/>
      <c r="AJS333" s="136"/>
      <c r="AJT333" s="136"/>
      <c r="AJU333" s="136"/>
      <c r="AJV333" s="136"/>
      <c r="AJW333" s="136"/>
      <c r="AJX333" s="136"/>
      <c r="AJY333" s="136"/>
      <c r="AJZ333" s="136"/>
      <c r="AKA333" s="136"/>
      <c r="AKB333" s="136"/>
      <c r="AKC333" s="136"/>
      <c r="AKD333" s="136"/>
      <c r="AKE333" s="136"/>
      <c r="AKF333" s="136"/>
      <c r="AKG333" s="136"/>
      <c r="AKH333" s="136"/>
      <c r="AKI333" s="136"/>
      <c r="AKJ333" s="136"/>
      <c r="AKK333" s="136"/>
      <c r="AKL333" s="136"/>
      <c r="AKM333" s="136"/>
      <c r="AKN333" s="136"/>
      <c r="AKO333" s="136"/>
      <c r="AKP333" s="136"/>
      <c r="AKQ333" s="136"/>
      <c r="AKR333" s="136"/>
      <c r="AKS333" s="136"/>
      <c r="AKT333" s="136"/>
      <c r="AKU333" s="136"/>
      <c r="AKV333" s="136"/>
      <c r="AKW333" s="136"/>
      <c r="AKX333" s="136"/>
      <c r="AKY333" s="136"/>
      <c r="AKZ333" s="136"/>
      <c r="ALA333" s="136"/>
      <c r="ALB333" s="136"/>
      <c r="ALC333" s="136"/>
      <c r="ALD333" s="136"/>
      <c r="ALE333" s="136"/>
      <c r="ALF333" s="136"/>
      <c r="ALG333" s="136"/>
      <c r="ALH333" s="136"/>
      <c r="ALI333" s="136"/>
      <c r="ALJ333" s="136"/>
      <c r="ALK333" s="136"/>
      <c r="ALL333" s="136"/>
      <c r="ALM333" s="136"/>
      <c r="ALN333" s="136"/>
      <c r="ALO333" s="136"/>
      <c r="ALP333" s="136"/>
      <c r="ALQ333" s="136"/>
      <c r="ALR333" s="136"/>
      <c r="ALS333" s="136"/>
      <c r="ALT333" s="136"/>
      <c r="ALU333" s="136"/>
      <c r="ALV333" s="136"/>
      <c r="ALW333" s="136"/>
      <c r="ALX333" s="136"/>
      <c r="ALY333" s="136"/>
      <c r="ALZ333" s="136"/>
      <c r="AMA333" s="136"/>
      <c r="AMB333" s="136"/>
      <c r="AMC333" s="136"/>
      <c r="AMD333" s="136"/>
      <c r="AME333" s="136"/>
      <c r="AMF333" s="136"/>
      <c r="AMG333" s="136"/>
      <c r="AMH333" s="136"/>
      <c r="AMI333" s="136"/>
    </row>
    <row r="334" spans="1:1023" ht="29.25" x14ac:dyDescent="0.25">
      <c r="A334" s="292" t="s">
        <v>798</v>
      </c>
      <c r="B334" s="193">
        <v>334</v>
      </c>
      <c r="C334" s="261" t="s">
        <v>26018</v>
      </c>
      <c r="D334" s="349" t="s">
        <v>26949</v>
      </c>
      <c r="E334" s="2"/>
      <c r="F334" s="239">
        <v>4</v>
      </c>
      <c r="G334" s="207"/>
      <c r="H334" s="207"/>
      <c r="I334" s="369" t="s">
        <v>772</v>
      </c>
      <c r="J334" s="431">
        <v>2</v>
      </c>
      <c r="K334" s="432">
        <v>1</v>
      </c>
      <c r="L334" s="432">
        <v>1</v>
      </c>
      <c r="M334" s="433"/>
      <c r="N334" s="433"/>
      <c r="O334" s="432"/>
      <c r="P334" s="433"/>
      <c r="Q334" s="433"/>
      <c r="R334" s="433"/>
      <c r="S334" s="433"/>
      <c r="T334" s="433"/>
      <c r="U334" s="428"/>
      <c r="V334" s="256">
        <f>IF(O334=1,10,100)</f>
        <v>100</v>
      </c>
      <c r="W334" s="256">
        <f>IF(O334=1,1,IF(O334=2,10,100))</f>
        <v>100</v>
      </c>
      <c r="X334" s="256">
        <f>IF(O334=3,20,100)</f>
        <v>100</v>
      </c>
      <c r="Y334" s="256">
        <f>IF(P334=1,10,100)</f>
        <v>100</v>
      </c>
      <c r="Z334" s="256">
        <f>IF(P334=1,1,IF(P334=2,10,100))</f>
        <v>100</v>
      </c>
      <c r="AA334" s="257">
        <f>IF(OR(EXACT(Q334,"1A"),EXACT(Q334,"1B")),0.1,IF(Q334=2,1,100))</f>
        <v>100</v>
      </c>
      <c r="AB334" s="257">
        <f>IF(OR(EXACT(R334,"1A"),EXACT(R334,"1B")),0.1,IF(R334=2,1,100))</f>
        <v>100</v>
      </c>
      <c r="AC334" s="257">
        <f>IF(OR(EXACT(S334,"1A"),EXACT(S334,"1B")),0.3,IF(S334=2,3,100))</f>
        <v>100</v>
      </c>
      <c r="AD334" s="313">
        <v>0.05</v>
      </c>
      <c r="AE334" s="313"/>
      <c r="AF334" s="249">
        <f>IF(OR(OR(EXACT(J334,"1A"),EXACT(J334,"1B"),EXACT(J334,"1C")),K334=1),1,IF(K334=2,10,100))</f>
        <v>1</v>
      </c>
      <c r="AG334" s="249">
        <f>IF(OR(EXACT(J334,"1A"),EXACT(J334,"1B"),EXACT(J334,"1C")),1,IF(J334=2,10,100))</f>
        <v>10</v>
      </c>
      <c r="AH334" s="249">
        <f>IF(OR(EXACT(J334,"1A"),EXACT(J334,"1B"),EXACT(J334,"1C"),K334=1),3,100)</f>
        <v>3</v>
      </c>
      <c r="AI334" s="249">
        <f>IF(OR(EXACT(J334,"1A"),EXACT(J334,"1B"),EXACT(J334,"1C")),5,100)</f>
        <v>100</v>
      </c>
      <c r="AJ334" s="251" t="s">
        <v>772</v>
      </c>
      <c r="AK334" s="354">
        <v>1</v>
      </c>
      <c r="AL334" s="301"/>
      <c r="AM334" s="251"/>
      <c r="AN334" s="136"/>
      <c r="AO334" s="136"/>
      <c r="AP334" s="136"/>
      <c r="AQ334" s="199" t="s">
        <v>799</v>
      </c>
      <c r="AR334" s="136"/>
      <c r="AS334" s="136"/>
      <c r="AT334" s="136"/>
      <c r="AU334" s="136"/>
      <c r="AV334" s="136"/>
      <c r="AW334" s="136"/>
      <c r="AX334" s="136"/>
      <c r="AY334" s="136"/>
      <c r="AZ334" s="136"/>
      <c r="BA334" s="136"/>
      <c r="BB334" s="136"/>
      <c r="BC334" s="136"/>
      <c r="BD334" s="136"/>
      <c r="BE334" s="136"/>
      <c r="BF334" s="136"/>
      <c r="BG334" s="136"/>
      <c r="BH334" s="136"/>
      <c r="BI334" s="136"/>
      <c r="BJ334" s="136"/>
      <c r="BK334" s="136"/>
      <c r="BL334" s="136"/>
      <c r="BM334" s="136"/>
      <c r="BN334" s="136"/>
      <c r="BO334" s="136"/>
      <c r="BP334" s="136"/>
      <c r="BQ334" s="136"/>
      <c r="BR334" s="136"/>
      <c r="BS334" s="136"/>
      <c r="BT334" s="136"/>
      <c r="BU334" s="136"/>
      <c r="BV334" s="136"/>
      <c r="BW334" s="136"/>
      <c r="BX334" s="136"/>
      <c r="BY334" s="136"/>
      <c r="BZ334" s="136"/>
      <c r="CA334" s="136"/>
      <c r="CB334" s="136"/>
      <c r="CC334" s="136"/>
      <c r="CD334" s="136"/>
      <c r="CE334" s="136"/>
      <c r="CF334" s="136"/>
      <c r="CG334" s="136"/>
      <c r="CH334" s="136"/>
      <c r="CI334" s="136"/>
      <c r="CJ334" s="136"/>
      <c r="CK334" s="136"/>
      <c r="CL334" s="136"/>
      <c r="CM334" s="136"/>
      <c r="CN334" s="136"/>
      <c r="CO334" s="136"/>
      <c r="CP334" s="136"/>
      <c r="CQ334" s="136"/>
      <c r="CR334" s="136"/>
      <c r="CS334" s="136"/>
      <c r="CT334" s="136"/>
      <c r="CU334" s="136"/>
      <c r="CV334" s="136"/>
      <c r="CW334" s="136"/>
      <c r="CX334" s="136"/>
      <c r="CY334" s="136"/>
      <c r="CZ334" s="136"/>
      <c r="DA334" s="136"/>
      <c r="DB334" s="136"/>
      <c r="DC334" s="136"/>
      <c r="DD334" s="136"/>
      <c r="DE334" s="136"/>
      <c r="DF334" s="136"/>
      <c r="DG334" s="136"/>
      <c r="DH334" s="136"/>
      <c r="DI334" s="136"/>
      <c r="DJ334" s="136"/>
      <c r="DK334" s="136"/>
      <c r="DL334" s="136"/>
      <c r="DM334" s="136"/>
      <c r="DN334" s="136"/>
      <c r="DO334" s="136"/>
      <c r="DP334" s="136"/>
      <c r="DQ334" s="136"/>
      <c r="DR334" s="136"/>
      <c r="DS334" s="136"/>
      <c r="DT334" s="136"/>
      <c r="DU334" s="136"/>
      <c r="DV334" s="136"/>
      <c r="DW334" s="136"/>
      <c r="DX334" s="136"/>
      <c r="DY334" s="136"/>
      <c r="DZ334" s="136"/>
      <c r="EA334" s="136"/>
      <c r="EB334" s="136"/>
      <c r="EC334" s="136"/>
      <c r="ED334" s="136"/>
      <c r="EE334" s="136"/>
      <c r="EF334" s="136"/>
      <c r="EG334" s="136"/>
      <c r="EH334" s="136"/>
      <c r="EI334" s="136"/>
      <c r="EJ334" s="136"/>
      <c r="EK334" s="136"/>
      <c r="EL334" s="136"/>
      <c r="EM334" s="136"/>
      <c r="EN334" s="136"/>
      <c r="EO334" s="136"/>
      <c r="EP334" s="136"/>
      <c r="EQ334" s="136"/>
      <c r="ER334" s="136"/>
      <c r="ES334" s="136"/>
      <c r="ET334" s="136"/>
      <c r="EU334" s="136"/>
      <c r="EV334" s="136"/>
      <c r="EW334" s="136"/>
      <c r="EX334" s="136"/>
      <c r="EY334" s="136"/>
      <c r="EZ334" s="136"/>
      <c r="FA334" s="136"/>
      <c r="FB334" s="136"/>
      <c r="FC334" s="136"/>
      <c r="FD334" s="136"/>
      <c r="FE334" s="136"/>
      <c r="FF334" s="136"/>
      <c r="FG334" s="136"/>
      <c r="FH334" s="136"/>
      <c r="FI334" s="136"/>
      <c r="FJ334" s="136"/>
      <c r="FK334" s="136"/>
      <c r="FL334" s="136"/>
      <c r="FM334" s="136"/>
      <c r="FN334" s="136"/>
      <c r="FO334" s="136"/>
      <c r="FP334" s="136"/>
      <c r="FQ334" s="136"/>
      <c r="FR334" s="136"/>
      <c r="FS334" s="136"/>
      <c r="FT334" s="136"/>
      <c r="FU334" s="136"/>
      <c r="FV334" s="136"/>
      <c r="FW334" s="136"/>
      <c r="FX334" s="136"/>
      <c r="FY334" s="136"/>
      <c r="FZ334" s="136"/>
      <c r="GA334" s="136"/>
      <c r="GB334" s="136"/>
      <c r="GC334" s="136"/>
      <c r="GD334" s="136"/>
      <c r="GE334" s="136"/>
      <c r="GF334" s="136"/>
      <c r="GG334" s="136"/>
      <c r="GH334" s="136"/>
      <c r="GI334" s="136"/>
      <c r="GJ334" s="136"/>
      <c r="GK334" s="136"/>
      <c r="GL334" s="136"/>
      <c r="GM334" s="136"/>
      <c r="GN334" s="136"/>
      <c r="GO334" s="136"/>
      <c r="GP334" s="136"/>
      <c r="GQ334" s="136"/>
      <c r="GR334" s="136"/>
      <c r="GS334" s="136"/>
      <c r="GT334" s="136"/>
      <c r="GU334" s="136"/>
      <c r="GV334" s="136"/>
      <c r="GW334" s="136"/>
      <c r="GX334" s="136"/>
      <c r="GY334" s="136"/>
      <c r="GZ334" s="136"/>
      <c r="HA334" s="136"/>
      <c r="HB334" s="136"/>
      <c r="HC334" s="136"/>
      <c r="HD334" s="136"/>
      <c r="HE334" s="136"/>
      <c r="HF334" s="136"/>
      <c r="HG334" s="136"/>
      <c r="HH334" s="136"/>
      <c r="HI334" s="136"/>
      <c r="HJ334" s="136"/>
      <c r="HK334" s="136"/>
      <c r="HL334" s="136"/>
      <c r="HM334" s="136"/>
      <c r="HN334" s="136"/>
      <c r="HO334" s="136"/>
      <c r="HP334" s="136"/>
      <c r="HQ334" s="136"/>
      <c r="HR334" s="136"/>
      <c r="HS334" s="136"/>
      <c r="HT334" s="136"/>
      <c r="HU334" s="136"/>
      <c r="HV334" s="136"/>
      <c r="HW334" s="136"/>
      <c r="HX334" s="136"/>
      <c r="HY334" s="136"/>
      <c r="HZ334" s="136"/>
      <c r="IA334" s="136"/>
      <c r="IB334" s="136"/>
      <c r="IC334" s="136"/>
      <c r="ID334" s="136"/>
      <c r="IE334" s="136"/>
      <c r="IF334" s="136"/>
      <c r="IG334" s="136"/>
      <c r="IH334" s="136"/>
      <c r="II334" s="136"/>
      <c r="IJ334" s="136"/>
      <c r="IK334" s="136"/>
      <c r="IL334" s="136"/>
      <c r="IM334" s="136"/>
      <c r="IN334" s="136"/>
      <c r="IO334" s="136"/>
      <c r="IP334" s="136"/>
      <c r="IQ334" s="136"/>
      <c r="IR334" s="136"/>
      <c r="IS334" s="136"/>
      <c r="IT334" s="136"/>
      <c r="IU334" s="136"/>
      <c r="IV334" s="136"/>
      <c r="IW334" s="136"/>
      <c r="IX334" s="136"/>
      <c r="IY334" s="136"/>
      <c r="IZ334" s="136"/>
      <c r="JA334" s="136"/>
      <c r="JB334" s="136"/>
      <c r="JC334" s="136"/>
      <c r="JD334" s="136"/>
      <c r="JE334" s="136"/>
      <c r="JF334" s="136"/>
      <c r="JG334" s="136"/>
      <c r="JH334" s="136"/>
      <c r="JI334" s="136"/>
      <c r="JJ334" s="136"/>
      <c r="JK334" s="136"/>
      <c r="JL334" s="136"/>
      <c r="JM334" s="136"/>
      <c r="JN334" s="136"/>
      <c r="JO334" s="136"/>
      <c r="JP334" s="136"/>
      <c r="JQ334" s="136"/>
      <c r="JR334" s="136"/>
      <c r="JS334" s="136"/>
      <c r="JT334" s="136"/>
      <c r="JU334" s="136"/>
      <c r="JV334" s="136"/>
      <c r="JW334" s="136"/>
      <c r="JX334" s="136"/>
      <c r="JY334" s="136"/>
      <c r="JZ334" s="136"/>
      <c r="KA334" s="136"/>
      <c r="KB334" s="136"/>
      <c r="KC334" s="136"/>
      <c r="KD334" s="136"/>
      <c r="KE334" s="136"/>
      <c r="KF334" s="136"/>
      <c r="KG334" s="136"/>
      <c r="KH334" s="136"/>
      <c r="KI334" s="136"/>
      <c r="KJ334" s="136"/>
      <c r="KK334" s="136"/>
      <c r="KL334" s="136"/>
      <c r="KM334" s="136"/>
      <c r="KN334" s="136"/>
      <c r="KO334" s="136"/>
      <c r="KP334" s="136"/>
      <c r="KQ334" s="136"/>
      <c r="KR334" s="136"/>
      <c r="KS334" s="136"/>
      <c r="KT334" s="136"/>
      <c r="KU334" s="136"/>
      <c r="KV334" s="136"/>
      <c r="KW334" s="136"/>
      <c r="KX334" s="136"/>
      <c r="KY334" s="136"/>
      <c r="KZ334" s="136"/>
      <c r="LA334" s="136"/>
      <c r="LB334" s="136"/>
      <c r="LC334" s="136"/>
      <c r="LD334" s="136"/>
      <c r="LE334" s="136"/>
      <c r="LF334" s="136"/>
      <c r="LG334" s="136"/>
      <c r="LH334" s="136"/>
      <c r="LI334" s="136"/>
      <c r="LJ334" s="136"/>
      <c r="LK334" s="136"/>
      <c r="LL334" s="136"/>
      <c r="LM334" s="136"/>
      <c r="LN334" s="136"/>
      <c r="LO334" s="136"/>
      <c r="LP334" s="136"/>
      <c r="LQ334" s="136"/>
      <c r="LR334" s="136"/>
      <c r="LS334" s="136"/>
      <c r="LT334" s="136"/>
      <c r="LU334" s="136"/>
      <c r="LV334" s="136"/>
      <c r="LW334" s="136"/>
      <c r="LX334" s="136"/>
      <c r="LY334" s="136"/>
      <c r="LZ334" s="136"/>
      <c r="MA334" s="136"/>
      <c r="MB334" s="136"/>
      <c r="MC334" s="136"/>
      <c r="MD334" s="136"/>
      <c r="ME334" s="136"/>
      <c r="MF334" s="136"/>
      <c r="MG334" s="136"/>
      <c r="MH334" s="136"/>
      <c r="MI334" s="136"/>
      <c r="MJ334" s="136"/>
      <c r="MK334" s="136"/>
      <c r="ML334" s="136"/>
      <c r="MM334" s="136"/>
      <c r="MN334" s="136"/>
      <c r="MO334" s="136"/>
      <c r="MP334" s="136"/>
      <c r="MQ334" s="136"/>
      <c r="MR334" s="136"/>
      <c r="MS334" s="136"/>
      <c r="MT334" s="136"/>
      <c r="MU334" s="136"/>
      <c r="MV334" s="136"/>
      <c r="MW334" s="136"/>
      <c r="MX334" s="136"/>
      <c r="MY334" s="136"/>
      <c r="MZ334" s="136"/>
      <c r="NA334" s="136"/>
      <c r="NB334" s="136"/>
      <c r="NC334" s="136"/>
      <c r="ND334" s="136"/>
      <c r="NE334" s="136"/>
      <c r="NF334" s="136"/>
      <c r="NG334" s="136"/>
      <c r="NH334" s="136"/>
      <c r="NI334" s="136"/>
      <c r="NJ334" s="136"/>
      <c r="NK334" s="136"/>
      <c r="NL334" s="136"/>
      <c r="NM334" s="136"/>
      <c r="NN334" s="136"/>
      <c r="NO334" s="136"/>
      <c r="NP334" s="136"/>
      <c r="NQ334" s="136"/>
      <c r="NR334" s="136"/>
      <c r="NS334" s="136"/>
      <c r="NT334" s="136"/>
      <c r="NU334" s="136"/>
      <c r="NV334" s="136"/>
      <c r="NW334" s="136"/>
      <c r="NX334" s="136"/>
      <c r="NY334" s="136"/>
      <c r="NZ334" s="136"/>
      <c r="OA334" s="136"/>
      <c r="OB334" s="136"/>
      <c r="OC334" s="136"/>
      <c r="OD334" s="136"/>
      <c r="OE334" s="136"/>
      <c r="OF334" s="136"/>
      <c r="OG334" s="136"/>
      <c r="OH334" s="136"/>
      <c r="OI334" s="136"/>
      <c r="OJ334" s="136"/>
      <c r="OK334" s="136"/>
      <c r="OL334" s="136"/>
      <c r="OM334" s="136"/>
      <c r="ON334" s="136"/>
      <c r="OO334" s="136"/>
      <c r="OP334" s="136"/>
      <c r="OQ334" s="136"/>
      <c r="OR334" s="136"/>
      <c r="OS334" s="136"/>
      <c r="OT334" s="136"/>
      <c r="OU334" s="136"/>
      <c r="OV334" s="136"/>
      <c r="OW334" s="136"/>
      <c r="OX334" s="136"/>
      <c r="OY334" s="136"/>
      <c r="OZ334" s="136"/>
      <c r="PA334" s="136"/>
      <c r="PB334" s="136"/>
      <c r="PC334" s="136"/>
      <c r="PD334" s="136"/>
      <c r="PE334" s="136"/>
      <c r="PF334" s="136"/>
      <c r="PG334" s="136"/>
      <c r="PH334" s="136"/>
      <c r="PI334" s="136"/>
      <c r="PJ334" s="136"/>
      <c r="PK334" s="136"/>
      <c r="PL334" s="136"/>
      <c r="PM334" s="136"/>
      <c r="PN334" s="136"/>
      <c r="PO334" s="136"/>
      <c r="PP334" s="136"/>
      <c r="PQ334" s="136"/>
      <c r="PR334" s="136"/>
      <c r="PS334" s="136"/>
      <c r="PT334" s="136"/>
      <c r="PU334" s="136"/>
      <c r="PV334" s="136"/>
      <c r="PW334" s="136"/>
      <c r="PX334" s="136"/>
      <c r="PY334" s="136"/>
      <c r="PZ334" s="136"/>
      <c r="QA334" s="136"/>
      <c r="QB334" s="136"/>
      <c r="QC334" s="136"/>
      <c r="QD334" s="136"/>
      <c r="QE334" s="136"/>
      <c r="QF334" s="136"/>
      <c r="QG334" s="136"/>
      <c r="QH334" s="136"/>
      <c r="QI334" s="136"/>
      <c r="QJ334" s="136"/>
      <c r="QK334" s="136"/>
      <c r="QL334" s="136"/>
      <c r="QM334" s="136"/>
      <c r="QN334" s="136"/>
      <c r="QO334" s="136"/>
      <c r="QP334" s="136"/>
      <c r="QQ334" s="136"/>
      <c r="QR334" s="136"/>
      <c r="QS334" s="136"/>
      <c r="QT334" s="136"/>
      <c r="QU334" s="136"/>
      <c r="QV334" s="136"/>
      <c r="QW334" s="136"/>
      <c r="QX334" s="136"/>
      <c r="QY334" s="136"/>
      <c r="QZ334" s="136"/>
      <c r="RA334" s="136"/>
      <c r="RB334" s="136"/>
      <c r="RC334" s="136"/>
      <c r="RD334" s="136"/>
      <c r="RE334" s="136"/>
      <c r="RF334" s="136"/>
      <c r="RG334" s="136"/>
      <c r="RH334" s="136"/>
      <c r="RI334" s="136"/>
      <c r="RJ334" s="136"/>
      <c r="RK334" s="136"/>
      <c r="RL334" s="136"/>
      <c r="RM334" s="136"/>
      <c r="RN334" s="136"/>
      <c r="RO334" s="136"/>
      <c r="RP334" s="136"/>
      <c r="RQ334" s="136"/>
      <c r="RR334" s="136"/>
      <c r="RS334" s="136"/>
      <c r="RT334" s="136"/>
      <c r="RU334" s="136"/>
      <c r="RV334" s="136"/>
      <c r="RW334" s="136"/>
      <c r="RX334" s="136"/>
      <c r="RY334" s="136"/>
      <c r="RZ334" s="136"/>
      <c r="SA334" s="136"/>
      <c r="SB334" s="136"/>
      <c r="SC334" s="136"/>
      <c r="SD334" s="136"/>
      <c r="SE334" s="136"/>
      <c r="SF334" s="136"/>
      <c r="SG334" s="136"/>
      <c r="SH334" s="136"/>
      <c r="SI334" s="136"/>
      <c r="SJ334" s="136"/>
      <c r="SK334" s="136"/>
      <c r="SL334" s="136"/>
      <c r="SM334" s="136"/>
      <c r="SN334" s="136"/>
      <c r="SO334" s="136"/>
      <c r="SP334" s="136"/>
      <c r="SQ334" s="136"/>
      <c r="SR334" s="136"/>
      <c r="SS334" s="136"/>
      <c r="ST334" s="136"/>
      <c r="SU334" s="136"/>
      <c r="SV334" s="136"/>
      <c r="SW334" s="136"/>
      <c r="SX334" s="136"/>
      <c r="SY334" s="136"/>
      <c r="SZ334" s="136"/>
      <c r="TA334" s="136"/>
      <c r="TB334" s="136"/>
      <c r="TC334" s="136"/>
      <c r="TD334" s="136"/>
      <c r="TE334" s="136"/>
      <c r="TF334" s="136"/>
      <c r="TG334" s="136"/>
      <c r="TH334" s="136"/>
      <c r="TI334" s="136"/>
      <c r="TJ334" s="136"/>
      <c r="TK334" s="136"/>
      <c r="TL334" s="136"/>
      <c r="TM334" s="136"/>
      <c r="TN334" s="136"/>
      <c r="TO334" s="136"/>
      <c r="TP334" s="136"/>
      <c r="TQ334" s="136"/>
      <c r="TR334" s="136"/>
      <c r="TS334" s="136"/>
      <c r="TT334" s="136"/>
      <c r="TU334" s="136"/>
      <c r="TV334" s="136"/>
      <c r="TW334" s="136"/>
      <c r="TX334" s="136"/>
      <c r="TY334" s="136"/>
      <c r="TZ334" s="136"/>
      <c r="UA334" s="136"/>
      <c r="UB334" s="136"/>
      <c r="UC334" s="136"/>
      <c r="UD334" s="136"/>
      <c r="UE334" s="136"/>
      <c r="UF334" s="136"/>
      <c r="UG334" s="136"/>
      <c r="UH334" s="136"/>
      <c r="UI334" s="136"/>
      <c r="UJ334" s="136"/>
      <c r="UK334" s="136"/>
      <c r="UL334" s="136"/>
      <c r="UM334" s="136"/>
      <c r="UN334" s="136"/>
      <c r="UO334" s="136"/>
      <c r="UP334" s="136"/>
      <c r="UQ334" s="136"/>
      <c r="UR334" s="136"/>
      <c r="US334" s="136"/>
      <c r="UT334" s="136"/>
      <c r="UU334" s="136"/>
      <c r="UV334" s="136"/>
      <c r="UW334" s="136"/>
      <c r="UX334" s="136"/>
      <c r="UY334" s="136"/>
      <c r="UZ334" s="136"/>
      <c r="VA334" s="136"/>
      <c r="VB334" s="136"/>
      <c r="VC334" s="136"/>
      <c r="VD334" s="136"/>
      <c r="VE334" s="136"/>
      <c r="VF334" s="136"/>
      <c r="VG334" s="136"/>
      <c r="VH334" s="136"/>
      <c r="VI334" s="136"/>
      <c r="VJ334" s="136"/>
      <c r="VK334" s="136"/>
      <c r="VL334" s="136"/>
      <c r="VM334" s="136"/>
      <c r="VN334" s="136"/>
      <c r="VO334" s="136"/>
      <c r="VP334" s="136"/>
      <c r="VQ334" s="136"/>
      <c r="VR334" s="136"/>
      <c r="VS334" s="136"/>
      <c r="VT334" s="136"/>
      <c r="VU334" s="136"/>
      <c r="VV334" s="136"/>
      <c r="VW334" s="136"/>
      <c r="VX334" s="136"/>
      <c r="VY334" s="136"/>
      <c r="VZ334" s="136"/>
      <c r="WA334" s="136"/>
      <c r="WB334" s="136"/>
      <c r="WC334" s="136"/>
      <c r="WD334" s="136"/>
      <c r="WE334" s="136"/>
      <c r="WF334" s="136"/>
      <c r="WG334" s="136"/>
      <c r="WH334" s="136"/>
      <c r="WI334" s="136"/>
      <c r="WJ334" s="136"/>
      <c r="WK334" s="136"/>
      <c r="WL334" s="136"/>
      <c r="WM334" s="136"/>
      <c r="WN334" s="136"/>
      <c r="WO334" s="136"/>
      <c r="WP334" s="136"/>
      <c r="WQ334" s="136"/>
      <c r="WR334" s="136"/>
      <c r="WS334" s="136"/>
      <c r="WT334" s="136"/>
      <c r="WU334" s="136"/>
      <c r="WV334" s="136"/>
      <c r="WW334" s="136"/>
      <c r="WX334" s="136"/>
      <c r="WY334" s="136"/>
      <c r="WZ334" s="136"/>
      <c r="XA334" s="136"/>
      <c r="XB334" s="136"/>
      <c r="XC334" s="136"/>
      <c r="XD334" s="136"/>
      <c r="XE334" s="136"/>
      <c r="XF334" s="136"/>
      <c r="XG334" s="136"/>
      <c r="XH334" s="136"/>
      <c r="XI334" s="136"/>
      <c r="XJ334" s="136"/>
      <c r="XK334" s="136"/>
      <c r="XL334" s="136"/>
      <c r="XM334" s="136"/>
      <c r="XN334" s="136"/>
      <c r="XO334" s="136"/>
      <c r="XP334" s="136"/>
      <c r="XQ334" s="136"/>
      <c r="XR334" s="136"/>
      <c r="XS334" s="136"/>
      <c r="XT334" s="136"/>
      <c r="XU334" s="136"/>
      <c r="XV334" s="136"/>
      <c r="XW334" s="136"/>
      <c r="XX334" s="136"/>
      <c r="XY334" s="136"/>
      <c r="XZ334" s="136"/>
      <c r="YA334" s="136"/>
      <c r="YB334" s="136"/>
      <c r="YC334" s="136"/>
      <c r="YD334" s="136"/>
      <c r="YE334" s="136"/>
      <c r="YF334" s="136"/>
      <c r="YG334" s="136"/>
      <c r="YH334" s="136"/>
      <c r="YI334" s="136"/>
      <c r="YJ334" s="136"/>
      <c r="YK334" s="136"/>
      <c r="YL334" s="136"/>
      <c r="YM334" s="136"/>
      <c r="YN334" s="136"/>
      <c r="YO334" s="136"/>
      <c r="YP334" s="136"/>
      <c r="YQ334" s="136"/>
      <c r="YR334" s="136"/>
      <c r="YS334" s="136"/>
      <c r="YT334" s="136"/>
      <c r="YU334" s="136"/>
      <c r="YV334" s="136"/>
      <c r="YW334" s="136"/>
      <c r="YX334" s="136"/>
      <c r="YY334" s="136"/>
      <c r="YZ334" s="136"/>
      <c r="ZA334" s="136"/>
      <c r="ZB334" s="136"/>
      <c r="ZC334" s="136"/>
      <c r="ZD334" s="136"/>
      <c r="ZE334" s="136"/>
      <c r="ZF334" s="136"/>
      <c r="ZG334" s="136"/>
      <c r="ZH334" s="136"/>
      <c r="ZI334" s="136"/>
      <c r="ZJ334" s="136"/>
      <c r="ZK334" s="136"/>
      <c r="ZL334" s="136"/>
      <c r="ZM334" s="136"/>
      <c r="ZN334" s="136"/>
      <c r="ZO334" s="136"/>
      <c r="ZP334" s="136"/>
      <c r="ZQ334" s="136"/>
      <c r="ZR334" s="136"/>
      <c r="ZS334" s="136"/>
      <c r="ZT334" s="136"/>
      <c r="ZU334" s="136"/>
      <c r="ZV334" s="136"/>
      <c r="ZW334" s="136"/>
      <c r="ZX334" s="136"/>
      <c r="ZY334" s="136"/>
      <c r="ZZ334" s="136"/>
      <c r="AAA334" s="136"/>
      <c r="AAB334" s="136"/>
      <c r="AAC334" s="136"/>
      <c r="AAD334" s="136"/>
      <c r="AAE334" s="136"/>
      <c r="AAF334" s="136"/>
      <c r="AAG334" s="136"/>
      <c r="AAH334" s="136"/>
      <c r="AAI334" s="136"/>
      <c r="AAJ334" s="136"/>
      <c r="AAK334" s="136"/>
      <c r="AAL334" s="136"/>
      <c r="AAM334" s="136"/>
      <c r="AAN334" s="136"/>
      <c r="AAO334" s="136"/>
      <c r="AAP334" s="136"/>
      <c r="AAQ334" s="136"/>
      <c r="AAR334" s="136"/>
      <c r="AAS334" s="136"/>
      <c r="AAT334" s="136"/>
      <c r="AAU334" s="136"/>
      <c r="AAV334" s="136"/>
      <c r="AAW334" s="136"/>
      <c r="AAX334" s="136"/>
      <c r="AAY334" s="136"/>
      <c r="AAZ334" s="136"/>
      <c r="ABA334" s="136"/>
      <c r="ABB334" s="136"/>
      <c r="ABC334" s="136"/>
      <c r="ABD334" s="136"/>
      <c r="ABE334" s="136"/>
      <c r="ABF334" s="136"/>
      <c r="ABG334" s="136"/>
      <c r="ABH334" s="136"/>
      <c r="ABI334" s="136"/>
      <c r="ABJ334" s="136"/>
      <c r="ABK334" s="136"/>
      <c r="ABL334" s="136"/>
      <c r="ABM334" s="136"/>
      <c r="ABN334" s="136"/>
      <c r="ABO334" s="136"/>
      <c r="ABP334" s="136"/>
      <c r="ABQ334" s="136"/>
      <c r="ABR334" s="136"/>
      <c r="ABS334" s="136"/>
      <c r="ABT334" s="136"/>
      <c r="ABU334" s="136"/>
      <c r="ABV334" s="136"/>
      <c r="ABW334" s="136"/>
      <c r="ABX334" s="136"/>
      <c r="ABY334" s="136"/>
      <c r="ABZ334" s="136"/>
      <c r="ACA334" s="136"/>
      <c r="ACB334" s="136"/>
      <c r="ACC334" s="136"/>
      <c r="ACD334" s="136"/>
      <c r="ACE334" s="136"/>
      <c r="ACF334" s="136"/>
      <c r="ACG334" s="136"/>
      <c r="ACH334" s="136"/>
      <c r="ACI334" s="136"/>
      <c r="ACJ334" s="136"/>
      <c r="ACK334" s="136"/>
      <c r="ACL334" s="136"/>
      <c r="ACM334" s="136"/>
      <c r="ACN334" s="136"/>
      <c r="ACO334" s="136"/>
      <c r="ACP334" s="136"/>
      <c r="ACQ334" s="136"/>
      <c r="ACR334" s="136"/>
      <c r="ACS334" s="136"/>
      <c r="ACT334" s="136"/>
      <c r="ACU334" s="136"/>
      <c r="ACV334" s="136"/>
      <c r="ACW334" s="136"/>
      <c r="ACX334" s="136"/>
      <c r="ACY334" s="136"/>
      <c r="ACZ334" s="136"/>
      <c r="ADA334" s="136"/>
      <c r="ADB334" s="136"/>
      <c r="ADC334" s="136"/>
      <c r="ADD334" s="136"/>
      <c r="ADE334" s="136"/>
      <c r="ADF334" s="136"/>
      <c r="ADG334" s="136"/>
      <c r="ADH334" s="136"/>
      <c r="ADI334" s="136"/>
      <c r="ADJ334" s="136"/>
      <c r="ADK334" s="136"/>
      <c r="ADL334" s="136"/>
      <c r="ADM334" s="136"/>
      <c r="ADN334" s="136"/>
      <c r="ADO334" s="136"/>
      <c r="ADP334" s="136"/>
      <c r="ADQ334" s="136"/>
      <c r="ADR334" s="136"/>
      <c r="ADS334" s="136"/>
      <c r="ADT334" s="136"/>
      <c r="ADU334" s="136"/>
      <c r="ADV334" s="136"/>
      <c r="ADW334" s="136"/>
      <c r="ADX334" s="136"/>
      <c r="ADY334" s="136"/>
      <c r="ADZ334" s="136"/>
      <c r="AEA334" s="136"/>
      <c r="AEB334" s="136"/>
      <c r="AEC334" s="136"/>
      <c r="AED334" s="136"/>
      <c r="AEE334" s="136"/>
      <c r="AEF334" s="136"/>
      <c r="AEG334" s="136"/>
      <c r="AEH334" s="136"/>
      <c r="AEI334" s="136"/>
      <c r="AEJ334" s="136"/>
      <c r="AEK334" s="136"/>
      <c r="AEL334" s="136"/>
      <c r="AEM334" s="136"/>
      <c r="AEN334" s="136"/>
      <c r="AEO334" s="136"/>
      <c r="AEP334" s="136"/>
      <c r="AEQ334" s="136"/>
      <c r="AER334" s="136"/>
      <c r="AES334" s="136"/>
      <c r="AET334" s="136"/>
      <c r="AEU334" s="136"/>
      <c r="AEV334" s="136"/>
      <c r="AEW334" s="136"/>
      <c r="AEX334" s="136"/>
      <c r="AEY334" s="136"/>
      <c r="AEZ334" s="136"/>
      <c r="AFA334" s="136"/>
      <c r="AFB334" s="136"/>
      <c r="AFC334" s="136"/>
      <c r="AFD334" s="136"/>
      <c r="AFE334" s="136"/>
      <c r="AFF334" s="136"/>
      <c r="AFG334" s="136"/>
      <c r="AFH334" s="136"/>
      <c r="AFI334" s="136"/>
      <c r="AFJ334" s="136"/>
      <c r="AFK334" s="136"/>
      <c r="AFL334" s="136"/>
      <c r="AFM334" s="136"/>
      <c r="AFN334" s="136"/>
      <c r="AFO334" s="136"/>
      <c r="AFP334" s="136"/>
      <c r="AFQ334" s="136"/>
      <c r="AFR334" s="136"/>
      <c r="AFS334" s="136"/>
      <c r="AFT334" s="136"/>
      <c r="AFU334" s="136"/>
      <c r="AFV334" s="136"/>
      <c r="AFW334" s="136"/>
      <c r="AFX334" s="136"/>
      <c r="AFY334" s="136"/>
      <c r="AFZ334" s="136"/>
      <c r="AGA334" s="136"/>
      <c r="AGB334" s="136"/>
      <c r="AGC334" s="136"/>
      <c r="AGD334" s="136"/>
      <c r="AGE334" s="136"/>
      <c r="AGF334" s="136"/>
      <c r="AGG334" s="136"/>
      <c r="AGH334" s="136"/>
      <c r="AGI334" s="136"/>
      <c r="AGJ334" s="136"/>
      <c r="AGK334" s="136"/>
      <c r="AGL334" s="136"/>
      <c r="AGM334" s="136"/>
      <c r="AGN334" s="136"/>
      <c r="AGO334" s="136"/>
      <c r="AGP334" s="136"/>
      <c r="AGQ334" s="136"/>
      <c r="AGR334" s="136"/>
      <c r="AGS334" s="136"/>
      <c r="AGT334" s="136"/>
      <c r="AGU334" s="136"/>
      <c r="AGV334" s="136"/>
      <c r="AGW334" s="136"/>
      <c r="AGX334" s="136"/>
      <c r="AGY334" s="136"/>
      <c r="AGZ334" s="136"/>
      <c r="AHA334" s="136"/>
      <c r="AHB334" s="136"/>
      <c r="AHC334" s="136"/>
      <c r="AHD334" s="136"/>
      <c r="AHE334" s="136"/>
      <c r="AHF334" s="136"/>
      <c r="AHG334" s="136"/>
      <c r="AHH334" s="136"/>
      <c r="AHI334" s="136"/>
      <c r="AHJ334" s="136"/>
      <c r="AHK334" s="136"/>
      <c r="AHL334" s="136"/>
      <c r="AHM334" s="136"/>
      <c r="AHN334" s="136"/>
      <c r="AHO334" s="136"/>
      <c r="AHP334" s="136"/>
      <c r="AHQ334" s="136"/>
      <c r="AHR334" s="136"/>
      <c r="AHS334" s="136"/>
      <c r="AHT334" s="136"/>
      <c r="AHU334" s="136"/>
      <c r="AHV334" s="136"/>
      <c r="AHW334" s="136"/>
      <c r="AHX334" s="136"/>
      <c r="AHY334" s="136"/>
      <c r="AHZ334" s="136"/>
      <c r="AIA334" s="136"/>
      <c r="AIB334" s="136"/>
      <c r="AIC334" s="136"/>
      <c r="AID334" s="136"/>
      <c r="AIE334" s="136"/>
      <c r="AIF334" s="136"/>
      <c r="AIG334" s="136"/>
      <c r="AIH334" s="136"/>
      <c r="AII334" s="136"/>
      <c r="AIJ334" s="136"/>
      <c r="AIK334" s="136"/>
      <c r="AIL334" s="136"/>
      <c r="AIM334" s="136"/>
      <c r="AIN334" s="136"/>
      <c r="AIO334" s="136"/>
      <c r="AIP334" s="136"/>
      <c r="AIQ334" s="136"/>
      <c r="AIR334" s="136"/>
      <c r="AIS334" s="136"/>
      <c r="AIT334" s="136"/>
      <c r="AIU334" s="136"/>
      <c r="AIV334" s="136"/>
      <c r="AIW334" s="136"/>
      <c r="AIX334" s="136"/>
      <c r="AIY334" s="136"/>
      <c r="AIZ334" s="136"/>
      <c r="AJA334" s="136"/>
      <c r="AJB334" s="136"/>
      <c r="AJC334" s="136"/>
      <c r="AJD334" s="136"/>
      <c r="AJE334" s="136"/>
      <c r="AJF334" s="136"/>
      <c r="AJG334" s="136"/>
      <c r="AJH334" s="136"/>
      <c r="AJI334" s="136"/>
      <c r="AJJ334" s="136"/>
      <c r="AJK334" s="136"/>
      <c r="AJL334" s="136"/>
      <c r="AJM334" s="136"/>
      <c r="AJN334" s="136"/>
      <c r="AJO334" s="136"/>
      <c r="AJP334" s="136"/>
      <c r="AJQ334" s="136"/>
      <c r="AJR334" s="136"/>
      <c r="AJS334" s="136"/>
      <c r="AJT334" s="136"/>
      <c r="AJU334" s="136"/>
      <c r="AJV334" s="136"/>
      <c r="AJW334" s="136"/>
      <c r="AJX334" s="136"/>
      <c r="AJY334" s="136"/>
      <c r="AJZ334" s="136"/>
      <c r="AKA334" s="136"/>
      <c r="AKB334" s="136"/>
      <c r="AKC334" s="136"/>
      <c r="AKD334" s="136"/>
      <c r="AKE334" s="136"/>
      <c r="AKF334" s="136"/>
      <c r="AKG334" s="136"/>
      <c r="AKH334" s="136"/>
      <c r="AKI334" s="136"/>
      <c r="AKJ334" s="136"/>
      <c r="AKK334" s="136"/>
      <c r="AKL334" s="136"/>
      <c r="AKM334" s="136"/>
      <c r="AKN334" s="136"/>
      <c r="AKO334" s="136"/>
      <c r="AKP334" s="136"/>
      <c r="AKQ334" s="136"/>
      <c r="AKR334" s="136"/>
      <c r="AKS334" s="136"/>
      <c r="AKT334" s="136"/>
      <c r="AKU334" s="136"/>
      <c r="AKV334" s="136"/>
      <c r="AKW334" s="136"/>
      <c r="AKX334" s="136"/>
      <c r="AKY334" s="136"/>
      <c r="AKZ334" s="136"/>
      <c r="ALA334" s="136"/>
      <c r="ALB334" s="136"/>
      <c r="ALC334" s="136"/>
      <c r="ALD334" s="136"/>
      <c r="ALE334" s="136"/>
      <c r="ALF334" s="136"/>
      <c r="ALG334" s="136"/>
      <c r="ALH334" s="136"/>
      <c r="ALI334" s="136"/>
      <c r="ALJ334" s="136"/>
      <c r="ALK334" s="136"/>
      <c r="ALL334" s="136"/>
      <c r="ALM334" s="136"/>
      <c r="ALN334" s="136"/>
      <c r="ALO334" s="136"/>
      <c r="ALP334" s="136"/>
      <c r="ALQ334" s="136"/>
      <c r="ALR334" s="136"/>
      <c r="ALS334" s="136"/>
      <c r="ALT334" s="136"/>
      <c r="ALU334" s="136"/>
      <c r="ALV334" s="136"/>
      <c r="ALW334" s="136"/>
      <c r="ALX334" s="136"/>
      <c r="ALY334" s="136"/>
      <c r="ALZ334" s="136"/>
      <c r="AMA334" s="136"/>
      <c r="AMB334" s="136"/>
      <c r="AMC334" s="136"/>
      <c r="AMD334" s="136"/>
      <c r="AME334" s="136"/>
      <c r="AMF334" s="136"/>
      <c r="AMG334" s="136"/>
      <c r="AMH334" s="136"/>
      <c r="AMI334" s="136"/>
    </row>
    <row r="335" spans="1:1023" ht="29.25" x14ac:dyDescent="0.25">
      <c r="A335" s="298" t="s">
        <v>785</v>
      </c>
      <c r="B335" s="193">
        <v>335</v>
      </c>
      <c r="C335" s="201" t="s">
        <v>786</v>
      </c>
      <c r="D335" s="215" t="s">
        <v>26953</v>
      </c>
      <c r="E335" s="224"/>
      <c r="F335" s="239"/>
      <c r="G335" s="207"/>
      <c r="H335" s="207"/>
      <c r="I335" s="369" t="s">
        <v>787</v>
      </c>
      <c r="J335" s="431">
        <v>2</v>
      </c>
      <c r="K335" s="432">
        <v>1</v>
      </c>
      <c r="L335" s="432"/>
      <c r="M335" s="433"/>
      <c r="N335" s="433"/>
      <c r="O335" s="432"/>
      <c r="P335" s="448">
        <v>2</v>
      </c>
      <c r="Q335" s="433"/>
      <c r="R335" s="433"/>
      <c r="S335" s="433"/>
      <c r="T335" s="433"/>
      <c r="U335" s="428"/>
      <c r="V335" s="256">
        <f>IF(O335=1,10,100)</f>
        <v>100</v>
      </c>
      <c r="W335" s="256">
        <f>IF(O335=1,1,IF(O335=2,10,100))</f>
        <v>100</v>
      </c>
      <c r="X335" s="256">
        <f>IF(O335=3,20,100)</f>
        <v>100</v>
      </c>
      <c r="Y335" s="256">
        <f>IF(P335=1,10,100)</f>
        <v>100</v>
      </c>
      <c r="Z335" s="256">
        <f>IF(P335=1,1,IF(P335=2,10,100))</f>
        <v>10</v>
      </c>
      <c r="AA335" s="257">
        <f>IF(OR(EXACT(Q335,"1A"),EXACT(Q335,"1B")),0.1,IF(Q335=2,1,100))</f>
        <v>100</v>
      </c>
      <c r="AB335" s="257">
        <f>IF(OR(EXACT(R335,"1A"),EXACT(R335,"1B")),0.1,IF(R335=2,1,100))</f>
        <v>100</v>
      </c>
      <c r="AC335" s="257">
        <f>IF(OR(EXACT(S335,"1A"),EXACT(S335,"1B")),0.3,IF(S335=2,3,100))</f>
        <v>100</v>
      </c>
      <c r="AD335" s="224"/>
      <c r="AE335" s="224"/>
      <c r="AF335" s="249">
        <f>IF(OR(OR(EXACT(J335,"1A"),EXACT(J335,"1B"),EXACT(J335,"1C")),K335=1),1,IF(K335=2,10,100))</f>
        <v>1</v>
      </c>
      <c r="AG335" s="249">
        <f>IF(OR(EXACT(J335,"1A"),EXACT(J335,"1B"),EXACT(J335,"1C")),1,IF(J335=2,10,100))</f>
        <v>10</v>
      </c>
      <c r="AH335" s="249">
        <f>IF(OR(EXACT(J335,"1A"),EXACT(J335,"1B"),EXACT(J335,"1C"),K335=1),3,100)</f>
        <v>3</v>
      </c>
      <c r="AI335" s="249">
        <f>IF(OR(EXACT(J335,"1A"),EXACT(J335,"1B"),EXACT(J335,"1C")),5,100)</f>
        <v>100</v>
      </c>
      <c r="AJ335" s="251">
        <v>3.3999999999999998E-3</v>
      </c>
      <c r="AK335" s="337"/>
      <c r="AL335" s="301"/>
      <c r="AM335" s="251"/>
      <c r="AN335" s="136"/>
      <c r="AO335" s="136"/>
      <c r="AP335" s="136"/>
      <c r="AQ335" s="267" t="s">
        <v>779</v>
      </c>
      <c r="AR335" s="136"/>
      <c r="AS335" s="136"/>
      <c r="AT335" s="136"/>
      <c r="AU335" s="136"/>
      <c r="AV335" s="136"/>
      <c r="AW335" s="136"/>
      <c r="AX335" s="136"/>
      <c r="AY335" s="136"/>
      <c r="AZ335" s="136"/>
      <c r="BA335" s="136"/>
      <c r="BB335" s="136"/>
      <c r="BC335" s="136"/>
      <c r="BD335" s="136"/>
      <c r="BE335" s="136"/>
      <c r="BF335" s="136"/>
      <c r="BG335" s="136"/>
      <c r="BH335" s="136"/>
      <c r="BI335" s="136"/>
      <c r="BJ335" s="136"/>
      <c r="BK335" s="136"/>
      <c r="BL335" s="136"/>
      <c r="BM335" s="136"/>
      <c r="BN335" s="136"/>
      <c r="BO335" s="136"/>
      <c r="BP335" s="136"/>
      <c r="BQ335" s="136"/>
      <c r="BR335" s="136"/>
      <c r="BS335" s="136"/>
      <c r="BT335" s="136"/>
      <c r="BU335" s="136"/>
      <c r="BV335" s="136"/>
      <c r="BW335" s="136"/>
      <c r="BX335" s="136"/>
      <c r="BY335" s="136"/>
      <c r="BZ335" s="136"/>
      <c r="CA335" s="136"/>
      <c r="CB335" s="136"/>
      <c r="CC335" s="136"/>
      <c r="CD335" s="136"/>
      <c r="CE335" s="136"/>
      <c r="CF335" s="136"/>
      <c r="CG335" s="136"/>
      <c r="CH335" s="136"/>
      <c r="CI335" s="136"/>
      <c r="CJ335" s="136"/>
      <c r="CK335" s="136"/>
      <c r="CL335" s="136"/>
      <c r="CM335" s="136"/>
      <c r="CN335" s="136"/>
      <c r="CO335" s="136"/>
      <c r="CP335" s="136"/>
      <c r="CQ335" s="136"/>
      <c r="CR335" s="136"/>
      <c r="CS335" s="136"/>
      <c r="CT335" s="136"/>
      <c r="CU335" s="136"/>
      <c r="CV335" s="136"/>
      <c r="CW335" s="136"/>
      <c r="CX335" s="136"/>
      <c r="CY335" s="136"/>
      <c r="CZ335" s="136"/>
      <c r="DA335" s="136"/>
      <c r="DB335" s="136"/>
      <c r="DC335" s="136"/>
      <c r="DD335" s="136"/>
      <c r="DE335" s="136"/>
      <c r="DF335" s="136"/>
      <c r="DG335" s="136"/>
      <c r="DH335" s="136"/>
      <c r="DI335" s="136"/>
      <c r="DJ335" s="136"/>
      <c r="DK335" s="136"/>
      <c r="DL335" s="136"/>
      <c r="DM335" s="136"/>
      <c r="DN335" s="136"/>
      <c r="DO335" s="136"/>
      <c r="DP335" s="136"/>
      <c r="DQ335" s="136"/>
      <c r="DR335" s="136"/>
      <c r="DS335" s="136"/>
      <c r="DT335" s="136"/>
      <c r="DU335" s="136"/>
      <c r="DV335" s="136"/>
      <c r="DW335" s="136"/>
      <c r="DX335" s="136"/>
      <c r="DY335" s="136"/>
      <c r="DZ335" s="136"/>
      <c r="EA335" s="136"/>
      <c r="EB335" s="136"/>
      <c r="EC335" s="136"/>
      <c r="ED335" s="136"/>
      <c r="EE335" s="136"/>
      <c r="EF335" s="136"/>
      <c r="EG335" s="136"/>
      <c r="EH335" s="136"/>
      <c r="EI335" s="136"/>
      <c r="EJ335" s="136"/>
      <c r="EK335" s="136"/>
      <c r="EL335" s="136"/>
      <c r="EM335" s="136"/>
      <c r="EN335" s="136"/>
      <c r="EO335" s="136"/>
      <c r="EP335" s="136"/>
      <c r="EQ335" s="136"/>
      <c r="ER335" s="136"/>
      <c r="ES335" s="136"/>
      <c r="ET335" s="136"/>
      <c r="EU335" s="136"/>
      <c r="EV335" s="136"/>
      <c r="EW335" s="136"/>
      <c r="EX335" s="136"/>
      <c r="EY335" s="136"/>
      <c r="EZ335" s="136"/>
      <c r="FA335" s="136"/>
      <c r="FB335" s="136"/>
      <c r="FC335" s="136"/>
      <c r="FD335" s="136"/>
      <c r="FE335" s="136"/>
      <c r="FF335" s="136"/>
      <c r="FG335" s="136"/>
      <c r="FH335" s="136"/>
      <c r="FI335" s="136"/>
      <c r="FJ335" s="136"/>
      <c r="FK335" s="136"/>
      <c r="FL335" s="136"/>
      <c r="FM335" s="136"/>
      <c r="FN335" s="136"/>
      <c r="FO335" s="136"/>
      <c r="FP335" s="136"/>
      <c r="FQ335" s="136"/>
      <c r="FR335" s="136"/>
      <c r="FS335" s="136"/>
      <c r="FT335" s="136"/>
      <c r="FU335" s="136"/>
      <c r="FV335" s="136"/>
      <c r="FW335" s="136"/>
      <c r="FX335" s="136"/>
      <c r="FY335" s="136"/>
      <c r="FZ335" s="136"/>
      <c r="GA335" s="136"/>
      <c r="GB335" s="136"/>
      <c r="GC335" s="136"/>
      <c r="GD335" s="136"/>
      <c r="GE335" s="136"/>
      <c r="GF335" s="136"/>
      <c r="GG335" s="136"/>
      <c r="GH335" s="136"/>
      <c r="GI335" s="136"/>
      <c r="GJ335" s="136"/>
      <c r="GK335" s="136"/>
      <c r="GL335" s="136"/>
      <c r="GM335" s="136"/>
      <c r="GN335" s="136"/>
      <c r="GO335" s="136"/>
      <c r="GP335" s="136"/>
      <c r="GQ335" s="136"/>
      <c r="GR335" s="136"/>
      <c r="GS335" s="136"/>
      <c r="GT335" s="136"/>
      <c r="GU335" s="136"/>
      <c r="GV335" s="136"/>
      <c r="GW335" s="136"/>
      <c r="GX335" s="136"/>
      <c r="GY335" s="136"/>
      <c r="GZ335" s="136"/>
      <c r="HA335" s="136"/>
      <c r="HB335" s="136"/>
      <c r="HC335" s="136"/>
      <c r="HD335" s="136"/>
      <c r="HE335" s="136"/>
      <c r="HF335" s="136"/>
      <c r="HG335" s="136"/>
      <c r="HH335" s="136"/>
      <c r="HI335" s="136"/>
      <c r="HJ335" s="136"/>
      <c r="HK335" s="136"/>
      <c r="HL335" s="136"/>
      <c r="HM335" s="136"/>
      <c r="HN335" s="136"/>
      <c r="HO335" s="136"/>
      <c r="HP335" s="136"/>
      <c r="HQ335" s="136"/>
      <c r="HR335" s="136"/>
      <c r="HS335" s="136"/>
      <c r="HT335" s="136"/>
      <c r="HU335" s="136"/>
      <c r="HV335" s="136"/>
      <c r="HW335" s="136"/>
      <c r="HX335" s="136"/>
      <c r="HY335" s="136"/>
      <c r="HZ335" s="136"/>
      <c r="IA335" s="136"/>
      <c r="IB335" s="136"/>
      <c r="IC335" s="136"/>
      <c r="ID335" s="136"/>
      <c r="IE335" s="136"/>
      <c r="IF335" s="136"/>
      <c r="IG335" s="136"/>
      <c r="IH335" s="136"/>
      <c r="II335" s="136"/>
      <c r="IJ335" s="136"/>
      <c r="IK335" s="136"/>
      <c r="IL335" s="136"/>
      <c r="IM335" s="136"/>
      <c r="IN335" s="136"/>
      <c r="IO335" s="136"/>
      <c r="IP335" s="136"/>
      <c r="IQ335" s="136"/>
      <c r="IR335" s="136"/>
      <c r="IS335" s="136"/>
      <c r="IT335" s="136"/>
      <c r="IU335" s="136"/>
      <c r="IV335" s="136"/>
      <c r="IW335" s="136"/>
      <c r="IX335" s="136"/>
      <c r="IY335" s="136"/>
      <c r="IZ335" s="136"/>
      <c r="JA335" s="136"/>
      <c r="JB335" s="136"/>
      <c r="JC335" s="136"/>
      <c r="JD335" s="136"/>
      <c r="JE335" s="136"/>
      <c r="JF335" s="136"/>
      <c r="JG335" s="136"/>
      <c r="JH335" s="136"/>
      <c r="JI335" s="136"/>
      <c r="JJ335" s="136"/>
      <c r="JK335" s="136"/>
      <c r="JL335" s="136"/>
      <c r="JM335" s="136"/>
      <c r="JN335" s="136"/>
      <c r="JO335" s="136"/>
      <c r="JP335" s="136"/>
      <c r="JQ335" s="136"/>
      <c r="JR335" s="136"/>
      <c r="JS335" s="136"/>
      <c r="JT335" s="136"/>
      <c r="JU335" s="136"/>
      <c r="JV335" s="136"/>
      <c r="JW335" s="136"/>
      <c r="JX335" s="136"/>
      <c r="JY335" s="136"/>
      <c r="JZ335" s="136"/>
      <c r="KA335" s="136"/>
      <c r="KB335" s="136"/>
      <c r="KC335" s="136"/>
      <c r="KD335" s="136"/>
      <c r="KE335" s="136"/>
      <c r="KF335" s="136"/>
      <c r="KG335" s="136"/>
      <c r="KH335" s="136"/>
      <c r="KI335" s="136"/>
      <c r="KJ335" s="136"/>
      <c r="KK335" s="136"/>
      <c r="KL335" s="136"/>
      <c r="KM335" s="136"/>
      <c r="KN335" s="136"/>
      <c r="KO335" s="136"/>
      <c r="KP335" s="136"/>
      <c r="KQ335" s="136"/>
      <c r="KR335" s="136"/>
      <c r="KS335" s="136"/>
      <c r="KT335" s="136"/>
      <c r="KU335" s="136"/>
      <c r="KV335" s="136"/>
      <c r="KW335" s="136"/>
      <c r="KX335" s="136"/>
      <c r="KY335" s="136"/>
      <c r="KZ335" s="136"/>
      <c r="LA335" s="136"/>
      <c r="LB335" s="136"/>
      <c r="LC335" s="136"/>
      <c r="LD335" s="136"/>
      <c r="LE335" s="136"/>
      <c r="LF335" s="136"/>
      <c r="LG335" s="136"/>
      <c r="LH335" s="136"/>
      <c r="LI335" s="136"/>
      <c r="LJ335" s="136"/>
      <c r="LK335" s="136"/>
      <c r="LL335" s="136"/>
      <c r="LM335" s="136"/>
      <c r="LN335" s="136"/>
      <c r="LO335" s="136"/>
      <c r="LP335" s="136"/>
      <c r="LQ335" s="136"/>
      <c r="LR335" s="136"/>
      <c r="LS335" s="136"/>
      <c r="LT335" s="136"/>
      <c r="LU335" s="136"/>
      <c r="LV335" s="136"/>
      <c r="LW335" s="136"/>
      <c r="LX335" s="136"/>
      <c r="LY335" s="136"/>
      <c r="LZ335" s="136"/>
      <c r="MA335" s="136"/>
      <c r="MB335" s="136"/>
      <c r="MC335" s="136"/>
      <c r="MD335" s="136"/>
      <c r="ME335" s="136"/>
      <c r="MF335" s="136"/>
      <c r="MG335" s="136"/>
      <c r="MH335" s="136"/>
      <c r="MI335" s="136"/>
      <c r="MJ335" s="136"/>
      <c r="MK335" s="136"/>
      <c r="ML335" s="136"/>
      <c r="MM335" s="136"/>
      <c r="MN335" s="136"/>
      <c r="MO335" s="136"/>
      <c r="MP335" s="136"/>
      <c r="MQ335" s="136"/>
      <c r="MR335" s="136"/>
      <c r="MS335" s="136"/>
      <c r="MT335" s="136"/>
      <c r="MU335" s="136"/>
      <c r="MV335" s="136"/>
      <c r="MW335" s="136"/>
      <c r="MX335" s="136"/>
      <c r="MY335" s="136"/>
      <c r="MZ335" s="136"/>
      <c r="NA335" s="136"/>
      <c r="NB335" s="136"/>
      <c r="NC335" s="136"/>
      <c r="ND335" s="136"/>
      <c r="NE335" s="136"/>
      <c r="NF335" s="136"/>
      <c r="NG335" s="136"/>
      <c r="NH335" s="136"/>
      <c r="NI335" s="136"/>
      <c r="NJ335" s="136"/>
      <c r="NK335" s="136"/>
      <c r="NL335" s="136"/>
      <c r="NM335" s="136"/>
      <c r="NN335" s="136"/>
      <c r="NO335" s="136"/>
      <c r="NP335" s="136"/>
      <c r="NQ335" s="136"/>
      <c r="NR335" s="136"/>
      <c r="NS335" s="136"/>
      <c r="NT335" s="136"/>
      <c r="NU335" s="136"/>
      <c r="NV335" s="136"/>
      <c r="NW335" s="136"/>
      <c r="NX335" s="136"/>
      <c r="NY335" s="136"/>
      <c r="NZ335" s="136"/>
      <c r="OA335" s="136"/>
      <c r="OB335" s="136"/>
      <c r="OC335" s="136"/>
      <c r="OD335" s="136"/>
      <c r="OE335" s="136"/>
      <c r="OF335" s="136"/>
      <c r="OG335" s="136"/>
      <c r="OH335" s="136"/>
      <c r="OI335" s="136"/>
      <c r="OJ335" s="136"/>
      <c r="OK335" s="136"/>
      <c r="OL335" s="136"/>
      <c r="OM335" s="136"/>
      <c r="ON335" s="136"/>
      <c r="OO335" s="136"/>
      <c r="OP335" s="136"/>
      <c r="OQ335" s="136"/>
      <c r="OR335" s="136"/>
      <c r="OS335" s="136"/>
      <c r="OT335" s="136"/>
      <c r="OU335" s="136"/>
      <c r="OV335" s="136"/>
      <c r="OW335" s="136"/>
      <c r="OX335" s="136"/>
      <c r="OY335" s="136"/>
      <c r="OZ335" s="136"/>
      <c r="PA335" s="136"/>
      <c r="PB335" s="136"/>
      <c r="PC335" s="136"/>
      <c r="PD335" s="136"/>
      <c r="PE335" s="136"/>
      <c r="PF335" s="136"/>
      <c r="PG335" s="136"/>
      <c r="PH335" s="136"/>
      <c r="PI335" s="136"/>
      <c r="PJ335" s="136"/>
      <c r="PK335" s="136"/>
      <c r="PL335" s="136"/>
      <c r="PM335" s="136"/>
      <c r="PN335" s="136"/>
      <c r="PO335" s="136"/>
      <c r="PP335" s="136"/>
      <c r="PQ335" s="136"/>
      <c r="PR335" s="136"/>
      <c r="PS335" s="136"/>
      <c r="PT335" s="136"/>
      <c r="PU335" s="136"/>
      <c r="PV335" s="136"/>
      <c r="PW335" s="136"/>
      <c r="PX335" s="136"/>
      <c r="PY335" s="136"/>
      <c r="PZ335" s="136"/>
      <c r="QA335" s="136"/>
      <c r="QB335" s="136"/>
      <c r="QC335" s="136"/>
      <c r="QD335" s="136"/>
      <c r="QE335" s="136"/>
      <c r="QF335" s="136"/>
      <c r="QG335" s="136"/>
      <c r="QH335" s="136"/>
      <c r="QI335" s="136"/>
      <c r="QJ335" s="136"/>
      <c r="QK335" s="136"/>
      <c r="QL335" s="136"/>
      <c r="QM335" s="136"/>
      <c r="QN335" s="136"/>
      <c r="QO335" s="136"/>
      <c r="QP335" s="136"/>
      <c r="QQ335" s="136"/>
      <c r="QR335" s="136"/>
      <c r="QS335" s="136"/>
      <c r="QT335" s="136"/>
      <c r="QU335" s="136"/>
      <c r="QV335" s="136"/>
      <c r="QW335" s="136"/>
      <c r="QX335" s="136"/>
      <c r="QY335" s="136"/>
      <c r="QZ335" s="136"/>
      <c r="RA335" s="136"/>
      <c r="RB335" s="136"/>
      <c r="RC335" s="136"/>
      <c r="RD335" s="136"/>
      <c r="RE335" s="136"/>
      <c r="RF335" s="136"/>
      <c r="RG335" s="136"/>
      <c r="RH335" s="136"/>
      <c r="RI335" s="136"/>
      <c r="RJ335" s="136"/>
      <c r="RK335" s="136"/>
      <c r="RL335" s="136"/>
      <c r="RM335" s="136"/>
      <c r="RN335" s="136"/>
      <c r="RO335" s="136"/>
      <c r="RP335" s="136"/>
      <c r="RQ335" s="136"/>
      <c r="RR335" s="136"/>
      <c r="RS335" s="136"/>
      <c r="RT335" s="136"/>
      <c r="RU335" s="136"/>
      <c r="RV335" s="136"/>
      <c r="RW335" s="136"/>
      <c r="RX335" s="136"/>
      <c r="RY335" s="136"/>
      <c r="RZ335" s="136"/>
      <c r="SA335" s="136"/>
      <c r="SB335" s="136"/>
      <c r="SC335" s="136"/>
      <c r="SD335" s="136"/>
      <c r="SE335" s="136"/>
      <c r="SF335" s="136"/>
      <c r="SG335" s="136"/>
      <c r="SH335" s="136"/>
      <c r="SI335" s="136"/>
      <c r="SJ335" s="136"/>
      <c r="SK335" s="136"/>
      <c r="SL335" s="136"/>
      <c r="SM335" s="136"/>
      <c r="SN335" s="136"/>
      <c r="SO335" s="136"/>
      <c r="SP335" s="136"/>
      <c r="SQ335" s="136"/>
      <c r="SR335" s="136"/>
      <c r="SS335" s="136"/>
      <c r="ST335" s="136"/>
      <c r="SU335" s="136"/>
      <c r="SV335" s="136"/>
      <c r="SW335" s="136"/>
      <c r="SX335" s="136"/>
      <c r="SY335" s="136"/>
      <c r="SZ335" s="136"/>
      <c r="TA335" s="136"/>
      <c r="TB335" s="136"/>
      <c r="TC335" s="136"/>
      <c r="TD335" s="136"/>
      <c r="TE335" s="136"/>
      <c r="TF335" s="136"/>
      <c r="TG335" s="136"/>
      <c r="TH335" s="136"/>
      <c r="TI335" s="136"/>
      <c r="TJ335" s="136"/>
      <c r="TK335" s="136"/>
      <c r="TL335" s="136"/>
      <c r="TM335" s="136"/>
      <c r="TN335" s="136"/>
      <c r="TO335" s="136"/>
      <c r="TP335" s="136"/>
      <c r="TQ335" s="136"/>
      <c r="TR335" s="136"/>
      <c r="TS335" s="136"/>
      <c r="TT335" s="136"/>
      <c r="TU335" s="136"/>
      <c r="TV335" s="136"/>
      <c r="TW335" s="136"/>
      <c r="TX335" s="136"/>
      <c r="TY335" s="136"/>
      <c r="TZ335" s="136"/>
      <c r="UA335" s="136"/>
      <c r="UB335" s="136"/>
      <c r="UC335" s="136"/>
      <c r="UD335" s="136"/>
      <c r="UE335" s="136"/>
      <c r="UF335" s="136"/>
      <c r="UG335" s="136"/>
      <c r="UH335" s="136"/>
      <c r="UI335" s="136"/>
      <c r="UJ335" s="136"/>
      <c r="UK335" s="136"/>
      <c r="UL335" s="136"/>
      <c r="UM335" s="136"/>
      <c r="UN335" s="136"/>
      <c r="UO335" s="136"/>
      <c r="UP335" s="136"/>
      <c r="UQ335" s="136"/>
      <c r="UR335" s="136"/>
      <c r="US335" s="136"/>
      <c r="UT335" s="136"/>
      <c r="UU335" s="136"/>
      <c r="UV335" s="136"/>
      <c r="UW335" s="136"/>
      <c r="UX335" s="136"/>
      <c r="UY335" s="136"/>
      <c r="UZ335" s="136"/>
      <c r="VA335" s="136"/>
      <c r="VB335" s="136"/>
      <c r="VC335" s="136"/>
      <c r="VD335" s="136"/>
      <c r="VE335" s="136"/>
      <c r="VF335" s="136"/>
      <c r="VG335" s="136"/>
      <c r="VH335" s="136"/>
      <c r="VI335" s="136"/>
      <c r="VJ335" s="136"/>
      <c r="VK335" s="136"/>
      <c r="VL335" s="136"/>
      <c r="VM335" s="136"/>
      <c r="VN335" s="136"/>
      <c r="VO335" s="136"/>
      <c r="VP335" s="136"/>
      <c r="VQ335" s="136"/>
      <c r="VR335" s="136"/>
      <c r="VS335" s="136"/>
      <c r="VT335" s="136"/>
      <c r="VU335" s="136"/>
      <c r="VV335" s="136"/>
      <c r="VW335" s="136"/>
      <c r="VX335" s="136"/>
      <c r="VY335" s="136"/>
      <c r="VZ335" s="136"/>
      <c r="WA335" s="136"/>
      <c r="WB335" s="136"/>
      <c r="WC335" s="136"/>
      <c r="WD335" s="136"/>
      <c r="WE335" s="136"/>
      <c r="WF335" s="136"/>
      <c r="WG335" s="136"/>
      <c r="WH335" s="136"/>
      <c r="WI335" s="136"/>
      <c r="WJ335" s="136"/>
      <c r="WK335" s="136"/>
      <c r="WL335" s="136"/>
      <c r="WM335" s="136"/>
      <c r="WN335" s="136"/>
      <c r="WO335" s="136"/>
      <c r="WP335" s="136"/>
      <c r="WQ335" s="136"/>
      <c r="WR335" s="136"/>
      <c r="WS335" s="136"/>
      <c r="WT335" s="136"/>
      <c r="WU335" s="136"/>
      <c r="WV335" s="136"/>
      <c r="WW335" s="136"/>
      <c r="WX335" s="136"/>
      <c r="WY335" s="136"/>
      <c r="WZ335" s="136"/>
      <c r="XA335" s="136"/>
      <c r="XB335" s="136"/>
      <c r="XC335" s="136"/>
      <c r="XD335" s="136"/>
      <c r="XE335" s="136"/>
      <c r="XF335" s="136"/>
      <c r="XG335" s="136"/>
      <c r="XH335" s="136"/>
      <c r="XI335" s="136"/>
      <c r="XJ335" s="136"/>
      <c r="XK335" s="136"/>
      <c r="XL335" s="136"/>
      <c r="XM335" s="136"/>
      <c r="XN335" s="136"/>
      <c r="XO335" s="136"/>
      <c r="XP335" s="136"/>
      <c r="XQ335" s="136"/>
      <c r="XR335" s="136"/>
      <c r="XS335" s="136"/>
      <c r="XT335" s="136"/>
      <c r="XU335" s="136"/>
      <c r="XV335" s="136"/>
      <c r="XW335" s="136"/>
      <c r="XX335" s="136"/>
      <c r="XY335" s="136"/>
      <c r="XZ335" s="136"/>
      <c r="YA335" s="136"/>
      <c r="YB335" s="136"/>
      <c r="YC335" s="136"/>
      <c r="YD335" s="136"/>
      <c r="YE335" s="136"/>
      <c r="YF335" s="136"/>
      <c r="YG335" s="136"/>
      <c r="YH335" s="136"/>
      <c r="YI335" s="136"/>
      <c r="YJ335" s="136"/>
      <c r="YK335" s="136"/>
      <c r="YL335" s="136"/>
      <c r="YM335" s="136"/>
      <c r="YN335" s="136"/>
      <c r="YO335" s="136"/>
      <c r="YP335" s="136"/>
      <c r="YQ335" s="136"/>
      <c r="YR335" s="136"/>
      <c r="YS335" s="136"/>
      <c r="YT335" s="136"/>
      <c r="YU335" s="136"/>
      <c r="YV335" s="136"/>
      <c r="YW335" s="136"/>
      <c r="YX335" s="136"/>
      <c r="YY335" s="136"/>
      <c r="YZ335" s="136"/>
      <c r="ZA335" s="136"/>
      <c r="ZB335" s="136"/>
      <c r="ZC335" s="136"/>
      <c r="ZD335" s="136"/>
      <c r="ZE335" s="136"/>
      <c r="ZF335" s="136"/>
      <c r="ZG335" s="136"/>
      <c r="ZH335" s="136"/>
      <c r="ZI335" s="136"/>
      <c r="ZJ335" s="136"/>
      <c r="ZK335" s="136"/>
      <c r="ZL335" s="136"/>
      <c r="ZM335" s="136"/>
      <c r="ZN335" s="136"/>
      <c r="ZO335" s="136"/>
      <c r="ZP335" s="136"/>
      <c r="ZQ335" s="136"/>
      <c r="ZR335" s="136"/>
      <c r="ZS335" s="136"/>
      <c r="ZT335" s="136"/>
      <c r="ZU335" s="136"/>
      <c r="ZV335" s="136"/>
      <c r="ZW335" s="136"/>
      <c r="ZX335" s="136"/>
      <c r="ZY335" s="136"/>
      <c r="ZZ335" s="136"/>
      <c r="AAA335" s="136"/>
      <c r="AAB335" s="136"/>
      <c r="AAC335" s="136"/>
      <c r="AAD335" s="136"/>
      <c r="AAE335" s="136"/>
      <c r="AAF335" s="136"/>
      <c r="AAG335" s="136"/>
      <c r="AAH335" s="136"/>
      <c r="AAI335" s="136"/>
      <c r="AAJ335" s="136"/>
      <c r="AAK335" s="136"/>
      <c r="AAL335" s="136"/>
      <c r="AAM335" s="136"/>
      <c r="AAN335" s="136"/>
      <c r="AAO335" s="136"/>
      <c r="AAP335" s="136"/>
      <c r="AAQ335" s="136"/>
      <c r="AAR335" s="136"/>
      <c r="AAS335" s="136"/>
      <c r="AAT335" s="136"/>
      <c r="AAU335" s="136"/>
      <c r="AAV335" s="136"/>
      <c r="AAW335" s="136"/>
      <c r="AAX335" s="136"/>
      <c r="AAY335" s="136"/>
      <c r="AAZ335" s="136"/>
      <c r="ABA335" s="136"/>
      <c r="ABB335" s="136"/>
      <c r="ABC335" s="136"/>
      <c r="ABD335" s="136"/>
      <c r="ABE335" s="136"/>
      <c r="ABF335" s="136"/>
      <c r="ABG335" s="136"/>
      <c r="ABH335" s="136"/>
      <c r="ABI335" s="136"/>
      <c r="ABJ335" s="136"/>
      <c r="ABK335" s="136"/>
      <c r="ABL335" s="136"/>
      <c r="ABM335" s="136"/>
      <c r="ABN335" s="136"/>
      <c r="ABO335" s="136"/>
      <c r="ABP335" s="136"/>
      <c r="ABQ335" s="136"/>
      <c r="ABR335" s="136"/>
      <c r="ABS335" s="136"/>
      <c r="ABT335" s="136"/>
      <c r="ABU335" s="136"/>
      <c r="ABV335" s="136"/>
      <c r="ABW335" s="136"/>
      <c r="ABX335" s="136"/>
      <c r="ABY335" s="136"/>
      <c r="ABZ335" s="136"/>
      <c r="ACA335" s="136"/>
      <c r="ACB335" s="136"/>
      <c r="ACC335" s="136"/>
      <c r="ACD335" s="136"/>
      <c r="ACE335" s="136"/>
      <c r="ACF335" s="136"/>
      <c r="ACG335" s="136"/>
      <c r="ACH335" s="136"/>
      <c r="ACI335" s="136"/>
      <c r="ACJ335" s="136"/>
      <c r="ACK335" s="136"/>
      <c r="ACL335" s="136"/>
      <c r="ACM335" s="136"/>
      <c r="ACN335" s="136"/>
      <c r="ACO335" s="136"/>
      <c r="ACP335" s="136"/>
      <c r="ACQ335" s="136"/>
      <c r="ACR335" s="136"/>
      <c r="ACS335" s="136"/>
      <c r="ACT335" s="136"/>
      <c r="ACU335" s="136"/>
      <c r="ACV335" s="136"/>
      <c r="ACW335" s="136"/>
      <c r="ACX335" s="136"/>
      <c r="ACY335" s="136"/>
      <c r="ACZ335" s="136"/>
      <c r="ADA335" s="136"/>
      <c r="ADB335" s="136"/>
      <c r="ADC335" s="136"/>
      <c r="ADD335" s="136"/>
      <c r="ADE335" s="136"/>
      <c r="ADF335" s="136"/>
      <c r="ADG335" s="136"/>
      <c r="ADH335" s="136"/>
      <c r="ADI335" s="136"/>
      <c r="ADJ335" s="136"/>
      <c r="ADK335" s="136"/>
      <c r="ADL335" s="136"/>
      <c r="ADM335" s="136"/>
      <c r="ADN335" s="136"/>
      <c r="ADO335" s="136"/>
      <c r="ADP335" s="136"/>
      <c r="ADQ335" s="136"/>
      <c r="ADR335" s="136"/>
      <c r="ADS335" s="136"/>
      <c r="ADT335" s="136"/>
      <c r="ADU335" s="136"/>
      <c r="ADV335" s="136"/>
      <c r="ADW335" s="136"/>
      <c r="ADX335" s="136"/>
      <c r="ADY335" s="136"/>
      <c r="ADZ335" s="136"/>
      <c r="AEA335" s="136"/>
      <c r="AEB335" s="136"/>
      <c r="AEC335" s="136"/>
      <c r="AED335" s="136"/>
      <c r="AEE335" s="136"/>
      <c r="AEF335" s="136"/>
      <c r="AEG335" s="136"/>
      <c r="AEH335" s="136"/>
      <c r="AEI335" s="136"/>
      <c r="AEJ335" s="136"/>
      <c r="AEK335" s="136"/>
      <c r="AEL335" s="136"/>
      <c r="AEM335" s="136"/>
      <c r="AEN335" s="136"/>
      <c r="AEO335" s="136"/>
      <c r="AEP335" s="136"/>
      <c r="AEQ335" s="136"/>
      <c r="AER335" s="136"/>
      <c r="AES335" s="136"/>
      <c r="AET335" s="136"/>
      <c r="AEU335" s="136"/>
      <c r="AEV335" s="136"/>
      <c r="AEW335" s="136"/>
      <c r="AEX335" s="136"/>
      <c r="AEY335" s="136"/>
      <c r="AEZ335" s="136"/>
      <c r="AFA335" s="136"/>
      <c r="AFB335" s="136"/>
      <c r="AFC335" s="136"/>
      <c r="AFD335" s="136"/>
      <c r="AFE335" s="136"/>
      <c r="AFF335" s="136"/>
      <c r="AFG335" s="136"/>
      <c r="AFH335" s="136"/>
      <c r="AFI335" s="136"/>
      <c r="AFJ335" s="136"/>
      <c r="AFK335" s="136"/>
      <c r="AFL335" s="136"/>
      <c r="AFM335" s="136"/>
      <c r="AFN335" s="136"/>
      <c r="AFO335" s="136"/>
      <c r="AFP335" s="136"/>
      <c r="AFQ335" s="136"/>
      <c r="AFR335" s="136"/>
      <c r="AFS335" s="136"/>
      <c r="AFT335" s="136"/>
      <c r="AFU335" s="136"/>
      <c r="AFV335" s="136"/>
      <c r="AFW335" s="136"/>
      <c r="AFX335" s="136"/>
      <c r="AFY335" s="136"/>
      <c r="AFZ335" s="136"/>
      <c r="AGA335" s="136"/>
      <c r="AGB335" s="136"/>
      <c r="AGC335" s="136"/>
      <c r="AGD335" s="136"/>
      <c r="AGE335" s="136"/>
      <c r="AGF335" s="136"/>
      <c r="AGG335" s="136"/>
      <c r="AGH335" s="136"/>
      <c r="AGI335" s="136"/>
      <c r="AGJ335" s="136"/>
      <c r="AGK335" s="136"/>
      <c r="AGL335" s="136"/>
      <c r="AGM335" s="136"/>
      <c r="AGN335" s="136"/>
      <c r="AGO335" s="136"/>
      <c r="AGP335" s="136"/>
      <c r="AGQ335" s="136"/>
      <c r="AGR335" s="136"/>
      <c r="AGS335" s="136"/>
      <c r="AGT335" s="136"/>
      <c r="AGU335" s="136"/>
      <c r="AGV335" s="136"/>
      <c r="AGW335" s="136"/>
      <c r="AGX335" s="136"/>
      <c r="AGY335" s="136"/>
      <c r="AGZ335" s="136"/>
      <c r="AHA335" s="136"/>
      <c r="AHB335" s="136"/>
      <c r="AHC335" s="136"/>
      <c r="AHD335" s="136"/>
      <c r="AHE335" s="136"/>
      <c r="AHF335" s="136"/>
      <c r="AHG335" s="136"/>
      <c r="AHH335" s="136"/>
      <c r="AHI335" s="136"/>
      <c r="AHJ335" s="136"/>
      <c r="AHK335" s="136"/>
      <c r="AHL335" s="136"/>
      <c r="AHM335" s="136"/>
      <c r="AHN335" s="136"/>
      <c r="AHO335" s="136"/>
      <c r="AHP335" s="136"/>
      <c r="AHQ335" s="136"/>
      <c r="AHR335" s="136"/>
      <c r="AHS335" s="136"/>
      <c r="AHT335" s="136"/>
      <c r="AHU335" s="136"/>
      <c r="AHV335" s="136"/>
      <c r="AHW335" s="136"/>
      <c r="AHX335" s="136"/>
      <c r="AHY335" s="136"/>
      <c r="AHZ335" s="136"/>
      <c r="AIA335" s="136"/>
      <c r="AIB335" s="136"/>
      <c r="AIC335" s="136"/>
      <c r="AID335" s="136"/>
      <c r="AIE335" s="136"/>
      <c r="AIF335" s="136"/>
      <c r="AIG335" s="136"/>
      <c r="AIH335" s="136"/>
      <c r="AII335" s="136"/>
      <c r="AIJ335" s="136"/>
      <c r="AIK335" s="136"/>
      <c r="AIL335" s="136"/>
      <c r="AIM335" s="136"/>
      <c r="AIN335" s="136"/>
      <c r="AIO335" s="136"/>
      <c r="AIP335" s="136"/>
      <c r="AIQ335" s="136"/>
      <c r="AIR335" s="136"/>
      <c r="AIS335" s="136"/>
      <c r="AIT335" s="136"/>
      <c r="AIU335" s="136"/>
      <c r="AIV335" s="136"/>
      <c r="AIW335" s="136"/>
      <c r="AIX335" s="136"/>
      <c r="AIY335" s="136"/>
      <c r="AIZ335" s="136"/>
      <c r="AJA335" s="136"/>
      <c r="AJB335" s="136"/>
      <c r="AJC335" s="136"/>
      <c r="AJD335" s="136"/>
      <c r="AJE335" s="136"/>
      <c r="AJF335" s="136"/>
      <c r="AJG335" s="136"/>
      <c r="AJH335" s="136"/>
      <c r="AJI335" s="136"/>
      <c r="AJJ335" s="136"/>
      <c r="AJK335" s="136"/>
      <c r="AJL335" s="136"/>
      <c r="AJM335" s="136"/>
      <c r="AJN335" s="136"/>
      <c r="AJO335" s="136"/>
      <c r="AJP335" s="136"/>
      <c r="AJQ335" s="136"/>
      <c r="AJR335" s="136"/>
      <c r="AJS335" s="136"/>
      <c r="AJT335" s="136"/>
      <c r="AJU335" s="136"/>
      <c r="AJV335" s="136"/>
      <c r="AJW335" s="136"/>
      <c r="AJX335" s="136"/>
      <c r="AJY335" s="136"/>
      <c r="AJZ335" s="136"/>
      <c r="AKA335" s="136"/>
      <c r="AKB335" s="136"/>
      <c r="AKC335" s="136"/>
      <c r="AKD335" s="136"/>
      <c r="AKE335" s="136"/>
      <c r="AKF335" s="136"/>
      <c r="AKG335" s="136"/>
      <c r="AKH335" s="136"/>
      <c r="AKI335" s="136"/>
      <c r="AKJ335" s="136"/>
      <c r="AKK335" s="136"/>
      <c r="AKL335" s="136"/>
      <c r="AKM335" s="136"/>
      <c r="AKN335" s="136"/>
      <c r="AKO335" s="136"/>
      <c r="AKP335" s="136"/>
      <c r="AKQ335" s="136"/>
      <c r="AKR335" s="136"/>
      <c r="AKS335" s="136"/>
      <c r="AKT335" s="136"/>
      <c r="AKU335" s="136"/>
      <c r="AKV335" s="136"/>
      <c r="AKW335" s="136"/>
      <c r="AKX335" s="136"/>
      <c r="AKY335" s="136"/>
      <c r="AKZ335" s="136"/>
      <c r="ALA335" s="136"/>
      <c r="ALB335" s="136"/>
      <c r="ALC335" s="136"/>
      <c r="ALD335" s="136"/>
      <c r="ALE335" s="136"/>
      <c r="ALF335" s="136"/>
      <c r="ALG335" s="136"/>
      <c r="ALH335" s="136"/>
      <c r="ALI335" s="136"/>
      <c r="ALJ335" s="136"/>
      <c r="ALK335" s="136"/>
      <c r="ALL335" s="136"/>
      <c r="ALM335" s="136"/>
      <c r="ALN335" s="136"/>
      <c r="ALO335" s="136"/>
      <c r="ALP335" s="136"/>
      <c r="ALQ335" s="136"/>
      <c r="ALR335" s="136"/>
      <c r="ALS335" s="136"/>
      <c r="ALT335" s="136"/>
      <c r="ALU335" s="136"/>
      <c r="ALV335" s="136"/>
      <c r="ALW335" s="136"/>
      <c r="ALX335" s="136"/>
      <c r="ALY335" s="136"/>
      <c r="ALZ335" s="136"/>
      <c r="AMA335" s="136"/>
      <c r="AMB335" s="136"/>
      <c r="AMC335" s="136"/>
      <c r="AMD335" s="136"/>
      <c r="AME335" s="136"/>
      <c r="AMF335" s="136"/>
      <c r="AMG335" s="136"/>
      <c r="AMH335" s="136"/>
      <c r="AMI335" s="136"/>
    </row>
    <row r="336" spans="1:1023" x14ac:dyDescent="0.25">
      <c r="A336" s="298" t="s">
        <v>846</v>
      </c>
      <c r="B336" s="193">
        <v>336</v>
      </c>
      <c r="C336" s="261" t="s">
        <v>26019</v>
      </c>
      <c r="D336" s="215" t="s">
        <v>26954</v>
      </c>
      <c r="E336" s="224"/>
      <c r="F336" s="239"/>
      <c r="G336" s="207"/>
      <c r="H336" s="207"/>
      <c r="I336" s="369" t="s">
        <v>769</v>
      </c>
      <c r="J336" s="431">
        <v>2</v>
      </c>
      <c r="K336" s="432">
        <v>1</v>
      </c>
      <c r="L336" s="432" t="s">
        <v>771</v>
      </c>
      <c r="M336" s="433"/>
      <c r="N336" s="433"/>
      <c r="O336" s="432"/>
      <c r="P336" s="433"/>
      <c r="Q336" s="433"/>
      <c r="R336" s="433"/>
      <c r="S336" s="433"/>
      <c r="T336" s="433"/>
      <c r="U336" s="459"/>
      <c r="V336" s="256">
        <f>IF(O336=1,10,100)</f>
        <v>100</v>
      </c>
      <c r="W336" s="256">
        <f>IF(O336=1,1,IF(O336=2,10,100))</f>
        <v>100</v>
      </c>
      <c r="X336" s="256">
        <f>IF(O336=3,20,100)</f>
        <v>100</v>
      </c>
      <c r="Y336" s="256">
        <f>IF(P336=1,10,100)</f>
        <v>100</v>
      </c>
      <c r="Z336" s="256">
        <f>IF(P336=1,1,IF(P336=2,10,100))</f>
        <v>100</v>
      </c>
      <c r="AA336" s="257">
        <f>IF(OR(EXACT(Q336,"1A"),EXACT(Q336,"1B")),0.1,IF(Q336=2,1,100))</f>
        <v>100</v>
      </c>
      <c r="AB336" s="257">
        <f>IF(OR(EXACT(R336,"1A"),EXACT(R336,"1B")),0.1,IF(R336=2,1,100))</f>
        <v>100</v>
      </c>
      <c r="AC336" s="257">
        <f>IF(OR(EXACT(S336,"1A"),EXACT(S336,"1B")),0.3,IF(S336=2,3,100))</f>
        <v>100</v>
      </c>
      <c r="AD336" s="313">
        <v>0.1</v>
      </c>
      <c r="AE336" s="313"/>
      <c r="AF336" s="249">
        <f>IF(OR(OR(EXACT(J336,"1A"),EXACT(J336,"1B"),EXACT(J336,"1C")),K336=1),1,IF(K336=2,10,100))</f>
        <v>1</v>
      </c>
      <c r="AG336" s="249">
        <f>IF(OR(EXACT(J336,"1A"),EXACT(J336,"1B"),EXACT(J336,"1C")),1,IF(J336=2,10,100))</f>
        <v>10</v>
      </c>
      <c r="AH336" s="249">
        <f>IF(OR(EXACT(J336,"1A"),EXACT(J336,"1B"),EXACT(J336,"1C"),K336=1),3,100)</f>
        <v>3</v>
      </c>
      <c r="AI336" s="249">
        <f>IF(OR(EXACT(J336,"1A"),EXACT(J336,"1B"),EXACT(J336,"1C")),5,100)</f>
        <v>100</v>
      </c>
      <c r="AJ336" s="251">
        <v>4.3400000000000001E-3</v>
      </c>
      <c r="AK336" s="355"/>
      <c r="AL336" s="323">
        <v>2</v>
      </c>
      <c r="AM336" s="251"/>
      <c r="AN336" s="136"/>
      <c r="AO336" s="136"/>
      <c r="AP336" s="136"/>
      <c r="AQ336" s="285" t="s">
        <v>779</v>
      </c>
      <c r="AR336" s="136"/>
      <c r="AS336" s="136"/>
      <c r="AT336" s="136"/>
      <c r="AU336" s="136"/>
      <c r="AV336" s="136"/>
      <c r="AW336" s="136"/>
      <c r="AX336" s="136"/>
      <c r="AY336" s="136"/>
      <c r="AZ336" s="136"/>
      <c r="BA336" s="136"/>
      <c r="BB336" s="136"/>
      <c r="BC336" s="136"/>
      <c r="BD336" s="136"/>
      <c r="BE336" s="136"/>
      <c r="BF336" s="136"/>
      <c r="BG336" s="136"/>
      <c r="BH336" s="136"/>
      <c r="BI336" s="136"/>
      <c r="BJ336" s="136"/>
      <c r="BK336" s="136"/>
      <c r="BL336" s="136"/>
      <c r="BM336" s="136"/>
      <c r="BN336" s="136"/>
      <c r="BO336" s="136"/>
      <c r="BP336" s="136"/>
      <c r="BQ336" s="136"/>
      <c r="BR336" s="136"/>
      <c r="BS336" s="136"/>
      <c r="BT336" s="136"/>
      <c r="BU336" s="136"/>
      <c r="BV336" s="136"/>
      <c r="BW336" s="136"/>
      <c r="BX336" s="136"/>
      <c r="BY336" s="136"/>
      <c r="BZ336" s="136"/>
      <c r="CA336" s="136"/>
      <c r="CB336" s="136"/>
      <c r="CC336" s="136"/>
      <c r="CD336" s="136"/>
      <c r="CE336" s="136"/>
      <c r="CF336" s="136"/>
      <c r="CG336" s="136"/>
      <c r="CH336" s="136"/>
      <c r="CI336" s="136"/>
      <c r="CJ336" s="136"/>
      <c r="CK336" s="136"/>
      <c r="CL336" s="136"/>
      <c r="CM336" s="136"/>
      <c r="CN336" s="136"/>
      <c r="CO336" s="136"/>
      <c r="CP336" s="136"/>
      <c r="CQ336" s="136"/>
      <c r="CR336" s="136"/>
      <c r="CS336" s="136"/>
      <c r="CT336" s="136"/>
      <c r="CU336" s="136"/>
      <c r="CV336" s="136"/>
      <c r="CW336" s="136"/>
      <c r="CX336" s="136"/>
      <c r="CY336" s="136"/>
      <c r="CZ336" s="136"/>
      <c r="DA336" s="136"/>
      <c r="DB336" s="136"/>
      <c r="DC336" s="136"/>
      <c r="DD336" s="136"/>
      <c r="DE336" s="136"/>
      <c r="DF336" s="136"/>
      <c r="DG336" s="136"/>
      <c r="DH336" s="136"/>
      <c r="DI336" s="136"/>
      <c r="DJ336" s="136"/>
      <c r="DK336" s="136"/>
      <c r="DL336" s="136"/>
      <c r="DM336" s="136"/>
      <c r="DN336" s="136"/>
      <c r="DO336" s="136"/>
      <c r="DP336" s="136"/>
      <c r="DQ336" s="136"/>
      <c r="DR336" s="136"/>
      <c r="DS336" s="136"/>
      <c r="DT336" s="136"/>
      <c r="DU336" s="136"/>
      <c r="DV336" s="136"/>
      <c r="DW336" s="136"/>
      <c r="DX336" s="136"/>
      <c r="DY336" s="136"/>
      <c r="DZ336" s="136"/>
      <c r="EA336" s="136"/>
      <c r="EB336" s="136"/>
      <c r="EC336" s="136"/>
      <c r="ED336" s="136"/>
      <c r="EE336" s="136"/>
      <c r="EF336" s="136"/>
      <c r="EG336" s="136"/>
      <c r="EH336" s="136"/>
      <c r="EI336" s="136"/>
      <c r="EJ336" s="136"/>
      <c r="EK336" s="136"/>
      <c r="EL336" s="136"/>
      <c r="EM336" s="136"/>
      <c r="EN336" s="136"/>
      <c r="EO336" s="136"/>
      <c r="EP336" s="136"/>
      <c r="EQ336" s="136"/>
      <c r="ER336" s="136"/>
      <c r="ES336" s="136"/>
      <c r="ET336" s="136"/>
      <c r="EU336" s="136"/>
      <c r="EV336" s="136"/>
      <c r="EW336" s="136"/>
      <c r="EX336" s="136"/>
      <c r="EY336" s="136"/>
      <c r="EZ336" s="136"/>
      <c r="FA336" s="136"/>
      <c r="FB336" s="136"/>
      <c r="FC336" s="136"/>
      <c r="FD336" s="136"/>
      <c r="FE336" s="136"/>
      <c r="FF336" s="136"/>
      <c r="FG336" s="136"/>
      <c r="FH336" s="136"/>
      <c r="FI336" s="136"/>
      <c r="FJ336" s="136"/>
      <c r="FK336" s="136"/>
      <c r="FL336" s="136"/>
      <c r="FM336" s="136"/>
      <c r="FN336" s="136"/>
      <c r="FO336" s="136"/>
      <c r="FP336" s="136"/>
      <c r="FQ336" s="136"/>
      <c r="FR336" s="136"/>
      <c r="FS336" s="136"/>
      <c r="FT336" s="136"/>
      <c r="FU336" s="136"/>
      <c r="FV336" s="136"/>
      <c r="FW336" s="136"/>
      <c r="FX336" s="136"/>
      <c r="FY336" s="136"/>
      <c r="FZ336" s="136"/>
      <c r="GA336" s="136"/>
      <c r="GB336" s="136"/>
      <c r="GC336" s="136"/>
      <c r="GD336" s="136"/>
      <c r="GE336" s="136"/>
      <c r="GF336" s="136"/>
      <c r="GG336" s="136"/>
      <c r="GH336" s="136"/>
      <c r="GI336" s="136"/>
      <c r="GJ336" s="136"/>
      <c r="GK336" s="136"/>
      <c r="GL336" s="136"/>
      <c r="GM336" s="136"/>
      <c r="GN336" s="136"/>
      <c r="GO336" s="136"/>
      <c r="GP336" s="136"/>
      <c r="GQ336" s="136"/>
      <c r="GR336" s="136"/>
      <c r="GS336" s="136"/>
      <c r="GT336" s="136"/>
      <c r="GU336" s="136"/>
      <c r="GV336" s="136"/>
      <c r="GW336" s="136"/>
      <c r="GX336" s="136"/>
      <c r="GY336" s="136"/>
      <c r="GZ336" s="136"/>
      <c r="HA336" s="136"/>
      <c r="HB336" s="136"/>
      <c r="HC336" s="136"/>
      <c r="HD336" s="136"/>
      <c r="HE336" s="136"/>
      <c r="HF336" s="136"/>
      <c r="HG336" s="136"/>
      <c r="HH336" s="136"/>
      <c r="HI336" s="136"/>
      <c r="HJ336" s="136"/>
      <c r="HK336" s="136"/>
      <c r="HL336" s="136"/>
      <c r="HM336" s="136"/>
      <c r="HN336" s="136"/>
      <c r="HO336" s="136"/>
      <c r="HP336" s="136"/>
      <c r="HQ336" s="136"/>
      <c r="HR336" s="136"/>
      <c r="HS336" s="136"/>
      <c r="HT336" s="136"/>
      <c r="HU336" s="136"/>
      <c r="HV336" s="136"/>
      <c r="HW336" s="136"/>
      <c r="HX336" s="136"/>
      <c r="HY336" s="136"/>
      <c r="HZ336" s="136"/>
      <c r="IA336" s="136"/>
      <c r="IB336" s="136"/>
      <c r="IC336" s="136"/>
      <c r="ID336" s="136"/>
      <c r="IE336" s="136"/>
      <c r="IF336" s="136"/>
      <c r="IG336" s="136"/>
      <c r="IH336" s="136"/>
      <c r="II336" s="136"/>
      <c r="IJ336" s="136"/>
      <c r="IK336" s="136"/>
      <c r="IL336" s="136"/>
      <c r="IM336" s="136"/>
      <c r="IN336" s="136"/>
      <c r="IO336" s="136"/>
      <c r="IP336" s="136"/>
      <c r="IQ336" s="136"/>
      <c r="IR336" s="136"/>
      <c r="IS336" s="136"/>
      <c r="IT336" s="136"/>
      <c r="IU336" s="136"/>
      <c r="IV336" s="136"/>
      <c r="IW336" s="136"/>
      <c r="IX336" s="136"/>
      <c r="IY336" s="136"/>
      <c r="IZ336" s="136"/>
      <c r="JA336" s="136"/>
      <c r="JB336" s="136"/>
      <c r="JC336" s="136"/>
      <c r="JD336" s="136"/>
      <c r="JE336" s="136"/>
      <c r="JF336" s="136"/>
      <c r="JG336" s="136"/>
      <c r="JH336" s="136"/>
      <c r="JI336" s="136"/>
      <c r="JJ336" s="136"/>
      <c r="JK336" s="136"/>
      <c r="JL336" s="136"/>
      <c r="JM336" s="136"/>
      <c r="JN336" s="136"/>
      <c r="JO336" s="136"/>
      <c r="JP336" s="136"/>
      <c r="JQ336" s="136"/>
      <c r="JR336" s="136"/>
      <c r="JS336" s="136"/>
      <c r="JT336" s="136"/>
      <c r="JU336" s="136"/>
      <c r="JV336" s="136"/>
      <c r="JW336" s="136"/>
      <c r="JX336" s="136"/>
      <c r="JY336" s="136"/>
      <c r="JZ336" s="136"/>
      <c r="KA336" s="136"/>
      <c r="KB336" s="136"/>
      <c r="KC336" s="136"/>
      <c r="KD336" s="136"/>
      <c r="KE336" s="136"/>
      <c r="KF336" s="136"/>
      <c r="KG336" s="136"/>
      <c r="KH336" s="136"/>
      <c r="KI336" s="136"/>
      <c r="KJ336" s="136"/>
      <c r="KK336" s="136"/>
      <c r="KL336" s="136"/>
      <c r="KM336" s="136"/>
      <c r="KN336" s="136"/>
      <c r="KO336" s="136"/>
      <c r="KP336" s="136"/>
      <c r="KQ336" s="136"/>
      <c r="KR336" s="136"/>
      <c r="KS336" s="136"/>
      <c r="KT336" s="136"/>
      <c r="KU336" s="136"/>
      <c r="KV336" s="136"/>
      <c r="KW336" s="136"/>
      <c r="KX336" s="136"/>
      <c r="KY336" s="136"/>
      <c r="KZ336" s="136"/>
      <c r="LA336" s="136"/>
      <c r="LB336" s="136"/>
      <c r="LC336" s="136"/>
      <c r="LD336" s="136"/>
      <c r="LE336" s="136"/>
      <c r="LF336" s="136"/>
      <c r="LG336" s="136"/>
      <c r="LH336" s="136"/>
      <c r="LI336" s="136"/>
      <c r="LJ336" s="136"/>
      <c r="LK336" s="136"/>
      <c r="LL336" s="136"/>
      <c r="LM336" s="136"/>
      <c r="LN336" s="136"/>
      <c r="LO336" s="136"/>
      <c r="LP336" s="136"/>
      <c r="LQ336" s="136"/>
      <c r="LR336" s="136"/>
      <c r="LS336" s="136"/>
      <c r="LT336" s="136"/>
      <c r="LU336" s="136"/>
      <c r="LV336" s="136"/>
      <c r="LW336" s="136"/>
      <c r="LX336" s="136"/>
      <c r="LY336" s="136"/>
      <c r="LZ336" s="136"/>
      <c r="MA336" s="136"/>
      <c r="MB336" s="136"/>
      <c r="MC336" s="136"/>
      <c r="MD336" s="136"/>
      <c r="ME336" s="136"/>
      <c r="MF336" s="136"/>
      <c r="MG336" s="136"/>
      <c r="MH336" s="136"/>
      <c r="MI336" s="136"/>
      <c r="MJ336" s="136"/>
      <c r="MK336" s="136"/>
      <c r="ML336" s="136"/>
      <c r="MM336" s="136"/>
      <c r="MN336" s="136"/>
      <c r="MO336" s="136"/>
      <c r="MP336" s="136"/>
      <c r="MQ336" s="136"/>
      <c r="MR336" s="136"/>
      <c r="MS336" s="136"/>
      <c r="MT336" s="136"/>
      <c r="MU336" s="136"/>
      <c r="MV336" s="136"/>
      <c r="MW336" s="136"/>
      <c r="MX336" s="136"/>
      <c r="MY336" s="136"/>
      <c r="MZ336" s="136"/>
      <c r="NA336" s="136"/>
      <c r="NB336" s="136"/>
      <c r="NC336" s="136"/>
      <c r="ND336" s="136"/>
      <c r="NE336" s="136"/>
      <c r="NF336" s="136"/>
      <c r="NG336" s="136"/>
      <c r="NH336" s="136"/>
      <c r="NI336" s="136"/>
      <c r="NJ336" s="136"/>
      <c r="NK336" s="136"/>
      <c r="NL336" s="136"/>
      <c r="NM336" s="136"/>
      <c r="NN336" s="136"/>
      <c r="NO336" s="136"/>
      <c r="NP336" s="136"/>
      <c r="NQ336" s="136"/>
      <c r="NR336" s="136"/>
      <c r="NS336" s="136"/>
      <c r="NT336" s="136"/>
      <c r="NU336" s="136"/>
      <c r="NV336" s="136"/>
      <c r="NW336" s="136"/>
      <c r="NX336" s="136"/>
      <c r="NY336" s="136"/>
      <c r="NZ336" s="136"/>
      <c r="OA336" s="136"/>
      <c r="OB336" s="136"/>
      <c r="OC336" s="136"/>
      <c r="OD336" s="136"/>
      <c r="OE336" s="136"/>
      <c r="OF336" s="136"/>
      <c r="OG336" s="136"/>
      <c r="OH336" s="136"/>
      <c r="OI336" s="136"/>
      <c r="OJ336" s="136"/>
      <c r="OK336" s="136"/>
      <c r="OL336" s="136"/>
      <c r="OM336" s="136"/>
      <c r="ON336" s="136"/>
      <c r="OO336" s="136"/>
      <c r="OP336" s="136"/>
      <c r="OQ336" s="136"/>
      <c r="OR336" s="136"/>
      <c r="OS336" s="136"/>
      <c r="OT336" s="136"/>
      <c r="OU336" s="136"/>
      <c r="OV336" s="136"/>
      <c r="OW336" s="136"/>
      <c r="OX336" s="136"/>
      <c r="OY336" s="136"/>
      <c r="OZ336" s="136"/>
      <c r="PA336" s="136"/>
      <c r="PB336" s="136"/>
      <c r="PC336" s="136"/>
      <c r="PD336" s="136"/>
      <c r="PE336" s="136"/>
      <c r="PF336" s="136"/>
      <c r="PG336" s="136"/>
      <c r="PH336" s="136"/>
      <c r="PI336" s="136"/>
      <c r="PJ336" s="136"/>
      <c r="PK336" s="136"/>
      <c r="PL336" s="136"/>
      <c r="PM336" s="136"/>
      <c r="PN336" s="136"/>
      <c r="PO336" s="136"/>
      <c r="PP336" s="136"/>
      <c r="PQ336" s="136"/>
      <c r="PR336" s="136"/>
      <c r="PS336" s="136"/>
      <c r="PT336" s="136"/>
      <c r="PU336" s="136"/>
      <c r="PV336" s="136"/>
      <c r="PW336" s="136"/>
      <c r="PX336" s="136"/>
      <c r="PY336" s="136"/>
      <c r="PZ336" s="136"/>
      <c r="QA336" s="136"/>
      <c r="QB336" s="136"/>
      <c r="QC336" s="136"/>
      <c r="QD336" s="136"/>
      <c r="QE336" s="136"/>
      <c r="QF336" s="136"/>
      <c r="QG336" s="136"/>
      <c r="QH336" s="136"/>
      <c r="QI336" s="136"/>
      <c r="QJ336" s="136"/>
      <c r="QK336" s="136"/>
      <c r="QL336" s="136"/>
      <c r="QM336" s="136"/>
      <c r="QN336" s="136"/>
      <c r="QO336" s="136"/>
      <c r="QP336" s="136"/>
      <c r="QQ336" s="136"/>
      <c r="QR336" s="136"/>
      <c r="QS336" s="136"/>
      <c r="QT336" s="136"/>
      <c r="QU336" s="136"/>
      <c r="QV336" s="136"/>
      <c r="QW336" s="136"/>
      <c r="QX336" s="136"/>
      <c r="QY336" s="136"/>
      <c r="QZ336" s="136"/>
      <c r="RA336" s="136"/>
      <c r="RB336" s="136"/>
      <c r="RC336" s="136"/>
      <c r="RD336" s="136"/>
      <c r="RE336" s="136"/>
      <c r="RF336" s="136"/>
      <c r="RG336" s="136"/>
      <c r="RH336" s="136"/>
      <c r="RI336" s="136"/>
      <c r="RJ336" s="136"/>
      <c r="RK336" s="136"/>
      <c r="RL336" s="136"/>
      <c r="RM336" s="136"/>
      <c r="RN336" s="136"/>
      <c r="RO336" s="136"/>
      <c r="RP336" s="136"/>
      <c r="RQ336" s="136"/>
      <c r="RR336" s="136"/>
      <c r="RS336" s="136"/>
      <c r="RT336" s="136"/>
      <c r="RU336" s="136"/>
      <c r="RV336" s="136"/>
      <c r="RW336" s="136"/>
      <c r="RX336" s="136"/>
      <c r="RY336" s="136"/>
      <c r="RZ336" s="136"/>
      <c r="SA336" s="136"/>
      <c r="SB336" s="136"/>
      <c r="SC336" s="136"/>
      <c r="SD336" s="136"/>
      <c r="SE336" s="136"/>
      <c r="SF336" s="136"/>
      <c r="SG336" s="136"/>
      <c r="SH336" s="136"/>
      <c r="SI336" s="136"/>
      <c r="SJ336" s="136"/>
      <c r="SK336" s="136"/>
      <c r="SL336" s="136"/>
      <c r="SM336" s="136"/>
      <c r="SN336" s="136"/>
      <c r="SO336" s="136"/>
      <c r="SP336" s="136"/>
      <c r="SQ336" s="136"/>
      <c r="SR336" s="136"/>
      <c r="SS336" s="136"/>
      <c r="ST336" s="136"/>
      <c r="SU336" s="136"/>
      <c r="SV336" s="136"/>
      <c r="SW336" s="136"/>
      <c r="SX336" s="136"/>
      <c r="SY336" s="136"/>
      <c r="SZ336" s="136"/>
      <c r="TA336" s="136"/>
      <c r="TB336" s="136"/>
      <c r="TC336" s="136"/>
      <c r="TD336" s="136"/>
      <c r="TE336" s="136"/>
      <c r="TF336" s="136"/>
      <c r="TG336" s="136"/>
      <c r="TH336" s="136"/>
      <c r="TI336" s="136"/>
      <c r="TJ336" s="136"/>
      <c r="TK336" s="136"/>
      <c r="TL336" s="136"/>
      <c r="TM336" s="136"/>
      <c r="TN336" s="136"/>
      <c r="TO336" s="136"/>
      <c r="TP336" s="136"/>
      <c r="TQ336" s="136"/>
      <c r="TR336" s="136"/>
      <c r="TS336" s="136"/>
      <c r="TT336" s="136"/>
      <c r="TU336" s="136"/>
      <c r="TV336" s="136"/>
      <c r="TW336" s="136"/>
      <c r="TX336" s="136"/>
      <c r="TY336" s="136"/>
      <c r="TZ336" s="136"/>
      <c r="UA336" s="136"/>
      <c r="UB336" s="136"/>
      <c r="UC336" s="136"/>
      <c r="UD336" s="136"/>
      <c r="UE336" s="136"/>
      <c r="UF336" s="136"/>
      <c r="UG336" s="136"/>
      <c r="UH336" s="136"/>
      <c r="UI336" s="136"/>
      <c r="UJ336" s="136"/>
      <c r="UK336" s="136"/>
      <c r="UL336" s="136"/>
      <c r="UM336" s="136"/>
      <c r="UN336" s="136"/>
      <c r="UO336" s="136"/>
      <c r="UP336" s="136"/>
      <c r="UQ336" s="136"/>
      <c r="UR336" s="136"/>
      <c r="US336" s="136"/>
      <c r="UT336" s="136"/>
      <c r="UU336" s="136"/>
      <c r="UV336" s="136"/>
      <c r="UW336" s="136"/>
      <c r="UX336" s="136"/>
      <c r="UY336" s="136"/>
      <c r="UZ336" s="136"/>
      <c r="VA336" s="136"/>
      <c r="VB336" s="136"/>
      <c r="VC336" s="136"/>
      <c r="VD336" s="136"/>
      <c r="VE336" s="136"/>
      <c r="VF336" s="136"/>
      <c r="VG336" s="136"/>
      <c r="VH336" s="136"/>
      <c r="VI336" s="136"/>
      <c r="VJ336" s="136"/>
      <c r="VK336" s="136"/>
      <c r="VL336" s="136"/>
      <c r="VM336" s="136"/>
      <c r="VN336" s="136"/>
      <c r="VO336" s="136"/>
      <c r="VP336" s="136"/>
      <c r="VQ336" s="136"/>
      <c r="VR336" s="136"/>
      <c r="VS336" s="136"/>
      <c r="VT336" s="136"/>
      <c r="VU336" s="136"/>
      <c r="VV336" s="136"/>
      <c r="VW336" s="136"/>
      <c r="VX336" s="136"/>
      <c r="VY336" s="136"/>
      <c r="VZ336" s="136"/>
      <c r="WA336" s="136"/>
      <c r="WB336" s="136"/>
      <c r="WC336" s="136"/>
      <c r="WD336" s="136"/>
      <c r="WE336" s="136"/>
      <c r="WF336" s="136"/>
      <c r="WG336" s="136"/>
      <c r="WH336" s="136"/>
      <c r="WI336" s="136"/>
      <c r="WJ336" s="136"/>
      <c r="WK336" s="136"/>
      <c r="WL336" s="136"/>
      <c r="WM336" s="136"/>
      <c r="WN336" s="136"/>
      <c r="WO336" s="136"/>
      <c r="WP336" s="136"/>
      <c r="WQ336" s="136"/>
      <c r="WR336" s="136"/>
      <c r="WS336" s="136"/>
      <c r="WT336" s="136"/>
      <c r="WU336" s="136"/>
      <c r="WV336" s="136"/>
      <c r="WW336" s="136"/>
      <c r="WX336" s="136"/>
      <c r="WY336" s="136"/>
      <c r="WZ336" s="136"/>
      <c r="XA336" s="136"/>
      <c r="XB336" s="136"/>
      <c r="XC336" s="136"/>
      <c r="XD336" s="136"/>
      <c r="XE336" s="136"/>
      <c r="XF336" s="136"/>
      <c r="XG336" s="136"/>
      <c r="XH336" s="136"/>
      <c r="XI336" s="136"/>
      <c r="XJ336" s="136"/>
      <c r="XK336" s="136"/>
      <c r="XL336" s="136"/>
      <c r="XM336" s="136"/>
      <c r="XN336" s="136"/>
      <c r="XO336" s="136"/>
      <c r="XP336" s="136"/>
      <c r="XQ336" s="136"/>
      <c r="XR336" s="136"/>
      <c r="XS336" s="136"/>
      <c r="XT336" s="136"/>
      <c r="XU336" s="136"/>
      <c r="XV336" s="136"/>
      <c r="XW336" s="136"/>
      <c r="XX336" s="136"/>
      <c r="XY336" s="136"/>
      <c r="XZ336" s="136"/>
      <c r="YA336" s="136"/>
      <c r="YB336" s="136"/>
      <c r="YC336" s="136"/>
      <c r="YD336" s="136"/>
      <c r="YE336" s="136"/>
      <c r="YF336" s="136"/>
      <c r="YG336" s="136"/>
      <c r="YH336" s="136"/>
      <c r="YI336" s="136"/>
      <c r="YJ336" s="136"/>
      <c r="YK336" s="136"/>
      <c r="YL336" s="136"/>
      <c r="YM336" s="136"/>
      <c r="YN336" s="136"/>
      <c r="YO336" s="136"/>
      <c r="YP336" s="136"/>
      <c r="YQ336" s="136"/>
      <c r="YR336" s="136"/>
      <c r="YS336" s="136"/>
      <c r="YT336" s="136"/>
      <c r="YU336" s="136"/>
      <c r="YV336" s="136"/>
      <c r="YW336" s="136"/>
      <c r="YX336" s="136"/>
      <c r="YY336" s="136"/>
      <c r="YZ336" s="136"/>
      <c r="ZA336" s="136"/>
      <c r="ZB336" s="136"/>
      <c r="ZC336" s="136"/>
      <c r="ZD336" s="136"/>
      <c r="ZE336" s="136"/>
      <c r="ZF336" s="136"/>
      <c r="ZG336" s="136"/>
      <c r="ZH336" s="136"/>
      <c r="ZI336" s="136"/>
      <c r="ZJ336" s="136"/>
      <c r="ZK336" s="136"/>
      <c r="ZL336" s="136"/>
      <c r="ZM336" s="136"/>
      <c r="ZN336" s="136"/>
      <c r="ZO336" s="136"/>
      <c r="ZP336" s="136"/>
      <c r="ZQ336" s="136"/>
      <c r="ZR336" s="136"/>
      <c r="ZS336" s="136"/>
      <c r="ZT336" s="136"/>
      <c r="ZU336" s="136"/>
      <c r="ZV336" s="136"/>
      <c r="ZW336" s="136"/>
      <c r="ZX336" s="136"/>
      <c r="ZY336" s="136"/>
      <c r="ZZ336" s="136"/>
      <c r="AAA336" s="136"/>
      <c r="AAB336" s="136"/>
      <c r="AAC336" s="136"/>
      <c r="AAD336" s="136"/>
      <c r="AAE336" s="136"/>
      <c r="AAF336" s="136"/>
      <c r="AAG336" s="136"/>
      <c r="AAH336" s="136"/>
      <c r="AAI336" s="136"/>
      <c r="AAJ336" s="136"/>
      <c r="AAK336" s="136"/>
      <c r="AAL336" s="136"/>
      <c r="AAM336" s="136"/>
      <c r="AAN336" s="136"/>
      <c r="AAO336" s="136"/>
      <c r="AAP336" s="136"/>
      <c r="AAQ336" s="136"/>
      <c r="AAR336" s="136"/>
      <c r="AAS336" s="136"/>
      <c r="AAT336" s="136"/>
      <c r="AAU336" s="136"/>
      <c r="AAV336" s="136"/>
      <c r="AAW336" s="136"/>
      <c r="AAX336" s="136"/>
      <c r="AAY336" s="136"/>
      <c r="AAZ336" s="136"/>
      <c r="ABA336" s="136"/>
      <c r="ABB336" s="136"/>
      <c r="ABC336" s="136"/>
      <c r="ABD336" s="136"/>
      <c r="ABE336" s="136"/>
      <c r="ABF336" s="136"/>
      <c r="ABG336" s="136"/>
      <c r="ABH336" s="136"/>
      <c r="ABI336" s="136"/>
      <c r="ABJ336" s="136"/>
      <c r="ABK336" s="136"/>
      <c r="ABL336" s="136"/>
      <c r="ABM336" s="136"/>
      <c r="ABN336" s="136"/>
      <c r="ABO336" s="136"/>
      <c r="ABP336" s="136"/>
      <c r="ABQ336" s="136"/>
      <c r="ABR336" s="136"/>
      <c r="ABS336" s="136"/>
      <c r="ABT336" s="136"/>
      <c r="ABU336" s="136"/>
      <c r="ABV336" s="136"/>
      <c r="ABW336" s="136"/>
      <c r="ABX336" s="136"/>
      <c r="ABY336" s="136"/>
      <c r="ABZ336" s="136"/>
      <c r="ACA336" s="136"/>
      <c r="ACB336" s="136"/>
      <c r="ACC336" s="136"/>
      <c r="ACD336" s="136"/>
      <c r="ACE336" s="136"/>
      <c r="ACF336" s="136"/>
      <c r="ACG336" s="136"/>
      <c r="ACH336" s="136"/>
      <c r="ACI336" s="136"/>
      <c r="ACJ336" s="136"/>
      <c r="ACK336" s="136"/>
      <c r="ACL336" s="136"/>
      <c r="ACM336" s="136"/>
      <c r="ACN336" s="136"/>
      <c r="ACO336" s="136"/>
      <c r="ACP336" s="136"/>
      <c r="ACQ336" s="136"/>
      <c r="ACR336" s="136"/>
      <c r="ACS336" s="136"/>
      <c r="ACT336" s="136"/>
      <c r="ACU336" s="136"/>
      <c r="ACV336" s="136"/>
      <c r="ACW336" s="136"/>
      <c r="ACX336" s="136"/>
      <c r="ACY336" s="136"/>
      <c r="ACZ336" s="136"/>
      <c r="ADA336" s="136"/>
      <c r="ADB336" s="136"/>
      <c r="ADC336" s="136"/>
      <c r="ADD336" s="136"/>
      <c r="ADE336" s="136"/>
      <c r="ADF336" s="136"/>
      <c r="ADG336" s="136"/>
      <c r="ADH336" s="136"/>
      <c r="ADI336" s="136"/>
      <c r="ADJ336" s="136"/>
      <c r="ADK336" s="136"/>
      <c r="ADL336" s="136"/>
      <c r="ADM336" s="136"/>
      <c r="ADN336" s="136"/>
      <c r="ADO336" s="136"/>
      <c r="ADP336" s="136"/>
      <c r="ADQ336" s="136"/>
      <c r="ADR336" s="136"/>
      <c r="ADS336" s="136"/>
      <c r="ADT336" s="136"/>
      <c r="ADU336" s="136"/>
      <c r="ADV336" s="136"/>
      <c r="ADW336" s="136"/>
      <c r="ADX336" s="136"/>
      <c r="ADY336" s="136"/>
      <c r="ADZ336" s="136"/>
      <c r="AEA336" s="136"/>
      <c r="AEB336" s="136"/>
      <c r="AEC336" s="136"/>
      <c r="AED336" s="136"/>
      <c r="AEE336" s="136"/>
      <c r="AEF336" s="136"/>
      <c r="AEG336" s="136"/>
      <c r="AEH336" s="136"/>
      <c r="AEI336" s="136"/>
      <c r="AEJ336" s="136"/>
      <c r="AEK336" s="136"/>
      <c r="AEL336" s="136"/>
      <c r="AEM336" s="136"/>
      <c r="AEN336" s="136"/>
      <c r="AEO336" s="136"/>
      <c r="AEP336" s="136"/>
      <c r="AEQ336" s="136"/>
      <c r="AER336" s="136"/>
      <c r="AES336" s="136"/>
      <c r="AET336" s="136"/>
      <c r="AEU336" s="136"/>
      <c r="AEV336" s="136"/>
      <c r="AEW336" s="136"/>
      <c r="AEX336" s="136"/>
      <c r="AEY336" s="136"/>
      <c r="AEZ336" s="136"/>
      <c r="AFA336" s="136"/>
      <c r="AFB336" s="136"/>
      <c r="AFC336" s="136"/>
      <c r="AFD336" s="136"/>
      <c r="AFE336" s="136"/>
      <c r="AFF336" s="136"/>
      <c r="AFG336" s="136"/>
      <c r="AFH336" s="136"/>
      <c r="AFI336" s="136"/>
      <c r="AFJ336" s="136"/>
      <c r="AFK336" s="136"/>
      <c r="AFL336" s="136"/>
      <c r="AFM336" s="136"/>
      <c r="AFN336" s="136"/>
      <c r="AFO336" s="136"/>
      <c r="AFP336" s="136"/>
      <c r="AFQ336" s="136"/>
      <c r="AFR336" s="136"/>
      <c r="AFS336" s="136"/>
      <c r="AFT336" s="136"/>
      <c r="AFU336" s="136"/>
      <c r="AFV336" s="136"/>
      <c r="AFW336" s="136"/>
      <c r="AFX336" s="136"/>
      <c r="AFY336" s="136"/>
      <c r="AFZ336" s="136"/>
      <c r="AGA336" s="136"/>
      <c r="AGB336" s="136"/>
      <c r="AGC336" s="136"/>
      <c r="AGD336" s="136"/>
      <c r="AGE336" s="136"/>
      <c r="AGF336" s="136"/>
      <c r="AGG336" s="136"/>
      <c r="AGH336" s="136"/>
      <c r="AGI336" s="136"/>
      <c r="AGJ336" s="136"/>
      <c r="AGK336" s="136"/>
      <c r="AGL336" s="136"/>
      <c r="AGM336" s="136"/>
      <c r="AGN336" s="136"/>
      <c r="AGO336" s="136"/>
      <c r="AGP336" s="136"/>
      <c r="AGQ336" s="136"/>
      <c r="AGR336" s="136"/>
      <c r="AGS336" s="136"/>
      <c r="AGT336" s="136"/>
      <c r="AGU336" s="136"/>
      <c r="AGV336" s="136"/>
      <c r="AGW336" s="136"/>
      <c r="AGX336" s="136"/>
      <c r="AGY336" s="136"/>
      <c r="AGZ336" s="136"/>
      <c r="AHA336" s="136"/>
      <c r="AHB336" s="136"/>
      <c r="AHC336" s="136"/>
      <c r="AHD336" s="136"/>
      <c r="AHE336" s="136"/>
      <c r="AHF336" s="136"/>
      <c r="AHG336" s="136"/>
      <c r="AHH336" s="136"/>
      <c r="AHI336" s="136"/>
      <c r="AHJ336" s="136"/>
      <c r="AHK336" s="136"/>
      <c r="AHL336" s="136"/>
      <c r="AHM336" s="136"/>
      <c r="AHN336" s="136"/>
      <c r="AHO336" s="136"/>
      <c r="AHP336" s="136"/>
      <c r="AHQ336" s="136"/>
      <c r="AHR336" s="136"/>
      <c r="AHS336" s="136"/>
      <c r="AHT336" s="136"/>
      <c r="AHU336" s="136"/>
      <c r="AHV336" s="136"/>
      <c r="AHW336" s="136"/>
      <c r="AHX336" s="136"/>
      <c r="AHY336" s="136"/>
      <c r="AHZ336" s="136"/>
      <c r="AIA336" s="136"/>
      <c r="AIB336" s="136"/>
      <c r="AIC336" s="136"/>
      <c r="AID336" s="136"/>
      <c r="AIE336" s="136"/>
      <c r="AIF336" s="136"/>
      <c r="AIG336" s="136"/>
      <c r="AIH336" s="136"/>
      <c r="AII336" s="136"/>
      <c r="AIJ336" s="136"/>
      <c r="AIK336" s="136"/>
      <c r="AIL336" s="136"/>
      <c r="AIM336" s="136"/>
      <c r="AIN336" s="136"/>
      <c r="AIO336" s="136"/>
      <c r="AIP336" s="136"/>
      <c r="AIQ336" s="136"/>
      <c r="AIR336" s="136"/>
      <c r="AIS336" s="136"/>
      <c r="AIT336" s="136"/>
      <c r="AIU336" s="136"/>
      <c r="AIV336" s="136"/>
      <c r="AIW336" s="136"/>
      <c r="AIX336" s="136"/>
      <c r="AIY336" s="136"/>
      <c r="AIZ336" s="136"/>
      <c r="AJA336" s="136"/>
      <c r="AJB336" s="136"/>
      <c r="AJC336" s="136"/>
      <c r="AJD336" s="136"/>
      <c r="AJE336" s="136"/>
      <c r="AJF336" s="136"/>
      <c r="AJG336" s="136"/>
      <c r="AJH336" s="136"/>
      <c r="AJI336" s="136"/>
      <c r="AJJ336" s="136"/>
      <c r="AJK336" s="136"/>
      <c r="AJL336" s="136"/>
      <c r="AJM336" s="136"/>
      <c r="AJN336" s="136"/>
      <c r="AJO336" s="136"/>
      <c r="AJP336" s="136"/>
      <c r="AJQ336" s="136"/>
      <c r="AJR336" s="136"/>
      <c r="AJS336" s="136"/>
      <c r="AJT336" s="136"/>
      <c r="AJU336" s="136"/>
      <c r="AJV336" s="136"/>
      <c r="AJW336" s="136"/>
      <c r="AJX336" s="136"/>
      <c r="AJY336" s="136"/>
      <c r="AJZ336" s="136"/>
      <c r="AKA336" s="136"/>
      <c r="AKB336" s="136"/>
      <c r="AKC336" s="136"/>
      <c r="AKD336" s="136"/>
      <c r="AKE336" s="136"/>
      <c r="AKF336" s="136"/>
      <c r="AKG336" s="136"/>
      <c r="AKH336" s="136"/>
      <c r="AKI336" s="136"/>
      <c r="AKJ336" s="136"/>
      <c r="AKK336" s="136"/>
      <c r="AKL336" s="136"/>
      <c r="AKM336" s="136"/>
      <c r="AKN336" s="136"/>
      <c r="AKO336" s="136"/>
      <c r="AKP336" s="136"/>
      <c r="AKQ336" s="136"/>
      <c r="AKR336" s="136"/>
      <c r="AKS336" s="136"/>
      <c r="AKT336" s="136"/>
      <c r="AKU336" s="136"/>
      <c r="AKV336" s="136"/>
      <c r="AKW336" s="136"/>
      <c r="AKX336" s="136"/>
      <c r="AKY336" s="136"/>
      <c r="AKZ336" s="136"/>
      <c r="ALA336" s="136"/>
      <c r="ALB336" s="136"/>
      <c r="ALC336" s="136"/>
      <c r="ALD336" s="136"/>
      <c r="ALE336" s="136"/>
      <c r="ALF336" s="136"/>
      <c r="ALG336" s="136"/>
      <c r="ALH336" s="136"/>
      <c r="ALI336" s="136"/>
      <c r="ALJ336" s="136"/>
      <c r="ALK336" s="136"/>
      <c r="ALL336" s="136"/>
      <c r="ALM336" s="136"/>
      <c r="ALN336" s="136"/>
      <c r="ALO336" s="136"/>
      <c r="ALP336" s="136"/>
      <c r="ALQ336" s="136"/>
      <c r="ALR336" s="136"/>
      <c r="ALS336" s="136"/>
      <c r="ALT336" s="136"/>
      <c r="ALU336" s="136"/>
      <c r="ALV336" s="136"/>
      <c r="ALW336" s="136"/>
      <c r="ALX336" s="136"/>
      <c r="ALY336" s="136"/>
      <c r="ALZ336" s="136"/>
      <c r="AMA336" s="136"/>
      <c r="AMB336" s="136"/>
      <c r="AMC336" s="136"/>
      <c r="AMD336" s="136"/>
      <c r="AME336" s="136"/>
      <c r="AMF336" s="136"/>
      <c r="AMG336" s="136"/>
      <c r="AMH336" s="136"/>
      <c r="AMI336" s="136"/>
    </row>
    <row r="337" spans="1:1023" ht="29.25" x14ac:dyDescent="0.25">
      <c r="A337" s="245" t="s">
        <v>1224</v>
      </c>
      <c r="B337" s="193">
        <v>337</v>
      </c>
      <c r="C337" s="261" t="s">
        <v>26021</v>
      </c>
      <c r="D337" s="208" t="s">
        <v>1225</v>
      </c>
      <c r="E337" s="136"/>
      <c r="F337" s="238"/>
      <c r="G337" s="214"/>
      <c r="H337" s="214"/>
      <c r="I337" s="367">
        <v>117</v>
      </c>
      <c r="J337" s="443"/>
      <c r="K337" s="409">
        <v>2</v>
      </c>
      <c r="L337" s="161"/>
      <c r="M337" s="161"/>
      <c r="N337" s="161"/>
      <c r="O337" s="161"/>
      <c r="P337" s="161"/>
      <c r="Q337" s="161"/>
      <c r="R337" s="161"/>
      <c r="S337" s="161"/>
      <c r="T337" s="161"/>
      <c r="U337" s="161"/>
      <c r="V337" s="256">
        <f>IF(O337=1,10,100)</f>
        <v>100</v>
      </c>
      <c r="W337" s="256">
        <f>IF(O337=1,1,IF(O337=2,10,100))</f>
        <v>100</v>
      </c>
      <c r="X337" s="256">
        <f>IF(O337=3,20,100)</f>
        <v>100</v>
      </c>
      <c r="Y337" s="256">
        <f>IF(P337=1,10,100)</f>
        <v>100</v>
      </c>
      <c r="Z337" s="256">
        <f>IF(P337=1,1,IF(P337=2,10,100))</f>
        <v>100</v>
      </c>
      <c r="AA337" s="257">
        <f>IF(OR(EXACT(Q337,"1A"),EXACT(Q337,"1B")),0.1,IF(Q337=2,1,100))</f>
        <v>100</v>
      </c>
      <c r="AB337" s="257">
        <f>IF(OR(EXACT(R337,"1A"),EXACT(R337,"1B")),0.1,IF(R337=2,1,100))</f>
        <v>100</v>
      </c>
      <c r="AC337" s="257">
        <f>IF(OR(EXACT(S337,"1A"),EXACT(S337,"1B")),0.3,IF(S337=2,3,100))</f>
        <v>100</v>
      </c>
      <c r="AD337" s="136"/>
      <c r="AE337" s="136"/>
      <c r="AF337" s="249">
        <f>IF(OR(OR(EXACT(J337,"1A"),EXACT(J337,"1B"),EXACT(J337,"1C")),K337=1),1,IF(K337=2,10,100))</f>
        <v>10</v>
      </c>
      <c r="AG337" s="249">
        <f>IF(OR(EXACT(J337,"1A"),EXACT(J337,"1B"),EXACT(J337,"1C")),1,IF(J337=2,10,100))</f>
        <v>100</v>
      </c>
      <c r="AH337" s="249">
        <f>IF(OR(EXACT(J337,"1A"),EXACT(J337,"1B"),EXACT(J337,"1C"),K337=1),3,100)</f>
        <v>100</v>
      </c>
      <c r="AI337" s="249">
        <f>IF(OR(EXACT(J337,"1A"),EXACT(J337,"1B"),EXACT(J337,"1C")),5,100)</f>
        <v>100</v>
      </c>
      <c r="AJ337" s="269" t="s">
        <v>25806</v>
      </c>
      <c r="AK337" s="136"/>
      <c r="AL337" s="136"/>
      <c r="AM337" s="251"/>
      <c r="AN337" s="136"/>
      <c r="AO337" s="136"/>
      <c r="AP337" s="136"/>
      <c r="AQ337" s="272" t="s">
        <v>26022</v>
      </c>
      <c r="AR337" s="136"/>
      <c r="AS337" s="136"/>
      <c r="AT337" s="136"/>
      <c r="AU337" s="136"/>
      <c r="AV337" s="136"/>
      <c r="AW337" s="136"/>
      <c r="AX337" s="136"/>
      <c r="AY337" s="136"/>
      <c r="AZ337" s="136"/>
      <c r="BA337" s="136"/>
      <c r="BB337" s="136"/>
      <c r="BC337" s="136"/>
      <c r="BD337" s="136"/>
      <c r="BE337" s="136"/>
      <c r="BF337" s="136"/>
      <c r="BG337" s="136"/>
      <c r="BH337" s="136"/>
      <c r="BI337" s="136"/>
      <c r="BJ337" s="136"/>
      <c r="BK337" s="136"/>
      <c r="BL337" s="136"/>
      <c r="BM337" s="136"/>
      <c r="BN337" s="136"/>
      <c r="BO337" s="136"/>
      <c r="BP337" s="136"/>
      <c r="BQ337" s="136"/>
      <c r="BR337" s="136"/>
      <c r="BS337" s="136"/>
      <c r="BT337" s="136"/>
      <c r="BU337" s="136"/>
      <c r="BV337" s="136"/>
      <c r="BW337" s="136"/>
      <c r="BX337" s="136"/>
      <c r="BY337" s="136"/>
      <c r="BZ337" s="136"/>
      <c r="CA337" s="136"/>
      <c r="CB337" s="136"/>
      <c r="CC337" s="136"/>
      <c r="CD337" s="136"/>
      <c r="CE337" s="136"/>
      <c r="CF337" s="136"/>
      <c r="CG337" s="136"/>
      <c r="CH337" s="136"/>
      <c r="CI337" s="136"/>
      <c r="CJ337" s="136"/>
      <c r="CK337" s="136"/>
      <c r="CL337" s="136"/>
      <c r="CM337" s="136"/>
      <c r="CN337" s="136"/>
      <c r="CO337" s="136"/>
      <c r="CP337" s="136"/>
      <c r="CQ337" s="136"/>
      <c r="CR337" s="136"/>
      <c r="CS337" s="136"/>
      <c r="CT337" s="136"/>
      <c r="CU337" s="136"/>
      <c r="CV337" s="136"/>
      <c r="CW337" s="136"/>
      <c r="CX337" s="136"/>
      <c r="CY337" s="136"/>
      <c r="CZ337" s="136"/>
      <c r="DA337" s="136"/>
      <c r="DB337" s="136"/>
      <c r="DC337" s="136"/>
      <c r="DD337" s="136"/>
      <c r="DE337" s="136"/>
      <c r="DF337" s="136"/>
      <c r="DG337" s="136"/>
      <c r="DH337" s="136"/>
      <c r="DI337" s="136"/>
      <c r="DJ337" s="136"/>
      <c r="DK337" s="136"/>
      <c r="DL337" s="136"/>
      <c r="DM337" s="136"/>
      <c r="DN337" s="136"/>
      <c r="DO337" s="136"/>
      <c r="DP337" s="136"/>
      <c r="DQ337" s="136"/>
      <c r="DR337" s="136"/>
      <c r="DS337" s="136"/>
      <c r="DT337" s="136"/>
      <c r="DU337" s="136"/>
      <c r="DV337" s="136"/>
      <c r="DW337" s="136"/>
      <c r="DX337" s="136"/>
      <c r="DY337" s="136"/>
      <c r="DZ337" s="136"/>
      <c r="EA337" s="136"/>
      <c r="EB337" s="136"/>
      <c r="EC337" s="136"/>
      <c r="ED337" s="136"/>
      <c r="EE337" s="136"/>
      <c r="EF337" s="136"/>
      <c r="EG337" s="136"/>
      <c r="EH337" s="136"/>
      <c r="EI337" s="136"/>
      <c r="EJ337" s="136"/>
      <c r="EK337" s="136"/>
      <c r="EL337" s="136"/>
      <c r="EM337" s="136"/>
      <c r="EN337" s="136"/>
      <c r="EO337" s="136"/>
      <c r="EP337" s="136"/>
      <c r="EQ337" s="136"/>
      <c r="ER337" s="136"/>
      <c r="ES337" s="136"/>
      <c r="ET337" s="136"/>
      <c r="EU337" s="136"/>
      <c r="EV337" s="136"/>
      <c r="EW337" s="136"/>
      <c r="EX337" s="136"/>
      <c r="EY337" s="136"/>
      <c r="EZ337" s="136"/>
      <c r="FA337" s="136"/>
      <c r="FB337" s="136"/>
      <c r="FC337" s="136"/>
      <c r="FD337" s="136"/>
      <c r="FE337" s="136"/>
      <c r="FF337" s="136"/>
      <c r="FG337" s="136"/>
      <c r="FH337" s="136"/>
      <c r="FI337" s="136"/>
      <c r="FJ337" s="136"/>
      <c r="FK337" s="136"/>
      <c r="FL337" s="136"/>
      <c r="FM337" s="136"/>
      <c r="FN337" s="136"/>
      <c r="FO337" s="136"/>
      <c r="FP337" s="136"/>
      <c r="FQ337" s="136"/>
      <c r="FR337" s="136"/>
      <c r="FS337" s="136"/>
      <c r="FT337" s="136"/>
      <c r="FU337" s="136"/>
      <c r="FV337" s="136"/>
      <c r="FW337" s="136"/>
      <c r="FX337" s="136"/>
      <c r="FY337" s="136"/>
      <c r="FZ337" s="136"/>
      <c r="GA337" s="136"/>
      <c r="GB337" s="136"/>
      <c r="GC337" s="136"/>
      <c r="GD337" s="136"/>
      <c r="GE337" s="136"/>
      <c r="GF337" s="136"/>
      <c r="GG337" s="136"/>
      <c r="GH337" s="136"/>
      <c r="GI337" s="136"/>
      <c r="GJ337" s="136"/>
      <c r="GK337" s="136"/>
      <c r="GL337" s="136"/>
      <c r="GM337" s="136"/>
      <c r="GN337" s="136"/>
      <c r="GO337" s="136"/>
      <c r="GP337" s="136"/>
      <c r="GQ337" s="136"/>
      <c r="GR337" s="136"/>
      <c r="GS337" s="136"/>
      <c r="GT337" s="136"/>
      <c r="GU337" s="136"/>
      <c r="GV337" s="136"/>
      <c r="GW337" s="136"/>
      <c r="GX337" s="136"/>
      <c r="GY337" s="136"/>
      <c r="GZ337" s="136"/>
      <c r="HA337" s="136"/>
      <c r="HB337" s="136"/>
      <c r="HC337" s="136"/>
      <c r="HD337" s="136"/>
      <c r="HE337" s="136"/>
      <c r="HF337" s="136"/>
      <c r="HG337" s="136"/>
      <c r="HH337" s="136"/>
      <c r="HI337" s="136"/>
      <c r="HJ337" s="136"/>
      <c r="HK337" s="136"/>
      <c r="HL337" s="136"/>
      <c r="HM337" s="136"/>
      <c r="HN337" s="136"/>
      <c r="HO337" s="136"/>
      <c r="HP337" s="136"/>
      <c r="HQ337" s="136"/>
      <c r="HR337" s="136"/>
      <c r="HS337" s="136"/>
      <c r="HT337" s="136"/>
      <c r="HU337" s="136"/>
      <c r="HV337" s="136"/>
      <c r="HW337" s="136"/>
      <c r="HX337" s="136"/>
      <c r="HY337" s="136"/>
      <c r="HZ337" s="136"/>
      <c r="IA337" s="136"/>
      <c r="IB337" s="136"/>
      <c r="IC337" s="136"/>
      <c r="ID337" s="136"/>
      <c r="IE337" s="136"/>
      <c r="IF337" s="136"/>
      <c r="IG337" s="136"/>
      <c r="IH337" s="136"/>
      <c r="II337" s="136"/>
      <c r="IJ337" s="136"/>
      <c r="IK337" s="136"/>
      <c r="IL337" s="136"/>
      <c r="IM337" s="136"/>
      <c r="IN337" s="136"/>
      <c r="IO337" s="136"/>
      <c r="IP337" s="136"/>
      <c r="IQ337" s="136"/>
      <c r="IR337" s="136"/>
      <c r="IS337" s="136"/>
      <c r="IT337" s="136"/>
      <c r="IU337" s="136"/>
      <c r="IV337" s="136"/>
      <c r="IW337" s="136"/>
      <c r="IX337" s="136"/>
      <c r="IY337" s="136"/>
      <c r="IZ337" s="136"/>
      <c r="JA337" s="136"/>
      <c r="JB337" s="136"/>
      <c r="JC337" s="136"/>
      <c r="JD337" s="136"/>
      <c r="JE337" s="136"/>
      <c r="JF337" s="136"/>
      <c r="JG337" s="136"/>
      <c r="JH337" s="136"/>
      <c r="JI337" s="136"/>
      <c r="JJ337" s="136"/>
      <c r="JK337" s="136"/>
      <c r="JL337" s="136"/>
      <c r="JM337" s="136"/>
      <c r="JN337" s="136"/>
      <c r="JO337" s="136"/>
      <c r="JP337" s="136"/>
      <c r="JQ337" s="136"/>
      <c r="JR337" s="136"/>
      <c r="JS337" s="136"/>
      <c r="JT337" s="136"/>
      <c r="JU337" s="136"/>
      <c r="JV337" s="136"/>
      <c r="JW337" s="136"/>
      <c r="JX337" s="136"/>
      <c r="JY337" s="136"/>
      <c r="JZ337" s="136"/>
      <c r="KA337" s="136"/>
      <c r="KB337" s="136"/>
      <c r="KC337" s="136"/>
      <c r="KD337" s="136"/>
      <c r="KE337" s="136"/>
      <c r="KF337" s="136"/>
      <c r="KG337" s="136"/>
      <c r="KH337" s="136"/>
      <c r="KI337" s="136"/>
      <c r="KJ337" s="136"/>
      <c r="KK337" s="136"/>
      <c r="KL337" s="136"/>
      <c r="KM337" s="136"/>
      <c r="KN337" s="136"/>
      <c r="KO337" s="136"/>
      <c r="KP337" s="136"/>
      <c r="KQ337" s="136"/>
      <c r="KR337" s="136"/>
      <c r="KS337" s="136"/>
      <c r="KT337" s="136"/>
      <c r="KU337" s="136"/>
      <c r="KV337" s="136"/>
      <c r="KW337" s="136"/>
      <c r="KX337" s="136"/>
      <c r="KY337" s="136"/>
      <c r="KZ337" s="136"/>
      <c r="LA337" s="136"/>
      <c r="LB337" s="136"/>
      <c r="LC337" s="136"/>
      <c r="LD337" s="136"/>
      <c r="LE337" s="136"/>
      <c r="LF337" s="136"/>
      <c r="LG337" s="136"/>
      <c r="LH337" s="136"/>
      <c r="LI337" s="136"/>
      <c r="LJ337" s="136"/>
      <c r="LK337" s="136"/>
      <c r="LL337" s="136"/>
      <c r="LM337" s="136"/>
      <c r="LN337" s="136"/>
      <c r="LO337" s="136"/>
      <c r="LP337" s="136"/>
      <c r="LQ337" s="136"/>
      <c r="LR337" s="136"/>
      <c r="LS337" s="136"/>
      <c r="LT337" s="136"/>
      <c r="LU337" s="136"/>
      <c r="LV337" s="136"/>
      <c r="LW337" s="136"/>
      <c r="LX337" s="136"/>
      <c r="LY337" s="136"/>
      <c r="LZ337" s="136"/>
      <c r="MA337" s="136"/>
      <c r="MB337" s="136"/>
      <c r="MC337" s="136"/>
      <c r="MD337" s="136"/>
      <c r="ME337" s="136"/>
      <c r="MF337" s="136"/>
      <c r="MG337" s="136"/>
      <c r="MH337" s="136"/>
      <c r="MI337" s="136"/>
      <c r="MJ337" s="136"/>
      <c r="MK337" s="136"/>
      <c r="ML337" s="136"/>
      <c r="MM337" s="136"/>
      <c r="MN337" s="136"/>
      <c r="MO337" s="136"/>
      <c r="MP337" s="136"/>
      <c r="MQ337" s="136"/>
      <c r="MR337" s="136"/>
      <c r="MS337" s="136"/>
      <c r="MT337" s="136"/>
      <c r="MU337" s="136"/>
      <c r="MV337" s="136"/>
      <c r="MW337" s="136"/>
      <c r="MX337" s="136"/>
      <c r="MY337" s="136"/>
      <c r="MZ337" s="136"/>
      <c r="NA337" s="136"/>
      <c r="NB337" s="136"/>
      <c r="NC337" s="136"/>
      <c r="ND337" s="136"/>
      <c r="NE337" s="136"/>
      <c r="NF337" s="136"/>
      <c r="NG337" s="136"/>
      <c r="NH337" s="136"/>
      <c r="NI337" s="136"/>
      <c r="NJ337" s="136"/>
      <c r="NK337" s="136"/>
      <c r="NL337" s="136"/>
      <c r="NM337" s="136"/>
      <c r="NN337" s="136"/>
      <c r="NO337" s="136"/>
      <c r="NP337" s="136"/>
      <c r="NQ337" s="136"/>
      <c r="NR337" s="136"/>
      <c r="NS337" s="136"/>
      <c r="NT337" s="136"/>
      <c r="NU337" s="136"/>
      <c r="NV337" s="136"/>
      <c r="NW337" s="136"/>
      <c r="NX337" s="136"/>
      <c r="NY337" s="136"/>
      <c r="NZ337" s="136"/>
      <c r="OA337" s="136"/>
      <c r="OB337" s="136"/>
      <c r="OC337" s="136"/>
      <c r="OD337" s="136"/>
      <c r="OE337" s="136"/>
      <c r="OF337" s="136"/>
      <c r="OG337" s="136"/>
      <c r="OH337" s="136"/>
      <c r="OI337" s="136"/>
      <c r="OJ337" s="136"/>
      <c r="OK337" s="136"/>
      <c r="OL337" s="136"/>
      <c r="OM337" s="136"/>
      <c r="ON337" s="136"/>
      <c r="OO337" s="136"/>
      <c r="OP337" s="136"/>
      <c r="OQ337" s="136"/>
      <c r="OR337" s="136"/>
      <c r="OS337" s="136"/>
      <c r="OT337" s="136"/>
      <c r="OU337" s="136"/>
      <c r="OV337" s="136"/>
      <c r="OW337" s="136"/>
      <c r="OX337" s="136"/>
      <c r="OY337" s="136"/>
      <c r="OZ337" s="136"/>
      <c r="PA337" s="136"/>
      <c r="PB337" s="136"/>
      <c r="PC337" s="136"/>
      <c r="PD337" s="136"/>
      <c r="PE337" s="136"/>
      <c r="PF337" s="136"/>
      <c r="PG337" s="136"/>
      <c r="PH337" s="136"/>
      <c r="PI337" s="136"/>
      <c r="PJ337" s="136"/>
      <c r="PK337" s="136"/>
      <c r="PL337" s="136"/>
      <c r="PM337" s="136"/>
      <c r="PN337" s="136"/>
      <c r="PO337" s="136"/>
      <c r="PP337" s="136"/>
      <c r="PQ337" s="136"/>
      <c r="PR337" s="136"/>
      <c r="PS337" s="136"/>
      <c r="PT337" s="136"/>
      <c r="PU337" s="136"/>
      <c r="PV337" s="136"/>
      <c r="PW337" s="136"/>
      <c r="PX337" s="136"/>
      <c r="PY337" s="136"/>
      <c r="PZ337" s="136"/>
      <c r="QA337" s="136"/>
      <c r="QB337" s="136"/>
      <c r="QC337" s="136"/>
      <c r="QD337" s="136"/>
      <c r="QE337" s="136"/>
      <c r="QF337" s="136"/>
      <c r="QG337" s="136"/>
      <c r="QH337" s="136"/>
      <c r="QI337" s="136"/>
      <c r="QJ337" s="136"/>
      <c r="QK337" s="136"/>
      <c r="QL337" s="136"/>
      <c r="QM337" s="136"/>
      <c r="QN337" s="136"/>
      <c r="QO337" s="136"/>
      <c r="QP337" s="136"/>
      <c r="QQ337" s="136"/>
      <c r="QR337" s="136"/>
      <c r="QS337" s="136"/>
      <c r="QT337" s="136"/>
      <c r="QU337" s="136"/>
      <c r="QV337" s="136"/>
      <c r="QW337" s="136"/>
      <c r="QX337" s="136"/>
      <c r="QY337" s="136"/>
      <c r="QZ337" s="136"/>
      <c r="RA337" s="136"/>
      <c r="RB337" s="136"/>
      <c r="RC337" s="136"/>
      <c r="RD337" s="136"/>
      <c r="RE337" s="136"/>
      <c r="RF337" s="136"/>
      <c r="RG337" s="136"/>
      <c r="RH337" s="136"/>
      <c r="RI337" s="136"/>
      <c r="RJ337" s="136"/>
      <c r="RK337" s="136"/>
      <c r="RL337" s="136"/>
      <c r="RM337" s="136"/>
      <c r="RN337" s="136"/>
      <c r="RO337" s="136"/>
      <c r="RP337" s="136"/>
      <c r="RQ337" s="136"/>
      <c r="RR337" s="136"/>
      <c r="RS337" s="136"/>
      <c r="RT337" s="136"/>
      <c r="RU337" s="136"/>
      <c r="RV337" s="136"/>
      <c r="RW337" s="136"/>
      <c r="RX337" s="136"/>
      <c r="RY337" s="136"/>
      <c r="RZ337" s="136"/>
      <c r="SA337" s="136"/>
      <c r="SB337" s="136"/>
      <c r="SC337" s="136"/>
      <c r="SD337" s="136"/>
      <c r="SE337" s="136"/>
      <c r="SF337" s="136"/>
      <c r="SG337" s="136"/>
      <c r="SH337" s="136"/>
      <c r="SI337" s="136"/>
      <c r="SJ337" s="136"/>
      <c r="SK337" s="136"/>
      <c r="SL337" s="136"/>
      <c r="SM337" s="136"/>
      <c r="SN337" s="136"/>
      <c r="SO337" s="136"/>
      <c r="SP337" s="136"/>
      <c r="SQ337" s="136"/>
      <c r="SR337" s="136"/>
      <c r="SS337" s="136"/>
      <c r="ST337" s="136"/>
      <c r="SU337" s="136"/>
      <c r="SV337" s="136"/>
      <c r="SW337" s="136"/>
      <c r="SX337" s="136"/>
      <c r="SY337" s="136"/>
      <c r="SZ337" s="136"/>
      <c r="TA337" s="136"/>
      <c r="TB337" s="136"/>
      <c r="TC337" s="136"/>
      <c r="TD337" s="136"/>
      <c r="TE337" s="136"/>
      <c r="TF337" s="136"/>
      <c r="TG337" s="136"/>
      <c r="TH337" s="136"/>
      <c r="TI337" s="136"/>
      <c r="TJ337" s="136"/>
      <c r="TK337" s="136"/>
      <c r="TL337" s="136"/>
      <c r="TM337" s="136"/>
      <c r="TN337" s="136"/>
      <c r="TO337" s="136"/>
      <c r="TP337" s="136"/>
      <c r="TQ337" s="136"/>
      <c r="TR337" s="136"/>
      <c r="TS337" s="136"/>
      <c r="TT337" s="136"/>
      <c r="TU337" s="136"/>
      <c r="TV337" s="136"/>
      <c r="TW337" s="136"/>
      <c r="TX337" s="136"/>
      <c r="TY337" s="136"/>
      <c r="TZ337" s="136"/>
      <c r="UA337" s="136"/>
      <c r="UB337" s="136"/>
      <c r="UC337" s="136"/>
      <c r="UD337" s="136"/>
      <c r="UE337" s="136"/>
      <c r="UF337" s="136"/>
      <c r="UG337" s="136"/>
      <c r="UH337" s="136"/>
      <c r="UI337" s="136"/>
      <c r="UJ337" s="136"/>
      <c r="UK337" s="136"/>
      <c r="UL337" s="136"/>
      <c r="UM337" s="136"/>
      <c r="UN337" s="136"/>
      <c r="UO337" s="136"/>
      <c r="UP337" s="136"/>
      <c r="UQ337" s="136"/>
      <c r="UR337" s="136"/>
      <c r="US337" s="136"/>
      <c r="UT337" s="136"/>
      <c r="UU337" s="136"/>
      <c r="UV337" s="136"/>
      <c r="UW337" s="136"/>
      <c r="UX337" s="136"/>
      <c r="UY337" s="136"/>
      <c r="UZ337" s="136"/>
      <c r="VA337" s="136"/>
      <c r="VB337" s="136"/>
      <c r="VC337" s="136"/>
      <c r="VD337" s="136"/>
      <c r="VE337" s="136"/>
      <c r="VF337" s="136"/>
      <c r="VG337" s="136"/>
      <c r="VH337" s="136"/>
      <c r="VI337" s="136"/>
      <c r="VJ337" s="136"/>
      <c r="VK337" s="136"/>
      <c r="VL337" s="136"/>
      <c r="VM337" s="136"/>
      <c r="VN337" s="136"/>
      <c r="VO337" s="136"/>
      <c r="VP337" s="136"/>
      <c r="VQ337" s="136"/>
      <c r="VR337" s="136"/>
      <c r="VS337" s="136"/>
      <c r="VT337" s="136"/>
      <c r="VU337" s="136"/>
      <c r="VV337" s="136"/>
      <c r="VW337" s="136"/>
      <c r="VX337" s="136"/>
      <c r="VY337" s="136"/>
      <c r="VZ337" s="136"/>
      <c r="WA337" s="136"/>
      <c r="WB337" s="136"/>
      <c r="WC337" s="136"/>
      <c r="WD337" s="136"/>
      <c r="WE337" s="136"/>
      <c r="WF337" s="136"/>
      <c r="WG337" s="136"/>
      <c r="WH337" s="136"/>
      <c r="WI337" s="136"/>
      <c r="WJ337" s="136"/>
      <c r="WK337" s="136"/>
      <c r="WL337" s="136"/>
      <c r="WM337" s="136"/>
      <c r="WN337" s="136"/>
      <c r="WO337" s="136"/>
      <c r="WP337" s="136"/>
      <c r="WQ337" s="136"/>
      <c r="WR337" s="136"/>
      <c r="WS337" s="136"/>
      <c r="WT337" s="136"/>
      <c r="WU337" s="136"/>
      <c r="WV337" s="136"/>
      <c r="WW337" s="136"/>
      <c r="WX337" s="136"/>
      <c r="WY337" s="136"/>
      <c r="WZ337" s="136"/>
      <c r="XA337" s="136"/>
      <c r="XB337" s="136"/>
      <c r="XC337" s="136"/>
      <c r="XD337" s="136"/>
      <c r="XE337" s="136"/>
      <c r="XF337" s="136"/>
      <c r="XG337" s="136"/>
      <c r="XH337" s="136"/>
      <c r="XI337" s="136"/>
      <c r="XJ337" s="136"/>
      <c r="XK337" s="136"/>
      <c r="XL337" s="136"/>
      <c r="XM337" s="136"/>
      <c r="XN337" s="136"/>
      <c r="XO337" s="136"/>
      <c r="XP337" s="136"/>
      <c r="XQ337" s="136"/>
      <c r="XR337" s="136"/>
      <c r="XS337" s="136"/>
      <c r="XT337" s="136"/>
      <c r="XU337" s="136"/>
      <c r="XV337" s="136"/>
      <c r="XW337" s="136"/>
      <c r="XX337" s="136"/>
      <c r="XY337" s="136"/>
      <c r="XZ337" s="136"/>
      <c r="YA337" s="136"/>
      <c r="YB337" s="136"/>
      <c r="YC337" s="136"/>
      <c r="YD337" s="136"/>
      <c r="YE337" s="136"/>
      <c r="YF337" s="136"/>
      <c r="YG337" s="136"/>
      <c r="YH337" s="136"/>
      <c r="YI337" s="136"/>
      <c r="YJ337" s="136"/>
      <c r="YK337" s="136"/>
      <c r="YL337" s="136"/>
      <c r="YM337" s="136"/>
      <c r="YN337" s="136"/>
      <c r="YO337" s="136"/>
      <c r="YP337" s="136"/>
      <c r="YQ337" s="136"/>
      <c r="YR337" s="136"/>
      <c r="YS337" s="136"/>
      <c r="YT337" s="136"/>
      <c r="YU337" s="136"/>
      <c r="YV337" s="136"/>
      <c r="YW337" s="136"/>
      <c r="YX337" s="136"/>
      <c r="YY337" s="136"/>
      <c r="YZ337" s="136"/>
      <c r="ZA337" s="136"/>
      <c r="ZB337" s="136"/>
      <c r="ZC337" s="136"/>
      <c r="ZD337" s="136"/>
      <c r="ZE337" s="136"/>
      <c r="ZF337" s="136"/>
      <c r="ZG337" s="136"/>
      <c r="ZH337" s="136"/>
      <c r="ZI337" s="136"/>
      <c r="ZJ337" s="136"/>
      <c r="ZK337" s="136"/>
      <c r="ZL337" s="136"/>
      <c r="ZM337" s="136"/>
      <c r="ZN337" s="136"/>
      <c r="ZO337" s="136"/>
      <c r="ZP337" s="136"/>
      <c r="ZQ337" s="136"/>
      <c r="ZR337" s="136"/>
      <c r="ZS337" s="136"/>
      <c r="ZT337" s="136"/>
      <c r="ZU337" s="136"/>
      <c r="ZV337" s="136"/>
      <c r="ZW337" s="136"/>
      <c r="ZX337" s="136"/>
      <c r="ZY337" s="136"/>
      <c r="ZZ337" s="136"/>
      <c r="AAA337" s="136"/>
      <c r="AAB337" s="136"/>
      <c r="AAC337" s="136"/>
      <c r="AAD337" s="136"/>
      <c r="AAE337" s="136"/>
      <c r="AAF337" s="136"/>
      <c r="AAG337" s="136"/>
      <c r="AAH337" s="136"/>
      <c r="AAI337" s="136"/>
      <c r="AAJ337" s="136"/>
      <c r="AAK337" s="136"/>
      <c r="AAL337" s="136"/>
      <c r="AAM337" s="136"/>
      <c r="AAN337" s="136"/>
      <c r="AAO337" s="136"/>
      <c r="AAP337" s="136"/>
      <c r="AAQ337" s="136"/>
      <c r="AAR337" s="136"/>
      <c r="AAS337" s="136"/>
      <c r="AAT337" s="136"/>
      <c r="AAU337" s="136"/>
      <c r="AAV337" s="136"/>
      <c r="AAW337" s="136"/>
      <c r="AAX337" s="136"/>
      <c r="AAY337" s="136"/>
      <c r="AAZ337" s="136"/>
      <c r="ABA337" s="136"/>
      <c r="ABB337" s="136"/>
      <c r="ABC337" s="136"/>
      <c r="ABD337" s="136"/>
      <c r="ABE337" s="136"/>
      <c r="ABF337" s="136"/>
      <c r="ABG337" s="136"/>
      <c r="ABH337" s="136"/>
      <c r="ABI337" s="136"/>
      <c r="ABJ337" s="136"/>
      <c r="ABK337" s="136"/>
      <c r="ABL337" s="136"/>
      <c r="ABM337" s="136"/>
      <c r="ABN337" s="136"/>
      <c r="ABO337" s="136"/>
      <c r="ABP337" s="136"/>
      <c r="ABQ337" s="136"/>
      <c r="ABR337" s="136"/>
      <c r="ABS337" s="136"/>
      <c r="ABT337" s="136"/>
      <c r="ABU337" s="136"/>
      <c r="ABV337" s="136"/>
      <c r="ABW337" s="136"/>
      <c r="ABX337" s="136"/>
      <c r="ABY337" s="136"/>
      <c r="ABZ337" s="136"/>
      <c r="ACA337" s="136"/>
      <c r="ACB337" s="136"/>
      <c r="ACC337" s="136"/>
      <c r="ACD337" s="136"/>
      <c r="ACE337" s="136"/>
      <c r="ACF337" s="136"/>
      <c r="ACG337" s="136"/>
      <c r="ACH337" s="136"/>
      <c r="ACI337" s="136"/>
      <c r="ACJ337" s="136"/>
      <c r="ACK337" s="136"/>
      <c r="ACL337" s="136"/>
      <c r="ACM337" s="136"/>
      <c r="ACN337" s="136"/>
      <c r="ACO337" s="136"/>
      <c r="ACP337" s="136"/>
      <c r="ACQ337" s="136"/>
      <c r="ACR337" s="136"/>
      <c r="ACS337" s="136"/>
      <c r="ACT337" s="136"/>
      <c r="ACU337" s="136"/>
      <c r="ACV337" s="136"/>
      <c r="ACW337" s="136"/>
      <c r="ACX337" s="136"/>
      <c r="ACY337" s="136"/>
      <c r="ACZ337" s="136"/>
      <c r="ADA337" s="136"/>
      <c r="ADB337" s="136"/>
      <c r="ADC337" s="136"/>
      <c r="ADD337" s="136"/>
      <c r="ADE337" s="136"/>
      <c r="ADF337" s="136"/>
      <c r="ADG337" s="136"/>
      <c r="ADH337" s="136"/>
      <c r="ADI337" s="136"/>
      <c r="ADJ337" s="136"/>
      <c r="ADK337" s="136"/>
      <c r="ADL337" s="136"/>
      <c r="ADM337" s="136"/>
      <c r="ADN337" s="136"/>
      <c r="ADO337" s="136"/>
      <c r="ADP337" s="136"/>
      <c r="ADQ337" s="136"/>
      <c r="ADR337" s="136"/>
      <c r="ADS337" s="136"/>
      <c r="ADT337" s="136"/>
      <c r="ADU337" s="136"/>
      <c r="ADV337" s="136"/>
      <c r="ADW337" s="136"/>
      <c r="ADX337" s="136"/>
      <c r="ADY337" s="136"/>
      <c r="ADZ337" s="136"/>
      <c r="AEA337" s="136"/>
      <c r="AEB337" s="136"/>
      <c r="AEC337" s="136"/>
      <c r="AED337" s="136"/>
      <c r="AEE337" s="136"/>
      <c r="AEF337" s="136"/>
      <c r="AEG337" s="136"/>
      <c r="AEH337" s="136"/>
      <c r="AEI337" s="136"/>
      <c r="AEJ337" s="136"/>
      <c r="AEK337" s="136"/>
      <c r="AEL337" s="136"/>
      <c r="AEM337" s="136"/>
      <c r="AEN337" s="136"/>
      <c r="AEO337" s="136"/>
      <c r="AEP337" s="136"/>
      <c r="AEQ337" s="136"/>
      <c r="AER337" s="136"/>
      <c r="AES337" s="136"/>
      <c r="AET337" s="136"/>
      <c r="AEU337" s="136"/>
      <c r="AEV337" s="136"/>
      <c r="AEW337" s="136"/>
      <c r="AEX337" s="136"/>
      <c r="AEY337" s="136"/>
      <c r="AEZ337" s="136"/>
      <c r="AFA337" s="136"/>
      <c r="AFB337" s="136"/>
      <c r="AFC337" s="136"/>
      <c r="AFD337" s="136"/>
      <c r="AFE337" s="136"/>
      <c r="AFF337" s="136"/>
      <c r="AFG337" s="136"/>
      <c r="AFH337" s="136"/>
      <c r="AFI337" s="136"/>
      <c r="AFJ337" s="136"/>
      <c r="AFK337" s="136"/>
      <c r="AFL337" s="136"/>
      <c r="AFM337" s="136"/>
      <c r="AFN337" s="136"/>
      <c r="AFO337" s="136"/>
      <c r="AFP337" s="136"/>
      <c r="AFQ337" s="136"/>
      <c r="AFR337" s="136"/>
      <c r="AFS337" s="136"/>
      <c r="AFT337" s="136"/>
      <c r="AFU337" s="136"/>
      <c r="AFV337" s="136"/>
      <c r="AFW337" s="136"/>
      <c r="AFX337" s="136"/>
      <c r="AFY337" s="136"/>
      <c r="AFZ337" s="136"/>
      <c r="AGA337" s="136"/>
      <c r="AGB337" s="136"/>
      <c r="AGC337" s="136"/>
      <c r="AGD337" s="136"/>
      <c r="AGE337" s="136"/>
      <c r="AGF337" s="136"/>
      <c r="AGG337" s="136"/>
      <c r="AGH337" s="136"/>
      <c r="AGI337" s="136"/>
      <c r="AGJ337" s="136"/>
      <c r="AGK337" s="136"/>
      <c r="AGL337" s="136"/>
      <c r="AGM337" s="136"/>
      <c r="AGN337" s="136"/>
      <c r="AGO337" s="136"/>
      <c r="AGP337" s="136"/>
      <c r="AGQ337" s="136"/>
      <c r="AGR337" s="136"/>
      <c r="AGS337" s="136"/>
      <c r="AGT337" s="136"/>
      <c r="AGU337" s="136"/>
      <c r="AGV337" s="136"/>
      <c r="AGW337" s="136"/>
      <c r="AGX337" s="136"/>
      <c r="AGY337" s="136"/>
      <c r="AGZ337" s="136"/>
      <c r="AHA337" s="136"/>
      <c r="AHB337" s="136"/>
      <c r="AHC337" s="136"/>
      <c r="AHD337" s="136"/>
      <c r="AHE337" s="136"/>
      <c r="AHF337" s="136"/>
      <c r="AHG337" s="136"/>
      <c r="AHH337" s="136"/>
      <c r="AHI337" s="136"/>
      <c r="AHJ337" s="136"/>
      <c r="AHK337" s="136"/>
      <c r="AHL337" s="136"/>
      <c r="AHM337" s="136"/>
      <c r="AHN337" s="136"/>
      <c r="AHO337" s="136"/>
      <c r="AHP337" s="136"/>
      <c r="AHQ337" s="136"/>
      <c r="AHR337" s="136"/>
      <c r="AHS337" s="136"/>
      <c r="AHT337" s="136"/>
      <c r="AHU337" s="136"/>
      <c r="AHV337" s="136"/>
      <c r="AHW337" s="136"/>
      <c r="AHX337" s="136"/>
      <c r="AHY337" s="136"/>
      <c r="AHZ337" s="136"/>
      <c r="AIA337" s="136"/>
      <c r="AIB337" s="136"/>
      <c r="AIC337" s="136"/>
      <c r="AID337" s="136"/>
      <c r="AIE337" s="136"/>
      <c r="AIF337" s="136"/>
      <c r="AIG337" s="136"/>
      <c r="AIH337" s="136"/>
      <c r="AII337" s="136"/>
      <c r="AIJ337" s="136"/>
      <c r="AIK337" s="136"/>
      <c r="AIL337" s="136"/>
      <c r="AIM337" s="136"/>
      <c r="AIN337" s="136"/>
      <c r="AIO337" s="136"/>
      <c r="AIP337" s="136"/>
      <c r="AIQ337" s="136"/>
      <c r="AIR337" s="136"/>
      <c r="AIS337" s="136"/>
      <c r="AIT337" s="136"/>
      <c r="AIU337" s="136"/>
      <c r="AIV337" s="136"/>
      <c r="AIW337" s="136"/>
      <c r="AIX337" s="136"/>
      <c r="AIY337" s="136"/>
      <c r="AIZ337" s="136"/>
      <c r="AJA337" s="136"/>
      <c r="AJB337" s="136"/>
      <c r="AJC337" s="136"/>
      <c r="AJD337" s="136"/>
      <c r="AJE337" s="136"/>
      <c r="AJF337" s="136"/>
      <c r="AJG337" s="136"/>
      <c r="AJH337" s="136"/>
      <c r="AJI337" s="136"/>
      <c r="AJJ337" s="136"/>
      <c r="AJK337" s="136"/>
      <c r="AJL337" s="136"/>
      <c r="AJM337" s="136"/>
      <c r="AJN337" s="136"/>
      <c r="AJO337" s="136"/>
      <c r="AJP337" s="136"/>
      <c r="AJQ337" s="136"/>
      <c r="AJR337" s="136"/>
      <c r="AJS337" s="136"/>
      <c r="AJT337" s="136"/>
      <c r="AJU337" s="136"/>
      <c r="AJV337" s="136"/>
      <c r="AJW337" s="136"/>
      <c r="AJX337" s="136"/>
      <c r="AJY337" s="136"/>
      <c r="AJZ337" s="136"/>
      <c r="AKA337" s="136"/>
      <c r="AKB337" s="136"/>
      <c r="AKC337" s="136"/>
      <c r="AKD337" s="136"/>
      <c r="AKE337" s="136"/>
      <c r="AKF337" s="136"/>
      <c r="AKG337" s="136"/>
      <c r="AKH337" s="136"/>
      <c r="AKI337" s="136"/>
      <c r="AKJ337" s="136"/>
      <c r="AKK337" s="136"/>
      <c r="AKL337" s="136"/>
      <c r="AKM337" s="136"/>
      <c r="AKN337" s="136"/>
      <c r="AKO337" s="136"/>
      <c r="AKP337" s="136"/>
      <c r="AKQ337" s="136"/>
      <c r="AKR337" s="136"/>
      <c r="AKS337" s="136"/>
      <c r="AKT337" s="136"/>
      <c r="AKU337" s="136"/>
      <c r="AKV337" s="136"/>
      <c r="AKW337" s="136"/>
      <c r="AKX337" s="136"/>
      <c r="AKY337" s="136"/>
      <c r="AKZ337" s="136"/>
      <c r="ALA337" s="136"/>
      <c r="ALB337" s="136"/>
      <c r="ALC337" s="136"/>
      <c r="ALD337" s="136"/>
      <c r="ALE337" s="136"/>
      <c r="ALF337" s="136"/>
      <c r="ALG337" s="136"/>
      <c r="ALH337" s="136"/>
      <c r="ALI337" s="136"/>
      <c r="ALJ337" s="136"/>
      <c r="ALK337" s="136"/>
      <c r="ALL337" s="136"/>
      <c r="ALM337" s="136"/>
      <c r="ALN337" s="136"/>
      <c r="ALO337" s="136"/>
      <c r="ALP337" s="136"/>
      <c r="ALQ337" s="136"/>
      <c r="ALR337" s="136"/>
      <c r="ALS337" s="136"/>
      <c r="ALT337" s="136"/>
      <c r="ALU337" s="136"/>
      <c r="ALV337" s="136"/>
      <c r="ALW337" s="136"/>
      <c r="ALX337" s="136"/>
      <c r="ALY337" s="136"/>
      <c r="ALZ337" s="136"/>
      <c r="AMA337" s="136"/>
      <c r="AMB337" s="136"/>
      <c r="AMC337" s="136"/>
      <c r="AMD337" s="136"/>
      <c r="AME337" s="136"/>
      <c r="AMF337" s="136"/>
      <c r="AMG337" s="136"/>
      <c r="AMH337" s="136"/>
      <c r="AMI337" s="136"/>
    </row>
    <row r="338" spans="1:1023" ht="29.25" x14ac:dyDescent="0.25">
      <c r="A338" s="245" t="s">
        <v>1226</v>
      </c>
      <c r="B338" s="193">
        <v>338</v>
      </c>
      <c r="C338" s="261" t="s">
        <v>26023</v>
      </c>
      <c r="D338" s="209" t="s">
        <v>1227</v>
      </c>
      <c r="E338" s="136"/>
      <c r="F338" s="238"/>
      <c r="G338" s="214"/>
      <c r="H338" s="214"/>
      <c r="I338" s="367">
        <v>8.8000000000000007</v>
      </c>
      <c r="J338" s="443"/>
      <c r="K338" s="161"/>
      <c r="L338" s="409">
        <v>1</v>
      </c>
      <c r="M338" s="161"/>
      <c r="N338" s="161"/>
      <c r="O338" s="161"/>
      <c r="P338" s="161"/>
      <c r="Q338" s="161"/>
      <c r="R338" s="161"/>
      <c r="S338" s="161"/>
      <c r="T338" s="161"/>
      <c r="U338" s="161"/>
      <c r="V338" s="256">
        <f>IF(O338=1,10,100)</f>
        <v>100</v>
      </c>
      <c r="W338" s="256">
        <f>IF(O338=1,1,IF(O338=2,10,100))</f>
        <v>100</v>
      </c>
      <c r="X338" s="256">
        <f>IF(O338=3,20,100)</f>
        <v>100</v>
      </c>
      <c r="Y338" s="256">
        <f>IF(P338=1,10,100)</f>
        <v>100</v>
      </c>
      <c r="Z338" s="256">
        <f>IF(P338=1,1,IF(P338=2,10,100))</f>
        <v>100</v>
      </c>
      <c r="AA338" s="257">
        <f>IF(OR(EXACT(Q338,"1A"),EXACT(Q338,"1B")),0.1,IF(Q338=2,1,100))</f>
        <v>100</v>
      </c>
      <c r="AB338" s="257">
        <f>IF(OR(EXACT(R338,"1A"),EXACT(R338,"1B")),0.1,IF(R338=2,1,100))</f>
        <v>100</v>
      </c>
      <c r="AC338" s="257">
        <f>IF(OR(EXACT(S338,"1A"),EXACT(S338,"1B")),0.3,IF(S338=2,3,100))</f>
        <v>100</v>
      </c>
      <c r="AD338" s="136"/>
      <c r="AE338" s="136"/>
      <c r="AF338" s="249">
        <f>IF(OR(OR(EXACT(J338,"1A"),EXACT(J338,"1B"),EXACT(J338,"1C")),K338=1),1,IF(K338=2,10,100))</f>
        <v>100</v>
      </c>
      <c r="AG338" s="249">
        <f>IF(OR(EXACT(J338,"1A"),EXACT(J338,"1B"),EXACT(J338,"1C")),1,IF(J338=2,10,100))</f>
        <v>100</v>
      </c>
      <c r="AH338" s="249">
        <f>IF(OR(EXACT(J338,"1A"),EXACT(J338,"1B"),EXACT(J338,"1C"),K338=1),3,100)</f>
        <v>100</v>
      </c>
      <c r="AI338" s="249">
        <f>IF(OR(EXACT(J338,"1A"),EXACT(J338,"1B"),EXACT(J338,"1C")),5,100)</f>
        <v>100</v>
      </c>
      <c r="AJ338" s="269" t="s">
        <v>26024</v>
      </c>
      <c r="AK338" s="193">
        <v>1</v>
      </c>
      <c r="AL338" s="220">
        <v>1</v>
      </c>
      <c r="AM338" s="251"/>
      <c r="AN338" s="136"/>
      <c r="AO338" s="136"/>
      <c r="AP338" s="136"/>
      <c r="AQ338" s="272" t="s">
        <v>26025</v>
      </c>
      <c r="AR338" s="136"/>
      <c r="AS338" s="136"/>
      <c r="AT338" s="136"/>
      <c r="AU338" s="136"/>
      <c r="AV338" s="136"/>
      <c r="AW338" s="136"/>
      <c r="AX338" s="136"/>
      <c r="AY338" s="136"/>
      <c r="AZ338" s="136"/>
      <c r="BA338" s="136"/>
      <c r="BB338" s="136"/>
      <c r="BC338" s="136"/>
      <c r="BD338" s="136"/>
      <c r="BE338" s="136"/>
      <c r="BF338" s="136"/>
      <c r="BG338" s="136"/>
      <c r="BH338" s="136"/>
      <c r="BI338" s="136"/>
      <c r="BJ338" s="136"/>
      <c r="BK338" s="136"/>
      <c r="BL338" s="136"/>
      <c r="BM338" s="136"/>
      <c r="BN338" s="136"/>
      <c r="BO338" s="136"/>
      <c r="BP338" s="136"/>
      <c r="BQ338" s="136"/>
      <c r="BR338" s="136"/>
      <c r="BS338" s="136"/>
      <c r="BT338" s="136"/>
      <c r="BU338" s="136"/>
      <c r="BV338" s="136"/>
      <c r="BW338" s="136"/>
      <c r="BX338" s="136"/>
      <c r="BY338" s="136"/>
      <c r="BZ338" s="136"/>
      <c r="CA338" s="136"/>
      <c r="CB338" s="136"/>
      <c r="CC338" s="136"/>
      <c r="CD338" s="136"/>
      <c r="CE338" s="136"/>
      <c r="CF338" s="136"/>
      <c r="CG338" s="136"/>
      <c r="CH338" s="136"/>
      <c r="CI338" s="136"/>
      <c r="CJ338" s="136"/>
      <c r="CK338" s="136"/>
      <c r="CL338" s="136"/>
      <c r="CM338" s="136"/>
      <c r="CN338" s="136"/>
      <c r="CO338" s="136"/>
      <c r="CP338" s="136"/>
      <c r="CQ338" s="136"/>
      <c r="CR338" s="136"/>
      <c r="CS338" s="136"/>
      <c r="CT338" s="136"/>
      <c r="CU338" s="136"/>
      <c r="CV338" s="136"/>
      <c r="CW338" s="136"/>
      <c r="CX338" s="136"/>
      <c r="CY338" s="136"/>
      <c r="CZ338" s="136"/>
      <c r="DA338" s="136"/>
      <c r="DB338" s="136"/>
      <c r="DC338" s="136"/>
      <c r="DD338" s="136"/>
      <c r="DE338" s="136"/>
      <c r="DF338" s="136"/>
      <c r="DG338" s="136"/>
      <c r="DH338" s="136"/>
      <c r="DI338" s="136"/>
      <c r="DJ338" s="136"/>
      <c r="DK338" s="136"/>
      <c r="DL338" s="136"/>
      <c r="DM338" s="136"/>
      <c r="DN338" s="136"/>
      <c r="DO338" s="136"/>
      <c r="DP338" s="136"/>
      <c r="DQ338" s="136"/>
      <c r="DR338" s="136"/>
      <c r="DS338" s="136"/>
      <c r="DT338" s="136"/>
      <c r="DU338" s="136"/>
      <c r="DV338" s="136"/>
      <c r="DW338" s="136"/>
      <c r="DX338" s="136"/>
      <c r="DY338" s="136"/>
      <c r="DZ338" s="136"/>
      <c r="EA338" s="136"/>
      <c r="EB338" s="136"/>
      <c r="EC338" s="136"/>
      <c r="ED338" s="136"/>
      <c r="EE338" s="136"/>
      <c r="EF338" s="136"/>
      <c r="EG338" s="136"/>
      <c r="EH338" s="136"/>
      <c r="EI338" s="136"/>
      <c r="EJ338" s="136"/>
      <c r="EK338" s="136"/>
      <c r="EL338" s="136"/>
      <c r="EM338" s="136"/>
      <c r="EN338" s="136"/>
      <c r="EO338" s="136"/>
      <c r="EP338" s="136"/>
      <c r="EQ338" s="136"/>
      <c r="ER338" s="136"/>
      <c r="ES338" s="136"/>
      <c r="ET338" s="136"/>
      <c r="EU338" s="136"/>
      <c r="EV338" s="136"/>
      <c r="EW338" s="136"/>
      <c r="EX338" s="136"/>
      <c r="EY338" s="136"/>
      <c r="EZ338" s="136"/>
      <c r="FA338" s="136"/>
      <c r="FB338" s="136"/>
      <c r="FC338" s="136"/>
      <c r="FD338" s="136"/>
      <c r="FE338" s="136"/>
      <c r="FF338" s="136"/>
      <c r="FG338" s="136"/>
      <c r="FH338" s="136"/>
      <c r="FI338" s="136"/>
      <c r="FJ338" s="136"/>
      <c r="FK338" s="136"/>
      <c r="FL338" s="136"/>
      <c r="FM338" s="136"/>
      <c r="FN338" s="136"/>
      <c r="FO338" s="136"/>
      <c r="FP338" s="136"/>
      <c r="FQ338" s="136"/>
      <c r="FR338" s="136"/>
      <c r="FS338" s="136"/>
      <c r="FT338" s="136"/>
      <c r="FU338" s="136"/>
      <c r="FV338" s="136"/>
      <c r="FW338" s="136"/>
      <c r="FX338" s="136"/>
      <c r="FY338" s="136"/>
      <c r="FZ338" s="136"/>
      <c r="GA338" s="136"/>
      <c r="GB338" s="136"/>
      <c r="GC338" s="136"/>
      <c r="GD338" s="136"/>
      <c r="GE338" s="136"/>
      <c r="GF338" s="136"/>
      <c r="GG338" s="136"/>
      <c r="GH338" s="136"/>
      <c r="GI338" s="136"/>
      <c r="GJ338" s="136"/>
      <c r="GK338" s="136"/>
      <c r="GL338" s="136"/>
      <c r="GM338" s="136"/>
      <c r="GN338" s="136"/>
      <c r="GO338" s="136"/>
      <c r="GP338" s="136"/>
      <c r="GQ338" s="136"/>
      <c r="GR338" s="136"/>
      <c r="GS338" s="136"/>
      <c r="GT338" s="136"/>
      <c r="GU338" s="136"/>
      <c r="GV338" s="136"/>
      <c r="GW338" s="136"/>
      <c r="GX338" s="136"/>
      <c r="GY338" s="136"/>
      <c r="GZ338" s="136"/>
      <c r="HA338" s="136"/>
      <c r="HB338" s="136"/>
      <c r="HC338" s="136"/>
      <c r="HD338" s="136"/>
      <c r="HE338" s="136"/>
      <c r="HF338" s="136"/>
      <c r="HG338" s="136"/>
      <c r="HH338" s="136"/>
      <c r="HI338" s="136"/>
      <c r="HJ338" s="136"/>
      <c r="HK338" s="136"/>
      <c r="HL338" s="136"/>
      <c r="HM338" s="136"/>
      <c r="HN338" s="136"/>
      <c r="HO338" s="136"/>
      <c r="HP338" s="136"/>
      <c r="HQ338" s="136"/>
      <c r="HR338" s="136"/>
      <c r="HS338" s="136"/>
      <c r="HT338" s="136"/>
      <c r="HU338" s="136"/>
      <c r="HV338" s="136"/>
      <c r="HW338" s="136"/>
      <c r="HX338" s="136"/>
      <c r="HY338" s="136"/>
      <c r="HZ338" s="136"/>
      <c r="IA338" s="136"/>
      <c r="IB338" s="136"/>
      <c r="IC338" s="136"/>
      <c r="ID338" s="136"/>
      <c r="IE338" s="136"/>
      <c r="IF338" s="136"/>
      <c r="IG338" s="136"/>
      <c r="IH338" s="136"/>
      <c r="II338" s="136"/>
      <c r="IJ338" s="136"/>
      <c r="IK338" s="136"/>
      <c r="IL338" s="136"/>
      <c r="IM338" s="136"/>
      <c r="IN338" s="136"/>
      <c r="IO338" s="136"/>
      <c r="IP338" s="136"/>
      <c r="IQ338" s="136"/>
      <c r="IR338" s="136"/>
      <c r="IS338" s="136"/>
      <c r="IT338" s="136"/>
      <c r="IU338" s="136"/>
      <c r="IV338" s="136"/>
      <c r="IW338" s="136"/>
      <c r="IX338" s="136"/>
      <c r="IY338" s="136"/>
      <c r="IZ338" s="136"/>
      <c r="JA338" s="136"/>
      <c r="JB338" s="136"/>
      <c r="JC338" s="136"/>
      <c r="JD338" s="136"/>
      <c r="JE338" s="136"/>
      <c r="JF338" s="136"/>
      <c r="JG338" s="136"/>
      <c r="JH338" s="136"/>
      <c r="JI338" s="136"/>
      <c r="JJ338" s="136"/>
      <c r="JK338" s="136"/>
      <c r="JL338" s="136"/>
      <c r="JM338" s="136"/>
      <c r="JN338" s="136"/>
      <c r="JO338" s="136"/>
      <c r="JP338" s="136"/>
      <c r="JQ338" s="136"/>
      <c r="JR338" s="136"/>
      <c r="JS338" s="136"/>
      <c r="JT338" s="136"/>
      <c r="JU338" s="136"/>
      <c r="JV338" s="136"/>
      <c r="JW338" s="136"/>
      <c r="JX338" s="136"/>
      <c r="JY338" s="136"/>
      <c r="JZ338" s="136"/>
      <c r="KA338" s="136"/>
      <c r="KB338" s="136"/>
      <c r="KC338" s="136"/>
      <c r="KD338" s="136"/>
      <c r="KE338" s="136"/>
      <c r="KF338" s="136"/>
      <c r="KG338" s="136"/>
      <c r="KH338" s="136"/>
      <c r="KI338" s="136"/>
      <c r="KJ338" s="136"/>
      <c r="KK338" s="136"/>
      <c r="KL338" s="136"/>
      <c r="KM338" s="136"/>
      <c r="KN338" s="136"/>
      <c r="KO338" s="136"/>
      <c r="KP338" s="136"/>
      <c r="KQ338" s="136"/>
      <c r="KR338" s="136"/>
      <c r="KS338" s="136"/>
      <c r="KT338" s="136"/>
      <c r="KU338" s="136"/>
      <c r="KV338" s="136"/>
      <c r="KW338" s="136"/>
      <c r="KX338" s="136"/>
      <c r="KY338" s="136"/>
      <c r="KZ338" s="136"/>
      <c r="LA338" s="136"/>
      <c r="LB338" s="136"/>
      <c r="LC338" s="136"/>
      <c r="LD338" s="136"/>
      <c r="LE338" s="136"/>
      <c r="LF338" s="136"/>
      <c r="LG338" s="136"/>
      <c r="LH338" s="136"/>
      <c r="LI338" s="136"/>
      <c r="LJ338" s="136"/>
      <c r="LK338" s="136"/>
      <c r="LL338" s="136"/>
      <c r="LM338" s="136"/>
      <c r="LN338" s="136"/>
      <c r="LO338" s="136"/>
      <c r="LP338" s="136"/>
      <c r="LQ338" s="136"/>
      <c r="LR338" s="136"/>
      <c r="LS338" s="136"/>
      <c r="LT338" s="136"/>
      <c r="LU338" s="136"/>
      <c r="LV338" s="136"/>
      <c r="LW338" s="136"/>
      <c r="LX338" s="136"/>
      <c r="LY338" s="136"/>
      <c r="LZ338" s="136"/>
      <c r="MA338" s="136"/>
      <c r="MB338" s="136"/>
      <c r="MC338" s="136"/>
      <c r="MD338" s="136"/>
      <c r="ME338" s="136"/>
      <c r="MF338" s="136"/>
      <c r="MG338" s="136"/>
      <c r="MH338" s="136"/>
      <c r="MI338" s="136"/>
      <c r="MJ338" s="136"/>
      <c r="MK338" s="136"/>
      <c r="ML338" s="136"/>
      <c r="MM338" s="136"/>
      <c r="MN338" s="136"/>
      <c r="MO338" s="136"/>
      <c r="MP338" s="136"/>
      <c r="MQ338" s="136"/>
      <c r="MR338" s="136"/>
      <c r="MS338" s="136"/>
      <c r="MT338" s="136"/>
      <c r="MU338" s="136"/>
      <c r="MV338" s="136"/>
      <c r="MW338" s="136"/>
      <c r="MX338" s="136"/>
      <c r="MY338" s="136"/>
      <c r="MZ338" s="136"/>
      <c r="NA338" s="136"/>
      <c r="NB338" s="136"/>
      <c r="NC338" s="136"/>
      <c r="ND338" s="136"/>
      <c r="NE338" s="136"/>
      <c r="NF338" s="136"/>
      <c r="NG338" s="136"/>
      <c r="NH338" s="136"/>
      <c r="NI338" s="136"/>
      <c r="NJ338" s="136"/>
      <c r="NK338" s="136"/>
      <c r="NL338" s="136"/>
      <c r="NM338" s="136"/>
      <c r="NN338" s="136"/>
      <c r="NO338" s="136"/>
      <c r="NP338" s="136"/>
      <c r="NQ338" s="136"/>
      <c r="NR338" s="136"/>
      <c r="NS338" s="136"/>
      <c r="NT338" s="136"/>
      <c r="NU338" s="136"/>
      <c r="NV338" s="136"/>
      <c r="NW338" s="136"/>
      <c r="NX338" s="136"/>
      <c r="NY338" s="136"/>
      <c r="NZ338" s="136"/>
      <c r="OA338" s="136"/>
      <c r="OB338" s="136"/>
      <c r="OC338" s="136"/>
      <c r="OD338" s="136"/>
      <c r="OE338" s="136"/>
      <c r="OF338" s="136"/>
      <c r="OG338" s="136"/>
      <c r="OH338" s="136"/>
      <c r="OI338" s="136"/>
      <c r="OJ338" s="136"/>
      <c r="OK338" s="136"/>
      <c r="OL338" s="136"/>
      <c r="OM338" s="136"/>
      <c r="ON338" s="136"/>
      <c r="OO338" s="136"/>
      <c r="OP338" s="136"/>
      <c r="OQ338" s="136"/>
      <c r="OR338" s="136"/>
      <c r="OS338" s="136"/>
      <c r="OT338" s="136"/>
      <c r="OU338" s="136"/>
      <c r="OV338" s="136"/>
      <c r="OW338" s="136"/>
      <c r="OX338" s="136"/>
      <c r="OY338" s="136"/>
      <c r="OZ338" s="136"/>
      <c r="PA338" s="136"/>
      <c r="PB338" s="136"/>
      <c r="PC338" s="136"/>
      <c r="PD338" s="136"/>
      <c r="PE338" s="136"/>
      <c r="PF338" s="136"/>
      <c r="PG338" s="136"/>
      <c r="PH338" s="136"/>
      <c r="PI338" s="136"/>
      <c r="PJ338" s="136"/>
      <c r="PK338" s="136"/>
      <c r="PL338" s="136"/>
      <c r="PM338" s="136"/>
      <c r="PN338" s="136"/>
      <c r="PO338" s="136"/>
      <c r="PP338" s="136"/>
      <c r="PQ338" s="136"/>
      <c r="PR338" s="136"/>
      <c r="PS338" s="136"/>
      <c r="PT338" s="136"/>
      <c r="PU338" s="136"/>
      <c r="PV338" s="136"/>
      <c r="PW338" s="136"/>
      <c r="PX338" s="136"/>
      <c r="PY338" s="136"/>
      <c r="PZ338" s="136"/>
      <c r="QA338" s="136"/>
      <c r="QB338" s="136"/>
      <c r="QC338" s="136"/>
      <c r="QD338" s="136"/>
      <c r="QE338" s="136"/>
      <c r="QF338" s="136"/>
      <c r="QG338" s="136"/>
      <c r="QH338" s="136"/>
      <c r="QI338" s="136"/>
      <c r="QJ338" s="136"/>
      <c r="QK338" s="136"/>
      <c r="QL338" s="136"/>
      <c r="QM338" s="136"/>
      <c r="QN338" s="136"/>
      <c r="QO338" s="136"/>
      <c r="QP338" s="136"/>
      <c r="QQ338" s="136"/>
      <c r="QR338" s="136"/>
      <c r="QS338" s="136"/>
      <c r="QT338" s="136"/>
      <c r="QU338" s="136"/>
      <c r="QV338" s="136"/>
      <c r="QW338" s="136"/>
      <c r="QX338" s="136"/>
      <c r="QY338" s="136"/>
      <c r="QZ338" s="136"/>
      <c r="RA338" s="136"/>
      <c r="RB338" s="136"/>
      <c r="RC338" s="136"/>
      <c r="RD338" s="136"/>
      <c r="RE338" s="136"/>
      <c r="RF338" s="136"/>
      <c r="RG338" s="136"/>
      <c r="RH338" s="136"/>
      <c r="RI338" s="136"/>
      <c r="RJ338" s="136"/>
      <c r="RK338" s="136"/>
      <c r="RL338" s="136"/>
      <c r="RM338" s="136"/>
      <c r="RN338" s="136"/>
      <c r="RO338" s="136"/>
      <c r="RP338" s="136"/>
      <c r="RQ338" s="136"/>
      <c r="RR338" s="136"/>
      <c r="RS338" s="136"/>
      <c r="RT338" s="136"/>
      <c r="RU338" s="136"/>
      <c r="RV338" s="136"/>
      <c r="RW338" s="136"/>
      <c r="RX338" s="136"/>
      <c r="RY338" s="136"/>
      <c r="RZ338" s="136"/>
      <c r="SA338" s="136"/>
      <c r="SB338" s="136"/>
      <c r="SC338" s="136"/>
      <c r="SD338" s="136"/>
      <c r="SE338" s="136"/>
      <c r="SF338" s="136"/>
      <c r="SG338" s="136"/>
      <c r="SH338" s="136"/>
      <c r="SI338" s="136"/>
      <c r="SJ338" s="136"/>
      <c r="SK338" s="136"/>
      <c r="SL338" s="136"/>
      <c r="SM338" s="136"/>
      <c r="SN338" s="136"/>
      <c r="SO338" s="136"/>
      <c r="SP338" s="136"/>
      <c r="SQ338" s="136"/>
      <c r="SR338" s="136"/>
      <c r="SS338" s="136"/>
      <c r="ST338" s="136"/>
      <c r="SU338" s="136"/>
      <c r="SV338" s="136"/>
      <c r="SW338" s="136"/>
      <c r="SX338" s="136"/>
      <c r="SY338" s="136"/>
      <c r="SZ338" s="136"/>
      <c r="TA338" s="136"/>
      <c r="TB338" s="136"/>
      <c r="TC338" s="136"/>
      <c r="TD338" s="136"/>
      <c r="TE338" s="136"/>
      <c r="TF338" s="136"/>
      <c r="TG338" s="136"/>
      <c r="TH338" s="136"/>
      <c r="TI338" s="136"/>
      <c r="TJ338" s="136"/>
      <c r="TK338" s="136"/>
      <c r="TL338" s="136"/>
      <c r="TM338" s="136"/>
      <c r="TN338" s="136"/>
      <c r="TO338" s="136"/>
      <c r="TP338" s="136"/>
      <c r="TQ338" s="136"/>
      <c r="TR338" s="136"/>
      <c r="TS338" s="136"/>
      <c r="TT338" s="136"/>
      <c r="TU338" s="136"/>
      <c r="TV338" s="136"/>
      <c r="TW338" s="136"/>
      <c r="TX338" s="136"/>
      <c r="TY338" s="136"/>
      <c r="TZ338" s="136"/>
      <c r="UA338" s="136"/>
      <c r="UB338" s="136"/>
      <c r="UC338" s="136"/>
      <c r="UD338" s="136"/>
      <c r="UE338" s="136"/>
      <c r="UF338" s="136"/>
      <c r="UG338" s="136"/>
      <c r="UH338" s="136"/>
      <c r="UI338" s="136"/>
      <c r="UJ338" s="136"/>
      <c r="UK338" s="136"/>
      <c r="UL338" s="136"/>
      <c r="UM338" s="136"/>
      <c r="UN338" s="136"/>
      <c r="UO338" s="136"/>
      <c r="UP338" s="136"/>
      <c r="UQ338" s="136"/>
      <c r="UR338" s="136"/>
      <c r="US338" s="136"/>
      <c r="UT338" s="136"/>
      <c r="UU338" s="136"/>
      <c r="UV338" s="136"/>
      <c r="UW338" s="136"/>
      <c r="UX338" s="136"/>
      <c r="UY338" s="136"/>
      <c r="UZ338" s="136"/>
      <c r="VA338" s="136"/>
      <c r="VB338" s="136"/>
      <c r="VC338" s="136"/>
      <c r="VD338" s="136"/>
      <c r="VE338" s="136"/>
      <c r="VF338" s="136"/>
      <c r="VG338" s="136"/>
      <c r="VH338" s="136"/>
      <c r="VI338" s="136"/>
      <c r="VJ338" s="136"/>
      <c r="VK338" s="136"/>
      <c r="VL338" s="136"/>
      <c r="VM338" s="136"/>
      <c r="VN338" s="136"/>
      <c r="VO338" s="136"/>
      <c r="VP338" s="136"/>
      <c r="VQ338" s="136"/>
      <c r="VR338" s="136"/>
      <c r="VS338" s="136"/>
      <c r="VT338" s="136"/>
      <c r="VU338" s="136"/>
      <c r="VV338" s="136"/>
      <c r="VW338" s="136"/>
      <c r="VX338" s="136"/>
      <c r="VY338" s="136"/>
      <c r="VZ338" s="136"/>
      <c r="WA338" s="136"/>
      <c r="WB338" s="136"/>
      <c r="WC338" s="136"/>
      <c r="WD338" s="136"/>
      <c r="WE338" s="136"/>
      <c r="WF338" s="136"/>
      <c r="WG338" s="136"/>
      <c r="WH338" s="136"/>
      <c r="WI338" s="136"/>
      <c r="WJ338" s="136"/>
      <c r="WK338" s="136"/>
      <c r="WL338" s="136"/>
      <c r="WM338" s="136"/>
      <c r="WN338" s="136"/>
      <c r="WO338" s="136"/>
      <c r="WP338" s="136"/>
      <c r="WQ338" s="136"/>
      <c r="WR338" s="136"/>
      <c r="WS338" s="136"/>
      <c r="WT338" s="136"/>
      <c r="WU338" s="136"/>
      <c r="WV338" s="136"/>
      <c r="WW338" s="136"/>
      <c r="WX338" s="136"/>
      <c r="WY338" s="136"/>
      <c r="WZ338" s="136"/>
      <c r="XA338" s="136"/>
      <c r="XB338" s="136"/>
      <c r="XC338" s="136"/>
      <c r="XD338" s="136"/>
      <c r="XE338" s="136"/>
      <c r="XF338" s="136"/>
      <c r="XG338" s="136"/>
      <c r="XH338" s="136"/>
      <c r="XI338" s="136"/>
      <c r="XJ338" s="136"/>
      <c r="XK338" s="136"/>
      <c r="XL338" s="136"/>
      <c r="XM338" s="136"/>
      <c r="XN338" s="136"/>
      <c r="XO338" s="136"/>
      <c r="XP338" s="136"/>
      <c r="XQ338" s="136"/>
      <c r="XR338" s="136"/>
      <c r="XS338" s="136"/>
      <c r="XT338" s="136"/>
      <c r="XU338" s="136"/>
      <c r="XV338" s="136"/>
      <c r="XW338" s="136"/>
      <c r="XX338" s="136"/>
      <c r="XY338" s="136"/>
      <c r="XZ338" s="136"/>
      <c r="YA338" s="136"/>
      <c r="YB338" s="136"/>
      <c r="YC338" s="136"/>
      <c r="YD338" s="136"/>
      <c r="YE338" s="136"/>
      <c r="YF338" s="136"/>
      <c r="YG338" s="136"/>
      <c r="YH338" s="136"/>
      <c r="YI338" s="136"/>
      <c r="YJ338" s="136"/>
      <c r="YK338" s="136"/>
      <c r="YL338" s="136"/>
      <c r="YM338" s="136"/>
      <c r="YN338" s="136"/>
      <c r="YO338" s="136"/>
      <c r="YP338" s="136"/>
      <c r="YQ338" s="136"/>
      <c r="YR338" s="136"/>
      <c r="YS338" s="136"/>
      <c r="YT338" s="136"/>
      <c r="YU338" s="136"/>
      <c r="YV338" s="136"/>
      <c r="YW338" s="136"/>
      <c r="YX338" s="136"/>
      <c r="YY338" s="136"/>
      <c r="YZ338" s="136"/>
      <c r="ZA338" s="136"/>
      <c r="ZB338" s="136"/>
      <c r="ZC338" s="136"/>
      <c r="ZD338" s="136"/>
      <c r="ZE338" s="136"/>
      <c r="ZF338" s="136"/>
      <c r="ZG338" s="136"/>
      <c r="ZH338" s="136"/>
      <c r="ZI338" s="136"/>
      <c r="ZJ338" s="136"/>
      <c r="ZK338" s="136"/>
      <c r="ZL338" s="136"/>
      <c r="ZM338" s="136"/>
      <c r="ZN338" s="136"/>
      <c r="ZO338" s="136"/>
      <c r="ZP338" s="136"/>
      <c r="ZQ338" s="136"/>
      <c r="ZR338" s="136"/>
      <c r="ZS338" s="136"/>
      <c r="ZT338" s="136"/>
      <c r="ZU338" s="136"/>
      <c r="ZV338" s="136"/>
      <c r="ZW338" s="136"/>
      <c r="ZX338" s="136"/>
      <c r="ZY338" s="136"/>
      <c r="ZZ338" s="136"/>
      <c r="AAA338" s="136"/>
      <c r="AAB338" s="136"/>
      <c r="AAC338" s="136"/>
      <c r="AAD338" s="136"/>
      <c r="AAE338" s="136"/>
      <c r="AAF338" s="136"/>
      <c r="AAG338" s="136"/>
      <c r="AAH338" s="136"/>
      <c r="AAI338" s="136"/>
      <c r="AAJ338" s="136"/>
      <c r="AAK338" s="136"/>
      <c r="AAL338" s="136"/>
      <c r="AAM338" s="136"/>
      <c r="AAN338" s="136"/>
      <c r="AAO338" s="136"/>
      <c r="AAP338" s="136"/>
      <c r="AAQ338" s="136"/>
      <c r="AAR338" s="136"/>
      <c r="AAS338" s="136"/>
      <c r="AAT338" s="136"/>
      <c r="AAU338" s="136"/>
      <c r="AAV338" s="136"/>
      <c r="AAW338" s="136"/>
      <c r="AAX338" s="136"/>
      <c r="AAY338" s="136"/>
      <c r="AAZ338" s="136"/>
      <c r="ABA338" s="136"/>
      <c r="ABB338" s="136"/>
      <c r="ABC338" s="136"/>
      <c r="ABD338" s="136"/>
      <c r="ABE338" s="136"/>
      <c r="ABF338" s="136"/>
      <c r="ABG338" s="136"/>
      <c r="ABH338" s="136"/>
      <c r="ABI338" s="136"/>
      <c r="ABJ338" s="136"/>
      <c r="ABK338" s="136"/>
      <c r="ABL338" s="136"/>
      <c r="ABM338" s="136"/>
      <c r="ABN338" s="136"/>
      <c r="ABO338" s="136"/>
      <c r="ABP338" s="136"/>
      <c r="ABQ338" s="136"/>
      <c r="ABR338" s="136"/>
      <c r="ABS338" s="136"/>
      <c r="ABT338" s="136"/>
      <c r="ABU338" s="136"/>
      <c r="ABV338" s="136"/>
      <c r="ABW338" s="136"/>
      <c r="ABX338" s="136"/>
      <c r="ABY338" s="136"/>
      <c r="ABZ338" s="136"/>
      <c r="ACA338" s="136"/>
      <c r="ACB338" s="136"/>
      <c r="ACC338" s="136"/>
      <c r="ACD338" s="136"/>
      <c r="ACE338" s="136"/>
      <c r="ACF338" s="136"/>
      <c r="ACG338" s="136"/>
      <c r="ACH338" s="136"/>
      <c r="ACI338" s="136"/>
      <c r="ACJ338" s="136"/>
      <c r="ACK338" s="136"/>
      <c r="ACL338" s="136"/>
      <c r="ACM338" s="136"/>
      <c r="ACN338" s="136"/>
      <c r="ACO338" s="136"/>
      <c r="ACP338" s="136"/>
      <c r="ACQ338" s="136"/>
      <c r="ACR338" s="136"/>
      <c r="ACS338" s="136"/>
      <c r="ACT338" s="136"/>
      <c r="ACU338" s="136"/>
      <c r="ACV338" s="136"/>
      <c r="ACW338" s="136"/>
      <c r="ACX338" s="136"/>
      <c r="ACY338" s="136"/>
      <c r="ACZ338" s="136"/>
      <c r="ADA338" s="136"/>
      <c r="ADB338" s="136"/>
      <c r="ADC338" s="136"/>
      <c r="ADD338" s="136"/>
      <c r="ADE338" s="136"/>
      <c r="ADF338" s="136"/>
      <c r="ADG338" s="136"/>
      <c r="ADH338" s="136"/>
      <c r="ADI338" s="136"/>
      <c r="ADJ338" s="136"/>
      <c r="ADK338" s="136"/>
      <c r="ADL338" s="136"/>
      <c r="ADM338" s="136"/>
      <c r="ADN338" s="136"/>
      <c r="ADO338" s="136"/>
      <c r="ADP338" s="136"/>
      <c r="ADQ338" s="136"/>
      <c r="ADR338" s="136"/>
      <c r="ADS338" s="136"/>
      <c r="ADT338" s="136"/>
      <c r="ADU338" s="136"/>
      <c r="ADV338" s="136"/>
      <c r="ADW338" s="136"/>
      <c r="ADX338" s="136"/>
      <c r="ADY338" s="136"/>
      <c r="ADZ338" s="136"/>
      <c r="AEA338" s="136"/>
      <c r="AEB338" s="136"/>
      <c r="AEC338" s="136"/>
      <c r="AED338" s="136"/>
      <c r="AEE338" s="136"/>
      <c r="AEF338" s="136"/>
      <c r="AEG338" s="136"/>
      <c r="AEH338" s="136"/>
      <c r="AEI338" s="136"/>
      <c r="AEJ338" s="136"/>
      <c r="AEK338" s="136"/>
      <c r="AEL338" s="136"/>
      <c r="AEM338" s="136"/>
      <c r="AEN338" s="136"/>
      <c r="AEO338" s="136"/>
      <c r="AEP338" s="136"/>
      <c r="AEQ338" s="136"/>
      <c r="AER338" s="136"/>
      <c r="AES338" s="136"/>
      <c r="AET338" s="136"/>
      <c r="AEU338" s="136"/>
      <c r="AEV338" s="136"/>
      <c r="AEW338" s="136"/>
      <c r="AEX338" s="136"/>
      <c r="AEY338" s="136"/>
      <c r="AEZ338" s="136"/>
      <c r="AFA338" s="136"/>
      <c r="AFB338" s="136"/>
      <c r="AFC338" s="136"/>
      <c r="AFD338" s="136"/>
      <c r="AFE338" s="136"/>
      <c r="AFF338" s="136"/>
      <c r="AFG338" s="136"/>
      <c r="AFH338" s="136"/>
      <c r="AFI338" s="136"/>
      <c r="AFJ338" s="136"/>
      <c r="AFK338" s="136"/>
      <c r="AFL338" s="136"/>
      <c r="AFM338" s="136"/>
      <c r="AFN338" s="136"/>
      <c r="AFO338" s="136"/>
      <c r="AFP338" s="136"/>
      <c r="AFQ338" s="136"/>
      <c r="AFR338" s="136"/>
      <c r="AFS338" s="136"/>
      <c r="AFT338" s="136"/>
      <c r="AFU338" s="136"/>
      <c r="AFV338" s="136"/>
      <c r="AFW338" s="136"/>
      <c r="AFX338" s="136"/>
      <c r="AFY338" s="136"/>
      <c r="AFZ338" s="136"/>
      <c r="AGA338" s="136"/>
      <c r="AGB338" s="136"/>
      <c r="AGC338" s="136"/>
      <c r="AGD338" s="136"/>
      <c r="AGE338" s="136"/>
      <c r="AGF338" s="136"/>
      <c r="AGG338" s="136"/>
      <c r="AGH338" s="136"/>
      <c r="AGI338" s="136"/>
      <c r="AGJ338" s="136"/>
      <c r="AGK338" s="136"/>
      <c r="AGL338" s="136"/>
      <c r="AGM338" s="136"/>
      <c r="AGN338" s="136"/>
      <c r="AGO338" s="136"/>
      <c r="AGP338" s="136"/>
      <c r="AGQ338" s="136"/>
      <c r="AGR338" s="136"/>
      <c r="AGS338" s="136"/>
      <c r="AGT338" s="136"/>
      <c r="AGU338" s="136"/>
      <c r="AGV338" s="136"/>
      <c r="AGW338" s="136"/>
      <c r="AGX338" s="136"/>
      <c r="AGY338" s="136"/>
      <c r="AGZ338" s="136"/>
      <c r="AHA338" s="136"/>
      <c r="AHB338" s="136"/>
      <c r="AHC338" s="136"/>
      <c r="AHD338" s="136"/>
      <c r="AHE338" s="136"/>
      <c r="AHF338" s="136"/>
      <c r="AHG338" s="136"/>
      <c r="AHH338" s="136"/>
      <c r="AHI338" s="136"/>
      <c r="AHJ338" s="136"/>
      <c r="AHK338" s="136"/>
      <c r="AHL338" s="136"/>
      <c r="AHM338" s="136"/>
      <c r="AHN338" s="136"/>
      <c r="AHO338" s="136"/>
      <c r="AHP338" s="136"/>
      <c r="AHQ338" s="136"/>
      <c r="AHR338" s="136"/>
      <c r="AHS338" s="136"/>
      <c r="AHT338" s="136"/>
      <c r="AHU338" s="136"/>
      <c r="AHV338" s="136"/>
      <c r="AHW338" s="136"/>
      <c r="AHX338" s="136"/>
      <c r="AHY338" s="136"/>
      <c r="AHZ338" s="136"/>
      <c r="AIA338" s="136"/>
      <c r="AIB338" s="136"/>
      <c r="AIC338" s="136"/>
      <c r="AID338" s="136"/>
      <c r="AIE338" s="136"/>
      <c r="AIF338" s="136"/>
      <c r="AIG338" s="136"/>
      <c r="AIH338" s="136"/>
      <c r="AII338" s="136"/>
      <c r="AIJ338" s="136"/>
      <c r="AIK338" s="136"/>
      <c r="AIL338" s="136"/>
      <c r="AIM338" s="136"/>
      <c r="AIN338" s="136"/>
      <c r="AIO338" s="136"/>
      <c r="AIP338" s="136"/>
      <c r="AIQ338" s="136"/>
      <c r="AIR338" s="136"/>
      <c r="AIS338" s="136"/>
      <c r="AIT338" s="136"/>
      <c r="AIU338" s="136"/>
      <c r="AIV338" s="136"/>
      <c r="AIW338" s="136"/>
      <c r="AIX338" s="136"/>
      <c r="AIY338" s="136"/>
      <c r="AIZ338" s="136"/>
      <c r="AJA338" s="136"/>
      <c r="AJB338" s="136"/>
      <c r="AJC338" s="136"/>
      <c r="AJD338" s="136"/>
      <c r="AJE338" s="136"/>
      <c r="AJF338" s="136"/>
      <c r="AJG338" s="136"/>
      <c r="AJH338" s="136"/>
      <c r="AJI338" s="136"/>
      <c r="AJJ338" s="136"/>
      <c r="AJK338" s="136"/>
      <c r="AJL338" s="136"/>
      <c r="AJM338" s="136"/>
      <c r="AJN338" s="136"/>
      <c r="AJO338" s="136"/>
      <c r="AJP338" s="136"/>
      <c r="AJQ338" s="136"/>
      <c r="AJR338" s="136"/>
      <c r="AJS338" s="136"/>
      <c r="AJT338" s="136"/>
      <c r="AJU338" s="136"/>
      <c r="AJV338" s="136"/>
      <c r="AJW338" s="136"/>
      <c r="AJX338" s="136"/>
      <c r="AJY338" s="136"/>
      <c r="AJZ338" s="136"/>
      <c r="AKA338" s="136"/>
      <c r="AKB338" s="136"/>
      <c r="AKC338" s="136"/>
      <c r="AKD338" s="136"/>
      <c r="AKE338" s="136"/>
      <c r="AKF338" s="136"/>
      <c r="AKG338" s="136"/>
      <c r="AKH338" s="136"/>
      <c r="AKI338" s="136"/>
      <c r="AKJ338" s="136"/>
      <c r="AKK338" s="136"/>
      <c r="AKL338" s="136"/>
      <c r="AKM338" s="136"/>
      <c r="AKN338" s="136"/>
      <c r="AKO338" s="136"/>
      <c r="AKP338" s="136"/>
      <c r="AKQ338" s="136"/>
      <c r="AKR338" s="136"/>
      <c r="AKS338" s="136"/>
      <c r="AKT338" s="136"/>
      <c r="AKU338" s="136"/>
      <c r="AKV338" s="136"/>
      <c r="AKW338" s="136"/>
      <c r="AKX338" s="136"/>
      <c r="AKY338" s="136"/>
      <c r="AKZ338" s="136"/>
      <c r="ALA338" s="136"/>
      <c r="ALB338" s="136"/>
      <c r="ALC338" s="136"/>
      <c r="ALD338" s="136"/>
      <c r="ALE338" s="136"/>
      <c r="ALF338" s="136"/>
      <c r="ALG338" s="136"/>
      <c r="ALH338" s="136"/>
      <c r="ALI338" s="136"/>
      <c r="ALJ338" s="136"/>
      <c r="ALK338" s="136"/>
      <c r="ALL338" s="136"/>
      <c r="ALM338" s="136"/>
      <c r="ALN338" s="136"/>
      <c r="ALO338" s="136"/>
      <c r="ALP338" s="136"/>
      <c r="ALQ338" s="136"/>
      <c r="ALR338" s="136"/>
      <c r="ALS338" s="136"/>
      <c r="ALT338" s="136"/>
      <c r="ALU338" s="136"/>
      <c r="ALV338" s="136"/>
      <c r="ALW338" s="136"/>
      <c r="ALX338" s="136"/>
      <c r="ALY338" s="136"/>
      <c r="ALZ338" s="136"/>
      <c r="AMA338" s="136"/>
      <c r="AMB338" s="136"/>
      <c r="AMC338" s="136"/>
      <c r="AMD338" s="136"/>
      <c r="AME338" s="136"/>
      <c r="AMF338" s="136"/>
      <c r="AMG338" s="136"/>
      <c r="AMH338" s="136"/>
      <c r="AMI338" s="136"/>
    </row>
    <row r="339" spans="1:1023" x14ac:dyDescent="0.25">
      <c r="A339" s="245" t="s">
        <v>1235</v>
      </c>
      <c r="B339" s="193">
        <v>339</v>
      </c>
      <c r="C339" s="261" t="s">
        <v>26026</v>
      </c>
      <c r="D339" s="209" t="s">
        <v>1083</v>
      </c>
      <c r="E339" s="136"/>
      <c r="F339" s="238"/>
      <c r="G339" s="214"/>
      <c r="H339" s="214"/>
      <c r="I339" s="367"/>
      <c r="J339" s="443"/>
      <c r="K339" s="161"/>
      <c r="L339" s="161"/>
      <c r="M339" s="161"/>
      <c r="N339" s="161"/>
      <c r="O339" s="161"/>
      <c r="P339" s="161"/>
      <c r="Q339" s="161"/>
      <c r="R339" s="161"/>
      <c r="S339" s="161"/>
      <c r="T339" s="161"/>
      <c r="U339" s="161"/>
      <c r="V339" s="256">
        <f>IF(O339=1,10,100)</f>
        <v>100</v>
      </c>
      <c r="W339" s="256">
        <f>IF(O339=1,1,IF(O339=2,10,100))</f>
        <v>100</v>
      </c>
      <c r="X339" s="256">
        <f>IF(O339=3,20,100)</f>
        <v>100</v>
      </c>
      <c r="Y339" s="256">
        <f>IF(P339=1,10,100)</f>
        <v>100</v>
      </c>
      <c r="Z339" s="256">
        <f>IF(P339=1,1,IF(P339=2,10,100))</f>
        <v>100</v>
      </c>
      <c r="AA339" s="257">
        <f>IF(OR(EXACT(Q339,"1A"),EXACT(Q339,"1B")),0.1,IF(Q339=2,1,100))</f>
        <v>100</v>
      </c>
      <c r="AB339" s="257">
        <f>IF(OR(EXACT(R339,"1A"),EXACT(R339,"1B")),0.1,IF(R339=2,1,100))</f>
        <v>100</v>
      </c>
      <c r="AC339" s="257">
        <f>IF(OR(EXACT(S339,"1A"),EXACT(S339,"1B")),0.3,IF(S339=2,3,100))</f>
        <v>100</v>
      </c>
      <c r="AD339" s="136"/>
      <c r="AE339" s="136"/>
      <c r="AF339" s="249">
        <f>IF(OR(OR(EXACT(J339,"1A"),EXACT(J339,"1B"),EXACT(J339,"1C")),K339=1),1,IF(K339=2,10,100))</f>
        <v>100</v>
      </c>
      <c r="AG339" s="249">
        <f>IF(OR(EXACT(J339,"1A"),EXACT(J339,"1B"),EXACT(J339,"1C")),1,IF(J339=2,10,100))</f>
        <v>100</v>
      </c>
      <c r="AH339" s="249">
        <f>IF(OR(EXACT(J339,"1A"),EXACT(J339,"1B"),EXACT(J339,"1C"),K339=1),3,100)</f>
        <v>100</v>
      </c>
      <c r="AI339" s="249">
        <f>IF(OR(EXACT(J339,"1A"),EXACT(J339,"1B"),EXACT(J339,"1C")),5,100)</f>
        <v>100</v>
      </c>
      <c r="AJ339" s="251"/>
      <c r="AK339" s="136"/>
      <c r="AL339" s="220">
        <v>3</v>
      </c>
      <c r="AM339" s="251"/>
      <c r="AN339" s="136"/>
      <c r="AO339" s="136"/>
      <c r="AP339" s="136"/>
      <c r="AQ339" s="272" t="s">
        <v>26027</v>
      </c>
      <c r="AR339" s="136"/>
      <c r="AS339" s="136"/>
      <c r="AT339" s="136"/>
      <c r="AU339" s="136"/>
      <c r="AV339" s="136"/>
      <c r="AW339" s="136"/>
      <c r="AX339" s="136"/>
      <c r="AY339" s="136"/>
      <c r="AZ339" s="136"/>
      <c r="BA339" s="136"/>
      <c r="BB339" s="136"/>
      <c r="BC339" s="136"/>
      <c r="BD339" s="136"/>
      <c r="BE339" s="136"/>
      <c r="BF339" s="136"/>
      <c r="BG339" s="136"/>
      <c r="BH339" s="136"/>
      <c r="BI339" s="136"/>
      <c r="BJ339" s="136"/>
      <c r="BK339" s="136"/>
      <c r="BL339" s="136"/>
      <c r="BM339" s="136"/>
      <c r="BN339" s="136"/>
      <c r="BO339" s="136"/>
      <c r="BP339" s="136"/>
      <c r="BQ339" s="136"/>
      <c r="BR339" s="136"/>
      <c r="BS339" s="136"/>
      <c r="BT339" s="136"/>
      <c r="BU339" s="136"/>
      <c r="BV339" s="136"/>
      <c r="BW339" s="136"/>
      <c r="BX339" s="136"/>
      <c r="BY339" s="136"/>
      <c r="BZ339" s="136"/>
      <c r="CA339" s="136"/>
      <c r="CB339" s="136"/>
      <c r="CC339" s="136"/>
      <c r="CD339" s="136"/>
      <c r="CE339" s="136"/>
      <c r="CF339" s="136"/>
      <c r="CG339" s="136"/>
      <c r="CH339" s="136"/>
      <c r="CI339" s="136"/>
      <c r="CJ339" s="136"/>
      <c r="CK339" s="136"/>
      <c r="CL339" s="136"/>
      <c r="CM339" s="136"/>
      <c r="CN339" s="136"/>
      <c r="CO339" s="136"/>
      <c r="CP339" s="136"/>
      <c r="CQ339" s="136"/>
      <c r="CR339" s="136"/>
      <c r="CS339" s="136"/>
      <c r="CT339" s="136"/>
      <c r="CU339" s="136"/>
      <c r="CV339" s="136"/>
      <c r="CW339" s="136"/>
      <c r="CX339" s="136"/>
      <c r="CY339" s="136"/>
      <c r="CZ339" s="136"/>
      <c r="DA339" s="136"/>
      <c r="DB339" s="136"/>
      <c r="DC339" s="136"/>
      <c r="DD339" s="136"/>
      <c r="DE339" s="136"/>
      <c r="DF339" s="136"/>
      <c r="DG339" s="136"/>
      <c r="DH339" s="136"/>
      <c r="DI339" s="136"/>
      <c r="DJ339" s="136"/>
      <c r="DK339" s="136"/>
      <c r="DL339" s="136"/>
      <c r="DM339" s="136"/>
      <c r="DN339" s="136"/>
      <c r="DO339" s="136"/>
      <c r="DP339" s="136"/>
      <c r="DQ339" s="136"/>
      <c r="DR339" s="136"/>
      <c r="DS339" s="136"/>
      <c r="DT339" s="136"/>
      <c r="DU339" s="136"/>
      <c r="DV339" s="136"/>
      <c r="DW339" s="136"/>
      <c r="DX339" s="136"/>
      <c r="DY339" s="136"/>
      <c r="DZ339" s="136"/>
      <c r="EA339" s="136"/>
      <c r="EB339" s="136"/>
      <c r="EC339" s="136"/>
      <c r="ED339" s="136"/>
      <c r="EE339" s="136"/>
      <c r="EF339" s="136"/>
      <c r="EG339" s="136"/>
      <c r="EH339" s="136"/>
      <c r="EI339" s="136"/>
      <c r="EJ339" s="136"/>
      <c r="EK339" s="136"/>
      <c r="EL339" s="136"/>
      <c r="EM339" s="136"/>
      <c r="EN339" s="136"/>
      <c r="EO339" s="136"/>
      <c r="EP339" s="136"/>
      <c r="EQ339" s="136"/>
      <c r="ER339" s="136"/>
      <c r="ES339" s="136"/>
      <c r="ET339" s="136"/>
      <c r="EU339" s="136"/>
      <c r="EV339" s="136"/>
      <c r="EW339" s="136"/>
      <c r="EX339" s="136"/>
      <c r="EY339" s="136"/>
      <c r="EZ339" s="136"/>
      <c r="FA339" s="136"/>
      <c r="FB339" s="136"/>
      <c r="FC339" s="136"/>
      <c r="FD339" s="136"/>
      <c r="FE339" s="136"/>
      <c r="FF339" s="136"/>
      <c r="FG339" s="136"/>
      <c r="FH339" s="136"/>
      <c r="FI339" s="136"/>
      <c r="FJ339" s="136"/>
      <c r="FK339" s="136"/>
      <c r="FL339" s="136"/>
      <c r="FM339" s="136"/>
      <c r="FN339" s="136"/>
      <c r="FO339" s="136"/>
      <c r="FP339" s="136"/>
      <c r="FQ339" s="136"/>
      <c r="FR339" s="136"/>
      <c r="FS339" s="136"/>
      <c r="FT339" s="136"/>
      <c r="FU339" s="136"/>
      <c r="FV339" s="136"/>
      <c r="FW339" s="136"/>
      <c r="FX339" s="136"/>
      <c r="FY339" s="136"/>
      <c r="FZ339" s="136"/>
      <c r="GA339" s="136"/>
      <c r="GB339" s="136"/>
      <c r="GC339" s="136"/>
      <c r="GD339" s="136"/>
      <c r="GE339" s="136"/>
      <c r="GF339" s="136"/>
      <c r="GG339" s="136"/>
      <c r="GH339" s="136"/>
      <c r="GI339" s="136"/>
      <c r="GJ339" s="136"/>
      <c r="GK339" s="136"/>
      <c r="GL339" s="136"/>
      <c r="GM339" s="136"/>
      <c r="GN339" s="136"/>
      <c r="GO339" s="136"/>
      <c r="GP339" s="136"/>
      <c r="GQ339" s="136"/>
      <c r="GR339" s="136"/>
      <c r="GS339" s="136"/>
      <c r="GT339" s="136"/>
      <c r="GU339" s="136"/>
      <c r="GV339" s="136"/>
      <c r="GW339" s="136"/>
      <c r="GX339" s="136"/>
      <c r="GY339" s="136"/>
      <c r="GZ339" s="136"/>
      <c r="HA339" s="136"/>
      <c r="HB339" s="136"/>
      <c r="HC339" s="136"/>
      <c r="HD339" s="136"/>
      <c r="HE339" s="136"/>
      <c r="HF339" s="136"/>
      <c r="HG339" s="136"/>
      <c r="HH339" s="136"/>
      <c r="HI339" s="136"/>
      <c r="HJ339" s="136"/>
      <c r="HK339" s="136"/>
      <c r="HL339" s="136"/>
      <c r="HM339" s="136"/>
      <c r="HN339" s="136"/>
      <c r="HO339" s="136"/>
      <c r="HP339" s="136"/>
      <c r="HQ339" s="136"/>
      <c r="HR339" s="136"/>
      <c r="HS339" s="136"/>
      <c r="HT339" s="136"/>
      <c r="HU339" s="136"/>
      <c r="HV339" s="136"/>
      <c r="HW339" s="136"/>
      <c r="HX339" s="136"/>
      <c r="HY339" s="136"/>
      <c r="HZ339" s="136"/>
      <c r="IA339" s="136"/>
      <c r="IB339" s="136"/>
      <c r="IC339" s="136"/>
      <c r="ID339" s="136"/>
      <c r="IE339" s="136"/>
      <c r="IF339" s="136"/>
      <c r="IG339" s="136"/>
      <c r="IH339" s="136"/>
      <c r="II339" s="136"/>
      <c r="IJ339" s="136"/>
      <c r="IK339" s="136"/>
      <c r="IL339" s="136"/>
      <c r="IM339" s="136"/>
      <c r="IN339" s="136"/>
      <c r="IO339" s="136"/>
      <c r="IP339" s="136"/>
      <c r="IQ339" s="136"/>
      <c r="IR339" s="136"/>
      <c r="IS339" s="136"/>
      <c r="IT339" s="136"/>
      <c r="IU339" s="136"/>
      <c r="IV339" s="136"/>
      <c r="IW339" s="136"/>
      <c r="IX339" s="136"/>
      <c r="IY339" s="136"/>
      <c r="IZ339" s="136"/>
      <c r="JA339" s="136"/>
      <c r="JB339" s="136"/>
      <c r="JC339" s="136"/>
      <c r="JD339" s="136"/>
      <c r="JE339" s="136"/>
      <c r="JF339" s="136"/>
      <c r="JG339" s="136"/>
      <c r="JH339" s="136"/>
      <c r="JI339" s="136"/>
      <c r="JJ339" s="136"/>
      <c r="JK339" s="136"/>
      <c r="JL339" s="136"/>
      <c r="JM339" s="136"/>
      <c r="JN339" s="136"/>
      <c r="JO339" s="136"/>
      <c r="JP339" s="136"/>
      <c r="JQ339" s="136"/>
      <c r="JR339" s="136"/>
      <c r="JS339" s="136"/>
      <c r="JT339" s="136"/>
      <c r="JU339" s="136"/>
      <c r="JV339" s="136"/>
      <c r="JW339" s="136"/>
      <c r="JX339" s="136"/>
      <c r="JY339" s="136"/>
      <c r="JZ339" s="136"/>
      <c r="KA339" s="136"/>
      <c r="KB339" s="136"/>
      <c r="KC339" s="136"/>
      <c r="KD339" s="136"/>
      <c r="KE339" s="136"/>
      <c r="KF339" s="136"/>
      <c r="KG339" s="136"/>
      <c r="KH339" s="136"/>
      <c r="KI339" s="136"/>
      <c r="KJ339" s="136"/>
      <c r="KK339" s="136"/>
      <c r="KL339" s="136"/>
      <c r="KM339" s="136"/>
      <c r="KN339" s="136"/>
      <c r="KO339" s="136"/>
      <c r="KP339" s="136"/>
      <c r="KQ339" s="136"/>
      <c r="KR339" s="136"/>
      <c r="KS339" s="136"/>
      <c r="KT339" s="136"/>
      <c r="KU339" s="136"/>
      <c r="KV339" s="136"/>
      <c r="KW339" s="136"/>
      <c r="KX339" s="136"/>
      <c r="KY339" s="136"/>
      <c r="KZ339" s="136"/>
      <c r="LA339" s="136"/>
      <c r="LB339" s="136"/>
      <c r="LC339" s="136"/>
      <c r="LD339" s="136"/>
      <c r="LE339" s="136"/>
      <c r="LF339" s="136"/>
      <c r="LG339" s="136"/>
      <c r="LH339" s="136"/>
      <c r="LI339" s="136"/>
      <c r="LJ339" s="136"/>
      <c r="LK339" s="136"/>
      <c r="LL339" s="136"/>
      <c r="LM339" s="136"/>
      <c r="LN339" s="136"/>
      <c r="LO339" s="136"/>
      <c r="LP339" s="136"/>
      <c r="LQ339" s="136"/>
      <c r="LR339" s="136"/>
      <c r="LS339" s="136"/>
      <c r="LT339" s="136"/>
      <c r="LU339" s="136"/>
      <c r="LV339" s="136"/>
      <c r="LW339" s="136"/>
      <c r="LX339" s="136"/>
      <c r="LY339" s="136"/>
      <c r="LZ339" s="136"/>
      <c r="MA339" s="136"/>
      <c r="MB339" s="136"/>
      <c r="MC339" s="136"/>
      <c r="MD339" s="136"/>
      <c r="ME339" s="136"/>
      <c r="MF339" s="136"/>
      <c r="MG339" s="136"/>
      <c r="MH339" s="136"/>
      <c r="MI339" s="136"/>
      <c r="MJ339" s="136"/>
      <c r="MK339" s="136"/>
      <c r="ML339" s="136"/>
      <c r="MM339" s="136"/>
      <c r="MN339" s="136"/>
      <c r="MO339" s="136"/>
      <c r="MP339" s="136"/>
      <c r="MQ339" s="136"/>
      <c r="MR339" s="136"/>
      <c r="MS339" s="136"/>
      <c r="MT339" s="136"/>
      <c r="MU339" s="136"/>
      <c r="MV339" s="136"/>
      <c r="MW339" s="136"/>
      <c r="MX339" s="136"/>
      <c r="MY339" s="136"/>
      <c r="MZ339" s="136"/>
      <c r="NA339" s="136"/>
      <c r="NB339" s="136"/>
      <c r="NC339" s="136"/>
      <c r="ND339" s="136"/>
      <c r="NE339" s="136"/>
      <c r="NF339" s="136"/>
      <c r="NG339" s="136"/>
      <c r="NH339" s="136"/>
      <c r="NI339" s="136"/>
      <c r="NJ339" s="136"/>
      <c r="NK339" s="136"/>
      <c r="NL339" s="136"/>
      <c r="NM339" s="136"/>
      <c r="NN339" s="136"/>
      <c r="NO339" s="136"/>
      <c r="NP339" s="136"/>
      <c r="NQ339" s="136"/>
      <c r="NR339" s="136"/>
      <c r="NS339" s="136"/>
      <c r="NT339" s="136"/>
      <c r="NU339" s="136"/>
      <c r="NV339" s="136"/>
      <c r="NW339" s="136"/>
      <c r="NX339" s="136"/>
      <c r="NY339" s="136"/>
      <c r="NZ339" s="136"/>
      <c r="OA339" s="136"/>
      <c r="OB339" s="136"/>
      <c r="OC339" s="136"/>
      <c r="OD339" s="136"/>
      <c r="OE339" s="136"/>
      <c r="OF339" s="136"/>
      <c r="OG339" s="136"/>
      <c r="OH339" s="136"/>
      <c r="OI339" s="136"/>
      <c r="OJ339" s="136"/>
      <c r="OK339" s="136"/>
      <c r="OL339" s="136"/>
      <c r="OM339" s="136"/>
      <c r="ON339" s="136"/>
      <c r="OO339" s="136"/>
      <c r="OP339" s="136"/>
      <c r="OQ339" s="136"/>
      <c r="OR339" s="136"/>
      <c r="OS339" s="136"/>
      <c r="OT339" s="136"/>
      <c r="OU339" s="136"/>
      <c r="OV339" s="136"/>
      <c r="OW339" s="136"/>
      <c r="OX339" s="136"/>
      <c r="OY339" s="136"/>
      <c r="OZ339" s="136"/>
      <c r="PA339" s="136"/>
      <c r="PB339" s="136"/>
      <c r="PC339" s="136"/>
      <c r="PD339" s="136"/>
      <c r="PE339" s="136"/>
      <c r="PF339" s="136"/>
      <c r="PG339" s="136"/>
      <c r="PH339" s="136"/>
      <c r="PI339" s="136"/>
      <c r="PJ339" s="136"/>
      <c r="PK339" s="136"/>
      <c r="PL339" s="136"/>
      <c r="PM339" s="136"/>
      <c r="PN339" s="136"/>
      <c r="PO339" s="136"/>
      <c r="PP339" s="136"/>
      <c r="PQ339" s="136"/>
      <c r="PR339" s="136"/>
      <c r="PS339" s="136"/>
      <c r="PT339" s="136"/>
      <c r="PU339" s="136"/>
      <c r="PV339" s="136"/>
      <c r="PW339" s="136"/>
      <c r="PX339" s="136"/>
      <c r="PY339" s="136"/>
      <c r="PZ339" s="136"/>
      <c r="QA339" s="136"/>
      <c r="QB339" s="136"/>
      <c r="QC339" s="136"/>
      <c r="QD339" s="136"/>
      <c r="QE339" s="136"/>
      <c r="QF339" s="136"/>
      <c r="QG339" s="136"/>
      <c r="QH339" s="136"/>
      <c r="QI339" s="136"/>
      <c r="QJ339" s="136"/>
      <c r="QK339" s="136"/>
      <c r="QL339" s="136"/>
      <c r="QM339" s="136"/>
      <c r="QN339" s="136"/>
      <c r="QO339" s="136"/>
      <c r="QP339" s="136"/>
      <c r="QQ339" s="136"/>
      <c r="QR339" s="136"/>
      <c r="QS339" s="136"/>
      <c r="QT339" s="136"/>
      <c r="QU339" s="136"/>
      <c r="QV339" s="136"/>
      <c r="QW339" s="136"/>
      <c r="QX339" s="136"/>
      <c r="QY339" s="136"/>
      <c r="QZ339" s="136"/>
      <c r="RA339" s="136"/>
      <c r="RB339" s="136"/>
      <c r="RC339" s="136"/>
      <c r="RD339" s="136"/>
      <c r="RE339" s="136"/>
      <c r="RF339" s="136"/>
      <c r="RG339" s="136"/>
      <c r="RH339" s="136"/>
      <c r="RI339" s="136"/>
      <c r="RJ339" s="136"/>
      <c r="RK339" s="136"/>
      <c r="RL339" s="136"/>
      <c r="RM339" s="136"/>
      <c r="RN339" s="136"/>
      <c r="RO339" s="136"/>
      <c r="RP339" s="136"/>
      <c r="RQ339" s="136"/>
      <c r="RR339" s="136"/>
      <c r="RS339" s="136"/>
      <c r="RT339" s="136"/>
      <c r="RU339" s="136"/>
      <c r="RV339" s="136"/>
      <c r="RW339" s="136"/>
      <c r="RX339" s="136"/>
      <c r="RY339" s="136"/>
      <c r="RZ339" s="136"/>
      <c r="SA339" s="136"/>
      <c r="SB339" s="136"/>
      <c r="SC339" s="136"/>
      <c r="SD339" s="136"/>
      <c r="SE339" s="136"/>
      <c r="SF339" s="136"/>
      <c r="SG339" s="136"/>
      <c r="SH339" s="136"/>
      <c r="SI339" s="136"/>
      <c r="SJ339" s="136"/>
      <c r="SK339" s="136"/>
      <c r="SL339" s="136"/>
      <c r="SM339" s="136"/>
      <c r="SN339" s="136"/>
      <c r="SO339" s="136"/>
      <c r="SP339" s="136"/>
      <c r="SQ339" s="136"/>
      <c r="SR339" s="136"/>
      <c r="SS339" s="136"/>
      <c r="ST339" s="136"/>
      <c r="SU339" s="136"/>
      <c r="SV339" s="136"/>
      <c r="SW339" s="136"/>
      <c r="SX339" s="136"/>
      <c r="SY339" s="136"/>
      <c r="SZ339" s="136"/>
      <c r="TA339" s="136"/>
      <c r="TB339" s="136"/>
      <c r="TC339" s="136"/>
      <c r="TD339" s="136"/>
      <c r="TE339" s="136"/>
      <c r="TF339" s="136"/>
      <c r="TG339" s="136"/>
      <c r="TH339" s="136"/>
      <c r="TI339" s="136"/>
      <c r="TJ339" s="136"/>
      <c r="TK339" s="136"/>
      <c r="TL339" s="136"/>
      <c r="TM339" s="136"/>
      <c r="TN339" s="136"/>
      <c r="TO339" s="136"/>
      <c r="TP339" s="136"/>
      <c r="TQ339" s="136"/>
      <c r="TR339" s="136"/>
      <c r="TS339" s="136"/>
      <c r="TT339" s="136"/>
      <c r="TU339" s="136"/>
      <c r="TV339" s="136"/>
      <c r="TW339" s="136"/>
      <c r="TX339" s="136"/>
      <c r="TY339" s="136"/>
      <c r="TZ339" s="136"/>
      <c r="UA339" s="136"/>
      <c r="UB339" s="136"/>
      <c r="UC339" s="136"/>
      <c r="UD339" s="136"/>
      <c r="UE339" s="136"/>
      <c r="UF339" s="136"/>
      <c r="UG339" s="136"/>
      <c r="UH339" s="136"/>
      <c r="UI339" s="136"/>
      <c r="UJ339" s="136"/>
      <c r="UK339" s="136"/>
      <c r="UL339" s="136"/>
      <c r="UM339" s="136"/>
      <c r="UN339" s="136"/>
      <c r="UO339" s="136"/>
      <c r="UP339" s="136"/>
      <c r="UQ339" s="136"/>
      <c r="UR339" s="136"/>
      <c r="US339" s="136"/>
      <c r="UT339" s="136"/>
      <c r="UU339" s="136"/>
      <c r="UV339" s="136"/>
      <c r="UW339" s="136"/>
      <c r="UX339" s="136"/>
      <c r="UY339" s="136"/>
      <c r="UZ339" s="136"/>
      <c r="VA339" s="136"/>
      <c r="VB339" s="136"/>
      <c r="VC339" s="136"/>
      <c r="VD339" s="136"/>
      <c r="VE339" s="136"/>
      <c r="VF339" s="136"/>
      <c r="VG339" s="136"/>
      <c r="VH339" s="136"/>
      <c r="VI339" s="136"/>
      <c r="VJ339" s="136"/>
      <c r="VK339" s="136"/>
      <c r="VL339" s="136"/>
      <c r="VM339" s="136"/>
      <c r="VN339" s="136"/>
      <c r="VO339" s="136"/>
      <c r="VP339" s="136"/>
      <c r="VQ339" s="136"/>
      <c r="VR339" s="136"/>
      <c r="VS339" s="136"/>
      <c r="VT339" s="136"/>
      <c r="VU339" s="136"/>
      <c r="VV339" s="136"/>
      <c r="VW339" s="136"/>
      <c r="VX339" s="136"/>
      <c r="VY339" s="136"/>
      <c r="VZ339" s="136"/>
      <c r="WA339" s="136"/>
      <c r="WB339" s="136"/>
      <c r="WC339" s="136"/>
      <c r="WD339" s="136"/>
      <c r="WE339" s="136"/>
      <c r="WF339" s="136"/>
      <c r="WG339" s="136"/>
      <c r="WH339" s="136"/>
      <c r="WI339" s="136"/>
      <c r="WJ339" s="136"/>
      <c r="WK339" s="136"/>
      <c r="WL339" s="136"/>
      <c r="WM339" s="136"/>
      <c r="WN339" s="136"/>
      <c r="WO339" s="136"/>
      <c r="WP339" s="136"/>
      <c r="WQ339" s="136"/>
      <c r="WR339" s="136"/>
      <c r="WS339" s="136"/>
      <c r="WT339" s="136"/>
      <c r="WU339" s="136"/>
      <c r="WV339" s="136"/>
      <c r="WW339" s="136"/>
      <c r="WX339" s="136"/>
      <c r="WY339" s="136"/>
      <c r="WZ339" s="136"/>
      <c r="XA339" s="136"/>
      <c r="XB339" s="136"/>
      <c r="XC339" s="136"/>
      <c r="XD339" s="136"/>
      <c r="XE339" s="136"/>
      <c r="XF339" s="136"/>
      <c r="XG339" s="136"/>
      <c r="XH339" s="136"/>
      <c r="XI339" s="136"/>
      <c r="XJ339" s="136"/>
      <c r="XK339" s="136"/>
      <c r="XL339" s="136"/>
      <c r="XM339" s="136"/>
      <c r="XN339" s="136"/>
      <c r="XO339" s="136"/>
      <c r="XP339" s="136"/>
      <c r="XQ339" s="136"/>
      <c r="XR339" s="136"/>
      <c r="XS339" s="136"/>
      <c r="XT339" s="136"/>
      <c r="XU339" s="136"/>
      <c r="XV339" s="136"/>
      <c r="XW339" s="136"/>
      <c r="XX339" s="136"/>
      <c r="XY339" s="136"/>
      <c r="XZ339" s="136"/>
      <c r="YA339" s="136"/>
      <c r="YB339" s="136"/>
      <c r="YC339" s="136"/>
      <c r="YD339" s="136"/>
      <c r="YE339" s="136"/>
      <c r="YF339" s="136"/>
      <c r="YG339" s="136"/>
      <c r="YH339" s="136"/>
      <c r="YI339" s="136"/>
      <c r="YJ339" s="136"/>
      <c r="YK339" s="136"/>
      <c r="YL339" s="136"/>
      <c r="YM339" s="136"/>
      <c r="YN339" s="136"/>
      <c r="YO339" s="136"/>
      <c r="YP339" s="136"/>
      <c r="YQ339" s="136"/>
      <c r="YR339" s="136"/>
      <c r="YS339" s="136"/>
      <c r="YT339" s="136"/>
      <c r="YU339" s="136"/>
      <c r="YV339" s="136"/>
      <c r="YW339" s="136"/>
      <c r="YX339" s="136"/>
      <c r="YY339" s="136"/>
      <c r="YZ339" s="136"/>
      <c r="ZA339" s="136"/>
      <c r="ZB339" s="136"/>
      <c r="ZC339" s="136"/>
      <c r="ZD339" s="136"/>
      <c r="ZE339" s="136"/>
      <c r="ZF339" s="136"/>
      <c r="ZG339" s="136"/>
      <c r="ZH339" s="136"/>
      <c r="ZI339" s="136"/>
      <c r="ZJ339" s="136"/>
      <c r="ZK339" s="136"/>
      <c r="ZL339" s="136"/>
      <c r="ZM339" s="136"/>
      <c r="ZN339" s="136"/>
      <c r="ZO339" s="136"/>
      <c r="ZP339" s="136"/>
      <c r="ZQ339" s="136"/>
      <c r="ZR339" s="136"/>
      <c r="ZS339" s="136"/>
      <c r="ZT339" s="136"/>
      <c r="ZU339" s="136"/>
      <c r="ZV339" s="136"/>
      <c r="ZW339" s="136"/>
      <c r="ZX339" s="136"/>
      <c r="ZY339" s="136"/>
      <c r="ZZ339" s="136"/>
      <c r="AAA339" s="136"/>
      <c r="AAB339" s="136"/>
      <c r="AAC339" s="136"/>
      <c r="AAD339" s="136"/>
      <c r="AAE339" s="136"/>
      <c r="AAF339" s="136"/>
      <c r="AAG339" s="136"/>
      <c r="AAH339" s="136"/>
      <c r="AAI339" s="136"/>
      <c r="AAJ339" s="136"/>
      <c r="AAK339" s="136"/>
      <c r="AAL339" s="136"/>
      <c r="AAM339" s="136"/>
      <c r="AAN339" s="136"/>
      <c r="AAO339" s="136"/>
      <c r="AAP339" s="136"/>
      <c r="AAQ339" s="136"/>
      <c r="AAR339" s="136"/>
      <c r="AAS339" s="136"/>
      <c r="AAT339" s="136"/>
      <c r="AAU339" s="136"/>
      <c r="AAV339" s="136"/>
      <c r="AAW339" s="136"/>
      <c r="AAX339" s="136"/>
      <c r="AAY339" s="136"/>
      <c r="AAZ339" s="136"/>
      <c r="ABA339" s="136"/>
      <c r="ABB339" s="136"/>
      <c r="ABC339" s="136"/>
      <c r="ABD339" s="136"/>
      <c r="ABE339" s="136"/>
      <c r="ABF339" s="136"/>
      <c r="ABG339" s="136"/>
      <c r="ABH339" s="136"/>
      <c r="ABI339" s="136"/>
      <c r="ABJ339" s="136"/>
      <c r="ABK339" s="136"/>
      <c r="ABL339" s="136"/>
      <c r="ABM339" s="136"/>
      <c r="ABN339" s="136"/>
      <c r="ABO339" s="136"/>
      <c r="ABP339" s="136"/>
      <c r="ABQ339" s="136"/>
      <c r="ABR339" s="136"/>
      <c r="ABS339" s="136"/>
      <c r="ABT339" s="136"/>
      <c r="ABU339" s="136"/>
      <c r="ABV339" s="136"/>
      <c r="ABW339" s="136"/>
      <c r="ABX339" s="136"/>
      <c r="ABY339" s="136"/>
      <c r="ABZ339" s="136"/>
      <c r="ACA339" s="136"/>
      <c r="ACB339" s="136"/>
      <c r="ACC339" s="136"/>
      <c r="ACD339" s="136"/>
      <c r="ACE339" s="136"/>
      <c r="ACF339" s="136"/>
      <c r="ACG339" s="136"/>
      <c r="ACH339" s="136"/>
      <c r="ACI339" s="136"/>
      <c r="ACJ339" s="136"/>
      <c r="ACK339" s="136"/>
      <c r="ACL339" s="136"/>
      <c r="ACM339" s="136"/>
      <c r="ACN339" s="136"/>
      <c r="ACO339" s="136"/>
      <c r="ACP339" s="136"/>
      <c r="ACQ339" s="136"/>
      <c r="ACR339" s="136"/>
      <c r="ACS339" s="136"/>
      <c r="ACT339" s="136"/>
      <c r="ACU339" s="136"/>
      <c r="ACV339" s="136"/>
      <c r="ACW339" s="136"/>
      <c r="ACX339" s="136"/>
      <c r="ACY339" s="136"/>
      <c r="ACZ339" s="136"/>
      <c r="ADA339" s="136"/>
      <c r="ADB339" s="136"/>
      <c r="ADC339" s="136"/>
      <c r="ADD339" s="136"/>
      <c r="ADE339" s="136"/>
      <c r="ADF339" s="136"/>
      <c r="ADG339" s="136"/>
      <c r="ADH339" s="136"/>
      <c r="ADI339" s="136"/>
      <c r="ADJ339" s="136"/>
      <c r="ADK339" s="136"/>
      <c r="ADL339" s="136"/>
      <c r="ADM339" s="136"/>
      <c r="ADN339" s="136"/>
      <c r="ADO339" s="136"/>
      <c r="ADP339" s="136"/>
      <c r="ADQ339" s="136"/>
      <c r="ADR339" s="136"/>
      <c r="ADS339" s="136"/>
      <c r="ADT339" s="136"/>
      <c r="ADU339" s="136"/>
      <c r="ADV339" s="136"/>
      <c r="ADW339" s="136"/>
      <c r="ADX339" s="136"/>
      <c r="ADY339" s="136"/>
      <c r="ADZ339" s="136"/>
      <c r="AEA339" s="136"/>
      <c r="AEB339" s="136"/>
      <c r="AEC339" s="136"/>
      <c r="AED339" s="136"/>
      <c r="AEE339" s="136"/>
      <c r="AEF339" s="136"/>
      <c r="AEG339" s="136"/>
      <c r="AEH339" s="136"/>
      <c r="AEI339" s="136"/>
      <c r="AEJ339" s="136"/>
      <c r="AEK339" s="136"/>
      <c r="AEL339" s="136"/>
      <c r="AEM339" s="136"/>
      <c r="AEN339" s="136"/>
      <c r="AEO339" s="136"/>
      <c r="AEP339" s="136"/>
      <c r="AEQ339" s="136"/>
      <c r="AER339" s="136"/>
      <c r="AES339" s="136"/>
      <c r="AET339" s="136"/>
      <c r="AEU339" s="136"/>
      <c r="AEV339" s="136"/>
      <c r="AEW339" s="136"/>
      <c r="AEX339" s="136"/>
      <c r="AEY339" s="136"/>
      <c r="AEZ339" s="136"/>
      <c r="AFA339" s="136"/>
      <c r="AFB339" s="136"/>
      <c r="AFC339" s="136"/>
      <c r="AFD339" s="136"/>
      <c r="AFE339" s="136"/>
      <c r="AFF339" s="136"/>
      <c r="AFG339" s="136"/>
      <c r="AFH339" s="136"/>
      <c r="AFI339" s="136"/>
      <c r="AFJ339" s="136"/>
      <c r="AFK339" s="136"/>
      <c r="AFL339" s="136"/>
      <c r="AFM339" s="136"/>
      <c r="AFN339" s="136"/>
      <c r="AFO339" s="136"/>
      <c r="AFP339" s="136"/>
      <c r="AFQ339" s="136"/>
      <c r="AFR339" s="136"/>
      <c r="AFS339" s="136"/>
      <c r="AFT339" s="136"/>
      <c r="AFU339" s="136"/>
      <c r="AFV339" s="136"/>
      <c r="AFW339" s="136"/>
      <c r="AFX339" s="136"/>
      <c r="AFY339" s="136"/>
      <c r="AFZ339" s="136"/>
      <c r="AGA339" s="136"/>
      <c r="AGB339" s="136"/>
      <c r="AGC339" s="136"/>
      <c r="AGD339" s="136"/>
      <c r="AGE339" s="136"/>
      <c r="AGF339" s="136"/>
      <c r="AGG339" s="136"/>
      <c r="AGH339" s="136"/>
      <c r="AGI339" s="136"/>
      <c r="AGJ339" s="136"/>
      <c r="AGK339" s="136"/>
      <c r="AGL339" s="136"/>
      <c r="AGM339" s="136"/>
      <c r="AGN339" s="136"/>
      <c r="AGO339" s="136"/>
      <c r="AGP339" s="136"/>
      <c r="AGQ339" s="136"/>
      <c r="AGR339" s="136"/>
      <c r="AGS339" s="136"/>
      <c r="AGT339" s="136"/>
      <c r="AGU339" s="136"/>
      <c r="AGV339" s="136"/>
      <c r="AGW339" s="136"/>
      <c r="AGX339" s="136"/>
      <c r="AGY339" s="136"/>
      <c r="AGZ339" s="136"/>
      <c r="AHA339" s="136"/>
      <c r="AHB339" s="136"/>
      <c r="AHC339" s="136"/>
      <c r="AHD339" s="136"/>
      <c r="AHE339" s="136"/>
      <c r="AHF339" s="136"/>
      <c r="AHG339" s="136"/>
      <c r="AHH339" s="136"/>
      <c r="AHI339" s="136"/>
      <c r="AHJ339" s="136"/>
      <c r="AHK339" s="136"/>
      <c r="AHL339" s="136"/>
      <c r="AHM339" s="136"/>
      <c r="AHN339" s="136"/>
      <c r="AHO339" s="136"/>
      <c r="AHP339" s="136"/>
      <c r="AHQ339" s="136"/>
      <c r="AHR339" s="136"/>
      <c r="AHS339" s="136"/>
      <c r="AHT339" s="136"/>
      <c r="AHU339" s="136"/>
      <c r="AHV339" s="136"/>
      <c r="AHW339" s="136"/>
      <c r="AHX339" s="136"/>
      <c r="AHY339" s="136"/>
      <c r="AHZ339" s="136"/>
      <c r="AIA339" s="136"/>
      <c r="AIB339" s="136"/>
      <c r="AIC339" s="136"/>
      <c r="AID339" s="136"/>
      <c r="AIE339" s="136"/>
      <c r="AIF339" s="136"/>
      <c r="AIG339" s="136"/>
      <c r="AIH339" s="136"/>
      <c r="AII339" s="136"/>
      <c r="AIJ339" s="136"/>
      <c r="AIK339" s="136"/>
      <c r="AIL339" s="136"/>
      <c r="AIM339" s="136"/>
      <c r="AIN339" s="136"/>
      <c r="AIO339" s="136"/>
      <c r="AIP339" s="136"/>
      <c r="AIQ339" s="136"/>
      <c r="AIR339" s="136"/>
      <c r="AIS339" s="136"/>
      <c r="AIT339" s="136"/>
      <c r="AIU339" s="136"/>
      <c r="AIV339" s="136"/>
      <c r="AIW339" s="136"/>
      <c r="AIX339" s="136"/>
      <c r="AIY339" s="136"/>
      <c r="AIZ339" s="136"/>
      <c r="AJA339" s="136"/>
      <c r="AJB339" s="136"/>
      <c r="AJC339" s="136"/>
      <c r="AJD339" s="136"/>
      <c r="AJE339" s="136"/>
      <c r="AJF339" s="136"/>
      <c r="AJG339" s="136"/>
      <c r="AJH339" s="136"/>
      <c r="AJI339" s="136"/>
      <c r="AJJ339" s="136"/>
      <c r="AJK339" s="136"/>
      <c r="AJL339" s="136"/>
      <c r="AJM339" s="136"/>
      <c r="AJN339" s="136"/>
      <c r="AJO339" s="136"/>
      <c r="AJP339" s="136"/>
      <c r="AJQ339" s="136"/>
      <c r="AJR339" s="136"/>
      <c r="AJS339" s="136"/>
      <c r="AJT339" s="136"/>
      <c r="AJU339" s="136"/>
      <c r="AJV339" s="136"/>
      <c r="AJW339" s="136"/>
      <c r="AJX339" s="136"/>
      <c r="AJY339" s="136"/>
      <c r="AJZ339" s="136"/>
      <c r="AKA339" s="136"/>
      <c r="AKB339" s="136"/>
      <c r="AKC339" s="136"/>
      <c r="AKD339" s="136"/>
      <c r="AKE339" s="136"/>
      <c r="AKF339" s="136"/>
      <c r="AKG339" s="136"/>
      <c r="AKH339" s="136"/>
      <c r="AKI339" s="136"/>
      <c r="AKJ339" s="136"/>
      <c r="AKK339" s="136"/>
      <c r="AKL339" s="136"/>
      <c r="AKM339" s="136"/>
      <c r="AKN339" s="136"/>
      <c r="AKO339" s="136"/>
      <c r="AKP339" s="136"/>
      <c r="AKQ339" s="136"/>
      <c r="AKR339" s="136"/>
      <c r="AKS339" s="136"/>
      <c r="AKT339" s="136"/>
      <c r="AKU339" s="136"/>
      <c r="AKV339" s="136"/>
      <c r="AKW339" s="136"/>
      <c r="AKX339" s="136"/>
      <c r="AKY339" s="136"/>
      <c r="AKZ339" s="136"/>
      <c r="ALA339" s="136"/>
      <c r="ALB339" s="136"/>
      <c r="ALC339" s="136"/>
      <c r="ALD339" s="136"/>
      <c r="ALE339" s="136"/>
      <c r="ALF339" s="136"/>
      <c r="ALG339" s="136"/>
      <c r="ALH339" s="136"/>
      <c r="ALI339" s="136"/>
      <c r="ALJ339" s="136"/>
      <c r="ALK339" s="136"/>
      <c r="ALL339" s="136"/>
      <c r="ALM339" s="136"/>
      <c r="ALN339" s="136"/>
      <c r="ALO339" s="136"/>
      <c r="ALP339" s="136"/>
      <c r="ALQ339" s="136"/>
      <c r="ALR339" s="136"/>
      <c r="ALS339" s="136"/>
      <c r="ALT339" s="136"/>
      <c r="ALU339" s="136"/>
      <c r="ALV339" s="136"/>
      <c r="ALW339" s="136"/>
      <c r="ALX339" s="136"/>
      <c r="ALY339" s="136"/>
      <c r="ALZ339" s="136"/>
      <c r="AMA339" s="136"/>
      <c r="AMB339" s="136"/>
      <c r="AMC339" s="136"/>
      <c r="AMD339" s="136"/>
      <c r="AME339" s="136"/>
      <c r="AMF339" s="136"/>
      <c r="AMG339" s="136"/>
      <c r="AMH339" s="136"/>
      <c r="AMI339" s="136"/>
    </row>
    <row r="340" spans="1:1023" x14ac:dyDescent="0.25">
      <c r="A340" s="286" t="s">
        <v>5984</v>
      </c>
      <c r="B340" s="193">
        <v>340</v>
      </c>
      <c r="C340" s="261" t="s">
        <v>26028</v>
      </c>
      <c r="D340" s="209" t="s">
        <v>1236</v>
      </c>
      <c r="E340" s="136"/>
      <c r="F340" s="238"/>
      <c r="G340" s="214"/>
      <c r="H340" s="214"/>
      <c r="I340" s="367">
        <v>117</v>
      </c>
      <c r="J340" s="443"/>
      <c r="K340" s="161"/>
      <c r="L340" s="409">
        <v>1</v>
      </c>
      <c r="M340" s="161"/>
      <c r="N340" s="161"/>
      <c r="O340" s="161"/>
      <c r="P340" s="161"/>
      <c r="Q340" s="161"/>
      <c r="R340" s="161"/>
      <c r="S340" s="161"/>
      <c r="T340" s="161"/>
      <c r="U340" s="161"/>
      <c r="V340" s="256">
        <f>IF(O340=1,10,100)</f>
        <v>100</v>
      </c>
      <c r="W340" s="256">
        <f>IF(O340=1,1,IF(O340=2,10,100))</f>
        <v>100</v>
      </c>
      <c r="X340" s="256">
        <f>IF(O340=3,20,100)</f>
        <v>100</v>
      </c>
      <c r="Y340" s="256">
        <f>IF(P340=1,10,100)</f>
        <v>100</v>
      </c>
      <c r="Z340" s="256">
        <f>IF(P340=1,1,IF(P340=2,10,100))</f>
        <v>100</v>
      </c>
      <c r="AA340" s="257">
        <f>IF(OR(EXACT(Q340,"1A"),EXACT(Q340,"1B")),0.1,IF(Q340=2,1,100))</f>
        <v>100</v>
      </c>
      <c r="AB340" s="257">
        <f>IF(OR(EXACT(R340,"1A"),EXACT(R340,"1B")),0.1,IF(R340=2,1,100))</f>
        <v>100</v>
      </c>
      <c r="AC340" s="257">
        <f>IF(OR(EXACT(S340,"1A"),EXACT(S340,"1B")),0.3,IF(S340=2,3,100))</f>
        <v>100</v>
      </c>
      <c r="AD340" s="136"/>
      <c r="AE340" s="136"/>
      <c r="AF340" s="249">
        <f>IF(OR(OR(EXACT(J340,"1A"),EXACT(J340,"1B"),EXACT(J340,"1C")),K340=1),1,IF(K340=2,10,100))</f>
        <v>100</v>
      </c>
      <c r="AG340" s="249">
        <f>IF(OR(EXACT(J340,"1A"),EXACT(J340,"1B"),EXACT(J340,"1C")),1,IF(J340=2,10,100))</f>
        <v>100</v>
      </c>
      <c r="AH340" s="249">
        <f>IF(OR(EXACT(J340,"1A"),EXACT(J340,"1B"),EXACT(J340,"1C"),K340=1),3,100)</f>
        <v>100</v>
      </c>
      <c r="AI340" s="249">
        <f>IF(OR(EXACT(J340,"1A"),EXACT(J340,"1B"),EXACT(J340,"1C")),5,100)</f>
        <v>100</v>
      </c>
      <c r="AJ340" s="269"/>
      <c r="AK340" s="136"/>
      <c r="AL340" s="136"/>
      <c r="AM340" s="251"/>
      <c r="AN340" s="136"/>
      <c r="AO340" s="136"/>
      <c r="AP340" s="136"/>
      <c r="AQ340" s="199" t="s">
        <v>5985</v>
      </c>
      <c r="AR340" s="136"/>
      <c r="AS340" s="136"/>
      <c r="AT340" s="136"/>
      <c r="AU340" s="136"/>
      <c r="AV340" s="136"/>
      <c r="AW340" s="136"/>
      <c r="AX340" s="136"/>
      <c r="AY340" s="136"/>
      <c r="AZ340" s="136"/>
      <c r="BA340" s="136"/>
      <c r="BB340" s="136"/>
      <c r="BC340" s="136"/>
      <c r="BD340" s="136"/>
      <c r="BE340" s="136"/>
      <c r="BF340" s="136"/>
      <c r="BG340" s="136"/>
      <c r="BH340" s="136"/>
      <c r="BI340" s="136"/>
      <c r="BJ340" s="136"/>
      <c r="BK340" s="136"/>
      <c r="BL340" s="136"/>
      <c r="BM340" s="136"/>
      <c r="BN340" s="136"/>
      <c r="BO340" s="136"/>
      <c r="BP340" s="136"/>
      <c r="BQ340" s="136"/>
      <c r="BR340" s="136"/>
      <c r="BS340" s="136"/>
      <c r="BT340" s="136"/>
      <c r="BU340" s="136"/>
      <c r="BV340" s="136"/>
      <c r="BW340" s="136"/>
      <c r="BX340" s="136"/>
      <c r="BY340" s="136"/>
      <c r="BZ340" s="136"/>
      <c r="CA340" s="136"/>
      <c r="CB340" s="136"/>
      <c r="CC340" s="136"/>
      <c r="CD340" s="136"/>
      <c r="CE340" s="136"/>
      <c r="CF340" s="136"/>
      <c r="CG340" s="136"/>
      <c r="CH340" s="136"/>
      <c r="CI340" s="136"/>
      <c r="CJ340" s="136"/>
      <c r="CK340" s="136"/>
      <c r="CL340" s="136"/>
      <c r="CM340" s="136"/>
      <c r="CN340" s="136"/>
      <c r="CO340" s="136"/>
      <c r="CP340" s="136"/>
      <c r="CQ340" s="136"/>
      <c r="CR340" s="136"/>
      <c r="CS340" s="136"/>
      <c r="CT340" s="136"/>
      <c r="CU340" s="136"/>
      <c r="CV340" s="136"/>
      <c r="CW340" s="136"/>
      <c r="CX340" s="136"/>
      <c r="CY340" s="136"/>
      <c r="CZ340" s="136"/>
      <c r="DA340" s="136"/>
      <c r="DB340" s="136"/>
      <c r="DC340" s="136"/>
      <c r="DD340" s="136"/>
      <c r="DE340" s="136"/>
      <c r="DF340" s="136"/>
      <c r="DG340" s="136"/>
      <c r="DH340" s="136"/>
      <c r="DI340" s="136"/>
      <c r="DJ340" s="136"/>
      <c r="DK340" s="136"/>
      <c r="DL340" s="136"/>
      <c r="DM340" s="136"/>
      <c r="DN340" s="136"/>
      <c r="DO340" s="136"/>
      <c r="DP340" s="136"/>
      <c r="DQ340" s="136"/>
      <c r="DR340" s="136"/>
      <c r="DS340" s="136"/>
      <c r="DT340" s="136"/>
      <c r="DU340" s="136"/>
      <c r="DV340" s="136"/>
      <c r="DW340" s="136"/>
      <c r="DX340" s="136"/>
      <c r="DY340" s="136"/>
      <c r="DZ340" s="136"/>
      <c r="EA340" s="136"/>
      <c r="EB340" s="136"/>
      <c r="EC340" s="136"/>
      <c r="ED340" s="136"/>
      <c r="EE340" s="136"/>
      <c r="EF340" s="136"/>
      <c r="EG340" s="136"/>
      <c r="EH340" s="136"/>
      <c r="EI340" s="136"/>
      <c r="EJ340" s="136"/>
      <c r="EK340" s="136"/>
      <c r="EL340" s="136"/>
      <c r="EM340" s="136"/>
      <c r="EN340" s="136"/>
      <c r="EO340" s="136"/>
      <c r="EP340" s="136"/>
      <c r="EQ340" s="136"/>
      <c r="ER340" s="136"/>
      <c r="ES340" s="136"/>
      <c r="ET340" s="136"/>
      <c r="EU340" s="136"/>
      <c r="EV340" s="136"/>
      <c r="EW340" s="136"/>
      <c r="EX340" s="136"/>
      <c r="EY340" s="136"/>
      <c r="EZ340" s="136"/>
      <c r="FA340" s="136"/>
      <c r="FB340" s="136"/>
      <c r="FC340" s="136"/>
      <c r="FD340" s="136"/>
      <c r="FE340" s="136"/>
      <c r="FF340" s="136"/>
      <c r="FG340" s="136"/>
      <c r="FH340" s="136"/>
      <c r="FI340" s="136"/>
      <c r="FJ340" s="136"/>
      <c r="FK340" s="136"/>
      <c r="FL340" s="136"/>
      <c r="FM340" s="136"/>
      <c r="FN340" s="136"/>
      <c r="FO340" s="136"/>
      <c r="FP340" s="136"/>
      <c r="FQ340" s="136"/>
      <c r="FR340" s="136"/>
      <c r="FS340" s="136"/>
      <c r="FT340" s="136"/>
      <c r="FU340" s="136"/>
      <c r="FV340" s="136"/>
      <c r="FW340" s="136"/>
      <c r="FX340" s="136"/>
      <c r="FY340" s="136"/>
      <c r="FZ340" s="136"/>
      <c r="GA340" s="136"/>
      <c r="GB340" s="136"/>
      <c r="GC340" s="136"/>
      <c r="GD340" s="136"/>
      <c r="GE340" s="136"/>
      <c r="GF340" s="136"/>
      <c r="GG340" s="136"/>
      <c r="GH340" s="136"/>
      <c r="GI340" s="136"/>
      <c r="GJ340" s="136"/>
      <c r="GK340" s="136"/>
      <c r="GL340" s="136"/>
      <c r="GM340" s="136"/>
      <c r="GN340" s="136"/>
      <c r="GO340" s="136"/>
      <c r="GP340" s="136"/>
      <c r="GQ340" s="136"/>
      <c r="GR340" s="136"/>
      <c r="GS340" s="136"/>
      <c r="GT340" s="136"/>
      <c r="GU340" s="136"/>
      <c r="GV340" s="136"/>
      <c r="GW340" s="136"/>
      <c r="GX340" s="136"/>
      <c r="GY340" s="136"/>
      <c r="GZ340" s="136"/>
      <c r="HA340" s="136"/>
      <c r="HB340" s="136"/>
      <c r="HC340" s="136"/>
      <c r="HD340" s="136"/>
      <c r="HE340" s="136"/>
      <c r="HF340" s="136"/>
      <c r="HG340" s="136"/>
      <c r="HH340" s="136"/>
      <c r="HI340" s="136"/>
      <c r="HJ340" s="136"/>
      <c r="HK340" s="136"/>
      <c r="HL340" s="136"/>
      <c r="HM340" s="136"/>
      <c r="HN340" s="136"/>
      <c r="HO340" s="136"/>
      <c r="HP340" s="136"/>
      <c r="HQ340" s="136"/>
      <c r="HR340" s="136"/>
      <c r="HS340" s="136"/>
      <c r="HT340" s="136"/>
      <c r="HU340" s="136"/>
      <c r="HV340" s="136"/>
      <c r="HW340" s="136"/>
      <c r="HX340" s="136"/>
      <c r="HY340" s="136"/>
      <c r="HZ340" s="136"/>
      <c r="IA340" s="136"/>
      <c r="IB340" s="136"/>
      <c r="IC340" s="136"/>
      <c r="ID340" s="136"/>
      <c r="IE340" s="136"/>
      <c r="IF340" s="136"/>
      <c r="IG340" s="136"/>
      <c r="IH340" s="136"/>
      <c r="II340" s="136"/>
      <c r="IJ340" s="136"/>
      <c r="IK340" s="136"/>
      <c r="IL340" s="136"/>
      <c r="IM340" s="136"/>
      <c r="IN340" s="136"/>
      <c r="IO340" s="136"/>
      <c r="IP340" s="136"/>
      <c r="IQ340" s="136"/>
      <c r="IR340" s="136"/>
      <c r="IS340" s="136"/>
      <c r="IT340" s="136"/>
      <c r="IU340" s="136"/>
      <c r="IV340" s="136"/>
      <c r="IW340" s="136"/>
      <c r="IX340" s="136"/>
      <c r="IY340" s="136"/>
      <c r="IZ340" s="136"/>
      <c r="JA340" s="136"/>
      <c r="JB340" s="136"/>
      <c r="JC340" s="136"/>
      <c r="JD340" s="136"/>
      <c r="JE340" s="136"/>
      <c r="JF340" s="136"/>
      <c r="JG340" s="136"/>
      <c r="JH340" s="136"/>
      <c r="JI340" s="136"/>
      <c r="JJ340" s="136"/>
      <c r="JK340" s="136"/>
      <c r="JL340" s="136"/>
      <c r="JM340" s="136"/>
      <c r="JN340" s="136"/>
      <c r="JO340" s="136"/>
      <c r="JP340" s="136"/>
      <c r="JQ340" s="136"/>
      <c r="JR340" s="136"/>
      <c r="JS340" s="136"/>
      <c r="JT340" s="136"/>
      <c r="JU340" s="136"/>
      <c r="JV340" s="136"/>
      <c r="JW340" s="136"/>
      <c r="JX340" s="136"/>
      <c r="JY340" s="136"/>
      <c r="JZ340" s="136"/>
      <c r="KA340" s="136"/>
      <c r="KB340" s="136"/>
      <c r="KC340" s="136"/>
      <c r="KD340" s="136"/>
      <c r="KE340" s="136"/>
      <c r="KF340" s="136"/>
      <c r="KG340" s="136"/>
      <c r="KH340" s="136"/>
      <c r="KI340" s="136"/>
      <c r="KJ340" s="136"/>
      <c r="KK340" s="136"/>
      <c r="KL340" s="136"/>
      <c r="KM340" s="136"/>
      <c r="KN340" s="136"/>
      <c r="KO340" s="136"/>
      <c r="KP340" s="136"/>
      <c r="KQ340" s="136"/>
      <c r="KR340" s="136"/>
      <c r="KS340" s="136"/>
      <c r="KT340" s="136"/>
      <c r="KU340" s="136"/>
      <c r="KV340" s="136"/>
      <c r="KW340" s="136"/>
      <c r="KX340" s="136"/>
      <c r="KY340" s="136"/>
      <c r="KZ340" s="136"/>
      <c r="LA340" s="136"/>
      <c r="LB340" s="136"/>
      <c r="LC340" s="136"/>
      <c r="LD340" s="136"/>
      <c r="LE340" s="136"/>
      <c r="LF340" s="136"/>
      <c r="LG340" s="136"/>
      <c r="LH340" s="136"/>
      <c r="LI340" s="136"/>
      <c r="LJ340" s="136"/>
      <c r="LK340" s="136"/>
      <c r="LL340" s="136"/>
      <c r="LM340" s="136"/>
      <c r="LN340" s="136"/>
      <c r="LO340" s="136"/>
      <c r="LP340" s="136"/>
      <c r="LQ340" s="136"/>
      <c r="LR340" s="136"/>
      <c r="LS340" s="136"/>
      <c r="LT340" s="136"/>
      <c r="LU340" s="136"/>
      <c r="LV340" s="136"/>
      <c r="LW340" s="136"/>
      <c r="LX340" s="136"/>
      <c r="LY340" s="136"/>
      <c r="LZ340" s="136"/>
      <c r="MA340" s="136"/>
      <c r="MB340" s="136"/>
      <c r="MC340" s="136"/>
      <c r="MD340" s="136"/>
      <c r="ME340" s="136"/>
      <c r="MF340" s="136"/>
      <c r="MG340" s="136"/>
      <c r="MH340" s="136"/>
      <c r="MI340" s="136"/>
      <c r="MJ340" s="136"/>
      <c r="MK340" s="136"/>
      <c r="ML340" s="136"/>
      <c r="MM340" s="136"/>
      <c r="MN340" s="136"/>
      <c r="MO340" s="136"/>
      <c r="MP340" s="136"/>
      <c r="MQ340" s="136"/>
      <c r="MR340" s="136"/>
      <c r="MS340" s="136"/>
      <c r="MT340" s="136"/>
      <c r="MU340" s="136"/>
      <c r="MV340" s="136"/>
      <c r="MW340" s="136"/>
      <c r="MX340" s="136"/>
      <c r="MY340" s="136"/>
      <c r="MZ340" s="136"/>
      <c r="NA340" s="136"/>
      <c r="NB340" s="136"/>
      <c r="NC340" s="136"/>
      <c r="ND340" s="136"/>
      <c r="NE340" s="136"/>
      <c r="NF340" s="136"/>
      <c r="NG340" s="136"/>
      <c r="NH340" s="136"/>
      <c r="NI340" s="136"/>
      <c r="NJ340" s="136"/>
      <c r="NK340" s="136"/>
      <c r="NL340" s="136"/>
      <c r="NM340" s="136"/>
      <c r="NN340" s="136"/>
      <c r="NO340" s="136"/>
      <c r="NP340" s="136"/>
      <c r="NQ340" s="136"/>
      <c r="NR340" s="136"/>
      <c r="NS340" s="136"/>
      <c r="NT340" s="136"/>
      <c r="NU340" s="136"/>
      <c r="NV340" s="136"/>
      <c r="NW340" s="136"/>
      <c r="NX340" s="136"/>
      <c r="NY340" s="136"/>
      <c r="NZ340" s="136"/>
      <c r="OA340" s="136"/>
      <c r="OB340" s="136"/>
      <c r="OC340" s="136"/>
      <c r="OD340" s="136"/>
      <c r="OE340" s="136"/>
      <c r="OF340" s="136"/>
      <c r="OG340" s="136"/>
      <c r="OH340" s="136"/>
      <c r="OI340" s="136"/>
      <c r="OJ340" s="136"/>
      <c r="OK340" s="136"/>
      <c r="OL340" s="136"/>
      <c r="OM340" s="136"/>
      <c r="ON340" s="136"/>
      <c r="OO340" s="136"/>
      <c r="OP340" s="136"/>
      <c r="OQ340" s="136"/>
      <c r="OR340" s="136"/>
      <c r="OS340" s="136"/>
      <c r="OT340" s="136"/>
      <c r="OU340" s="136"/>
      <c r="OV340" s="136"/>
      <c r="OW340" s="136"/>
      <c r="OX340" s="136"/>
      <c r="OY340" s="136"/>
      <c r="OZ340" s="136"/>
      <c r="PA340" s="136"/>
      <c r="PB340" s="136"/>
      <c r="PC340" s="136"/>
      <c r="PD340" s="136"/>
      <c r="PE340" s="136"/>
      <c r="PF340" s="136"/>
      <c r="PG340" s="136"/>
      <c r="PH340" s="136"/>
      <c r="PI340" s="136"/>
      <c r="PJ340" s="136"/>
      <c r="PK340" s="136"/>
      <c r="PL340" s="136"/>
      <c r="PM340" s="136"/>
      <c r="PN340" s="136"/>
      <c r="PO340" s="136"/>
      <c r="PP340" s="136"/>
      <c r="PQ340" s="136"/>
      <c r="PR340" s="136"/>
      <c r="PS340" s="136"/>
      <c r="PT340" s="136"/>
      <c r="PU340" s="136"/>
      <c r="PV340" s="136"/>
      <c r="PW340" s="136"/>
      <c r="PX340" s="136"/>
      <c r="PY340" s="136"/>
      <c r="PZ340" s="136"/>
      <c r="QA340" s="136"/>
      <c r="QB340" s="136"/>
      <c r="QC340" s="136"/>
      <c r="QD340" s="136"/>
      <c r="QE340" s="136"/>
      <c r="QF340" s="136"/>
      <c r="QG340" s="136"/>
      <c r="QH340" s="136"/>
      <c r="QI340" s="136"/>
      <c r="QJ340" s="136"/>
      <c r="QK340" s="136"/>
      <c r="QL340" s="136"/>
      <c r="QM340" s="136"/>
      <c r="QN340" s="136"/>
      <c r="QO340" s="136"/>
      <c r="QP340" s="136"/>
      <c r="QQ340" s="136"/>
      <c r="QR340" s="136"/>
      <c r="QS340" s="136"/>
      <c r="QT340" s="136"/>
      <c r="QU340" s="136"/>
      <c r="QV340" s="136"/>
      <c r="QW340" s="136"/>
      <c r="QX340" s="136"/>
      <c r="QY340" s="136"/>
      <c r="QZ340" s="136"/>
      <c r="RA340" s="136"/>
      <c r="RB340" s="136"/>
      <c r="RC340" s="136"/>
      <c r="RD340" s="136"/>
      <c r="RE340" s="136"/>
      <c r="RF340" s="136"/>
      <c r="RG340" s="136"/>
      <c r="RH340" s="136"/>
      <c r="RI340" s="136"/>
      <c r="RJ340" s="136"/>
      <c r="RK340" s="136"/>
      <c r="RL340" s="136"/>
      <c r="RM340" s="136"/>
      <c r="RN340" s="136"/>
      <c r="RO340" s="136"/>
      <c r="RP340" s="136"/>
      <c r="RQ340" s="136"/>
      <c r="RR340" s="136"/>
      <c r="RS340" s="136"/>
      <c r="RT340" s="136"/>
      <c r="RU340" s="136"/>
      <c r="RV340" s="136"/>
      <c r="RW340" s="136"/>
      <c r="RX340" s="136"/>
      <c r="RY340" s="136"/>
      <c r="RZ340" s="136"/>
      <c r="SA340" s="136"/>
      <c r="SB340" s="136"/>
      <c r="SC340" s="136"/>
      <c r="SD340" s="136"/>
      <c r="SE340" s="136"/>
      <c r="SF340" s="136"/>
      <c r="SG340" s="136"/>
      <c r="SH340" s="136"/>
      <c r="SI340" s="136"/>
      <c r="SJ340" s="136"/>
      <c r="SK340" s="136"/>
      <c r="SL340" s="136"/>
      <c r="SM340" s="136"/>
      <c r="SN340" s="136"/>
      <c r="SO340" s="136"/>
      <c r="SP340" s="136"/>
      <c r="SQ340" s="136"/>
      <c r="SR340" s="136"/>
      <c r="SS340" s="136"/>
      <c r="ST340" s="136"/>
      <c r="SU340" s="136"/>
      <c r="SV340" s="136"/>
      <c r="SW340" s="136"/>
      <c r="SX340" s="136"/>
      <c r="SY340" s="136"/>
      <c r="SZ340" s="136"/>
      <c r="TA340" s="136"/>
      <c r="TB340" s="136"/>
      <c r="TC340" s="136"/>
      <c r="TD340" s="136"/>
      <c r="TE340" s="136"/>
      <c r="TF340" s="136"/>
      <c r="TG340" s="136"/>
      <c r="TH340" s="136"/>
      <c r="TI340" s="136"/>
      <c r="TJ340" s="136"/>
      <c r="TK340" s="136"/>
      <c r="TL340" s="136"/>
      <c r="TM340" s="136"/>
      <c r="TN340" s="136"/>
      <c r="TO340" s="136"/>
      <c r="TP340" s="136"/>
      <c r="TQ340" s="136"/>
      <c r="TR340" s="136"/>
      <c r="TS340" s="136"/>
      <c r="TT340" s="136"/>
      <c r="TU340" s="136"/>
      <c r="TV340" s="136"/>
      <c r="TW340" s="136"/>
      <c r="TX340" s="136"/>
      <c r="TY340" s="136"/>
      <c r="TZ340" s="136"/>
      <c r="UA340" s="136"/>
      <c r="UB340" s="136"/>
      <c r="UC340" s="136"/>
      <c r="UD340" s="136"/>
      <c r="UE340" s="136"/>
      <c r="UF340" s="136"/>
      <c r="UG340" s="136"/>
      <c r="UH340" s="136"/>
      <c r="UI340" s="136"/>
      <c r="UJ340" s="136"/>
      <c r="UK340" s="136"/>
      <c r="UL340" s="136"/>
      <c r="UM340" s="136"/>
      <c r="UN340" s="136"/>
      <c r="UO340" s="136"/>
      <c r="UP340" s="136"/>
      <c r="UQ340" s="136"/>
      <c r="UR340" s="136"/>
      <c r="US340" s="136"/>
      <c r="UT340" s="136"/>
      <c r="UU340" s="136"/>
      <c r="UV340" s="136"/>
      <c r="UW340" s="136"/>
      <c r="UX340" s="136"/>
      <c r="UY340" s="136"/>
      <c r="UZ340" s="136"/>
      <c r="VA340" s="136"/>
      <c r="VB340" s="136"/>
      <c r="VC340" s="136"/>
      <c r="VD340" s="136"/>
      <c r="VE340" s="136"/>
      <c r="VF340" s="136"/>
      <c r="VG340" s="136"/>
      <c r="VH340" s="136"/>
      <c r="VI340" s="136"/>
      <c r="VJ340" s="136"/>
      <c r="VK340" s="136"/>
      <c r="VL340" s="136"/>
      <c r="VM340" s="136"/>
      <c r="VN340" s="136"/>
      <c r="VO340" s="136"/>
      <c r="VP340" s="136"/>
      <c r="VQ340" s="136"/>
      <c r="VR340" s="136"/>
      <c r="VS340" s="136"/>
      <c r="VT340" s="136"/>
      <c r="VU340" s="136"/>
      <c r="VV340" s="136"/>
      <c r="VW340" s="136"/>
      <c r="VX340" s="136"/>
      <c r="VY340" s="136"/>
      <c r="VZ340" s="136"/>
      <c r="WA340" s="136"/>
      <c r="WB340" s="136"/>
      <c r="WC340" s="136"/>
      <c r="WD340" s="136"/>
      <c r="WE340" s="136"/>
      <c r="WF340" s="136"/>
      <c r="WG340" s="136"/>
      <c r="WH340" s="136"/>
      <c r="WI340" s="136"/>
      <c r="WJ340" s="136"/>
      <c r="WK340" s="136"/>
      <c r="WL340" s="136"/>
      <c r="WM340" s="136"/>
      <c r="WN340" s="136"/>
      <c r="WO340" s="136"/>
      <c r="WP340" s="136"/>
      <c r="WQ340" s="136"/>
      <c r="WR340" s="136"/>
      <c r="WS340" s="136"/>
      <c r="WT340" s="136"/>
      <c r="WU340" s="136"/>
      <c r="WV340" s="136"/>
      <c r="WW340" s="136"/>
      <c r="WX340" s="136"/>
      <c r="WY340" s="136"/>
      <c r="WZ340" s="136"/>
      <c r="XA340" s="136"/>
      <c r="XB340" s="136"/>
      <c r="XC340" s="136"/>
      <c r="XD340" s="136"/>
      <c r="XE340" s="136"/>
      <c r="XF340" s="136"/>
      <c r="XG340" s="136"/>
      <c r="XH340" s="136"/>
      <c r="XI340" s="136"/>
      <c r="XJ340" s="136"/>
      <c r="XK340" s="136"/>
      <c r="XL340" s="136"/>
      <c r="XM340" s="136"/>
      <c r="XN340" s="136"/>
      <c r="XO340" s="136"/>
      <c r="XP340" s="136"/>
      <c r="XQ340" s="136"/>
      <c r="XR340" s="136"/>
      <c r="XS340" s="136"/>
      <c r="XT340" s="136"/>
      <c r="XU340" s="136"/>
      <c r="XV340" s="136"/>
      <c r="XW340" s="136"/>
      <c r="XX340" s="136"/>
      <c r="XY340" s="136"/>
      <c r="XZ340" s="136"/>
      <c r="YA340" s="136"/>
      <c r="YB340" s="136"/>
      <c r="YC340" s="136"/>
      <c r="YD340" s="136"/>
      <c r="YE340" s="136"/>
      <c r="YF340" s="136"/>
      <c r="YG340" s="136"/>
      <c r="YH340" s="136"/>
      <c r="YI340" s="136"/>
      <c r="YJ340" s="136"/>
      <c r="YK340" s="136"/>
      <c r="YL340" s="136"/>
      <c r="YM340" s="136"/>
      <c r="YN340" s="136"/>
      <c r="YO340" s="136"/>
      <c r="YP340" s="136"/>
      <c r="YQ340" s="136"/>
      <c r="YR340" s="136"/>
      <c r="YS340" s="136"/>
      <c r="YT340" s="136"/>
      <c r="YU340" s="136"/>
      <c r="YV340" s="136"/>
      <c r="YW340" s="136"/>
      <c r="YX340" s="136"/>
      <c r="YY340" s="136"/>
      <c r="YZ340" s="136"/>
      <c r="ZA340" s="136"/>
      <c r="ZB340" s="136"/>
      <c r="ZC340" s="136"/>
      <c r="ZD340" s="136"/>
      <c r="ZE340" s="136"/>
      <c r="ZF340" s="136"/>
      <c r="ZG340" s="136"/>
      <c r="ZH340" s="136"/>
      <c r="ZI340" s="136"/>
      <c r="ZJ340" s="136"/>
      <c r="ZK340" s="136"/>
      <c r="ZL340" s="136"/>
      <c r="ZM340" s="136"/>
      <c r="ZN340" s="136"/>
      <c r="ZO340" s="136"/>
      <c r="ZP340" s="136"/>
      <c r="ZQ340" s="136"/>
      <c r="ZR340" s="136"/>
      <c r="ZS340" s="136"/>
      <c r="ZT340" s="136"/>
      <c r="ZU340" s="136"/>
      <c r="ZV340" s="136"/>
      <c r="ZW340" s="136"/>
      <c r="ZX340" s="136"/>
      <c r="ZY340" s="136"/>
      <c r="ZZ340" s="136"/>
      <c r="AAA340" s="136"/>
      <c r="AAB340" s="136"/>
      <c r="AAC340" s="136"/>
      <c r="AAD340" s="136"/>
      <c r="AAE340" s="136"/>
      <c r="AAF340" s="136"/>
      <c r="AAG340" s="136"/>
      <c r="AAH340" s="136"/>
      <c r="AAI340" s="136"/>
      <c r="AAJ340" s="136"/>
      <c r="AAK340" s="136"/>
      <c r="AAL340" s="136"/>
      <c r="AAM340" s="136"/>
      <c r="AAN340" s="136"/>
      <c r="AAO340" s="136"/>
      <c r="AAP340" s="136"/>
      <c r="AAQ340" s="136"/>
      <c r="AAR340" s="136"/>
      <c r="AAS340" s="136"/>
      <c r="AAT340" s="136"/>
      <c r="AAU340" s="136"/>
      <c r="AAV340" s="136"/>
      <c r="AAW340" s="136"/>
      <c r="AAX340" s="136"/>
      <c r="AAY340" s="136"/>
      <c r="AAZ340" s="136"/>
      <c r="ABA340" s="136"/>
      <c r="ABB340" s="136"/>
      <c r="ABC340" s="136"/>
      <c r="ABD340" s="136"/>
      <c r="ABE340" s="136"/>
      <c r="ABF340" s="136"/>
      <c r="ABG340" s="136"/>
      <c r="ABH340" s="136"/>
      <c r="ABI340" s="136"/>
      <c r="ABJ340" s="136"/>
      <c r="ABK340" s="136"/>
      <c r="ABL340" s="136"/>
      <c r="ABM340" s="136"/>
      <c r="ABN340" s="136"/>
      <c r="ABO340" s="136"/>
      <c r="ABP340" s="136"/>
      <c r="ABQ340" s="136"/>
      <c r="ABR340" s="136"/>
      <c r="ABS340" s="136"/>
      <c r="ABT340" s="136"/>
      <c r="ABU340" s="136"/>
      <c r="ABV340" s="136"/>
      <c r="ABW340" s="136"/>
      <c r="ABX340" s="136"/>
      <c r="ABY340" s="136"/>
      <c r="ABZ340" s="136"/>
      <c r="ACA340" s="136"/>
      <c r="ACB340" s="136"/>
      <c r="ACC340" s="136"/>
      <c r="ACD340" s="136"/>
      <c r="ACE340" s="136"/>
      <c r="ACF340" s="136"/>
      <c r="ACG340" s="136"/>
      <c r="ACH340" s="136"/>
      <c r="ACI340" s="136"/>
      <c r="ACJ340" s="136"/>
      <c r="ACK340" s="136"/>
      <c r="ACL340" s="136"/>
      <c r="ACM340" s="136"/>
      <c r="ACN340" s="136"/>
      <c r="ACO340" s="136"/>
      <c r="ACP340" s="136"/>
      <c r="ACQ340" s="136"/>
      <c r="ACR340" s="136"/>
      <c r="ACS340" s="136"/>
      <c r="ACT340" s="136"/>
      <c r="ACU340" s="136"/>
      <c r="ACV340" s="136"/>
      <c r="ACW340" s="136"/>
      <c r="ACX340" s="136"/>
      <c r="ACY340" s="136"/>
      <c r="ACZ340" s="136"/>
      <c r="ADA340" s="136"/>
      <c r="ADB340" s="136"/>
      <c r="ADC340" s="136"/>
      <c r="ADD340" s="136"/>
      <c r="ADE340" s="136"/>
      <c r="ADF340" s="136"/>
      <c r="ADG340" s="136"/>
      <c r="ADH340" s="136"/>
      <c r="ADI340" s="136"/>
      <c r="ADJ340" s="136"/>
      <c r="ADK340" s="136"/>
      <c r="ADL340" s="136"/>
      <c r="ADM340" s="136"/>
      <c r="ADN340" s="136"/>
      <c r="ADO340" s="136"/>
      <c r="ADP340" s="136"/>
      <c r="ADQ340" s="136"/>
      <c r="ADR340" s="136"/>
      <c r="ADS340" s="136"/>
      <c r="ADT340" s="136"/>
      <c r="ADU340" s="136"/>
      <c r="ADV340" s="136"/>
      <c r="ADW340" s="136"/>
      <c r="ADX340" s="136"/>
      <c r="ADY340" s="136"/>
      <c r="ADZ340" s="136"/>
      <c r="AEA340" s="136"/>
      <c r="AEB340" s="136"/>
      <c r="AEC340" s="136"/>
      <c r="AED340" s="136"/>
      <c r="AEE340" s="136"/>
      <c r="AEF340" s="136"/>
      <c r="AEG340" s="136"/>
      <c r="AEH340" s="136"/>
      <c r="AEI340" s="136"/>
      <c r="AEJ340" s="136"/>
      <c r="AEK340" s="136"/>
      <c r="AEL340" s="136"/>
      <c r="AEM340" s="136"/>
      <c r="AEN340" s="136"/>
      <c r="AEO340" s="136"/>
      <c r="AEP340" s="136"/>
      <c r="AEQ340" s="136"/>
      <c r="AER340" s="136"/>
      <c r="AES340" s="136"/>
      <c r="AET340" s="136"/>
      <c r="AEU340" s="136"/>
      <c r="AEV340" s="136"/>
      <c r="AEW340" s="136"/>
      <c r="AEX340" s="136"/>
      <c r="AEY340" s="136"/>
      <c r="AEZ340" s="136"/>
      <c r="AFA340" s="136"/>
      <c r="AFB340" s="136"/>
      <c r="AFC340" s="136"/>
      <c r="AFD340" s="136"/>
      <c r="AFE340" s="136"/>
      <c r="AFF340" s="136"/>
      <c r="AFG340" s="136"/>
      <c r="AFH340" s="136"/>
      <c r="AFI340" s="136"/>
      <c r="AFJ340" s="136"/>
      <c r="AFK340" s="136"/>
      <c r="AFL340" s="136"/>
      <c r="AFM340" s="136"/>
      <c r="AFN340" s="136"/>
      <c r="AFO340" s="136"/>
      <c r="AFP340" s="136"/>
      <c r="AFQ340" s="136"/>
      <c r="AFR340" s="136"/>
      <c r="AFS340" s="136"/>
      <c r="AFT340" s="136"/>
      <c r="AFU340" s="136"/>
      <c r="AFV340" s="136"/>
      <c r="AFW340" s="136"/>
      <c r="AFX340" s="136"/>
      <c r="AFY340" s="136"/>
      <c r="AFZ340" s="136"/>
      <c r="AGA340" s="136"/>
      <c r="AGB340" s="136"/>
      <c r="AGC340" s="136"/>
      <c r="AGD340" s="136"/>
      <c r="AGE340" s="136"/>
      <c r="AGF340" s="136"/>
      <c r="AGG340" s="136"/>
      <c r="AGH340" s="136"/>
      <c r="AGI340" s="136"/>
      <c r="AGJ340" s="136"/>
      <c r="AGK340" s="136"/>
      <c r="AGL340" s="136"/>
      <c r="AGM340" s="136"/>
      <c r="AGN340" s="136"/>
      <c r="AGO340" s="136"/>
      <c r="AGP340" s="136"/>
      <c r="AGQ340" s="136"/>
      <c r="AGR340" s="136"/>
      <c r="AGS340" s="136"/>
      <c r="AGT340" s="136"/>
      <c r="AGU340" s="136"/>
      <c r="AGV340" s="136"/>
      <c r="AGW340" s="136"/>
      <c r="AGX340" s="136"/>
      <c r="AGY340" s="136"/>
      <c r="AGZ340" s="136"/>
      <c r="AHA340" s="136"/>
      <c r="AHB340" s="136"/>
      <c r="AHC340" s="136"/>
      <c r="AHD340" s="136"/>
      <c r="AHE340" s="136"/>
      <c r="AHF340" s="136"/>
      <c r="AHG340" s="136"/>
      <c r="AHH340" s="136"/>
      <c r="AHI340" s="136"/>
      <c r="AHJ340" s="136"/>
      <c r="AHK340" s="136"/>
      <c r="AHL340" s="136"/>
      <c r="AHM340" s="136"/>
      <c r="AHN340" s="136"/>
      <c r="AHO340" s="136"/>
      <c r="AHP340" s="136"/>
      <c r="AHQ340" s="136"/>
      <c r="AHR340" s="136"/>
      <c r="AHS340" s="136"/>
      <c r="AHT340" s="136"/>
      <c r="AHU340" s="136"/>
      <c r="AHV340" s="136"/>
      <c r="AHW340" s="136"/>
      <c r="AHX340" s="136"/>
      <c r="AHY340" s="136"/>
      <c r="AHZ340" s="136"/>
      <c r="AIA340" s="136"/>
      <c r="AIB340" s="136"/>
      <c r="AIC340" s="136"/>
      <c r="AID340" s="136"/>
      <c r="AIE340" s="136"/>
      <c r="AIF340" s="136"/>
      <c r="AIG340" s="136"/>
      <c r="AIH340" s="136"/>
      <c r="AII340" s="136"/>
      <c r="AIJ340" s="136"/>
      <c r="AIK340" s="136"/>
      <c r="AIL340" s="136"/>
      <c r="AIM340" s="136"/>
      <c r="AIN340" s="136"/>
      <c r="AIO340" s="136"/>
      <c r="AIP340" s="136"/>
      <c r="AIQ340" s="136"/>
      <c r="AIR340" s="136"/>
      <c r="AIS340" s="136"/>
      <c r="AIT340" s="136"/>
      <c r="AIU340" s="136"/>
      <c r="AIV340" s="136"/>
      <c r="AIW340" s="136"/>
      <c r="AIX340" s="136"/>
      <c r="AIY340" s="136"/>
      <c r="AIZ340" s="136"/>
      <c r="AJA340" s="136"/>
      <c r="AJB340" s="136"/>
      <c r="AJC340" s="136"/>
      <c r="AJD340" s="136"/>
      <c r="AJE340" s="136"/>
      <c r="AJF340" s="136"/>
      <c r="AJG340" s="136"/>
      <c r="AJH340" s="136"/>
      <c r="AJI340" s="136"/>
      <c r="AJJ340" s="136"/>
      <c r="AJK340" s="136"/>
      <c r="AJL340" s="136"/>
      <c r="AJM340" s="136"/>
      <c r="AJN340" s="136"/>
      <c r="AJO340" s="136"/>
      <c r="AJP340" s="136"/>
      <c r="AJQ340" s="136"/>
      <c r="AJR340" s="136"/>
      <c r="AJS340" s="136"/>
      <c r="AJT340" s="136"/>
      <c r="AJU340" s="136"/>
      <c r="AJV340" s="136"/>
      <c r="AJW340" s="136"/>
      <c r="AJX340" s="136"/>
      <c r="AJY340" s="136"/>
      <c r="AJZ340" s="136"/>
      <c r="AKA340" s="136"/>
      <c r="AKB340" s="136"/>
      <c r="AKC340" s="136"/>
      <c r="AKD340" s="136"/>
      <c r="AKE340" s="136"/>
      <c r="AKF340" s="136"/>
      <c r="AKG340" s="136"/>
      <c r="AKH340" s="136"/>
      <c r="AKI340" s="136"/>
      <c r="AKJ340" s="136"/>
      <c r="AKK340" s="136"/>
      <c r="AKL340" s="136"/>
      <c r="AKM340" s="136"/>
      <c r="AKN340" s="136"/>
      <c r="AKO340" s="136"/>
      <c r="AKP340" s="136"/>
      <c r="AKQ340" s="136"/>
      <c r="AKR340" s="136"/>
      <c r="AKS340" s="136"/>
      <c r="AKT340" s="136"/>
      <c r="AKU340" s="136"/>
      <c r="AKV340" s="136"/>
      <c r="AKW340" s="136"/>
      <c r="AKX340" s="136"/>
      <c r="AKY340" s="136"/>
      <c r="AKZ340" s="136"/>
      <c r="ALA340" s="136"/>
      <c r="ALB340" s="136"/>
      <c r="ALC340" s="136"/>
      <c r="ALD340" s="136"/>
      <c r="ALE340" s="136"/>
      <c r="ALF340" s="136"/>
      <c r="ALG340" s="136"/>
      <c r="ALH340" s="136"/>
      <c r="ALI340" s="136"/>
      <c r="ALJ340" s="136"/>
      <c r="ALK340" s="136"/>
      <c r="ALL340" s="136"/>
      <c r="ALM340" s="136"/>
      <c r="ALN340" s="136"/>
      <c r="ALO340" s="136"/>
      <c r="ALP340" s="136"/>
      <c r="ALQ340" s="136"/>
      <c r="ALR340" s="136"/>
      <c r="ALS340" s="136"/>
      <c r="ALT340" s="136"/>
      <c r="ALU340" s="136"/>
      <c r="ALV340" s="136"/>
      <c r="ALW340" s="136"/>
      <c r="ALX340" s="136"/>
      <c r="ALY340" s="136"/>
      <c r="ALZ340" s="136"/>
      <c r="AMA340" s="136"/>
      <c r="AMB340" s="136"/>
      <c r="AMC340" s="136"/>
      <c r="AMD340" s="136"/>
      <c r="AME340" s="136"/>
      <c r="AMF340" s="136"/>
      <c r="AMG340" s="136"/>
      <c r="AMH340" s="136"/>
      <c r="AMI340" s="136"/>
    </row>
    <row r="341" spans="1:1023" ht="29.25" x14ac:dyDescent="0.25">
      <c r="A341" s="245" t="s">
        <v>1246</v>
      </c>
      <c r="B341" s="193">
        <v>341</v>
      </c>
      <c r="C341" s="261" t="s">
        <v>26029</v>
      </c>
      <c r="D341" s="212" t="s">
        <v>26030</v>
      </c>
      <c r="E341" s="136"/>
      <c r="F341" s="238"/>
      <c r="G341" s="214"/>
      <c r="H341" s="214"/>
      <c r="I341" s="367">
        <v>0.35</v>
      </c>
      <c r="J341" s="443"/>
      <c r="K341" s="412">
        <v>2</v>
      </c>
      <c r="L341" s="461">
        <v>1</v>
      </c>
      <c r="M341" s="161"/>
      <c r="N341" s="161"/>
      <c r="O341" s="161"/>
      <c r="P341" s="161"/>
      <c r="Q341" s="161"/>
      <c r="R341" s="161"/>
      <c r="S341" s="161"/>
      <c r="T341" s="161"/>
      <c r="U341" s="161"/>
      <c r="V341" s="256">
        <f>IF(O341=1,10,100)</f>
        <v>100</v>
      </c>
      <c r="W341" s="256">
        <f>IF(O341=1,1,IF(O341=2,10,100))</f>
        <v>100</v>
      </c>
      <c r="X341" s="256">
        <f>IF(O341=3,20,100)</f>
        <v>100</v>
      </c>
      <c r="Y341" s="256">
        <f>IF(P341=1,10,100)</f>
        <v>100</v>
      </c>
      <c r="Z341" s="256">
        <f>IF(P341=1,1,IF(P341=2,10,100))</f>
        <v>100</v>
      </c>
      <c r="AA341" s="257">
        <f>IF(OR(EXACT(Q341,"1A"),EXACT(Q341,"1B")),0.1,IF(Q341=2,1,100))</f>
        <v>100</v>
      </c>
      <c r="AB341" s="257">
        <f>IF(OR(EXACT(R341,"1A"),EXACT(R341,"1B")),0.1,IF(R341=2,1,100))</f>
        <v>100</v>
      </c>
      <c r="AC341" s="257">
        <f>IF(OR(EXACT(S341,"1A"),EXACT(S341,"1B")),0.3,IF(S341=2,3,100))</f>
        <v>100</v>
      </c>
      <c r="AD341" s="136"/>
      <c r="AE341" s="136"/>
      <c r="AF341" s="249">
        <f>IF(OR(OR(EXACT(J341,"1A"),EXACT(J341,"1B"),EXACT(J341,"1C")),K341=1),1,IF(K341=2,10,100))</f>
        <v>10</v>
      </c>
      <c r="AG341" s="249">
        <f>IF(OR(EXACT(J341,"1A"),EXACT(J341,"1B"),EXACT(J341,"1C")),1,IF(J341=2,10,100))</f>
        <v>100</v>
      </c>
      <c r="AH341" s="249">
        <f>IF(OR(EXACT(J341,"1A"),EXACT(J341,"1B"),EXACT(J341,"1C"),K341=1),3,100)</f>
        <v>100</v>
      </c>
      <c r="AI341" s="249">
        <f>IF(OR(EXACT(J341,"1A"),EXACT(J341,"1B"),EXACT(J341,"1C")),5,100)</f>
        <v>100</v>
      </c>
      <c r="AJ341" s="269" t="s">
        <v>26031</v>
      </c>
      <c r="AK341" s="136"/>
      <c r="AL341" s="232">
        <v>2</v>
      </c>
      <c r="AM341" s="251"/>
      <c r="AN341" s="136"/>
      <c r="AO341" s="136"/>
      <c r="AP341" s="136"/>
      <c r="AQ341" s="272" t="s">
        <v>26032</v>
      </c>
      <c r="AR341" s="136"/>
      <c r="AS341" s="136"/>
      <c r="AT341" s="136"/>
      <c r="AU341" s="136"/>
      <c r="AV341" s="136"/>
      <c r="AW341" s="136"/>
      <c r="AX341" s="136"/>
      <c r="AY341" s="136"/>
      <c r="AZ341" s="136"/>
      <c r="BA341" s="136"/>
      <c r="BB341" s="136"/>
      <c r="BC341" s="136"/>
      <c r="BD341" s="136"/>
      <c r="BE341" s="136"/>
      <c r="BF341" s="136"/>
      <c r="BG341" s="136"/>
      <c r="BH341" s="136"/>
      <c r="BI341" s="136"/>
      <c r="BJ341" s="136"/>
      <c r="BK341" s="136"/>
      <c r="BL341" s="136"/>
      <c r="BM341" s="136"/>
      <c r="BN341" s="136"/>
      <c r="BO341" s="136"/>
      <c r="BP341" s="136"/>
      <c r="BQ341" s="136"/>
      <c r="BR341" s="136"/>
      <c r="BS341" s="136"/>
      <c r="BT341" s="136"/>
      <c r="BU341" s="136"/>
      <c r="BV341" s="136"/>
      <c r="BW341" s="136"/>
      <c r="BX341" s="136"/>
      <c r="BY341" s="136"/>
      <c r="BZ341" s="136"/>
      <c r="CA341" s="136"/>
      <c r="CB341" s="136"/>
      <c r="CC341" s="136"/>
      <c r="CD341" s="136"/>
      <c r="CE341" s="136"/>
      <c r="CF341" s="136"/>
      <c r="CG341" s="136"/>
      <c r="CH341" s="136"/>
      <c r="CI341" s="136"/>
      <c r="CJ341" s="136"/>
      <c r="CK341" s="136"/>
      <c r="CL341" s="136"/>
      <c r="CM341" s="136"/>
      <c r="CN341" s="136"/>
      <c r="CO341" s="136"/>
      <c r="CP341" s="136"/>
      <c r="CQ341" s="136"/>
      <c r="CR341" s="136"/>
      <c r="CS341" s="136"/>
      <c r="CT341" s="136"/>
      <c r="CU341" s="136"/>
      <c r="CV341" s="136"/>
      <c r="CW341" s="136"/>
      <c r="CX341" s="136"/>
      <c r="CY341" s="136"/>
      <c r="CZ341" s="136"/>
      <c r="DA341" s="136"/>
      <c r="DB341" s="136"/>
      <c r="DC341" s="136"/>
      <c r="DD341" s="136"/>
      <c r="DE341" s="136"/>
      <c r="DF341" s="136"/>
      <c r="DG341" s="136"/>
      <c r="DH341" s="136"/>
      <c r="DI341" s="136"/>
      <c r="DJ341" s="136"/>
      <c r="DK341" s="136"/>
      <c r="DL341" s="136"/>
      <c r="DM341" s="136"/>
      <c r="DN341" s="136"/>
      <c r="DO341" s="136"/>
      <c r="DP341" s="136"/>
      <c r="DQ341" s="136"/>
      <c r="DR341" s="136"/>
      <c r="DS341" s="136"/>
      <c r="DT341" s="136"/>
      <c r="DU341" s="136"/>
      <c r="DV341" s="136"/>
      <c r="DW341" s="136"/>
      <c r="DX341" s="136"/>
      <c r="DY341" s="136"/>
      <c r="DZ341" s="136"/>
      <c r="EA341" s="136"/>
      <c r="EB341" s="136"/>
      <c r="EC341" s="136"/>
      <c r="ED341" s="136"/>
      <c r="EE341" s="136"/>
      <c r="EF341" s="136"/>
      <c r="EG341" s="136"/>
      <c r="EH341" s="136"/>
      <c r="EI341" s="136"/>
      <c r="EJ341" s="136"/>
      <c r="EK341" s="136"/>
      <c r="EL341" s="136"/>
      <c r="EM341" s="136"/>
      <c r="EN341" s="136"/>
      <c r="EO341" s="136"/>
      <c r="EP341" s="136"/>
      <c r="EQ341" s="136"/>
      <c r="ER341" s="136"/>
      <c r="ES341" s="136"/>
      <c r="ET341" s="136"/>
      <c r="EU341" s="136"/>
      <c r="EV341" s="136"/>
      <c r="EW341" s="136"/>
      <c r="EX341" s="136"/>
      <c r="EY341" s="136"/>
      <c r="EZ341" s="136"/>
      <c r="FA341" s="136"/>
      <c r="FB341" s="136"/>
      <c r="FC341" s="136"/>
      <c r="FD341" s="136"/>
      <c r="FE341" s="136"/>
      <c r="FF341" s="136"/>
      <c r="FG341" s="136"/>
      <c r="FH341" s="136"/>
      <c r="FI341" s="136"/>
      <c r="FJ341" s="136"/>
      <c r="FK341" s="136"/>
      <c r="FL341" s="136"/>
      <c r="FM341" s="136"/>
      <c r="FN341" s="136"/>
      <c r="FO341" s="136"/>
      <c r="FP341" s="136"/>
      <c r="FQ341" s="136"/>
      <c r="FR341" s="136"/>
      <c r="FS341" s="136"/>
      <c r="FT341" s="136"/>
      <c r="FU341" s="136"/>
      <c r="FV341" s="136"/>
      <c r="FW341" s="136"/>
      <c r="FX341" s="136"/>
      <c r="FY341" s="136"/>
      <c r="FZ341" s="136"/>
      <c r="GA341" s="136"/>
      <c r="GB341" s="136"/>
      <c r="GC341" s="136"/>
      <c r="GD341" s="136"/>
      <c r="GE341" s="136"/>
      <c r="GF341" s="136"/>
      <c r="GG341" s="136"/>
      <c r="GH341" s="136"/>
      <c r="GI341" s="136"/>
      <c r="GJ341" s="136"/>
      <c r="GK341" s="136"/>
      <c r="GL341" s="136"/>
      <c r="GM341" s="136"/>
      <c r="GN341" s="136"/>
      <c r="GO341" s="136"/>
      <c r="GP341" s="136"/>
      <c r="GQ341" s="136"/>
      <c r="GR341" s="136"/>
      <c r="GS341" s="136"/>
      <c r="GT341" s="136"/>
      <c r="GU341" s="136"/>
      <c r="GV341" s="136"/>
      <c r="GW341" s="136"/>
      <c r="GX341" s="136"/>
      <c r="GY341" s="136"/>
      <c r="GZ341" s="136"/>
      <c r="HA341" s="136"/>
      <c r="HB341" s="136"/>
      <c r="HC341" s="136"/>
      <c r="HD341" s="136"/>
      <c r="HE341" s="136"/>
      <c r="HF341" s="136"/>
      <c r="HG341" s="136"/>
      <c r="HH341" s="136"/>
      <c r="HI341" s="136"/>
      <c r="HJ341" s="136"/>
      <c r="HK341" s="136"/>
      <c r="HL341" s="136"/>
      <c r="HM341" s="136"/>
      <c r="HN341" s="136"/>
      <c r="HO341" s="136"/>
      <c r="HP341" s="136"/>
      <c r="HQ341" s="136"/>
      <c r="HR341" s="136"/>
      <c r="HS341" s="136"/>
      <c r="HT341" s="136"/>
      <c r="HU341" s="136"/>
      <c r="HV341" s="136"/>
      <c r="HW341" s="136"/>
      <c r="HX341" s="136"/>
      <c r="HY341" s="136"/>
      <c r="HZ341" s="136"/>
      <c r="IA341" s="136"/>
      <c r="IB341" s="136"/>
      <c r="IC341" s="136"/>
      <c r="ID341" s="136"/>
      <c r="IE341" s="136"/>
      <c r="IF341" s="136"/>
      <c r="IG341" s="136"/>
      <c r="IH341" s="136"/>
      <c r="II341" s="136"/>
      <c r="IJ341" s="136"/>
      <c r="IK341" s="136"/>
      <c r="IL341" s="136"/>
      <c r="IM341" s="136"/>
      <c r="IN341" s="136"/>
      <c r="IO341" s="136"/>
      <c r="IP341" s="136"/>
      <c r="IQ341" s="136"/>
      <c r="IR341" s="136"/>
      <c r="IS341" s="136"/>
      <c r="IT341" s="136"/>
      <c r="IU341" s="136"/>
      <c r="IV341" s="136"/>
      <c r="IW341" s="136"/>
      <c r="IX341" s="136"/>
      <c r="IY341" s="136"/>
      <c r="IZ341" s="136"/>
      <c r="JA341" s="136"/>
      <c r="JB341" s="136"/>
      <c r="JC341" s="136"/>
      <c r="JD341" s="136"/>
      <c r="JE341" s="136"/>
      <c r="JF341" s="136"/>
      <c r="JG341" s="136"/>
      <c r="JH341" s="136"/>
      <c r="JI341" s="136"/>
      <c r="JJ341" s="136"/>
      <c r="JK341" s="136"/>
      <c r="JL341" s="136"/>
      <c r="JM341" s="136"/>
      <c r="JN341" s="136"/>
      <c r="JO341" s="136"/>
      <c r="JP341" s="136"/>
      <c r="JQ341" s="136"/>
      <c r="JR341" s="136"/>
      <c r="JS341" s="136"/>
      <c r="JT341" s="136"/>
      <c r="JU341" s="136"/>
      <c r="JV341" s="136"/>
      <c r="JW341" s="136"/>
      <c r="JX341" s="136"/>
      <c r="JY341" s="136"/>
      <c r="JZ341" s="136"/>
      <c r="KA341" s="136"/>
      <c r="KB341" s="136"/>
      <c r="KC341" s="136"/>
      <c r="KD341" s="136"/>
      <c r="KE341" s="136"/>
      <c r="KF341" s="136"/>
      <c r="KG341" s="136"/>
      <c r="KH341" s="136"/>
      <c r="KI341" s="136"/>
      <c r="KJ341" s="136"/>
      <c r="KK341" s="136"/>
      <c r="KL341" s="136"/>
      <c r="KM341" s="136"/>
      <c r="KN341" s="136"/>
      <c r="KO341" s="136"/>
      <c r="KP341" s="136"/>
      <c r="KQ341" s="136"/>
      <c r="KR341" s="136"/>
      <c r="KS341" s="136"/>
      <c r="KT341" s="136"/>
      <c r="KU341" s="136"/>
      <c r="KV341" s="136"/>
      <c r="KW341" s="136"/>
      <c r="KX341" s="136"/>
      <c r="KY341" s="136"/>
      <c r="KZ341" s="136"/>
      <c r="LA341" s="136"/>
      <c r="LB341" s="136"/>
      <c r="LC341" s="136"/>
      <c r="LD341" s="136"/>
      <c r="LE341" s="136"/>
      <c r="LF341" s="136"/>
      <c r="LG341" s="136"/>
      <c r="LH341" s="136"/>
      <c r="LI341" s="136"/>
      <c r="LJ341" s="136"/>
      <c r="LK341" s="136"/>
      <c r="LL341" s="136"/>
      <c r="LM341" s="136"/>
      <c r="LN341" s="136"/>
      <c r="LO341" s="136"/>
      <c r="LP341" s="136"/>
      <c r="LQ341" s="136"/>
      <c r="LR341" s="136"/>
      <c r="LS341" s="136"/>
      <c r="LT341" s="136"/>
      <c r="LU341" s="136"/>
      <c r="LV341" s="136"/>
      <c r="LW341" s="136"/>
      <c r="LX341" s="136"/>
      <c r="LY341" s="136"/>
      <c r="LZ341" s="136"/>
      <c r="MA341" s="136"/>
      <c r="MB341" s="136"/>
      <c r="MC341" s="136"/>
      <c r="MD341" s="136"/>
      <c r="ME341" s="136"/>
      <c r="MF341" s="136"/>
      <c r="MG341" s="136"/>
      <c r="MH341" s="136"/>
      <c r="MI341" s="136"/>
      <c r="MJ341" s="136"/>
      <c r="MK341" s="136"/>
      <c r="ML341" s="136"/>
      <c r="MM341" s="136"/>
      <c r="MN341" s="136"/>
      <c r="MO341" s="136"/>
      <c r="MP341" s="136"/>
      <c r="MQ341" s="136"/>
      <c r="MR341" s="136"/>
      <c r="MS341" s="136"/>
      <c r="MT341" s="136"/>
      <c r="MU341" s="136"/>
      <c r="MV341" s="136"/>
      <c r="MW341" s="136"/>
      <c r="MX341" s="136"/>
      <c r="MY341" s="136"/>
      <c r="MZ341" s="136"/>
      <c r="NA341" s="136"/>
      <c r="NB341" s="136"/>
      <c r="NC341" s="136"/>
      <c r="ND341" s="136"/>
      <c r="NE341" s="136"/>
      <c r="NF341" s="136"/>
      <c r="NG341" s="136"/>
      <c r="NH341" s="136"/>
      <c r="NI341" s="136"/>
      <c r="NJ341" s="136"/>
      <c r="NK341" s="136"/>
      <c r="NL341" s="136"/>
      <c r="NM341" s="136"/>
      <c r="NN341" s="136"/>
      <c r="NO341" s="136"/>
      <c r="NP341" s="136"/>
      <c r="NQ341" s="136"/>
      <c r="NR341" s="136"/>
      <c r="NS341" s="136"/>
      <c r="NT341" s="136"/>
      <c r="NU341" s="136"/>
      <c r="NV341" s="136"/>
      <c r="NW341" s="136"/>
      <c r="NX341" s="136"/>
      <c r="NY341" s="136"/>
      <c r="NZ341" s="136"/>
      <c r="OA341" s="136"/>
      <c r="OB341" s="136"/>
      <c r="OC341" s="136"/>
      <c r="OD341" s="136"/>
      <c r="OE341" s="136"/>
      <c r="OF341" s="136"/>
      <c r="OG341" s="136"/>
      <c r="OH341" s="136"/>
      <c r="OI341" s="136"/>
      <c r="OJ341" s="136"/>
      <c r="OK341" s="136"/>
      <c r="OL341" s="136"/>
      <c r="OM341" s="136"/>
      <c r="ON341" s="136"/>
      <c r="OO341" s="136"/>
      <c r="OP341" s="136"/>
      <c r="OQ341" s="136"/>
      <c r="OR341" s="136"/>
      <c r="OS341" s="136"/>
      <c r="OT341" s="136"/>
      <c r="OU341" s="136"/>
      <c r="OV341" s="136"/>
      <c r="OW341" s="136"/>
      <c r="OX341" s="136"/>
      <c r="OY341" s="136"/>
      <c r="OZ341" s="136"/>
      <c r="PA341" s="136"/>
      <c r="PB341" s="136"/>
      <c r="PC341" s="136"/>
      <c r="PD341" s="136"/>
      <c r="PE341" s="136"/>
      <c r="PF341" s="136"/>
      <c r="PG341" s="136"/>
      <c r="PH341" s="136"/>
      <c r="PI341" s="136"/>
      <c r="PJ341" s="136"/>
      <c r="PK341" s="136"/>
      <c r="PL341" s="136"/>
      <c r="PM341" s="136"/>
      <c r="PN341" s="136"/>
      <c r="PO341" s="136"/>
      <c r="PP341" s="136"/>
      <c r="PQ341" s="136"/>
      <c r="PR341" s="136"/>
      <c r="PS341" s="136"/>
      <c r="PT341" s="136"/>
      <c r="PU341" s="136"/>
      <c r="PV341" s="136"/>
      <c r="PW341" s="136"/>
      <c r="PX341" s="136"/>
      <c r="PY341" s="136"/>
      <c r="PZ341" s="136"/>
      <c r="QA341" s="136"/>
      <c r="QB341" s="136"/>
      <c r="QC341" s="136"/>
      <c r="QD341" s="136"/>
      <c r="QE341" s="136"/>
      <c r="QF341" s="136"/>
      <c r="QG341" s="136"/>
      <c r="QH341" s="136"/>
      <c r="QI341" s="136"/>
      <c r="QJ341" s="136"/>
      <c r="QK341" s="136"/>
      <c r="QL341" s="136"/>
      <c r="QM341" s="136"/>
      <c r="QN341" s="136"/>
      <c r="QO341" s="136"/>
      <c r="QP341" s="136"/>
      <c r="QQ341" s="136"/>
      <c r="QR341" s="136"/>
      <c r="QS341" s="136"/>
      <c r="QT341" s="136"/>
      <c r="QU341" s="136"/>
      <c r="QV341" s="136"/>
      <c r="QW341" s="136"/>
      <c r="QX341" s="136"/>
      <c r="QY341" s="136"/>
      <c r="QZ341" s="136"/>
      <c r="RA341" s="136"/>
      <c r="RB341" s="136"/>
      <c r="RC341" s="136"/>
      <c r="RD341" s="136"/>
      <c r="RE341" s="136"/>
      <c r="RF341" s="136"/>
      <c r="RG341" s="136"/>
      <c r="RH341" s="136"/>
      <c r="RI341" s="136"/>
      <c r="RJ341" s="136"/>
      <c r="RK341" s="136"/>
      <c r="RL341" s="136"/>
      <c r="RM341" s="136"/>
      <c r="RN341" s="136"/>
      <c r="RO341" s="136"/>
      <c r="RP341" s="136"/>
      <c r="RQ341" s="136"/>
      <c r="RR341" s="136"/>
      <c r="RS341" s="136"/>
      <c r="RT341" s="136"/>
      <c r="RU341" s="136"/>
      <c r="RV341" s="136"/>
      <c r="RW341" s="136"/>
      <c r="RX341" s="136"/>
      <c r="RY341" s="136"/>
      <c r="RZ341" s="136"/>
      <c r="SA341" s="136"/>
      <c r="SB341" s="136"/>
      <c r="SC341" s="136"/>
      <c r="SD341" s="136"/>
      <c r="SE341" s="136"/>
      <c r="SF341" s="136"/>
      <c r="SG341" s="136"/>
      <c r="SH341" s="136"/>
      <c r="SI341" s="136"/>
      <c r="SJ341" s="136"/>
      <c r="SK341" s="136"/>
      <c r="SL341" s="136"/>
      <c r="SM341" s="136"/>
      <c r="SN341" s="136"/>
      <c r="SO341" s="136"/>
      <c r="SP341" s="136"/>
      <c r="SQ341" s="136"/>
      <c r="SR341" s="136"/>
      <c r="SS341" s="136"/>
      <c r="ST341" s="136"/>
      <c r="SU341" s="136"/>
      <c r="SV341" s="136"/>
      <c r="SW341" s="136"/>
      <c r="SX341" s="136"/>
      <c r="SY341" s="136"/>
      <c r="SZ341" s="136"/>
      <c r="TA341" s="136"/>
      <c r="TB341" s="136"/>
      <c r="TC341" s="136"/>
      <c r="TD341" s="136"/>
      <c r="TE341" s="136"/>
      <c r="TF341" s="136"/>
      <c r="TG341" s="136"/>
      <c r="TH341" s="136"/>
      <c r="TI341" s="136"/>
      <c r="TJ341" s="136"/>
      <c r="TK341" s="136"/>
      <c r="TL341" s="136"/>
      <c r="TM341" s="136"/>
      <c r="TN341" s="136"/>
      <c r="TO341" s="136"/>
      <c r="TP341" s="136"/>
      <c r="TQ341" s="136"/>
      <c r="TR341" s="136"/>
      <c r="TS341" s="136"/>
      <c r="TT341" s="136"/>
      <c r="TU341" s="136"/>
      <c r="TV341" s="136"/>
      <c r="TW341" s="136"/>
      <c r="TX341" s="136"/>
      <c r="TY341" s="136"/>
      <c r="TZ341" s="136"/>
      <c r="UA341" s="136"/>
      <c r="UB341" s="136"/>
      <c r="UC341" s="136"/>
      <c r="UD341" s="136"/>
      <c r="UE341" s="136"/>
      <c r="UF341" s="136"/>
      <c r="UG341" s="136"/>
      <c r="UH341" s="136"/>
      <c r="UI341" s="136"/>
      <c r="UJ341" s="136"/>
      <c r="UK341" s="136"/>
      <c r="UL341" s="136"/>
      <c r="UM341" s="136"/>
      <c r="UN341" s="136"/>
      <c r="UO341" s="136"/>
      <c r="UP341" s="136"/>
      <c r="UQ341" s="136"/>
      <c r="UR341" s="136"/>
      <c r="US341" s="136"/>
      <c r="UT341" s="136"/>
      <c r="UU341" s="136"/>
      <c r="UV341" s="136"/>
      <c r="UW341" s="136"/>
      <c r="UX341" s="136"/>
      <c r="UY341" s="136"/>
      <c r="UZ341" s="136"/>
      <c r="VA341" s="136"/>
      <c r="VB341" s="136"/>
      <c r="VC341" s="136"/>
      <c r="VD341" s="136"/>
      <c r="VE341" s="136"/>
      <c r="VF341" s="136"/>
      <c r="VG341" s="136"/>
      <c r="VH341" s="136"/>
      <c r="VI341" s="136"/>
      <c r="VJ341" s="136"/>
      <c r="VK341" s="136"/>
      <c r="VL341" s="136"/>
      <c r="VM341" s="136"/>
      <c r="VN341" s="136"/>
      <c r="VO341" s="136"/>
      <c r="VP341" s="136"/>
      <c r="VQ341" s="136"/>
      <c r="VR341" s="136"/>
      <c r="VS341" s="136"/>
      <c r="VT341" s="136"/>
      <c r="VU341" s="136"/>
      <c r="VV341" s="136"/>
      <c r="VW341" s="136"/>
      <c r="VX341" s="136"/>
      <c r="VY341" s="136"/>
      <c r="VZ341" s="136"/>
      <c r="WA341" s="136"/>
      <c r="WB341" s="136"/>
      <c r="WC341" s="136"/>
      <c r="WD341" s="136"/>
      <c r="WE341" s="136"/>
      <c r="WF341" s="136"/>
      <c r="WG341" s="136"/>
      <c r="WH341" s="136"/>
      <c r="WI341" s="136"/>
      <c r="WJ341" s="136"/>
      <c r="WK341" s="136"/>
      <c r="WL341" s="136"/>
      <c r="WM341" s="136"/>
      <c r="WN341" s="136"/>
      <c r="WO341" s="136"/>
      <c r="WP341" s="136"/>
      <c r="WQ341" s="136"/>
      <c r="WR341" s="136"/>
      <c r="WS341" s="136"/>
      <c r="WT341" s="136"/>
      <c r="WU341" s="136"/>
      <c r="WV341" s="136"/>
      <c r="WW341" s="136"/>
      <c r="WX341" s="136"/>
      <c r="WY341" s="136"/>
      <c r="WZ341" s="136"/>
      <c r="XA341" s="136"/>
      <c r="XB341" s="136"/>
      <c r="XC341" s="136"/>
      <c r="XD341" s="136"/>
      <c r="XE341" s="136"/>
      <c r="XF341" s="136"/>
      <c r="XG341" s="136"/>
      <c r="XH341" s="136"/>
      <c r="XI341" s="136"/>
      <c r="XJ341" s="136"/>
      <c r="XK341" s="136"/>
      <c r="XL341" s="136"/>
      <c r="XM341" s="136"/>
      <c r="XN341" s="136"/>
      <c r="XO341" s="136"/>
      <c r="XP341" s="136"/>
      <c r="XQ341" s="136"/>
      <c r="XR341" s="136"/>
      <c r="XS341" s="136"/>
      <c r="XT341" s="136"/>
      <c r="XU341" s="136"/>
      <c r="XV341" s="136"/>
      <c r="XW341" s="136"/>
      <c r="XX341" s="136"/>
      <c r="XY341" s="136"/>
      <c r="XZ341" s="136"/>
      <c r="YA341" s="136"/>
      <c r="YB341" s="136"/>
      <c r="YC341" s="136"/>
      <c r="YD341" s="136"/>
      <c r="YE341" s="136"/>
      <c r="YF341" s="136"/>
      <c r="YG341" s="136"/>
      <c r="YH341" s="136"/>
      <c r="YI341" s="136"/>
      <c r="YJ341" s="136"/>
      <c r="YK341" s="136"/>
      <c r="YL341" s="136"/>
      <c r="YM341" s="136"/>
      <c r="YN341" s="136"/>
      <c r="YO341" s="136"/>
      <c r="YP341" s="136"/>
      <c r="YQ341" s="136"/>
      <c r="YR341" s="136"/>
      <c r="YS341" s="136"/>
      <c r="YT341" s="136"/>
      <c r="YU341" s="136"/>
      <c r="YV341" s="136"/>
      <c r="YW341" s="136"/>
      <c r="YX341" s="136"/>
      <c r="YY341" s="136"/>
      <c r="YZ341" s="136"/>
      <c r="ZA341" s="136"/>
      <c r="ZB341" s="136"/>
      <c r="ZC341" s="136"/>
      <c r="ZD341" s="136"/>
      <c r="ZE341" s="136"/>
      <c r="ZF341" s="136"/>
      <c r="ZG341" s="136"/>
      <c r="ZH341" s="136"/>
      <c r="ZI341" s="136"/>
      <c r="ZJ341" s="136"/>
      <c r="ZK341" s="136"/>
      <c r="ZL341" s="136"/>
      <c r="ZM341" s="136"/>
      <c r="ZN341" s="136"/>
      <c r="ZO341" s="136"/>
      <c r="ZP341" s="136"/>
      <c r="ZQ341" s="136"/>
      <c r="ZR341" s="136"/>
      <c r="ZS341" s="136"/>
      <c r="ZT341" s="136"/>
      <c r="ZU341" s="136"/>
      <c r="ZV341" s="136"/>
      <c r="ZW341" s="136"/>
      <c r="ZX341" s="136"/>
      <c r="ZY341" s="136"/>
      <c r="ZZ341" s="136"/>
      <c r="AAA341" s="136"/>
      <c r="AAB341" s="136"/>
      <c r="AAC341" s="136"/>
      <c r="AAD341" s="136"/>
      <c r="AAE341" s="136"/>
      <c r="AAF341" s="136"/>
      <c r="AAG341" s="136"/>
      <c r="AAH341" s="136"/>
      <c r="AAI341" s="136"/>
      <c r="AAJ341" s="136"/>
      <c r="AAK341" s="136"/>
      <c r="AAL341" s="136"/>
      <c r="AAM341" s="136"/>
      <c r="AAN341" s="136"/>
      <c r="AAO341" s="136"/>
      <c r="AAP341" s="136"/>
      <c r="AAQ341" s="136"/>
      <c r="AAR341" s="136"/>
      <c r="AAS341" s="136"/>
      <c r="AAT341" s="136"/>
      <c r="AAU341" s="136"/>
      <c r="AAV341" s="136"/>
      <c r="AAW341" s="136"/>
      <c r="AAX341" s="136"/>
      <c r="AAY341" s="136"/>
      <c r="AAZ341" s="136"/>
      <c r="ABA341" s="136"/>
      <c r="ABB341" s="136"/>
      <c r="ABC341" s="136"/>
      <c r="ABD341" s="136"/>
      <c r="ABE341" s="136"/>
      <c r="ABF341" s="136"/>
      <c r="ABG341" s="136"/>
      <c r="ABH341" s="136"/>
      <c r="ABI341" s="136"/>
      <c r="ABJ341" s="136"/>
      <c r="ABK341" s="136"/>
      <c r="ABL341" s="136"/>
      <c r="ABM341" s="136"/>
      <c r="ABN341" s="136"/>
      <c r="ABO341" s="136"/>
      <c r="ABP341" s="136"/>
      <c r="ABQ341" s="136"/>
      <c r="ABR341" s="136"/>
      <c r="ABS341" s="136"/>
      <c r="ABT341" s="136"/>
      <c r="ABU341" s="136"/>
      <c r="ABV341" s="136"/>
      <c r="ABW341" s="136"/>
      <c r="ABX341" s="136"/>
      <c r="ABY341" s="136"/>
      <c r="ABZ341" s="136"/>
      <c r="ACA341" s="136"/>
      <c r="ACB341" s="136"/>
      <c r="ACC341" s="136"/>
      <c r="ACD341" s="136"/>
      <c r="ACE341" s="136"/>
      <c r="ACF341" s="136"/>
      <c r="ACG341" s="136"/>
      <c r="ACH341" s="136"/>
      <c r="ACI341" s="136"/>
      <c r="ACJ341" s="136"/>
      <c r="ACK341" s="136"/>
      <c r="ACL341" s="136"/>
      <c r="ACM341" s="136"/>
      <c r="ACN341" s="136"/>
      <c r="ACO341" s="136"/>
      <c r="ACP341" s="136"/>
      <c r="ACQ341" s="136"/>
      <c r="ACR341" s="136"/>
      <c r="ACS341" s="136"/>
      <c r="ACT341" s="136"/>
      <c r="ACU341" s="136"/>
      <c r="ACV341" s="136"/>
      <c r="ACW341" s="136"/>
      <c r="ACX341" s="136"/>
      <c r="ACY341" s="136"/>
      <c r="ACZ341" s="136"/>
      <c r="ADA341" s="136"/>
      <c r="ADB341" s="136"/>
      <c r="ADC341" s="136"/>
      <c r="ADD341" s="136"/>
      <c r="ADE341" s="136"/>
      <c r="ADF341" s="136"/>
      <c r="ADG341" s="136"/>
      <c r="ADH341" s="136"/>
      <c r="ADI341" s="136"/>
      <c r="ADJ341" s="136"/>
      <c r="ADK341" s="136"/>
      <c r="ADL341" s="136"/>
      <c r="ADM341" s="136"/>
      <c r="ADN341" s="136"/>
      <c r="ADO341" s="136"/>
      <c r="ADP341" s="136"/>
      <c r="ADQ341" s="136"/>
      <c r="ADR341" s="136"/>
      <c r="ADS341" s="136"/>
      <c r="ADT341" s="136"/>
      <c r="ADU341" s="136"/>
      <c r="ADV341" s="136"/>
      <c r="ADW341" s="136"/>
      <c r="ADX341" s="136"/>
      <c r="ADY341" s="136"/>
      <c r="ADZ341" s="136"/>
      <c r="AEA341" s="136"/>
      <c r="AEB341" s="136"/>
      <c r="AEC341" s="136"/>
      <c r="AED341" s="136"/>
      <c r="AEE341" s="136"/>
      <c r="AEF341" s="136"/>
      <c r="AEG341" s="136"/>
      <c r="AEH341" s="136"/>
      <c r="AEI341" s="136"/>
      <c r="AEJ341" s="136"/>
      <c r="AEK341" s="136"/>
      <c r="AEL341" s="136"/>
      <c r="AEM341" s="136"/>
      <c r="AEN341" s="136"/>
      <c r="AEO341" s="136"/>
      <c r="AEP341" s="136"/>
      <c r="AEQ341" s="136"/>
      <c r="AER341" s="136"/>
      <c r="AES341" s="136"/>
      <c r="AET341" s="136"/>
      <c r="AEU341" s="136"/>
      <c r="AEV341" s="136"/>
      <c r="AEW341" s="136"/>
      <c r="AEX341" s="136"/>
      <c r="AEY341" s="136"/>
      <c r="AEZ341" s="136"/>
      <c r="AFA341" s="136"/>
      <c r="AFB341" s="136"/>
      <c r="AFC341" s="136"/>
      <c r="AFD341" s="136"/>
      <c r="AFE341" s="136"/>
      <c r="AFF341" s="136"/>
      <c r="AFG341" s="136"/>
      <c r="AFH341" s="136"/>
      <c r="AFI341" s="136"/>
      <c r="AFJ341" s="136"/>
      <c r="AFK341" s="136"/>
      <c r="AFL341" s="136"/>
      <c r="AFM341" s="136"/>
      <c r="AFN341" s="136"/>
      <c r="AFO341" s="136"/>
      <c r="AFP341" s="136"/>
      <c r="AFQ341" s="136"/>
      <c r="AFR341" s="136"/>
      <c r="AFS341" s="136"/>
      <c r="AFT341" s="136"/>
      <c r="AFU341" s="136"/>
      <c r="AFV341" s="136"/>
      <c r="AFW341" s="136"/>
      <c r="AFX341" s="136"/>
      <c r="AFY341" s="136"/>
      <c r="AFZ341" s="136"/>
      <c r="AGA341" s="136"/>
      <c r="AGB341" s="136"/>
      <c r="AGC341" s="136"/>
      <c r="AGD341" s="136"/>
      <c r="AGE341" s="136"/>
      <c r="AGF341" s="136"/>
      <c r="AGG341" s="136"/>
      <c r="AGH341" s="136"/>
      <c r="AGI341" s="136"/>
      <c r="AGJ341" s="136"/>
      <c r="AGK341" s="136"/>
      <c r="AGL341" s="136"/>
      <c r="AGM341" s="136"/>
      <c r="AGN341" s="136"/>
      <c r="AGO341" s="136"/>
      <c r="AGP341" s="136"/>
      <c r="AGQ341" s="136"/>
      <c r="AGR341" s="136"/>
      <c r="AGS341" s="136"/>
      <c r="AGT341" s="136"/>
      <c r="AGU341" s="136"/>
      <c r="AGV341" s="136"/>
      <c r="AGW341" s="136"/>
      <c r="AGX341" s="136"/>
      <c r="AGY341" s="136"/>
      <c r="AGZ341" s="136"/>
      <c r="AHA341" s="136"/>
      <c r="AHB341" s="136"/>
      <c r="AHC341" s="136"/>
      <c r="AHD341" s="136"/>
      <c r="AHE341" s="136"/>
      <c r="AHF341" s="136"/>
      <c r="AHG341" s="136"/>
      <c r="AHH341" s="136"/>
      <c r="AHI341" s="136"/>
      <c r="AHJ341" s="136"/>
      <c r="AHK341" s="136"/>
      <c r="AHL341" s="136"/>
      <c r="AHM341" s="136"/>
      <c r="AHN341" s="136"/>
      <c r="AHO341" s="136"/>
      <c r="AHP341" s="136"/>
      <c r="AHQ341" s="136"/>
      <c r="AHR341" s="136"/>
      <c r="AHS341" s="136"/>
      <c r="AHT341" s="136"/>
      <c r="AHU341" s="136"/>
      <c r="AHV341" s="136"/>
      <c r="AHW341" s="136"/>
      <c r="AHX341" s="136"/>
      <c r="AHY341" s="136"/>
      <c r="AHZ341" s="136"/>
      <c r="AIA341" s="136"/>
      <c r="AIB341" s="136"/>
      <c r="AIC341" s="136"/>
      <c r="AID341" s="136"/>
      <c r="AIE341" s="136"/>
      <c r="AIF341" s="136"/>
      <c r="AIG341" s="136"/>
      <c r="AIH341" s="136"/>
      <c r="AII341" s="136"/>
      <c r="AIJ341" s="136"/>
      <c r="AIK341" s="136"/>
      <c r="AIL341" s="136"/>
      <c r="AIM341" s="136"/>
      <c r="AIN341" s="136"/>
      <c r="AIO341" s="136"/>
      <c r="AIP341" s="136"/>
      <c r="AIQ341" s="136"/>
      <c r="AIR341" s="136"/>
      <c r="AIS341" s="136"/>
      <c r="AIT341" s="136"/>
      <c r="AIU341" s="136"/>
      <c r="AIV341" s="136"/>
      <c r="AIW341" s="136"/>
      <c r="AIX341" s="136"/>
      <c r="AIY341" s="136"/>
      <c r="AIZ341" s="136"/>
      <c r="AJA341" s="136"/>
      <c r="AJB341" s="136"/>
      <c r="AJC341" s="136"/>
      <c r="AJD341" s="136"/>
      <c r="AJE341" s="136"/>
      <c r="AJF341" s="136"/>
      <c r="AJG341" s="136"/>
      <c r="AJH341" s="136"/>
      <c r="AJI341" s="136"/>
      <c r="AJJ341" s="136"/>
      <c r="AJK341" s="136"/>
      <c r="AJL341" s="136"/>
      <c r="AJM341" s="136"/>
      <c r="AJN341" s="136"/>
      <c r="AJO341" s="136"/>
      <c r="AJP341" s="136"/>
      <c r="AJQ341" s="136"/>
      <c r="AJR341" s="136"/>
      <c r="AJS341" s="136"/>
      <c r="AJT341" s="136"/>
      <c r="AJU341" s="136"/>
      <c r="AJV341" s="136"/>
      <c r="AJW341" s="136"/>
      <c r="AJX341" s="136"/>
      <c r="AJY341" s="136"/>
      <c r="AJZ341" s="136"/>
      <c r="AKA341" s="136"/>
      <c r="AKB341" s="136"/>
      <c r="AKC341" s="136"/>
      <c r="AKD341" s="136"/>
      <c r="AKE341" s="136"/>
      <c r="AKF341" s="136"/>
      <c r="AKG341" s="136"/>
      <c r="AKH341" s="136"/>
      <c r="AKI341" s="136"/>
      <c r="AKJ341" s="136"/>
      <c r="AKK341" s="136"/>
      <c r="AKL341" s="136"/>
      <c r="AKM341" s="136"/>
      <c r="AKN341" s="136"/>
      <c r="AKO341" s="136"/>
      <c r="AKP341" s="136"/>
      <c r="AKQ341" s="136"/>
      <c r="AKR341" s="136"/>
      <c r="AKS341" s="136"/>
      <c r="AKT341" s="136"/>
      <c r="AKU341" s="136"/>
      <c r="AKV341" s="136"/>
      <c r="AKW341" s="136"/>
      <c r="AKX341" s="136"/>
      <c r="AKY341" s="136"/>
      <c r="AKZ341" s="136"/>
      <c r="ALA341" s="136"/>
      <c r="ALB341" s="136"/>
      <c r="ALC341" s="136"/>
      <c r="ALD341" s="136"/>
      <c r="ALE341" s="136"/>
      <c r="ALF341" s="136"/>
      <c r="ALG341" s="136"/>
      <c r="ALH341" s="136"/>
      <c r="ALI341" s="136"/>
      <c r="ALJ341" s="136"/>
      <c r="ALK341" s="136"/>
      <c r="ALL341" s="136"/>
      <c r="ALM341" s="136"/>
      <c r="ALN341" s="136"/>
      <c r="ALO341" s="136"/>
      <c r="ALP341" s="136"/>
      <c r="ALQ341" s="136"/>
      <c r="ALR341" s="136"/>
      <c r="ALS341" s="136"/>
      <c r="ALT341" s="136"/>
      <c r="ALU341" s="136"/>
      <c r="ALV341" s="136"/>
      <c r="ALW341" s="136"/>
      <c r="ALX341" s="136"/>
      <c r="ALY341" s="136"/>
      <c r="ALZ341" s="136"/>
      <c r="AMA341" s="136"/>
      <c r="AMB341" s="136"/>
      <c r="AMC341" s="136"/>
      <c r="AMD341" s="136"/>
      <c r="AME341" s="136"/>
      <c r="AMF341" s="136"/>
      <c r="AMG341" s="136"/>
      <c r="AMH341" s="136"/>
      <c r="AMI341" s="136"/>
    </row>
    <row r="342" spans="1:1023" x14ac:dyDescent="0.25">
      <c r="A342" s="245" t="s">
        <v>1252</v>
      </c>
      <c r="B342" s="193">
        <v>342</v>
      </c>
      <c r="C342" s="261" t="s">
        <v>26033</v>
      </c>
      <c r="D342" s="212" t="s">
        <v>1253</v>
      </c>
      <c r="E342" s="136"/>
      <c r="F342" s="220">
        <v>4</v>
      </c>
      <c r="G342" s="209">
        <v>4</v>
      </c>
      <c r="H342" s="214"/>
      <c r="I342" s="367">
        <v>73.44</v>
      </c>
      <c r="J342" s="443"/>
      <c r="K342" s="161"/>
      <c r="L342" s="161"/>
      <c r="M342" s="161"/>
      <c r="N342" s="161"/>
      <c r="O342" s="161"/>
      <c r="P342" s="409">
        <v>2</v>
      </c>
      <c r="Q342" s="161"/>
      <c r="R342" s="161"/>
      <c r="S342" s="161"/>
      <c r="T342" s="161"/>
      <c r="U342" s="161"/>
      <c r="V342" s="256">
        <f>IF(O342=1,10,100)</f>
        <v>100</v>
      </c>
      <c r="W342" s="256">
        <f>IF(O342=1,1,IF(O342=2,10,100))</f>
        <v>100</v>
      </c>
      <c r="X342" s="256">
        <f>IF(O342=3,20,100)</f>
        <v>100</v>
      </c>
      <c r="Y342" s="256">
        <f>IF(P342=1,10,100)</f>
        <v>100</v>
      </c>
      <c r="Z342" s="256">
        <f>IF(P342=1,1,IF(P342=2,10,100))</f>
        <v>10</v>
      </c>
      <c r="AA342" s="257">
        <f>IF(OR(EXACT(Q342,"1A"),EXACT(Q342,"1B")),0.1,IF(Q342=2,1,100))</f>
        <v>100</v>
      </c>
      <c r="AB342" s="257">
        <f>IF(OR(EXACT(R342,"1A"),EXACT(R342,"1B")),0.1,IF(R342=2,1,100))</f>
        <v>100</v>
      </c>
      <c r="AC342" s="257">
        <f>IF(OR(EXACT(S342,"1A"),EXACT(S342,"1B")),0.3,IF(S342=2,3,100))</f>
        <v>100</v>
      </c>
      <c r="AD342" s="136"/>
      <c r="AE342" s="136"/>
      <c r="AF342" s="249">
        <f>IF(OR(OR(EXACT(J342,"1A"),EXACT(J342,"1B"),EXACT(J342,"1C")),K342=1),1,IF(K342=2,10,100))</f>
        <v>100</v>
      </c>
      <c r="AG342" s="249">
        <f>IF(OR(EXACT(J342,"1A"),EXACT(J342,"1B"),EXACT(J342,"1C")),1,IF(J342=2,10,100))</f>
        <v>100</v>
      </c>
      <c r="AH342" s="249">
        <f>IF(OR(EXACT(J342,"1A"),EXACT(J342,"1B"),EXACT(J342,"1C"),K342=1),3,100)</f>
        <v>100</v>
      </c>
      <c r="AI342" s="249">
        <f>IF(OR(EXACT(J342,"1A"),EXACT(J342,"1B"),EXACT(J342,"1C")),5,100)</f>
        <v>100</v>
      </c>
      <c r="AJ342" s="269" t="s">
        <v>25598</v>
      </c>
      <c r="AK342" s="136"/>
      <c r="AL342" s="136"/>
      <c r="AM342" s="251"/>
      <c r="AN342" s="136"/>
      <c r="AO342" s="136"/>
      <c r="AP342" s="136"/>
      <c r="AQ342" s="285" t="s">
        <v>779</v>
      </c>
      <c r="AR342" s="136"/>
      <c r="AS342" s="136"/>
      <c r="AT342" s="136"/>
      <c r="AU342" s="136"/>
      <c r="AV342" s="136"/>
      <c r="AW342" s="136"/>
      <c r="AX342" s="136"/>
      <c r="AY342" s="136"/>
      <c r="AZ342" s="136"/>
      <c r="BA342" s="136"/>
      <c r="BB342" s="136"/>
      <c r="BC342" s="136"/>
      <c r="BD342" s="136"/>
      <c r="BE342" s="136"/>
      <c r="BF342" s="136"/>
      <c r="BG342" s="136"/>
      <c r="BH342" s="136"/>
      <c r="BI342" s="136"/>
      <c r="BJ342" s="136"/>
      <c r="BK342" s="136"/>
      <c r="BL342" s="136"/>
      <c r="BM342" s="136"/>
      <c r="BN342" s="136"/>
      <c r="BO342" s="136"/>
      <c r="BP342" s="136"/>
      <c r="BQ342" s="136"/>
      <c r="BR342" s="136"/>
      <c r="BS342" s="136"/>
      <c r="BT342" s="136"/>
      <c r="BU342" s="136"/>
      <c r="BV342" s="136"/>
      <c r="BW342" s="136"/>
      <c r="BX342" s="136"/>
      <c r="BY342" s="136"/>
      <c r="BZ342" s="136"/>
      <c r="CA342" s="136"/>
      <c r="CB342" s="136"/>
      <c r="CC342" s="136"/>
      <c r="CD342" s="136"/>
      <c r="CE342" s="136"/>
      <c r="CF342" s="136"/>
      <c r="CG342" s="136"/>
      <c r="CH342" s="136"/>
      <c r="CI342" s="136"/>
      <c r="CJ342" s="136"/>
      <c r="CK342" s="136"/>
      <c r="CL342" s="136"/>
      <c r="CM342" s="136"/>
      <c r="CN342" s="136"/>
      <c r="CO342" s="136"/>
      <c r="CP342" s="136"/>
      <c r="CQ342" s="136"/>
      <c r="CR342" s="136"/>
      <c r="CS342" s="136"/>
      <c r="CT342" s="136"/>
      <c r="CU342" s="136"/>
      <c r="CV342" s="136"/>
      <c r="CW342" s="136"/>
      <c r="CX342" s="136"/>
      <c r="CY342" s="136"/>
      <c r="CZ342" s="136"/>
      <c r="DA342" s="136"/>
      <c r="DB342" s="136"/>
      <c r="DC342" s="136"/>
      <c r="DD342" s="136"/>
      <c r="DE342" s="136"/>
      <c r="DF342" s="136"/>
      <c r="DG342" s="136"/>
      <c r="DH342" s="136"/>
      <c r="DI342" s="136"/>
      <c r="DJ342" s="136"/>
      <c r="DK342" s="136"/>
      <c r="DL342" s="136"/>
      <c r="DM342" s="136"/>
      <c r="DN342" s="136"/>
      <c r="DO342" s="136"/>
      <c r="DP342" s="136"/>
      <c r="DQ342" s="136"/>
      <c r="DR342" s="136"/>
      <c r="DS342" s="136"/>
      <c r="DT342" s="136"/>
      <c r="DU342" s="136"/>
      <c r="DV342" s="136"/>
      <c r="DW342" s="136"/>
      <c r="DX342" s="136"/>
      <c r="DY342" s="136"/>
      <c r="DZ342" s="136"/>
      <c r="EA342" s="136"/>
      <c r="EB342" s="136"/>
      <c r="EC342" s="136"/>
      <c r="ED342" s="136"/>
      <c r="EE342" s="136"/>
      <c r="EF342" s="136"/>
      <c r="EG342" s="136"/>
      <c r="EH342" s="136"/>
      <c r="EI342" s="136"/>
      <c r="EJ342" s="136"/>
      <c r="EK342" s="136"/>
      <c r="EL342" s="136"/>
      <c r="EM342" s="136"/>
      <c r="EN342" s="136"/>
      <c r="EO342" s="136"/>
      <c r="EP342" s="136"/>
      <c r="EQ342" s="136"/>
      <c r="ER342" s="136"/>
      <c r="ES342" s="136"/>
      <c r="ET342" s="136"/>
      <c r="EU342" s="136"/>
      <c r="EV342" s="136"/>
      <c r="EW342" s="136"/>
      <c r="EX342" s="136"/>
      <c r="EY342" s="136"/>
      <c r="EZ342" s="136"/>
      <c r="FA342" s="136"/>
      <c r="FB342" s="136"/>
      <c r="FC342" s="136"/>
      <c r="FD342" s="136"/>
      <c r="FE342" s="136"/>
      <c r="FF342" s="136"/>
      <c r="FG342" s="136"/>
      <c r="FH342" s="136"/>
      <c r="FI342" s="136"/>
      <c r="FJ342" s="136"/>
      <c r="FK342" s="136"/>
      <c r="FL342" s="136"/>
      <c r="FM342" s="136"/>
      <c r="FN342" s="136"/>
      <c r="FO342" s="136"/>
      <c r="FP342" s="136"/>
      <c r="FQ342" s="136"/>
      <c r="FR342" s="136"/>
      <c r="FS342" s="136"/>
      <c r="FT342" s="136"/>
      <c r="FU342" s="136"/>
      <c r="FV342" s="136"/>
      <c r="FW342" s="136"/>
      <c r="FX342" s="136"/>
      <c r="FY342" s="136"/>
      <c r="FZ342" s="136"/>
      <c r="GA342" s="136"/>
      <c r="GB342" s="136"/>
      <c r="GC342" s="136"/>
      <c r="GD342" s="136"/>
      <c r="GE342" s="136"/>
      <c r="GF342" s="136"/>
      <c r="GG342" s="136"/>
      <c r="GH342" s="136"/>
      <c r="GI342" s="136"/>
      <c r="GJ342" s="136"/>
      <c r="GK342" s="136"/>
      <c r="GL342" s="136"/>
      <c r="GM342" s="136"/>
      <c r="GN342" s="136"/>
      <c r="GO342" s="136"/>
      <c r="GP342" s="136"/>
      <c r="GQ342" s="136"/>
      <c r="GR342" s="136"/>
      <c r="GS342" s="136"/>
      <c r="GT342" s="136"/>
      <c r="GU342" s="136"/>
      <c r="GV342" s="136"/>
      <c r="GW342" s="136"/>
      <c r="GX342" s="136"/>
      <c r="GY342" s="136"/>
      <c r="GZ342" s="136"/>
      <c r="HA342" s="136"/>
      <c r="HB342" s="136"/>
      <c r="HC342" s="136"/>
      <c r="HD342" s="136"/>
      <c r="HE342" s="136"/>
      <c r="HF342" s="136"/>
      <c r="HG342" s="136"/>
      <c r="HH342" s="136"/>
      <c r="HI342" s="136"/>
      <c r="HJ342" s="136"/>
      <c r="HK342" s="136"/>
      <c r="HL342" s="136"/>
      <c r="HM342" s="136"/>
      <c r="HN342" s="136"/>
      <c r="HO342" s="136"/>
      <c r="HP342" s="136"/>
      <c r="HQ342" s="136"/>
      <c r="HR342" s="136"/>
      <c r="HS342" s="136"/>
      <c r="HT342" s="136"/>
      <c r="HU342" s="136"/>
      <c r="HV342" s="136"/>
      <c r="HW342" s="136"/>
      <c r="HX342" s="136"/>
      <c r="HY342" s="136"/>
      <c r="HZ342" s="136"/>
      <c r="IA342" s="136"/>
      <c r="IB342" s="136"/>
      <c r="IC342" s="136"/>
      <c r="ID342" s="136"/>
      <c r="IE342" s="136"/>
      <c r="IF342" s="136"/>
      <c r="IG342" s="136"/>
      <c r="IH342" s="136"/>
      <c r="II342" s="136"/>
      <c r="IJ342" s="136"/>
      <c r="IK342" s="136"/>
      <c r="IL342" s="136"/>
      <c r="IM342" s="136"/>
      <c r="IN342" s="136"/>
      <c r="IO342" s="136"/>
      <c r="IP342" s="136"/>
      <c r="IQ342" s="136"/>
      <c r="IR342" s="136"/>
      <c r="IS342" s="136"/>
      <c r="IT342" s="136"/>
      <c r="IU342" s="136"/>
      <c r="IV342" s="136"/>
      <c r="IW342" s="136"/>
      <c r="IX342" s="136"/>
      <c r="IY342" s="136"/>
      <c r="IZ342" s="136"/>
      <c r="JA342" s="136"/>
      <c r="JB342" s="136"/>
      <c r="JC342" s="136"/>
      <c r="JD342" s="136"/>
      <c r="JE342" s="136"/>
      <c r="JF342" s="136"/>
      <c r="JG342" s="136"/>
      <c r="JH342" s="136"/>
      <c r="JI342" s="136"/>
      <c r="JJ342" s="136"/>
      <c r="JK342" s="136"/>
      <c r="JL342" s="136"/>
      <c r="JM342" s="136"/>
      <c r="JN342" s="136"/>
      <c r="JO342" s="136"/>
      <c r="JP342" s="136"/>
      <c r="JQ342" s="136"/>
      <c r="JR342" s="136"/>
      <c r="JS342" s="136"/>
      <c r="JT342" s="136"/>
      <c r="JU342" s="136"/>
      <c r="JV342" s="136"/>
      <c r="JW342" s="136"/>
      <c r="JX342" s="136"/>
      <c r="JY342" s="136"/>
      <c r="JZ342" s="136"/>
      <c r="KA342" s="136"/>
      <c r="KB342" s="136"/>
      <c r="KC342" s="136"/>
      <c r="KD342" s="136"/>
      <c r="KE342" s="136"/>
      <c r="KF342" s="136"/>
      <c r="KG342" s="136"/>
      <c r="KH342" s="136"/>
      <c r="KI342" s="136"/>
      <c r="KJ342" s="136"/>
      <c r="KK342" s="136"/>
      <c r="KL342" s="136"/>
      <c r="KM342" s="136"/>
      <c r="KN342" s="136"/>
      <c r="KO342" s="136"/>
      <c r="KP342" s="136"/>
      <c r="KQ342" s="136"/>
      <c r="KR342" s="136"/>
      <c r="KS342" s="136"/>
      <c r="KT342" s="136"/>
      <c r="KU342" s="136"/>
      <c r="KV342" s="136"/>
      <c r="KW342" s="136"/>
      <c r="KX342" s="136"/>
      <c r="KY342" s="136"/>
      <c r="KZ342" s="136"/>
      <c r="LA342" s="136"/>
      <c r="LB342" s="136"/>
      <c r="LC342" s="136"/>
      <c r="LD342" s="136"/>
      <c r="LE342" s="136"/>
      <c r="LF342" s="136"/>
      <c r="LG342" s="136"/>
      <c r="LH342" s="136"/>
      <c r="LI342" s="136"/>
      <c r="LJ342" s="136"/>
      <c r="LK342" s="136"/>
      <c r="LL342" s="136"/>
      <c r="LM342" s="136"/>
      <c r="LN342" s="136"/>
      <c r="LO342" s="136"/>
      <c r="LP342" s="136"/>
      <c r="LQ342" s="136"/>
      <c r="LR342" s="136"/>
      <c r="LS342" s="136"/>
      <c r="LT342" s="136"/>
      <c r="LU342" s="136"/>
      <c r="LV342" s="136"/>
      <c r="LW342" s="136"/>
      <c r="LX342" s="136"/>
      <c r="LY342" s="136"/>
      <c r="LZ342" s="136"/>
      <c r="MA342" s="136"/>
      <c r="MB342" s="136"/>
      <c r="MC342" s="136"/>
      <c r="MD342" s="136"/>
      <c r="ME342" s="136"/>
      <c r="MF342" s="136"/>
      <c r="MG342" s="136"/>
      <c r="MH342" s="136"/>
      <c r="MI342" s="136"/>
      <c r="MJ342" s="136"/>
      <c r="MK342" s="136"/>
      <c r="ML342" s="136"/>
      <c r="MM342" s="136"/>
      <c r="MN342" s="136"/>
      <c r="MO342" s="136"/>
      <c r="MP342" s="136"/>
      <c r="MQ342" s="136"/>
      <c r="MR342" s="136"/>
      <c r="MS342" s="136"/>
      <c r="MT342" s="136"/>
      <c r="MU342" s="136"/>
      <c r="MV342" s="136"/>
      <c r="MW342" s="136"/>
      <c r="MX342" s="136"/>
      <c r="MY342" s="136"/>
      <c r="MZ342" s="136"/>
      <c r="NA342" s="136"/>
      <c r="NB342" s="136"/>
      <c r="NC342" s="136"/>
      <c r="ND342" s="136"/>
      <c r="NE342" s="136"/>
      <c r="NF342" s="136"/>
      <c r="NG342" s="136"/>
      <c r="NH342" s="136"/>
      <c r="NI342" s="136"/>
      <c r="NJ342" s="136"/>
      <c r="NK342" s="136"/>
      <c r="NL342" s="136"/>
      <c r="NM342" s="136"/>
      <c r="NN342" s="136"/>
      <c r="NO342" s="136"/>
      <c r="NP342" s="136"/>
      <c r="NQ342" s="136"/>
      <c r="NR342" s="136"/>
      <c r="NS342" s="136"/>
      <c r="NT342" s="136"/>
      <c r="NU342" s="136"/>
      <c r="NV342" s="136"/>
      <c r="NW342" s="136"/>
      <c r="NX342" s="136"/>
      <c r="NY342" s="136"/>
      <c r="NZ342" s="136"/>
      <c r="OA342" s="136"/>
      <c r="OB342" s="136"/>
      <c r="OC342" s="136"/>
      <c r="OD342" s="136"/>
      <c r="OE342" s="136"/>
      <c r="OF342" s="136"/>
      <c r="OG342" s="136"/>
      <c r="OH342" s="136"/>
      <c r="OI342" s="136"/>
      <c r="OJ342" s="136"/>
      <c r="OK342" s="136"/>
      <c r="OL342" s="136"/>
      <c r="OM342" s="136"/>
      <c r="ON342" s="136"/>
      <c r="OO342" s="136"/>
      <c r="OP342" s="136"/>
      <c r="OQ342" s="136"/>
      <c r="OR342" s="136"/>
      <c r="OS342" s="136"/>
      <c r="OT342" s="136"/>
      <c r="OU342" s="136"/>
      <c r="OV342" s="136"/>
      <c r="OW342" s="136"/>
      <c r="OX342" s="136"/>
      <c r="OY342" s="136"/>
      <c r="OZ342" s="136"/>
      <c r="PA342" s="136"/>
      <c r="PB342" s="136"/>
      <c r="PC342" s="136"/>
      <c r="PD342" s="136"/>
      <c r="PE342" s="136"/>
      <c r="PF342" s="136"/>
      <c r="PG342" s="136"/>
      <c r="PH342" s="136"/>
      <c r="PI342" s="136"/>
      <c r="PJ342" s="136"/>
      <c r="PK342" s="136"/>
      <c r="PL342" s="136"/>
      <c r="PM342" s="136"/>
      <c r="PN342" s="136"/>
      <c r="PO342" s="136"/>
      <c r="PP342" s="136"/>
      <c r="PQ342" s="136"/>
      <c r="PR342" s="136"/>
      <c r="PS342" s="136"/>
      <c r="PT342" s="136"/>
      <c r="PU342" s="136"/>
      <c r="PV342" s="136"/>
      <c r="PW342" s="136"/>
      <c r="PX342" s="136"/>
      <c r="PY342" s="136"/>
      <c r="PZ342" s="136"/>
      <c r="QA342" s="136"/>
      <c r="QB342" s="136"/>
      <c r="QC342" s="136"/>
      <c r="QD342" s="136"/>
      <c r="QE342" s="136"/>
      <c r="QF342" s="136"/>
      <c r="QG342" s="136"/>
      <c r="QH342" s="136"/>
      <c r="QI342" s="136"/>
      <c r="QJ342" s="136"/>
      <c r="QK342" s="136"/>
      <c r="QL342" s="136"/>
      <c r="QM342" s="136"/>
      <c r="QN342" s="136"/>
      <c r="QO342" s="136"/>
      <c r="QP342" s="136"/>
      <c r="QQ342" s="136"/>
      <c r="QR342" s="136"/>
      <c r="QS342" s="136"/>
      <c r="QT342" s="136"/>
      <c r="QU342" s="136"/>
      <c r="QV342" s="136"/>
      <c r="QW342" s="136"/>
      <c r="QX342" s="136"/>
      <c r="QY342" s="136"/>
      <c r="QZ342" s="136"/>
      <c r="RA342" s="136"/>
      <c r="RB342" s="136"/>
      <c r="RC342" s="136"/>
      <c r="RD342" s="136"/>
      <c r="RE342" s="136"/>
      <c r="RF342" s="136"/>
      <c r="RG342" s="136"/>
      <c r="RH342" s="136"/>
      <c r="RI342" s="136"/>
      <c r="RJ342" s="136"/>
      <c r="RK342" s="136"/>
      <c r="RL342" s="136"/>
      <c r="RM342" s="136"/>
      <c r="RN342" s="136"/>
      <c r="RO342" s="136"/>
      <c r="RP342" s="136"/>
      <c r="RQ342" s="136"/>
      <c r="RR342" s="136"/>
      <c r="RS342" s="136"/>
      <c r="RT342" s="136"/>
      <c r="RU342" s="136"/>
      <c r="RV342" s="136"/>
      <c r="RW342" s="136"/>
      <c r="RX342" s="136"/>
      <c r="RY342" s="136"/>
      <c r="RZ342" s="136"/>
      <c r="SA342" s="136"/>
      <c r="SB342" s="136"/>
      <c r="SC342" s="136"/>
      <c r="SD342" s="136"/>
      <c r="SE342" s="136"/>
      <c r="SF342" s="136"/>
      <c r="SG342" s="136"/>
      <c r="SH342" s="136"/>
      <c r="SI342" s="136"/>
      <c r="SJ342" s="136"/>
      <c r="SK342" s="136"/>
      <c r="SL342" s="136"/>
      <c r="SM342" s="136"/>
      <c r="SN342" s="136"/>
      <c r="SO342" s="136"/>
      <c r="SP342" s="136"/>
      <c r="SQ342" s="136"/>
      <c r="SR342" s="136"/>
      <c r="SS342" s="136"/>
      <c r="ST342" s="136"/>
      <c r="SU342" s="136"/>
      <c r="SV342" s="136"/>
      <c r="SW342" s="136"/>
      <c r="SX342" s="136"/>
      <c r="SY342" s="136"/>
      <c r="SZ342" s="136"/>
      <c r="TA342" s="136"/>
      <c r="TB342" s="136"/>
      <c r="TC342" s="136"/>
      <c r="TD342" s="136"/>
      <c r="TE342" s="136"/>
      <c r="TF342" s="136"/>
      <c r="TG342" s="136"/>
      <c r="TH342" s="136"/>
      <c r="TI342" s="136"/>
      <c r="TJ342" s="136"/>
      <c r="TK342" s="136"/>
      <c r="TL342" s="136"/>
      <c r="TM342" s="136"/>
      <c r="TN342" s="136"/>
      <c r="TO342" s="136"/>
      <c r="TP342" s="136"/>
      <c r="TQ342" s="136"/>
      <c r="TR342" s="136"/>
      <c r="TS342" s="136"/>
      <c r="TT342" s="136"/>
      <c r="TU342" s="136"/>
      <c r="TV342" s="136"/>
      <c r="TW342" s="136"/>
      <c r="TX342" s="136"/>
      <c r="TY342" s="136"/>
      <c r="TZ342" s="136"/>
      <c r="UA342" s="136"/>
      <c r="UB342" s="136"/>
      <c r="UC342" s="136"/>
      <c r="UD342" s="136"/>
      <c r="UE342" s="136"/>
      <c r="UF342" s="136"/>
      <c r="UG342" s="136"/>
      <c r="UH342" s="136"/>
      <c r="UI342" s="136"/>
      <c r="UJ342" s="136"/>
      <c r="UK342" s="136"/>
      <c r="UL342" s="136"/>
      <c r="UM342" s="136"/>
      <c r="UN342" s="136"/>
      <c r="UO342" s="136"/>
      <c r="UP342" s="136"/>
      <c r="UQ342" s="136"/>
      <c r="UR342" s="136"/>
      <c r="US342" s="136"/>
      <c r="UT342" s="136"/>
      <c r="UU342" s="136"/>
      <c r="UV342" s="136"/>
      <c r="UW342" s="136"/>
      <c r="UX342" s="136"/>
      <c r="UY342" s="136"/>
      <c r="UZ342" s="136"/>
      <c r="VA342" s="136"/>
      <c r="VB342" s="136"/>
      <c r="VC342" s="136"/>
      <c r="VD342" s="136"/>
      <c r="VE342" s="136"/>
      <c r="VF342" s="136"/>
      <c r="VG342" s="136"/>
      <c r="VH342" s="136"/>
      <c r="VI342" s="136"/>
      <c r="VJ342" s="136"/>
      <c r="VK342" s="136"/>
      <c r="VL342" s="136"/>
      <c r="VM342" s="136"/>
      <c r="VN342" s="136"/>
      <c r="VO342" s="136"/>
      <c r="VP342" s="136"/>
      <c r="VQ342" s="136"/>
      <c r="VR342" s="136"/>
      <c r="VS342" s="136"/>
      <c r="VT342" s="136"/>
      <c r="VU342" s="136"/>
      <c r="VV342" s="136"/>
      <c r="VW342" s="136"/>
      <c r="VX342" s="136"/>
      <c r="VY342" s="136"/>
      <c r="VZ342" s="136"/>
      <c r="WA342" s="136"/>
      <c r="WB342" s="136"/>
      <c r="WC342" s="136"/>
      <c r="WD342" s="136"/>
      <c r="WE342" s="136"/>
      <c r="WF342" s="136"/>
      <c r="WG342" s="136"/>
      <c r="WH342" s="136"/>
      <c r="WI342" s="136"/>
      <c r="WJ342" s="136"/>
      <c r="WK342" s="136"/>
      <c r="WL342" s="136"/>
      <c r="WM342" s="136"/>
      <c r="WN342" s="136"/>
      <c r="WO342" s="136"/>
      <c r="WP342" s="136"/>
      <c r="WQ342" s="136"/>
      <c r="WR342" s="136"/>
      <c r="WS342" s="136"/>
      <c r="WT342" s="136"/>
      <c r="WU342" s="136"/>
      <c r="WV342" s="136"/>
      <c r="WW342" s="136"/>
      <c r="WX342" s="136"/>
      <c r="WY342" s="136"/>
      <c r="WZ342" s="136"/>
      <c r="XA342" s="136"/>
      <c r="XB342" s="136"/>
      <c r="XC342" s="136"/>
      <c r="XD342" s="136"/>
      <c r="XE342" s="136"/>
      <c r="XF342" s="136"/>
      <c r="XG342" s="136"/>
      <c r="XH342" s="136"/>
      <c r="XI342" s="136"/>
      <c r="XJ342" s="136"/>
      <c r="XK342" s="136"/>
      <c r="XL342" s="136"/>
      <c r="XM342" s="136"/>
      <c r="XN342" s="136"/>
      <c r="XO342" s="136"/>
      <c r="XP342" s="136"/>
      <c r="XQ342" s="136"/>
      <c r="XR342" s="136"/>
      <c r="XS342" s="136"/>
      <c r="XT342" s="136"/>
      <c r="XU342" s="136"/>
      <c r="XV342" s="136"/>
      <c r="XW342" s="136"/>
      <c r="XX342" s="136"/>
      <c r="XY342" s="136"/>
      <c r="XZ342" s="136"/>
      <c r="YA342" s="136"/>
      <c r="YB342" s="136"/>
      <c r="YC342" s="136"/>
      <c r="YD342" s="136"/>
      <c r="YE342" s="136"/>
      <c r="YF342" s="136"/>
      <c r="YG342" s="136"/>
      <c r="YH342" s="136"/>
      <c r="YI342" s="136"/>
      <c r="YJ342" s="136"/>
      <c r="YK342" s="136"/>
      <c r="YL342" s="136"/>
      <c r="YM342" s="136"/>
      <c r="YN342" s="136"/>
      <c r="YO342" s="136"/>
      <c r="YP342" s="136"/>
      <c r="YQ342" s="136"/>
      <c r="YR342" s="136"/>
      <c r="YS342" s="136"/>
      <c r="YT342" s="136"/>
      <c r="YU342" s="136"/>
      <c r="YV342" s="136"/>
      <c r="YW342" s="136"/>
      <c r="YX342" s="136"/>
      <c r="YY342" s="136"/>
      <c r="YZ342" s="136"/>
      <c r="ZA342" s="136"/>
      <c r="ZB342" s="136"/>
      <c r="ZC342" s="136"/>
      <c r="ZD342" s="136"/>
      <c r="ZE342" s="136"/>
      <c r="ZF342" s="136"/>
      <c r="ZG342" s="136"/>
      <c r="ZH342" s="136"/>
      <c r="ZI342" s="136"/>
      <c r="ZJ342" s="136"/>
      <c r="ZK342" s="136"/>
      <c r="ZL342" s="136"/>
      <c r="ZM342" s="136"/>
      <c r="ZN342" s="136"/>
      <c r="ZO342" s="136"/>
      <c r="ZP342" s="136"/>
      <c r="ZQ342" s="136"/>
      <c r="ZR342" s="136"/>
      <c r="ZS342" s="136"/>
      <c r="ZT342" s="136"/>
      <c r="ZU342" s="136"/>
      <c r="ZV342" s="136"/>
      <c r="ZW342" s="136"/>
      <c r="ZX342" s="136"/>
      <c r="ZY342" s="136"/>
      <c r="ZZ342" s="136"/>
      <c r="AAA342" s="136"/>
      <c r="AAB342" s="136"/>
      <c r="AAC342" s="136"/>
      <c r="AAD342" s="136"/>
      <c r="AAE342" s="136"/>
      <c r="AAF342" s="136"/>
      <c r="AAG342" s="136"/>
      <c r="AAH342" s="136"/>
      <c r="AAI342" s="136"/>
      <c r="AAJ342" s="136"/>
      <c r="AAK342" s="136"/>
      <c r="AAL342" s="136"/>
      <c r="AAM342" s="136"/>
      <c r="AAN342" s="136"/>
      <c r="AAO342" s="136"/>
      <c r="AAP342" s="136"/>
      <c r="AAQ342" s="136"/>
      <c r="AAR342" s="136"/>
      <c r="AAS342" s="136"/>
      <c r="AAT342" s="136"/>
      <c r="AAU342" s="136"/>
      <c r="AAV342" s="136"/>
      <c r="AAW342" s="136"/>
      <c r="AAX342" s="136"/>
      <c r="AAY342" s="136"/>
      <c r="AAZ342" s="136"/>
      <c r="ABA342" s="136"/>
      <c r="ABB342" s="136"/>
      <c r="ABC342" s="136"/>
      <c r="ABD342" s="136"/>
      <c r="ABE342" s="136"/>
      <c r="ABF342" s="136"/>
      <c r="ABG342" s="136"/>
      <c r="ABH342" s="136"/>
      <c r="ABI342" s="136"/>
      <c r="ABJ342" s="136"/>
      <c r="ABK342" s="136"/>
      <c r="ABL342" s="136"/>
      <c r="ABM342" s="136"/>
      <c r="ABN342" s="136"/>
      <c r="ABO342" s="136"/>
      <c r="ABP342" s="136"/>
      <c r="ABQ342" s="136"/>
      <c r="ABR342" s="136"/>
      <c r="ABS342" s="136"/>
      <c r="ABT342" s="136"/>
      <c r="ABU342" s="136"/>
      <c r="ABV342" s="136"/>
      <c r="ABW342" s="136"/>
      <c r="ABX342" s="136"/>
      <c r="ABY342" s="136"/>
      <c r="ABZ342" s="136"/>
      <c r="ACA342" s="136"/>
      <c r="ACB342" s="136"/>
      <c r="ACC342" s="136"/>
      <c r="ACD342" s="136"/>
      <c r="ACE342" s="136"/>
      <c r="ACF342" s="136"/>
      <c r="ACG342" s="136"/>
      <c r="ACH342" s="136"/>
      <c r="ACI342" s="136"/>
      <c r="ACJ342" s="136"/>
      <c r="ACK342" s="136"/>
      <c r="ACL342" s="136"/>
      <c r="ACM342" s="136"/>
      <c r="ACN342" s="136"/>
      <c r="ACO342" s="136"/>
      <c r="ACP342" s="136"/>
      <c r="ACQ342" s="136"/>
      <c r="ACR342" s="136"/>
      <c r="ACS342" s="136"/>
      <c r="ACT342" s="136"/>
      <c r="ACU342" s="136"/>
      <c r="ACV342" s="136"/>
      <c r="ACW342" s="136"/>
      <c r="ACX342" s="136"/>
      <c r="ACY342" s="136"/>
      <c r="ACZ342" s="136"/>
      <c r="ADA342" s="136"/>
      <c r="ADB342" s="136"/>
      <c r="ADC342" s="136"/>
      <c r="ADD342" s="136"/>
      <c r="ADE342" s="136"/>
      <c r="ADF342" s="136"/>
      <c r="ADG342" s="136"/>
      <c r="ADH342" s="136"/>
      <c r="ADI342" s="136"/>
      <c r="ADJ342" s="136"/>
      <c r="ADK342" s="136"/>
      <c r="ADL342" s="136"/>
      <c r="ADM342" s="136"/>
      <c r="ADN342" s="136"/>
      <c r="ADO342" s="136"/>
      <c r="ADP342" s="136"/>
      <c r="ADQ342" s="136"/>
      <c r="ADR342" s="136"/>
      <c r="ADS342" s="136"/>
      <c r="ADT342" s="136"/>
      <c r="ADU342" s="136"/>
      <c r="ADV342" s="136"/>
      <c r="ADW342" s="136"/>
      <c r="ADX342" s="136"/>
      <c r="ADY342" s="136"/>
      <c r="ADZ342" s="136"/>
      <c r="AEA342" s="136"/>
      <c r="AEB342" s="136"/>
      <c r="AEC342" s="136"/>
      <c r="AED342" s="136"/>
      <c r="AEE342" s="136"/>
      <c r="AEF342" s="136"/>
      <c r="AEG342" s="136"/>
      <c r="AEH342" s="136"/>
      <c r="AEI342" s="136"/>
      <c r="AEJ342" s="136"/>
      <c r="AEK342" s="136"/>
      <c r="AEL342" s="136"/>
      <c r="AEM342" s="136"/>
      <c r="AEN342" s="136"/>
      <c r="AEO342" s="136"/>
      <c r="AEP342" s="136"/>
      <c r="AEQ342" s="136"/>
      <c r="AER342" s="136"/>
      <c r="AES342" s="136"/>
      <c r="AET342" s="136"/>
      <c r="AEU342" s="136"/>
      <c r="AEV342" s="136"/>
      <c r="AEW342" s="136"/>
      <c r="AEX342" s="136"/>
      <c r="AEY342" s="136"/>
      <c r="AEZ342" s="136"/>
      <c r="AFA342" s="136"/>
      <c r="AFB342" s="136"/>
      <c r="AFC342" s="136"/>
      <c r="AFD342" s="136"/>
      <c r="AFE342" s="136"/>
      <c r="AFF342" s="136"/>
      <c r="AFG342" s="136"/>
      <c r="AFH342" s="136"/>
      <c r="AFI342" s="136"/>
      <c r="AFJ342" s="136"/>
      <c r="AFK342" s="136"/>
      <c r="AFL342" s="136"/>
      <c r="AFM342" s="136"/>
      <c r="AFN342" s="136"/>
      <c r="AFO342" s="136"/>
      <c r="AFP342" s="136"/>
      <c r="AFQ342" s="136"/>
      <c r="AFR342" s="136"/>
      <c r="AFS342" s="136"/>
      <c r="AFT342" s="136"/>
      <c r="AFU342" s="136"/>
      <c r="AFV342" s="136"/>
      <c r="AFW342" s="136"/>
      <c r="AFX342" s="136"/>
      <c r="AFY342" s="136"/>
      <c r="AFZ342" s="136"/>
      <c r="AGA342" s="136"/>
      <c r="AGB342" s="136"/>
      <c r="AGC342" s="136"/>
      <c r="AGD342" s="136"/>
      <c r="AGE342" s="136"/>
      <c r="AGF342" s="136"/>
      <c r="AGG342" s="136"/>
      <c r="AGH342" s="136"/>
      <c r="AGI342" s="136"/>
      <c r="AGJ342" s="136"/>
      <c r="AGK342" s="136"/>
      <c r="AGL342" s="136"/>
      <c r="AGM342" s="136"/>
      <c r="AGN342" s="136"/>
      <c r="AGO342" s="136"/>
      <c r="AGP342" s="136"/>
      <c r="AGQ342" s="136"/>
      <c r="AGR342" s="136"/>
      <c r="AGS342" s="136"/>
      <c r="AGT342" s="136"/>
      <c r="AGU342" s="136"/>
      <c r="AGV342" s="136"/>
      <c r="AGW342" s="136"/>
      <c r="AGX342" s="136"/>
      <c r="AGY342" s="136"/>
      <c r="AGZ342" s="136"/>
      <c r="AHA342" s="136"/>
      <c r="AHB342" s="136"/>
      <c r="AHC342" s="136"/>
      <c r="AHD342" s="136"/>
      <c r="AHE342" s="136"/>
      <c r="AHF342" s="136"/>
      <c r="AHG342" s="136"/>
      <c r="AHH342" s="136"/>
      <c r="AHI342" s="136"/>
      <c r="AHJ342" s="136"/>
      <c r="AHK342" s="136"/>
      <c r="AHL342" s="136"/>
      <c r="AHM342" s="136"/>
      <c r="AHN342" s="136"/>
      <c r="AHO342" s="136"/>
      <c r="AHP342" s="136"/>
      <c r="AHQ342" s="136"/>
      <c r="AHR342" s="136"/>
      <c r="AHS342" s="136"/>
      <c r="AHT342" s="136"/>
      <c r="AHU342" s="136"/>
      <c r="AHV342" s="136"/>
      <c r="AHW342" s="136"/>
      <c r="AHX342" s="136"/>
      <c r="AHY342" s="136"/>
      <c r="AHZ342" s="136"/>
      <c r="AIA342" s="136"/>
      <c r="AIB342" s="136"/>
      <c r="AIC342" s="136"/>
      <c r="AID342" s="136"/>
      <c r="AIE342" s="136"/>
      <c r="AIF342" s="136"/>
      <c r="AIG342" s="136"/>
      <c r="AIH342" s="136"/>
      <c r="AII342" s="136"/>
      <c r="AIJ342" s="136"/>
      <c r="AIK342" s="136"/>
      <c r="AIL342" s="136"/>
      <c r="AIM342" s="136"/>
      <c r="AIN342" s="136"/>
      <c r="AIO342" s="136"/>
      <c r="AIP342" s="136"/>
      <c r="AIQ342" s="136"/>
      <c r="AIR342" s="136"/>
      <c r="AIS342" s="136"/>
      <c r="AIT342" s="136"/>
      <c r="AIU342" s="136"/>
      <c r="AIV342" s="136"/>
      <c r="AIW342" s="136"/>
      <c r="AIX342" s="136"/>
      <c r="AIY342" s="136"/>
      <c r="AIZ342" s="136"/>
      <c r="AJA342" s="136"/>
      <c r="AJB342" s="136"/>
      <c r="AJC342" s="136"/>
      <c r="AJD342" s="136"/>
      <c r="AJE342" s="136"/>
      <c r="AJF342" s="136"/>
      <c r="AJG342" s="136"/>
      <c r="AJH342" s="136"/>
      <c r="AJI342" s="136"/>
      <c r="AJJ342" s="136"/>
      <c r="AJK342" s="136"/>
      <c r="AJL342" s="136"/>
      <c r="AJM342" s="136"/>
      <c r="AJN342" s="136"/>
      <c r="AJO342" s="136"/>
      <c r="AJP342" s="136"/>
      <c r="AJQ342" s="136"/>
      <c r="AJR342" s="136"/>
      <c r="AJS342" s="136"/>
      <c r="AJT342" s="136"/>
      <c r="AJU342" s="136"/>
      <c r="AJV342" s="136"/>
      <c r="AJW342" s="136"/>
      <c r="AJX342" s="136"/>
      <c r="AJY342" s="136"/>
      <c r="AJZ342" s="136"/>
      <c r="AKA342" s="136"/>
      <c r="AKB342" s="136"/>
      <c r="AKC342" s="136"/>
      <c r="AKD342" s="136"/>
      <c r="AKE342" s="136"/>
      <c r="AKF342" s="136"/>
      <c r="AKG342" s="136"/>
      <c r="AKH342" s="136"/>
      <c r="AKI342" s="136"/>
      <c r="AKJ342" s="136"/>
      <c r="AKK342" s="136"/>
      <c r="AKL342" s="136"/>
      <c r="AKM342" s="136"/>
      <c r="AKN342" s="136"/>
      <c r="AKO342" s="136"/>
      <c r="AKP342" s="136"/>
      <c r="AKQ342" s="136"/>
      <c r="AKR342" s="136"/>
      <c r="AKS342" s="136"/>
      <c r="AKT342" s="136"/>
      <c r="AKU342" s="136"/>
      <c r="AKV342" s="136"/>
      <c r="AKW342" s="136"/>
      <c r="AKX342" s="136"/>
      <c r="AKY342" s="136"/>
      <c r="AKZ342" s="136"/>
      <c r="ALA342" s="136"/>
      <c r="ALB342" s="136"/>
      <c r="ALC342" s="136"/>
      <c r="ALD342" s="136"/>
      <c r="ALE342" s="136"/>
      <c r="ALF342" s="136"/>
      <c r="ALG342" s="136"/>
      <c r="ALH342" s="136"/>
      <c r="ALI342" s="136"/>
      <c r="ALJ342" s="136"/>
      <c r="ALK342" s="136"/>
      <c r="ALL342" s="136"/>
      <c r="ALM342" s="136"/>
      <c r="ALN342" s="136"/>
      <c r="ALO342" s="136"/>
      <c r="ALP342" s="136"/>
      <c r="ALQ342" s="136"/>
      <c r="ALR342" s="136"/>
      <c r="ALS342" s="136"/>
      <c r="ALT342" s="136"/>
      <c r="ALU342" s="136"/>
      <c r="ALV342" s="136"/>
      <c r="ALW342" s="136"/>
      <c r="ALX342" s="136"/>
      <c r="ALY342" s="136"/>
      <c r="ALZ342" s="136"/>
      <c r="AMA342" s="136"/>
      <c r="AMB342" s="136"/>
      <c r="AMC342" s="136"/>
      <c r="AMD342" s="136"/>
      <c r="AME342" s="136"/>
      <c r="AMF342" s="136"/>
      <c r="AMG342" s="136"/>
      <c r="AMH342" s="136"/>
      <c r="AMI342" s="136"/>
    </row>
    <row r="343" spans="1:1023" ht="29.25" x14ac:dyDescent="0.25">
      <c r="A343" s="172" t="s">
        <v>1254</v>
      </c>
      <c r="B343" s="193">
        <v>343</v>
      </c>
      <c r="C343" s="261" t="s">
        <v>26034</v>
      </c>
      <c r="D343" s="212" t="s">
        <v>1255</v>
      </c>
      <c r="E343" s="136"/>
      <c r="F343" s="220">
        <v>4</v>
      </c>
      <c r="G343" s="214"/>
      <c r="H343" s="214"/>
      <c r="I343" s="367">
        <v>1.74</v>
      </c>
      <c r="J343" s="443"/>
      <c r="K343" s="161"/>
      <c r="L343" s="409" t="s">
        <v>771</v>
      </c>
      <c r="M343" s="161"/>
      <c r="N343" s="161"/>
      <c r="O343" s="161"/>
      <c r="P343" s="161"/>
      <c r="Q343" s="161"/>
      <c r="R343" s="161"/>
      <c r="S343" s="161"/>
      <c r="T343" s="161"/>
      <c r="U343" s="161"/>
      <c r="V343" s="256">
        <f>IF(O343=1,10,100)</f>
        <v>100</v>
      </c>
      <c r="W343" s="256">
        <f>IF(O343=1,1,IF(O343=2,10,100))</f>
        <v>100</v>
      </c>
      <c r="X343" s="256">
        <f>IF(O343=3,20,100)</f>
        <v>100</v>
      </c>
      <c r="Y343" s="256">
        <f>IF(P343=1,10,100)</f>
        <v>100</v>
      </c>
      <c r="Z343" s="256">
        <f>IF(P343=1,1,IF(P343=2,10,100))</f>
        <v>100</v>
      </c>
      <c r="AA343" s="257">
        <f>IF(OR(EXACT(Q343,"1A"),EXACT(Q343,"1B")),0.1,IF(Q343=2,1,100))</f>
        <v>100</v>
      </c>
      <c r="AB343" s="257">
        <f>IF(OR(EXACT(R343,"1A"),EXACT(R343,"1B")),0.1,IF(R343=2,1,100))</f>
        <v>100</v>
      </c>
      <c r="AC343" s="257">
        <f>IF(OR(EXACT(S343,"1A"),EXACT(S343,"1B")),0.3,IF(S343=2,3,100))</f>
        <v>100</v>
      </c>
      <c r="AD343" s="136"/>
      <c r="AE343" s="136"/>
      <c r="AF343" s="249">
        <f>IF(OR(OR(EXACT(J343,"1A"),EXACT(J343,"1B"),EXACT(J343,"1C")),K343=1),1,IF(K343=2,10,100))</f>
        <v>100</v>
      </c>
      <c r="AG343" s="249">
        <f>IF(OR(EXACT(J343,"1A"),EXACT(J343,"1B"),EXACT(J343,"1C")),1,IF(J343=2,10,100))</f>
        <v>100</v>
      </c>
      <c r="AH343" s="249">
        <f>IF(OR(EXACT(J343,"1A"),EXACT(J343,"1B"),EXACT(J343,"1C"),K343=1),3,100)</f>
        <v>100</v>
      </c>
      <c r="AI343" s="249">
        <f>IF(OR(EXACT(J343,"1A"),EXACT(J343,"1B"),EXACT(J343,"1C")),5,100)</f>
        <v>100</v>
      </c>
      <c r="AJ343" s="269" t="s">
        <v>26035</v>
      </c>
      <c r="AK343" s="193">
        <v>1</v>
      </c>
      <c r="AL343" s="220">
        <v>1</v>
      </c>
      <c r="AM343" s="251"/>
      <c r="AN343" s="220">
        <v>10</v>
      </c>
      <c r="AO343" s="220">
        <v>10</v>
      </c>
      <c r="AP343" s="136"/>
      <c r="AQ343" s="285" t="s">
        <v>779</v>
      </c>
      <c r="AR343" s="136"/>
      <c r="AS343" s="136"/>
      <c r="AT343" s="136"/>
      <c r="AU343" s="136"/>
      <c r="AV343" s="136"/>
      <c r="AW343" s="136"/>
      <c r="AX343" s="136"/>
      <c r="AY343" s="136"/>
      <c r="AZ343" s="136"/>
      <c r="BA343" s="136"/>
      <c r="BB343" s="136"/>
      <c r="BC343" s="136"/>
      <c r="BD343" s="136"/>
      <c r="BE343" s="136"/>
      <c r="BF343" s="136"/>
      <c r="BG343" s="136"/>
      <c r="BH343" s="136"/>
      <c r="BI343" s="136"/>
      <c r="BJ343" s="136"/>
      <c r="BK343" s="136"/>
      <c r="BL343" s="136"/>
      <c r="BM343" s="136"/>
      <c r="BN343" s="136"/>
      <c r="BO343" s="136"/>
      <c r="BP343" s="136"/>
      <c r="BQ343" s="136"/>
      <c r="BR343" s="136"/>
      <c r="BS343" s="136"/>
      <c r="BT343" s="136"/>
      <c r="BU343" s="136"/>
      <c r="BV343" s="136"/>
      <c r="BW343" s="136"/>
      <c r="BX343" s="136"/>
      <c r="BY343" s="136"/>
      <c r="BZ343" s="136"/>
      <c r="CA343" s="136"/>
      <c r="CB343" s="136"/>
      <c r="CC343" s="136"/>
      <c r="CD343" s="136"/>
      <c r="CE343" s="136"/>
      <c r="CF343" s="136"/>
      <c r="CG343" s="136"/>
      <c r="CH343" s="136"/>
      <c r="CI343" s="136"/>
      <c r="CJ343" s="136"/>
      <c r="CK343" s="136"/>
      <c r="CL343" s="136"/>
      <c r="CM343" s="136"/>
      <c r="CN343" s="136"/>
      <c r="CO343" s="136"/>
      <c r="CP343" s="136"/>
      <c r="CQ343" s="136"/>
      <c r="CR343" s="136"/>
      <c r="CS343" s="136"/>
      <c r="CT343" s="136"/>
      <c r="CU343" s="136"/>
      <c r="CV343" s="136"/>
      <c r="CW343" s="136"/>
      <c r="CX343" s="136"/>
      <c r="CY343" s="136"/>
      <c r="CZ343" s="136"/>
      <c r="DA343" s="136"/>
      <c r="DB343" s="136"/>
      <c r="DC343" s="136"/>
      <c r="DD343" s="136"/>
      <c r="DE343" s="136"/>
      <c r="DF343" s="136"/>
      <c r="DG343" s="136"/>
      <c r="DH343" s="136"/>
      <c r="DI343" s="136"/>
      <c r="DJ343" s="136"/>
      <c r="DK343" s="136"/>
      <c r="DL343" s="136"/>
      <c r="DM343" s="136"/>
      <c r="DN343" s="136"/>
      <c r="DO343" s="136"/>
      <c r="DP343" s="136"/>
      <c r="DQ343" s="136"/>
      <c r="DR343" s="136"/>
      <c r="DS343" s="136"/>
      <c r="DT343" s="136"/>
      <c r="DU343" s="136"/>
      <c r="DV343" s="136"/>
      <c r="DW343" s="136"/>
      <c r="DX343" s="136"/>
      <c r="DY343" s="136"/>
      <c r="DZ343" s="136"/>
      <c r="EA343" s="136"/>
      <c r="EB343" s="136"/>
      <c r="EC343" s="136"/>
      <c r="ED343" s="136"/>
      <c r="EE343" s="136"/>
      <c r="EF343" s="136"/>
      <c r="EG343" s="136"/>
      <c r="EH343" s="136"/>
      <c r="EI343" s="136"/>
      <c r="EJ343" s="136"/>
      <c r="EK343" s="136"/>
      <c r="EL343" s="136"/>
      <c r="EM343" s="136"/>
      <c r="EN343" s="136"/>
      <c r="EO343" s="136"/>
      <c r="EP343" s="136"/>
      <c r="EQ343" s="136"/>
      <c r="ER343" s="136"/>
      <c r="ES343" s="136"/>
      <c r="ET343" s="136"/>
      <c r="EU343" s="136"/>
      <c r="EV343" s="136"/>
      <c r="EW343" s="136"/>
      <c r="EX343" s="136"/>
      <c r="EY343" s="136"/>
      <c r="EZ343" s="136"/>
      <c r="FA343" s="136"/>
      <c r="FB343" s="136"/>
      <c r="FC343" s="136"/>
      <c r="FD343" s="136"/>
      <c r="FE343" s="136"/>
      <c r="FF343" s="136"/>
      <c r="FG343" s="136"/>
      <c r="FH343" s="136"/>
      <c r="FI343" s="136"/>
      <c r="FJ343" s="136"/>
      <c r="FK343" s="136"/>
      <c r="FL343" s="136"/>
      <c r="FM343" s="136"/>
      <c r="FN343" s="136"/>
      <c r="FO343" s="136"/>
      <c r="FP343" s="136"/>
      <c r="FQ343" s="136"/>
      <c r="FR343" s="136"/>
      <c r="FS343" s="136"/>
      <c r="FT343" s="136"/>
      <c r="FU343" s="136"/>
      <c r="FV343" s="136"/>
      <c r="FW343" s="136"/>
      <c r="FX343" s="136"/>
      <c r="FY343" s="136"/>
      <c r="FZ343" s="136"/>
      <c r="GA343" s="136"/>
      <c r="GB343" s="136"/>
      <c r="GC343" s="136"/>
      <c r="GD343" s="136"/>
      <c r="GE343" s="136"/>
      <c r="GF343" s="136"/>
      <c r="GG343" s="136"/>
      <c r="GH343" s="136"/>
      <c r="GI343" s="136"/>
      <c r="GJ343" s="136"/>
      <c r="GK343" s="136"/>
      <c r="GL343" s="136"/>
      <c r="GM343" s="136"/>
      <c r="GN343" s="136"/>
      <c r="GO343" s="136"/>
      <c r="GP343" s="136"/>
      <c r="GQ343" s="136"/>
      <c r="GR343" s="136"/>
      <c r="GS343" s="136"/>
      <c r="GT343" s="136"/>
      <c r="GU343" s="136"/>
      <c r="GV343" s="136"/>
      <c r="GW343" s="136"/>
      <c r="GX343" s="136"/>
      <c r="GY343" s="136"/>
      <c r="GZ343" s="136"/>
      <c r="HA343" s="136"/>
      <c r="HB343" s="136"/>
      <c r="HC343" s="136"/>
      <c r="HD343" s="136"/>
      <c r="HE343" s="136"/>
      <c r="HF343" s="136"/>
      <c r="HG343" s="136"/>
      <c r="HH343" s="136"/>
      <c r="HI343" s="136"/>
      <c r="HJ343" s="136"/>
      <c r="HK343" s="136"/>
      <c r="HL343" s="136"/>
      <c r="HM343" s="136"/>
      <c r="HN343" s="136"/>
      <c r="HO343" s="136"/>
      <c r="HP343" s="136"/>
      <c r="HQ343" s="136"/>
      <c r="HR343" s="136"/>
      <c r="HS343" s="136"/>
      <c r="HT343" s="136"/>
      <c r="HU343" s="136"/>
      <c r="HV343" s="136"/>
      <c r="HW343" s="136"/>
      <c r="HX343" s="136"/>
      <c r="HY343" s="136"/>
      <c r="HZ343" s="136"/>
      <c r="IA343" s="136"/>
      <c r="IB343" s="136"/>
      <c r="IC343" s="136"/>
      <c r="ID343" s="136"/>
      <c r="IE343" s="136"/>
      <c r="IF343" s="136"/>
      <c r="IG343" s="136"/>
      <c r="IH343" s="136"/>
      <c r="II343" s="136"/>
      <c r="IJ343" s="136"/>
      <c r="IK343" s="136"/>
      <c r="IL343" s="136"/>
      <c r="IM343" s="136"/>
      <c r="IN343" s="136"/>
      <c r="IO343" s="136"/>
      <c r="IP343" s="136"/>
      <c r="IQ343" s="136"/>
      <c r="IR343" s="136"/>
      <c r="IS343" s="136"/>
      <c r="IT343" s="136"/>
      <c r="IU343" s="136"/>
      <c r="IV343" s="136"/>
      <c r="IW343" s="136"/>
      <c r="IX343" s="136"/>
      <c r="IY343" s="136"/>
      <c r="IZ343" s="136"/>
      <c r="JA343" s="136"/>
      <c r="JB343" s="136"/>
      <c r="JC343" s="136"/>
      <c r="JD343" s="136"/>
      <c r="JE343" s="136"/>
      <c r="JF343" s="136"/>
      <c r="JG343" s="136"/>
      <c r="JH343" s="136"/>
      <c r="JI343" s="136"/>
      <c r="JJ343" s="136"/>
      <c r="JK343" s="136"/>
      <c r="JL343" s="136"/>
      <c r="JM343" s="136"/>
      <c r="JN343" s="136"/>
      <c r="JO343" s="136"/>
      <c r="JP343" s="136"/>
      <c r="JQ343" s="136"/>
      <c r="JR343" s="136"/>
      <c r="JS343" s="136"/>
      <c r="JT343" s="136"/>
      <c r="JU343" s="136"/>
      <c r="JV343" s="136"/>
      <c r="JW343" s="136"/>
      <c r="JX343" s="136"/>
      <c r="JY343" s="136"/>
      <c r="JZ343" s="136"/>
      <c r="KA343" s="136"/>
      <c r="KB343" s="136"/>
      <c r="KC343" s="136"/>
      <c r="KD343" s="136"/>
      <c r="KE343" s="136"/>
      <c r="KF343" s="136"/>
      <c r="KG343" s="136"/>
      <c r="KH343" s="136"/>
      <c r="KI343" s="136"/>
      <c r="KJ343" s="136"/>
      <c r="KK343" s="136"/>
      <c r="KL343" s="136"/>
      <c r="KM343" s="136"/>
      <c r="KN343" s="136"/>
      <c r="KO343" s="136"/>
      <c r="KP343" s="136"/>
      <c r="KQ343" s="136"/>
      <c r="KR343" s="136"/>
      <c r="KS343" s="136"/>
      <c r="KT343" s="136"/>
      <c r="KU343" s="136"/>
      <c r="KV343" s="136"/>
      <c r="KW343" s="136"/>
      <c r="KX343" s="136"/>
      <c r="KY343" s="136"/>
      <c r="KZ343" s="136"/>
      <c r="LA343" s="136"/>
      <c r="LB343" s="136"/>
      <c r="LC343" s="136"/>
      <c r="LD343" s="136"/>
      <c r="LE343" s="136"/>
      <c r="LF343" s="136"/>
      <c r="LG343" s="136"/>
      <c r="LH343" s="136"/>
      <c r="LI343" s="136"/>
      <c r="LJ343" s="136"/>
      <c r="LK343" s="136"/>
      <c r="LL343" s="136"/>
      <c r="LM343" s="136"/>
      <c r="LN343" s="136"/>
      <c r="LO343" s="136"/>
      <c r="LP343" s="136"/>
      <c r="LQ343" s="136"/>
      <c r="LR343" s="136"/>
      <c r="LS343" s="136"/>
      <c r="LT343" s="136"/>
      <c r="LU343" s="136"/>
      <c r="LV343" s="136"/>
      <c r="LW343" s="136"/>
      <c r="LX343" s="136"/>
      <c r="LY343" s="136"/>
      <c r="LZ343" s="136"/>
      <c r="MA343" s="136"/>
      <c r="MB343" s="136"/>
      <c r="MC343" s="136"/>
      <c r="MD343" s="136"/>
      <c r="ME343" s="136"/>
      <c r="MF343" s="136"/>
      <c r="MG343" s="136"/>
      <c r="MH343" s="136"/>
      <c r="MI343" s="136"/>
      <c r="MJ343" s="136"/>
      <c r="MK343" s="136"/>
      <c r="ML343" s="136"/>
      <c r="MM343" s="136"/>
      <c r="MN343" s="136"/>
      <c r="MO343" s="136"/>
      <c r="MP343" s="136"/>
      <c r="MQ343" s="136"/>
      <c r="MR343" s="136"/>
      <c r="MS343" s="136"/>
      <c r="MT343" s="136"/>
      <c r="MU343" s="136"/>
      <c r="MV343" s="136"/>
      <c r="MW343" s="136"/>
      <c r="MX343" s="136"/>
      <c r="MY343" s="136"/>
      <c r="MZ343" s="136"/>
      <c r="NA343" s="136"/>
      <c r="NB343" s="136"/>
      <c r="NC343" s="136"/>
      <c r="ND343" s="136"/>
      <c r="NE343" s="136"/>
      <c r="NF343" s="136"/>
      <c r="NG343" s="136"/>
      <c r="NH343" s="136"/>
      <c r="NI343" s="136"/>
      <c r="NJ343" s="136"/>
      <c r="NK343" s="136"/>
      <c r="NL343" s="136"/>
      <c r="NM343" s="136"/>
      <c r="NN343" s="136"/>
      <c r="NO343" s="136"/>
      <c r="NP343" s="136"/>
      <c r="NQ343" s="136"/>
      <c r="NR343" s="136"/>
      <c r="NS343" s="136"/>
      <c r="NT343" s="136"/>
      <c r="NU343" s="136"/>
      <c r="NV343" s="136"/>
      <c r="NW343" s="136"/>
      <c r="NX343" s="136"/>
      <c r="NY343" s="136"/>
      <c r="NZ343" s="136"/>
      <c r="OA343" s="136"/>
      <c r="OB343" s="136"/>
      <c r="OC343" s="136"/>
      <c r="OD343" s="136"/>
      <c r="OE343" s="136"/>
      <c r="OF343" s="136"/>
      <c r="OG343" s="136"/>
      <c r="OH343" s="136"/>
      <c r="OI343" s="136"/>
      <c r="OJ343" s="136"/>
      <c r="OK343" s="136"/>
      <c r="OL343" s="136"/>
      <c r="OM343" s="136"/>
      <c r="ON343" s="136"/>
      <c r="OO343" s="136"/>
      <c r="OP343" s="136"/>
      <c r="OQ343" s="136"/>
      <c r="OR343" s="136"/>
      <c r="OS343" s="136"/>
      <c r="OT343" s="136"/>
      <c r="OU343" s="136"/>
      <c r="OV343" s="136"/>
      <c r="OW343" s="136"/>
      <c r="OX343" s="136"/>
      <c r="OY343" s="136"/>
      <c r="OZ343" s="136"/>
      <c r="PA343" s="136"/>
      <c r="PB343" s="136"/>
      <c r="PC343" s="136"/>
      <c r="PD343" s="136"/>
      <c r="PE343" s="136"/>
      <c r="PF343" s="136"/>
      <c r="PG343" s="136"/>
      <c r="PH343" s="136"/>
      <c r="PI343" s="136"/>
      <c r="PJ343" s="136"/>
      <c r="PK343" s="136"/>
      <c r="PL343" s="136"/>
      <c r="PM343" s="136"/>
      <c r="PN343" s="136"/>
      <c r="PO343" s="136"/>
      <c r="PP343" s="136"/>
      <c r="PQ343" s="136"/>
      <c r="PR343" s="136"/>
      <c r="PS343" s="136"/>
      <c r="PT343" s="136"/>
      <c r="PU343" s="136"/>
      <c r="PV343" s="136"/>
      <c r="PW343" s="136"/>
      <c r="PX343" s="136"/>
      <c r="PY343" s="136"/>
      <c r="PZ343" s="136"/>
      <c r="QA343" s="136"/>
      <c r="QB343" s="136"/>
      <c r="QC343" s="136"/>
      <c r="QD343" s="136"/>
      <c r="QE343" s="136"/>
      <c r="QF343" s="136"/>
      <c r="QG343" s="136"/>
      <c r="QH343" s="136"/>
      <c r="QI343" s="136"/>
      <c r="QJ343" s="136"/>
      <c r="QK343" s="136"/>
      <c r="QL343" s="136"/>
      <c r="QM343" s="136"/>
      <c r="QN343" s="136"/>
      <c r="QO343" s="136"/>
      <c r="QP343" s="136"/>
      <c r="QQ343" s="136"/>
      <c r="QR343" s="136"/>
      <c r="QS343" s="136"/>
      <c r="QT343" s="136"/>
      <c r="QU343" s="136"/>
      <c r="QV343" s="136"/>
      <c r="QW343" s="136"/>
      <c r="QX343" s="136"/>
      <c r="QY343" s="136"/>
      <c r="QZ343" s="136"/>
      <c r="RA343" s="136"/>
      <c r="RB343" s="136"/>
      <c r="RC343" s="136"/>
      <c r="RD343" s="136"/>
      <c r="RE343" s="136"/>
      <c r="RF343" s="136"/>
      <c r="RG343" s="136"/>
      <c r="RH343" s="136"/>
      <c r="RI343" s="136"/>
      <c r="RJ343" s="136"/>
      <c r="RK343" s="136"/>
      <c r="RL343" s="136"/>
      <c r="RM343" s="136"/>
      <c r="RN343" s="136"/>
      <c r="RO343" s="136"/>
      <c r="RP343" s="136"/>
      <c r="RQ343" s="136"/>
      <c r="RR343" s="136"/>
      <c r="RS343" s="136"/>
      <c r="RT343" s="136"/>
      <c r="RU343" s="136"/>
      <c r="RV343" s="136"/>
      <c r="RW343" s="136"/>
      <c r="RX343" s="136"/>
      <c r="RY343" s="136"/>
      <c r="RZ343" s="136"/>
      <c r="SA343" s="136"/>
      <c r="SB343" s="136"/>
      <c r="SC343" s="136"/>
      <c r="SD343" s="136"/>
      <c r="SE343" s="136"/>
      <c r="SF343" s="136"/>
      <c r="SG343" s="136"/>
      <c r="SH343" s="136"/>
      <c r="SI343" s="136"/>
      <c r="SJ343" s="136"/>
      <c r="SK343" s="136"/>
      <c r="SL343" s="136"/>
      <c r="SM343" s="136"/>
      <c r="SN343" s="136"/>
      <c r="SO343" s="136"/>
      <c r="SP343" s="136"/>
      <c r="SQ343" s="136"/>
      <c r="SR343" s="136"/>
      <c r="SS343" s="136"/>
      <c r="ST343" s="136"/>
      <c r="SU343" s="136"/>
      <c r="SV343" s="136"/>
      <c r="SW343" s="136"/>
      <c r="SX343" s="136"/>
      <c r="SY343" s="136"/>
      <c r="SZ343" s="136"/>
      <c r="TA343" s="136"/>
      <c r="TB343" s="136"/>
      <c r="TC343" s="136"/>
      <c r="TD343" s="136"/>
      <c r="TE343" s="136"/>
      <c r="TF343" s="136"/>
      <c r="TG343" s="136"/>
      <c r="TH343" s="136"/>
      <c r="TI343" s="136"/>
      <c r="TJ343" s="136"/>
      <c r="TK343" s="136"/>
      <c r="TL343" s="136"/>
      <c r="TM343" s="136"/>
      <c r="TN343" s="136"/>
      <c r="TO343" s="136"/>
      <c r="TP343" s="136"/>
      <c r="TQ343" s="136"/>
      <c r="TR343" s="136"/>
      <c r="TS343" s="136"/>
      <c r="TT343" s="136"/>
      <c r="TU343" s="136"/>
      <c r="TV343" s="136"/>
      <c r="TW343" s="136"/>
      <c r="TX343" s="136"/>
      <c r="TY343" s="136"/>
      <c r="TZ343" s="136"/>
      <c r="UA343" s="136"/>
      <c r="UB343" s="136"/>
      <c r="UC343" s="136"/>
      <c r="UD343" s="136"/>
      <c r="UE343" s="136"/>
      <c r="UF343" s="136"/>
      <c r="UG343" s="136"/>
      <c r="UH343" s="136"/>
      <c r="UI343" s="136"/>
      <c r="UJ343" s="136"/>
      <c r="UK343" s="136"/>
      <c r="UL343" s="136"/>
      <c r="UM343" s="136"/>
      <c r="UN343" s="136"/>
      <c r="UO343" s="136"/>
      <c r="UP343" s="136"/>
      <c r="UQ343" s="136"/>
      <c r="UR343" s="136"/>
      <c r="US343" s="136"/>
      <c r="UT343" s="136"/>
      <c r="UU343" s="136"/>
      <c r="UV343" s="136"/>
      <c r="UW343" s="136"/>
      <c r="UX343" s="136"/>
      <c r="UY343" s="136"/>
      <c r="UZ343" s="136"/>
      <c r="VA343" s="136"/>
      <c r="VB343" s="136"/>
      <c r="VC343" s="136"/>
      <c r="VD343" s="136"/>
      <c r="VE343" s="136"/>
      <c r="VF343" s="136"/>
      <c r="VG343" s="136"/>
      <c r="VH343" s="136"/>
      <c r="VI343" s="136"/>
      <c r="VJ343" s="136"/>
      <c r="VK343" s="136"/>
      <c r="VL343" s="136"/>
      <c r="VM343" s="136"/>
      <c r="VN343" s="136"/>
      <c r="VO343" s="136"/>
      <c r="VP343" s="136"/>
      <c r="VQ343" s="136"/>
      <c r="VR343" s="136"/>
      <c r="VS343" s="136"/>
      <c r="VT343" s="136"/>
      <c r="VU343" s="136"/>
      <c r="VV343" s="136"/>
      <c r="VW343" s="136"/>
      <c r="VX343" s="136"/>
      <c r="VY343" s="136"/>
      <c r="VZ343" s="136"/>
      <c r="WA343" s="136"/>
      <c r="WB343" s="136"/>
      <c r="WC343" s="136"/>
      <c r="WD343" s="136"/>
      <c r="WE343" s="136"/>
      <c r="WF343" s="136"/>
      <c r="WG343" s="136"/>
      <c r="WH343" s="136"/>
      <c r="WI343" s="136"/>
      <c r="WJ343" s="136"/>
      <c r="WK343" s="136"/>
      <c r="WL343" s="136"/>
      <c r="WM343" s="136"/>
      <c r="WN343" s="136"/>
      <c r="WO343" s="136"/>
      <c r="WP343" s="136"/>
      <c r="WQ343" s="136"/>
      <c r="WR343" s="136"/>
      <c r="WS343" s="136"/>
      <c r="WT343" s="136"/>
      <c r="WU343" s="136"/>
      <c r="WV343" s="136"/>
      <c r="WW343" s="136"/>
      <c r="WX343" s="136"/>
      <c r="WY343" s="136"/>
      <c r="WZ343" s="136"/>
      <c r="XA343" s="136"/>
      <c r="XB343" s="136"/>
      <c r="XC343" s="136"/>
      <c r="XD343" s="136"/>
      <c r="XE343" s="136"/>
      <c r="XF343" s="136"/>
      <c r="XG343" s="136"/>
      <c r="XH343" s="136"/>
      <c r="XI343" s="136"/>
      <c r="XJ343" s="136"/>
      <c r="XK343" s="136"/>
      <c r="XL343" s="136"/>
      <c r="XM343" s="136"/>
      <c r="XN343" s="136"/>
      <c r="XO343" s="136"/>
      <c r="XP343" s="136"/>
      <c r="XQ343" s="136"/>
      <c r="XR343" s="136"/>
      <c r="XS343" s="136"/>
      <c r="XT343" s="136"/>
      <c r="XU343" s="136"/>
      <c r="XV343" s="136"/>
      <c r="XW343" s="136"/>
      <c r="XX343" s="136"/>
      <c r="XY343" s="136"/>
      <c r="XZ343" s="136"/>
      <c r="YA343" s="136"/>
      <c r="YB343" s="136"/>
      <c r="YC343" s="136"/>
      <c r="YD343" s="136"/>
      <c r="YE343" s="136"/>
      <c r="YF343" s="136"/>
      <c r="YG343" s="136"/>
      <c r="YH343" s="136"/>
      <c r="YI343" s="136"/>
      <c r="YJ343" s="136"/>
      <c r="YK343" s="136"/>
      <c r="YL343" s="136"/>
      <c r="YM343" s="136"/>
      <c r="YN343" s="136"/>
      <c r="YO343" s="136"/>
      <c r="YP343" s="136"/>
      <c r="YQ343" s="136"/>
      <c r="YR343" s="136"/>
      <c r="YS343" s="136"/>
      <c r="YT343" s="136"/>
      <c r="YU343" s="136"/>
      <c r="YV343" s="136"/>
      <c r="YW343" s="136"/>
      <c r="YX343" s="136"/>
      <c r="YY343" s="136"/>
      <c r="YZ343" s="136"/>
      <c r="ZA343" s="136"/>
      <c r="ZB343" s="136"/>
      <c r="ZC343" s="136"/>
      <c r="ZD343" s="136"/>
      <c r="ZE343" s="136"/>
      <c r="ZF343" s="136"/>
      <c r="ZG343" s="136"/>
      <c r="ZH343" s="136"/>
      <c r="ZI343" s="136"/>
      <c r="ZJ343" s="136"/>
      <c r="ZK343" s="136"/>
      <c r="ZL343" s="136"/>
      <c r="ZM343" s="136"/>
      <c r="ZN343" s="136"/>
      <c r="ZO343" s="136"/>
      <c r="ZP343" s="136"/>
      <c r="ZQ343" s="136"/>
      <c r="ZR343" s="136"/>
      <c r="ZS343" s="136"/>
      <c r="ZT343" s="136"/>
      <c r="ZU343" s="136"/>
      <c r="ZV343" s="136"/>
      <c r="ZW343" s="136"/>
      <c r="ZX343" s="136"/>
      <c r="ZY343" s="136"/>
      <c r="ZZ343" s="136"/>
      <c r="AAA343" s="136"/>
      <c r="AAB343" s="136"/>
      <c r="AAC343" s="136"/>
      <c r="AAD343" s="136"/>
      <c r="AAE343" s="136"/>
      <c r="AAF343" s="136"/>
      <c r="AAG343" s="136"/>
      <c r="AAH343" s="136"/>
      <c r="AAI343" s="136"/>
      <c r="AAJ343" s="136"/>
      <c r="AAK343" s="136"/>
      <c r="AAL343" s="136"/>
      <c r="AAM343" s="136"/>
      <c r="AAN343" s="136"/>
      <c r="AAO343" s="136"/>
      <c r="AAP343" s="136"/>
      <c r="AAQ343" s="136"/>
      <c r="AAR343" s="136"/>
      <c r="AAS343" s="136"/>
      <c r="AAT343" s="136"/>
      <c r="AAU343" s="136"/>
      <c r="AAV343" s="136"/>
      <c r="AAW343" s="136"/>
      <c r="AAX343" s="136"/>
      <c r="AAY343" s="136"/>
      <c r="AAZ343" s="136"/>
      <c r="ABA343" s="136"/>
      <c r="ABB343" s="136"/>
      <c r="ABC343" s="136"/>
      <c r="ABD343" s="136"/>
      <c r="ABE343" s="136"/>
      <c r="ABF343" s="136"/>
      <c r="ABG343" s="136"/>
      <c r="ABH343" s="136"/>
      <c r="ABI343" s="136"/>
      <c r="ABJ343" s="136"/>
      <c r="ABK343" s="136"/>
      <c r="ABL343" s="136"/>
      <c r="ABM343" s="136"/>
      <c r="ABN343" s="136"/>
      <c r="ABO343" s="136"/>
      <c r="ABP343" s="136"/>
      <c r="ABQ343" s="136"/>
      <c r="ABR343" s="136"/>
      <c r="ABS343" s="136"/>
      <c r="ABT343" s="136"/>
      <c r="ABU343" s="136"/>
      <c r="ABV343" s="136"/>
      <c r="ABW343" s="136"/>
      <c r="ABX343" s="136"/>
      <c r="ABY343" s="136"/>
      <c r="ABZ343" s="136"/>
      <c r="ACA343" s="136"/>
      <c r="ACB343" s="136"/>
      <c r="ACC343" s="136"/>
      <c r="ACD343" s="136"/>
      <c r="ACE343" s="136"/>
      <c r="ACF343" s="136"/>
      <c r="ACG343" s="136"/>
      <c r="ACH343" s="136"/>
      <c r="ACI343" s="136"/>
      <c r="ACJ343" s="136"/>
      <c r="ACK343" s="136"/>
      <c r="ACL343" s="136"/>
      <c r="ACM343" s="136"/>
      <c r="ACN343" s="136"/>
      <c r="ACO343" s="136"/>
      <c r="ACP343" s="136"/>
      <c r="ACQ343" s="136"/>
      <c r="ACR343" s="136"/>
      <c r="ACS343" s="136"/>
      <c r="ACT343" s="136"/>
      <c r="ACU343" s="136"/>
      <c r="ACV343" s="136"/>
      <c r="ACW343" s="136"/>
      <c r="ACX343" s="136"/>
      <c r="ACY343" s="136"/>
      <c r="ACZ343" s="136"/>
      <c r="ADA343" s="136"/>
      <c r="ADB343" s="136"/>
      <c r="ADC343" s="136"/>
      <c r="ADD343" s="136"/>
      <c r="ADE343" s="136"/>
      <c r="ADF343" s="136"/>
      <c r="ADG343" s="136"/>
      <c r="ADH343" s="136"/>
      <c r="ADI343" s="136"/>
      <c r="ADJ343" s="136"/>
      <c r="ADK343" s="136"/>
      <c r="ADL343" s="136"/>
      <c r="ADM343" s="136"/>
      <c r="ADN343" s="136"/>
      <c r="ADO343" s="136"/>
      <c r="ADP343" s="136"/>
      <c r="ADQ343" s="136"/>
      <c r="ADR343" s="136"/>
      <c r="ADS343" s="136"/>
      <c r="ADT343" s="136"/>
      <c r="ADU343" s="136"/>
      <c r="ADV343" s="136"/>
      <c r="ADW343" s="136"/>
      <c r="ADX343" s="136"/>
      <c r="ADY343" s="136"/>
      <c r="ADZ343" s="136"/>
      <c r="AEA343" s="136"/>
      <c r="AEB343" s="136"/>
      <c r="AEC343" s="136"/>
      <c r="AED343" s="136"/>
      <c r="AEE343" s="136"/>
      <c r="AEF343" s="136"/>
      <c r="AEG343" s="136"/>
      <c r="AEH343" s="136"/>
      <c r="AEI343" s="136"/>
      <c r="AEJ343" s="136"/>
      <c r="AEK343" s="136"/>
      <c r="AEL343" s="136"/>
      <c r="AEM343" s="136"/>
      <c r="AEN343" s="136"/>
      <c r="AEO343" s="136"/>
      <c r="AEP343" s="136"/>
      <c r="AEQ343" s="136"/>
      <c r="AER343" s="136"/>
      <c r="AES343" s="136"/>
      <c r="AET343" s="136"/>
      <c r="AEU343" s="136"/>
      <c r="AEV343" s="136"/>
      <c r="AEW343" s="136"/>
      <c r="AEX343" s="136"/>
      <c r="AEY343" s="136"/>
      <c r="AEZ343" s="136"/>
      <c r="AFA343" s="136"/>
      <c r="AFB343" s="136"/>
      <c r="AFC343" s="136"/>
      <c r="AFD343" s="136"/>
      <c r="AFE343" s="136"/>
      <c r="AFF343" s="136"/>
      <c r="AFG343" s="136"/>
      <c r="AFH343" s="136"/>
      <c r="AFI343" s="136"/>
      <c r="AFJ343" s="136"/>
      <c r="AFK343" s="136"/>
      <c r="AFL343" s="136"/>
      <c r="AFM343" s="136"/>
      <c r="AFN343" s="136"/>
      <c r="AFO343" s="136"/>
      <c r="AFP343" s="136"/>
      <c r="AFQ343" s="136"/>
      <c r="AFR343" s="136"/>
      <c r="AFS343" s="136"/>
      <c r="AFT343" s="136"/>
      <c r="AFU343" s="136"/>
      <c r="AFV343" s="136"/>
      <c r="AFW343" s="136"/>
      <c r="AFX343" s="136"/>
      <c r="AFY343" s="136"/>
      <c r="AFZ343" s="136"/>
      <c r="AGA343" s="136"/>
      <c r="AGB343" s="136"/>
      <c r="AGC343" s="136"/>
      <c r="AGD343" s="136"/>
      <c r="AGE343" s="136"/>
      <c r="AGF343" s="136"/>
      <c r="AGG343" s="136"/>
      <c r="AGH343" s="136"/>
      <c r="AGI343" s="136"/>
      <c r="AGJ343" s="136"/>
      <c r="AGK343" s="136"/>
      <c r="AGL343" s="136"/>
      <c r="AGM343" s="136"/>
      <c r="AGN343" s="136"/>
      <c r="AGO343" s="136"/>
      <c r="AGP343" s="136"/>
      <c r="AGQ343" s="136"/>
      <c r="AGR343" s="136"/>
      <c r="AGS343" s="136"/>
      <c r="AGT343" s="136"/>
      <c r="AGU343" s="136"/>
      <c r="AGV343" s="136"/>
      <c r="AGW343" s="136"/>
      <c r="AGX343" s="136"/>
      <c r="AGY343" s="136"/>
      <c r="AGZ343" s="136"/>
      <c r="AHA343" s="136"/>
      <c r="AHB343" s="136"/>
      <c r="AHC343" s="136"/>
      <c r="AHD343" s="136"/>
      <c r="AHE343" s="136"/>
      <c r="AHF343" s="136"/>
      <c r="AHG343" s="136"/>
      <c r="AHH343" s="136"/>
      <c r="AHI343" s="136"/>
      <c r="AHJ343" s="136"/>
      <c r="AHK343" s="136"/>
      <c r="AHL343" s="136"/>
      <c r="AHM343" s="136"/>
      <c r="AHN343" s="136"/>
      <c r="AHO343" s="136"/>
      <c r="AHP343" s="136"/>
      <c r="AHQ343" s="136"/>
      <c r="AHR343" s="136"/>
      <c r="AHS343" s="136"/>
      <c r="AHT343" s="136"/>
      <c r="AHU343" s="136"/>
      <c r="AHV343" s="136"/>
      <c r="AHW343" s="136"/>
      <c r="AHX343" s="136"/>
      <c r="AHY343" s="136"/>
      <c r="AHZ343" s="136"/>
      <c r="AIA343" s="136"/>
      <c r="AIB343" s="136"/>
      <c r="AIC343" s="136"/>
      <c r="AID343" s="136"/>
      <c r="AIE343" s="136"/>
      <c r="AIF343" s="136"/>
      <c r="AIG343" s="136"/>
      <c r="AIH343" s="136"/>
      <c r="AII343" s="136"/>
      <c r="AIJ343" s="136"/>
      <c r="AIK343" s="136"/>
      <c r="AIL343" s="136"/>
      <c r="AIM343" s="136"/>
      <c r="AIN343" s="136"/>
      <c r="AIO343" s="136"/>
      <c r="AIP343" s="136"/>
      <c r="AIQ343" s="136"/>
      <c r="AIR343" s="136"/>
      <c r="AIS343" s="136"/>
      <c r="AIT343" s="136"/>
      <c r="AIU343" s="136"/>
      <c r="AIV343" s="136"/>
      <c r="AIW343" s="136"/>
      <c r="AIX343" s="136"/>
      <c r="AIY343" s="136"/>
      <c r="AIZ343" s="136"/>
      <c r="AJA343" s="136"/>
      <c r="AJB343" s="136"/>
      <c r="AJC343" s="136"/>
      <c r="AJD343" s="136"/>
      <c r="AJE343" s="136"/>
      <c r="AJF343" s="136"/>
      <c r="AJG343" s="136"/>
      <c r="AJH343" s="136"/>
      <c r="AJI343" s="136"/>
      <c r="AJJ343" s="136"/>
      <c r="AJK343" s="136"/>
      <c r="AJL343" s="136"/>
      <c r="AJM343" s="136"/>
      <c r="AJN343" s="136"/>
      <c r="AJO343" s="136"/>
      <c r="AJP343" s="136"/>
      <c r="AJQ343" s="136"/>
      <c r="AJR343" s="136"/>
      <c r="AJS343" s="136"/>
      <c r="AJT343" s="136"/>
      <c r="AJU343" s="136"/>
      <c r="AJV343" s="136"/>
      <c r="AJW343" s="136"/>
      <c r="AJX343" s="136"/>
      <c r="AJY343" s="136"/>
      <c r="AJZ343" s="136"/>
      <c r="AKA343" s="136"/>
      <c r="AKB343" s="136"/>
      <c r="AKC343" s="136"/>
      <c r="AKD343" s="136"/>
      <c r="AKE343" s="136"/>
      <c r="AKF343" s="136"/>
      <c r="AKG343" s="136"/>
      <c r="AKH343" s="136"/>
      <c r="AKI343" s="136"/>
      <c r="AKJ343" s="136"/>
      <c r="AKK343" s="136"/>
      <c r="AKL343" s="136"/>
      <c r="AKM343" s="136"/>
      <c r="AKN343" s="136"/>
      <c r="AKO343" s="136"/>
      <c r="AKP343" s="136"/>
      <c r="AKQ343" s="136"/>
      <c r="AKR343" s="136"/>
      <c r="AKS343" s="136"/>
      <c r="AKT343" s="136"/>
      <c r="AKU343" s="136"/>
      <c r="AKV343" s="136"/>
      <c r="AKW343" s="136"/>
      <c r="AKX343" s="136"/>
      <c r="AKY343" s="136"/>
      <c r="AKZ343" s="136"/>
      <c r="ALA343" s="136"/>
      <c r="ALB343" s="136"/>
      <c r="ALC343" s="136"/>
      <c r="ALD343" s="136"/>
      <c r="ALE343" s="136"/>
      <c r="ALF343" s="136"/>
      <c r="ALG343" s="136"/>
      <c r="ALH343" s="136"/>
      <c r="ALI343" s="136"/>
      <c r="ALJ343" s="136"/>
      <c r="ALK343" s="136"/>
      <c r="ALL343" s="136"/>
      <c r="ALM343" s="136"/>
      <c r="ALN343" s="136"/>
      <c r="ALO343" s="136"/>
      <c r="ALP343" s="136"/>
      <c r="ALQ343" s="136"/>
      <c r="ALR343" s="136"/>
      <c r="ALS343" s="136"/>
      <c r="ALT343" s="136"/>
      <c r="ALU343" s="136"/>
      <c r="ALV343" s="136"/>
      <c r="ALW343" s="136"/>
      <c r="ALX343" s="136"/>
      <c r="ALY343" s="136"/>
      <c r="ALZ343" s="136"/>
      <c r="AMA343" s="136"/>
      <c r="AMB343" s="136"/>
      <c r="AMC343" s="136"/>
      <c r="AMD343" s="136"/>
      <c r="AME343" s="136"/>
      <c r="AMF343" s="136"/>
      <c r="AMG343" s="136"/>
      <c r="AMH343" s="136"/>
      <c r="AMI343" s="136"/>
    </row>
    <row r="344" spans="1:1023" ht="29.25" x14ac:dyDescent="0.25">
      <c r="A344" s="245" t="s">
        <v>1382</v>
      </c>
      <c r="B344" s="193">
        <v>344</v>
      </c>
      <c r="C344" s="261" t="s">
        <v>26036</v>
      </c>
      <c r="D344" s="209" t="s">
        <v>1383</v>
      </c>
      <c r="E344" s="253" t="s">
        <v>789</v>
      </c>
      <c r="F344" s="238"/>
      <c r="G344" s="214"/>
      <c r="H344" s="214"/>
      <c r="I344" s="367">
        <v>73</v>
      </c>
      <c r="J344" s="443"/>
      <c r="K344" s="161"/>
      <c r="L344" s="161"/>
      <c r="M344" s="161"/>
      <c r="N344" s="161"/>
      <c r="O344" s="161"/>
      <c r="P344" s="161"/>
      <c r="Q344" s="161"/>
      <c r="R344" s="161"/>
      <c r="S344" s="409">
        <v>2</v>
      </c>
      <c r="V344" s="256">
        <f>IF(O344=1,10,100)</f>
        <v>100</v>
      </c>
      <c r="W344" s="256">
        <f>IF(O344=1,1,IF(O344=2,10,100))</f>
        <v>100</v>
      </c>
      <c r="X344" s="256">
        <f>IF(O344=3,20,100)</f>
        <v>100</v>
      </c>
      <c r="Y344" s="256">
        <f>IF(P344=1,10,100)</f>
        <v>100</v>
      </c>
      <c r="Z344" s="256">
        <f>IF(P344=1,1,IF(P344=2,10,100))</f>
        <v>100</v>
      </c>
      <c r="AA344" s="257">
        <f>IF(OR(EXACT(Q344,"1A"),EXACT(Q344,"1B")),0.1,IF(Q344=2,1,100))</f>
        <v>100</v>
      </c>
      <c r="AB344" s="257">
        <f>IF(OR(EXACT(R344,"1A"),EXACT(R344,"1B")),0.1,IF(R344=2,1,100))</f>
        <v>100</v>
      </c>
      <c r="AC344" s="257">
        <f>IF(OR(EXACT(S344,"1A"),EXACT(S344,"1B")),0.3,IF(S344=2,3,100))</f>
        <v>3</v>
      </c>
      <c r="AD344" s="136"/>
      <c r="AF344" s="249">
        <f>IF(OR(OR(EXACT(J344,"1A"),EXACT(J344,"1B"),EXACT(J344,"1C")),K344=1),1,IF(K344=2,10,100))</f>
        <v>100</v>
      </c>
      <c r="AG344" s="249">
        <f>IF(OR(EXACT(J344,"1A"),EXACT(J344,"1B"),EXACT(J344,"1C")),1,IF(J344=2,10,100))</f>
        <v>100</v>
      </c>
      <c r="AH344" s="249">
        <f>IF(OR(EXACT(J344,"1A"),EXACT(J344,"1B"),EXACT(J344,"1C"),K344=1),3,100)</f>
        <v>100</v>
      </c>
      <c r="AI344" s="249">
        <f>IF(OR(EXACT(J344,"1A"),EXACT(J344,"1B"),EXACT(J344,"1C")),5,100)</f>
        <v>100</v>
      </c>
      <c r="AJ344" s="269" t="s">
        <v>26037</v>
      </c>
      <c r="AK344" s="136"/>
      <c r="AL344" s="220">
        <v>1</v>
      </c>
      <c r="AM344" s="251"/>
      <c r="AN344" s="136"/>
      <c r="AO344" s="136"/>
      <c r="AP344" s="136"/>
      <c r="AQ344" s="199" t="s">
        <v>1384</v>
      </c>
      <c r="AR344" s="333" t="s">
        <v>1385</v>
      </c>
    </row>
    <row r="345" spans="1:1023" ht="43.5" x14ac:dyDescent="0.25">
      <c r="A345" s="172" t="s">
        <v>1262</v>
      </c>
      <c r="B345" s="193">
        <v>345</v>
      </c>
      <c r="C345" s="261" t="s">
        <v>26038</v>
      </c>
      <c r="D345" s="212" t="s">
        <v>1263</v>
      </c>
      <c r="E345" s="136"/>
      <c r="F345" s="238"/>
      <c r="G345" s="214"/>
      <c r="H345" s="214"/>
      <c r="I345" s="367"/>
      <c r="J345" s="409">
        <v>2</v>
      </c>
      <c r="K345" s="409">
        <v>1</v>
      </c>
      <c r="L345" s="161"/>
      <c r="M345" s="161"/>
      <c r="N345" s="161"/>
      <c r="O345" s="161"/>
      <c r="P345" s="161"/>
      <c r="Q345" s="161"/>
      <c r="R345" s="161"/>
      <c r="S345" s="161"/>
      <c r="T345" s="161"/>
      <c r="U345" s="161"/>
      <c r="V345" s="256">
        <f>IF(O345=1,10,100)</f>
        <v>100</v>
      </c>
      <c r="W345" s="256">
        <f>IF(O345=1,1,IF(O345=2,10,100))</f>
        <v>100</v>
      </c>
      <c r="X345" s="256">
        <f>IF(O345=3,20,100)</f>
        <v>100</v>
      </c>
      <c r="Y345" s="256">
        <f>IF(P345=1,10,100)</f>
        <v>100</v>
      </c>
      <c r="Z345" s="256">
        <f>IF(P345=1,1,IF(P345=2,10,100))</f>
        <v>100</v>
      </c>
      <c r="AA345" s="257">
        <f>IF(OR(EXACT(Q345,"1A"),EXACT(Q345,"1B")),0.1,IF(Q345=2,1,100))</f>
        <v>100</v>
      </c>
      <c r="AB345" s="257">
        <f>IF(OR(EXACT(R345,"1A"),EXACT(R345,"1B")),0.1,IF(R345=2,1,100))</f>
        <v>100</v>
      </c>
      <c r="AC345" s="257">
        <f>IF(OR(EXACT(S345,"1A"),EXACT(S345,"1B")),0.3,IF(S345=2,3,100))</f>
        <v>100</v>
      </c>
      <c r="AD345" s="136"/>
      <c r="AE345" s="136"/>
      <c r="AF345" s="249">
        <f>IF(OR(OR(EXACT(J345,"1A"),EXACT(J345,"1B"),EXACT(J345,"1C")),K345=1),1,IF(K345=2,10,100))</f>
        <v>1</v>
      </c>
      <c r="AG345" s="249">
        <f>IF(OR(EXACT(J345,"1A"),EXACT(J345,"1B"),EXACT(J345,"1C")),1,IF(J345=2,10,100))</f>
        <v>10</v>
      </c>
      <c r="AH345" s="249">
        <f>IF(OR(EXACT(J345,"1A"),EXACT(J345,"1B"),EXACT(J345,"1C"),K345=1),3,100)</f>
        <v>3</v>
      </c>
      <c r="AI345" s="249">
        <f>IF(OR(EXACT(J345,"1A"),EXACT(J345,"1B"),EXACT(J345,"1C")),5,100)</f>
        <v>100</v>
      </c>
      <c r="AJ345" s="251"/>
      <c r="AK345" s="193">
        <v>1</v>
      </c>
      <c r="AL345" s="220">
        <v>1</v>
      </c>
      <c r="AM345" s="251"/>
      <c r="AN345" s="136"/>
      <c r="AO345" s="136"/>
      <c r="AP345" s="136"/>
      <c r="AQ345" s="199" t="s">
        <v>1264</v>
      </c>
      <c r="AR345" s="136"/>
      <c r="AS345" s="333" t="s">
        <v>1265</v>
      </c>
      <c r="AT345" s="136"/>
      <c r="AU345" s="136"/>
      <c r="AV345" s="136"/>
      <c r="AW345" s="136"/>
      <c r="AX345" s="136"/>
      <c r="AY345" s="136"/>
      <c r="AZ345" s="136"/>
      <c r="BA345" s="136"/>
      <c r="BB345" s="136"/>
      <c r="BC345" s="136"/>
      <c r="BD345" s="136"/>
      <c r="BE345" s="136"/>
      <c r="BF345" s="136"/>
      <c r="BG345" s="136"/>
      <c r="BH345" s="136"/>
      <c r="BI345" s="136"/>
      <c r="BJ345" s="136"/>
      <c r="BK345" s="136"/>
      <c r="BL345" s="136"/>
      <c r="BM345" s="136"/>
      <c r="BN345" s="136"/>
      <c r="BO345" s="136"/>
      <c r="BP345" s="136"/>
      <c r="BQ345" s="136"/>
      <c r="BR345" s="136"/>
      <c r="BS345" s="136"/>
      <c r="BT345" s="136"/>
      <c r="BU345" s="136"/>
      <c r="BV345" s="136"/>
      <c r="BW345" s="136"/>
      <c r="BX345" s="136"/>
      <c r="BY345" s="136"/>
      <c r="BZ345" s="136"/>
      <c r="CA345" s="136"/>
      <c r="CB345" s="136"/>
      <c r="CC345" s="136"/>
      <c r="CD345" s="136"/>
      <c r="CE345" s="136"/>
      <c r="CF345" s="136"/>
      <c r="CG345" s="136"/>
      <c r="CH345" s="136"/>
      <c r="CI345" s="136"/>
      <c r="CJ345" s="136"/>
      <c r="CK345" s="136"/>
      <c r="CL345" s="136"/>
      <c r="CM345" s="136"/>
      <c r="CN345" s="136"/>
      <c r="CO345" s="136"/>
      <c r="CP345" s="136"/>
      <c r="CQ345" s="136"/>
      <c r="CR345" s="136"/>
      <c r="CS345" s="136"/>
      <c r="CT345" s="136"/>
      <c r="CU345" s="136"/>
      <c r="CV345" s="136"/>
      <c r="CW345" s="136"/>
      <c r="CX345" s="136"/>
      <c r="CY345" s="136"/>
      <c r="CZ345" s="136"/>
      <c r="DA345" s="136"/>
      <c r="DB345" s="136"/>
      <c r="DC345" s="136"/>
      <c r="DD345" s="136"/>
      <c r="DE345" s="136"/>
      <c r="DF345" s="136"/>
      <c r="DG345" s="136"/>
      <c r="DH345" s="136"/>
      <c r="DI345" s="136"/>
      <c r="DJ345" s="136"/>
      <c r="DK345" s="136"/>
      <c r="DL345" s="136"/>
      <c r="DM345" s="136"/>
      <c r="DN345" s="136"/>
      <c r="DO345" s="136"/>
      <c r="DP345" s="136"/>
      <c r="DQ345" s="136"/>
      <c r="DR345" s="136"/>
      <c r="DS345" s="136"/>
      <c r="DT345" s="136"/>
      <c r="DU345" s="136"/>
      <c r="DV345" s="136"/>
      <c r="DW345" s="136"/>
      <c r="DX345" s="136"/>
      <c r="DY345" s="136"/>
      <c r="DZ345" s="136"/>
      <c r="EA345" s="136"/>
      <c r="EB345" s="136"/>
      <c r="EC345" s="136"/>
      <c r="ED345" s="136"/>
      <c r="EE345" s="136"/>
      <c r="EF345" s="136"/>
      <c r="EG345" s="136"/>
      <c r="EH345" s="136"/>
      <c r="EI345" s="136"/>
      <c r="EJ345" s="136"/>
      <c r="EK345" s="136"/>
      <c r="EL345" s="136"/>
      <c r="EM345" s="136"/>
      <c r="EN345" s="136"/>
      <c r="EO345" s="136"/>
      <c r="EP345" s="136"/>
      <c r="EQ345" s="136"/>
      <c r="ER345" s="136"/>
      <c r="ES345" s="136"/>
      <c r="ET345" s="136"/>
      <c r="EU345" s="136"/>
      <c r="EV345" s="136"/>
      <c r="EW345" s="136"/>
      <c r="EX345" s="136"/>
      <c r="EY345" s="136"/>
      <c r="EZ345" s="136"/>
      <c r="FA345" s="136"/>
      <c r="FB345" s="136"/>
      <c r="FC345" s="136"/>
      <c r="FD345" s="136"/>
      <c r="FE345" s="136"/>
      <c r="FF345" s="136"/>
      <c r="FG345" s="136"/>
      <c r="FH345" s="136"/>
      <c r="FI345" s="136"/>
      <c r="FJ345" s="136"/>
      <c r="FK345" s="136"/>
      <c r="FL345" s="136"/>
      <c r="FM345" s="136"/>
      <c r="FN345" s="136"/>
      <c r="FO345" s="136"/>
      <c r="FP345" s="136"/>
      <c r="FQ345" s="136"/>
      <c r="FR345" s="136"/>
      <c r="FS345" s="136"/>
      <c r="FT345" s="136"/>
      <c r="FU345" s="136"/>
      <c r="FV345" s="136"/>
      <c r="FW345" s="136"/>
      <c r="FX345" s="136"/>
      <c r="FY345" s="136"/>
      <c r="FZ345" s="136"/>
      <c r="GA345" s="136"/>
      <c r="GB345" s="136"/>
      <c r="GC345" s="136"/>
      <c r="GD345" s="136"/>
      <c r="GE345" s="136"/>
      <c r="GF345" s="136"/>
      <c r="GG345" s="136"/>
      <c r="GH345" s="136"/>
      <c r="GI345" s="136"/>
      <c r="GJ345" s="136"/>
      <c r="GK345" s="136"/>
      <c r="GL345" s="136"/>
      <c r="GM345" s="136"/>
      <c r="GN345" s="136"/>
      <c r="GO345" s="136"/>
      <c r="GP345" s="136"/>
      <c r="GQ345" s="136"/>
      <c r="GR345" s="136"/>
      <c r="GS345" s="136"/>
      <c r="GT345" s="136"/>
      <c r="GU345" s="136"/>
      <c r="GV345" s="136"/>
      <c r="GW345" s="136"/>
      <c r="GX345" s="136"/>
      <c r="GY345" s="136"/>
      <c r="GZ345" s="136"/>
      <c r="HA345" s="136"/>
      <c r="HB345" s="136"/>
      <c r="HC345" s="136"/>
      <c r="HD345" s="136"/>
      <c r="HE345" s="136"/>
      <c r="HF345" s="136"/>
      <c r="HG345" s="136"/>
      <c r="HH345" s="136"/>
      <c r="HI345" s="136"/>
      <c r="HJ345" s="136"/>
      <c r="HK345" s="136"/>
      <c r="HL345" s="136"/>
      <c r="HM345" s="136"/>
      <c r="HN345" s="136"/>
      <c r="HO345" s="136"/>
      <c r="HP345" s="136"/>
      <c r="HQ345" s="136"/>
      <c r="HR345" s="136"/>
      <c r="HS345" s="136"/>
      <c r="HT345" s="136"/>
      <c r="HU345" s="136"/>
      <c r="HV345" s="136"/>
      <c r="HW345" s="136"/>
      <c r="HX345" s="136"/>
      <c r="HY345" s="136"/>
      <c r="HZ345" s="136"/>
      <c r="IA345" s="136"/>
      <c r="IB345" s="136"/>
      <c r="IC345" s="136"/>
      <c r="ID345" s="136"/>
      <c r="IE345" s="136"/>
      <c r="IF345" s="136"/>
      <c r="IG345" s="136"/>
      <c r="IH345" s="136"/>
      <c r="II345" s="136"/>
      <c r="IJ345" s="136"/>
      <c r="IK345" s="136"/>
      <c r="IL345" s="136"/>
      <c r="IM345" s="136"/>
      <c r="IN345" s="136"/>
      <c r="IO345" s="136"/>
      <c r="IP345" s="136"/>
      <c r="IQ345" s="136"/>
      <c r="IR345" s="136"/>
      <c r="IS345" s="136"/>
      <c r="IT345" s="136"/>
      <c r="IU345" s="136"/>
      <c r="IV345" s="136"/>
      <c r="IW345" s="136"/>
      <c r="IX345" s="136"/>
      <c r="IY345" s="136"/>
      <c r="IZ345" s="136"/>
      <c r="JA345" s="136"/>
      <c r="JB345" s="136"/>
      <c r="JC345" s="136"/>
      <c r="JD345" s="136"/>
      <c r="JE345" s="136"/>
      <c r="JF345" s="136"/>
      <c r="JG345" s="136"/>
      <c r="JH345" s="136"/>
      <c r="JI345" s="136"/>
      <c r="JJ345" s="136"/>
      <c r="JK345" s="136"/>
      <c r="JL345" s="136"/>
      <c r="JM345" s="136"/>
      <c r="JN345" s="136"/>
      <c r="JO345" s="136"/>
      <c r="JP345" s="136"/>
      <c r="JQ345" s="136"/>
      <c r="JR345" s="136"/>
      <c r="JS345" s="136"/>
      <c r="JT345" s="136"/>
      <c r="JU345" s="136"/>
      <c r="JV345" s="136"/>
      <c r="JW345" s="136"/>
      <c r="JX345" s="136"/>
      <c r="JY345" s="136"/>
      <c r="JZ345" s="136"/>
      <c r="KA345" s="136"/>
      <c r="KB345" s="136"/>
      <c r="KC345" s="136"/>
      <c r="KD345" s="136"/>
      <c r="KE345" s="136"/>
      <c r="KF345" s="136"/>
      <c r="KG345" s="136"/>
      <c r="KH345" s="136"/>
      <c r="KI345" s="136"/>
      <c r="KJ345" s="136"/>
      <c r="KK345" s="136"/>
      <c r="KL345" s="136"/>
      <c r="KM345" s="136"/>
      <c r="KN345" s="136"/>
      <c r="KO345" s="136"/>
      <c r="KP345" s="136"/>
      <c r="KQ345" s="136"/>
      <c r="KR345" s="136"/>
      <c r="KS345" s="136"/>
      <c r="KT345" s="136"/>
      <c r="KU345" s="136"/>
      <c r="KV345" s="136"/>
      <c r="KW345" s="136"/>
      <c r="KX345" s="136"/>
      <c r="KY345" s="136"/>
      <c r="KZ345" s="136"/>
      <c r="LA345" s="136"/>
      <c r="LB345" s="136"/>
      <c r="LC345" s="136"/>
      <c r="LD345" s="136"/>
      <c r="LE345" s="136"/>
      <c r="LF345" s="136"/>
      <c r="LG345" s="136"/>
      <c r="LH345" s="136"/>
      <c r="LI345" s="136"/>
      <c r="LJ345" s="136"/>
      <c r="LK345" s="136"/>
      <c r="LL345" s="136"/>
      <c r="LM345" s="136"/>
      <c r="LN345" s="136"/>
      <c r="LO345" s="136"/>
      <c r="LP345" s="136"/>
      <c r="LQ345" s="136"/>
      <c r="LR345" s="136"/>
      <c r="LS345" s="136"/>
      <c r="LT345" s="136"/>
      <c r="LU345" s="136"/>
      <c r="LV345" s="136"/>
      <c r="LW345" s="136"/>
      <c r="LX345" s="136"/>
      <c r="LY345" s="136"/>
      <c r="LZ345" s="136"/>
      <c r="MA345" s="136"/>
      <c r="MB345" s="136"/>
      <c r="MC345" s="136"/>
      <c r="MD345" s="136"/>
      <c r="ME345" s="136"/>
      <c r="MF345" s="136"/>
      <c r="MG345" s="136"/>
      <c r="MH345" s="136"/>
      <c r="MI345" s="136"/>
      <c r="MJ345" s="136"/>
      <c r="MK345" s="136"/>
      <c r="ML345" s="136"/>
      <c r="MM345" s="136"/>
      <c r="MN345" s="136"/>
      <c r="MO345" s="136"/>
      <c r="MP345" s="136"/>
      <c r="MQ345" s="136"/>
      <c r="MR345" s="136"/>
      <c r="MS345" s="136"/>
      <c r="MT345" s="136"/>
      <c r="MU345" s="136"/>
      <c r="MV345" s="136"/>
      <c r="MW345" s="136"/>
      <c r="MX345" s="136"/>
      <c r="MY345" s="136"/>
      <c r="MZ345" s="136"/>
      <c r="NA345" s="136"/>
      <c r="NB345" s="136"/>
      <c r="NC345" s="136"/>
      <c r="ND345" s="136"/>
      <c r="NE345" s="136"/>
      <c r="NF345" s="136"/>
      <c r="NG345" s="136"/>
      <c r="NH345" s="136"/>
      <c r="NI345" s="136"/>
      <c r="NJ345" s="136"/>
      <c r="NK345" s="136"/>
      <c r="NL345" s="136"/>
      <c r="NM345" s="136"/>
      <c r="NN345" s="136"/>
      <c r="NO345" s="136"/>
      <c r="NP345" s="136"/>
      <c r="NQ345" s="136"/>
      <c r="NR345" s="136"/>
      <c r="NS345" s="136"/>
      <c r="NT345" s="136"/>
      <c r="NU345" s="136"/>
      <c r="NV345" s="136"/>
      <c r="NW345" s="136"/>
      <c r="NX345" s="136"/>
      <c r="NY345" s="136"/>
      <c r="NZ345" s="136"/>
      <c r="OA345" s="136"/>
      <c r="OB345" s="136"/>
      <c r="OC345" s="136"/>
      <c r="OD345" s="136"/>
      <c r="OE345" s="136"/>
      <c r="OF345" s="136"/>
      <c r="OG345" s="136"/>
      <c r="OH345" s="136"/>
      <c r="OI345" s="136"/>
      <c r="OJ345" s="136"/>
      <c r="OK345" s="136"/>
      <c r="OL345" s="136"/>
      <c r="OM345" s="136"/>
      <c r="ON345" s="136"/>
      <c r="OO345" s="136"/>
      <c r="OP345" s="136"/>
      <c r="OQ345" s="136"/>
      <c r="OR345" s="136"/>
      <c r="OS345" s="136"/>
      <c r="OT345" s="136"/>
      <c r="OU345" s="136"/>
      <c r="OV345" s="136"/>
      <c r="OW345" s="136"/>
      <c r="OX345" s="136"/>
      <c r="OY345" s="136"/>
      <c r="OZ345" s="136"/>
      <c r="PA345" s="136"/>
      <c r="PB345" s="136"/>
      <c r="PC345" s="136"/>
      <c r="PD345" s="136"/>
      <c r="PE345" s="136"/>
      <c r="PF345" s="136"/>
      <c r="PG345" s="136"/>
      <c r="PH345" s="136"/>
      <c r="PI345" s="136"/>
      <c r="PJ345" s="136"/>
      <c r="PK345" s="136"/>
      <c r="PL345" s="136"/>
      <c r="PM345" s="136"/>
      <c r="PN345" s="136"/>
      <c r="PO345" s="136"/>
      <c r="PP345" s="136"/>
      <c r="PQ345" s="136"/>
      <c r="PR345" s="136"/>
      <c r="PS345" s="136"/>
      <c r="PT345" s="136"/>
      <c r="PU345" s="136"/>
      <c r="PV345" s="136"/>
      <c r="PW345" s="136"/>
      <c r="PX345" s="136"/>
      <c r="PY345" s="136"/>
      <c r="PZ345" s="136"/>
      <c r="QA345" s="136"/>
      <c r="QB345" s="136"/>
      <c r="QC345" s="136"/>
      <c r="QD345" s="136"/>
      <c r="QE345" s="136"/>
      <c r="QF345" s="136"/>
      <c r="QG345" s="136"/>
      <c r="QH345" s="136"/>
      <c r="QI345" s="136"/>
      <c r="QJ345" s="136"/>
      <c r="QK345" s="136"/>
      <c r="QL345" s="136"/>
      <c r="QM345" s="136"/>
      <c r="QN345" s="136"/>
      <c r="QO345" s="136"/>
      <c r="QP345" s="136"/>
      <c r="QQ345" s="136"/>
      <c r="QR345" s="136"/>
      <c r="QS345" s="136"/>
      <c r="QT345" s="136"/>
      <c r="QU345" s="136"/>
      <c r="QV345" s="136"/>
      <c r="QW345" s="136"/>
      <c r="QX345" s="136"/>
      <c r="QY345" s="136"/>
      <c r="QZ345" s="136"/>
      <c r="RA345" s="136"/>
      <c r="RB345" s="136"/>
      <c r="RC345" s="136"/>
      <c r="RD345" s="136"/>
      <c r="RE345" s="136"/>
      <c r="RF345" s="136"/>
      <c r="RG345" s="136"/>
      <c r="RH345" s="136"/>
      <c r="RI345" s="136"/>
      <c r="RJ345" s="136"/>
      <c r="RK345" s="136"/>
      <c r="RL345" s="136"/>
      <c r="RM345" s="136"/>
      <c r="RN345" s="136"/>
      <c r="RO345" s="136"/>
      <c r="RP345" s="136"/>
      <c r="RQ345" s="136"/>
      <c r="RR345" s="136"/>
      <c r="RS345" s="136"/>
      <c r="RT345" s="136"/>
      <c r="RU345" s="136"/>
      <c r="RV345" s="136"/>
      <c r="RW345" s="136"/>
      <c r="RX345" s="136"/>
      <c r="RY345" s="136"/>
      <c r="RZ345" s="136"/>
      <c r="SA345" s="136"/>
      <c r="SB345" s="136"/>
      <c r="SC345" s="136"/>
      <c r="SD345" s="136"/>
      <c r="SE345" s="136"/>
      <c r="SF345" s="136"/>
      <c r="SG345" s="136"/>
      <c r="SH345" s="136"/>
      <c r="SI345" s="136"/>
      <c r="SJ345" s="136"/>
      <c r="SK345" s="136"/>
      <c r="SL345" s="136"/>
      <c r="SM345" s="136"/>
      <c r="SN345" s="136"/>
      <c r="SO345" s="136"/>
      <c r="SP345" s="136"/>
      <c r="SQ345" s="136"/>
      <c r="SR345" s="136"/>
      <c r="SS345" s="136"/>
      <c r="ST345" s="136"/>
      <c r="SU345" s="136"/>
      <c r="SV345" s="136"/>
      <c r="SW345" s="136"/>
      <c r="SX345" s="136"/>
      <c r="SY345" s="136"/>
      <c r="SZ345" s="136"/>
      <c r="TA345" s="136"/>
      <c r="TB345" s="136"/>
      <c r="TC345" s="136"/>
      <c r="TD345" s="136"/>
      <c r="TE345" s="136"/>
      <c r="TF345" s="136"/>
      <c r="TG345" s="136"/>
      <c r="TH345" s="136"/>
      <c r="TI345" s="136"/>
      <c r="TJ345" s="136"/>
      <c r="TK345" s="136"/>
      <c r="TL345" s="136"/>
      <c r="TM345" s="136"/>
      <c r="TN345" s="136"/>
      <c r="TO345" s="136"/>
      <c r="TP345" s="136"/>
      <c r="TQ345" s="136"/>
      <c r="TR345" s="136"/>
      <c r="TS345" s="136"/>
      <c r="TT345" s="136"/>
      <c r="TU345" s="136"/>
      <c r="TV345" s="136"/>
      <c r="TW345" s="136"/>
      <c r="TX345" s="136"/>
      <c r="TY345" s="136"/>
      <c r="TZ345" s="136"/>
      <c r="UA345" s="136"/>
      <c r="UB345" s="136"/>
      <c r="UC345" s="136"/>
      <c r="UD345" s="136"/>
      <c r="UE345" s="136"/>
      <c r="UF345" s="136"/>
      <c r="UG345" s="136"/>
      <c r="UH345" s="136"/>
      <c r="UI345" s="136"/>
      <c r="UJ345" s="136"/>
      <c r="UK345" s="136"/>
      <c r="UL345" s="136"/>
      <c r="UM345" s="136"/>
      <c r="UN345" s="136"/>
      <c r="UO345" s="136"/>
      <c r="UP345" s="136"/>
      <c r="UQ345" s="136"/>
      <c r="UR345" s="136"/>
      <c r="US345" s="136"/>
      <c r="UT345" s="136"/>
      <c r="UU345" s="136"/>
      <c r="UV345" s="136"/>
      <c r="UW345" s="136"/>
      <c r="UX345" s="136"/>
      <c r="UY345" s="136"/>
      <c r="UZ345" s="136"/>
      <c r="VA345" s="136"/>
      <c r="VB345" s="136"/>
      <c r="VC345" s="136"/>
      <c r="VD345" s="136"/>
      <c r="VE345" s="136"/>
      <c r="VF345" s="136"/>
      <c r="VG345" s="136"/>
      <c r="VH345" s="136"/>
      <c r="VI345" s="136"/>
      <c r="VJ345" s="136"/>
      <c r="VK345" s="136"/>
      <c r="VL345" s="136"/>
      <c r="VM345" s="136"/>
      <c r="VN345" s="136"/>
      <c r="VO345" s="136"/>
      <c r="VP345" s="136"/>
      <c r="VQ345" s="136"/>
      <c r="VR345" s="136"/>
      <c r="VS345" s="136"/>
      <c r="VT345" s="136"/>
      <c r="VU345" s="136"/>
      <c r="VV345" s="136"/>
      <c r="VW345" s="136"/>
      <c r="VX345" s="136"/>
      <c r="VY345" s="136"/>
      <c r="VZ345" s="136"/>
      <c r="WA345" s="136"/>
      <c r="WB345" s="136"/>
      <c r="WC345" s="136"/>
      <c r="WD345" s="136"/>
      <c r="WE345" s="136"/>
      <c r="WF345" s="136"/>
      <c r="WG345" s="136"/>
      <c r="WH345" s="136"/>
      <c r="WI345" s="136"/>
      <c r="WJ345" s="136"/>
      <c r="WK345" s="136"/>
      <c r="WL345" s="136"/>
      <c r="WM345" s="136"/>
      <c r="WN345" s="136"/>
      <c r="WO345" s="136"/>
      <c r="WP345" s="136"/>
      <c r="WQ345" s="136"/>
      <c r="WR345" s="136"/>
      <c r="WS345" s="136"/>
      <c r="WT345" s="136"/>
      <c r="WU345" s="136"/>
      <c r="WV345" s="136"/>
      <c r="WW345" s="136"/>
      <c r="WX345" s="136"/>
      <c r="WY345" s="136"/>
      <c r="WZ345" s="136"/>
      <c r="XA345" s="136"/>
      <c r="XB345" s="136"/>
      <c r="XC345" s="136"/>
      <c r="XD345" s="136"/>
      <c r="XE345" s="136"/>
      <c r="XF345" s="136"/>
      <c r="XG345" s="136"/>
      <c r="XH345" s="136"/>
      <c r="XI345" s="136"/>
      <c r="XJ345" s="136"/>
      <c r="XK345" s="136"/>
      <c r="XL345" s="136"/>
      <c r="XM345" s="136"/>
      <c r="XN345" s="136"/>
      <c r="XO345" s="136"/>
      <c r="XP345" s="136"/>
      <c r="XQ345" s="136"/>
      <c r="XR345" s="136"/>
      <c r="XS345" s="136"/>
      <c r="XT345" s="136"/>
      <c r="XU345" s="136"/>
      <c r="XV345" s="136"/>
      <c r="XW345" s="136"/>
      <c r="XX345" s="136"/>
      <c r="XY345" s="136"/>
      <c r="XZ345" s="136"/>
      <c r="YA345" s="136"/>
      <c r="YB345" s="136"/>
      <c r="YC345" s="136"/>
      <c r="YD345" s="136"/>
      <c r="YE345" s="136"/>
      <c r="YF345" s="136"/>
      <c r="YG345" s="136"/>
      <c r="YH345" s="136"/>
      <c r="YI345" s="136"/>
      <c r="YJ345" s="136"/>
      <c r="YK345" s="136"/>
      <c r="YL345" s="136"/>
      <c r="YM345" s="136"/>
      <c r="YN345" s="136"/>
      <c r="YO345" s="136"/>
      <c r="YP345" s="136"/>
      <c r="YQ345" s="136"/>
      <c r="YR345" s="136"/>
      <c r="YS345" s="136"/>
      <c r="YT345" s="136"/>
      <c r="YU345" s="136"/>
      <c r="YV345" s="136"/>
      <c r="YW345" s="136"/>
      <c r="YX345" s="136"/>
      <c r="YY345" s="136"/>
      <c r="YZ345" s="136"/>
      <c r="ZA345" s="136"/>
      <c r="ZB345" s="136"/>
      <c r="ZC345" s="136"/>
      <c r="ZD345" s="136"/>
      <c r="ZE345" s="136"/>
      <c r="ZF345" s="136"/>
      <c r="ZG345" s="136"/>
      <c r="ZH345" s="136"/>
      <c r="ZI345" s="136"/>
      <c r="ZJ345" s="136"/>
      <c r="ZK345" s="136"/>
      <c r="ZL345" s="136"/>
      <c r="ZM345" s="136"/>
      <c r="ZN345" s="136"/>
      <c r="ZO345" s="136"/>
      <c r="ZP345" s="136"/>
      <c r="ZQ345" s="136"/>
      <c r="ZR345" s="136"/>
      <c r="ZS345" s="136"/>
      <c r="ZT345" s="136"/>
      <c r="ZU345" s="136"/>
      <c r="ZV345" s="136"/>
      <c r="ZW345" s="136"/>
      <c r="ZX345" s="136"/>
      <c r="ZY345" s="136"/>
      <c r="ZZ345" s="136"/>
      <c r="AAA345" s="136"/>
      <c r="AAB345" s="136"/>
      <c r="AAC345" s="136"/>
      <c r="AAD345" s="136"/>
      <c r="AAE345" s="136"/>
      <c r="AAF345" s="136"/>
      <c r="AAG345" s="136"/>
      <c r="AAH345" s="136"/>
      <c r="AAI345" s="136"/>
      <c r="AAJ345" s="136"/>
      <c r="AAK345" s="136"/>
      <c r="AAL345" s="136"/>
      <c r="AAM345" s="136"/>
      <c r="AAN345" s="136"/>
      <c r="AAO345" s="136"/>
      <c r="AAP345" s="136"/>
      <c r="AAQ345" s="136"/>
      <c r="AAR345" s="136"/>
      <c r="AAS345" s="136"/>
      <c r="AAT345" s="136"/>
      <c r="AAU345" s="136"/>
      <c r="AAV345" s="136"/>
      <c r="AAW345" s="136"/>
      <c r="AAX345" s="136"/>
      <c r="AAY345" s="136"/>
      <c r="AAZ345" s="136"/>
      <c r="ABA345" s="136"/>
      <c r="ABB345" s="136"/>
      <c r="ABC345" s="136"/>
      <c r="ABD345" s="136"/>
      <c r="ABE345" s="136"/>
      <c r="ABF345" s="136"/>
      <c r="ABG345" s="136"/>
      <c r="ABH345" s="136"/>
      <c r="ABI345" s="136"/>
      <c r="ABJ345" s="136"/>
      <c r="ABK345" s="136"/>
      <c r="ABL345" s="136"/>
      <c r="ABM345" s="136"/>
      <c r="ABN345" s="136"/>
      <c r="ABO345" s="136"/>
      <c r="ABP345" s="136"/>
      <c r="ABQ345" s="136"/>
      <c r="ABR345" s="136"/>
      <c r="ABS345" s="136"/>
      <c r="ABT345" s="136"/>
      <c r="ABU345" s="136"/>
      <c r="ABV345" s="136"/>
      <c r="ABW345" s="136"/>
      <c r="ABX345" s="136"/>
      <c r="ABY345" s="136"/>
      <c r="ABZ345" s="136"/>
      <c r="ACA345" s="136"/>
      <c r="ACB345" s="136"/>
      <c r="ACC345" s="136"/>
      <c r="ACD345" s="136"/>
      <c r="ACE345" s="136"/>
      <c r="ACF345" s="136"/>
      <c r="ACG345" s="136"/>
      <c r="ACH345" s="136"/>
      <c r="ACI345" s="136"/>
      <c r="ACJ345" s="136"/>
      <c r="ACK345" s="136"/>
      <c r="ACL345" s="136"/>
      <c r="ACM345" s="136"/>
      <c r="ACN345" s="136"/>
      <c r="ACO345" s="136"/>
      <c r="ACP345" s="136"/>
      <c r="ACQ345" s="136"/>
      <c r="ACR345" s="136"/>
      <c r="ACS345" s="136"/>
      <c r="ACT345" s="136"/>
      <c r="ACU345" s="136"/>
      <c r="ACV345" s="136"/>
      <c r="ACW345" s="136"/>
      <c r="ACX345" s="136"/>
      <c r="ACY345" s="136"/>
      <c r="ACZ345" s="136"/>
      <c r="ADA345" s="136"/>
      <c r="ADB345" s="136"/>
      <c r="ADC345" s="136"/>
      <c r="ADD345" s="136"/>
      <c r="ADE345" s="136"/>
      <c r="ADF345" s="136"/>
      <c r="ADG345" s="136"/>
      <c r="ADH345" s="136"/>
      <c r="ADI345" s="136"/>
      <c r="ADJ345" s="136"/>
      <c r="ADK345" s="136"/>
      <c r="ADL345" s="136"/>
      <c r="ADM345" s="136"/>
      <c r="ADN345" s="136"/>
      <c r="ADO345" s="136"/>
      <c r="ADP345" s="136"/>
      <c r="ADQ345" s="136"/>
      <c r="ADR345" s="136"/>
      <c r="ADS345" s="136"/>
      <c r="ADT345" s="136"/>
      <c r="ADU345" s="136"/>
      <c r="ADV345" s="136"/>
      <c r="ADW345" s="136"/>
      <c r="ADX345" s="136"/>
      <c r="ADY345" s="136"/>
      <c r="ADZ345" s="136"/>
      <c r="AEA345" s="136"/>
      <c r="AEB345" s="136"/>
      <c r="AEC345" s="136"/>
      <c r="AED345" s="136"/>
      <c r="AEE345" s="136"/>
      <c r="AEF345" s="136"/>
      <c r="AEG345" s="136"/>
      <c r="AEH345" s="136"/>
      <c r="AEI345" s="136"/>
      <c r="AEJ345" s="136"/>
      <c r="AEK345" s="136"/>
      <c r="AEL345" s="136"/>
      <c r="AEM345" s="136"/>
      <c r="AEN345" s="136"/>
      <c r="AEO345" s="136"/>
      <c r="AEP345" s="136"/>
      <c r="AEQ345" s="136"/>
      <c r="AER345" s="136"/>
      <c r="AES345" s="136"/>
      <c r="AET345" s="136"/>
      <c r="AEU345" s="136"/>
      <c r="AEV345" s="136"/>
      <c r="AEW345" s="136"/>
      <c r="AEX345" s="136"/>
      <c r="AEY345" s="136"/>
      <c r="AEZ345" s="136"/>
      <c r="AFA345" s="136"/>
      <c r="AFB345" s="136"/>
      <c r="AFC345" s="136"/>
      <c r="AFD345" s="136"/>
      <c r="AFE345" s="136"/>
      <c r="AFF345" s="136"/>
      <c r="AFG345" s="136"/>
      <c r="AFH345" s="136"/>
      <c r="AFI345" s="136"/>
      <c r="AFJ345" s="136"/>
      <c r="AFK345" s="136"/>
      <c r="AFL345" s="136"/>
      <c r="AFM345" s="136"/>
      <c r="AFN345" s="136"/>
      <c r="AFO345" s="136"/>
      <c r="AFP345" s="136"/>
      <c r="AFQ345" s="136"/>
      <c r="AFR345" s="136"/>
      <c r="AFS345" s="136"/>
      <c r="AFT345" s="136"/>
      <c r="AFU345" s="136"/>
      <c r="AFV345" s="136"/>
      <c r="AFW345" s="136"/>
      <c r="AFX345" s="136"/>
      <c r="AFY345" s="136"/>
      <c r="AFZ345" s="136"/>
      <c r="AGA345" s="136"/>
      <c r="AGB345" s="136"/>
      <c r="AGC345" s="136"/>
      <c r="AGD345" s="136"/>
      <c r="AGE345" s="136"/>
      <c r="AGF345" s="136"/>
      <c r="AGG345" s="136"/>
      <c r="AGH345" s="136"/>
      <c r="AGI345" s="136"/>
      <c r="AGJ345" s="136"/>
      <c r="AGK345" s="136"/>
      <c r="AGL345" s="136"/>
      <c r="AGM345" s="136"/>
      <c r="AGN345" s="136"/>
      <c r="AGO345" s="136"/>
      <c r="AGP345" s="136"/>
      <c r="AGQ345" s="136"/>
      <c r="AGR345" s="136"/>
      <c r="AGS345" s="136"/>
      <c r="AGT345" s="136"/>
      <c r="AGU345" s="136"/>
      <c r="AGV345" s="136"/>
      <c r="AGW345" s="136"/>
      <c r="AGX345" s="136"/>
      <c r="AGY345" s="136"/>
      <c r="AGZ345" s="136"/>
      <c r="AHA345" s="136"/>
      <c r="AHB345" s="136"/>
      <c r="AHC345" s="136"/>
      <c r="AHD345" s="136"/>
      <c r="AHE345" s="136"/>
      <c r="AHF345" s="136"/>
      <c r="AHG345" s="136"/>
      <c r="AHH345" s="136"/>
      <c r="AHI345" s="136"/>
      <c r="AHJ345" s="136"/>
      <c r="AHK345" s="136"/>
      <c r="AHL345" s="136"/>
      <c r="AHM345" s="136"/>
      <c r="AHN345" s="136"/>
      <c r="AHO345" s="136"/>
      <c r="AHP345" s="136"/>
      <c r="AHQ345" s="136"/>
      <c r="AHR345" s="136"/>
      <c r="AHS345" s="136"/>
      <c r="AHT345" s="136"/>
      <c r="AHU345" s="136"/>
      <c r="AHV345" s="136"/>
      <c r="AHW345" s="136"/>
      <c r="AHX345" s="136"/>
      <c r="AHY345" s="136"/>
      <c r="AHZ345" s="136"/>
      <c r="AIA345" s="136"/>
      <c r="AIB345" s="136"/>
      <c r="AIC345" s="136"/>
      <c r="AID345" s="136"/>
      <c r="AIE345" s="136"/>
      <c r="AIF345" s="136"/>
      <c r="AIG345" s="136"/>
      <c r="AIH345" s="136"/>
      <c r="AII345" s="136"/>
      <c r="AIJ345" s="136"/>
      <c r="AIK345" s="136"/>
      <c r="AIL345" s="136"/>
      <c r="AIM345" s="136"/>
      <c r="AIN345" s="136"/>
      <c r="AIO345" s="136"/>
      <c r="AIP345" s="136"/>
      <c r="AIQ345" s="136"/>
      <c r="AIR345" s="136"/>
      <c r="AIS345" s="136"/>
      <c r="AIT345" s="136"/>
      <c r="AIU345" s="136"/>
      <c r="AIV345" s="136"/>
      <c r="AIW345" s="136"/>
      <c r="AIX345" s="136"/>
      <c r="AIY345" s="136"/>
      <c r="AIZ345" s="136"/>
      <c r="AJA345" s="136"/>
      <c r="AJB345" s="136"/>
      <c r="AJC345" s="136"/>
      <c r="AJD345" s="136"/>
      <c r="AJE345" s="136"/>
      <c r="AJF345" s="136"/>
      <c r="AJG345" s="136"/>
      <c r="AJH345" s="136"/>
      <c r="AJI345" s="136"/>
      <c r="AJJ345" s="136"/>
      <c r="AJK345" s="136"/>
      <c r="AJL345" s="136"/>
      <c r="AJM345" s="136"/>
      <c r="AJN345" s="136"/>
      <c r="AJO345" s="136"/>
      <c r="AJP345" s="136"/>
      <c r="AJQ345" s="136"/>
      <c r="AJR345" s="136"/>
      <c r="AJS345" s="136"/>
      <c r="AJT345" s="136"/>
      <c r="AJU345" s="136"/>
      <c r="AJV345" s="136"/>
      <c r="AJW345" s="136"/>
      <c r="AJX345" s="136"/>
      <c r="AJY345" s="136"/>
      <c r="AJZ345" s="136"/>
      <c r="AKA345" s="136"/>
      <c r="AKB345" s="136"/>
      <c r="AKC345" s="136"/>
      <c r="AKD345" s="136"/>
      <c r="AKE345" s="136"/>
      <c r="AKF345" s="136"/>
      <c r="AKG345" s="136"/>
      <c r="AKH345" s="136"/>
      <c r="AKI345" s="136"/>
      <c r="AKJ345" s="136"/>
      <c r="AKK345" s="136"/>
      <c r="AKL345" s="136"/>
      <c r="AKM345" s="136"/>
      <c r="AKN345" s="136"/>
      <c r="AKO345" s="136"/>
      <c r="AKP345" s="136"/>
      <c r="AKQ345" s="136"/>
      <c r="AKR345" s="136"/>
      <c r="AKS345" s="136"/>
      <c r="AKT345" s="136"/>
      <c r="AKU345" s="136"/>
      <c r="AKV345" s="136"/>
      <c r="AKW345" s="136"/>
      <c r="AKX345" s="136"/>
      <c r="AKY345" s="136"/>
      <c r="AKZ345" s="136"/>
      <c r="ALA345" s="136"/>
      <c r="ALB345" s="136"/>
      <c r="ALC345" s="136"/>
      <c r="ALD345" s="136"/>
      <c r="ALE345" s="136"/>
      <c r="ALF345" s="136"/>
      <c r="ALG345" s="136"/>
      <c r="ALH345" s="136"/>
      <c r="ALI345" s="136"/>
      <c r="ALJ345" s="136"/>
      <c r="ALK345" s="136"/>
      <c r="ALL345" s="136"/>
      <c r="ALM345" s="136"/>
      <c r="ALN345" s="136"/>
      <c r="ALO345" s="136"/>
      <c r="ALP345" s="136"/>
      <c r="ALQ345" s="136"/>
      <c r="ALR345" s="136"/>
      <c r="ALS345" s="136"/>
      <c r="ALT345" s="136"/>
      <c r="ALU345" s="136"/>
      <c r="ALV345" s="136"/>
      <c r="ALW345" s="136"/>
      <c r="ALX345" s="136"/>
      <c r="ALY345" s="136"/>
      <c r="ALZ345" s="136"/>
      <c r="AMA345" s="136"/>
      <c r="AMB345" s="136"/>
      <c r="AMC345" s="136"/>
      <c r="AMD345" s="136"/>
      <c r="AME345" s="136"/>
      <c r="AMF345" s="136"/>
      <c r="AMG345" s="136"/>
      <c r="AMH345" s="136"/>
      <c r="AMI345" s="136"/>
    </row>
    <row r="346" spans="1:1023" x14ac:dyDescent="0.25">
      <c r="A346" s="298" t="s">
        <v>793</v>
      </c>
      <c r="B346" s="193">
        <v>346</v>
      </c>
      <c r="C346" s="261" t="s">
        <v>26039</v>
      </c>
      <c r="D346" s="215" t="s">
        <v>26955</v>
      </c>
      <c r="E346" s="230"/>
      <c r="F346" s="223"/>
      <c r="G346" s="293"/>
      <c r="H346" s="293"/>
      <c r="I346" s="373"/>
      <c r="J346" s="442">
        <v>2</v>
      </c>
      <c r="K346" s="462">
        <v>2</v>
      </c>
      <c r="L346" s="423"/>
      <c r="M346" s="424"/>
      <c r="N346" s="424"/>
      <c r="O346" s="423"/>
      <c r="P346" s="424"/>
      <c r="Q346" s="424"/>
      <c r="R346" s="424"/>
      <c r="S346" s="424"/>
      <c r="T346" s="424"/>
      <c r="U346" s="428"/>
      <c r="V346" s="256">
        <f>IF(O346=1,10,100)</f>
        <v>100</v>
      </c>
      <c r="W346" s="256">
        <f>IF(O346=1,1,IF(O346=2,10,100))</f>
        <v>100</v>
      </c>
      <c r="X346" s="256">
        <f>IF(O346=3,20,100)</f>
        <v>100</v>
      </c>
      <c r="Y346" s="256">
        <f>IF(P346=1,10,100)</f>
        <v>100</v>
      </c>
      <c r="Z346" s="256">
        <f>IF(P346=1,1,IF(P346=2,10,100))</f>
        <v>100</v>
      </c>
      <c r="AA346" s="257">
        <f>IF(OR(EXACT(Q346,"1A"),EXACT(Q346,"1B")),0.1,IF(Q346=2,1,100))</f>
        <v>100</v>
      </c>
      <c r="AB346" s="257">
        <f>IF(OR(EXACT(R346,"1A"),EXACT(R346,"1B")),0.1,IF(R346=2,1,100))</f>
        <v>100</v>
      </c>
      <c r="AC346" s="257">
        <f>IF(OR(EXACT(S346,"1A"),EXACT(S346,"1B")),0.3,IF(S346=2,3,100))</f>
        <v>100</v>
      </c>
      <c r="AD346" s="224"/>
      <c r="AE346" s="224"/>
      <c r="AF346" s="249">
        <f>IF(OR(OR(EXACT(J346,"1A"),EXACT(J346,"1B"),EXACT(J346,"1C")),K346=1),1,IF(K346=2,10,100))</f>
        <v>10</v>
      </c>
      <c r="AG346" s="249">
        <f>IF(OR(EXACT(J346,"1A"),EXACT(J346,"1B"),EXACT(J346,"1C")),1,IF(J346=2,10,100))</f>
        <v>10</v>
      </c>
      <c r="AH346" s="249">
        <f>IF(OR(EXACT(J346,"1A"),EXACT(J346,"1B"),EXACT(J346,"1C"),K346=1),3,100)</f>
        <v>100</v>
      </c>
      <c r="AI346" s="249">
        <f>IF(OR(EXACT(J346,"1A"),EXACT(J346,"1B"),EXACT(J346,"1C")),5,100)</f>
        <v>100</v>
      </c>
      <c r="AJ346" s="251" t="s">
        <v>772</v>
      </c>
      <c r="AK346" s="337"/>
      <c r="AL346" s="301"/>
      <c r="AM346" s="251"/>
      <c r="AN346" s="136"/>
      <c r="AO346" s="136"/>
      <c r="AP346" s="136"/>
      <c r="AQ346" s="199" t="s">
        <v>794</v>
      </c>
      <c r="AR346" s="136"/>
      <c r="AS346" s="136"/>
      <c r="AT346" s="136"/>
      <c r="AU346" s="136"/>
      <c r="AV346" s="136"/>
      <c r="AW346" s="136"/>
      <c r="AX346" s="136"/>
      <c r="AY346" s="136"/>
      <c r="AZ346" s="136"/>
      <c r="BA346" s="136"/>
      <c r="BB346" s="136"/>
      <c r="BC346" s="136"/>
      <c r="BD346" s="136"/>
      <c r="BE346" s="136"/>
      <c r="BF346" s="136"/>
      <c r="BG346" s="136"/>
      <c r="BH346" s="136"/>
      <c r="BI346" s="136"/>
      <c r="BJ346" s="136"/>
      <c r="BK346" s="136"/>
      <c r="BL346" s="136"/>
      <c r="BM346" s="136"/>
      <c r="BN346" s="136"/>
      <c r="BO346" s="136"/>
      <c r="BP346" s="136"/>
      <c r="BQ346" s="136"/>
      <c r="BR346" s="136"/>
      <c r="BS346" s="136"/>
      <c r="BT346" s="136"/>
      <c r="BU346" s="136"/>
      <c r="BV346" s="136"/>
      <c r="BW346" s="136"/>
      <c r="BX346" s="136"/>
      <c r="BY346" s="136"/>
      <c r="BZ346" s="136"/>
      <c r="CA346" s="136"/>
      <c r="CB346" s="136"/>
      <c r="CC346" s="136"/>
      <c r="CD346" s="136"/>
      <c r="CE346" s="136"/>
      <c r="CF346" s="136"/>
      <c r="CG346" s="136"/>
      <c r="CH346" s="136"/>
      <c r="CI346" s="136"/>
      <c r="CJ346" s="136"/>
      <c r="CK346" s="136"/>
      <c r="CL346" s="136"/>
      <c r="CM346" s="136"/>
      <c r="CN346" s="136"/>
      <c r="CO346" s="136"/>
      <c r="CP346" s="136"/>
      <c r="CQ346" s="136"/>
      <c r="CR346" s="136"/>
      <c r="CS346" s="136"/>
      <c r="CT346" s="136"/>
      <c r="CU346" s="136"/>
      <c r="CV346" s="136"/>
      <c r="CW346" s="136"/>
      <c r="CX346" s="136"/>
      <c r="CY346" s="136"/>
      <c r="CZ346" s="136"/>
      <c r="DA346" s="136"/>
      <c r="DB346" s="136"/>
      <c r="DC346" s="136"/>
      <c r="DD346" s="136"/>
      <c r="DE346" s="136"/>
      <c r="DF346" s="136"/>
      <c r="DG346" s="136"/>
      <c r="DH346" s="136"/>
      <c r="DI346" s="136"/>
      <c r="DJ346" s="136"/>
      <c r="DK346" s="136"/>
      <c r="DL346" s="136"/>
      <c r="DM346" s="136"/>
      <c r="DN346" s="136"/>
      <c r="DO346" s="136"/>
      <c r="DP346" s="136"/>
      <c r="DQ346" s="136"/>
      <c r="DR346" s="136"/>
      <c r="DS346" s="136"/>
      <c r="DT346" s="136"/>
      <c r="DU346" s="136"/>
      <c r="DV346" s="136"/>
      <c r="DW346" s="136"/>
      <c r="DX346" s="136"/>
      <c r="DY346" s="136"/>
      <c r="DZ346" s="136"/>
      <c r="EA346" s="136"/>
      <c r="EB346" s="136"/>
      <c r="EC346" s="136"/>
      <c r="ED346" s="136"/>
      <c r="EE346" s="136"/>
      <c r="EF346" s="136"/>
      <c r="EG346" s="136"/>
      <c r="EH346" s="136"/>
      <c r="EI346" s="136"/>
      <c r="EJ346" s="136"/>
      <c r="EK346" s="136"/>
      <c r="EL346" s="136"/>
      <c r="EM346" s="136"/>
      <c r="EN346" s="136"/>
      <c r="EO346" s="136"/>
      <c r="EP346" s="136"/>
      <c r="EQ346" s="136"/>
      <c r="ER346" s="136"/>
      <c r="ES346" s="136"/>
      <c r="ET346" s="136"/>
      <c r="EU346" s="136"/>
      <c r="EV346" s="136"/>
      <c r="EW346" s="136"/>
      <c r="EX346" s="136"/>
      <c r="EY346" s="136"/>
      <c r="EZ346" s="136"/>
      <c r="FA346" s="136"/>
      <c r="FB346" s="136"/>
      <c r="FC346" s="136"/>
      <c r="FD346" s="136"/>
      <c r="FE346" s="136"/>
      <c r="FF346" s="136"/>
      <c r="FG346" s="136"/>
      <c r="FH346" s="136"/>
      <c r="FI346" s="136"/>
      <c r="FJ346" s="136"/>
      <c r="FK346" s="136"/>
      <c r="FL346" s="136"/>
      <c r="FM346" s="136"/>
      <c r="FN346" s="136"/>
      <c r="FO346" s="136"/>
      <c r="FP346" s="136"/>
      <c r="FQ346" s="136"/>
      <c r="FR346" s="136"/>
      <c r="FS346" s="136"/>
      <c r="FT346" s="136"/>
      <c r="FU346" s="136"/>
      <c r="FV346" s="136"/>
      <c r="FW346" s="136"/>
      <c r="FX346" s="136"/>
      <c r="FY346" s="136"/>
      <c r="FZ346" s="136"/>
      <c r="GA346" s="136"/>
      <c r="GB346" s="136"/>
      <c r="GC346" s="136"/>
      <c r="GD346" s="136"/>
      <c r="GE346" s="136"/>
      <c r="GF346" s="136"/>
      <c r="GG346" s="136"/>
      <c r="GH346" s="136"/>
      <c r="GI346" s="136"/>
      <c r="GJ346" s="136"/>
      <c r="GK346" s="136"/>
      <c r="GL346" s="136"/>
      <c r="GM346" s="136"/>
      <c r="GN346" s="136"/>
      <c r="GO346" s="136"/>
      <c r="GP346" s="136"/>
      <c r="GQ346" s="136"/>
      <c r="GR346" s="136"/>
      <c r="GS346" s="136"/>
      <c r="GT346" s="136"/>
      <c r="GU346" s="136"/>
      <c r="GV346" s="136"/>
      <c r="GW346" s="136"/>
      <c r="GX346" s="136"/>
      <c r="GY346" s="136"/>
      <c r="GZ346" s="136"/>
      <c r="HA346" s="136"/>
      <c r="HB346" s="136"/>
      <c r="HC346" s="136"/>
      <c r="HD346" s="136"/>
      <c r="HE346" s="136"/>
      <c r="HF346" s="136"/>
      <c r="HG346" s="136"/>
      <c r="HH346" s="136"/>
      <c r="HI346" s="136"/>
      <c r="HJ346" s="136"/>
      <c r="HK346" s="136"/>
      <c r="HL346" s="136"/>
      <c r="HM346" s="136"/>
      <c r="HN346" s="136"/>
      <c r="HO346" s="136"/>
      <c r="HP346" s="136"/>
      <c r="HQ346" s="136"/>
      <c r="HR346" s="136"/>
      <c r="HS346" s="136"/>
      <c r="HT346" s="136"/>
      <c r="HU346" s="136"/>
      <c r="HV346" s="136"/>
      <c r="HW346" s="136"/>
      <c r="HX346" s="136"/>
      <c r="HY346" s="136"/>
      <c r="HZ346" s="136"/>
      <c r="IA346" s="136"/>
      <c r="IB346" s="136"/>
      <c r="IC346" s="136"/>
      <c r="ID346" s="136"/>
      <c r="IE346" s="136"/>
      <c r="IF346" s="136"/>
      <c r="IG346" s="136"/>
      <c r="IH346" s="136"/>
      <c r="II346" s="136"/>
      <c r="IJ346" s="136"/>
      <c r="IK346" s="136"/>
      <c r="IL346" s="136"/>
      <c r="IM346" s="136"/>
      <c r="IN346" s="136"/>
      <c r="IO346" s="136"/>
      <c r="IP346" s="136"/>
      <c r="IQ346" s="136"/>
      <c r="IR346" s="136"/>
      <c r="IS346" s="136"/>
      <c r="IT346" s="136"/>
      <c r="IU346" s="136"/>
      <c r="IV346" s="136"/>
      <c r="IW346" s="136"/>
      <c r="IX346" s="136"/>
      <c r="IY346" s="136"/>
      <c r="IZ346" s="136"/>
      <c r="JA346" s="136"/>
      <c r="JB346" s="136"/>
      <c r="JC346" s="136"/>
      <c r="JD346" s="136"/>
      <c r="JE346" s="136"/>
      <c r="JF346" s="136"/>
      <c r="JG346" s="136"/>
      <c r="JH346" s="136"/>
      <c r="JI346" s="136"/>
      <c r="JJ346" s="136"/>
      <c r="JK346" s="136"/>
      <c r="JL346" s="136"/>
      <c r="JM346" s="136"/>
      <c r="JN346" s="136"/>
      <c r="JO346" s="136"/>
      <c r="JP346" s="136"/>
      <c r="JQ346" s="136"/>
      <c r="JR346" s="136"/>
      <c r="JS346" s="136"/>
      <c r="JT346" s="136"/>
      <c r="JU346" s="136"/>
      <c r="JV346" s="136"/>
      <c r="JW346" s="136"/>
      <c r="JX346" s="136"/>
      <c r="JY346" s="136"/>
      <c r="JZ346" s="136"/>
      <c r="KA346" s="136"/>
      <c r="KB346" s="136"/>
      <c r="KC346" s="136"/>
      <c r="KD346" s="136"/>
      <c r="KE346" s="136"/>
      <c r="KF346" s="136"/>
      <c r="KG346" s="136"/>
      <c r="KH346" s="136"/>
      <c r="KI346" s="136"/>
      <c r="KJ346" s="136"/>
      <c r="KK346" s="136"/>
      <c r="KL346" s="136"/>
      <c r="KM346" s="136"/>
      <c r="KN346" s="136"/>
      <c r="KO346" s="136"/>
      <c r="KP346" s="136"/>
      <c r="KQ346" s="136"/>
      <c r="KR346" s="136"/>
      <c r="KS346" s="136"/>
      <c r="KT346" s="136"/>
      <c r="KU346" s="136"/>
      <c r="KV346" s="136"/>
      <c r="KW346" s="136"/>
      <c r="KX346" s="136"/>
      <c r="KY346" s="136"/>
      <c r="KZ346" s="136"/>
      <c r="LA346" s="136"/>
      <c r="LB346" s="136"/>
      <c r="LC346" s="136"/>
      <c r="LD346" s="136"/>
      <c r="LE346" s="136"/>
      <c r="LF346" s="136"/>
      <c r="LG346" s="136"/>
      <c r="LH346" s="136"/>
      <c r="LI346" s="136"/>
      <c r="LJ346" s="136"/>
      <c r="LK346" s="136"/>
      <c r="LL346" s="136"/>
      <c r="LM346" s="136"/>
      <c r="LN346" s="136"/>
      <c r="LO346" s="136"/>
      <c r="LP346" s="136"/>
      <c r="LQ346" s="136"/>
      <c r="LR346" s="136"/>
      <c r="LS346" s="136"/>
      <c r="LT346" s="136"/>
      <c r="LU346" s="136"/>
      <c r="LV346" s="136"/>
      <c r="LW346" s="136"/>
      <c r="LX346" s="136"/>
      <c r="LY346" s="136"/>
      <c r="LZ346" s="136"/>
      <c r="MA346" s="136"/>
      <c r="MB346" s="136"/>
      <c r="MC346" s="136"/>
      <c r="MD346" s="136"/>
      <c r="ME346" s="136"/>
      <c r="MF346" s="136"/>
      <c r="MG346" s="136"/>
      <c r="MH346" s="136"/>
      <c r="MI346" s="136"/>
      <c r="MJ346" s="136"/>
      <c r="MK346" s="136"/>
      <c r="ML346" s="136"/>
      <c r="MM346" s="136"/>
      <c r="MN346" s="136"/>
      <c r="MO346" s="136"/>
      <c r="MP346" s="136"/>
      <c r="MQ346" s="136"/>
      <c r="MR346" s="136"/>
      <c r="MS346" s="136"/>
      <c r="MT346" s="136"/>
      <c r="MU346" s="136"/>
      <c r="MV346" s="136"/>
      <c r="MW346" s="136"/>
      <c r="MX346" s="136"/>
      <c r="MY346" s="136"/>
      <c r="MZ346" s="136"/>
      <c r="NA346" s="136"/>
      <c r="NB346" s="136"/>
      <c r="NC346" s="136"/>
      <c r="ND346" s="136"/>
      <c r="NE346" s="136"/>
      <c r="NF346" s="136"/>
      <c r="NG346" s="136"/>
      <c r="NH346" s="136"/>
      <c r="NI346" s="136"/>
      <c r="NJ346" s="136"/>
      <c r="NK346" s="136"/>
      <c r="NL346" s="136"/>
      <c r="NM346" s="136"/>
      <c r="NN346" s="136"/>
      <c r="NO346" s="136"/>
      <c r="NP346" s="136"/>
      <c r="NQ346" s="136"/>
      <c r="NR346" s="136"/>
      <c r="NS346" s="136"/>
      <c r="NT346" s="136"/>
      <c r="NU346" s="136"/>
      <c r="NV346" s="136"/>
      <c r="NW346" s="136"/>
      <c r="NX346" s="136"/>
      <c r="NY346" s="136"/>
      <c r="NZ346" s="136"/>
      <c r="OA346" s="136"/>
      <c r="OB346" s="136"/>
      <c r="OC346" s="136"/>
      <c r="OD346" s="136"/>
      <c r="OE346" s="136"/>
      <c r="OF346" s="136"/>
      <c r="OG346" s="136"/>
      <c r="OH346" s="136"/>
      <c r="OI346" s="136"/>
      <c r="OJ346" s="136"/>
      <c r="OK346" s="136"/>
      <c r="OL346" s="136"/>
      <c r="OM346" s="136"/>
      <c r="ON346" s="136"/>
      <c r="OO346" s="136"/>
      <c r="OP346" s="136"/>
      <c r="OQ346" s="136"/>
      <c r="OR346" s="136"/>
      <c r="OS346" s="136"/>
      <c r="OT346" s="136"/>
      <c r="OU346" s="136"/>
      <c r="OV346" s="136"/>
      <c r="OW346" s="136"/>
      <c r="OX346" s="136"/>
      <c r="OY346" s="136"/>
      <c r="OZ346" s="136"/>
      <c r="PA346" s="136"/>
      <c r="PB346" s="136"/>
      <c r="PC346" s="136"/>
      <c r="PD346" s="136"/>
      <c r="PE346" s="136"/>
      <c r="PF346" s="136"/>
      <c r="PG346" s="136"/>
      <c r="PH346" s="136"/>
      <c r="PI346" s="136"/>
      <c r="PJ346" s="136"/>
      <c r="PK346" s="136"/>
      <c r="PL346" s="136"/>
      <c r="PM346" s="136"/>
      <c r="PN346" s="136"/>
      <c r="PO346" s="136"/>
      <c r="PP346" s="136"/>
      <c r="PQ346" s="136"/>
      <c r="PR346" s="136"/>
      <c r="PS346" s="136"/>
      <c r="PT346" s="136"/>
      <c r="PU346" s="136"/>
      <c r="PV346" s="136"/>
      <c r="PW346" s="136"/>
      <c r="PX346" s="136"/>
      <c r="PY346" s="136"/>
      <c r="PZ346" s="136"/>
      <c r="QA346" s="136"/>
      <c r="QB346" s="136"/>
      <c r="QC346" s="136"/>
      <c r="QD346" s="136"/>
      <c r="QE346" s="136"/>
      <c r="QF346" s="136"/>
      <c r="QG346" s="136"/>
      <c r="QH346" s="136"/>
      <c r="QI346" s="136"/>
      <c r="QJ346" s="136"/>
      <c r="QK346" s="136"/>
      <c r="QL346" s="136"/>
      <c r="QM346" s="136"/>
      <c r="QN346" s="136"/>
      <c r="QO346" s="136"/>
      <c r="QP346" s="136"/>
      <c r="QQ346" s="136"/>
      <c r="QR346" s="136"/>
      <c r="QS346" s="136"/>
      <c r="QT346" s="136"/>
      <c r="QU346" s="136"/>
      <c r="QV346" s="136"/>
      <c r="QW346" s="136"/>
      <c r="QX346" s="136"/>
      <c r="QY346" s="136"/>
      <c r="QZ346" s="136"/>
      <c r="RA346" s="136"/>
      <c r="RB346" s="136"/>
      <c r="RC346" s="136"/>
      <c r="RD346" s="136"/>
      <c r="RE346" s="136"/>
      <c r="RF346" s="136"/>
      <c r="RG346" s="136"/>
      <c r="RH346" s="136"/>
      <c r="RI346" s="136"/>
      <c r="RJ346" s="136"/>
      <c r="RK346" s="136"/>
      <c r="RL346" s="136"/>
      <c r="RM346" s="136"/>
      <c r="RN346" s="136"/>
      <c r="RO346" s="136"/>
      <c r="RP346" s="136"/>
      <c r="RQ346" s="136"/>
      <c r="RR346" s="136"/>
      <c r="RS346" s="136"/>
      <c r="RT346" s="136"/>
      <c r="RU346" s="136"/>
      <c r="RV346" s="136"/>
      <c r="RW346" s="136"/>
      <c r="RX346" s="136"/>
      <c r="RY346" s="136"/>
      <c r="RZ346" s="136"/>
      <c r="SA346" s="136"/>
      <c r="SB346" s="136"/>
      <c r="SC346" s="136"/>
      <c r="SD346" s="136"/>
      <c r="SE346" s="136"/>
      <c r="SF346" s="136"/>
      <c r="SG346" s="136"/>
      <c r="SH346" s="136"/>
      <c r="SI346" s="136"/>
      <c r="SJ346" s="136"/>
      <c r="SK346" s="136"/>
      <c r="SL346" s="136"/>
      <c r="SM346" s="136"/>
      <c r="SN346" s="136"/>
      <c r="SO346" s="136"/>
      <c r="SP346" s="136"/>
      <c r="SQ346" s="136"/>
      <c r="SR346" s="136"/>
      <c r="SS346" s="136"/>
      <c r="ST346" s="136"/>
      <c r="SU346" s="136"/>
      <c r="SV346" s="136"/>
      <c r="SW346" s="136"/>
      <c r="SX346" s="136"/>
      <c r="SY346" s="136"/>
      <c r="SZ346" s="136"/>
      <c r="TA346" s="136"/>
      <c r="TB346" s="136"/>
      <c r="TC346" s="136"/>
      <c r="TD346" s="136"/>
      <c r="TE346" s="136"/>
      <c r="TF346" s="136"/>
      <c r="TG346" s="136"/>
      <c r="TH346" s="136"/>
      <c r="TI346" s="136"/>
      <c r="TJ346" s="136"/>
      <c r="TK346" s="136"/>
      <c r="TL346" s="136"/>
      <c r="TM346" s="136"/>
      <c r="TN346" s="136"/>
      <c r="TO346" s="136"/>
      <c r="TP346" s="136"/>
      <c r="TQ346" s="136"/>
      <c r="TR346" s="136"/>
      <c r="TS346" s="136"/>
      <c r="TT346" s="136"/>
      <c r="TU346" s="136"/>
      <c r="TV346" s="136"/>
      <c r="TW346" s="136"/>
      <c r="TX346" s="136"/>
      <c r="TY346" s="136"/>
      <c r="TZ346" s="136"/>
      <c r="UA346" s="136"/>
      <c r="UB346" s="136"/>
      <c r="UC346" s="136"/>
      <c r="UD346" s="136"/>
      <c r="UE346" s="136"/>
      <c r="UF346" s="136"/>
      <c r="UG346" s="136"/>
      <c r="UH346" s="136"/>
      <c r="UI346" s="136"/>
      <c r="UJ346" s="136"/>
      <c r="UK346" s="136"/>
      <c r="UL346" s="136"/>
      <c r="UM346" s="136"/>
      <c r="UN346" s="136"/>
      <c r="UO346" s="136"/>
      <c r="UP346" s="136"/>
      <c r="UQ346" s="136"/>
      <c r="UR346" s="136"/>
      <c r="US346" s="136"/>
      <c r="UT346" s="136"/>
      <c r="UU346" s="136"/>
      <c r="UV346" s="136"/>
      <c r="UW346" s="136"/>
      <c r="UX346" s="136"/>
      <c r="UY346" s="136"/>
      <c r="UZ346" s="136"/>
      <c r="VA346" s="136"/>
      <c r="VB346" s="136"/>
      <c r="VC346" s="136"/>
      <c r="VD346" s="136"/>
      <c r="VE346" s="136"/>
      <c r="VF346" s="136"/>
      <c r="VG346" s="136"/>
      <c r="VH346" s="136"/>
      <c r="VI346" s="136"/>
      <c r="VJ346" s="136"/>
      <c r="VK346" s="136"/>
      <c r="VL346" s="136"/>
      <c r="VM346" s="136"/>
      <c r="VN346" s="136"/>
      <c r="VO346" s="136"/>
      <c r="VP346" s="136"/>
      <c r="VQ346" s="136"/>
      <c r="VR346" s="136"/>
      <c r="VS346" s="136"/>
      <c r="VT346" s="136"/>
      <c r="VU346" s="136"/>
      <c r="VV346" s="136"/>
      <c r="VW346" s="136"/>
      <c r="VX346" s="136"/>
      <c r="VY346" s="136"/>
      <c r="VZ346" s="136"/>
      <c r="WA346" s="136"/>
      <c r="WB346" s="136"/>
      <c r="WC346" s="136"/>
      <c r="WD346" s="136"/>
      <c r="WE346" s="136"/>
      <c r="WF346" s="136"/>
      <c r="WG346" s="136"/>
      <c r="WH346" s="136"/>
      <c r="WI346" s="136"/>
      <c r="WJ346" s="136"/>
      <c r="WK346" s="136"/>
      <c r="WL346" s="136"/>
      <c r="WM346" s="136"/>
      <c r="WN346" s="136"/>
      <c r="WO346" s="136"/>
      <c r="WP346" s="136"/>
      <c r="WQ346" s="136"/>
      <c r="WR346" s="136"/>
      <c r="WS346" s="136"/>
      <c r="WT346" s="136"/>
      <c r="WU346" s="136"/>
      <c r="WV346" s="136"/>
      <c r="WW346" s="136"/>
      <c r="WX346" s="136"/>
      <c r="WY346" s="136"/>
      <c r="WZ346" s="136"/>
      <c r="XA346" s="136"/>
      <c r="XB346" s="136"/>
      <c r="XC346" s="136"/>
      <c r="XD346" s="136"/>
      <c r="XE346" s="136"/>
      <c r="XF346" s="136"/>
      <c r="XG346" s="136"/>
      <c r="XH346" s="136"/>
      <c r="XI346" s="136"/>
      <c r="XJ346" s="136"/>
      <c r="XK346" s="136"/>
      <c r="XL346" s="136"/>
      <c r="XM346" s="136"/>
      <c r="XN346" s="136"/>
      <c r="XO346" s="136"/>
      <c r="XP346" s="136"/>
      <c r="XQ346" s="136"/>
      <c r="XR346" s="136"/>
      <c r="XS346" s="136"/>
      <c r="XT346" s="136"/>
      <c r="XU346" s="136"/>
      <c r="XV346" s="136"/>
      <c r="XW346" s="136"/>
      <c r="XX346" s="136"/>
      <c r="XY346" s="136"/>
      <c r="XZ346" s="136"/>
      <c r="YA346" s="136"/>
      <c r="YB346" s="136"/>
      <c r="YC346" s="136"/>
      <c r="YD346" s="136"/>
      <c r="YE346" s="136"/>
      <c r="YF346" s="136"/>
      <c r="YG346" s="136"/>
      <c r="YH346" s="136"/>
      <c r="YI346" s="136"/>
      <c r="YJ346" s="136"/>
      <c r="YK346" s="136"/>
      <c r="YL346" s="136"/>
      <c r="YM346" s="136"/>
      <c r="YN346" s="136"/>
      <c r="YO346" s="136"/>
      <c r="YP346" s="136"/>
      <c r="YQ346" s="136"/>
      <c r="YR346" s="136"/>
      <c r="YS346" s="136"/>
      <c r="YT346" s="136"/>
      <c r="YU346" s="136"/>
      <c r="YV346" s="136"/>
      <c r="YW346" s="136"/>
      <c r="YX346" s="136"/>
      <c r="YY346" s="136"/>
      <c r="YZ346" s="136"/>
      <c r="ZA346" s="136"/>
      <c r="ZB346" s="136"/>
      <c r="ZC346" s="136"/>
      <c r="ZD346" s="136"/>
      <c r="ZE346" s="136"/>
      <c r="ZF346" s="136"/>
      <c r="ZG346" s="136"/>
      <c r="ZH346" s="136"/>
      <c r="ZI346" s="136"/>
      <c r="ZJ346" s="136"/>
      <c r="ZK346" s="136"/>
      <c r="ZL346" s="136"/>
      <c r="ZM346" s="136"/>
      <c r="ZN346" s="136"/>
      <c r="ZO346" s="136"/>
      <c r="ZP346" s="136"/>
      <c r="ZQ346" s="136"/>
      <c r="ZR346" s="136"/>
      <c r="ZS346" s="136"/>
      <c r="ZT346" s="136"/>
      <c r="ZU346" s="136"/>
      <c r="ZV346" s="136"/>
      <c r="ZW346" s="136"/>
      <c r="ZX346" s="136"/>
      <c r="ZY346" s="136"/>
      <c r="ZZ346" s="136"/>
      <c r="AAA346" s="136"/>
      <c r="AAB346" s="136"/>
      <c r="AAC346" s="136"/>
      <c r="AAD346" s="136"/>
      <c r="AAE346" s="136"/>
      <c r="AAF346" s="136"/>
      <c r="AAG346" s="136"/>
      <c r="AAH346" s="136"/>
      <c r="AAI346" s="136"/>
      <c r="AAJ346" s="136"/>
      <c r="AAK346" s="136"/>
      <c r="AAL346" s="136"/>
      <c r="AAM346" s="136"/>
      <c r="AAN346" s="136"/>
      <c r="AAO346" s="136"/>
      <c r="AAP346" s="136"/>
      <c r="AAQ346" s="136"/>
      <c r="AAR346" s="136"/>
      <c r="AAS346" s="136"/>
      <c r="AAT346" s="136"/>
      <c r="AAU346" s="136"/>
      <c r="AAV346" s="136"/>
      <c r="AAW346" s="136"/>
      <c r="AAX346" s="136"/>
      <c r="AAY346" s="136"/>
      <c r="AAZ346" s="136"/>
      <c r="ABA346" s="136"/>
      <c r="ABB346" s="136"/>
      <c r="ABC346" s="136"/>
      <c r="ABD346" s="136"/>
      <c r="ABE346" s="136"/>
      <c r="ABF346" s="136"/>
      <c r="ABG346" s="136"/>
      <c r="ABH346" s="136"/>
      <c r="ABI346" s="136"/>
      <c r="ABJ346" s="136"/>
      <c r="ABK346" s="136"/>
      <c r="ABL346" s="136"/>
      <c r="ABM346" s="136"/>
      <c r="ABN346" s="136"/>
      <c r="ABO346" s="136"/>
      <c r="ABP346" s="136"/>
      <c r="ABQ346" s="136"/>
      <c r="ABR346" s="136"/>
      <c r="ABS346" s="136"/>
      <c r="ABT346" s="136"/>
      <c r="ABU346" s="136"/>
      <c r="ABV346" s="136"/>
      <c r="ABW346" s="136"/>
      <c r="ABX346" s="136"/>
      <c r="ABY346" s="136"/>
      <c r="ABZ346" s="136"/>
      <c r="ACA346" s="136"/>
      <c r="ACB346" s="136"/>
      <c r="ACC346" s="136"/>
      <c r="ACD346" s="136"/>
      <c r="ACE346" s="136"/>
      <c r="ACF346" s="136"/>
      <c r="ACG346" s="136"/>
      <c r="ACH346" s="136"/>
      <c r="ACI346" s="136"/>
      <c r="ACJ346" s="136"/>
      <c r="ACK346" s="136"/>
      <c r="ACL346" s="136"/>
      <c r="ACM346" s="136"/>
      <c r="ACN346" s="136"/>
      <c r="ACO346" s="136"/>
      <c r="ACP346" s="136"/>
      <c r="ACQ346" s="136"/>
      <c r="ACR346" s="136"/>
      <c r="ACS346" s="136"/>
      <c r="ACT346" s="136"/>
      <c r="ACU346" s="136"/>
      <c r="ACV346" s="136"/>
      <c r="ACW346" s="136"/>
      <c r="ACX346" s="136"/>
      <c r="ACY346" s="136"/>
      <c r="ACZ346" s="136"/>
      <c r="ADA346" s="136"/>
      <c r="ADB346" s="136"/>
      <c r="ADC346" s="136"/>
      <c r="ADD346" s="136"/>
      <c r="ADE346" s="136"/>
      <c r="ADF346" s="136"/>
      <c r="ADG346" s="136"/>
      <c r="ADH346" s="136"/>
      <c r="ADI346" s="136"/>
      <c r="ADJ346" s="136"/>
      <c r="ADK346" s="136"/>
      <c r="ADL346" s="136"/>
      <c r="ADM346" s="136"/>
      <c r="ADN346" s="136"/>
      <c r="ADO346" s="136"/>
      <c r="ADP346" s="136"/>
      <c r="ADQ346" s="136"/>
      <c r="ADR346" s="136"/>
      <c r="ADS346" s="136"/>
      <c r="ADT346" s="136"/>
      <c r="ADU346" s="136"/>
      <c r="ADV346" s="136"/>
      <c r="ADW346" s="136"/>
      <c r="ADX346" s="136"/>
      <c r="ADY346" s="136"/>
      <c r="ADZ346" s="136"/>
      <c r="AEA346" s="136"/>
      <c r="AEB346" s="136"/>
      <c r="AEC346" s="136"/>
      <c r="AED346" s="136"/>
      <c r="AEE346" s="136"/>
      <c r="AEF346" s="136"/>
      <c r="AEG346" s="136"/>
      <c r="AEH346" s="136"/>
      <c r="AEI346" s="136"/>
      <c r="AEJ346" s="136"/>
      <c r="AEK346" s="136"/>
      <c r="AEL346" s="136"/>
      <c r="AEM346" s="136"/>
      <c r="AEN346" s="136"/>
      <c r="AEO346" s="136"/>
      <c r="AEP346" s="136"/>
      <c r="AEQ346" s="136"/>
      <c r="AER346" s="136"/>
      <c r="AES346" s="136"/>
      <c r="AET346" s="136"/>
      <c r="AEU346" s="136"/>
      <c r="AEV346" s="136"/>
      <c r="AEW346" s="136"/>
      <c r="AEX346" s="136"/>
      <c r="AEY346" s="136"/>
      <c r="AEZ346" s="136"/>
      <c r="AFA346" s="136"/>
      <c r="AFB346" s="136"/>
      <c r="AFC346" s="136"/>
      <c r="AFD346" s="136"/>
      <c r="AFE346" s="136"/>
      <c r="AFF346" s="136"/>
      <c r="AFG346" s="136"/>
      <c r="AFH346" s="136"/>
      <c r="AFI346" s="136"/>
      <c r="AFJ346" s="136"/>
      <c r="AFK346" s="136"/>
      <c r="AFL346" s="136"/>
      <c r="AFM346" s="136"/>
      <c r="AFN346" s="136"/>
      <c r="AFO346" s="136"/>
      <c r="AFP346" s="136"/>
      <c r="AFQ346" s="136"/>
      <c r="AFR346" s="136"/>
      <c r="AFS346" s="136"/>
      <c r="AFT346" s="136"/>
      <c r="AFU346" s="136"/>
      <c r="AFV346" s="136"/>
      <c r="AFW346" s="136"/>
      <c r="AFX346" s="136"/>
      <c r="AFY346" s="136"/>
      <c r="AFZ346" s="136"/>
      <c r="AGA346" s="136"/>
      <c r="AGB346" s="136"/>
      <c r="AGC346" s="136"/>
      <c r="AGD346" s="136"/>
      <c r="AGE346" s="136"/>
      <c r="AGF346" s="136"/>
      <c r="AGG346" s="136"/>
      <c r="AGH346" s="136"/>
      <c r="AGI346" s="136"/>
      <c r="AGJ346" s="136"/>
      <c r="AGK346" s="136"/>
      <c r="AGL346" s="136"/>
      <c r="AGM346" s="136"/>
      <c r="AGN346" s="136"/>
      <c r="AGO346" s="136"/>
      <c r="AGP346" s="136"/>
      <c r="AGQ346" s="136"/>
      <c r="AGR346" s="136"/>
      <c r="AGS346" s="136"/>
      <c r="AGT346" s="136"/>
      <c r="AGU346" s="136"/>
      <c r="AGV346" s="136"/>
      <c r="AGW346" s="136"/>
      <c r="AGX346" s="136"/>
      <c r="AGY346" s="136"/>
      <c r="AGZ346" s="136"/>
      <c r="AHA346" s="136"/>
      <c r="AHB346" s="136"/>
      <c r="AHC346" s="136"/>
      <c r="AHD346" s="136"/>
      <c r="AHE346" s="136"/>
      <c r="AHF346" s="136"/>
      <c r="AHG346" s="136"/>
      <c r="AHH346" s="136"/>
      <c r="AHI346" s="136"/>
      <c r="AHJ346" s="136"/>
      <c r="AHK346" s="136"/>
      <c r="AHL346" s="136"/>
      <c r="AHM346" s="136"/>
      <c r="AHN346" s="136"/>
      <c r="AHO346" s="136"/>
      <c r="AHP346" s="136"/>
      <c r="AHQ346" s="136"/>
      <c r="AHR346" s="136"/>
      <c r="AHS346" s="136"/>
      <c r="AHT346" s="136"/>
      <c r="AHU346" s="136"/>
      <c r="AHV346" s="136"/>
      <c r="AHW346" s="136"/>
      <c r="AHX346" s="136"/>
      <c r="AHY346" s="136"/>
      <c r="AHZ346" s="136"/>
      <c r="AIA346" s="136"/>
      <c r="AIB346" s="136"/>
      <c r="AIC346" s="136"/>
      <c r="AID346" s="136"/>
      <c r="AIE346" s="136"/>
      <c r="AIF346" s="136"/>
      <c r="AIG346" s="136"/>
      <c r="AIH346" s="136"/>
      <c r="AII346" s="136"/>
      <c r="AIJ346" s="136"/>
      <c r="AIK346" s="136"/>
      <c r="AIL346" s="136"/>
      <c r="AIM346" s="136"/>
      <c r="AIN346" s="136"/>
      <c r="AIO346" s="136"/>
      <c r="AIP346" s="136"/>
      <c r="AIQ346" s="136"/>
      <c r="AIR346" s="136"/>
      <c r="AIS346" s="136"/>
      <c r="AIT346" s="136"/>
      <c r="AIU346" s="136"/>
      <c r="AIV346" s="136"/>
      <c r="AIW346" s="136"/>
      <c r="AIX346" s="136"/>
      <c r="AIY346" s="136"/>
      <c r="AIZ346" s="136"/>
      <c r="AJA346" s="136"/>
      <c r="AJB346" s="136"/>
      <c r="AJC346" s="136"/>
      <c r="AJD346" s="136"/>
      <c r="AJE346" s="136"/>
      <c r="AJF346" s="136"/>
      <c r="AJG346" s="136"/>
      <c r="AJH346" s="136"/>
      <c r="AJI346" s="136"/>
      <c r="AJJ346" s="136"/>
      <c r="AJK346" s="136"/>
      <c r="AJL346" s="136"/>
      <c r="AJM346" s="136"/>
      <c r="AJN346" s="136"/>
      <c r="AJO346" s="136"/>
      <c r="AJP346" s="136"/>
      <c r="AJQ346" s="136"/>
      <c r="AJR346" s="136"/>
      <c r="AJS346" s="136"/>
      <c r="AJT346" s="136"/>
      <c r="AJU346" s="136"/>
      <c r="AJV346" s="136"/>
      <c r="AJW346" s="136"/>
      <c r="AJX346" s="136"/>
      <c r="AJY346" s="136"/>
      <c r="AJZ346" s="136"/>
      <c r="AKA346" s="136"/>
      <c r="AKB346" s="136"/>
      <c r="AKC346" s="136"/>
      <c r="AKD346" s="136"/>
      <c r="AKE346" s="136"/>
      <c r="AKF346" s="136"/>
      <c r="AKG346" s="136"/>
      <c r="AKH346" s="136"/>
      <c r="AKI346" s="136"/>
      <c r="AKJ346" s="136"/>
      <c r="AKK346" s="136"/>
      <c r="AKL346" s="136"/>
      <c r="AKM346" s="136"/>
      <c r="AKN346" s="136"/>
      <c r="AKO346" s="136"/>
      <c r="AKP346" s="136"/>
      <c r="AKQ346" s="136"/>
      <c r="AKR346" s="136"/>
      <c r="AKS346" s="136"/>
      <c r="AKT346" s="136"/>
      <c r="AKU346" s="136"/>
      <c r="AKV346" s="136"/>
      <c r="AKW346" s="136"/>
      <c r="AKX346" s="136"/>
      <c r="AKY346" s="136"/>
      <c r="AKZ346" s="136"/>
      <c r="ALA346" s="136"/>
      <c r="ALB346" s="136"/>
      <c r="ALC346" s="136"/>
      <c r="ALD346" s="136"/>
      <c r="ALE346" s="136"/>
      <c r="ALF346" s="136"/>
      <c r="ALG346" s="136"/>
      <c r="ALH346" s="136"/>
      <c r="ALI346" s="136"/>
      <c r="ALJ346" s="136"/>
      <c r="ALK346" s="136"/>
      <c r="ALL346" s="136"/>
      <c r="ALM346" s="136"/>
      <c r="ALN346" s="136"/>
      <c r="ALO346" s="136"/>
      <c r="ALP346" s="136"/>
      <c r="ALQ346" s="136"/>
      <c r="ALR346" s="136"/>
      <c r="ALS346" s="136"/>
      <c r="ALT346" s="136"/>
      <c r="ALU346" s="136"/>
      <c r="ALV346" s="136"/>
      <c r="ALW346" s="136"/>
      <c r="ALX346" s="136"/>
      <c r="ALY346" s="136"/>
      <c r="ALZ346" s="136"/>
      <c r="AMA346" s="136"/>
      <c r="AMB346" s="136"/>
      <c r="AMC346" s="136"/>
      <c r="AMD346" s="136"/>
      <c r="AME346" s="136"/>
      <c r="AMF346" s="136"/>
      <c r="AMG346" s="136"/>
      <c r="AMH346" s="136"/>
      <c r="AMI346" s="136"/>
    </row>
    <row r="347" spans="1:1023" ht="29.25" x14ac:dyDescent="0.25">
      <c r="A347" s="298" t="s">
        <v>854</v>
      </c>
      <c r="B347" s="193">
        <v>347</v>
      </c>
      <c r="C347" s="261" t="s">
        <v>26040</v>
      </c>
      <c r="D347" s="215" t="s">
        <v>26956</v>
      </c>
      <c r="E347" s="224"/>
      <c r="F347" s="239"/>
      <c r="G347" s="207"/>
      <c r="H347" s="207"/>
      <c r="I347" s="369" t="s">
        <v>769</v>
      </c>
      <c r="J347" s="431">
        <v>2</v>
      </c>
      <c r="K347" s="432"/>
      <c r="L347" s="432"/>
      <c r="M347" s="433"/>
      <c r="N347" s="433"/>
      <c r="O347" s="432"/>
      <c r="P347" s="433"/>
      <c r="Q347" s="433"/>
      <c r="R347" s="433"/>
      <c r="S347" s="433"/>
      <c r="T347" s="433"/>
      <c r="U347" s="458"/>
      <c r="V347" s="256">
        <f>IF(O347=1,10,100)</f>
        <v>100</v>
      </c>
      <c r="W347" s="256">
        <f>IF(O347=1,1,IF(O347=2,10,100))</f>
        <v>100</v>
      </c>
      <c r="X347" s="256">
        <f>IF(O347=3,20,100)</f>
        <v>100</v>
      </c>
      <c r="Y347" s="256">
        <f>IF(P347=1,10,100)</f>
        <v>100</v>
      </c>
      <c r="Z347" s="256">
        <f>IF(P347=1,1,IF(P347=2,10,100))</f>
        <v>100</v>
      </c>
      <c r="AA347" s="257">
        <f>IF(OR(EXACT(Q347,"1A"),EXACT(Q347,"1B")),0.1,IF(Q347=2,1,100))</f>
        <v>100</v>
      </c>
      <c r="AB347" s="257">
        <f>IF(OR(EXACT(R347,"1A"),EXACT(R347,"1B")),0.1,IF(R347=2,1,100))</f>
        <v>100</v>
      </c>
      <c r="AC347" s="257">
        <f>IF(OR(EXACT(S347,"1A"),EXACT(S347,"1B")),0.3,IF(S347=2,3,100))</f>
        <v>100</v>
      </c>
      <c r="AD347" s="224"/>
      <c r="AE347" s="224"/>
      <c r="AF347" s="249">
        <f>IF(OR(OR(EXACT(J347,"1A"),EXACT(J347,"1B"),EXACT(J347,"1C")),K347=1),1,IF(K347=2,10,100))</f>
        <v>100</v>
      </c>
      <c r="AG347" s="249">
        <f>IF(OR(EXACT(J347,"1A"),EXACT(J347,"1B"),EXACT(J347,"1C")),1,IF(J347=2,10,100))</f>
        <v>10</v>
      </c>
      <c r="AH347" s="249">
        <f>IF(OR(EXACT(J347,"1A"),EXACT(J347,"1B"),EXACT(J347,"1C"),K347=1),3,100)</f>
        <v>100</v>
      </c>
      <c r="AI347" s="249">
        <f>IF(OR(EXACT(J347,"1A"),EXACT(J347,"1B"),EXACT(J347,"1C")),5,100)</f>
        <v>100</v>
      </c>
      <c r="AJ347" s="251" t="s">
        <v>769</v>
      </c>
      <c r="AK347" s="294"/>
      <c r="AL347" s="305"/>
      <c r="AM347" s="251"/>
      <c r="AN347" s="136"/>
      <c r="AO347" s="136"/>
      <c r="AP347" s="136"/>
      <c r="AQ347" s="285" t="s">
        <v>803</v>
      </c>
      <c r="AR347" s="136"/>
      <c r="AS347" s="136"/>
      <c r="AT347" s="136"/>
      <c r="AU347" s="136"/>
      <c r="AV347" s="136"/>
      <c r="AW347" s="136"/>
      <c r="AX347" s="136"/>
      <c r="AY347" s="136"/>
      <c r="AZ347" s="136"/>
      <c r="BA347" s="136"/>
      <c r="BB347" s="136"/>
      <c r="BC347" s="136"/>
      <c r="BD347" s="136"/>
      <c r="BE347" s="136"/>
      <c r="BF347" s="136"/>
      <c r="BG347" s="136"/>
      <c r="BH347" s="136"/>
      <c r="BI347" s="136"/>
      <c r="BJ347" s="136"/>
      <c r="BK347" s="136"/>
      <c r="BL347" s="136"/>
      <c r="BM347" s="136"/>
      <c r="BN347" s="136"/>
      <c r="BO347" s="136"/>
      <c r="BP347" s="136"/>
      <c r="BQ347" s="136"/>
      <c r="BR347" s="136"/>
      <c r="BS347" s="136"/>
      <c r="BT347" s="136"/>
      <c r="BU347" s="136"/>
      <c r="BV347" s="136"/>
      <c r="BW347" s="136"/>
      <c r="BX347" s="136"/>
      <c r="BY347" s="136"/>
      <c r="BZ347" s="136"/>
      <c r="CA347" s="136"/>
      <c r="CB347" s="136"/>
      <c r="CC347" s="136"/>
      <c r="CD347" s="136"/>
      <c r="CE347" s="136"/>
      <c r="CF347" s="136"/>
      <c r="CG347" s="136"/>
      <c r="CH347" s="136"/>
      <c r="CI347" s="136"/>
      <c r="CJ347" s="136"/>
      <c r="CK347" s="136"/>
      <c r="CL347" s="136"/>
      <c r="CM347" s="136"/>
      <c r="CN347" s="136"/>
      <c r="CO347" s="136"/>
      <c r="CP347" s="136"/>
      <c r="CQ347" s="136"/>
      <c r="CR347" s="136"/>
      <c r="CS347" s="136"/>
      <c r="CT347" s="136"/>
      <c r="CU347" s="136"/>
      <c r="CV347" s="136"/>
      <c r="CW347" s="136"/>
      <c r="CX347" s="136"/>
      <c r="CY347" s="136"/>
      <c r="CZ347" s="136"/>
      <c r="DA347" s="136"/>
      <c r="DB347" s="136"/>
      <c r="DC347" s="136"/>
      <c r="DD347" s="136"/>
      <c r="DE347" s="136"/>
      <c r="DF347" s="136"/>
      <c r="DG347" s="136"/>
      <c r="DH347" s="136"/>
      <c r="DI347" s="136"/>
      <c r="DJ347" s="136"/>
      <c r="DK347" s="136"/>
      <c r="DL347" s="136"/>
      <c r="DM347" s="136"/>
      <c r="DN347" s="136"/>
      <c r="DO347" s="136"/>
      <c r="DP347" s="136"/>
      <c r="DQ347" s="136"/>
      <c r="DR347" s="136"/>
      <c r="DS347" s="136"/>
      <c r="DT347" s="136"/>
      <c r="DU347" s="136"/>
      <c r="DV347" s="136"/>
      <c r="DW347" s="136"/>
      <c r="DX347" s="136"/>
      <c r="DY347" s="136"/>
      <c r="DZ347" s="136"/>
      <c r="EA347" s="136"/>
      <c r="EB347" s="136"/>
      <c r="EC347" s="136"/>
      <c r="ED347" s="136"/>
      <c r="EE347" s="136"/>
      <c r="EF347" s="136"/>
      <c r="EG347" s="136"/>
      <c r="EH347" s="136"/>
      <c r="EI347" s="136"/>
      <c r="EJ347" s="136"/>
      <c r="EK347" s="136"/>
      <c r="EL347" s="136"/>
      <c r="EM347" s="136"/>
      <c r="EN347" s="136"/>
      <c r="EO347" s="136"/>
      <c r="EP347" s="136"/>
      <c r="EQ347" s="136"/>
      <c r="ER347" s="136"/>
      <c r="ES347" s="136"/>
      <c r="ET347" s="136"/>
      <c r="EU347" s="136"/>
      <c r="EV347" s="136"/>
      <c r="EW347" s="136"/>
      <c r="EX347" s="136"/>
      <c r="EY347" s="136"/>
      <c r="EZ347" s="136"/>
      <c r="FA347" s="136"/>
      <c r="FB347" s="136"/>
      <c r="FC347" s="136"/>
      <c r="FD347" s="136"/>
      <c r="FE347" s="136"/>
      <c r="FF347" s="136"/>
      <c r="FG347" s="136"/>
      <c r="FH347" s="136"/>
      <c r="FI347" s="136"/>
      <c r="FJ347" s="136"/>
      <c r="FK347" s="136"/>
      <c r="FL347" s="136"/>
      <c r="FM347" s="136"/>
      <c r="FN347" s="136"/>
      <c r="FO347" s="136"/>
      <c r="FP347" s="136"/>
      <c r="FQ347" s="136"/>
      <c r="FR347" s="136"/>
      <c r="FS347" s="136"/>
      <c r="FT347" s="136"/>
      <c r="FU347" s="136"/>
      <c r="FV347" s="136"/>
      <c r="FW347" s="136"/>
      <c r="FX347" s="136"/>
      <c r="FY347" s="136"/>
      <c r="FZ347" s="136"/>
      <c r="GA347" s="136"/>
      <c r="GB347" s="136"/>
      <c r="GC347" s="136"/>
      <c r="GD347" s="136"/>
      <c r="GE347" s="136"/>
      <c r="GF347" s="136"/>
      <c r="GG347" s="136"/>
      <c r="GH347" s="136"/>
      <c r="GI347" s="136"/>
      <c r="GJ347" s="136"/>
      <c r="GK347" s="136"/>
      <c r="GL347" s="136"/>
      <c r="GM347" s="136"/>
      <c r="GN347" s="136"/>
      <c r="GO347" s="136"/>
      <c r="GP347" s="136"/>
      <c r="GQ347" s="136"/>
      <c r="GR347" s="136"/>
      <c r="GS347" s="136"/>
      <c r="GT347" s="136"/>
      <c r="GU347" s="136"/>
      <c r="GV347" s="136"/>
      <c r="GW347" s="136"/>
      <c r="GX347" s="136"/>
      <c r="GY347" s="136"/>
      <c r="GZ347" s="136"/>
      <c r="HA347" s="136"/>
      <c r="HB347" s="136"/>
      <c r="HC347" s="136"/>
      <c r="HD347" s="136"/>
      <c r="HE347" s="136"/>
      <c r="HF347" s="136"/>
      <c r="HG347" s="136"/>
      <c r="HH347" s="136"/>
      <c r="HI347" s="136"/>
      <c r="HJ347" s="136"/>
      <c r="HK347" s="136"/>
      <c r="HL347" s="136"/>
      <c r="HM347" s="136"/>
      <c r="HN347" s="136"/>
      <c r="HO347" s="136"/>
      <c r="HP347" s="136"/>
      <c r="HQ347" s="136"/>
      <c r="HR347" s="136"/>
      <c r="HS347" s="136"/>
      <c r="HT347" s="136"/>
      <c r="HU347" s="136"/>
      <c r="HV347" s="136"/>
      <c r="HW347" s="136"/>
      <c r="HX347" s="136"/>
      <c r="HY347" s="136"/>
      <c r="HZ347" s="136"/>
      <c r="IA347" s="136"/>
      <c r="IB347" s="136"/>
      <c r="IC347" s="136"/>
      <c r="ID347" s="136"/>
      <c r="IE347" s="136"/>
      <c r="IF347" s="136"/>
      <c r="IG347" s="136"/>
      <c r="IH347" s="136"/>
      <c r="II347" s="136"/>
      <c r="IJ347" s="136"/>
      <c r="IK347" s="136"/>
      <c r="IL347" s="136"/>
      <c r="IM347" s="136"/>
      <c r="IN347" s="136"/>
      <c r="IO347" s="136"/>
      <c r="IP347" s="136"/>
      <c r="IQ347" s="136"/>
      <c r="IR347" s="136"/>
      <c r="IS347" s="136"/>
      <c r="IT347" s="136"/>
      <c r="IU347" s="136"/>
      <c r="IV347" s="136"/>
      <c r="IW347" s="136"/>
      <c r="IX347" s="136"/>
      <c r="IY347" s="136"/>
      <c r="IZ347" s="136"/>
      <c r="JA347" s="136"/>
      <c r="JB347" s="136"/>
      <c r="JC347" s="136"/>
      <c r="JD347" s="136"/>
      <c r="JE347" s="136"/>
      <c r="JF347" s="136"/>
      <c r="JG347" s="136"/>
      <c r="JH347" s="136"/>
      <c r="JI347" s="136"/>
      <c r="JJ347" s="136"/>
      <c r="JK347" s="136"/>
      <c r="JL347" s="136"/>
      <c r="JM347" s="136"/>
      <c r="JN347" s="136"/>
      <c r="JO347" s="136"/>
      <c r="JP347" s="136"/>
      <c r="JQ347" s="136"/>
      <c r="JR347" s="136"/>
      <c r="JS347" s="136"/>
      <c r="JT347" s="136"/>
      <c r="JU347" s="136"/>
      <c r="JV347" s="136"/>
      <c r="JW347" s="136"/>
      <c r="JX347" s="136"/>
      <c r="JY347" s="136"/>
      <c r="JZ347" s="136"/>
      <c r="KA347" s="136"/>
      <c r="KB347" s="136"/>
      <c r="KC347" s="136"/>
      <c r="KD347" s="136"/>
      <c r="KE347" s="136"/>
      <c r="KF347" s="136"/>
      <c r="KG347" s="136"/>
      <c r="KH347" s="136"/>
      <c r="KI347" s="136"/>
      <c r="KJ347" s="136"/>
      <c r="KK347" s="136"/>
      <c r="KL347" s="136"/>
      <c r="KM347" s="136"/>
      <c r="KN347" s="136"/>
      <c r="KO347" s="136"/>
      <c r="KP347" s="136"/>
      <c r="KQ347" s="136"/>
      <c r="KR347" s="136"/>
      <c r="KS347" s="136"/>
      <c r="KT347" s="136"/>
      <c r="KU347" s="136"/>
      <c r="KV347" s="136"/>
      <c r="KW347" s="136"/>
      <c r="KX347" s="136"/>
      <c r="KY347" s="136"/>
      <c r="KZ347" s="136"/>
      <c r="LA347" s="136"/>
      <c r="LB347" s="136"/>
      <c r="LC347" s="136"/>
      <c r="LD347" s="136"/>
      <c r="LE347" s="136"/>
      <c r="LF347" s="136"/>
      <c r="LG347" s="136"/>
      <c r="LH347" s="136"/>
      <c r="LI347" s="136"/>
      <c r="LJ347" s="136"/>
      <c r="LK347" s="136"/>
      <c r="LL347" s="136"/>
      <c r="LM347" s="136"/>
      <c r="LN347" s="136"/>
      <c r="LO347" s="136"/>
      <c r="LP347" s="136"/>
      <c r="LQ347" s="136"/>
      <c r="LR347" s="136"/>
      <c r="LS347" s="136"/>
      <c r="LT347" s="136"/>
      <c r="LU347" s="136"/>
      <c r="LV347" s="136"/>
      <c r="LW347" s="136"/>
      <c r="LX347" s="136"/>
      <c r="LY347" s="136"/>
      <c r="LZ347" s="136"/>
      <c r="MA347" s="136"/>
      <c r="MB347" s="136"/>
      <c r="MC347" s="136"/>
      <c r="MD347" s="136"/>
      <c r="ME347" s="136"/>
      <c r="MF347" s="136"/>
      <c r="MG347" s="136"/>
      <c r="MH347" s="136"/>
      <c r="MI347" s="136"/>
      <c r="MJ347" s="136"/>
      <c r="MK347" s="136"/>
      <c r="ML347" s="136"/>
      <c r="MM347" s="136"/>
      <c r="MN347" s="136"/>
      <c r="MO347" s="136"/>
      <c r="MP347" s="136"/>
      <c r="MQ347" s="136"/>
      <c r="MR347" s="136"/>
      <c r="MS347" s="136"/>
      <c r="MT347" s="136"/>
      <c r="MU347" s="136"/>
      <c r="MV347" s="136"/>
      <c r="MW347" s="136"/>
      <c r="MX347" s="136"/>
      <c r="MY347" s="136"/>
      <c r="MZ347" s="136"/>
      <c r="NA347" s="136"/>
      <c r="NB347" s="136"/>
      <c r="NC347" s="136"/>
      <c r="ND347" s="136"/>
      <c r="NE347" s="136"/>
      <c r="NF347" s="136"/>
      <c r="NG347" s="136"/>
      <c r="NH347" s="136"/>
      <c r="NI347" s="136"/>
      <c r="NJ347" s="136"/>
      <c r="NK347" s="136"/>
      <c r="NL347" s="136"/>
      <c r="NM347" s="136"/>
      <c r="NN347" s="136"/>
      <c r="NO347" s="136"/>
      <c r="NP347" s="136"/>
      <c r="NQ347" s="136"/>
      <c r="NR347" s="136"/>
      <c r="NS347" s="136"/>
      <c r="NT347" s="136"/>
      <c r="NU347" s="136"/>
      <c r="NV347" s="136"/>
      <c r="NW347" s="136"/>
      <c r="NX347" s="136"/>
      <c r="NY347" s="136"/>
      <c r="NZ347" s="136"/>
      <c r="OA347" s="136"/>
      <c r="OB347" s="136"/>
      <c r="OC347" s="136"/>
      <c r="OD347" s="136"/>
      <c r="OE347" s="136"/>
      <c r="OF347" s="136"/>
      <c r="OG347" s="136"/>
      <c r="OH347" s="136"/>
      <c r="OI347" s="136"/>
      <c r="OJ347" s="136"/>
      <c r="OK347" s="136"/>
      <c r="OL347" s="136"/>
      <c r="OM347" s="136"/>
      <c r="ON347" s="136"/>
      <c r="OO347" s="136"/>
      <c r="OP347" s="136"/>
      <c r="OQ347" s="136"/>
      <c r="OR347" s="136"/>
      <c r="OS347" s="136"/>
      <c r="OT347" s="136"/>
      <c r="OU347" s="136"/>
      <c r="OV347" s="136"/>
      <c r="OW347" s="136"/>
      <c r="OX347" s="136"/>
      <c r="OY347" s="136"/>
      <c r="OZ347" s="136"/>
      <c r="PA347" s="136"/>
      <c r="PB347" s="136"/>
      <c r="PC347" s="136"/>
      <c r="PD347" s="136"/>
      <c r="PE347" s="136"/>
      <c r="PF347" s="136"/>
      <c r="PG347" s="136"/>
      <c r="PH347" s="136"/>
      <c r="PI347" s="136"/>
      <c r="PJ347" s="136"/>
      <c r="PK347" s="136"/>
      <c r="PL347" s="136"/>
      <c r="PM347" s="136"/>
      <c r="PN347" s="136"/>
      <c r="PO347" s="136"/>
      <c r="PP347" s="136"/>
      <c r="PQ347" s="136"/>
      <c r="PR347" s="136"/>
      <c r="PS347" s="136"/>
      <c r="PT347" s="136"/>
      <c r="PU347" s="136"/>
      <c r="PV347" s="136"/>
      <c r="PW347" s="136"/>
      <c r="PX347" s="136"/>
      <c r="PY347" s="136"/>
      <c r="PZ347" s="136"/>
      <c r="QA347" s="136"/>
      <c r="QB347" s="136"/>
      <c r="QC347" s="136"/>
      <c r="QD347" s="136"/>
      <c r="QE347" s="136"/>
      <c r="QF347" s="136"/>
      <c r="QG347" s="136"/>
      <c r="QH347" s="136"/>
      <c r="QI347" s="136"/>
      <c r="QJ347" s="136"/>
      <c r="QK347" s="136"/>
      <c r="QL347" s="136"/>
      <c r="QM347" s="136"/>
      <c r="QN347" s="136"/>
      <c r="QO347" s="136"/>
      <c r="QP347" s="136"/>
      <c r="QQ347" s="136"/>
      <c r="QR347" s="136"/>
      <c r="QS347" s="136"/>
      <c r="QT347" s="136"/>
      <c r="QU347" s="136"/>
      <c r="QV347" s="136"/>
      <c r="QW347" s="136"/>
      <c r="QX347" s="136"/>
      <c r="QY347" s="136"/>
      <c r="QZ347" s="136"/>
      <c r="RA347" s="136"/>
      <c r="RB347" s="136"/>
      <c r="RC347" s="136"/>
      <c r="RD347" s="136"/>
      <c r="RE347" s="136"/>
      <c r="RF347" s="136"/>
      <c r="RG347" s="136"/>
      <c r="RH347" s="136"/>
      <c r="RI347" s="136"/>
      <c r="RJ347" s="136"/>
      <c r="RK347" s="136"/>
      <c r="RL347" s="136"/>
      <c r="RM347" s="136"/>
      <c r="RN347" s="136"/>
      <c r="RO347" s="136"/>
      <c r="RP347" s="136"/>
      <c r="RQ347" s="136"/>
      <c r="RR347" s="136"/>
      <c r="RS347" s="136"/>
      <c r="RT347" s="136"/>
      <c r="RU347" s="136"/>
      <c r="RV347" s="136"/>
      <c r="RW347" s="136"/>
      <c r="RX347" s="136"/>
      <c r="RY347" s="136"/>
      <c r="RZ347" s="136"/>
      <c r="SA347" s="136"/>
      <c r="SB347" s="136"/>
      <c r="SC347" s="136"/>
      <c r="SD347" s="136"/>
      <c r="SE347" s="136"/>
      <c r="SF347" s="136"/>
      <c r="SG347" s="136"/>
      <c r="SH347" s="136"/>
      <c r="SI347" s="136"/>
      <c r="SJ347" s="136"/>
      <c r="SK347" s="136"/>
      <c r="SL347" s="136"/>
      <c r="SM347" s="136"/>
      <c r="SN347" s="136"/>
      <c r="SO347" s="136"/>
      <c r="SP347" s="136"/>
      <c r="SQ347" s="136"/>
      <c r="SR347" s="136"/>
      <c r="SS347" s="136"/>
      <c r="ST347" s="136"/>
      <c r="SU347" s="136"/>
      <c r="SV347" s="136"/>
      <c r="SW347" s="136"/>
      <c r="SX347" s="136"/>
      <c r="SY347" s="136"/>
      <c r="SZ347" s="136"/>
      <c r="TA347" s="136"/>
      <c r="TB347" s="136"/>
      <c r="TC347" s="136"/>
      <c r="TD347" s="136"/>
      <c r="TE347" s="136"/>
      <c r="TF347" s="136"/>
      <c r="TG347" s="136"/>
      <c r="TH347" s="136"/>
      <c r="TI347" s="136"/>
      <c r="TJ347" s="136"/>
      <c r="TK347" s="136"/>
      <c r="TL347" s="136"/>
      <c r="TM347" s="136"/>
      <c r="TN347" s="136"/>
      <c r="TO347" s="136"/>
      <c r="TP347" s="136"/>
      <c r="TQ347" s="136"/>
      <c r="TR347" s="136"/>
      <c r="TS347" s="136"/>
      <c r="TT347" s="136"/>
      <c r="TU347" s="136"/>
      <c r="TV347" s="136"/>
      <c r="TW347" s="136"/>
      <c r="TX347" s="136"/>
      <c r="TY347" s="136"/>
      <c r="TZ347" s="136"/>
      <c r="UA347" s="136"/>
      <c r="UB347" s="136"/>
      <c r="UC347" s="136"/>
      <c r="UD347" s="136"/>
      <c r="UE347" s="136"/>
      <c r="UF347" s="136"/>
      <c r="UG347" s="136"/>
      <c r="UH347" s="136"/>
      <c r="UI347" s="136"/>
      <c r="UJ347" s="136"/>
      <c r="UK347" s="136"/>
      <c r="UL347" s="136"/>
      <c r="UM347" s="136"/>
      <c r="UN347" s="136"/>
      <c r="UO347" s="136"/>
      <c r="UP347" s="136"/>
      <c r="UQ347" s="136"/>
      <c r="UR347" s="136"/>
      <c r="US347" s="136"/>
      <c r="UT347" s="136"/>
      <c r="UU347" s="136"/>
      <c r="UV347" s="136"/>
      <c r="UW347" s="136"/>
      <c r="UX347" s="136"/>
      <c r="UY347" s="136"/>
      <c r="UZ347" s="136"/>
      <c r="VA347" s="136"/>
      <c r="VB347" s="136"/>
      <c r="VC347" s="136"/>
      <c r="VD347" s="136"/>
      <c r="VE347" s="136"/>
      <c r="VF347" s="136"/>
      <c r="VG347" s="136"/>
      <c r="VH347" s="136"/>
      <c r="VI347" s="136"/>
      <c r="VJ347" s="136"/>
      <c r="VK347" s="136"/>
      <c r="VL347" s="136"/>
      <c r="VM347" s="136"/>
      <c r="VN347" s="136"/>
      <c r="VO347" s="136"/>
      <c r="VP347" s="136"/>
      <c r="VQ347" s="136"/>
      <c r="VR347" s="136"/>
      <c r="VS347" s="136"/>
      <c r="VT347" s="136"/>
      <c r="VU347" s="136"/>
      <c r="VV347" s="136"/>
      <c r="VW347" s="136"/>
      <c r="VX347" s="136"/>
      <c r="VY347" s="136"/>
      <c r="VZ347" s="136"/>
      <c r="WA347" s="136"/>
      <c r="WB347" s="136"/>
      <c r="WC347" s="136"/>
      <c r="WD347" s="136"/>
      <c r="WE347" s="136"/>
      <c r="WF347" s="136"/>
      <c r="WG347" s="136"/>
      <c r="WH347" s="136"/>
      <c r="WI347" s="136"/>
      <c r="WJ347" s="136"/>
      <c r="WK347" s="136"/>
      <c r="WL347" s="136"/>
      <c r="WM347" s="136"/>
      <c r="WN347" s="136"/>
      <c r="WO347" s="136"/>
      <c r="WP347" s="136"/>
      <c r="WQ347" s="136"/>
      <c r="WR347" s="136"/>
      <c r="WS347" s="136"/>
      <c r="WT347" s="136"/>
      <c r="WU347" s="136"/>
      <c r="WV347" s="136"/>
      <c r="WW347" s="136"/>
      <c r="WX347" s="136"/>
      <c r="WY347" s="136"/>
      <c r="WZ347" s="136"/>
      <c r="XA347" s="136"/>
      <c r="XB347" s="136"/>
      <c r="XC347" s="136"/>
      <c r="XD347" s="136"/>
      <c r="XE347" s="136"/>
      <c r="XF347" s="136"/>
      <c r="XG347" s="136"/>
      <c r="XH347" s="136"/>
      <c r="XI347" s="136"/>
      <c r="XJ347" s="136"/>
      <c r="XK347" s="136"/>
      <c r="XL347" s="136"/>
      <c r="XM347" s="136"/>
      <c r="XN347" s="136"/>
      <c r="XO347" s="136"/>
      <c r="XP347" s="136"/>
      <c r="XQ347" s="136"/>
      <c r="XR347" s="136"/>
      <c r="XS347" s="136"/>
      <c r="XT347" s="136"/>
      <c r="XU347" s="136"/>
      <c r="XV347" s="136"/>
      <c r="XW347" s="136"/>
      <c r="XX347" s="136"/>
      <c r="XY347" s="136"/>
      <c r="XZ347" s="136"/>
      <c r="YA347" s="136"/>
      <c r="YB347" s="136"/>
      <c r="YC347" s="136"/>
      <c r="YD347" s="136"/>
      <c r="YE347" s="136"/>
      <c r="YF347" s="136"/>
      <c r="YG347" s="136"/>
      <c r="YH347" s="136"/>
      <c r="YI347" s="136"/>
      <c r="YJ347" s="136"/>
      <c r="YK347" s="136"/>
      <c r="YL347" s="136"/>
      <c r="YM347" s="136"/>
      <c r="YN347" s="136"/>
      <c r="YO347" s="136"/>
      <c r="YP347" s="136"/>
      <c r="YQ347" s="136"/>
      <c r="YR347" s="136"/>
      <c r="YS347" s="136"/>
      <c r="YT347" s="136"/>
      <c r="YU347" s="136"/>
      <c r="YV347" s="136"/>
      <c r="YW347" s="136"/>
      <c r="YX347" s="136"/>
      <c r="YY347" s="136"/>
      <c r="YZ347" s="136"/>
      <c r="ZA347" s="136"/>
      <c r="ZB347" s="136"/>
      <c r="ZC347" s="136"/>
      <c r="ZD347" s="136"/>
      <c r="ZE347" s="136"/>
      <c r="ZF347" s="136"/>
      <c r="ZG347" s="136"/>
      <c r="ZH347" s="136"/>
      <c r="ZI347" s="136"/>
      <c r="ZJ347" s="136"/>
      <c r="ZK347" s="136"/>
      <c r="ZL347" s="136"/>
      <c r="ZM347" s="136"/>
      <c r="ZN347" s="136"/>
      <c r="ZO347" s="136"/>
      <c r="ZP347" s="136"/>
      <c r="ZQ347" s="136"/>
      <c r="ZR347" s="136"/>
      <c r="ZS347" s="136"/>
      <c r="ZT347" s="136"/>
      <c r="ZU347" s="136"/>
      <c r="ZV347" s="136"/>
      <c r="ZW347" s="136"/>
      <c r="ZX347" s="136"/>
      <c r="ZY347" s="136"/>
      <c r="ZZ347" s="136"/>
      <c r="AAA347" s="136"/>
      <c r="AAB347" s="136"/>
      <c r="AAC347" s="136"/>
      <c r="AAD347" s="136"/>
      <c r="AAE347" s="136"/>
      <c r="AAF347" s="136"/>
      <c r="AAG347" s="136"/>
      <c r="AAH347" s="136"/>
      <c r="AAI347" s="136"/>
      <c r="AAJ347" s="136"/>
      <c r="AAK347" s="136"/>
      <c r="AAL347" s="136"/>
      <c r="AAM347" s="136"/>
      <c r="AAN347" s="136"/>
      <c r="AAO347" s="136"/>
      <c r="AAP347" s="136"/>
      <c r="AAQ347" s="136"/>
      <c r="AAR347" s="136"/>
      <c r="AAS347" s="136"/>
      <c r="AAT347" s="136"/>
      <c r="AAU347" s="136"/>
      <c r="AAV347" s="136"/>
      <c r="AAW347" s="136"/>
      <c r="AAX347" s="136"/>
      <c r="AAY347" s="136"/>
      <c r="AAZ347" s="136"/>
      <c r="ABA347" s="136"/>
      <c r="ABB347" s="136"/>
      <c r="ABC347" s="136"/>
      <c r="ABD347" s="136"/>
      <c r="ABE347" s="136"/>
      <c r="ABF347" s="136"/>
      <c r="ABG347" s="136"/>
      <c r="ABH347" s="136"/>
      <c r="ABI347" s="136"/>
      <c r="ABJ347" s="136"/>
      <c r="ABK347" s="136"/>
      <c r="ABL347" s="136"/>
      <c r="ABM347" s="136"/>
      <c r="ABN347" s="136"/>
      <c r="ABO347" s="136"/>
      <c r="ABP347" s="136"/>
      <c r="ABQ347" s="136"/>
      <c r="ABR347" s="136"/>
      <c r="ABS347" s="136"/>
      <c r="ABT347" s="136"/>
      <c r="ABU347" s="136"/>
      <c r="ABV347" s="136"/>
      <c r="ABW347" s="136"/>
      <c r="ABX347" s="136"/>
      <c r="ABY347" s="136"/>
      <c r="ABZ347" s="136"/>
      <c r="ACA347" s="136"/>
      <c r="ACB347" s="136"/>
      <c r="ACC347" s="136"/>
      <c r="ACD347" s="136"/>
      <c r="ACE347" s="136"/>
      <c r="ACF347" s="136"/>
      <c r="ACG347" s="136"/>
      <c r="ACH347" s="136"/>
      <c r="ACI347" s="136"/>
      <c r="ACJ347" s="136"/>
      <c r="ACK347" s="136"/>
      <c r="ACL347" s="136"/>
      <c r="ACM347" s="136"/>
      <c r="ACN347" s="136"/>
      <c r="ACO347" s="136"/>
      <c r="ACP347" s="136"/>
      <c r="ACQ347" s="136"/>
      <c r="ACR347" s="136"/>
      <c r="ACS347" s="136"/>
      <c r="ACT347" s="136"/>
      <c r="ACU347" s="136"/>
      <c r="ACV347" s="136"/>
      <c r="ACW347" s="136"/>
      <c r="ACX347" s="136"/>
      <c r="ACY347" s="136"/>
      <c r="ACZ347" s="136"/>
      <c r="ADA347" s="136"/>
      <c r="ADB347" s="136"/>
      <c r="ADC347" s="136"/>
      <c r="ADD347" s="136"/>
      <c r="ADE347" s="136"/>
      <c r="ADF347" s="136"/>
      <c r="ADG347" s="136"/>
      <c r="ADH347" s="136"/>
      <c r="ADI347" s="136"/>
      <c r="ADJ347" s="136"/>
      <c r="ADK347" s="136"/>
      <c r="ADL347" s="136"/>
      <c r="ADM347" s="136"/>
      <c r="ADN347" s="136"/>
      <c r="ADO347" s="136"/>
      <c r="ADP347" s="136"/>
      <c r="ADQ347" s="136"/>
      <c r="ADR347" s="136"/>
      <c r="ADS347" s="136"/>
      <c r="ADT347" s="136"/>
      <c r="ADU347" s="136"/>
      <c r="ADV347" s="136"/>
      <c r="ADW347" s="136"/>
      <c r="ADX347" s="136"/>
      <c r="ADY347" s="136"/>
      <c r="ADZ347" s="136"/>
      <c r="AEA347" s="136"/>
      <c r="AEB347" s="136"/>
      <c r="AEC347" s="136"/>
      <c r="AED347" s="136"/>
      <c r="AEE347" s="136"/>
      <c r="AEF347" s="136"/>
      <c r="AEG347" s="136"/>
      <c r="AEH347" s="136"/>
      <c r="AEI347" s="136"/>
      <c r="AEJ347" s="136"/>
      <c r="AEK347" s="136"/>
      <c r="AEL347" s="136"/>
      <c r="AEM347" s="136"/>
      <c r="AEN347" s="136"/>
      <c r="AEO347" s="136"/>
      <c r="AEP347" s="136"/>
      <c r="AEQ347" s="136"/>
      <c r="AER347" s="136"/>
      <c r="AES347" s="136"/>
      <c r="AET347" s="136"/>
      <c r="AEU347" s="136"/>
      <c r="AEV347" s="136"/>
      <c r="AEW347" s="136"/>
      <c r="AEX347" s="136"/>
      <c r="AEY347" s="136"/>
      <c r="AEZ347" s="136"/>
      <c r="AFA347" s="136"/>
      <c r="AFB347" s="136"/>
      <c r="AFC347" s="136"/>
      <c r="AFD347" s="136"/>
      <c r="AFE347" s="136"/>
      <c r="AFF347" s="136"/>
      <c r="AFG347" s="136"/>
      <c r="AFH347" s="136"/>
      <c r="AFI347" s="136"/>
      <c r="AFJ347" s="136"/>
      <c r="AFK347" s="136"/>
      <c r="AFL347" s="136"/>
      <c r="AFM347" s="136"/>
      <c r="AFN347" s="136"/>
      <c r="AFO347" s="136"/>
      <c r="AFP347" s="136"/>
      <c r="AFQ347" s="136"/>
      <c r="AFR347" s="136"/>
      <c r="AFS347" s="136"/>
      <c r="AFT347" s="136"/>
      <c r="AFU347" s="136"/>
      <c r="AFV347" s="136"/>
      <c r="AFW347" s="136"/>
      <c r="AFX347" s="136"/>
      <c r="AFY347" s="136"/>
      <c r="AFZ347" s="136"/>
      <c r="AGA347" s="136"/>
      <c r="AGB347" s="136"/>
      <c r="AGC347" s="136"/>
      <c r="AGD347" s="136"/>
      <c r="AGE347" s="136"/>
      <c r="AGF347" s="136"/>
      <c r="AGG347" s="136"/>
      <c r="AGH347" s="136"/>
      <c r="AGI347" s="136"/>
      <c r="AGJ347" s="136"/>
      <c r="AGK347" s="136"/>
      <c r="AGL347" s="136"/>
      <c r="AGM347" s="136"/>
      <c r="AGN347" s="136"/>
      <c r="AGO347" s="136"/>
      <c r="AGP347" s="136"/>
      <c r="AGQ347" s="136"/>
      <c r="AGR347" s="136"/>
      <c r="AGS347" s="136"/>
      <c r="AGT347" s="136"/>
      <c r="AGU347" s="136"/>
      <c r="AGV347" s="136"/>
      <c r="AGW347" s="136"/>
      <c r="AGX347" s="136"/>
      <c r="AGY347" s="136"/>
      <c r="AGZ347" s="136"/>
      <c r="AHA347" s="136"/>
      <c r="AHB347" s="136"/>
      <c r="AHC347" s="136"/>
      <c r="AHD347" s="136"/>
      <c r="AHE347" s="136"/>
      <c r="AHF347" s="136"/>
      <c r="AHG347" s="136"/>
      <c r="AHH347" s="136"/>
      <c r="AHI347" s="136"/>
      <c r="AHJ347" s="136"/>
      <c r="AHK347" s="136"/>
      <c r="AHL347" s="136"/>
      <c r="AHM347" s="136"/>
      <c r="AHN347" s="136"/>
      <c r="AHO347" s="136"/>
      <c r="AHP347" s="136"/>
      <c r="AHQ347" s="136"/>
      <c r="AHR347" s="136"/>
      <c r="AHS347" s="136"/>
      <c r="AHT347" s="136"/>
      <c r="AHU347" s="136"/>
      <c r="AHV347" s="136"/>
      <c r="AHW347" s="136"/>
      <c r="AHX347" s="136"/>
      <c r="AHY347" s="136"/>
      <c r="AHZ347" s="136"/>
      <c r="AIA347" s="136"/>
      <c r="AIB347" s="136"/>
      <c r="AIC347" s="136"/>
      <c r="AID347" s="136"/>
      <c r="AIE347" s="136"/>
      <c r="AIF347" s="136"/>
      <c r="AIG347" s="136"/>
      <c r="AIH347" s="136"/>
      <c r="AII347" s="136"/>
      <c r="AIJ347" s="136"/>
      <c r="AIK347" s="136"/>
      <c r="AIL347" s="136"/>
      <c r="AIM347" s="136"/>
      <c r="AIN347" s="136"/>
      <c r="AIO347" s="136"/>
      <c r="AIP347" s="136"/>
      <c r="AIQ347" s="136"/>
      <c r="AIR347" s="136"/>
      <c r="AIS347" s="136"/>
      <c r="AIT347" s="136"/>
      <c r="AIU347" s="136"/>
      <c r="AIV347" s="136"/>
      <c r="AIW347" s="136"/>
      <c r="AIX347" s="136"/>
      <c r="AIY347" s="136"/>
      <c r="AIZ347" s="136"/>
      <c r="AJA347" s="136"/>
      <c r="AJB347" s="136"/>
      <c r="AJC347" s="136"/>
      <c r="AJD347" s="136"/>
      <c r="AJE347" s="136"/>
      <c r="AJF347" s="136"/>
      <c r="AJG347" s="136"/>
      <c r="AJH347" s="136"/>
      <c r="AJI347" s="136"/>
      <c r="AJJ347" s="136"/>
      <c r="AJK347" s="136"/>
      <c r="AJL347" s="136"/>
      <c r="AJM347" s="136"/>
      <c r="AJN347" s="136"/>
      <c r="AJO347" s="136"/>
      <c r="AJP347" s="136"/>
      <c r="AJQ347" s="136"/>
      <c r="AJR347" s="136"/>
      <c r="AJS347" s="136"/>
      <c r="AJT347" s="136"/>
      <c r="AJU347" s="136"/>
      <c r="AJV347" s="136"/>
      <c r="AJW347" s="136"/>
      <c r="AJX347" s="136"/>
      <c r="AJY347" s="136"/>
      <c r="AJZ347" s="136"/>
      <c r="AKA347" s="136"/>
      <c r="AKB347" s="136"/>
      <c r="AKC347" s="136"/>
      <c r="AKD347" s="136"/>
      <c r="AKE347" s="136"/>
      <c r="AKF347" s="136"/>
      <c r="AKG347" s="136"/>
      <c r="AKH347" s="136"/>
      <c r="AKI347" s="136"/>
      <c r="AKJ347" s="136"/>
      <c r="AKK347" s="136"/>
      <c r="AKL347" s="136"/>
      <c r="AKM347" s="136"/>
      <c r="AKN347" s="136"/>
      <c r="AKO347" s="136"/>
      <c r="AKP347" s="136"/>
      <c r="AKQ347" s="136"/>
      <c r="AKR347" s="136"/>
      <c r="AKS347" s="136"/>
      <c r="AKT347" s="136"/>
      <c r="AKU347" s="136"/>
      <c r="AKV347" s="136"/>
      <c r="AKW347" s="136"/>
      <c r="AKX347" s="136"/>
      <c r="AKY347" s="136"/>
      <c r="AKZ347" s="136"/>
      <c r="ALA347" s="136"/>
      <c r="ALB347" s="136"/>
      <c r="ALC347" s="136"/>
      <c r="ALD347" s="136"/>
      <c r="ALE347" s="136"/>
      <c r="ALF347" s="136"/>
      <c r="ALG347" s="136"/>
      <c r="ALH347" s="136"/>
      <c r="ALI347" s="136"/>
      <c r="ALJ347" s="136"/>
      <c r="ALK347" s="136"/>
      <c r="ALL347" s="136"/>
      <c r="ALM347" s="136"/>
      <c r="ALN347" s="136"/>
      <c r="ALO347" s="136"/>
      <c r="ALP347" s="136"/>
      <c r="ALQ347" s="136"/>
      <c r="ALR347" s="136"/>
      <c r="ALS347" s="136"/>
      <c r="ALT347" s="136"/>
      <c r="ALU347" s="136"/>
      <c r="ALV347" s="136"/>
      <c r="ALW347" s="136"/>
      <c r="ALX347" s="136"/>
      <c r="ALY347" s="136"/>
      <c r="ALZ347" s="136"/>
      <c r="AMA347" s="136"/>
      <c r="AMB347" s="136"/>
      <c r="AMC347" s="136"/>
      <c r="AMD347" s="136"/>
      <c r="AME347" s="136"/>
      <c r="AMF347" s="136"/>
      <c r="AMG347" s="136"/>
      <c r="AMH347" s="136"/>
      <c r="AMI347" s="136"/>
    </row>
    <row r="348" spans="1:1023" x14ac:dyDescent="0.25">
      <c r="A348" s="245" t="s">
        <v>1174</v>
      </c>
      <c r="B348" s="193">
        <v>348</v>
      </c>
      <c r="C348" s="261" t="s">
        <v>26041</v>
      </c>
      <c r="D348" s="212" t="s">
        <v>1298</v>
      </c>
      <c r="E348" s="136"/>
      <c r="F348" s="238"/>
      <c r="G348" s="214"/>
      <c r="H348" s="209">
        <v>4</v>
      </c>
      <c r="I348" s="367"/>
      <c r="J348" s="409">
        <v>2</v>
      </c>
      <c r="K348" s="409">
        <v>2</v>
      </c>
      <c r="L348" s="409">
        <v>1</v>
      </c>
      <c r="M348" s="409">
        <v>1</v>
      </c>
      <c r="N348" s="161"/>
      <c r="O348" s="413">
        <v>3</v>
      </c>
      <c r="P348" s="409">
        <v>2</v>
      </c>
      <c r="Q348" s="409">
        <v>2</v>
      </c>
      <c r="R348" s="161"/>
      <c r="S348" s="161"/>
      <c r="T348" s="161"/>
      <c r="U348" s="414"/>
      <c r="V348" s="256">
        <f>IF(O348=1,10,100)</f>
        <v>100</v>
      </c>
      <c r="W348" s="256">
        <f>IF(O348=1,1,IF(O348=2,10,100))</f>
        <v>100</v>
      </c>
      <c r="X348" s="256">
        <f>IF(O348=3,20,100)</f>
        <v>20</v>
      </c>
      <c r="Y348" s="256">
        <f>IF(P348=1,10,100)</f>
        <v>100</v>
      </c>
      <c r="Z348" s="256">
        <f>IF(P348=1,1,IF(P348=2,10,100))</f>
        <v>10</v>
      </c>
      <c r="AA348" s="257">
        <f>IF(OR(EXACT(Q348,"1A"),EXACT(Q348,"1B")),0.1,IF(Q348=2,1,100))</f>
        <v>1</v>
      </c>
      <c r="AB348" s="257">
        <f>IF(OR(EXACT(R348,"1A"),EXACT(R348,"1B")),0.1,IF(R348=2,1,100))</f>
        <v>100</v>
      </c>
      <c r="AC348" s="257">
        <f>IF(OR(EXACT(S348,"1A"),EXACT(S348,"1B")),0.3,IF(S348=2,3,100))</f>
        <v>100</v>
      </c>
      <c r="AD348" s="136"/>
      <c r="AE348" s="262">
        <v>0.1</v>
      </c>
      <c r="AF348" s="258">
        <v>5</v>
      </c>
      <c r="AG348" s="258">
        <v>5</v>
      </c>
      <c r="AH348" s="249">
        <f>IF(OR(EXACT(J348,"1A"),EXACT(J348,"1B"),EXACT(J348,"1C"),K348=1),3,100)</f>
        <v>100</v>
      </c>
      <c r="AI348" s="249">
        <f>IF(OR(EXACT(J348,"1A"),EXACT(J348,"1B"),EXACT(J348,"1C")),5,100)</f>
        <v>100</v>
      </c>
      <c r="AJ348" s="251"/>
      <c r="AK348" s="136"/>
      <c r="AL348" s="136"/>
      <c r="AM348" s="251"/>
      <c r="AN348" s="136"/>
      <c r="AO348" s="136"/>
      <c r="AP348" s="220" t="s">
        <v>1299</v>
      </c>
      <c r="AQ348" s="199" t="s">
        <v>1291</v>
      </c>
      <c r="AR348" s="220" t="s">
        <v>1300</v>
      </c>
      <c r="AS348" s="136"/>
      <c r="AT348" s="136"/>
      <c r="AU348" s="136"/>
      <c r="AV348" s="136"/>
      <c r="AW348" s="136"/>
      <c r="AX348" s="136"/>
      <c r="AY348" s="136"/>
      <c r="AZ348" s="136"/>
      <c r="BA348" s="136"/>
      <c r="BB348" s="136"/>
      <c r="BC348" s="136"/>
      <c r="BD348" s="136"/>
      <c r="BE348" s="136"/>
      <c r="BF348" s="136"/>
      <c r="BG348" s="136"/>
      <c r="BH348" s="136"/>
      <c r="BI348" s="136"/>
      <c r="BJ348" s="136"/>
      <c r="BK348" s="136"/>
      <c r="BL348" s="136"/>
      <c r="BM348" s="136"/>
      <c r="BN348" s="136"/>
      <c r="BO348" s="136"/>
      <c r="BP348" s="136"/>
      <c r="BQ348" s="136"/>
      <c r="BR348" s="136"/>
      <c r="BS348" s="136"/>
      <c r="BT348" s="136"/>
      <c r="BU348" s="136"/>
      <c r="BV348" s="136"/>
      <c r="BW348" s="136"/>
      <c r="BX348" s="136"/>
      <c r="BY348" s="136"/>
      <c r="BZ348" s="136"/>
      <c r="CA348" s="136"/>
      <c r="CB348" s="136"/>
      <c r="CC348" s="136"/>
      <c r="CD348" s="136"/>
      <c r="CE348" s="136"/>
      <c r="CF348" s="136"/>
      <c r="CG348" s="136"/>
      <c r="CH348" s="136"/>
      <c r="CI348" s="136"/>
      <c r="CJ348" s="136"/>
      <c r="CK348" s="136"/>
      <c r="CL348" s="136"/>
      <c r="CM348" s="136"/>
      <c r="CN348" s="136"/>
      <c r="CO348" s="136"/>
      <c r="CP348" s="136"/>
      <c r="CQ348" s="136"/>
      <c r="CR348" s="136"/>
      <c r="CS348" s="136"/>
      <c r="CT348" s="136"/>
      <c r="CU348" s="136"/>
      <c r="CV348" s="136"/>
      <c r="CW348" s="136"/>
      <c r="CX348" s="136"/>
      <c r="CY348" s="136"/>
      <c r="CZ348" s="136"/>
      <c r="DA348" s="136"/>
      <c r="DB348" s="136"/>
      <c r="DC348" s="136"/>
      <c r="DD348" s="136"/>
      <c r="DE348" s="136"/>
      <c r="DF348" s="136"/>
      <c r="DG348" s="136"/>
      <c r="DH348" s="136"/>
      <c r="DI348" s="136"/>
      <c r="DJ348" s="136"/>
      <c r="DK348" s="136"/>
      <c r="DL348" s="136"/>
      <c r="DM348" s="136"/>
      <c r="DN348" s="136"/>
      <c r="DO348" s="136"/>
      <c r="DP348" s="136"/>
      <c r="DQ348" s="136"/>
      <c r="DR348" s="136"/>
      <c r="DS348" s="136"/>
      <c r="DT348" s="136"/>
      <c r="DU348" s="136"/>
      <c r="DV348" s="136"/>
      <c r="DW348" s="136"/>
      <c r="DX348" s="136"/>
      <c r="DY348" s="136"/>
      <c r="DZ348" s="136"/>
      <c r="EA348" s="136"/>
      <c r="EB348" s="136"/>
      <c r="EC348" s="136"/>
      <c r="ED348" s="136"/>
      <c r="EE348" s="136"/>
      <c r="EF348" s="136"/>
      <c r="EG348" s="136"/>
      <c r="EH348" s="136"/>
      <c r="EI348" s="136"/>
      <c r="EJ348" s="136"/>
      <c r="EK348" s="136"/>
      <c r="EL348" s="136"/>
      <c r="EM348" s="136"/>
      <c r="EN348" s="136"/>
      <c r="EO348" s="136"/>
      <c r="EP348" s="136"/>
      <c r="EQ348" s="136"/>
      <c r="ER348" s="136"/>
      <c r="ES348" s="136"/>
      <c r="ET348" s="136"/>
      <c r="EU348" s="136"/>
      <c r="EV348" s="136"/>
      <c r="EW348" s="136"/>
      <c r="EX348" s="136"/>
      <c r="EY348" s="136"/>
      <c r="EZ348" s="136"/>
      <c r="FA348" s="136"/>
      <c r="FB348" s="136"/>
      <c r="FC348" s="136"/>
      <c r="FD348" s="136"/>
      <c r="FE348" s="136"/>
      <c r="FF348" s="136"/>
      <c r="FG348" s="136"/>
      <c r="FH348" s="136"/>
      <c r="FI348" s="136"/>
      <c r="FJ348" s="136"/>
      <c r="FK348" s="136"/>
      <c r="FL348" s="136"/>
      <c r="FM348" s="136"/>
      <c r="FN348" s="136"/>
      <c r="FO348" s="136"/>
      <c r="FP348" s="136"/>
      <c r="FQ348" s="136"/>
      <c r="FR348" s="136"/>
      <c r="FS348" s="136"/>
      <c r="FT348" s="136"/>
      <c r="FU348" s="136"/>
      <c r="FV348" s="136"/>
      <c r="FW348" s="136"/>
      <c r="FX348" s="136"/>
      <c r="FY348" s="136"/>
      <c r="FZ348" s="136"/>
      <c r="GA348" s="136"/>
      <c r="GB348" s="136"/>
      <c r="GC348" s="136"/>
      <c r="GD348" s="136"/>
      <c r="GE348" s="136"/>
      <c r="GF348" s="136"/>
      <c r="GG348" s="136"/>
      <c r="GH348" s="136"/>
      <c r="GI348" s="136"/>
      <c r="GJ348" s="136"/>
      <c r="GK348" s="136"/>
      <c r="GL348" s="136"/>
      <c r="GM348" s="136"/>
      <c r="GN348" s="136"/>
      <c r="GO348" s="136"/>
      <c r="GP348" s="136"/>
      <c r="GQ348" s="136"/>
      <c r="GR348" s="136"/>
      <c r="GS348" s="136"/>
      <c r="GT348" s="136"/>
      <c r="GU348" s="136"/>
      <c r="GV348" s="136"/>
      <c r="GW348" s="136"/>
      <c r="GX348" s="136"/>
      <c r="GY348" s="136"/>
      <c r="GZ348" s="136"/>
      <c r="HA348" s="136"/>
      <c r="HB348" s="136"/>
      <c r="HC348" s="136"/>
      <c r="HD348" s="136"/>
      <c r="HE348" s="136"/>
      <c r="HF348" s="136"/>
      <c r="HG348" s="136"/>
      <c r="HH348" s="136"/>
      <c r="HI348" s="136"/>
      <c r="HJ348" s="136"/>
      <c r="HK348" s="136"/>
      <c r="HL348" s="136"/>
      <c r="HM348" s="136"/>
      <c r="HN348" s="136"/>
      <c r="HO348" s="136"/>
      <c r="HP348" s="136"/>
      <c r="HQ348" s="136"/>
      <c r="HR348" s="136"/>
      <c r="HS348" s="136"/>
      <c r="HT348" s="136"/>
      <c r="HU348" s="136"/>
      <c r="HV348" s="136"/>
      <c r="HW348" s="136"/>
      <c r="HX348" s="136"/>
      <c r="HY348" s="136"/>
      <c r="HZ348" s="136"/>
      <c r="IA348" s="136"/>
      <c r="IB348" s="136"/>
      <c r="IC348" s="136"/>
      <c r="ID348" s="136"/>
      <c r="IE348" s="136"/>
      <c r="IF348" s="136"/>
      <c r="IG348" s="136"/>
      <c r="IH348" s="136"/>
      <c r="II348" s="136"/>
      <c r="IJ348" s="136"/>
      <c r="IK348" s="136"/>
      <c r="IL348" s="136"/>
      <c r="IM348" s="136"/>
      <c r="IN348" s="136"/>
      <c r="IO348" s="136"/>
      <c r="IP348" s="136"/>
      <c r="IQ348" s="136"/>
      <c r="IR348" s="136"/>
      <c r="IS348" s="136"/>
      <c r="IT348" s="136"/>
      <c r="IU348" s="136"/>
      <c r="IV348" s="136"/>
      <c r="IW348" s="136"/>
      <c r="IX348" s="136"/>
      <c r="IY348" s="136"/>
      <c r="IZ348" s="136"/>
      <c r="JA348" s="136"/>
      <c r="JB348" s="136"/>
      <c r="JC348" s="136"/>
      <c r="JD348" s="136"/>
      <c r="JE348" s="136"/>
      <c r="JF348" s="136"/>
      <c r="JG348" s="136"/>
      <c r="JH348" s="136"/>
      <c r="JI348" s="136"/>
      <c r="JJ348" s="136"/>
      <c r="JK348" s="136"/>
      <c r="JL348" s="136"/>
      <c r="JM348" s="136"/>
      <c r="JN348" s="136"/>
      <c r="JO348" s="136"/>
      <c r="JP348" s="136"/>
      <c r="JQ348" s="136"/>
      <c r="JR348" s="136"/>
      <c r="JS348" s="136"/>
      <c r="JT348" s="136"/>
      <c r="JU348" s="136"/>
      <c r="JV348" s="136"/>
      <c r="JW348" s="136"/>
      <c r="JX348" s="136"/>
      <c r="JY348" s="136"/>
      <c r="JZ348" s="136"/>
      <c r="KA348" s="136"/>
      <c r="KB348" s="136"/>
      <c r="KC348" s="136"/>
      <c r="KD348" s="136"/>
      <c r="KE348" s="136"/>
      <c r="KF348" s="136"/>
      <c r="KG348" s="136"/>
      <c r="KH348" s="136"/>
      <c r="KI348" s="136"/>
      <c r="KJ348" s="136"/>
      <c r="KK348" s="136"/>
      <c r="KL348" s="136"/>
      <c r="KM348" s="136"/>
      <c r="KN348" s="136"/>
      <c r="KO348" s="136"/>
      <c r="KP348" s="136"/>
      <c r="KQ348" s="136"/>
      <c r="KR348" s="136"/>
      <c r="KS348" s="136"/>
      <c r="KT348" s="136"/>
      <c r="KU348" s="136"/>
      <c r="KV348" s="136"/>
      <c r="KW348" s="136"/>
      <c r="KX348" s="136"/>
      <c r="KY348" s="136"/>
      <c r="KZ348" s="136"/>
      <c r="LA348" s="136"/>
      <c r="LB348" s="136"/>
      <c r="LC348" s="136"/>
      <c r="LD348" s="136"/>
      <c r="LE348" s="136"/>
      <c r="LF348" s="136"/>
      <c r="LG348" s="136"/>
      <c r="LH348" s="136"/>
      <c r="LI348" s="136"/>
      <c r="LJ348" s="136"/>
      <c r="LK348" s="136"/>
      <c r="LL348" s="136"/>
      <c r="LM348" s="136"/>
      <c r="LN348" s="136"/>
      <c r="LO348" s="136"/>
      <c r="LP348" s="136"/>
      <c r="LQ348" s="136"/>
      <c r="LR348" s="136"/>
      <c r="LS348" s="136"/>
      <c r="LT348" s="136"/>
      <c r="LU348" s="136"/>
      <c r="LV348" s="136"/>
      <c r="LW348" s="136"/>
      <c r="LX348" s="136"/>
      <c r="LY348" s="136"/>
      <c r="LZ348" s="136"/>
      <c r="MA348" s="136"/>
      <c r="MB348" s="136"/>
      <c r="MC348" s="136"/>
      <c r="MD348" s="136"/>
      <c r="ME348" s="136"/>
      <c r="MF348" s="136"/>
      <c r="MG348" s="136"/>
      <c r="MH348" s="136"/>
      <c r="MI348" s="136"/>
      <c r="MJ348" s="136"/>
      <c r="MK348" s="136"/>
      <c r="ML348" s="136"/>
      <c r="MM348" s="136"/>
      <c r="MN348" s="136"/>
      <c r="MO348" s="136"/>
      <c r="MP348" s="136"/>
      <c r="MQ348" s="136"/>
      <c r="MR348" s="136"/>
      <c r="MS348" s="136"/>
      <c r="MT348" s="136"/>
      <c r="MU348" s="136"/>
      <c r="MV348" s="136"/>
      <c r="MW348" s="136"/>
      <c r="MX348" s="136"/>
      <c r="MY348" s="136"/>
      <c r="MZ348" s="136"/>
      <c r="NA348" s="136"/>
      <c r="NB348" s="136"/>
      <c r="NC348" s="136"/>
      <c r="ND348" s="136"/>
      <c r="NE348" s="136"/>
      <c r="NF348" s="136"/>
      <c r="NG348" s="136"/>
      <c r="NH348" s="136"/>
      <c r="NI348" s="136"/>
      <c r="NJ348" s="136"/>
      <c r="NK348" s="136"/>
      <c r="NL348" s="136"/>
      <c r="NM348" s="136"/>
      <c r="NN348" s="136"/>
      <c r="NO348" s="136"/>
      <c r="NP348" s="136"/>
      <c r="NQ348" s="136"/>
      <c r="NR348" s="136"/>
      <c r="NS348" s="136"/>
      <c r="NT348" s="136"/>
      <c r="NU348" s="136"/>
      <c r="NV348" s="136"/>
      <c r="NW348" s="136"/>
      <c r="NX348" s="136"/>
      <c r="NY348" s="136"/>
      <c r="NZ348" s="136"/>
      <c r="OA348" s="136"/>
      <c r="OB348" s="136"/>
      <c r="OC348" s="136"/>
      <c r="OD348" s="136"/>
      <c r="OE348" s="136"/>
      <c r="OF348" s="136"/>
      <c r="OG348" s="136"/>
      <c r="OH348" s="136"/>
      <c r="OI348" s="136"/>
      <c r="OJ348" s="136"/>
      <c r="OK348" s="136"/>
      <c r="OL348" s="136"/>
      <c r="OM348" s="136"/>
      <c r="ON348" s="136"/>
      <c r="OO348" s="136"/>
      <c r="OP348" s="136"/>
      <c r="OQ348" s="136"/>
      <c r="OR348" s="136"/>
      <c r="OS348" s="136"/>
      <c r="OT348" s="136"/>
      <c r="OU348" s="136"/>
      <c r="OV348" s="136"/>
      <c r="OW348" s="136"/>
      <c r="OX348" s="136"/>
      <c r="OY348" s="136"/>
      <c r="OZ348" s="136"/>
      <c r="PA348" s="136"/>
      <c r="PB348" s="136"/>
      <c r="PC348" s="136"/>
      <c r="PD348" s="136"/>
      <c r="PE348" s="136"/>
      <c r="PF348" s="136"/>
      <c r="PG348" s="136"/>
      <c r="PH348" s="136"/>
      <c r="PI348" s="136"/>
      <c r="PJ348" s="136"/>
      <c r="PK348" s="136"/>
      <c r="PL348" s="136"/>
      <c r="PM348" s="136"/>
      <c r="PN348" s="136"/>
      <c r="PO348" s="136"/>
      <c r="PP348" s="136"/>
      <c r="PQ348" s="136"/>
      <c r="PR348" s="136"/>
      <c r="PS348" s="136"/>
      <c r="PT348" s="136"/>
      <c r="PU348" s="136"/>
      <c r="PV348" s="136"/>
      <c r="PW348" s="136"/>
      <c r="PX348" s="136"/>
      <c r="PY348" s="136"/>
      <c r="PZ348" s="136"/>
      <c r="QA348" s="136"/>
      <c r="QB348" s="136"/>
      <c r="QC348" s="136"/>
      <c r="QD348" s="136"/>
      <c r="QE348" s="136"/>
      <c r="QF348" s="136"/>
      <c r="QG348" s="136"/>
      <c r="QH348" s="136"/>
      <c r="QI348" s="136"/>
      <c r="QJ348" s="136"/>
      <c r="QK348" s="136"/>
      <c r="QL348" s="136"/>
      <c r="QM348" s="136"/>
      <c r="QN348" s="136"/>
      <c r="QO348" s="136"/>
      <c r="QP348" s="136"/>
      <c r="QQ348" s="136"/>
      <c r="QR348" s="136"/>
      <c r="QS348" s="136"/>
      <c r="QT348" s="136"/>
      <c r="QU348" s="136"/>
      <c r="QV348" s="136"/>
      <c r="QW348" s="136"/>
      <c r="QX348" s="136"/>
      <c r="QY348" s="136"/>
      <c r="QZ348" s="136"/>
      <c r="RA348" s="136"/>
      <c r="RB348" s="136"/>
      <c r="RC348" s="136"/>
      <c r="RD348" s="136"/>
      <c r="RE348" s="136"/>
      <c r="RF348" s="136"/>
      <c r="RG348" s="136"/>
      <c r="RH348" s="136"/>
      <c r="RI348" s="136"/>
      <c r="RJ348" s="136"/>
      <c r="RK348" s="136"/>
      <c r="RL348" s="136"/>
      <c r="RM348" s="136"/>
      <c r="RN348" s="136"/>
      <c r="RO348" s="136"/>
      <c r="RP348" s="136"/>
      <c r="RQ348" s="136"/>
      <c r="RR348" s="136"/>
      <c r="RS348" s="136"/>
      <c r="RT348" s="136"/>
      <c r="RU348" s="136"/>
      <c r="RV348" s="136"/>
      <c r="RW348" s="136"/>
      <c r="RX348" s="136"/>
      <c r="RY348" s="136"/>
      <c r="RZ348" s="136"/>
      <c r="SA348" s="136"/>
      <c r="SB348" s="136"/>
      <c r="SC348" s="136"/>
      <c r="SD348" s="136"/>
      <c r="SE348" s="136"/>
      <c r="SF348" s="136"/>
      <c r="SG348" s="136"/>
      <c r="SH348" s="136"/>
      <c r="SI348" s="136"/>
      <c r="SJ348" s="136"/>
      <c r="SK348" s="136"/>
      <c r="SL348" s="136"/>
      <c r="SM348" s="136"/>
      <c r="SN348" s="136"/>
      <c r="SO348" s="136"/>
      <c r="SP348" s="136"/>
      <c r="SQ348" s="136"/>
      <c r="SR348" s="136"/>
      <c r="SS348" s="136"/>
      <c r="ST348" s="136"/>
      <c r="SU348" s="136"/>
      <c r="SV348" s="136"/>
      <c r="SW348" s="136"/>
      <c r="SX348" s="136"/>
      <c r="SY348" s="136"/>
      <c r="SZ348" s="136"/>
      <c r="TA348" s="136"/>
      <c r="TB348" s="136"/>
      <c r="TC348" s="136"/>
      <c r="TD348" s="136"/>
      <c r="TE348" s="136"/>
      <c r="TF348" s="136"/>
      <c r="TG348" s="136"/>
      <c r="TH348" s="136"/>
      <c r="TI348" s="136"/>
      <c r="TJ348" s="136"/>
      <c r="TK348" s="136"/>
      <c r="TL348" s="136"/>
      <c r="TM348" s="136"/>
      <c r="TN348" s="136"/>
      <c r="TO348" s="136"/>
      <c r="TP348" s="136"/>
      <c r="TQ348" s="136"/>
      <c r="TR348" s="136"/>
      <c r="TS348" s="136"/>
      <c r="TT348" s="136"/>
      <c r="TU348" s="136"/>
      <c r="TV348" s="136"/>
      <c r="TW348" s="136"/>
      <c r="TX348" s="136"/>
      <c r="TY348" s="136"/>
      <c r="TZ348" s="136"/>
      <c r="UA348" s="136"/>
      <c r="UB348" s="136"/>
      <c r="UC348" s="136"/>
      <c r="UD348" s="136"/>
      <c r="UE348" s="136"/>
      <c r="UF348" s="136"/>
      <c r="UG348" s="136"/>
      <c r="UH348" s="136"/>
      <c r="UI348" s="136"/>
      <c r="UJ348" s="136"/>
      <c r="UK348" s="136"/>
      <c r="UL348" s="136"/>
      <c r="UM348" s="136"/>
      <c r="UN348" s="136"/>
      <c r="UO348" s="136"/>
      <c r="UP348" s="136"/>
      <c r="UQ348" s="136"/>
      <c r="UR348" s="136"/>
      <c r="US348" s="136"/>
      <c r="UT348" s="136"/>
      <c r="UU348" s="136"/>
      <c r="UV348" s="136"/>
      <c r="UW348" s="136"/>
      <c r="UX348" s="136"/>
      <c r="UY348" s="136"/>
      <c r="UZ348" s="136"/>
      <c r="VA348" s="136"/>
      <c r="VB348" s="136"/>
      <c r="VC348" s="136"/>
      <c r="VD348" s="136"/>
      <c r="VE348" s="136"/>
      <c r="VF348" s="136"/>
      <c r="VG348" s="136"/>
      <c r="VH348" s="136"/>
      <c r="VI348" s="136"/>
      <c r="VJ348" s="136"/>
      <c r="VK348" s="136"/>
      <c r="VL348" s="136"/>
      <c r="VM348" s="136"/>
      <c r="VN348" s="136"/>
      <c r="VO348" s="136"/>
      <c r="VP348" s="136"/>
      <c r="VQ348" s="136"/>
      <c r="VR348" s="136"/>
      <c r="VS348" s="136"/>
      <c r="VT348" s="136"/>
      <c r="VU348" s="136"/>
      <c r="VV348" s="136"/>
      <c r="VW348" s="136"/>
      <c r="VX348" s="136"/>
      <c r="VY348" s="136"/>
      <c r="VZ348" s="136"/>
      <c r="WA348" s="136"/>
      <c r="WB348" s="136"/>
      <c r="WC348" s="136"/>
      <c r="WD348" s="136"/>
      <c r="WE348" s="136"/>
      <c r="WF348" s="136"/>
      <c r="WG348" s="136"/>
      <c r="WH348" s="136"/>
      <c r="WI348" s="136"/>
      <c r="WJ348" s="136"/>
      <c r="WK348" s="136"/>
      <c r="WL348" s="136"/>
      <c r="WM348" s="136"/>
      <c r="WN348" s="136"/>
      <c r="WO348" s="136"/>
      <c r="WP348" s="136"/>
      <c r="WQ348" s="136"/>
      <c r="WR348" s="136"/>
      <c r="WS348" s="136"/>
      <c r="WT348" s="136"/>
      <c r="WU348" s="136"/>
      <c r="WV348" s="136"/>
      <c r="WW348" s="136"/>
      <c r="WX348" s="136"/>
      <c r="WY348" s="136"/>
      <c r="WZ348" s="136"/>
      <c r="XA348" s="136"/>
      <c r="XB348" s="136"/>
      <c r="XC348" s="136"/>
      <c r="XD348" s="136"/>
      <c r="XE348" s="136"/>
      <c r="XF348" s="136"/>
      <c r="XG348" s="136"/>
      <c r="XH348" s="136"/>
      <c r="XI348" s="136"/>
      <c r="XJ348" s="136"/>
      <c r="XK348" s="136"/>
      <c r="XL348" s="136"/>
      <c r="XM348" s="136"/>
      <c r="XN348" s="136"/>
      <c r="XO348" s="136"/>
      <c r="XP348" s="136"/>
      <c r="XQ348" s="136"/>
      <c r="XR348" s="136"/>
      <c r="XS348" s="136"/>
      <c r="XT348" s="136"/>
      <c r="XU348" s="136"/>
      <c r="XV348" s="136"/>
      <c r="XW348" s="136"/>
      <c r="XX348" s="136"/>
      <c r="XY348" s="136"/>
      <c r="XZ348" s="136"/>
      <c r="YA348" s="136"/>
      <c r="YB348" s="136"/>
      <c r="YC348" s="136"/>
      <c r="YD348" s="136"/>
      <c r="YE348" s="136"/>
      <c r="YF348" s="136"/>
      <c r="YG348" s="136"/>
      <c r="YH348" s="136"/>
      <c r="YI348" s="136"/>
      <c r="YJ348" s="136"/>
      <c r="YK348" s="136"/>
      <c r="YL348" s="136"/>
      <c r="YM348" s="136"/>
      <c r="YN348" s="136"/>
      <c r="YO348" s="136"/>
      <c r="YP348" s="136"/>
      <c r="YQ348" s="136"/>
      <c r="YR348" s="136"/>
      <c r="YS348" s="136"/>
      <c r="YT348" s="136"/>
      <c r="YU348" s="136"/>
      <c r="YV348" s="136"/>
      <c r="YW348" s="136"/>
      <c r="YX348" s="136"/>
      <c r="YY348" s="136"/>
      <c r="YZ348" s="136"/>
      <c r="ZA348" s="136"/>
      <c r="ZB348" s="136"/>
      <c r="ZC348" s="136"/>
      <c r="ZD348" s="136"/>
      <c r="ZE348" s="136"/>
      <c r="ZF348" s="136"/>
      <c r="ZG348" s="136"/>
      <c r="ZH348" s="136"/>
      <c r="ZI348" s="136"/>
      <c r="ZJ348" s="136"/>
      <c r="ZK348" s="136"/>
      <c r="ZL348" s="136"/>
      <c r="ZM348" s="136"/>
      <c r="ZN348" s="136"/>
      <c r="ZO348" s="136"/>
      <c r="ZP348" s="136"/>
      <c r="ZQ348" s="136"/>
      <c r="ZR348" s="136"/>
      <c r="ZS348" s="136"/>
      <c r="ZT348" s="136"/>
      <c r="ZU348" s="136"/>
      <c r="ZV348" s="136"/>
      <c r="ZW348" s="136"/>
      <c r="ZX348" s="136"/>
      <c r="ZY348" s="136"/>
      <c r="ZZ348" s="136"/>
      <c r="AAA348" s="136"/>
      <c r="AAB348" s="136"/>
      <c r="AAC348" s="136"/>
      <c r="AAD348" s="136"/>
      <c r="AAE348" s="136"/>
      <c r="AAF348" s="136"/>
      <c r="AAG348" s="136"/>
      <c r="AAH348" s="136"/>
      <c r="AAI348" s="136"/>
      <c r="AAJ348" s="136"/>
      <c r="AAK348" s="136"/>
      <c r="AAL348" s="136"/>
      <c r="AAM348" s="136"/>
      <c r="AAN348" s="136"/>
      <c r="AAO348" s="136"/>
      <c r="AAP348" s="136"/>
      <c r="AAQ348" s="136"/>
      <c r="AAR348" s="136"/>
      <c r="AAS348" s="136"/>
      <c r="AAT348" s="136"/>
      <c r="AAU348" s="136"/>
      <c r="AAV348" s="136"/>
      <c r="AAW348" s="136"/>
      <c r="AAX348" s="136"/>
      <c r="AAY348" s="136"/>
      <c r="AAZ348" s="136"/>
      <c r="ABA348" s="136"/>
      <c r="ABB348" s="136"/>
      <c r="ABC348" s="136"/>
      <c r="ABD348" s="136"/>
      <c r="ABE348" s="136"/>
      <c r="ABF348" s="136"/>
      <c r="ABG348" s="136"/>
      <c r="ABH348" s="136"/>
      <c r="ABI348" s="136"/>
      <c r="ABJ348" s="136"/>
      <c r="ABK348" s="136"/>
      <c r="ABL348" s="136"/>
      <c r="ABM348" s="136"/>
      <c r="ABN348" s="136"/>
      <c r="ABO348" s="136"/>
      <c r="ABP348" s="136"/>
      <c r="ABQ348" s="136"/>
      <c r="ABR348" s="136"/>
      <c r="ABS348" s="136"/>
      <c r="ABT348" s="136"/>
      <c r="ABU348" s="136"/>
      <c r="ABV348" s="136"/>
      <c r="ABW348" s="136"/>
      <c r="ABX348" s="136"/>
      <c r="ABY348" s="136"/>
      <c r="ABZ348" s="136"/>
      <c r="ACA348" s="136"/>
      <c r="ACB348" s="136"/>
      <c r="ACC348" s="136"/>
      <c r="ACD348" s="136"/>
      <c r="ACE348" s="136"/>
      <c r="ACF348" s="136"/>
      <c r="ACG348" s="136"/>
      <c r="ACH348" s="136"/>
      <c r="ACI348" s="136"/>
      <c r="ACJ348" s="136"/>
      <c r="ACK348" s="136"/>
      <c r="ACL348" s="136"/>
      <c r="ACM348" s="136"/>
      <c r="ACN348" s="136"/>
      <c r="ACO348" s="136"/>
      <c r="ACP348" s="136"/>
      <c r="ACQ348" s="136"/>
      <c r="ACR348" s="136"/>
      <c r="ACS348" s="136"/>
      <c r="ACT348" s="136"/>
      <c r="ACU348" s="136"/>
      <c r="ACV348" s="136"/>
      <c r="ACW348" s="136"/>
      <c r="ACX348" s="136"/>
      <c r="ACY348" s="136"/>
      <c r="ACZ348" s="136"/>
      <c r="ADA348" s="136"/>
      <c r="ADB348" s="136"/>
      <c r="ADC348" s="136"/>
      <c r="ADD348" s="136"/>
      <c r="ADE348" s="136"/>
      <c r="ADF348" s="136"/>
      <c r="ADG348" s="136"/>
      <c r="ADH348" s="136"/>
      <c r="ADI348" s="136"/>
      <c r="ADJ348" s="136"/>
      <c r="ADK348" s="136"/>
      <c r="ADL348" s="136"/>
      <c r="ADM348" s="136"/>
      <c r="ADN348" s="136"/>
      <c r="ADO348" s="136"/>
      <c r="ADP348" s="136"/>
      <c r="ADQ348" s="136"/>
      <c r="ADR348" s="136"/>
      <c r="ADS348" s="136"/>
      <c r="ADT348" s="136"/>
      <c r="ADU348" s="136"/>
      <c r="ADV348" s="136"/>
      <c r="ADW348" s="136"/>
      <c r="ADX348" s="136"/>
      <c r="ADY348" s="136"/>
      <c r="ADZ348" s="136"/>
      <c r="AEA348" s="136"/>
      <c r="AEB348" s="136"/>
      <c r="AEC348" s="136"/>
      <c r="AED348" s="136"/>
      <c r="AEE348" s="136"/>
      <c r="AEF348" s="136"/>
      <c r="AEG348" s="136"/>
      <c r="AEH348" s="136"/>
      <c r="AEI348" s="136"/>
      <c r="AEJ348" s="136"/>
      <c r="AEK348" s="136"/>
      <c r="AEL348" s="136"/>
      <c r="AEM348" s="136"/>
      <c r="AEN348" s="136"/>
      <c r="AEO348" s="136"/>
      <c r="AEP348" s="136"/>
      <c r="AEQ348" s="136"/>
      <c r="AER348" s="136"/>
      <c r="AES348" s="136"/>
      <c r="AET348" s="136"/>
      <c r="AEU348" s="136"/>
      <c r="AEV348" s="136"/>
      <c r="AEW348" s="136"/>
      <c r="AEX348" s="136"/>
      <c r="AEY348" s="136"/>
      <c r="AEZ348" s="136"/>
      <c r="AFA348" s="136"/>
      <c r="AFB348" s="136"/>
      <c r="AFC348" s="136"/>
      <c r="AFD348" s="136"/>
      <c r="AFE348" s="136"/>
      <c r="AFF348" s="136"/>
      <c r="AFG348" s="136"/>
      <c r="AFH348" s="136"/>
      <c r="AFI348" s="136"/>
      <c r="AFJ348" s="136"/>
      <c r="AFK348" s="136"/>
      <c r="AFL348" s="136"/>
      <c r="AFM348" s="136"/>
      <c r="AFN348" s="136"/>
      <c r="AFO348" s="136"/>
      <c r="AFP348" s="136"/>
      <c r="AFQ348" s="136"/>
      <c r="AFR348" s="136"/>
      <c r="AFS348" s="136"/>
      <c r="AFT348" s="136"/>
      <c r="AFU348" s="136"/>
      <c r="AFV348" s="136"/>
      <c r="AFW348" s="136"/>
      <c r="AFX348" s="136"/>
      <c r="AFY348" s="136"/>
      <c r="AFZ348" s="136"/>
      <c r="AGA348" s="136"/>
      <c r="AGB348" s="136"/>
      <c r="AGC348" s="136"/>
      <c r="AGD348" s="136"/>
      <c r="AGE348" s="136"/>
      <c r="AGF348" s="136"/>
      <c r="AGG348" s="136"/>
      <c r="AGH348" s="136"/>
      <c r="AGI348" s="136"/>
      <c r="AGJ348" s="136"/>
      <c r="AGK348" s="136"/>
      <c r="AGL348" s="136"/>
      <c r="AGM348" s="136"/>
      <c r="AGN348" s="136"/>
      <c r="AGO348" s="136"/>
      <c r="AGP348" s="136"/>
      <c r="AGQ348" s="136"/>
      <c r="AGR348" s="136"/>
      <c r="AGS348" s="136"/>
      <c r="AGT348" s="136"/>
      <c r="AGU348" s="136"/>
      <c r="AGV348" s="136"/>
      <c r="AGW348" s="136"/>
      <c r="AGX348" s="136"/>
      <c r="AGY348" s="136"/>
      <c r="AGZ348" s="136"/>
      <c r="AHA348" s="136"/>
      <c r="AHB348" s="136"/>
      <c r="AHC348" s="136"/>
      <c r="AHD348" s="136"/>
      <c r="AHE348" s="136"/>
      <c r="AHF348" s="136"/>
      <c r="AHG348" s="136"/>
      <c r="AHH348" s="136"/>
      <c r="AHI348" s="136"/>
      <c r="AHJ348" s="136"/>
      <c r="AHK348" s="136"/>
      <c r="AHL348" s="136"/>
      <c r="AHM348" s="136"/>
      <c r="AHN348" s="136"/>
      <c r="AHO348" s="136"/>
      <c r="AHP348" s="136"/>
      <c r="AHQ348" s="136"/>
      <c r="AHR348" s="136"/>
      <c r="AHS348" s="136"/>
      <c r="AHT348" s="136"/>
      <c r="AHU348" s="136"/>
      <c r="AHV348" s="136"/>
      <c r="AHW348" s="136"/>
      <c r="AHX348" s="136"/>
      <c r="AHY348" s="136"/>
      <c r="AHZ348" s="136"/>
      <c r="AIA348" s="136"/>
      <c r="AIB348" s="136"/>
      <c r="AIC348" s="136"/>
      <c r="AID348" s="136"/>
      <c r="AIE348" s="136"/>
      <c r="AIF348" s="136"/>
      <c r="AIG348" s="136"/>
      <c r="AIH348" s="136"/>
      <c r="AII348" s="136"/>
      <c r="AIJ348" s="136"/>
      <c r="AIK348" s="136"/>
      <c r="AIL348" s="136"/>
      <c r="AIM348" s="136"/>
      <c r="AIN348" s="136"/>
      <c r="AIO348" s="136"/>
      <c r="AIP348" s="136"/>
      <c r="AIQ348" s="136"/>
      <c r="AIR348" s="136"/>
      <c r="AIS348" s="136"/>
      <c r="AIT348" s="136"/>
      <c r="AIU348" s="136"/>
      <c r="AIV348" s="136"/>
      <c r="AIW348" s="136"/>
      <c r="AIX348" s="136"/>
      <c r="AIY348" s="136"/>
      <c r="AIZ348" s="136"/>
      <c r="AJA348" s="136"/>
      <c r="AJB348" s="136"/>
      <c r="AJC348" s="136"/>
      <c r="AJD348" s="136"/>
      <c r="AJE348" s="136"/>
      <c r="AJF348" s="136"/>
      <c r="AJG348" s="136"/>
      <c r="AJH348" s="136"/>
      <c r="AJI348" s="136"/>
      <c r="AJJ348" s="136"/>
      <c r="AJK348" s="136"/>
      <c r="AJL348" s="136"/>
      <c r="AJM348" s="136"/>
      <c r="AJN348" s="136"/>
      <c r="AJO348" s="136"/>
      <c r="AJP348" s="136"/>
      <c r="AJQ348" s="136"/>
      <c r="AJR348" s="136"/>
      <c r="AJS348" s="136"/>
      <c r="AJT348" s="136"/>
      <c r="AJU348" s="136"/>
      <c r="AJV348" s="136"/>
      <c r="AJW348" s="136"/>
      <c r="AJX348" s="136"/>
      <c r="AJY348" s="136"/>
      <c r="AJZ348" s="136"/>
      <c r="AKA348" s="136"/>
      <c r="AKB348" s="136"/>
      <c r="AKC348" s="136"/>
      <c r="AKD348" s="136"/>
      <c r="AKE348" s="136"/>
      <c r="AKF348" s="136"/>
      <c r="AKG348" s="136"/>
      <c r="AKH348" s="136"/>
      <c r="AKI348" s="136"/>
      <c r="AKJ348" s="136"/>
      <c r="AKK348" s="136"/>
      <c r="AKL348" s="136"/>
      <c r="AKM348" s="136"/>
      <c r="AKN348" s="136"/>
      <c r="AKO348" s="136"/>
      <c r="AKP348" s="136"/>
      <c r="AKQ348" s="136"/>
      <c r="AKR348" s="136"/>
      <c r="AKS348" s="136"/>
      <c r="AKT348" s="136"/>
      <c r="AKU348" s="136"/>
      <c r="AKV348" s="136"/>
      <c r="AKW348" s="136"/>
      <c r="AKX348" s="136"/>
      <c r="AKY348" s="136"/>
      <c r="AKZ348" s="136"/>
      <c r="ALA348" s="136"/>
      <c r="ALB348" s="136"/>
      <c r="ALC348" s="136"/>
      <c r="ALD348" s="136"/>
      <c r="ALE348" s="136"/>
      <c r="ALF348" s="136"/>
      <c r="ALG348" s="136"/>
      <c r="ALH348" s="136"/>
      <c r="ALI348" s="136"/>
      <c r="ALJ348" s="136"/>
      <c r="ALK348" s="136"/>
      <c r="ALL348" s="136"/>
      <c r="ALM348" s="136"/>
      <c r="ALN348" s="136"/>
      <c r="ALO348" s="136"/>
      <c r="ALP348" s="136"/>
      <c r="ALQ348" s="136"/>
      <c r="ALR348" s="136"/>
      <c r="ALS348" s="136"/>
      <c r="ALT348" s="136"/>
      <c r="ALU348" s="136"/>
      <c r="ALV348" s="136"/>
      <c r="ALW348" s="136"/>
      <c r="ALX348" s="136"/>
      <c r="ALY348" s="136"/>
      <c r="ALZ348" s="136"/>
      <c r="AMA348" s="136"/>
      <c r="AMB348" s="136"/>
      <c r="AMC348" s="136"/>
      <c r="AMD348" s="136"/>
      <c r="AME348" s="136"/>
      <c r="AMF348" s="136"/>
      <c r="AMG348" s="136"/>
      <c r="AMH348" s="136"/>
      <c r="AMI348" s="136"/>
    </row>
    <row r="349" spans="1:1023" ht="29.25" x14ac:dyDescent="0.25">
      <c r="A349" s="261" t="s">
        <v>1301</v>
      </c>
      <c r="B349" s="193">
        <v>349</v>
      </c>
      <c r="C349" s="197" t="s">
        <v>1302</v>
      </c>
      <c r="D349" s="214" t="s">
        <v>1303</v>
      </c>
      <c r="E349" s="136"/>
      <c r="F349" s="238"/>
      <c r="G349" s="214"/>
      <c r="H349" s="209">
        <v>4</v>
      </c>
      <c r="I349" s="367">
        <v>0.05</v>
      </c>
      <c r="J349" s="409">
        <v>2</v>
      </c>
      <c r="K349" s="409">
        <v>2</v>
      </c>
      <c r="L349" s="409">
        <v>1</v>
      </c>
      <c r="M349" s="409">
        <v>1</v>
      </c>
      <c r="N349" s="161"/>
      <c r="O349" s="413">
        <v>3</v>
      </c>
      <c r="P349" s="409">
        <v>2</v>
      </c>
      <c r="Q349" s="409">
        <v>2</v>
      </c>
      <c r="R349" s="161"/>
      <c r="S349" s="161"/>
      <c r="T349" s="161"/>
      <c r="U349" s="414"/>
      <c r="V349" s="256">
        <f>IF(O349=1,10,100)</f>
        <v>100</v>
      </c>
      <c r="W349" s="256">
        <f>IF(O349=1,1,IF(O349=2,10,100))</f>
        <v>100</v>
      </c>
      <c r="X349" s="256">
        <f>IF(O349=3,20,100)</f>
        <v>20</v>
      </c>
      <c r="Y349" s="256">
        <f>IF(P349=1,10,100)</f>
        <v>100</v>
      </c>
      <c r="Z349" s="256">
        <f>IF(P349=1,1,IF(P349=2,10,100))</f>
        <v>10</v>
      </c>
      <c r="AA349" s="257">
        <f>IF(OR(EXACT(Q349,"1A"),EXACT(Q349,"1B")),0.1,IF(Q349=2,1,100))</f>
        <v>1</v>
      </c>
      <c r="AB349" s="257">
        <f>IF(OR(EXACT(R349,"1A"),EXACT(R349,"1B")),0.1,IF(R349=2,1,100))</f>
        <v>100</v>
      </c>
      <c r="AC349" s="257">
        <f>IF(OR(EXACT(S349,"1A"),EXACT(S349,"1B")),0.3,IF(S349=2,3,100))</f>
        <v>100</v>
      </c>
      <c r="AD349" s="136"/>
      <c r="AE349" s="262">
        <v>0.1</v>
      </c>
      <c r="AF349" s="258">
        <v>5</v>
      </c>
      <c r="AG349" s="258">
        <v>5</v>
      </c>
      <c r="AH349" s="249">
        <f>IF(OR(EXACT(J349,"1A"),EXACT(J349,"1B"),EXACT(J349,"1C"),K349=1),3,100)</f>
        <v>100</v>
      </c>
      <c r="AI349" s="249">
        <f>IF(OR(EXACT(J349,"1A"),EXACT(J349,"1B"),EXACT(J349,"1C")),5,100)</f>
        <v>100</v>
      </c>
      <c r="AJ349" s="269" t="s">
        <v>757</v>
      </c>
      <c r="AK349" s="136"/>
      <c r="AL349" s="136"/>
      <c r="AM349" s="251"/>
      <c r="AN349" s="136"/>
      <c r="AO349" s="136"/>
      <c r="AP349" s="220" t="s">
        <v>1299</v>
      </c>
      <c r="AQ349" s="199" t="s">
        <v>1291</v>
      </c>
      <c r="AR349" s="220" t="s">
        <v>1300</v>
      </c>
      <c r="AS349" s="136"/>
      <c r="AT349" s="136"/>
      <c r="AU349" s="136"/>
      <c r="AV349" s="136"/>
      <c r="AW349" s="136"/>
      <c r="AX349" s="136"/>
      <c r="AY349" s="136"/>
      <c r="AZ349" s="136"/>
      <c r="BA349" s="136"/>
      <c r="BB349" s="136"/>
      <c r="BC349" s="136"/>
      <c r="BD349" s="136"/>
      <c r="BE349" s="136"/>
      <c r="BF349" s="136"/>
      <c r="BG349" s="136"/>
      <c r="BH349" s="136"/>
      <c r="BI349" s="136"/>
      <c r="BJ349" s="136"/>
      <c r="BK349" s="136"/>
      <c r="BL349" s="136"/>
      <c r="BM349" s="136"/>
      <c r="BN349" s="136"/>
      <c r="BO349" s="136"/>
      <c r="BP349" s="136"/>
      <c r="BQ349" s="136"/>
      <c r="BR349" s="136"/>
      <c r="BS349" s="136"/>
      <c r="BT349" s="136"/>
      <c r="BU349" s="136"/>
      <c r="BV349" s="136"/>
      <c r="BW349" s="136"/>
      <c r="BX349" s="136"/>
      <c r="BY349" s="136"/>
      <c r="BZ349" s="136"/>
      <c r="CA349" s="136"/>
      <c r="CB349" s="136"/>
      <c r="CC349" s="136"/>
      <c r="CD349" s="136"/>
      <c r="CE349" s="136"/>
      <c r="CF349" s="136"/>
      <c r="CG349" s="136"/>
      <c r="CH349" s="136"/>
      <c r="CI349" s="136"/>
      <c r="CJ349" s="136"/>
      <c r="CK349" s="136"/>
      <c r="CL349" s="136"/>
      <c r="CM349" s="136"/>
      <c r="CN349" s="136"/>
      <c r="CO349" s="136"/>
      <c r="CP349" s="136"/>
      <c r="CQ349" s="136"/>
      <c r="CR349" s="136"/>
      <c r="CS349" s="136"/>
      <c r="CT349" s="136"/>
      <c r="CU349" s="136"/>
      <c r="CV349" s="136"/>
      <c r="CW349" s="136"/>
      <c r="CX349" s="136"/>
      <c r="CY349" s="136"/>
      <c r="CZ349" s="136"/>
      <c r="DA349" s="136"/>
      <c r="DB349" s="136"/>
      <c r="DC349" s="136"/>
      <c r="DD349" s="136"/>
      <c r="DE349" s="136"/>
      <c r="DF349" s="136"/>
      <c r="DG349" s="136"/>
      <c r="DH349" s="136"/>
      <c r="DI349" s="136"/>
      <c r="DJ349" s="136"/>
      <c r="DK349" s="136"/>
      <c r="DL349" s="136"/>
      <c r="DM349" s="136"/>
      <c r="DN349" s="136"/>
      <c r="DO349" s="136"/>
      <c r="DP349" s="136"/>
      <c r="DQ349" s="136"/>
      <c r="DR349" s="136"/>
      <c r="DS349" s="136"/>
      <c r="DT349" s="136"/>
      <c r="DU349" s="136"/>
      <c r="DV349" s="136"/>
      <c r="DW349" s="136"/>
      <c r="DX349" s="136"/>
      <c r="DY349" s="136"/>
      <c r="DZ349" s="136"/>
      <c r="EA349" s="136"/>
      <c r="EB349" s="136"/>
      <c r="EC349" s="136"/>
      <c r="ED349" s="136"/>
      <c r="EE349" s="136"/>
      <c r="EF349" s="136"/>
      <c r="EG349" s="136"/>
      <c r="EH349" s="136"/>
      <c r="EI349" s="136"/>
      <c r="EJ349" s="136"/>
      <c r="EK349" s="136"/>
      <c r="EL349" s="136"/>
      <c r="EM349" s="136"/>
      <c r="EN349" s="136"/>
      <c r="EO349" s="136"/>
      <c r="EP349" s="136"/>
      <c r="EQ349" s="136"/>
      <c r="ER349" s="136"/>
      <c r="ES349" s="136"/>
      <c r="ET349" s="136"/>
      <c r="EU349" s="136"/>
      <c r="EV349" s="136"/>
      <c r="EW349" s="136"/>
      <c r="EX349" s="136"/>
      <c r="EY349" s="136"/>
      <c r="EZ349" s="136"/>
      <c r="FA349" s="136"/>
      <c r="FB349" s="136"/>
      <c r="FC349" s="136"/>
      <c r="FD349" s="136"/>
      <c r="FE349" s="136"/>
      <c r="FF349" s="136"/>
      <c r="FG349" s="136"/>
      <c r="FH349" s="136"/>
      <c r="FI349" s="136"/>
      <c r="FJ349" s="136"/>
      <c r="FK349" s="136"/>
      <c r="FL349" s="136"/>
      <c r="FM349" s="136"/>
      <c r="FN349" s="136"/>
      <c r="FO349" s="136"/>
      <c r="FP349" s="136"/>
      <c r="FQ349" s="136"/>
      <c r="FR349" s="136"/>
      <c r="FS349" s="136"/>
      <c r="FT349" s="136"/>
      <c r="FU349" s="136"/>
      <c r="FV349" s="136"/>
      <c r="FW349" s="136"/>
      <c r="FX349" s="136"/>
      <c r="FY349" s="136"/>
      <c r="FZ349" s="136"/>
      <c r="GA349" s="136"/>
      <c r="GB349" s="136"/>
      <c r="GC349" s="136"/>
      <c r="GD349" s="136"/>
      <c r="GE349" s="136"/>
      <c r="GF349" s="136"/>
      <c r="GG349" s="136"/>
      <c r="GH349" s="136"/>
      <c r="GI349" s="136"/>
      <c r="GJ349" s="136"/>
      <c r="GK349" s="136"/>
      <c r="GL349" s="136"/>
      <c r="GM349" s="136"/>
      <c r="GN349" s="136"/>
      <c r="GO349" s="136"/>
      <c r="GP349" s="136"/>
      <c r="GQ349" s="136"/>
      <c r="GR349" s="136"/>
      <c r="GS349" s="136"/>
      <c r="GT349" s="136"/>
      <c r="GU349" s="136"/>
      <c r="GV349" s="136"/>
      <c r="GW349" s="136"/>
      <c r="GX349" s="136"/>
      <c r="GY349" s="136"/>
      <c r="GZ349" s="136"/>
      <c r="HA349" s="136"/>
      <c r="HB349" s="136"/>
      <c r="HC349" s="136"/>
      <c r="HD349" s="136"/>
      <c r="HE349" s="136"/>
      <c r="HF349" s="136"/>
      <c r="HG349" s="136"/>
      <c r="HH349" s="136"/>
      <c r="HI349" s="136"/>
      <c r="HJ349" s="136"/>
      <c r="HK349" s="136"/>
      <c r="HL349" s="136"/>
      <c r="HM349" s="136"/>
      <c r="HN349" s="136"/>
      <c r="HO349" s="136"/>
      <c r="HP349" s="136"/>
      <c r="HQ349" s="136"/>
      <c r="HR349" s="136"/>
      <c r="HS349" s="136"/>
      <c r="HT349" s="136"/>
      <c r="HU349" s="136"/>
      <c r="HV349" s="136"/>
      <c r="HW349" s="136"/>
      <c r="HX349" s="136"/>
      <c r="HY349" s="136"/>
      <c r="HZ349" s="136"/>
      <c r="IA349" s="136"/>
      <c r="IB349" s="136"/>
      <c r="IC349" s="136"/>
      <c r="ID349" s="136"/>
      <c r="IE349" s="136"/>
      <c r="IF349" s="136"/>
      <c r="IG349" s="136"/>
      <c r="IH349" s="136"/>
      <c r="II349" s="136"/>
      <c r="IJ349" s="136"/>
      <c r="IK349" s="136"/>
      <c r="IL349" s="136"/>
      <c r="IM349" s="136"/>
      <c r="IN349" s="136"/>
      <c r="IO349" s="136"/>
      <c r="IP349" s="136"/>
      <c r="IQ349" s="136"/>
      <c r="IR349" s="136"/>
      <c r="IS349" s="136"/>
      <c r="IT349" s="136"/>
      <c r="IU349" s="136"/>
      <c r="IV349" s="136"/>
      <c r="IW349" s="136"/>
      <c r="IX349" s="136"/>
      <c r="IY349" s="136"/>
      <c r="IZ349" s="136"/>
      <c r="JA349" s="136"/>
      <c r="JB349" s="136"/>
      <c r="JC349" s="136"/>
      <c r="JD349" s="136"/>
      <c r="JE349" s="136"/>
      <c r="JF349" s="136"/>
      <c r="JG349" s="136"/>
      <c r="JH349" s="136"/>
      <c r="JI349" s="136"/>
      <c r="JJ349" s="136"/>
      <c r="JK349" s="136"/>
      <c r="JL349" s="136"/>
      <c r="JM349" s="136"/>
      <c r="JN349" s="136"/>
      <c r="JO349" s="136"/>
      <c r="JP349" s="136"/>
      <c r="JQ349" s="136"/>
      <c r="JR349" s="136"/>
      <c r="JS349" s="136"/>
      <c r="JT349" s="136"/>
      <c r="JU349" s="136"/>
      <c r="JV349" s="136"/>
      <c r="JW349" s="136"/>
      <c r="JX349" s="136"/>
      <c r="JY349" s="136"/>
      <c r="JZ349" s="136"/>
      <c r="KA349" s="136"/>
      <c r="KB349" s="136"/>
      <c r="KC349" s="136"/>
      <c r="KD349" s="136"/>
      <c r="KE349" s="136"/>
      <c r="KF349" s="136"/>
      <c r="KG349" s="136"/>
      <c r="KH349" s="136"/>
      <c r="KI349" s="136"/>
      <c r="KJ349" s="136"/>
      <c r="KK349" s="136"/>
      <c r="KL349" s="136"/>
      <c r="KM349" s="136"/>
      <c r="KN349" s="136"/>
      <c r="KO349" s="136"/>
      <c r="KP349" s="136"/>
      <c r="KQ349" s="136"/>
      <c r="KR349" s="136"/>
      <c r="KS349" s="136"/>
      <c r="KT349" s="136"/>
      <c r="KU349" s="136"/>
      <c r="KV349" s="136"/>
      <c r="KW349" s="136"/>
      <c r="KX349" s="136"/>
      <c r="KY349" s="136"/>
      <c r="KZ349" s="136"/>
      <c r="LA349" s="136"/>
      <c r="LB349" s="136"/>
      <c r="LC349" s="136"/>
      <c r="LD349" s="136"/>
      <c r="LE349" s="136"/>
      <c r="LF349" s="136"/>
      <c r="LG349" s="136"/>
      <c r="LH349" s="136"/>
      <c r="LI349" s="136"/>
      <c r="LJ349" s="136"/>
      <c r="LK349" s="136"/>
      <c r="LL349" s="136"/>
      <c r="LM349" s="136"/>
      <c r="LN349" s="136"/>
      <c r="LO349" s="136"/>
      <c r="LP349" s="136"/>
      <c r="LQ349" s="136"/>
      <c r="LR349" s="136"/>
      <c r="LS349" s="136"/>
      <c r="LT349" s="136"/>
      <c r="LU349" s="136"/>
      <c r="LV349" s="136"/>
      <c r="LW349" s="136"/>
      <c r="LX349" s="136"/>
      <c r="LY349" s="136"/>
      <c r="LZ349" s="136"/>
      <c r="MA349" s="136"/>
      <c r="MB349" s="136"/>
      <c r="MC349" s="136"/>
      <c r="MD349" s="136"/>
      <c r="ME349" s="136"/>
      <c r="MF349" s="136"/>
      <c r="MG349" s="136"/>
      <c r="MH349" s="136"/>
      <c r="MI349" s="136"/>
      <c r="MJ349" s="136"/>
      <c r="MK349" s="136"/>
      <c r="ML349" s="136"/>
      <c r="MM349" s="136"/>
      <c r="MN349" s="136"/>
      <c r="MO349" s="136"/>
      <c r="MP349" s="136"/>
      <c r="MQ349" s="136"/>
      <c r="MR349" s="136"/>
      <c r="MS349" s="136"/>
      <c r="MT349" s="136"/>
      <c r="MU349" s="136"/>
      <c r="MV349" s="136"/>
      <c r="MW349" s="136"/>
      <c r="MX349" s="136"/>
      <c r="MY349" s="136"/>
      <c r="MZ349" s="136"/>
      <c r="NA349" s="136"/>
      <c r="NB349" s="136"/>
      <c r="NC349" s="136"/>
      <c r="ND349" s="136"/>
      <c r="NE349" s="136"/>
      <c r="NF349" s="136"/>
      <c r="NG349" s="136"/>
      <c r="NH349" s="136"/>
      <c r="NI349" s="136"/>
      <c r="NJ349" s="136"/>
      <c r="NK349" s="136"/>
      <c r="NL349" s="136"/>
      <c r="NM349" s="136"/>
      <c r="NN349" s="136"/>
      <c r="NO349" s="136"/>
      <c r="NP349" s="136"/>
      <c r="NQ349" s="136"/>
      <c r="NR349" s="136"/>
      <c r="NS349" s="136"/>
      <c r="NT349" s="136"/>
      <c r="NU349" s="136"/>
      <c r="NV349" s="136"/>
      <c r="NW349" s="136"/>
      <c r="NX349" s="136"/>
      <c r="NY349" s="136"/>
      <c r="NZ349" s="136"/>
      <c r="OA349" s="136"/>
      <c r="OB349" s="136"/>
      <c r="OC349" s="136"/>
      <c r="OD349" s="136"/>
      <c r="OE349" s="136"/>
      <c r="OF349" s="136"/>
      <c r="OG349" s="136"/>
      <c r="OH349" s="136"/>
      <c r="OI349" s="136"/>
      <c r="OJ349" s="136"/>
      <c r="OK349" s="136"/>
      <c r="OL349" s="136"/>
      <c r="OM349" s="136"/>
      <c r="ON349" s="136"/>
      <c r="OO349" s="136"/>
      <c r="OP349" s="136"/>
      <c r="OQ349" s="136"/>
      <c r="OR349" s="136"/>
      <c r="OS349" s="136"/>
      <c r="OT349" s="136"/>
      <c r="OU349" s="136"/>
      <c r="OV349" s="136"/>
      <c r="OW349" s="136"/>
      <c r="OX349" s="136"/>
      <c r="OY349" s="136"/>
      <c r="OZ349" s="136"/>
      <c r="PA349" s="136"/>
      <c r="PB349" s="136"/>
      <c r="PC349" s="136"/>
      <c r="PD349" s="136"/>
      <c r="PE349" s="136"/>
      <c r="PF349" s="136"/>
      <c r="PG349" s="136"/>
      <c r="PH349" s="136"/>
      <c r="PI349" s="136"/>
      <c r="PJ349" s="136"/>
      <c r="PK349" s="136"/>
      <c r="PL349" s="136"/>
      <c r="PM349" s="136"/>
      <c r="PN349" s="136"/>
      <c r="PO349" s="136"/>
      <c r="PP349" s="136"/>
      <c r="PQ349" s="136"/>
      <c r="PR349" s="136"/>
      <c r="PS349" s="136"/>
      <c r="PT349" s="136"/>
      <c r="PU349" s="136"/>
      <c r="PV349" s="136"/>
      <c r="PW349" s="136"/>
      <c r="PX349" s="136"/>
      <c r="PY349" s="136"/>
      <c r="PZ349" s="136"/>
      <c r="QA349" s="136"/>
      <c r="QB349" s="136"/>
      <c r="QC349" s="136"/>
      <c r="QD349" s="136"/>
      <c r="QE349" s="136"/>
      <c r="QF349" s="136"/>
      <c r="QG349" s="136"/>
      <c r="QH349" s="136"/>
      <c r="QI349" s="136"/>
      <c r="QJ349" s="136"/>
      <c r="QK349" s="136"/>
      <c r="QL349" s="136"/>
      <c r="QM349" s="136"/>
      <c r="QN349" s="136"/>
      <c r="QO349" s="136"/>
      <c r="QP349" s="136"/>
      <c r="QQ349" s="136"/>
      <c r="QR349" s="136"/>
      <c r="QS349" s="136"/>
      <c r="QT349" s="136"/>
      <c r="QU349" s="136"/>
      <c r="QV349" s="136"/>
      <c r="QW349" s="136"/>
      <c r="QX349" s="136"/>
      <c r="QY349" s="136"/>
      <c r="QZ349" s="136"/>
      <c r="RA349" s="136"/>
      <c r="RB349" s="136"/>
      <c r="RC349" s="136"/>
      <c r="RD349" s="136"/>
      <c r="RE349" s="136"/>
      <c r="RF349" s="136"/>
      <c r="RG349" s="136"/>
      <c r="RH349" s="136"/>
      <c r="RI349" s="136"/>
      <c r="RJ349" s="136"/>
      <c r="RK349" s="136"/>
      <c r="RL349" s="136"/>
      <c r="RM349" s="136"/>
      <c r="RN349" s="136"/>
      <c r="RO349" s="136"/>
      <c r="RP349" s="136"/>
      <c r="RQ349" s="136"/>
      <c r="RR349" s="136"/>
      <c r="RS349" s="136"/>
      <c r="RT349" s="136"/>
      <c r="RU349" s="136"/>
      <c r="RV349" s="136"/>
      <c r="RW349" s="136"/>
      <c r="RX349" s="136"/>
      <c r="RY349" s="136"/>
      <c r="RZ349" s="136"/>
      <c r="SA349" s="136"/>
      <c r="SB349" s="136"/>
      <c r="SC349" s="136"/>
      <c r="SD349" s="136"/>
      <c r="SE349" s="136"/>
      <c r="SF349" s="136"/>
      <c r="SG349" s="136"/>
      <c r="SH349" s="136"/>
      <c r="SI349" s="136"/>
      <c r="SJ349" s="136"/>
      <c r="SK349" s="136"/>
      <c r="SL349" s="136"/>
      <c r="SM349" s="136"/>
      <c r="SN349" s="136"/>
      <c r="SO349" s="136"/>
      <c r="SP349" s="136"/>
      <c r="SQ349" s="136"/>
      <c r="SR349" s="136"/>
      <c r="SS349" s="136"/>
      <c r="ST349" s="136"/>
      <c r="SU349" s="136"/>
      <c r="SV349" s="136"/>
      <c r="SW349" s="136"/>
      <c r="SX349" s="136"/>
      <c r="SY349" s="136"/>
      <c r="SZ349" s="136"/>
      <c r="TA349" s="136"/>
      <c r="TB349" s="136"/>
      <c r="TC349" s="136"/>
      <c r="TD349" s="136"/>
      <c r="TE349" s="136"/>
      <c r="TF349" s="136"/>
      <c r="TG349" s="136"/>
      <c r="TH349" s="136"/>
      <c r="TI349" s="136"/>
      <c r="TJ349" s="136"/>
      <c r="TK349" s="136"/>
      <c r="TL349" s="136"/>
      <c r="TM349" s="136"/>
      <c r="TN349" s="136"/>
      <c r="TO349" s="136"/>
      <c r="TP349" s="136"/>
      <c r="TQ349" s="136"/>
      <c r="TR349" s="136"/>
      <c r="TS349" s="136"/>
      <c r="TT349" s="136"/>
      <c r="TU349" s="136"/>
      <c r="TV349" s="136"/>
      <c r="TW349" s="136"/>
      <c r="TX349" s="136"/>
      <c r="TY349" s="136"/>
      <c r="TZ349" s="136"/>
      <c r="UA349" s="136"/>
      <c r="UB349" s="136"/>
      <c r="UC349" s="136"/>
      <c r="UD349" s="136"/>
      <c r="UE349" s="136"/>
      <c r="UF349" s="136"/>
      <c r="UG349" s="136"/>
      <c r="UH349" s="136"/>
      <c r="UI349" s="136"/>
      <c r="UJ349" s="136"/>
      <c r="UK349" s="136"/>
      <c r="UL349" s="136"/>
      <c r="UM349" s="136"/>
      <c r="UN349" s="136"/>
      <c r="UO349" s="136"/>
      <c r="UP349" s="136"/>
      <c r="UQ349" s="136"/>
      <c r="UR349" s="136"/>
      <c r="US349" s="136"/>
      <c r="UT349" s="136"/>
      <c r="UU349" s="136"/>
      <c r="UV349" s="136"/>
      <c r="UW349" s="136"/>
      <c r="UX349" s="136"/>
      <c r="UY349" s="136"/>
      <c r="UZ349" s="136"/>
      <c r="VA349" s="136"/>
      <c r="VB349" s="136"/>
      <c r="VC349" s="136"/>
      <c r="VD349" s="136"/>
      <c r="VE349" s="136"/>
      <c r="VF349" s="136"/>
      <c r="VG349" s="136"/>
      <c r="VH349" s="136"/>
      <c r="VI349" s="136"/>
      <c r="VJ349" s="136"/>
      <c r="VK349" s="136"/>
      <c r="VL349" s="136"/>
      <c r="VM349" s="136"/>
      <c r="VN349" s="136"/>
      <c r="VO349" s="136"/>
      <c r="VP349" s="136"/>
      <c r="VQ349" s="136"/>
      <c r="VR349" s="136"/>
      <c r="VS349" s="136"/>
      <c r="VT349" s="136"/>
      <c r="VU349" s="136"/>
      <c r="VV349" s="136"/>
      <c r="VW349" s="136"/>
      <c r="VX349" s="136"/>
      <c r="VY349" s="136"/>
      <c r="VZ349" s="136"/>
      <c r="WA349" s="136"/>
      <c r="WB349" s="136"/>
      <c r="WC349" s="136"/>
      <c r="WD349" s="136"/>
      <c r="WE349" s="136"/>
      <c r="WF349" s="136"/>
      <c r="WG349" s="136"/>
      <c r="WH349" s="136"/>
      <c r="WI349" s="136"/>
      <c r="WJ349" s="136"/>
      <c r="WK349" s="136"/>
      <c r="WL349" s="136"/>
      <c r="WM349" s="136"/>
      <c r="WN349" s="136"/>
      <c r="WO349" s="136"/>
      <c r="WP349" s="136"/>
      <c r="WQ349" s="136"/>
      <c r="WR349" s="136"/>
      <c r="WS349" s="136"/>
      <c r="WT349" s="136"/>
      <c r="WU349" s="136"/>
      <c r="WV349" s="136"/>
      <c r="WW349" s="136"/>
      <c r="WX349" s="136"/>
      <c r="WY349" s="136"/>
      <c r="WZ349" s="136"/>
      <c r="XA349" s="136"/>
      <c r="XB349" s="136"/>
      <c r="XC349" s="136"/>
      <c r="XD349" s="136"/>
      <c r="XE349" s="136"/>
      <c r="XF349" s="136"/>
      <c r="XG349" s="136"/>
      <c r="XH349" s="136"/>
      <c r="XI349" s="136"/>
      <c r="XJ349" s="136"/>
      <c r="XK349" s="136"/>
      <c r="XL349" s="136"/>
      <c r="XM349" s="136"/>
      <c r="XN349" s="136"/>
      <c r="XO349" s="136"/>
      <c r="XP349" s="136"/>
      <c r="XQ349" s="136"/>
      <c r="XR349" s="136"/>
      <c r="XS349" s="136"/>
      <c r="XT349" s="136"/>
      <c r="XU349" s="136"/>
      <c r="XV349" s="136"/>
      <c r="XW349" s="136"/>
      <c r="XX349" s="136"/>
      <c r="XY349" s="136"/>
      <c r="XZ349" s="136"/>
      <c r="YA349" s="136"/>
      <c r="YB349" s="136"/>
      <c r="YC349" s="136"/>
      <c r="YD349" s="136"/>
      <c r="YE349" s="136"/>
      <c r="YF349" s="136"/>
      <c r="YG349" s="136"/>
      <c r="YH349" s="136"/>
      <c r="YI349" s="136"/>
      <c r="YJ349" s="136"/>
      <c r="YK349" s="136"/>
      <c r="YL349" s="136"/>
      <c r="YM349" s="136"/>
      <c r="YN349" s="136"/>
      <c r="YO349" s="136"/>
      <c r="YP349" s="136"/>
      <c r="YQ349" s="136"/>
      <c r="YR349" s="136"/>
      <c r="YS349" s="136"/>
      <c r="YT349" s="136"/>
      <c r="YU349" s="136"/>
      <c r="YV349" s="136"/>
      <c r="YW349" s="136"/>
      <c r="YX349" s="136"/>
      <c r="YY349" s="136"/>
      <c r="YZ349" s="136"/>
      <c r="ZA349" s="136"/>
      <c r="ZB349" s="136"/>
      <c r="ZC349" s="136"/>
      <c r="ZD349" s="136"/>
      <c r="ZE349" s="136"/>
      <c r="ZF349" s="136"/>
      <c r="ZG349" s="136"/>
      <c r="ZH349" s="136"/>
      <c r="ZI349" s="136"/>
      <c r="ZJ349" s="136"/>
      <c r="ZK349" s="136"/>
      <c r="ZL349" s="136"/>
      <c r="ZM349" s="136"/>
      <c r="ZN349" s="136"/>
      <c r="ZO349" s="136"/>
      <c r="ZP349" s="136"/>
      <c r="ZQ349" s="136"/>
      <c r="ZR349" s="136"/>
      <c r="ZS349" s="136"/>
      <c r="ZT349" s="136"/>
      <c r="ZU349" s="136"/>
      <c r="ZV349" s="136"/>
      <c r="ZW349" s="136"/>
      <c r="ZX349" s="136"/>
      <c r="ZY349" s="136"/>
      <c r="ZZ349" s="136"/>
      <c r="AAA349" s="136"/>
      <c r="AAB349" s="136"/>
      <c r="AAC349" s="136"/>
      <c r="AAD349" s="136"/>
      <c r="AAE349" s="136"/>
      <c r="AAF349" s="136"/>
      <c r="AAG349" s="136"/>
      <c r="AAH349" s="136"/>
      <c r="AAI349" s="136"/>
      <c r="AAJ349" s="136"/>
      <c r="AAK349" s="136"/>
      <c r="AAL349" s="136"/>
      <c r="AAM349" s="136"/>
      <c r="AAN349" s="136"/>
      <c r="AAO349" s="136"/>
      <c r="AAP349" s="136"/>
      <c r="AAQ349" s="136"/>
      <c r="AAR349" s="136"/>
      <c r="AAS349" s="136"/>
      <c r="AAT349" s="136"/>
      <c r="AAU349" s="136"/>
      <c r="AAV349" s="136"/>
      <c r="AAW349" s="136"/>
      <c r="AAX349" s="136"/>
      <c r="AAY349" s="136"/>
      <c r="AAZ349" s="136"/>
      <c r="ABA349" s="136"/>
      <c r="ABB349" s="136"/>
      <c r="ABC349" s="136"/>
      <c r="ABD349" s="136"/>
      <c r="ABE349" s="136"/>
      <c r="ABF349" s="136"/>
      <c r="ABG349" s="136"/>
      <c r="ABH349" s="136"/>
      <c r="ABI349" s="136"/>
      <c r="ABJ349" s="136"/>
      <c r="ABK349" s="136"/>
      <c r="ABL349" s="136"/>
      <c r="ABM349" s="136"/>
      <c r="ABN349" s="136"/>
      <c r="ABO349" s="136"/>
      <c r="ABP349" s="136"/>
      <c r="ABQ349" s="136"/>
      <c r="ABR349" s="136"/>
      <c r="ABS349" s="136"/>
      <c r="ABT349" s="136"/>
      <c r="ABU349" s="136"/>
      <c r="ABV349" s="136"/>
      <c r="ABW349" s="136"/>
      <c r="ABX349" s="136"/>
      <c r="ABY349" s="136"/>
      <c r="ABZ349" s="136"/>
      <c r="ACA349" s="136"/>
      <c r="ACB349" s="136"/>
      <c r="ACC349" s="136"/>
      <c r="ACD349" s="136"/>
      <c r="ACE349" s="136"/>
      <c r="ACF349" s="136"/>
      <c r="ACG349" s="136"/>
      <c r="ACH349" s="136"/>
      <c r="ACI349" s="136"/>
      <c r="ACJ349" s="136"/>
      <c r="ACK349" s="136"/>
      <c r="ACL349" s="136"/>
      <c r="ACM349" s="136"/>
      <c r="ACN349" s="136"/>
      <c r="ACO349" s="136"/>
      <c r="ACP349" s="136"/>
      <c r="ACQ349" s="136"/>
      <c r="ACR349" s="136"/>
      <c r="ACS349" s="136"/>
      <c r="ACT349" s="136"/>
      <c r="ACU349" s="136"/>
      <c r="ACV349" s="136"/>
      <c r="ACW349" s="136"/>
      <c r="ACX349" s="136"/>
      <c r="ACY349" s="136"/>
      <c r="ACZ349" s="136"/>
      <c r="ADA349" s="136"/>
      <c r="ADB349" s="136"/>
      <c r="ADC349" s="136"/>
      <c r="ADD349" s="136"/>
      <c r="ADE349" s="136"/>
      <c r="ADF349" s="136"/>
      <c r="ADG349" s="136"/>
      <c r="ADH349" s="136"/>
      <c r="ADI349" s="136"/>
      <c r="ADJ349" s="136"/>
      <c r="ADK349" s="136"/>
      <c r="ADL349" s="136"/>
      <c r="ADM349" s="136"/>
      <c r="ADN349" s="136"/>
      <c r="ADO349" s="136"/>
      <c r="ADP349" s="136"/>
      <c r="ADQ349" s="136"/>
      <c r="ADR349" s="136"/>
      <c r="ADS349" s="136"/>
      <c r="ADT349" s="136"/>
      <c r="ADU349" s="136"/>
      <c r="ADV349" s="136"/>
      <c r="ADW349" s="136"/>
      <c r="ADX349" s="136"/>
      <c r="ADY349" s="136"/>
      <c r="ADZ349" s="136"/>
      <c r="AEA349" s="136"/>
      <c r="AEB349" s="136"/>
      <c r="AEC349" s="136"/>
      <c r="AED349" s="136"/>
      <c r="AEE349" s="136"/>
      <c r="AEF349" s="136"/>
      <c r="AEG349" s="136"/>
      <c r="AEH349" s="136"/>
      <c r="AEI349" s="136"/>
      <c r="AEJ349" s="136"/>
      <c r="AEK349" s="136"/>
      <c r="AEL349" s="136"/>
      <c r="AEM349" s="136"/>
      <c r="AEN349" s="136"/>
      <c r="AEO349" s="136"/>
      <c r="AEP349" s="136"/>
      <c r="AEQ349" s="136"/>
      <c r="AER349" s="136"/>
      <c r="AES349" s="136"/>
      <c r="AET349" s="136"/>
      <c r="AEU349" s="136"/>
      <c r="AEV349" s="136"/>
      <c r="AEW349" s="136"/>
      <c r="AEX349" s="136"/>
      <c r="AEY349" s="136"/>
      <c r="AEZ349" s="136"/>
      <c r="AFA349" s="136"/>
      <c r="AFB349" s="136"/>
      <c r="AFC349" s="136"/>
      <c r="AFD349" s="136"/>
      <c r="AFE349" s="136"/>
      <c r="AFF349" s="136"/>
      <c r="AFG349" s="136"/>
      <c r="AFH349" s="136"/>
      <c r="AFI349" s="136"/>
      <c r="AFJ349" s="136"/>
      <c r="AFK349" s="136"/>
      <c r="AFL349" s="136"/>
      <c r="AFM349" s="136"/>
      <c r="AFN349" s="136"/>
      <c r="AFO349" s="136"/>
      <c r="AFP349" s="136"/>
      <c r="AFQ349" s="136"/>
      <c r="AFR349" s="136"/>
      <c r="AFS349" s="136"/>
      <c r="AFT349" s="136"/>
      <c r="AFU349" s="136"/>
      <c r="AFV349" s="136"/>
      <c r="AFW349" s="136"/>
      <c r="AFX349" s="136"/>
      <c r="AFY349" s="136"/>
      <c r="AFZ349" s="136"/>
      <c r="AGA349" s="136"/>
      <c r="AGB349" s="136"/>
      <c r="AGC349" s="136"/>
      <c r="AGD349" s="136"/>
      <c r="AGE349" s="136"/>
      <c r="AGF349" s="136"/>
      <c r="AGG349" s="136"/>
      <c r="AGH349" s="136"/>
      <c r="AGI349" s="136"/>
      <c r="AGJ349" s="136"/>
      <c r="AGK349" s="136"/>
      <c r="AGL349" s="136"/>
      <c r="AGM349" s="136"/>
      <c r="AGN349" s="136"/>
      <c r="AGO349" s="136"/>
      <c r="AGP349" s="136"/>
      <c r="AGQ349" s="136"/>
      <c r="AGR349" s="136"/>
      <c r="AGS349" s="136"/>
      <c r="AGT349" s="136"/>
      <c r="AGU349" s="136"/>
      <c r="AGV349" s="136"/>
      <c r="AGW349" s="136"/>
      <c r="AGX349" s="136"/>
      <c r="AGY349" s="136"/>
      <c r="AGZ349" s="136"/>
      <c r="AHA349" s="136"/>
      <c r="AHB349" s="136"/>
      <c r="AHC349" s="136"/>
      <c r="AHD349" s="136"/>
      <c r="AHE349" s="136"/>
      <c r="AHF349" s="136"/>
      <c r="AHG349" s="136"/>
      <c r="AHH349" s="136"/>
      <c r="AHI349" s="136"/>
      <c r="AHJ349" s="136"/>
      <c r="AHK349" s="136"/>
      <c r="AHL349" s="136"/>
      <c r="AHM349" s="136"/>
      <c r="AHN349" s="136"/>
      <c r="AHO349" s="136"/>
      <c r="AHP349" s="136"/>
      <c r="AHQ349" s="136"/>
      <c r="AHR349" s="136"/>
      <c r="AHS349" s="136"/>
      <c r="AHT349" s="136"/>
      <c r="AHU349" s="136"/>
      <c r="AHV349" s="136"/>
      <c r="AHW349" s="136"/>
      <c r="AHX349" s="136"/>
      <c r="AHY349" s="136"/>
      <c r="AHZ349" s="136"/>
      <c r="AIA349" s="136"/>
      <c r="AIB349" s="136"/>
      <c r="AIC349" s="136"/>
      <c r="AID349" s="136"/>
      <c r="AIE349" s="136"/>
      <c r="AIF349" s="136"/>
      <c r="AIG349" s="136"/>
      <c r="AIH349" s="136"/>
      <c r="AII349" s="136"/>
      <c r="AIJ349" s="136"/>
      <c r="AIK349" s="136"/>
      <c r="AIL349" s="136"/>
      <c r="AIM349" s="136"/>
      <c r="AIN349" s="136"/>
      <c r="AIO349" s="136"/>
      <c r="AIP349" s="136"/>
      <c r="AIQ349" s="136"/>
      <c r="AIR349" s="136"/>
      <c r="AIS349" s="136"/>
      <c r="AIT349" s="136"/>
      <c r="AIU349" s="136"/>
      <c r="AIV349" s="136"/>
      <c r="AIW349" s="136"/>
      <c r="AIX349" s="136"/>
      <c r="AIY349" s="136"/>
      <c r="AIZ349" s="136"/>
      <c r="AJA349" s="136"/>
      <c r="AJB349" s="136"/>
      <c r="AJC349" s="136"/>
      <c r="AJD349" s="136"/>
      <c r="AJE349" s="136"/>
      <c r="AJF349" s="136"/>
      <c r="AJG349" s="136"/>
      <c r="AJH349" s="136"/>
      <c r="AJI349" s="136"/>
      <c r="AJJ349" s="136"/>
      <c r="AJK349" s="136"/>
      <c r="AJL349" s="136"/>
      <c r="AJM349" s="136"/>
      <c r="AJN349" s="136"/>
      <c r="AJO349" s="136"/>
      <c r="AJP349" s="136"/>
      <c r="AJQ349" s="136"/>
      <c r="AJR349" s="136"/>
      <c r="AJS349" s="136"/>
      <c r="AJT349" s="136"/>
      <c r="AJU349" s="136"/>
      <c r="AJV349" s="136"/>
      <c r="AJW349" s="136"/>
      <c r="AJX349" s="136"/>
      <c r="AJY349" s="136"/>
      <c r="AJZ349" s="136"/>
      <c r="AKA349" s="136"/>
      <c r="AKB349" s="136"/>
      <c r="AKC349" s="136"/>
      <c r="AKD349" s="136"/>
      <c r="AKE349" s="136"/>
      <c r="AKF349" s="136"/>
      <c r="AKG349" s="136"/>
      <c r="AKH349" s="136"/>
      <c r="AKI349" s="136"/>
      <c r="AKJ349" s="136"/>
      <c r="AKK349" s="136"/>
      <c r="AKL349" s="136"/>
      <c r="AKM349" s="136"/>
      <c r="AKN349" s="136"/>
      <c r="AKO349" s="136"/>
      <c r="AKP349" s="136"/>
      <c r="AKQ349" s="136"/>
      <c r="AKR349" s="136"/>
      <c r="AKS349" s="136"/>
      <c r="AKT349" s="136"/>
      <c r="AKU349" s="136"/>
      <c r="AKV349" s="136"/>
      <c r="AKW349" s="136"/>
      <c r="AKX349" s="136"/>
      <c r="AKY349" s="136"/>
      <c r="AKZ349" s="136"/>
      <c r="ALA349" s="136"/>
      <c r="ALB349" s="136"/>
      <c r="ALC349" s="136"/>
      <c r="ALD349" s="136"/>
      <c r="ALE349" s="136"/>
      <c r="ALF349" s="136"/>
      <c r="ALG349" s="136"/>
      <c r="ALH349" s="136"/>
      <c r="ALI349" s="136"/>
      <c r="ALJ349" s="136"/>
      <c r="ALK349" s="136"/>
      <c r="ALL349" s="136"/>
      <c r="ALM349" s="136"/>
      <c r="ALN349" s="136"/>
      <c r="ALO349" s="136"/>
      <c r="ALP349" s="136"/>
      <c r="ALQ349" s="136"/>
      <c r="ALR349" s="136"/>
      <c r="ALS349" s="136"/>
      <c r="ALT349" s="136"/>
      <c r="ALU349" s="136"/>
      <c r="ALV349" s="136"/>
      <c r="ALW349" s="136"/>
      <c r="ALX349" s="136"/>
      <c r="ALY349" s="136"/>
      <c r="ALZ349" s="136"/>
      <c r="AMA349" s="136"/>
      <c r="AMB349" s="136"/>
      <c r="AMC349" s="136"/>
      <c r="AMD349" s="136"/>
      <c r="AME349" s="136"/>
      <c r="AMF349" s="136"/>
      <c r="AMG349" s="136"/>
      <c r="AMH349" s="136"/>
      <c r="AMI349" s="136"/>
    </row>
    <row r="350" spans="1:1023" x14ac:dyDescent="0.25">
      <c r="A350" s="270" t="s">
        <v>1304</v>
      </c>
      <c r="B350" s="193">
        <v>350</v>
      </c>
      <c r="C350" s="197" t="s">
        <v>1305</v>
      </c>
      <c r="D350" s="214" t="s">
        <v>1306</v>
      </c>
      <c r="E350" s="136"/>
      <c r="F350" s="238"/>
      <c r="G350" s="214"/>
      <c r="H350" s="209">
        <v>4</v>
      </c>
      <c r="I350" s="367">
        <v>0.05</v>
      </c>
      <c r="J350" s="409">
        <v>2</v>
      </c>
      <c r="K350" s="409">
        <v>2</v>
      </c>
      <c r="L350" s="409">
        <v>1</v>
      </c>
      <c r="M350" s="409">
        <v>1</v>
      </c>
      <c r="N350" s="161"/>
      <c r="O350" s="413">
        <v>3</v>
      </c>
      <c r="P350" s="409">
        <v>2</v>
      </c>
      <c r="Q350" s="409">
        <v>2</v>
      </c>
      <c r="R350" s="161"/>
      <c r="S350" s="161"/>
      <c r="T350" s="161"/>
      <c r="U350" s="414"/>
      <c r="V350" s="256">
        <f>IF(O350=1,10,100)</f>
        <v>100</v>
      </c>
      <c r="W350" s="256">
        <f>IF(O350=1,1,IF(O350=2,10,100))</f>
        <v>100</v>
      </c>
      <c r="X350" s="256">
        <f>IF(O350=3,20,100)</f>
        <v>20</v>
      </c>
      <c r="Y350" s="256">
        <f>IF(P350=1,10,100)</f>
        <v>100</v>
      </c>
      <c r="Z350" s="256">
        <f>IF(P350=1,1,IF(P350=2,10,100))</f>
        <v>10</v>
      </c>
      <c r="AA350" s="257">
        <f>IF(OR(EXACT(Q350,"1A"),EXACT(Q350,"1B")),0.1,IF(Q350=2,1,100))</f>
        <v>1</v>
      </c>
      <c r="AB350" s="257">
        <f>IF(OR(EXACT(R350,"1A"),EXACT(R350,"1B")),0.1,IF(R350=2,1,100))</f>
        <v>100</v>
      </c>
      <c r="AC350" s="257">
        <f>IF(OR(EXACT(S350,"1A"),EXACT(S350,"1B")),0.3,IF(S350=2,3,100))</f>
        <v>100</v>
      </c>
      <c r="AD350" s="136"/>
      <c r="AE350" s="262">
        <v>0.1</v>
      </c>
      <c r="AF350" s="258">
        <v>5</v>
      </c>
      <c r="AG350" s="258">
        <v>5</v>
      </c>
      <c r="AH350" s="249">
        <f>IF(OR(EXACT(J350,"1A"),EXACT(J350,"1B"),EXACT(J350,"1C"),K350=1),3,100)</f>
        <v>100</v>
      </c>
      <c r="AI350" s="249">
        <f>IF(OR(EXACT(J350,"1A"),EXACT(J350,"1B"),EXACT(J350,"1C")),5,100)</f>
        <v>100</v>
      </c>
      <c r="AJ350" s="269" t="s">
        <v>757</v>
      </c>
      <c r="AK350" s="136"/>
      <c r="AL350" s="136"/>
      <c r="AM350" s="251"/>
      <c r="AN350" s="136"/>
      <c r="AO350" s="136"/>
      <c r="AP350" s="220" t="s">
        <v>1299</v>
      </c>
      <c r="AQ350" s="199" t="s">
        <v>1291</v>
      </c>
      <c r="AR350" s="220" t="s">
        <v>1300</v>
      </c>
      <c r="AS350" s="136"/>
      <c r="AT350" s="136"/>
      <c r="AU350" s="136"/>
      <c r="AV350" s="136"/>
      <c r="AW350" s="136"/>
      <c r="AX350" s="136"/>
      <c r="AY350" s="136"/>
      <c r="AZ350" s="136"/>
      <c r="BA350" s="136"/>
      <c r="BB350" s="136"/>
      <c r="BC350" s="136"/>
      <c r="BD350" s="136"/>
      <c r="BE350" s="136"/>
      <c r="BF350" s="136"/>
      <c r="BG350" s="136"/>
      <c r="BH350" s="136"/>
      <c r="BI350" s="136"/>
      <c r="BJ350" s="136"/>
      <c r="BK350" s="136"/>
      <c r="BL350" s="136"/>
      <c r="BM350" s="136"/>
      <c r="BN350" s="136"/>
      <c r="BO350" s="136"/>
      <c r="BP350" s="136"/>
      <c r="BQ350" s="136"/>
      <c r="BR350" s="136"/>
      <c r="BS350" s="136"/>
      <c r="BT350" s="136"/>
      <c r="BU350" s="136"/>
      <c r="BV350" s="136"/>
      <c r="BW350" s="136"/>
      <c r="BX350" s="136"/>
      <c r="BY350" s="136"/>
      <c r="BZ350" s="136"/>
      <c r="CA350" s="136"/>
      <c r="CB350" s="136"/>
      <c r="CC350" s="136"/>
      <c r="CD350" s="136"/>
      <c r="CE350" s="136"/>
      <c r="CF350" s="136"/>
      <c r="CG350" s="136"/>
      <c r="CH350" s="136"/>
      <c r="CI350" s="136"/>
      <c r="CJ350" s="136"/>
      <c r="CK350" s="136"/>
      <c r="CL350" s="136"/>
      <c r="CM350" s="136"/>
      <c r="CN350" s="136"/>
      <c r="CO350" s="136"/>
      <c r="CP350" s="136"/>
      <c r="CQ350" s="136"/>
      <c r="CR350" s="136"/>
      <c r="CS350" s="136"/>
      <c r="CT350" s="136"/>
      <c r="CU350" s="136"/>
      <c r="CV350" s="136"/>
      <c r="CW350" s="136"/>
      <c r="CX350" s="136"/>
      <c r="CY350" s="136"/>
      <c r="CZ350" s="136"/>
      <c r="DA350" s="136"/>
      <c r="DB350" s="136"/>
      <c r="DC350" s="136"/>
      <c r="DD350" s="136"/>
      <c r="DE350" s="136"/>
      <c r="DF350" s="136"/>
      <c r="DG350" s="136"/>
      <c r="DH350" s="136"/>
      <c r="DI350" s="136"/>
      <c r="DJ350" s="136"/>
      <c r="DK350" s="136"/>
      <c r="DL350" s="136"/>
      <c r="DM350" s="136"/>
      <c r="DN350" s="136"/>
      <c r="DO350" s="136"/>
      <c r="DP350" s="136"/>
      <c r="DQ350" s="136"/>
      <c r="DR350" s="136"/>
      <c r="DS350" s="136"/>
      <c r="DT350" s="136"/>
      <c r="DU350" s="136"/>
      <c r="DV350" s="136"/>
      <c r="DW350" s="136"/>
      <c r="DX350" s="136"/>
      <c r="DY350" s="136"/>
      <c r="DZ350" s="136"/>
      <c r="EA350" s="136"/>
      <c r="EB350" s="136"/>
      <c r="EC350" s="136"/>
      <c r="ED350" s="136"/>
      <c r="EE350" s="136"/>
      <c r="EF350" s="136"/>
      <c r="EG350" s="136"/>
      <c r="EH350" s="136"/>
      <c r="EI350" s="136"/>
      <c r="EJ350" s="136"/>
      <c r="EK350" s="136"/>
      <c r="EL350" s="136"/>
      <c r="EM350" s="136"/>
      <c r="EN350" s="136"/>
      <c r="EO350" s="136"/>
      <c r="EP350" s="136"/>
      <c r="EQ350" s="136"/>
      <c r="ER350" s="136"/>
      <c r="ES350" s="136"/>
      <c r="ET350" s="136"/>
      <c r="EU350" s="136"/>
      <c r="EV350" s="136"/>
      <c r="EW350" s="136"/>
      <c r="EX350" s="136"/>
      <c r="EY350" s="136"/>
      <c r="EZ350" s="136"/>
      <c r="FA350" s="136"/>
      <c r="FB350" s="136"/>
      <c r="FC350" s="136"/>
      <c r="FD350" s="136"/>
      <c r="FE350" s="136"/>
      <c r="FF350" s="136"/>
      <c r="FG350" s="136"/>
      <c r="FH350" s="136"/>
      <c r="FI350" s="136"/>
      <c r="FJ350" s="136"/>
      <c r="FK350" s="136"/>
      <c r="FL350" s="136"/>
      <c r="FM350" s="136"/>
      <c r="FN350" s="136"/>
      <c r="FO350" s="136"/>
      <c r="FP350" s="136"/>
      <c r="FQ350" s="136"/>
      <c r="FR350" s="136"/>
      <c r="FS350" s="136"/>
      <c r="FT350" s="136"/>
      <c r="FU350" s="136"/>
      <c r="FV350" s="136"/>
      <c r="FW350" s="136"/>
      <c r="FX350" s="136"/>
      <c r="FY350" s="136"/>
      <c r="FZ350" s="136"/>
      <c r="GA350" s="136"/>
      <c r="GB350" s="136"/>
      <c r="GC350" s="136"/>
      <c r="GD350" s="136"/>
      <c r="GE350" s="136"/>
      <c r="GF350" s="136"/>
      <c r="GG350" s="136"/>
      <c r="GH350" s="136"/>
      <c r="GI350" s="136"/>
      <c r="GJ350" s="136"/>
      <c r="GK350" s="136"/>
      <c r="GL350" s="136"/>
      <c r="GM350" s="136"/>
      <c r="GN350" s="136"/>
      <c r="GO350" s="136"/>
      <c r="GP350" s="136"/>
      <c r="GQ350" s="136"/>
      <c r="GR350" s="136"/>
      <c r="GS350" s="136"/>
      <c r="GT350" s="136"/>
      <c r="GU350" s="136"/>
      <c r="GV350" s="136"/>
      <c r="GW350" s="136"/>
      <c r="GX350" s="136"/>
      <c r="GY350" s="136"/>
      <c r="GZ350" s="136"/>
      <c r="HA350" s="136"/>
      <c r="HB350" s="136"/>
      <c r="HC350" s="136"/>
      <c r="HD350" s="136"/>
      <c r="HE350" s="136"/>
      <c r="HF350" s="136"/>
      <c r="HG350" s="136"/>
      <c r="HH350" s="136"/>
      <c r="HI350" s="136"/>
      <c r="HJ350" s="136"/>
      <c r="HK350" s="136"/>
      <c r="HL350" s="136"/>
      <c r="HM350" s="136"/>
      <c r="HN350" s="136"/>
      <c r="HO350" s="136"/>
      <c r="HP350" s="136"/>
      <c r="HQ350" s="136"/>
      <c r="HR350" s="136"/>
      <c r="HS350" s="136"/>
      <c r="HT350" s="136"/>
      <c r="HU350" s="136"/>
      <c r="HV350" s="136"/>
      <c r="HW350" s="136"/>
      <c r="HX350" s="136"/>
      <c r="HY350" s="136"/>
      <c r="HZ350" s="136"/>
      <c r="IA350" s="136"/>
      <c r="IB350" s="136"/>
      <c r="IC350" s="136"/>
      <c r="ID350" s="136"/>
      <c r="IE350" s="136"/>
      <c r="IF350" s="136"/>
      <c r="IG350" s="136"/>
      <c r="IH350" s="136"/>
      <c r="II350" s="136"/>
      <c r="IJ350" s="136"/>
      <c r="IK350" s="136"/>
      <c r="IL350" s="136"/>
      <c r="IM350" s="136"/>
      <c r="IN350" s="136"/>
      <c r="IO350" s="136"/>
      <c r="IP350" s="136"/>
      <c r="IQ350" s="136"/>
      <c r="IR350" s="136"/>
      <c r="IS350" s="136"/>
      <c r="IT350" s="136"/>
      <c r="IU350" s="136"/>
      <c r="IV350" s="136"/>
      <c r="IW350" s="136"/>
      <c r="IX350" s="136"/>
      <c r="IY350" s="136"/>
      <c r="IZ350" s="136"/>
      <c r="JA350" s="136"/>
      <c r="JB350" s="136"/>
      <c r="JC350" s="136"/>
      <c r="JD350" s="136"/>
      <c r="JE350" s="136"/>
      <c r="JF350" s="136"/>
      <c r="JG350" s="136"/>
      <c r="JH350" s="136"/>
      <c r="JI350" s="136"/>
      <c r="JJ350" s="136"/>
      <c r="JK350" s="136"/>
      <c r="JL350" s="136"/>
      <c r="JM350" s="136"/>
      <c r="JN350" s="136"/>
      <c r="JO350" s="136"/>
      <c r="JP350" s="136"/>
      <c r="JQ350" s="136"/>
      <c r="JR350" s="136"/>
      <c r="JS350" s="136"/>
      <c r="JT350" s="136"/>
      <c r="JU350" s="136"/>
      <c r="JV350" s="136"/>
      <c r="JW350" s="136"/>
      <c r="JX350" s="136"/>
      <c r="JY350" s="136"/>
      <c r="JZ350" s="136"/>
      <c r="KA350" s="136"/>
      <c r="KB350" s="136"/>
      <c r="KC350" s="136"/>
      <c r="KD350" s="136"/>
      <c r="KE350" s="136"/>
      <c r="KF350" s="136"/>
      <c r="KG350" s="136"/>
      <c r="KH350" s="136"/>
      <c r="KI350" s="136"/>
      <c r="KJ350" s="136"/>
      <c r="KK350" s="136"/>
      <c r="KL350" s="136"/>
      <c r="KM350" s="136"/>
      <c r="KN350" s="136"/>
      <c r="KO350" s="136"/>
      <c r="KP350" s="136"/>
      <c r="KQ350" s="136"/>
      <c r="KR350" s="136"/>
      <c r="KS350" s="136"/>
      <c r="KT350" s="136"/>
      <c r="KU350" s="136"/>
      <c r="KV350" s="136"/>
      <c r="KW350" s="136"/>
      <c r="KX350" s="136"/>
      <c r="KY350" s="136"/>
      <c r="KZ350" s="136"/>
      <c r="LA350" s="136"/>
      <c r="LB350" s="136"/>
      <c r="LC350" s="136"/>
      <c r="LD350" s="136"/>
      <c r="LE350" s="136"/>
      <c r="LF350" s="136"/>
      <c r="LG350" s="136"/>
      <c r="LH350" s="136"/>
      <c r="LI350" s="136"/>
      <c r="LJ350" s="136"/>
      <c r="LK350" s="136"/>
      <c r="LL350" s="136"/>
      <c r="LM350" s="136"/>
      <c r="LN350" s="136"/>
      <c r="LO350" s="136"/>
      <c r="LP350" s="136"/>
      <c r="LQ350" s="136"/>
      <c r="LR350" s="136"/>
      <c r="LS350" s="136"/>
      <c r="LT350" s="136"/>
      <c r="LU350" s="136"/>
      <c r="LV350" s="136"/>
      <c r="LW350" s="136"/>
      <c r="LX350" s="136"/>
      <c r="LY350" s="136"/>
      <c r="LZ350" s="136"/>
      <c r="MA350" s="136"/>
      <c r="MB350" s="136"/>
      <c r="MC350" s="136"/>
      <c r="MD350" s="136"/>
      <c r="ME350" s="136"/>
      <c r="MF350" s="136"/>
      <c r="MG350" s="136"/>
      <c r="MH350" s="136"/>
      <c r="MI350" s="136"/>
      <c r="MJ350" s="136"/>
      <c r="MK350" s="136"/>
      <c r="ML350" s="136"/>
      <c r="MM350" s="136"/>
      <c r="MN350" s="136"/>
      <c r="MO350" s="136"/>
      <c r="MP350" s="136"/>
      <c r="MQ350" s="136"/>
      <c r="MR350" s="136"/>
      <c r="MS350" s="136"/>
      <c r="MT350" s="136"/>
      <c r="MU350" s="136"/>
      <c r="MV350" s="136"/>
      <c r="MW350" s="136"/>
      <c r="MX350" s="136"/>
      <c r="MY350" s="136"/>
      <c r="MZ350" s="136"/>
      <c r="NA350" s="136"/>
      <c r="NB350" s="136"/>
      <c r="NC350" s="136"/>
      <c r="ND350" s="136"/>
      <c r="NE350" s="136"/>
      <c r="NF350" s="136"/>
      <c r="NG350" s="136"/>
      <c r="NH350" s="136"/>
      <c r="NI350" s="136"/>
      <c r="NJ350" s="136"/>
      <c r="NK350" s="136"/>
      <c r="NL350" s="136"/>
      <c r="NM350" s="136"/>
      <c r="NN350" s="136"/>
      <c r="NO350" s="136"/>
      <c r="NP350" s="136"/>
      <c r="NQ350" s="136"/>
      <c r="NR350" s="136"/>
      <c r="NS350" s="136"/>
      <c r="NT350" s="136"/>
      <c r="NU350" s="136"/>
      <c r="NV350" s="136"/>
      <c r="NW350" s="136"/>
      <c r="NX350" s="136"/>
      <c r="NY350" s="136"/>
      <c r="NZ350" s="136"/>
      <c r="OA350" s="136"/>
      <c r="OB350" s="136"/>
      <c r="OC350" s="136"/>
      <c r="OD350" s="136"/>
      <c r="OE350" s="136"/>
      <c r="OF350" s="136"/>
      <c r="OG350" s="136"/>
      <c r="OH350" s="136"/>
      <c r="OI350" s="136"/>
      <c r="OJ350" s="136"/>
      <c r="OK350" s="136"/>
      <c r="OL350" s="136"/>
      <c r="OM350" s="136"/>
      <c r="ON350" s="136"/>
      <c r="OO350" s="136"/>
      <c r="OP350" s="136"/>
      <c r="OQ350" s="136"/>
      <c r="OR350" s="136"/>
      <c r="OS350" s="136"/>
      <c r="OT350" s="136"/>
      <c r="OU350" s="136"/>
      <c r="OV350" s="136"/>
      <c r="OW350" s="136"/>
      <c r="OX350" s="136"/>
      <c r="OY350" s="136"/>
      <c r="OZ350" s="136"/>
      <c r="PA350" s="136"/>
      <c r="PB350" s="136"/>
      <c r="PC350" s="136"/>
      <c r="PD350" s="136"/>
      <c r="PE350" s="136"/>
      <c r="PF350" s="136"/>
      <c r="PG350" s="136"/>
      <c r="PH350" s="136"/>
      <c r="PI350" s="136"/>
      <c r="PJ350" s="136"/>
      <c r="PK350" s="136"/>
      <c r="PL350" s="136"/>
      <c r="PM350" s="136"/>
      <c r="PN350" s="136"/>
      <c r="PO350" s="136"/>
      <c r="PP350" s="136"/>
      <c r="PQ350" s="136"/>
      <c r="PR350" s="136"/>
      <c r="PS350" s="136"/>
      <c r="PT350" s="136"/>
      <c r="PU350" s="136"/>
      <c r="PV350" s="136"/>
      <c r="PW350" s="136"/>
      <c r="PX350" s="136"/>
      <c r="PY350" s="136"/>
      <c r="PZ350" s="136"/>
      <c r="QA350" s="136"/>
      <c r="QB350" s="136"/>
      <c r="QC350" s="136"/>
      <c r="QD350" s="136"/>
      <c r="QE350" s="136"/>
      <c r="QF350" s="136"/>
      <c r="QG350" s="136"/>
      <c r="QH350" s="136"/>
      <c r="QI350" s="136"/>
      <c r="QJ350" s="136"/>
      <c r="QK350" s="136"/>
      <c r="QL350" s="136"/>
      <c r="QM350" s="136"/>
      <c r="QN350" s="136"/>
      <c r="QO350" s="136"/>
      <c r="QP350" s="136"/>
      <c r="QQ350" s="136"/>
      <c r="QR350" s="136"/>
      <c r="QS350" s="136"/>
      <c r="QT350" s="136"/>
      <c r="QU350" s="136"/>
      <c r="QV350" s="136"/>
      <c r="QW350" s="136"/>
      <c r="QX350" s="136"/>
      <c r="QY350" s="136"/>
      <c r="QZ350" s="136"/>
      <c r="RA350" s="136"/>
      <c r="RB350" s="136"/>
      <c r="RC350" s="136"/>
      <c r="RD350" s="136"/>
      <c r="RE350" s="136"/>
      <c r="RF350" s="136"/>
      <c r="RG350" s="136"/>
      <c r="RH350" s="136"/>
      <c r="RI350" s="136"/>
      <c r="RJ350" s="136"/>
      <c r="RK350" s="136"/>
      <c r="RL350" s="136"/>
      <c r="RM350" s="136"/>
      <c r="RN350" s="136"/>
      <c r="RO350" s="136"/>
      <c r="RP350" s="136"/>
      <c r="RQ350" s="136"/>
      <c r="RR350" s="136"/>
      <c r="RS350" s="136"/>
      <c r="RT350" s="136"/>
      <c r="RU350" s="136"/>
      <c r="RV350" s="136"/>
      <c r="RW350" s="136"/>
      <c r="RX350" s="136"/>
      <c r="RY350" s="136"/>
      <c r="RZ350" s="136"/>
      <c r="SA350" s="136"/>
      <c r="SB350" s="136"/>
      <c r="SC350" s="136"/>
      <c r="SD350" s="136"/>
      <c r="SE350" s="136"/>
      <c r="SF350" s="136"/>
      <c r="SG350" s="136"/>
      <c r="SH350" s="136"/>
      <c r="SI350" s="136"/>
      <c r="SJ350" s="136"/>
      <c r="SK350" s="136"/>
      <c r="SL350" s="136"/>
      <c r="SM350" s="136"/>
      <c r="SN350" s="136"/>
      <c r="SO350" s="136"/>
      <c r="SP350" s="136"/>
      <c r="SQ350" s="136"/>
      <c r="SR350" s="136"/>
      <c r="SS350" s="136"/>
      <c r="ST350" s="136"/>
      <c r="SU350" s="136"/>
      <c r="SV350" s="136"/>
      <c r="SW350" s="136"/>
      <c r="SX350" s="136"/>
      <c r="SY350" s="136"/>
      <c r="SZ350" s="136"/>
      <c r="TA350" s="136"/>
      <c r="TB350" s="136"/>
      <c r="TC350" s="136"/>
      <c r="TD350" s="136"/>
      <c r="TE350" s="136"/>
      <c r="TF350" s="136"/>
      <c r="TG350" s="136"/>
      <c r="TH350" s="136"/>
      <c r="TI350" s="136"/>
      <c r="TJ350" s="136"/>
      <c r="TK350" s="136"/>
      <c r="TL350" s="136"/>
      <c r="TM350" s="136"/>
      <c r="TN350" s="136"/>
      <c r="TO350" s="136"/>
      <c r="TP350" s="136"/>
      <c r="TQ350" s="136"/>
      <c r="TR350" s="136"/>
      <c r="TS350" s="136"/>
      <c r="TT350" s="136"/>
      <c r="TU350" s="136"/>
      <c r="TV350" s="136"/>
      <c r="TW350" s="136"/>
      <c r="TX350" s="136"/>
      <c r="TY350" s="136"/>
      <c r="TZ350" s="136"/>
      <c r="UA350" s="136"/>
      <c r="UB350" s="136"/>
      <c r="UC350" s="136"/>
      <c r="UD350" s="136"/>
      <c r="UE350" s="136"/>
      <c r="UF350" s="136"/>
      <c r="UG350" s="136"/>
      <c r="UH350" s="136"/>
      <c r="UI350" s="136"/>
      <c r="UJ350" s="136"/>
      <c r="UK350" s="136"/>
      <c r="UL350" s="136"/>
      <c r="UM350" s="136"/>
      <c r="UN350" s="136"/>
      <c r="UO350" s="136"/>
      <c r="UP350" s="136"/>
      <c r="UQ350" s="136"/>
      <c r="UR350" s="136"/>
      <c r="US350" s="136"/>
      <c r="UT350" s="136"/>
      <c r="UU350" s="136"/>
      <c r="UV350" s="136"/>
      <c r="UW350" s="136"/>
      <c r="UX350" s="136"/>
      <c r="UY350" s="136"/>
      <c r="UZ350" s="136"/>
      <c r="VA350" s="136"/>
      <c r="VB350" s="136"/>
      <c r="VC350" s="136"/>
      <c r="VD350" s="136"/>
      <c r="VE350" s="136"/>
      <c r="VF350" s="136"/>
      <c r="VG350" s="136"/>
      <c r="VH350" s="136"/>
      <c r="VI350" s="136"/>
      <c r="VJ350" s="136"/>
      <c r="VK350" s="136"/>
      <c r="VL350" s="136"/>
      <c r="VM350" s="136"/>
      <c r="VN350" s="136"/>
      <c r="VO350" s="136"/>
      <c r="VP350" s="136"/>
      <c r="VQ350" s="136"/>
      <c r="VR350" s="136"/>
      <c r="VS350" s="136"/>
      <c r="VT350" s="136"/>
      <c r="VU350" s="136"/>
      <c r="VV350" s="136"/>
      <c r="VW350" s="136"/>
      <c r="VX350" s="136"/>
      <c r="VY350" s="136"/>
      <c r="VZ350" s="136"/>
      <c r="WA350" s="136"/>
      <c r="WB350" s="136"/>
      <c r="WC350" s="136"/>
      <c r="WD350" s="136"/>
      <c r="WE350" s="136"/>
      <c r="WF350" s="136"/>
      <c r="WG350" s="136"/>
      <c r="WH350" s="136"/>
      <c r="WI350" s="136"/>
      <c r="WJ350" s="136"/>
      <c r="WK350" s="136"/>
      <c r="WL350" s="136"/>
      <c r="WM350" s="136"/>
      <c r="WN350" s="136"/>
      <c r="WO350" s="136"/>
      <c r="WP350" s="136"/>
      <c r="WQ350" s="136"/>
      <c r="WR350" s="136"/>
      <c r="WS350" s="136"/>
      <c r="WT350" s="136"/>
      <c r="WU350" s="136"/>
      <c r="WV350" s="136"/>
      <c r="WW350" s="136"/>
      <c r="WX350" s="136"/>
      <c r="WY350" s="136"/>
      <c r="WZ350" s="136"/>
      <c r="XA350" s="136"/>
      <c r="XB350" s="136"/>
      <c r="XC350" s="136"/>
      <c r="XD350" s="136"/>
      <c r="XE350" s="136"/>
      <c r="XF350" s="136"/>
      <c r="XG350" s="136"/>
      <c r="XH350" s="136"/>
      <c r="XI350" s="136"/>
      <c r="XJ350" s="136"/>
      <c r="XK350" s="136"/>
      <c r="XL350" s="136"/>
      <c r="XM350" s="136"/>
      <c r="XN350" s="136"/>
      <c r="XO350" s="136"/>
      <c r="XP350" s="136"/>
      <c r="XQ350" s="136"/>
      <c r="XR350" s="136"/>
      <c r="XS350" s="136"/>
      <c r="XT350" s="136"/>
      <c r="XU350" s="136"/>
      <c r="XV350" s="136"/>
      <c r="XW350" s="136"/>
      <c r="XX350" s="136"/>
      <c r="XY350" s="136"/>
      <c r="XZ350" s="136"/>
      <c r="YA350" s="136"/>
      <c r="YB350" s="136"/>
      <c r="YC350" s="136"/>
      <c r="YD350" s="136"/>
      <c r="YE350" s="136"/>
      <c r="YF350" s="136"/>
      <c r="YG350" s="136"/>
      <c r="YH350" s="136"/>
      <c r="YI350" s="136"/>
      <c r="YJ350" s="136"/>
      <c r="YK350" s="136"/>
      <c r="YL350" s="136"/>
      <c r="YM350" s="136"/>
      <c r="YN350" s="136"/>
      <c r="YO350" s="136"/>
      <c r="YP350" s="136"/>
      <c r="YQ350" s="136"/>
      <c r="YR350" s="136"/>
      <c r="YS350" s="136"/>
      <c r="YT350" s="136"/>
      <c r="YU350" s="136"/>
      <c r="YV350" s="136"/>
      <c r="YW350" s="136"/>
      <c r="YX350" s="136"/>
      <c r="YY350" s="136"/>
      <c r="YZ350" s="136"/>
      <c r="ZA350" s="136"/>
      <c r="ZB350" s="136"/>
      <c r="ZC350" s="136"/>
      <c r="ZD350" s="136"/>
      <c r="ZE350" s="136"/>
      <c r="ZF350" s="136"/>
      <c r="ZG350" s="136"/>
      <c r="ZH350" s="136"/>
      <c r="ZI350" s="136"/>
      <c r="ZJ350" s="136"/>
      <c r="ZK350" s="136"/>
      <c r="ZL350" s="136"/>
      <c r="ZM350" s="136"/>
      <c r="ZN350" s="136"/>
      <c r="ZO350" s="136"/>
      <c r="ZP350" s="136"/>
      <c r="ZQ350" s="136"/>
      <c r="ZR350" s="136"/>
      <c r="ZS350" s="136"/>
      <c r="ZT350" s="136"/>
      <c r="ZU350" s="136"/>
      <c r="ZV350" s="136"/>
      <c r="ZW350" s="136"/>
      <c r="ZX350" s="136"/>
      <c r="ZY350" s="136"/>
      <c r="ZZ350" s="136"/>
      <c r="AAA350" s="136"/>
      <c r="AAB350" s="136"/>
      <c r="AAC350" s="136"/>
      <c r="AAD350" s="136"/>
      <c r="AAE350" s="136"/>
      <c r="AAF350" s="136"/>
      <c r="AAG350" s="136"/>
      <c r="AAH350" s="136"/>
      <c r="AAI350" s="136"/>
      <c r="AAJ350" s="136"/>
      <c r="AAK350" s="136"/>
      <c r="AAL350" s="136"/>
      <c r="AAM350" s="136"/>
      <c r="AAN350" s="136"/>
      <c r="AAO350" s="136"/>
      <c r="AAP350" s="136"/>
      <c r="AAQ350" s="136"/>
      <c r="AAR350" s="136"/>
      <c r="AAS350" s="136"/>
      <c r="AAT350" s="136"/>
      <c r="AAU350" s="136"/>
      <c r="AAV350" s="136"/>
      <c r="AAW350" s="136"/>
      <c r="AAX350" s="136"/>
      <c r="AAY350" s="136"/>
      <c r="AAZ350" s="136"/>
      <c r="ABA350" s="136"/>
      <c r="ABB350" s="136"/>
      <c r="ABC350" s="136"/>
      <c r="ABD350" s="136"/>
      <c r="ABE350" s="136"/>
      <c r="ABF350" s="136"/>
      <c r="ABG350" s="136"/>
      <c r="ABH350" s="136"/>
      <c r="ABI350" s="136"/>
      <c r="ABJ350" s="136"/>
      <c r="ABK350" s="136"/>
      <c r="ABL350" s="136"/>
      <c r="ABM350" s="136"/>
      <c r="ABN350" s="136"/>
      <c r="ABO350" s="136"/>
      <c r="ABP350" s="136"/>
      <c r="ABQ350" s="136"/>
      <c r="ABR350" s="136"/>
      <c r="ABS350" s="136"/>
      <c r="ABT350" s="136"/>
      <c r="ABU350" s="136"/>
      <c r="ABV350" s="136"/>
      <c r="ABW350" s="136"/>
      <c r="ABX350" s="136"/>
      <c r="ABY350" s="136"/>
      <c r="ABZ350" s="136"/>
      <c r="ACA350" s="136"/>
      <c r="ACB350" s="136"/>
      <c r="ACC350" s="136"/>
      <c r="ACD350" s="136"/>
      <c r="ACE350" s="136"/>
      <c r="ACF350" s="136"/>
      <c r="ACG350" s="136"/>
      <c r="ACH350" s="136"/>
      <c r="ACI350" s="136"/>
      <c r="ACJ350" s="136"/>
      <c r="ACK350" s="136"/>
      <c r="ACL350" s="136"/>
      <c r="ACM350" s="136"/>
      <c r="ACN350" s="136"/>
      <c r="ACO350" s="136"/>
      <c r="ACP350" s="136"/>
      <c r="ACQ350" s="136"/>
      <c r="ACR350" s="136"/>
      <c r="ACS350" s="136"/>
      <c r="ACT350" s="136"/>
      <c r="ACU350" s="136"/>
      <c r="ACV350" s="136"/>
      <c r="ACW350" s="136"/>
      <c r="ACX350" s="136"/>
      <c r="ACY350" s="136"/>
      <c r="ACZ350" s="136"/>
      <c r="ADA350" s="136"/>
      <c r="ADB350" s="136"/>
      <c r="ADC350" s="136"/>
      <c r="ADD350" s="136"/>
      <c r="ADE350" s="136"/>
      <c r="ADF350" s="136"/>
      <c r="ADG350" s="136"/>
      <c r="ADH350" s="136"/>
      <c r="ADI350" s="136"/>
      <c r="ADJ350" s="136"/>
      <c r="ADK350" s="136"/>
      <c r="ADL350" s="136"/>
      <c r="ADM350" s="136"/>
      <c r="ADN350" s="136"/>
      <c r="ADO350" s="136"/>
      <c r="ADP350" s="136"/>
      <c r="ADQ350" s="136"/>
      <c r="ADR350" s="136"/>
      <c r="ADS350" s="136"/>
      <c r="ADT350" s="136"/>
      <c r="ADU350" s="136"/>
      <c r="ADV350" s="136"/>
      <c r="ADW350" s="136"/>
      <c r="ADX350" s="136"/>
      <c r="ADY350" s="136"/>
      <c r="ADZ350" s="136"/>
      <c r="AEA350" s="136"/>
      <c r="AEB350" s="136"/>
      <c r="AEC350" s="136"/>
      <c r="AED350" s="136"/>
      <c r="AEE350" s="136"/>
      <c r="AEF350" s="136"/>
      <c r="AEG350" s="136"/>
      <c r="AEH350" s="136"/>
      <c r="AEI350" s="136"/>
      <c r="AEJ350" s="136"/>
      <c r="AEK350" s="136"/>
      <c r="AEL350" s="136"/>
      <c r="AEM350" s="136"/>
      <c r="AEN350" s="136"/>
      <c r="AEO350" s="136"/>
      <c r="AEP350" s="136"/>
      <c r="AEQ350" s="136"/>
      <c r="AER350" s="136"/>
      <c r="AES350" s="136"/>
      <c r="AET350" s="136"/>
      <c r="AEU350" s="136"/>
      <c r="AEV350" s="136"/>
      <c r="AEW350" s="136"/>
      <c r="AEX350" s="136"/>
      <c r="AEY350" s="136"/>
      <c r="AEZ350" s="136"/>
      <c r="AFA350" s="136"/>
      <c r="AFB350" s="136"/>
      <c r="AFC350" s="136"/>
      <c r="AFD350" s="136"/>
      <c r="AFE350" s="136"/>
      <c r="AFF350" s="136"/>
      <c r="AFG350" s="136"/>
      <c r="AFH350" s="136"/>
      <c r="AFI350" s="136"/>
      <c r="AFJ350" s="136"/>
      <c r="AFK350" s="136"/>
      <c r="AFL350" s="136"/>
      <c r="AFM350" s="136"/>
      <c r="AFN350" s="136"/>
      <c r="AFO350" s="136"/>
      <c r="AFP350" s="136"/>
      <c r="AFQ350" s="136"/>
      <c r="AFR350" s="136"/>
      <c r="AFS350" s="136"/>
      <c r="AFT350" s="136"/>
      <c r="AFU350" s="136"/>
      <c r="AFV350" s="136"/>
      <c r="AFW350" s="136"/>
      <c r="AFX350" s="136"/>
      <c r="AFY350" s="136"/>
      <c r="AFZ350" s="136"/>
      <c r="AGA350" s="136"/>
      <c r="AGB350" s="136"/>
      <c r="AGC350" s="136"/>
      <c r="AGD350" s="136"/>
      <c r="AGE350" s="136"/>
      <c r="AGF350" s="136"/>
      <c r="AGG350" s="136"/>
      <c r="AGH350" s="136"/>
      <c r="AGI350" s="136"/>
      <c r="AGJ350" s="136"/>
      <c r="AGK350" s="136"/>
      <c r="AGL350" s="136"/>
      <c r="AGM350" s="136"/>
      <c r="AGN350" s="136"/>
      <c r="AGO350" s="136"/>
      <c r="AGP350" s="136"/>
      <c r="AGQ350" s="136"/>
      <c r="AGR350" s="136"/>
      <c r="AGS350" s="136"/>
      <c r="AGT350" s="136"/>
      <c r="AGU350" s="136"/>
      <c r="AGV350" s="136"/>
      <c r="AGW350" s="136"/>
      <c r="AGX350" s="136"/>
      <c r="AGY350" s="136"/>
      <c r="AGZ350" s="136"/>
      <c r="AHA350" s="136"/>
      <c r="AHB350" s="136"/>
      <c r="AHC350" s="136"/>
      <c r="AHD350" s="136"/>
      <c r="AHE350" s="136"/>
      <c r="AHF350" s="136"/>
      <c r="AHG350" s="136"/>
      <c r="AHH350" s="136"/>
      <c r="AHI350" s="136"/>
      <c r="AHJ350" s="136"/>
      <c r="AHK350" s="136"/>
      <c r="AHL350" s="136"/>
      <c r="AHM350" s="136"/>
      <c r="AHN350" s="136"/>
      <c r="AHO350" s="136"/>
      <c r="AHP350" s="136"/>
      <c r="AHQ350" s="136"/>
      <c r="AHR350" s="136"/>
      <c r="AHS350" s="136"/>
      <c r="AHT350" s="136"/>
      <c r="AHU350" s="136"/>
      <c r="AHV350" s="136"/>
      <c r="AHW350" s="136"/>
      <c r="AHX350" s="136"/>
      <c r="AHY350" s="136"/>
      <c r="AHZ350" s="136"/>
      <c r="AIA350" s="136"/>
      <c r="AIB350" s="136"/>
      <c r="AIC350" s="136"/>
      <c r="AID350" s="136"/>
      <c r="AIE350" s="136"/>
      <c r="AIF350" s="136"/>
      <c r="AIG350" s="136"/>
      <c r="AIH350" s="136"/>
      <c r="AII350" s="136"/>
      <c r="AIJ350" s="136"/>
      <c r="AIK350" s="136"/>
      <c r="AIL350" s="136"/>
      <c r="AIM350" s="136"/>
      <c r="AIN350" s="136"/>
      <c r="AIO350" s="136"/>
      <c r="AIP350" s="136"/>
      <c r="AIQ350" s="136"/>
      <c r="AIR350" s="136"/>
      <c r="AIS350" s="136"/>
      <c r="AIT350" s="136"/>
      <c r="AIU350" s="136"/>
      <c r="AIV350" s="136"/>
      <c r="AIW350" s="136"/>
      <c r="AIX350" s="136"/>
      <c r="AIY350" s="136"/>
      <c r="AIZ350" s="136"/>
      <c r="AJA350" s="136"/>
      <c r="AJB350" s="136"/>
      <c r="AJC350" s="136"/>
      <c r="AJD350" s="136"/>
      <c r="AJE350" s="136"/>
      <c r="AJF350" s="136"/>
      <c r="AJG350" s="136"/>
      <c r="AJH350" s="136"/>
      <c r="AJI350" s="136"/>
      <c r="AJJ350" s="136"/>
      <c r="AJK350" s="136"/>
      <c r="AJL350" s="136"/>
      <c r="AJM350" s="136"/>
      <c r="AJN350" s="136"/>
      <c r="AJO350" s="136"/>
      <c r="AJP350" s="136"/>
      <c r="AJQ350" s="136"/>
      <c r="AJR350" s="136"/>
      <c r="AJS350" s="136"/>
      <c r="AJT350" s="136"/>
      <c r="AJU350" s="136"/>
      <c r="AJV350" s="136"/>
      <c r="AJW350" s="136"/>
      <c r="AJX350" s="136"/>
      <c r="AJY350" s="136"/>
      <c r="AJZ350" s="136"/>
      <c r="AKA350" s="136"/>
      <c r="AKB350" s="136"/>
      <c r="AKC350" s="136"/>
      <c r="AKD350" s="136"/>
      <c r="AKE350" s="136"/>
      <c r="AKF350" s="136"/>
      <c r="AKG350" s="136"/>
      <c r="AKH350" s="136"/>
      <c r="AKI350" s="136"/>
      <c r="AKJ350" s="136"/>
      <c r="AKK350" s="136"/>
      <c r="AKL350" s="136"/>
      <c r="AKM350" s="136"/>
      <c r="AKN350" s="136"/>
      <c r="AKO350" s="136"/>
      <c r="AKP350" s="136"/>
      <c r="AKQ350" s="136"/>
      <c r="AKR350" s="136"/>
      <c r="AKS350" s="136"/>
      <c r="AKT350" s="136"/>
      <c r="AKU350" s="136"/>
      <c r="AKV350" s="136"/>
      <c r="AKW350" s="136"/>
      <c r="AKX350" s="136"/>
      <c r="AKY350" s="136"/>
      <c r="AKZ350" s="136"/>
      <c r="ALA350" s="136"/>
      <c r="ALB350" s="136"/>
      <c r="ALC350" s="136"/>
      <c r="ALD350" s="136"/>
      <c r="ALE350" s="136"/>
      <c r="ALF350" s="136"/>
      <c r="ALG350" s="136"/>
      <c r="ALH350" s="136"/>
      <c r="ALI350" s="136"/>
      <c r="ALJ350" s="136"/>
      <c r="ALK350" s="136"/>
      <c r="ALL350" s="136"/>
      <c r="ALM350" s="136"/>
      <c r="ALN350" s="136"/>
      <c r="ALO350" s="136"/>
      <c r="ALP350" s="136"/>
      <c r="ALQ350" s="136"/>
      <c r="ALR350" s="136"/>
      <c r="ALS350" s="136"/>
      <c r="ALT350" s="136"/>
      <c r="ALU350" s="136"/>
      <c r="ALV350" s="136"/>
      <c r="ALW350" s="136"/>
      <c r="ALX350" s="136"/>
      <c r="ALY350" s="136"/>
      <c r="ALZ350" s="136"/>
      <c r="AMA350" s="136"/>
      <c r="AMB350" s="136"/>
      <c r="AMC350" s="136"/>
      <c r="AMD350" s="136"/>
      <c r="AME350" s="136"/>
      <c r="AMF350" s="136"/>
      <c r="AMG350" s="136"/>
      <c r="AMH350" s="136"/>
      <c r="AMI350" s="136"/>
    </row>
    <row r="351" spans="1:1023" x14ac:dyDescent="0.25">
      <c r="A351" s="270" t="s">
        <v>1307</v>
      </c>
      <c r="B351" s="193">
        <v>351</v>
      </c>
      <c r="C351" s="261" t="s">
        <v>26042</v>
      </c>
      <c r="D351" s="214" t="s">
        <v>1308</v>
      </c>
      <c r="E351" s="136"/>
      <c r="F351" s="238"/>
      <c r="G351" s="214"/>
      <c r="H351" s="209">
        <v>4</v>
      </c>
      <c r="I351" s="367">
        <v>0.05</v>
      </c>
      <c r="J351" s="409">
        <v>2</v>
      </c>
      <c r="K351" s="409">
        <v>2</v>
      </c>
      <c r="L351" s="409">
        <v>1</v>
      </c>
      <c r="M351" s="409">
        <v>1</v>
      </c>
      <c r="N351" s="161"/>
      <c r="O351" s="413">
        <v>3</v>
      </c>
      <c r="P351" s="409">
        <v>2</v>
      </c>
      <c r="Q351" s="409">
        <v>2</v>
      </c>
      <c r="R351" s="161"/>
      <c r="S351" s="161"/>
      <c r="T351" s="161"/>
      <c r="U351" s="414"/>
      <c r="V351" s="256">
        <f>IF(O351=1,10,100)</f>
        <v>100</v>
      </c>
      <c r="W351" s="256">
        <f>IF(O351=1,1,IF(O351=2,10,100))</f>
        <v>100</v>
      </c>
      <c r="X351" s="256">
        <f>IF(O351=3,20,100)</f>
        <v>20</v>
      </c>
      <c r="Y351" s="256">
        <f>IF(P351=1,10,100)</f>
        <v>100</v>
      </c>
      <c r="Z351" s="256">
        <f>IF(P351=1,1,IF(P351=2,10,100))</f>
        <v>10</v>
      </c>
      <c r="AA351" s="257">
        <f>IF(OR(EXACT(Q351,"1A"),EXACT(Q351,"1B")),0.1,IF(Q351=2,1,100))</f>
        <v>1</v>
      </c>
      <c r="AB351" s="257">
        <f>IF(OR(EXACT(R351,"1A"),EXACT(R351,"1B")),0.1,IF(R351=2,1,100))</f>
        <v>100</v>
      </c>
      <c r="AC351" s="257">
        <f>IF(OR(EXACT(S351,"1A"),EXACT(S351,"1B")),0.3,IF(S351=2,3,100))</f>
        <v>100</v>
      </c>
      <c r="AD351" s="136"/>
      <c r="AE351" s="262">
        <v>0.1</v>
      </c>
      <c r="AF351" s="258">
        <v>5</v>
      </c>
      <c r="AG351" s="258">
        <v>5</v>
      </c>
      <c r="AH351" s="249">
        <f>IF(OR(EXACT(J351,"1A"),EXACT(J351,"1B"),EXACT(J351,"1C"),K351=1),3,100)</f>
        <v>100</v>
      </c>
      <c r="AI351" s="249">
        <f>IF(OR(EXACT(J351,"1A"),EXACT(J351,"1B"),EXACT(J351,"1C")),5,100)</f>
        <v>100</v>
      </c>
      <c r="AJ351" s="269" t="s">
        <v>757</v>
      </c>
      <c r="AK351" s="136"/>
      <c r="AL351" s="136"/>
      <c r="AM351" s="251"/>
      <c r="AN351" s="136"/>
      <c r="AO351" s="136"/>
      <c r="AP351" s="220" t="s">
        <v>1299</v>
      </c>
      <c r="AQ351" s="199" t="s">
        <v>1291</v>
      </c>
      <c r="AR351" s="220" t="s">
        <v>1300</v>
      </c>
      <c r="AS351" s="136"/>
      <c r="AT351" s="136"/>
      <c r="AU351" s="136"/>
      <c r="AV351" s="136"/>
      <c r="AW351" s="136"/>
      <c r="AX351" s="136"/>
      <c r="AY351" s="136"/>
      <c r="AZ351" s="136"/>
      <c r="BA351" s="136"/>
      <c r="BB351" s="136"/>
      <c r="BC351" s="136"/>
      <c r="BD351" s="136"/>
      <c r="BE351" s="136"/>
      <c r="BF351" s="136"/>
      <c r="BG351" s="136"/>
      <c r="BH351" s="136"/>
      <c r="BI351" s="136"/>
      <c r="BJ351" s="136"/>
      <c r="BK351" s="136"/>
      <c r="BL351" s="136"/>
      <c r="BM351" s="136"/>
      <c r="BN351" s="136"/>
      <c r="BO351" s="136"/>
      <c r="BP351" s="136"/>
      <c r="BQ351" s="136"/>
      <c r="BR351" s="136"/>
      <c r="BS351" s="136"/>
      <c r="BT351" s="136"/>
      <c r="BU351" s="136"/>
      <c r="BV351" s="136"/>
      <c r="BW351" s="136"/>
      <c r="BX351" s="136"/>
      <c r="BY351" s="136"/>
      <c r="BZ351" s="136"/>
      <c r="CA351" s="136"/>
      <c r="CB351" s="136"/>
      <c r="CC351" s="136"/>
      <c r="CD351" s="136"/>
      <c r="CE351" s="136"/>
      <c r="CF351" s="136"/>
      <c r="CG351" s="136"/>
      <c r="CH351" s="136"/>
      <c r="CI351" s="136"/>
      <c r="CJ351" s="136"/>
      <c r="CK351" s="136"/>
      <c r="CL351" s="136"/>
      <c r="CM351" s="136"/>
      <c r="CN351" s="136"/>
      <c r="CO351" s="136"/>
      <c r="CP351" s="136"/>
      <c r="CQ351" s="136"/>
      <c r="CR351" s="136"/>
      <c r="CS351" s="136"/>
      <c r="CT351" s="136"/>
      <c r="CU351" s="136"/>
      <c r="CV351" s="136"/>
      <c r="CW351" s="136"/>
      <c r="CX351" s="136"/>
      <c r="CY351" s="136"/>
      <c r="CZ351" s="136"/>
      <c r="DA351" s="136"/>
      <c r="DB351" s="136"/>
      <c r="DC351" s="136"/>
      <c r="DD351" s="136"/>
      <c r="DE351" s="136"/>
      <c r="DF351" s="136"/>
      <c r="DG351" s="136"/>
      <c r="DH351" s="136"/>
      <c r="DI351" s="136"/>
      <c r="DJ351" s="136"/>
      <c r="DK351" s="136"/>
      <c r="DL351" s="136"/>
      <c r="DM351" s="136"/>
      <c r="DN351" s="136"/>
      <c r="DO351" s="136"/>
      <c r="DP351" s="136"/>
      <c r="DQ351" s="136"/>
      <c r="DR351" s="136"/>
      <c r="DS351" s="136"/>
      <c r="DT351" s="136"/>
      <c r="DU351" s="136"/>
      <c r="DV351" s="136"/>
      <c r="DW351" s="136"/>
      <c r="DX351" s="136"/>
      <c r="DY351" s="136"/>
      <c r="DZ351" s="136"/>
      <c r="EA351" s="136"/>
      <c r="EB351" s="136"/>
      <c r="EC351" s="136"/>
      <c r="ED351" s="136"/>
      <c r="EE351" s="136"/>
      <c r="EF351" s="136"/>
      <c r="EG351" s="136"/>
      <c r="EH351" s="136"/>
      <c r="EI351" s="136"/>
      <c r="EJ351" s="136"/>
      <c r="EK351" s="136"/>
      <c r="EL351" s="136"/>
      <c r="EM351" s="136"/>
      <c r="EN351" s="136"/>
      <c r="EO351" s="136"/>
      <c r="EP351" s="136"/>
      <c r="EQ351" s="136"/>
      <c r="ER351" s="136"/>
      <c r="ES351" s="136"/>
      <c r="ET351" s="136"/>
      <c r="EU351" s="136"/>
      <c r="EV351" s="136"/>
      <c r="EW351" s="136"/>
      <c r="EX351" s="136"/>
      <c r="EY351" s="136"/>
      <c r="EZ351" s="136"/>
      <c r="FA351" s="136"/>
      <c r="FB351" s="136"/>
      <c r="FC351" s="136"/>
      <c r="FD351" s="136"/>
      <c r="FE351" s="136"/>
      <c r="FF351" s="136"/>
      <c r="FG351" s="136"/>
      <c r="FH351" s="136"/>
      <c r="FI351" s="136"/>
      <c r="FJ351" s="136"/>
      <c r="FK351" s="136"/>
      <c r="FL351" s="136"/>
      <c r="FM351" s="136"/>
      <c r="FN351" s="136"/>
      <c r="FO351" s="136"/>
      <c r="FP351" s="136"/>
      <c r="FQ351" s="136"/>
      <c r="FR351" s="136"/>
      <c r="FS351" s="136"/>
      <c r="FT351" s="136"/>
      <c r="FU351" s="136"/>
      <c r="FV351" s="136"/>
      <c r="FW351" s="136"/>
      <c r="FX351" s="136"/>
      <c r="FY351" s="136"/>
      <c r="FZ351" s="136"/>
      <c r="GA351" s="136"/>
      <c r="GB351" s="136"/>
      <c r="GC351" s="136"/>
      <c r="GD351" s="136"/>
      <c r="GE351" s="136"/>
      <c r="GF351" s="136"/>
      <c r="GG351" s="136"/>
      <c r="GH351" s="136"/>
      <c r="GI351" s="136"/>
      <c r="GJ351" s="136"/>
      <c r="GK351" s="136"/>
      <c r="GL351" s="136"/>
      <c r="GM351" s="136"/>
      <c r="GN351" s="136"/>
      <c r="GO351" s="136"/>
      <c r="GP351" s="136"/>
      <c r="GQ351" s="136"/>
      <c r="GR351" s="136"/>
      <c r="GS351" s="136"/>
      <c r="GT351" s="136"/>
      <c r="GU351" s="136"/>
      <c r="GV351" s="136"/>
      <c r="GW351" s="136"/>
      <c r="GX351" s="136"/>
      <c r="GY351" s="136"/>
      <c r="GZ351" s="136"/>
      <c r="HA351" s="136"/>
      <c r="HB351" s="136"/>
      <c r="HC351" s="136"/>
      <c r="HD351" s="136"/>
      <c r="HE351" s="136"/>
      <c r="HF351" s="136"/>
      <c r="HG351" s="136"/>
      <c r="HH351" s="136"/>
      <c r="HI351" s="136"/>
      <c r="HJ351" s="136"/>
      <c r="HK351" s="136"/>
      <c r="HL351" s="136"/>
      <c r="HM351" s="136"/>
      <c r="HN351" s="136"/>
      <c r="HO351" s="136"/>
      <c r="HP351" s="136"/>
      <c r="HQ351" s="136"/>
      <c r="HR351" s="136"/>
      <c r="HS351" s="136"/>
      <c r="HT351" s="136"/>
      <c r="HU351" s="136"/>
      <c r="HV351" s="136"/>
      <c r="HW351" s="136"/>
      <c r="HX351" s="136"/>
      <c r="HY351" s="136"/>
      <c r="HZ351" s="136"/>
      <c r="IA351" s="136"/>
      <c r="IB351" s="136"/>
      <c r="IC351" s="136"/>
      <c r="ID351" s="136"/>
      <c r="IE351" s="136"/>
      <c r="IF351" s="136"/>
      <c r="IG351" s="136"/>
      <c r="IH351" s="136"/>
      <c r="II351" s="136"/>
      <c r="IJ351" s="136"/>
      <c r="IK351" s="136"/>
      <c r="IL351" s="136"/>
      <c r="IM351" s="136"/>
      <c r="IN351" s="136"/>
      <c r="IO351" s="136"/>
      <c r="IP351" s="136"/>
      <c r="IQ351" s="136"/>
      <c r="IR351" s="136"/>
      <c r="IS351" s="136"/>
      <c r="IT351" s="136"/>
      <c r="IU351" s="136"/>
      <c r="IV351" s="136"/>
      <c r="IW351" s="136"/>
      <c r="IX351" s="136"/>
      <c r="IY351" s="136"/>
      <c r="IZ351" s="136"/>
      <c r="JA351" s="136"/>
      <c r="JB351" s="136"/>
      <c r="JC351" s="136"/>
      <c r="JD351" s="136"/>
      <c r="JE351" s="136"/>
      <c r="JF351" s="136"/>
      <c r="JG351" s="136"/>
      <c r="JH351" s="136"/>
      <c r="JI351" s="136"/>
      <c r="JJ351" s="136"/>
      <c r="JK351" s="136"/>
      <c r="JL351" s="136"/>
      <c r="JM351" s="136"/>
      <c r="JN351" s="136"/>
      <c r="JO351" s="136"/>
      <c r="JP351" s="136"/>
      <c r="JQ351" s="136"/>
      <c r="JR351" s="136"/>
      <c r="JS351" s="136"/>
      <c r="JT351" s="136"/>
      <c r="JU351" s="136"/>
      <c r="JV351" s="136"/>
      <c r="JW351" s="136"/>
      <c r="JX351" s="136"/>
      <c r="JY351" s="136"/>
      <c r="JZ351" s="136"/>
      <c r="KA351" s="136"/>
      <c r="KB351" s="136"/>
      <c r="KC351" s="136"/>
      <c r="KD351" s="136"/>
      <c r="KE351" s="136"/>
      <c r="KF351" s="136"/>
      <c r="KG351" s="136"/>
      <c r="KH351" s="136"/>
      <c r="KI351" s="136"/>
      <c r="KJ351" s="136"/>
      <c r="KK351" s="136"/>
      <c r="KL351" s="136"/>
      <c r="KM351" s="136"/>
      <c r="KN351" s="136"/>
      <c r="KO351" s="136"/>
      <c r="KP351" s="136"/>
      <c r="KQ351" s="136"/>
      <c r="KR351" s="136"/>
      <c r="KS351" s="136"/>
      <c r="KT351" s="136"/>
      <c r="KU351" s="136"/>
      <c r="KV351" s="136"/>
      <c r="KW351" s="136"/>
      <c r="KX351" s="136"/>
      <c r="KY351" s="136"/>
      <c r="KZ351" s="136"/>
      <c r="LA351" s="136"/>
      <c r="LB351" s="136"/>
      <c r="LC351" s="136"/>
      <c r="LD351" s="136"/>
      <c r="LE351" s="136"/>
      <c r="LF351" s="136"/>
      <c r="LG351" s="136"/>
      <c r="LH351" s="136"/>
      <c r="LI351" s="136"/>
      <c r="LJ351" s="136"/>
      <c r="LK351" s="136"/>
      <c r="LL351" s="136"/>
      <c r="LM351" s="136"/>
      <c r="LN351" s="136"/>
      <c r="LO351" s="136"/>
      <c r="LP351" s="136"/>
      <c r="LQ351" s="136"/>
      <c r="LR351" s="136"/>
      <c r="LS351" s="136"/>
      <c r="LT351" s="136"/>
      <c r="LU351" s="136"/>
      <c r="LV351" s="136"/>
      <c r="LW351" s="136"/>
      <c r="LX351" s="136"/>
      <c r="LY351" s="136"/>
      <c r="LZ351" s="136"/>
      <c r="MA351" s="136"/>
      <c r="MB351" s="136"/>
      <c r="MC351" s="136"/>
      <c r="MD351" s="136"/>
      <c r="ME351" s="136"/>
      <c r="MF351" s="136"/>
      <c r="MG351" s="136"/>
      <c r="MH351" s="136"/>
      <c r="MI351" s="136"/>
      <c r="MJ351" s="136"/>
      <c r="MK351" s="136"/>
      <c r="ML351" s="136"/>
      <c r="MM351" s="136"/>
      <c r="MN351" s="136"/>
      <c r="MO351" s="136"/>
      <c r="MP351" s="136"/>
      <c r="MQ351" s="136"/>
      <c r="MR351" s="136"/>
      <c r="MS351" s="136"/>
      <c r="MT351" s="136"/>
      <c r="MU351" s="136"/>
      <c r="MV351" s="136"/>
      <c r="MW351" s="136"/>
      <c r="MX351" s="136"/>
      <c r="MY351" s="136"/>
      <c r="MZ351" s="136"/>
      <c r="NA351" s="136"/>
      <c r="NB351" s="136"/>
      <c r="NC351" s="136"/>
      <c r="ND351" s="136"/>
      <c r="NE351" s="136"/>
      <c r="NF351" s="136"/>
      <c r="NG351" s="136"/>
      <c r="NH351" s="136"/>
      <c r="NI351" s="136"/>
      <c r="NJ351" s="136"/>
      <c r="NK351" s="136"/>
      <c r="NL351" s="136"/>
      <c r="NM351" s="136"/>
      <c r="NN351" s="136"/>
      <c r="NO351" s="136"/>
      <c r="NP351" s="136"/>
      <c r="NQ351" s="136"/>
      <c r="NR351" s="136"/>
      <c r="NS351" s="136"/>
      <c r="NT351" s="136"/>
      <c r="NU351" s="136"/>
      <c r="NV351" s="136"/>
      <c r="NW351" s="136"/>
      <c r="NX351" s="136"/>
      <c r="NY351" s="136"/>
      <c r="NZ351" s="136"/>
      <c r="OA351" s="136"/>
      <c r="OB351" s="136"/>
      <c r="OC351" s="136"/>
      <c r="OD351" s="136"/>
      <c r="OE351" s="136"/>
      <c r="OF351" s="136"/>
      <c r="OG351" s="136"/>
      <c r="OH351" s="136"/>
      <c r="OI351" s="136"/>
      <c r="OJ351" s="136"/>
      <c r="OK351" s="136"/>
      <c r="OL351" s="136"/>
      <c r="OM351" s="136"/>
      <c r="ON351" s="136"/>
      <c r="OO351" s="136"/>
      <c r="OP351" s="136"/>
      <c r="OQ351" s="136"/>
      <c r="OR351" s="136"/>
      <c r="OS351" s="136"/>
      <c r="OT351" s="136"/>
      <c r="OU351" s="136"/>
      <c r="OV351" s="136"/>
      <c r="OW351" s="136"/>
      <c r="OX351" s="136"/>
      <c r="OY351" s="136"/>
      <c r="OZ351" s="136"/>
      <c r="PA351" s="136"/>
      <c r="PB351" s="136"/>
      <c r="PC351" s="136"/>
      <c r="PD351" s="136"/>
      <c r="PE351" s="136"/>
      <c r="PF351" s="136"/>
      <c r="PG351" s="136"/>
      <c r="PH351" s="136"/>
      <c r="PI351" s="136"/>
      <c r="PJ351" s="136"/>
      <c r="PK351" s="136"/>
      <c r="PL351" s="136"/>
      <c r="PM351" s="136"/>
      <c r="PN351" s="136"/>
      <c r="PO351" s="136"/>
      <c r="PP351" s="136"/>
      <c r="PQ351" s="136"/>
      <c r="PR351" s="136"/>
      <c r="PS351" s="136"/>
      <c r="PT351" s="136"/>
      <c r="PU351" s="136"/>
      <c r="PV351" s="136"/>
      <c r="PW351" s="136"/>
      <c r="PX351" s="136"/>
      <c r="PY351" s="136"/>
      <c r="PZ351" s="136"/>
      <c r="QA351" s="136"/>
      <c r="QB351" s="136"/>
      <c r="QC351" s="136"/>
      <c r="QD351" s="136"/>
      <c r="QE351" s="136"/>
      <c r="QF351" s="136"/>
      <c r="QG351" s="136"/>
      <c r="QH351" s="136"/>
      <c r="QI351" s="136"/>
      <c r="QJ351" s="136"/>
      <c r="QK351" s="136"/>
      <c r="QL351" s="136"/>
      <c r="QM351" s="136"/>
      <c r="QN351" s="136"/>
      <c r="QO351" s="136"/>
      <c r="QP351" s="136"/>
      <c r="QQ351" s="136"/>
      <c r="QR351" s="136"/>
      <c r="QS351" s="136"/>
      <c r="QT351" s="136"/>
      <c r="QU351" s="136"/>
      <c r="QV351" s="136"/>
      <c r="QW351" s="136"/>
      <c r="QX351" s="136"/>
      <c r="QY351" s="136"/>
      <c r="QZ351" s="136"/>
      <c r="RA351" s="136"/>
      <c r="RB351" s="136"/>
      <c r="RC351" s="136"/>
      <c r="RD351" s="136"/>
      <c r="RE351" s="136"/>
      <c r="RF351" s="136"/>
      <c r="RG351" s="136"/>
      <c r="RH351" s="136"/>
      <c r="RI351" s="136"/>
      <c r="RJ351" s="136"/>
      <c r="RK351" s="136"/>
      <c r="RL351" s="136"/>
      <c r="RM351" s="136"/>
      <c r="RN351" s="136"/>
      <c r="RO351" s="136"/>
      <c r="RP351" s="136"/>
      <c r="RQ351" s="136"/>
      <c r="RR351" s="136"/>
      <c r="RS351" s="136"/>
      <c r="RT351" s="136"/>
      <c r="RU351" s="136"/>
      <c r="RV351" s="136"/>
      <c r="RW351" s="136"/>
      <c r="RX351" s="136"/>
      <c r="RY351" s="136"/>
      <c r="RZ351" s="136"/>
      <c r="SA351" s="136"/>
      <c r="SB351" s="136"/>
      <c r="SC351" s="136"/>
      <c r="SD351" s="136"/>
      <c r="SE351" s="136"/>
      <c r="SF351" s="136"/>
      <c r="SG351" s="136"/>
      <c r="SH351" s="136"/>
      <c r="SI351" s="136"/>
      <c r="SJ351" s="136"/>
      <c r="SK351" s="136"/>
      <c r="SL351" s="136"/>
      <c r="SM351" s="136"/>
      <c r="SN351" s="136"/>
      <c r="SO351" s="136"/>
      <c r="SP351" s="136"/>
      <c r="SQ351" s="136"/>
      <c r="SR351" s="136"/>
      <c r="SS351" s="136"/>
      <c r="ST351" s="136"/>
      <c r="SU351" s="136"/>
      <c r="SV351" s="136"/>
      <c r="SW351" s="136"/>
      <c r="SX351" s="136"/>
      <c r="SY351" s="136"/>
      <c r="SZ351" s="136"/>
      <c r="TA351" s="136"/>
      <c r="TB351" s="136"/>
      <c r="TC351" s="136"/>
      <c r="TD351" s="136"/>
      <c r="TE351" s="136"/>
      <c r="TF351" s="136"/>
      <c r="TG351" s="136"/>
      <c r="TH351" s="136"/>
      <c r="TI351" s="136"/>
      <c r="TJ351" s="136"/>
      <c r="TK351" s="136"/>
      <c r="TL351" s="136"/>
      <c r="TM351" s="136"/>
      <c r="TN351" s="136"/>
      <c r="TO351" s="136"/>
      <c r="TP351" s="136"/>
      <c r="TQ351" s="136"/>
      <c r="TR351" s="136"/>
      <c r="TS351" s="136"/>
      <c r="TT351" s="136"/>
      <c r="TU351" s="136"/>
      <c r="TV351" s="136"/>
      <c r="TW351" s="136"/>
      <c r="TX351" s="136"/>
      <c r="TY351" s="136"/>
      <c r="TZ351" s="136"/>
      <c r="UA351" s="136"/>
      <c r="UB351" s="136"/>
      <c r="UC351" s="136"/>
      <c r="UD351" s="136"/>
      <c r="UE351" s="136"/>
      <c r="UF351" s="136"/>
      <c r="UG351" s="136"/>
      <c r="UH351" s="136"/>
      <c r="UI351" s="136"/>
      <c r="UJ351" s="136"/>
      <c r="UK351" s="136"/>
      <c r="UL351" s="136"/>
      <c r="UM351" s="136"/>
      <c r="UN351" s="136"/>
      <c r="UO351" s="136"/>
      <c r="UP351" s="136"/>
      <c r="UQ351" s="136"/>
      <c r="UR351" s="136"/>
      <c r="US351" s="136"/>
      <c r="UT351" s="136"/>
      <c r="UU351" s="136"/>
      <c r="UV351" s="136"/>
      <c r="UW351" s="136"/>
      <c r="UX351" s="136"/>
      <c r="UY351" s="136"/>
      <c r="UZ351" s="136"/>
      <c r="VA351" s="136"/>
      <c r="VB351" s="136"/>
      <c r="VC351" s="136"/>
      <c r="VD351" s="136"/>
      <c r="VE351" s="136"/>
      <c r="VF351" s="136"/>
      <c r="VG351" s="136"/>
      <c r="VH351" s="136"/>
      <c r="VI351" s="136"/>
      <c r="VJ351" s="136"/>
      <c r="VK351" s="136"/>
      <c r="VL351" s="136"/>
      <c r="VM351" s="136"/>
      <c r="VN351" s="136"/>
      <c r="VO351" s="136"/>
      <c r="VP351" s="136"/>
      <c r="VQ351" s="136"/>
      <c r="VR351" s="136"/>
      <c r="VS351" s="136"/>
      <c r="VT351" s="136"/>
      <c r="VU351" s="136"/>
      <c r="VV351" s="136"/>
      <c r="VW351" s="136"/>
      <c r="VX351" s="136"/>
      <c r="VY351" s="136"/>
      <c r="VZ351" s="136"/>
      <c r="WA351" s="136"/>
      <c r="WB351" s="136"/>
      <c r="WC351" s="136"/>
      <c r="WD351" s="136"/>
      <c r="WE351" s="136"/>
      <c r="WF351" s="136"/>
      <c r="WG351" s="136"/>
      <c r="WH351" s="136"/>
      <c r="WI351" s="136"/>
      <c r="WJ351" s="136"/>
      <c r="WK351" s="136"/>
      <c r="WL351" s="136"/>
      <c r="WM351" s="136"/>
      <c r="WN351" s="136"/>
      <c r="WO351" s="136"/>
      <c r="WP351" s="136"/>
      <c r="WQ351" s="136"/>
      <c r="WR351" s="136"/>
      <c r="WS351" s="136"/>
      <c r="WT351" s="136"/>
      <c r="WU351" s="136"/>
      <c r="WV351" s="136"/>
      <c r="WW351" s="136"/>
      <c r="WX351" s="136"/>
      <c r="WY351" s="136"/>
      <c r="WZ351" s="136"/>
      <c r="XA351" s="136"/>
      <c r="XB351" s="136"/>
      <c r="XC351" s="136"/>
      <c r="XD351" s="136"/>
      <c r="XE351" s="136"/>
      <c r="XF351" s="136"/>
      <c r="XG351" s="136"/>
      <c r="XH351" s="136"/>
      <c r="XI351" s="136"/>
      <c r="XJ351" s="136"/>
      <c r="XK351" s="136"/>
      <c r="XL351" s="136"/>
      <c r="XM351" s="136"/>
      <c r="XN351" s="136"/>
      <c r="XO351" s="136"/>
      <c r="XP351" s="136"/>
      <c r="XQ351" s="136"/>
      <c r="XR351" s="136"/>
      <c r="XS351" s="136"/>
      <c r="XT351" s="136"/>
      <c r="XU351" s="136"/>
      <c r="XV351" s="136"/>
      <c r="XW351" s="136"/>
      <c r="XX351" s="136"/>
      <c r="XY351" s="136"/>
      <c r="XZ351" s="136"/>
      <c r="YA351" s="136"/>
      <c r="YB351" s="136"/>
      <c r="YC351" s="136"/>
      <c r="YD351" s="136"/>
      <c r="YE351" s="136"/>
      <c r="YF351" s="136"/>
      <c r="YG351" s="136"/>
      <c r="YH351" s="136"/>
      <c r="YI351" s="136"/>
      <c r="YJ351" s="136"/>
      <c r="YK351" s="136"/>
      <c r="YL351" s="136"/>
      <c r="YM351" s="136"/>
      <c r="YN351" s="136"/>
      <c r="YO351" s="136"/>
      <c r="YP351" s="136"/>
      <c r="YQ351" s="136"/>
      <c r="YR351" s="136"/>
      <c r="YS351" s="136"/>
      <c r="YT351" s="136"/>
      <c r="YU351" s="136"/>
      <c r="YV351" s="136"/>
      <c r="YW351" s="136"/>
      <c r="YX351" s="136"/>
      <c r="YY351" s="136"/>
      <c r="YZ351" s="136"/>
      <c r="ZA351" s="136"/>
      <c r="ZB351" s="136"/>
      <c r="ZC351" s="136"/>
      <c r="ZD351" s="136"/>
      <c r="ZE351" s="136"/>
      <c r="ZF351" s="136"/>
      <c r="ZG351" s="136"/>
      <c r="ZH351" s="136"/>
      <c r="ZI351" s="136"/>
      <c r="ZJ351" s="136"/>
      <c r="ZK351" s="136"/>
      <c r="ZL351" s="136"/>
      <c r="ZM351" s="136"/>
      <c r="ZN351" s="136"/>
      <c r="ZO351" s="136"/>
      <c r="ZP351" s="136"/>
      <c r="ZQ351" s="136"/>
      <c r="ZR351" s="136"/>
      <c r="ZS351" s="136"/>
      <c r="ZT351" s="136"/>
      <c r="ZU351" s="136"/>
      <c r="ZV351" s="136"/>
      <c r="ZW351" s="136"/>
      <c r="ZX351" s="136"/>
      <c r="ZY351" s="136"/>
      <c r="ZZ351" s="136"/>
      <c r="AAA351" s="136"/>
      <c r="AAB351" s="136"/>
      <c r="AAC351" s="136"/>
      <c r="AAD351" s="136"/>
      <c r="AAE351" s="136"/>
      <c r="AAF351" s="136"/>
      <c r="AAG351" s="136"/>
      <c r="AAH351" s="136"/>
      <c r="AAI351" s="136"/>
      <c r="AAJ351" s="136"/>
      <c r="AAK351" s="136"/>
      <c r="AAL351" s="136"/>
      <c r="AAM351" s="136"/>
      <c r="AAN351" s="136"/>
      <c r="AAO351" s="136"/>
      <c r="AAP351" s="136"/>
      <c r="AAQ351" s="136"/>
      <c r="AAR351" s="136"/>
      <c r="AAS351" s="136"/>
      <c r="AAT351" s="136"/>
      <c r="AAU351" s="136"/>
      <c r="AAV351" s="136"/>
      <c r="AAW351" s="136"/>
      <c r="AAX351" s="136"/>
      <c r="AAY351" s="136"/>
      <c r="AAZ351" s="136"/>
      <c r="ABA351" s="136"/>
      <c r="ABB351" s="136"/>
      <c r="ABC351" s="136"/>
      <c r="ABD351" s="136"/>
      <c r="ABE351" s="136"/>
      <c r="ABF351" s="136"/>
      <c r="ABG351" s="136"/>
      <c r="ABH351" s="136"/>
      <c r="ABI351" s="136"/>
      <c r="ABJ351" s="136"/>
      <c r="ABK351" s="136"/>
      <c r="ABL351" s="136"/>
      <c r="ABM351" s="136"/>
      <c r="ABN351" s="136"/>
      <c r="ABO351" s="136"/>
      <c r="ABP351" s="136"/>
      <c r="ABQ351" s="136"/>
      <c r="ABR351" s="136"/>
      <c r="ABS351" s="136"/>
      <c r="ABT351" s="136"/>
      <c r="ABU351" s="136"/>
      <c r="ABV351" s="136"/>
      <c r="ABW351" s="136"/>
      <c r="ABX351" s="136"/>
      <c r="ABY351" s="136"/>
      <c r="ABZ351" s="136"/>
      <c r="ACA351" s="136"/>
      <c r="ACB351" s="136"/>
      <c r="ACC351" s="136"/>
      <c r="ACD351" s="136"/>
      <c r="ACE351" s="136"/>
      <c r="ACF351" s="136"/>
      <c r="ACG351" s="136"/>
      <c r="ACH351" s="136"/>
      <c r="ACI351" s="136"/>
      <c r="ACJ351" s="136"/>
      <c r="ACK351" s="136"/>
      <c r="ACL351" s="136"/>
      <c r="ACM351" s="136"/>
      <c r="ACN351" s="136"/>
      <c r="ACO351" s="136"/>
      <c r="ACP351" s="136"/>
      <c r="ACQ351" s="136"/>
      <c r="ACR351" s="136"/>
      <c r="ACS351" s="136"/>
      <c r="ACT351" s="136"/>
      <c r="ACU351" s="136"/>
      <c r="ACV351" s="136"/>
      <c r="ACW351" s="136"/>
      <c r="ACX351" s="136"/>
      <c r="ACY351" s="136"/>
      <c r="ACZ351" s="136"/>
      <c r="ADA351" s="136"/>
      <c r="ADB351" s="136"/>
      <c r="ADC351" s="136"/>
      <c r="ADD351" s="136"/>
      <c r="ADE351" s="136"/>
      <c r="ADF351" s="136"/>
      <c r="ADG351" s="136"/>
      <c r="ADH351" s="136"/>
      <c r="ADI351" s="136"/>
      <c r="ADJ351" s="136"/>
      <c r="ADK351" s="136"/>
      <c r="ADL351" s="136"/>
      <c r="ADM351" s="136"/>
      <c r="ADN351" s="136"/>
      <c r="ADO351" s="136"/>
      <c r="ADP351" s="136"/>
      <c r="ADQ351" s="136"/>
      <c r="ADR351" s="136"/>
      <c r="ADS351" s="136"/>
      <c r="ADT351" s="136"/>
      <c r="ADU351" s="136"/>
      <c r="ADV351" s="136"/>
      <c r="ADW351" s="136"/>
      <c r="ADX351" s="136"/>
      <c r="ADY351" s="136"/>
      <c r="ADZ351" s="136"/>
      <c r="AEA351" s="136"/>
      <c r="AEB351" s="136"/>
      <c r="AEC351" s="136"/>
      <c r="AED351" s="136"/>
      <c r="AEE351" s="136"/>
      <c r="AEF351" s="136"/>
      <c r="AEG351" s="136"/>
      <c r="AEH351" s="136"/>
      <c r="AEI351" s="136"/>
      <c r="AEJ351" s="136"/>
      <c r="AEK351" s="136"/>
      <c r="AEL351" s="136"/>
      <c r="AEM351" s="136"/>
      <c r="AEN351" s="136"/>
      <c r="AEO351" s="136"/>
      <c r="AEP351" s="136"/>
      <c r="AEQ351" s="136"/>
      <c r="AER351" s="136"/>
      <c r="AES351" s="136"/>
      <c r="AET351" s="136"/>
      <c r="AEU351" s="136"/>
      <c r="AEV351" s="136"/>
      <c r="AEW351" s="136"/>
      <c r="AEX351" s="136"/>
      <c r="AEY351" s="136"/>
      <c r="AEZ351" s="136"/>
      <c r="AFA351" s="136"/>
      <c r="AFB351" s="136"/>
      <c r="AFC351" s="136"/>
      <c r="AFD351" s="136"/>
      <c r="AFE351" s="136"/>
      <c r="AFF351" s="136"/>
      <c r="AFG351" s="136"/>
      <c r="AFH351" s="136"/>
      <c r="AFI351" s="136"/>
      <c r="AFJ351" s="136"/>
      <c r="AFK351" s="136"/>
      <c r="AFL351" s="136"/>
      <c r="AFM351" s="136"/>
      <c r="AFN351" s="136"/>
      <c r="AFO351" s="136"/>
      <c r="AFP351" s="136"/>
      <c r="AFQ351" s="136"/>
      <c r="AFR351" s="136"/>
      <c r="AFS351" s="136"/>
      <c r="AFT351" s="136"/>
      <c r="AFU351" s="136"/>
      <c r="AFV351" s="136"/>
      <c r="AFW351" s="136"/>
      <c r="AFX351" s="136"/>
      <c r="AFY351" s="136"/>
      <c r="AFZ351" s="136"/>
      <c r="AGA351" s="136"/>
      <c r="AGB351" s="136"/>
      <c r="AGC351" s="136"/>
      <c r="AGD351" s="136"/>
      <c r="AGE351" s="136"/>
      <c r="AGF351" s="136"/>
      <c r="AGG351" s="136"/>
      <c r="AGH351" s="136"/>
      <c r="AGI351" s="136"/>
      <c r="AGJ351" s="136"/>
      <c r="AGK351" s="136"/>
      <c r="AGL351" s="136"/>
      <c r="AGM351" s="136"/>
      <c r="AGN351" s="136"/>
      <c r="AGO351" s="136"/>
      <c r="AGP351" s="136"/>
      <c r="AGQ351" s="136"/>
      <c r="AGR351" s="136"/>
      <c r="AGS351" s="136"/>
      <c r="AGT351" s="136"/>
      <c r="AGU351" s="136"/>
      <c r="AGV351" s="136"/>
      <c r="AGW351" s="136"/>
      <c r="AGX351" s="136"/>
      <c r="AGY351" s="136"/>
      <c r="AGZ351" s="136"/>
      <c r="AHA351" s="136"/>
      <c r="AHB351" s="136"/>
      <c r="AHC351" s="136"/>
      <c r="AHD351" s="136"/>
      <c r="AHE351" s="136"/>
      <c r="AHF351" s="136"/>
      <c r="AHG351" s="136"/>
      <c r="AHH351" s="136"/>
      <c r="AHI351" s="136"/>
      <c r="AHJ351" s="136"/>
      <c r="AHK351" s="136"/>
      <c r="AHL351" s="136"/>
      <c r="AHM351" s="136"/>
      <c r="AHN351" s="136"/>
      <c r="AHO351" s="136"/>
      <c r="AHP351" s="136"/>
      <c r="AHQ351" s="136"/>
      <c r="AHR351" s="136"/>
      <c r="AHS351" s="136"/>
      <c r="AHT351" s="136"/>
      <c r="AHU351" s="136"/>
      <c r="AHV351" s="136"/>
      <c r="AHW351" s="136"/>
      <c r="AHX351" s="136"/>
      <c r="AHY351" s="136"/>
      <c r="AHZ351" s="136"/>
      <c r="AIA351" s="136"/>
      <c r="AIB351" s="136"/>
      <c r="AIC351" s="136"/>
      <c r="AID351" s="136"/>
      <c r="AIE351" s="136"/>
      <c r="AIF351" s="136"/>
      <c r="AIG351" s="136"/>
      <c r="AIH351" s="136"/>
      <c r="AII351" s="136"/>
      <c r="AIJ351" s="136"/>
      <c r="AIK351" s="136"/>
      <c r="AIL351" s="136"/>
      <c r="AIM351" s="136"/>
      <c r="AIN351" s="136"/>
      <c r="AIO351" s="136"/>
      <c r="AIP351" s="136"/>
      <c r="AIQ351" s="136"/>
      <c r="AIR351" s="136"/>
      <c r="AIS351" s="136"/>
      <c r="AIT351" s="136"/>
      <c r="AIU351" s="136"/>
      <c r="AIV351" s="136"/>
      <c r="AIW351" s="136"/>
      <c r="AIX351" s="136"/>
      <c r="AIY351" s="136"/>
      <c r="AIZ351" s="136"/>
      <c r="AJA351" s="136"/>
      <c r="AJB351" s="136"/>
      <c r="AJC351" s="136"/>
      <c r="AJD351" s="136"/>
      <c r="AJE351" s="136"/>
      <c r="AJF351" s="136"/>
      <c r="AJG351" s="136"/>
      <c r="AJH351" s="136"/>
      <c r="AJI351" s="136"/>
      <c r="AJJ351" s="136"/>
      <c r="AJK351" s="136"/>
      <c r="AJL351" s="136"/>
      <c r="AJM351" s="136"/>
      <c r="AJN351" s="136"/>
      <c r="AJO351" s="136"/>
      <c r="AJP351" s="136"/>
      <c r="AJQ351" s="136"/>
      <c r="AJR351" s="136"/>
      <c r="AJS351" s="136"/>
      <c r="AJT351" s="136"/>
      <c r="AJU351" s="136"/>
      <c r="AJV351" s="136"/>
      <c r="AJW351" s="136"/>
      <c r="AJX351" s="136"/>
      <c r="AJY351" s="136"/>
      <c r="AJZ351" s="136"/>
      <c r="AKA351" s="136"/>
      <c r="AKB351" s="136"/>
      <c r="AKC351" s="136"/>
      <c r="AKD351" s="136"/>
      <c r="AKE351" s="136"/>
      <c r="AKF351" s="136"/>
      <c r="AKG351" s="136"/>
      <c r="AKH351" s="136"/>
      <c r="AKI351" s="136"/>
      <c r="AKJ351" s="136"/>
      <c r="AKK351" s="136"/>
      <c r="AKL351" s="136"/>
      <c r="AKM351" s="136"/>
      <c r="AKN351" s="136"/>
      <c r="AKO351" s="136"/>
      <c r="AKP351" s="136"/>
      <c r="AKQ351" s="136"/>
      <c r="AKR351" s="136"/>
      <c r="AKS351" s="136"/>
      <c r="AKT351" s="136"/>
      <c r="AKU351" s="136"/>
      <c r="AKV351" s="136"/>
      <c r="AKW351" s="136"/>
      <c r="AKX351" s="136"/>
      <c r="AKY351" s="136"/>
      <c r="AKZ351" s="136"/>
      <c r="ALA351" s="136"/>
      <c r="ALB351" s="136"/>
      <c r="ALC351" s="136"/>
      <c r="ALD351" s="136"/>
      <c r="ALE351" s="136"/>
      <c r="ALF351" s="136"/>
      <c r="ALG351" s="136"/>
      <c r="ALH351" s="136"/>
      <c r="ALI351" s="136"/>
      <c r="ALJ351" s="136"/>
      <c r="ALK351" s="136"/>
      <c r="ALL351" s="136"/>
      <c r="ALM351" s="136"/>
      <c r="ALN351" s="136"/>
      <c r="ALO351" s="136"/>
      <c r="ALP351" s="136"/>
      <c r="ALQ351" s="136"/>
      <c r="ALR351" s="136"/>
      <c r="ALS351" s="136"/>
      <c r="ALT351" s="136"/>
      <c r="ALU351" s="136"/>
      <c r="ALV351" s="136"/>
      <c r="ALW351" s="136"/>
      <c r="ALX351" s="136"/>
      <c r="ALY351" s="136"/>
      <c r="ALZ351" s="136"/>
      <c r="AMA351" s="136"/>
      <c r="AMB351" s="136"/>
      <c r="AMC351" s="136"/>
      <c r="AMD351" s="136"/>
      <c r="AME351" s="136"/>
      <c r="AMF351" s="136"/>
      <c r="AMG351" s="136"/>
      <c r="AMH351" s="136"/>
      <c r="AMI351" s="136"/>
    </row>
    <row r="352" spans="1:1023" ht="29.25" x14ac:dyDescent="0.25">
      <c r="A352" s="261" t="s">
        <v>1309</v>
      </c>
      <c r="B352" s="193">
        <v>352</v>
      </c>
      <c r="C352" s="197" t="s">
        <v>1310</v>
      </c>
      <c r="D352" s="214" t="s">
        <v>1311</v>
      </c>
      <c r="E352" s="136"/>
      <c r="F352" s="238"/>
      <c r="G352" s="214"/>
      <c r="H352" s="209">
        <v>4</v>
      </c>
      <c r="I352" s="367"/>
      <c r="J352" s="409">
        <v>2</v>
      </c>
      <c r="K352" s="409">
        <v>2</v>
      </c>
      <c r="L352" s="409">
        <v>1</v>
      </c>
      <c r="M352" s="409">
        <v>1</v>
      </c>
      <c r="N352" s="161"/>
      <c r="O352" s="413">
        <v>3</v>
      </c>
      <c r="P352" s="409">
        <v>2</v>
      </c>
      <c r="Q352" s="409">
        <v>2</v>
      </c>
      <c r="R352" s="161"/>
      <c r="S352" s="161"/>
      <c r="T352" s="161"/>
      <c r="U352" s="414"/>
      <c r="V352" s="256">
        <f>IF(O352=1,10,100)</f>
        <v>100</v>
      </c>
      <c r="W352" s="256">
        <f>IF(O352=1,1,IF(O352=2,10,100))</f>
        <v>100</v>
      </c>
      <c r="X352" s="256">
        <f>IF(O352=3,20,100)</f>
        <v>20</v>
      </c>
      <c r="Y352" s="256">
        <f>IF(P352=1,10,100)</f>
        <v>100</v>
      </c>
      <c r="Z352" s="256">
        <f>IF(P352=1,1,IF(P352=2,10,100))</f>
        <v>10</v>
      </c>
      <c r="AA352" s="257">
        <f>IF(OR(EXACT(Q352,"1A"),EXACT(Q352,"1B")),0.1,IF(Q352=2,1,100))</f>
        <v>1</v>
      </c>
      <c r="AB352" s="257">
        <f>IF(OR(EXACT(R352,"1A"),EXACT(R352,"1B")),0.1,IF(R352=2,1,100))</f>
        <v>100</v>
      </c>
      <c r="AC352" s="257">
        <f>IF(OR(EXACT(S352,"1A"),EXACT(S352,"1B")),0.3,IF(S352=2,3,100))</f>
        <v>100</v>
      </c>
      <c r="AD352" s="136"/>
      <c r="AE352" s="262">
        <v>0.1</v>
      </c>
      <c r="AF352" s="258">
        <v>5</v>
      </c>
      <c r="AG352" s="258">
        <v>5</v>
      </c>
      <c r="AH352" s="249">
        <f>IF(OR(EXACT(J352,"1A"),EXACT(J352,"1B"),EXACT(J352,"1C"),K352=1),3,100)</f>
        <v>100</v>
      </c>
      <c r="AI352" s="249">
        <f>IF(OR(EXACT(J352,"1A"),EXACT(J352,"1B"),EXACT(J352,"1C")),5,100)</f>
        <v>100</v>
      </c>
      <c r="AJ352" s="251"/>
      <c r="AK352" s="136"/>
      <c r="AL352" s="136"/>
      <c r="AM352" s="251"/>
      <c r="AN352" s="136"/>
      <c r="AO352" s="136"/>
      <c r="AP352" s="220" t="s">
        <v>1299</v>
      </c>
      <c r="AQ352" s="199" t="s">
        <v>1291</v>
      </c>
      <c r="AR352" s="220" t="s">
        <v>1300</v>
      </c>
      <c r="AS352" s="136"/>
      <c r="AT352" s="136"/>
      <c r="AU352" s="136"/>
      <c r="AV352" s="136"/>
      <c r="AW352" s="136"/>
      <c r="AX352" s="136"/>
      <c r="AY352" s="136"/>
      <c r="AZ352" s="136"/>
      <c r="BA352" s="136"/>
      <c r="BB352" s="136"/>
      <c r="BC352" s="136"/>
      <c r="BD352" s="136"/>
      <c r="BE352" s="136"/>
      <c r="BF352" s="136"/>
      <c r="BG352" s="136"/>
      <c r="BH352" s="136"/>
      <c r="BI352" s="136"/>
      <c r="BJ352" s="136"/>
      <c r="BK352" s="136"/>
      <c r="BL352" s="136"/>
      <c r="BM352" s="136"/>
      <c r="BN352" s="136"/>
      <c r="BO352" s="136"/>
      <c r="BP352" s="136"/>
      <c r="BQ352" s="136"/>
      <c r="BR352" s="136"/>
      <c r="BS352" s="136"/>
      <c r="BT352" s="136"/>
      <c r="BU352" s="136"/>
      <c r="BV352" s="136"/>
      <c r="BW352" s="136"/>
      <c r="BX352" s="136"/>
      <c r="BY352" s="136"/>
      <c r="BZ352" s="136"/>
      <c r="CA352" s="136"/>
      <c r="CB352" s="136"/>
      <c r="CC352" s="136"/>
      <c r="CD352" s="136"/>
      <c r="CE352" s="136"/>
      <c r="CF352" s="136"/>
      <c r="CG352" s="136"/>
      <c r="CH352" s="136"/>
      <c r="CI352" s="136"/>
      <c r="CJ352" s="136"/>
      <c r="CK352" s="136"/>
      <c r="CL352" s="136"/>
      <c r="CM352" s="136"/>
      <c r="CN352" s="136"/>
      <c r="CO352" s="136"/>
      <c r="CP352" s="136"/>
      <c r="CQ352" s="136"/>
      <c r="CR352" s="136"/>
      <c r="CS352" s="136"/>
      <c r="CT352" s="136"/>
      <c r="CU352" s="136"/>
      <c r="CV352" s="136"/>
      <c r="CW352" s="136"/>
      <c r="CX352" s="136"/>
      <c r="CY352" s="136"/>
      <c r="CZ352" s="136"/>
      <c r="DA352" s="136"/>
      <c r="DB352" s="136"/>
      <c r="DC352" s="136"/>
      <c r="DD352" s="136"/>
      <c r="DE352" s="136"/>
      <c r="DF352" s="136"/>
      <c r="DG352" s="136"/>
      <c r="DH352" s="136"/>
      <c r="DI352" s="136"/>
      <c r="DJ352" s="136"/>
      <c r="DK352" s="136"/>
      <c r="DL352" s="136"/>
      <c r="DM352" s="136"/>
      <c r="DN352" s="136"/>
      <c r="DO352" s="136"/>
      <c r="DP352" s="136"/>
      <c r="DQ352" s="136"/>
      <c r="DR352" s="136"/>
      <c r="DS352" s="136"/>
      <c r="DT352" s="136"/>
      <c r="DU352" s="136"/>
      <c r="DV352" s="136"/>
      <c r="DW352" s="136"/>
      <c r="DX352" s="136"/>
      <c r="DY352" s="136"/>
      <c r="DZ352" s="136"/>
      <c r="EA352" s="136"/>
      <c r="EB352" s="136"/>
      <c r="EC352" s="136"/>
      <c r="ED352" s="136"/>
      <c r="EE352" s="136"/>
      <c r="EF352" s="136"/>
      <c r="EG352" s="136"/>
      <c r="EH352" s="136"/>
      <c r="EI352" s="136"/>
      <c r="EJ352" s="136"/>
      <c r="EK352" s="136"/>
      <c r="EL352" s="136"/>
      <c r="EM352" s="136"/>
      <c r="EN352" s="136"/>
      <c r="EO352" s="136"/>
      <c r="EP352" s="136"/>
      <c r="EQ352" s="136"/>
      <c r="ER352" s="136"/>
      <c r="ES352" s="136"/>
      <c r="ET352" s="136"/>
      <c r="EU352" s="136"/>
      <c r="EV352" s="136"/>
      <c r="EW352" s="136"/>
      <c r="EX352" s="136"/>
      <c r="EY352" s="136"/>
      <c r="EZ352" s="136"/>
      <c r="FA352" s="136"/>
      <c r="FB352" s="136"/>
      <c r="FC352" s="136"/>
      <c r="FD352" s="136"/>
      <c r="FE352" s="136"/>
      <c r="FF352" s="136"/>
      <c r="FG352" s="136"/>
      <c r="FH352" s="136"/>
      <c r="FI352" s="136"/>
      <c r="FJ352" s="136"/>
      <c r="FK352" s="136"/>
      <c r="FL352" s="136"/>
      <c r="FM352" s="136"/>
      <c r="FN352" s="136"/>
      <c r="FO352" s="136"/>
      <c r="FP352" s="136"/>
      <c r="FQ352" s="136"/>
      <c r="FR352" s="136"/>
      <c r="FS352" s="136"/>
      <c r="FT352" s="136"/>
      <c r="FU352" s="136"/>
      <c r="FV352" s="136"/>
      <c r="FW352" s="136"/>
      <c r="FX352" s="136"/>
      <c r="FY352" s="136"/>
      <c r="FZ352" s="136"/>
      <c r="GA352" s="136"/>
      <c r="GB352" s="136"/>
      <c r="GC352" s="136"/>
      <c r="GD352" s="136"/>
      <c r="GE352" s="136"/>
      <c r="GF352" s="136"/>
      <c r="GG352" s="136"/>
      <c r="GH352" s="136"/>
      <c r="GI352" s="136"/>
      <c r="GJ352" s="136"/>
      <c r="GK352" s="136"/>
      <c r="GL352" s="136"/>
      <c r="GM352" s="136"/>
      <c r="GN352" s="136"/>
      <c r="GO352" s="136"/>
      <c r="GP352" s="136"/>
      <c r="GQ352" s="136"/>
      <c r="GR352" s="136"/>
      <c r="GS352" s="136"/>
      <c r="GT352" s="136"/>
      <c r="GU352" s="136"/>
      <c r="GV352" s="136"/>
      <c r="GW352" s="136"/>
      <c r="GX352" s="136"/>
      <c r="GY352" s="136"/>
      <c r="GZ352" s="136"/>
      <c r="HA352" s="136"/>
      <c r="HB352" s="136"/>
      <c r="HC352" s="136"/>
      <c r="HD352" s="136"/>
      <c r="HE352" s="136"/>
      <c r="HF352" s="136"/>
      <c r="HG352" s="136"/>
      <c r="HH352" s="136"/>
      <c r="HI352" s="136"/>
      <c r="HJ352" s="136"/>
      <c r="HK352" s="136"/>
      <c r="HL352" s="136"/>
      <c r="HM352" s="136"/>
      <c r="HN352" s="136"/>
      <c r="HO352" s="136"/>
      <c r="HP352" s="136"/>
      <c r="HQ352" s="136"/>
      <c r="HR352" s="136"/>
      <c r="HS352" s="136"/>
      <c r="HT352" s="136"/>
      <c r="HU352" s="136"/>
      <c r="HV352" s="136"/>
      <c r="HW352" s="136"/>
      <c r="HX352" s="136"/>
      <c r="HY352" s="136"/>
      <c r="HZ352" s="136"/>
      <c r="IA352" s="136"/>
      <c r="IB352" s="136"/>
      <c r="IC352" s="136"/>
      <c r="ID352" s="136"/>
      <c r="IE352" s="136"/>
      <c r="IF352" s="136"/>
      <c r="IG352" s="136"/>
      <c r="IH352" s="136"/>
      <c r="II352" s="136"/>
      <c r="IJ352" s="136"/>
      <c r="IK352" s="136"/>
      <c r="IL352" s="136"/>
      <c r="IM352" s="136"/>
      <c r="IN352" s="136"/>
      <c r="IO352" s="136"/>
      <c r="IP352" s="136"/>
      <c r="IQ352" s="136"/>
      <c r="IR352" s="136"/>
      <c r="IS352" s="136"/>
      <c r="IT352" s="136"/>
      <c r="IU352" s="136"/>
      <c r="IV352" s="136"/>
      <c r="IW352" s="136"/>
      <c r="IX352" s="136"/>
      <c r="IY352" s="136"/>
      <c r="IZ352" s="136"/>
      <c r="JA352" s="136"/>
      <c r="JB352" s="136"/>
      <c r="JC352" s="136"/>
      <c r="JD352" s="136"/>
      <c r="JE352" s="136"/>
      <c r="JF352" s="136"/>
      <c r="JG352" s="136"/>
      <c r="JH352" s="136"/>
      <c r="JI352" s="136"/>
      <c r="JJ352" s="136"/>
      <c r="JK352" s="136"/>
      <c r="JL352" s="136"/>
      <c r="JM352" s="136"/>
      <c r="JN352" s="136"/>
      <c r="JO352" s="136"/>
      <c r="JP352" s="136"/>
      <c r="JQ352" s="136"/>
      <c r="JR352" s="136"/>
      <c r="JS352" s="136"/>
      <c r="JT352" s="136"/>
      <c r="JU352" s="136"/>
      <c r="JV352" s="136"/>
      <c r="JW352" s="136"/>
      <c r="JX352" s="136"/>
      <c r="JY352" s="136"/>
      <c r="JZ352" s="136"/>
      <c r="KA352" s="136"/>
      <c r="KB352" s="136"/>
      <c r="KC352" s="136"/>
      <c r="KD352" s="136"/>
      <c r="KE352" s="136"/>
      <c r="KF352" s="136"/>
      <c r="KG352" s="136"/>
      <c r="KH352" s="136"/>
      <c r="KI352" s="136"/>
      <c r="KJ352" s="136"/>
      <c r="KK352" s="136"/>
      <c r="KL352" s="136"/>
      <c r="KM352" s="136"/>
      <c r="KN352" s="136"/>
      <c r="KO352" s="136"/>
      <c r="KP352" s="136"/>
      <c r="KQ352" s="136"/>
      <c r="KR352" s="136"/>
      <c r="KS352" s="136"/>
      <c r="KT352" s="136"/>
      <c r="KU352" s="136"/>
      <c r="KV352" s="136"/>
      <c r="KW352" s="136"/>
      <c r="KX352" s="136"/>
      <c r="KY352" s="136"/>
      <c r="KZ352" s="136"/>
      <c r="LA352" s="136"/>
      <c r="LB352" s="136"/>
      <c r="LC352" s="136"/>
      <c r="LD352" s="136"/>
      <c r="LE352" s="136"/>
      <c r="LF352" s="136"/>
      <c r="LG352" s="136"/>
      <c r="LH352" s="136"/>
      <c r="LI352" s="136"/>
      <c r="LJ352" s="136"/>
      <c r="LK352" s="136"/>
      <c r="LL352" s="136"/>
      <c r="LM352" s="136"/>
      <c r="LN352" s="136"/>
      <c r="LO352" s="136"/>
      <c r="LP352" s="136"/>
      <c r="LQ352" s="136"/>
      <c r="LR352" s="136"/>
      <c r="LS352" s="136"/>
      <c r="LT352" s="136"/>
      <c r="LU352" s="136"/>
      <c r="LV352" s="136"/>
      <c r="LW352" s="136"/>
      <c r="LX352" s="136"/>
      <c r="LY352" s="136"/>
      <c r="LZ352" s="136"/>
      <c r="MA352" s="136"/>
      <c r="MB352" s="136"/>
      <c r="MC352" s="136"/>
      <c r="MD352" s="136"/>
      <c r="ME352" s="136"/>
      <c r="MF352" s="136"/>
      <c r="MG352" s="136"/>
      <c r="MH352" s="136"/>
      <c r="MI352" s="136"/>
      <c r="MJ352" s="136"/>
      <c r="MK352" s="136"/>
      <c r="ML352" s="136"/>
      <c r="MM352" s="136"/>
      <c r="MN352" s="136"/>
      <c r="MO352" s="136"/>
      <c r="MP352" s="136"/>
      <c r="MQ352" s="136"/>
      <c r="MR352" s="136"/>
      <c r="MS352" s="136"/>
      <c r="MT352" s="136"/>
      <c r="MU352" s="136"/>
      <c r="MV352" s="136"/>
      <c r="MW352" s="136"/>
      <c r="MX352" s="136"/>
      <c r="MY352" s="136"/>
      <c r="MZ352" s="136"/>
      <c r="NA352" s="136"/>
      <c r="NB352" s="136"/>
      <c r="NC352" s="136"/>
      <c r="ND352" s="136"/>
      <c r="NE352" s="136"/>
      <c r="NF352" s="136"/>
      <c r="NG352" s="136"/>
      <c r="NH352" s="136"/>
      <c r="NI352" s="136"/>
      <c r="NJ352" s="136"/>
      <c r="NK352" s="136"/>
      <c r="NL352" s="136"/>
      <c r="NM352" s="136"/>
      <c r="NN352" s="136"/>
      <c r="NO352" s="136"/>
      <c r="NP352" s="136"/>
      <c r="NQ352" s="136"/>
      <c r="NR352" s="136"/>
      <c r="NS352" s="136"/>
      <c r="NT352" s="136"/>
      <c r="NU352" s="136"/>
      <c r="NV352" s="136"/>
      <c r="NW352" s="136"/>
      <c r="NX352" s="136"/>
      <c r="NY352" s="136"/>
      <c r="NZ352" s="136"/>
      <c r="OA352" s="136"/>
      <c r="OB352" s="136"/>
      <c r="OC352" s="136"/>
      <c r="OD352" s="136"/>
      <c r="OE352" s="136"/>
      <c r="OF352" s="136"/>
      <c r="OG352" s="136"/>
      <c r="OH352" s="136"/>
      <c r="OI352" s="136"/>
      <c r="OJ352" s="136"/>
      <c r="OK352" s="136"/>
      <c r="OL352" s="136"/>
      <c r="OM352" s="136"/>
      <c r="ON352" s="136"/>
      <c r="OO352" s="136"/>
      <c r="OP352" s="136"/>
      <c r="OQ352" s="136"/>
      <c r="OR352" s="136"/>
      <c r="OS352" s="136"/>
      <c r="OT352" s="136"/>
      <c r="OU352" s="136"/>
      <c r="OV352" s="136"/>
      <c r="OW352" s="136"/>
      <c r="OX352" s="136"/>
      <c r="OY352" s="136"/>
      <c r="OZ352" s="136"/>
      <c r="PA352" s="136"/>
      <c r="PB352" s="136"/>
      <c r="PC352" s="136"/>
      <c r="PD352" s="136"/>
      <c r="PE352" s="136"/>
      <c r="PF352" s="136"/>
      <c r="PG352" s="136"/>
      <c r="PH352" s="136"/>
      <c r="PI352" s="136"/>
      <c r="PJ352" s="136"/>
      <c r="PK352" s="136"/>
      <c r="PL352" s="136"/>
      <c r="PM352" s="136"/>
      <c r="PN352" s="136"/>
      <c r="PO352" s="136"/>
      <c r="PP352" s="136"/>
      <c r="PQ352" s="136"/>
      <c r="PR352" s="136"/>
      <c r="PS352" s="136"/>
      <c r="PT352" s="136"/>
      <c r="PU352" s="136"/>
      <c r="PV352" s="136"/>
      <c r="PW352" s="136"/>
      <c r="PX352" s="136"/>
      <c r="PY352" s="136"/>
      <c r="PZ352" s="136"/>
      <c r="QA352" s="136"/>
      <c r="QB352" s="136"/>
      <c r="QC352" s="136"/>
      <c r="QD352" s="136"/>
      <c r="QE352" s="136"/>
      <c r="QF352" s="136"/>
      <c r="QG352" s="136"/>
      <c r="QH352" s="136"/>
      <c r="QI352" s="136"/>
      <c r="QJ352" s="136"/>
      <c r="QK352" s="136"/>
      <c r="QL352" s="136"/>
      <c r="QM352" s="136"/>
      <c r="QN352" s="136"/>
      <c r="QO352" s="136"/>
      <c r="QP352" s="136"/>
      <c r="QQ352" s="136"/>
      <c r="QR352" s="136"/>
      <c r="QS352" s="136"/>
      <c r="QT352" s="136"/>
      <c r="QU352" s="136"/>
      <c r="QV352" s="136"/>
      <c r="QW352" s="136"/>
      <c r="QX352" s="136"/>
      <c r="QY352" s="136"/>
      <c r="QZ352" s="136"/>
      <c r="RA352" s="136"/>
      <c r="RB352" s="136"/>
      <c r="RC352" s="136"/>
      <c r="RD352" s="136"/>
      <c r="RE352" s="136"/>
      <c r="RF352" s="136"/>
      <c r="RG352" s="136"/>
      <c r="RH352" s="136"/>
      <c r="RI352" s="136"/>
      <c r="RJ352" s="136"/>
      <c r="RK352" s="136"/>
      <c r="RL352" s="136"/>
      <c r="RM352" s="136"/>
      <c r="RN352" s="136"/>
      <c r="RO352" s="136"/>
      <c r="RP352" s="136"/>
      <c r="RQ352" s="136"/>
      <c r="RR352" s="136"/>
      <c r="RS352" s="136"/>
      <c r="RT352" s="136"/>
      <c r="RU352" s="136"/>
      <c r="RV352" s="136"/>
      <c r="RW352" s="136"/>
      <c r="RX352" s="136"/>
      <c r="RY352" s="136"/>
      <c r="RZ352" s="136"/>
      <c r="SA352" s="136"/>
      <c r="SB352" s="136"/>
      <c r="SC352" s="136"/>
      <c r="SD352" s="136"/>
      <c r="SE352" s="136"/>
      <c r="SF352" s="136"/>
      <c r="SG352" s="136"/>
      <c r="SH352" s="136"/>
      <c r="SI352" s="136"/>
      <c r="SJ352" s="136"/>
      <c r="SK352" s="136"/>
      <c r="SL352" s="136"/>
      <c r="SM352" s="136"/>
      <c r="SN352" s="136"/>
      <c r="SO352" s="136"/>
      <c r="SP352" s="136"/>
      <c r="SQ352" s="136"/>
      <c r="SR352" s="136"/>
      <c r="SS352" s="136"/>
      <c r="ST352" s="136"/>
      <c r="SU352" s="136"/>
      <c r="SV352" s="136"/>
      <c r="SW352" s="136"/>
      <c r="SX352" s="136"/>
      <c r="SY352" s="136"/>
      <c r="SZ352" s="136"/>
      <c r="TA352" s="136"/>
      <c r="TB352" s="136"/>
      <c r="TC352" s="136"/>
      <c r="TD352" s="136"/>
      <c r="TE352" s="136"/>
      <c r="TF352" s="136"/>
      <c r="TG352" s="136"/>
      <c r="TH352" s="136"/>
      <c r="TI352" s="136"/>
      <c r="TJ352" s="136"/>
      <c r="TK352" s="136"/>
      <c r="TL352" s="136"/>
      <c r="TM352" s="136"/>
      <c r="TN352" s="136"/>
      <c r="TO352" s="136"/>
      <c r="TP352" s="136"/>
      <c r="TQ352" s="136"/>
      <c r="TR352" s="136"/>
      <c r="TS352" s="136"/>
      <c r="TT352" s="136"/>
      <c r="TU352" s="136"/>
      <c r="TV352" s="136"/>
      <c r="TW352" s="136"/>
      <c r="TX352" s="136"/>
      <c r="TY352" s="136"/>
      <c r="TZ352" s="136"/>
      <c r="UA352" s="136"/>
      <c r="UB352" s="136"/>
      <c r="UC352" s="136"/>
      <c r="UD352" s="136"/>
      <c r="UE352" s="136"/>
      <c r="UF352" s="136"/>
      <c r="UG352" s="136"/>
      <c r="UH352" s="136"/>
      <c r="UI352" s="136"/>
      <c r="UJ352" s="136"/>
      <c r="UK352" s="136"/>
      <c r="UL352" s="136"/>
      <c r="UM352" s="136"/>
      <c r="UN352" s="136"/>
      <c r="UO352" s="136"/>
      <c r="UP352" s="136"/>
      <c r="UQ352" s="136"/>
      <c r="UR352" s="136"/>
      <c r="US352" s="136"/>
      <c r="UT352" s="136"/>
      <c r="UU352" s="136"/>
      <c r="UV352" s="136"/>
      <c r="UW352" s="136"/>
      <c r="UX352" s="136"/>
      <c r="UY352" s="136"/>
      <c r="UZ352" s="136"/>
      <c r="VA352" s="136"/>
      <c r="VB352" s="136"/>
      <c r="VC352" s="136"/>
      <c r="VD352" s="136"/>
      <c r="VE352" s="136"/>
      <c r="VF352" s="136"/>
      <c r="VG352" s="136"/>
      <c r="VH352" s="136"/>
      <c r="VI352" s="136"/>
      <c r="VJ352" s="136"/>
      <c r="VK352" s="136"/>
      <c r="VL352" s="136"/>
      <c r="VM352" s="136"/>
      <c r="VN352" s="136"/>
      <c r="VO352" s="136"/>
      <c r="VP352" s="136"/>
      <c r="VQ352" s="136"/>
      <c r="VR352" s="136"/>
      <c r="VS352" s="136"/>
      <c r="VT352" s="136"/>
      <c r="VU352" s="136"/>
      <c r="VV352" s="136"/>
      <c r="VW352" s="136"/>
      <c r="VX352" s="136"/>
      <c r="VY352" s="136"/>
      <c r="VZ352" s="136"/>
      <c r="WA352" s="136"/>
      <c r="WB352" s="136"/>
      <c r="WC352" s="136"/>
      <c r="WD352" s="136"/>
      <c r="WE352" s="136"/>
      <c r="WF352" s="136"/>
      <c r="WG352" s="136"/>
      <c r="WH352" s="136"/>
      <c r="WI352" s="136"/>
      <c r="WJ352" s="136"/>
      <c r="WK352" s="136"/>
      <c r="WL352" s="136"/>
      <c r="WM352" s="136"/>
      <c r="WN352" s="136"/>
      <c r="WO352" s="136"/>
      <c r="WP352" s="136"/>
      <c r="WQ352" s="136"/>
      <c r="WR352" s="136"/>
      <c r="WS352" s="136"/>
      <c r="WT352" s="136"/>
      <c r="WU352" s="136"/>
      <c r="WV352" s="136"/>
      <c r="WW352" s="136"/>
      <c r="WX352" s="136"/>
      <c r="WY352" s="136"/>
      <c r="WZ352" s="136"/>
      <c r="XA352" s="136"/>
      <c r="XB352" s="136"/>
      <c r="XC352" s="136"/>
      <c r="XD352" s="136"/>
      <c r="XE352" s="136"/>
      <c r="XF352" s="136"/>
      <c r="XG352" s="136"/>
      <c r="XH352" s="136"/>
      <c r="XI352" s="136"/>
      <c r="XJ352" s="136"/>
      <c r="XK352" s="136"/>
      <c r="XL352" s="136"/>
      <c r="XM352" s="136"/>
      <c r="XN352" s="136"/>
      <c r="XO352" s="136"/>
      <c r="XP352" s="136"/>
      <c r="XQ352" s="136"/>
      <c r="XR352" s="136"/>
      <c r="XS352" s="136"/>
      <c r="XT352" s="136"/>
      <c r="XU352" s="136"/>
      <c r="XV352" s="136"/>
      <c r="XW352" s="136"/>
      <c r="XX352" s="136"/>
      <c r="XY352" s="136"/>
      <c r="XZ352" s="136"/>
      <c r="YA352" s="136"/>
      <c r="YB352" s="136"/>
      <c r="YC352" s="136"/>
      <c r="YD352" s="136"/>
      <c r="YE352" s="136"/>
      <c r="YF352" s="136"/>
      <c r="YG352" s="136"/>
      <c r="YH352" s="136"/>
      <c r="YI352" s="136"/>
      <c r="YJ352" s="136"/>
      <c r="YK352" s="136"/>
      <c r="YL352" s="136"/>
      <c r="YM352" s="136"/>
      <c r="YN352" s="136"/>
      <c r="YO352" s="136"/>
      <c r="YP352" s="136"/>
      <c r="YQ352" s="136"/>
      <c r="YR352" s="136"/>
      <c r="YS352" s="136"/>
      <c r="YT352" s="136"/>
      <c r="YU352" s="136"/>
      <c r="YV352" s="136"/>
      <c r="YW352" s="136"/>
      <c r="YX352" s="136"/>
      <c r="YY352" s="136"/>
      <c r="YZ352" s="136"/>
      <c r="ZA352" s="136"/>
      <c r="ZB352" s="136"/>
      <c r="ZC352" s="136"/>
      <c r="ZD352" s="136"/>
      <c r="ZE352" s="136"/>
      <c r="ZF352" s="136"/>
      <c r="ZG352" s="136"/>
      <c r="ZH352" s="136"/>
      <c r="ZI352" s="136"/>
      <c r="ZJ352" s="136"/>
      <c r="ZK352" s="136"/>
      <c r="ZL352" s="136"/>
      <c r="ZM352" s="136"/>
      <c r="ZN352" s="136"/>
      <c r="ZO352" s="136"/>
      <c r="ZP352" s="136"/>
      <c r="ZQ352" s="136"/>
      <c r="ZR352" s="136"/>
      <c r="ZS352" s="136"/>
      <c r="ZT352" s="136"/>
      <c r="ZU352" s="136"/>
      <c r="ZV352" s="136"/>
      <c r="ZW352" s="136"/>
      <c r="ZX352" s="136"/>
      <c r="ZY352" s="136"/>
      <c r="ZZ352" s="136"/>
      <c r="AAA352" s="136"/>
      <c r="AAB352" s="136"/>
      <c r="AAC352" s="136"/>
      <c r="AAD352" s="136"/>
      <c r="AAE352" s="136"/>
      <c r="AAF352" s="136"/>
      <c r="AAG352" s="136"/>
      <c r="AAH352" s="136"/>
      <c r="AAI352" s="136"/>
      <c r="AAJ352" s="136"/>
      <c r="AAK352" s="136"/>
      <c r="AAL352" s="136"/>
      <c r="AAM352" s="136"/>
      <c r="AAN352" s="136"/>
      <c r="AAO352" s="136"/>
      <c r="AAP352" s="136"/>
      <c r="AAQ352" s="136"/>
      <c r="AAR352" s="136"/>
      <c r="AAS352" s="136"/>
      <c r="AAT352" s="136"/>
      <c r="AAU352" s="136"/>
      <c r="AAV352" s="136"/>
      <c r="AAW352" s="136"/>
      <c r="AAX352" s="136"/>
      <c r="AAY352" s="136"/>
      <c r="AAZ352" s="136"/>
      <c r="ABA352" s="136"/>
      <c r="ABB352" s="136"/>
      <c r="ABC352" s="136"/>
      <c r="ABD352" s="136"/>
      <c r="ABE352" s="136"/>
      <c r="ABF352" s="136"/>
      <c r="ABG352" s="136"/>
      <c r="ABH352" s="136"/>
      <c r="ABI352" s="136"/>
      <c r="ABJ352" s="136"/>
      <c r="ABK352" s="136"/>
      <c r="ABL352" s="136"/>
      <c r="ABM352" s="136"/>
      <c r="ABN352" s="136"/>
      <c r="ABO352" s="136"/>
      <c r="ABP352" s="136"/>
      <c r="ABQ352" s="136"/>
      <c r="ABR352" s="136"/>
      <c r="ABS352" s="136"/>
      <c r="ABT352" s="136"/>
      <c r="ABU352" s="136"/>
      <c r="ABV352" s="136"/>
      <c r="ABW352" s="136"/>
      <c r="ABX352" s="136"/>
      <c r="ABY352" s="136"/>
      <c r="ABZ352" s="136"/>
      <c r="ACA352" s="136"/>
      <c r="ACB352" s="136"/>
      <c r="ACC352" s="136"/>
      <c r="ACD352" s="136"/>
      <c r="ACE352" s="136"/>
      <c r="ACF352" s="136"/>
      <c r="ACG352" s="136"/>
      <c r="ACH352" s="136"/>
      <c r="ACI352" s="136"/>
      <c r="ACJ352" s="136"/>
      <c r="ACK352" s="136"/>
      <c r="ACL352" s="136"/>
      <c r="ACM352" s="136"/>
      <c r="ACN352" s="136"/>
      <c r="ACO352" s="136"/>
      <c r="ACP352" s="136"/>
      <c r="ACQ352" s="136"/>
      <c r="ACR352" s="136"/>
      <c r="ACS352" s="136"/>
      <c r="ACT352" s="136"/>
      <c r="ACU352" s="136"/>
      <c r="ACV352" s="136"/>
      <c r="ACW352" s="136"/>
      <c r="ACX352" s="136"/>
      <c r="ACY352" s="136"/>
      <c r="ACZ352" s="136"/>
      <c r="ADA352" s="136"/>
      <c r="ADB352" s="136"/>
      <c r="ADC352" s="136"/>
      <c r="ADD352" s="136"/>
      <c r="ADE352" s="136"/>
      <c r="ADF352" s="136"/>
      <c r="ADG352" s="136"/>
      <c r="ADH352" s="136"/>
      <c r="ADI352" s="136"/>
      <c r="ADJ352" s="136"/>
      <c r="ADK352" s="136"/>
      <c r="ADL352" s="136"/>
      <c r="ADM352" s="136"/>
      <c r="ADN352" s="136"/>
      <c r="ADO352" s="136"/>
      <c r="ADP352" s="136"/>
      <c r="ADQ352" s="136"/>
      <c r="ADR352" s="136"/>
      <c r="ADS352" s="136"/>
      <c r="ADT352" s="136"/>
      <c r="ADU352" s="136"/>
      <c r="ADV352" s="136"/>
      <c r="ADW352" s="136"/>
      <c r="ADX352" s="136"/>
      <c r="ADY352" s="136"/>
      <c r="ADZ352" s="136"/>
      <c r="AEA352" s="136"/>
      <c r="AEB352" s="136"/>
      <c r="AEC352" s="136"/>
      <c r="AED352" s="136"/>
      <c r="AEE352" s="136"/>
      <c r="AEF352" s="136"/>
      <c r="AEG352" s="136"/>
      <c r="AEH352" s="136"/>
      <c r="AEI352" s="136"/>
      <c r="AEJ352" s="136"/>
      <c r="AEK352" s="136"/>
      <c r="AEL352" s="136"/>
      <c r="AEM352" s="136"/>
      <c r="AEN352" s="136"/>
      <c r="AEO352" s="136"/>
      <c r="AEP352" s="136"/>
      <c r="AEQ352" s="136"/>
      <c r="AER352" s="136"/>
      <c r="AES352" s="136"/>
      <c r="AET352" s="136"/>
      <c r="AEU352" s="136"/>
      <c r="AEV352" s="136"/>
      <c r="AEW352" s="136"/>
      <c r="AEX352" s="136"/>
      <c r="AEY352" s="136"/>
      <c r="AEZ352" s="136"/>
      <c r="AFA352" s="136"/>
      <c r="AFB352" s="136"/>
      <c r="AFC352" s="136"/>
      <c r="AFD352" s="136"/>
      <c r="AFE352" s="136"/>
      <c r="AFF352" s="136"/>
      <c r="AFG352" s="136"/>
      <c r="AFH352" s="136"/>
      <c r="AFI352" s="136"/>
      <c r="AFJ352" s="136"/>
      <c r="AFK352" s="136"/>
      <c r="AFL352" s="136"/>
      <c r="AFM352" s="136"/>
      <c r="AFN352" s="136"/>
      <c r="AFO352" s="136"/>
      <c r="AFP352" s="136"/>
      <c r="AFQ352" s="136"/>
      <c r="AFR352" s="136"/>
      <c r="AFS352" s="136"/>
      <c r="AFT352" s="136"/>
      <c r="AFU352" s="136"/>
      <c r="AFV352" s="136"/>
      <c r="AFW352" s="136"/>
      <c r="AFX352" s="136"/>
      <c r="AFY352" s="136"/>
      <c r="AFZ352" s="136"/>
      <c r="AGA352" s="136"/>
      <c r="AGB352" s="136"/>
      <c r="AGC352" s="136"/>
      <c r="AGD352" s="136"/>
      <c r="AGE352" s="136"/>
      <c r="AGF352" s="136"/>
      <c r="AGG352" s="136"/>
      <c r="AGH352" s="136"/>
      <c r="AGI352" s="136"/>
      <c r="AGJ352" s="136"/>
      <c r="AGK352" s="136"/>
      <c r="AGL352" s="136"/>
      <c r="AGM352" s="136"/>
      <c r="AGN352" s="136"/>
      <c r="AGO352" s="136"/>
      <c r="AGP352" s="136"/>
      <c r="AGQ352" s="136"/>
      <c r="AGR352" s="136"/>
      <c r="AGS352" s="136"/>
      <c r="AGT352" s="136"/>
      <c r="AGU352" s="136"/>
      <c r="AGV352" s="136"/>
      <c r="AGW352" s="136"/>
      <c r="AGX352" s="136"/>
      <c r="AGY352" s="136"/>
      <c r="AGZ352" s="136"/>
      <c r="AHA352" s="136"/>
      <c r="AHB352" s="136"/>
      <c r="AHC352" s="136"/>
      <c r="AHD352" s="136"/>
      <c r="AHE352" s="136"/>
      <c r="AHF352" s="136"/>
      <c r="AHG352" s="136"/>
      <c r="AHH352" s="136"/>
      <c r="AHI352" s="136"/>
      <c r="AHJ352" s="136"/>
      <c r="AHK352" s="136"/>
      <c r="AHL352" s="136"/>
      <c r="AHM352" s="136"/>
      <c r="AHN352" s="136"/>
      <c r="AHO352" s="136"/>
      <c r="AHP352" s="136"/>
      <c r="AHQ352" s="136"/>
      <c r="AHR352" s="136"/>
      <c r="AHS352" s="136"/>
      <c r="AHT352" s="136"/>
      <c r="AHU352" s="136"/>
      <c r="AHV352" s="136"/>
      <c r="AHW352" s="136"/>
      <c r="AHX352" s="136"/>
      <c r="AHY352" s="136"/>
      <c r="AHZ352" s="136"/>
      <c r="AIA352" s="136"/>
      <c r="AIB352" s="136"/>
      <c r="AIC352" s="136"/>
      <c r="AID352" s="136"/>
      <c r="AIE352" s="136"/>
      <c r="AIF352" s="136"/>
      <c r="AIG352" s="136"/>
      <c r="AIH352" s="136"/>
      <c r="AII352" s="136"/>
      <c r="AIJ352" s="136"/>
      <c r="AIK352" s="136"/>
      <c r="AIL352" s="136"/>
      <c r="AIM352" s="136"/>
      <c r="AIN352" s="136"/>
      <c r="AIO352" s="136"/>
      <c r="AIP352" s="136"/>
      <c r="AIQ352" s="136"/>
      <c r="AIR352" s="136"/>
      <c r="AIS352" s="136"/>
      <c r="AIT352" s="136"/>
      <c r="AIU352" s="136"/>
      <c r="AIV352" s="136"/>
      <c r="AIW352" s="136"/>
      <c r="AIX352" s="136"/>
      <c r="AIY352" s="136"/>
      <c r="AIZ352" s="136"/>
      <c r="AJA352" s="136"/>
      <c r="AJB352" s="136"/>
      <c r="AJC352" s="136"/>
      <c r="AJD352" s="136"/>
      <c r="AJE352" s="136"/>
      <c r="AJF352" s="136"/>
      <c r="AJG352" s="136"/>
      <c r="AJH352" s="136"/>
      <c r="AJI352" s="136"/>
      <c r="AJJ352" s="136"/>
      <c r="AJK352" s="136"/>
      <c r="AJL352" s="136"/>
      <c r="AJM352" s="136"/>
      <c r="AJN352" s="136"/>
      <c r="AJO352" s="136"/>
      <c r="AJP352" s="136"/>
      <c r="AJQ352" s="136"/>
      <c r="AJR352" s="136"/>
      <c r="AJS352" s="136"/>
      <c r="AJT352" s="136"/>
      <c r="AJU352" s="136"/>
      <c r="AJV352" s="136"/>
      <c r="AJW352" s="136"/>
      <c r="AJX352" s="136"/>
      <c r="AJY352" s="136"/>
      <c r="AJZ352" s="136"/>
      <c r="AKA352" s="136"/>
      <c r="AKB352" s="136"/>
      <c r="AKC352" s="136"/>
      <c r="AKD352" s="136"/>
      <c r="AKE352" s="136"/>
      <c r="AKF352" s="136"/>
      <c r="AKG352" s="136"/>
      <c r="AKH352" s="136"/>
      <c r="AKI352" s="136"/>
      <c r="AKJ352" s="136"/>
      <c r="AKK352" s="136"/>
      <c r="AKL352" s="136"/>
      <c r="AKM352" s="136"/>
      <c r="AKN352" s="136"/>
      <c r="AKO352" s="136"/>
      <c r="AKP352" s="136"/>
      <c r="AKQ352" s="136"/>
      <c r="AKR352" s="136"/>
      <c r="AKS352" s="136"/>
      <c r="AKT352" s="136"/>
      <c r="AKU352" s="136"/>
      <c r="AKV352" s="136"/>
      <c r="AKW352" s="136"/>
      <c r="AKX352" s="136"/>
      <c r="AKY352" s="136"/>
      <c r="AKZ352" s="136"/>
      <c r="ALA352" s="136"/>
      <c r="ALB352" s="136"/>
      <c r="ALC352" s="136"/>
      <c r="ALD352" s="136"/>
      <c r="ALE352" s="136"/>
      <c r="ALF352" s="136"/>
      <c r="ALG352" s="136"/>
      <c r="ALH352" s="136"/>
      <c r="ALI352" s="136"/>
      <c r="ALJ352" s="136"/>
      <c r="ALK352" s="136"/>
      <c r="ALL352" s="136"/>
      <c r="ALM352" s="136"/>
      <c r="ALN352" s="136"/>
      <c r="ALO352" s="136"/>
      <c r="ALP352" s="136"/>
      <c r="ALQ352" s="136"/>
      <c r="ALR352" s="136"/>
      <c r="ALS352" s="136"/>
      <c r="ALT352" s="136"/>
      <c r="ALU352" s="136"/>
      <c r="ALV352" s="136"/>
      <c r="ALW352" s="136"/>
      <c r="ALX352" s="136"/>
      <c r="ALY352" s="136"/>
      <c r="ALZ352" s="136"/>
      <c r="AMA352" s="136"/>
      <c r="AMB352" s="136"/>
      <c r="AMC352" s="136"/>
      <c r="AMD352" s="136"/>
      <c r="AME352" s="136"/>
      <c r="AMF352" s="136"/>
      <c r="AMG352" s="136"/>
      <c r="AMH352" s="136"/>
      <c r="AMI352" s="136"/>
    </row>
    <row r="353" spans="1:1024" x14ac:dyDescent="0.25">
      <c r="A353" s="270" t="s">
        <v>1312</v>
      </c>
      <c r="B353" s="193">
        <v>353</v>
      </c>
      <c r="C353" s="197" t="s">
        <v>1313</v>
      </c>
      <c r="D353" s="214" t="s">
        <v>1314</v>
      </c>
      <c r="E353" s="136"/>
      <c r="F353" s="238"/>
      <c r="G353" s="214"/>
      <c r="H353" s="209">
        <v>4</v>
      </c>
      <c r="I353" s="367"/>
      <c r="J353" s="409">
        <v>2</v>
      </c>
      <c r="K353" s="409">
        <v>2</v>
      </c>
      <c r="L353" s="409">
        <v>1</v>
      </c>
      <c r="M353" s="409">
        <v>1</v>
      </c>
      <c r="N353" s="161"/>
      <c r="O353" s="413">
        <v>3</v>
      </c>
      <c r="P353" s="409">
        <v>2</v>
      </c>
      <c r="Q353" s="409">
        <v>2</v>
      </c>
      <c r="R353" s="161"/>
      <c r="S353" s="161"/>
      <c r="T353" s="161"/>
      <c r="U353" s="414"/>
      <c r="V353" s="256">
        <f>IF(O353=1,10,100)</f>
        <v>100</v>
      </c>
      <c r="W353" s="256">
        <f>IF(O353=1,1,IF(O353=2,10,100))</f>
        <v>100</v>
      </c>
      <c r="X353" s="256">
        <f>IF(O353=3,20,100)</f>
        <v>20</v>
      </c>
      <c r="Y353" s="256">
        <f>IF(P353=1,10,100)</f>
        <v>100</v>
      </c>
      <c r="Z353" s="256">
        <f>IF(P353=1,1,IF(P353=2,10,100))</f>
        <v>10</v>
      </c>
      <c r="AA353" s="257">
        <f>IF(OR(EXACT(Q353,"1A"),EXACT(Q353,"1B")),0.1,IF(Q353=2,1,100))</f>
        <v>1</v>
      </c>
      <c r="AB353" s="257">
        <f>IF(OR(EXACT(R353,"1A"),EXACT(R353,"1B")),0.1,IF(R353=2,1,100))</f>
        <v>100</v>
      </c>
      <c r="AC353" s="257">
        <f>IF(OR(EXACT(S353,"1A"),EXACT(S353,"1B")),0.3,IF(S353=2,3,100))</f>
        <v>100</v>
      </c>
      <c r="AD353" s="136"/>
      <c r="AE353" s="262">
        <v>0.1</v>
      </c>
      <c r="AF353" s="258">
        <v>5</v>
      </c>
      <c r="AG353" s="258">
        <v>5</v>
      </c>
      <c r="AH353" s="249">
        <f>IF(OR(EXACT(J353,"1A"),EXACT(J353,"1B"),EXACT(J353,"1C"),K353=1),3,100)</f>
        <v>100</v>
      </c>
      <c r="AI353" s="249">
        <f>IF(OR(EXACT(J353,"1A"),EXACT(J353,"1B"),EXACT(J353,"1C")),5,100)</f>
        <v>100</v>
      </c>
      <c r="AJ353" s="251"/>
      <c r="AK353" s="136"/>
      <c r="AL353" s="136"/>
      <c r="AM353" s="251"/>
      <c r="AN353" s="136"/>
      <c r="AO353" s="136"/>
      <c r="AP353" s="220" t="s">
        <v>1299</v>
      </c>
      <c r="AQ353" s="199" t="s">
        <v>1291</v>
      </c>
      <c r="AR353" s="220" t="s">
        <v>1300</v>
      </c>
      <c r="AS353" s="136"/>
      <c r="AT353" s="136"/>
      <c r="AU353" s="136"/>
      <c r="AV353" s="136"/>
      <c r="AW353" s="136"/>
      <c r="AX353" s="136"/>
      <c r="AY353" s="136"/>
      <c r="AZ353" s="136"/>
      <c r="BA353" s="136"/>
      <c r="BB353" s="136"/>
      <c r="BC353" s="136"/>
      <c r="BD353" s="136"/>
      <c r="BE353" s="136"/>
      <c r="BF353" s="136"/>
      <c r="BG353" s="136"/>
      <c r="BH353" s="136"/>
      <c r="BI353" s="136"/>
      <c r="BJ353" s="136"/>
      <c r="BK353" s="136"/>
      <c r="BL353" s="136"/>
      <c r="BM353" s="136"/>
      <c r="BN353" s="136"/>
      <c r="BO353" s="136"/>
      <c r="BP353" s="136"/>
      <c r="BQ353" s="136"/>
      <c r="BR353" s="136"/>
      <c r="BS353" s="136"/>
      <c r="BT353" s="136"/>
      <c r="BU353" s="136"/>
      <c r="BV353" s="136"/>
      <c r="BW353" s="136"/>
      <c r="BX353" s="136"/>
      <c r="BY353" s="136"/>
      <c r="BZ353" s="136"/>
      <c r="CA353" s="136"/>
      <c r="CB353" s="136"/>
      <c r="CC353" s="136"/>
      <c r="CD353" s="136"/>
      <c r="CE353" s="136"/>
      <c r="CF353" s="136"/>
      <c r="CG353" s="136"/>
      <c r="CH353" s="136"/>
      <c r="CI353" s="136"/>
      <c r="CJ353" s="136"/>
      <c r="CK353" s="136"/>
      <c r="CL353" s="136"/>
      <c r="CM353" s="136"/>
      <c r="CN353" s="136"/>
      <c r="CO353" s="136"/>
      <c r="CP353" s="136"/>
      <c r="CQ353" s="136"/>
      <c r="CR353" s="136"/>
      <c r="CS353" s="136"/>
      <c r="CT353" s="136"/>
      <c r="CU353" s="136"/>
      <c r="CV353" s="136"/>
      <c r="CW353" s="136"/>
      <c r="CX353" s="136"/>
      <c r="CY353" s="136"/>
      <c r="CZ353" s="136"/>
      <c r="DA353" s="136"/>
      <c r="DB353" s="136"/>
      <c r="DC353" s="136"/>
      <c r="DD353" s="136"/>
      <c r="DE353" s="136"/>
      <c r="DF353" s="136"/>
      <c r="DG353" s="136"/>
      <c r="DH353" s="136"/>
      <c r="DI353" s="136"/>
      <c r="DJ353" s="136"/>
      <c r="DK353" s="136"/>
      <c r="DL353" s="136"/>
      <c r="DM353" s="136"/>
      <c r="DN353" s="136"/>
      <c r="DO353" s="136"/>
      <c r="DP353" s="136"/>
      <c r="DQ353" s="136"/>
      <c r="DR353" s="136"/>
      <c r="DS353" s="136"/>
      <c r="DT353" s="136"/>
      <c r="DU353" s="136"/>
      <c r="DV353" s="136"/>
      <c r="DW353" s="136"/>
      <c r="DX353" s="136"/>
      <c r="DY353" s="136"/>
      <c r="DZ353" s="136"/>
      <c r="EA353" s="136"/>
      <c r="EB353" s="136"/>
      <c r="EC353" s="136"/>
      <c r="ED353" s="136"/>
      <c r="EE353" s="136"/>
      <c r="EF353" s="136"/>
      <c r="EG353" s="136"/>
      <c r="EH353" s="136"/>
      <c r="EI353" s="136"/>
      <c r="EJ353" s="136"/>
      <c r="EK353" s="136"/>
      <c r="EL353" s="136"/>
      <c r="EM353" s="136"/>
      <c r="EN353" s="136"/>
      <c r="EO353" s="136"/>
      <c r="EP353" s="136"/>
      <c r="EQ353" s="136"/>
      <c r="ER353" s="136"/>
      <c r="ES353" s="136"/>
      <c r="ET353" s="136"/>
      <c r="EU353" s="136"/>
      <c r="EV353" s="136"/>
      <c r="EW353" s="136"/>
      <c r="EX353" s="136"/>
      <c r="EY353" s="136"/>
      <c r="EZ353" s="136"/>
      <c r="FA353" s="136"/>
      <c r="FB353" s="136"/>
      <c r="FC353" s="136"/>
      <c r="FD353" s="136"/>
      <c r="FE353" s="136"/>
      <c r="FF353" s="136"/>
      <c r="FG353" s="136"/>
      <c r="FH353" s="136"/>
      <c r="FI353" s="136"/>
      <c r="FJ353" s="136"/>
      <c r="FK353" s="136"/>
      <c r="FL353" s="136"/>
      <c r="FM353" s="136"/>
      <c r="FN353" s="136"/>
      <c r="FO353" s="136"/>
      <c r="FP353" s="136"/>
      <c r="FQ353" s="136"/>
      <c r="FR353" s="136"/>
      <c r="FS353" s="136"/>
      <c r="FT353" s="136"/>
      <c r="FU353" s="136"/>
      <c r="FV353" s="136"/>
      <c r="FW353" s="136"/>
      <c r="FX353" s="136"/>
      <c r="FY353" s="136"/>
      <c r="FZ353" s="136"/>
      <c r="GA353" s="136"/>
      <c r="GB353" s="136"/>
      <c r="GC353" s="136"/>
      <c r="GD353" s="136"/>
      <c r="GE353" s="136"/>
      <c r="GF353" s="136"/>
      <c r="GG353" s="136"/>
      <c r="GH353" s="136"/>
      <c r="GI353" s="136"/>
      <c r="GJ353" s="136"/>
      <c r="GK353" s="136"/>
      <c r="GL353" s="136"/>
      <c r="GM353" s="136"/>
      <c r="GN353" s="136"/>
      <c r="GO353" s="136"/>
      <c r="GP353" s="136"/>
      <c r="GQ353" s="136"/>
      <c r="GR353" s="136"/>
      <c r="GS353" s="136"/>
      <c r="GT353" s="136"/>
      <c r="GU353" s="136"/>
      <c r="GV353" s="136"/>
      <c r="GW353" s="136"/>
      <c r="GX353" s="136"/>
      <c r="GY353" s="136"/>
      <c r="GZ353" s="136"/>
      <c r="HA353" s="136"/>
      <c r="HB353" s="136"/>
      <c r="HC353" s="136"/>
      <c r="HD353" s="136"/>
      <c r="HE353" s="136"/>
      <c r="HF353" s="136"/>
      <c r="HG353" s="136"/>
      <c r="HH353" s="136"/>
      <c r="HI353" s="136"/>
      <c r="HJ353" s="136"/>
      <c r="HK353" s="136"/>
      <c r="HL353" s="136"/>
      <c r="HM353" s="136"/>
      <c r="HN353" s="136"/>
      <c r="HO353" s="136"/>
      <c r="HP353" s="136"/>
      <c r="HQ353" s="136"/>
      <c r="HR353" s="136"/>
      <c r="HS353" s="136"/>
      <c r="HT353" s="136"/>
      <c r="HU353" s="136"/>
      <c r="HV353" s="136"/>
      <c r="HW353" s="136"/>
      <c r="HX353" s="136"/>
      <c r="HY353" s="136"/>
      <c r="HZ353" s="136"/>
      <c r="IA353" s="136"/>
      <c r="IB353" s="136"/>
      <c r="IC353" s="136"/>
      <c r="ID353" s="136"/>
      <c r="IE353" s="136"/>
      <c r="IF353" s="136"/>
      <c r="IG353" s="136"/>
      <c r="IH353" s="136"/>
      <c r="II353" s="136"/>
      <c r="IJ353" s="136"/>
      <c r="IK353" s="136"/>
      <c r="IL353" s="136"/>
      <c r="IM353" s="136"/>
      <c r="IN353" s="136"/>
      <c r="IO353" s="136"/>
      <c r="IP353" s="136"/>
      <c r="IQ353" s="136"/>
      <c r="IR353" s="136"/>
      <c r="IS353" s="136"/>
      <c r="IT353" s="136"/>
      <c r="IU353" s="136"/>
      <c r="IV353" s="136"/>
      <c r="IW353" s="136"/>
      <c r="IX353" s="136"/>
      <c r="IY353" s="136"/>
      <c r="IZ353" s="136"/>
      <c r="JA353" s="136"/>
      <c r="JB353" s="136"/>
      <c r="JC353" s="136"/>
      <c r="JD353" s="136"/>
      <c r="JE353" s="136"/>
      <c r="JF353" s="136"/>
      <c r="JG353" s="136"/>
      <c r="JH353" s="136"/>
      <c r="JI353" s="136"/>
      <c r="JJ353" s="136"/>
      <c r="JK353" s="136"/>
      <c r="JL353" s="136"/>
      <c r="JM353" s="136"/>
      <c r="JN353" s="136"/>
      <c r="JO353" s="136"/>
      <c r="JP353" s="136"/>
      <c r="JQ353" s="136"/>
      <c r="JR353" s="136"/>
      <c r="JS353" s="136"/>
      <c r="JT353" s="136"/>
      <c r="JU353" s="136"/>
      <c r="JV353" s="136"/>
      <c r="JW353" s="136"/>
      <c r="JX353" s="136"/>
      <c r="JY353" s="136"/>
      <c r="JZ353" s="136"/>
      <c r="KA353" s="136"/>
      <c r="KB353" s="136"/>
      <c r="KC353" s="136"/>
      <c r="KD353" s="136"/>
      <c r="KE353" s="136"/>
      <c r="KF353" s="136"/>
      <c r="KG353" s="136"/>
      <c r="KH353" s="136"/>
      <c r="KI353" s="136"/>
      <c r="KJ353" s="136"/>
      <c r="KK353" s="136"/>
      <c r="KL353" s="136"/>
      <c r="KM353" s="136"/>
      <c r="KN353" s="136"/>
      <c r="KO353" s="136"/>
      <c r="KP353" s="136"/>
      <c r="KQ353" s="136"/>
      <c r="KR353" s="136"/>
      <c r="KS353" s="136"/>
      <c r="KT353" s="136"/>
      <c r="KU353" s="136"/>
      <c r="KV353" s="136"/>
      <c r="KW353" s="136"/>
      <c r="KX353" s="136"/>
      <c r="KY353" s="136"/>
      <c r="KZ353" s="136"/>
      <c r="LA353" s="136"/>
      <c r="LB353" s="136"/>
      <c r="LC353" s="136"/>
      <c r="LD353" s="136"/>
      <c r="LE353" s="136"/>
      <c r="LF353" s="136"/>
      <c r="LG353" s="136"/>
      <c r="LH353" s="136"/>
      <c r="LI353" s="136"/>
      <c r="LJ353" s="136"/>
      <c r="LK353" s="136"/>
      <c r="LL353" s="136"/>
      <c r="LM353" s="136"/>
      <c r="LN353" s="136"/>
      <c r="LO353" s="136"/>
      <c r="LP353" s="136"/>
      <c r="LQ353" s="136"/>
      <c r="LR353" s="136"/>
      <c r="LS353" s="136"/>
      <c r="LT353" s="136"/>
      <c r="LU353" s="136"/>
      <c r="LV353" s="136"/>
      <c r="LW353" s="136"/>
      <c r="LX353" s="136"/>
      <c r="LY353" s="136"/>
      <c r="LZ353" s="136"/>
      <c r="MA353" s="136"/>
      <c r="MB353" s="136"/>
      <c r="MC353" s="136"/>
      <c r="MD353" s="136"/>
      <c r="ME353" s="136"/>
      <c r="MF353" s="136"/>
      <c r="MG353" s="136"/>
      <c r="MH353" s="136"/>
      <c r="MI353" s="136"/>
      <c r="MJ353" s="136"/>
      <c r="MK353" s="136"/>
      <c r="ML353" s="136"/>
      <c r="MM353" s="136"/>
      <c r="MN353" s="136"/>
      <c r="MO353" s="136"/>
      <c r="MP353" s="136"/>
      <c r="MQ353" s="136"/>
      <c r="MR353" s="136"/>
      <c r="MS353" s="136"/>
      <c r="MT353" s="136"/>
      <c r="MU353" s="136"/>
      <c r="MV353" s="136"/>
      <c r="MW353" s="136"/>
      <c r="MX353" s="136"/>
      <c r="MY353" s="136"/>
      <c r="MZ353" s="136"/>
      <c r="NA353" s="136"/>
      <c r="NB353" s="136"/>
      <c r="NC353" s="136"/>
      <c r="ND353" s="136"/>
      <c r="NE353" s="136"/>
      <c r="NF353" s="136"/>
      <c r="NG353" s="136"/>
      <c r="NH353" s="136"/>
      <c r="NI353" s="136"/>
      <c r="NJ353" s="136"/>
      <c r="NK353" s="136"/>
      <c r="NL353" s="136"/>
      <c r="NM353" s="136"/>
      <c r="NN353" s="136"/>
      <c r="NO353" s="136"/>
      <c r="NP353" s="136"/>
      <c r="NQ353" s="136"/>
      <c r="NR353" s="136"/>
      <c r="NS353" s="136"/>
      <c r="NT353" s="136"/>
      <c r="NU353" s="136"/>
      <c r="NV353" s="136"/>
      <c r="NW353" s="136"/>
      <c r="NX353" s="136"/>
      <c r="NY353" s="136"/>
      <c r="NZ353" s="136"/>
      <c r="OA353" s="136"/>
      <c r="OB353" s="136"/>
      <c r="OC353" s="136"/>
      <c r="OD353" s="136"/>
      <c r="OE353" s="136"/>
      <c r="OF353" s="136"/>
      <c r="OG353" s="136"/>
      <c r="OH353" s="136"/>
      <c r="OI353" s="136"/>
      <c r="OJ353" s="136"/>
      <c r="OK353" s="136"/>
      <c r="OL353" s="136"/>
      <c r="OM353" s="136"/>
      <c r="ON353" s="136"/>
      <c r="OO353" s="136"/>
      <c r="OP353" s="136"/>
      <c r="OQ353" s="136"/>
      <c r="OR353" s="136"/>
      <c r="OS353" s="136"/>
      <c r="OT353" s="136"/>
      <c r="OU353" s="136"/>
      <c r="OV353" s="136"/>
      <c r="OW353" s="136"/>
      <c r="OX353" s="136"/>
      <c r="OY353" s="136"/>
      <c r="OZ353" s="136"/>
      <c r="PA353" s="136"/>
      <c r="PB353" s="136"/>
      <c r="PC353" s="136"/>
      <c r="PD353" s="136"/>
      <c r="PE353" s="136"/>
      <c r="PF353" s="136"/>
      <c r="PG353" s="136"/>
      <c r="PH353" s="136"/>
      <c r="PI353" s="136"/>
      <c r="PJ353" s="136"/>
      <c r="PK353" s="136"/>
      <c r="PL353" s="136"/>
      <c r="PM353" s="136"/>
      <c r="PN353" s="136"/>
      <c r="PO353" s="136"/>
      <c r="PP353" s="136"/>
      <c r="PQ353" s="136"/>
      <c r="PR353" s="136"/>
      <c r="PS353" s="136"/>
      <c r="PT353" s="136"/>
      <c r="PU353" s="136"/>
      <c r="PV353" s="136"/>
      <c r="PW353" s="136"/>
      <c r="PX353" s="136"/>
      <c r="PY353" s="136"/>
      <c r="PZ353" s="136"/>
      <c r="QA353" s="136"/>
      <c r="QB353" s="136"/>
      <c r="QC353" s="136"/>
      <c r="QD353" s="136"/>
      <c r="QE353" s="136"/>
      <c r="QF353" s="136"/>
      <c r="QG353" s="136"/>
      <c r="QH353" s="136"/>
      <c r="QI353" s="136"/>
      <c r="QJ353" s="136"/>
      <c r="QK353" s="136"/>
      <c r="QL353" s="136"/>
      <c r="QM353" s="136"/>
      <c r="QN353" s="136"/>
      <c r="QO353" s="136"/>
      <c r="QP353" s="136"/>
      <c r="QQ353" s="136"/>
      <c r="QR353" s="136"/>
      <c r="QS353" s="136"/>
      <c r="QT353" s="136"/>
      <c r="QU353" s="136"/>
      <c r="QV353" s="136"/>
      <c r="QW353" s="136"/>
      <c r="QX353" s="136"/>
      <c r="QY353" s="136"/>
      <c r="QZ353" s="136"/>
      <c r="RA353" s="136"/>
      <c r="RB353" s="136"/>
      <c r="RC353" s="136"/>
      <c r="RD353" s="136"/>
      <c r="RE353" s="136"/>
      <c r="RF353" s="136"/>
      <c r="RG353" s="136"/>
      <c r="RH353" s="136"/>
      <c r="RI353" s="136"/>
      <c r="RJ353" s="136"/>
      <c r="RK353" s="136"/>
      <c r="RL353" s="136"/>
      <c r="RM353" s="136"/>
      <c r="RN353" s="136"/>
      <c r="RO353" s="136"/>
      <c r="RP353" s="136"/>
      <c r="RQ353" s="136"/>
      <c r="RR353" s="136"/>
      <c r="RS353" s="136"/>
      <c r="RT353" s="136"/>
      <c r="RU353" s="136"/>
      <c r="RV353" s="136"/>
      <c r="RW353" s="136"/>
      <c r="RX353" s="136"/>
      <c r="RY353" s="136"/>
      <c r="RZ353" s="136"/>
      <c r="SA353" s="136"/>
      <c r="SB353" s="136"/>
      <c r="SC353" s="136"/>
      <c r="SD353" s="136"/>
      <c r="SE353" s="136"/>
      <c r="SF353" s="136"/>
      <c r="SG353" s="136"/>
      <c r="SH353" s="136"/>
      <c r="SI353" s="136"/>
      <c r="SJ353" s="136"/>
      <c r="SK353" s="136"/>
      <c r="SL353" s="136"/>
      <c r="SM353" s="136"/>
      <c r="SN353" s="136"/>
      <c r="SO353" s="136"/>
      <c r="SP353" s="136"/>
      <c r="SQ353" s="136"/>
      <c r="SR353" s="136"/>
      <c r="SS353" s="136"/>
      <c r="ST353" s="136"/>
      <c r="SU353" s="136"/>
      <c r="SV353" s="136"/>
      <c r="SW353" s="136"/>
      <c r="SX353" s="136"/>
      <c r="SY353" s="136"/>
      <c r="SZ353" s="136"/>
      <c r="TA353" s="136"/>
      <c r="TB353" s="136"/>
      <c r="TC353" s="136"/>
      <c r="TD353" s="136"/>
      <c r="TE353" s="136"/>
      <c r="TF353" s="136"/>
      <c r="TG353" s="136"/>
      <c r="TH353" s="136"/>
      <c r="TI353" s="136"/>
      <c r="TJ353" s="136"/>
      <c r="TK353" s="136"/>
      <c r="TL353" s="136"/>
      <c r="TM353" s="136"/>
      <c r="TN353" s="136"/>
      <c r="TO353" s="136"/>
      <c r="TP353" s="136"/>
      <c r="TQ353" s="136"/>
      <c r="TR353" s="136"/>
      <c r="TS353" s="136"/>
      <c r="TT353" s="136"/>
      <c r="TU353" s="136"/>
      <c r="TV353" s="136"/>
      <c r="TW353" s="136"/>
      <c r="TX353" s="136"/>
      <c r="TY353" s="136"/>
      <c r="TZ353" s="136"/>
      <c r="UA353" s="136"/>
      <c r="UB353" s="136"/>
      <c r="UC353" s="136"/>
      <c r="UD353" s="136"/>
      <c r="UE353" s="136"/>
      <c r="UF353" s="136"/>
      <c r="UG353" s="136"/>
      <c r="UH353" s="136"/>
      <c r="UI353" s="136"/>
      <c r="UJ353" s="136"/>
      <c r="UK353" s="136"/>
      <c r="UL353" s="136"/>
      <c r="UM353" s="136"/>
      <c r="UN353" s="136"/>
      <c r="UO353" s="136"/>
      <c r="UP353" s="136"/>
      <c r="UQ353" s="136"/>
      <c r="UR353" s="136"/>
      <c r="US353" s="136"/>
      <c r="UT353" s="136"/>
      <c r="UU353" s="136"/>
      <c r="UV353" s="136"/>
      <c r="UW353" s="136"/>
      <c r="UX353" s="136"/>
      <c r="UY353" s="136"/>
      <c r="UZ353" s="136"/>
      <c r="VA353" s="136"/>
      <c r="VB353" s="136"/>
      <c r="VC353" s="136"/>
      <c r="VD353" s="136"/>
      <c r="VE353" s="136"/>
      <c r="VF353" s="136"/>
      <c r="VG353" s="136"/>
      <c r="VH353" s="136"/>
      <c r="VI353" s="136"/>
      <c r="VJ353" s="136"/>
      <c r="VK353" s="136"/>
      <c r="VL353" s="136"/>
      <c r="VM353" s="136"/>
      <c r="VN353" s="136"/>
      <c r="VO353" s="136"/>
      <c r="VP353" s="136"/>
      <c r="VQ353" s="136"/>
      <c r="VR353" s="136"/>
      <c r="VS353" s="136"/>
      <c r="VT353" s="136"/>
      <c r="VU353" s="136"/>
      <c r="VV353" s="136"/>
      <c r="VW353" s="136"/>
      <c r="VX353" s="136"/>
      <c r="VY353" s="136"/>
      <c r="VZ353" s="136"/>
      <c r="WA353" s="136"/>
      <c r="WB353" s="136"/>
      <c r="WC353" s="136"/>
      <c r="WD353" s="136"/>
      <c r="WE353" s="136"/>
      <c r="WF353" s="136"/>
      <c r="WG353" s="136"/>
      <c r="WH353" s="136"/>
      <c r="WI353" s="136"/>
      <c r="WJ353" s="136"/>
      <c r="WK353" s="136"/>
      <c r="WL353" s="136"/>
      <c r="WM353" s="136"/>
      <c r="WN353" s="136"/>
      <c r="WO353" s="136"/>
      <c r="WP353" s="136"/>
      <c r="WQ353" s="136"/>
      <c r="WR353" s="136"/>
      <c r="WS353" s="136"/>
      <c r="WT353" s="136"/>
      <c r="WU353" s="136"/>
      <c r="WV353" s="136"/>
      <c r="WW353" s="136"/>
      <c r="WX353" s="136"/>
      <c r="WY353" s="136"/>
      <c r="WZ353" s="136"/>
      <c r="XA353" s="136"/>
      <c r="XB353" s="136"/>
      <c r="XC353" s="136"/>
      <c r="XD353" s="136"/>
      <c r="XE353" s="136"/>
      <c r="XF353" s="136"/>
      <c r="XG353" s="136"/>
      <c r="XH353" s="136"/>
      <c r="XI353" s="136"/>
      <c r="XJ353" s="136"/>
      <c r="XK353" s="136"/>
      <c r="XL353" s="136"/>
      <c r="XM353" s="136"/>
      <c r="XN353" s="136"/>
      <c r="XO353" s="136"/>
      <c r="XP353" s="136"/>
      <c r="XQ353" s="136"/>
      <c r="XR353" s="136"/>
      <c r="XS353" s="136"/>
      <c r="XT353" s="136"/>
      <c r="XU353" s="136"/>
      <c r="XV353" s="136"/>
      <c r="XW353" s="136"/>
      <c r="XX353" s="136"/>
      <c r="XY353" s="136"/>
      <c r="XZ353" s="136"/>
      <c r="YA353" s="136"/>
      <c r="YB353" s="136"/>
      <c r="YC353" s="136"/>
      <c r="YD353" s="136"/>
      <c r="YE353" s="136"/>
      <c r="YF353" s="136"/>
      <c r="YG353" s="136"/>
      <c r="YH353" s="136"/>
      <c r="YI353" s="136"/>
      <c r="YJ353" s="136"/>
      <c r="YK353" s="136"/>
      <c r="YL353" s="136"/>
      <c r="YM353" s="136"/>
      <c r="YN353" s="136"/>
      <c r="YO353" s="136"/>
      <c r="YP353" s="136"/>
      <c r="YQ353" s="136"/>
      <c r="YR353" s="136"/>
      <c r="YS353" s="136"/>
      <c r="YT353" s="136"/>
      <c r="YU353" s="136"/>
      <c r="YV353" s="136"/>
      <c r="YW353" s="136"/>
      <c r="YX353" s="136"/>
      <c r="YY353" s="136"/>
      <c r="YZ353" s="136"/>
      <c r="ZA353" s="136"/>
      <c r="ZB353" s="136"/>
      <c r="ZC353" s="136"/>
      <c r="ZD353" s="136"/>
      <c r="ZE353" s="136"/>
      <c r="ZF353" s="136"/>
      <c r="ZG353" s="136"/>
      <c r="ZH353" s="136"/>
      <c r="ZI353" s="136"/>
      <c r="ZJ353" s="136"/>
      <c r="ZK353" s="136"/>
      <c r="ZL353" s="136"/>
      <c r="ZM353" s="136"/>
      <c r="ZN353" s="136"/>
      <c r="ZO353" s="136"/>
      <c r="ZP353" s="136"/>
      <c r="ZQ353" s="136"/>
      <c r="ZR353" s="136"/>
      <c r="ZS353" s="136"/>
      <c r="ZT353" s="136"/>
      <c r="ZU353" s="136"/>
      <c r="ZV353" s="136"/>
      <c r="ZW353" s="136"/>
      <c r="ZX353" s="136"/>
      <c r="ZY353" s="136"/>
      <c r="ZZ353" s="136"/>
      <c r="AAA353" s="136"/>
      <c r="AAB353" s="136"/>
      <c r="AAC353" s="136"/>
      <c r="AAD353" s="136"/>
      <c r="AAE353" s="136"/>
      <c r="AAF353" s="136"/>
      <c r="AAG353" s="136"/>
      <c r="AAH353" s="136"/>
      <c r="AAI353" s="136"/>
      <c r="AAJ353" s="136"/>
      <c r="AAK353" s="136"/>
      <c r="AAL353" s="136"/>
      <c r="AAM353" s="136"/>
      <c r="AAN353" s="136"/>
      <c r="AAO353" s="136"/>
      <c r="AAP353" s="136"/>
      <c r="AAQ353" s="136"/>
      <c r="AAR353" s="136"/>
      <c r="AAS353" s="136"/>
      <c r="AAT353" s="136"/>
      <c r="AAU353" s="136"/>
      <c r="AAV353" s="136"/>
      <c r="AAW353" s="136"/>
      <c r="AAX353" s="136"/>
      <c r="AAY353" s="136"/>
      <c r="AAZ353" s="136"/>
      <c r="ABA353" s="136"/>
      <c r="ABB353" s="136"/>
      <c r="ABC353" s="136"/>
      <c r="ABD353" s="136"/>
      <c r="ABE353" s="136"/>
      <c r="ABF353" s="136"/>
      <c r="ABG353" s="136"/>
      <c r="ABH353" s="136"/>
      <c r="ABI353" s="136"/>
      <c r="ABJ353" s="136"/>
      <c r="ABK353" s="136"/>
      <c r="ABL353" s="136"/>
      <c r="ABM353" s="136"/>
      <c r="ABN353" s="136"/>
      <c r="ABO353" s="136"/>
      <c r="ABP353" s="136"/>
      <c r="ABQ353" s="136"/>
      <c r="ABR353" s="136"/>
      <c r="ABS353" s="136"/>
      <c r="ABT353" s="136"/>
      <c r="ABU353" s="136"/>
      <c r="ABV353" s="136"/>
      <c r="ABW353" s="136"/>
      <c r="ABX353" s="136"/>
      <c r="ABY353" s="136"/>
      <c r="ABZ353" s="136"/>
      <c r="ACA353" s="136"/>
      <c r="ACB353" s="136"/>
      <c r="ACC353" s="136"/>
      <c r="ACD353" s="136"/>
      <c r="ACE353" s="136"/>
      <c r="ACF353" s="136"/>
      <c r="ACG353" s="136"/>
      <c r="ACH353" s="136"/>
      <c r="ACI353" s="136"/>
      <c r="ACJ353" s="136"/>
      <c r="ACK353" s="136"/>
      <c r="ACL353" s="136"/>
      <c r="ACM353" s="136"/>
      <c r="ACN353" s="136"/>
      <c r="ACO353" s="136"/>
      <c r="ACP353" s="136"/>
      <c r="ACQ353" s="136"/>
      <c r="ACR353" s="136"/>
      <c r="ACS353" s="136"/>
      <c r="ACT353" s="136"/>
      <c r="ACU353" s="136"/>
      <c r="ACV353" s="136"/>
      <c r="ACW353" s="136"/>
      <c r="ACX353" s="136"/>
      <c r="ACY353" s="136"/>
      <c r="ACZ353" s="136"/>
      <c r="ADA353" s="136"/>
      <c r="ADB353" s="136"/>
      <c r="ADC353" s="136"/>
      <c r="ADD353" s="136"/>
      <c r="ADE353" s="136"/>
      <c r="ADF353" s="136"/>
      <c r="ADG353" s="136"/>
      <c r="ADH353" s="136"/>
      <c r="ADI353" s="136"/>
      <c r="ADJ353" s="136"/>
      <c r="ADK353" s="136"/>
      <c r="ADL353" s="136"/>
      <c r="ADM353" s="136"/>
      <c r="ADN353" s="136"/>
      <c r="ADO353" s="136"/>
      <c r="ADP353" s="136"/>
      <c r="ADQ353" s="136"/>
      <c r="ADR353" s="136"/>
      <c r="ADS353" s="136"/>
      <c r="ADT353" s="136"/>
      <c r="ADU353" s="136"/>
      <c r="ADV353" s="136"/>
      <c r="ADW353" s="136"/>
      <c r="ADX353" s="136"/>
      <c r="ADY353" s="136"/>
      <c r="ADZ353" s="136"/>
      <c r="AEA353" s="136"/>
      <c r="AEB353" s="136"/>
      <c r="AEC353" s="136"/>
      <c r="AED353" s="136"/>
      <c r="AEE353" s="136"/>
      <c r="AEF353" s="136"/>
      <c r="AEG353" s="136"/>
      <c r="AEH353" s="136"/>
      <c r="AEI353" s="136"/>
      <c r="AEJ353" s="136"/>
      <c r="AEK353" s="136"/>
      <c r="AEL353" s="136"/>
      <c r="AEM353" s="136"/>
      <c r="AEN353" s="136"/>
      <c r="AEO353" s="136"/>
      <c r="AEP353" s="136"/>
      <c r="AEQ353" s="136"/>
      <c r="AER353" s="136"/>
      <c r="AES353" s="136"/>
      <c r="AET353" s="136"/>
      <c r="AEU353" s="136"/>
      <c r="AEV353" s="136"/>
      <c r="AEW353" s="136"/>
      <c r="AEX353" s="136"/>
      <c r="AEY353" s="136"/>
      <c r="AEZ353" s="136"/>
      <c r="AFA353" s="136"/>
      <c r="AFB353" s="136"/>
      <c r="AFC353" s="136"/>
      <c r="AFD353" s="136"/>
      <c r="AFE353" s="136"/>
      <c r="AFF353" s="136"/>
      <c r="AFG353" s="136"/>
      <c r="AFH353" s="136"/>
      <c r="AFI353" s="136"/>
      <c r="AFJ353" s="136"/>
      <c r="AFK353" s="136"/>
      <c r="AFL353" s="136"/>
      <c r="AFM353" s="136"/>
      <c r="AFN353" s="136"/>
      <c r="AFO353" s="136"/>
      <c r="AFP353" s="136"/>
      <c r="AFQ353" s="136"/>
      <c r="AFR353" s="136"/>
      <c r="AFS353" s="136"/>
      <c r="AFT353" s="136"/>
      <c r="AFU353" s="136"/>
      <c r="AFV353" s="136"/>
      <c r="AFW353" s="136"/>
      <c r="AFX353" s="136"/>
      <c r="AFY353" s="136"/>
      <c r="AFZ353" s="136"/>
      <c r="AGA353" s="136"/>
      <c r="AGB353" s="136"/>
      <c r="AGC353" s="136"/>
      <c r="AGD353" s="136"/>
      <c r="AGE353" s="136"/>
      <c r="AGF353" s="136"/>
      <c r="AGG353" s="136"/>
      <c r="AGH353" s="136"/>
      <c r="AGI353" s="136"/>
      <c r="AGJ353" s="136"/>
      <c r="AGK353" s="136"/>
      <c r="AGL353" s="136"/>
      <c r="AGM353" s="136"/>
      <c r="AGN353" s="136"/>
      <c r="AGO353" s="136"/>
      <c r="AGP353" s="136"/>
      <c r="AGQ353" s="136"/>
      <c r="AGR353" s="136"/>
      <c r="AGS353" s="136"/>
      <c r="AGT353" s="136"/>
      <c r="AGU353" s="136"/>
      <c r="AGV353" s="136"/>
      <c r="AGW353" s="136"/>
      <c r="AGX353" s="136"/>
      <c r="AGY353" s="136"/>
      <c r="AGZ353" s="136"/>
      <c r="AHA353" s="136"/>
      <c r="AHB353" s="136"/>
      <c r="AHC353" s="136"/>
      <c r="AHD353" s="136"/>
      <c r="AHE353" s="136"/>
      <c r="AHF353" s="136"/>
      <c r="AHG353" s="136"/>
      <c r="AHH353" s="136"/>
      <c r="AHI353" s="136"/>
      <c r="AHJ353" s="136"/>
      <c r="AHK353" s="136"/>
      <c r="AHL353" s="136"/>
      <c r="AHM353" s="136"/>
      <c r="AHN353" s="136"/>
      <c r="AHO353" s="136"/>
      <c r="AHP353" s="136"/>
      <c r="AHQ353" s="136"/>
      <c r="AHR353" s="136"/>
      <c r="AHS353" s="136"/>
      <c r="AHT353" s="136"/>
      <c r="AHU353" s="136"/>
      <c r="AHV353" s="136"/>
      <c r="AHW353" s="136"/>
      <c r="AHX353" s="136"/>
      <c r="AHY353" s="136"/>
      <c r="AHZ353" s="136"/>
      <c r="AIA353" s="136"/>
      <c r="AIB353" s="136"/>
      <c r="AIC353" s="136"/>
      <c r="AID353" s="136"/>
      <c r="AIE353" s="136"/>
      <c r="AIF353" s="136"/>
      <c r="AIG353" s="136"/>
      <c r="AIH353" s="136"/>
      <c r="AII353" s="136"/>
      <c r="AIJ353" s="136"/>
      <c r="AIK353" s="136"/>
      <c r="AIL353" s="136"/>
      <c r="AIM353" s="136"/>
      <c r="AIN353" s="136"/>
      <c r="AIO353" s="136"/>
      <c r="AIP353" s="136"/>
      <c r="AIQ353" s="136"/>
      <c r="AIR353" s="136"/>
      <c r="AIS353" s="136"/>
      <c r="AIT353" s="136"/>
      <c r="AIU353" s="136"/>
      <c r="AIV353" s="136"/>
      <c r="AIW353" s="136"/>
      <c r="AIX353" s="136"/>
      <c r="AIY353" s="136"/>
      <c r="AIZ353" s="136"/>
      <c r="AJA353" s="136"/>
      <c r="AJB353" s="136"/>
      <c r="AJC353" s="136"/>
      <c r="AJD353" s="136"/>
      <c r="AJE353" s="136"/>
      <c r="AJF353" s="136"/>
      <c r="AJG353" s="136"/>
      <c r="AJH353" s="136"/>
      <c r="AJI353" s="136"/>
      <c r="AJJ353" s="136"/>
      <c r="AJK353" s="136"/>
      <c r="AJL353" s="136"/>
      <c r="AJM353" s="136"/>
      <c r="AJN353" s="136"/>
      <c r="AJO353" s="136"/>
      <c r="AJP353" s="136"/>
      <c r="AJQ353" s="136"/>
      <c r="AJR353" s="136"/>
      <c r="AJS353" s="136"/>
      <c r="AJT353" s="136"/>
      <c r="AJU353" s="136"/>
      <c r="AJV353" s="136"/>
      <c r="AJW353" s="136"/>
      <c r="AJX353" s="136"/>
      <c r="AJY353" s="136"/>
      <c r="AJZ353" s="136"/>
      <c r="AKA353" s="136"/>
      <c r="AKB353" s="136"/>
      <c r="AKC353" s="136"/>
      <c r="AKD353" s="136"/>
      <c r="AKE353" s="136"/>
      <c r="AKF353" s="136"/>
      <c r="AKG353" s="136"/>
      <c r="AKH353" s="136"/>
      <c r="AKI353" s="136"/>
      <c r="AKJ353" s="136"/>
      <c r="AKK353" s="136"/>
      <c r="AKL353" s="136"/>
      <c r="AKM353" s="136"/>
      <c r="AKN353" s="136"/>
      <c r="AKO353" s="136"/>
      <c r="AKP353" s="136"/>
      <c r="AKQ353" s="136"/>
      <c r="AKR353" s="136"/>
      <c r="AKS353" s="136"/>
      <c r="AKT353" s="136"/>
      <c r="AKU353" s="136"/>
      <c r="AKV353" s="136"/>
      <c r="AKW353" s="136"/>
      <c r="AKX353" s="136"/>
      <c r="AKY353" s="136"/>
      <c r="AKZ353" s="136"/>
      <c r="ALA353" s="136"/>
      <c r="ALB353" s="136"/>
      <c r="ALC353" s="136"/>
      <c r="ALD353" s="136"/>
      <c r="ALE353" s="136"/>
      <c r="ALF353" s="136"/>
      <c r="ALG353" s="136"/>
      <c r="ALH353" s="136"/>
      <c r="ALI353" s="136"/>
      <c r="ALJ353" s="136"/>
      <c r="ALK353" s="136"/>
      <c r="ALL353" s="136"/>
      <c r="ALM353" s="136"/>
      <c r="ALN353" s="136"/>
      <c r="ALO353" s="136"/>
      <c r="ALP353" s="136"/>
      <c r="ALQ353" s="136"/>
      <c r="ALR353" s="136"/>
      <c r="ALS353" s="136"/>
      <c r="ALT353" s="136"/>
      <c r="ALU353" s="136"/>
      <c r="ALV353" s="136"/>
      <c r="ALW353" s="136"/>
      <c r="ALX353" s="136"/>
      <c r="ALY353" s="136"/>
      <c r="ALZ353" s="136"/>
      <c r="AMA353" s="136"/>
      <c r="AMB353" s="136"/>
      <c r="AMC353" s="136"/>
      <c r="AMD353" s="136"/>
      <c r="AME353" s="136"/>
      <c r="AMF353" s="136"/>
      <c r="AMG353" s="136"/>
      <c r="AMH353" s="136"/>
      <c r="AMI353" s="136"/>
    </row>
    <row r="354" spans="1:1024" x14ac:dyDescent="0.25">
      <c r="A354" s="261" t="s">
        <v>1315</v>
      </c>
      <c r="B354" s="193">
        <v>354</v>
      </c>
      <c r="C354" s="197" t="s">
        <v>1316</v>
      </c>
      <c r="D354" s="214" t="s">
        <v>1317</v>
      </c>
      <c r="E354" s="136"/>
      <c r="F354" s="238"/>
      <c r="G354" s="214"/>
      <c r="H354" s="209">
        <v>4</v>
      </c>
      <c r="I354" s="367"/>
      <c r="J354" s="409">
        <v>2</v>
      </c>
      <c r="K354" s="409">
        <v>2</v>
      </c>
      <c r="L354" s="409">
        <v>1</v>
      </c>
      <c r="M354" s="409">
        <v>1</v>
      </c>
      <c r="N354" s="161"/>
      <c r="O354" s="413">
        <v>3</v>
      </c>
      <c r="P354" s="409">
        <v>2</v>
      </c>
      <c r="Q354" s="409">
        <v>2</v>
      </c>
      <c r="R354" s="161"/>
      <c r="S354" s="161"/>
      <c r="T354" s="161"/>
      <c r="U354" s="414"/>
      <c r="V354" s="256">
        <f>IF(O354=1,10,100)</f>
        <v>100</v>
      </c>
      <c r="W354" s="256">
        <f>IF(O354=1,1,IF(O354=2,10,100))</f>
        <v>100</v>
      </c>
      <c r="X354" s="256">
        <f>IF(O354=3,20,100)</f>
        <v>20</v>
      </c>
      <c r="Y354" s="256">
        <f>IF(P354=1,10,100)</f>
        <v>100</v>
      </c>
      <c r="Z354" s="256">
        <f>IF(P354=1,1,IF(P354=2,10,100))</f>
        <v>10</v>
      </c>
      <c r="AA354" s="257">
        <f>IF(OR(EXACT(Q354,"1A"),EXACT(Q354,"1B")),0.1,IF(Q354=2,1,100))</f>
        <v>1</v>
      </c>
      <c r="AB354" s="257">
        <f>IF(OR(EXACT(R354,"1A"),EXACT(R354,"1B")),0.1,IF(R354=2,1,100))</f>
        <v>100</v>
      </c>
      <c r="AC354" s="257">
        <f>IF(OR(EXACT(S354,"1A"),EXACT(S354,"1B")),0.3,IF(S354=2,3,100))</f>
        <v>100</v>
      </c>
      <c r="AD354" s="136"/>
      <c r="AE354" s="262">
        <v>0.1</v>
      </c>
      <c r="AF354" s="258">
        <v>5</v>
      </c>
      <c r="AG354" s="258">
        <v>5</v>
      </c>
      <c r="AH354" s="249">
        <f>IF(OR(EXACT(J354,"1A"),EXACT(J354,"1B"),EXACT(J354,"1C"),K354=1),3,100)</f>
        <v>100</v>
      </c>
      <c r="AI354" s="249">
        <f>IF(OR(EXACT(J354,"1A"),EXACT(J354,"1B"),EXACT(J354,"1C")),5,100)</f>
        <v>100</v>
      </c>
      <c r="AJ354" s="251"/>
      <c r="AK354" s="136"/>
      <c r="AL354" s="136"/>
      <c r="AM354" s="251"/>
      <c r="AN354" s="136"/>
      <c r="AO354" s="136"/>
      <c r="AP354" s="220" t="s">
        <v>1299</v>
      </c>
      <c r="AQ354" s="199" t="s">
        <v>1291</v>
      </c>
      <c r="AR354" s="220" t="s">
        <v>1300</v>
      </c>
      <c r="AS354" s="136"/>
      <c r="AT354" s="136"/>
      <c r="AU354" s="136"/>
      <c r="AV354" s="136"/>
      <c r="AW354" s="136"/>
      <c r="AX354" s="136"/>
      <c r="AY354" s="136"/>
      <c r="AZ354" s="136"/>
      <c r="BA354" s="136"/>
      <c r="BB354" s="136"/>
      <c r="BC354" s="136"/>
      <c r="BD354" s="136"/>
      <c r="BE354" s="136"/>
      <c r="BF354" s="136"/>
      <c r="BG354" s="136"/>
      <c r="BH354" s="136"/>
      <c r="BI354" s="136"/>
      <c r="BJ354" s="136"/>
      <c r="BK354" s="136"/>
      <c r="BL354" s="136"/>
      <c r="BM354" s="136"/>
      <c r="BN354" s="136"/>
      <c r="BO354" s="136"/>
      <c r="BP354" s="136"/>
      <c r="BQ354" s="136"/>
      <c r="BR354" s="136"/>
      <c r="BS354" s="136"/>
      <c r="BT354" s="136"/>
      <c r="BU354" s="136"/>
      <c r="BV354" s="136"/>
      <c r="BW354" s="136"/>
      <c r="BX354" s="136"/>
      <c r="BY354" s="136"/>
      <c r="BZ354" s="136"/>
      <c r="CA354" s="136"/>
      <c r="CB354" s="136"/>
      <c r="CC354" s="136"/>
      <c r="CD354" s="136"/>
      <c r="CE354" s="136"/>
      <c r="CF354" s="136"/>
      <c r="CG354" s="136"/>
      <c r="CH354" s="136"/>
      <c r="CI354" s="136"/>
      <c r="CJ354" s="136"/>
      <c r="CK354" s="136"/>
      <c r="CL354" s="136"/>
      <c r="CM354" s="136"/>
      <c r="CN354" s="136"/>
      <c r="CO354" s="136"/>
      <c r="CP354" s="136"/>
      <c r="CQ354" s="136"/>
      <c r="CR354" s="136"/>
      <c r="CS354" s="136"/>
      <c r="CT354" s="136"/>
      <c r="CU354" s="136"/>
      <c r="CV354" s="136"/>
      <c r="CW354" s="136"/>
      <c r="CX354" s="136"/>
      <c r="CY354" s="136"/>
      <c r="CZ354" s="136"/>
      <c r="DA354" s="136"/>
      <c r="DB354" s="136"/>
      <c r="DC354" s="136"/>
      <c r="DD354" s="136"/>
      <c r="DE354" s="136"/>
      <c r="DF354" s="136"/>
      <c r="DG354" s="136"/>
      <c r="DH354" s="136"/>
      <c r="DI354" s="136"/>
      <c r="DJ354" s="136"/>
      <c r="DK354" s="136"/>
      <c r="DL354" s="136"/>
      <c r="DM354" s="136"/>
      <c r="DN354" s="136"/>
      <c r="DO354" s="136"/>
      <c r="DP354" s="136"/>
      <c r="DQ354" s="136"/>
      <c r="DR354" s="136"/>
      <c r="DS354" s="136"/>
      <c r="DT354" s="136"/>
      <c r="DU354" s="136"/>
      <c r="DV354" s="136"/>
      <c r="DW354" s="136"/>
      <c r="DX354" s="136"/>
      <c r="DY354" s="136"/>
      <c r="DZ354" s="136"/>
      <c r="EA354" s="136"/>
      <c r="EB354" s="136"/>
      <c r="EC354" s="136"/>
      <c r="ED354" s="136"/>
      <c r="EE354" s="136"/>
      <c r="EF354" s="136"/>
      <c r="EG354" s="136"/>
      <c r="EH354" s="136"/>
      <c r="EI354" s="136"/>
      <c r="EJ354" s="136"/>
      <c r="EK354" s="136"/>
      <c r="EL354" s="136"/>
      <c r="EM354" s="136"/>
      <c r="EN354" s="136"/>
      <c r="EO354" s="136"/>
      <c r="EP354" s="136"/>
      <c r="EQ354" s="136"/>
      <c r="ER354" s="136"/>
      <c r="ES354" s="136"/>
      <c r="ET354" s="136"/>
      <c r="EU354" s="136"/>
      <c r="EV354" s="136"/>
      <c r="EW354" s="136"/>
      <c r="EX354" s="136"/>
      <c r="EY354" s="136"/>
      <c r="EZ354" s="136"/>
      <c r="FA354" s="136"/>
      <c r="FB354" s="136"/>
      <c r="FC354" s="136"/>
      <c r="FD354" s="136"/>
      <c r="FE354" s="136"/>
      <c r="FF354" s="136"/>
      <c r="FG354" s="136"/>
      <c r="FH354" s="136"/>
      <c r="FI354" s="136"/>
      <c r="FJ354" s="136"/>
      <c r="FK354" s="136"/>
      <c r="FL354" s="136"/>
      <c r="FM354" s="136"/>
      <c r="FN354" s="136"/>
      <c r="FO354" s="136"/>
      <c r="FP354" s="136"/>
      <c r="FQ354" s="136"/>
      <c r="FR354" s="136"/>
      <c r="FS354" s="136"/>
      <c r="FT354" s="136"/>
      <c r="FU354" s="136"/>
      <c r="FV354" s="136"/>
      <c r="FW354" s="136"/>
      <c r="FX354" s="136"/>
      <c r="FY354" s="136"/>
      <c r="FZ354" s="136"/>
      <c r="GA354" s="136"/>
      <c r="GB354" s="136"/>
      <c r="GC354" s="136"/>
      <c r="GD354" s="136"/>
      <c r="GE354" s="136"/>
      <c r="GF354" s="136"/>
      <c r="GG354" s="136"/>
      <c r="GH354" s="136"/>
      <c r="GI354" s="136"/>
      <c r="GJ354" s="136"/>
      <c r="GK354" s="136"/>
      <c r="GL354" s="136"/>
      <c r="GM354" s="136"/>
      <c r="GN354" s="136"/>
      <c r="GO354" s="136"/>
      <c r="GP354" s="136"/>
      <c r="GQ354" s="136"/>
      <c r="GR354" s="136"/>
      <c r="GS354" s="136"/>
      <c r="GT354" s="136"/>
      <c r="GU354" s="136"/>
      <c r="GV354" s="136"/>
      <c r="GW354" s="136"/>
      <c r="GX354" s="136"/>
      <c r="GY354" s="136"/>
      <c r="GZ354" s="136"/>
      <c r="HA354" s="136"/>
      <c r="HB354" s="136"/>
      <c r="HC354" s="136"/>
      <c r="HD354" s="136"/>
      <c r="HE354" s="136"/>
      <c r="HF354" s="136"/>
      <c r="HG354" s="136"/>
      <c r="HH354" s="136"/>
      <c r="HI354" s="136"/>
      <c r="HJ354" s="136"/>
      <c r="HK354" s="136"/>
      <c r="HL354" s="136"/>
      <c r="HM354" s="136"/>
      <c r="HN354" s="136"/>
      <c r="HO354" s="136"/>
      <c r="HP354" s="136"/>
      <c r="HQ354" s="136"/>
      <c r="HR354" s="136"/>
      <c r="HS354" s="136"/>
      <c r="HT354" s="136"/>
      <c r="HU354" s="136"/>
      <c r="HV354" s="136"/>
      <c r="HW354" s="136"/>
      <c r="HX354" s="136"/>
      <c r="HY354" s="136"/>
      <c r="HZ354" s="136"/>
      <c r="IA354" s="136"/>
      <c r="IB354" s="136"/>
      <c r="IC354" s="136"/>
      <c r="ID354" s="136"/>
      <c r="IE354" s="136"/>
      <c r="IF354" s="136"/>
      <c r="IG354" s="136"/>
      <c r="IH354" s="136"/>
      <c r="II354" s="136"/>
      <c r="IJ354" s="136"/>
      <c r="IK354" s="136"/>
      <c r="IL354" s="136"/>
      <c r="IM354" s="136"/>
      <c r="IN354" s="136"/>
      <c r="IO354" s="136"/>
      <c r="IP354" s="136"/>
      <c r="IQ354" s="136"/>
      <c r="IR354" s="136"/>
      <c r="IS354" s="136"/>
      <c r="IT354" s="136"/>
      <c r="IU354" s="136"/>
      <c r="IV354" s="136"/>
      <c r="IW354" s="136"/>
      <c r="IX354" s="136"/>
      <c r="IY354" s="136"/>
      <c r="IZ354" s="136"/>
      <c r="JA354" s="136"/>
      <c r="JB354" s="136"/>
      <c r="JC354" s="136"/>
      <c r="JD354" s="136"/>
      <c r="JE354" s="136"/>
      <c r="JF354" s="136"/>
      <c r="JG354" s="136"/>
      <c r="JH354" s="136"/>
      <c r="JI354" s="136"/>
      <c r="JJ354" s="136"/>
      <c r="JK354" s="136"/>
      <c r="JL354" s="136"/>
      <c r="JM354" s="136"/>
      <c r="JN354" s="136"/>
      <c r="JO354" s="136"/>
      <c r="JP354" s="136"/>
      <c r="JQ354" s="136"/>
      <c r="JR354" s="136"/>
      <c r="JS354" s="136"/>
      <c r="JT354" s="136"/>
      <c r="JU354" s="136"/>
      <c r="JV354" s="136"/>
      <c r="JW354" s="136"/>
      <c r="JX354" s="136"/>
      <c r="JY354" s="136"/>
      <c r="JZ354" s="136"/>
      <c r="KA354" s="136"/>
      <c r="KB354" s="136"/>
      <c r="KC354" s="136"/>
      <c r="KD354" s="136"/>
      <c r="KE354" s="136"/>
      <c r="KF354" s="136"/>
      <c r="KG354" s="136"/>
      <c r="KH354" s="136"/>
      <c r="KI354" s="136"/>
      <c r="KJ354" s="136"/>
      <c r="KK354" s="136"/>
      <c r="KL354" s="136"/>
      <c r="KM354" s="136"/>
      <c r="KN354" s="136"/>
      <c r="KO354" s="136"/>
      <c r="KP354" s="136"/>
      <c r="KQ354" s="136"/>
      <c r="KR354" s="136"/>
      <c r="KS354" s="136"/>
      <c r="KT354" s="136"/>
      <c r="KU354" s="136"/>
      <c r="KV354" s="136"/>
      <c r="KW354" s="136"/>
      <c r="KX354" s="136"/>
      <c r="KY354" s="136"/>
      <c r="KZ354" s="136"/>
      <c r="LA354" s="136"/>
      <c r="LB354" s="136"/>
      <c r="LC354" s="136"/>
      <c r="LD354" s="136"/>
      <c r="LE354" s="136"/>
      <c r="LF354" s="136"/>
      <c r="LG354" s="136"/>
      <c r="LH354" s="136"/>
      <c r="LI354" s="136"/>
      <c r="LJ354" s="136"/>
      <c r="LK354" s="136"/>
      <c r="LL354" s="136"/>
      <c r="LM354" s="136"/>
      <c r="LN354" s="136"/>
      <c r="LO354" s="136"/>
      <c r="LP354" s="136"/>
      <c r="LQ354" s="136"/>
      <c r="LR354" s="136"/>
      <c r="LS354" s="136"/>
      <c r="LT354" s="136"/>
      <c r="LU354" s="136"/>
      <c r="LV354" s="136"/>
      <c r="LW354" s="136"/>
      <c r="LX354" s="136"/>
      <c r="LY354" s="136"/>
      <c r="LZ354" s="136"/>
      <c r="MA354" s="136"/>
      <c r="MB354" s="136"/>
      <c r="MC354" s="136"/>
      <c r="MD354" s="136"/>
      <c r="ME354" s="136"/>
      <c r="MF354" s="136"/>
      <c r="MG354" s="136"/>
      <c r="MH354" s="136"/>
      <c r="MI354" s="136"/>
      <c r="MJ354" s="136"/>
      <c r="MK354" s="136"/>
      <c r="ML354" s="136"/>
      <c r="MM354" s="136"/>
      <c r="MN354" s="136"/>
      <c r="MO354" s="136"/>
      <c r="MP354" s="136"/>
      <c r="MQ354" s="136"/>
      <c r="MR354" s="136"/>
      <c r="MS354" s="136"/>
      <c r="MT354" s="136"/>
      <c r="MU354" s="136"/>
      <c r="MV354" s="136"/>
      <c r="MW354" s="136"/>
      <c r="MX354" s="136"/>
      <c r="MY354" s="136"/>
      <c r="MZ354" s="136"/>
      <c r="NA354" s="136"/>
      <c r="NB354" s="136"/>
      <c r="NC354" s="136"/>
      <c r="ND354" s="136"/>
      <c r="NE354" s="136"/>
      <c r="NF354" s="136"/>
      <c r="NG354" s="136"/>
      <c r="NH354" s="136"/>
      <c r="NI354" s="136"/>
      <c r="NJ354" s="136"/>
      <c r="NK354" s="136"/>
      <c r="NL354" s="136"/>
      <c r="NM354" s="136"/>
      <c r="NN354" s="136"/>
      <c r="NO354" s="136"/>
      <c r="NP354" s="136"/>
      <c r="NQ354" s="136"/>
      <c r="NR354" s="136"/>
      <c r="NS354" s="136"/>
      <c r="NT354" s="136"/>
      <c r="NU354" s="136"/>
      <c r="NV354" s="136"/>
      <c r="NW354" s="136"/>
      <c r="NX354" s="136"/>
      <c r="NY354" s="136"/>
      <c r="NZ354" s="136"/>
      <c r="OA354" s="136"/>
      <c r="OB354" s="136"/>
      <c r="OC354" s="136"/>
      <c r="OD354" s="136"/>
      <c r="OE354" s="136"/>
      <c r="OF354" s="136"/>
      <c r="OG354" s="136"/>
      <c r="OH354" s="136"/>
      <c r="OI354" s="136"/>
      <c r="OJ354" s="136"/>
      <c r="OK354" s="136"/>
      <c r="OL354" s="136"/>
      <c r="OM354" s="136"/>
      <c r="ON354" s="136"/>
      <c r="OO354" s="136"/>
      <c r="OP354" s="136"/>
      <c r="OQ354" s="136"/>
      <c r="OR354" s="136"/>
      <c r="OS354" s="136"/>
      <c r="OT354" s="136"/>
      <c r="OU354" s="136"/>
      <c r="OV354" s="136"/>
      <c r="OW354" s="136"/>
      <c r="OX354" s="136"/>
      <c r="OY354" s="136"/>
      <c r="OZ354" s="136"/>
      <c r="PA354" s="136"/>
      <c r="PB354" s="136"/>
      <c r="PC354" s="136"/>
      <c r="PD354" s="136"/>
      <c r="PE354" s="136"/>
      <c r="PF354" s="136"/>
      <c r="PG354" s="136"/>
      <c r="PH354" s="136"/>
      <c r="PI354" s="136"/>
      <c r="PJ354" s="136"/>
      <c r="PK354" s="136"/>
      <c r="PL354" s="136"/>
      <c r="PM354" s="136"/>
      <c r="PN354" s="136"/>
      <c r="PO354" s="136"/>
      <c r="PP354" s="136"/>
      <c r="PQ354" s="136"/>
      <c r="PR354" s="136"/>
      <c r="PS354" s="136"/>
      <c r="PT354" s="136"/>
      <c r="PU354" s="136"/>
      <c r="PV354" s="136"/>
      <c r="PW354" s="136"/>
      <c r="PX354" s="136"/>
      <c r="PY354" s="136"/>
      <c r="PZ354" s="136"/>
      <c r="QA354" s="136"/>
      <c r="QB354" s="136"/>
      <c r="QC354" s="136"/>
      <c r="QD354" s="136"/>
      <c r="QE354" s="136"/>
      <c r="QF354" s="136"/>
      <c r="QG354" s="136"/>
      <c r="QH354" s="136"/>
      <c r="QI354" s="136"/>
      <c r="QJ354" s="136"/>
      <c r="QK354" s="136"/>
      <c r="QL354" s="136"/>
      <c r="QM354" s="136"/>
      <c r="QN354" s="136"/>
      <c r="QO354" s="136"/>
      <c r="QP354" s="136"/>
      <c r="QQ354" s="136"/>
      <c r="QR354" s="136"/>
      <c r="QS354" s="136"/>
      <c r="QT354" s="136"/>
      <c r="QU354" s="136"/>
      <c r="QV354" s="136"/>
      <c r="QW354" s="136"/>
      <c r="QX354" s="136"/>
      <c r="QY354" s="136"/>
      <c r="QZ354" s="136"/>
      <c r="RA354" s="136"/>
      <c r="RB354" s="136"/>
      <c r="RC354" s="136"/>
      <c r="RD354" s="136"/>
      <c r="RE354" s="136"/>
      <c r="RF354" s="136"/>
      <c r="RG354" s="136"/>
      <c r="RH354" s="136"/>
      <c r="RI354" s="136"/>
      <c r="RJ354" s="136"/>
      <c r="RK354" s="136"/>
      <c r="RL354" s="136"/>
      <c r="RM354" s="136"/>
      <c r="RN354" s="136"/>
      <c r="RO354" s="136"/>
      <c r="RP354" s="136"/>
      <c r="RQ354" s="136"/>
      <c r="RR354" s="136"/>
      <c r="RS354" s="136"/>
      <c r="RT354" s="136"/>
      <c r="RU354" s="136"/>
      <c r="RV354" s="136"/>
      <c r="RW354" s="136"/>
      <c r="RX354" s="136"/>
      <c r="RY354" s="136"/>
      <c r="RZ354" s="136"/>
      <c r="SA354" s="136"/>
      <c r="SB354" s="136"/>
      <c r="SC354" s="136"/>
      <c r="SD354" s="136"/>
      <c r="SE354" s="136"/>
      <c r="SF354" s="136"/>
      <c r="SG354" s="136"/>
      <c r="SH354" s="136"/>
      <c r="SI354" s="136"/>
      <c r="SJ354" s="136"/>
      <c r="SK354" s="136"/>
      <c r="SL354" s="136"/>
      <c r="SM354" s="136"/>
      <c r="SN354" s="136"/>
      <c r="SO354" s="136"/>
      <c r="SP354" s="136"/>
      <c r="SQ354" s="136"/>
      <c r="SR354" s="136"/>
      <c r="SS354" s="136"/>
      <c r="ST354" s="136"/>
      <c r="SU354" s="136"/>
      <c r="SV354" s="136"/>
      <c r="SW354" s="136"/>
      <c r="SX354" s="136"/>
      <c r="SY354" s="136"/>
      <c r="SZ354" s="136"/>
      <c r="TA354" s="136"/>
      <c r="TB354" s="136"/>
      <c r="TC354" s="136"/>
      <c r="TD354" s="136"/>
      <c r="TE354" s="136"/>
      <c r="TF354" s="136"/>
      <c r="TG354" s="136"/>
      <c r="TH354" s="136"/>
      <c r="TI354" s="136"/>
      <c r="TJ354" s="136"/>
      <c r="TK354" s="136"/>
      <c r="TL354" s="136"/>
      <c r="TM354" s="136"/>
      <c r="TN354" s="136"/>
      <c r="TO354" s="136"/>
      <c r="TP354" s="136"/>
      <c r="TQ354" s="136"/>
      <c r="TR354" s="136"/>
      <c r="TS354" s="136"/>
      <c r="TT354" s="136"/>
      <c r="TU354" s="136"/>
      <c r="TV354" s="136"/>
      <c r="TW354" s="136"/>
      <c r="TX354" s="136"/>
      <c r="TY354" s="136"/>
      <c r="TZ354" s="136"/>
      <c r="UA354" s="136"/>
      <c r="UB354" s="136"/>
      <c r="UC354" s="136"/>
      <c r="UD354" s="136"/>
      <c r="UE354" s="136"/>
      <c r="UF354" s="136"/>
      <c r="UG354" s="136"/>
      <c r="UH354" s="136"/>
      <c r="UI354" s="136"/>
      <c r="UJ354" s="136"/>
      <c r="UK354" s="136"/>
      <c r="UL354" s="136"/>
      <c r="UM354" s="136"/>
      <c r="UN354" s="136"/>
      <c r="UO354" s="136"/>
      <c r="UP354" s="136"/>
      <c r="UQ354" s="136"/>
      <c r="UR354" s="136"/>
      <c r="US354" s="136"/>
      <c r="UT354" s="136"/>
      <c r="UU354" s="136"/>
      <c r="UV354" s="136"/>
      <c r="UW354" s="136"/>
      <c r="UX354" s="136"/>
      <c r="UY354" s="136"/>
      <c r="UZ354" s="136"/>
      <c r="VA354" s="136"/>
      <c r="VB354" s="136"/>
      <c r="VC354" s="136"/>
      <c r="VD354" s="136"/>
      <c r="VE354" s="136"/>
      <c r="VF354" s="136"/>
      <c r="VG354" s="136"/>
      <c r="VH354" s="136"/>
      <c r="VI354" s="136"/>
      <c r="VJ354" s="136"/>
      <c r="VK354" s="136"/>
      <c r="VL354" s="136"/>
      <c r="VM354" s="136"/>
      <c r="VN354" s="136"/>
      <c r="VO354" s="136"/>
      <c r="VP354" s="136"/>
      <c r="VQ354" s="136"/>
      <c r="VR354" s="136"/>
      <c r="VS354" s="136"/>
      <c r="VT354" s="136"/>
      <c r="VU354" s="136"/>
      <c r="VV354" s="136"/>
      <c r="VW354" s="136"/>
      <c r="VX354" s="136"/>
      <c r="VY354" s="136"/>
      <c r="VZ354" s="136"/>
      <c r="WA354" s="136"/>
      <c r="WB354" s="136"/>
      <c r="WC354" s="136"/>
      <c r="WD354" s="136"/>
      <c r="WE354" s="136"/>
      <c r="WF354" s="136"/>
      <c r="WG354" s="136"/>
      <c r="WH354" s="136"/>
      <c r="WI354" s="136"/>
      <c r="WJ354" s="136"/>
      <c r="WK354" s="136"/>
      <c r="WL354" s="136"/>
      <c r="WM354" s="136"/>
      <c r="WN354" s="136"/>
      <c r="WO354" s="136"/>
      <c r="WP354" s="136"/>
      <c r="WQ354" s="136"/>
      <c r="WR354" s="136"/>
      <c r="WS354" s="136"/>
      <c r="WT354" s="136"/>
      <c r="WU354" s="136"/>
      <c r="WV354" s="136"/>
      <c r="WW354" s="136"/>
      <c r="WX354" s="136"/>
      <c r="WY354" s="136"/>
      <c r="WZ354" s="136"/>
      <c r="XA354" s="136"/>
      <c r="XB354" s="136"/>
      <c r="XC354" s="136"/>
      <c r="XD354" s="136"/>
      <c r="XE354" s="136"/>
      <c r="XF354" s="136"/>
      <c r="XG354" s="136"/>
      <c r="XH354" s="136"/>
      <c r="XI354" s="136"/>
      <c r="XJ354" s="136"/>
      <c r="XK354" s="136"/>
      <c r="XL354" s="136"/>
      <c r="XM354" s="136"/>
      <c r="XN354" s="136"/>
      <c r="XO354" s="136"/>
      <c r="XP354" s="136"/>
      <c r="XQ354" s="136"/>
      <c r="XR354" s="136"/>
      <c r="XS354" s="136"/>
      <c r="XT354" s="136"/>
      <c r="XU354" s="136"/>
      <c r="XV354" s="136"/>
      <c r="XW354" s="136"/>
      <c r="XX354" s="136"/>
      <c r="XY354" s="136"/>
      <c r="XZ354" s="136"/>
      <c r="YA354" s="136"/>
      <c r="YB354" s="136"/>
      <c r="YC354" s="136"/>
      <c r="YD354" s="136"/>
      <c r="YE354" s="136"/>
      <c r="YF354" s="136"/>
      <c r="YG354" s="136"/>
      <c r="YH354" s="136"/>
      <c r="YI354" s="136"/>
      <c r="YJ354" s="136"/>
      <c r="YK354" s="136"/>
      <c r="YL354" s="136"/>
      <c r="YM354" s="136"/>
      <c r="YN354" s="136"/>
      <c r="YO354" s="136"/>
      <c r="YP354" s="136"/>
      <c r="YQ354" s="136"/>
      <c r="YR354" s="136"/>
      <c r="YS354" s="136"/>
      <c r="YT354" s="136"/>
      <c r="YU354" s="136"/>
      <c r="YV354" s="136"/>
      <c r="YW354" s="136"/>
      <c r="YX354" s="136"/>
      <c r="YY354" s="136"/>
      <c r="YZ354" s="136"/>
      <c r="ZA354" s="136"/>
      <c r="ZB354" s="136"/>
      <c r="ZC354" s="136"/>
      <c r="ZD354" s="136"/>
      <c r="ZE354" s="136"/>
      <c r="ZF354" s="136"/>
      <c r="ZG354" s="136"/>
      <c r="ZH354" s="136"/>
      <c r="ZI354" s="136"/>
      <c r="ZJ354" s="136"/>
      <c r="ZK354" s="136"/>
      <c r="ZL354" s="136"/>
      <c r="ZM354" s="136"/>
      <c r="ZN354" s="136"/>
      <c r="ZO354" s="136"/>
      <c r="ZP354" s="136"/>
      <c r="ZQ354" s="136"/>
      <c r="ZR354" s="136"/>
      <c r="ZS354" s="136"/>
      <c r="ZT354" s="136"/>
      <c r="ZU354" s="136"/>
      <c r="ZV354" s="136"/>
      <c r="ZW354" s="136"/>
      <c r="ZX354" s="136"/>
      <c r="ZY354" s="136"/>
      <c r="ZZ354" s="136"/>
      <c r="AAA354" s="136"/>
      <c r="AAB354" s="136"/>
      <c r="AAC354" s="136"/>
      <c r="AAD354" s="136"/>
      <c r="AAE354" s="136"/>
      <c r="AAF354" s="136"/>
      <c r="AAG354" s="136"/>
      <c r="AAH354" s="136"/>
      <c r="AAI354" s="136"/>
      <c r="AAJ354" s="136"/>
      <c r="AAK354" s="136"/>
      <c r="AAL354" s="136"/>
      <c r="AAM354" s="136"/>
      <c r="AAN354" s="136"/>
      <c r="AAO354" s="136"/>
      <c r="AAP354" s="136"/>
      <c r="AAQ354" s="136"/>
      <c r="AAR354" s="136"/>
      <c r="AAS354" s="136"/>
      <c r="AAT354" s="136"/>
      <c r="AAU354" s="136"/>
      <c r="AAV354" s="136"/>
      <c r="AAW354" s="136"/>
      <c r="AAX354" s="136"/>
      <c r="AAY354" s="136"/>
      <c r="AAZ354" s="136"/>
      <c r="ABA354" s="136"/>
      <c r="ABB354" s="136"/>
      <c r="ABC354" s="136"/>
      <c r="ABD354" s="136"/>
      <c r="ABE354" s="136"/>
      <c r="ABF354" s="136"/>
      <c r="ABG354" s="136"/>
      <c r="ABH354" s="136"/>
      <c r="ABI354" s="136"/>
      <c r="ABJ354" s="136"/>
      <c r="ABK354" s="136"/>
      <c r="ABL354" s="136"/>
      <c r="ABM354" s="136"/>
      <c r="ABN354" s="136"/>
      <c r="ABO354" s="136"/>
      <c r="ABP354" s="136"/>
      <c r="ABQ354" s="136"/>
      <c r="ABR354" s="136"/>
      <c r="ABS354" s="136"/>
      <c r="ABT354" s="136"/>
      <c r="ABU354" s="136"/>
      <c r="ABV354" s="136"/>
      <c r="ABW354" s="136"/>
      <c r="ABX354" s="136"/>
      <c r="ABY354" s="136"/>
      <c r="ABZ354" s="136"/>
      <c r="ACA354" s="136"/>
      <c r="ACB354" s="136"/>
      <c r="ACC354" s="136"/>
      <c r="ACD354" s="136"/>
      <c r="ACE354" s="136"/>
      <c r="ACF354" s="136"/>
      <c r="ACG354" s="136"/>
      <c r="ACH354" s="136"/>
      <c r="ACI354" s="136"/>
      <c r="ACJ354" s="136"/>
      <c r="ACK354" s="136"/>
      <c r="ACL354" s="136"/>
      <c r="ACM354" s="136"/>
      <c r="ACN354" s="136"/>
      <c r="ACO354" s="136"/>
      <c r="ACP354" s="136"/>
      <c r="ACQ354" s="136"/>
      <c r="ACR354" s="136"/>
      <c r="ACS354" s="136"/>
      <c r="ACT354" s="136"/>
      <c r="ACU354" s="136"/>
      <c r="ACV354" s="136"/>
      <c r="ACW354" s="136"/>
      <c r="ACX354" s="136"/>
      <c r="ACY354" s="136"/>
      <c r="ACZ354" s="136"/>
      <c r="ADA354" s="136"/>
      <c r="ADB354" s="136"/>
      <c r="ADC354" s="136"/>
      <c r="ADD354" s="136"/>
      <c r="ADE354" s="136"/>
      <c r="ADF354" s="136"/>
      <c r="ADG354" s="136"/>
      <c r="ADH354" s="136"/>
      <c r="ADI354" s="136"/>
      <c r="ADJ354" s="136"/>
      <c r="ADK354" s="136"/>
      <c r="ADL354" s="136"/>
      <c r="ADM354" s="136"/>
      <c r="ADN354" s="136"/>
      <c r="ADO354" s="136"/>
      <c r="ADP354" s="136"/>
      <c r="ADQ354" s="136"/>
      <c r="ADR354" s="136"/>
      <c r="ADS354" s="136"/>
      <c r="ADT354" s="136"/>
      <c r="ADU354" s="136"/>
      <c r="ADV354" s="136"/>
      <c r="ADW354" s="136"/>
      <c r="ADX354" s="136"/>
      <c r="ADY354" s="136"/>
      <c r="ADZ354" s="136"/>
      <c r="AEA354" s="136"/>
      <c r="AEB354" s="136"/>
      <c r="AEC354" s="136"/>
      <c r="AED354" s="136"/>
      <c r="AEE354" s="136"/>
      <c r="AEF354" s="136"/>
      <c r="AEG354" s="136"/>
      <c r="AEH354" s="136"/>
      <c r="AEI354" s="136"/>
      <c r="AEJ354" s="136"/>
      <c r="AEK354" s="136"/>
      <c r="AEL354" s="136"/>
      <c r="AEM354" s="136"/>
      <c r="AEN354" s="136"/>
      <c r="AEO354" s="136"/>
      <c r="AEP354" s="136"/>
      <c r="AEQ354" s="136"/>
      <c r="AER354" s="136"/>
      <c r="AES354" s="136"/>
      <c r="AET354" s="136"/>
      <c r="AEU354" s="136"/>
      <c r="AEV354" s="136"/>
      <c r="AEW354" s="136"/>
      <c r="AEX354" s="136"/>
      <c r="AEY354" s="136"/>
      <c r="AEZ354" s="136"/>
      <c r="AFA354" s="136"/>
      <c r="AFB354" s="136"/>
      <c r="AFC354" s="136"/>
      <c r="AFD354" s="136"/>
      <c r="AFE354" s="136"/>
      <c r="AFF354" s="136"/>
      <c r="AFG354" s="136"/>
      <c r="AFH354" s="136"/>
      <c r="AFI354" s="136"/>
      <c r="AFJ354" s="136"/>
      <c r="AFK354" s="136"/>
      <c r="AFL354" s="136"/>
      <c r="AFM354" s="136"/>
      <c r="AFN354" s="136"/>
      <c r="AFO354" s="136"/>
      <c r="AFP354" s="136"/>
      <c r="AFQ354" s="136"/>
      <c r="AFR354" s="136"/>
      <c r="AFS354" s="136"/>
      <c r="AFT354" s="136"/>
      <c r="AFU354" s="136"/>
      <c r="AFV354" s="136"/>
      <c r="AFW354" s="136"/>
      <c r="AFX354" s="136"/>
      <c r="AFY354" s="136"/>
      <c r="AFZ354" s="136"/>
      <c r="AGA354" s="136"/>
      <c r="AGB354" s="136"/>
      <c r="AGC354" s="136"/>
      <c r="AGD354" s="136"/>
      <c r="AGE354" s="136"/>
      <c r="AGF354" s="136"/>
      <c r="AGG354" s="136"/>
      <c r="AGH354" s="136"/>
      <c r="AGI354" s="136"/>
      <c r="AGJ354" s="136"/>
      <c r="AGK354" s="136"/>
      <c r="AGL354" s="136"/>
      <c r="AGM354" s="136"/>
      <c r="AGN354" s="136"/>
      <c r="AGO354" s="136"/>
      <c r="AGP354" s="136"/>
      <c r="AGQ354" s="136"/>
      <c r="AGR354" s="136"/>
      <c r="AGS354" s="136"/>
      <c r="AGT354" s="136"/>
      <c r="AGU354" s="136"/>
      <c r="AGV354" s="136"/>
      <c r="AGW354" s="136"/>
      <c r="AGX354" s="136"/>
      <c r="AGY354" s="136"/>
      <c r="AGZ354" s="136"/>
      <c r="AHA354" s="136"/>
      <c r="AHB354" s="136"/>
      <c r="AHC354" s="136"/>
      <c r="AHD354" s="136"/>
      <c r="AHE354" s="136"/>
      <c r="AHF354" s="136"/>
      <c r="AHG354" s="136"/>
      <c r="AHH354" s="136"/>
      <c r="AHI354" s="136"/>
      <c r="AHJ354" s="136"/>
      <c r="AHK354" s="136"/>
      <c r="AHL354" s="136"/>
      <c r="AHM354" s="136"/>
      <c r="AHN354" s="136"/>
      <c r="AHO354" s="136"/>
      <c r="AHP354" s="136"/>
      <c r="AHQ354" s="136"/>
      <c r="AHR354" s="136"/>
      <c r="AHS354" s="136"/>
      <c r="AHT354" s="136"/>
      <c r="AHU354" s="136"/>
      <c r="AHV354" s="136"/>
      <c r="AHW354" s="136"/>
      <c r="AHX354" s="136"/>
      <c r="AHY354" s="136"/>
      <c r="AHZ354" s="136"/>
      <c r="AIA354" s="136"/>
      <c r="AIB354" s="136"/>
      <c r="AIC354" s="136"/>
      <c r="AID354" s="136"/>
      <c r="AIE354" s="136"/>
      <c r="AIF354" s="136"/>
      <c r="AIG354" s="136"/>
      <c r="AIH354" s="136"/>
      <c r="AII354" s="136"/>
      <c r="AIJ354" s="136"/>
      <c r="AIK354" s="136"/>
      <c r="AIL354" s="136"/>
      <c r="AIM354" s="136"/>
      <c r="AIN354" s="136"/>
      <c r="AIO354" s="136"/>
      <c r="AIP354" s="136"/>
      <c r="AIQ354" s="136"/>
      <c r="AIR354" s="136"/>
      <c r="AIS354" s="136"/>
      <c r="AIT354" s="136"/>
      <c r="AIU354" s="136"/>
      <c r="AIV354" s="136"/>
      <c r="AIW354" s="136"/>
      <c r="AIX354" s="136"/>
      <c r="AIY354" s="136"/>
      <c r="AIZ354" s="136"/>
      <c r="AJA354" s="136"/>
      <c r="AJB354" s="136"/>
      <c r="AJC354" s="136"/>
      <c r="AJD354" s="136"/>
      <c r="AJE354" s="136"/>
      <c r="AJF354" s="136"/>
      <c r="AJG354" s="136"/>
      <c r="AJH354" s="136"/>
      <c r="AJI354" s="136"/>
      <c r="AJJ354" s="136"/>
      <c r="AJK354" s="136"/>
      <c r="AJL354" s="136"/>
      <c r="AJM354" s="136"/>
      <c r="AJN354" s="136"/>
      <c r="AJO354" s="136"/>
      <c r="AJP354" s="136"/>
      <c r="AJQ354" s="136"/>
      <c r="AJR354" s="136"/>
      <c r="AJS354" s="136"/>
      <c r="AJT354" s="136"/>
      <c r="AJU354" s="136"/>
      <c r="AJV354" s="136"/>
      <c r="AJW354" s="136"/>
      <c r="AJX354" s="136"/>
      <c r="AJY354" s="136"/>
      <c r="AJZ354" s="136"/>
      <c r="AKA354" s="136"/>
      <c r="AKB354" s="136"/>
      <c r="AKC354" s="136"/>
      <c r="AKD354" s="136"/>
      <c r="AKE354" s="136"/>
      <c r="AKF354" s="136"/>
      <c r="AKG354" s="136"/>
      <c r="AKH354" s="136"/>
      <c r="AKI354" s="136"/>
      <c r="AKJ354" s="136"/>
      <c r="AKK354" s="136"/>
      <c r="AKL354" s="136"/>
      <c r="AKM354" s="136"/>
      <c r="AKN354" s="136"/>
      <c r="AKO354" s="136"/>
      <c r="AKP354" s="136"/>
      <c r="AKQ354" s="136"/>
      <c r="AKR354" s="136"/>
      <c r="AKS354" s="136"/>
      <c r="AKT354" s="136"/>
      <c r="AKU354" s="136"/>
      <c r="AKV354" s="136"/>
      <c r="AKW354" s="136"/>
      <c r="AKX354" s="136"/>
      <c r="AKY354" s="136"/>
      <c r="AKZ354" s="136"/>
      <c r="ALA354" s="136"/>
      <c r="ALB354" s="136"/>
      <c r="ALC354" s="136"/>
      <c r="ALD354" s="136"/>
      <c r="ALE354" s="136"/>
      <c r="ALF354" s="136"/>
      <c r="ALG354" s="136"/>
      <c r="ALH354" s="136"/>
      <c r="ALI354" s="136"/>
      <c r="ALJ354" s="136"/>
      <c r="ALK354" s="136"/>
      <c r="ALL354" s="136"/>
      <c r="ALM354" s="136"/>
      <c r="ALN354" s="136"/>
      <c r="ALO354" s="136"/>
      <c r="ALP354" s="136"/>
      <c r="ALQ354" s="136"/>
      <c r="ALR354" s="136"/>
      <c r="ALS354" s="136"/>
      <c r="ALT354" s="136"/>
      <c r="ALU354" s="136"/>
      <c r="ALV354" s="136"/>
      <c r="ALW354" s="136"/>
      <c r="ALX354" s="136"/>
      <c r="ALY354" s="136"/>
      <c r="ALZ354" s="136"/>
      <c r="AMA354" s="136"/>
      <c r="AMB354" s="136"/>
      <c r="AMC354" s="136"/>
      <c r="AMD354" s="136"/>
      <c r="AME354" s="136"/>
      <c r="AMF354" s="136"/>
      <c r="AMG354" s="136"/>
      <c r="AMH354" s="136"/>
      <c r="AMI354" s="136"/>
    </row>
    <row r="355" spans="1:1024" ht="30" x14ac:dyDescent="0.25">
      <c r="A355" s="261" t="s">
        <v>1318</v>
      </c>
      <c r="B355" s="193">
        <v>355</v>
      </c>
      <c r="C355" s="197" t="s">
        <v>1319</v>
      </c>
      <c r="D355" s="214" t="s">
        <v>1320</v>
      </c>
      <c r="E355" s="136"/>
      <c r="F355" s="238"/>
      <c r="G355" s="214"/>
      <c r="H355" s="209">
        <v>4</v>
      </c>
      <c r="I355" s="367"/>
      <c r="J355" s="409">
        <v>2</v>
      </c>
      <c r="K355" s="409">
        <v>2</v>
      </c>
      <c r="L355" s="409">
        <v>1</v>
      </c>
      <c r="M355" s="409">
        <v>1</v>
      </c>
      <c r="N355" s="161"/>
      <c r="O355" s="413">
        <v>3</v>
      </c>
      <c r="P355" s="409">
        <v>2</v>
      </c>
      <c r="Q355" s="409">
        <v>2</v>
      </c>
      <c r="R355" s="161"/>
      <c r="S355" s="161"/>
      <c r="T355" s="161"/>
      <c r="U355" s="414"/>
      <c r="V355" s="256">
        <f>IF(O355=1,10,100)</f>
        <v>100</v>
      </c>
      <c r="W355" s="256">
        <f>IF(O355=1,1,IF(O355=2,10,100))</f>
        <v>100</v>
      </c>
      <c r="X355" s="256">
        <f>IF(O355=3,20,100)</f>
        <v>20</v>
      </c>
      <c r="Y355" s="256">
        <f>IF(P355=1,10,100)</f>
        <v>100</v>
      </c>
      <c r="Z355" s="256">
        <f>IF(P355=1,1,IF(P355=2,10,100))</f>
        <v>10</v>
      </c>
      <c r="AA355" s="257">
        <f>IF(OR(EXACT(Q355,"1A"),EXACT(Q355,"1B")),0.1,IF(Q355=2,1,100))</f>
        <v>1</v>
      </c>
      <c r="AB355" s="257">
        <f>IF(OR(EXACT(R355,"1A"),EXACT(R355,"1B")),0.1,IF(R355=2,1,100))</f>
        <v>100</v>
      </c>
      <c r="AC355" s="257">
        <f>IF(OR(EXACT(S355,"1A"),EXACT(S355,"1B")),0.3,IF(S355=2,3,100))</f>
        <v>100</v>
      </c>
      <c r="AD355" s="136"/>
      <c r="AE355" s="262">
        <v>0.1</v>
      </c>
      <c r="AF355" s="258">
        <v>5</v>
      </c>
      <c r="AG355" s="258">
        <v>5</v>
      </c>
      <c r="AH355" s="249">
        <f>IF(OR(EXACT(J355,"1A"),EXACT(J355,"1B"),EXACT(J355,"1C"),K355=1),3,100)</f>
        <v>100</v>
      </c>
      <c r="AI355" s="249">
        <f>IF(OR(EXACT(J355,"1A"),EXACT(J355,"1B"),EXACT(J355,"1C")),5,100)</f>
        <v>100</v>
      </c>
      <c r="AJ355" s="251"/>
      <c r="AK355" s="136"/>
      <c r="AL355" s="136"/>
      <c r="AM355" s="251"/>
      <c r="AN355" s="136"/>
      <c r="AO355" s="136"/>
      <c r="AP355" s="220" t="s">
        <v>1299</v>
      </c>
      <c r="AQ355" s="199" t="s">
        <v>1291</v>
      </c>
      <c r="AR355" s="220" t="s">
        <v>1300</v>
      </c>
      <c r="AS355" s="136"/>
      <c r="AT355" s="136"/>
      <c r="AU355" s="136"/>
      <c r="AV355" s="136"/>
      <c r="AW355" s="136"/>
      <c r="AX355" s="136"/>
      <c r="AY355" s="136"/>
      <c r="AZ355" s="136"/>
      <c r="BA355" s="136"/>
      <c r="BB355" s="136"/>
      <c r="BC355" s="136"/>
      <c r="BD355" s="136"/>
      <c r="BE355" s="136"/>
      <c r="BF355" s="136"/>
      <c r="BG355" s="136"/>
      <c r="BH355" s="136"/>
      <c r="BI355" s="136"/>
      <c r="BJ355" s="136"/>
      <c r="BK355" s="136"/>
      <c r="BL355" s="136"/>
      <c r="BM355" s="136"/>
      <c r="BN355" s="136"/>
      <c r="BO355" s="136"/>
      <c r="BP355" s="136"/>
      <c r="BQ355" s="136"/>
      <c r="BR355" s="136"/>
      <c r="BS355" s="136"/>
      <c r="BT355" s="136"/>
      <c r="BU355" s="136"/>
      <c r="BV355" s="136"/>
      <c r="BW355" s="136"/>
      <c r="BX355" s="136"/>
      <c r="BY355" s="136"/>
      <c r="BZ355" s="136"/>
      <c r="CA355" s="136"/>
      <c r="CB355" s="136"/>
      <c r="CC355" s="136"/>
      <c r="CD355" s="136"/>
      <c r="CE355" s="136"/>
      <c r="CF355" s="136"/>
      <c r="CG355" s="136"/>
      <c r="CH355" s="136"/>
      <c r="CI355" s="136"/>
      <c r="CJ355" s="136"/>
      <c r="CK355" s="136"/>
      <c r="CL355" s="136"/>
      <c r="CM355" s="136"/>
      <c r="CN355" s="136"/>
      <c r="CO355" s="136"/>
      <c r="CP355" s="136"/>
      <c r="CQ355" s="136"/>
      <c r="CR355" s="136"/>
      <c r="CS355" s="136"/>
      <c r="CT355" s="136"/>
      <c r="CU355" s="136"/>
      <c r="CV355" s="136"/>
      <c r="CW355" s="136"/>
      <c r="CX355" s="136"/>
      <c r="CY355" s="136"/>
      <c r="CZ355" s="136"/>
      <c r="DA355" s="136"/>
      <c r="DB355" s="136"/>
      <c r="DC355" s="136"/>
      <c r="DD355" s="136"/>
      <c r="DE355" s="136"/>
      <c r="DF355" s="136"/>
      <c r="DG355" s="136"/>
      <c r="DH355" s="136"/>
      <c r="DI355" s="136"/>
      <c r="DJ355" s="136"/>
      <c r="DK355" s="136"/>
      <c r="DL355" s="136"/>
      <c r="DM355" s="136"/>
      <c r="DN355" s="136"/>
      <c r="DO355" s="136"/>
      <c r="DP355" s="136"/>
      <c r="DQ355" s="136"/>
      <c r="DR355" s="136"/>
      <c r="DS355" s="136"/>
      <c r="DT355" s="136"/>
      <c r="DU355" s="136"/>
      <c r="DV355" s="136"/>
      <c r="DW355" s="136"/>
      <c r="DX355" s="136"/>
      <c r="DY355" s="136"/>
      <c r="DZ355" s="136"/>
      <c r="EA355" s="136"/>
      <c r="EB355" s="136"/>
      <c r="EC355" s="136"/>
      <c r="ED355" s="136"/>
      <c r="EE355" s="136"/>
      <c r="EF355" s="136"/>
      <c r="EG355" s="136"/>
      <c r="EH355" s="136"/>
      <c r="EI355" s="136"/>
      <c r="EJ355" s="136"/>
      <c r="EK355" s="136"/>
      <c r="EL355" s="136"/>
      <c r="EM355" s="136"/>
      <c r="EN355" s="136"/>
      <c r="EO355" s="136"/>
      <c r="EP355" s="136"/>
      <c r="EQ355" s="136"/>
      <c r="ER355" s="136"/>
      <c r="ES355" s="136"/>
      <c r="ET355" s="136"/>
      <c r="EU355" s="136"/>
      <c r="EV355" s="136"/>
      <c r="EW355" s="136"/>
      <c r="EX355" s="136"/>
      <c r="EY355" s="136"/>
      <c r="EZ355" s="136"/>
      <c r="FA355" s="136"/>
      <c r="FB355" s="136"/>
      <c r="FC355" s="136"/>
      <c r="FD355" s="136"/>
      <c r="FE355" s="136"/>
      <c r="FF355" s="136"/>
      <c r="FG355" s="136"/>
      <c r="FH355" s="136"/>
      <c r="FI355" s="136"/>
      <c r="FJ355" s="136"/>
      <c r="FK355" s="136"/>
      <c r="FL355" s="136"/>
      <c r="FM355" s="136"/>
      <c r="FN355" s="136"/>
      <c r="FO355" s="136"/>
      <c r="FP355" s="136"/>
      <c r="FQ355" s="136"/>
      <c r="FR355" s="136"/>
      <c r="FS355" s="136"/>
      <c r="FT355" s="136"/>
      <c r="FU355" s="136"/>
      <c r="FV355" s="136"/>
      <c r="FW355" s="136"/>
      <c r="FX355" s="136"/>
      <c r="FY355" s="136"/>
      <c r="FZ355" s="136"/>
      <c r="GA355" s="136"/>
      <c r="GB355" s="136"/>
      <c r="GC355" s="136"/>
      <c r="GD355" s="136"/>
      <c r="GE355" s="136"/>
      <c r="GF355" s="136"/>
      <c r="GG355" s="136"/>
      <c r="GH355" s="136"/>
      <c r="GI355" s="136"/>
      <c r="GJ355" s="136"/>
      <c r="GK355" s="136"/>
      <c r="GL355" s="136"/>
      <c r="GM355" s="136"/>
      <c r="GN355" s="136"/>
      <c r="GO355" s="136"/>
      <c r="GP355" s="136"/>
      <c r="GQ355" s="136"/>
      <c r="GR355" s="136"/>
      <c r="GS355" s="136"/>
      <c r="GT355" s="136"/>
      <c r="GU355" s="136"/>
      <c r="GV355" s="136"/>
      <c r="GW355" s="136"/>
      <c r="GX355" s="136"/>
      <c r="GY355" s="136"/>
      <c r="GZ355" s="136"/>
      <c r="HA355" s="136"/>
      <c r="HB355" s="136"/>
      <c r="HC355" s="136"/>
      <c r="HD355" s="136"/>
      <c r="HE355" s="136"/>
      <c r="HF355" s="136"/>
      <c r="HG355" s="136"/>
      <c r="HH355" s="136"/>
      <c r="HI355" s="136"/>
      <c r="HJ355" s="136"/>
      <c r="HK355" s="136"/>
      <c r="HL355" s="136"/>
      <c r="HM355" s="136"/>
      <c r="HN355" s="136"/>
      <c r="HO355" s="136"/>
      <c r="HP355" s="136"/>
      <c r="HQ355" s="136"/>
      <c r="HR355" s="136"/>
      <c r="HS355" s="136"/>
      <c r="HT355" s="136"/>
      <c r="HU355" s="136"/>
      <c r="HV355" s="136"/>
      <c r="HW355" s="136"/>
      <c r="HX355" s="136"/>
      <c r="HY355" s="136"/>
      <c r="HZ355" s="136"/>
      <c r="IA355" s="136"/>
      <c r="IB355" s="136"/>
      <c r="IC355" s="136"/>
      <c r="ID355" s="136"/>
      <c r="IE355" s="136"/>
      <c r="IF355" s="136"/>
      <c r="IG355" s="136"/>
      <c r="IH355" s="136"/>
      <c r="II355" s="136"/>
      <c r="IJ355" s="136"/>
      <c r="IK355" s="136"/>
      <c r="IL355" s="136"/>
      <c r="IM355" s="136"/>
      <c r="IN355" s="136"/>
      <c r="IO355" s="136"/>
      <c r="IP355" s="136"/>
      <c r="IQ355" s="136"/>
      <c r="IR355" s="136"/>
      <c r="IS355" s="136"/>
      <c r="IT355" s="136"/>
      <c r="IU355" s="136"/>
      <c r="IV355" s="136"/>
      <c r="IW355" s="136"/>
      <c r="IX355" s="136"/>
      <c r="IY355" s="136"/>
      <c r="IZ355" s="136"/>
      <c r="JA355" s="136"/>
      <c r="JB355" s="136"/>
      <c r="JC355" s="136"/>
      <c r="JD355" s="136"/>
      <c r="JE355" s="136"/>
      <c r="JF355" s="136"/>
      <c r="JG355" s="136"/>
      <c r="JH355" s="136"/>
      <c r="JI355" s="136"/>
      <c r="JJ355" s="136"/>
      <c r="JK355" s="136"/>
      <c r="JL355" s="136"/>
      <c r="JM355" s="136"/>
      <c r="JN355" s="136"/>
      <c r="JO355" s="136"/>
      <c r="JP355" s="136"/>
      <c r="JQ355" s="136"/>
      <c r="JR355" s="136"/>
      <c r="JS355" s="136"/>
      <c r="JT355" s="136"/>
      <c r="JU355" s="136"/>
      <c r="JV355" s="136"/>
      <c r="JW355" s="136"/>
      <c r="JX355" s="136"/>
      <c r="JY355" s="136"/>
      <c r="JZ355" s="136"/>
      <c r="KA355" s="136"/>
      <c r="KB355" s="136"/>
      <c r="KC355" s="136"/>
      <c r="KD355" s="136"/>
      <c r="KE355" s="136"/>
      <c r="KF355" s="136"/>
      <c r="KG355" s="136"/>
      <c r="KH355" s="136"/>
      <c r="KI355" s="136"/>
      <c r="KJ355" s="136"/>
      <c r="KK355" s="136"/>
      <c r="KL355" s="136"/>
      <c r="KM355" s="136"/>
      <c r="KN355" s="136"/>
      <c r="KO355" s="136"/>
      <c r="KP355" s="136"/>
      <c r="KQ355" s="136"/>
      <c r="KR355" s="136"/>
      <c r="KS355" s="136"/>
      <c r="KT355" s="136"/>
      <c r="KU355" s="136"/>
      <c r="KV355" s="136"/>
      <c r="KW355" s="136"/>
      <c r="KX355" s="136"/>
      <c r="KY355" s="136"/>
      <c r="KZ355" s="136"/>
      <c r="LA355" s="136"/>
      <c r="LB355" s="136"/>
      <c r="LC355" s="136"/>
      <c r="LD355" s="136"/>
      <c r="LE355" s="136"/>
      <c r="LF355" s="136"/>
      <c r="LG355" s="136"/>
      <c r="LH355" s="136"/>
      <c r="LI355" s="136"/>
      <c r="LJ355" s="136"/>
      <c r="LK355" s="136"/>
      <c r="LL355" s="136"/>
      <c r="LM355" s="136"/>
      <c r="LN355" s="136"/>
      <c r="LO355" s="136"/>
      <c r="LP355" s="136"/>
      <c r="LQ355" s="136"/>
      <c r="LR355" s="136"/>
      <c r="LS355" s="136"/>
      <c r="LT355" s="136"/>
      <c r="LU355" s="136"/>
      <c r="LV355" s="136"/>
      <c r="LW355" s="136"/>
      <c r="LX355" s="136"/>
      <c r="LY355" s="136"/>
      <c r="LZ355" s="136"/>
      <c r="MA355" s="136"/>
      <c r="MB355" s="136"/>
      <c r="MC355" s="136"/>
      <c r="MD355" s="136"/>
      <c r="ME355" s="136"/>
      <c r="MF355" s="136"/>
      <c r="MG355" s="136"/>
      <c r="MH355" s="136"/>
      <c r="MI355" s="136"/>
      <c r="MJ355" s="136"/>
      <c r="MK355" s="136"/>
      <c r="ML355" s="136"/>
      <c r="MM355" s="136"/>
      <c r="MN355" s="136"/>
      <c r="MO355" s="136"/>
      <c r="MP355" s="136"/>
      <c r="MQ355" s="136"/>
      <c r="MR355" s="136"/>
      <c r="MS355" s="136"/>
      <c r="MT355" s="136"/>
      <c r="MU355" s="136"/>
      <c r="MV355" s="136"/>
      <c r="MW355" s="136"/>
      <c r="MX355" s="136"/>
      <c r="MY355" s="136"/>
      <c r="MZ355" s="136"/>
      <c r="NA355" s="136"/>
      <c r="NB355" s="136"/>
      <c r="NC355" s="136"/>
      <c r="ND355" s="136"/>
      <c r="NE355" s="136"/>
      <c r="NF355" s="136"/>
      <c r="NG355" s="136"/>
      <c r="NH355" s="136"/>
      <c r="NI355" s="136"/>
      <c r="NJ355" s="136"/>
      <c r="NK355" s="136"/>
      <c r="NL355" s="136"/>
      <c r="NM355" s="136"/>
      <c r="NN355" s="136"/>
      <c r="NO355" s="136"/>
      <c r="NP355" s="136"/>
      <c r="NQ355" s="136"/>
      <c r="NR355" s="136"/>
      <c r="NS355" s="136"/>
      <c r="NT355" s="136"/>
      <c r="NU355" s="136"/>
      <c r="NV355" s="136"/>
      <c r="NW355" s="136"/>
      <c r="NX355" s="136"/>
      <c r="NY355" s="136"/>
      <c r="NZ355" s="136"/>
      <c r="OA355" s="136"/>
      <c r="OB355" s="136"/>
      <c r="OC355" s="136"/>
      <c r="OD355" s="136"/>
      <c r="OE355" s="136"/>
      <c r="OF355" s="136"/>
      <c r="OG355" s="136"/>
      <c r="OH355" s="136"/>
      <c r="OI355" s="136"/>
      <c r="OJ355" s="136"/>
      <c r="OK355" s="136"/>
      <c r="OL355" s="136"/>
      <c r="OM355" s="136"/>
      <c r="ON355" s="136"/>
      <c r="OO355" s="136"/>
      <c r="OP355" s="136"/>
      <c r="OQ355" s="136"/>
      <c r="OR355" s="136"/>
      <c r="OS355" s="136"/>
      <c r="OT355" s="136"/>
      <c r="OU355" s="136"/>
      <c r="OV355" s="136"/>
      <c r="OW355" s="136"/>
      <c r="OX355" s="136"/>
      <c r="OY355" s="136"/>
      <c r="OZ355" s="136"/>
      <c r="PA355" s="136"/>
      <c r="PB355" s="136"/>
      <c r="PC355" s="136"/>
      <c r="PD355" s="136"/>
      <c r="PE355" s="136"/>
      <c r="PF355" s="136"/>
      <c r="PG355" s="136"/>
      <c r="PH355" s="136"/>
      <c r="PI355" s="136"/>
      <c r="PJ355" s="136"/>
      <c r="PK355" s="136"/>
      <c r="PL355" s="136"/>
      <c r="PM355" s="136"/>
      <c r="PN355" s="136"/>
      <c r="PO355" s="136"/>
      <c r="PP355" s="136"/>
      <c r="PQ355" s="136"/>
      <c r="PR355" s="136"/>
      <c r="PS355" s="136"/>
      <c r="PT355" s="136"/>
      <c r="PU355" s="136"/>
      <c r="PV355" s="136"/>
      <c r="PW355" s="136"/>
      <c r="PX355" s="136"/>
      <c r="PY355" s="136"/>
      <c r="PZ355" s="136"/>
      <c r="QA355" s="136"/>
      <c r="QB355" s="136"/>
      <c r="QC355" s="136"/>
      <c r="QD355" s="136"/>
      <c r="QE355" s="136"/>
      <c r="QF355" s="136"/>
      <c r="QG355" s="136"/>
      <c r="QH355" s="136"/>
      <c r="QI355" s="136"/>
      <c r="QJ355" s="136"/>
      <c r="QK355" s="136"/>
      <c r="QL355" s="136"/>
      <c r="QM355" s="136"/>
      <c r="QN355" s="136"/>
      <c r="QO355" s="136"/>
      <c r="QP355" s="136"/>
      <c r="QQ355" s="136"/>
      <c r="QR355" s="136"/>
      <c r="QS355" s="136"/>
      <c r="QT355" s="136"/>
      <c r="QU355" s="136"/>
      <c r="QV355" s="136"/>
      <c r="QW355" s="136"/>
      <c r="QX355" s="136"/>
      <c r="QY355" s="136"/>
      <c r="QZ355" s="136"/>
      <c r="RA355" s="136"/>
      <c r="RB355" s="136"/>
      <c r="RC355" s="136"/>
      <c r="RD355" s="136"/>
      <c r="RE355" s="136"/>
      <c r="RF355" s="136"/>
      <c r="RG355" s="136"/>
      <c r="RH355" s="136"/>
      <c r="RI355" s="136"/>
      <c r="RJ355" s="136"/>
      <c r="RK355" s="136"/>
      <c r="RL355" s="136"/>
      <c r="RM355" s="136"/>
      <c r="RN355" s="136"/>
      <c r="RO355" s="136"/>
      <c r="RP355" s="136"/>
      <c r="RQ355" s="136"/>
      <c r="RR355" s="136"/>
      <c r="RS355" s="136"/>
      <c r="RT355" s="136"/>
      <c r="RU355" s="136"/>
      <c r="RV355" s="136"/>
      <c r="RW355" s="136"/>
      <c r="RX355" s="136"/>
      <c r="RY355" s="136"/>
      <c r="RZ355" s="136"/>
      <c r="SA355" s="136"/>
      <c r="SB355" s="136"/>
      <c r="SC355" s="136"/>
      <c r="SD355" s="136"/>
      <c r="SE355" s="136"/>
      <c r="SF355" s="136"/>
      <c r="SG355" s="136"/>
      <c r="SH355" s="136"/>
      <c r="SI355" s="136"/>
      <c r="SJ355" s="136"/>
      <c r="SK355" s="136"/>
      <c r="SL355" s="136"/>
      <c r="SM355" s="136"/>
      <c r="SN355" s="136"/>
      <c r="SO355" s="136"/>
      <c r="SP355" s="136"/>
      <c r="SQ355" s="136"/>
      <c r="SR355" s="136"/>
      <c r="SS355" s="136"/>
      <c r="ST355" s="136"/>
      <c r="SU355" s="136"/>
      <c r="SV355" s="136"/>
      <c r="SW355" s="136"/>
      <c r="SX355" s="136"/>
      <c r="SY355" s="136"/>
      <c r="SZ355" s="136"/>
      <c r="TA355" s="136"/>
      <c r="TB355" s="136"/>
      <c r="TC355" s="136"/>
      <c r="TD355" s="136"/>
      <c r="TE355" s="136"/>
      <c r="TF355" s="136"/>
      <c r="TG355" s="136"/>
      <c r="TH355" s="136"/>
      <c r="TI355" s="136"/>
      <c r="TJ355" s="136"/>
      <c r="TK355" s="136"/>
      <c r="TL355" s="136"/>
      <c r="TM355" s="136"/>
      <c r="TN355" s="136"/>
      <c r="TO355" s="136"/>
      <c r="TP355" s="136"/>
      <c r="TQ355" s="136"/>
      <c r="TR355" s="136"/>
      <c r="TS355" s="136"/>
      <c r="TT355" s="136"/>
      <c r="TU355" s="136"/>
      <c r="TV355" s="136"/>
      <c r="TW355" s="136"/>
      <c r="TX355" s="136"/>
      <c r="TY355" s="136"/>
      <c r="TZ355" s="136"/>
      <c r="UA355" s="136"/>
      <c r="UB355" s="136"/>
      <c r="UC355" s="136"/>
      <c r="UD355" s="136"/>
      <c r="UE355" s="136"/>
      <c r="UF355" s="136"/>
      <c r="UG355" s="136"/>
      <c r="UH355" s="136"/>
      <c r="UI355" s="136"/>
      <c r="UJ355" s="136"/>
      <c r="UK355" s="136"/>
      <c r="UL355" s="136"/>
      <c r="UM355" s="136"/>
      <c r="UN355" s="136"/>
      <c r="UO355" s="136"/>
      <c r="UP355" s="136"/>
      <c r="UQ355" s="136"/>
      <c r="UR355" s="136"/>
      <c r="US355" s="136"/>
      <c r="UT355" s="136"/>
      <c r="UU355" s="136"/>
      <c r="UV355" s="136"/>
      <c r="UW355" s="136"/>
      <c r="UX355" s="136"/>
      <c r="UY355" s="136"/>
      <c r="UZ355" s="136"/>
      <c r="VA355" s="136"/>
      <c r="VB355" s="136"/>
      <c r="VC355" s="136"/>
      <c r="VD355" s="136"/>
      <c r="VE355" s="136"/>
      <c r="VF355" s="136"/>
      <c r="VG355" s="136"/>
      <c r="VH355" s="136"/>
      <c r="VI355" s="136"/>
      <c r="VJ355" s="136"/>
      <c r="VK355" s="136"/>
      <c r="VL355" s="136"/>
      <c r="VM355" s="136"/>
      <c r="VN355" s="136"/>
      <c r="VO355" s="136"/>
      <c r="VP355" s="136"/>
      <c r="VQ355" s="136"/>
      <c r="VR355" s="136"/>
      <c r="VS355" s="136"/>
      <c r="VT355" s="136"/>
      <c r="VU355" s="136"/>
      <c r="VV355" s="136"/>
      <c r="VW355" s="136"/>
      <c r="VX355" s="136"/>
      <c r="VY355" s="136"/>
      <c r="VZ355" s="136"/>
      <c r="WA355" s="136"/>
      <c r="WB355" s="136"/>
      <c r="WC355" s="136"/>
      <c r="WD355" s="136"/>
      <c r="WE355" s="136"/>
      <c r="WF355" s="136"/>
      <c r="WG355" s="136"/>
      <c r="WH355" s="136"/>
      <c r="WI355" s="136"/>
      <c r="WJ355" s="136"/>
      <c r="WK355" s="136"/>
      <c r="WL355" s="136"/>
      <c r="WM355" s="136"/>
      <c r="WN355" s="136"/>
      <c r="WO355" s="136"/>
      <c r="WP355" s="136"/>
      <c r="WQ355" s="136"/>
      <c r="WR355" s="136"/>
      <c r="WS355" s="136"/>
      <c r="WT355" s="136"/>
      <c r="WU355" s="136"/>
      <c r="WV355" s="136"/>
      <c r="WW355" s="136"/>
      <c r="WX355" s="136"/>
      <c r="WY355" s="136"/>
      <c r="WZ355" s="136"/>
      <c r="XA355" s="136"/>
      <c r="XB355" s="136"/>
      <c r="XC355" s="136"/>
      <c r="XD355" s="136"/>
      <c r="XE355" s="136"/>
      <c r="XF355" s="136"/>
      <c r="XG355" s="136"/>
      <c r="XH355" s="136"/>
      <c r="XI355" s="136"/>
      <c r="XJ355" s="136"/>
      <c r="XK355" s="136"/>
      <c r="XL355" s="136"/>
      <c r="XM355" s="136"/>
      <c r="XN355" s="136"/>
      <c r="XO355" s="136"/>
      <c r="XP355" s="136"/>
      <c r="XQ355" s="136"/>
      <c r="XR355" s="136"/>
      <c r="XS355" s="136"/>
      <c r="XT355" s="136"/>
      <c r="XU355" s="136"/>
      <c r="XV355" s="136"/>
      <c r="XW355" s="136"/>
      <c r="XX355" s="136"/>
      <c r="XY355" s="136"/>
      <c r="XZ355" s="136"/>
      <c r="YA355" s="136"/>
      <c r="YB355" s="136"/>
      <c r="YC355" s="136"/>
      <c r="YD355" s="136"/>
      <c r="YE355" s="136"/>
      <c r="YF355" s="136"/>
      <c r="YG355" s="136"/>
      <c r="YH355" s="136"/>
      <c r="YI355" s="136"/>
      <c r="YJ355" s="136"/>
      <c r="YK355" s="136"/>
      <c r="YL355" s="136"/>
      <c r="YM355" s="136"/>
      <c r="YN355" s="136"/>
      <c r="YO355" s="136"/>
      <c r="YP355" s="136"/>
      <c r="YQ355" s="136"/>
      <c r="YR355" s="136"/>
      <c r="YS355" s="136"/>
      <c r="YT355" s="136"/>
      <c r="YU355" s="136"/>
      <c r="YV355" s="136"/>
      <c r="YW355" s="136"/>
      <c r="YX355" s="136"/>
      <c r="YY355" s="136"/>
      <c r="YZ355" s="136"/>
      <c r="ZA355" s="136"/>
      <c r="ZB355" s="136"/>
      <c r="ZC355" s="136"/>
      <c r="ZD355" s="136"/>
      <c r="ZE355" s="136"/>
      <c r="ZF355" s="136"/>
      <c r="ZG355" s="136"/>
      <c r="ZH355" s="136"/>
      <c r="ZI355" s="136"/>
      <c r="ZJ355" s="136"/>
      <c r="ZK355" s="136"/>
      <c r="ZL355" s="136"/>
      <c r="ZM355" s="136"/>
      <c r="ZN355" s="136"/>
      <c r="ZO355" s="136"/>
      <c r="ZP355" s="136"/>
      <c r="ZQ355" s="136"/>
      <c r="ZR355" s="136"/>
      <c r="ZS355" s="136"/>
      <c r="ZT355" s="136"/>
      <c r="ZU355" s="136"/>
      <c r="ZV355" s="136"/>
      <c r="ZW355" s="136"/>
      <c r="ZX355" s="136"/>
      <c r="ZY355" s="136"/>
      <c r="ZZ355" s="136"/>
      <c r="AAA355" s="136"/>
      <c r="AAB355" s="136"/>
      <c r="AAC355" s="136"/>
      <c r="AAD355" s="136"/>
      <c r="AAE355" s="136"/>
      <c r="AAF355" s="136"/>
      <c r="AAG355" s="136"/>
      <c r="AAH355" s="136"/>
      <c r="AAI355" s="136"/>
      <c r="AAJ355" s="136"/>
      <c r="AAK355" s="136"/>
      <c r="AAL355" s="136"/>
      <c r="AAM355" s="136"/>
      <c r="AAN355" s="136"/>
      <c r="AAO355" s="136"/>
      <c r="AAP355" s="136"/>
      <c r="AAQ355" s="136"/>
      <c r="AAR355" s="136"/>
      <c r="AAS355" s="136"/>
      <c r="AAT355" s="136"/>
      <c r="AAU355" s="136"/>
      <c r="AAV355" s="136"/>
      <c r="AAW355" s="136"/>
      <c r="AAX355" s="136"/>
      <c r="AAY355" s="136"/>
      <c r="AAZ355" s="136"/>
      <c r="ABA355" s="136"/>
      <c r="ABB355" s="136"/>
      <c r="ABC355" s="136"/>
      <c r="ABD355" s="136"/>
      <c r="ABE355" s="136"/>
      <c r="ABF355" s="136"/>
      <c r="ABG355" s="136"/>
      <c r="ABH355" s="136"/>
      <c r="ABI355" s="136"/>
      <c r="ABJ355" s="136"/>
      <c r="ABK355" s="136"/>
      <c r="ABL355" s="136"/>
      <c r="ABM355" s="136"/>
      <c r="ABN355" s="136"/>
      <c r="ABO355" s="136"/>
      <c r="ABP355" s="136"/>
      <c r="ABQ355" s="136"/>
      <c r="ABR355" s="136"/>
      <c r="ABS355" s="136"/>
      <c r="ABT355" s="136"/>
      <c r="ABU355" s="136"/>
      <c r="ABV355" s="136"/>
      <c r="ABW355" s="136"/>
      <c r="ABX355" s="136"/>
      <c r="ABY355" s="136"/>
      <c r="ABZ355" s="136"/>
      <c r="ACA355" s="136"/>
      <c r="ACB355" s="136"/>
      <c r="ACC355" s="136"/>
      <c r="ACD355" s="136"/>
      <c r="ACE355" s="136"/>
      <c r="ACF355" s="136"/>
      <c r="ACG355" s="136"/>
      <c r="ACH355" s="136"/>
      <c r="ACI355" s="136"/>
      <c r="ACJ355" s="136"/>
      <c r="ACK355" s="136"/>
      <c r="ACL355" s="136"/>
      <c r="ACM355" s="136"/>
      <c r="ACN355" s="136"/>
      <c r="ACO355" s="136"/>
      <c r="ACP355" s="136"/>
      <c r="ACQ355" s="136"/>
      <c r="ACR355" s="136"/>
      <c r="ACS355" s="136"/>
      <c r="ACT355" s="136"/>
      <c r="ACU355" s="136"/>
      <c r="ACV355" s="136"/>
      <c r="ACW355" s="136"/>
      <c r="ACX355" s="136"/>
      <c r="ACY355" s="136"/>
      <c r="ACZ355" s="136"/>
      <c r="ADA355" s="136"/>
      <c r="ADB355" s="136"/>
      <c r="ADC355" s="136"/>
      <c r="ADD355" s="136"/>
      <c r="ADE355" s="136"/>
      <c r="ADF355" s="136"/>
      <c r="ADG355" s="136"/>
      <c r="ADH355" s="136"/>
      <c r="ADI355" s="136"/>
      <c r="ADJ355" s="136"/>
      <c r="ADK355" s="136"/>
      <c r="ADL355" s="136"/>
      <c r="ADM355" s="136"/>
      <c r="ADN355" s="136"/>
      <c r="ADO355" s="136"/>
      <c r="ADP355" s="136"/>
      <c r="ADQ355" s="136"/>
      <c r="ADR355" s="136"/>
      <c r="ADS355" s="136"/>
      <c r="ADT355" s="136"/>
      <c r="ADU355" s="136"/>
      <c r="ADV355" s="136"/>
      <c r="ADW355" s="136"/>
      <c r="ADX355" s="136"/>
      <c r="ADY355" s="136"/>
      <c r="ADZ355" s="136"/>
      <c r="AEA355" s="136"/>
      <c r="AEB355" s="136"/>
      <c r="AEC355" s="136"/>
      <c r="AED355" s="136"/>
      <c r="AEE355" s="136"/>
      <c r="AEF355" s="136"/>
      <c r="AEG355" s="136"/>
      <c r="AEH355" s="136"/>
      <c r="AEI355" s="136"/>
      <c r="AEJ355" s="136"/>
      <c r="AEK355" s="136"/>
      <c r="AEL355" s="136"/>
      <c r="AEM355" s="136"/>
      <c r="AEN355" s="136"/>
      <c r="AEO355" s="136"/>
      <c r="AEP355" s="136"/>
      <c r="AEQ355" s="136"/>
      <c r="AER355" s="136"/>
      <c r="AES355" s="136"/>
      <c r="AET355" s="136"/>
      <c r="AEU355" s="136"/>
      <c r="AEV355" s="136"/>
      <c r="AEW355" s="136"/>
      <c r="AEX355" s="136"/>
      <c r="AEY355" s="136"/>
      <c r="AEZ355" s="136"/>
      <c r="AFA355" s="136"/>
      <c r="AFB355" s="136"/>
      <c r="AFC355" s="136"/>
      <c r="AFD355" s="136"/>
      <c r="AFE355" s="136"/>
      <c r="AFF355" s="136"/>
      <c r="AFG355" s="136"/>
      <c r="AFH355" s="136"/>
      <c r="AFI355" s="136"/>
      <c r="AFJ355" s="136"/>
      <c r="AFK355" s="136"/>
      <c r="AFL355" s="136"/>
      <c r="AFM355" s="136"/>
      <c r="AFN355" s="136"/>
      <c r="AFO355" s="136"/>
      <c r="AFP355" s="136"/>
      <c r="AFQ355" s="136"/>
      <c r="AFR355" s="136"/>
      <c r="AFS355" s="136"/>
      <c r="AFT355" s="136"/>
      <c r="AFU355" s="136"/>
      <c r="AFV355" s="136"/>
      <c r="AFW355" s="136"/>
      <c r="AFX355" s="136"/>
      <c r="AFY355" s="136"/>
      <c r="AFZ355" s="136"/>
      <c r="AGA355" s="136"/>
      <c r="AGB355" s="136"/>
      <c r="AGC355" s="136"/>
      <c r="AGD355" s="136"/>
      <c r="AGE355" s="136"/>
      <c r="AGF355" s="136"/>
      <c r="AGG355" s="136"/>
      <c r="AGH355" s="136"/>
      <c r="AGI355" s="136"/>
      <c r="AGJ355" s="136"/>
      <c r="AGK355" s="136"/>
      <c r="AGL355" s="136"/>
      <c r="AGM355" s="136"/>
      <c r="AGN355" s="136"/>
      <c r="AGO355" s="136"/>
      <c r="AGP355" s="136"/>
      <c r="AGQ355" s="136"/>
      <c r="AGR355" s="136"/>
      <c r="AGS355" s="136"/>
      <c r="AGT355" s="136"/>
      <c r="AGU355" s="136"/>
      <c r="AGV355" s="136"/>
      <c r="AGW355" s="136"/>
      <c r="AGX355" s="136"/>
      <c r="AGY355" s="136"/>
      <c r="AGZ355" s="136"/>
      <c r="AHA355" s="136"/>
      <c r="AHB355" s="136"/>
      <c r="AHC355" s="136"/>
      <c r="AHD355" s="136"/>
      <c r="AHE355" s="136"/>
      <c r="AHF355" s="136"/>
      <c r="AHG355" s="136"/>
      <c r="AHH355" s="136"/>
      <c r="AHI355" s="136"/>
      <c r="AHJ355" s="136"/>
      <c r="AHK355" s="136"/>
      <c r="AHL355" s="136"/>
      <c r="AHM355" s="136"/>
      <c r="AHN355" s="136"/>
      <c r="AHO355" s="136"/>
      <c r="AHP355" s="136"/>
      <c r="AHQ355" s="136"/>
      <c r="AHR355" s="136"/>
      <c r="AHS355" s="136"/>
      <c r="AHT355" s="136"/>
      <c r="AHU355" s="136"/>
      <c r="AHV355" s="136"/>
      <c r="AHW355" s="136"/>
      <c r="AHX355" s="136"/>
      <c r="AHY355" s="136"/>
      <c r="AHZ355" s="136"/>
      <c r="AIA355" s="136"/>
      <c r="AIB355" s="136"/>
      <c r="AIC355" s="136"/>
      <c r="AID355" s="136"/>
      <c r="AIE355" s="136"/>
      <c r="AIF355" s="136"/>
      <c r="AIG355" s="136"/>
      <c r="AIH355" s="136"/>
      <c r="AII355" s="136"/>
      <c r="AIJ355" s="136"/>
      <c r="AIK355" s="136"/>
      <c r="AIL355" s="136"/>
      <c r="AIM355" s="136"/>
      <c r="AIN355" s="136"/>
      <c r="AIO355" s="136"/>
      <c r="AIP355" s="136"/>
      <c r="AIQ355" s="136"/>
      <c r="AIR355" s="136"/>
      <c r="AIS355" s="136"/>
      <c r="AIT355" s="136"/>
      <c r="AIU355" s="136"/>
      <c r="AIV355" s="136"/>
      <c r="AIW355" s="136"/>
      <c r="AIX355" s="136"/>
      <c r="AIY355" s="136"/>
      <c r="AIZ355" s="136"/>
      <c r="AJA355" s="136"/>
      <c r="AJB355" s="136"/>
      <c r="AJC355" s="136"/>
      <c r="AJD355" s="136"/>
      <c r="AJE355" s="136"/>
      <c r="AJF355" s="136"/>
      <c r="AJG355" s="136"/>
      <c r="AJH355" s="136"/>
      <c r="AJI355" s="136"/>
      <c r="AJJ355" s="136"/>
      <c r="AJK355" s="136"/>
      <c r="AJL355" s="136"/>
      <c r="AJM355" s="136"/>
      <c r="AJN355" s="136"/>
      <c r="AJO355" s="136"/>
      <c r="AJP355" s="136"/>
      <c r="AJQ355" s="136"/>
      <c r="AJR355" s="136"/>
      <c r="AJS355" s="136"/>
      <c r="AJT355" s="136"/>
      <c r="AJU355" s="136"/>
      <c r="AJV355" s="136"/>
      <c r="AJW355" s="136"/>
      <c r="AJX355" s="136"/>
      <c r="AJY355" s="136"/>
      <c r="AJZ355" s="136"/>
      <c r="AKA355" s="136"/>
      <c r="AKB355" s="136"/>
      <c r="AKC355" s="136"/>
      <c r="AKD355" s="136"/>
      <c r="AKE355" s="136"/>
      <c r="AKF355" s="136"/>
      <c r="AKG355" s="136"/>
      <c r="AKH355" s="136"/>
      <c r="AKI355" s="136"/>
      <c r="AKJ355" s="136"/>
      <c r="AKK355" s="136"/>
      <c r="AKL355" s="136"/>
      <c r="AKM355" s="136"/>
      <c r="AKN355" s="136"/>
      <c r="AKO355" s="136"/>
      <c r="AKP355" s="136"/>
      <c r="AKQ355" s="136"/>
      <c r="AKR355" s="136"/>
      <c r="AKS355" s="136"/>
      <c r="AKT355" s="136"/>
      <c r="AKU355" s="136"/>
      <c r="AKV355" s="136"/>
      <c r="AKW355" s="136"/>
      <c r="AKX355" s="136"/>
      <c r="AKY355" s="136"/>
      <c r="AKZ355" s="136"/>
      <c r="ALA355" s="136"/>
      <c r="ALB355" s="136"/>
      <c r="ALC355" s="136"/>
      <c r="ALD355" s="136"/>
      <c r="ALE355" s="136"/>
      <c r="ALF355" s="136"/>
      <c r="ALG355" s="136"/>
      <c r="ALH355" s="136"/>
      <c r="ALI355" s="136"/>
      <c r="ALJ355" s="136"/>
      <c r="ALK355" s="136"/>
      <c r="ALL355" s="136"/>
      <c r="ALM355" s="136"/>
      <c r="ALN355" s="136"/>
      <c r="ALO355" s="136"/>
      <c r="ALP355" s="136"/>
      <c r="ALQ355" s="136"/>
      <c r="ALR355" s="136"/>
      <c r="ALS355" s="136"/>
      <c r="ALT355" s="136"/>
      <c r="ALU355" s="136"/>
      <c r="ALV355" s="136"/>
      <c r="ALW355" s="136"/>
      <c r="ALX355" s="136"/>
      <c r="ALY355" s="136"/>
      <c r="ALZ355" s="136"/>
      <c r="AMA355" s="136"/>
      <c r="AMB355" s="136"/>
      <c r="AMC355" s="136"/>
      <c r="AMD355" s="136"/>
      <c r="AME355" s="136"/>
      <c r="AMF355" s="136"/>
      <c r="AMG355" s="136"/>
      <c r="AMH355" s="136"/>
      <c r="AMI355" s="136"/>
    </row>
    <row r="356" spans="1:1024" ht="29.25" x14ac:dyDescent="0.25">
      <c r="A356" s="261" t="s">
        <v>1321</v>
      </c>
      <c r="B356" s="193">
        <v>356</v>
      </c>
      <c r="C356" s="197" t="s">
        <v>1322</v>
      </c>
      <c r="D356" s="214" t="s">
        <v>1323</v>
      </c>
      <c r="E356" s="136"/>
      <c r="F356" s="238"/>
      <c r="G356" s="214"/>
      <c r="H356" s="209">
        <v>4</v>
      </c>
      <c r="I356" s="367">
        <v>0.05</v>
      </c>
      <c r="J356" s="409">
        <v>2</v>
      </c>
      <c r="K356" s="409">
        <v>2</v>
      </c>
      <c r="L356" s="409">
        <v>1</v>
      </c>
      <c r="M356" s="409">
        <v>1</v>
      </c>
      <c r="N356" s="161"/>
      <c r="O356" s="413">
        <v>3</v>
      </c>
      <c r="P356" s="409">
        <v>2</v>
      </c>
      <c r="Q356" s="409">
        <v>2</v>
      </c>
      <c r="R356" s="161"/>
      <c r="S356" s="161"/>
      <c r="T356" s="161"/>
      <c r="U356" s="414"/>
      <c r="V356" s="256">
        <f>IF(O356=1,10,100)</f>
        <v>100</v>
      </c>
      <c r="W356" s="256">
        <f>IF(O356=1,1,IF(O356=2,10,100))</f>
        <v>100</v>
      </c>
      <c r="X356" s="256">
        <f>IF(O356=3,20,100)</f>
        <v>20</v>
      </c>
      <c r="Y356" s="256">
        <f>IF(P356=1,10,100)</f>
        <v>100</v>
      </c>
      <c r="Z356" s="256">
        <f>IF(P356=1,1,IF(P356=2,10,100))</f>
        <v>10</v>
      </c>
      <c r="AA356" s="257">
        <f>IF(OR(EXACT(Q356,"1A"),EXACT(Q356,"1B")),0.1,IF(Q356=2,1,100))</f>
        <v>1</v>
      </c>
      <c r="AB356" s="257">
        <f>IF(OR(EXACT(R356,"1A"),EXACT(R356,"1B")),0.1,IF(R356=2,1,100))</f>
        <v>100</v>
      </c>
      <c r="AC356" s="257">
        <f>IF(OR(EXACT(S356,"1A"),EXACT(S356,"1B")),0.3,IF(S356=2,3,100))</f>
        <v>100</v>
      </c>
      <c r="AD356" s="136"/>
      <c r="AE356" s="262">
        <v>0.1</v>
      </c>
      <c r="AF356" s="258">
        <v>5</v>
      </c>
      <c r="AG356" s="258">
        <v>5</v>
      </c>
      <c r="AH356" s="249">
        <f>IF(OR(EXACT(J356,"1A"),EXACT(J356,"1B"),EXACT(J356,"1C"),K356=1),3,100)</f>
        <v>100</v>
      </c>
      <c r="AI356" s="249">
        <f>IF(OR(EXACT(J356,"1A"),EXACT(J356,"1B"),EXACT(J356,"1C")),5,100)</f>
        <v>100</v>
      </c>
      <c r="AJ356" s="269" t="s">
        <v>757</v>
      </c>
      <c r="AK356" s="136"/>
      <c r="AL356" s="136"/>
      <c r="AM356" s="251"/>
      <c r="AN356" s="136"/>
      <c r="AO356" s="136"/>
      <c r="AP356" s="220" t="s">
        <v>1299</v>
      </c>
      <c r="AQ356" s="271" t="s">
        <v>1291</v>
      </c>
      <c r="AR356" s="220" t="s">
        <v>1300</v>
      </c>
      <c r="AS356" s="136"/>
      <c r="AT356" s="136"/>
      <c r="AU356" s="136"/>
      <c r="AV356" s="136"/>
      <c r="AW356" s="136"/>
      <c r="AX356" s="136"/>
      <c r="AY356" s="136"/>
      <c r="AZ356" s="136"/>
      <c r="BA356" s="136"/>
      <c r="BB356" s="136"/>
      <c r="BC356" s="136"/>
      <c r="BD356" s="136"/>
      <c r="BE356" s="136"/>
      <c r="BF356" s="136"/>
      <c r="BG356" s="136"/>
      <c r="BH356" s="136"/>
      <c r="BI356" s="136"/>
      <c r="BJ356" s="136"/>
      <c r="BK356" s="136"/>
      <c r="BL356" s="136"/>
      <c r="BM356" s="136"/>
      <c r="BN356" s="136"/>
      <c r="BO356" s="136"/>
      <c r="BP356" s="136"/>
      <c r="BQ356" s="136"/>
      <c r="BR356" s="136"/>
      <c r="BS356" s="136"/>
      <c r="BT356" s="136"/>
      <c r="BU356" s="136"/>
      <c r="BV356" s="136"/>
      <c r="BW356" s="136"/>
      <c r="BX356" s="136"/>
      <c r="BY356" s="136"/>
      <c r="BZ356" s="136"/>
      <c r="CA356" s="136"/>
      <c r="CB356" s="136"/>
      <c r="CC356" s="136"/>
      <c r="CD356" s="136"/>
      <c r="CE356" s="136"/>
      <c r="CF356" s="136"/>
      <c r="CG356" s="136"/>
      <c r="CH356" s="136"/>
      <c r="CI356" s="136"/>
      <c r="CJ356" s="136"/>
      <c r="CK356" s="136"/>
      <c r="CL356" s="136"/>
      <c r="CM356" s="136"/>
      <c r="CN356" s="136"/>
      <c r="CO356" s="136"/>
      <c r="CP356" s="136"/>
      <c r="CQ356" s="136"/>
      <c r="CR356" s="136"/>
      <c r="CS356" s="136"/>
      <c r="CT356" s="136"/>
      <c r="CU356" s="136"/>
      <c r="CV356" s="136"/>
      <c r="CW356" s="136"/>
      <c r="CX356" s="136"/>
      <c r="CY356" s="136"/>
      <c r="CZ356" s="136"/>
      <c r="DA356" s="136"/>
      <c r="DB356" s="136"/>
      <c r="DC356" s="136"/>
      <c r="DD356" s="136"/>
      <c r="DE356" s="136"/>
      <c r="DF356" s="136"/>
      <c r="DG356" s="136"/>
      <c r="DH356" s="136"/>
      <c r="DI356" s="136"/>
      <c r="DJ356" s="136"/>
      <c r="DK356" s="136"/>
      <c r="DL356" s="136"/>
      <c r="DM356" s="136"/>
      <c r="DN356" s="136"/>
      <c r="DO356" s="136"/>
      <c r="DP356" s="136"/>
      <c r="DQ356" s="136"/>
      <c r="DR356" s="136"/>
      <c r="DS356" s="136"/>
      <c r="DT356" s="136"/>
      <c r="DU356" s="136"/>
      <c r="DV356" s="136"/>
      <c r="DW356" s="136"/>
      <c r="DX356" s="136"/>
      <c r="DY356" s="136"/>
      <c r="DZ356" s="136"/>
      <c r="EA356" s="136"/>
      <c r="EB356" s="136"/>
      <c r="EC356" s="136"/>
      <c r="ED356" s="136"/>
      <c r="EE356" s="136"/>
      <c r="EF356" s="136"/>
      <c r="EG356" s="136"/>
      <c r="EH356" s="136"/>
      <c r="EI356" s="136"/>
      <c r="EJ356" s="136"/>
      <c r="EK356" s="136"/>
      <c r="EL356" s="136"/>
      <c r="EM356" s="136"/>
      <c r="EN356" s="136"/>
      <c r="EO356" s="136"/>
      <c r="EP356" s="136"/>
      <c r="EQ356" s="136"/>
      <c r="ER356" s="136"/>
      <c r="ES356" s="136"/>
      <c r="ET356" s="136"/>
      <c r="EU356" s="136"/>
      <c r="EV356" s="136"/>
      <c r="EW356" s="136"/>
      <c r="EX356" s="136"/>
      <c r="EY356" s="136"/>
      <c r="EZ356" s="136"/>
      <c r="FA356" s="136"/>
      <c r="FB356" s="136"/>
      <c r="FC356" s="136"/>
      <c r="FD356" s="136"/>
      <c r="FE356" s="136"/>
      <c r="FF356" s="136"/>
      <c r="FG356" s="136"/>
      <c r="FH356" s="136"/>
      <c r="FI356" s="136"/>
      <c r="FJ356" s="136"/>
      <c r="FK356" s="136"/>
      <c r="FL356" s="136"/>
      <c r="FM356" s="136"/>
      <c r="FN356" s="136"/>
      <c r="FO356" s="136"/>
      <c r="FP356" s="136"/>
      <c r="FQ356" s="136"/>
      <c r="FR356" s="136"/>
      <c r="FS356" s="136"/>
      <c r="FT356" s="136"/>
      <c r="FU356" s="136"/>
      <c r="FV356" s="136"/>
      <c r="FW356" s="136"/>
      <c r="FX356" s="136"/>
      <c r="FY356" s="136"/>
      <c r="FZ356" s="136"/>
      <c r="GA356" s="136"/>
      <c r="GB356" s="136"/>
      <c r="GC356" s="136"/>
      <c r="GD356" s="136"/>
      <c r="GE356" s="136"/>
      <c r="GF356" s="136"/>
      <c r="GG356" s="136"/>
      <c r="GH356" s="136"/>
      <c r="GI356" s="136"/>
      <c r="GJ356" s="136"/>
      <c r="GK356" s="136"/>
      <c r="GL356" s="136"/>
      <c r="GM356" s="136"/>
      <c r="GN356" s="136"/>
      <c r="GO356" s="136"/>
      <c r="GP356" s="136"/>
      <c r="GQ356" s="136"/>
      <c r="GR356" s="136"/>
      <c r="GS356" s="136"/>
      <c r="GT356" s="136"/>
      <c r="GU356" s="136"/>
      <c r="GV356" s="136"/>
      <c r="GW356" s="136"/>
      <c r="GX356" s="136"/>
      <c r="GY356" s="136"/>
      <c r="GZ356" s="136"/>
      <c r="HA356" s="136"/>
      <c r="HB356" s="136"/>
      <c r="HC356" s="136"/>
      <c r="HD356" s="136"/>
      <c r="HE356" s="136"/>
      <c r="HF356" s="136"/>
      <c r="HG356" s="136"/>
      <c r="HH356" s="136"/>
      <c r="HI356" s="136"/>
      <c r="HJ356" s="136"/>
      <c r="HK356" s="136"/>
      <c r="HL356" s="136"/>
      <c r="HM356" s="136"/>
      <c r="HN356" s="136"/>
      <c r="HO356" s="136"/>
      <c r="HP356" s="136"/>
      <c r="HQ356" s="136"/>
      <c r="HR356" s="136"/>
      <c r="HS356" s="136"/>
      <c r="HT356" s="136"/>
      <c r="HU356" s="136"/>
      <c r="HV356" s="136"/>
      <c r="HW356" s="136"/>
      <c r="HX356" s="136"/>
      <c r="HY356" s="136"/>
      <c r="HZ356" s="136"/>
      <c r="IA356" s="136"/>
      <c r="IB356" s="136"/>
      <c r="IC356" s="136"/>
      <c r="ID356" s="136"/>
      <c r="IE356" s="136"/>
      <c r="IF356" s="136"/>
      <c r="IG356" s="136"/>
      <c r="IH356" s="136"/>
      <c r="II356" s="136"/>
      <c r="IJ356" s="136"/>
      <c r="IK356" s="136"/>
      <c r="IL356" s="136"/>
      <c r="IM356" s="136"/>
      <c r="IN356" s="136"/>
      <c r="IO356" s="136"/>
      <c r="IP356" s="136"/>
      <c r="IQ356" s="136"/>
      <c r="IR356" s="136"/>
      <c r="IS356" s="136"/>
      <c r="IT356" s="136"/>
      <c r="IU356" s="136"/>
      <c r="IV356" s="136"/>
      <c r="IW356" s="136"/>
      <c r="IX356" s="136"/>
      <c r="IY356" s="136"/>
      <c r="IZ356" s="136"/>
      <c r="JA356" s="136"/>
      <c r="JB356" s="136"/>
      <c r="JC356" s="136"/>
      <c r="JD356" s="136"/>
      <c r="JE356" s="136"/>
      <c r="JF356" s="136"/>
      <c r="JG356" s="136"/>
      <c r="JH356" s="136"/>
      <c r="JI356" s="136"/>
      <c r="JJ356" s="136"/>
      <c r="JK356" s="136"/>
      <c r="JL356" s="136"/>
      <c r="JM356" s="136"/>
      <c r="JN356" s="136"/>
      <c r="JO356" s="136"/>
      <c r="JP356" s="136"/>
      <c r="JQ356" s="136"/>
      <c r="JR356" s="136"/>
      <c r="JS356" s="136"/>
      <c r="JT356" s="136"/>
      <c r="JU356" s="136"/>
      <c r="JV356" s="136"/>
      <c r="JW356" s="136"/>
      <c r="JX356" s="136"/>
      <c r="JY356" s="136"/>
      <c r="JZ356" s="136"/>
      <c r="KA356" s="136"/>
      <c r="KB356" s="136"/>
      <c r="KC356" s="136"/>
      <c r="KD356" s="136"/>
      <c r="KE356" s="136"/>
      <c r="KF356" s="136"/>
      <c r="KG356" s="136"/>
      <c r="KH356" s="136"/>
      <c r="KI356" s="136"/>
      <c r="KJ356" s="136"/>
      <c r="KK356" s="136"/>
      <c r="KL356" s="136"/>
      <c r="KM356" s="136"/>
      <c r="KN356" s="136"/>
      <c r="KO356" s="136"/>
      <c r="KP356" s="136"/>
      <c r="KQ356" s="136"/>
      <c r="KR356" s="136"/>
      <c r="KS356" s="136"/>
      <c r="KT356" s="136"/>
      <c r="KU356" s="136"/>
      <c r="KV356" s="136"/>
      <c r="KW356" s="136"/>
      <c r="KX356" s="136"/>
      <c r="KY356" s="136"/>
      <c r="KZ356" s="136"/>
      <c r="LA356" s="136"/>
      <c r="LB356" s="136"/>
      <c r="LC356" s="136"/>
      <c r="LD356" s="136"/>
      <c r="LE356" s="136"/>
      <c r="LF356" s="136"/>
      <c r="LG356" s="136"/>
      <c r="LH356" s="136"/>
      <c r="LI356" s="136"/>
      <c r="LJ356" s="136"/>
      <c r="LK356" s="136"/>
      <c r="LL356" s="136"/>
      <c r="LM356" s="136"/>
      <c r="LN356" s="136"/>
      <c r="LO356" s="136"/>
      <c r="LP356" s="136"/>
      <c r="LQ356" s="136"/>
      <c r="LR356" s="136"/>
      <c r="LS356" s="136"/>
      <c r="LT356" s="136"/>
      <c r="LU356" s="136"/>
      <c r="LV356" s="136"/>
      <c r="LW356" s="136"/>
      <c r="LX356" s="136"/>
      <c r="LY356" s="136"/>
      <c r="LZ356" s="136"/>
      <c r="MA356" s="136"/>
      <c r="MB356" s="136"/>
      <c r="MC356" s="136"/>
      <c r="MD356" s="136"/>
      <c r="ME356" s="136"/>
      <c r="MF356" s="136"/>
      <c r="MG356" s="136"/>
      <c r="MH356" s="136"/>
      <c r="MI356" s="136"/>
      <c r="MJ356" s="136"/>
      <c r="MK356" s="136"/>
      <c r="ML356" s="136"/>
      <c r="MM356" s="136"/>
      <c r="MN356" s="136"/>
      <c r="MO356" s="136"/>
      <c r="MP356" s="136"/>
      <c r="MQ356" s="136"/>
      <c r="MR356" s="136"/>
      <c r="MS356" s="136"/>
      <c r="MT356" s="136"/>
      <c r="MU356" s="136"/>
      <c r="MV356" s="136"/>
      <c r="MW356" s="136"/>
      <c r="MX356" s="136"/>
      <c r="MY356" s="136"/>
      <c r="MZ356" s="136"/>
      <c r="NA356" s="136"/>
      <c r="NB356" s="136"/>
      <c r="NC356" s="136"/>
      <c r="ND356" s="136"/>
      <c r="NE356" s="136"/>
      <c r="NF356" s="136"/>
      <c r="NG356" s="136"/>
      <c r="NH356" s="136"/>
      <c r="NI356" s="136"/>
      <c r="NJ356" s="136"/>
      <c r="NK356" s="136"/>
      <c r="NL356" s="136"/>
      <c r="NM356" s="136"/>
      <c r="NN356" s="136"/>
      <c r="NO356" s="136"/>
      <c r="NP356" s="136"/>
      <c r="NQ356" s="136"/>
      <c r="NR356" s="136"/>
      <c r="NS356" s="136"/>
      <c r="NT356" s="136"/>
      <c r="NU356" s="136"/>
      <c r="NV356" s="136"/>
      <c r="NW356" s="136"/>
      <c r="NX356" s="136"/>
      <c r="NY356" s="136"/>
      <c r="NZ356" s="136"/>
      <c r="OA356" s="136"/>
      <c r="OB356" s="136"/>
      <c r="OC356" s="136"/>
      <c r="OD356" s="136"/>
      <c r="OE356" s="136"/>
      <c r="OF356" s="136"/>
      <c r="OG356" s="136"/>
      <c r="OH356" s="136"/>
      <c r="OI356" s="136"/>
      <c r="OJ356" s="136"/>
      <c r="OK356" s="136"/>
      <c r="OL356" s="136"/>
      <c r="OM356" s="136"/>
      <c r="ON356" s="136"/>
      <c r="OO356" s="136"/>
      <c r="OP356" s="136"/>
      <c r="OQ356" s="136"/>
      <c r="OR356" s="136"/>
      <c r="OS356" s="136"/>
      <c r="OT356" s="136"/>
      <c r="OU356" s="136"/>
      <c r="OV356" s="136"/>
      <c r="OW356" s="136"/>
      <c r="OX356" s="136"/>
      <c r="OY356" s="136"/>
      <c r="OZ356" s="136"/>
      <c r="PA356" s="136"/>
      <c r="PB356" s="136"/>
      <c r="PC356" s="136"/>
      <c r="PD356" s="136"/>
      <c r="PE356" s="136"/>
      <c r="PF356" s="136"/>
      <c r="PG356" s="136"/>
      <c r="PH356" s="136"/>
      <c r="PI356" s="136"/>
      <c r="PJ356" s="136"/>
      <c r="PK356" s="136"/>
      <c r="PL356" s="136"/>
      <c r="PM356" s="136"/>
      <c r="PN356" s="136"/>
      <c r="PO356" s="136"/>
      <c r="PP356" s="136"/>
      <c r="PQ356" s="136"/>
      <c r="PR356" s="136"/>
      <c r="PS356" s="136"/>
      <c r="PT356" s="136"/>
      <c r="PU356" s="136"/>
      <c r="PV356" s="136"/>
      <c r="PW356" s="136"/>
      <c r="PX356" s="136"/>
      <c r="PY356" s="136"/>
      <c r="PZ356" s="136"/>
      <c r="QA356" s="136"/>
      <c r="QB356" s="136"/>
      <c r="QC356" s="136"/>
      <c r="QD356" s="136"/>
      <c r="QE356" s="136"/>
      <c r="QF356" s="136"/>
      <c r="QG356" s="136"/>
      <c r="QH356" s="136"/>
      <c r="QI356" s="136"/>
      <c r="QJ356" s="136"/>
      <c r="QK356" s="136"/>
      <c r="QL356" s="136"/>
      <c r="QM356" s="136"/>
      <c r="QN356" s="136"/>
      <c r="QO356" s="136"/>
      <c r="QP356" s="136"/>
      <c r="QQ356" s="136"/>
      <c r="QR356" s="136"/>
      <c r="QS356" s="136"/>
      <c r="QT356" s="136"/>
      <c r="QU356" s="136"/>
      <c r="QV356" s="136"/>
      <c r="QW356" s="136"/>
      <c r="QX356" s="136"/>
      <c r="QY356" s="136"/>
      <c r="QZ356" s="136"/>
      <c r="RA356" s="136"/>
      <c r="RB356" s="136"/>
      <c r="RC356" s="136"/>
      <c r="RD356" s="136"/>
      <c r="RE356" s="136"/>
      <c r="RF356" s="136"/>
      <c r="RG356" s="136"/>
      <c r="RH356" s="136"/>
      <c r="RI356" s="136"/>
      <c r="RJ356" s="136"/>
      <c r="RK356" s="136"/>
      <c r="RL356" s="136"/>
      <c r="RM356" s="136"/>
      <c r="RN356" s="136"/>
      <c r="RO356" s="136"/>
      <c r="RP356" s="136"/>
      <c r="RQ356" s="136"/>
      <c r="RR356" s="136"/>
      <c r="RS356" s="136"/>
      <c r="RT356" s="136"/>
      <c r="RU356" s="136"/>
      <c r="RV356" s="136"/>
      <c r="RW356" s="136"/>
      <c r="RX356" s="136"/>
      <c r="RY356" s="136"/>
      <c r="RZ356" s="136"/>
      <c r="SA356" s="136"/>
      <c r="SB356" s="136"/>
      <c r="SC356" s="136"/>
      <c r="SD356" s="136"/>
      <c r="SE356" s="136"/>
      <c r="SF356" s="136"/>
      <c r="SG356" s="136"/>
      <c r="SH356" s="136"/>
      <c r="SI356" s="136"/>
      <c r="SJ356" s="136"/>
      <c r="SK356" s="136"/>
      <c r="SL356" s="136"/>
      <c r="SM356" s="136"/>
      <c r="SN356" s="136"/>
      <c r="SO356" s="136"/>
      <c r="SP356" s="136"/>
      <c r="SQ356" s="136"/>
      <c r="SR356" s="136"/>
      <c r="SS356" s="136"/>
      <c r="ST356" s="136"/>
      <c r="SU356" s="136"/>
      <c r="SV356" s="136"/>
      <c r="SW356" s="136"/>
      <c r="SX356" s="136"/>
      <c r="SY356" s="136"/>
      <c r="SZ356" s="136"/>
      <c r="TA356" s="136"/>
      <c r="TB356" s="136"/>
      <c r="TC356" s="136"/>
      <c r="TD356" s="136"/>
      <c r="TE356" s="136"/>
      <c r="TF356" s="136"/>
      <c r="TG356" s="136"/>
      <c r="TH356" s="136"/>
      <c r="TI356" s="136"/>
      <c r="TJ356" s="136"/>
      <c r="TK356" s="136"/>
      <c r="TL356" s="136"/>
      <c r="TM356" s="136"/>
      <c r="TN356" s="136"/>
      <c r="TO356" s="136"/>
      <c r="TP356" s="136"/>
      <c r="TQ356" s="136"/>
      <c r="TR356" s="136"/>
      <c r="TS356" s="136"/>
      <c r="TT356" s="136"/>
      <c r="TU356" s="136"/>
      <c r="TV356" s="136"/>
      <c r="TW356" s="136"/>
      <c r="TX356" s="136"/>
      <c r="TY356" s="136"/>
      <c r="TZ356" s="136"/>
      <c r="UA356" s="136"/>
      <c r="UB356" s="136"/>
      <c r="UC356" s="136"/>
      <c r="UD356" s="136"/>
      <c r="UE356" s="136"/>
      <c r="UF356" s="136"/>
      <c r="UG356" s="136"/>
      <c r="UH356" s="136"/>
      <c r="UI356" s="136"/>
      <c r="UJ356" s="136"/>
      <c r="UK356" s="136"/>
      <c r="UL356" s="136"/>
      <c r="UM356" s="136"/>
      <c r="UN356" s="136"/>
      <c r="UO356" s="136"/>
      <c r="UP356" s="136"/>
      <c r="UQ356" s="136"/>
      <c r="UR356" s="136"/>
      <c r="US356" s="136"/>
      <c r="UT356" s="136"/>
      <c r="UU356" s="136"/>
      <c r="UV356" s="136"/>
      <c r="UW356" s="136"/>
      <c r="UX356" s="136"/>
      <c r="UY356" s="136"/>
      <c r="UZ356" s="136"/>
      <c r="VA356" s="136"/>
      <c r="VB356" s="136"/>
      <c r="VC356" s="136"/>
      <c r="VD356" s="136"/>
      <c r="VE356" s="136"/>
      <c r="VF356" s="136"/>
      <c r="VG356" s="136"/>
      <c r="VH356" s="136"/>
      <c r="VI356" s="136"/>
      <c r="VJ356" s="136"/>
      <c r="VK356" s="136"/>
      <c r="VL356" s="136"/>
      <c r="VM356" s="136"/>
      <c r="VN356" s="136"/>
      <c r="VO356" s="136"/>
      <c r="VP356" s="136"/>
      <c r="VQ356" s="136"/>
      <c r="VR356" s="136"/>
      <c r="VS356" s="136"/>
      <c r="VT356" s="136"/>
      <c r="VU356" s="136"/>
      <c r="VV356" s="136"/>
      <c r="VW356" s="136"/>
      <c r="VX356" s="136"/>
      <c r="VY356" s="136"/>
      <c r="VZ356" s="136"/>
      <c r="WA356" s="136"/>
      <c r="WB356" s="136"/>
      <c r="WC356" s="136"/>
      <c r="WD356" s="136"/>
      <c r="WE356" s="136"/>
      <c r="WF356" s="136"/>
      <c r="WG356" s="136"/>
      <c r="WH356" s="136"/>
      <c r="WI356" s="136"/>
      <c r="WJ356" s="136"/>
      <c r="WK356" s="136"/>
      <c r="WL356" s="136"/>
      <c r="WM356" s="136"/>
      <c r="WN356" s="136"/>
      <c r="WO356" s="136"/>
      <c r="WP356" s="136"/>
      <c r="WQ356" s="136"/>
      <c r="WR356" s="136"/>
      <c r="WS356" s="136"/>
      <c r="WT356" s="136"/>
      <c r="WU356" s="136"/>
      <c r="WV356" s="136"/>
      <c r="WW356" s="136"/>
      <c r="WX356" s="136"/>
      <c r="WY356" s="136"/>
      <c r="WZ356" s="136"/>
      <c r="XA356" s="136"/>
      <c r="XB356" s="136"/>
      <c r="XC356" s="136"/>
      <c r="XD356" s="136"/>
      <c r="XE356" s="136"/>
      <c r="XF356" s="136"/>
      <c r="XG356" s="136"/>
      <c r="XH356" s="136"/>
      <c r="XI356" s="136"/>
      <c r="XJ356" s="136"/>
      <c r="XK356" s="136"/>
      <c r="XL356" s="136"/>
      <c r="XM356" s="136"/>
      <c r="XN356" s="136"/>
      <c r="XO356" s="136"/>
      <c r="XP356" s="136"/>
      <c r="XQ356" s="136"/>
      <c r="XR356" s="136"/>
      <c r="XS356" s="136"/>
      <c r="XT356" s="136"/>
      <c r="XU356" s="136"/>
      <c r="XV356" s="136"/>
      <c r="XW356" s="136"/>
      <c r="XX356" s="136"/>
      <c r="XY356" s="136"/>
      <c r="XZ356" s="136"/>
      <c r="YA356" s="136"/>
      <c r="YB356" s="136"/>
      <c r="YC356" s="136"/>
      <c r="YD356" s="136"/>
      <c r="YE356" s="136"/>
      <c r="YF356" s="136"/>
      <c r="YG356" s="136"/>
      <c r="YH356" s="136"/>
      <c r="YI356" s="136"/>
      <c r="YJ356" s="136"/>
      <c r="YK356" s="136"/>
      <c r="YL356" s="136"/>
      <c r="YM356" s="136"/>
      <c r="YN356" s="136"/>
      <c r="YO356" s="136"/>
      <c r="YP356" s="136"/>
      <c r="YQ356" s="136"/>
      <c r="YR356" s="136"/>
      <c r="YS356" s="136"/>
      <c r="YT356" s="136"/>
      <c r="YU356" s="136"/>
      <c r="YV356" s="136"/>
      <c r="YW356" s="136"/>
      <c r="YX356" s="136"/>
      <c r="YY356" s="136"/>
      <c r="YZ356" s="136"/>
      <c r="ZA356" s="136"/>
      <c r="ZB356" s="136"/>
      <c r="ZC356" s="136"/>
      <c r="ZD356" s="136"/>
      <c r="ZE356" s="136"/>
      <c r="ZF356" s="136"/>
      <c r="ZG356" s="136"/>
      <c r="ZH356" s="136"/>
      <c r="ZI356" s="136"/>
      <c r="ZJ356" s="136"/>
      <c r="ZK356" s="136"/>
      <c r="ZL356" s="136"/>
      <c r="ZM356" s="136"/>
      <c r="ZN356" s="136"/>
      <c r="ZO356" s="136"/>
      <c r="ZP356" s="136"/>
      <c r="ZQ356" s="136"/>
      <c r="ZR356" s="136"/>
      <c r="ZS356" s="136"/>
      <c r="ZT356" s="136"/>
      <c r="ZU356" s="136"/>
      <c r="ZV356" s="136"/>
      <c r="ZW356" s="136"/>
      <c r="ZX356" s="136"/>
      <c r="ZY356" s="136"/>
      <c r="ZZ356" s="136"/>
      <c r="AAA356" s="136"/>
      <c r="AAB356" s="136"/>
      <c r="AAC356" s="136"/>
      <c r="AAD356" s="136"/>
      <c r="AAE356" s="136"/>
      <c r="AAF356" s="136"/>
      <c r="AAG356" s="136"/>
      <c r="AAH356" s="136"/>
      <c r="AAI356" s="136"/>
      <c r="AAJ356" s="136"/>
      <c r="AAK356" s="136"/>
      <c r="AAL356" s="136"/>
      <c r="AAM356" s="136"/>
      <c r="AAN356" s="136"/>
      <c r="AAO356" s="136"/>
      <c r="AAP356" s="136"/>
      <c r="AAQ356" s="136"/>
      <c r="AAR356" s="136"/>
      <c r="AAS356" s="136"/>
      <c r="AAT356" s="136"/>
      <c r="AAU356" s="136"/>
      <c r="AAV356" s="136"/>
      <c r="AAW356" s="136"/>
      <c r="AAX356" s="136"/>
      <c r="AAY356" s="136"/>
      <c r="AAZ356" s="136"/>
      <c r="ABA356" s="136"/>
      <c r="ABB356" s="136"/>
      <c r="ABC356" s="136"/>
      <c r="ABD356" s="136"/>
      <c r="ABE356" s="136"/>
      <c r="ABF356" s="136"/>
      <c r="ABG356" s="136"/>
      <c r="ABH356" s="136"/>
      <c r="ABI356" s="136"/>
      <c r="ABJ356" s="136"/>
      <c r="ABK356" s="136"/>
      <c r="ABL356" s="136"/>
      <c r="ABM356" s="136"/>
      <c r="ABN356" s="136"/>
      <c r="ABO356" s="136"/>
      <c r="ABP356" s="136"/>
      <c r="ABQ356" s="136"/>
      <c r="ABR356" s="136"/>
      <c r="ABS356" s="136"/>
      <c r="ABT356" s="136"/>
      <c r="ABU356" s="136"/>
      <c r="ABV356" s="136"/>
      <c r="ABW356" s="136"/>
      <c r="ABX356" s="136"/>
      <c r="ABY356" s="136"/>
      <c r="ABZ356" s="136"/>
      <c r="ACA356" s="136"/>
      <c r="ACB356" s="136"/>
      <c r="ACC356" s="136"/>
      <c r="ACD356" s="136"/>
      <c r="ACE356" s="136"/>
      <c r="ACF356" s="136"/>
      <c r="ACG356" s="136"/>
      <c r="ACH356" s="136"/>
      <c r="ACI356" s="136"/>
      <c r="ACJ356" s="136"/>
      <c r="ACK356" s="136"/>
      <c r="ACL356" s="136"/>
      <c r="ACM356" s="136"/>
      <c r="ACN356" s="136"/>
      <c r="ACO356" s="136"/>
      <c r="ACP356" s="136"/>
      <c r="ACQ356" s="136"/>
      <c r="ACR356" s="136"/>
      <c r="ACS356" s="136"/>
      <c r="ACT356" s="136"/>
      <c r="ACU356" s="136"/>
      <c r="ACV356" s="136"/>
      <c r="ACW356" s="136"/>
      <c r="ACX356" s="136"/>
      <c r="ACY356" s="136"/>
      <c r="ACZ356" s="136"/>
      <c r="ADA356" s="136"/>
      <c r="ADB356" s="136"/>
      <c r="ADC356" s="136"/>
      <c r="ADD356" s="136"/>
      <c r="ADE356" s="136"/>
      <c r="ADF356" s="136"/>
      <c r="ADG356" s="136"/>
      <c r="ADH356" s="136"/>
      <c r="ADI356" s="136"/>
      <c r="ADJ356" s="136"/>
      <c r="ADK356" s="136"/>
      <c r="ADL356" s="136"/>
      <c r="ADM356" s="136"/>
      <c r="ADN356" s="136"/>
      <c r="ADO356" s="136"/>
      <c r="ADP356" s="136"/>
      <c r="ADQ356" s="136"/>
      <c r="ADR356" s="136"/>
      <c r="ADS356" s="136"/>
      <c r="ADT356" s="136"/>
      <c r="ADU356" s="136"/>
      <c r="ADV356" s="136"/>
      <c r="ADW356" s="136"/>
      <c r="ADX356" s="136"/>
      <c r="ADY356" s="136"/>
      <c r="ADZ356" s="136"/>
      <c r="AEA356" s="136"/>
      <c r="AEB356" s="136"/>
      <c r="AEC356" s="136"/>
      <c r="AED356" s="136"/>
      <c r="AEE356" s="136"/>
      <c r="AEF356" s="136"/>
      <c r="AEG356" s="136"/>
      <c r="AEH356" s="136"/>
      <c r="AEI356" s="136"/>
      <c r="AEJ356" s="136"/>
      <c r="AEK356" s="136"/>
      <c r="AEL356" s="136"/>
      <c r="AEM356" s="136"/>
      <c r="AEN356" s="136"/>
      <c r="AEO356" s="136"/>
      <c r="AEP356" s="136"/>
      <c r="AEQ356" s="136"/>
      <c r="AER356" s="136"/>
      <c r="AES356" s="136"/>
      <c r="AET356" s="136"/>
      <c r="AEU356" s="136"/>
      <c r="AEV356" s="136"/>
      <c r="AEW356" s="136"/>
      <c r="AEX356" s="136"/>
      <c r="AEY356" s="136"/>
      <c r="AEZ356" s="136"/>
      <c r="AFA356" s="136"/>
      <c r="AFB356" s="136"/>
      <c r="AFC356" s="136"/>
      <c r="AFD356" s="136"/>
      <c r="AFE356" s="136"/>
      <c r="AFF356" s="136"/>
      <c r="AFG356" s="136"/>
      <c r="AFH356" s="136"/>
      <c r="AFI356" s="136"/>
      <c r="AFJ356" s="136"/>
      <c r="AFK356" s="136"/>
      <c r="AFL356" s="136"/>
      <c r="AFM356" s="136"/>
      <c r="AFN356" s="136"/>
      <c r="AFO356" s="136"/>
      <c r="AFP356" s="136"/>
      <c r="AFQ356" s="136"/>
      <c r="AFR356" s="136"/>
      <c r="AFS356" s="136"/>
      <c r="AFT356" s="136"/>
      <c r="AFU356" s="136"/>
      <c r="AFV356" s="136"/>
      <c r="AFW356" s="136"/>
      <c r="AFX356" s="136"/>
      <c r="AFY356" s="136"/>
      <c r="AFZ356" s="136"/>
      <c r="AGA356" s="136"/>
      <c r="AGB356" s="136"/>
      <c r="AGC356" s="136"/>
      <c r="AGD356" s="136"/>
      <c r="AGE356" s="136"/>
      <c r="AGF356" s="136"/>
      <c r="AGG356" s="136"/>
      <c r="AGH356" s="136"/>
      <c r="AGI356" s="136"/>
      <c r="AGJ356" s="136"/>
      <c r="AGK356" s="136"/>
      <c r="AGL356" s="136"/>
      <c r="AGM356" s="136"/>
      <c r="AGN356" s="136"/>
      <c r="AGO356" s="136"/>
      <c r="AGP356" s="136"/>
      <c r="AGQ356" s="136"/>
      <c r="AGR356" s="136"/>
      <c r="AGS356" s="136"/>
      <c r="AGT356" s="136"/>
      <c r="AGU356" s="136"/>
      <c r="AGV356" s="136"/>
      <c r="AGW356" s="136"/>
      <c r="AGX356" s="136"/>
      <c r="AGY356" s="136"/>
      <c r="AGZ356" s="136"/>
      <c r="AHA356" s="136"/>
      <c r="AHB356" s="136"/>
      <c r="AHC356" s="136"/>
      <c r="AHD356" s="136"/>
      <c r="AHE356" s="136"/>
      <c r="AHF356" s="136"/>
      <c r="AHG356" s="136"/>
      <c r="AHH356" s="136"/>
      <c r="AHI356" s="136"/>
      <c r="AHJ356" s="136"/>
      <c r="AHK356" s="136"/>
      <c r="AHL356" s="136"/>
      <c r="AHM356" s="136"/>
      <c r="AHN356" s="136"/>
      <c r="AHO356" s="136"/>
      <c r="AHP356" s="136"/>
      <c r="AHQ356" s="136"/>
      <c r="AHR356" s="136"/>
      <c r="AHS356" s="136"/>
      <c r="AHT356" s="136"/>
      <c r="AHU356" s="136"/>
      <c r="AHV356" s="136"/>
      <c r="AHW356" s="136"/>
      <c r="AHX356" s="136"/>
      <c r="AHY356" s="136"/>
      <c r="AHZ356" s="136"/>
      <c r="AIA356" s="136"/>
      <c r="AIB356" s="136"/>
      <c r="AIC356" s="136"/>
      <c r="AID356" s="136"/>
      <c r="AIE356" s="136"/>
      <c r="AIF356" s="136"/>
      <c r="AIG356" s="136"/>
      <c r="AIH356" s="136"/>
      <c r="AII356" s="136"/>
      <c r="AIJ356" s="136"/>
      <c r="AIK356" s="136"/>
      <c r="AIL356" s="136"/>
      <c r="AIM356" s="136"/>
      <c r="AIN356" s="136"/>
      <c r="AIO356" s="136"/>
      <c r="AIP356" s="136"/>
      <c r="AIQ356" s="136"/>
      <c r="AIR356" s="136"/>
      <c r="AIS356" s="136"/>
      <c r="AIT356" s="136"/>
      <c r="AIU356" s="136"/>
      <c r="AIV356" s="136"/>
      <c r="AIW356" s="136"/>
      <c r="AIX356" s="136"/>
      <c r="AIY356" s="136"/>
      <c r="AIZ356" s="136"/>
      <c r="AJA356" s="136"/>
      <c r="AJB356" s="136"/>
      <c r="AJC356" s="136"/>
      <c r="AJD356" s="136"/>
      <c r="AJE356" s="136"/>
      <c r="AJF356" s="136"/>
      <c r="AJG356" s="136"/>
      <c r="AJH356" s="136"/>
      <c r="AJI356" s="136"/>
      <c r="AJJ356" s="136"/>
      <c r="AJK356" s="136"/>
      <c r="AJL356" s="136"/>
      <c r="AJM356" s="136"/>
      <c r="AJN356" s="136"/>
      <c r="AJO356" s="136"/>
      <c r="AJP356" s="136"/>
      <c r="AJQ356" s="136"/>
      <c r="AJR356" s="136"/>
      <c r="AJS356" s="136"/>
      <c r="AJT356" s="136"/>
      <c r="AJU356" s="136"/>
      <c r="AJV356" s="136"/>
      <c r="AJW356" s="136"/>
      <c r="AJX356" s="136"/>
      <c r="AJY356" s="136"/>
      <c r="AJZ356" s="136"/>
      <c r="AKA356" s="136"/>
      <c r="AKB356" s="136"/>
      <c r="AKC356" s="136"/>
      <c r="AKD356" s="136"/>
      <c r="AKE356" s="136"/>
      <c r="AKF356" s="136"/>
      <c r="AKG356" s="136"/>
      <c r="AKH356" s="136"/>
      <c r="AKI356" s="136"/>
      <c r="AKJ356" s="136"/>
      <c r="AKK356" s="136"/>
      <c r="AKL356" s="136"/>
      <c r="AKM356" s="136"/>
      <c r="AKN356" s="136"/>
      <c r="AKO356" s="136"/>
      <c r="AKP356" s="136"/>
      <c r="AKQ356" s="136"/>
      <c r="AKR356" s="136"/>
      <c r="AKS356" s="136"/>
      <c r="AKT356" s="136"/>
      <c r="AKU356" s="136"/>
      <c r="AKV356" s="136"/>
      <c r="AKW356" s="136"/>
      <c r="AKX356" s="136"/>
      <c r="AKY356" s="136"/>
      <c r="AKZ356" s="136"/>
      <c r="ALA356" s="136"/>
      <c r="ALB356" s="136"/>
      <c r="ALC356" s="136"/>
      <c r="ALD356" s="136"/>
      <c r="ALE356" s="136"/>
      <c r="ALF356" s="136"/>
      <c r="ALG356" s="136"/>
      <c r="ALH356" s="136"/>
      <c r="ALI356" s="136"/>
      <c r="ALJ356" s="136"/>
      <c r="ALK356" s="136"/>
      <c r="ALL356" s="136"/>
      <c r="ALM356" s="136"/>
      <c r="ALN356" s="136"/>
      <c r="ALO356" s="136"/>
      <c r="ALP356" s="136"/>
      <c r="ALQ356" s="136"/>
      <c r="ALR356" s="136"/>
      <c r="ALS356" s="136"/>
      <c r="ALT356" s="136"/>
      <c r="ALU356" s="136"/>
      <c r="ALV356" s="136"/>
      <c r="ALW356" s="136"/>
      <c r="ALX356" s="136"/>
      <c r="ALY356" s="136"/>
      <c r="ALZ356" s="136"/>
      <c r="AMA356" s="136"/>
      <c r="AMB356" s="136"/>
      <c r="AMC356" s="136"/>
      <c r="AMD356" s="136"/>
      <c r="AME356" s="136"/>
      <c r="AMF356" s="136"/>
      <c r="AMG356" s="136"/>
      <c r="AMH356" s="136"/>
      <c r="AMI356" s="136"/>
    </row>
    <row r="357" spans="1:1024" x14ac:dyDescent="0.25">
      <c r="A357" s="261" t="s">
        <v>1324</v>
      </c>
      <c r="B357" s="193">
        <v>357</v>
      </c>
      <c r="C357" s="261" t="s">
        <v>26043</v>
      </c>
      <c r="D357" s="214" t="s">
        <v>1325</v>
      </c>
      <c r="E357" s="136"/>
      <c r="F357" s="238"/>
      <c r="G357" s="214"/>
      <c r="H357" s="209">
        <v>4</v>
      </c>
      <c r="I357" s="367">
        <v>0.05</v>
      </c>
      <c r="J357" s="409">
        <v>2</v>
      </c>
      <c r="K357" s="409">
        <v>2</v>
      </c>
      <c r="L357" s="409">
        <v>1</v>
      </c>
      <c r="M357" s="409">
        <v>1</v>
      </c>
      <c r="N357" s="161"/>
      <c r="O357" s="413">
        <v>3</v>
      </c>
      <c r="P357" s="409">
        <v>2</v>
      </c>
      <c r="Q357" s="409">
        <v>2</v>
      </c>
      <c r="R357" s="161"/>
      <c r="S357" s="161"/>
      <c r="T357" s="161"/>
      <c r="U357" s="414"/>
      <c r="V357" s="256">
        <f>IF(O357=1,10,100)</f>
        <v>100</v>
      </c>
      <c r="W357" s="256">
        <f>IF(O357=1,1,IF(O357=2,10,100))</f>
        <v>100</v>
      </c>
      <c r="X357" s="256">
        <f>IF(O357=3,20,100)</f>
        <v>20</v>
      </c>
      <c r="Y357" s="256">
        <f>IF(P357=1,10,100)</f>
        <v>100</v>
      </c>
      <c r="Z357" s="256">
        <f>IF(P357=1,1,IF(P357=2,10,100))</f>
        <v>10</v>
      </c>
      <c r="AA357" s="257">
        <f>IF(OR(EXACT(Q357,"1A"),EXACT(Q357,"1B")),0.1,IF(Q357=2,1,100))</f>
        <v>1</v>
      </c>
      <c r="AB357" s="257">
        <f>IF(OR(EXACT(R357,"1A"),EXACT(R357,"1B")),0.1,IF(R357=2,1,100))</f>
        <v>100</v>
      </c>
      <c r="AC357" s="257">
        <f>IF(OR(EXACT(S357,"1A"),EXACT(S357,"1B")),0.3,IF(S357=2,3,100))</f>
        <v>100</v>
      </c>
      <c r="AD357" s="136"/>
      <c r="AE357" s="262">
        <v>0.1</v>
      </c>
      <c r="AF357" s="258">
        <v>5</v>
      </c>
      <c r="AG357" s="258">
        <v>5</v>
      </c>
      <c r="AH357" s="249">
        <f>IF(OR(EXACT(J357,"1A"),EXACT(J357,"1B"),EXACT(J357,"1C"),K357=1),3,100)</f>
        <v>100</v>
      </c>
      <c r="AI357" s="249">
        <f>IF(OR(EXACT(J357,"1A"),EXACT(J357,"1B"),EXACT(J357,"1C")),5,100)</f>
        <v>100</v>
      </c>
      <c r="AJ357" s="269" t="s">
        <v>757</v>
      </c>
      <c r="AK357" s="136"/>
      <c r="AL357" s="136"/>
      <c r="AM357" s="251"/>
      <c r="AN357" s="136"/>
      <c r="AO357" s="136"/>
      <c r="AP357" s="220" t="s">
        <v>1299</v>
      </c>
      <c r="AQ357" s="199" t="s">
        <v>1291</v>
      </c>
      <c r="AR357" s="220" t="s">
        <v>1300</v>
      </c>
      <c r="AS357" s="136"/>
      <c r="AT357" s="136"/>
      <c r="AU357" s="136"/>
      <c r="AV357" s="136"/>
      <c r="AW357" s="136"/>
      <c r="AX357" s="136"/>
      <c r="AY357" s="136"/>
      <c r="AZ357" s="136"/>
      <c r="BA357" s="136"/>
      <c r="BB357" s="136"/>
      <c r="BC357" s="136"/>
      <c r="BD357" s="136"/>
      <c r="BE357" s="136"/>
      <c r="BF357" s="136"/>
      <c r="BG357" s="136"/>
      <c r="BH357" s="136"/>
      <c r="BI357" s="136"/>
      <c r="BJ357" s="136"/>
      <c r="BK357" s="136"/>
      <c r="BL357" s="136"/>
      <c r="BM357" s="136"/>
      <c r="BN357" s="136"/>
      <c r="BO357" s="136"/>
      <c r="BP357" s="136"/>
      <c r="BQ357" s="136"/>
      <c r="BR357" s="136"/>
      <c r="BS357" s="136"/>
      <c r="BT357" s="136"/>
      <c r="BU357" s="136"/>
      <c r="BV357" s="136"/>
      <c r="BW357" s="136"/>
      <c r="BX357" s="136"/>
      <c r="BY357" s="136"/>
      <c r="BZ357" s="136"/>
      <c r="CA357" s="136"/>
      <c r="CB357" s="136"/>
      <c r="CC357" s="136"/>
      <c r="CD357" s="136"/>
      <c r="CE357" s="136"/>
      <c r="CF357" s="136"/>
      <c r="CG357" s="136"/>
      <c r="CH357" s="136"/>
      <c r="CI357" s="136"/>
      <c r="CJ357" s="136"/>
      <c r="CK357" s="136"/>
      <c r="CL357" s="136"/>
      <c r="CM357" s="136"/>
      <c r="CN357" s="136"/>
      <c r="CO357" s="136"/>
      <c r="CP357" s="136"/>
      <c r="CQ357" s="136"/>
      <c r="CR357" s="136"/>
      <c r="CS357" s="136"/>
      <c r="CT357" s="136"/>
      <c r="CU357" s="136"/>
      <c r="CV357" s="136"/>
      <c r="CW357" s="136"/>
      <c r="CX357" s="136"/>
      <c r="CY357" s="136"/>
      <c r="CZ357" s="136"/>
      <c r="DA357" s="136"/>
      <c r="DB357" s="136"/>
      <c r="DC357" s="136"/>
      <c r="DD357" s="136"/>
      <c r="DE357" s="136"/>
      <c r="DF357" s="136"/>
      <c r="DG357" s="136"/>
      <c r="DH357" s="136"/>
      <c r="DI357" s="136"/>
      <c r="DJ357" s="136"/>
      <c r="DK357" s="136"/>
      <c r="DL357" s="136"/>
      <c r="DM357" s="136"/>
      <c r="DN357" s="136"/>
      <c r="DO357" s="136"/>
      <c r="DP357" s="136"/>
      <c r="DQ357" s="136"/>
      <c r="DR357" s="136"/>
      <c r="DS357" s="136"/>
      <c r="DT357" s="136"/>
      <c r="DU357" s="136"/>
      <c r="DV357" s="136"/>
      <c r="DW357" s="136"/>
      <c r="DX357" s="136"/>
      <c r="DY357" s="136"/>
      <c r="DZ357" s="136"/>
      <c r="EA357" s="136"/>
      <c r="EB357" s="136"/>
      <c r="EC357" s="136"/>
      <c r="ED357" s="136"/>
      <c r="EE357" s="136"/>
      <c r="EF357" s="136"/>
      <c r="EG357" s="136"/>
      <c r="EH357" s="136"/>
      <c r="EI357" s="136"/>
      <c r="EJ357" s="136"/>
      <c r="EK357" s="136"/>
      <c r="EL357" s="136"/>
      <c r="EM357" s="136"/>
      <c r="EN357" s="136"/>
      <c r="EO357" s="136"/>
      <c r="EP357" s="136"/>
      <c r="EQ357" s="136"/>
      <c r="ER357" s="136"/>
      <c r="ES357" s="136"/>
      <c r="ET357" s="136"/>
      <c r="EU357" s="136"/>
      <c r="EV357" s="136"/>
      <c r="EW357" s="136"/>
      <c r="EX357" s="136"/>
      <c r="EY357" s="136"/>
      <c r="EZ357" s="136"/>
      <c r="FA357" s="136"/>
      <c r="FB357" s="136"/>
      <c r="FC357" s="136"/>
      <c r="FD357" s="136"/>
      <c r="FE357" s="136"/>
      <c r="FF357" s="136"/>
      <c r="FG357" s="136"/>
      <c r="FH357" s="136"/>
      <c r="FI357" s="136"/>
      <c r="FJ357" s="136"/>
      <c r="FK357" s="136"/>
      <c r="FL357" s="136"/>
      <c r="FM357" s="136"/>
      <c r="FN357" s="136"/>
      <c r="FO357" s="136"/>
      <c r="FP357" s="136"/>
      <c r="FQ357" s="136"/>
      <c r="FR357" s="136"/>
      <c r="FS357" s="136"/>
      <c r="FT357" s="136"/>
      <c r="FU357" s="136"/>
      <c r="FV357" s="136"/>
      <c r="FW357" s="136"/>
      <c r="FX357" s="136"/>
      <c r="FY357" s="136"/>
      <c r="FZ357" s="136"/>
      <c r="GA357" s="136"/>
      <c r="GB357" s="136"/>
      <c r="GC357" s="136"/>
      <c r="GD357" s="136"/>
      <c r="GE357" s="136"/>
      <c r="GF357" s="136"/>
      <c r="GG357" s="136"/>
      <c r="GH357" s="136"/>
      <c r="GI357" s="136"/>
      <c r="GJ357" s="136"/>
      <c r="GK357" s="136"/>
      <c r="GL357" s="136"/>
      <c r="GM357" s="136"/>
      <c r="GN357" s="136"/>
      <c r="GO357" s="136"/>
      <c r="GP357" s="136"/>
      <c r="GQ357" s="136"/>
      <c r="GR357" s="136"/>
      <c r="GS357" s="136"/>
      <c r="GT357" s="136"/>
      <c r="GU357" s="136"/>
      <c r="GV357" s="136"/>
      <c r="GW357" s="136"/>
      <c r="GX357" s="136"/>
      <c r="GY357" s="136"/>
      <c r="GZ357" s="136"/>
      <c r="HA357" s="136"/>
      <c r="HB357" s="136"/>
      <c r="HC357" s="136"/>
      <c r="HD357" s="136"/>
      <c r="HE357" s="136"/>
      <c r="HF357" s="136"/>
      <c r="HG357" s="136"/>
      <c r="HH357" s="136"/>
      <c r="HI357" s="136"/>
      <c r="HJ357" s="136"/>
      <c r="HK357" s="136"/>
      <c r="HL357" s="136"/>
      <c r="HM357" s="136"/>
      <c r="HN357" s="136"/>
      <c r="HO357" s="136"/>
      <c r="HP357" s="136"/>
      <c r="HQ357" s="136"/>
      <c r="HR357" s="136"/>
      <c r="HS357" s="136"/>
      <c r="HT357" s="136"/>
      <c r="HU357" s="136"/>
      <c r="HV357" s="136"/>
      <c r="HW357" s="136"/>
      <c r="HX357" s="136"/>
      <c r="HY357" s="136"/>
      <c r="HZ357" s="136"/>
      <c r="IA357" s="136"/>
      <c r="IB357" s="136"/>
      <c r="IC357" s="136"/>
      <c r="ID357" s="136"/>
      <c r="IE357" s="136"/>
      <c r="IF357" s="136"/>
      <c r="IG357" s="136"/>
      <c r="IH357" s="136"/>
      <c r="II357" s="136"/>
      <c r="IJ357" s="136"/>
      <c r="IK357" s="136"/>
      <c r="IL357" s="136"/>
      <c r="IM357" s="136"/>
      <c r="IN357" s="136"/>
      <c r="IO357" s="136"/>
      <c r="IP357" s="136"/>
      <c r="IQ357" s="136"/>
      <c r="IR357" s="136"/>
      <c r="IS357" s="136"/>
      <c r="IT357" s="136"/>
      <c r="IU357" s="136"/>
      <c r="IV357" s="136"/>
      <c r="IW357" s="136"/>
      <c r="IX357" s="136"/>
      <c r="IY357" s="136"/>
      <c r="IZ357" s="136"/>
      <c r="JA357" s="136"/>
      <c r="JB357" s="136"/>
      <c r="JC357" s="136"/>
      <c r="JD357" s="136"/>
      <c r="JE357" s="136"/>
      <c r="JF357" s="136"/>
      <c r="JG357" s="136"/>
      <c r="JH357" s="136"/>
      <c r="JI357" s="136"/>
      <c r="JJ357" s="136"/>
      <c r="JK357" s="136"/>
      <c r="JL357" s="136"/>
      <c r="JM357" s="136"/>
      <c r="JN357" s="136"/>
      <c r="JO357" s="136"/>
      <c r="JP357" s="136"/>
      <c r="JQ357" s="136"/>
      <c r="JR357" s="136"/>
      <c r="JS357" s="136"/>
      <c r="JT357" s="136"/>
      <c r="JU357" s="136"/>
      <c r="JV357" s="136"/>
      <c r="JW357" s="136"/>
      <c r="JX357" s="136"/>
      <c r="JY357" s="136"/>
      <c r="JZ357" s="136"/>
      <c r="KA357" s="136"/>
      <c r="KB357" s="136"/>
      <c r="KC357" s="136"/>
      <c r="KD357" s="136"/>
      <c r="KE357" s="136"/>
      <c r="KF357" s="136"/>
      <c r="KG357" s="136"/>
      <c r="KH357" s="136"/>
      <c r="KI357" s="136"/>
      <c r="KJ357" s="136"/>
      <c r="KK357" s="136"/>
      <c r="KL357" s="136"/>
      <c r="KM357" s="136"/>
      <c r="KN357" s="136"/>
      <c r="KO357" s="136"/>
      <c r="KP357" s="136"/>
      <c r="KQ357" s="136"/>
      <c r="KR357" s="136"/>
      <c r="KS357" s="136"/>
      <c r="KT357" s="136"/>
      <c r="KU357" s="136"/>
      <c r="KV357" s="136"/>
      <c r="KW357" s="136"/>
      <c r="KX357" s="136"/>
      <c r="KY357" s="136"/>
      <c r="KZ357" s="136"/>
      <c r="LA357" s="136"/>
      <c r="LB357" s="136"/>
      <c r="LC357" s="136"/>
      <c r="LD357" s="136"/>
      <c r="LE357" s="136"/>
      <c r="LF357" s="136"/>
      <c r="LG357" s="136"/>
      <c r="LH357" s="136"/>
      <c r="LI357" s="136"/>
      <c r="LJ357" s="136"/>
      <c r="LK357" s="136"/>
      <c r="LL357" s="136"/>
      <c r="LM357" s="136"/>
      <c r="LN357" s="136"/>
      <c r="LO357" s="136"/>
      <c r="LP357" s="136"/>
      <c r="LQ357" s="136"/>
      <c r="LR357" s="136"/>
      <c r="LS357" s="136"/>
      <c r="LT357" s="136"/>
      <c r="LU357" s="136"/>
      <c r="LV357" s="136"/>
      <c r="LW357" s="136"/>
      <c r="LX357" s="136"/>
      <c r="LY357" s="136"/>
      <c r="LZ357" s="136"/>
      <c r="MA357" s="136"/>
      <c r="MB357" s="136"/>
      <c r="MC357" s="136"/>
      <c r="MD357" s="136"/>
      <c r="ME357" s="136"/>
      <c r="MF357" s="136"/>
      <c r="MG357" s="136"/>
      <c r="MH357" s="136"/>
      <c r="MI357" s="136"/>
      <c r="MJ357" s="136"/>
      <c r="MK357" s="136"/>
      <c r="ML357" s="136"/>
      <c r="MM357" s="136"/>
      <c r="MN357" s="136"/>
      <c r="MO357" s="136"/>
      <c r="MP357" s="136"/>
      <c r="MQ357" s="136"/>
      <c r="MR357" s="136"/>
      <c r="MS357" s="136"/>
      <c r="MT357" s="136"/>
      <c r="MU357" s="136"/>
      <c r="MV357" s="136"/>
      <c r="MW357" s="136"/>
      <c r="MX357" s="136"/>
      <c r="MY357" s="136"/>
      <c r="MZ357" s="136"/>
      <c r="NA357" s="136"/>
      <c r="NB357" s="136"/>
      <c r="NC357" s="136"/>
      <c r="ND357" s="136"/>
      <c r="NE357" s="136"/>
      <c r="NF357" s="136"/>
      <c r="NG357" s="136"/>
      <c r="NH357" s="136"/>
      <c r="NI357" s="136"/>
      <c r="NJ357" s="136"/>
      <c r="NK357" s="136"/>
      <c r="NL357" s="136"/>
      <c r="NM357" s="136"/>
      <c r="NN357" s="136"/>
      <c r="NO357" s="136"/>
      <c r="NP357" s="136"/>
      <c r="NQ357" s="136"/>
      <c r="NR357" s="136"/>
      <c r="NS357" s="136"/>
      <c r="NT357" s="136"/>
      <c r="NU357" s="136"/>
      <c r="NV357" s="136"/>
      <c r="NW357" s="136"/>
      <c r="NX357" s="136"/>
      <c r="NY357" s="136"/>
      <c r="NZ357" s="136"/>
      <c r="OA357" s="136"/>
      <c r="OB357" s="136"/>
      <c r="OC357" s="136"/>
      <c r="OD357" s="136"/>
      <c r="OE357" s="136"/>
      <c r="OF357" s="136"/>
      <c r="OG357" s="136"/>
      <c r="OH357" s="136"/>
      <c r="OI357" s="136"/>
      <c r="OJ357" s="136"/>
      <c r="OK357" s="136"/>
      <c r="OL357" s="136"/>
      <c r="OM357" s="136"/>
      <c r="ON357" s="136"/>
      <c r="OO357" s="136"/>
      <c r="OP357" s="136"/>
      <c r="OQ357" s="136"/>
      <c r="OR357" s="136"/>
      <c r="OS357" s="136"/>
      <c r="OT357" s="136"/>
      <c r="OU357" s="136"/>
      <c r="OV357" s="136"/>
      <c r="OW357" s="136"/>
      <c r="OX357" s="136"/>
      <c r="OY357" s="136"/>
      <c r="OZ357" s="136"/>
      <c r="PA357" s="136"/>
      <c r="PB357" s="136"/>
      <c r="PC357" s="136"/>
      <c r="PD357" s="136"/>
      <c r="PE357" s="136"/>
      <c r="PF357" s="136"/>
      <c r="PG357" s="136"/>
      <c r="PH357" s="136"/>
      <c r="PI357" s="136"/>
      <c r="PJ357" s="136"/>
      <c r="PK357" s="136"/>
      <c r="PL357" s="136"/>
      <c r="PM357" s="136"/>
      <c r="PN357" s="136"/>
      <c r="PO357" s="136"/>
      <c r="PP357" s="136"/>
      <c r="PQ357" s="136"/>
      <c r="PR357" s="136"/>
      <c r="PS357" s="136"/>
      <c r="PT357" s="136"/>
      <c r="PU357" s="136"/>
      <c r="PV357" s="136"/>
      <c r="PW357" s="136"/>
      <c r="PX357" s="136"/>
      <c r="PY357" s="136"/>
      <c r="PZ357" s="136"/>
      <c r="QA357" s="136"/>
      <c r="QB357" s="136"/>
      <c r="QC357" s="136"/>
      <c r="QD357" s="136"/>
      <c r="QE357" s="136"/>
      <c r="QF357" s="136"/>
      <c r="QG357" s="136"/>
      <c r="QH357" s="136"/>
      <c r="QI357" s="136"/>
      <c r="QJ357" s="136"/>
      <c r="QK357" s="136"/>
      <c r="QL357" s="136"/>
      <c r="QM357" s="136"/>
      <c r="QN357" s="136"/>
      <c r="QO357" s="136"/>
      <c r="QP357" s="136"/>
      <c r="QQ357" s="136"/>
      <c r="QR357" s="136"/>
      <c r="QS357" s="136"/>
      <c r="QT357" s="136"/>
      <c r="QU357" s="136"/>
      <c r="QV357" s="136"/>
      <c r="QW357" s="136"/>
      <c r="QX357" s="136"/>
      <c r="QY357" s="136"/>
      <c r="QZ357" s="136"/>
      <c r="RA357" s="136"/>
      <c r="RB357" s="136"/>
      <c r="RC357" s="136"/>
      <c r="RD357" s="136"/>
      <c r="RE357" s="136"/>
      <c r="RF357" s="136"/>
      <c r="RG357" s="136"/>
      <c r="RH357" s="136"/>
      <c r="RI357" s="136"/>
      <c r="RJ357" s="136"/>
      <c r="RK357" s="136"/>
      <c r="RL357" s="136"/>
      <c r="RM357" s="136"/>
      <c r="RN357" s="136"/>
      <c r="RO357" s="136"/>
      <c r="RP357" s="136"/>
      <c r="RQ357" s="136"/>
      <c r="RR357" s="136"/>
      <c r="RS357" s="136"/>
      <c r="RT357" s="136"/>
      <c r="RU357" s="136"/>
      <c r="RV357" s="136"/>
      <c r="RW357" s="136"/>
      <c r="RX357" s="136"/>
      <c r="RY357" s="136"/>
      <c r="RZ357" s="136"/>
      <c r="SA357" s="136"/>
      <c r="SB357" s="136"/>
      <c r="SC357" s="136"/>
      <c r="SD357" s="136"/>
      <c r="SE357" s="136"/>
      <c r="SF357" s="136"/>
      <c r="SG357" s="136"/>
      <c r="SH357" s="136"/>
      <c r="SI357" s="136"/>
      <c r="SJ357" s="136"/>
      <c r="SK357" s="136"/>
      <c r="SL357" s="136"/>
      <c r="SM357" s="136"/>
      <c r="SN357" s="136"/>
      <c r="SO357" s="136"/>
      <c r="SP357" s="136"/>
      <c r="SQ357" s="136"/>
      <c r="SR357" s="136"/>
      <c r="SS357" s="136"/>
      <c r="ST357" s="136"/>
      <c r="SU357" s="136"/>
      <c r="SV357" s="136"/>
      <c r="SW357" s="136"/>
      <c r="SX357" s="136"/>
      <c r="SY357" s="136"/>
      <c r="SZ357" s="136"/>
      <c r="TA357" s="136"/>
      <c r="TB357" s="136"/>
      <c r="TC357" s="136"/>
      <c r="TD357" s="136"/>
      <c r="TE357" s="136"/>
      <c r="TF357" s="136"/>
      <c r="TG357" s="136"/>
      <c r="TH357" s="136"/>
      <c r="TI357" s="136"/>
      <c r="TJ357" s="136"/>
      <c r="TK357" s="136"/>
      <c r="TL357" s="136"/>
      <c r="TM357" s="136"/>
      <c r="TN357" s="136"/>
      <c r="TO357" s="136"/>
      <c r="TP357" s="136"/>
      <c r="TQ357" s="136"/>
      <c r="TR357" s="136"/>
      <c r="TS357" s="136"/>
      <c r="TT357" s="136"/>
      <c r="TU357" s="136"/>
      <c r="TV357" s="136"/>
      <c r="TW357" s="136"/>
      <c r="TX357" s="136"/>
      <c r="TY357" s="136"/>
      <c r="TZ357" s="136"/>
      <c r="UA357" s="136"/>
      <c r="UB357" s="136"/>
      <c r="UC357" s="136"/>
      <c r="UD357" s="136"/>
      <c r="UE357" s="136"/>
      <c r="UF357" s="136"/>
      <c r="UG357" s="136"/>
      <c r="UH357" s="136"/>
      <c r="UI357" s="136"/>
      <c r="UJ357" s="136"/>
      <c r="UK357" s="136"/>
      <c r="UL357" s="136"/>
      <c r="UM357" s="136"/>
      <c r="UN357" s="136"/>
      <c r="UO357" s="136"/>
      <c r="UP357" s="136"/>
      <c r="UQ357" s="136"/>
      <c r="UR357" s="136"/>
      <c r="US357" s="136"/>
      <c r="UT357" s="136"/>
      <c r="UU357" s="136"/>
      <c r="UV357" s="136"/>
      <c r="UW357" s="136"/>
      <c r="UX357" s="136"/>
      <c r="UY357" s="136"/>
      <c r="UZ357" s="136"/>
      <c r="VA357" s="136"/>
      <c r="VB357" s="136"/>
      <c r="VC357" s="136"/>
      <c r="VD357" s="136"/>
      <c r="VE357" s="136"/>
      <c r="VF357" s="136"/>
      <c r="VG357" s="136"/>
      <c r="VH357" s="136"/>
      <c r="VI357" s="136"/>
      <c r="VJ357" s="136"/>
      <c r="VK357" s="136"/>
      <c r="VL357" s="136"/>
      <c r="VM357" s="136"/>
      <c r="VN357" s="136"/>
      <c r="VO357" s="136"/>
      <c r="VP357" s="136"/>
      <c r="VQ357" s="136"/>
      <c r="VR357" s="136"/>
      <c r="VS357" s="136"/>
      <c r="VT357" s="136"/>
      <c r="VU357" s="136"/>
      <c r="VV357" s="136"/>
      <c r="VW357" s="136"/>
      <c r="VX357" s="136"/>
      <c r="VY357" s="136"/>
      <c r="VZ357" s="136"/>
      <c r="WA357" s="136"/>
      <c r="WB357" s="136"/>
      <c r="WC357" s="136"/>
      <c r="WD357" s="136"/>
      <c r="WE357" s="136"/>
      <c r="WF357" s="136"/>
      <c r="WG357" s="136"/>
      <c r="WH357" s="136"/>
      <c r="WI357" s="136"/>
      <c r="WJ357" s="136"/>
      <c r="WK357" s="136"/>
      <c r="WL357" s="136"/>
      <c r="WM357" s="136"/>
      <c r="WN357" s="136"/>
      <c r="WO357" s="136"/>
      <c r="WP357" s="136"/>
      <c r="WQ357" s="136"/>
      <c r="WR357" s="136"/>
      <c r="WS357" s="136"/>
      <c r="WT357" s="136"/>
      <c r="WU357" s="136"/>
      <c r="WV357" s="136"/>
      <c r="WW357" s="136"/>
      <c r="WX357" s="136"/>
      <c r="WY357" s="136"/>
      <c r="WZ357" s="136"/>
      <c r="XA357" s="136"/>
      <c r="XB357" s="136"/>
      <c r="XC357" s="136"/>
      <c r="XD357" s="136"/>
      <c r="XE357" s="136"/>
      <c r="XF357" s="136"/>
      <c r="XG357" s="136"/>
      <c r="XH357" s="136"/>
      <c r="XI357" s="136"/>
      <c r="XJ357" s="136"/>
      <c r="XK357" s="136"/>
      <c r="XL357" s="136"/>
      <c r="XM357" s="136"/>
      <c r="XN357" s="136"/>
      <c r="XO357" s="136"/>
      <c r="XP357" s="136"/>
      <c r="XQ357" s="136"/>
      <c r="XR357" s="136"/>
      <c r="XS357" s="136"/>
      <c r="XT357" s="136"/>
      <c r="XU357" s="136"/>
      <c r="XV357" s="136"/>
      <c r="XW357" s="136"/>
      <c r="XX357" s="136"/>
      <c r="XY357" s="136"/>
      <c r="XZ357" s="136"/>
      <c r="YA357" s="136"/>
      <c r="YB357" s="136"/>
      <c r="YC357" s="136"/>
      <c r="YD357" s="136"/>
      <c r="YE357" s="136"/>
      <c r="YF357" s="136"/>
      <c r="YG357" s="136"/>
      <c r="YH357" s="136"/>
      <c r="YI357" s="136"/>
      <c r="YJ357" s="136"/>
      <c r="YK357" s="136"/>
      <c r="YL357" s="136"/>
      <c r="YM357" s="136"/>
      <c r="YN357" s="136"/>
      <c r="YO357" s="136"/>
      <c r="YP357" s="136"/>
      <c r="YQ357" s="136"/>
      <c r="YR357" s="136"/>
      <c r="YS357" s="136"/>
      <c r="YT357" s="136"/>
      <c r="YU357" s="136"/>
      <c r="YV357" s="136"/>
      <c r="YW357" s="136"/>
      <c r="YX357" s="136"/>
      <c r="YY357" s="136"/>
      <c r="YZ357" s="136"/>
      <c r="ZA357" s="136"/>
      <c r="ZB357" s="136"/>
      <c r="ZC357" s="136"/>
      <c r="ZD357" s="136"/>
      <c r="ZE357" s="136"/>
      <c r="ZF357" s="136"/>
      <c r="ZG357" s="136"/>
      <c r="ZH357" s="136"/>
      <c r="ZI357" s="136"/>
      <c r="ZJ357" s="136"/>
      <c r="ZK357" s="136"/>
      <c r="ZL357" s="136"/>
      <c r="ZM357" s="136"/>
      <c r="ZN357" s="136"/>
      <c r="ZO357" s="136"/>
      <c r="ZP357" s="136"/>
      <c r="ZQ357" s="136"/>
      <c r="ZR357" s="136"/>
      <c r="ZS357" s="136"/>
      <c r="ZT357" s="136"/>
      <c r="ZU357" s="136"/>
      <c r="ZV357" s="136"/>
      <c r="ZW357" s="136"/>
      <c r="ZX357" s="136"/>
      <c r="ZY357" s="136"/>
      <c r="ZZ357" s="136"/>
      <c r="AAA357" s="136"/>
      <c r="AAB357" s="136"/>
      <c r="AAC357" s="136"/>
      <c r="AAD357" s="136"/>
      <c r="AAE357" s="136"/>
      <c r="AAF357" s="136"/>
      <c r="AAG357" s="136"/>
      <c r="AAH357" s="136"/>
      <c r="AAI357" s="136"/>
      <c r="AAJ357" s="136"/>
      <c r="AAK357" s="136"/>
      <c r="AAL357" s="136"/>
      <c r="AAM357" s="136"/>
      <c r="AAN357" s="136"/>
      <c r="AAO357" s="136"/>
      <c r="AAP357" s="136"/>
      <c r="AAQ357" s="136"/>
      <c r="AAR357" s="136"/>
      <c r="AAS357" s="136"/>
      <c r="AAT357" s="136"/>
      <c r="AAU357" s="136"/>
      <c r="AAV357" s="136"/>
      <c r="AAW357" s="136"/>
      <c r="AAX357" s="136"/>
      <c r="AAY357" s="136"/>
      <c r="AAZ357" s="136"/>
      <c r="ABA357" s="136"/>
      <c r="ABB357" s="136"/>
      <c r="ABC357" s="136"/>
      <c r="ABD357" s="136"/>
      <c r="ABE357" s="136"/>
      <c r="ABF357" s="136"/>
      <c r="ABG357" s="136"/>
      <c r="ABH357" s="136"/>
      <c r="ABI357" s="136"/>
      <c r="ABJ357" s="136"/>
      <c r="ABK357" s="136"/>
      <c r="ABL357" s="136"/>
      <c r="ABM357" s="136"/>
      <c r="ABN357" s="136"/>
      <c r="ABO357" s="136"/>
      <c r="ABP357" s="136"/>
      <c r="ABQ357" s="136"/>
      <c r="ABR357" s="136"/>
      <c r="ABS357" s="136"/>
      <c r="ABT357" s="136"/>
      <c r="ABU357" s="136"/>
      <c r="ABV357" s="136"/>
      <c r="ABW357" s="136"/>
      <c r="ABX357" s="136"/>
      <c r="ABY357" s="136"/>
      <c r="ABZ357" s="136"/>
      <c r="ACA357" s="136"/>
      <c r="ACB357" s="136"/>
      <c r="ACC357" s="136"/>
      <c r="ACD357" s="136"/>
      <c r="ACE357" s="136"/>
      <c r="ACF357" s="136"/>
      <c r="ACG357" s="136"/>
      <c r="ACH357" s="136"/>
      <c r="ACI357" s="136"/>
      <c r="ACJ357" s="136"/>
      <c r="ACK357" s="136"/>
      <c r="ACL357" s="136"/>
      <c r="ACM357" s="136"/>
      <c r="ACN357" s="136"/>
      <c r="ACO357" s="136"/>
      <c r="ACP357" s="136"/>
      <c r="ACQ357" s="136"/>
      <c r="ACR357" s="136"/>
      <c r="ACS357" s="136"/>
      <c r="ACT357" s="136"/>
      <c r="ACU357" s="136"/>
      <c r="ACV357" s="136"/>
      <c r="ACW357" s="136"/>
      <c r="ACX357" s="136"/>
      <c r="ACY357" s="136"/>
      <c r="ACZ357" s="136"/>
      <c r="ADA357" s="136"/>
      <c r="ADB357" s="136"/>
      <c r="ADC357" s="136"/>
      <c r="ADD357" s="136"/>
      <c r="ADE357" s="136"/>
      <c r="ADF357" s="136"/>
      <c r="ADG357" s="136"/>
      <c r="ADH357" s="136"/>
      <c r="ADI357" s="136"/>
      <c r="ADJ357" s="136"/>
      <c r="ADK357" s="136"/>
      <c r="ADL357" s="136"/>
      <c r="ADM357" s="136"/>
      <c r="ADN357" s="136"/>
      <c r="ADO357" s="136"/>
      <c r="ADP357" s="136"/>
      <c r="ADQ357" s="136"/>
      <c r="ADR357" s="136"/>
      <c r="ADS357" s="136"/>
      <c r="ADT357" s="136"/>
      <c r="ADU357" s="136"/>
      <c r="ADV357" s="136"/>
      <c r="ADW357" s="136"/>
      <c r="ADX357" s="136"/>
      <c r="ADY357" s="136"/>
      <c r="ADZ357" s="136"/>
      <c r="AEA357" s="136"/>
      <c r="AEB357" s="136"/>
      <c r="AEC357" s="136"/>
      <c r="AED357" s="136"/>
      <c r="AEE357" s="136"/>
      <c r="AEF357" s="136"/>
      <c r="AEG357" s="136"/>
      <c r="AEH357" s="136"/>
      <c r="AEI357" s="136"/>
      <c r="AEJ357" s="136"/>
      <c r="AEK357" s="136"/>
      <c r="AEL357" s="136"/>
      <c r="AEM357" s="136"/>
      <c r="AEN357" s="136"/>
      <c r="AEO357" s="136"/>
      <c r="AEP357" s="136"/>
      <c r="AEQ357" s="136"/>
      <c r="AER357" s="136"/>
      <c r="AES357" s="136"/>
      <c r="AET357" s="136"/>
      <c r="AEU357" s="136"/>
      <c r="AEV357" s="136"/>
      <c r="AEW357" s="136"/>
      <c r="AEX357" s="136"/>
      <c r="AEY357" s="136"/>
      <c r="AEZ357" s="136"/>
      <c r="AFA357" s="136"/>
      <c r="AFB357" s="136"/>
      <c r="AFC357" s="136"/>
      <c r="AFD357" s="136"/>
      <c r="AFE357" s="136"/>
      <c r="AFF357" s="136"/>
      <c r="AFG357" s="136"/>
      <c r="AFH357" s="136"/>
      <c r="AFI357" s="136"/>
      <c r="AFJ357" s="136"/>
      <c r="AFK357" s="136"/>
      <c r="AFL357" s="136"/>
      <c r="AFM357" s="136"/>
      <c r="AFN357" s="136"/>
      <c r="AFO357" s="136"/>
      <c r="AFP357" s="136"/>
      <c r="AFQ357" s="136"/>
      <c r="AFR357" s="136"/>
      <c r="AFS357" s="136"/>
      <c r="AFT357" s="136"/>
      <c r="AFU357" s="136"/>
      <c r="AFV357" s="136"/>
      <c r="AFW357" s="136"/>
      <c r="AFX357" s="136"/>
      <c r="AFY357" s="136"/>
      <c r="AFZ357" s="136"/>
      <c r="AGA357" s="136"/>
      <c r="AGB357" s="136"/>
      <c r="AGC357" s="136"/>
      <c r="AGD357" s="136"/>
      <c r="AGE357" s="136"/>
      <c r="AGF357" s="136"/>
      <c r="AGG357" s="136"/>
      <c r="AGH357" s="136"/>
      <c r="AGI357" s="136"/>
      <c r="AGJ357" s="136"/>
      <c r="AGK357" s="136"/>
      <c r="AGL357" s="136"/>
      <c r="AGM357" s="136"/>
      <c r="AGN357" s="136"/>
      <c r="AGO357" s="136"/>
      <c r="AGP357" s="136"/>
      <c r="AGQ357" s="136"/>
      <c r="AGR357" s="136"/>
      <c r="AGS357" s="136"/>
      <c r="AGT357" s="136"/>
      <c r="AGU357" s="136"/>
      <c r="AGV357" s="136"/>
      <c r="AGW357" s="136"/>
      <c r="AGX357" s="136"/>
      <c r="AGY357" s="136"/>
      <c r="AGZ357" s="136"/>
      <c r="AHA357" s="136"/>
      <c r="AHB357" s="136"/>
      <c r="AHC357" s="136"/>
      <c r="AHD357" s="136"/>
      <c r="AHE357" s="136"/>
      <c r="AHF357" s="136"/>
      <c r="AHG357" s="136"/>
      <c r="AHH357" s="136"/>
      <c r="AHI357" s="136"/>
      <c r="AHJ357" s="136"/>
      <c r="AHK357" s="136"/>
      <c r="AHL357" s="136"/>
      <c r="AHM357" s="136"/>
      <c r="AHN357" s="136"/>
      <c r="AHO357" s="136"/>
      <c r="AHP357" s="136"/>
      <c r="AHQ357" s="136"/>
      <c r="AHR357" s="136"/>
      <c r="AHS357" s="136"/>
      <c r="AHT357" s="136"/>
      <c r="AHU357" s="136"/>
      <c r="AHV357" s="136"/>
      <c r="AHW357" s="136"/>
      <c r="AHX357" s="136"/>
      <c r="AHY357" s="136"/>
      <c r="AHZ357" s="136"/>
      <c r="AIA357" s="136"/>
      <c r="AIB357" s="136"/>
      <c r="AIC357" s="136"/>
      <c r="AID357" s="136"/>
      <c r="AIE357" s="136"/>
      <c r="AIF357" s="136"/>
      <c r="AIG357" s="136"/>
      <c r="AIH357" s="136"/>
      <c r="AII357" s="136"/>
      <c r="AIJ357" s="136"/>
      <c r="AIK357" s="136"/>
      <c r="AIL357" s="136"/>
      <c r="AIM357" s="136"/>
      <c r="AIN357" s="136"/>
      <c r="AIO357" s="136"/>
      <c r="AIP357" s="136"/>
      <c r="AIQ357" s="136"/>
      <c r="AIR357" s="136"/>
      <c r="AIS357" s="136"/>
      <c r="AIT357" s="136"/>
      <c r="AIU357" s="136"/>
      <c r="AIV357" s="136"/>
      <c r="AIW357" s="136"/>
      <c r="AIX357" s="136"/>
      <c r="AIY357" s="136"/>
      <c r="AIZ357" s="136"/>
      <c r="AJA357" s="136"/>
      <c r="AJB357" s="136"/>
      <c r="AJC357" s="136"/>
      <c r="AJD357" s="136"/>
      <c r="AJE357" s="136"/>
      <c r="AJF357" s="136"/>
      <c r="AJG357" s="136"/>
      <c r="AJH357" s="136"/>
      <c r="AJI357" s="136"/>
      <c r="AJJ357" s="136"/>
      <c r="AJK357" s="136"/>
      <c r="AJL357" s="136"/>
      <c r="AJM357" s="136"/>
      <c r="AJN357" s="136"/>
      <c r="AJO357" s="136"/>
      <c r="AJP357" s="136"/>
      <c r="AJQ357" s="136"/>
      <c r="AJR357" s="136"/>
      <c r="AJS357" s="136"/>
      <c r="AJT357" s="136"/>
      <c r="AJU357" s="136"/>
      <c r="AJV357" s="136"/>
      <c r="AJW357" s="136"/>
      <c r="AJX357" s="136"/>
      <c r="AJY357" s="136"/>
      <c r="AJZ357" s="136"/>
      <c r="AKA357" s="136"/>
      <c r="AKB357" s="136"/>
      <c r="AKC357" s="136"/>
      <c r="AKD357" s="136"/>
      <c r="AKE357" s="136"/>
      <c r="AKF357" s="136"/>
      <c r="AKG357" s="136"/>
      <c r="AKH357" s="136"/>
      <c r="AKI357" s="136"/>
      <c r="AKJ357" s="136"/>
      <c r="AKK357" s="136"/>
      <c r="AKL357" s="136"/>
      <c r="AKM357" s="136"/>
      <c r="AKN357" s="136"/>
      <c r="AKO357" s="136"/>
      <c r="AKP357" s="136"/>
      <c r="AKQ357" s="136"/>
      <c r="AKR357" s="136"/>
      <c r="AKS357" s="136"/>
      <c r="AKT357" s="136"/>
      <c r="AKU357" s="136"/>
      <c r="AKV357" s="136"/>
      <c r="AKW357" s="136"/>
      <c r="AKX357" s="136"/>
      <c r="AKY357" s="136"/>
      <c r="AKZ357" s="136"/>
      <c r="ALA357" s="136"/>
      <c r="ALB357" s="136"/>
      <c r="ALC357" s="136"/>
      <c r="ALD357" s="136"/>
      <c r="ALE357" s="136"/>
      <c r="ALF357" s="136"/>
      <c r="ALG357" s="136"/>
      <c r="ALH357" s="136"/>
      <c r="ALI357" s="136"/>
      <c r="ALJ357" s="136"/>
      <c r="ALK357" s="136"/>
      <c r="ALL357" s="136"/>
      <c r="ALM357" s="136"/>
      <c r="ALN357" s="136"/>
      <c r="ALO357" s="136"/>
      <c r="ALP357" s="136"/>
      <c r="ALQ357" s="136"/>
      <c r="ALR357" s="136"/>
      <c r="ALS357" s="136"/>
      <c r="ALT357" s="136"/>
      <c r="ALU357" s="136"/>
      <c r="ALV357" s="136"/>
      <c r="ALW357" s="136"/>
      <c r="ALX357" s="136"/>
      <c r="ALY357" s="136"/>
      <c r="ALZ357" s="136"/>
      <c r="AMA357" s="136"/>
      <c r="AMB357" s="136"/>
      <c r="AMC357" s="136"/>
      <c r="AMD357" s="136"/>
      <c r="AME357" s="136"/>
      <c r="AMF357" s="136"/>
      <c r="AMG357" s="136"/>
      <c r="AMH357" s="136"/>
      <c r="AMI357" s="136"/>
    </row>
    <row r="358" spans="1:1024" x14ac:dyDescent="0.25">
      <c r="A358" s="261" t="s">
        <v>1326</v>
      </c>
      <c r="B358" s="193">
        <v>358</v>
      </c>
      <c r="C358" s="261" t="s">
        <v>26044</v>
      </c>
      <c r="D358" s="214" t="s">
        <v>1327</v>
      </c>
      <c r="E358" s="136"/>
      <c r="F358" s="238"/>
      <c r="G358" s="214"/>
      <c r="H358" s="209">
        <v>4</v>
      </c>
      <c r="I358" s="367">
        <v>0.05</v>
      </c>
      <c r="J358" s="409">
        <v>2</v>
      </c>
      <c r="K358" s="409">
        <v>2</v>
      </c>
      <c r="L358" s="409">
        <v>1</v>
      </c>
      <c r="M358" s="409">
        <v>1</v>
      </c>
      <c r="N358" s="161"/>
      <c r="O358" s="413">
        <v>3</v>
      </c>
      <c r="P358" s="409">
        <v>2</v>
      </c>
      <c r="Q358" s="409">
        <v>2</v>
      </c>
      <c r="R358" s="161"/>
      <c r="S358" s="161"/>
      <c r="T358" s="161"/>
      <c r="U358" s="414"/>
      <c r="V358" s="256">
        <f>IF(O358=1,10,100)</f>
        <v>100</v>
      </c>
      <c r="W358" s="256">
        <f>IF(O358=1,1,IF(O358=2,10,100))</f>
        <v>100</v>
      </c>
      <c r="X358" s="256">
        <f>IF(O358=3,20,100)</f>
        <v>20</v>
      </c>
      <c r="Y358" s="256">
        <f>IF(P358=1,10,100)</f>
        <v>100</v>
      </c>
      <c r="Z358" s="256">
        <f>IF(P358=1,1,IF(P358=2,10,100))</f>
        <v>10</v>
      </c>
      <c r="AA358" s="257">
        <f>IF(OR(EXACT(Q358,"1A"),EXACT(Q358,"1B")),0.1,IF(Q358=2,1,100))</f>
        <v>1</v>
      </c>
      <c r="AB358" s="257">
        <f>IF(OR(EXACT(R358,"1A"),EXACT(R358,"1B")),0.1,IF(R358=2,1,100))</f>
        <v>100</v>
      </c>
      <c r="AC358" s="257">
        <f>IF(OR(EXACT(S358,"1A"),EXACT(S358,"1B")),0.3,IF(S358=2,3,100))</f>
        <v>100</v>
      </c>
      <c r="AD358" s="136"/>
      <c r="AE358" s="262">
        <v>0.1</v>
      </c>
      <c r="AF358" s="258">
        <v>5</v>
      </c>
      <c r="AG358" s="258">
        <v>5</v>
      </c>
      <c r="AH358" s="249">
        <f>IF(OR(EXACT(J358,"1A"),EXACT(J358,"1B"),EXACT(J358,"1C"),K358=1),3,100)</f>
        <v>100</v>
      </c>
      <c r="AI358" s="249">
        <f>IF(OR(EXACT(J358,"1A"),EXACT(J358,"1B"),EXACT(J358,"1C")),5,100)</f>
        <v>100</v>
      </c>
      <c r="AJ358" s="269" t="s">
        <v>26045</v>
      </c>
      <c r="AK358" s="136"/>
      <c r="AL358" s="136"/>
      <c r="AM358" s="251"/>
      <c r="AN358" s="136"/>
      <c r="AO358" s="136"/>
      <c r="AP358" s="220" t="s">
        <v>1299</v>
      </c>
      <c r="AQ358" s="271" t="s">
        <v>1291</v>
      </c>
      <c r="AR358" s="220" t="s">
        <v>1300</v>
      </c>
      <c r="AS358" s="136"/>
      <c r="AT358" s="136"/>
      <c r="AU358" s="136"/>
      <c r="AV358" s="136"/>
      <c r="AW358" s="136"/>
      <c r="AX358" s="136"/>
      <c r="AY358" s="136"/>
      <c r="AZ358" s="136"/>
      <c r="BA358" s="136"/>
      <c r="BB358" s="136"/>
      <c r="BC358" s="136"/>
      <c r="BD358" s="136"/>
      <c r="BE358" s="136"/>
      <c r="BF358" s="136"/>
      <c r="BG358" s="136"/>
      <c r="BH358" s="136"/>
      <c r="BI358" s="136"/>
      <c r="BJ358" s="136"/>
      <c r="BK358" s="136"/>
      <c r="BL358" s="136"/>
      <c r="BM358" s="136"/>
      <c r="BN358" s="136"/>
      <c r="BO358" s="136"/>
      <c r="BP358" s="136"/>
      <c r="BQ358" s="136"/>
      <c r="BR358" s="136"/>
      <c r="BS358" s="136"/>
      <c r="BT358" s="136"/>
      <c r="BU358" s="136"/>
      <c r="BV358" s="136"/>
      <c r="BW358" s="136"/>
      <c r="BX358" s="136"/>
      <c r="BY358" s="136"/>
      <c r="BZ358" s="136"/>
      <c r="CA358" s="136"/>
      <c r="CB358" s="136"/>
      <c r="CC358" s="136"/>
      <c r="CD358" s="136"/>
      <c r="CE358" s="136"/>
      <c r="CF358" s="136"/>
      <c r="CG358" s="136"/>
      <c r="CH358" s="136"/>
      <c r="CI358" s="136"/>
      <c r="CJ358" s="136"/>
      <c r="CK358" s="136"/>
      <c r="CL358" s="136"/>
      <c r="CM358" s="136"/>
      <c r="CN358" s="136"/>
      <c r="CO358" s="136"/>
      <c r="CP358" s="136"/>
      <c r="CQ358" s="136"/>
      <c r="CR358" s="136"/>
      <c r="CS358" s="136"/>
      <c r="CT358" s="136"/>
      <c r="CU358" s="136"/>
      <c r="CV358" s="136"/>
      <c r="CW358" s="136"/>
      <c r="CX358" s="136"/>
      <c r="CY358" s="136"/>
      <c r="CZ358" s="136"/>
      <c r="DA358" s="136"/>
      <c r="DB358" s="136"/>
      <c r="DC358" s="136"/>
      <c r="DD358" s="136"/>
      <c r="DE358" s="136"/>
      <c r="DF358" s="136"/>
      <c r="DG358" s="136"/>
      <c r="DH358" s="136"/>
      <c r="DI358" s="136"/>
      <c r="DJ358" s="136"/>
      <c r="DK358" s="136"/>
      <c r="DL358" s="136"/>
      <c r="DM358" s="136"/>
      <c r="DN358" s="136"/>
      <c r="DO358" s="136"/>
      <c r="DP358" s="136"/>
      <c r="DQ358" s="136"/>
      <c r="DR358" s="136"/>
      <c r="DS358" s="136"/>
      <c r="DT358" s="136"/>
      <c r="DU358" s="136"/>
      <c r="DV358" s="136"/>
      <c r="DW358" s="136"/>
      <c r="DX358" s="136"/>
      <c r="DY358" s="136"/>
      <c r="DZ358" s="136"/>
      <c r="EA358" s="136"/>
      <c r="EB358" s="136"/>
      <c r="EC358" s="136"/>
      <c r="ED358" s="136"/>
      <c r="EE358" s="136"/>
      <c r="EF358" s="136"/>
      <c r="EG358" s="136"/>
      <c r="EH358" s="136"/>
      <c r="EI358" s="136"/>
      <c r="EJ358" s="136"/>
      <c r="EK358" s="136"/>
      <c r="EL358" s="136"/>
      <c r="EM358" s="136"/>
      <c r="EN358" s="136"/>
      <c r="EO358" s="136"/>
      <c r="EP358" s="136"/>
      <c r="EQ358" s="136"/>
      <c r="ER358" s="136"/>
      <c r="ES358" s="136"/>
      <c r="ET358" s="136"/>
      <c r="EU358" s="136"/>
      <c r="EV358" s="136"/>
      <c r="EW358" s="136"/>
      <c r="EX358" s="136"/>
      <c r="EY358" s="136"/>
      <c r="EZ358" s="136"/>
      <c r="FA358" s="136"/>
      <c r="FB358" s="136"/>
      <c r="FC358" s="136"/>
      <c r="FD358" s="136"/>
      <c r="FE358" s="136"/>
      <c r="FF358" s="136"/>
      <c r="FG358" s="136"/>
      <c r="FH358" s="136"/>
      <c r="FI358" s="136"/>
      <c r="FJ358" s="136"/>
      <c r="FK358" s="136"/>
      <c r="FL358" s="136"/>
      <c r="FM358" s="136"/>
      <c r="FN358" s="136"/>
      <c r="FO358" s="136"/>
      <c r="FP358" s="136"/>
      <c r="FQ358" s="136"/>
      <c r="FR358" s="136"/>
      <c r="FS358" s="136"/>
      <c r="FT358" s="136"/>
      <c r="FU358" s="136"/>
      <c r="FV358" s="136"/>
      <c r="FW358" s="136"/>
      <c r="FX358" s="136"/>
      <c r="FY358" s="136"/>
      <c r="FZ358" s="136"/>
      <c r="GA358" s="136"/>
      <c r="GB358" s="136"/>
      <c r="GC358" s="136"/>
      <c r="GD358" s="136"/>
      <c r="GE358" s="136"/>
      <c r="GF358" s="136"/>
      <c r="GG358" s="136"/>
      <c r="GH358" s="136"/>
      <c r="GI358" s="136"/>
      <c r="GJ358" s="136"/>
      <c r="GK358" s="136"/>
      <c r="GL358" s="136"/>
      <c r="GM358" s="136"/>
      <c r="GN358" s="136"/>
      <c r="GO358" s="136"/>
      <c r="GP358" s="136"/>
      <c r="GQ358" s="136"/>
      <c r="GR358" s="136"/>
      <c r="GS358" s="136"/>
      <c r="GT358" s="136"/>
      <c r="GU358" s="136"/>
      <c r="GV358" s="136"/>
      <c r="GW358" s="136"/>
      <c r="GX358" s="136"/>
      <c r="GY358" s="136"/>
      <c r="GZ358" s="136"/>
      <c r="HA358" s="136"/>
      <c r="HB358" s="136"/>
      <c r="HC358" s="136"/>
      <c r="HD358" s="136"/>
      <c r="HE358" s="136"/>
      <c r="HF358" s="136"/>
      <c r="HG358" s="136"/>
      <c r="HH358" s="136"/>
      <c r="HI358" s="136"/>
      <c r="HJ358" s="136"/>
      <c r="HK358" s="136"/>
      <c r="HL358" s="136"/>
      <c r="HM358" s="136"/>
      <c r="HN358" s="136"/>
      <c r="HO358" s="136"/>
      <c r="HP358" s="136"/>
      <c r="HQ358" s="136"/>
      <c r="HR358" s="136"/>
      <c r="HS358" s="136"/>
      <c r="HT358" s="136"/>
      <c r="HU358" s="136"/>
      <c r="HV358" s="136"/>
      <c r="HW358" s="136"/>
      <c r="HX358" s="136"/>
      <c r="HY358" s="136"/>
      <c r="HZ358" s="136"/>
      <c r="IA358" s="136"/>
      <c r="IB358" s="136"/>
      <c r="IC358" s="136"/>
      <c r="ID358" s="136"/>
      <c r="IE358" s="136"/>
      <c r="IF358" s="136"/>
      <c r="IG358" s="136"/>
      <c r="IH358" s="136"/>
      <c r="II358" s="136"/>
      <c r="IJ358" s="136"/>
      <c r="IK358" s="136"/>
      <c r="IL358" s="136"/>
      <c r="IM358" s="136"/>
      <c r="IN358" s="136"/>
      <c r="IO358" s="136"/>
      <c r="IP358" s="136"/>
      <c r="IQ358" s="136"/>
      <c r="IR358" s="136"/>
      <c r="IS358" s="136"/>
      <c r="IT358" s="136"/>
      <c r="IU358" s="136"/>
      <c r="IV358" s="136"/>
      <c r="IW358" s="136"/>
      <c r="IX358" s="136"/>
      <c r="IY358" s="136"/>
      <c r="IZ358" s="136"/>
      <c r="JA358" s="136"/>
      <c r="JB358" s="136"/>
      <c r="JC358" s="136"/>
      <c r="JD358" s="136"/>
      <c r="JE358" s="136"/>
      <c r="JF358" s="136"/>
      <c r="JG358" s="136"/>
      <c r="JH358" s="136"/>
      <c r="JI358" s="136"/>
      <c r="JJ358" s="136"/>
      <c r="JK358" s="136"/>
      <c r="JL358" s="136"/>
      <c r="JM358" s="136"/>
      <c r="JN358" s="136"/>
      <c r="JO358" s="136"/>
      <c r="JP358" s="136"/>
      <c r="JQ358" s="136"/>
      <c r="JR358" s="136"/>
      <c r="JS358" s="136"/>
      <c r="JT358" s="136"/>
      <c r="JU358" s="136"/>
      <c r="JV358" s="136"/>
      <c r="JW358" s="136"/>
      <c r="JX358" s="136"/>
      <c r="JY358" s="136"/>
      <c r="JZ358" s="136"/>
      <c r="KA358" s="136"/>
      <c r="KB358" s="136"/>
      <c r="KC358" s="136"/>
      <c r="KD358" s="136"/>
      <c r="KE358" s="136"/>
      <c r="KF358" s="136"/>
      <c r="KG358" s="136"/>
      <c r="KH358" s="136"/>
      <c r="KI358" s="136"/>
      <c r="KJ358" s="136"/>
      <c r="KK358" s="136"/>
      <c r="KL358" s="136"/>
      <c r="KM358" s="136"/>
      <c r="KN358" s="136"/>
      <c r="KO358" s="136"/>
      <c r="KP358" s="136"/>
      <c r="KQ358" s="136"/>
      <c r="KR358" s="136"/>
      <c r="KS358" s="136"/>
      <c r="KT358" s="136"/>
      <c r="KU358" s="136"/>
      <c r="KV358" s="136"/>
      <c r="KW358" s="136"/>
      <c r="KX358" s="136"/>
      <c r="KY358" s="136"/>
      <c r="KZ358" s="136"/>
      <c r="LA358" s="136"/>
      <c r="LB358" s="136"/>
      <c r="LC358" s="136"/>
      <c r="LD358" s="136"/>
      <c r="LE358" s="136"/>
      <c r="LF358" s="136"/>
      <c r="LG358" s="136"/>
      <c r="LH358" s="136"/>
      <c r="LI358" s="136"/>
      <c r="LJ358" s="136"/>
      <c r="LK358" s="136"/>
      <c r="LL358" s="136"/>
      <c r="LM358" s="136"/>
      <c r="LN358" s="136"/>
      <c r="LO358" s="136"/>
      <c r="LP358" s="136"/>
      <c r="LQ358" s="136"/>
      <c r="LR358" s="136"/>
      <c r="LS358" s="136"/>
      <c r="LT358" s="136"/>
      <c r="LU358" s="136"/>
      <c r="LV358" s="136"/>
      <c r="LW358" s="136"/>
      <c r="LX358" s="136"/>
      <c r="LY358" s="136"/>
      <c r="LZ358" s="136"/>
      <c r="MA358" s="136"/>
      <c r="MB358" s="136"/>
      <c r="MC358" s="136"/>
      <c r="MD358" s="136"/>
      <c r="ME358" s="136"/>
      <c r="MF358" s="136"/>
      <c r="MG358" s="136"/>
      <c r="MH358" s="136"/>
      <c r="MI358" s="136"/>
      <c r="MJ358" s="136"/>
      <c r="MK358" s="136"/>
      <c r="ML358" s="136"/>
      <c r="MM358" s="136"/>
      <c r="MN358" s="136"/>
      <c r="MO358" s="136"/>
      <c r="MP358" s="136"/>
      <c r="MQ358" s="136"/>
      <c r="MR358" s="136"/>
      <c r="MS358" s="136"/>
      <c r="MT358" s="136"/>
      <c r="MU358" s="136"/>
      <c r="MV358" s="136"/>
      <c r="MW358" s="136"/>
      <c r="MX358" s="136"/>
      <c r="MY358" s="136"/>
      <c r="MZ358" s="136"/>
      <c r="NA358" s="136"/>
      <c r="NB358" s="136"/>
      <c r="NC358" s="136"/>
      <c r="ND358" s="136"/>
      <c r="NE358" s="136"/>
      <c r="NF358" s="136"/>
      <c r="NG358" s="136"/>
      <c r="NH358" s="136"/>
      <c r="NI358" s="136"/>
      <c r="NJ358" s="136"/>
      <c r="NK358" s="136"/>
      <c r="NL358" s="136"/>
      <c r="NM358" s="136"/>
      <c r="NN358" s="136"/>
      <c r="NO358" s="136"/>
      <c r="NP358" s="136"/>
      <c r="NQ358" s="136"/>
      <c r="NR358" s="136"/>
      <c r="NS358" s="136"/>
      <c r="NT358" s="136"/>
      <c r="NU358" s="136"/>
      <c r="NV358" s="136"/>
      <c r="NW358" s="136"/>
      <c r="NX358" s="136"/>
      <c r="NY358" s="136"/>
      <c r="NZ358" s="136"/>
      <c r="OA358" s="136"/>
      <c r="OB358" s="136"/>
      <c r="OC358" s="136"/>
      <c r="OD358" s="136"/>
      <c r="OE358" s="136"/>
      <c r="OF358" s="136"/>
      <c r="OG358" s="136"/>
      <c r="OH358" s="136"/>
      <c r="OI358" s="136"/>
      <c r="OJ358" s="136"/>
      <c r="OK358" s="136"/>
      <c r="OL358" s="136"/>
      <c r="OM358" s="136"/>
      <c r="ON358" s="136"/>
      <c r="OO358" s="136"/>
      <c r="OP358" s="136"/>
      <c r="OQ358" s="136"/>
      <c r="OR358" s="136"/>
      <c r="OS358" s="136"/>
      <c r="OT358" s="136"/>
      <c r="OU358" s="136"/>
      <c r="OV358" s="136"/>
      <c r="OW358" s="136"/>
      <c r="OX358" s="136"/>
      <c r="OY358" s="136"/>
      <c r="OZ358" s="136"/>
      <c r="PA358" s="136"/>
      <c r="PB358" s="136"/>
      <c r="PC358" s="136"/>
      <c r="PD358" s="136"/>
      <c r="PE358" s="136"/>
      <c r="PF358" s="136"/>
      <c r="PG358" s="136"/>
      <c r="PH358" s="136"/>
      <c r="PI358" s="136"/>
      <c r="PJ358" s="136"/>
      <c r="PK358" s="136"/>
      <c r="PL358" s="136"/>
      <c r="PM358" s="136"/>
      <c r="PN358" s="136"/>
      <c r="PO358" s="136"/>
      <c r="PP358" s="136"/>
      <c r="PQ358" s="136"/>
      <c r="PR358" s="136"/>
      <c r="PS358" s="136"/>
      <c r="PT358" s="136"/>
      <c r="PU358" s="136"/>
      <c r="PV358" s="136"/>
      <c r="PW358" s="136"/>
      <c r="PX358" s="136"/>
      <c r="PY358" s="136"/>
      <c r="PZ358" s="136"/>
      <c r="QA358" s="136"/>
      <c r="QB358" s="136"/>
      <c r="QC358" s="136"/>
      <c r="QD358" s="136"/>
      <c r="QE358" s="136"/>
      <c r="QF358" s="136"/>
      <c r="QG358" s="136"/>
      <c r="QH358" s="136"/>
      <c r="QI358" s="136"/>
      <c r="QJ358" s="136"/>
      <c r="QK358" s="136"/>
      <c r="QL358" s="136"/>
      <c r="QM358" s="136"/>
      <c r="QN358" s="136"/>
      <c r="QO358" s="136"/>
      <c r="QP358" s="136"/>
      <c r="QQ358" s="136"/>
      <c r="QR358" s="136"/>
      <c r="QS358" s="136"/>
      <c r="QT358" s="136"/>
      <c r="QU358" s="136"/>
      <c r="QV358" s="136"/>
      <c r="QW358" s="136"/>
      <c r="QX358" s="136"/>
      <c r="QY358" s="136"/>
      <c r="QZ358" s="136"/>
      <c r="RA358" s="136"/>
      <c r="RB358" s="136"/>
      <c r="RC358" s="136"/>
      <c r="RD358" s="136"/>
      <c r="RE358" s="136"/>
      <c r="RF358" s="136"/>
      <c r="RG358" s="136"/>
      <c r="RH358" s="136"/>
      <c r="RI358" s="136"/>
      <c r="RJ358" s="136"/>
      <c r="RK358" s="136"/>
      <c r="RL358" s="136"/>
      <c r="RM358" s="136"/>
      <c r="RN358" s="136"/>
      <c r="RO358" s="136"/>
      <c r="RP358" s="136"/>
      <c r="RQ358" s="136"/>
      <c r="RR358" s="136"/>
      <c r="RS358" s="136"/>
      <c r="RT358" s="136"/>
      <c r="RU358" s="136"/>
      <c r="RV358" s="136"/>
      <c r="RW358" s="136"/>
      <c r="RX358" s="136"/>
      <c r="RY358" s="136"/>
      <c r="RZ358" s="136"/>
      <c r="SA358" s="136"/>
      <c r="SB358" s="136"/>
      <c r="SC358" s="136"/>
      <c r="SD358" s="136"/>
      <c r="SE358" s="136"/>
      <c r="SF358" s="136"/>
      <c r="SG358" s="136"/>
      <c r="SH358" s="136"/>
      <c r="SI358" s="136"/>
      <c r="SJ358" s="136"/>
      <c r="SK358" s="136"/>
      <c r="SL358" s="136"/>
      <c r="SM358" s="136"/>
      <c r="SN358" s="136"/>
      <c r="SO358" s="136"/>
      <c r="SP358" s="136"/>
      <c r="SQ358" s="136"/>
      <c r="SR358" s="136"/>
      <c r="SS358" s="136"/>
      <c r="ST358" s="136"/>
      <c r="SU358" s="136"/>
      <c r="SV358" s="136"/>
      <c r="SW358" s="136"/>
      <c r="SX358" s="136"/>
      <c r="SY358" s="136"/>
      <c r="SZ358" s="136"/>
      <c r="TA358" s="136"/>
      <c r="TB358" s="136"/>
      <c r="TC358" s="136"/>
      <c r="TD358" s="136"/>
      <c r="TE358" s="136"/>
      <c r="TF358" s="136"/>
      <c r="TG358" s="136"/>
      <c r="TH358" s="136"/>
      <c r="TI358" s="136"/>
      <c r="TJ358" s="136"/>
      <c r="TK358" s="136"/>
      <c r="TL358" s="136"/>
      <c r="TM358" s="136"/>
      <c r="TN358" s="136"/>
      <c r="TO358" s="136"/>
      <c r="TP358" s="136"/>
      <c r="TQ358" s="136"/>
      <c r="TR358" s="136"/>
      <c r="TS358" s="136"/>
      <c r="TT358" s="136"/>
      <c r="TU358" s="136"/>
      <c r="TV358" s="136"/>
      <c r="TW358" s="136"/>
      <c r="TX358" s="136"/>
      <c r="TY358" s="136"/>
      <c r="TZ358" s="136"/>
      <c r="UA358" s="136"/>
      <c r="UB358" s="136"/>
      <c r="UC358" s="136"/>
      <c r="UD358" s="136"/>
      <c r="UE358" s="136"/>
      <c r="UF358" s="136"/>
      <c r="UG358" s="136"/>
      <c r="UH358" s="136"/>
      <c r="UI358" s="136"/>
      <c r="UJ358" s="136"/>
      <c r="UK358" s="136"/>
      <c r="UL358" s="136"/>
      <c r="UM358" s="136"/>
      <c r="UN358" s="136"/>
      <c r="UO358" s="136"/>
      <c r="UP358" s="136"/>
      <c r="UQ358" s="136"/>
      <c r="UR358" s="136"/>
      <c r="US358" s="136"/>
      <c r="UT358" s="136"/>
      <c r="UU358" s="136"/>
      <c r="UV358" s="136"/>
      <c r="UW358" s="136"/>
      <c r="UX358" s="136"/>
      <c r="UY358" s="136"/>
      <c r="UZ358" s="136"/>
      <c r="VA358" s="136"/>
      <c r="VB358" s="136"/>
      <c r="VC358" s="136"/>
      <c r="VD358" s="136"/>
      <c r="VE358" s="136"/>
      <c r="VF358" s="136"/>
      <c r="VG358" s="136"/>
      <c r="VH358" s="136"/>
      <c r="VI358" s="136"/>
      <c r="VJ358" s="136"/>
      <c r="VK358" s="136"/>
      <c r="VL358" s="136"/>
      <c r="VM358" s="136"/>
      <c r="VN358" s="136"/>
      <c r="VO358" s="136"/>
      <c r="VP358" s="136"/>
      <c r="VQ358" s="136"/>
      <c r="VR358" s="136"/>
      <c r="VS358" s="136"/>
      <c r="VT358" s="136"/>
      <c r="VU358" s="136"/>
      <c r="VV358" s="136"/>
      <c r="VW358" s="136"/>
      <c r="VX358" s="136"/>
      <c r="VY358" s="136"/>
      <c r="VZ358" s="136"/>
      <c r="WA358" s="136"/>
      <c r="WB358" s="136"/>
      <c r="WC358" s="136"/>
      <c r="WD358" s="136"/>
      <c r="WE358" s="136"/>
      <c r="WF358" s="136"/>
      <c r="WG358" s="136"/>
      <c r="WH358" s="136"/>
      <c r="WI358" s="136"/>
      <c r="WJ358" s="136"/>
      <c r="WK358" s="136"/>
      <c r="WL358" s="136"/>
      <c r="WM358" s="136"/>
      <c r="WN358" s="136"/>
      <c r="WO358" s="136"/>
      <c r="WP358" s="136"/>
      <c r="WQ358" s="136"/>
      <c r="WR358" s="136"/>
      <c r="WS358" s="136"/>
      <c r="WT358" s="136"/>
      <c r="WU358" s="136"/>
      <c r="WV358" s="136"/>
      <c r="WW358" s="136"/>
      <c r="WX358" s="136"/>
      <c r="WY358" s="136"/>
      <c r="WZ358" s="136"/>
      <c r="XA358" s="136"/>
      <c r="XB358" s="136"/>
      <c r="XC358" s="136"/>
      <c r="XD358" s="136"/>
      <c r="XE358" s="136"/>
      <c r="XF358" s="136"/>
      <c r="XG358" s="136"/>
      <c r="XH358" s="136"/>
      <c r="XI358" s="136"/>
      <c r="XJ358" s="136"/>
      <c r="XK358" s="136"/>
      <c r="XL358" s="136"/>
      <c r="XM358" s="136"/>
      <c r="XN358" s="136"/>
      <c r="XO358" s="136"/>
      <c r="XP358" s="136"/>
      <c r="XQ358" s="136"/>
      <c r="XR358" s="136"/>
      <c r="XS358" s="136"/>
      <c r="XT358" s="136"/>
      <c r="XU358" s="136"/>
      <c r="XV358" s="136"/>
      <c r="XW358" s="136"/>
      <c r="XX358" s="136"/>
      <c r="XY358" s="136"/>
      <c r="XZ358" s="136"/>
      <c r="YA358" s="136"/>
      <c r="YB358" s="136"/>
      <c r="YC358" s="136"/>
      <c r="YD358" s="136"/>
      <c r="YE358" s="136"/>
      <c r="YF358" s="136"/>
      <c r="YG358" s="136"/>
      <c r="YH358" s="136"/>
      <c r="YI358" s="136"/>
      <c r="YJ358" s="136"/>
      <c r="YK358" s="136"/>
      <c r="YL358" s="136"/>
      <c r="YM358" s="136"/>
      <c r="YN358" s="136"/>
      <c r="YO358" s="136"/>
      <c r="YP358" s="136"/>
      <c r="YQ358" s="136"/>
      <c r="YR358" s="136"/>
      <c r="YS358" s="136"/>
      <c r="YT358" s="136"/>
      <c r="YU358" s="136"/>
      <c r="YV358" s="136"/>
      <c r="YW358" s="136"/>
      <c r="YX358" s="136"/>
      <c r="YY358" s="136"/>
      <c r="YZ358" s="136"/>
      <c r="ZA358" s="136"/>
      <c r="ZB358" s="136"/>
      <c r="ZC358" s="136"/>
      <c r="ZD358" s="136"/>
      <c r="ZE358" s="136"/>
      <c r="ZF358" s="136"/>
      <c r="ZG358" s="136"/>
      <c r="ZH358" s="136"/>
      <c r="ZI358" s="136"/>
      <c r="ZJ358" s="136"/>
      <c r="ZK358" s="136"/>
      <c r="ZL358" s="136"/>
      <c r="ZM358" s="136"/>
      <c r="ZN358" s="136"/>
      <c r="ZO358" s="136"/>
      <c r="ZP358" s="136"/>
      <c r="ZQ358" s="136"/>
      <c r="ZR358" s="136"/>
      <c r="ZS358" s="136"/>
      <c r="ZT358" s="136"/>
      <c r="ZU358" s="136"/>
      <c r="ZV358" s="136"/>
      <c r="ZW358" s="136"/>
      <c r="ZX358" s="136"/>
      <c r="ZY358" s="136"/>
      <c r="ZZ358" s="136"/>
      <c r="AAA358" s="136"/>
      <c r="AAB358" s="136"/>
      <c r="AAC358" s="136"/>
      <c r="AAD358" s="136"/>
      <c r="AAE358" s="136"/>
      <c r="AAF358" s="136"/>
      <c r="AAG358" s="136"/>
      <c r="AAH358" s="136"/>
      <c r="AAI358" s="136"/>
      <c r="AAJ358" s="136"/>
      <c r="AAK358" s="136"/>
      <c r="AAL358" s="136"/>
      <c r="AAM358" s="136"/>
      <c r="AAN358" s="136"/>
      <c r="AAO358" s="136"/>
      <c r="AAP358" s="136"/>
      <c r="AAQ358" s="136"/>
      <c r="AAR358" s="136"/>
      <c r="AAS358" s="136"/>
      <c r="AAT358" s="136"/>
      <c r="AAU358" s="136"/>
      <c r="AAV358" s="136"/>
      <c r="AAW358" s="136"/>
      <c r="AAX358" s="136"/>
      <c r="AAY358" s="136"/>
      <c r="AAZ358" s="136"/>
      <c r="ABA358" s="136"/>
      <c r="ABB358" s="136"/>
      <c r="ABC358" s="136"/>
      <c r="ABD358" s="136"/>
      <c r="ABE358" s="136"/>
      <c r="ABF358" s="136"/>
      <c r="ABG358" s="136"/>
      <c r="ABH358" s="136"/>
      <c r="ABI358" s="136"/>
      <c r="ABJ358" s="136"/>
      <c r="ABK358" s="136"/>
      <c r="ABL358" s="136"/>
      <c r="ABM358" s="136"/>
      <c r="ABN358" s="136"/>
      <c r="ABO358" s="136"/>
      <c r="ABP358" s="136"/>
      <c r="ABQ358" s="136"/>
      <c r="ABR358" s="136"/>
      <c r="ABS358" s="136"/>
      <c r="ABT358" s="136"/>
      <c r="ABU358" s="136"/>
      <c r="ABV358" s="136"/>
      <c r="ABW358" s="136"/>
      <c r="ABX358" s="136"/>
      <c r="ABY358" s="136"/>
      <c r="ABZ358" s="136"/>
      <c r="ACA358" s="136"/>
      <c r="ACB358" s="136"/>
      <c r="ACC358" s="136"/>
      <c r="ACD358" s="136"/>
      <c r="ACE358" s="136"/>
      <c r="ACF358" s="136"/>
      <c r="ACG358" s="136"/>
      <c r="ACH358" s="136"/>
      <c r="ACI358" s="136"/>
      <c r="ACJ358" s="136"/>
      <c r="ACK358" s="136"/>
      <c r="ACL358" s="136"/>
      <c r="ACM358" s="136"/>
      <c r="ACN358" s="136"/>
      <c r="ACO358" s="136"/>
      <c r="ACP358" s="136"/>
      <c r="ACQ358" s="136"/>
      <c r="ACR358" s="136"/>
      <c r="ACS358" s="136"/>
      <c r="ACT358" s="136"/>
      <c r="ACU358" s="136"/>
      <c r="ACV358" s="136"/>
      <c r="ACW358" s="136"/>
      <c r="ACX358" s="136"/>
      <c r="ACY358" s="136"/>
      <c r="ACZ358" s="136"/>
      <c r="ADA358" s="136"/>
      <c r="ADB358" s="136"/>
      <c r="ADC358" s="136"/>
      <c r="ADD358" s="136"/>
      <c r="ADE358" s="136"/>
      <c r="ADF358" s="136"/>
      <c r="ADG358" s="136"/>
      <c r="ADH358" s="136"/>
      <c r="ADI358" s="136"/>
      <c r="ADJ358" s="136"/>
      <c r="ADK358" s="136"/>
      <c r="ADL358" s="136"/>
      <c r="ADM358" s="136"/>
      <c r="ADN358" s="136"/>
      <c r="ADO358" s="136"/>
      <c r="ADP358" s="136"/>
      <c r="ADQ358" s="136"/>
      <c r="ADR358" s="136"/>
      <c r="ADS358" s="136"/>
      <c r="ADT358" s="136"/>
      <c r="ADU358" s="136"/>
      <c r="ADV358" s="136"/>
      <c r="ADW358" s="136"/>
      <c r="ADX358" s="136"/>
      <c r="ADY358" s="136"/>
      <c r="ADZ358" s="136"/>
      <c r="AEA358" s="136"/>
      <c r="AEB358" s="136"/>
      <c r="AEC358" s="136"/>
      <c r="AED358" s="136"/>
      <c r="AEE358" s="136"/>
      <c r="AEF358" s="136"/>
      <c r="AEG358" s="136"/>
      <c r="AEH358" s="136"/>
      <c r="AEI358" s="136"/>
      <c r="AEJ358" s="136"/>
      <c r="AEK358" s="136"/>
      <c r="AEL358" s="136"/>
      <c r="AEM358" s="136"/>
      <c r="AEN358" s="136"/>
      <c r="AEO358" s="136"/>
      <c r="AEP358" s="136"/>
      <c r="AEQ358" s="136"/>
      <c r="AER358" s="136"/>
      <c r="AES358" s="136"/>
      <c r="AET358" s="136"/>
      <c r="AEU358" s="136"/>
      <c r="AEV358" s="136"/>
      <c r="AEW358" s="136"/>
      <c r="AEX358" s="136"/>
      <c r="AEY358" s="136"/>
      <c r="AEZ358" s="136"/>
      <c r="AFA358" s="136"/>
      <c r="AFB358" s="136"/>
      <c r="AFC358" s="136"/>
      <c r="AFD358" s="136"/>
      <c r="AFE358" s="136"/>
      <c r="AFF358" s="136"/>
      <c r="AFG358" s="136"/>
      <c r="AFH358" s="136"/>
      <c r="AFI358" s="136"/>
      <c r="AFJ358" s="136"/>
      <c r="AFK358" s="136"/>
      <c r="AFL358" s="136"/>
      <c r="AFM358" s="136"/>
      <c r="AFN358" s="136"/>
      <c r="AFO358" s="136"/>
      <c r="AFP358" s="136"/>
      <c r="AFQ358" s="136"/>
      <c r="AFR358" s="136"/>
      <c r="AFS358" s="136"/>
      <c r="AFT358" s="136"/>
      <c r="AFU358" s="136"/>
      <c r="AFV358" s="136"/>
      <c r="AFW358" s="136"/>
      <c r="AFX358" s="136"/>
      <c r="AFY358" s="136"/>
      <c r="AFZ358" s="136"/>
      <c r="AGA358" s="136"/>
      <c r="AGB358" s="136"/>
      <c r="AGC358" s="136"/>
      <c r="AGD358" s="136"/>
      <c r="AGE358" s="136"/>
      <c r="AGF358" s="136"/>
      <c r="AGG358" s="136"/>
      <c r="AGH358" s="136"/>
      <c r="AGI358" s="136"/>
      <c r="AGJ358" s="136"/>
      <c r="AGK358" s="136"/>
      <c r="AGL358" s="136"/>
      <c r="AGM358" s="136"/>
      <c r="AGN358" s="136"/>
      <c r="AGO358" s="136"/>
      <c r="AGP358" s="136"/>
      <c r="AGQ358" s="136"/>
      <c r="AGR358" s="136"/>
      <c r="AGS358" s="136"/>
      <c r="AGT358" s="136"/>
      <c r="AGU358" s="136"/>
      <c r="AGV358" s="136"/>
      <c r="AGW358" s="136"/>
      <c r="AGX358" s="136"/>
      <c r="AGY358" s="136"/>
      <c r="AGZ358" s="136"/>
      <c r="AHA358" s="136"/>
      <c r="AHB358" s="136"/>
      <c r="AHC358" s="136"/>
      <c r="AHD358" s="136"/>
      <c r="AHE358" s="136"/>
      <c r="AHF358" s="136"/>
      <c r="AHG358" s="136"/>
      <c r="AHH358" s="136"/>
      <c r="AHI358" s="136"/>
      <c r="AHJ358" s="136"/>
      <c r="AHK358" s="136"/>
      <c r="AHL358" s="136"/>
      <c r="AHM358" s="136"/>
      <c r="AHN358" s="136"/>
      <c r="AHO358" s="136"/>
      <c r="AHP358" s="136"/>
      <c r="AHQ358" s="136"/>
      <c r="AHR358" s="136"/>
      <c r="AHS358" s="136"/>
      <c r="AHT358" s="136"/>
      <c r="AHU358" s="136"/>
      <c r="AHV358" s="136"/>
      <c r="AHW358" s="136"/>
      <c r="AHX358" s="136"/>
      <c r="AHY358" s="136"/>
      <c r="AHZ358" s="136"/>
      <c r="AIA358" s="136"/>
      <c r="AIB358" s="136"/>
      <c r="AIC358" s="136"/>
      <c r="AID358" s="136"/>
      <c r="AIE358" s="136"/>
      <c r="AIF358" s="136"/>
      <c r="AIG358" s="136"/>
      <c r="AIH358" s="136"/>
      <c r="AII358" s="136"/>
      <c r="AIJ358" s="136"/>
      <c r="AIK358" s="136"/>
      <c r="AIL358" s="136"/>
      <c r="AIM358" s="136"/>
      <c r="AIN358" s="136"/>
      <c r="AIO358" s="136"/>
      <c r="AIP358" s="136"/>
      <c r="AIQ358" s="136"/>
      <c r="AIR358" s="136"/>
      <c r="AIS358" s="136"/>
      <c r="AIT358" s="136"/>
      <c r="AIU358" s="136"/>
      <c r="AIV358" s="136"/>
      <c r="AIW358" s="136"/>
      <c r="AIX358" s="136"/>
      <c r="AIY358" s="136"/>
      <c r="AIZ358" s="136"/>
      <c r="AJA358" s="136"/>
      <c r="AJB358" s="136"/>
      <c r="AJC358" s="136"/>
      <c r="AJD358" s="136"/>
      <c r="AJE358" s="136"/>
      <c r="AJF358" s="136"/>
      <c r="AJG358" s="136"/>
      <c r="AJH358" s="136"/>
      <c r="AJI358" s="136"/>
      <c r="AJJ358" s="136"/>
      <c r="AJK358" s="136"/>
      <c r="AJL358" s="136"/>
      <c r="AJM358" s="136"/>
      <c r="AJN358" s="136"/>
      <c r="AJO358" s="136"/>
      <c r="AJP358" s="136"/>
      <c r="AJQ358" s="136"/>
      <c r="AJR358" s="136"/>
      <c r="AJS358" s="136"/>
      <c r="AJT358" s="136"/>
      <c r="AJU358" s="136"/>
      <c r="AJV358" s="136"/>
      <c r="AJW358" s="136"/>
      <c r="AJX358" s="136"/>
      <c r="AJY358" s="136"/>
      <c r="AJZ358" s="136"/>
      <c r="AKA358" s="136"/>
      <c r="AKB358" s="136"/>
      <c r="AKC358" s="136"/>
      <c r="AKD358" s="136"/>
      <c r="AKE358" s="136"/>
      <c r="AKF358" s="136"/>
      <c r="AKG358" s="136"/>
      <c r="AKH358" s="136"/>
      <c r="AKI358" s="136"/>
      <c r="AKJ358" s="136"/>
      <c r="AKK358" s="136"/>
      <c r="AKL358" s="136"/>
      <c r="AKM358" s="136"/>
      <c r="AKN358" s="136"/>
      <c r="AKO358" s="136"/>
      <c r="AKP358" s="136"/>
      <c r="AKQ358" s="136"/>
      <c r="AKR358" s="136"/>
      <c r="AKS358" s="136"/>
      <c r="AKT358" s="136"/>
      <c r="AKU358" s="136"/>
      <c r="AKV358" s="136"/>
      <c r="AKW358" s="136"/>
      <c r="AKX358" s="136"/>
      <c r="AKY358" s="136"/>
      <c r="AKZ358" s="136"/>
      <c r="ALA358" s="136"/>
      <c r="ALB358" s="136"/>
      <c r="ALC358" s="136"/>
      <c r="ALD358" s="136"/>
      <c r="ALE358" s="136"/>
      <c r="ALF358" s="136"/>
      <c r="ALG358" s="136"/>
      <c r="ALH358" s="136"/>
      <c r="ALI358" s="136"/>
      <c r="ALJ358" s="136"/>
      <c r="ALK358" s="136"/>
      <c r="ALL358" s="136"/>
      <c r="ALM358" s="136"/>
      <c r="ALN358" s="136"/>
      <c r="ALO358" s="136"/>
      <c r="ALP358" s="136"/>
      <c r="ALQ358" s="136"/>
      <c r="ALR358" s="136"/>
      <c r="ALS358" s="136"/>
      <c r="ALT358" s="136"/>
      <c r="ALU358" s="136"/>
      <c r="ALV358" s="136"/>
      <c r="ALW358" s="136"/>
      <c r="ALX358" s="136"/>
      <c r="ALY358" s="136"/>
      <c r="ALZ358" s="136"/>
      <c r="AMA358" s="136"/>
      <c r="AMB358" s="136"/>
      <c r="AMC358" s="136"/>
      <c r="AMD358" s="136"/>
      <c r="AME358" s="136"/>
      <c r="AMF358" s="136"/>
      <c r="AMG358" s="136"/>
      <c r="AMH358" s="136"/>
      <c r="AMI358" s="136"/>
    </row>
    <row r="359" spans="1:1024" x14ac:dyDescent="0.25">
      <c r="A359" s="261" t="s">
        <v>1328</v>
      </c>
      <c r="B359" s="193">
        <v>359</v>
      </c>
      <c r="C359" s="197" t="s">
        <v>1329</v>
      </c>
      <c r="D359" s="214" t="s">
        <v>1330</v>
      </c>
      <c r="E359" s="136"/>
      <c r="F359" s="238"/>
      <c r="G359" s="214"/>
      <c r="H359" s="209">
        <v>4</v>
      </c>
      <c r="I359" s="367"/>
      <c r="J359" s="409">
        <v>2</v>
      </c>
      <c r="K359" s="409">
        <v>2</v>
      </c>
      <c r="L359" s="409">
        <v>1</v>
      </c>
      <c r="M359" s="409">
        <v>1</v>
      </c>
      <c r="N359" s="161"/>
      <c r="O359" s="413">
        <v>3</v>
      </c>
      <c r="P359" s="409">
        <v>2</v>
      </c>
      <c r="Q359" s="409">
        <v>2</v>
      </c>
      <c r="R359" s="161"/>
      <c r="S359" s="161"/>
      <c r="T359" s="161"/>
      <c r="U359" s="414"/>
      <c r="V359" s="256">
        <f>IF(O359=1,10,100)</f>
        <v>100</v>
      </c>
      <c r="W359" s="256">
        <f>IF(O359=1,1,IF(O359=2,10,100))</f>
        <v>100</v>
      </c>
      <c r="X359" s="256">
        <f>IF(O359=3,20,100)</f>
        <v>20</v>
      </c>
      <c r="Y359" s="256">
        <f>IF(P359=1,10,100)</f>
        <v>100</v>
      </c>
      <c r="Z359" s="256">
        <f>IF(P359=1,1,IF(P359=2,10,100))</f>
        <v>10</v>
      </c>
      <c r="AA359" s="257">
        <f>IF(OR(EXACT(Q359,"1A"),EXACT(Q359,"1B")),0.1,IF(Q359=2,1,100))</f>
        <v>1</v>
      </c>
      <c r="AB359" s="257">
        <f>IF(OR(EXACT(R359,"1A"),EXACT(R359,"1B")),0.1,IF(R359=2,1,100))</f>
        <v>100</v>
      </c>
      <c r="AC359" s="257">
        <f>IF(OR(EXACT(S359,"1A"),EXACT(S359,"1B")),0.3,IF(S359=2,3,100))</f>
        <v>100</v>
      </c>
      <c r="AD359" s="136"/>
      <c r="AE359" s="262">
        <v>0.1</v>
      </c>
      <c r="AF359" s="258">
        <v>5</v>
      </c>
      <c r="AG359" s="258">
        <v>5</v>
      </c>
      <c r="AH359" s="249">
        <f>IF(OR(EXACT(J359,"1A"),EXACT(J359,"1B"),EXACT(J359,"1C"),K359=1),3,100)</f>
        <v>100</v>
      </c>
      <c r="AI359" s="249">
        <f>IF(OR(EXACT(J359,"1A"),EXACT(J359,"1B"),EXACT(J359,"1C")),5,100)</f>
        <v>100</v>
      </c>
      <c r="AJ359" s="251"/>
      <c r="AK359" s="136"/>
      <c r="AL359" s="136"/>
      <c r="AM359" s="251"/>
      <c r="AN359" s="136"/>
      <c r="AO359" s="136"/>
      <c r="AP359" s="220" t="s">
        <v>1299</v>
      </c>
      <c r="AQ359" s="199" t="s">
        <v>1291</v>
      </c>
      <c r="AR359" s="220" t="s">
        <v>1300</v>
      </c>
      <c r="AS359" s="136"/>
      <c r="AT359" s="136"/>
      <c r="AU359" s="136"/>
      <c r="AV359" s="136"/>
      <c r="AW359" s="136"/>
      <c r="AX359" s="136"/>
      <c r="AY359" s="136"/>
      <c r="AZ359" s="136"/>
      <c r="BA359" s="136"/>
      <c r="BB359" s="136"/>
      <c r="BC359" s="136"/>
      <c r="BD359" s="136"/>
      <c r="BE359" s="136"/>
      <c r="BF359" s="136"/>
      <c r="BG359" s="136"/>
      <c r="BH359" s="136"/>
      <c r="BI359" s="136"/>
      <c r="BJ359" s="136"/>
      <c r="BK359" s="136"/>
      <c r="BL359" s="136"/>
      <c r="BM359" s="136"/>
      <c r="BN359" s="136"/>
      <c r="BO359" s="136"/>
      <c r="BP359" s="136"/>
      <c r="BQ359" s="136"/>
      <c r="BR359" s="136"/>
      <c r="BS359" s="136"/>
      <c r="BT359" s="136"/>
      <c r="BU359" s="136"/>
      <c r="BV359" s="136"/>
      <c r="BW359" s="136"/>
      <c r="BX359" s="136"/>
      <c r="BY359" s="136"/>
      <c r="BZ359" s="136"/>
      <c r="CA359" s="136"/>
      <c r="CB359" s="136"/>
      <c r="CC359" s="136"/>
      <c r="CD359" s="136"/>
      <c r="CE359" s="136"/>
      <c r="CF359" s="136"/>
      <c r="CG359" s="136"/>
      <c r="CH359" s="136"/>
      <c r="CI359" s="136"/>
      <c r="CJ359" s="136"/>
      <c r="CK359" s="136"/>
      <c r="CL359" s="136"/>
      <c r="CM359" s="136"/>
      <c r="CN359" s="136"/>
      <c r="CO359" s="136"/>
      <c r="CP359" s="136"/>
      <c r="CQ359" s="136"/>
      <c r="CR359" s="136"/>
      <c r="CS359" s="136"/>
      <c r="CT359" s="136"/>
      <c r="CU359" s="136"/>
      <c r="CV359" s="136"/>
      <c r="CW359" s="136"/>
      <c r="CX359" s="136"/>
      <c r="CY359" s="136"/>
      <c r="CZ359" s="136"/>
      <c r="DA359" s="136"/>
      <c r="DB359" s="136"/>
      <c r="DC359" s="136"/>
      <c r="DD359" s="136"/>
      <c r="DE359" s="136"/>
      <c r="DF359" s="136"/>
      <c r="DG359" s="136"/>
      <c r="DH359" s="136"/>
      <c r="DI359" s="136"/>
      <c r="DJ359" s="136"/>
      <c r="DK359" s="136"/>
      <c r="DL359" s="136"/>
      <c r="DM359" s="136"/>
      <c r="DN359" s="136"/>
      <c r="DO359" s="136"/>
      <c r="DP359" s="136"/>
      <c r="DQ359" s="136"/>
      <c r="DR359" s="136"/>
      <c r="DS359" s="136"/>
      <c r="DT359" s="136"/>
      <c r="DU359" s="136"/>
      <c r="DV359" s="136"/>
      <c r="DW359" s="136"/>
      <c r="DX359" s="136"/>
      <c r="DY359" s="136"/>
      <c r="DZ359" s="136"/>
      <c r="EA359" s="136"/>
      <c r="EB359" s="136"/>
      <c r="EC359" s="136"/>
      <c r="ED359" s="136"/>
      <c r="EE359" s="136"/>
      <c r="EF359" s="136"/>
      <c r="EG359" s="136"/>
      <c r="EH359" s="136"/>
      <c r="EI359" s="136"/>
      <c r="EJ359" s="136"/>
      <c r="EK359" s="136"/>
      <c r="EL359" s="136"/>
      <c r="EM359" s="136"/>
      <c r="EN359" s="136"/>
      <c r="EO359" s="136"/>
      <c r="EP359" s="136"/>
      <c r="EQ359" s="136"/>
      <c r="ER359" s="136"/>
      <c r="ES359" s="136"/>
      <c r="ET359" s="136"/>
      <c r="EU359" s="136"/>
      <c r="EV359" s="136"/>
      <c r="EW359" s="136"/>
      <c r="EX359" s="136"/>
      <c r="EY359" s="136"/>
      <c r="EZ359" s="136"/>
      <c r="FA359" s="136"/>
      <c r="FB359" s="136"/>
      <c r="FC359" s="136"/>
      <c r="FD359" s="136"/>
      <c r="FE359" s="136"/>
      <c r="FF359" s="136"/>
      <c r="FG359" s="136"/>
      <c r="FH359" s="136"/>
      <c r="FI359" s="136"/>
      <c r="FJ359" s="136"/>
      <c r="FK359" s="136"/>
      <c r="FL359" s="136"/>
      <c r="FM359" s="136"/>
      <c r="FN359" s="136"/>
      <c r="FO359" s="136"/>
      <c r="FP359" s="136"/>
      <c r="FQ359" s="136"/>
      <c r="FR359" s="136"/>
      <c r="FS359" s="136"/>
      <c r="FT359" s="136"/>
      <c r="FU359" s="136"/>
      <c r="FV359" s="136"/>
      <c r="FW359" s="136"/>
      <c r="FX359" s="136"/>
      <c r="FY359" s="136"/>
      <c r="FZ359" s="136"/>
      <c r="GA359" s="136"/>
      <c r="GB359" s="136"/>
      <c r="GC359" s="136"/>
      <c r="GD359" s="136"/>
      <c r="GE359" s="136"/>
      <c r="GF359" s="136"/>
      <c r="GG359" s="136"/>
      <c r="GH359" s="136"/>
      <c r="GI359" s="136"/>
      <c r="GJ359" s="136"/>
      <c r="GK359" s="136"/>
      <c r="GL359" s="136"/>
      <c r="GM359" s="136"/>
      <c r="GN359" s="136"/>
      <c r="GO359" s="136"/>
      <c r="GP359" s="136"/>
      <c r="GQ359" s="136"/>
      <c r="GR359" s="136"/>
      <c r="GS359" s="136"/>
      <c r="GT359" s="136"/>
      <c r="GU359" s="136"/>
      <c r="GV359" s="136"/>
      <c r="GW359" s="136"/>
      <c r="GX359" s="136"/>
      <c r="GY359" s="136"/>
      <c r="GZ359" s="136"/>
      <c r="HA359" s="136"/>
      <c r="HB359" s="136"/>
      <c r="HC359" s="136"/>
      <c r="HD359" s="136"/>
      <c r="HE359" s="136"/>
      <c r="HF359" s="136"/>
      <c r="HG359" s="136"/>
      <c r="HH359" s="136"/>
      <c r="HI359" s="136"/>
      <c r="HJ359" s="136"/>
      <c r="HK359" s="136"/>
      <c r="HL359" s="136"/>
      <c r="HM359" s="136"/>
      <c r="HN359" s="136"/>
      <c r="HO359" s="136"/>
      <c r="HP359" s="136"/>
      <c r="HQ359" s="136"/>
      <c r="HR359" s="136"/>
      <c r="HS359" s="136"/>
      <c r="HT359" s="136"/>
      <c r="HU359" s="136"/>
      <c r="HV359" s="136"/>
      <c r="HW359" s="136"/>
      <c r="HX359" s="136"/>
      <c r="HY359" s="136"/>
      <c r="HZ359" s="136"/>
      <c r="IA359" s="136"/>
      <c r="IB359" s="136"/>
      <c r="IC359" s="136"/>
      <c r="ID359" s="136"/>
      <c r="IE359" s="136"/>
      <c r="IF359" s="136"/>
      <c r="IG359" s="136"/>
      <c r="IH359" s="136"/>
      <c r="II359" s="136"/>
      <c r="IJ359" s="136"/>
      <c r="IK359" s="136"/>
      <c r="IL359" s="136"/>
      <c r="IM359" s="136"/>
      <c r="IN359" s="136"/>
      <c r="IO359" s="136"/>
      <c r="IP359" s="136"/>
      <c r="IQ359" s="136"/>
      <c r="IR359" s="136"/>
      <c r="IS359" s="136"/>
      <c r="IT359" s="136"/>
      <c r="IU359" s="136"/>
      <c r="IV359" s="136"/>
      <c r="IW359" s="136"/>
      <c r="IX359" s="136"/>
      <c r="IY359" s="136"/>
      <c r="IZ359" s="136"/>
      <c r="JA359" s="136"/>
      <c r="JB359" s="136"/>
      <c r="JC359" s="136"/>
      <c r="JD359" s="136"/>
      <c r="JE359" s="136"/>
      <c r="JF359" s="136"/>
      <c r="JG359" s="136"/>
      <c r="JH359" s="136"/>
      <c r="JI359" s="136"/>
      <c r="JJ359" s="136"/>
      <c r="JK359" s="136"/>
      <c r="JL359" s="136"/>
      <c r="JM359" s="136"/>
      <c r="JN359" s="136"/>
      <c r="JO359" s="136"/>
      <c r="JP359" s="136"/>
      <c r="JQ359" s="136"/>
      <c r="JR359" s="136"/>
      <c r="JS359" s="136"/>
      <c r="JT359" s="136"/>
      <c r="JU359" s="136"/>
      <c r="JV359" s="136"/>
      <c r="JW359" s="136"/>
      <c r="JX359" s="136"/>
      <c r="JY359" s="136"/>
      <c r="JZ359" s="136"/>
      <c r="KA359" s="136"/>
      <c r="KB359" s="136"/>
      <c r="KC359" s="136"/>
      <c r="KD359" s="136"/>
      <c r="KE359" s="136"/>
      <c r="KF359" s="136"/>
      <c r="KG359" s="136"/>
      <c r="KH359" s="136"/>
      <c r="KI359" s="136"/>
      <c r="KJ359" s="136"/>
      <c r="KK359" s="136"/>
      <c r="KL359" s="136"/>
      <c r="KM359" s="136"/>
      <c r="KN359" s="136"/>
      <c r="KO359" s="136"/>
      <c r="KP359" s="136"/>
      <c r="KQ359" s="136"/>
      <c r="KR359" s="136"/>
      <c r="KS359" s="136"/>
      <c r="KT359" s="136"/>
      <c r="KU359" s="136"/>
      <c r="KV359" s="136"/>
      <c r="KW359" s="136"/>
      <c r="KX359" s="136"/>
      <c r="KY359" s="136"/>
      <c r="KZ359" s="136"/>
      <c r="LA359" s="136"/>
      <c r="LB359" s="136"/>
      <c r="LC359" s="136"/>
      <c r="LD359" s="136"/>
      <c r="LE359" s="136"/>
      <c r="LF359" s="136"/>
      <c r="LG359" s="136"/>
      <c r="LH359" s="136"/>
      <c r="LI359" s="136"/>
      <c r="LJ359" s="136"/>
      <c r="LK359" s="136"/>
      <c r="LL359" s="136"/>
      <c r="LM359" s="136"/>
      <c r="LN359" s="136"/>
      <c r="LO359" s="136"/>
      <c r="LP359" s="136"/>
      <c r="LQ359" s="136"/>
      <c r="LR359" s="136"/>
      <c r="LS359" s="136"/>
      <c r="LT359" s="136"/>
      <c r="LU359" s="136"/>
      <c r="LV359" s="136"/>
      <c r="LW359" s="136"/>
      <c r="LX359" s="136"/>
      <c r="LY359" s="136"/>
      <c r="LZ359" s="136"/>
      <c r="MA359" s="136"/>
      <c r="MB359" s="136"/>
      <c r="MC359" s="136"/>
      <c r="MD359" s="136"/>
      <c r="ME359" s="136"/>
      <c r="MF359" s="136"/>
      <c r="MG359" s="136"/>
      <c r="MH359" s="136"/>
      <c r="MI359" s="136"/>
      <c r="MJ359" s="136"/>
      <c r="MK359" s="136"/>
      <c r="ML359" s="136"/>
      <c r="MM359" s="136"/>
      <c r="MN359" s="136"/>
      <c r="MO359" s="136"/>
      <c r="MP359" s="136"/>
      <c r="MQ359" s="136"/>
      <c r="MR359" s="136"/>
      <c r="MS359" s="136"/>
      <c r="MT359" s="136"/>
      <c r="MU359" s="136"/>
      <c r="MV359" s="136"/>
      <c r="MW359" s="136"/>
      <c r="MX359" s="136"/>
      <c r="MY359" s="136"/>
      <c r="MZ359" s="136"/>
      <c r="NA359" s="136"/>
      <c r="NB359" s="136"/>
      <c r="NC359" s="136"/>
      <c r="ND359" s="136"/>
      <c r="NE359" s="136"/>
      <c r="NF359" s="136"/>
      <c r="NG359" s="136"/>
      <c r="NH359" s="136"/>
      <c r="NI359" s="136"/>
      <c r="NJ359" s="136"/>
      <c r="NK359" s="136"/>
      <c r="NL359" s="136"/>
      <c r="NM359" s="136"/>
      <c r="NN359" s="136"/>
      <c r="NO359" s="136"/>
      <c r="NP359" s="136"/>
      <c r="NQ359" s="136"/>
      <c r="NR359" s="136"/>
      <c r="NS359" s="136"/>
      <c r="NT359" s="136"/>
      <c r="NU359" s="136"/>
      <c r="NV359" s="136"/>
      <c r="NW359" s="136"/>
      <c r="NX359" s="136"/>
      <c r="NY359" s="136"/>
      <c r="NZ359" s="136"/>
      <c r="OA359" s="136"/>
      <c r="OB359" s="136"/>
      <c r="OC359" s="136"/>
      <c r="OD359" s="136"/>
      <c r="OE359" s="136"/>
      <c r="OF359" s="136"/>
      <c r="OG359" s="136"/>
      <c r="OH359" s="136"/>
      <c r="OI359" s="136"/>
      <c r="OJ359" s="136"/>
      <c r="OK359" s="136"/>
      <c r="OL359" s="136"/>
      <c r="OM359" s="136"/>
      <c r="ON359" s="136"/>
      <c r="OO359" s="136"/>
      <c r="OP359" s="136"/>
      <c r="OQ359" s="136"/>
      <c r="OR359" s="136"/>
      <c r="OS359" s="136"/>
      <c r="OT359" s="136"/>
      <c r="OU359" s="136"/>
      <c r="OV359" s="136"/>
      <c r="OW359" s="136"/>
      <c r="OX359" s="136"/>
      <c r="OY359" s="136"/>
      <c r="OZ359" s="136"/>
      <c r="PA359" s="136"/>
      <c r="PB359" s="136"/>
      <c r="PC359" s="136"/>
      <c r="PD359" s="136"/>
      <c r="PE359" s="136"/>
      <c r="PF359" s="136"/>
      <c r="PG359" s="136"/>
      <c r="PH359" s="136"/>
      <c r="PI359" s="136"/>
      <c r="PJ359" s="136"/>
      <c r="PK359" s="136"/>
      <c r="PL359" s="136"/>
      <c r="PM359" s="136"/>
      <c r="PN359" s="136"/>
      <c r="PO359" s="136"/>
      <c r="PP359" s="136"/>
      <c r="PQ359" s="136"/>
      <c r="PR359" s="136"/>
      <c r="PS359" s="136"/>
      <c r="PT359" s="136"/>
      <c r="PU359" s="136"/>
      <c r="PV359" s="136"/>
      <c r="PW359" s="136"/>
      <c r="PX359" s="136"/>
      <c r="PY359" s="136"/>
      <c r="PZ359" s="136"/>
      <c r="QA359" s="136"/>
      <c r="QB359" s="136"/>
      <c r="QC359" s="136"/>
      <c r="QD359" s="136"/>
      <c r="QE359" s="136"/>
      <c r="QF359" s="136"/>
      <c r="QG359" s="136"/>
      <c r="QH359" s="136"/>
      <c r="QI359" s="136"/>
      <c r="QJ359" s="136"/>
      <c r="QK359" s="136"/>
      <c r="QL359" s="136"/>
      <c r="QM359" s="136"/>
      <c r="QN359" s="136"/>
      <c r="QO359" s="136"/>
      <c r="QP359" s="136"/>
      <c r="QQ359" s="136"/>
      <c r="QR359" s="136"/>
      <c r="QS359" s="136"/>
      <c r="QT359" s="136"/>
      <c r="QU359" s="136"/>
      <c r="QV359" s="136"/>
      <c r="QW359" s="136"/>
      <c r="QX359" s="136"/>
      <c r="QY359" s="136"/>
      <c r="QZ359" s="136"/>
      <c r="RA359" s="136"/>
      <c r="RB359" s="136"/>
      <c r="RC359" s="136"/>
      <c r="RD359" s="136"/>
      <c r="RE359" s="136"/>
      <c r="RF359" s="136"/>
      <c r="RG359" s="136"/>
      <c r="RH359" s="136"/>
      <c r="RI359" s="136"/>
      <c r="RJ359" s="136"/>
      <c r="RK359" s="136"/>
      <c r="RL359" s="136"/>
      <c r="RM359" s="136"/>
      <c r="RN359" s="136"/>
      <c r="RO359" s="136"/>
      <c r="RP359" s="136"/>
      <c r="RQ359" s="136"/>
      <c r="RR359" s="136"/>
      <c r="RS359" s="136"/>
      <c r="RT359" s="136"/>
      <c r="RU359" s="136"/>
      <c r="RV359" s="136"/>
      <c r="RW359" s="136"/>
      <c r="RX359" s="136"/>
      <c r="RY359" s="136"/>
      <c r="RZ359" s="136"/>
      <c r="SA359" s="136"/>
      <c r="SB359" s="136"/>
      <c r="SC359" s="136"/>
      <c r="SD359" s="136"/>
      <c r="SE359" s="136"/>
      <c r="SF359" s="136"/>
      <c r="SG359" s="136"/>
      <c r="SH359" s="136"/>
      <c r="SI359" s="136"/>
      <c r="SJ359" s="136"/>
      <c r="SK359" s="136"/>
      <c r="SL359" s="136"/>
      <c r="SM359" s="136"/>
      <c r="SN359" s="136"/>
      <c r="SO359" s="136"/>
      <c r="SP359" s="136"/>
      <c r="SQ359" s="136"/>
      <c r="SR359" s="136"/>
      <c r="SS359" s="136"/>
      <c r="ST359" s="136"/>
      <c r="SU359" s="136"/>
      <c r="SV359" s="136"/>
      <c r="SW359" s="136"/>
      <c r="SX359" s="136"/>
      <c r="SY359" s="136"/>
      <c r="SZ359" s="136"/>
      <c r="TA359" s="136"/>
      <c r="TB359" s="136"/>
      <c r="TC359" s="136"/>
      <c r="TD359" s="136"/>
      <c r="TE359" s="136"/>
      <c r="TF359" s="136"/>
      <c r="TG359" s="136"/>
      <c r="TH359" s="136"/>
      <c r="TI359" s="136"/>
      <c r="TJ359" s="136"/>
      <c r="TK359" s="136"/>
      <c r="TL359" s="136"/>
      <c r="TM359" s="136"/>
      <c r="TN359" s="136"/>
      <c r="TO359" s="136"/>
      <c r="TP359" s="136"/>
      <c r="TQ359" s="136"/>
      <c r="TR359" s="136"/>
      <c r="TS359" s="136"/>
      <c r="TT359" s="136"/>
      <c r="TU359" s="136"/>
      <c r="TV359" s="136"/>
      <c r="TW359" s="136"/>
      <c r="TX359" s="136"/>
      <c r="TY359" s="136"/>
      <c r="TZ359" s="136"/>
      <c r="UA359" s="136"/>
      <c r="UB359" s="136"/>
      <c r="UC359" s="136"/>
      <c r="UD359" s="136"/>
      <c r="UE359" s="136"/>
      <c r="UF359" s="136"/>
      <c r="UG359" s="136"/>
      <c r="UH359" s="136"/>
      <c r="UI359" s="136"/>
      <c r="UJ359" s="136"/>
      <c r="UK359" s="136"/>
      <c r="UL359" s="136"/>
      <c r="UM359" s="136"/>
      <c r="UN359" s="136"/>
      <c r="UO359" s="136"/>
      <c r="UP359" s="136"/>
      <c r="UQ359" s="136"/>
      <c r="UR359" s="136"/>
      <c r="US359" s="136"/>
      <c r="UT359" s="136"/>
      <c r="UU359" s="136"/>
      <c r="UV359" s="136"/>
      <c r="UW359" s="136"/>
      <c r="UX359" s="136"/>
      <c r="UY359" s="136"/>
      <c r="UZ359" s="136"/>
      <c r="VA359" s="136"/>
      <c r="VB359" s="136"/>
      <c r="VC359" s="136"/>
      <c r="VD359" s="136"/>
      <c r="VE359" s="136"/>
      <c r="VF359" s="136"/>
      <c r="VG359" s="136"/>
      <c r="VH359" s="136"/>
      <c r="VI359" s="136"/>
      <c r="VJ359" s="136"/>
      <c r="VK359" s="136"/>
      <c r="VL359" s="136"/>
      <c r="VM359" s="136"/>
      <c r="VN359" s="136"/>
      <c r="VO359" s="136"/>
      <c r="VP359" s="136"/>
      <c r="VQ359" s="136"/>
      <c r="VR359" s="136"/>
      <c r="VS359" s="136"/>
      <c r="VT359" s="136"/>
      <c r="VU359" s="136"/>
      <c r="VV359" s="136"/>
      <c r="VW359" s="136"/>
      <c r="VX359" s="136"/>
      <c r="VY359" s="136"/>
      <c r="VZ359" s="136"/>
      <c r="WA359" s="136"/>
      <c r="WB359" s="136"/>
      <c r="WC359" s="136"/>
      <c r="WD359" s="136"/>
      <c r="WE359" s="136"/>
      <c r="WF359" s="136"/>
      <c r="WG359" s="136"/>
      <c r="WH359" s="136"/>
      <c r="WI359" s="136"/>
      <c r="WJ359" s="136"/>
      <c r="WK359" s="136"/>
      <c r="WL359" s="136"/>
      <c r="WM359" s="136"/>
      <c r="WN359" s="136"/>
      <c r="WO359" s="136"/>
      <c r="WP359" s="136"/>
      <c r="WQ359" s="136"/>
      <c r="WR359" s="136"/>
      <c r="WS359" s="136"/>
      <c r="WT359" s="136"/>
      <c r="WU359" s="136"/>
      <c r="WV359" s="136"/>
      <c r="WW359" s="136"/>
      <c r="WX359" s="136"/>
      <c r="WY359" s="136"/>
      <c r="WZ359" s="136"/>
      <c r="XA359" s="136"/>
      <c r="XB359" s="136"/>
      <c r="XC359" s="136"/>
      <c r="XD359" s="136"/>
      <c r="XE359" s="136"/>
      <c r="XF359" s="136"/>
      <c r="XG359" s="136"/>
      <c r="XH359" s="136"/>
      <c r="XI359" s="136"/>
      <c r="XJ359" s="136"/>
      <c r="XK359" s="136"/>
      <c r="XL359" s="136"/>
      <c r="XM359" s="136"/>
      <c r="XN359" s="136"/>
      <c r="XO359" s="136"/>
      <c r="XP359" s="136"/>
      <c r="XQ359" s="136"/>
      <c r="XR359" s="136"/>
      <c r="XS359" s="136"/>
      <c r="XT359" s="136"/>
      <c r="XU359" s="136"/>
      <c r="XV359" s="136"/>
      <c r="XW359" s="136"/>
      <c r="XX359" s="136"/>
      <c r="XY359" s="136"/>
      <c r="XZ359" s="136"/>
      <c r="YA359" s="136"/>
      <c r="YB359" s="136"/>
      <c r="YC359" s="136"/>
      <c r="YD359" s="136"/>
      <c r="YE359" s="136"/>
      <c r="YF359" s="136"/>
      <c r="YG359" s="136"/>
      <c r="YH359" s="136"/>
      <c r="YI359" s="136"/>
      <c r="YJ359" s="136"/>
      <c r="YK359" s="136"/>
      <c r="YL359" s="136"/>
      <c r="YM359" s="136"/>
      <c r="YN359" s="136"/>
      <c r="YO359" s="136"/>
      <c r="YP359" s="136"/>
      <c r="YQ359" s="136"/>
      <c r="YR359" s="136"/>
      <c r="YS359" s="136"/>
      <c r="YT359" s="136"/>
      <c r="YU359" s="136"/>
      <c r="YV359" s="136"/>
      <c r="YW359" s="136"/>
      <c r="YX359" s="136"/>
      <c r="YY359" s="136"/>
      <c r="YZ359" s="136"/>
      <c r="ZA359" s="136"/>
      <c r="ZB359" s="136"/>
      <c r="ZC359" s="136"/>
      <c r="ZD359" s="136"/>
      <c r="ZE359" s="136"/>
      <c r="ZF359" s="136"/>
      <c r="ZG359" s="136"/>
      <c r="ZH359" s="136"/>
      <c r="ZI359" s="136"/>
      <c r="ZJ359" s="136"/>
      <c r="ZK359" s="136"/>
      <c r="ZL359" s="136"/>
      <c r="ZM359" s="136"/>
      <c r="ZN359" s="136"/>
      <c r="ZO359" s="136"/>
      <c r="ZP359" s="136"/>
      <c r="ZQ359" s="136"/>
      <c r="ZR359" s="136"/>
      <c r="ZS359" s="136"/>
      <c r="ZT359" s="136"/>
      <c r="ZU359" s="136"/>
      <c r="ZV359" s="136"/>
      <c r="ZW359" s="136"/>
      <c r="ZX359" s="136"/>
      <c r="ZY359" s="136"/>
      <c r="ZZ359" s="136"/>
      <c r="AAA359" s="136"/>
      <c r="AAB359" s="136"/>
      <c r="AAC359" s="136"/>
      <c r="AAD359" s="136"/>
      <c r="AAE359" s="136"/>
      <c r="AAF359" s="136"/>
      <c r="AAG359" s="136"/>
      <c r="AAH359" s="136"/>
      <c r="AAI359" s="136"/>
      <c r="AAJ359" s="136"/>
      <c r="AAK359" s="136"/>
      <c r="AAL359" s="136"/>
      <c r="AAM359" s="136"/>
      <c r="AAN359" s="136"/>
      <c r="AAO359" s="136"/>
      <c r="AAP359" s="136"/>
      <c r="AAQ359" s="136"/>
      <c r="AAR359" s="136"/>
      <c r="AAS359" s="136"/>
      <c r="AAT359" s="136"/>
      <c r="AAU359" s="136"/>
      <c r="AAV359" s="136"/>
      <c r="AAW359" s="136"/>
      <c r="AAX359" s="136"/>
      <c r="AAY359" s="136"/>
      <c r="AAZ359" s="136"/>
      <c r="ABA359" s="136"/>
      <c r="ABB359" s="136"/>
      <c r="ABC359" s="136"/>
      <c r="ABD359" s="136"/>
      <c r="ABE359" s="136"/>
      <c r="ABF359" s="136"/>
      <c r="ABG359" s="136"/>
      <c r="ABH359" s="136"/>
      <c r="ABI359" s="136"/>
      <c r="ABJ359" s="136"/>
      <c r="ABK359" s="136"/>
      <c r="ABL359" s="136"/>
      <c r="ABM359" s="136"/>
      <c r="ABN359" s="136"/>
      <c r="ABO359" s="136"/>
      <c r="ABP359" s="136"/>
      <c r="ABQ359" s="136"/>
      <c r="ABR359" s="136"/>
      <c r="ABS359" s="136"/>
      <c r="ABT359" s="136"/>
      <c r="ABU359" s="136"/>
      <c r="ABV359" s="136"/>
      <c r="ABW359" s="136"/>
      <c r="ABX359" s="136"/>
      <c r="ABY359" s="136"/>
      <c r="ABZ359" s="136"/>
      <c r="ACA359" s="136"/>
      <c r="ACB359" s="136"/>
      <c r="ACC359" s="136"/>
      <c r="ACD359" s="136"/>
      <c r="ACE359" s="136"/>
      <c r="ACF359" s="136"/>
      <c r="ACG359" s="136"/>
      <c r="ACH359" s="136"/>
      <c r="ACI359" s="136"/>
      <c r="ACJ359" s="136"/>
      <c r="ACK359" s="136"/>
      <c r="ACL359" s="136"/>
      <c r="ACM359" s="136"/>
      <c r="ACN359" s="136"/>
      <c r="ACO359" s="136"/>
      <c r="ACP359" s="136"/>
      <c r="ACQ359" s="136"/>
      <c r="ACR359" s="136"/>
      <c r="ACS359" s="136"/>
      <c r="ACT359" s="136"/>
      <c r="ACU359" s="136"/>
      <c r="ACV359" s="136"/>
      <c r="ACW359" s="136"/>
      <c r="ACX359" s="136"/>
      <c r="ACY359" s="136"/>
      <c r="ACZ359" s="136"/>
      <c r="ADA359" s="136"/>
      <c r="ADB359" s="136"/>
      <c r="ADC359" s="136"/>
      <c r="ADD359" s="136"/>
      <c r="ADE359" s="136"/>
      <c r="ADF359" s="136"/>
      <c r="ADG359" s="136"/>
      <c r="ADH359" s="136"/>
      <c r="ADI359" s="136"/>
      <c r="ADJ359" s="136"/>
      <c r="ADK359" s="136"/>
      <c r="ADL359" s="136"/>
      <c r="ADM359" s="136"/>
      <c r="ADN359" s="136"/>
      <c r="ADO359" s="136"/>
      <c r="ADP359" s="136"/>
      <c r="ADQ359" s="136"/>
      <c r="ADR359" s="136"/>
      <c r="ADS359" s="136"/>
      <c r="ADT359" s="136"/>
      <c r="ADU359" s="136"/>
      <c r="ADV359" s="136"/>
      <c r="ADW359" s="136"/>
      <c r="ADX359" s="136"/>
      <c r="ADY359" s="136"/>
      <c r="ADZ359" s="136"/>
      <c r="AEA359" s="136"/>
      <c r="AEB359" s="136"/>
      <c r="AEC359" s="136"/>
      <c r="AED359" s="136"/>
      <c r="AEE359" s="136"/>
      <c r="AEF359" s="136"/>
      <c r="AEG359" s="136"/>
      <c r="AEH359" s="136"/>
      <c r="AEI359" s="136"/>
      <c r="AEJ359" s="136"/>
      <c r="AEK359" s="136"/>
      <c r="AEL359" s="136"/>
      <c r="AEM359" s="136"/>
      <c r="AEN359" s="136"/>
      <c r="AEO359" s="136"/>
      <c r="AEP359" s="136"/>
      <c r="AEQ359" s="136"/>
      <c r="AER359" s="136"/>
      <c r="AES359" s="136"/>
      <c r="AET359" s="136"/>
      <c r="AEU359" s="136"/>
      <c r="AEV359" s="136"/>
      <c r="AEW359" s="136"/>
      <c r="AEX359" s="136"/>
      <c r="AEY359" s="136"/>
      <c r="AEZ359" s="136"/>
      <c r="AFA359" s="136"/>
      <c r="AFB359" s="136"/>
      <c r="AFC359" s="136"/>
      <c r="AFD359" s="136"/>
      <c r="AFE359" s="136"/>
      <c r="AFF359" s="136"/>
      <c r="AFG359" s="136"/>
      <c r="AFH359" s="136"/>
      <c r="AFI359" s="136"/>
      <c r="AFJ359" s="136"/>
      <c r="AFK359" s="136"/>
      <c r="AFL359" s="136"/>
      <c r="AFM359" s="136"/>
      <c r="AFN359" s="136"/>
      <c r="AFO359" s="136"/>
      <c r="AFP359" s="136"/>
      <c r="AFQ359" s="136"/>
      <c r="AFR359" s="136"/>
      <c r="AFS359" s="136"/>
      <c r="AFT359" s="136"/>
      <c r="AFU359" s="136"/>
      <c r="AFV359" s="136"/>
      <c r="AFW359" s="136"/>
      <c r="AFX359" s="136"/>
      <c r="AFY359" s="136"/>
      <c r="AFZ359" s="136"/>
      <c r="AGA359" s="136"/>
      <c r="AGB359" s="136"/>
      <c r="AGC359" s="136"/>
      <c r="AGD359" s="136"/>
      <c r="AGE359" s="136"/>
      <c r="AGF359" s="136"/>
      <c r="AGG359" s="136"/>
      <c r="AGH359" s="136"/>
      <c r="AGI359" s="136"/>
      <c r="AGJ359" s="136"/>
      <c r="AGK359" s="136"/>
      <c r="AGL359" s="136"/>
      <c r="AGM359" s="136"/>
      <c r="AGN359" s="136"/>
      <c r="AGO359" s="136"/>
      <c r="AGP359" s="136"/>
      <c r="AGQ359" s="136"/>
      <c r="AGR359" s="136"/>
      <c r="AGS359" s="136"/>
      <c r="AGT359" s="136"/>
      <c r="AGU359" s="136"/>
      <c r="AGV359" s="136"/>
      <c r="AGW359" s="136"/>
      <c r="AGX359" s="136"/>
      <c r="AGY359" s="136"/>
      <c r="AGZ359" s="136"/>
      <c r="AHA359" s="136"/>
      <c r="AHB359" s="136"/>
      <c r="AHC359" s="136"/>
      <c r="AHD359" s="136"/>
      <c r="AHE359" s="136"/>
      <c r="AHF359" s="136"/>
      <c r="AHG359" s="136"/>
      <c r="AHH359" s="136"/>
      <c r="AHI359" s="136"/>
      <c r="AHJ359" s="136"/>
      <c r="AHK359" s="136"/>
      <c r="AHL359" s="136"/>
      <c r="AHM359" s="136"/>
      <c r="AHN359" s="136"/>
      <c r="AHO359" s="136"/>
      <c r="AHP359" s="136"/>
      <c r="AHQ359" s="136"/>
      <c r="AHR359" s="136"/>
      <c r="AHS359" s="136"/>
      <c r="AHT359" s="136"/>
      <c r="AHU359" s="136"/>
      <c r="AHV359" s="136"/>
      <c r="AHW359" s="136"/>
      <c r="AHX359" s="136"/>
      <c r="AHY359" s="136"/>
      <c r="AHZ359" s="136"/>
      <c r="AIA359" s="136"/>
      <c r="AIB359" s="136"/>
      <c r="AIC359" s="136"/>
      <c r="AID359" s="136"/>
      <c r="AIE359" s="136"/>
      <c r="AIF359" s="136"/>
      <c r="AIG359" s="136"/>
      <c r="AIH359" s="136"/>
      <c r="AII359" s="136"/>
      <c r="AIJ359" s="136"/>
      <c r="AIK359" s="136"/>
      <c r="AIL359" s="136"/>
      <c r="AIM359" s="136"/>
      <c r="AIN359" s="136"/>
      <c r="AIO359" s="136"/>
      <c r="AIP359" s="136"/>
      <c r="AIQ359" s="136"/>
      <c r="AIR359" s="136"/>
      <c r="AIS359" s="136"/>
      <c r="AIT359" s="136"/>
      <c r="AIU359" s="136"/>
      <c r="AIV359" s="136"/>
      <c r="AIW359" s="136"/>
      <c r="AIX359" s="136"/>
      <c r="AIY359" s="136"/>
      <c r="AIZ359" s="136"/>
      <c r="AJA359" s="136"/>
      <c r="AJB359" s="136"/>
      <c r="AJC359" s="136"/>
      <c r="AJD359" s="136"/>
      <c r="AJE359" s="136"/>
      <c r="AJF359" s="136"/>
      <c r="AJG359" s="136"/>
      <c r="AJH359" s="136"/>
      <c r="AJI359" s="136"/>
      <c r="AJJ359" s="136"/>
      <c r="AJK359" s="136"/>
      <c r="AJL359" s="136"/>
      <c r="AJM359" s="136"/>
      <c r="AJN359" s="136"/>
      <c r="AJO359" s="136"/>
      <c r="AJP359" s="136"/>
      <c r="AJQ359" s="136"/>
      <c r="AJR359" s="136"/>
      <c r="AJS359" s="136"/>
      <c r="AJT359" s="136"/>
      <c r="AJU359" s="136"/>
      <c r="AJV359" s="136"/>
      <c r="AJW359" s="136"/>
      <c r="AJX359" s="136"/>
      <c r="AJY359" s="136"/>
      <c r="AJZ359" s="136"/>
      <c r="AKA359" s="136"/>
      <c r="AKB359" s="136"/>
      <c r="AKC359" s="136"/>
      <c r="AKD359" s="136"/>
      <c r="AKE359" s="136"/>
      <c r="AKF359" s="136"/>
      <c r="AKG359" s="136"/>
      <c r="AKH359" s="136"/>
      <c r="AKI359" s="136"/>
      <c r="AKJ359" s="136"/>
      <c r="AKK359" s="136"/>
      <c r="AKL359" s="136"/>
      <c r="AKM359" s="136"/>
      <c r="AKN359" s="136"/>
      <c r="AKO359" s="136"/>
      <c r="AKP359" s="136"/>
      <c r="AKQ359" s="136"/>
      <c r="AKR359" s="136"/>
      <c r="AKS359" s="136"/>
      <c r="AKT359" s="136"/>
      <c r="AKU359" s="136"/>
      <c r="AKV359" s="136"/>
      <c r="AKW359" s="136"/>
      <c r="AKX359" s="136"/>
      <c r="AKY359" s="136"/>
      <c r="AKZ359" s="136"/>
      <c r="ALA359" s="136"/>
      <c r="ALB359" s="136"/>
      <c r="ALC359" s="136"/>
      <c r="ALD359" s="136"/>
      <c r="ALE359" s="136"/>
      <c r="ALF359" s="136"/>
      <c r="ALG359" s="136"/>
      <c r="ALH359" s="136"/>
      <c r="ALI359" s="136"/>
      <c r="ALJ359" s="136"/>
      <c r="ALK359" s="136"/>
      <c r="ALL359" s="136"/>
      <c r="ALM359" s="136"/>
      <c r="ALN359" s="136"/>
      <c r="ALO359" s="136"/>
      <c r="ALP359" s="136"/>
      <c r="ALQ359" s="136"/>
      <c r="ALR359" s="136"/>
      <c r="ALS359" s="136"/>
      <c r="ALT359" s="136"/>
      <c r="ALU359" s="136"/>
      <c r="ALV359" s="136"/>
      <c r="ALW359" s="136"/>
      <c r="ALX359" s="136"/>
      <c r="ALY359" s="136"/>
      <c r="ALZ359" s="136"/>
      <c r="AMA359" s="136"/>
      <c r="AMB359" s="136"/>
      <c r="AMC359" s="136"/>
      <c r="AMD359" s="136"/>
      <c r="AME359" s="136"/>
      <c r="AMF359" s="136"/>
      <c r="AMG359" s="136"/>
      <c r="AMH359" s="136"/>
      <c r="AMI359" s="136"/>
    </row>
    <row r="360" spans="1:1024" ht="45" x14ac:dyDescent="0.25">
      <c r="A360" s="202" t="s">
        <v>26046</v>
      </c>
      <c r="B360" s="193">
        <v>360</v>
      </c>
      <c r="C360" s="261" t="s">
        <v>1331</v>
      </c>
      <c r="D360" s="212" t="s">
        <v>1332</v>
      </c>
      <c r="E360" s="358"/>
      <c r="F360" s="233"/>
      <c r="H360" s="209">
        <v>4</v>
      </c>
      <c r="I360" s="367"/>
      <c r="J360" s="412">
        <v>2</v>
      </c>
      <c r="K360" s="412">
        <v>2</v>
      </c>
      <c r="L360" s="412">
        <v>1</v>
      </c>
      <c r="M360" s="412">
        <v>1</v>
      </c>
      <c r="N360" s="412"/>
      <c r="O360" s="460">
        <v>3</v>
      </c>
      <c r="P360" s="412">
        <v>2</v>
      </c>
      <c r="Q360" s="412">
        <v>2</v>
      </c>
      <c r="R360" s="412"/>
      <c r="S360" s="412"/>
      <c r="T360" s="412"/>
      <c r="U360" s="414"/>
      <c r="V360" s="256">
        <f>IF(O360=1,10,100)</f>
        <v>100</v>
      </c>
      <c r="W360" s="256">
        <f>IF(O360=1,1,IF(O360=2,10,100))</f>
        <v>100</v>
      </c>
      <c r="X360" s="256">
        <f>IF(O360=3,20,100)</f>
        <v>20</v>
      </c>
      <c r="Y360" s="256">
        <f>IF(P360=1,10,100)</f>
        <v>100</v>
      </c>
      <c r="Z360" s="256">
        <f>IF(P360=1,1,IF(P360=2,10,100))</f>
        <v>10</v>
      </c>
      <c r="AA360" s="257">
        <f>IF(OR(EXACT(Q360,"1A"),EXACT(Q360,"1B")),0.1,IF(Q360=2,1,100))</f>
        <v>1</v>
      </c>
      <c r="AB360" s="257">
        <f>IF(OR(EXACT(R360,"1A"),EXACT(R360,"1B")),0.1,IF(R360=2,1,100))</f>
        <v>100</v>
      </c>
      <c r="AC360" s="257">
        <f>IF(OR(EXACT(S360,"1A"),EXACT(S360,"1B")),0.3,IF(S360=2,3,100))</f>
        <v>100</v>
      </c>
      <c r="AE360" s="262">
        <v>0.1</v>
      </c>
      <c r="AF360" s="249">
        <f>IF(OR(OR(EXACT(J360,"1A"),EXACT(J360,"1B"),EXACT(J360,"1C")),K360=1),1,IF(K360=2,10,100))</f>
        <v>10</v>
      </c>
      <c r="AG360" s="249">
        <f>IF(OR(EXACT(J360,"1A"),EXACT(J360,"1B"),EXACT(J360,"1C")),1,IF(J360=2,10,100))</f>
        <v>10</v>
      </c>
      <c r="AH360" s="249">
        <f>IF(OR(EXACT(J360,"1A"),EXACT(J360,"1B"),EXACT(J360,"1C"),K360=1),3,100)</f>
        <v>100</v>
      </c>
      <c r="AI360" s="249">
        <f>IF(OR(EXACT(J360,"1A"),EXACT(J360,"1B"),EXACT(J360,"1C")),5,100)</f>
        <v>100</v>
      </c>
      <c r="AJ360" s="269"/>
      <c r="AK360" s="193"/>
      <c r="AM360" s="251"/>
      <c r="AP360" s="220" t="s">
        <v>1299</v>
      </c>
      <c r="AQ360" s="199" t="s">
        <v>1291</v>
      </c>
      <c r="AR360" s="220" t="s">
        <v>1333</v>
      </c>
      <c r="AS360" s="233"/>
      <c r="AT360" s="233"/>
      <c r="AU360" s="233"/>
      <c r="AV360" s="233"/>
      <c r="AW360" s="233"/>
      <c r="AX360" s="233"/>
      <c r="AY360" s="233"/>
      <c r="AZ360" s="233"/>
      <c r="BA360" s="233"/>
      <c r="BB360" s="233"/>
      <c r="BC360" s="233"/>
      <c r="BD360" s="233"/>
      <c r="BE360" s="233"/>
      <c r="BF360" s="233"/>
      <c r="BG360" s="233"/>
      <c r="BH360" s="233"/>
      <c r="BI360" s="233"/>
      <c r="BJ360" s="233"/>
      <c r="BK360" s="233"/>
      <c r="BL360" s="233"/>
      <c r="BM360" s="233"/>
      <c r="BN360" s="233"/>
      <c r="BO360" s="233"/>
      <c r="BP360" s="233"/>
      <c r="BQ360" s="233"/>
      <c r="BR360" s="233"/>
      <c r="BS360" s="233"/>
      <c r="BT360" s="233"/>
      <c r="BU360" s="233"/>
      <c r="BV360" s="233"/>
      <c r="BW360" s="233"/>
      <c r="BX360" s="233"/>
      <c r="BY360" s="233"/>
      <c r="BZ360" s="233"/>
      <c r="CA360" s="233"/>
      <c r="CB360" s="233"/>
      <c r="CC360" s="233"/>
      <c r="CD360" s="233"/>
      <c r="CE360" s="233"/>
      <c r="CF360" s="233"/>
      <c r="CG360" s="233"/>
      <c r="CH360" s="233"/>
      <c r="CI360" s="233"/>
      <c r="CJ360" s="233"/>
      <c r="CK360" s="233"/>
      <c r="CL360" s="233"/>
      <c r="CM360" s="233"/>
      <c r="CN360" s="233"/>
      <c r="CO360" s="233"/>
      <c r="CP360" s="233"/>
      <c r="CQ360" s="233"/>
      <c r="CR360" s="233"/>
      <c r="CS360" s="233"/>
      <c r="CT360" s="233"/>
      <c r="CU360" s="233"/>
      <c r="CV360" s="233"/>
      <c r="CW360" s="233"/>
      <c r="CX360" s="233"/>
      <c r="CY360" s="233"/>
      <c r="CZ360" s="233"/>
      <c r="DA360" s="233"/>
      <c r="DB360" s="233"/>
      <c r="DC360" s="233"/>
      <c r="DD360" s="233"/>
      <c r="DE360" s="233"/>
      <c r="DF360" s="233"/>
      <c r="DG360" s="233"/>
      <c r="DH360" s="233"/>
      <c r="DI360" s="233"/>
      <c r="DJ360" s="233"/>
      <c r="DK360" s="233"/>
      <c r="DL360" s="233"/>
      <c r="DM360" s="233"/>
      <c r="DN360" s="233"/>
      <c r="DO360" s="233"/>
      <c r="DP360" s="233"/>
      <c r="DQ360" s="233"/>
      <c r="DR360" s="233"/>
      <c r="DS360" s="233"/>
      <c r="DT360" s="233"/>
      <c r="DU360" s="233"/>
      <c r="DV360" s="233"/>
      <c r="DW360" s="233"/>
      <c r="DX360" s="233"/>
      <c r="DY360" s="233"/>
      <c r="DZ360" s="233"/>
      <c r="EA360" s="233"/>
      <c r="EB360" s="233"/>
      <c r="EC360" s="233"/>
      <c r="ED360" s="233"/>
      <c r="EE360" s="233"/>
      <c r="EF360" s="233"/>
      <c r="EG360" s="233"/>
      <c r="EH360" s="233"/>
      <c r="EI360" s="233"/>
      <c r="EJ360" s="233"/>
      <c r="EK360" s="233"/>
      <c r="EL360" s="233"/>
      <c r="EM360" s="233"/>
      <c r="EN360" s="233"/>
      <c r="EO360" s="233"/>
      <c r="EP360" s="233"/>
      <c r="EQ360" s="233"/>
      <c r="ER360" s="233"/>
      <c r="ES360" s="233"/>
      <c r="ET360" s="233"/>
      <c r="EU360" s="233"/>
      <c r="EV360" s="233"/>
      <c r="EW360" s="233"/>
      <c r="EX360" s="233"/>
      <c r="EY360" s="233"/>
      <c r="EZ360" s="233"/>
      <c r="FA360" s="233"/>
      <c r="FB360" s="233"/>
      <c r="FC360" s="233"/>
      <c r="FD360" s="233"/>
      <c r="FE360" s="233"/>
      <c r="FF360" s="233"/>
      <c r="FG360" s="233"/>
      <c r="FH360" s="233"/>
      <c r="FI360" s="233"/>
      <c r="FJ360" s="233"/>
      <c r="FK360" s="233"/>
      <c r="FL360" s="233"/>
      <c r="FM360" s="233"/>
      <c r="FN360" s="233"/>
      <c r="FO360" s="233"/>
      <c r="FP360" s="233"/>
      <c r="FQ360" s="233"/>
      <c r="FR360" s="233"/>
      <c r="FS360" s="233"/>
      <c r="FT360" s="233"/>
      <c r="FU360" s="233"/>
      <c r="FV360" s="233"/>
      <c r="FW360" s="233"/>
      <c r="FX360" s="233"/>
      <c r="FY360" s="233"/>
      <c r="FZ360" s="233"/>
      <c r="GA360" s="233"/>
      <c r="GB360" s="233"/>
      <c r="GC360" s="233"/>
      <c r="GD360" s="233"/>
      <c r="GE360" s="233"/>
      <c r="GF360" s="233"/>
      <c r="GG360" s="233"/>
      <c r="GH360" s="233"/>
      <c r="GI360" s="233"/>
      <c r="GJ360" s="233"/>
      <c r="GK360" s="233"/>
      <c r="GL360" s="233"/>
      <c r="GM360" s="233"/>
      <c r="GN360" s="233"/>
      <c r="GO360" s="233"/>
      <c r="GP360" s="233"/>
      <c r="GQ360" s="233"/>
      <c r="GR360" s="233"/>
      <c r="GS360" s="233"/>
      <c r="GT360" s="233"/>
      <c r="GU360" s="233"/>
      <c r="GV360" s="233"/>
      <c r="GW360" s="233"/>
      <c r="GX360" s="233"/>
      <c r="GY360" s="233"/>
      <c r="GZ360" s="233"/>
      <c r="HA360" s="233"/>
      <c r="HB360" s="233"/>
      <c r="HC360" s="233"/>
      <c r="HD360" s="233"/>
      <c r="HE360" s="233"/>
      <c r="HF360" s="233"/>
      <c r="HG360" s="233"/>
      <c r="HH360" s="233"/>
      <c r="HI360" s="233"/>
      <c r="HJ360" s="233"/>
      <c r="HK360" s="233"/>
      <c r="HL360" s="233"/>
      <c r="HM360" s="233"/>
      <c r="HN360" s="233"/>
      <c r="HO360" s="233"/>
      <c r="HP360" s="233"/>
      <c r="HQ360" s="233"/>
      <c r="HR360" s="233"/>
      <c r="HS360" s="233"/>
      <c r="HT360" s="233"/>
      <c r="HU360" s="233"/>
      <c r="HV360" s="233"/>
      <c r="HW360" s="233"/>
      <c r="HX360" s="233"/>
      <c r="HY360" s="233"/>
      <c r="HZ360" s="233"/>
      <c r="IA360" s="233"/>
      <c r="IB360" s="233"/>
      <c r="IC360" s="233"/>
      <c r="ID360" s="233"/>
      <c r="IE360" s="233"/>
      <c r="IF360" s="233"/>
      <c r="IG360" s="233"/>
      <c r="IH360" s="233"/>
      <c r="II360" s="233"/>
      <c r="IJ360" s="233"/>
      <c r="IK360" s="233"/>
      <c r="IL360" s="233"/>
      <c r="IM360" s="233"/>
      <c r="IN360" s="233"/>
      <c r="IO360" s="233"/>
      <c r="IP360" s="233"/>
      <c r="IQ360" s="233"/>
      <c r="IR360" s="233"/>
      <c r="IS360" s="233"/>
      <c r="IT360" s="233"/>
      <c r="IU360" s="233"/>
      <c r="IV360" s="233"/>
      <c r="IW360" s="233"/>
      <c r="IX360" s="233"/>
      <c r="IY360" s="233"/>
      <c r="IZ360" s="233"/>
      <c r="JA360" s="233"/>
      <c r="JB360" s="233"/>
      <c r="JC360" s="233"/>
      <c r="JD360" s="233"/>
      <c r="JE360" s="233"/>
      <c r="JF360" s="233"/>
      <c r="JG360" s="233"/>
      <c r="JH360" s="233"/>
      <c r="JI360" s="233"/>
      <c r="JJ360" s="233"/>
      <c r="JK360" s="233"/>
      <c r="JL360" s="233"/>
      <c r="JM360" s="233"/>
      <c r="JN360" s="233"/>
      <c r="JO360" s="233"/>
      <c r="JP360" s="233"/>
      <c r="JQ360" s="233"/>
      <c r="JR360" s="233"/>
      <c r="JS360" s="233"/>
      <c r="JT360" s="233"/>
      <c r="JU360" s="233"/>
      <c r="JV360" s="233"/>
      <c r="JW360" s="233"/>
      <c r="JX360" s="233"/>
      <c r="JY360" s="233"/>
      <c r="JZ360" s="233"/>
      <c r="KA360" s="233"/>
      <c r="KB360" s="233"/>
      <c r="KC360" s="233"/>
      <c r="KD360" s="233"/>
      <c r="KE360" s="233"/>
      <c r="KF360" s="233"/>
      <c r="KG360" s="233"/>
      <c r="KH360" s="233"/>
      <c r="KI360" s="233"/>
      <c r="KJ360" s="233"/>
      <c r="KK360" s="233"/>
      <c r="KL360" s="233"/>
      <c r="KM360" s="233"/>
      <c r="KN360" s="233"/>
      <c r="KO360" s="233"/>
      <c r="KP360" s="233"/>
      <c r="KQ360" s="233"/>
      <c r="KR360" s="233"/>
      <c r="KS360" s="233"/>
      <c r="KT360" s="233"/>
      <c r="KU360" s="233"/>
      <c r="KV360" s="233"/>
      <c r="KW360" s="233"/>
      <c r="KX360" s="233"/>
      <c r="KY360" s="233"/>
      <c r="KZ360" s="233"/>
      <c r="LA360" s="233"/>
      <c r="LB360" s="233"/>
      <c r="LC360" s="233"/>
      <c r="LD360" s="233"/>
      <c r="LE360" s="233"/>
      <c r="LF360" s="233"/>
      <c r="LG360" s="233"/>
      <c r="LH360" s="233"/>
      <c r="LI360" s="233"/>
      <c r="LJ360" s="233"/>
      <c r="LK360" s="233"/>
      <c r="LL360" s="233"/>
      <c r="LM360" s="233"/>
      <c r="LN360" s="233"/>
      <c r="LO360" s="233"/>
      <c r="LP360" s="233"/>
      <c r="LQ360" s="233"/>
      <c r="LR360" s="233"/>
      <c r="LS360" s="233"/>
      <c r="LT360" s="233"/>
      <c r="LU360" s="233"/>
      <c r="LV360" s="233"/>
      <c r="LW360" s="233"/>
      <c r="LX360" s="233"/>
      <c r="LY360" s="233"/>
      <c r="LZ360" s="233"/>
      <c r="MA360" s="233"/>
      <c r="MB360" s="233"/>
      <c r="MC360" s="233"/>
      <c r="MD360" s="233"/>
      <c r="ME360" s="233"/>
      <c r="MF360" s="233"/>
      <c r="MG360" s="233"/>
      <c r="MH360" s="233"/>
      <c r="MI360" s="233"/>
      <c r="MJ360" s="233"/>
      <c r="MK360" s="233"/>
      <c r="ML360" s="233"/>
      <c r="MM360" s="233"/>
      <c r="MN360" s="233"/>
      <c r="MO360" s="233"/>
      <c r="MP360" s="233"/>
      <c r="MQ360" s="233"/>
      <c r="MR360" s="233"/>
      <c r="MS360" s="233"/>
      <c r="MT360" s="233"/>
      <c r="MU360" s="233"/>
      <c r="MV360" s="233"/>
      <c r="MW360" s="233"/>
      <c r="MX360" s="233"/>
      <c r="MY360" s="233"/>
      <c r="MZ360" s="233"/>
      <c r="NA360" s="233"/>
      <c r="NB360" s="233"/>
      <c r="NC360" s="233"/>
      <c r="ND360" s="233"/>
      <c r="NE360" s="233"/>
      <c r="NF360" s="233"/>
      <c r="NG360" s="233"/>
      <c r="NH360" s="233"/>
      <c r="NI360" s="233"/>
      <c r="NJ360" s="233"/>
      <c r="NK360" s="233"/>
      <c r="NL360" s="233"/>
      <c r="NM360" s="233"/>
      <c r="NN360" s="233"/>
      <c r="NO360" s="233"/>
      <c r="NP360" s="233"/>
      <c r="NQ360" s="233"/>
      <c r="NR360" s="233"/>
      <c r="NS360" s="233"/>
      <c r="NT360" s="233"/>
      <c r="NU360" s="233"/>
      <c r="NV360" s="233"/>
      <c r="NW360" s="233"/>
      <c r="NX360" s="233"/>
      <c r="NY360" s="233"/>
      <c r="NZ360" s="233"/>
      <c r="OA360" s="233"/>
      <c r="OB360" s="233"/>
      <c r="OC360" s="233"/>
      <c r="OD360" s="233"/>
      <c r="OE360" s="233"/>
      <c r="OF360" s="233"/>
      <c r="OG360" s="233"/>
      <c r="OH360" s="233"/>
      <c r="OI360" s="233"/>
      <c r="OJ360" s="233"/>
      <c r="OK360" s="233"/>
      <c r="OL360" s="233"/>
      <c r="OM360" s="233"/>
      <c r="ON360" s="233"/>
      <c r="OO360" s="233"/>
      <c r="OP360" s="233"/>
      <c r="OQ360" s="233"/>
      <c r="OR360" s="233"/>
      <c r="OS360" s="233"/>
      <c r="OT360" s="233"/>
      <c r="OU360" s="233"/>
      <c r="OV360" s="233"/>
      <c r="OW360" s="233"/>
      <c r="OX360" s="233"/>
      <c r="OY360" s="233"/>
      <c r="OZ360" s="233"/>
      <c r="PA360" s="233"/>
      <c r="PB360" s="233"/>
      <c r="PC360" s="233"/>
      <c r="PD360" s="233"/>
      <c r="PE360" s="233"/>
      <c r="PF360" s="233"/>
      <c r="PG360" s="233"/>
      <c r="PH360" s="233"/>
      <c r="PI360" s="233"/>
      <c r="PJ360" s="233"/>
      <c r="PK360" s="233"/>
      <c r="PL360" s="233"/>
      <c r="PM360" s="233"/>
      <c r="PN360" s="233"/>
      <c r="PO360" s="233"/>
      <c r="PP360" s="233"/>
      <c r="PQ360" s="233"/>
      <c r="PR360" s="233"/>
      <c r="PS360" s="233"/>
      <c r="PT360" s="233"/>
      <c r="PU360" s="233"/>
      <c r="PV360" s="233"/>
      <c r="PW360" s="233"/>
      <c r="PX360" s="233"/>
      <c r="PY360" s="233"/>
      <c r="PZ360" s="233"/>
      <c r="QA360" s="233"/>
      <c r="QB360" s="233"/>
      <c r="QC360" s="233"/>
      <c r="QD360" s="233"/>
      <c r="QE360" s="233"/>
      <c r="QF360" s="233"/>
      <c r="QG360" s="233"/>
      <c r="QH360" s="233"/>
      <c r="QI360" s="233"/>
      <c r="QJ360" s="233"/>
      <c r="QK360" s="233"/>
      <c r="QL360" s="233"/>
      <c r="QM360" s="233"/>
      <c r="QN360" s="233"/>
      <c r="QO360" s="233"/>
      <c r="QP360" s="233"/>
      <c r="QQ360" s="233"/>
      <c r="QR360" s="233"/>
      <c r="QS360" s="233"/>
      <c r="QT360" s="233"/>
      <c r="QU360" s="233"/>
      <c r="QV360" s="233"/>
      <c r="QW360" s="233"/>
      <c r="QX360" s="233"/>
      <c r="QY360" s="233"/>
      <c r="QZ360" s="233"/>
      <c r="RA360" s="233"/>
      <c r="RB360" s="233"/>
      <c r="RC360" s="233"/>
      <c r="RD360" s="233"/>
      <c r="RE360" s="233"/>
      <c r="RF360" s="233"/>
      <c r="RG360" s="233"/>
      <c r="RH360" s="233"/>
      <c r="RI360" s="233"/>
      <c r="RJ360" s="233"/>
      <c r="RK360" s="233"/>
      <c r="RL360" s="233"/>
      <c r="RM360" s="233"/>
      <c r="RN360" s="233"/>
      <c r="RO360" s="233"/>
      <c r="RP360" s="233"/>
      <c r="RQ360" s="233"/>
      <c r="RR360" s="233"/>
      <c r="RS360" s="233"/>
      <c r="RT360" s="233"/>
      <c r="RU360" s="233"/>
      <c r="RV360" s="233"/>
      <c r="RW360" s="233"/>
      <c r="RX360" s="233"/>
      <c r="RY360" s="233"/>
      <c r="RZ360" s="233"/>
      <c r="SA360" s="233"/>
      <c r="SB360" s="233"/>
      <c r="SC360" s="233"/>
      <c r="SD360" s="233"/>
      <c r="SE360" s="233"/>
      <c r="SF360" s="233"/>
      <c r="SG360" s="233"/>
      <c r="SH360" s="233"/>
      <c r="SI360" s="233"/>
      <c r="SJ360" s="233"/>
      <c r="SK360" s="233"/>
      <c r="SL360" s="233"/>
      <c r="SM360" s="233"/>
      <c r="SN360" s="233"/>
      <c r="SO360" s="233"/>
      <c r="SP360" s="233"/>
      <c r="SQ360" s="233"/>
      <c r="SR360" s="233"/>
      <c r="SS360" s="233"/>
      <c r="ST360" s="233"/>
      <c r="SU360" s="233"/>
      <c r="SV360" s="233"/>
      <c r="SW360" s="233"/>
      <c r="SX360" s="233"/>
      <c r="SY360" s="233"/>
      <c r="SZ360" s="233"/>
      <c r="TA360" s="233"/>
      <c r="TB360" s="233"/>
      <c r="TC360" s="233"/>
      <c r="TD360" s="233"/>
      <c r="TE360" s="233"/>
      <c r="TF360" s="233"/>
      <c r="TG360" s="233"/>
      <c r="TH360" s="233"/>
      <c r="TI360" s="233"/>
      <c r="TJ360" s="233"/>
      <c r="TK360" s="233"/>
      <c r="TL360" s="233"/>
      <c r="TM360" s="233"/>
      <c r="TN360" s="233"/>
      <c r="TO360" s="233"/>
      <c r="TP360" s="233"/>
      <c r="TQ360" s="233"/>
      <c r="TR360" s="233"/>
      <c r="TS360" s="233"/>
      <c r="TT360" s="233"/>
      <c r="TU360" s="233"/>
      <c r="TV360" s="233"/>
      <c r="TW360" s="233"/>
      <c r="TX360" s="233"/>
      <c r="TY360" s="233"/>
      <c r="TZ360" s="233"/>
      <c r="UA360" s="233"/>
      <c r="UB360" s="233"/>
      <c r="UC360" s="233"/>
      <c r="UD360" s="233"/>
      <c r="UE360" s="233"/>
      <c r="UF360" s="233"/>
      <c r="UG360" s="233"/>
      <c r="UH360" s="233"/>
      <c r="UI360" s="233"/>
      <c r="UJ360" s="233"/>
      <c r="UK360" s="233"/>
      <c r="UL360" s="233"/>
      <c r="UM360" s="233"/>
      <c r="UN360" s="233"/>
      <c r="UO360" s="233"/>
      <c r="UP360" s="233"/>
      <c r="UQ360" s="233"/>
      <c r="UR360" s="233"/>
      <c r="US360" s="233"/>
      <c r="UT360" s="233"/>
      <c r="UU360" s="233"/>
      <c r="UV360" s="233"/>
      <c r="UW360" s="233"/>
      <c r="UX360" s="233"/>
      <c r="UY360" s="233"/>
      <c r="UZ360" s="233"/>
      <c r="VA360" s="233"/>
      <c r="VB360" s="233"/>
      <c r="VC360" s="233"/>
      <c r="VD360" s="233"/>
      <c r="VE360" s="233"/>
      <c r="VF360" s="233"/>
      <c r="VG360" s="233"/>
      <c r="VH360" s="233"/>
      <c r="VI360" s="233"/>
      <c r="VJ360" s="233"/>
      <c r="VK360" s="233"/>
      <c r="VL360" s="233"/>
      <c r="VM360" s="233"/>
      <c r="VN360" s="233"/>
      <c r="VO360" s="233"/>
      <c r="VP360" s="233"/>
      <c r="VQ360" s="233"/>
      <c r="VR360" s="233"/>
      <c r="VS360" s="233"/>
      <c r="VT360" s="233"/>
      <c r="VU360" s="233"/>
      <c r="VV360" s="233"/>
      <c r="VW360" s="233"/>
      <c r="VX360" s="233"/>
      <c r="VY360" s="233"/>
      <c r="VZ360" s="233"/>
      <c r="WA360" s="233"/>
      <c r="WB360" s="233"/>
      <c r="WC360" s="233"/>
      <c r="WD360" s="233"/>
      <c r="WE360" s="233"/>
      <c r="WF360" s="233"/>
      <c r="WG360" s="233"/>
      <c r="WH360" s="233"/>
      <c r="WI360" s="233"/>
      <c r="WJ360" s="233"/>
      <c r="WK360" s="233"/>
      <c r="WL360" s="233"/>
      <c r="WM360" s="233"/>
      <c r="WN360" s="233"/>
      <c r="WO360" s="233"/>
      <c r="WP360" s="233"/>
      <c r="WQ360" s="233"/>
      <c r="WR360" s="233"/>
      <c r="WS360" s="233"/>
      <c r="WT360" s="233"/>
      <c r="WU360" s="233"/>
      <c r="WV360" s="233"/>
      <c r="WW360" s="233"/>
      <c r="WX360" s="233"/>
      <c r="WY360" s="233"/>
      <c r="WZ360" s="233"/>
      <c r="XA360" s="233"/>
      <c r="XB360" s="233"/>
      <c r="XC360" s="233"/>
      <c r="XD360" s="233"/>
      <c r="XE360" s="233"/>
      <c r="XF360" s="233"/>
      <c r="XG360" s="233"/>
      <c r="XH360" s="233"/>
      <c r="XI360" s="233"/>
      <c r="XJ360" s="233"/>
      <c r="XK360" s="233"/>
      <c r="XL360" s="233"/>
      <c r="XM360" s="233"/>
      <c r="XN360" s="233"/>
      <c r="XO360" s="233"/>
      <c r="XP360" s="233"/>
      <c r="XQ360" s="233"/>
      <c r="XR360" s="233"/>
      <c r="XS360" s="233"/>
      <c r="XT360" s="233"/>
      <c r="XU360" s="233"/>
      <c r="XV360" s="233"/>
      <c r="XW360" s="233"/>
      <c r="XX360" s="233"/>
      <c r="XY360" s="233"/>
      <c r="XZ360" s="233"/>
      <c r="YA360" s="233"/>
      <c r="YB360" s="233"/>
      <c r="YC360" s="233"/>
      <c r="YD360" s="233"/>
      <c r="YE360" s="233"/>
      <c r="YF360" s="233"/>
      <c r="YG360" s="233"/>
      <c r="YH360" s="233"/>
      <c r="YI360" s="233"/>
      <c r="YJ360" s="233"/>
      <c r="YK360" s="233"/>
      <c r="YL360" s="233"/>
      <c r="YM360" s="233"/>
      <c r="YN360" s="233"/>
      <c r="YO360" s="233"/>
      <c r="YP360" s="233"/>
      <c r="YQ360" s="233"/>
      <c r="YR360" s="233"/>
      <c r="YS360" s="233"/>
      <c r="YT360" s="233"/>
      <c r="YU360" s="233"/>
      <c r="YV360" s="233"/>
      <c r="YW360" s="233"/>
      <c r="YX360" s="233"/>
      <c r="YY360" s="233"/>
      <c r="YZ360" s="233"/>
      <c r="ZA360" s="233"/>
      <c r="ZB360" s="233"/>
      <c r="ZC360" s="233"/>
      <c r="ZD360" s="233"/>
      <c r="ZE360" s="233"/>
      <c r="ZF360" s="233"/>
      <c r="ZG360" s="233"/>
      <c r="ZH360" s="233"/>
      <c r="ZI360" s="233"/>
      <c r="ZJ360" s="233"/>
      <c r="ZK360" s="233"/>
      <c r="ZL360" s="233"/>
      <c r="ZM360" s="233"/>
      <c r="ZN360" s="233"/>
      <c r="ZO360" s="233"/>
      <c r="ZP360" s="233"/>
      <c r="ZQ360" s="233"/>
      <c r="ZR360" s="233"/>
      <c r="ZS360" s="233"/>
      <c r="ZT360" s="233"/>
      <c r="ZU360" s="233"/>
      <c r="ZV360" s="233"/>
      <c r="ZW360" s="233"/>
      <c r="ZX360" s="233"/>
      <c r="ZY360" s="233"/>
      <c r="ZZ360" s="233"/>
      <c r="AAA360" s="233"/>
      <c r="AAB360" s="233"/>
      <c r="AAC360" s="233"/>
      <c r="AAD360" s="233"/>
      <c r="AAE360" s="233"/>
      <c r="AAF360" s="233"/>
      <c r="AAG360" s="233"/>
      <c r="AAH360" s="233"/>
      <c r="AAI360" s="233"/>
      <c r="AAJ360" s="233"/>
      <c r="AAK360" s="233"/>
      <c r="AAL360" s="233"/>
      <c r="AAM360" s="233"/>
      <c r="AAN360" s="233"/>
      <c r="AAO360" s="233"/>
      <c r="AAP360" s="233"/>
      <c r="AAQ360" s="233"/>
      <c r="AAR360" s="233"/>
      <c r="AAS360" s="233"/>
      <c r="AAT360" s="233"/>
      <c r="AAU360" s="233"/>
      <c r="AAV360" s="233"/>
      <c r="AAW360" s="233"/>
      <c r="AAX360" s="233"/>
      <c r="AAY360" s="233"/>
      <c r="AAZ360" s="233"/>
      <c r="ABA360" s="233"/>
      <c r="ABB360" s="233"/>
      <c r="ABC360" s="233"/>
      <c r="ABD360" s="233"/>
      <c r="ABE360" s="233"/>
      <c r="ABF360" s="233"/>
      <c r="ABG360" s="233"/>
      <c r="ABH360" s="233"/>
      <c r="ABI360" s="233"/>
      <c r="ABJ360" s="233"/>
      <c r="ABK360" s="233"/>
      <c r="ABL360" s="233"/>
      <c r="ABM360" s="233"/>
      <c r="ABN360" s="233"/>
      <c r="ABO360" s="233"/>
      <c r="ABP360" s="233"/>
      <c r="ABQ360" s="233"/>
      <c r="ABR360" s="233"/>
      <c r="ABS360" s="233"/>
      <c r="ABT360" s="233"/>
      <c r="ABU360" s="233"/>
      <c r="ABV360" s="233"/>
      <c r="ABW360" s="233"/>
      <c r="ABX360" s="233"/>
      <c r="ABY360" s="233"/>
      <c r="ABZ360" s="233"/>
      <c r="ACA360" s="233"/>
      <c r="ACB360" s="233"/>
      <c r="ACC360" s="233"/>
      <c r="ACD360" s="233"/>
      <c r="ACE360" s="233"/>
      <c r="ACF360" s="233"/>
      <c r="ACG360" s="233"/>
      <c r="ACH360" s="233"/>
      <c r="ACI360" s="233"/>
      <c r="ACJ360" s="233"/>
      <c r="ACK360" s="233"/>
      <c r="ACL360" s="233"/>
      <c r="ACM360" s="233"/>
      <c r="ACN360" s="233"/>
      <c r="ACO360" s="233"/>
      <c r="ACP360" s="233"/>
      <c r="ACQ360" s="233"/>
      <c r="ACR360" s="233"/>
      <c r="ACS360" s="233"/>
      <c r="ACT360" s="233"/>
      <c r="ACU360" s="233"/>
      <c r="ACV360" s="233"/>
      <c r="ACW360" s="233"/>
      <c r="ACX360" s="233"/>
      <c r="ACY360" s="233"/>
      <c r="ACZ360" s="233"/>
      <c r="ADA360" s="233"/>
      <c r="ADB360" s="233"/>
      <c r="ADC360" s="233"/>
      <c r="ADD360" s="233"/>
      <c r="ADE360" s="233"/>
      <c r="ADF360" s="233"/>
      <c r="ADG360" s="233"/>
      <c r="ADH360" s="233"/>
      <c r="ADI360" s="233"/>
      <c r="ADJ360" s="233"/>
      <c r="ADK360" s="233"/>
      <c r="ADL360" s="233"/>
      <c r="ADM360" s="233"/>
      <c r="ADN360" s="233"/>
      <c r="ADO360" s="233"/>
      <c r="ADP360" s="233"/>
      <c r="ADQ360" s="233"/>
      <c r="ADR360" s="233"/>
      <c r="ADS360" s="233"/>
      <c r="ADT360" s="233"/>
      <c r="ADU360" s="233"/>
      <c r="ADV360" s="233"/>
      <c r="ADW360" s="233"/>
      <c r="ADX360" s="233"/>
      <c r="ADY360" s="233"/>
      <c r="ADZ360" s="233"/>
      <c r="AEA360" s="233"/>
      <c r="AEB360" s="233"/>
      <c r="AEC360" s="233"/>
      <c r="AED360" s="233"/>
      <c r="AEE360" s="233"/>
      <c r="AEF360" s="233"/>
      <c r="AEG360" s="233"/>
      <c r="AEH360" s="233"/>
      <c r="AEI360" s="233"/>
      <c r="AEJ360" s="233"/>
      <c r="AEK360" s="233"/>
      <c r="AEL360" s="233"/>
      <c r="AEM360" s="233"/>
      <c r="AEN360" s="233"/>
      <c r="AEO360" s="233"/>
      <c r="AEP360" s="233"/>
      <c r="AEQ360" s="233"/>
      <c r="AER360" s="233"/>
      <c r="AES360" s="233"/>
      <c r="AET360" s="233"/>
      <c r="AEU360" s="233"/>
      <c r="AEV360" s="233"/>
      <c r="AEW360" s="233"/>
      <c r="AEX360" s="233"/>
      <c r="AEY360" s="233"/>
      <c r="AEZ360" s="233"/>
      <c r="AFA360" s="233"/>
      <c r="AFB360" s="233"/>
      <c r="AFC360" s="233"/>
      <c r="AFD360" s="233"/>
      <c r="AFE360" s="233"/>
      <c r="AFF360" s="233"/>
      <c r="AFG360" s="233"/>
      <c r="AFH360" s="233"/>
      <c r="AFI360" s="233"/>
      <c r="AFJ360" s="233"/>
      <c r="AFK360" s="233"/>
      <c r="AFL360" s="233"/>
      <c r="AFM360" s="233"/>
      <c r="AFN360" s="233"/>
      <c r="AFO360" s="233"/>
      <c r="AFP360" s="233"/>
      <c r="AFQ360" s="233"/>
      <c r="AFR360" s="233"/>
      <c r="AFS360" s="233"/>
      <c r="AFT360" s="233"/>
      <c r="AFU360" s="233"/>
      <c r="AFV360" s="233"/>
      <c r="AFW360" s="233"/>
      <c r="AFX360" s="233"/>
      <c r="AFY360" s="233"/>
      <c r="AFZ360" s="233"/>
      <c r="AGA360" s="233"/>
      <c r="AGB360" s="233"/>
      <c r="AGC360" s="233"/>
      <c r="AGD360" s="233"/>
      <c r="AGE360" s="233"/>
      <c r="AGF360" s="233"/>
      <c r="AGG360" s="233"/>
      <c r="AGH360" s="233"/>
      <c r="AGI360" s="233"/>
      <c r="AGJ360" s="233"/>
      <c r="AGK360" s="233"/>
      <c r="AGL360" s="233"/>
      <c r="AGM360" s="233"/>
      <c r="AGN360" s="233"/>
      <c r="AGO360" s="233"/>
      <c r="AGP360" s="233"/>
      <c r="AGQ360" s="233"/>
      <c r="AGR360" s="233"/>
      <c r="AGS360" s="233"/>
      <c r="AGT360" s="233"/>
      <c r="AGU360" s="233"/>
      <c r="AGV360" s="233"/>
      <c r="AGW360" s="233"/>
      <c r="AGX360" s="233"/>
      <c r="AGY360" s="233"/>
      <c r="AGZ360" s="233"/>
      <c r="AHA360" s="233"/>
      <c r="AHB360" s="233"/>
      <c r="AHC360" s="233"/>
      <c r="AHD360" s="233"/>
      <c r="AHE360" s="233"/>
      <c r="AHF360" s="233"/>
      <c r="AHG360" s="233"/>
      <c r="AHH360" s="233"/>
      <c r="AHI360" s="233"/>
      <c r="AHJ360" s="233"/>
      <c r="AHK360" s="233"/>
      <c r="AHL360" s="233"/>
      <c r="AHM360" s="233"/>
      <c r="AHN360" s="233"/>
      <c r="AHO360" s="233"/>
      <c r="AHP360" s="233"/>
      <c r="AHQ360" s="233"/>
      <c r="AHR360" s="233"/>
      <c r="AHS360" s="233"/>
      <c r="AHT360" s="233"/>
      <c r="AHU360" s="233"/>
      <c r="AHV360" s="233"/>
      <c r="AHW360" s="233"/>
      <c r="AHX360" s="233"/>
      <c r="AHY360" s="233"/>
      <c r="AHZ360" s="233"/>
      <c r="AIA360" s="233"/>
      <c r="AIB360" s="233"/>
      <c r="AIC360" s="233"/>
      <c r="AID360" s="233"/>
      <c r="AIE360" s="233"/>
      <c r="AIF360" s="233"/>
      <c r="AIG360" s="233"/>
      <c r="AIH360" s="233"/>
      <c r="AII360" s="233"/>
      <c r="AIJ360" s="233"/>
      <c r="AIK360" s="233"/>
      <c r="AIL360" s="233"/>
      <c r="AIM360" s="233"/>
      <c r="AIN360" s="233"/>
      <c r="AIO360" s="233"/>
      <c r="AIP360" s="233"/>
      <c r="AIQ360" s="233"/>
      <c r="AIR360" s="233"/>
      <c r="AIS360" s="233"/>
      <c r="AIT360" s="233"/>
      <c r="AIU360" s="233"/>
      <c r="AIV360" s="233"/>
      <c r="AIW360" s="233"/>
      <c r="AIX360" s="233"/>
      <c r="AIY360" s="233"/>
      <c r="AIZ360" s="233"/>
      <c r="AJA360" s="233"/>
      <c r="AJB360" s="233"/>
      <c r="AJC360" s="233"/>
      <c r="AJD360" s="233"/>
      <c r="AJE360" s="233"/>
      <c r="AJF360" s="233"/>
      <c r="AJG360" s="233"/>
      <c r="AJH360" s="233"/>
      <c r="AJI360" s="233"/>
      <c r="AJJ360" s="233"/>
      <c r="AJK360" s="233"/>
      <c r="AJL360" s="233"/>
      <c r="AJM360" s="233"/>
      <c r="AJN360" s="233"/>
      <c r="AJO360" s="233"/>
      <c r="AJP360" s="233"/>
      <c r="AJQ360" s="233"/>
      <c r="AJR360" s="233"/>
      <c r="AJS360" s="233"/>
      <c r="AJT360" s="233"/>
      <c r="AJU360" s="233"/>
      <c r="AJV360" s="233"/>
      <c r="AJW360" s="233"/>
      <c r="AJX360" s="233"/>
      <c r="AJY360" s="233"/>
      <c r="AJZ360" s="233"/>
      <c r="AKA360" s="233"/>
      <c r="AKB360" s="233"/>
      <c r="AKC360" s="233"/>
      <c r="AKD360" s="233"/>
      <c r="AKE360" s="233"/>
      <c r="AKF360" s="233"/>
      <c r="AKG360" s="233"/>
      <c r="AKH360" s="233"/>
      <c r="AKI360" s="233"/>
      <c r="AKJ360" s="233"/>
      <c r="AKK360" s="233"/>
      <c r="AKL360" s="233"/>
      <c r="AKM360" s="233"/>
      <c r="AKN360" s="233"/>
      <c r="AKO360" s="233"/>
      <c r="AKP360" s="233"/>
      <c r="AKQ360" s="233"/>
      <c r="AKR360" s="233"/>
      <c r="AKS360" s="233"/>
      <c r="AKT360" s="233"/>
      <c r="AKU360" s="233"/>
      <c r="AKV360" s="233"/>
      <c r="AKW360" s="233"/>
      <c r="AKX360" s="233"/>
      <c r="AKY360" s="233"/>
      <c r="AKZ360" s="233"/>
      <c r="ALA360" s="233"/>
      <c r="ALB360" s="233"/>
      <c r="ALC360" s="233"/>
      <c r="ALD360" s="233"/>
      <c r="ALE360" s="233"/>
      <c r="ALF360" s="233"/>
      <c r="ALG360" s="233"/>
      <c r="ALH360" s="233"/>
      <c r="ALI360" s="233"/>
      <c r="ALJ360" s="233"/>
      <c r="ALK360" s="233"/>
      <c r="ALL360" s="233"/>
      <c r="ALM360" s="233"/>
      <c r="ALN360" s="233"/>
      <c r="ALO360" s="233"/>
      <c r="ALP360" s="233"/>
      <c r="ALQ360" s="233"/>
      <c r="ALR360" s="233"/>
      <c r="ALS360" s="233"/>
      <c r="ALT360" s="233"/>
      <c r="ALU360" s="233"/>
      <c r="ALV360" s="233"/>
      <c r="ALW360" s="233"/>
      <c r="ALX360" s="233"/>
      <c r="ALY360" s="233"/>
      <c r="ALZ360" s="233"/>
      <c r="AMA360" s="233"/>
      <c r="AMB360" s="233"/>
      <c r="AMC360" s="233"/>
      <c r="AMD360" s="233"/>
      <c r="AME360" s="233"/>
      <c r="AMF360" s="233"/>
      <c r="AMG360" s="233"/>
      <c r="AMH360" s="233"/>
      <c r="AMI360" s="233"/>
      <c r="AMJ360" s="233"/>
    </row>
    <row r="361" spans="1:1024" ht="30" x14ac:dyDescent="0.25">
      <c r="A361" s="200" t="s">
        <v>1358</v>
      </c>
      <c r="B361" s="193">
        <v>361</v>
      </c>
      <c r="C361" s="261" t="s">
        <v>26047</v>
      </c>
      <c r="D361" s="209" t="s">
        <v>1359</v>
      </c>
      <c r="E361" s="136"/>
      <c r="F361" s="220">
        <v>3</v>
      </c>
      <c r="G361" s="209">
        <v>4</v>
      </c>
      <c r="H361" s="214"/>
      <c r="I361" s="367">
        <v>14.92</v>
      </c>
      <c r="J361" s="409">
        <v>2</v>
      </c>
      <c r="K361" s="409">
        <v>2</v>
      </c>
      <c r="L361" s="161"/>
      <c r="M361" s="161"/>
      <c r="N361" s="161"/>
      <c r="O361" s="161"/>
      <c r="P361" s="161"/>
      <c r="Q361" s="409" t="s">
        <v>770</v>
      </c>
      <c r="R361" s="409">
        <v>2</v>
      </c>
      <c r="S361" s="161"/>
      <c r="V361" s="256">
        <f>IF(O361=1,10,100)</f>
        <v>100</v>
      </c>
      <c r="W361" s="256">
        <f>IF(O361=1,1,IF(O361=2,10,100))</f>
        <v>100</v>
      </c>
      <c r="X361" s="256">
        <f>IF(O361=3,20,100)</f>
        <v>100</v>
      </c>
      <c r="Y361" s="256">
        <f>IF(P361=1,10,100)</f>
        <v>100</v>
      </c>
      <c r="Z361" s="256">
        <f>IF(P361=1,1,IF(P361=2,10,100))</f>
        <v>100</v>
      </c>
      <c r="AA361" s="257">
        <f>IF(OR(EXACT(Q361,"1A"),EXACT(Q361,"1B")),0.1,IF(Q361=2,1,100))</f>
        <v>0.1</v>
      </c>
      <c r="AB361" s="257">
        <f>IF(OR(EXACT(R361,"1A"),EXACT(R361,"1B")),0.1,IF(R361=2,1,100))</f>
        <v>1</v>
      </c>
      <c r="AC361" s="257">
        <f>IF(OR(EXACT(S361,"1A"),EXACT(S361,"1B")),0.3,IF(S361=2,3,100))</f>
        <v>100</v>
      </c>
      <c r="AD361" s="136"/>
      <c r="AF361" s="249">
        <f>IF(OR(OR(EXACT(J361,"1A"),EXACT(J361,"1B"),EXACT(J361,"1C")),K361=1),1,IF(K361=2,10,100))</f>
        <v>10</v>
      </c>
      <c r="AG361" s="249">
        <f>IF(OR(EXACT(J361,"1A"),EXACT(J361,"1B"),EXACT(J361,"1C")),1,IF(J361=2,10,100))</f>
        <v>10</v>
      </c>
      <c r="AH361" s="249">
        <f>IF(OR(EXACT(J361,"1A"),EXACT(J361,"1B"),EXACT(J361,"1C"),K361=1),3,100)</f>
        <v>100</v>
      </c>
      <c r="AI361" s="249">
        <f>IF(OR(EXACT(J361,"1A"),EXACT(J361,"1B"),EXACT(J361,"1C")),5,100)</f>
        <v>100</v>
      </c>
      <c r="AJ361" s="269" t="s">
        <v>25849</v>
      </c>
      <c r="AK361" s="136"/>
      <c r="AL361" s="220">
        <v>2</v>
      </c>
      <c r="AM361" s="251"/>
      <c r="AN361" s="136"/>
      <c r="AO361" s="136"/>
      <c r="AP361" s="136"/>
      <c r="AQ361" s="199" t="s">
        <v>779</v>
      </c>
      <c r="AR361" s="136"/>
    </row>
    <row r="362" spans="1:1024" ht="45" x14ac:dyDescent="0.25">
      <c r="A362" s="245" t="s">
        <v>1378</v>
      </c>
      <c r="B362" s="193">
        <v>362</v>
      </c>
      <c r="C362" s="261" t="s">
        <v>26048</v>
      </c>
      <c r="D362" s="209" t="s">
        <v>1379</v>
      </c>
      <c r="E362" s="253" t="s">
        <v>1380</v>
      </c>
      <c r="F362" s="238"/>
      <c r="G362" s="214"/>
      <c r="H362" s="214"/>
      <c r="I362" s="367">
        <v>11</v>
      </c>
      <c r="J362" s="409">
        <v>2</v>
      </c>
      <c r="K362" s="161"/>
      <c r="L362" s="161"/>
      <c r="M362" s="161"/>
      <c r="N362" s="161"/>
      <c r="O362" s="161"/>
      <c r="P362" s="161"/>
      <c r="Q362" s="161"/>
      <c r="R362" s="161"/>
      <c r="S362" s="161"/>
      <c r="V362" s="256">
        <f>IF(O362=1,10,100)</f>
        <v>100</v>
      </c>
      <c r="W362" s="256">
        <f>IF(O362=1,1,IF(O362=2,10,100))</f>
        <v>100</v>
      </c>
      <c r="X362" s="256">
        <f>IF(O362=3,20,100)</f>
        <v>100</v>
      </c>
      <c r="Y362" s="256">
        <f>IF(P362=1,10,100)</f>
        <v>100</v>
      </c>
      <c r="Z362" s="256">
        <f>IF(P362=1,1,IF(P362=2,10,100))</f>
        <v>100</v>
      </c>
      <c r="AA362" s="257">
        <f>IF(OR(EXACT(Q362,"1A"),EXACT(Q362,"1B")),0.1,IF(Q362=2,1,100))</f>
        <v>100</v>
      </c>
      <c r="AB362" s="257">
        <f>IF(OR(EXACT(R362,"1A"),EXACT(R362,"1B")),0.1,IF(R362=2,1,100))</f>
        <v>100</v>
      </c>
      <c r="AC362" s="257">
        <f>IF(OR(EXACT(S362,"1A"),EXACT(S362,"1B")),0.3,IF(S362=2,3,100))</f>
        <v>100</v>
      </c>
      <c r="AD362" s="136"/>
      <c r="AF362" s="249">
        <f>IF(OR(OR(EXACT(J362,"1A"),EXACT(J362,"1B"),EXACT(J362,"1C")),K362=1),1,IF(K362=2,10,100))</f>
        <v>100</v>
      </c>
      <c r="AG362" s="249">
        <f>IF(OR(EXACT(J362,"1A"),EXACT(J362,"1B"),EXACT(J362,"1C")),1,IF(J362=2,10,100))</f>
        <v>10</v>
      </c>
      <c r="AH362" s="249">
        <f>IF(OR(EXACT(J362,"1A"),EXACT(J362,"1B"),EXACT(J362,"1C"),K362=1),3,100)</f>
        <v>100</v>
      </c>
      <c r="AI362" s="249">
        <f>IF(OR(EXACT(J362,"1A"),EXACT(J362,"1B"),EXACT(J362,"1C")),5,100)</f>
        <v>100</v>
      </c>
      <c r="AJ362" s="269" t="s">
        <v>26049</v>
      </c>
      <c r="AK362" s="136"/>
      <c r="AL362" s="136"/>
      <c r="AM362" s="251"/>
      <c r="AN362" s="136"/>
      <c r="AO362" s="136"/>
      <c r="AP362" s="136"/>
      <c r="AQ362" s="199" t="s">
        <v>1381</v>
      </c>
      <c r="AR362" s="136"/>
    </row>
    <row r="363" spans="1:1024" ht="45" x14ac:dyDescent="0.25">
      <c r="A363" s="172" t="s">
        <v>22346</v>
      </c>
      <c r="B363" s="193">
        <v>363</v>
      </c>
      <c r="C363" s="344" t="s">
        <v>26242</v>
      </c>
      <c r="D363" s="212" t="s">
        <v>22345</v>
      </c>
      <c r="E363" s="253" t="s">
        <v>26243</v>
      </c>
      <c r="F363" s="238">
        <v>4</v>
      </c>
      <c r="G363" s="214">
        <v>4</v>
      </c>
      <c r="H363" s="214">
        <v>3</v>
      </c>
      <c r="I363" s="367"/>
      <c r="J363" s="409" t="s">
        <v>770</v>
      </c>
      <c r="K363" s="161">
        <v>1</v>
      </c>
      <c r="L363" s="161"/>
      <c r="M363" s="161"/>
      <c r="N363" s="161"/>
      <c r="O363" s="161">
        <v>3</v>
      </c>
      <c r="P363" s="161">
        <v>2</v>
      </c>
      <c r="Q363" s="161"/>
      <c r="R363" s="161"/>
      <c r="S363" s="161"/>
      <c r="V363" s="256">
        <f>IF(O363=1,10,100)</f>
        <v>100</v>
      </c>
      <c r="W363" s="256">
        <f>IF(O363=1,1,IF(O363=2,10,100))</f>
        <v>100</v>
      </c>
      <c r="X363" s="268">
        <v>10</v>
      </c>
      <c r="Y363" s="256">
        <f>IF(P363=1,10,100)</f>
        <v>100</v>
      </c>
      <c r="Z363" s="256">
        <f>IF(P363=1,1,IF(P363=2,10,100))</f>
        <v>10</v>
      </c>
      <c r="AA363" s="257">
        <f>IF(OR(EXACT(Q363,"1A"),EXACT(Q363,"1B")),0.1,IF(Q363=2,1,100))</f>
        <v>100</v>
      </c>
      <c r="AB363" s="257">
        <f>IF(OR(EXACT(R363,"1A"),EXACT(R363,"1B")),0.1,IF(R363=2,1,100))</f>
        <v>100</v>
      </c>
      <c r="AC363" s="257">
        <f>IF(OR(EXACT(S363,"1A"),EXACT(S363,"1B")),0.3,IF(S363=2,3,100))</f>
        <v>100</v>
      </c>
      <c r="AD363" s="136"/>
      <c r="AF363" s="258">
        <v>1</v>
      </c>
      <c r="AG363" s="258">
        <v>3</v>
      </c>
      <c r="AH363" s="258">
        <v>3</v>
      </c>
      <c r="AI363" s="258">
        <v>10</v>
      </c>
      <c r="AJ363" s="269"/>
      <c r="AK363" s="136"/>
      <c r="AL363" s="220">
        <v>2</v>
      </c>
      <c r="AM363" s="251"/>
      <c r="AN363" s="136"/>
      <c r="AO363" s="136"/>
      <c r="AP363" s="136"/>
      <c r="AQ363" s="199" t="s">
        <v>26244</v>
      </c>
      <c r="AR363" s="136"/>
    </row>
    <row r="364" spans="1:1024" x14ac:dyDescent="0.25">
      <c r="A364" s="245" t="s">
        <v>1386</v>
      </c>
      <c r="B364" s="193">
        <v>364</v>
      </c>
      <c r="C364" s="261" t="s">
        <v>26050</v>
      </c>
      <c r="D364" s="209" t="s">
        <v>1387</v>
      </c>
      <c r="E364" s="253" t="s">
        <v>1380</v>
      </c>
      <c r="F364" s="238"/>
      <c r="G364" s="214"/>
      <c r="H364" s="214"/>
      <c r="I364" s="367">
        <v>3.53</v>
      </c>
      <c r="J364" s="443"/>
      <c r="K364" s="161"/>
      <c r="L364" s="409">
        <v>1</v>
      </c>
      <c r="M364" s="161"/>
      <c r="N364" s="161"/>
      <c r="O364" s="161"/>
      <c r="P364" s="161"/>
      <c r="Q364" s="161"/>
      <c r="R364" s="161"/>
      <c r="S364" s="461" t="s">
        <v>770</v>
      </c>
      <c r="V364" s="256">
        <f>IF(O364=1,10,100)</f>
        <v>100</v>
      </c>
      <c r="W364" s="256">
        <f>IF(O364=1,1,IF(O364=2,10,100))</f>
        <v>100</v>
      </c>
      <c r="X364" s="256">
        <f>IF(O364=3,20,100)</f>
        <v>100</v>
      </c>
      <c r="Y364" s="256">
        <f>IF(P364=1,10,100)</f>
        <v>100</v>
      </c>
      <c r="Z364" s="256">
        <f>IF(P364=1,1,IF(P364=2,10,100))</f>
        <v>100</v>
      </c>
      <c r="AA364" s="257">
        <f>IF(OR(EXACT(Q364,"1A"),EXACT(Q364,"1B")),0.1,IF(Q364=2,1,100))</f>
        <v>100</v>
      </c>
      <c r="AB364" s="257">
        <f>IF(OR(EXACT(R364,"1A"),EXACT(R364,"1B")),0.1,IF(R364=2,1,100))</f>
        <v>100</v>
      </c>
      <c r="AC364" s="257">
        <f>IF(OR(EXACT(S364,"1A"),EXACT(S364,"1B")),0.3,IF(S364=2,3,100))</f>
        <v>0.3</v>
      </c>
      <c r="AD364" s="136"/>
      <c r="AF364" s="249">
        <f>IF(OR(OR(EXACT(J364,"1A"),EXACT(J364,"1B"),EXACT(J364,"1C")),K364=1),1,IF(K364=2,10,100))</f>
        <v>100</v>
      </c>
      <c r="AG364" s="249">
        <f>IF(OR(EXACT(J364,"1A"),EXACT(J364,"1B"),EXACT(J364,"1C")),1,IF(J364=2,10,100))</f>
        <v>100</v>
      </c>
      <c r="AH364" s="249">
        <f>IF(OR(EXACT(J364,"1A"),EXACT(J364,"1B"),EXACT(J364,"1C"),K364=1),3,100)</f>
        <v>100</v>
      </c>
      <c r="AI364" s="249">
        <f>IF(OR(EXACT(J364,"1A"),EXACT(J364,"1B"),EXACT(J364,"1C")),5,100)</f>
        <v>100</v>
      </c>
      <c r="AJ364" s="269" t="s">
        <v>26051</v>
      </c>
      <c r="AK364" s="136"/>
      <c r="AL364" s="136"/>
      <c r="AM364" s="251"/>
      <c r="AN364" s="136"/>
      <c r="AO364" s="136"/>
      <c r="AP364" s="136"/>
      <c r="AQ364" s="199" t="s">
        <v>1381</v>
      </c>
    </row>
    <row r="365" spans="1:1024" ht="30" x14ac:dyDescent="0.25">
      <c r="A365" s="245" t="s">
        <v>1388</v>
      </c>
      <c r="B365" s="193">
        <v>365</v>
      </c>
      <c r="C365" s="261" t="s">
        <v>26052</v>
      </c>
      <c r="D365" s="209" t="s">
        <v>1389</v>
      </c>
      <c r="E365" s="253" t="s">
        <v>789</v>
      </c>
      <c r="F365" s="238"/>
      <c r="G365" s="214"/>
      <c r="H365" s="214"/>
      <c r="I365" s="367">
        <v>127</v>
      </c>
      <c r="J365" s="409">
        <v>2</v>
      </c>
      <c r="K365" s="409">
        <v>1</v>
      </c>
      <c r="L365" s="161"/>
      <c r="M365" s="161"/>
      <c r="N365" s="161"/>
      <c r="O365" s="413">
        <v>3</v>
      </c>
      <c r="P365" s="161"/>
      <c r="Q365" s="161"/>
      <c r="R365" s="161"/>
      <c r="S365" s="161"/>
      <c r="V365" s="256">
        <f>IF(O365=1,10,100)</f>
        <v>100</v>
      </c>
      <c r="W365" s="256">
        <f>IF(O365=1,1,IF(O365=2,10,100))</f>
        <v>100</v>
      </c>
      <c r="X365" s="256">
        <f>IF(O365=3,20,100)</f>
        <v>20</v>
      </c>
      <c r="Y365" s="256">
        <f>IF(P365=1,10,100)</f>
        <v>100</v>
      </c>
      <c r="Z365" s="256">
        <f>IF(P365=1,1,IF(P365=2,10,100))</f>
        <v>100</v>
      </c>
      <c r="AA365" s="257">
        <f>IF(OR(EXACT(Q365,"1A"),EXACT(Q365,"1B")),0.1,IF(Q365=2,1,100))</f>
        <v>100</v>
      </c>
      <c r="AB365" s="257">
        <f>IF(OR(EXACT(R365,"1A"),EXACT(R365,"1B")),0.1,IF(R365=2,1,100))</f>
        <v>100</v>
      </c>
      <c r="AC365" s="257">
        <f>IF(OR(EXACT(S365,"1A"),EXACT(S365,"1B")),0.3,IF(S365=2,3,100))</f>
        <v>100</v>
      </c>
      <c r="AD365" s="136"/>
      <c r="AF365" s="249">
        <f>IF(OR(OR(EXACT(J365,"1A"),EXACT(J365,"1B"),EXACT(J365,"1C")),K365=1),1,IF(K365=2,10,100))</f>
        <v>1</v>
      </c>
      <c r="AG365" s="249">
        <f>IF(OR(EXACT(J365,"1A"),EXACT(J365,"1B"),EXACT(J365,"1C")),1,IF(J365=2,10,100))</f>
        <v>10</v>
      </c>
      <c r="AH365" s="249">
        <f>IF(OR(EXACT(J365,"1A"),EXACT(J365,"1B"),EXACT(J365,"1C"),K365=1),3,100)</f>
        <v>3</v>
      </c>
      <c r="AI365" s="249">
        <f>IF(OR(EXACT(J365,"1A"),EXACT(J365,"1B"),EXACT(J365,"1C")),5,100)</f>
        <v>100</v>
      </c>
      <c r="AJ365" s="269" t="s">
        <v>26053</v>
      </c>
      <c r="AK365" s="136"/>
      <c r="AL365" s="136"/>
      <c r="AM365" s="251"/>
      <c r="AN365" s="136"/>
      <c r="AO365" s="136"/>
      <c r="AP365" s="136"/>
      <c r="AQ365" s="199" t="s">
        <v>779</v>
      </c>
    </row>
    <row r="366" spans="1:1024" ht="45" x14ac:dyDescent="0.25">
      <c r="A366" s="172" t="s">
        <v>6506</v>
      </c>
      <c r="B366" s="193">
        <v>366</v>
      </c>
      <c r="C366" s="261" t="s">
        <v>26054</v>
      </c>
      <c r="D366" s="209" t="s">
        <v>6507</v>
      </c>
      <c r="E366" s="288" t="s">
        <v>26055</v>
      </c>
      <c r="F366" s="220">
        <v>4</v>
      </c>
      <c r="H366" s="209">
        <v>4</v>
      </c>
      <c r="I366" s="367">
        <v>0.9</v>
      </c>
      <c r="J366" s="412">
        <v>2</v>
      </c>
      <c r="K366" s="409">
        <v>1</v>
      </c>
      <c r="O366" s="409">
        <v>3</v>
      </c>
      <c r="V366" s="275">
        <f>IF(O366=1,10,100)</f>
        <v>100</v>
      </c>
      <c r="W366" s="275">
        <f>IF(O366=1,1,IF(O366=2,10,100))</f>
        <v>100</v>
      </c>
      <c r="X366" s="268">
        <v>5</v>
      </c>
      <c r="Y366" s="256">
        <f>IF(O366=1,10,100)</f>
        <v>100</v>
      </c>
      <c r="Z366" s="256">
        <f>IF(O366=1,1,IF(O366=2,10,100))</f>
        <v>100</v>
      </c>
      <c r="AA366" s="257">
        <f>IF(OR(EXACT(Q366,"1A"),EXACT(Q366,"1B")),0.1,IF(Q366=2,1,100))</f>
        <v>100</v>
      </c>
      <c r="AB366" s="257">
        <f>IF(OR(EXACT(R366,"1A"),EXACT(R366,"1B")),0.1,IF(R366=2,1,100))</f>
        <v>100</v>
      </c>
      <c r="AC366" s="257">
        <f>IF(OR(EXACT(S366,"1A"),EXACT(S366,"1B")),0.3,IF(S366=2,3,100))</f>
        <v>100</v>
      </c>
      <c r="AF366" s="289">
        <v>0.5</v>
      </c>
      <c r="AG366" s="258">
        <v>5</v>
      </c>
      <c r="AH366" s="249">
        <v>5</v>
      </c>
      <c r="AI366" s="249">
        <f>IF(OR(EXACT(J366,"1A"),EXACT(J366,"1B"),EXACT(J366,"1C")),5,100)</f>
        <v>100</v>
      </c>
      <c r="AJ366" s="269" t="s">
        <v>25849</v>
      </c>
      <c r="AM366" s="251"/>
      <c r="AQ366" s="199" t="s">
        <v>779</v>
      </c>
    </row>
    <row r="367" spans="1:1024" x14ac:dyDescent="0.25">
      <c r="A367" s="286" t="s">
        <v>2419</v>
      </c>
      <c r="B367" s="193">
        <v>367</v>
      </c>
      <c r="C367" s="261" t="s">
        <v>26056</v>
      </c>
      <c r="D367" s="209" t="s">
        <v>6508</v>
      </c>
      <c r="E367" s="288" t="s">
        <v>26055</v>
      </c>
      <c r="F367" s="220">
        <v>4</v>
      </c>
      <c r="G367" s="209">
        <v>3</v>
      </c>
      <c r="I367" s="367">
        <v>9</v>
      </c>
      <c r="J367" s="412" t="s">
        <v>771</v>
      </c>
      <c r="K367" s="412" t="s">
        <v>25755</v>
      </c>
      <c r="O367" s="409">
        <v>3</v>
      </c>
      <c r="V367" s="256">
        <f>IF(O367=1,10,100)</f>
        <v>100</v>
      </c>
      <c r="W367" s="256">
        <f>IF(O367=1,1,IF(O367=2,10,100))</f>
        <v>100</v>
      </c>
      <c r="X367" s="256">
        <f>IF(O367=3,20,100)</f>
        <v>20</v>
      </c>
      <c r="Y367" s="256">
        <f>IF(P367=1,10,100)</f>
        <v>100</v>
      </c>
      <c r="Z367" s="256">
        <f>IF(P367=1,1,IF(P367=2,10,100))</f>
        <v>100</v>
      </c>
      <c r="AA367" s="257">
        <f>IF(OR(EXACT(Q367,"1A"),EXACT(Q367,"1B")),0.1,IF(Q367=2,1,100))</f>
        <v>100</v>
      </c>
      <c r="AB367" s="257">
        <f>IF(OR(EXACT(R367,"1A"),EXACT(R367,"1B")),0.1,IF(R367=2,1,100))</f>
        <v>100</v>
      </c>
      <c r="AC367" s="257">
        <f>IF(OR(EXACT(S367,"1A"),EXACT(S367,"1B")),0.3,IF(S367=2,3,100))</f>
        <v>100</v>
      </c>
      <c r="AF367" s="249">
        <f>IF(OR(OR(EXACT(J367,"1A"),EXACT(J367,"1B"),EXACT(J367,"1C")),K367=1),1,IF(K367=2,10,100))</f>
        <v>1</v>
      </c>
      <c r="AG367" s="249">
        <f>IF(OR(EXACT(J367,"1A"),EXACT(J367,"1B"),EXACT(J367,"1C")),1,IF(J367=2,10,100))</f>
        <v>1</v>
      </c>
      <c r="AH367" s="249">
        <f>IF(OR(EXACT(J367,"1A"),EXACT(J367,"1B"),EXACT(J367,"1C"),K367=1),3,100)</f>
        <v>3</v>
      </c>
      <c r="AI367" s="249">
        <f>IF(OR(EXACT(J367,"1A"),EXACT(J367,"1B"),EXACT(J367,"1C")),5,100)</f>
        <v>5</v>
      </c>
      <c r="AJ367" s="269" t="s">
        <v>26057</v>
      </c>
      <c r="AM367" s="251"/>
      <c r="AQ367" s="267" t="s">
        <v>779</v>
      </c>
    </row>
    <row r="368" spans="1:1024" x14ac:dyDescent="0.25">
      <c r="A368" s="192" t="s">
        <v>6512</v>
      </c>
      <c r="B368" s="193">
        <v>368</v>
      </c>
      <c r="C368" s="192" t="s">
        <v>6511</v>
      </c>
      <c r="D368" s="209" t="s">
        <v>6513</v>
      </c>
      <c r="E368" s="253" t="s">
        <v>6509</v>
      </c>
      <c r="F368" s="220">
        <v>3</v>
      </c>
      <c r="G368" s="209">
        <v>3</v>
      </c>
      <c r="H368" s="209">
        <v>3</v>
      </c>
      <c r="I368" s="367">
        <v>10</v>
      </c>
      <c r="J368" s="409" t="s">
        <v>771</v>
      </c>
      <c r="K368" s="409">
        <v>1</v>
      </c>
      <c r="O368" s="409">
        <v>3</v>
      </c>
      <c r="V368" s="256">
        <f>IF(O368=1,10,100)</f>
        <v>100</v>
      </c>
      <c r="W368" s="256">
        <f>IF(O368=1,1,IF(O368=2,10,100))</f>
        <v>100</v>
      </c>
      <c r="X368" s="256">
        <f>IF(O368=3,20,100)</f>
        <v>20</v>
      </c>
      <c r="Y368" s="256">
        <f>IF(P368=1,10,100)</f>
        <v>100</v>
      </c>
      <c r="Z368" s="256">
        <f>IF(P368=1,1,IF(P368=2,10,100))</f>
        <v>100</v>
      </c>
      <c r="AA368" s="257">
        <f>IF(OR(EXACT(Q368,"1A"),EXACT(Q368,"1B")),0.1,IF(Q368=2,1,100))</f>
        <v>100</v>
      </c>
      <c r="AB368" s="257">
        <f>IF(OR(EXACT(R368,"1A"),EXACT(R368,"1B")),0.1,IF(R368=2,1,100))</f>
        <v>100</v>
      </c>
      <c r="AC368" s="257">
        <f>IF(OR(EXACT(S368,"1A"),EXACT(S368,"1B")),0.3,IF(S368=2,3,100))</f>
        <v>100</v>
      </c>
      <c r="AF368" s="249">
        <f>IF(OR(OR(EXACT(J368,"1A"),EXACT(J368,"1B"),EXACT(J368,"1C")),K368=1),1,IF(K368=2,10,100))</f>
        <v>1</v>
      </c>
      <c r="AG368" s="249">
        <f>IF(OR(EXACT(J368,"1A"),EXACT(J368,"1B"),EXACT(J368,"1C")),1,IF(J368=2,10,100))</f>
        <v>1</v>
      </c>
      <c r="AH368" s="249">
        <f>IF(OR(EXACT(J368,"1A"),EXACT(J368,"1B"),EXACT(J368,"1C"),K368=1),3,100)</f>
        <v>3</v>
      </c>
      <c r="AI368" s="249">
        <f>IF(OR(EXACT(J368,"1A"),EXACT(J368,"1B"),EXACT(J368,"1C")),5,100)</f>
        <v>5</v>
      </c>
      <c r="AJ368" s="269" t="s">
        <v>25626</v>
      </c>
      <c r="AM368" s="251"/>
      <c r="AQ368" s="199" t="s">
        <v>26058</v>
      </c>
    </row>
    <row r="369" spans="1:43" x14ac:dyDescent="0.25">
      <c r="A369" s="195" t="s">
        <v>6521</v>
      </c>
      <c r="B369" s="193">
        <v>369</v>
      </c>
      <c r="C369" s="192" t="s">
        <v>6520</v>
      </c>
      <c r="D369" s="209" t="s">
        <v>6522</v>
      </c>
      <c r="E369" s="253" t="s">
        <v>6523</v>
      </c>
      <c r="F369" s="220">
        <v>4</v>
      </c>
      <c r="G369" s="209">
        <v>3</v>
      </c>
      <c r="H369" s="209">
        <v>3</v>
      </c>
      <c r="I369" s="367">
        <v>4.91</v>
      </c>
      <c r="J369" s="409" t="s">
        <v>770</v>
      </c>
      <c r="K369" s="409">
        <v>1</v>
      </c>
      <c r="O369" s="409">
        <v>3</v>
      </c>
      <c r="V369" s="256">
        <f>IF(O369=1,10,100)</f>
        <v>100</v>
      </c>
      <c r="W369" s="256">
        <f>IF(O369=1,1,IF(O369=2,10,100))</f>
        <v>100</v>
      </c>
      <c r="X369" s="256">
        <f>IF(O369=3,20,100)</f>
        <v>20</v>
      </c>
      <c r="Y369" s="256">
        <f>IF(P369=1,10,100)</f>
        <v>100</v>
      </c>
      <c r="Z369" s="256">
        <f>IF(P369=1,1,IF(P369=2,10,100))</f>
        <v>100</v>
      </c>
      <c r="AA369" s="257">
        <f>IF(OR(EXACT(Q369,"1A"),EXACT(Q369,"1B")),0.1,IF(Q369=2,1,100))</f>
        <v>100</v>
      </c>
      <c r="AB369" s="257">
        <f>IF(OR(EXACT(R369,"1A"),EXACT(R369,"1B")),0.1,IF(R369=2,1,100))</f>
        <v>100</v>
      </c>
      <c r="AC369" s="257">
        <f>IF(OR(EXACT(S369,"1A"),EXACT(S369,"1B")),0.3,IF(S369=2,3,100))</f>
        <v>100</v>
      </c>
      <c r="AF369" s="249">
        <f>IF(OR(OR(EXACT(J369,"1A"),EXACT(J369,"1B"),EXACT(J369,"1C")),K369=1),1,IF(K369=2,10,100))</f>
        <v>1</v>
      </c>
      <c r="AG369" s="249">
        <f>IF(OR(EXACT(J369,"1A"),EXACT(J369,"1B"),EXACT(J369,"1C")),1,IF(J369=2,10,100))</f>
        <v>1</v>
      </c>
      <c r="AH369" s="249">
        <f>IF(OR(EXACT(J369,"1A"),EXACT(J369,"1B"),EXACT(J369,"1C"),K369=1),3,100)</f>
        <v>3</v>
      </c>
      <c r="AI369" s="249">
        <f>IF(OR(EXACT(J369,"1A"),EXACT(J369,"1B"),EXACT(J369,"1C")),5,100)</f>
        <v>5</v>
      </c>
      <c r="AJ369" s="269" t="s">
        <v>25939</v>
      </c>
      <c r="AM369" s="251"/>
      <c r="AQ369" s="199" t="s">
        <v>779</v>
      </c>
    </row>
    <row r="370" spans="1:43" ht="23.25" customHeight="1" x14ac:dyDescent="0.25">
      <c r="A370" s="192" t="s">
        <v>6516</v>
      </c>
      <c r="B370" s="193">
        <v>370</v>
      </c>
      <c r="C370" s="192" t="s">
        <v>26059</v>
      </c>
      <c r="D370" s="209" t="s">
        <v>6517</v>
      </c>
      <c r="E370" s="253" t="s">
        <v>6510</v>
      </c>
      <c r="F370" s="220">
        <v>4</v>
      </c>
      <c r="H370" s="209">
        <v>3</v>
      </c>
      <c r="I370" s="367"/>
      <c r="J370" s="409" t="s">
        <v>771</v>
      </c>
      <c r="K370" s="409">
        <v>1</v>
      </c>
      <c r="L370" s="409" t="s">
        <v>6460</v>
      </c>
      <c r="V370" s="256">
        <f>IF(O370=1,10,100)</f>
        <v>100</v>
      </c>
      <c r="W370" s="256">
        <f>IF(O370=1,1,IF(O370=2,10,100))</f>
        <v>100</v>
      </c>
      <c r="X370" s="256">
        <f>IF(O370=3,20,100)</f>
        <v>100</v>
      </c>
      <c r="Y370" s="256">
        <f>IF(P370=1,10,100)</f>
        <v>100</v>
      </c>
      <c r="Z370" s="256">
        <f>IF(P370=1,1,IF(P370=2,10,100))</f>
        <v>100</v>
      </c>
      <c r="AA370" s="257">
        <f>IF(OR(EXACT(Q370,"1A"),EXACT(Q370,"1B")),0.1,IF(Q370=2,1,100))</f>
        <v>100</v>
      </c>
      <c r="AB370" s="257">
        <f>IF(OR(EXACT(R370,"1A"),EXACT(R370,"1B")),0.1,IF(R370=2,1,100))</f>
        <v>100</v>
      </c>
      <c r="AC370" s="257">
        <f>IF(OR(EXACT(S370,"1A"),EXACT(S370,"1B")),0.3,IF(S370=2,3,100))</f>
        <v>100</v>
      </c>
      <c r="AF370" s="249">
        <f>IF(OR(OR(EXACT(J370,"1A"),EXACT(J370,"1B"),EXACT(J370,"1C")),K370=1),1,IF(K370=2,10,100))</f>
        <v>1</v>
      </c>
      <c r="AG370" s="249">
        <f>IF(OR(EXACT(J370,"1A"),EXACT(J370,"1B"),EXACT(J370,"1C")),1,IF(J370=2,10,100))</f>
        <v>1</v>
      </c>
      <c r="AH370" s="249">
        <f>IF(OR(EXACT(J370,"1A"),EXACT(J370,"1B"),EXACT(J370,"1C"),K370=1),3,100)</f>
        <v>3</v>
      </c>
      <c r="AI370" s="249">
        <f>IF(OR(EXACT(J370,"1A"),EXACT(J370,"1B"),EXACT(J370,"1C")),5,100)</f>
        <v>5</v>
      </c>
      <c r="AJ370" s="269" t="s">
        <v>26060</v>
      </c>
      <c r="AL370" s="220">
        <v>3</v>
      </c>
      <c r="AM370" s="251"/>
      <c r="AQ370" s="199" t="s">
        <v>779</v>
      </c>
    </row>
    <row r="371" spans="1:43" x14ac:dyDescent="0.25">
      <c r="A371" s="192" t="s">
        <v>1459</v>
      </c>
      <c r="B371" s="193">
        <v>371</v>
      </c>
      <c r="C371" s="192" t="s">
        <v>6527</v>
      </c>
      <c r="D371" s="209" t="s">
        <v>1460</v>
      </c>
      <c r="E371" s="253" t="s">
        <v>6528</v>
      </c>
      <c r="F371" s="220">
        <v>4</v>
      </c>
      <c r="G371" s="209">
        <v>3</v>
      </c>
      <c r="H371" s="209">
        <v>3</v>
      </c>
      <c r="I371" s="367">
        <v>7.7</v>
      </c>
      <c r="J371" s="409" t="s">
        <v>771</v>
      </c>
      <c r="K371" s="409">
        <v>1</v>
      </c>
      <c r="O371" s="409">
        <v>3</v>
      </c>
      <c r="V371" s="256">
        <f>IF(O371=1,10,100)</f>
        <v>100</v>
      </c>
      <c r="W371" s="256">
        <f>IF(O371=1,1,IF(O371=2,10,100))</f>
        <v>100</v>
      </c>
      <c r="X371" s="268">
        <v>1</v>
      </c>
      <c r="Y371" s="256">
        <f>IF(P371=1,10,100)</f>
        <v>100</v>
      </c>
      <c r="Z371" s="256">
        <f>IF(P371=1,1,IF(P371=2,10,100))</f>
        <v>100</v>
      </c>
      <c r="AA371" s="257">
        <f>IF(OR(EXACT(Q371,"1A"),EXACT(Q371,"1B")),0.1,IF(Q371=2,1,100))</f>
        <v>100</v>
      </c>
      <c r="AB371" s="257">
        <f>IF(OR(EXACT(R371,"1A"),EXACT(R371,"1B")),0.1,IF(R371=2,1,100))</f>
        <v>100</v>
      </c>
      <c r="AC371" s="257">
        <f>IF(OR(EXACT(S371,"1A"),EXACT(S371,"1B")),0.3,IF(S371=2,3,100))</f>
        <v>100</v>
      </c>
      <c r="AF371" s="249">
        <f>IF(OR(OR(EXACT(J371,"1A"),EXACT(J371,"1B"),EXACT(J371,"1C")),K371=1),1,IF(K371=2,10,100))</f>
        <v>1</v>
      </c>
      <c r="AG371" s="249">
        <f>IF(OR(EXACT(J371,"1A"),EXACT(J371,"1B"),EXACT(J371,"1C")),1,IF(J371=2,10,100))</f>
        <v>1</v>
      </c>
      <c r="AH371" s="249">
        <f>IF(OR(EXACT(J371,"1A"),EXACT(J371,"1B"),EXACT(J371,"1C"),K371=1),3,100)</f>
        <v>3</v>
      </c>
      <c r="AI371" s="249">
        <f>IF(OR(EXACT(J371,"1A"),EXACT(J371,"1B"),EXACT(J371,"1C")),5,100)</f>
        <v>5</v>
      </c>
      <c r="AJ371" s="269" t="s">
        <v>26061</v>
      </c>
      <c r="AM371" s="251"/>
      <c r="AQ371" s="199" t="s">
        <v>6529</v>
      </c>
    </row>
    <row r="372" spans="1:43" x14ac:dyDescent="0.25">
      <c r="A372" s="192" t="s">
        <v>25514</v>
      </c>
      <c r="B372" s="193">
        <v>372</v>
      </c>
      <c r="C372" s="192" t="s">
        <v>6530</v>
      </c>
      <c r="D372" s="209" t="s">
        <v>6531</v>
      </c>
      <c r="E372" s="253" t="s">
        <v>844</v>
      </c>
      <c r="F372" s="220">
        <v>4</v>
      </c>
      <c r="G372" s="209">
        <v>4</v>
      </c>
      <c r="H372" s="209">
        <v>3</v>
      </c>
      <c r="I372" s="367"/>
      <c r="J372" s="409" t="s">
        <v>770</v>
      </c>
      <c r="K372" s="409">
        <v>1</v>
      </c>
      <c r="V372" s="256">
        <f>IF(O372=1,10,100)</f>
        <v>100</v>
      </c>
      <c r="W372" s="256">
        <f>IF(O372=1,1,IF(O372=2,10,100))</f>
        <v>100</v>
      </c>
      <c r="X372" s="256">
        <f>IF(O372=3,20,100)</f>
        <v>100</v>
      </c>
      <c r="Y372" s="256">
        <f>IF(P372=1,10,100)</f>
        <v>100</v>
      </c>
      <c r="Z372" s="256">
        <f>IF(P372=1,1,IF(P372=2,10,100))</f>
        <v>100</v>
      </c>
      <c r="AA372" s="257">
        <f>IF(OR(EXACT(Q372,"1A"),EXACT(Q372,"1B")),0.1,IF(Q372=2,1,100))</f>
        <v>100</v>
      </c>
      <c r="AB372" s="257">
        <f>IF(OR(EXACT(R372,"1A"),EXACT(R372,"1B")),0.1,IF(R372=2,1,100))</f>
        <v>100</v>
      </c>
      <c r="AC372" s="257">
        <f>IF(OR(EXACT(S372,"1A"),EXACT(S372,"1B")),0.3,IF(S372=2,3,100))</f>
        <v>100</v>
      </c>
      <c r="AF372" s="249">
        <f>IF(OR(OR(EXACT(J372,"1A"),EXACT(J372,"1B"),EXACT(J372,"1C")),K372=1),1,IF(K372=2,10,100))</f>
        <v>1</v>
      </c>
      <c r="AG372" s="249">
        <f>IF(OR(EXACT(J372,"1A"),EXACT(J372,"1B"),EXACT(J372,"1C")),1,IF(J372=2,10,100))</f>
        <v>1</v>
      </c>
      <c r="AH372" s="249">
        <f>IF(OR(EXACT(J372,"1A"),EXACT(J372,"1B"),EXACT(J372,"1C"),K372=1),3,100)</f>
        <v>3</v>
      </c>
      <c r="AI372" s="249">
        <f>IF(OR(EXACT(J372,"1A"),EXACT(J372,"1B"),EXACT(J372,"1C")),5,100)</f>
        <v>5</v>
      </c>
      <c r="AJ372" s="251"/>
      <c r="AM372" s="251"/>
      <c r="AQ372" s="199" t="s">
        <v>779</v>
      </c>
    </row>
    <row r="373" spans="1:43" x14ac:dyDescent="0.25">
      <c r="A373" s="192" t="s">
        <v>6525</v>
      </c>
      <c r="B373" s="193">
        <v>373</v>
      </c>
      <c r="C373" s="192" t="s">
        <v>6524</v>
      </c>
      <c r="D373" s="209" t="s">
        <v>6526</v>
      </c>
      <c r="E373" s="253" t="s">
        <v>844</v>
      </c>
      <c r="F373" s="220">
        <v>4</v>
      </c>
      <c r="G373" s="209">
        <v>4</v>
      </c>
      <c r="H373" s="209">
        <v>4</v>
      </c>
      <c r="I373" s="367"/>
      <c r="J373" s="409" t="s">
        <v>771</v>
      </c>
      <c r="K373" s="409">
        <v>1</v>
      </c>
      <c r="O373" s="409">
        <v>3</v>
      </c>
      <c r="V373" s="256">
        <f>IF(O373=1,10,100)</f>
        <v>100</v>
      </c>
      <c r="W373" s="256">
        <f>IF(O373=1,1,IF(O373=2,10,100))</f>
        <v>100</v>
      </c>
      <c r="X373" s="256">
        <f>IF(O373=3,20,100)</f>
        <v>20</v>
      </c>
      <c r="Y373" s="256">
        <f>IF(P373=1,10,100)</f>
        <v>100</v>
      </c>
      <c r="Z373" s="256">
        <f>IF(P373=1,1,IF(P373=2,10,100))</f>
        <v>100</v>
      </c>
      <c r="AA373" s="257">
        <f>IF(OR(EXACT(Q373,"1A"),EXACT(Q373,"1B")),0.1,IF(Q373=2,1,100))</f>
        <v>100</v>
      </c>
      <c r="AB373" s="257">
        <f>IF(OR(EXACT(R373,"1A"),EXACT(R373,"1B")),0.1,IF(R373=2,1,100))</f>
        <v>100</v>
      </c>
      <c r="AC373" s="257">
        <f>IF(OR(EXACT(S373,"1A"),EXACT(S373,"1B")),0.3,IF(S373=2,3,100))</f>
        <v>100</v>
      </c>
      <c r="AF373" s="249">
        <f>IF(OR(OR(EXACT(J373,"1A"),EXACT(J373,"1B"),EXACT(J373,"1C")),K373=1),1,IF(K373=2,10,100))</f>
        <v>1</v>
      </c>
      <c r="AG373" s="249">
        <f>IF(OR(EXACT(J373,"1A"),EXACT(J373,"1B"),EXACT(J373,"1C")),1,IF(J373=2,10,100))</f>
        <v>1</v>
      </c>
      <c r="AH373" s="249">
        <f>IF(OR(EXACT(J373,"1A"),EXACT(J373,"1B"),EXACT(J373,"1C"),K373=1),3,100)</f>
        <v>3</v>
      </c>
      <c r="AI373" s="249">
        <f>IF(OR(EXACT(J373,"1A"),EXACT(J373,"1B"),EXACT(J373,"1C")),5,100)</f>
        <v>5</v>
      </c>
      <c r="AJ373" s="251"/>
      <c r="AM373" s="251"/>
      <c r="AQ373" s="267" t="s">
        <v>779</v>
      </c>
    </row>
    <row r="374" spans="1:43" x14ac:dyDescent="0.25">
      <c r="A374" s="192" t="s">
        <v>6533</v>
      </c>
      <c r="B374" s="193">
        <v>374</v>
      </c>
      <c r="C374" s="192" t="s">
        <v>6532</v>
      </c>
      <c r="D374" s="209" t="s">
        <v>6534</v>
      </c>
      <c r="E374" s="253" t="s">
        <v>789</v>
      </c>
      <c r="F374" s="220">
        <v>3</v>
      </c>
      <c r="G374" s="209">
        <v>3</v>
      </c>
      <c r="I374" s="367" t="s">
        <v>769</v>
      </c>
      <c r="J374" s="409" t="s">
        <v>771</v>
      </c>
      <c r="K374" s="409">
        <v>1</v>
      </c>
      <c r="V374" s="256">
        <f>IF(O374=1,10,100)</f>
        <v>100</v>
      </c>
      <c r="W374" s="256">
        <f>IF(O374=1,1,IF(O374=2,10,100))</f>
        <v>100</v>
      </c>
      <c r="X374" s="256">
        <f>IF(O374=3,20,100)</f>
        <v>100</v>
      </c>
      <c r="Y374" s="256">
        <f>IF(P374=1,10,100)</f>
        <v>100</v>
      </c>
      <c r="Z374" s="256">
        <f>IF(P374=1,1,IF(P374=2,10,100))</f>
        <v>100</v>
      </c>
      <c r="AA374" s="257">
        <f>IF(OR(EXACT(Q374,"1A"),EXACT(Q374,"1B")),0.1,IF(Q374=2,1,100))</f>
        <v>100</v>
      </c>
      <c r="AB374" s="257">
        <f>IF(OR(EXACT(R374,"1A"),EXACT(R374,"1B")),0.1,IF(R374=2,1,100))</f>
        <v>100</v>
      </c>
      <c r="AC374" s="257">
        <f>IF(OR(EXACT(S374,"1A"),EXACT(S374,"1B")),0.3,IF(S374=2,3,100))</f>
        <v>100</v>
      </c>
      <c r="AF374" s="249">
        <f>IF(OR(OR(EXACT(J374,"1A"),EXACT(J374,"1B"),EXACT(J374,"1C")),K374=1),1,IF(K374=2,10,100))</f>
        <v>1</v>
      </c>
      <c r="AG374" s="249">
        <f>IF(OR(EXACT(J374,"1A"),EXACT(J374,"1B"),EXACT(J374,"1C")),1,IF(J374=2,10,100))</f>
        <v>1</v>
      </c>
      <c r="AH374" s="249">
        <f>IF(OR(EXACT(J374,"1A"),EXACT(J374,"1B"),EXACT(J374,"1C"),K374=1),3,100)</f>
        <v>3</v>
      </c>
      <c r="AI374" s="249">
        <f>IF(OR(EXACT(J374,"1A"),EXACT(J374,"1B"),EXACT(J374,"1C")),5,100)</f>
        <v>5</v>
      </c>
      <c r="AJ374" s="269" t="s">
        <v>25806</v>
      </c>
      <c r="AL374" s="225">
        <v>3</v>
      </c>
      <c r="AM374" s="251"/>
      <c r="AN374" s="136"/>
      <c r="AQ374" s="171" t="s">
        <v>779</v>
      </c>
    </row>
    <row r="375" spans="1:43" x14ac:dyDescent="0.25">
      <c r="A375" s="192" t="s">
        <v>26062</v>
      </c>
      <c r="B375" s="193">
        <v>375</v>
      </c>
      <c r="C375" s="192" t="s">
        <v>6518</v>
      </c>
      <c r="D375" s="209" t="s">
        <v>6519</v>
      </c>
      <c r="E375" s="253" t="s">
        <v>789</v>
      </c>
      <c r="F375" s="220">
        <v>4</v>
      </c>
      <c r="G375" s="209">
        <v>3</v>
      </c>
      <c r="H375" s="209">
        <v>2</v>
      </c>
      <c r="I375" s="367">
        <v>4.58</v>
      </c>
      <c r="J375" s="409" t="s">
        <v>771</v>
      </c>
      <c r="K375" s="409">
        <v>1</v>
      </c>
      <c r="V375" s="256">
        <f>IF(O375=1,10,100)</f>
        <v>100</v>
      </c>
      <c r="W375" s="256">
        <f>IF(O375=1,1,IF(O375=2,10,100))</f>
        <v>100</v>
      </c>
      <c r="X375" s="256">
        <f>IF(O375=3,20,100)</f>
        <v>100</v>
      </c>
      <c r="Y375" s="256">
        <f>IF(P375=1,10,100)</f>
        <v>100</v>
      </c>
      <c r="Z375" s="256">
        <f>IF(P375=1,1,IF(P375=2,10,100))</f>
        <v>100</v>
      </c>
      <c r="AA375" s="257">
        <f>IF(OR(EXACT(Q375,"1A"),EXACT(Q375,"1B")),0.1,IF(Q375=2,1,100))</f>
        <v>100</v>
      </c>
      <c r="AB375" s="257">
        <f>IF(OR(EXACT(R375,"1A"),EXACT(R375,"1B")),0.1,IF(R375=2,1,100))</f>
        <v>100</v>
      </c>
      <c r="AC375" s="257">
        <f>IF(OR(EXACT(S375,"1A"),EXACT(S375,"1B")),0.3,IF(S375=2,3,100))</f>
        <v>100</v>
      </c>
      <c r="AF375" s="249">
        <f>IF(OR(OR(EXACT(J375,"1A"),EXACT(J375,"1B"),EXACT(J375,"1C")),K375=1),1,IF(K375=2,10,100))</f>
        <v>1</v>
      </c>
      <c r="AG375" s="249">
        <f>IF(OR(EXACT(J375,"1A"),EXACT(J375,"1B"),EXACT(J375,"1C")),1,IF(J375=2,10,100))</f>
        <v>1</v>
      </c>
      <c r="AH375" s="249">
        <f>IF(OR(EXACT(J375,"1A"),EXACT(J375,"1B"),EXACT(J375,"1C"),K375=1),3,100)</f>
        <v>3</v>
      </c>
      <c r="AI375" s="249">
        <f>IF(OR(EXACT(J375,"1A"),EXACT(J375,"1B"),EXACT(J375,"1C")),5,100)</f>
        <v>5</v>
      </c>
      <c r="AJ375" s="269" t="s">
        <v>25806</v>
      </c>
      <c r="AL375" s="221">
        <v>3</v>
      </c>
      <c r="AM375" s="251"/>
      <c r="AQ375" s="199" t="s">
        <v>779</v>
      </c>
    </row>
    <row r="376" spans="1:43" x14ac:dyDescent="0.25">
      <c r="A376" s="192" t="s">
        <v>6536</v>
      </c>
      <c r="B376" s="193">
        <v>376</v>
      </c>
      <c r="C376" s="192" t="s">
        <v>6535</v>
      </c>
      <c r="D376" s="209" t="s">
        <v>6537</v>
      </c>
      <c r="E376" s="253" t="s">
        <v>789</v>
      </c>
      <c r="F376" s="220">
        <v>3</v>
      </c>
      <c r="G376" s="209">
        <v>3</v>
      </c>
      <c r="H376" s="209">
        <v>4</v>
      </c>
      <c r="I376" s="367">
        <v>4.5999999999999996</v>
      </c>
      <c r="J376" s="409" t="s">
        <v>771</v>
      </c>
      <c r="K376" s="409">
        <v>1</v>
      </c>
      <c r="O376" s="409">
        <v>3</v>
      </c>
      <c r="V376" s="256">
        <f>IF(O376=1,10,100)</f>
        <v>100</v>
      </c>
      <c r="W376" s="256">
        <f>IF(O376=1,1,IF(O376=2,10,100))</f>
        <v>100</v>
      </c>
      <c r="X376" s="256">
        <f>IF(O376=3,20,100)</f>
        <v>20</v>
      </c>
      <c r="Y376" s="256">
        <f>IF(P376=1,10,100)</f>
        <v>100</v>
      </c>
      <c r="Z376" s="256">
        <f>IF(P376=1,1,IF(P376=2,10,100))</f>
        <v>100</v>
      </c>
      <c r="AA376" s="257">
        <f>IF(OR(EXACT(Q376,"1A"),EXACT(Q376,"1B")),0.1,IF(Q376=2,1,100))</f>
        <v>100</v>
      </c>
      <c r="AB376" s="257">
        <f>IF(OR(EXACT(R376,"1A"),EXACT(R376,"1B")),0.1,IF(R376=2,1,100))</f>
        <v>100</v>
      </c>
      <c r="AC376" s="257">
        <f>IF(OR(EXACT(S376,"1A"),EXACT(S376,"1B")),0.3,IF(S376=2,3,100))</f>
        <v>100</v>
      </c>
      <c r="AF376" s="249">
        <f>IF(OR(OR(EXACT(J376,"1A"),EXACT(J376,"1B"),EXACT(J376,"1C")),K376=1),1,IF(K376=2,10,100))</f>
        <v>1</v>
      </c>
      <c r="AG376" s="249">
        <f>IF(OR(EXACT(J376,"1A"),EXACT(J376,"1B"),EXACT(J376,"1C")),1,IF(J376=2,10,100))</f>
        <v>1</v>
      </c>
      <c r="AH376" s="249">
        <f>IF(OR(EXACT(J376,"1A"),EXACT(J376,"1B"),EXACT(J376,"1C"),K376=1),3,100)</f>
        <v>3</v>
      </c>
      <c r="AI376" s="249">
        <f>IF(OR(EXACT(J376,"1A"),EXACT(J376,"1B"),EXACT(J376,"1C")),5,100)</f>
        <v>5</v>
      </c>
      <c r="AJ376" s="251"/>
      <c r="AK376" s="220">
        <v>1</v>
      </c>
      <c r="AL376" s="220">
        <v>2</v>
      </c>
      <c r="AM376" s="251"/>
      <c r="AQ376" s="285" t="s">
        <v>779</v>
      </c>
    </row>
    <row r="377" spans="1:43" x14ac:dyDescent="0.25">
      <c r="A377" s="192" t="s">
        <v>6538</v>
      </c>
      <c r="B377" s="193">
        <v>377</v>
      </c>
      <c r="C377" s="192" t="s">
        <v>6539</v>
      </c>
      <c r="D377" s="209" t="s">
        <v>6540</v>
      </c>
      <c r="I377" s="367">
        <v>0.38</v>
      </c>
      <c r="J377" s="409" t="s">
        <v>770</v>
      </c>
      <c r="K377" s="409">
        <v>1</v>
      </c>
      <c r="N377" s="409">
        <v>1</v>
      </c>
      <c r="V377" s="256">
        <f>IF(O377=1,10,100)</f>
        <v>100</v>
      </c>
      <c r="W377" s="256">
        <f>IF(O377=1,1,IF(O377=2,10,100))</f>
        <v>100</v>
      </c>
      <c r="X377" s="256">
        <f>IF(O377=3,20,100)</f>
        <v>100</v>
      </c>
      <c r="Y377" s="256">
        <f>IF(P377=1,10,100)</f>
        <v>100</v>
      </c>
      <c r="Z377" s="256">
        <f>IF(P377=1,1,IF(P377=2,10,100))</f>
        <v>100</v>
      </c>
      <c r="AA377" s="257">
        <f>IF(OR(EXACT(Q377,"1A"),EXACT(Q377,"1B")),0.1,IF(Q377=2,1,100))</f>
        <v>100</v>
      </c>
      <c r="AB377" s="257">
        <f>IF(OR(EXACT(R377,"1A"),EXACT(R377,"1B")),0.1,IF(R377=2,1,100))</f>
        <v>100</v>
      </c>
      <c r="AC377" s="257">
        <f>IF(OR(EXACT(S377,"1A"),EXACT(S377,"1B")),0.3,IF(S377=2,3,100))</f>
        <v>100</v>
      </c>
      <c r="AF377" s="249">
        <f>IF(OR(OR(EXACT(J377,"1A"),EXACT(J377,"1B"),EXACT(J377,"1C")),K377=1),1,IF(K377=2,10,100))</f>
        <v>1</v>
      </c>
      <c r="AG377" s="249">
        <f>IF(OR(EXACT(J377,"1A"),EXACT(J377,"1B"),EXACT(J377,"1C")),1,IF(J377=2,10,100))</f>
        <v>1</v>
      </c>
      <c r="AH377" s="249">
        <f>IF(OR(EXACT(J377,"1A"),EXACT(J377,"1B"),EXACT(J377,"1C"),K377=1),3,100)</f>
        <v>3</v>
      </c>
      <c r="AI377" s="249">
        <f>IF(OR(EXACT(J377,"1A"),EXACT(J377,"1B"),EXACT(J377,"1C")),5,100)</f>
        <v>5</v>
      </c>
      <c r="AJ377" s="269" t="s">
        <v>26063</v>
      </c>
      <c r="AK377" s="220">
        <v>1</v>
      </c>
      <c r="AL377" s="220">
        <v>1</v>
      </c>
      <c r="AM377" s="251"/>
      <c r="AN377" s="220">
        <v>10</v>
      </c>
      <c r="AO377" s="220">
        <v>10</v>
      </c>
      <c r="AQ377" s="199" t="s">
        <v>779</v>
      </c>
    </row>
    <row r="378" spans="1:43" ht="16.5" customHeight="1" x14ac:dyDescent="0.25">
      <c r="A378" s="192" t="s">
        <v>6542</v>
      </c>
      <c r="B378" s="193">
        <v>378</v>
      </c>
      <c r="C378" s="192" t="s">
        <v>6541</v>
      </c>
      <c r="D378" s="209" t="s">
        <v>6543</v>
      </c>
      <c r="F378" s="220">
        <v>4</v>
      </c>
      <c r="I378" s="367">
        <v>0.875</v>
      </c>
      <c r="J378" s="409" t="s">
        <v>770</v>
      </c>
      <c r="K378" s="409">
        <v>1</v>
      </c>
      <c r="V378" s="256">
        <f>IF(O378=1,10,100)</f>
        <v>100</v>
      </c>
      <c r="W378" s="256">
        <f>IF(O378=1,1,IF(O378=2,10,100))</f>
        <v>100</v>
      </c>
      <c r="X378" s="256">
        <f>IF(O378=3,20,100)</f>
        <v>100</v>
      </c>
      <c r="Y378" s="256">
        <f>IF(P378=1,10,100)</f>
        <v>100</v>
      </c>
      <c r="Z378" s="256">
        <f>IF(P378=1,1,IF(P378=2,10,100))</f>
        <v>100</v>
      </c>
      <c r="AA378" s="257">
        <f>IF(OR(EXACT(Q378,"1A"),EXACT(Q378,"1B")),0.1,IF(Q378=2,1,100))</f>
        <v>100</v>
      </c>
      <c r="AB378" s="257">
        <f>IF(OR(EXACT(R378,"1A"),EXACT(R378,"1B")),0.1,IF(R378=2,1,100))</f>
        <v>100</v>
      </c>
      <c r="AC378" s="257">
        <f>IF(OR(EXACT(S378,"1A"),EXACT(S378,"1B")),0.3,IF(S378=2,3,100))</f>
        <v>100</v>
      </c>
      <c r="AF378" s="249">
        <f>IF(OR(OR(EXACT(J378,"1A"),EXACT(J378,"1B"),EXACT(J378,"1C")),K378=1),1,IF(K378=2,10,100))</f>
        <v>1</v>
      </c>
      <c r="AG378" s="249">
        <f>IF(OR(EXACT(J378,"1A"),EXACT(J378,"1B"),EXACT(J378,"1C")),1,IF(J378=2,10,100))</f>
        <v>1</v>
      </c>
      <c r="AH378" s="249">
        <f>IF(OR(EXACT(J378,"1A"),EXACT(J378,"1B"),EXACT(J378,"1C"),K378=1),3,100)</f>
        <v>3</v>
      </c>
      <c r="AI378" s="249">
        <f>IF(OR(EXACT(J378,"1A"),EXACT(J378,"1B"),EXACT(J378,"1C")),5,100)</f>
        <v>5</v>
      </c>
      <c r="AJ378" s="269" t="s">
        <v>25607</v>
      </c>
      <c r="AK378" s="220">
        <v>1</v>
      </c>
      <c r="AL378" s="220">
        <v>1</v>
      </c>
      <c r="AM378" s="251"/>
      <c r="AN378" s="220">
        <v>10</v>
      </c>
      <c r="AO378" s="220">
        <v>10</v>
      </c>
      <c r="AQ378" s="199" t="s">
        <v>779</v>
      </c>
    </row>
    <row r="379" spans="1:43" x14ac:dyDescent="0.25">
      <c r="A379" s="192" t="s">
        <v>6466</v>
      </c>
      <c r="B379" s="193">
        <v>379</v>
      </c>
      <c r="C379" s="192" t="s">
        <v>6471</v>
      </c>
      <c r="D379" s="209" t="s">
        <v>6472</v>
      </c>
      <c r="I379" s="367"/>
      <c r="J379" s="412">
        <v>2</v>
      </c>
      <c r="K379" s="412">
        <v>1</v>
      </c>
      <c r="L379" s="412"/>
      <c r="M379" s="412"/>
      <c r="N379" s="412">
        <v>1</v>
      </c>
      <c r="O379" s="412"/>
      <c r="P379" s="412">
        <v>2</v>
      </c>
      <c r="Q379" s="412"/>
      <c r="V379" s="256">
        <f>IF(O379=1,10,100)</f>
        <v>100</v>
      </c>
      <c r="W379" s="256">
        <f>IF(O379=1,1,IF(O379=2,10,100))</f>
        <v>100</v>
      </c>
      <c r="X379" s="256">
        <f>IF(O379=3,20,100)</f>
        <v>100</v>
      </c>
      <c r="Y379" s="256">
        <f>IF(P379=1,10,100)</f>
        <v>100</v>
      </c>
      <c r="Z379" s="256">
        <f>IF(P379=1,1,IF(P379=2,10,100))</f>
        <v>10</v>
      </c>
      <c r="AA379" s="257">
        <f>IF(OR(EXACT(Q379,"1A"),EXACT(Q379,"1B")),0.1,IF(Q379=2,1,100))</f>
        <v>100</v>
      </c>
      <c r="AB379" s="257">
        <f>IF(OR(EXACT(R379,"1A"),EXACT(R379,"1B")),0.1,IF(R379=2,1,100))</f>
        <v>100</v>
      </c>
      <c r="AC379" s="257">
        <f>IF(OR(EXACT(S379,"1A"),EXACT(S379,"1B")),0.3,IF(S379=2,3,100))</f>
        <v>100</v>
      </c>
      <c r="AF379" s="249">
        <f>IF(OR(OR(EXACT(J379,"1A"),EXACT(J379,"1B"),EXACT(J379,"1C")),K379=1),1,IF(K379=2,10,100))</f>
        <v>1</v>
      </c>
      <c r="AG379" s="249">
        <f>IF(OR(EXACT(J379,"1A"),EXACT(J379,"1B"),EXACT(J379,"1C")),1,IF(J379=2,10,100))</f>
        <v>10</v>
      </c>
      <c r="AH379" s="249">
        <f>IF(OR(EXACT(J379,"1A"),EXACT(J379,"1B"),EXACT(J379,"1C"),K379=1),3,100)</f>
        <v>3</v>
      </c>
      <c r="AI379" s="249">
        <f>IF(OR(EXACT(J379,"1A"),EXACT(J379,"1B"),EXACT(J379,"1C")),5,100)</f>
        <v>100</v>
      </c>
      <c r="AJ379" s="251"/>
      <c r="AK379" s="221">
        <v>1</v>
      </c>
      <c r="AL379" s="221">
        <v>1</v>
      </c>
      <c r="AM379" s="251"/>
      <c r="AN379" s="220">
        <v>10</v>
      </c>
      <c r="AO379" s="220">
        <v>10</v>
      </c>
      <c r="AQ379" s="199" t="s">
        <v>6470</v>
      </c>
    </row>
    <row r="380" spans="1:43" x14ac:dyDescent="0.25">
      <c r="A380" s="192" t="s">
        <v>6473</v>
      </c>
      <c r="B380" s="193">
        <v>380</v>
      </c>
      <c r="C380" s="192" t="s">
        <v>6474</v>
      </c>
      <c r="D380" s="209" t="s">
        <v>6475</v>
      </c>
      <c r="F380" s="220">
        <v>4</v>
      </c>
      <c r="I380" s="367"/>
      <c r="J380" s="412" t="s">
        <v>770</v>
      </c>
      <c r="K380" s="409">
        <v>1</v>
      </c>
      <c r="N380" s="409">
        <v>1</v>
      </c>
      <c r="O380" s="415">
        <v>3</v>
      </c>
      <c r="P380" s="409">
        <v>2</v>
      </c>
      <c r="V380" s="256">
        <f>IF(O380=1,10,100)</f>
        <v>100</v>
      </c>
      <c r="W380" s="256">
        <f>IF(O380=1,1,IF(O380=2,10,100))</f>
        <v>100</v>
      </c>
      <c r="X380" s="256">
        <f>IF(O380=3,20,100)</f>
        <v>20</v>
      </c>
      <c r="Y380" s="256">
        <f>IF(P380=1,10,100)</f>
        <v>100</v>
      </c>
      <c r="Z380" s="256">
        <f>IF(P380=1,1,IF(P380=2,10,100))</f>
        <v>10</v>
      </c>
      <c r="AA380" s="257">
        <f>IF(OR(EXACT(Q380,"1A"),EXACT(Q380,"1B")),0.1,IF(Q380=2,1,100))</f>
        <v>100</v>
      </c>
      <c r="AB380" s="257">
        <f>IF(OR(EXACT(R380,"1A"),EXACT(R380,"1B")),0.1,IF(R380=2,1,100))</f>
        <v>100</v>
      </c>
      <c r="AC380" s="257">
        <f>IF(OR(EXACT(S380,"1A"),EXACT(S380,"1B")),0.3,IF(S380=2,3,100))</f>
        <v>100</v>
      </c>
      <c r="AF380" s="249">
        <f>IF(OR(OR(EXACT(J380,"1A"),EXACT(J380,"1B"),EXACT(J380,"1C")),K380=1),1,IF(K380=2,10,100))</f>
        <v>1</v>
      </c>
      <c r="AG380" s="249">
        <f>IF(OR(EXACT(J380,"1A"),EXACT(J380,"1B"),EXACT(J380,"1C")),1,IF(J380=2,10,100))</f>
        <v>1</v>
      </c>
      <c r="AH380" s="249">
        <f>IF(OR(EXACT(J380,"1A"),EXACT(J380,"1B"),EXACT(J380,"1C"),K380=1),3,100)</f>
        <v>3</v>
      </c>
      <c r="AI380" s="249">
        <f>IF(OR(EXACT(J380,"1A"),EXACT(J380,"1B"),EXACT(J380,"1C")),5,100)</f>
        <v>5</v>
      </c>
      <c r="AJ380" s="251"/>
      <c r="AK380" s="220">
        <v>1</v>
      </c>
      <c r="AL380" s="220">
        <v>1</v>
      </c>
      <c r="AM380" s="251"/>
      <c r="AN380" s="220">
        <v>10</v>
      </c>
      <c r="AO380" s="220">
        <v>10</v>
      </c>
      <c r="AQ380" s="199" t="s">
        <v>6486</v>
      </c>
    </row>
    <row r="381" spans="1:43" x14ac:dyDescent="0.25">
      <c r="A381" s="192" t="s">
        <v>6477</v>
      </c>
      <c r="B381" s="193">
        <v>381</v>
      </c>
      <c r="C381" s="192" t="s">
        <v>6476</v>
      </c>
      <c r="D381" s="209" t="s">
        <v>6478</v>
      </c>
      <c r="F381" s="220">
        <v>4</v>
      </c>
      <c r="I381" s="367"/>
      <c r="J381" s="412" t="s">
        <v>770</v>
      </c>
      <c r="K381" s="409">
        <v>1</v>
      </c>
      <c r="N381" s="409">
        <v>1</v>
      </c>
      <c r="O381" s="415">
        <v>3</v>
      </c>
      <c r="P381" s="409">
        <v>2</v>
      </c>
      <c r="V381" s="256">
        <f>IF(O381=1,10,100)</f>
        <v>100</v>
      </c>
      <c r="W381" s="256">
        <f>IF(O381=1,1,IF(O381=2,10,100))</f>
        <v>100</v>
      </c>
      <c r="X381" s="256">
        <f>IF(O381=3,20,100)</f>
        <v>20</v>
      </c>
      <c r="Y381" s="256">
        <f>IF(P381=1,10,100)</f>
        <v>100</v>
      </c>
      <c r="Z381" s="256">
        <f>IF(P381=1,1,IF(P381=2,10,100))</f>
        <v>10</v>
      </c>
      <c r="AA381" s="257">
        <f>IF(OR(EXACT(Q381,"1A"),EXACT(Q381,"1B")),0.1,IF(Q381=2,1,100))</f>
        <v>100</v>
      </c>
      <c r="AB381" s="257">
        <f>IF(OR(EXACT(R381,"1A"),EXACT(R381,"1B")),0.1,IF(R381=2,1,100))</f>
        <v>100</v>
      </c>
      <c r="AC381" s="257">
        <f>IF(OR(EXACT(S381,"1A"),EXACT(S381,"1B")),0.3,IF(S381=2,3,100))</f>
        <v>100</v>
      </c>
      <c r="AF381" s="249">
        <f>IF(OR(OR(EXACT(J381,"1A"),EXACT(J381,"1B"),EXACT(J381,"1C")),K381=1),1,IF(K381=2,10,100))</f>
        <v>1</v>
      </c>
      <c r="AG381" s="249">
        <f>IF(OR(EXACT(J381,"1A"),EXACT(J381,"1B"),EXACT(J381,"1C")),1,IF(J381=2,10,100))</f>
        <v>1</v>
      </c>
      <c r="AH381" s="249">
        <f>IF(OR(EXACT(J381,"1A"),EXACT(J381,"1B"),EXACT(J381,"1C"),K381=1),3,100)</f>
        <v>3</v>
      </c>
      <c r="AI381" s="249">
        <f>IF(OR(EXACT(J381,"1A"),EXACT(J381,"1B"),EXACT(J381,"1C")),5,100)</f>
        <v>5</v>
      </c>
      <c r="AJ381" s="251"/>
      <c r="AK381" s="220">
        <v>1</v>
      </c>
      <c r="AL381" s="220">
        <v>1</v>
      </c>
      <c r="AM381" s="251"/>
      <c r="AN381" s="220">
        <v>10</v>
      </c>
      <c r="AO381" s="220">
        <v>10</v>
      </c>
      <c r="AQ381" s="199" t="s">
        <v>6487</v>
      </c>
    </row>
    <row r="382" spans="1:43" ht="29.25" x14ac:dyDescent="0.25">
      <c r="A382" s="192" t="s">
        <v>6480</v>
      </c>
      <c r="B382" s="193">
        <v>382</v>
      </c>
      <c r="C382" s="192" t="s">
        <v>6479</v>
      </c>
      <c r="D382" s="209" t="s">
        <v>6481</v>
      </c>
      <c r="I382" s="367">
        <v>0.38</v>
      </c>
      <c r="J382" s="409">
        <v>2</v>
      </c>
      <c r="K382" s="409">
        <v>1</v>
      </c>
      <c r="N382" s="409">
        <v>1</v>
      </c>
      <c r="P382" s="409">
        <v>2</v>
      </c>
      <c r="V382" s="256">
        <f>IF(O382=1,10,100)</f>
        <v>100</v>
      </c>
      <c r="W382" s="256">
        <f>IF(O382=1,1,IF(O382=2,10,100))</f>
        <v>100</v>
      </c>
      <c r="X382" s="256">
        <f>IF(O382=3,20,100)</f>
        <v>100</v>
      </c>
      <c r="Y382" s="256">
        <f>IF(P382=1,10,100)</f>
        <v>100</v>
      </c>
      <c r="Z382" s="256">
        <f>IF(P382=1,1,IF(P382=2,10,100))</f>
        <v>10</v>
      </c>
      <c r="AA382" s="257">
        <f>IF(OR(EXACT(Q382,"1A"),EXACT(Q382,"1B")),0.1,IF(Q382=2,1,100))</f>
        <v>100</v>
      </c>
      <c r="AB382" s="257">
        <f>IF(OR(EXACT(R382,"1A"),EXACT(R382,"1B")),0.1,IF(R382=2,1,100))</f>
        <v>100</v>
      </c>
      <c r="AC382" s="257">
        <f>IF(OR(EXACT(S382,"1A"),EXACT(S382,"1B")),0.3,IF(S382=2,3,100))</f>
        <v>100</v>
      </c>
      <c r="AF382" s="249">
        <f>IF(OR(OR(EXACT(J382,"1A"),EXACT(J382,"1B"),EXACT(J382,"1C")),K382=1),1,IF(K382=2,10,100))</f>
        <v>1</v>
      </c>
      <c r="AG382" s="249">
        <f>IF(OR(EXACT(J382,"1A"),EXACT(J382,"1B"),EXACT(J382,"1C")),1,IF(J382=2,10,100))</f>
        <v>10</v>
      </c>
      <c r="AH382" s="249">
        <f>IF(OR(EXACT(J382,"1A"),EXACT(J382,"1B"),EXACT(J382,"1C"),K382=1),3,100)</f>
        <v>3</v>
      </c>
      <c r="AI382" s="249">
        <f>IF(OR(EXACT(J382,"1A"),EXACT(J382,"1B"),EXACT(J382,"1C")),5,100)</f>
        <v>100</v>
      </c>
      <c r="AJ382" s="269" t="s">
        <v>26063</v>
      </c>
      <c r="AK382" s="220">
        <v>1</v>
      </c>
      <c r="AL382" s="220">
        <v>1</v>
      </c>
      <c r="AM382" s="251"/>
      <c r="AN382" s="220">
        <v>10</v>
      </c>
      <c r="AO382" s="220">
        <v>10</v>
      </c>
      <c r="AQ382" s="199" t="s">
        <v>6470</v>
      </c>
    </row>
    <row r="383" spans="1:43" ht="29.25" x14ac:dyDescent="0.25">
      <c r="A383" s="192" t="s">
        <v>6483</v>
      </c>
      <c r="B383" s="193">
        <v>383</v>
      </c>
      <c r="C383" s="192" t="s">
        <v>6482</v>
      </c>
      <c r="D383" s="209" t="s">
        <v>6484</v>
      </c>
      <c r="F383" s="220">
        <v>4</v>
      </c>
      <c r="I383" s="367"/>
      <c r="J383" s="412" t="s">
        <v>770</v>
      </c>
      <c r="K383" s="409">
        <v>1</v>
      </c>
      <c r="N383" s="409">
        <v>1</v>
      </c>
      <c r="P383" s="409">
        <v>2</v>
      </c>
      <c r="V383" s="256">
        <f>IF(O383=1,10,100)</f>
        <v>100</v>
      </c>
      <c r="W383" s="256">
        <f>IF(O383=1,1,IF(O383=2,10,100))</f>
        <v>100</v>
      </c>
      <c r="X383" s="256">
        <f>IF(O383=3,20,100)</f>
        <v>100</v>
      </c>
      <c r="Y383" s="256">
        <f>IF(P383=1,10,100)</f>
        <v>100</v>
      </c>
      <c r="Z383" s="256">
        <f>IF(P383=1,1,IF(P383=2,10,100))</f>
        <v>10</v>
      </c>
      <c r="AA383" s="257">
        <f>IF(OR(EXACT(Q383,"1A"),EXACT(Q383,"1B")),0.1,IF(Q383=2,1,100))</f>
        <v>100</v>
      </c>
      <c r="AB383" s="257">
        <f>IF(OR(EXACT(R383,"1A"),EXACT(R383,"1B")),0.1,IF(R383=2,1,100))</f>
        <v>100</v>
      </c>
      <c r="AC383" s="257">
        <f>IF(OR(EXACT(S383,"1A"),EXACT(S383,"1B")),0.3,IF(S383=2,3,100))</f>
        <v>100</v>
      </c>
      <c r="AF383" s="249">
        <f>IF(OR(OR(EXACT(J383,"1A"),EXACT(J383,"1B"),EXACT(J383,"1C")),K383=1),1,IF(K383=2,10,100))</f>
        <v>1</v>
      </c>
      <c r="AG383" s="249">
        <f>IF(OR(EXACT(J383,"1A"),EXACT(J383,"1B"),EXACT(J383,"1C")),1,IF(J383=2,10,100))</f>
        <v>1</v>
      </c>
      <c r="AH383" s="249">
        <f>IF(OR(EXACT(J383,"1A"),EXACT(J383,"1B"),EXACT(J383,"1C"),K383=1),3,100)</f>
        <v>3</v>
      </c>
      <c r="AI383" s="249">
        <f>IF(OR(EXACT(J383,"1A"),EXACT(J383,"1B"),EXACT(J383,"1C")),5,100)</f>
        <v>5</v>
      </c>
      <c r="AJ383" s="251"/>
      <c r="AK383" s="220">
        <v>1</v>
      </c>
      <c r="AL383" s="220">
        <v>1</v>
      </c>
      <c r="AM383" s="251"/>
      <c r="AN383" s="220">
        <v>10</v>
      </c>
      <c r="AO383" s="220">
        <v>10</v>
      </c>
      <c r="AQ383" s="199" t="s">
        <v>6485</v>
      </c>
    </row>
    <row r="384" spans="1:43" ht="29.25" x14ac:dyDescent="0.25">
      <c r="A384" s="192" t="s">
        <v>6489</v>
      </c>
      <c r="B384" s="193">
        <v>384</v>
      </c>
      <c r="C384" s="192" t="s">
        <v>6488</v>
      </c>
      <c r="D384" s="209" t="s">
        <v>6490</v>
      </c>
      <c r="F384" s="220">
        <v>4</v>
      </c>
      <c r="I384" s="367"/>
      <c r="J384" s="409" t="s">
        <v>771</v>
      </c>
      <c r="K384" s="409">
        <v>1</v>
      </c>
      <c r="V384" s="256">
        <f>IF(O384=1,10,100)</f>
        <v>100</v>
      </c>
      <c r="W384" s="256">
        <f>IF(O384=1,1,IF(O384=2,10,100))</f>
        <v>100</v>
      </c>
      <c r="X384" s="256">
        <f>IF(O384=3,20,100)</f>
        <v>100</v>
      </c>
      <c r="Y384" s="256">
        <f>IF(P384=1,10,100)</f>
        <v>100</v>
      </c>
      <c r="Z384" s="256">
        <f>IF(P384=1,1,IF(P384=2,10,100))</f>
        <v>100</v>
      </c>
      <c r="AA384" s="257">
        <f>IF(OR(EXACT(Q384,"1A"),EXACT(Q384,"1B")),0.1,IF(Q384=2,1,100))</f>
        <v>100</v>
      </c>
      <c r="AB384" s="257">
        <f>IF(OR(EXACT(R384,"1A"),EXACT(R384,"1B")),0.1,IF(R384=2,1,100))</f>
        <v>100</v>
      </c>
      <c r="AC384" s="257">
        <f>IF(OR(EXACT(S384,"1A"),EXACT(S384,"1B")),0.3,IF(S384=2,3,100))</f>
        <v>100</v>
      </c>
      <c r="AF384" s="249">
        <f>IF(OR(OR(EXACT(J384,"1A"),EXACT(J384,"1B"),EXACT(J384,"1C")),K384=1),1,IF(K384=2,10,100))</f>
        <v>1</v>
      </c>
      <c r="AG384" s="249">
        <f>IF(OR(EXACT(J384,"1A"),EXACT(J384,"1B"),EXACT(J384,"1C")),1,IF(J384=2,10,100))</f>
        <v>1</v>
      </c>
      <c r="AH384" s="249">
        <f>IF(OR(EXACT(J384,"1A"),EXACT(J384,"1B"),EXACT(J384,"1C"),K384=1),3,100)</f>
        <v>3</v>
      </c>
      <c r="AI384" s="249">
        <f>IF(OR(EXACT(J384,"1A"),EXACT(J384,"1B"),EXACT(J384,"1C")),5,100)</f>
        <v>5</v>
      </c>
      <c r="AJ384" s="251"/>
      <c r="AK384" s="220">
        <v>1</v>
      </c>
      <c r="AM384" s="251"/>
      <c r="AQ384" s="199" t="s">
        <v>779</v>
      </c>
    </row>
    <row r="385" spans="1:1023" ht="29.25" x14ac:dyDescent="0.25">
      <c r="A385" s="192" t="s">
        <v>6491</v>
      </c>
      <c r="B385" s="193">
        <v>385</v>
      </c>
      <c r="C385" s="192" t="s">
        <v>6493</v>
      </c>
      <c r="D385" s="209" t="s">
        <v>6492</v>
      </c>
      <c r="F385" s="220">
        <v>4</v>
      </c>
      <c r="I385" s="367">
        <v>0.38</v>
      </c>
      <c r="J385" s="409" t="s">
        <v>770</v>
      </c>
      <c r="K385" s="409">
        <v>1</v>
      </c>
      <c r="P385" s="409">
        <v>1</v>
      </c>
      <c r="V385" s="256">
        <f>IF(O385=1,10,100)</f>
        <v>100</v>
      </c>
      <c r="W385" s="256">
        <f>IF(O385=1,1,IF(O385=2,10,100))</f>
        <v>100</v>
      </c>
      <c r="X385" s="256">
        <f>IF(O385=3,20,100)</f>
        <v>100</v>
      </c>
      <c r="Y385" s="256">
        <f>IF(P385=1,10,100)</f>
        <v>10</v>
      </c>
      <c r="Z385" s="256">
        <f>IF(P385=1,1,IF(P385=2,10,100))</f>
        <v>1</v>
      </c>
      <c r="AA385" s="257">
        <f>IF(OR(EXACT(Q385,"1A"),EXACT(Q385,"1B")),0.1,IF(Q385=2,1,100))</f>
        <v>100</v>
      </c>
      <c r="AB385" s="257">
        <f>IF(OR(EXACT(R385,"1A"),EXACT(R385,"1B")),0.1,IF(R385=2,1,100))</f>
        <v>100</v>
      </c>
      <c r="AC385" s="257">
        <f>IF(OR(EXACT(S385,"1A"),EXACT(S385,"1B")),0.3,IF(S385=2,3,100))</f>
        <v>100</v>
      </c>
      <c r="AF385" s="249">
        <f>IF(OR(OR(EXACT(J385,"1A"),EXACT(J385,"1B"),EXACT(J385,"1C")),K385=1),1,IF(K385=2,10,100))</f>
        <v>1</v>
      </c>
      <c r="AG385" s="249">
        <f>IF(OR(EXACT(J385,"1A"),EXACT(J385,"1B"),EXACT(J385,"1C")),1,IF(J385=2,10,100))</f>
        <v>1</v>
      </c>
      <c r="AH385" s="249">
        <f>IF(OR(EXACT(J385,"1A"),EXACT(J385,"1B"),EXACT(J385,"1C"),K385=1),3,100)</f>
        <v>3</v>
      </c>
      <c r="AI385" s="249">
        <f>IF(OR(EXACT(J385,"1A"),EXACT(J385,"1B"),EXACT(J385,"1C")),5,100)</f>
        <v>5</v>
      </c>
      <c r="AJ385" s="269" t="s">
        <v>26037</v>
      </c>
      <c r="AK385" s="220">
        <v>1</v>
      </c>
      <c r="AL385" s="221">
        <v>1</v>
      </c>
      <c r="AM385" s="251"/>
      <c r="AN385" s="220">
        <v>10</v>
      </c>
      <c r="AO385" s="220">
        <v>10</v>
      </c>
      <c r="AQ385" s="199" t="s">
        <v>779</v>
      </c>
    </row>
    <row r="386" spans="1:1023" ht="29.25" x14ac:dyDescent="0.25">
      <c r="A386" s="172" t="s">
        <v>26064</v>
      </c>
      <c r="B386" s="193">
        <v>386</v>
      </c>
      <c r="C386" s="192" t="s">
        <v>6494</v>
      </c>
      <c r="D386" s="209" t="s">
        <v>6495</v>
      </c>
      <c r="F386" s="220">
        <v>4</v>
      </c>
      <c r="I386" s="367">
        <v>0.38</v>
      </c>
      <c r="J386" s="409" t="s">
        <v>770</v>
      </c>
      <c r="K386" s="409">
        <v>1</v>
      </c>
      <c r="N386" s="409">
        <v>1</v>
      </c>
      <c r="P386" s="409">
        <v>2</v>
      </c>
      <c r="V386" s="256">
        <f>IF(O386=1,10,100)</f>
        <v>100</v>
      </c>
      <c r="W386" s="256">
        <f>IF(O386=1,1,IF(O386=2,10,100))</f>
        <v>100</v>
      </c>
      <c r="X386" s="256">
        <f>IF(O386=3,20,100)</f>
        <v>100</v>
      </c>
      <c r="Y386" s="256">
        <f>IF(P386=1,10,100)</f>
        <v>100</v>
      </c>
      <c r="Z386" s="256">
        <f>IF(P386=1,1,IF(P386=2,10,100))</f>
        <v>10</v>
      </c>
      <c r="AA386" s="257">
        <f>IF(OR(EXACT(Q386,"1A"),EXACT(Q386,"1B")),0.1,IF(Q386=2,1,100))</f>
        <v>100</v>
      </c>
      <c r="AB386" s="257">
        <f>IF(OR(EXACT(R386,"1A"),EXACT(R386,"1B")),0.1,IF(R386=2,1,100))</f>
        <v>100</v>
      </c>
      <c r="AC386" s="257">
        <f>IF(OR(EXACT(S386,"1A"),EXACT(S386,"1B")),0.3,IF(S386=2,3,100))</f>
        <v>100</v>
      </c>
      <c r="AF386" s="249">
        <f>IF(OR(OR(EXACT(J386,"1A"),EXACT(J386,"1B"),EXACT(J386,"1C")),K386=1),1,IF(K386=2,10,100))</f>
        <v>1</v>
      </c>
      <c r="AG386" s="249">
        <f>IF(OR(EXACT(J386,"1A"),EXACT(J386,"1B"),EXACT(J386,"1C")),1,IF(J386=2,10,100))</f>
        <v>1</v>
      </c>
      <c r="AH386" s="249">
        <f>IF(OR(EXACT(J386,"1A"),EXACT(J386,"1B"),EXACT(J386,"1C"),K386=1),3,100)</f>
        <v>3</v>
      </c>
      <c r="AI386" s="249">
        <f>IF(OR(EXACT(J386,"1A"),EXACT(J386,"1B"),EXACT(J386,"1C")),5,100)</f>
        <v>5</v>
      </c>
      <c r="AJ386" s="269" t="s">
        <v>26063</v>
      </c>
      <c r="AK386" s="220">
        <v>1</v>
      </c>
      <c r="AL386" s="220">
        <v>1</v>
      </c>
      <c r="AM386" s="251"/>
      <c r="AN386" s="220">
        <v>10</v>
      </c>
      <c r="AO386" s="220">
        <v>10</v>
      </c>
      <c r="AQ386" s="199" t="s">
        <v>779</v>
      </c>
    </row>
    <row r="387" spans="1:1023" ht="29.25" x14ac:dyDescent="0.25">
      <c r="A387" s="192" t="s">
        <v>6497</v>
      </c>
      <c r="B387" s="193">
        <v>387</v>
      </c>
      <c r="C387" s="192" t="s">
        <v>6496</v>
      </c>
      <c r="D387" s="209" t="s">
        <v>6498</v>
      </c>
      <c r="F387" s="220">
        <v>4</v>
      </c>
      <c r="I387" s="367">
        <v>0.38</v>
      </c>
      <c r="J387" s="409" t="s">
        <v>770</v>
      </c>
      <c r="K387" s="409">
        <v>1</v>
      </c>
      <c r="N387" s="409">
        <v>1</v>
      </c>
      <c r="O387" s="409">
        <v>3</v>
      </c>
      <c r="P387" s="409">
        <v>2</v>
      </c>
      <c r="V387" s="256">
        <f>IF(O387=1,10,100)</f>
        <v>100</v>
      </c>
      <c r="W387" s="256">
        <f>IF(O387=1,1,IF(O387=2,10,100))</f>
        <v>100</v>
      </c>
      <c r="X387" s="256">
        <f>IF(O387=3,20,100)</f>
        <v>20</v>
      </c>
      <c r="Y387" s="256">
        <f>IF(P387=1,10,100)</f>
        <v>100</v>
      </c>
      <c r="Z387" s="256">
        <f>IF(P387=1,1,IF(P387=2,10,100))</f>
        <v>10</v>
      </c>
      <c r="AA387" s="257">
        <f>IF(OR(EXACT(Q387,"1A"),EXACT(Q387,"1B")),0.1,IF(Q387=2,1,100))</f>
        <v>100</v>
      </c>
      <c r="AB387" s="257">
        <f>IF(OR(EXACT(R387,"1A"),EXACT(R387,"1B")),0.1,IF(R387=2,1,100))</f>
        <v>100</v>
      </c>
      <c r="AC387" s="257">
        <f>IF(OR(EXACT(S387,"1A"),EXACT(S387,"1B")),0.3,IF(S387=2,3,100))</f>
        <v>100</v>
      </c>
      <c r="AF387" s="249">
        <f>IF(OR(OR(EXACT(J387,"1A"),EXACT(J387,"1B"),EXACT(J387,"1C")),K387=1),1,IF(K387=2,10,100))</f>
        <v>1</v>
      </c>
      <c r="AG387" s="249">
        <f>IF(OR(EXACT(J387,"1A"),EXACT(J387,"1B"),EXACT(J387,"1C")),1,IF(J387=2,10,100))</f>
        <v>1</v>
      </c>
      <c r="AH387" s="249">
        <f>IF(OR(EXACT(J387,"1A"),EXACT(J387,"1B"),EXACT(J387,"1C"),K387=1),3,100)</f>
        <v>3</v>
      </c>
      <c r="AI387" s="249">
        <f>IF(OR(EXACT(J387,"1A"),EXACT(J387,"1B"),EXACT(J387,"1C")),5,100)</f>
        <v>5</v>
      </c>
      <c r="AJ387" s="269" t="s">
        <v>26063</v>
      </c>
      <c r="AK387" s="220">
        <v>1</v>
      </c>
      <c r="AL387" s="220">
        <v>1</v>
      </c>
      <c r="AM387" s="251"/>
      <c r="AN387" s="220">
        <v>10</v>
      </c>
      <c r="AO387" s="220">
        <v>10</v>
      </c>
      <c r="AQ387" s="199" t="s">
        <v>779</v>
      </c>
    </row>
    <row r="388" spans="1:1023" ht="29.25" x14ac:dyDescent="0.25">
      <c r="A388" s="192" t="s">
        <v>6467</v>
      </c>
      <c r="B388" s="193">
        <v>388</v>
      </c>
      <c r="C388" s="192" t="s">
        <v>6469</v>
      </c>
      <c r="D388" s="209" t="s">
        <v>6468</v>
      </c>
      <c r="I388" s="367">
        <v>0.38</v>
      </c>
      <c r="J388" s="409">
        <v>2</v>
      </c>
      <c r="K388" s="409">
        <v>1</v>
      </c>
      <c r="N388" s="409">
        <v>1</v>
      </c>
      <c r="O388" s="415"/>
      <c r="P388" s="409">
        <v>2</v>
      </c>
      <c r="V388" s="256">
        <f>IF(O388=1,10,100)</f>
        <v>100</v>
      </c>
      <c r="W388" s="256">
        <f>IF(O388=1,1,IF(O388=2,10,100))</f>
        <v>100</v>
      </c>
      <c r="X388" s="256">
        <f>IF(O388=3,20,100)</f>
        <v>100</v>
      </c>
      <c r="Y388" s="256">
        <f>IF(P388=1,10,100)</f>
        <v>100</v>
      </c>
      <c r="Z388" s="256">
        <f>IF(P388=1,1,IF(P388=2,10,100))</f>
        <v>10</v>
      </c>
      <c r="AA388" s="257">
        <f>IF(OR(EXACT(Q388,"1A"),EXACT(Q388,"1B")),0.1,IF(Q388=2,1,100))</f>
        <v>100</v>
      </c>
      <c r="AB388" s="257">
        <f>IF(OR(EXACT(R388,"1A"),EXACT(R388,"1B")),0.1,IF(R388=2,1,100))</f>
        <v>100</v>
      </c>
      <c r="AC388" s="257">
        <f>IF(OR(EXACT(S388,"1A"),EXACT(S388,"1B")),0.3,IF(S388=2,3,100))</f>
        <v>100</v>
      </c>
      <c r="AF388" s="249">
        <f>IF(OR(OR(EXACT(J388,"1A"),EXACT(J388,"1B"),EXACT(J388,"1C")),K388=1),1,IF(K388=2,10,100))</f>
        <v>1</v>
      </c>
      <c r="AG388" s="249">
        <f>IF(OR(EXACT(J388,"1A"),EXACT(J388,"1B"),EXACT(J388,"1C")),1,IF(J388=2,10,100))</f>
        <v>10</v>
      </c>
      <c r="AH388" s="249">
        <f>IF(OR(EXACT(J388,"1A"),EXACT(J388,"1B"),EXACT(J388,"1C"),K388=1),3,100)</f>
        <v>3</v>
      </c>
      <c r="AI388" s="249">
        <f>IF(OR(EXACT(J388,"1A"),EXACT(J388,"1B"),EXACT(J388,"1C")),5,100)</f>
        <v>100</v>
      </c>
      <c r="AJ388" s="269" t="s">
        <v>26063</v>
      </c>
      <c r="AK388" s="220">
        <v>1</v>
      </c>
      <c r="AL388" s="220">
        <v>1</v>
      </c>
      <c r="AM388" s="251"/>
      <c r="AN388" s="220">
        <v>10</v>
      </c>
      <c r="AO388" s="220">
        <v>10</v>
      </c>
      <c r="AQ388" s="199" t="s">
        <v>779</v>
      </c>
    </row>
    <row r="389" spans="1:1023" ht="43.5" x14ac:dyDescent="0.25">
      <c r="A389" s="192" t="s">
        <v>6500</v>
      </c>
      <c r="B389" s="193">
        <v>389</v>
      </c>
      <c r="C389" s="261" t="s">
        <v>6499</v>
      </c>
      <c r="D389" s="209" t="s">
        <v>6501</v>
      </c>
      <c r="F389" s="220">
        <v>4</v>
      </c>
      <c r="I389" s="367">
        <v>0.38</v>
      </c>
      <c r="J389" s="409" t="s">
        <v>770</v>
      </c>
      <c r="K389" s="409">
        <v>1</v>
      </c>
      <c r="N389" s="409">
        <v>1</v>
      </c>
      <c r="O389" s="409">
        <v>3</v>
      </c>
      <c r="P389" s="409">
        <v>2</v>
      </c>
      <c r="V389" s="256">
        <f>IF(O389=1,10,100)</f>
        <v>100</v>
      </c>
      <c r="W389" s="256">
        <f>IF(O389=1,1,IF(O389=2,10,100))</f>
        <v>100</v>
      </c>
      <c r="X389" s="256">
        <f>IF(O389=3,20,100)</f>
        <v>20</v>
      </c>
      <c r="Y389" s="256">
        <f>IF(P389=1,10,100)</f>
        <v>100</v>
      </c>
      <c r="Z389" s="256">
        <f>IF(P389=1,1,IF(P389=2,10,100))</f>
        <v>10</v>
      </c>
      <c r="AA389" s="257">
        <f>IF(OR(EXACT(Q389,"1A"),EXACT(Q389,"1B")),0.1,IF(Q389=2,1,100))</f>
        <v>100</v>
      </c>
      <c r="AB389" s="257">
        <f>IF(OR(EXACT(R389,"1A"),EXACT(R389,"1B")),0.1,IF(R389=2,1,100))</f>
        <v>100</v>
      </c>
      <c r="AC389" s="257">
        <f>IF(OR(EXACT(S389,"1A"),EXACT(S389,"1B")),0.3,IF(S389=2,3,100))</f>
        <v>100</v>
      </c>
      <c r="AF389" s="249">
        <f>IF(OR(OR(EXACT(J389,"1A"),EXACT(J389,"1B"),EXACT(J389,"1C")),K389=1),1,IF(K389=2,10,100))</f>
        <v>1</v>
      </c>
      <c r="AG389" s="249">
        <f>IF(OR(EXACT(J389,"1A"),EXACT(J389,"1B"),EXACT(J389,"1C")),1,IF(J389=2,10,100))</f>
        <v>1</v>
      </c>
      <c r="AH389" s="249">
        <f>IF(OR(EXACT(J389,"1A"),EXACT(J389,"1B"),EXACT(J389,"1C"),K389=1),3,100)</f>
        <v>3</v>
      </c>
      <c r="AI389" s="249">
        <f>IF(OR(EXACT(J389,"1A"),EXACT(J389,"1B"),EXACT(J389,"1C")),5,100)</f>
        <v>5</v>
      </c>
      <c r="AJ389" s="269" t="s">
        <v>26063</v>
      </c>
      <c r="AK389" s="220">
        <v>1</v>
      </c>
      <c r="AL389" s="220">
        <v>1</v>
      </c>
      <c r="AM389" s="251"/>
      <c r="AN389" s="220">
        <v>10</v>
      </c>
      <c r="AO389" s="220">
        <v>10</v>
      </c>
      <c r="AQ389" s="199" t="s">
        <v>779</v>
      </c>
    </row>
    <row r="390" spans="1:1023" ht="29.25" x14ac:dyDescent="0.25">
      <c r="A390" s="192" t="s">
        <v>6502</v>
      </c>
      <c r="B390" s="193">
        <v>390</v>
      </c>
      <c r="C390" s="192" t="s">
        <v>6544</v>
      </c>
      <c r="D390" s="209" t="s">
        <v>25518</v>
      </c>
      <c r="F390" s="220">
        <v>4</v>
      </c>
      <c r="I390" s="367"/>
      <c r="J390" s="409" t="s">
        <v>770</v>
      </c>
      <c r="K390" s="409">
        <v>1</v>
      </c>
      <c r="N390" s="409">
        <v>1</v>
      </c>
      <c r="O390" s="409">
        <v>3</v>
      </c>
      <c r="P390" s="409">
        <v>2</v>
      </c>
      <c r="V390" s="256">
        <f>IF(O390=1,10,100)</f>
        <v>100</v>
      </c>
      <c r="W390" s="256">
        <f>IF(O390=1,1,IF(O390=2,10,100))</f>
        <v>100</v>
      </c>
      <c r="X390" s="256">
        <f>IF(O390=3,20,100)</f>
        <v>20</v>
      </c>
      <c r="Y390" s="256">
        <f>IF(P390=1,10,100)</f>
        <v>100</v>
      </c>
      <c r="Z390" s="256">
        <f>IF(P390=1,1,IF(P390=2,10,100))</f>
        <v>10</v>
      </c>
      <c r="AA390" s="257">
        <f>IF(OR(EXACT(Q390,"1A"),EXACT(Q390,"1B")),0.1,IF(Q390=2,1,100))</f>
        <v>100</v>
      </c>
      <c r="AB390" s="257">
        <f>IF(OR(EXACT(R390,"1A"),EXACT(R390,"1B")),0.1,IF(R390=2,1,100))</f>
        <v>100</v>
      </c>
      <c r="AC390" s="257">
        <f>IF(OR(EXACT(S390,"1A"),EXACT(S390,"1B")),0.3,IF(S390=2,3,100))</f>
        <v>100</v>
      </c>
      <c r="AF390" s="249">
        <f>IF(OR(OR(EXACT(J390,"1A"),EXACT(J390,"1B"),EXACT(J390,"1C")),K390=1),1,IF(K390=2,10,100))</f>
        <v>1</v>
      </c>
      <c r="AG390" s="249">
        <f>IF(OR(EXACT(J390,"1A"),EXACT(J390,"1B"),EXACT(J390,"1C")),1,IF(J390=2,10,100))</f>
        <v>1</v>
      </c>
      <c r="AH390" s="249">
        <f>IF(OR(EXACT(J390,"1A"),EXACT(J390,"1B"),EXACT(J390,"1C"),K390=1),3,100)</f>
        <v>3</v>
      </c>
      <c r="AI390" s="249">
        <f>IF(OR(EXACT(J390,"1A"),EXACT(J390,"1B"),EXACT(J390,"1C")),5,100)</f>
        <v>5</v>
      </c>
      <c r="AJ390" s="251"/>
      <c r="AK390" s="220">
        <v>1</v>
      </c>
      <c r="AL390" s="220">
        <v>1</v>
      </c>
      <c r="AM390" s="251"/>
      <c r="AN390" s="220">
        <v>10</v>
      </c>
      <c r="AO390" s="220">
        <v>10</v>
      </c>
      <c r="AQ390" s="199" t="s">
        <v>779</v>
      </c>
    </row>
    <row r="391" spans="1:1023" ht="29.25" x14ac:dyDescent="0.25">
      <c r="A391" s="192" t="s">
        <v>6504</v>
      </c>
      <c r="B391" s="193">
        <v>391</v>
      </c>
      <c r="C391" s="192" t="s">
        <v>6503</v>
      </c>
      <c r="D391" s="209" t="s">
        <v>6505</v>
      </c>
      <c r="I391" s="367">
        <v>0.38</v>
      </c>
      <c r="J391" s="412">
        <v>2</v>
      </c>
      <c r="K391" s="409">
        <v>1</v>
      </c>
      <c r="P391" s="409">
        <v>2</v>
      </c>
      <c r="V391" s="256">
        <f>IF(O391=1,10,100)</f>
        <v>100</v>
      </c>
      <c r="W391" s="256">
        <f>IF(O391=1,1,IF(O391=2,10,100))</f>
        <v>100</v>
      </c>
      <c r="X391" s="256">
        <f>IF(O391=3,20,100)</f>
        <v>100</v>
      </c>
      <c r="Y391" s="256">
        <f>IF(P391=1,10,100)</f>
        <v>100</v>
      </c>
      <c r="Z391" s="256">
        <f>IF(P391=1,1,IF(P391=2,10,100))</f>
        <v>10</v>
      </c>
      <c r="AA391" s="257">
        <f>IF(OR(EXACT(Q391,"1A"),EXACT(Q391,"1B")),0.1,IF(Q391=2,1,100))</f>
        <v>100</v>
      </c>
      <c r="AB391" s="257">
        <f>IF(OR(EXACT(R391,"1A"),EXACT(R391,"1B")),0.1,IF(R391=2,1,100))</f>
        <v>100</v>
      </c>
      <c r="AC391" s="257">
        <f>IF(OR(EXACT(S391,"1A"),EXACT(S391,"1B")),0.3,IF(S391=2,3,100))</f>
        <v>100</v>
      </c>
      <c r="AF391" s="249">
        <f>IF(OR(OR(EXACT(J391,"1A"),EXACT(J391,"1B"),EXACT(J391,"1C")),K391=1),1,IF(K391=2,10,100))</f>
        <v>1</v>
      </c>
      <c r="AG391" s="249">
        <f>IF(OR(EXACT(J391,"1A"),EXACT(J391,"1B"),EXACT(J391,"1C")),1,IF(J391=2,10,100))</f>
        <v>10</v>
      </c>
      <c r="AH391" s="249">
        <f>IF(OR(EXACT(J391,"1A"),EXACT(J391,"1B"),EXACT(J391,"1C"),K391=1),3,100)</f>
        <v>3</v>
      </c>
      <c r="AI391" s="249">
        <f>IF(OR(EXACT(J391,"1A"),EXACT(J391,"1B"),EXACT(J391,"1C")),5,100)</f>
        <v>100</v>
      </c>
      <c r="AJ391" s="269" t="s">
        <v>26065</v>
      </c>
      <c r="AK391" s="220">
        <v>1</v>
      </c>
      <c r="AL391" s="220">
        <v>1</v>
      </c>
      <c r="AM391" s="251"/>
      <c r="AN391" s="220">
        <v>10</v>
      </c>
      <c r="AO391" s="220">
        <v>10</v>
      </c>
      <c r="AQ391" s="267" t="s">
        <v>779</v>
      </c>
    </row>
    <row r="392" spans="1:1023" ht="30" x14ac:dyDescent="0.25">
      <c r="A392" s="172" t="s">
        <v>1456</v>
      </c>
      <c r="B392" s="193">
        <v>392</v>
      </c>
      <c r="C392" s="261" t="s">
        <v>26066</v>
      </c>
      <c r="D392" s="209" t="s">
        <v>1457</v>
      </c>
      <c r="E392" s="253" t="s">
        <v>844</v>
      </c>
      <c r="F392" s="220">
        <v>4</v>
      </c>
      <c r="G392" s="209">
        <v>3</v>
      </c>
      <c r="H392" s="209">
        <v>4</v>
      </c>
      <c r="I392" s="367">
        <v>1.5</v>
      </c>
      <c r="J392" s="409" t="s">
        <v>771</v>
      </c>
      <c r="K392" s="409">
        <v>1</v>
      </c>
      <c r="L392" s="161"/>
      <c r="M392" s="161"/>
      <c r="O392" s="413">
        <v>3</v>
      </c>
      <c r="V392" s="256">
        <f>IF(O392=1,10,100)</f>
        <v>100</v>
      </c>
      <c r="W392" s="256">
        <f>IF(O392=1,1,IF(O392=2,10,100))</f>
        <v>100</v>
      </c>
      <c r="X392" s="268">
        <v>1</v>
      </c>
      <c r="Y392" s="256">
        <f>IF(P392=1,10,100)</f>
        <v>100</v>
      </c>
      <c r="Z392" s="256">
        <f>IF(P392=1,1,IF(P392=2,10,100))</f>
        <v>100</v>
      </c>
      <c r="AA392" s="257">
        <f>IF(OR(EXACT(Q392,"1A"),EXACT(Q392,"1B")),0.1,IF(Q392=2,1,100))</f>
        <v>100</v>
      </c>
      <c r="AB392" s="257">
        <f>IF(OR(EXACT(R392,"1A"),EXACT(R392,"1B")),0.1,IF(R392=2,1,100))</f>
        <v>100</v>
      </c>
      <c r="AC392" s="257">
        <f>IF(OR(EXACT(S392,"1A"),EXACT(S392,"1B")),0.3,IF(S392=2,3,100))</f>
        <v>100</v>
      </c>
      <c r="AF392" s="249">
        <f>IF(OR(OR(EXACT(J392,"1A"),EXACT(J392,"1B"),EXACT(J392,"1C")),K392=1),1,IF(K392=2,10,100))</f>
        <v>1</v>
      </c>
      <c r="AG392" s="249">
        <f>IF(OR(EXACT(J392,"1A"),EXACT(J392,"1B"),EXACT(J392,"1C")),1,IF(J392=2,10,100))</f>
        <v>1</v>
      </c>
      <c r="AH392" s="249">
        <f>IF(OR(EXACT(J392,"1A"),EXACT(J392,"1B"),EXACT(J392,"1C"),K392=1),3,100)</f>
        <v>3</v>
      </c>
      <c r="AI392" s="249">
        <f>IF(OR(EXACT(J392,"1A"),EXACT(J392,"1B"),EXACT(J392,"1C")),5,100)</f>
        <v>5</v>
      </c>
      <c r="AJ392" s="269" t="s">
        <v>26067</v>
      </c>
      <c r="AL392" s="136"/>
      <c r="AM392" s="251"/>
      <c r="AQ392" s="199" t="s">
        <v>1458</v>
      </c>
    </row>
    <row r="393" spans="1:1023" ht="29.25" x14ac:dyDescent="0.25">
      <c r="A393" s="192" t="s">
        <v>6734</v>
      </c>
      <c r="B393" s="193">
        <v>393</v>
      </c>
      <c r="C393" s="261" t="s">
        <v>26068</v>
      </c>
      <c r="D393" s="209" t="s">
        <v>6735</v>
      </c>
      <c r="E393" s="253" t="s">
        <v>789</v>
      </c>
      <c r="F393" s="220">
        <v>3</v>
      </c>
      <c r="I393" s="367"/>
      <c r="J393" s="409" t="s">
        <v>770</v>
      </c>
      <c r="K393" s="409">
        <v>1</v>
      </c>
      <c r="V393" s="256">
        <f>IF(O393=1,10,100)</f>
        <v>100</v>
      </c>
      <c r="W393" s="256">
        <f>IF(O393=1,1,IF(O393=2,10,100))</f>
        <v>100</v>
      </c>
      <c r="X393" s="256">
        <f>IF(O393=3,20,100)</f>
        <v>100</v>
      </c>
      <c r="Y393" s="256">
        <f>IF(P393=1,10,100)</f>
        <v>100</v>
      </c>
      <c r="Z393" s="256">
        <f>IF(P393=1,1,IF(P393=2,10,100))</f>
        <v>100</v>
      </c>
      <c r="AA393" s="257">
        <f>IF(OR(EXACT(Q393,"1A"),EXACT(Q393,"1B")),0.1,IF(Q393=2,1,100))</f>
        <v>100</v>
      </c>
      <c r="AB393" s="257">
        <f>IF(OR(EXACT(R393,"1A"),EXACT(R393,"1B")),0.1,IF(R393=2,1,100))</f>
        <v>100</v>
      </c>
      <c r="AC393" s="257">
        <f>IF(OR(EXACT(S393,"1A"),EXACT(S393,"1B")),0.3,IF(S393=2,3,100))</f>
        <v>100</v>
      </c>
      <c r="AF393" s="249">
        <f>IF(OR(OR(EXACT(J393,"1A"),EXACT(J393,"1B"),EXACT(J393,"1C")),K393=1),1,IF(K393=2,10,100))</f>
        <v>1</v>
      </c>
      <c r="AG393" s="249">
        <f>IF(OR(EXACT(J393,"1A"),EXACT(J393,"1B"),EXACT(J393,"1C")),1,IF(J393=2,10,100))</f>
        <v>1</v>
      </c>
      <c r="AH393" s="249">
        <f>IF(OR(EXACT(J393,"1A"),EXACT(J393,"1B"),EXACT(J393,"1C"),K393=1),3,100)</f>
        <v>3</v>
      </c>
      <c r="AI393" s="249">
        <f>IF(OR(EXACT(J393,"1A"),EXACT(J393,"1B"),EXACT(J393,"1C")),5,100)</f>
        <v>5</v>
      </c>
      <c r="AJ393" s="251"/>
      <c r="AL393" s="220">
        <v>3</v>
      </c>
      <c r="AM393" s="251"/>
      <c r="AQ393" s="199" t="s">
        <v>803</v>
      </c>
    </row>
    <row r="394" spans="1:1023" x14ac:dyDescent="0.25">
      <c r="A394" s="245" t="s">
        <v>1462</v>
      </c>
      <c r="B394" s="193">
        <v>394</v>
      </c>
      <c r="C394" s="261" t="s">
        <v>26069</v>
      </c>
      <c r="D394" s="209" t="s">
        <v>1463</v>
      </c>
      <c r="E394" s="253" t="s">
        <v>844</v>
      </c>
      <c r="F394" s="220">
        <v>4</v>
      </c>
      <c r="G394" s="209">
        <v>3</v>
      </c>
      <c r="H394" s="209">
        <v>3</v>
      </c>
      <c r="I394" s="367"/>
      <c r="J394" s="409" t="s">
        <v>771</v>
      </c>
      <c r="K394" s="409">
        <v>1</v>
      </c>
      <c r="L394" s="161"/>
      <c r="M394" s="161"/>
      <c r="O394" s="460">
        <v>3</v>
      </c>
      <c r="V394" s="256">
        <f>IF(O394=1,10,100)</f>
        <v>100</v>
      </c>
      <c r="W394" s="256">
        <f>IF(O394=1,1,IF(O394=2,10,100))</f>
        <v>100</v>
      </c>
      <c r="X394" s="268">
        <v>1</v>
      </c>
      <c r="Y394" s="256">
        <f>IF(P394=1,10,100)</f>
        <v>100</v>
      </c>
      <c r="Z394" s="256">
        <f>IF(P394=1,1,IF(P394=2,10,100))</f>
        <v>100</v>
      </c>
      <c r="AA394" s="257">
        <f>IF(OR(EXACT(Q394,"1A"),EXACT(Q394,"1B")),0.1,IF(Q394=2,1,100))</f>
        <v>100</v>
      </c>
      <c r="AB394" s="257">
        <f>IF(OR(EXACT(R394,"1A"),EXACT(R394,"1B")),0.1,IF(R394=2,1,100))</f>
        <v>100</v>
      </c>
      <c r="AC394" s="257">
        <f>IF(OR(EXACT(S394,"1A"),EXACT(S394,"1B")),0.3,IF(S394=2,3,100))</f>
        <v>100</v>
      </c>
      <c r="AF394" s="249">
        <f>IF(OR(OR(EXACT(J394,"1A"),EXACT(J394,"1B"),EXACT(J394,"1C")),K394=1),1,IF(K394=2,10,100))</f>
        <v>1</v>
      </c>
      <c r="AG394" s="249">
        <f>IF(OR(EXACT(J394,"1A"),EXACT(J394,"1B"),EXACT(J394,"1C")),1,IF(J394=2,10,100))</f>
        <v>1</v>
      </c>
      <c r="AH394" s="249">
        <f>IF(OR(EXACT(J394,"1A"),EXACT(J394,"1B"),EXACT(J394,"1C"),K394=1),3,100)</f>
        <v>3</v>
      </c>
      <c r="AI394" s="249">
        <f>IF(OR(EXACT(J394,"1A"),EXACT(J394,"1B"),EXACT(J394,"1C")),5,100)</f>
        <v>5</v>
      </c>
      <c r="AJ394" s="269" t="s">
        <v>26070</v>
      </c>
      <c r="AL394" s="136"/>
      <c r="AM394" s="251"/>
      <c r="AQ394" s="267" t="s">
        <v>1461</v>
      </c>
    </row>
    <row r="395" spans="1:1023" x14ac:dyDescent="0.25">
      <c r="A395" s="245" t="s">
        <v>18824</v>
      </c>
      <c r="B395" s="193">
        <v>395</v>
      </c>
      <c r="C395" s="261" t="s">
        <v>26928</v>
      </c>
      <c r="D395" s="209" t="s">
        <v>18823</v>
      </c>
      <c r="F395" s="220">
        <v>3</v>
      </c>
      <c r="G395" s="209">
        <v>3</v>
      </c>
      <c r="I395" s="367"/>
      <c r="J395" s="409" t="s">
        <v>770</v>
      </c>
      <c r="K395" s="409">
        <v>1</v>
      </c>
      <c r="L395" s="161"/>
      <c r="M395" s="161"/>
      <c r="O395" s="460"/>
      <c r="V395" s="256">
        <f>IF(O395=1,10,100)</f>
        <v>100</v>
      </c>
      <c r="W395" s="256">
        <f>IF(O395=1,1,IF(O395=2,10,100))</f>
        <v>100</v>
      </c>
      <c r="X395" s="268">
        <v>2</v>
      </c>
      <c r="Y395" s="256">
        <f>IF(P395=1,10,100)</f>
        <v>100</v>
      </c>
      <c r="Z395" s="256">
        <f>IF(P395=1,1,IF(P395=2,10,100))</f>
        <v>100</v>
      </c>
      <c r="AA395" s="257">
        <f>IF(OR(EXACT(Q395,"1A"),EXACT(Q395,"1B")),0.1,IF(Q395=2,1,100))</f>
        <v>100</v>
      </c>
      <c r="AB395" s="257">
        <f>IF(OR(EXACT(R395,"1A"),EXACT(R395,"1B")),0.1,IF(R395=2,1,100))</f>
        <v>100</v>
      </c>
      <c r="AC395" s="257">
        <f>IF(OR(EXACT(S395,"1A"),EXACT(S395,"1B")),0.3,IF(S395=2,3,100))</f>
        <v>100</v>
      </c>
      <c r="AF395" s="249">
        <f>IF(OR(OR(EXACT(J395,"1A"),EXACT(J395,"1B"),EXACT(J395,"1C")),K395=1),1,IF(K395=2,10,100))</f>
        <v>1</v>
      </c>
      <c r="AG395" s="249">
        <f>IF(OR(EXACT(J395,"1A"),EXACT(J395,"1B"),EXACT(J395,"1C")),1,IF(J395=2,10,100))</f>
        <v>1</v>
      </c>
      <c r="AH395" s="249">
        <f>IF(OR(EXACT(J395,"1A"),EXACT(J395,"1B"),EXACT(J395,"1C"),K395=1),3,100)</f>
        <v>3</v>
      </c>
      <c r="AI395" s="249">
        <f>IF(OR(EXACT(J395,"1A"),EXACT(J395,"1B"),EXACT(J395,"1C")),5,100)</f>
        <v>5</v>
      </c>
      <c r="AJ395" s="269"/>
      <c r="AK395" s="220">
        <v>1</v>
      </c>
      <c r="AL395" s="222">
        <v>1</v>
      </c>
      <c r="AM395" s="251"/>
      <c r="AQ395" s="267" t="s">
        <v>26929</v>
      </c>
    </row>
    <row r="396" spans="1:1023" x14ac:dyDescent="0.25">
      <c r="A396" s="245" t="s">
        <v>1464</v>
      </c>
      <c r="B396" s="193">
        <v>396</v>
      </c>
      <c r="C396" s="261" t="s">
        <v>26071</v>
      </c>
      <c r="D396" s="209" t="s">
        <v>1465</v>
      </c>
      <c r="E396" s="253" t="s">
        <v>789</v>
      </c>
      <c r="F396" s="220">
        <v>4</v>
      </c>
      <c r="G396" s="209">
        <v>3</v>
      </c>
      <c r="H396" s="214"/>
      <c r="I396" s="367">
        <v>0.42</v>
      </c>
      <c r="J396" s="409" t="s">
        <v>771</v>
      </c>
      <c r="K396" s="409">
        <v>1</v>
      </c>
      <c r="L396" s="409" t="s">
        <v>770</v>
      </c>
      <c r="M396" s="409" t="s">
        <v>770</v>
      </c>
      <c r="O396" s="161"/>
      <c r="V396" s="256">
        <f>IF(O396=1,10,100)</f>
        <v>100</v>
      </c>
      <c r="W396" s="256">
        <f>IF(O396=1,1,IF(O396=2,10,100))</f>
        <v>100</v>
      </c>
      <c r="X396" s="256">
        <f>IF(O396=3,20,100)</f>
        <v>100</v>
      </c>
      <c r="Y396" s="256">
        <f>IF(P396=1,10,100)</f>
        <v>100</v>
      </c>
      <c r="Z396" s="256">
        <f>IF(P396=1,1,IF(P396=2,10,100))</f>
        <v>100</v>
      </c>
      <c r="AA396" s="257">
        <f>IF(OR(EXACT(Q396,"1A"),EXACT(Q396,"1B")),0.1,IF(Q396=2,1,100))</f>
        <v>100</v>
      </c>
      <c r="AB396" s="257">
        <f>IF(OR(EXACT(R396,"1A"),EXACT(R396,"1B")),0.1,IF(R396=2,1,100))</f>
        <v>100</v>
      </c>
      <c r="AC396" s="257">
        <f>IF(OR(EXACT(S396,"1A"),EXACT(S396,"1B")),0.3,IF(S396=2,3,100))</f>
        <v>100</v>
      </c>
      <c r="AF396" s="249">
        <f>IF(OR(OR(EXACT(J396,"1A"),EXACT(J396,"1B"),EXACT(J396,"1C")),K396=1),1,IF(K396=2,10,100))</f>
        <v>1</v>
      </c>
      <c r="AG396" s="249">
        <f>IF(OR(EXACT(J396,"1A"),EXACT(J396,"1B"),EXACT(J396,"1C")),1,IF(J396=2,10,100))</f>
        <v>1</v>
      </c>
      <c r="AH396" s="249">
        <f>IF(OR(EXACT(J396,"1A"),EXACT(J396,"1B"),EXACT(J396,"1C"),K396=1),3,100)</f>
        <v>3</v>
      </c>
      <c r="AI396" s="249">
        <f>IF(OR(EXACT(J396,"1A"),EXACT(J396,"1B"),EXACT(J396,"1C")),5,100)</f>
        <v>5</v>
      </c>
      <c r="AJ396" s="269" t="s">
        <v>25609</v>
      </c>
      <c r="AL396" s="136"/>
      <c r="AM396" s="251"/>
      <c r="AQ396" s="199" t="s">
        <v>1466</v>
      </c>
    </row>
    <row r="397" spans="1:1023" x14ac:dyDescent="0.25">
      <c r="A397" s="245" t="s">
        <v>1467</v>
      </c>
      <c r="B397" s="193">
        <v>397</v>
      </c>
      <c r="C397" s="261" t="s">
        <v>26072</v>
      </c>
      <c r="D397" s="209" t="s">
        <v>1468</v>
      </c>
      <c r="E397" s="253" t="s">
        <v>789</v>
      </c>
      <c r="F397" s="220">
        <v>4</v>
      </c>
      <c r="G397" s="209">
        <v>3</v>
      </c>
      <c r="H397" s="209">
        <v>4</v>
      </c>
      <c r="I397" s="367">
        <v>25</v>
      </c>
      <c r="J397" s="409" t="s">
        <v>770</v>
      </c>
      <c r="K397" s="409">
        <v>1</v>
      </c>
      <c r="L397" s="409" t="s">
        <v>770</v>
      </c>
      <c r="M397" s="409" t="s">
        <v>770</v>
      </c>
      <c r="O397" s="161"/>
      <c r="V397" s="256">
        <f>IF(O397=1,10,100)</f>
        <v>100</v>
      </c>
      <c r="W397" s="256">
        <f>IF(O397=1,1,IF(O397=2,10,100))</f>
        <v>100</v>
      </c>
      <c r="X397" s="256">
        <f>IF(O397=3,20,100)</f>
        <v>100</v>
      </c>
      <c r="Y397" s="256">
        <f>IF(P397=1,10,100)</f>
        <v>100</v>
      </c>
      <c r="Z397" s="256">
        <f>IF(P397=1,1,IF(P397=2,10,100))</f>
        <v>100</v>
      </c>
      <c r="AA397" s="257">
        <f>IF(OR(EXACT(Q397,"1A"),EXACT(Q397,"1B")),0.1,IF(Q397=2,1,100))</f>
        <v>100</v>
      </c>
      <c r="AB397" s="257">
        <f>IF(OR(EXACT(R397,"1A"),EXACT(R397,"1B")),0.1,IF(R397=2,1,100))</f>
        <v>100</v>
      </c>
      <c r="AC397" s="257">
        <f>IF(OR(EXACT(S397,"1A"),EXACT(S397,"1B")),0.3,IF(S397=2,3,100))</f>
        <v>100</v>
      </c>
      <c r="AF397" s="249">
        <f>IF(OR(OR(EXACT(J397,"1A"),EXACT(J397,"1B"),EXACT(J397,"1C")),K397=1),1,IF(K397=2,10,100))</f>
        <v>1</v>
      </c>
      <c r="AG397" s="249">
        <f>IF(OR(EXACT(J397,"1A"),EXACT(J397,"1B"),EXACT(J397,"1C")),1,IF(J397=2,10,100))</f>
        <v>1</v>
      </c>
      <c r="AH397" s="249">
        <f>IF(OR(EXACT(J397,"1A"),EXACT(J397,"1B"),EXACT(J397,"1C"),K397=1),3,100)</f>
        <v>3</v>
      </c>
      <c r="AI397" s="249">
        <f>IF(OR(EXACT(J397,"1A"),EXACT(J397,"1B"),EXACT(J397,"1C")),5,100)</f>
        <v>5</v>
      </c>
      <c r="AJ397" s="269" t="s">
        <v>25849</v>
      </c>
      <c r="AL397" s="220">
        <v>3</v>
      </c>
      <c r="AM397" s="251"/>
      <c r="AQ397" s="199" t="s">
        <v>1469</v>
      </c>
    </row>
    <row r="398" spans="1:1023" x14ac:dyDescent="0.25">
      <c r="A398" s="245" t="s">
        <v>1470</v>
      </c>
      <c r="B398" s="193">
        <v>398</v>
      </c>
      <c r="C398" s="261" t="s">
        <v>26073</v>
      </c>
      <c r="D398" s="209" t="s">
        <v>1471</v>
      </c>
      <c r="F398" s="220">
        <v>4</v>
      </c>
      <c r="G398" s="209">
        <v>4</v>
      </c>
      <c r="I398" s="367">
        <v>0.54</v>
      </c>
      <c r="J398" s="409" t="s">
        <v>770</v>
      </c>
      <c r="K398" s="409">
        <v>1</v>
      </c>
      <c r="O398" s="413">
        <v>3</v>
      </c>
      <c r="V398" s="256">
        <f>IF(O398=1,10,100)</f>
        <v>100</v>
      </c>
      <c r="W398" s="256">
        <f>IF(O398=1,1,IF(O398=2,10,100))</f>
        <v>100</v>
      </c>
      <c r="X398" s="256">
        <f>IF(O398=3,20,100)</f>
        <v>20</v>
      </c>
      <c r="Y398" s="256">
        <f>IF(P398=1,10,100)</f>
        <v>100</v>
      </c>
      <c r="Z398" s="256">
        <f>IF(P398=1,1,IF(P398=2,10,100))</f>
        <v>100</v>
      </c>
      <c r="AA398" s="257">
        <f>IF(OR(EXACT(Q398,"1A"),EXACT(Q398,"1B")),0.1,IF(Q398=2,1,100))</f>
        <v>100</v>
      </c>
      <c r="AB398" s="257">
        <f>IF(OR(EXACT(R398,"1A"),EXACT(R398,"1B")),0.1,IF(R398=2,1,100))</f>
        <v>100</v>
      </c>
      <c r="AC398" s="257">
        <f>IF(OR(EXACT(S398,"1A"),EXACT(S398,"1B")),0.3,IF(S398=2,3,100))</f>
        <v>100</v>
      </c>
      <c r="AF398" s="249">
        <f>IF(OR(OR(EXACT(J398,"1A"),EXACT(J398,"1B"),EXACT(J398,"1C")),K398=1),1,IF(K398=2,10,100))</f>
        <v>1</v>
      </c>
      <c r="AG398" s="249">
        <f>IF(OR(EXACT(J398,"1A"),EXACT(J398,"1B"),EXACT(J398,"1C")),1,IF(J398=2,10,100))</f>
        <v>1</v>
      </c>
      <c r="AH398" s="249">
        <f>IF(OR(EXACT(J398,"1A"),EXACT(J398,"1B"),EXACT(J398,"1C"),K398=1),3,100)</f>
        <v>3</v>
      </c>
      <c r="AI398" s="249">
        <f>IF(OR(EXACT(J398,"1A"),EXACT(J398,"1B"),EXACT(J398,"1C")),5,100)</f>
        <v>5</v>
      </c>
      <c r="AJ398" s="269" t="s">
        <v>25972</v>
      </c>
      <c r="AM398" s="251"/>
      <c r="AQ398" s="285" t="s">
        <v>26074</v>
      </c>
    </row>
    <row r="399" spans="1:1023" x14ac:dyDescent="0.25">
      <c r="A399" s="245" t="s">
        <v>60</v>
      </c>
      <c r="B399" s="193">
        <v>399</v>
      </c>
      <c r="C399" s="261" t="s">
        <v>26075</v>
      </c>
      <c r="D399" s="209" t="s">
        <v>1108</v>
      </c>
      <c r="E399" s="253" t="s">
        <v>844</v>
      </c>
      <c r="F399" s="220">
        <v>4</v>
      </c>
      <c r="G399" s="209">
        <v>3</v>
      </c>
      <c r="H399" s="209">
        <v>3</v>
      </c>
      <c r="I399" s="367">
        <v>8.4</v>
      </c>
      <c r="J399" s="409" t="s">
        <v>771</v>
      </c>
      <c r="K399" s="409">
        <v>1</v>
      </c>
      <c r="L399" s="161"/>
      <c r="M399" s="161"/>
      <c r="N399" s="161"/>
      <c r="O399" s="413">
        <v>3</v>
      </c>
      <c r="P399" s="161"/>
      <c r="Q399" s="161"/>
      <c r="R399" s="161"/>
      <c r="S399" s="161"/>
      <c r="T399" s="161"/>
      <c r="U399" s="161"/>
      <c r="V399" s="256">
        <f>IF(O399=1,10,100)</f>
        <v>100</v>
      </c>
      <c r="W399" s="256">
        <f>IF(O399=1,1,IF(O399=2,10,100))</f>
        <v>100</v>
      </c>
      <c r="X399" s="268">
        <v>1</v>
      </c>
      <c r="Y399" s="256">
        <f>IF(P399=1,10,100)</f>
        <v>100</v>
      </c>
      <c r="Z399" s="256">
        <f>IF(P399=1,1,IF(P399=2,10,100))</f>
        <v>100</v>
      </c>
      <c r="AA399" s="257">
        <f>IF(OR(EXACT(Q399,"1A"),EXACT(Q399,"1B")),0.1,IF(Q399=2,1,100))</f>
        <v>100</v>
      </c>
      <c r="AB399" s="257">
        <f>IF(OR(EXACT(R399,"1A"),EXACT(R399,"1B")),0.1,IF(R399=2,1,100))</f>
        <v>100</v>
      </c>
      <c r="AC399" s="257">
        <f>IF(OR(EXACT(S399,"1A"),EXACT(S399,"1B")),0.3,IF(S399=2,3,100))</f>
        <v>100</v>
      </c>
      <c r="AD399" s="136"/>
      <c r="AE399" s="136"/>
      <c r="AF399" s="249">
        <f>IF(OR(OR(EXACT(J399,"1A"),EXACT(J399,"1B"),EXACT(J399,"1C")),K399=1),1,IF(K399=2,10,100))</f>
        <v>1</v>
      </c>
      <c r="AG399" s="249">
        <f>IF(OR(EXACT(J399,"1A"),EXACT(J399,"1B"),EXACT(J399,"1C")),1,IF(J399=2,10,100))</f>
        <v>1</v>
      </c>
      <c r="AH399" s="249">
        <f>IF(OR(EXACT(J399,"1A"),EXACT(J399,"1B"),EXACT(J399,"1C"),K399=1),3,100)</f>
        <v>3</v>
      </c>
      <c r="AI399" s="249">
        <f>IF(OR(EXACT(J399,"1A"),EXACT(J399,"1B"),EXACT(J399,"1C")),5,100)</f>
        <v>5</v>
      </c>
      <c r="AJ399" s="269" t="s">
        <v>26076</v>
      </c>
      <c r="AK399" s="136"/>
      <c r="AL399" s="136"/>
      <c r="AM399" s="251"/>
      <c r="AN399" s="136"/>
      <c r="AO399" s="136"/>
      <c r="AP399" s="136"/>
      <c r="AQ399" s="272" t="s">
        <v>26077</v>
      </c>
      <c r="AR399" s="136"/>
      <c r="AS399" s="136"/>
      <c r="AT399" s="136"/>
      <c r="AU399" s="136"/>
      <c r="AV399" s="136"/>
      <c r="AW399" s="136"/>
      <c r="AX399" s="136"/>
      <c r="AY399" s="136"/>
      <c r="AZ399" s="136"/>
      <c r="BA399" s="136"/>
      <c r="BB399" s="136"/>
      <c r="BC399" s="136"/>
      <c r="BD399" s="136"/>
      <c r="BE399" s="136"/>
      <c r="BF399" s="136"/>
      <c r="BG399" s="136"/>
      <c r="BH399" s="136"/>
      <c r="BI399" s="136"/>
      <c r="BJ399" s="136"/>
      <c r="BK399" s="136"/>
      <c r="BL399" s="136"/>
      <c r="BM399" s="136"/>
      <c r="BN399" s="136"/>
      <c r="BO399" s="136"/>
      <c r="BP399" s="136"/>
      <c r="BQ399" s="136"/>
      <c r="BR399" s="136"/>
      <c r="BS399" s="136"/>
      <c r="BT399" s="136"/>
      <c r="BU399" s="136"/>
      <c r="BV399" s="136"/>
      <c r="BW399" s="136"/>
      <c r="BX399" s="136"/>
      <c r="BY399" s="136"/>
      <c r="BZ399" s="136"/>
      <c r="CA399" s="136"/>
      <c r="CB399" s="136"/>
      <c r="CC399" s="136"/>
      <c r="CD399" s="136"/>
      <c r="CE399" s="136"/>
      <c r="CF399" s="136"/>
      <c r="CG399" s="136"/>
      <c r="CH399" s="136"/>
      <c r="CI399" s="136"/>
      <c r="CJ399" s="136"/>
      <c r="CK399" s="136"/>
      <c r="CL399" s="136"/>
      <c r="CM399" s="136"/>
      <c r="CN399" s="136"/>
      <c r="CO399" s="136"/>
      <c r="CP399" s="136"/>
      <c r="CQ399" s="136"/>
      <c r="CR399" s="136"/>
      <c r="CS399" s="136"/>
      <c r="CT399" s="136"/>
      <c r="CU399" s="136"/>
      <c r="CV399" s="136"/>
      <c r="CW399" s="136"/>
      <c r="CX399" s="136"/>
      <c r="CY399" s="136"/>
      <c r="CZ399" s="136"/>
      <c r="DA399" s="136"/>
      <c r="DB399" s="136"/>
      <c r="DC399" s="136"/>
      <c r="DD399" s="136"/>
      <c r="DE399" s="136"/>
      <c r="DF399" s="136"/>
      <c r="DG399" s="136"/>
      <c r="DH399" s="136"/>
      <c r="DI399" s="136"/>
      <c r="DJ399" s="136"/>
      <c r="DK399" s="136"/>
      <c r="DL399" s="136"/>
      <c r="DM399" s="136"/>
      <c r="DN399" s="136"/>
      <c r="DO399" s="136"/>
      <c r="DP399" s="136"/>
      <c r="DQ399" s="136"/>
      <c r="DR399" s="136"/>
      <c r="DS399" s="136"/>
      <c r="DT399" s="136"/>
      <c r="DU399" s="136"/>
      <c r="DV399" s="136"/>
      <c r="DW399" s="136"/>
      <c r="DX399" s="136"/>
      <c r="DY399" s="136"/>
      <c r="DZ399" s="136"/>
      <c r="EA399" s="136"/>
      <c r="EB399" s="136"/>
      <c r="EC399" s="136"/>
      <c r="ED399" s="136"/>
      <c r="EE399" s="136"/>
      <c r="EF399" s="136"/>
      <c r="EG399" s="136"/>
      <c r="EH399" s="136"/>
      <c r="EI399" s="136"/>
      <c r="EJ399" s="136"/>
      <c r="EK399" s="136"/>
      <c r="EL399" s="136"/>
      <c r="EM399" s="136"/>
      <c r="EN399" s="136"/>
      <c r="EO399" s="136"/>
      <c r="EP399" s="136"/>
      <c r="EQ399" s="136"/>
      <c r="ER399" s="136"/>
      <c r="ES399" s="136"/>
      <c r="ET399" s="136"/>
      <c r="EU399" s="136"/>
      <c r="EV399" s="136"/>
      <c r="EW399" s="136"/>
      <c r="EX399" s="136"/>
      <c r="EY399" s="136"/>
      <c r="EZ399" s="136"/>
      <c r="FA399" s="136"/>
      <c r="FB399" s="136"/>
      <c r="FC399" s="136"/>
      <c r="FD399" s="136"/>
      <c r="FE399" s="136"/>
      <c r="FF399" s="136"/>
      <c r="FG399" s="136"/>
      <c r="FH399" s="136"/>
      <c r="FI399" s="136"/>
      <c r="FJ399" s="136"/>
      <c r="FK399" s="136"/>
      <c r="FL399" s="136"/>
      <c r="FM399" s="136"/>
      <c r="FN399" s="136"/>
      <c r="FO399" s="136"/>
      <c r="FP399" s="136"/>
      <c r="FQ399" s="136"/>
      <c r="FR399" s="136"/>
      <c r="FS399" s="136"/>
      <c r="FT399" s="136"/>
      <c r="FU399" s="136"/>
      <c r="FV399" s="136"/>
      <c r="FW399" s="136"/>
      <c r="FX399" s="136"/>
      <c r="FY399" s="136"/>
      <c r="FZ399" s="136"/>
      <c r="GA399" s="136"/>
      <c r="GB399" s="136"/>
      <c r="GC399" s="136"/>
      <c r="GD399" s="136"/>
      <c r="GE399" s="136"/>
      <c r="GF399" s="136"/>
      <c r="GG399" s="136"/>
      <c r="GH399" s="136"/>
      <c r="GI399" s="136"/>
      <c r="GJ399" s="136"/>
      <c r="GK399" s="136"/>
      <c r="GL399" s="136"/>
      <c r="GM399" s="136"/>
      <c r="GN399" s="136"/>
      <c r="GO399" s="136"/>
      <c r="GP399" s="136"/>
      <c r="GQ399" s="136"/>
      <c r="GR399" s="136"/>
      <c r="GS399" s="136"/>
      <c r="GT399" s="136"/>
      <c r="GU399" s="136"/>
      <c r="GV399" s="136"/>
      <c r="GW399" s="136"/>
      <c r="GX399" s="136"/>
      <c r="GY399" s="136"/>
      <c r="GZ399" s="136"/>
      <c r="HA399" s="136"/>
      <c r="HB399" s="136"/>
      <c r="HC399" s="136"/>
      <c r="HD399" s="136"/>
      <c r="HE399" s="136"/>
      <c r="HF399" s="136"/>
      <c r="HG399" s="136"/>
      <c r="HH399" s="136"/>
      <c r="HI399" s="136"/>
      <c r="HJ399" s="136"/>
      <c r="HK399" s="136"/>
      <c r="HL399" s="136"/>
      <c r="HM399" s="136"/>
      <c r="HN399" s="136"/>
      <c r="HO399" s="136"/>
      <c r="HP399" s="136"/>
      <c r="HQ399" s="136"/>
      <c r="HR399" s="136"/>
      <c r="HS399" s="136"/>
      <c r="HT399" s="136"/>
      <c r="HU399" s="136"/>
      <c r="HV399" s="136"/>
      <c r="HW399" s="136"/>
      <c r="HX399" s="136"/>
      <c r="HY399" s="136"/>
      <c r="HZ399" s="136"/>
      <c r="IA399" s="136"/>
      <c r="IB399" s="136"/>
      <c r="IC399" s="136"/>
      <c r="ID399" s="136"/>
      <c r="IE399" s="136"/>
      <c r="IF399" s="136"/>
      <c r="IG399" s="136"/>
      <c r="IH399" s="136"/>
      <c r="II399" s="136"/>
      <c r="IJ399" s="136"/>
      <c r="IK399" s="136"/>
      <c r="IL399" s="136"/>
      <c r="IM399" s="136"/>
      <c r="IN399" s="136"/>
      <c r="IO399" s="136"/>
      <c r="IP399" s="136"/>
      <c r="IQ399" s="136"/>
      <c r="IR399" s="136"/>
      <c r="IS399" s="136"/>
      <c r="IT399" s="136"/>
      <c r="IU399" s="136"/>
      <c r="IV399" s="136"/>
      <c r="IW399" s="136"/>
      <c r="IX399" s="136"/>
      <c r="IY399" s="136"/>
      <c r="IZ399" s="136"/>
      <c r="JA399" s="136"/>
      <c r="JB399" s="136"/>
      <c r="JC399" s="136"/>
      <c r="JD399" s="136"/>
      <c r="JE399" s="136"/>
      <c r="JF399" s="136"/>
      <c r="JG399" s="136"/>
      <c r="JH399" s="136"/>
      <c r="JI399" s="136"/>
      <c r="JJ399" s="136"/>
      <c r="JK399" s="136"/>
      <c r="JL399" s="136"/>
      <c r="JM399" s="136"/>
      <c r="JN399" s="136"/>
      <c r="JO399" s="136"/>
      <c r="JP399" s="136"/>
      <c r="JQ399" s="136"/>
      <c r="JR399" s="136"/>
      <c r="JS399" s="136"/>
      <c r="JT399" s="136"/>
      <c r="JU399" s="136"/>
      <c r="JV399" s="136"/>
      <c r="JW399" s="136"/>
      <c r="JX399" s="136"/>
      <c r="JY399" s="136"/>
      <c r="JZ399" s="136"/>
      <c r="KA399" s="136"/>
      <c r="KB399" s="136"/>
      <c r="KC399" s="136"/>
      <c r="KD399" s="136"/>
      <c r="KE399" s="136"/>
      <c r="KF399" s="136"/>
      <c r="KG399" s="136"/>
      <c r="KH399" s="136"/>
      <c r="KI399" s="136"/>
      <c r="KJ399" s="136"/>
      <c r="KK399" s="136"/>
      <c r="KL399" s="136"/>
      <c r="KM399" s="136"/>
      <c r="KN399" s="136"/>
      <c r="KO399" s="136"/>
      <c r="KP399" s="136"/>
      <c r="KQ399" s="136"/>
      <c r="KR399" s="136"/>
      <c r="KS399" s="136"/>
      <c r="KT399" s="136"/>
      <c r="KU399" s="136"/>
      <c r="KV399" s="136"/>
      <c r="KW399" s="136"/>
      <c r="KX399" s="136"/>
      <c r="KY399" s="136"/>
      <c r="KZ399" s="136"/>
      <c r="LA399" s="136"/>
      <c r="LB399" s="136"/>
      <c r="LC399" s="136"/>
      <c r="LD399" s="136"/>
      <c r="LE399" s="136"/>
      <c r="LF399" s="136"/>
      <c r="LG399" s="136"/>
      <c r="LH399" s="136"/>
      <c r="LI399" s="136"/>
      <c r="LJ399" s="136"/>
      <c r="LK399" s="136"/>
      <c r="LL399" s="136"/>
      <c r="LM399" s="136"/>
      <c r="LN399" s="136"/>
      <c r="LO399" s="136"/>
      <c r="LP399" s="136"/>
      <c r="LQ399" s="136"/>
      <c r="LR399" s="136"/>
      <c r="LS399" s="136"/>
      <c r="LT399" s="136"/>
      <c r="LU399" s="136"/>
      <c r="LV399" s="136"/>
      <c r="LW399" s="136"/>
      <c r="LX399" s="136"/>
      <c r="LY399" s="136"/>
      <c r="LZ399" s="136"/>
      <c r="MA399" s="136"/>
      <c r="MB399" s="136"/>
      <c r="MC399" s="136"/>
      <c r="MD399" s="136"/>
      <c r="ME399" s="136"/>
      <c r="MF399" s="136"/>
      <c r="MG399" s="136"/>
      <c r="MH399" s="136"/>
      <c r="MI399" s="136"/>
      <c r="MJ399" s="136"/>
      <c r="MK399" s="136"/>
      <c r="ML399" s="136"/>
      <c r="MM399" s="136"/>
      <c r="MN399" s="136"/>
      <c r="MO399" s="136"/>
      <c r="MP399" s="136"/>
      <c r="MQ399" s="136"/>
      <c r="MR399" s="136"/>
      <c r="MS399" s="136"/>
      <c r="MT399" s="136"/>
      <c r="MU399" s="136"/>
      <c r="MV399" s="136"/>
      <c r="MW399" s="136"/>
      <c r="MX399" s="136"/>
      <c r="MY399" s="136"/>
      <c r="MZ399" s="136"/>
      <c r="NA399" s="136"/>
      <c r="NB399" s="136"/>
      <c r="NC399" s="136"/>
      <c r="ND399" s="136"/>
      <c r="NE399" s="136"/>
      <c r="NF399" s="136"/>
      <c r="NG399" s="136"/>
      <c r="NH399" s="136"/>
      <c r="NI399" s="136"/>
      <c r="NJ399" s="136"/>
      <c r="NK399" s="136"/>
      <c r="NL399" s="136"/>
      <c r="NM399" s="136"/>
      <c r="NN399" s="136"/>
      <c r="NO399" s="136"/>
      <c r="NP399" s="136"/>
      <c r="NQ399" s="136"/>
      <c r="NR399" s="136"/>
      <c r="NS399" s="136"/>
      <c r="NT399" s="136"/>
      <c r="NU399" s="136"/>
      <c r="NV399" s="136"/>
      <c r="NW399" s="136"/>
      <c r="NX399" s="136"/>
      <c r="NY399" s="136"/>
      <c r="NZ399" s="136"/>
      <c r="OA399" s="136"/>
      <c r="OB399" s="136"/>
      <c r="OC399" s="136"/>
      <c r="OD399" s="136"/>
      <c r="OE399" s="136"/>
      <c r="OF399" s="136"/>
      <c r="OG399" s="136"/>
      <c r="OH399" s="136"/>
      <c r="OI399" s="136"/>
      <c r="OJ399" s="136"/>
      <c r="OK399" s="136"/>
      <c r="OL399" s="136"/>
      <c r="OM399" s="136"/>
      <c r="ON399" s="136"/>
      <c r="OO399" s="136"/>
      <c r="OP399" s="136"/>
      <c r="OQ399" s="136"/>
      <c r="OR399" s="136"/>
      <c r="OS399" s="136"/>
      <c r="OT399" s="136"/>
      <c r="OU399" s="136"/>
      <c r="OV399" s="136"/>
      <c r="OW399" s="136"/>
      <c r="OX399" s="136"/>
      <c r="OY399" s="136"/>
      <c r="OZ399" s="136"/>
      <c r="PA399" s="136"/>
      <c r="PB399" s="136"/>
      <c r="PC399" s="136"/>
      <c r="PD399" s="136"/>
      <c r="PE399" s="136"/>
      <c r="PF399" s="136"/>
      <c r="PG399" s="136"/>
      <c r="PH399" s="136"/>
      <c r="PI399" s="136"/>
      <c r="PJ399" s="136"/>
      <c r="PK399" s="136"/>
      <c r="PL399" s="136"/>
      <c r="PM399" s="136"/>
      <c r="PN399" s="136"/>
      <c r="PO399" s="136"/>
      <c r="PP399" s="136"/>
      <c r="PQ399" s="136"/>
      <c r="PR399" s="136"/>
      <c r="PS399" s="136"/>
      <c r="PT399" s="136"/>
      <c r="PU399" s="136"/>
      <c r="PV399" s="136"/>
      <c r="PW399" s="136"/>
      <c r="PX399" s="136"/>
      <c r="PY399" s="136"/>
      <c r="PZ399" s="136"/>
      <c r="QA399" s="136"/>
      <c r="QB399" s="136"/>
      <c r="QC399" s="136"/>
      <c r="QD399" s="136"/>
      <c r="QE399" s="136"/>
      <c r="QF399" s="136"/>
      <c r="QG399" s="136"/>
      <c r="QH399" s="136"/>
      <c r="QI399" s="136"/>
      <c r="QJ399" s="136"/>
      <c r="QK399" s="136"/>
      <c r="QL399" s="136"/>
      <c r="QM399" s="136"/>
      <c r="QN399" s="136"/>
      <c r="QO399" s="136"/>
      <c r="QP399" s="136"/>
      <c r="QQ399" s="136"/>
      <c r="QR399" s="136"/>
      <c r="QS399" s="136"/>
      <c r="QT399" s="136"/>
      <c r="QU399" s="136"/>
      <c r="QV399" s="136"/>
      <c r="QW399" s="136"/>
      <c r="QX399" s="136"/>
      <c r="QY399" s="136"/>
      <c r="QZ399" s="136"/>
      <c r="RA399" s="136"/>
      <c r="RB399" s="136"/>
      <c r="RC399" s="136"/>
      <c r="RD399" s="136"/>
      <c r="RE399" s="136"/>
      <c r="RF399" s="136"/>
      <c r="RG399" s="136"/>
      <c r="RH399" s="136"/>
      <c r="RI399" s="136"/>
      <c r="RJ399" s="136"/>
      <c r="RK399" s="136"/>
      <c r="RL399" s="136"/>
      <c r="RM399" s="136"/>
      <c r="RN399" s="136"/>
      <c r="RO399" s="136"/>
      <c r="RP399" s="136"/>
      <c r="RQ399" s="136"/>
      <c r="RR399" s="136"/>
      <c r="RS399" s="136"/>
      <c r="RT399" s="136"/>
      <c r="RU399" s="136"/>
      <c r="RV399" s="136"/>
      <c r="RW399" s="136"/>
      <c r="RX399" s="136"/>
      <c r="RY399" s="136"/>
      <c r="RZ399" s="136"/>
      <c r="SA399" s="136"/>
      <c r="SB399" s="136"/>
      <c r="SC399" s="136"/>
      <c r="SD399" s="136"/>
      <c r="SE399" s="136"/>
      <c r="SF399" s="136"/>
      <c r="SG399" s="136"/>
      <c r="SH399" s="136"/>
      <c r="SI399" s="136"/>
      <c r="SJ399" s="136"/>
      <c r="SK399" s="136"/>
      <c r="SL399" s="136"/>
      <c r="SM399" s="136"/>
      <c r="SN399" s="136"/>
      <c r="SO399" s="136"/>
      <c r="SP399" s="136"/>
      <c r="SQ399" s="136"/>
      <c r="SR399" s="136"/>
      <c r="SS399" s="136"/>
      <c r="ST399" s="136"/>
      <c r="SU399" s="136"/>
      <c r="SV399" s="136"/>
      <c r="SW399" s="136"/>
      <c r="SX399" s="136"/>
      <c r="SY399" s="136"/>
      <c r="SZ399" s="136"/>
      <c r="TA399" s="136"/>
      <c r="TB399" s="136"/>
      <c r="TC399" s="136"/>
      <c r="TD399" s="136"/>
      <c r="TE399" s="136"/>
      <c r="TF399" s="136"/>
      <c r="TG399" s="136"/>
      <c r="TH399" s="136"/>
      <c r="TI399" s="136"/>
      <c r="TJ399" s="136"/>
      <c r="TK399" s="136"/>
      <c r="TL399" s="136"/>
      <c r="TM399" s="136"/>
      <c r="TN399" s="136"/>
      <c r="TO399" s="136"/>
      <c r="TP399" s="136"/>
      <c r="TQ399" s="136"/>
      <c r="TR399" s="136"/>
      <c r="TS399" s="136"/>
      <c r="TT399" s="136"/>
      <c r="TU399" s="136"/>
      <c r="TV399" s="136"/>
      <c r="TW399" s="136"/>
      <c r="TX399" s="136"/>
      <c r="TY399" s="136"/>
      <c r="TZ399" s="136"/>
      <c r="UA399" s="136"/>
      <c r="UB399" s="136"/>
      <c r="UC399" s="136"/>
      <c r="UD399" s="136"/>
      <c r="UE399" s="136"/>
      <c r="UF399" s="136"/>
      <c r="UG399" s="136"/>
      <c r="UH399" s="136"/>
      <c r="UI399" s="136"/>
      <c r="UJ399" s="136"/>
      <c r="UK399" s="136"/>
      <c r="UL399" s="136"/>
      <c r="UM399" s="136"/>
      <c r="UN399" s="136"/>
      <c r="UO399" s="136"/>
      <c r="UP399" s="136"/>
      <c r="UQ399" s="136"/>
      <c r="UR399" s="136"/>
      <c r="US399" s="136"/>
      <c r="UT399" s="136"/>
      <c r="UU399" s="136"/>
      <c r="UV399" s="136"/>
      <c r="UW399" s="136"/>
      <c r="UX399" s="136"/>
      <c r="UY399" s="136"/>
      <c r="UZ399" s="136"/>
      <c r="VA399" s="136"/>
      <c r="VB399" s="136"/>
      <c r="VC399" s="136"/>
      <c r="VD399" s="136"/>
      <c r="VE399" s="136"/>
      <c r="VF399" s="136"/>
      <c r="VG399" s="136"/>
      <c r="VH399" s="136"/>
      <c r="VI399" s="136"/>
      <c r="VJ399" s="136"/>
      <c r="VK399" s="136"/>
      <c r="VL399" s="136"/>
      <c r="VM399" s="136"/>
      <c r="VN399" s="136"/>
      <c r="VO399" s="136"/>
      <c r="VP399" s="136"/>
      <c r="VQ399" s="136"/>
      <c r="VR399" s="136"/>
      <c r="VS399" s="136"/>
      <c r="VT399" s="136"/>
      <c r="VU399" s="136"/>
      <c r="VV399" s="136"/>
      <c r="VW399" s="136"/>
      <c r="VX399" s="136"/>
      <c r="VY399" s="136"/>
      <c r="VZ399" s="136"/>
      <c r="WA399" s="136"/>
      <c r="WB399" s="136"/>
      <c r="WC399" s="136"/>
      <c r="WD399" s="136"/>
      <c r="WE399" s="136"/>
      <c r="WF399" s="136"/>
      <c r="WG399" s="136"/>
      <c r="WH399" s="136"/>
      <c r="WI399" s="136"/>
      <c r="WJ399" s="136"/>
      <c r="WK399" s="136"/>
      <c r="WL399" s="136"/>
      <c r="WM399" s="136"/>
      <c r="WN399" s="136"/>
      <c r="WO399" s="136"/>
      <c r="WP399" s="136"/>
      <c r="WQ399" s="136"/>
      <c r="WR399" s="136"/>
      <c r="WS399" s="136"/>
      <c r="WT399" s="136"/>
      <c r="WU399" s="136"/>
      <c r="WV399" s="136"/>
      <c r="WW399" s="136"/>
      <c r="WX399" s="136"/>
      <c r="WY399" s="136"/>
      <c r="WZ399" s="136"/>
      <c r="XA399" s="136"/>
      <c r="XB399" s="136"/>
      <c r="XC399" s="136"/>
      <c r="XD399" s="136"/>
      <c r="XE399" s="136"/>
      <c r="XF399" s="136"/>
      <c r="XG399" s="136"/>
      <c r="XH399" s="136"/>
      <c r="XI399" s="136"/>
      <c r="XJ399" s="136"/>
      <c r="XK399" s="136"/>
      <c r="XL399" s="136"/>
      <c r="XM399" s="136"/>
      <c r="XN399" s="136"/>
      <c r="XO399" s="136"/>
      <c r="XP399" s="136"/>
      <c r="XQ399" s="136"/>
      <c r="XR399" s="136"/>
      <c r="XS399" s="136"/>
      <c r="XT399" s="136"/>
      <c r="XU399" s="136"/>
      <c r="XV399" s="136"/>
      <c r="XW399" s="136"/>
      <c r="XX399" s="136"/>
      <c r="XY399" s="136"/>
      <c r="XZ399" s="136"/>
      <c r="YA399" s="136"/>
      <c r="YB399" s="136"/>
      <c r="YC399" s="136"/>
      <c r="YD399" s="136"/>
      <c r="YE399" s="136"/>
      <c r="YF399" s="136"/>
      <c r="YG399" s="136"/>
      <c r="YH399" s="136"/>
      <c r="YI399" s="136"/>
      <c r="YJ399" s="136"/>
      <c r="YK399" s="136"/>
      <c r="YL399" s="136"/>
      <c r="YM399" s="136"/>
      <c r="YN399" s="136"/>
      <c r="YO399" s="136"/>
      <c r="YP399" s="136"/>
      <c r="YQ399" s="136"/>
      <c r="YR399" s="136"/>
      <c r="YS399" s="136"/>
      <c r="YT399" s="136"/>
      <c r="YU399" s="136"/>
      <c r="YV399" s="136"/>
      <c r="YW399" s="136"/>
      <c r="YX399" s="136"/>
      <c r="YY399" s="136"/>
      <c r="YZ399" s="136"/>
      <c r="ZA399" s="136"/>
      <c r="ZB399" s="136"/>
      <c r="ZC399" s="136"/>
      <c r="ZD399" s="136"/>
      <c r="ZE399" s="136"/>
      <c r="ZF399" s="136"/>
      <c r="ZG399" s="136"/>
      <c r="ZH399" s="136"/>
      <c r="ZI399" s="136"/>
      <c r="ZJ399" s="136"/>
      <c r="ZK399" s="136"/>
      <c r="ZL399" s="136"/>
      <c r="ZM399" s="136"/>
      <c r="ZN399" s="136"/>
      <c r="ZO399" s="136"/>
      <c r="ZP399" s="136"/>
      <c r="ZQ399" s="136"/>
      <c r="ZR399" s="136"/>
      <c r="ZS399" s="136"/>
      <c r="ZT399" s="136"/>
      <c r="ZU399" s="136"/>
      <c r="ZV399" s="136"/>
      <c r="ZW399" s="136"/>
      <c r="ZX399" s="136"/>
      <c r="ZY399" s="136"/>
      <c r="ZZ399" s="136"/>
      <c r="AAA399" s="136"/>
      <c r="AAB399" s="136"/>
      <c r="AAC399" s="136"/>
      <c r="AAD399" s="136"/>
      <c r="AAE399" s="136"/>
      <c r="AAF399" s="136"/>
      <c r="AAG399" s="136"/>
      <c r="AAH399" s="136"/>
      <c r="AAI399" s="136"/>
      <c r="AAJ399" s="136"/>
      <c r="AAK399" s="136"/>
      <c r="AAL399" s="136"/>
      <c r="AAM399" s="136"/>
      <c r="AAN399" s="136"/>
      <c r="AAO399" s="136"/>
      <c r="AAP399" s="136"/>
      <c r="AAQ399" s="136"/>
      <c r="AAR399" s="136"/>
      <c r="AAS399" s="136"/>
      <c r="AAT399" s="136"/>
      <c r="AAU399" s="136"/>
      <c r="AAV399" s="136"/>
      <c r="AAW399" s="136"/>
      <c r="AAX399" s="136"/>
      <c r="AAY399" s="136"/>
      <c r="AAZ399" s="136"/>
      <c r="ABA399" s="136"/>
      <c r="ABB399" s="136"/>
      <c r="ABC399" s="136"/>
      <c r="ABD399" s="136"/>
      <c r="ABE399" s="136"/>
      <c r="ABF399" s="136"/>
      <c r="ABG399" s="136"/>
      <c r="ABH399" s="136"/>
      <c r="ABI399" s="136"/>
      <c r="ABJ399" s="136"/>
      <c r="ABK399" s="136"/>
      <c r="ABL399" s="136"/>
      <c r="ABM399" s="136"/>
      <c r="ABN399" s="136"/>
      <c r="ABO399" s="136"/>
      <c r="ABP399" s="136"/>
      <c r="ABQ399" s="136"/>
      <c r="ABR399" s="136"/>
      <c r="ABS399" s="136"/>
      <c r="ABT399" s="136"/>
      <c r="ABU399" s="136"/>
      <c r="ABV399" s="136"/>
      <c r="ABW399" s="136"/>
      <c r="ABX399" s="136"/>
      <c r="ABY399" s="136"/>
      <c r="ABZ399" s="136"/>
      <c r="ACA399" s="136"/>
      <c r="ACB399" s="136"/>
      <c r="ACC399" s="136"/>
      <c r="ACD399" s="136"/>
      <c r="ACE399" s="136"/>
      <c r="ACF399" s="136"/>
      <c r="ACG399" s="136"/>
      <c r="ACH399" s="136"/>
      <c r="ACI399" s="136"/>
      <c r="ACJ399" s="136"/>
      <c r="ACK399" s="136"/>
      <c r="ACL399" s="136"/>
      <c r="ACM399" s="136"/>
      <c r="ACN399" s="136"/>
      <c r="ACO399" s="136"/>
      <c r="ACP399" s="136"/>
      <c r="ACQ399" s="136"/>
      <c r="ACR399" s="136"/>
      <c r="ACS399" s="136"/>
      <c r="ACT399" s="136"/>
      <c r="ACU399" s="136"/>
      <c r="ACV399" s="136"/>
      <c r="ACW399" s="136"/>
      <c r="ACX399" s="136"/>
      <c r="ACY399" s="136"/>
      <c r="ACZ399" s="136"/>
      <c r="ADA399" s="136"/>
      <c r="ADB399" s="136"/>
      <c r="ADC399" s="136"/>
      <c r="ADD399" s="136"/>
      <c r="ADE399" s="136"/>
      <c r="ADF399" s="136"/>
      <c r="ADG399" s="136"/>
      <c r="ADH399" s="136"/>
      <c r="ADI399" s="136"/>
      <c r="ADJ399" s="136"/>
      <c r="ADK399" s="136"/>
      <c r="ADL399" s="136"/>
      <c r="ADM399" s="136"/>
      <c r="ADN399" s="136"/>
      <c r="ADO399" s="136"/>
      <c r="ADP399" s="136"/>
      <c r="ADQ399" s="136"/>
      <c r="ADR399" s="136"/>
      <c r="ADS399" s="136"/>
      <c r="ADT399" s="136"/>
      <c r="ADU399" s="136"/>
      <c r="ADV399" s="136"/>
      <c r="ADW399" s="136"/>
      <c r="ADX399" s="136"/>
      <c r="ADY399" s="136"/>
      <c r="ADZ399" s="136"/>
      <c r="AEA399" s="136"/>
      <c r="AEB399" s="136"/>
      <c r="AEC399" s="136"/>
      <c r="AED399" s="136"/>
      <c r="AEE399" s="136"/>
      <c r="AEF399" s="136"/>
      <c r="AEG399" s="136"/>
      <c r="AEH399" s="136"/>
      <c r="AEI399" s="136"/>
      <c r="AEJ399" s="136"/>
      <c r="AEK399" s="136"/>
      <c r="AEL399" s="136"/>
      <c r="AEM399" s="136"/>
      <c r="AEN399" s="136"/>
      <c r="AEO399" s="136"/>
      <c r="AEP399" s="136"/>
      <c r="AEQ399" s="136"/>
      <c r="AER399" s="136"/>
      <c r="AES399" s="136"/>
      <c r="AET399" s="136"/>
      <c r="AEU399" s="136"/>
      <c r="AEV399" s="136"/>
      <c r="AEW399" s="136"/>
      <c r="AEX399" s="136"/>
      <c r="AEY399" s="136"/>
      <c r="AEZ399" s="136"/>
      <c r="AFA399" s="136"/>
      <c r="AFB399" s="136"/>
      <c r="AFC399" s="136"/>
      <c r="AFD399" s="136"/>
      <c r="AFE399" s="136"/>
      <c r="AFF399" s="136"/>
      <c r="AFG399" s="136"/>
      <c r="AFH399" s="136"/>
      <c r="AFI399" s="136"/>
      <c r="AFJ399" s="136"/>
      <c r="AFK399" s="136"/>
      <c r="AFL399" s="136"/>
      <c r="AFM399" s="136"/>
      <c r="AFN399" s="136"/>
      <c r="AFO399" s="136"/>
      <c r="AFP399" s="136"/>
      <c r="AFQ399" s="136"/>
      <c r="AFR399" s="136"/>
      <c r="AFS399" s="136"/>
      <c r="AFT399" s="136"/>
      <c r="AFU399" s="136"/>
      <c r="AFV399" s="136"/>
      <c r="AFW399" s="136"/>
      <c r="AFX399" s="136"/>
      <c r="AFY399" s="136"/>
      <c r="AFZ399" s="136"/>
      <c r="AGA399" s="136"/>
      <c r="AGB399" s="136"/>
      <c r="AGC399" s="136"/>
      <c r="AGD399" s="136"/>
      <c r="AGE399" s="136"/>
      <c r="AGF399" s="136"/>
      <c r="AGG399" s="136"/>
      <c r="AGH399" s="136"/>
      <c r="AGI399" s="136"/>
      <c r="AGJ399" s="136"/>
      <c r="AGK399" s="136"/>
      <c r="AGL399" s="136"/>
      <c r="AGM399" s="136"/>
      <c r="AGN399" s="136"/>
      <c r="AGO399" s="136"/>
      <c r="AGP399" s="136"/>
      <c r="AGQ399" s="136"/>
      <c r="AGR399" s="136"/>
      <c r="AGS399" s="136"/>
      <c r="AGT399" s="136"/>
      <c r="AGU399" s="136"/>
      <c r="AGV399" s="136"/>
      <c r="AGW399" s="136"/>
      <c r="AGX399" s="136"/>
      <c r="AGY399" s="136"/>
      <c r="AGZ399" s="136"/>
      <c r="AHA399" s="136"/>
      <c r="AHB399" s="136"/>
      <c r="AHC399" s="136"/>
      <c r="AHD399" s="136"/>
      <c r="AHE399" s="136"/>
      <c r="AHF399" s="136"/>
      <c r="AHG399" s="136"/>
      <c r="AHH399" s="136"/>
      <c r="AHI399" s="136"/>
      <c r="AHJ399" s="136"/>
      <c r="AHK399" s="136"/>
      <c r="AHL399" s="136"/>
      <c r="AHM399" s="136"/>
      <c r="AHN399" s="136"/>
      <c r="AHO399" s="136"/>
      <c r="AHP399" s="136"/>
      <c r="AHQ399" s="136"/>
      <c r="AHR399" s="136"/>
      <c r="AHS399" s="136"/>
      <c r="AHT399" s="136"/>
      <c r="AHU399" s="136"/>
      <c r="AHV399" s="136"/>
      <c r="AHW399" s="136"/>
      <c r="AHX399" s="136"/>
      <c r="AHY399" s="136"/>
      <c r="AHZ399" s="136"/>
      <c r="AIA399" s="136"/>
      <c r="AIB399" s="136"/>
      <c r="AIC399" s="136"/>
      <c r="AID399" s="136"/>
      <c r="AIE399" s="136"/>
      <c r="AIF399" s="136"/>
      <c r="AIG399" s="136"/>
      <c r="AIH399" s="136"/>
      <c r="AII399" s="136"/>
      <c r="AIJ399" s="136"/>
      <c r="AIK399" s="136"/>
      <c r="AIL399" s="136"/>
      <c r="AIM399" s="136"/>
      <c r="AIN399" s="136"/>
      <c r="AIO399" s="136"/>
      <c r="AIP399" s="136"/>
      <c r="AIQ399" s="136"/>
      <c r="AIR399" s="136"/>
      <c r="AIS399" s="136"/>
      <c r="AIT399" s="136"/>
      <c r="AIU399" s="136"/>
      <c r="AIV399" s="136"/>
      <c r="AIW399" s="136"/>
      <c r="AIX399" s="136"/>
      <c r="AIY399" s="136"/>
      <c r="AIZ399" s="136"/>
      <c r="AJA399" s="136"/>
      <c r="AJB399" s="136"/>
      <c r="AJC399" s="136"/>
      <c r="AJD399" s="136"/>
      <c r="AJE399" s="136"/>
      <c r="AJF399" s="136"/>
      <c r="AJG399" s="136"/>
      <c r="AJH399" s="136"/>
      <c r="AJI399" s="136"/>
      <c r="AJJ399" s="136"/>
      <c r="AJK399" s="136"/>
      <c r="AJL399" s="136"/>
      <c r="AJM399" s="136"/>
      <c r="AJN399" s="136"/>
      <c r="AJO399" s="136"/>
      <c r="AJP399" s="136"/>
      <c r="AJQ399" s="136"/>
      <c r="AJR399" s="136"/>
      <c r="AJS399" s="136"/>
      <c r="AJT399" s="136"/>
      <c r="AJU399" s="136"/>
      <c r="AJV399" s="136"/>
      <c r="AJW399" s="136"/>
      <c r="AJX399" s="136"/>
      <c r="AJY399" s="136"/>
      <c r="AJZ399" s="136"/>
      <c r="AKA399" s="136"/>
      <c r="AKB399" s="136"/>
      <c r="AKC399" s="136"/>
      <c r="AKD399" s="136"/>
      <c r="AKE399" s="136"/>
      <c r="AKF399" s="136"/>
      <c r="AKG399" s="136"/>
      <c r="AKH399" s="136"/>
      <c r="AKI399" s="136"/>
      <c r="AKJ399" s="136"/>
      <c r="AKK399" s="136"/>
      <c r="AKL399" s="136"/>
      <c r="AKM399" s="136"/>
      <c r="AKN399" s="136"/>
      <c r="AKO399" s="136"/>
      <c r="AKP399" s="136"/>
      <c r="AKQ399" s="136"/>
      <c r="AKR399" s="136"/>
      <c r="AKS399" s="136"/>
      <c r="AKT399" s="136"/>
      <c r="AKU399" s="136"/>
      <c r="AKV399" s="136"/>
      <c r="AKW399" s="136"/>
      <c r="AKX399" s="136"/>
      <c r="AKY399" s="136"/>
      <c r="AKZ399" s="136"/>
      <c r="ALA399" s="136"/>
      <c r="ALB399" s="136"/>
      <c r="ALC399" s="136"/>
      <c r="ALD399" s="136"/>
      <c r="ALE399" s="136"/>
      <c r="ALF399" s="136"/>
      <c r="ALG399" s="136"/>
      <c r="ALH399" s="136"/>
      <c r="ALI399" s="136"/>
      <c r="ALJ399" s="136"/>
      <c r="ALK399" s="136"/>
      <c r="ALL399" s="136"/>
      <c r="ALM399" s="136"/>
      <c r="ALN399" s="136"/>
      <c r="ALO399" s="136"/>
      <c r="ALP399" s="136"/>
      <c r="ALQ399" s="136"/>
      <c r="ALR399" s="136"/>
      <c r="ALS399" s="136"/>
      <c r="ALT399" s="136"/>
      <c r="ALU399" s="136"/>
      <c r="ALV399" s="136"/>
      <c r="ALW399" s="136"/>
      <c r="ALX399" s="136"/>
      <c r="ALY399" s="136"/>
      <c r="ALZ399" s="136"/>
      <c r="AMA399" s="136"/>
      <c r="AMB399" s="136"/>
      <c r="AMC399" s="136"/>
      <c r="AMD399" s="136"/>
      <c r="AME399" s="136"/>
      <c r="AMF399" s="136"/>
      <c r="AMG399" s="136"/>
      <c r="AMH399" s="136"/>
      <c r="AMI399" s="136"/>
    </row>
    <row r="400" spans="1:1023" x14ac:dyDescent="0.25">
      <c r="A400" s="245" t="s">
        <v>26228</v>
      </c>
      <c r="B400" s="193">
        <v>400</v>
      </c>
      <c r="C400" s="261" t="s">
        <v>26229</v>
      </c>
      <c r="D400" s="209" t="s">
        <v>26228</v>
      </c>
      <c r="F400" s="220">
        <v>4</v>
      </c>
      <c r="I400" s="367"/>
      <c r="J400" s="409" t="s">
        <v>770</v>
      </c>
      <c r="K400" s="409">
        <v>1</v>
      </c>
      <c r="L400" s="161"/>
      <c r="M400" s="161"/>
      <c r="N400" s="161"/>
      <c r="O400" s="413"/>
      <c r="P400" s="161"/>
      <c r="Q400" s="161"/>
      <c r="R400" s="161"/>
      <c r="S400" s="161"/>
      <c r="T400" s="161"/>
      <c r="U400" s="161"/>
      <c r="V400" s="256">
        <f>IF(O400=1,10,100)</f>
        <v>100</v>
      </c>
      <c r="W400" s="256">
        <f>IF(O400=1,1,IF(O400=2,10,100))</f>
        <v>100</v>
      </c>
      <c r="X400" s="256">
        <f>IF(O400=3,20,100)</f>
        <v>100</v>
      </c>
      <c r="Y400" s="256">
        <f>IF(P400=1,10,100)</f>
        <v>100</v>
      </c>
      <c r="Z400" s="256">
        <f>IF(P400=1,1,IF(P400=2,10,100))</f>
        <v>100</v>
      </c>
      <c r="AA400" s="257">
        <f>IF(OR(EXACT(Q400,"1A"),EXACT(Q400,"1B")),0.1,IF(Q400=2,1,100))</f>
        <v>100</v>
      </c>
      <c r="AB400" s="257">
        <f>IF(OR(EXACT(R400,"1A"),EXACT(R400,"1B")),0.1,IF(R400=2,1,100))</f>
        <v>100</v>
      </c>
      <c r="AC400" s="257">
        <f>IF(OR(EXACT(S400,"1A"),EXACT(S400,"1B")),0.3,IF(S400=2,3,100))</f>
        <v>100</v>
      </c>
      <c r="AD400" s="136"/>
      <c r="AE400" s="136"/>
      <c r="AF400" s="249">
        <f>IF(OR(OR(EXACT(J400,"1A"),EXACT(J400,"1B"),EXACT(J400,"1C")),K400=1),1,IF(K400=2,10,100))</f>
        <v>1</v>
      </c>
      <c r="AG400" s="249">
        <f>IF(OR(EXACT(J400,"1A"),EXACT(J400,"1B"),EXACT(J400,"1C")),1,IF(J400=2,10,100))</f>
        <v>1</v>
      </c>
      <c r="AH400" s="249">
        <f>IF(OR(EXACT(J400,"1A"),EXACT(J400,"1B"),EXACT(J400,"1C"),K400=1),3,100)</f>
        <v>3</v>
      </c>
      <c r="AI400" s="249">
        <f>IF(OR(EXACT(J400,"1A"),EXACT(J400,"1B"),EXACT(J400,"1C")),5,100)</f>
        <v>5</v>
      </c>
      <c r="AJ400" s="269"/>
      <c r="AK400" s="182">
        <v>1</v>
      </c>
      <c r="AL400" s="182">
        <v>1</v>
      </c>
      <c r="AM400" s="251"/>
      <c r="AN400" s="136" t="s">
        <v>26265</v>
      </c>
      <c r="AO400" s="136"/>
      <c r="AP400" s="136"/>
      <c r="AQ400" s="267" t="s">
        <v>26234</v>
      </c>
      <c r="AR400" s="136"/>
      <c r="AS400" s="136"/>
      <c r="AT400" s="136"/>
      <c r="AU400" s="136"/>
      <c r="AV400" s="136"/>
      <c r="AW400" s="136"/>
      <c r="AX400" s="136"/>
      <c r="AY400" s="136"/>
      <c r="AZ400" s="136"/>
      <c r="BA400" s="136"/>
      <c r="BB400" s="136"/>
      <c r="BC400" s="136"/>
      <c r="BD400" s="136"/>
      <c r="BE400" s="136"/>
      <c r="BF400" s="136"/>
      <c r="BG400" s="136"/>
      <c r="BH400" s="136"/>
      <c r="BI400" s="136"/>
      <c r="BJ400" s="136"/>
      <c r="BK400" s="136"/>
      <c r="BL400" s="136"/>
      <c r="BM400" s="136"/>
      <c r="BN400" s="136"/>
      <c r="BO400" s="136"/>
      <c r="BP400" s="136"/>
      <c r="BQ400" s="136"/>
      <c r="BR400" s="136"/>
      <c r="BS400" s="136"/>
      <c r="BT400" s="136"/>
      <c r="BU400" s="136"/>
      <c r="BV400" s="136"/>
      <c r="BW400" s="136"/>
      <c r="BX400" s="136"/>
      <c r="BY400" s="136"/>
      <c r="BZ400" s="136"/>
      <c r="CA400" s="136"/>
      <c r="CB400" s="136"/>
      <c r="CC400" s="136"/>
      <c r="CD400" s="136"/>
      <c r="CE400" s="136"/>
      <c r="CF400" s="136"/>
      <c r="CG400" s="136"/>
      <c r="CH400" s="136"/>
      <c r="CI400" s="136"/>
      <c r="CJ400" s="136"/>
      <c r="CK400" s="136"/>
      <c r="CL400" s="136"/>
      <c r="CM400" s="136"/>
      <c r="CN400" s="136"/>
      <c r="CO400" s="136"/>
      <c r="CP400" s="136"/>
      <c r="CQ400" s="136"/>
      <c r="CR400" s="136"/>
      <c r="CS400" s="136"/>
      <c r="CT400" s="136"/>
      <c r="CU400" s="136"/>
      <c r="CV400" s="136"/>
      <c r="CW400" s="136"/>
      <c r="CX400" s="136"/>
      <c r="CY400" s="136"/>
      <c r="CZ400" s="136"/>
      <c r="DA400" s="136"/>
      <c r="DB400" s="136"/>
      <c r="DC400" s="136"/>
      <c r="DD400" s="136"/>
      <c r="DE400" s="136"/>
      <c r="DF400" s="136"/>
      <c r="DG400" s="136"/>
      <c r="DH400" s="136"/>
      <c r="DI400" s="136"/>
      <c r="DJ400" s="136"/>
      <c r="DK400" s="136"/>
      <c r="DL400" s="136"/>
      <c r="DM400" s="136"/>
      <c r="DN400" s="136"/>
      <c r="DO400" s="136"/>
      <c r="DP400" s="136"/>
      <c r="DQ400" s="136"/>
      <c r="DR400" s="136"/>
      <c r="DS400" s="136"/>
      <c r="DT400" s="136"/>
      <c r="DU400" s="136"/>
      <c r="DV400" s="136"/>
      <c r="DW400" s="136"/>
      <c r="DX400" s="136"/>
      <c r="DY400" s="136"/>
      <c r="DZ400" s="136"/>
      <c r="EA400" s="136"/>
      <c r="EB400" s="136"/>
      <c r="EC400" s="136"/>
      <c r="ED400" s="136"/>
      <c r="EE400" s="136"/>
      <c r="EF400" s="136"/>
      <c r="EG400" s="136"/>
      <c r="EH400" s="136"/>
      <c r="EI400" s="136"/>
      <c r="EJ400" s="136"/>
      <c r="EK400" s="136"/>
      <c r="EL400" s="136"/>
      <c r="EM400" s="136"/>
      <c r="EN400" s="136"/>
      <c r="EO400" s="136"/>
      <c r="EP400" s="136"/>
      <c r="EQ400" s="136"/>
      <c r="ER400" s="136"/>
      <c r="ES400" s="136"/>
      <c r="ET400" s="136"/>
      <c r="EU400" s="136"/>
      <c r="EV400" s="136"/>
      <c r="EW400" s="136"/>
      <c r="EX400" s="136"/>
      <c r="EY400" s="136"/>
      <c r="EZ400" s="136"/>
      <c r="FA400" s="136"/>
      <c r="FB400" s="136"/>
      <c r="FC400" s="136"/>
      <c r="FD400" s="136"/>
      <c r="FE400" s="136"/>
      <c r="FF400" s="136"/>
      <c r="FG400" s="136"/>
      <c r="FH400" s="136"/>
      <c r="FI400" s="136"/>
      <c r="FJ400" s="136"/>
      <c r="FK400" s="136"/>
      <c r="FL400" s="136"/>
      <c r="FM400" s="136"/>
      <c r="FN400" s="136"/>
      <c r="FO400" s="136"/>
      <c r="FP400" s="136"/>
      <c r="FQ400" s="136"/>
      <c r="FR400" s="136"/>
      <c r="FS400" s="136"/>
      <c r="FT400" s="136"/>
      <c r="FU400" s="136"/>
      <c r="FV400" s="136"/>
      <c r="FW400" s="136"/>
      <c r="FX400" s="136"/>
      <c r="FY400" s="136"/>
      <c r="FZ400" s="136"/>
      <c r="GA400" s="136"/>
      <c r="GB400" s="136"/>
      <c r="GC400" s="136"/>
      <c r="GD400" s="136"/>
      <c r="GE400" s="136"/>
      <c r="GF400" s="136"/>
      <c r="GG400" s="136"/>
      <c r="GH400" s="136"/>
      <c r="GI400" s="136"/>
      <c r="GJ400" s="136"/>
      <c r="GK400" s="136"/>
      <c r="GL400" s="136"/>
      <c r="GM400" s="136"/>
      <c r="GN400" s="136"/>
      <c r="GO400" s="136"/>
      <c r="GP400" s="136"/>
      <c r="GQ400" s="136"/>
      <c r="GR400" s="136"/>
      <c r="GS400" s="136"/>
      <c r="GT400" s="136"/>
      <c r="GU400" s="136"/>
      <c r="GV400" s="136"/>
      <c r="GW400" s="136"/>
      <c r="GX400" s="136"/>
      <c r="GY400" s="136"/>
      <c r="GZ400" s="136"/>
      <c r="HA400" s="136"/>
      <c r="HB400" s="136"/>
      <c r="HC400" s="136"/>
      <c r="HD400" s="136"/>
      <c r="HE400" s="136"/>
      <c r="HF400" s="136"/>
      <c r="HG400" s="136"/>
      <c r="HH400" s="136"/>
      <c r="HI400" s="136"/>
      <c r="HJ400" s="136"/>
      <c r="HK400" s="136"/>
      <c r="HL400" s="136"/>
      <c r="HM400" s="136"/>
      <c r="HN400" s="136"/>
      <c r="HO400" s="136"/>
      <c r="HP400" s="136"/>
      <c r="HQ400" s="136"/>
      <c r="HR400" s="136"/>
      <c r="HS400" s="136"/>
      <c r="HT400" s="136"/>
      <c r="HU400" s="136"/>
      <c r="HV400" s="136"/>
      <c r="HW400" s="136"/>
      <c r="HX400" s="136"/>
      <c r="HY400" s="136"/>
      <c r="HZ400" s="136"/>
      <c r="IA400" s="136"/>
      <c r="IB400" s="136"/>
      <c r="IC400" s="136"/>
      <c r="ID400" s="136"/>
      <c r="IE400" s="136"/>
      <c r="IF400" s="136"/>
      <c r="IG400" s="136"/>
      <c r="IH400" s="136"/>
      <c r="II400" s="136"/>
      <c r="IJ400" s="136"/>
      <c r="IK400" s="136"/>
      <c r="IL400" s="136"/>
      <c r="IM400" s="136"/>
      <c r="IN400" s="136"/>
      <c r="IO400" s="136"/>
      <c r="IP400" s="136"/>
      <c r="IQ400" s="136"/>
      <c r="IR400" s="136"/>
      <c r="IS400" s="136"/>
      <c r="IT400" s="136"/>
      <c r="IU400" s="136"/>
      <c r="IV400" s="136"/>
      <c r="IW400" s="136"/>
      <c r="IX400" s="136"/>
      <c r="IY400" s="136"/>
      <c r="IZ400" s="136"/>
      <c r="JA400" s="136"/>
      <c r="JB400" s="136"/>
      <c r="JC400" s="136"/>
      <c r="JD400" s="136"/>
      <c r="JE400" s="136"/>
      <c r="JF400" s="136"/>
      <c r="JG400" s="136"/>
      <c r="JH400" s="136"/>
      <c r="JI400" s="136"/>
      <c r="JJ400" s="136"/>
      <c r="JK400" s="136"/>
      <c r="JL400" s="136"/>
      <c r="JM400" s="136"/>
      <c r="JN400" s="136"/>
      <c r="JO400" s="136"/>
      <c r="JP400" s="136"/>
      <c r="JQ400" s="136"/>
      <c r="JR400" s="136"/>
      <c r="JS400" s="136"/>
      <c r="JT400" s="136"/>
      <c r="JU400" s="136"/>
      <c r="JV400" s="136"/>
      <c r="JW400" s="136"/>
      <c r="JX400" s="136"/>
      <c r="JY400" s="136"/>
      <c r="JZ400" s="136"/>
      <c r="KA400" s="136"/>
      <c r="KB400" s="136"/>
      <c r="KC400" s="136"/>
      <c r="KD400" s="136"/>
      <c r="KE400" s="136"/>
      <c r="KF400" s="136"/>
      <c r="KG400" s="136"/>
      <c r="KH400" s="136"/>
      <c r="KI400" s="136"/>
      <c r="KJ400" s="136"/>
      <c r="KK400" s="136"/>
      <c r="KL400" s="136"/>
      <c r="KM400" s="136"/>
      <c r="KN400" s="136"/>
      <c r="KO400" s="136"/>
      <c r="KP400" s="136"/>
      <c r="KQ400" s="136"/>
      <c r="KR400" s="136"/>
      <c r="KS400" s="136"/>
      <c r="KT400" s="136"/>
      <c r="KU400" s="136"/>
      <c r="KV400" s="136"/>
      <c r="KW400" s="136"/>
      <c r="KX400" s="136"/>
      <c r="KY400" s="136"/>
      <c r="KZ400" s="136"/>
      <c r="LA400" s="136"/>
      <c r="LB400" s="136"/>
      <c r="LC400" s="136"/>
      <c r="LD400" s="136"/>
      <c r="LE400" s="136"/>
      <c r="LF400" s="136"/>
      <c r="LG400" s="136"/>
      <c r="LH400" s="136"/>
      <c r="LI400" s="136"/>
      <c r="LJ400" s="136"/>
      <c r="LK400" s="136"/>
      <c r="LL400" s="136"/>
      <c r="LM400" s="136"/>
      <c r="LN400" s="136"/>
      <c r="LO400" s="136"/>
      <c r="LP400" s="136"/>
      <c r="LQ400" s="136"/>
      <c r="LR400" s="136"/>
      <c r="LS400" s="136"/>
      <c r="LT400" s="136"/>
      <c r="LU400" s="136"/>
      <c r="LV400" s="136"/>
      <c r="LW400" s="136"/>
      <c r="LX400" s="136"/>
      <c r="LY400" s="136"/>
      <c r="LZ400" s="136"/>
      <c r="MA400" s="136"/>
      <c r="MB400" s="136"/>
      <c r="MC400" s="136"/>
      <c r="MD400" s="136"/>
      <c r="ME400" s="136"/>
      <c r="MF400" s="136"/>
      <c r="MG400" s="136"/>
      <c r="MH400" s="136"/>
      <c r="MI400" s="136"/>
      <c r="MJ400" s="136"/>
      <c r="MK400" s="136"/>
      <c r="ML400" s="136"/>
      <c r="MM400" s="136"/>
      <c r="MN400" s="136"/>
      <c r="MO400" s="136"/>
      <c r="MP400" s="136"/>
      <c r="MQ400" s="136"/>
      <c r="MR400" s="136"/>
      <c r="MS400" s="136"/>
      <c r="MT400" s="136"/>
      <c r="MU400" s="136"/>
      <c r="MV400" s="136"/>
      <c r="MW400" s="136"/>
      <c r="MX400" s="136"/>
      <c r="MY400" s="136"/>
      <c r="MZ400" s="136"/>
      <c r="NA400" s="136"/>
      <c r="NB400" s="136"/>
      <c r="NC400" s="136"/>
      <c r="ND400" s="136"/>
      <c r="NE400" s="136"/>
      <c r="NF400" s="136"/>
      <c r="NG400" s="136"/>
      <c r="NH400" s="136"/>
      <c r="NI400" s="136"/>
      <c r="NJ400" s="136"/>
      <c r="NK400" s="136"/>
      <c r="NL400" s="136"/>
      <c r="NM400" s="136"/>
      <c r="NN400" s="136"/>
      <c r="NO400" s="136"/>
      <c r="NP400" s="136"/>
      <c r="NQ400" s="136"/>
      <c r="NR400" s="136"/>
      <c r="NS400" s="136"/>
      <c r="NT400" s="136"/>
      <c r="NU400" s="136"/>
      <c r="NV400" s="136"/>
      <c r="NW400" s="136"/>
      <c r="NX400" s="136"/>
      <c r="NY400" s="136"/>
      <c r="NZ400" s="136"/>
      <c r="OA400" s="136"/>
      <c r="OB400" s="136"/>
      <c r="OC400" s="136"/>
      <c r="OD400" s="136"/>
      <c r="OE400" s="136"/>
      <c r="OF400" s="136"/>
      <c r="OG400" s="136"/>
      <c r="OH400" s="136"/>
      <c r="OI400" s="136"/>
      <c r="OJ400" s="136"/>
      <c r="OK400" s="136"/>
      <c r="OL400" s="136"/>
      <c r="OM400" s="136"/>
      <c r="ON400" s="136"/>
      <c r="OO400" s="136"/>
      <c r="OP400" s="136"/>
      <c r="OQ400" s="136"/>
      <c r="OR400" s="136"/>
      <c r="OS400" s="136"/>
      <c r="OT400" s="136"/>
      <c r="OU400" s="136"/>
      <c r="OV400" s="136"/>
      <c r="OW400" s="136"/>
      <c r="OX400" s="136"/>
      <c r="OY400" s="136"/>
      <c r="OZ400" s="136"/>
      <c r="PA400" s="136"/>
      <c r="PB400" s="136"/>
      <c r="PC400" s="136"/>
      <c r="PD400" s="136"/>
      <c r="PE400" s="136"/>
      <c r="PF400" s="136"/>
      <c r="PG400" s="136"/>
      <c r="PH400" s="136"/>
      <c r="PI400" s="136"/>
      <c r="PJ400" s="136"/>
      <c r="PK400" s="136"/>
      <c r="PL400" s="136"/>
      <c r="PM400" s="136"/>
      <c r="PN400" s="136"/>
      <c r="PO400" s="136"/>
      <c r="PP400" s="136"/>
      <c r="PQ400" s="136"/>
      <c r="PR400" s="136"/>
      <c r="PS400" s="136"/>
      <c r="PT400" s="136"/>
      <c r="PU400" s="136"/>
      <c r="PV400" s="136"/>
      <c r="PW400" s="136"/>
      <c r="PX400" s="136"/>
      <c r="PY400" s="136"/>
      <c r="PZ400" s="136"/>
      <c r="QA400" s="136"/>
      <c r="QB400" s="136"/>
      <c r="QC400" s="136"/>
      <c r="QD400" s="136"/>
      <c r="QE400" s="136"/>
      <c r="QF400" s="136"/>
      <c r="QG400" s="136"/>
      <c r="QH400" s="136"/>
      <c r="QI400" s="136"/>
      <c r="QJ400" s="136"/>
      <c r="QK400" s="136"/>
      <c r="QL400" s="136"/>
      <c r="QM400" s="136"/>
      <c r="QN400" s="136"/>
      <c r="QO400" s="136"/>
      <c r="QP400" s="136"/>
      <c r="QQ400" s="136"/>
      <c r="QR400" s="136"/>
      <c r="QS400" s="136"/>
      <c r="QT400" s="136"/>
      <c r="QU400" s="136"/>
      <c r="QV400" s="136"/>
      <c r="QW400" s="136"/>
      <c r="QX400" s="136"/>
      <c r="QY400" s="136"/>
      <c r="QZ400" s="136"/>
      <c r="RA400" s="136"/>
      <c r="RB400" s="136"/>
      <c r="RC400" s="136"/>
      <c r="RD400" s="136"/>
      <c r="RE400" s="136"/>
      <c r="RF400" s="136"/>
      <c r="RG400" s="136"/>
      <c r="RH400" s="136"/>
      <c r="RI400" s="136"/>
      <c r="RJ400" s="136"/>
      <c r="RK400" s="136"/>
      <c r="RL400" s="136"/>
      <c r="RM400" s="136"/>
      <c r="RN400" s="136"/>
      <c r="RO400" s="136"/>
      <c r="RP400" s="136"/>
      <c r="RQ400" s="136"/>
      <c r="RR400" s="136"/>
      <c r="RS400" s="136"/>
      <c r="RT400" s="136"/>
      <c r="RU400" s="136"/>
      <c r="RV400" s="136"/>
      <c r="RW400" s="136"/>
      <c r="RX400" s="136"/>
      <c r="RY400" s="136"/>
      <c r="RZ400" s="136"/>
      <c r="SA400" s="136"/>
      <c r="SB400" s="136"/>
      <c r="SC400" s="136"/>
      <c r="SD400" s="136"/>
      <c r="SE400" s="136"/>
      <c r="SF400" s="136"/>
      <c r="SG400" s="136"/>
      <c r="SH400" s="136"/>
      <c r="SI400" s="136"/>
      <c r="SJ400" s="136"/>
      <c r="SK400" s="136"/>
      <c r="SL400" s="136"/>
      <c r="SM400" s="136"/>
      <c r="SN400" s="136"/>
      <c r="SO400" s="136"/>
      <c r="SP400" s="136"/>
      <c r="SQ400" s="136"/>
      <c r="SR400" s="136"/>
      <c r="SS400" s="136"/>
      <c r="ST400" s="136"/>
      <c r="SU400" s="136"/>
      <c r="SV400" s="136"/>
      <c r="SW400" s="136"/>
      <c r="SX400" s="136"/>
      <c r="SY400" s="136"/>
      <c r="SZ400" s="136"/>
      <c r="TA400" s="136"/>
      <c r="TB400" s="136"/>
      <c r="TC400" s="136"/>
      <c r="TD400" s="136"/>
      <c r="TE400" s="136"/>
      <c r="TF400" s="136"/>
      <c r="TG400" s="136"/>
      <c r="TH400" s="136"/>
      <c r="TI400" s="136"/>
      <c r="TJ400" s="136"/>
      <c r="TK400" s="136"/>
      <c r="TL400" s="136"/>
      <c r="TM400" s="136"/>
      <c r="TN400" s="136"/>
      <c r="TO400" s="136"/>
      <c r="TP400" s="136"/>
      <c r="TQ400" s="136"/>
      <c r="TR400" s="136"/>
      <c r="TS400" s="136"/>
      <c r="TT400" s="136"/>
      <c r="TU400" s="136"/>
      <c r="TV400" s="136"/>
      <c r="TW400" s="136"/>
      <c r="TX400" s="136"/>
      <c r="TY400" s="136"/>
      <c r="TZ400" s="136"/>
      <c r="UA400" s="136"/>
      <c r="UB400" s="136"/>
      <c r="UC400" s="136"/>
      <c r="UD400" s="136"/>
      <c r="UE400" s="136"/>
      <c r="UF400" s="136"/>
      <c r="UG400" s="136"/>
      <c r="UH400" s="136"/>
      <c r="UI400" s="136"/>
      <c r="UJ400" s="136"/>
      <c r="UK400" s="136"/>
      <c r="UL400" s="136"/>
      <c r="UM400" s="136"/>
      <c r="UN400" s="136"/>
      <c r="UO400" s="136"/>
      <c r="UP400" s="136"/>
      <c r="UQ400" s="136"/>
      <c r="UR400" s="136"/>
      <c r="US400" s="136"/>
      <c r="UT400" s="136"/>
      <c r="UU400" s="136"/>
      <c r="UV400" s="136"/>
      <c r="UW400" s="136"/>
      <c r="UX400" s="136"/>
      <c r="UY400" s="136"/>
      <c r="UZ400" s="136"/>
      <c r="VA400" s="136"/>
      <c r="VB400" s="136"/>
      <c r="VC400" s="136"/>
      <c r="VD400" s="136"/>
      <c r="VE400" s="136"/>
      <c r="VF400" s="136"/>
      <c r="VG400" s="136"/>
      <c r="VH400" s="136"/>
      <c r="VI400" s="136"/>
      <c r="VJ400" s="136"/>
      <c r="VK400" s="136"/>
      <c r="VL400" s="136"/>
      <c r="VM400" s="136"/>
      <c r="VN400" s="136"/>
      <c r="VO400" s="136"/>
      <c r="VP400" s="136"/>
      <c r="VQ400" s="136"/>
      <c r="VR400" s="136"/>
      <c r="VS400" s="136"/>
      <c r="VT400" s="136"/>
      <c r="VU400" s="136"/>
      <c r="VV400" s="136"/>
      <c r="VW400" s="136"/>
      <c r="VX400" s="136"/>
      <c r="VY400" s="136"/>
      <c r="VZ400" s="136"/>
      <c r="WA400" s="136"/>
      <c r="WB400" s="136"/>
      <c r="WC400" s="136"/>
      <c r="WD400" s="136"/>
      <c r="WE400" s="136"/>
      <c r="WF400" s="136"/>
      <c r="WG400" s="136"/>
      <c r="WH400" s="136"/>
      <c r="WI400" s="136"/>
      <c r="WJ400" s="136"/>
      <c r="WK400" s="136"/>
      <c r="WL400" s="136"/>
      <c r="WM400" s="136"/>
      <c r="WN400" s="136"/>
      <c r="WO400" s="136"/>
      <c r="WP400" s="136"/>
      <c r="WQ400" s="136"/>
      <c r="WR400" s="136"/>
      <c r="WS400" s="136"/>
      <c r="WT400" s="136"/>
      <c r="WU400" s="136"/>
      <c r="WV400" s="136"/>
      <c r="WW400" s="136"/>
      <c r="WX400" s="136"/>
      <c r="WY400" s="136"/>
      <c r="WZ400" s="136"/>
      <c r="XA400" s="136"/>
      <c r="XB400" s="136"/>
      <c r="XC400" s="136"/>
      <c r="XD400" s="136"/>
      <c r="XE400" s="136"/>
      <c r="XF400" s="136"/>
      <c r="XG400" s="136"/>
      <c r="XH400" s="136"/>
      <c r="XI400" s="136"/>
      <c r="XJ400" s="136"/>
      <c r="XK400" s="136"/>
      <c r="XL400" s="136"/>
      <c r="XM400" s="136"/>
      <c r="XN400" s="136"/>
      <c r="XO400" s="136"/>
      <c r="XP400" s="136"/>
      <c r="XQ400" s="136"/>
      <c r="XR400" s="136"/>
      <c r="XS400" s="136"/>
      <c r="XT400" s="136"/>
      <c r="XU400" s="136"/>
      <c r="XV400" s="136"/>
      <c r="XW400" s="136"/>
      <c r="XX400" s="136"/>
      <c r="XY400" s="136"/>
      <c r="XZ400" s="136"/>
      <c r="YA400" s="136"/>
      <c r="YB400" s="136"/>
      <c r="YC400" s="136"/>
      <c r="YD400" s="136"/>
      <c r="YE400" s="136"/>
      <c r="YF400" s="136"/>
      <c r="YG400" s="136"/>
      <c r="YH400" s="136"/>
      <c r="YI400" s="136"/>
      <c r="YJ400" s="136"/>
      <c r="YK400" s="136"/>
      <c r="YL400" s="136"/>
      <c r="YM400" s="136"/>
      <c r="YN400" s="136"/>
      <c r="YO400" s="136"/>
      <c r="YP400" s="136"/>
      <c r="YQ400" s="136"/>
      <c r="YR400" s="136"/>
      <c r="YS400" s="136"/>
      <c r="YT400" s="136"/>
      <c r="YU400" s="136"/>
      <c r="YV400" s="136"/>
      <c r="YW400" s="136"/>
      <c r="YX400" s="136"/>
      <c r="YY400" s="136"/>
      <c r="YZ400" s="136"/>
      <c r="ZA400" s="136"/>
      <c r="ZB400" s="136"/>
      <c r="ZC400" s="136"/>
      <c r="ZD400" s="136"/>
      <c r="ZE400" s="136"/>
      <c r="ZF400" s="136"/>
      <c r="ZG400" s="136"/>
      <c r="ZH400" s="136"/>
      <c r="ZI400" s="136"/>
      <c r="ZJ400" s="136"/>
      <c r="ZK400" s="136"/>
      <c r="ZL400" s="136"/>
      <c r="ZM400" s="136"/>
      <c r="ZN400" s="136"/>
      <c r="ZO400" s="136"/>
      <c r="ZP400" s="136"/>
      <c r="ZQ400" s="136"/>
      <c r="ZR400" s="136"/>
      <c r="ZS400" s="136"/>
      <c r="ZT400" s="136"/>
      <c r="ZU400" s="136"/>
      <c r="ZV400" s="136"/>
      <c r="ZW400" s="136"/>
      <c r="ZX400" s="136"/>
      <c r="ZY400" s="136"/>
      <c r="ZZ400" s="136"/>
      <c r="AAA400" s="136"/>
      <c r="AAB400" s="136"/>
      <c r="AAC400" s="136"/>
      <c r="AAD400" s="136"/>
      <c r="AAE400" s="136"/>
      <c r="AAF400" s="136"/>
      <c r="AAG400" s="136"/>
      <c r="AAH400" s="136"/>
      <c r="AAI400" s="136"/>
      <c r="AAJ400" s="136"/>
      <c r="AAK400" s="136"/>
      <c r="AAL400" s="136"/>
      <c r="AAM400" s="136"/>
      <c r="AAN400" s="136"/>
      <c r="AAO400" s="136"/>
      <c r="AAP400" s="136"/>
      <c r="AAQ400" s="136"/>
      <c r="AAR400" s="136"/>
      <c r="AAS400" s="136"/>
      <c r="AAT400" s="136"/>
      <c r="AAU400" s="136"/>
      <c r="AAV400" s="136"/>
      <c r="AAW400" s="136"/>
      <c r="AAX400" s="136"/>
      <c r="AAY400" s="136"/>
      <c r="AAZ400" s="136"/>
      <c r="ABA400" s="136"/>
      <c r="ABB400" s="136"/>
      <c r="ABC400" s="136"/>
      <c r="ABD400" s="136"/>
      <c r="ABE400" s="136"/>
      <c r="ABF400" s="136"/>
      <c r="ABG400" s="136"/>
      <c r="ABH400" s="136"/>
      <c r="ABI400" s="136"/>
      <c r="ABJ400" s="136"/>
      <c r="ABK400" s="136"/>
      <c r="ABL400" s="136"/>
      <c r="ABM400" s="136"/>
      <c r="ABN400" s="136"/>
      <c r="ABO400" s="136"/>
      <c r="ABP400" s="136"/>
      <c r="ABQ400" s="136"/>
      <c r="ABR400" s="136"/>
      <c r="ABS400" s="136"/>
      <c r="ABT400" s="136"/>
      <c r="ABU400" s="136"/>
      <c r="ABV400" s="136"/>
      <c r="ABW400" s="136"/>
      <c r="ABX400" s="136"/>
      <c r="ABY400" s="136"/>
      <c r="ABZ400" s="136"/>
      <c r="ACA400" s="136"/>
      <c r="ACB400" s="136"/>
      <c r="ACC400" s="136"/>
      <c r="ACD400" s="136"/>
      <c r="ACE400" s="136"/>
      <c r="ACF400" s="136"/>
      <c r="ACG400" s="136"/>
      <c r="ACH400" s="136"/>
      <c r="ACI400" s="136"/>
      <c r="ACJ400" s="136"/>
      <c r="ACK400" s="136"/>
      <c r="ACL400" s="136"/>
      <c r="ACM400" s="136"/>
      <c r="ACN400" s="136"/>
      <c r="ACO400" s="136"/>
      <c r="ACP400" s="136"/>
      <c r="ACQ400" s="136"/>
      <c r="ACR400" s="136"/>
      <c r="ACS400" s="136"/>
      <c r="ACT400" s="136"/>
      <c r="ACU400" s="136"/>
      <c r="ACV400" s="136"/>
      <c r="ACW400" s="136"/>
      <c r="ACX400" s="136"/>
      <c r="ACY400" s="136"/>
      <c r="ACZ400" s="136"/>
      <c r="ADA400" s="136"/>
      <c r="ADB400" s="136"/>
      <c r="ADC400" s="136"/>
      <c r="ADD400" s="136"/>
      <c r="ADE400" s="136"/>
      <c r="ADF400" s="136"/>
      <c r="ADG400" s="136"/>
      <c r="ADH400" s="136"/>
      <c r="ADI400" s="136"/>
      <c r="ADJ400" s="136"/>
      <c r="ADK400" s="136"/>
      <c r="ADL400" s="136"/>
      <c r="ADM400" s="136"/>
      <c r="ADN400" s="136"/>
      <c r="ADO400" s="136"/>
      <c r="ADP400" s="136"/>
      <c r="ADQ400" s="136"/>
      <c r="ADR400" s="136"/>
      <c r="ADS400" s="136"/>
      <c r="ADT400" s="136"/>
      <c r="ADU400" s="136"/>
      <c r="ADV400" s="136"/>
      <c r="ADW400" s="136"/>
      <c r="ADX400" s="136"/>
      <c r="ADY400" s="136"/>
      <c r="ADZ400" s="136"/>
      <c r="AEA400" s="136"/>
      <c r="AEB400" s="136"/>
      <c r="AEC400" s="136"/>
      <c r="AED400" s="136"/>
      <c r="AEE400" s="136"/>
      <c r="AEF400" s="136"/>
      <c r="AEG400" s="136"/>
      <c r="AEH400" s="136"/>
      <c r="AEI400" s="136"/>
      <c r="AEJ400" s="136"/>
      <c r="AEK400" s="136"/>
      <c r="AEL400" s="136"/>
      <c r="AEM400" s="136"/>
      <c r="AEN400" s="136"/>
      <c r="AEO400" s="136"/>
      <c r="AEP400" s="136"/>
      <c r="AEQ400" s="136"/>
      <c r="AER400" s="136"/>
      <c r="AES400" s="136"/>
      <c r="AET400" s="136"/>
      <c r="AEU400" s="136"/>
      <c r="AEV400" s="136"/>
      <c r="AEW400" s="136"/>
      <c r="AEX400" s="136"/>
      <c r="AEY400" s="136"/>
      <c r="AEZ400" s="136"/>
      <c r="AFA400" s="136"/>
      <c r="AFB400" s="136"/>
      <c r="AFC400" s="136"/>
      <c r="AFD400" s="136"/>
      <c r="AFE400" s="136"/>
      <c r="AFF400" s="136"/>
      <c r="AFG400" s="136"/>
      <c r="AFH400" s="136"/>
      <c r="AFI400" s="136"/>
      <c r="AFJ400" s="136"/>
      <c r="AFK400" s="136"/>
      <c r="AFL400" s="136"/>
      <c r="AFM400" s="136"/>
      <c r="AFN400" s="136"/>
      <c r="AFO400" s="136"/>
      <c r="AFP400" s="136"/>
      <c r="AFQ400" s="136"/>
      <c r="AFR400" s="136"/>
      <c r="AFS400" s="136"/>
      <c r="AFT400" s="136"/>
      <c r="AFU400" s="136"/>
      <c r="AFV400" s="136"/>
      <c r="AFW400" s="136"/>
      <c r="AFX400" s="136"/>
      <c r="AFY400" s="136"/>
      <c r="AFZ400" s="136"/>
      <c r="AGA400" s="136"/>
      <c r="AGB400" s="136"/>
      <c r="AGC400" s="136"/>
      <c r="AGD400" s="136"/>
      <c r="AGE400" s="136"/>
      <c r="AGF400" s="136"/>
      <c r="AGG400" s="136"/>
      <c r="AGH400" s="136"/>
      <c r="AGI400" s="136"/>
      <c r="AGJ400" s="136"/>
      <c r="AGK400" s="136"/>
      <c r="AGL400" s="136"/>
      <c r="AGM400" s="136"/>
      <c r="AGN400" s="136"/>
      <c r="AGO400" s="136"/>
      <c r="AGP400" s="136"/>
      <c r="AGQ400" s="136"/>
      <c r="AGR400" s="136"/>
      <c r="AGS400" s="136"/>
      <c r="AGT400" s="136"/>
      <c r="AGU400" s="136"/>
      <c r="AGV400" s="136"/>
      <c r="AGW400" s="136"/>
      <c r="AGX400" s="136"/>
      <c r="AGY400" s="136"/>
      <c r="AGZ400" s="136"/>
      <c r="AHA400" s="136"/>
      <c r="AHB400" s="136"/>
      <c r="AHC400" s="136"/>
      <c r="AHD400" s="136"/>
      <c r="AHE400" s="136"/>
      <c r="AHF400" s="136"/>
      <c r="AHG400" s="136"/>
      <c r="AHH400" s="136"/>
      <c r="AHI400" s="136"/>
      <c r="AHJ400" s="136"/>
      <c r="AHK400" s="136"/>
      <c r="AHL400" s="136"/>
      <c r="AHM400" s="136"/>
      <c r="AHN400" s="136"/>
      <c r="AHO400" s="136"/>
      <c r="AHP400" s="136"/>
      <c r="AHQ400" s="136"/>
      <c r="AHR400" s="136"/>
      <c r="AHS400" s="136"/>
      <c r="AHT400" s="136"/>
      <c r="AHU400" s="136"/>
      <c r="AHV400" s="136"/>
      <c r="AHW400" s="136"/>
      <c r="AHX400" s="136"/>
      <c r="AHY400" s="136"/>
      <c r="AHZ400" s="136"/>
      <c r="AIA400" s="136"/>
      <c r="AIB400" s="136"/>
      <c r="AIC400" s="136"/>
      <c r="AID400" s="136"/>
      <c r="AIE400" s="136"/>
      <c r="AIF400" s="136"/>
      <c r="AIG400" s="136"/>
      <c r="AIH400" s="136"/>
      <c r="AII400" s="136"/>
      <c r="AIJ400" s="136"/>
      <c r="AIK400" s="136"/>
      <c r="AIL400" s="136"/>
      <c r="AIM400" s="136"/>
      <c r="AIN400" s="136"/>
      <c r="AIO400" s="136"/>
      <c r="AIP400" s="136"/>
      <c r="AIQ400" s="136"/>
      <c r="AIR400" s="136"/>
      <c r="AIS400" s="136"/>
      <c r="AIT400" s="136"/>
      <c r="AIU400" s="136"/>
      <c r="AIV400" s="136"/>
      <c r="AIW400" s="136"/>
      <c r="AIX400" s="136"/>
      <c r="AIY400" s="136"/>
      <c r="AIZ400" s="136"/>
      <c r="AJA400" s="136"/>
      <c r="AJB400" s="136"/>
      <c r="AJC400" s="136"/>
      <c r="AJD400" s="136"/>
      <c r="AJE400" s="136"/>
      <c r="AJF400" s="136"/>
      <c r="AJG400" s="136"/>
      <c r="AJH400" s="136"/>
      <c r="AJI400" s="136"/>
      <c r="AJJ400" s="136"/>
      <c r="AJK400" s="136"/>
      <c r="AJL400" s="136"/>
      <c r="AJM400" s="136"/>
      <c r="AJN400" s="136"/>
      <c r="AJO400" s="136"/>
      <c r="AJP400" s="136"/>
      <c r="AJQ400" s="136"/>
      <c r="AJR400" s="136"/>
      <c r="AJS400" s="136"/>
      <c r="AJT400" s="136"/>
      <c r="AJU400" s="136"/>
      <c r="AJV400" s="136"/>
      <c r="AJW400" s="136"/>
      <c r="AJX400" s="136"/>
      <c r="AJY400" s="136"/>
      <c r="AJZ400" s="136"/>
      <c r="AKA400" s="136"/>
      <c r="AKB400" s="136"/>
      <c r="AKC400" s="136"/>
      <c r="AKD400" s="136"/>
      <c r="AKE400" s="136"/>
      <c r="AKF400" s="136"/>
      <c r="AKG400" s="136"/>
      <c r="AKH400" s="136"/>
      <c r="AKI400" s="136"/>
      <c r="AKJ400" s="136"/>
      <c r="AKK400" s="136"/>
      <c r="AKL400" s="136"/>
      <c r="AKM400" s="136"/>
      <c r="AKN400" s="136"/>
      <c r="AKO400" s="136"/>
      <c r="AKP400" s="136"/>
      <c r="AKQ400" s="136"/>
      <c r="AKR400" s="136"/>
      <c r="AKS400" s="136"/>
      <c r="AKT400" s="136"/>
      <c r="AKU400" s="136"/>
      <c r="AKV400" s="136"/>
      <c r="AKW400" s="136"/>
      <c r="AKX400" s="136"/>
      <c r="AKY400" s="136"/>
      <c r="AKZ400" s="136"/>
      <c r="ALA400" s="136"/>
      <c r="ALB400" s="136"/>
      <c r="ALC400" s="136"/>
      <c r="ALD400" s="136"/>
      <c r="ALE400" s="136"/>
      <c r="ALF400" s="136"/>
      <c r="ALG400" s="136"/>
      <c r="ALH400" s="136"/>
      <c r="ALI400" s="136"/>
      <c r="ALJ400" s="136"/>
      <c r="ALK400" s="136"/>
      <c r="ALL400" s="136"/>
      <c r="ALM400" s="136"/>
      <c r="ALN400" s="136"/>
      <c r="ALO400" s="136"/>
      <c r="ALP400" s="136"/>
      <c r="ALQ400" s="136"/>
      <c r="ALR400" s="136"/>
      <c r="ALS400" s="136"/>
      <c r="ALT400" s="136"/>
      <c r="ALU400" s="136"/>
      <c r="ALV400" s="136"/>
      <c r="ALW400" s="136"/>
      <c r="ALX400" s="136"/>
      <c r="ALY400" s="136"/>
      <c r="ALZ400" s="136"/>
      <c r="AMA400" s="136"/>
      <c r="AMB400" s="136"/>
      <c r="AMC400" s="136"/>
      <c r="AMD400" s="136"/>
      <c r="AME400" s="136"/>
      <c r="AMF400" s="136"/>
      <c r="AMG400" s="136"/>
      <c r="AMH400" s="136"/>
      <c r="AMI400" s="136"/>
    </row>
    <row r="401" spans="1:1023" ht="17.45" customHeight="1" x14ac:dyDescent="0.25">
      <c r="A401" s="245" t="s">
        <v>19162</v>
      </c>
      <c r="B401" s="193">
        <v>401</v>
      </c>
      <c r="C401" s="261" t="s">
        <v>26245</v>
      </c>
      <c r="D401" s="209" t="s">
        <v>19161</v>
      </c>
      <c r="F401" s="220">
        <v>4</v>
      </c>
      <c r="G401" s="209">
        <v>4</v>
      </c>
      <c r="I401" s="367"/>
      <c r="J401" s="409" t="s">
        <v>770</v>
      </c>
      <c r="K401" s="409">
        <v>1</v>
      </c>
      <c r="L401" s="161"/>
      <c r="M401" s="161"/>
      <c r="N401" s="161"/>
      <c r="O401" s="413"/>
      <c r="P401" s="161"/>
      <c r="Q401" s="161"/>
      <c r="R401" s="161"/>
      <c r="S401" s="161"/>
      <c r="T401" s="161"/>
      <c r="U401" s="161"/>
      <c r="V401" s="256">
        <f>IF(O401=1,10,100)</f>
        <v>100</v>
      </c>
      <c r="W401" s="256">
        <f>IF(O401=1,1,IF(O401=2,10,100))</f>
        <v>100</v>
      </c>
      <c r="X401" s="256">
        <f>IF(O401=3,20,100)</f>
        <v>100</v>
      </c>
      <c r="Y401" s="256">
        <f>IF(P401=1,10,100)</f>
        <v>100</v>
      </c>
      <c r="Z401" s="256">
        <f>IF(P401=1,1,IF(P401=2,10,100))</f>
        <v>100</v>
      </c>
      <c r="AA401" s="257">
        <f>IF(OR(EXACT(Q401,"1A"),EXACT(Q401,"1B")),0.1,IF(Q401=2,1,100))</f>
        <v>100</v>
      </c>
      <c r="AB401" s="257">
        <f>IF(OR(EXACT(R401,"1A"),EXACT(R401,"1B")),0.1,IF(R401=2,1,100))</f>
        <v>100</v>
      </c>
      <c r="AC401" s="257">
        <f>IF(OR(EXACT(S401,"1A"),EXACT(S401,"1B")),0.3,IF(S401=2,3,100))</f>
        <v>100</v>
      </c>
      <c r="AD401" s="136"/>
      <c r="AE401" s="136"/>
      <c r="AF401" s="249">
        <f>IF(OR(OR(EXACT(J401,"1A"),EXACT(J401,"1B"),EXACT(J401,"1C")),K401=1),1,IF(K401=2,10,100))</f>
        <v>1</v>
      </c>
      <c r="AG401" s="249">
        <f>IF(OR(EXACT(J401,"1A"),EXACT(J401,"1B"),EXACT(J401,"1C")),1,IF(J401=2,10,100))</f>
        <v>1</v>
      </c>
      <c r="AH401" s="249">
        <f>IF(OR(EXACT(J401,"1A"),EXACT(J401,"1B"),EXACT(J401,"1C"),K401=1),3,100)</f>
        <v>3</v>
      </c>
      <c r="AI401" s="249">
        <f>IF(OR(EXACT(J401,"1A"),EXACT(J401,"1B"),EXACT(J401,"1C")),5,100)</f>
        <v>5</v>
      </c>
      <c r="AJ401" s="269"/>
      <c r="AK401" s="182">
        <v>1</v>
      </c>
      <c r="AL401" s="182"/>
      <c r="AM401" s="251"/>
      <c r="AN401" s="136"/>
      <c r="AO401" s="136"/>
      <c r="AP401" s="136"/>
      <c r="AQ401" s="199" t="s">
        <v>26246</v>
      </c>
      <c r="AR401" s="136"/>
      <c r="AS401" s="136"/>
      <c r="AT401" s="136"/>
      <c r="AU401" s="136"/>
      <c r="AV401" s="136"/>
      <c r="AW401" s="136"/>
      <c r="AX401" s="136"/>
      <c r="AY401" s="136"/>
      <c r="AZ401" s="136"/>
      <c r="BA401" s="136"/>
      <c r="BB401" s="136"/>
      <c r="BC401" s="136"/>
      <c r="BD401" s="136"/>
      <c r="BE401" s="136"/>
      <c r="BF401" s="136"/>
      <c r="BG401" s="136"/>
      <c r="BH401" s="136"/>
      <c r="BI401" s="136"/>
      <c r="BJ401" s="136"/>
      <c r="BK401" s="136"/>
      <c r="BL401" s="136"/>
      <c r="BM401" s="136"/>
      <c r="BN401" s="136"/>
      <c r="BO401" s="136"/>
      <c r="BP401" s="136"/>
      <c r="BQ401" s="136"/>
      <c r="BR401" s="136"/>
      <c r="BS401" s="136"/>
      <c r="BT401" s="136"/>
      <c r="BU401" s="136"/>
      <c r="BV401" s="136"/>
      <c r="BW401" s="136"/>
      <c r="BX401" s="136"/>
      <c r="BY401" s="136"/>
      <c r="BZ401" s="136"/>
      <c r="CA401" s="136"/>
      <c r="CB401" s="136"/>
      <c r="CC401" s="136"/>
      <c r="CD401" s="136"/>
      <c r="CE401" s="136"/>
      <c r="CF401" s="136"/>
      <c r="CG401" s="136"/>
      <c r="CH401" s="136"/>
      <c r="CI401" s="136"/>
      <c r="CJ401" s="136"/>
      <c r="CK401" s="136"/>
      <c r="CL401" s="136"/>
      <c r="CM401" s="136"/>
      <c r="CN401" s="136"/>
      <c r="CO401" s="136"/>
      <c r="CP401" s="136"/>
      <c r="CQ401" s="136"/>
      <c r="CR401" s="136"/>
      <c r="CS401" s="136"/>
      <c r="CT401" s="136"/>
      <c r="CU401" s="136"/>
      <c r="CV401" s="136"/>
      <c r="CW401" s="136"/>
      <c r="CX401" s="136"/>
      <c r="CY401" s="136"/>
      <c r="CZ401" s="136"/>
      <c r="DA401" s="136"/>
      <c r="DB401" s="136"/>
      <c r="DC401" s="136"/>
      <c r="DD401" s="136"/>
      <c r="DE401" s="136"/>
      <c r="DF401" s="136"/>
      <c r="DG401" s="136"/>
      <c r="DH401" s="136"/>
      <c r="DI401" s="136"/>
      <c r="DJ401" s="136"/>
      <c r="DK401" s="136"/>
      <c r="DL401" s="136"/>
      <c r="DM401" s="136"/>
      <c r="DN401" s="136"/>
      <c r="DO401" s="136"/>
      <c r="DP401" s="136"/>
      <c r="DQ401" s="136"/>
      <c r="DR401" s="136"/>
      <c r="DS401" s="136"/>
      <c r="DT401" s="136"/>
      <c r="DU401" s="136"/>
      <c r="DV401" s="136"/>
      <c r="DW401" s="136"/>
      <c r="DX401" s="136"/>
      <c r="DY401" s="136"/>
      <c r="DZ401" s="136"/>
      <c r="EA401" s="136"/>
      <c r="EB401" s="136"/>
      <c r="EC401" s="136"/>
      <c r="ED401" s="136"/>
      <c r="EE401" s="136"/>
      <c r="EF401" s="136"/>
      <c r="EG401" s="136"/>
      <c r="EH401" s="136"/>
      <c r="EI401" s="136"/>
      <c r="EJ401" s="136"/>
      <c r="EK401" s="136"/>
      <c r="EL401" s="136"/>
      <c r="EM401" s="136"/>
      <c r="EN401" s="136"/>
      <c r="EO401" s="136"/>
      <c r="EP401" s="136"/>
      <c r="EQ401" s="136"/>
      <c r="ER401" s="136"/>
      <c r="ES401" s="136"/>
      <c r="ET401" s="136"/>
      <c r="EU401" s="136"/>
      <c r="EV401" s="136"/>
      <c r="EW401" s="136"/>
      <c r="EX401" s="136"/>
      <c r="EY401" s="136"/>
      <c r="EZ401" s="136"/>
      <c r="FA401" s="136"/>
      <c r="FB401" s="136"/>
      <c r="FC401" s="136"/>
      <c r="FD401" s="136"/>
      <c r="FE401" s="136"/>
      <c r="FF401" s="136"/>
      <c r="FG401" s="136"/>
      <c r="FH401" s="136"/>
      <c r="FI401" s="136"/>
      <c r="FJ401" s="136"/>
      <c r="FK401" s="136"/>
      <c r="FL401" s="136"/>
      <c r="FM401" s="136"/>
      <c r="FN401" s="136"/>
      <c r="FO401" s="136"/>
      <c r="FP401" s="136"/>
      <c r="FQ401" s="136"/>
      <c r="FR401" s="136"/>
      <c r="FS401" s="136"/>
      <c r="FT401" s="136"/>
      <c r="FU401" s="136"/>
      <c r="FV401" s="136"/>
      <c r="FW401" s="136"/>
      <c r="FX401" s="136"/>
      <c r="FY401" s="136"/>
      <c r="FZ401" s="136"/>
      <c r="GA401" s="136"/>
      <c r="GB401" s="136"/>
      <c r="GC401" s="136"/>
      <c r="GD401" s="136"/>
      <c r="GE401" s="136"/>
      <c r="GF401" s="136"/>
      <c r="GG401" s="136"/>
      <c r="GH401" s="136"/>
      <c r="GI401" s="136"/>
      <c r="GJ401" s="136"/>
      <c r="GK401" s="136"/>
      <c r="GL401" s="136"/>
      <c r="GM401" s="136"/>
      <c r="GN401" s="136"/>
      <c r="GO401" s="136"/>
      <c r="GP401" s="136"/>
      <c r="GQ401" s="136"/>
      <c r="GR401" s="136"/>
      <c r="GS401" s="136"/>
      <c r="GT401" s="136"/>
      <c r="GU401" s="136"/>
      <c r="GV401" s="136"/>
      <c r="GW401" s="136"/>
      <c r="GX401" s="136"/>
      <c r="GY401" s="136"/>
      <c r="GZ401" s="136"/>
      <c r="HA401" s="136"/>
      <c r="HB401" s="136"/>
      <c r="HC401" s="136"/>
      <c r="HD401" s="136"/>
      <c r="HE401" s="136"/>
      <c r="HF401" s="136"/>
      <c r="HG401" s="136"/>
      <c r="HH401" s="136"/>
      <c r="HI401" s="136"/>
      <c r="HJ401" s="136"/>
      <c r="HK401" s="136"/>
      <c r="HL401" s="136"/>
      <c r="HM401" s="136"/>
      <c r="HN401" s="136"/>
      <c r="HO401" s="136"/>
      <c r="HP401" s="136"/>
      <c r="HQ401" s="136"/>
      <c r="HR401" s="136"/>
      <c r="HS401" s="136"/>
      <c r="HT401" s="136"/>
      <c r="HU401" s="136"/>
      <c r="HV401" s="136"/>
      <c r="HW401" s="136"/>
      <c r="HX401" s="136"/>
      <c r="HY401" s="136"/>
      <c r="HZ401" s="136"/>
      <c r="IA401" s="136"/>
      <c r="IB401" s="136"/>
      <c r="IC401" s="136"/>
      <c r="ID401" s="136"/>
      <c r="IE401" s="136"/>
      <c r="IF401" s="136"/>
      <c r="IG401" s="136"/>
      <c r="IH401" s="136"/>
      <c r="II401" s="136"/>
      <c r="IJ401" s="136"/>
      <c r="IK401" s="136"/>
      <c r="IL401" s="136"/>
      <c r="IM401" s="136"/>
      <c r="IN401" s="136"/>
      <c r="IO401" s="136"/>
      <c r="IP401" s="136"/>
      <c r="IQ401" s="136"/>
      <c r="IR401" s="136"/>
      <c r="IS401" s="136"/>
      <c r="IT401" s="136"/>
      <c r="IU401" s="136"/>
      <c r="IV401" s="136"/>
      <c r="IW401" s="136"/>
      <c r="IX401" s="136"/>
      <c r="IY401" s="136"/>
      <c r="IZ401" s="136"/>
      <c r="JA401" s="136"/>
      <c r="JB401" s="136"/>
      <c r="JC401" s="136"/>
      <c r="JD401" s="136"/>
      <c r="JE401" s="136"/>
      <c r="JF401" s="136"/>
      <c r="JG401" s="136"/>
      <c r="JH401" s="136"/>
      <c r="JI401" s="136"/>
      <c r="JJ401" s="136"/>
      <c r="JK401" s="136"/>
      <c r="JL401" s="136"/>
      <c r="JM401" s="136"/>
      <c r="JN401" s="136"/>
      <c r="JO401" s="136"/>
      <c r="JP401" s="136"/>
      <c r="JQ401" s="136"/>
      <c r="JR401" s="136"/>
      <c r="JS401" s="136"/>
      <c r="JT401" s="136"/>
      <c r="JU401" s="136"/>
      <c r="JV401" s="136"/>
      <c r="JW401" s="136"/>
      <c r="JX401" s="136"/>
      <c r="JY401" s="136"/>
      <c r="JZ401" s="136"/>
      <c r="KA401" s="136"/>
      <c r="KB401" s="136"/>
      <c r="KC401" s="136"/>
      <c r="KD401" s="136"/>
      <c r="KE401" s="136"/>
      <c r="KF401" s="136"/>
      <c r="KG401" s="136"/>
      <c r="KH401" s="136"/>
      <c r="KI401" s="136"/>
      <c r="KJ401" s="136"/>
      <c r="KK401" s="136"/>
      <c r="KL401" s="136"/>
      <c r="KM401" s="136"/>
      <c r="KN401" s="136"/>
      <c r="KO401" s="136"/>
      <c r="KP401" s="136"/>
      <c r="KQ401" s="136"/>
      <c r="KR401" s="136"/>
      <c r="KS401" s="136"/>
      <c r="KT401" s="136"/>
      <c r="KU401" s="136"/>
      <c r="KV401" s="136"/>
      <c r="KW401" s="136"/>
      <c r="KX401" s="136"/>
      <c r="KY401" s="136"/>
      <c r="KZ401" s="136"/>
      <c r="LA401" s="136"/>
      <c r="LB401" s="136"/>
      <c r="LC401" s="136"/>
      <c r="LD401" s="136"/>
      <c r="LE401" s="136"/>
      <c r="LF401" s="136"/>
      <c r="LG401" s="136"/>
      <c r="LH401" s="136"/>
      <c r="LI401" s="136"/>
      <c r="LJ401" s="136"/>
      <c r="LK401" s="136"/>
      <c r="LL401" s="136"/>
      <c r="LM401" s="136"/>
      <c r="LN401" s="136"/>
      <c r="LO401" s="136"/>
      <c r="LP401" s="136"/>
      <c r="LQ401" s="136"/>
      <c r="LR401" s="136"/>
      <c r="LS401" s="136"/>
      <c r="LT401" s="136"/>
      <c r="LU401" s="136"/>
      <c r="LV401" s="136"/>
      <c r="LW401" s="136"/>
      <c r="LX401" s="136"/>
      <c r="LY401" s="136"/>
      <c r="LZ401" s="136"/>
      <c r="MA401" s="136"/>
      <c r="MB401" s="136"/>
      <c r="MC401" s="136"/>
      <c r="MD401" s="136"/>
      <c r="ME401" s="136"/>
      <c r="MF401" s="136"/>
      <c r="MG401" s="136"/>
      <c r="MH401" s="136"/>
      <c r="MI401" s="136"/>
      <c r="MJ401" s="136"/>
      <c r="MK401" s="136"/>
      <c r="ML401" s="136"/>
      <c r="MM401" s="136"/>
      <c r="MN401" s="136"/>
      <c r="MO401" s="136"/>
      <c r="MP401" s="136"/>
      <c r="MQ401" s="136"/>
      <c r="MR401" s="136"/>
      <c r="MS401" s="136"/>
      <c r="MT401" s="136"/>
      <c r="MU401" s="136"/>
      <c r="MV401" s="136"/>
      <c r="MW401" s="136"/>
      <c r="MX401" s="136"/>
      <c r="MY401" s="136"/>
      <c r="MZ401" s="136"/>
      <c r="NA401" s="136"/>
      <c r="NB401" s="136"/>
      <c r="NC401" s="136"/>
      <c r="ND401" s="136"/>
      <c r="NE401" s="136"/>
      <c r="NF401" s="136"/>
      <c r="NG401" s="136"/>
      <c r="NH401" s="136"/>
      <c r="NI401" s="136"/>
      <c r="NJ401" s="136"/>
      <c r="NK401" s="136"/>
      <c r="NL401" s="136"/>
      <c r="NM401" s="136"/>
      <c r="NN401" s="136"/>
      <c r="NO401" s="136"/>
      <c r="NP401" s="136"/>
      <c r="NQ401" s="136"/>
      <c r="NR401" s="136"/>
      <c r="NS401" s="136"/>
      <c r="NT401" s="136"/>
      <c r="NU401" s="136"/>
      <c r="NV401" s="136"/>
      <c r="NW401" s="136"/>
      <c r="NX401" s="136"/>
      <c r="NY401" s="136"/>
      <c r="NZ401" s="136"/>
      <c r="OA401" s="136"/>
      <c r="OB401" s="136"/>
      <c r="OC401" s="136"/>
      <c r="OD401" s="136"/>
      <c r="OE401" s="136"/>
      <c r="OF401" s="136"/>
      <c r="OG401" s="136"/>
      <c r="OH401" s="136"/>
      <c r="OI401" s="136"/>
      <c r="OJ401" s="136"/>
      <c r="OK401" s="136"/>
      <c r="OL401" s="136"/>
      <c r="OM401" s="136"/>
      <c r="ON401" s="136"/>
      <c r="OO401" s="136"/>
      <c r="OP401" s="136"/>
      <c r="OQ401" s="136"/>
      <c r="OR401" s="136"/>
      <c r="OS401" s="136"/>
      <c r="OT401" s="136"/>
      <c r="OU401" s="136"/>
      <c r="OV401" s="136"/>
      <c r="OW401" s="136"/>
      <c r="OX401" s="136"/>
      <c r="OY401" s="136"/>
      <c r="OZ401" s="136"/>
      <c r="PA401" s="136"/>
      <c r="PB401" s="136"/>
      <c r="PC401" s="136"/>
      <c r="PD401" s="136"/>
      <c r="PE401" s="136"/>
      <c r="PF401" s="136"/>
      <c r="PG401" s="136"/>
      <c r="PH401" s="136"/>
      <c r="PI401" s="136"/>
      <c r="PJ401" s="136"/>
      <c r="PK401" s="136"/>
      <c r="PL401" s="136"/>
      <c r="PM401" s="136"/>
      <c r="PN401" s="136"/>
      <c r="PO401" s="136"/>
      <c r="PP401" s="136"/>
      <c r="PQ401" s="136"/>
      <c r="PR401" s="136"/>
      <c r="PS401" s="136"/>
      <c r="PT401" s="136"/>
      <c r="PU401" s="136"/>
      <c r="PV401" s="136"/>
      <c r="PW401" s="136"/>
      <c r="PX401" s="136"/>
      <c r="PY401" s="136"/>
      <c r="PZ401" s="136"/>
      <c r="QA401" s="136"/>
      <c r="QB401" s="136"/>
      <c r="QC401" s="136"/>
      <c r="QD401" s="136"/>
      <c r="QE401" s="136"/>
      <c r="QF401" s="136"/>
      <c r="QG401" s="136"/>
      <c r="QH401" s="136"/>
      <c r="QI401" s="136"/>
      <c r="QJ401" s="136"/>
      <c r="QK401" s="136"/>
      <c r="QL401" s="136"/>
      <c r="QM401" s="136"/>
      <c r="QN401" s="136"/>
      <c r="QO401" s="136"/>
      <c r="QP401" s="136"/>
      <c r="QQ401" s="136"/>
      <c r="QR401" s="136"/>
      <c r="QS401" s="136"/>
      <c r="QT401" s="136"/>
      <c r="QU401" s="136"/>
      <c r="QV401" s="136"/>
      <c r="QW401" s="136"/>
      <c r="QX401" s="136"/>
      <c r="QY401" s="136"/>
      <c r="QZ401" s="136"/>
      <c r="RA401" s="136"/>
      <c r="RB401" s="136"/>
      <c r="RC401" s="136"/>
      <c r="RD401" s="136"/>
      <c r="RE401" s="136"/>
      <c r="RF401" s="136"/>
      <c r="RG401" s="136"/>
      <c r="RH401" s="136"/>
      <c r="RI401" s="136"/>
      <c r="RJ401" s="136"/>
      <c r="RK401" s="136"/>
      <c r="RL401" s="136"/>
      <c r="RM401" s="136"/>
      <c r="RN401" s="136"/>
      <c r="RO401" s="136"/>
      <c r="RP401" s="136"/>
      <c r="RQ401" s="136"/>
      <c r="RR401" s="136"/>
      <c r="RS401" s="136"/>
      <c r="RT401" s="136"/>
      <c r="RU401" s="136"/>
      <c r="RV401" s="136"/>
      <c r="RW401" s="136"/>
      <c r="RX401" s="136"/>
      <c r="RY401" s="136"/>
      <c r="RZ401" s="136"/>
      <c r="SA401" s="136"/>
      <c r="SB401" s="136"/>
      <c r="SC401" s="136"/>
      <c r="SD401" s="136"/>
      <c r="SE401" s="136"/>
      <c r="SF401" s="136"/>
      <c r="SG401" s="136"/>
      <c r="SH401" s="136"/>
      <c r="SI401" s="136"/>
      <c r="SJ401" s="136"/>
      <c r="SK401" s="136"/>
      <c r="SL401" s="136"/>
      <c r="SM401" s="136"/>
      <c r="SN401" s="136"/>
      <c r="SO401" s="136"/>
      <c r="SP401" s="136"/>
      <c r="SQ401" s="136"/>
      <c r="SR401" s="136"/>
      <c r="SS401" s="136"/>
      <c r="ST401" s="136"/>
      <c r="SU401" s="136"/>
      <c r="SV401" s="136"/>
      <c r="SW401" s="136"/>
      <c r="SX401" s="136"/>
      <c r="SY401" s="136"/>
      <c r="SZ401" s="136"/>
      <c r="TA401" s="136"/>
      <c r="TB401" s="136"/>
      <c r="TC401" s="136"/>
      <c r="TD401" s="136"/>
      <c r="TE401" s="136"/>
      <c r="TF401" s="136"/>
      <c r="TG401" s="136"/>
      <c r="TH401" s="136"/>
      <c r="TI401" s="136"/>
      <c r="TJ401" s="136"/>
      <c r="TK401" s="136"/>
      <c r="TL401" s="136"/>
      <c r="TM401" s="136"/>
      <c r="TN401" s="136"/>
      <c r="TO401" s="136"/>
      <c r="TP401" s="136"/>
      <c r="TQ401" s="136"/>
      <c r="TR401" s="136"/>
      <c r="TS401" s="136"/>
      <c r="TT401" s="136"/>
      <c r="TU401" s="136"/>
      <c r="TV401" s="136"/>
      <c r="TW401" s="136"/>
      <c r="TX401" s="136"/>
      <c r="TY401" s="136"/>
      <c r="TZ401" s="136"/>
      <c r="UA401" s="136"/>
      <c r="UB401" s="136"/>
      <c r="UC401" s="136"/>
      <c r="UD401" s="136"/>
      <c r="UE401" s="136"/>
      <c r="UF401" s="136"/>
      <c r="UG401" s="136"/>
      <c r="UH401" s="136"/>
      <c r="UI401" s="136"/>
      <c r="UJ401" s="136"/>
      <c r="UK401" s="136"/>
      <c r="UL401" s="136"/>
      <c r="UM401" s="136"/>
      <c r="UN401" s="136"/>
      <c r="UO401" s="136"/>
      <c r="UP401" s="136"/>
      <c r="UQ401" s="136"/>
      <c r="UR401" s="136"/>
      <c r="US401" s="136"/>
      <c r="UT401" s="136"/>
      <c r="UU401" s="136"/>
      <c r="UV401" s="136"/>
      <c r="UW401" s="136"/>
      <c r="UX401" s="136"/>
      <c r="UY401" s="136"/>
      <c r="UZ401" s="136"/>
      <c r="VA401" s="136"/>
      <c r="VB401" s="136"/>
      <c r="VC401" s="136"/>
      <c r="VD401" s="136"/>
      <c r="VE401" s="136"/>
      <c r="VF401" s="136"/>
      <c r="VG401" s="136"/>
      <c r="VH401" s="136"/>
      <c r="VI401" s="136"/>
      <c r="VJ401" s="136"/>
      <c r="VK401" s="136"/>
      <c r="VL401" s="136"/>
      <c r="VM401" s="136"/>
      <c r="VN401" s="136"/>
      <c r="VO401" s="136"/>
      <c r="VP401" s="136"/>
      <c r="VQ401" s="136"/>
      <c r="VR401" s="136"/>
      <c r="VS401" s="136"/>
      <c r="VT401" s="136"/>
      <c r="VU401" s="136"/>
      <c r="VV401" s="136"/>
      <c r="VW401" s="136"/>
      <c r="VX401" s="136"/>
      <c r="VY401" s="136"/>
      <c r="VZ401" s="136"/>
      <c r="WA401" s="136"/>
      <c r="WB401" s="136"/>
      <c r="WC401" s="136"/>
      <c r="WD401" s="136"/>
      <c r="WE401" s="136"/>
      <c r="WF401" s="136"/>
      <c r="WG401" s="136"/>
      <c r="WH401" s="136"/>
      <c r="WI401" s="136"/>
      <c r="WJ401" s="136"/>
      <c r="WK401" s="136"/>
      <c r="WL401" s="136"/>
      <c r="WM401" s="136"/>
      <c r="WN401" s="136"/>
      <c r="WO401" s="136"/>
      <c r="WP401" s="136"/>
      <c r="WQ401" s="136"/>
      <c r="WR401" s="136"/>
      <c r="WS401" s="136"/>
      <c r="WT401" s="136"/>
      <c r="WU401" s="136"/>
      <c r="WV401" s="136"/>
      <c r="WW401" s="136"/>
      <c r="WX401" s="136"/>
      <c r="WY401" s="136"/>
      <c r="WZ401" s="136"/>
      <c r="XA401" s="136"/>
      <c r="XB401" s="136"/>
      <c r="XC401" s="136"/>
      <c r="XD401" s="136"/>
      <c r="XE401" s="136"/>
      <c r="XF401" s="136"/>
      <c r="XG401" s="136"/>
      <c r="XH401" s="136"/>
      <c r="XI401" s="136"/>
      <c r="XJ401" s="136"/>
      <c r="XK401" s="136"/>
      <c r="XL401" s="136"/>
      <c r="XM401" s="136"/>
      <c r="XN401" s="136"/>
      <c r="XO401" s="136"/>
      <c r="XP401" s="136"/>
      <c r="XQ401" s="136"/>
      <c r="XR401" s="136"/>
      <c r="XS401" s="136"/>
      <c r="XT401" s="136"/>
      <c r="XU401" s="136"/>
      <c r="XV401" s="136"/>
      <c r="XW401" s="136"/>
      <c r="XX401" s="136"/>
      <c r="XY401" s="136"/>
      <c r="XZ401" s="136"/>
      <c r="YA401" s="136"/>
      <c r="YB401" s="136"/>
      <c r="YC401" s="136"/>
      <c r="YD401" s="136"/>
      <c r="YE401" s="136"/>
      <c r="YF401" s="136"/>
      <c r="YG401" s="136"/>
      <c r="YH401" s="136"/>
      <c r="YI401" s="136"/>
      <c r="YJ401" s="136"/>
      <c r="YK401" s="136"/>
      <c r="YL401" s="136"/>
      <c r="YM401" s="136"/>
      <c r="YN401" s="136"/>
      <c r="YO401" s="136"/>
      <c r="YP401" s="136"/>
      <c r="YQ401" s="136"/>
      <c r="YR401" s="136"/>
      <c r="YS401" s="136"/>
      <c r="YT401" s="136"/>
      <c r="YU401" s="136"/>
      <c r="YV401" s="136"/>
      <c r="YW401" s="136"/>
      <c r="YX401" s="136"/>
      <c r="YY401" s="136"/>
      <c r="YZ401" s="136"/>
      <c r="ZA401" s="136"/>
      <c r="ZB401" s="136"/>
      <c r="ZC401" s="136"/>
      <c r="ZD401" s="136"/>
      <c r="ZE401" s="136"/>
      <c r="ZF401" s="136"/>
      <c r="ZG401" s="136"/>
      <c r="ZH401" s="136"/>
      <c r="ZI401" s="136"/>
      <c r="ZJ401" s="136"/>
      <c r="ZK401" s="136"/>
      <c r="ZL401" s="136"/>
      <c r="ZM401" s="136"/>
      <c r="ZN401" s="136"/>
      <c r="ZO401" s="136"/>
      <c r="ZP401" s="136"/>
      <c r="ZQ401" s="136"/>
      <c r="ZR401" s="136"/>
      <c r="ZS401" s="136"/>
      <c r="ZT401" s="136"/>
      <c r="ZU401" s="136"/>
      <c r="ZV401" s="136"/>
      <c r="ZW401" s="136"/>
      <c r="ZX401" s="136"/>
      <c r="ZY401" s="136"/>
      <c r="ZZ401" s="136"/>
      <c r="AAA401" s="136"/>
      <c r="AAB401" s="136"/>
      <c r="AAC401" s="136"/>
      <c r="AAD401" s="136"/>
      <c r="AAE401" s="136"/>
      <c r="AAF401" s="136"/>
      <c r="AAG401" s="136"/>
      <c r="AAH401" s="136"/>
      <c r="AAI401" s="136"/>
      <c r="AAJ401" s="136"/>
      <c r="AAK401" s="136"/>
      <c r="AAL401" s="136"/>
      <c r="AAM401" s="136"/>
      <c r="AAN401" s="136"/>
      <c r="AAO401" s="136"/>
      <c r="AAP401" s="136"/>
      <c r="AAQ401" s="136"/>
      <c r="AAR401" s="136"/>
      <c r="AAS401" s="136"/>
      <c r="AAT401" s="136"/>
      <c r="AAU401" s="136"/>
      <c r="AAV401" s="136"/>
      <c r="AAW401" s="136"/>
      <c r="AAX401" s="136"/>
      <c r="AAY401" s="136"/>
      <c r="AAZ401" s="136"/>
      <c r="ABA401" s="136"/>
      <c r="ABB401" s="136"/>
      <c r="ABC401" s="136"/>
      <c r="ABD401" s="136"/>
      <c r="ABE401" s="136"/>
      <c r="ABF401" s="136"/>
      <c r="ABG401" s="136"/>
      <c r="ABH401" s="136"/>
      <c r="ABI401" s="136"/>
      <c r="ABJ401" s="136"/>
      <c r="ABK401" s="136"/>
      <c r="ABL401" s="136"/>
      <c r="ABM401" s="136"/>
      <c r="ABN401" s="136"/>
      <c r="ABO401" s="136"/>
      <c r="ABP401" s="136"/>
      <c r="ABQ401" s="136"/>
      <c r="ABR401" s="136"/>
      <c r="ABS401" s="136"/>
      <c r="ABT401" s="136"/>
      <c r="ABU401" s="136"/>
      <c r="ABV401" s="136"/>
      <c r="ABW401" s="136"/>
      <c r="ABX401" s="136"/>
      <c r="ABY401" s="136"/>
      <c r="ABZ401" s="136"/>
      <c r="ACA401" s="136"/>
      <c r="ACB401" s="136"/>
      <c r="ACC401" s="136"/>
      <c r="ACD401" s="136"/>
      <c r="ACE401" s="136"/>
      <c r="ACF401" s="136"/>
      <c r="ACG401" s="136"/>
      <c r="ACH401" s="136"/>
      <c r="ACI401" s="136"/>
      <c r="ACJ401" s="136"/>
      <c r="ACK401" s="136"/>
      <c r="ACL401" s="136"/>
      <c r="ACM401" s="136"/>
      <c r="ACN401" s="136"/>
      <c r="ACO401" s="136"/>
      <c r="ACP401" s="136"/>
      <c r="ACQ401" s="136"/>
      <c r="ACR401" s="136"/>
      <c r="ACS401" s="136"/>
      <c r="ACT401" s="136"/>
      <c r="ACU401" s="136"/>
      <c r="ACV401" s="136"/>
      <c r="ACW401" s="136"/>
      <c r="ACX401" s="136"/>
      <c r="ACY401" s="136"/>
      <c r="ACZ401" s="136"/>
      <c r="ADA401" s="136"/>
      <c r="ADB401" s="136"/>
      <c r="ADC401" s="136"/>
      <c r="ADD401" s="136"/>
      <c r="ADE401" s="136"/>
      <c r="ADF401" s="136"/>
      <c r="ADG401" s="136"/>
      <c r="ADH401" s="136"/>
      <c r="ADI401" s="136"/>
      <c r="ADJ401" s="136"/>
      <c r="ADK401" s="136"/>
      <c r="ADL401" s="136"/>
      <c r="ADM401" s="136"/>
      <c r="ADN401" s="136"/>
      <c r="ADO401" s="136"/>
      <c r="ADP401" s="136"/>
      <c r="ADQ401" s="136"/>
      <c r="ADR401" s="136"/>
      <c r="ADS401" s="136"/>
      <c r="ADT401" s="136"/>
      <c r="ADU401" s="136"/>
      <c r="ADV401" s="136"/>
      <c r="ADW401" s="136"/>
      <c r="ADX401" s="136"/>
      <c r="ADY401" s="136"/>
      <c r="ADZ401" s="136"/>
      <c r="AEA401" s="136"/>
      <c r="AEB401" s="136"/>
      <c r="AEC401" s="136"/>
      <c r="AED401" s="136"/>
      <c r="AEE401" s="136"/>
      <c r="AEF401" s="136"/>
      <c r="AEG401" s="136"/>
      <c r="AEH401" s="136"/>
      <c r="AEI401" s="136"/>
      <c r="AEJ401" s="136"/>
      <c r="AEK401" s="136"/>
      <c r="AEL401" s="136"/>
      <c r="AEM401" s="136"/>
      <c r="AEN401" s="136"/>
      <c r="AEO401" s="136"/>
      <c r="AEP401" s="136"/>
      <c r="AEQ401" s="136"/>
      <c r="AER401" s="136"/>
      <c r="AES401" s="136"/>
      <c r="AET401" s="136"/>
      <c r="AEU401" s="136"/>
      <c r="AEV401" s="136"/>
      <c r="AEW401" s="136"/>
      <c r="AEX401" s="136"/>
      <c r="AEY401" s="136"/>
      <c r="AEZ401" s="136"/>
      <c r="AFA401" s="136"/>
      <c r="AFB401" s="136"/>
      <c r="AFC401" s="136"/>
      <c r="AFD401" s="136"/>
      <c r="AFE401" s="136"/>
      <c r="AFF401" s="136"/>
      <c r="AFG401" s="136"/>
      <c r="AFH401" s="136"/>
      <c r="AFI401" s="136"/>
      <c r="AFJ401" s="136"/>
      <c r="AFK401" s="136"/>
      <c r="AFL401" s="136"/>
      <c r="AFM401" s="136"/>
      <c r="AFN401" s="136"/>
      <c r="AFO401" s="136"/>
      <c r="AFP401" s="136"/>
      <c r="AFQ401" s="136"/>
      <c r="AFR401" s="136"/>
      <c r="AFS401" s="136"/>
      <c r="AFT401" s="136"/>
      <c r="AFU401" s="136"/>
      <c r="AFV401" s="136"/>
      <c r="AFW401" s="136"/>
      <c r="AFX401" s="136"/>
      <c r="AFY401" s="136"/>
      <c r="AFZ401" s="136"/>
      <c r="AGA401" s="136"/>
      <c r="AGB401" s="136"/>
      <c r="AGC401" s="136"/>
      <c r="AGD401" s="136"/>
      <c r="AGE401" s="136"/>
      <c r="AGF401" s="136"/>
      <c r="AGG401" s="136"/>
      <c r="AGH401" s="136"/>
      <c r="AGI401" s="136"/>
      <c r="AGJ401" s="136"/>
      <c r="AGK401" s="136"/>
      <c r="AGL401" s="136"/>
      <c r="AGM401" s="136"/>
      <c r="AGN401" s="136"/>
      <c r="AGO401" s="136"/>
      <c r="AGP401" s="136"/>
      <c r="AGQ401" s="136"/>
      <c r="AGR401" s="136"/>
      <c r="AGS401" s="136"/>
      <c r="AGT401" s="136"/>
      <c r="AGU401" s="136"/>
      <c r="AGV401" s="136"/>
      <c r="AGW401" s="136"/>
      <c r="AGX401" s="136"/>
      <c r="AGY401" s="136"/>
      <c r="AGZ401" s="136"/>
      <c r="AHA401" s="136"/>
      <c r="AHB401" s="136"/>
      <c r="AHC401" s="136"/>
      <c r="AHD401" s="136"/>
      <c r="AHE401" s="136"/>
      <c r="AHF401" s="136"/>
      <c r="AHG401" s="136"/>
      <c r="AHH401" s="136"/>
      <c r="AHI401" s="136"/>
      <c r="AHJ401" s="136"/>
      <c r="AHK401" s="136"/>
      <c r="AHL401" s="136"/>
      <c r="AHM401" s="136"/>
      <c r="AHN401" s="136"/>
      <c r="AHO401" s="136"/>
      <c r="AHP401" s="136"/>
      <c r="AHQ401" s="136"/>
      <c r="AHR401" s="136"/>
      <c r="AHS401" s="136"/>
      <c r="AHT401" s="136"/>
      <c r="AHU401" s="136"/>
      <c r="AHV401" s="136"/>
      <c r="AHW401" s="136"/>
      <c r="AHX401" s="136"/>
      <c r="AHY401" s="136"/>
      <c r="AHZ401" s="136"/>
      <c r="AIA401" s="136"/>
      <c r="AIB401" s="136"/>
      <c r="AIC401" s="136"/>
      <c r="AID401" s="136"/>
      <c r="AIE401" s="136"/>
      <c r="AIF401" s="136"/>
      <c r="AIG401" s="136"/>
      <c r="AIH401" s="136"/>
      <c r="AII401" s="136"/>
      <c r="AIJ401" s="136"/>
      <c r="AIK401" s="136"/>
      <c r="AIL401" s="136"/>
      <c r="AIM401" s="136"/>
      <c r="AIN401" s="136"/>
      <c r="AIO401" s="136"/>
      <c r="AIP401" s="136"/>
      <c r="AIQ401" s="136"/>
      <c r="AIR401" s="136"/>
      <c r="AIS401" s="136"/>
      <c r="AIT401" s="136"/>
      <c r="AIU401" s="136"/>
      <c r="AIV401" s="136"/>
      <c r="AIW401" s="136"/>
      <c r="AIX401" s="136"/>
      <c r="AIY401" s="136"/>
      <c r="AIZ401" s="136"/>
      <c r="AJA401" s="136"/>
      <c r="AJB401" s="136"/>
      <c r="AJC401" s="136"/>
      <c r="AJD401" s="136"/>
      <c r="AJE401" s="136"/>
      <c r="AJF401" s="136"/>
      <c r="AJG401" s="136"/>
      <c r="AJH401" s="136"/>
      <c r="AJI401" s="136"/>
      <c r="AJJ401" s="136"/>
      <c r="AJK401" s="136"/>
      <c r="AJL401" s="136"/>
      <c r="AJM401" s="136"/>
      <c r="AJN401" s="136"/>
      <c r="AJO401" s="136"/>
      <c r="AJP401" s="136"/>
      <c r="AJQ401" s="136"/>
      <c r="AJR401" s="136"/>
      <c r="AJS401" s="136"/>
      <c r="AJT401" s="136"/>
      <c r="AJU401" s="136"/>
      <c r="AJV401" s="136"/>
      <c r="AJW401" s="136"/>
      <c r="AJX401" s="136"/>
      <c r="AJY401" s="136"/>
      <c r="AJZ401" s="136"/>
      <c r="AKA401" s="136"/>
      <c r="AKB401" s="136"/>
      <c r="AKC401" s="136"/>
      <c r="AKD401" s="136"/>
      <c r="AKE401" s="136"/>
      <c r="AKF401" s="136"/>
      <c r="AKG401" s="136"/>
      <c r="AKH401" s="136"/>
      <c r="AKI401" s="136"/>
      <c r="AKJ401" s="136"/>
      <c r="AKK401" s="136"/>
      <c r="AKL401" s="136"/>
      <c r="AKM401" s="136"/>
      <c r="AKN401" s="136"/>
      <c r="AKO401" s="136"/>
      <c r="AKP401" s="136"/>
      <c r="AKQ401" s="136"/>
      <c r="AKR401" s="136"/>
      <c r="AKS401" s="136"/>
      <c r="AKT401" s="136"/>
      <c r="AKU401" s="136"/>
      <c r="AKV401" s="136"/>
      <c r="AKW401" s="136"/>
      <c r="AKX401" s="136"/>
      <c r="AKY401" s="136"/>
      <c r="AKZ401" s="136"/>
      <c r="ALA401" s="136"/>
      <c r="ALB401" s="136"/>
      <c r="ALC401" s="136"/>
      <c r="ALD401" s="136"/>
      <c r="ALE401" s="136"/>
      <c r="ALF401" s="136"/>
      <c r="ALG401" s="136"/>
      <c r="ALH401" s="136"/>
      <c r="ALI401" s="136"/>
      <c r="ALJ401" s="136"/>
      <c r="ALK401" s="136"/>
      <c r="ALL401" s="136"/>
      <c r="ALM401" s="136"/>
      <c r="ALN401" s="136"/>
      <c r="ALO401" s="136"/>
      <c r="ALP401" s="136"/>
      <c r="ALQ401" s="136"/>
      <c r="ALR401" s="136"/>
      <c r="ALS401" s="136"/>
      <c r="ALT401" s="136"/>
      <c r="ALU401" s="136"/>
      <c r="ALV401" s="136"/>
      <c r="ALW401" s="136"/>
      <c r="ALX401" s="136"/>
      <c r="ALY401" s="136"/>
      <c r="ALZ401" s="136"/>
      <c r="AMA401" s="136"/>
      <c r="AMB401" s="136"/>
      <c r="AMC401" s="136"/>
      <c r="AMD401" s="136"/>
      <c r="AME401" s="136"/>
      <c r="AMF401" s="136"/>
      <c r="AMG401" s="136"/>
      <c r="AMH401" s="136"/>
      <c r="AMI401" s="136"/>
    </row>
    <row r="402" spans="1:1023" ht="17.45" customHeight="1" x14ac:dyDescent="0.25">
      <c r="A402" s="245" t="s">
        <v>26231</v>
      </c>
      <c r="B402" s="193">
        <v>402</v>
      </c>
      <c r="C402" s="261" t="s">
        <v>26230</v>
      </c>
      <c r="D402" s="209" t="s">
        <v>26232</v>
      </c>
      <c r="F402" s="220">
        <v>4</v>
      </c>
      <c r="I402" s="367"/>
      <c r="J402" s="409" t="s">
        <v>770</v>
      </c>
      <c r="K402" s="409">
        <v>1</v>
      </c>
      <c r="L402" s="161"/>
      <c r="M402" s="161"/>
      <c r="N402" s="161"/>
      <c r="O402" s="413"/>
      <c r="P402" s="161"/>
      <c r="Q402" s="161"/>
      <c r="R402" s="161"/>
      <c r="S402" s="161"/>
      <c r="T402" s="161"/>
      <c r="U402" s="161"/>
      <c r="V402" s="256">
        <f>IF(O402=1,10,100)</f>
        <v>100</v>
      </c>
      <c r="W402" s="256">
        <f>IF(O402=1,1,IF(O402=2,10,100))</f>
        <v>100</v>
      </c>
      <c r="X402" s="256">
        <f>IF(O402=3,20,100)</f>
        <v>100</v>
      </c>
      <c r="Y402" s="256">
        <f>IF(P402=1,10,100)</f>
        <v>100</v>
      </c>
      <c r="Z402" s="256">
        <f>IF(P402=1,1,IF(P402=2,10,100))</f>
        <v>100</v>
      </c>
      <c r="AA402" s="257">
        <f>IF(OR(EXACT(Q402,"1A"),EXACT(Q402,"1B")),0.1,IF(Q402=2,1,100))</f>
        <v>100</v>
      </c>
      <c r="AB402" s="257">
        <f>IF(OR(EXACT(R402,"1A"),EXACT(R402,"1B")),0.1,IF(R402=2,1,100))</f>
        <v>100</v>
      </c>
      <c r="AC402" s="257">
        <f>IF(OR(EXACT(S402,"1A"),EXACT(S402,"1B")),0.3,IF(S402=2,3,100))</f>
        <v>100</v>
      </c>
      <c r="AD402" s="136"/>
      <c r="AE402" s="136"/>
      <c r="AF402" s="249">
        <f>IF(OR(OR(EXACT(J402,"1A"),EXACT(J402,"1B"),EXACT(J402,"1C")),K402=1),1,IF(K402=2,10,100))</f>
        <v>1</v>
      </c>
      <c r="AG402" s="249">
        <f>IF(OR(EXACT(J402,"1A"),EXACT(J402,"1B"),EXACT(J402,"1C")),1,IF(J402=2,10,100))</f>
        <v>1</v>
      </c>
      <c r="AH402" s="249">
        <f>IF(OR(EXACT(J402,"1A"),EXACT(J402,"1B"),EXACT(J402,"1C"),K402=1),3,100)</f>
        <v>3</v>
      </c>
      <c r="AI402" s="249">
        <f>IF(OR(EXACT(J402,"1A"),EXACT(J402,"1B"),EXACT(J402,"1C")),5,100)</f>
        <v>5</v>
      </c>
      <c r="AJ402" s="269"/>
      <c r="AK402" s="182">
        <v>1</v>
      </c>
      <c r="AL402" s="182">
        <v>1</v>
      </c>
      <c r="AM402" s="251"/>
      <c r="AN402" s="136"/>
      <c r="AO402" s="136"/>
      <c r="AP402" s="136"/>
      <c r="AQ402" s="199" t="s">
        <v>26233</v>
      </c>
      <c r="AR402" s="136"/>
      <c r="AS402" s="136"/>
      <c r="AT402" s="136"/>
      <c r="AU402" s="136"/>
      <c r="AV402" s="136"/>
      <c r="AW402" s="136"/>
      <c r="AX402" s="136"/>
      <c r="AY402" s="136"/>
      <c r="AZ402" s="136"/>
      <c r="BA402" s="136"/>
      <c r="BB402" s="136"/>
      <c r="BC402" s="136"/>
      <c r="BD402" s="136"/>
      <c r="BE402" s="136"/>
      <c r="BF402" s="136"/>
      <c r="BG402" s="136"/>
      <c r="BH402" s="136"/>
      <c r="BI402" s="136"/>
      <c r="BJ402" s="136"/>
      <c r="BK402" s="136"/>
      <c r="BL402" s="136"/>
      <c r="BM402" s="136"/>
      <c r="BN402" s="136"/>
      <c r="BO402" s="136"/>
      <c r="BP402" s="136"/>
      <c r="BQ402" s="136"/>
      <c r="BR402" s="136"/>
      <c r="BS402" s="136"/>
      <c r="BT402" s="136"/>
      <c r="BU402" s="136"/>
      <c r="BV402" s="136"/>
      <c r="BW402" s="136"/>
      <c r="BX402" s="136"/>
      <c r="BY402" s="136"/>
      <c r="BZ402" s="136"/>
      <c r="CA402" s="136"/>
      <c r="CB402" s="136"/>
      <c r="CC402" s="136"/>
      <c r="CD402" s="136"/>
      <c r="CE402" s="136"/>
      <c r="CF402" s="136"/>
      <c r="CG402" s="136"/>
      <c r="CH402" s="136"/>
      <c r="CI402" s="136"/>
      <c r="CJ402" s="136"/>
      <c r="CK402" s="136"/>
      <c r="CL402" s="136"/>
      <c r="CM402" s="136"/>
      <c r="CN402" s="136"/>
      <c r="CO402" s="136"/>
      <c r="CP402" s="136"/>
      <c r="CQ402" s="136"/>
      <c r="CR402" s="136"/>
      <c r="CS402" s="136"/>
      <c r="CT402" s="136"/>
      <c r="CU402" s="136"/>
      <c r="CV402" s="136"/>
      <c r="CW402" s="136"/>
      <c r="CX402" s="136"/>
      <c r="CY402" s="136"/>
      <c r="CZ402" s="136"/>
      <c r="DA402" s="136"/>
      <c r="DB402" s="136"/>
      <c r="DC402" s="136"/>
      <c r="DD402" s="136"/>
      <c r="DE402" s="136"/>
      <c r="DF402" s="136"/>
      <c r="DG402" s="136"/>
      <c r="DH402" s="136"/>
      <c r="DI402" s="136"/>
      <c r="DJ402" s="136"/>
      <c r="DK402" s="136"/>
      <c r="DL402" s="136"/>
      <c r="DM402" s="136"/>
      <c r="DN402" s="136"/>
      <c r="DO402" s="136"/>
      <c r="DP402" s="136"/>
      <c r="DQ402" s="136"/>
      <c r="DR402" s="136"/>
      <c r="DS402" s="136"/>
      <c r="DT402" s="136"/>
      <c r="DU402" s="136"/>
      <c r="DV402" s="136"/>
      <c r="DW402" s="136"/>
      <c r="DX402" s="136"/>
      <c r="DY402" s="136"/>
      <c r="DZ402" s="136"/>
      <c r="EA402" s="136"/>
      <c r="EB402" s="136"/>
      <c r="EC402" s="136"/>
      <c r="ED402" s="136"/>
      <c r="EE402" s="136"/>
      <c r="EF402" s="136"/>
      <c r="EG402" s="136"/>
      <c r="EH402" s="136"/>
      <c r="EI402" s="136"/>
      <c r="EJ402" s="136"/>
      <c r="EK402" s="136"/>
      <c r="EL402" s="136"/>
      <c r="EM402" s="136"/>
      <c r="EN402" s="136"/>
      <c r="EO402" s="136"/>
      <c r="EP402" s="136"/>
      <c r="EQ402" s="136"/>
      <c r="ER402" s="136"/>
      <c r="ES402" s="136"/>
      <c r="ET402" s="136"/>
      <c r="EU402" s="136"/>
      <c r="EV402" s="136"/>
      <c r="EW402" s="136"/>
      <c r="EX402" s="136"/>
      <c r="EY402" s="136"/>
      <c r="EZ402" s="136"/>
      <c r="FA402" s="136"/>
      <c r="FB402" s="136"/>
      <c r="FC402" s="136"/>
      <c r="FD402" s="136"/>
      <c r="FE402" s="136"/>
      <c r="FF402" s="136"/>
      <c r="FG402" s="136"/>
      <c r="FH402" s="136"/>
      <c r="FI402" s="136"/>
      <c r="FJ402" s="136"/>
      <c r="FK402" s="136"/>
      <c r="FL402" s="136"/>
      <c r="FM402" s="136"/>
      <c r="FN402" s="136"/>
      <c r="FO402" s="136"/>
      <c r="FP402" s="136"/>
      <c r="FQ402" s="136"/>
      <c r="FR402" s="136"/>
      <c r="FS402" s="136"/>
      <c r="FT402" s="136"/>
      <c r="FU402" s="136"/>
      <c r="FV402" s="136"/>
      <c r="FW402" s="136"/>
      <c r="FX402" s="136"/>
      <c r="FY402" s="136"/>
      <c r="FZ402" s="136"/>
      <c r="GA402" s="136"/>
      <c r="GB402" s="136"/>
      <c r="GC402" s="136"/>
      <c r="GD402" s="136"/>
      <c r="GE402" s="136"/>
      <c r="GF402" s="136"/>
      <c r="GG402" s="136"/>
      <c r="GH402" s="136"/>
      <c r="GI402" s="136"/>
      <c r="GJ402" s="136"/>
      <c r="GK402" s="136"/>
      <c r="GL402" s="136"/>
      <c r="GM402" s="136"/>
      <c r="GN402" s="136"/>
      <c r="GO402" s="136"/>
      <c r="GP402" s="136"/>
      <c r="GQ402" s="136"/>
      <c r="GR402" s="136"/>
      <c r="GS402" s="136"/>
      <c r="GT402" s="136"/>
      <c r="GU402" s="136"/>
      <c r="GV402" s="136"/>
      <c r="GW402" s="136"/>
      <c r="GX402" s="136"/>
      <c r="GY402" s="136"/>
      <c r="GZ402" s="136"/>
      <c r="HA402" s="136"/>
      <c r="HB402" s="136"/>
      <c r="HC402" s="136"/>
      <c r="HD402" s="136"/>
      <c r="HE402" s="136"/>
      <c r="HF402" s="136"/>
      <c r="HG402" s="136"/>
      <c r="HH402" s="136"/>
      <c r="HI402" s="136"/>
      <c r="HJ402" s="136"/>
      <c r="HK402" s="136"/>
      <c r="HL402" s="136"/>
      <c r="HM402" s="136"/>
      <c r="HN402" s="136"/>
      <c r="HO402" s="136"/>
      <c r="HP402" s="136"/>
      <c r="HQ402" s="136"/>
      <c r="HR402" s="136"/>
      <c r="HS402" s="136"/>
      <c r="HT402" s="136"/>
      <c r="HU402" s="136"/>
      <c r="HV402" s="136"/>
      <c r="HW402" s="136"/>
      <c r="HX402" s="136"/>
      <c r="HY402" s="136"/>
      <c r="HZ402" s="136"/>
      <c r="IA402" s="136"/>
      <c r="IB402" s="136"/>
      <c r="IC402" s="136"/>
      <c r="ID402" s="136"/>
      <c r="IE402" s="136"/>
      <c r="IF402" s="136"/>
      <c r="IG402" s="136"/>
      <c r="IH402" s="136"/>
      <c r="II402" s="136"/>
      <c r="IJ402" s="136"/>
      <c r="IK402" s="136"/>
      <c r="IL402" s="136"/>
      <c r="IM402" s="136"/>
      <c r="IN402" s="136"/>
      <c r="IO402" s="136"/>
      <c r="IP402" s="136"/>
      <c r="IQ402" s="136"/>
      <c r="IR402" s="136"/>
      <c r="IS402" s="136"/>
      <c r="IT402" s="136"/>
      <c r="IU402" s="136"/>
      <c r="IV402" s="136"/>
      <c r="IW402" s="136"/>
      <c r="IX402" s="136"/>
      <c r="IY402" s="136"/>
      <c r="IZ402" s="136"/>
      <c r="JA402" s="136"/>
      <c r="JB402" s="136"/>
      <c r="JC402" s="136"/>
      <c r="JD402" s="136"/>
      <c r="JE402" s="136"/>
      <c r="JF402" s="136"/>
      <c r="JG402" s="136"/>
      <c r="JH402" s="136"/>
      <c r="JI402" s="136"/>
      <c r="JJ402" s="136"/>
      <c r="JK402" s="136"/>
      <c r="JL402" s="136"/>
      <c r="JM402" s="136"/>
      <c r="JN402" s="136"/>
      <c r="JO402" s="136"/>
      <c r="JP402" s="136"/>
      <c r="JQ402" s="136"/>
      <c r="JR402" s="136"/>
      <c r="JS402" s="136"/>
      <c r="JT402" s="136"/>
      <c r="JU402" s="136"/>
      <c r="JV402" s="136"/>
      <c r="JW402" s="136"/>
      <c r="JX402" s="136"/>
      <c r="JY402" s="136"/>
      <c r="JZ402" s="136"/>
      <c r="KA402" s="136"/>
      <c r="KB402" s="136"/>
      <c r="KC402" s="136"/>
      <c r="KD402" s="136"/>
      <c r="KE402" s="136"/>
      <c r="KF402" s="136"/>
      <c r="KG402" s="136"/>
      <c r="KH402" s="136"/>
      <c r="KI402" s="136"/>
      <c r="KJ402" s="136"/>
      <c r="KK402" s="136"/>
      <c r="KL402" s="136"/>
      <c r="KM402" s="136"/>
      <c r="KN402" s="136"/>
      <c r="KO402" s="136"/>
      <c r="KP402" s="136"/>
      <c r="KQ402" s="136"/>
      <c r="KR402" s="136"/>
      <c r="KS402" s="136"/>
      <c r="KT402" s="136"/>
      <c r="KU402" s="136"/>
      <c r="KV402" s="136"/>
      <c r="KW402" s="136"/>
      <c r="KX402" s="136"/>
      <c r="KY402" s="136"/>
      <c r="KZ402" s="136"/>
      <c r="LA402" s="136"/>
      <c r="LB402" s="136"/>
      <c r="LC402" s="136"/>
      <c r="LD402" s="136"/>
      <c r="LE402" s="136"/>
      <c r="LF402" s="136"/>
      <c r="LG402" s="136"/>
      <c r="LH402" s="136"/>
      <c r="LI402" s="136"/>
      <c r="LJ402" s="136"/>
      <c r="LK402" s="136"/>
      <c r="LL402" s="136"/>
      <c r="LM402" s="136"/>
      <c r="LN402" s="136"/>
      <c r="LO402" s="136"/>
      <c r="LP402" s="136"/>
      <c r="LQ402" s="136"/>
      <c r="LR402" s="136"/>
      <c r="LS402" s="136"/>
      <c r="LT402" s="136"/>
      <c r="LU402" s="136"/>
      <c r="LV402" s="136"/>
      <c r="LW402" s="136"/>
      <c r="LX402" s="136"/>
      <c r="LY402" s="136"/>
      <c r="LZ402" s="136"/>
      <c r="MA402" s="136"/>
      <c r="MB402" s="136"/>
      <c r="MC402" s="136"/>
      <c r="MD402" s="136"/>
      <c r="ME402" s="136"/>
      <c r="MF402" s="136"/>
      <c r="MG402" s="136"/>
      <c r="MH402" s="136"/>
      <c r="MI402" s="136"/>
      <c r="MJ402" s="136"/>
      <c r="MK402" s="136"/>
      <c r="ML402" s="136"/>
      <c r="MM402" s="136"/>
      <c r="MN402" s="136"/>
      <c r="MO402" s="136"/>
      <c r="MP402" s="136"/>
      <c r="MQ402" s="136"/>
      <c r="MR402" s="136"/>
      <c r="MS402" s="136"/>
      <c r="MT402" s="136"/>
      <c r="MU402" s="136"/>
      <c r="MV402" s="136"/>
      <c r="MW402" s="136"/>
      <c r="MX402" s="136"/>
      <c r="MY402" s="136"/>
      <c r="MZ402" s="136"/>
      <c r="NA402" s="136"/>
      <c r="NB402" s="136"/>
      <c r="NC402" s="136"/>
      <c r="ND402" s="136"/>
      <c r="NE402" s="136"/>
      <c r="NF402" s="136"/>
      <c r="NG402" s="136"/>
      <c r="NH402" s="136"/>
      <c r="NI402" s="136"/>
      <c r="NJ402" s="136"/>
      <c r="NK402" s="136"/>
      <c r="NL402" s="136"/>
      <c r="NM402" s="136"/>
      <c r="NN402" s="136"/>
      <c r="NO402" s="136"/>
      <c r="NP402" s="136"/>
      <c r="NQ402" s="136"/>
      <c r="NR402" s="136"/>
      <c r="NS402" s="136"/>
      <c r="NT402" s="136"/>
      <c r="NU402" s="136"/>
      <c r="NV402" s="136"/>
      <c r="NW402" s="136"/>
      <c r="NX402" s="136"/>
      <c r="NY402" s="136"/>
      <c r="NZ402" s="136"/>
      <c r="OA402" s="136"/>
      <c r="OB402" s="136"/>
      <c r="OC402" s="136"/>
      <c r="OD402" s="136"/>
      <c r="OE402" s="136"/>
      <c r="OF402" s="136"/>
      <c r="OG402" s="136"/>
      <c r="OH402" s="136"/>
      <c r="OI402" s="136"/>
      <c r="OJ402" s="136"/>
      <c r="OK402" s="136"/>
      <c r="OL402" s="136"/>
      <c r="OM402" s="136"/>
      <c r="ON402" s="136"/>
      <c r="OO402" s="136"/>
      <c r="OP402" s="136"/>
      <c r="OQ402" s="136"/>
      <c r="OR402" s="136"/>
      <c r="OS402" s="136"/>
      <c r="OT402" s="136"/>
      <c r="OU402" s="136"/>
      <c r="OV402" s="136"/>
      <c r="OW402" s="136"/>
      <c r="OX402" s="136"/>
      <c r="OY402" s="136"/>
      <c r="OZ402" s="136"/>
      <c r="PA402" s="136"/>
      <c r="PB402" s="136"/>
      <c r="PC402" s="136"/>
      <c r="PD402" s="136"/>
      <c r="PE402" s="136"/>
      <c r="PF402" s="136"/>
      <c r="PG402" s="136"/>
      <c r="PH402" s="136"/>
      <c r="PI402" s="136"/>
      <c r="PJ402" s="136"/>
      <c r="PK402" s="136"/>
      <c r="PL402" s="136"/>
      <c r="PM402" s="136"/>
      <c r="PN402" s="136"/>
      <c r="PO402" s="136"/>
      <c r="PP402" s="136"/>
      <c r="PQ402" s="136"/>
      <c r="PR402" s="136"/>
      <c r="PS402" s="136"/>
      <c r="PT402" s="136"/>
      <c r="PU402" s="136"/>
      <c r="PV402" s="136"/>
      <c r="PW402" s="136"/>
      <c r="PX402" s="136"/>
      <c r="PY402" s="136"/>
      <c r="PZ402" s="136"/>
      <c r="QA402" s="136"/>
      <c r="QB402" s="136"/>
      <c r="QC402" s="136"/>
      <c r="QD402" s="136"/>
      <c r="QE402" s="136"/>
      <c r="QF402" s="136"/>
      <c r="QG402" s="136"/>
      <c r="QH402" s="136"/>
      <c r="QI402" s="136"/>
      <c r="QJ402" s="136"/>
      <c r="QK402" s="136"/>
      <c r="QL402" s="136"/>
      <c r="QM402" s="136"/>
      <c r="QN402" s="136"/>
      <c r="QO402" s="136"/>
      <c r="QP402" s="136"/>
      <c r="QQ402" s="136"/>
      <c r="QR402" s="136"/>
      <c r="QS402" s="136"/>
      <c r="QT402" s="136"/>
      <c r="QU402" s="136"/>
      <c r="QV402" s="136"/>
      <c r="QW402" s="136"/>
      <c r="QX402" s="136"/>
      <c r="QY402" s="136"/>
      <c r="QZ402" s="136"/>
      <c r="RA402" s="136"/>
      <c r="RB402" s="136"/>
      <c r="RC402" s="136"/>
      <c r="RD402" s="136"/>
      <c r="RE402" s="136"/>
      <c r="RF402" s="136"/>
      <c r="RG402" s="136"/>
      <c r="RH402" s="136"/>
      <c r="RI402" s="136"/>
      <c r="RJ402" s="136"/>
      <c r="RK402" s="136"/>
      <c r="RL402" s="136"/>
      <c r="RM402" s="136"/>
      <c r="RN402" s="136"/>
      <c r="RO402" s="136"/>
      <c r="RP402" s="136"/>
      <c r="RQ402" s="136"/>
      <c r="RR402" s="136"/>
      <c r="RS402" s="136"/>
      <c r="RT402" s="136"/>
      <c r="RU402" s="136"/>
      <c r="RV402" s="136"/>
      <c r="RW402" s="136"/>
      <c r="RX402" s="136"/>
      <c r="RY402" s="136"/>
      <c r="RZ402" s="136"/>
      <c r="SA402" s="136"/>
      <c r="SB402" s="136"/>
      <c r="SC402" s="136"/>
      <c r="SD402" s="136"/>
      <c r="SE402" s="136"/>
      <c r="SF402" s="136"/>
      <c r="SG402" s="136"/>
      <c r="SH402" s="136"/>
      <c r="SI402" s="136"/>
      <c r="SJ402" s="136"/>
      <c r="SK402" s="136"/>
      <c r="SL402" s="136"/>
      <c r="SM402" s="136"/>
      <c r="SN402" s="136"/>
      <c r="SO402" s="136"/>
      <c r="SP402" s="136"/>
      <c r="SQ402" s="136"/>
      <c r="SR402" s="136"/>
      <c r="SS402" s="136"/>
      <c r="ST402" s="136"/>
      <c r="SU402" s="136"/>
      <c r="SV402" s="136"/>
      <c r="SW402" s="136"/>
      <c r="SX402" s="136"/>
      <c r="SY402" s="136"/>
      <c r="SZ402" s="136"/>
      <c r="TA402" s="136"/>
      <c r="TB402" s="136"/>
      <c r="TC402" s="136"/>
      <c r="TD402" s="136"/>
      <c r="TE402" s="136"/>
      <c r="TF402" s="136"/>
      <c r="TG402" s="136"/>
      <c r="TH402" s="136"/>
      <c r="TI402" s="136"/>
      <c r="TJ402" s="136"/>
      <c r="TK402" s="136"/>
      <c r="TL402" s="136"/>
      <c r="TM402" s="136"/>
      <c r="TN402" s="136"/>
      <c r="TO402" s="136"/>
      <c r="TP402" s="136"/>
      <c r="TQ402" s="136"/>
      <c r="TR402" s="136"/>
      <c r="TS402" s="136"/>
      <c r="TT402" s="136"/>
      <c r="TU402" s="136"/>
      <c r="TV402" s="136"/>
      <c r="TW402" s="136"/>
      <c r="TX402" s="136"/>
      <c r="TY402" s="136"/>
      <c r="TZ402" s="136"/>
      <c r="UA402" s="136"/>
      <c r="UB402" s="136"/>
      <c r="UC402" s="136"/>
      <c r="UD402" s="136"/>
      <c r="UE402" s="136"/>
      <c r="UF402" s="136"/>
      <c r="UG402" s="136"/>
      <c r="UH402" s="136"/>
      <c r="UI402" s="136"/>
      <c r="UJ402" s="136"/>
      <c r="UK402" s="136"/>
      <c r="UL402" s="136"/>
      <c r="UM402" s="136"/>
      <c r="UN402" s="136"/>
      <c r="UO402" s="136"/>
      <c r="UP402" s="136"/>
      <c r="UQ402" s="136"/>
      <c r="UR402" s="136"/>
      <c r="US402" s="136"/>
      <c r="UT402" s="136"/>
      <c r="UU402" s="136"/>
      <c r="UV402" s="136"/>
      <c r="UW402" s="136"/>
      <c r="UX402" s="136"/>
      <c r="UY402" s="136"/>
      <c r="UZ402" s="136"/>
      <c r="VA402" s="136"/>
      <c r="VB402" s="136"/>
      <c r="VC402" s="136"/>
      <c r="VD402" s="136"/>
      <c r="VE402" s="136"/>
      <c r="VF402" s="136"/>
      <c r="VG402" s="136"/>
      <c r="VH402" s="136"/>
      <c r="VI402" s="136"/>
      <c r="VJ402" s="136"/>
      <c r="VK402" s="136"/>
      <c r="VL402" s="136"/>
      <c r="VM402" s="136"/>
      <c r="VN402" s="136"/>
      <c r="VO402" s="136"/>
      <c r="VP402" s="136"/>
      <c r="VQ402" s="136"/>
      <c r="VR402" s="136"/>
      <c r="VS402" s="136"/>
      <c r="VT402" s="136"/>
      <c r="VU402" s="136"/>
      <c r="VV402" s="136"/>
      <c r="VW402" s="136"/>
      <c r="VX402" s="136"/>
      <c r="VY402" s="136"/>
      <c r="VZ402" s="136"/>
      <c r="WA402" s="136"/>
      <c r="WB402" s="136"/>
      <c r="WC402" s="136"/>
      <c r="WD402" s="136"/>
      <c r="WE402" s="136"/>
      <c r="WF402" s="136"/>
      <c r="WG402" s="136"/>
      <c r="WH402" s="136"/>
      <c r="WI402" s="136"/>
      <c r="WJ402" s="136"/>
      <c r="WK402" s="136"/>
      <c r="WL402" s="136"/>
      <c r="WM402" s="136"/>
      <c r="WN402" s="136"/>
      <c r="WO402" s="136"/>
      <c r="WP402" s="136"/>
      <c r="WQ402" s="136"/>
      <c r="WR402" s="136"/>
      <c r="WS402" s="136"/>
      <c r="WT402" s="136"/>
      <c r="WU402" s="136"/>
      <c r="WV402" s="136"/>
      <c r="WW402" s="136"/>
      <c r="WX402" s="136"/>
      <c r="WY402" s="136"/>
      <c r="WZ402" s="136"/>
      <c r="XA402" s="136"/>
      <c r="XB402" s="136"/>
      <c r="XC402" s="136"/>
      <c r="XD402" s="136"/>
      <c r="XE402" s="136"/>
      <c r="XF402" s="136"/>
      <c r="XG402" s="136"/>
      <c r="XH402" s="136"/>
      <c r="XI402" s="136"/>
      <c r="XJ402" s="136"/>
      <c r="XK402" s="136"/>
      <c r="XL402" s="136"/>
      <c r="XM402" s="136"/>
      <c r="XN402" s="136"/>
      <c r="XO402" s="136"/>
      <c r="XP402" s="136"/>
      <c r="XQ402" s="136"/>
      <c r="XR402" s="136"/>
      <c r="XS402" s="136"/>
      <c r="XT402" s="136"/>
      <c r="XU402" s="136"/>
      <c r="XV402" s="136"/>
      <c r="XW402" s="136"/>
      <c r="XX402" s="136"/>
      <c r="XY402" s="136"/>
      <c r="XZ402" s="136"/>
      <c r="YA402" s="136"/>
      <c r="YB402" s="136"/>
      <c r="YC402" s="136"/>
      <c r="YD402" s="136"/>
      <c r="YE402" s="136"/>
      <c r="YF402" s="136"/>
      <c r="YG402" s="136"/>
      <c r="YH402" s="136"/>
      <c r="YI402" s="136"/>
      <c r="YJ402" s="136"/>
      <c r="YK402" s="136"/>
      <c r="YL402" s="136"/>
      <c r="YM402" s="136"/>
      <c r="YN402" s="136"/>
      <c r="YO402" s="136"/>
      <c r="YP402" s="136"/>
      <c r="YQ402" s="136"/>
      <c r="YR402" s="136"/>
      <c r="YS402" s="136"/>
      <c r="YT402" s="136"/>
      <c r="YU402" s="136"/>
      <c r="YV402" s="136"/>
      <c r="YW402" s="136"/>
      <c r="YX402" s="136"/>
      <c r="YY402" s="136"/>
      <c r="YZ402" s="136"/>
      <c r="ZA402" s="136"/>
      <c r="ZB402" s="136"/>
      <c r="ZC402" s="136"/>
      <c r="ZD402" s="136"/>
      <c r="ZE402" s="136"/>
      <c r="ZF402" s="136"/>
      <c r="ZG402" s="136"/>
      <c r="ZH402" s="136"/>
      <c r="ZI402" s="136"/>
      <c r="ZJ402" s="136"/>
      <c r="ZK402" s="136"/>
      <c r="ZL402" s="136"/>
      <c r="ZM402" s="136"/>
      <c r="ZN402" s="136"/>
      <c r="ZO402" s="136"/>
      <c r="ZP402" s="136"/>
      <c r="ZQ402" s="136"/>
      <c r="ZR402" s="136"/>
      <c r="ZS402" s="136"/>
      <c r="ZT402" s="136"/>
      <c r="ZU402" s="136"/>
      <c r="ZV402" s="136"/>
      <c r="ZW402" s="136"/>
      <c r="ZX402" s="136"/>
      <c r="ZY402" s="136"/>
      <c r="ZZ402" s="136"/>
      <c r="AAA402" s="136"/>
      <c r="AAB402" s="136"/>
      <c r="AAC402" s="136"/>
      <c r="AAD402" s="136"/>
      <c r="AAE402" s="136"/>
      <c r="AAF402" s="136"/>
      <c r="AAG402" s="136"/>
      <c r="AAH402" s="136"/>
      <c r="AAI402" s="136"/>
      <c r="AAJ402" s="136"/>
      <c r="AAK402" s="136"/>
      <c r="AAL402" s="136"/>
      <c r="AAM402" s="136"/>
      <c r="AAN402" s="136"/>
      <c r="AAO402" s="136"/>
      <c r="AAP402" s="136"/>
      <c r="AAQ402" s="136"/>
      <c r="AAR402" s="136"/>
      <c r="AAS402" s="136"/>
      <c r="AAT402" s="136"/>
      <c r="AAU402" s="136"/>
      <c r="AAV402" s="136"/>
      <c r="AAW402" s="136"/>
      <c r="AAX402" s="136"/>
      <c r="AAY402" s="136"/>
      <c r="AAZ402" s="136"/>
      <c r="ABA402" s="136"/>
      <c r="ABB402" s="136"/>
      <c r="ABC402" s="136"/>
      <c r="ABD402" s="136"/>
      <c r="ABE402" s="136"/>
      <c r="ABF402" s="136"/>
      <c r="ABG402" s="136"/>
      <c r="ABH402" s="136"/>
      <c r="ABI402" s="136"/>
      <c r="ABJ402" s="136"/>
      <c r="ABK402" s="136"/>
      <c r="ABL402" s="136"/>
      <c r="ABM402" s="136"/>
      <c r="ABN402" s="136"/>
      <c r="ABO402" s="136"/>
      <c r="ABP402" s="136"/>
      <c r="ABQ402" s="136"/>
      <c r="ABR402" s="136"/>
      <c r="ABS402" s="136"/>
      <c r="ABT402" s="136"/>
      <c r="ABU402" s="136"/>
      <c r="ABV402" s="136"/>
      <c r="ABW402" s="136"/>
      <c r="ABX402" s="136"/>
      <c r="ABY402" s="136"/>
      <c r="ABZ402" s="136"/>
      <c r="ACA402" s="136"/>
      <c r="ACB402" s="136"/>
      <c r="ACC402" s="136"/>
      <c r="ACD402" s="136"/>
      <c r="ACE402" s="136"/>
      <c r="ACF402" s="136"/>
      <c r="ACG402" s="136"/>
      <c r="ACH402" s="136"/>
      <c r="ACI402" s="136"/>
      <c r="ACJ402" s="136"/>
      <c r="ACK402" s="136"/>
      <c r="ACL402" s="136"/>
      <c r="ACM402" s="136"/>
      <c r="ACN402" s="136"/>
      <c r="ACO402" s="136"/>
      <c r="ACP402" s="136"/>
      <c r="ACQ402" s="136"/>
      <c r="ACR402" s="136"/>
      <c r="ACS402" s="136"/>
      <c r="ACT402" s="136"/>
      <c r="ACU402" s="136"/>
      <c r="ACV402" s="136"/>
      <c r="ACW402" s="136"/>
      <c r="ACX402" s="136"/>
      <c r="ACY402" s="136"/>
      <c r="ACZ402" s="136"/>
      <c r="ADA402" s="136"/>
      <c r="ADB402" s="136"/>
      <c r="ADC402" s="136"/>
      <c r="ADD402" s="136"/>
      <c r="ADE402" s="136"/>
      <c r="ADF402" s="136"/>
      <c r="ADG402" s="136"/>
      <c r="ADH402" s="136"/>
      <c r="ADI402" s="136"/>
      <c r="ADJ402" s="136"/>
      <c r="ADK402" s="136"/>
      <c r="ADL402" s="136"/>
      <c r="ADM402" s="136"/>
      <c r="ADN402" s="136"/>
      <c r="ADO402" s="136"/>
      <c r="ADP402" s="136"/>
      <c r="ADQ402" s="136"/>
      <c r="ADR402" s="136"/>
      <c r="ADS402" s="136"/>
      <c r="ADT402" s="136"/>
      <c r="ADU402" s="136"/>
      <c r="ADV402" s="136"/>
      <c r="ADW402" s="136"/>
      <c r="ADX402" s="136"/>
      <c r="ADY402" s="136"/>
      <c r="ADZ402" s="136"/>
      <c r="AEA402" s="136"/>
      <c r="AEB402" s="136"/>
      <c r="AEC402" s="136"/>
      <c r="AED402" s="136"/>
      <c r="AEE402" s="136"/>
      <c r="AEF402" s="136"/>
      <c r="AEG402" s="136"/>
      <c r="AEH402" s="136"/>
      <c r="AEI402" s="136"/>
      <c r="AEJ402" s="136"/>
      <c r="AEK402" s="136"/>
      <c r="AEL402" s="136"/>
      <c r="AEM402" s="136"/>
      <c r="AEN402" s="136"/>
      <c r="AEO402" s="136"/>
      <c r="AEP402" s="136"/>
      <c r="AEQ402" s="136"/>
      <c r="AER402" s="136"/>
      <c r="AES402" s="136"/>
      <c r="AET402" s="136"/>
      <c r="AEU402" s="136"/>
      <c r="AEV402" s="136"/>
      <c r="AEW402" s="136"/>
      <c r="AEX402" s="136"/>
      <c r="AEY402" s="136"/>
      <c r="AEZ402" s="136"/>
      <c r="AFA402" s="136"/>
      <c r="AFB402" s="136"/>
      <c r="AFC402" s="136"/>
      <c r="AFD402" s="136"/>
      <c r="AFE402" s="136"/>
      <c r="AFF402" s="136"/>
      <c r="AFG402" s="136"/>
      <c r="AFH402" s="136"/>
      <c r="AFI402" s="136"/>
      <c r="AFJ402" s="136"/>
      <c r="AFK402" s="136"/>
      <c r="AFL402" s="136"/>
      <c r="AFM402" s="136"/>
      <c r="AFN402" s="136"/>
      <c r="AFO402" s="136"/>
      <c r="AFP402" s="136"/>
      <c r="AFQ402" s="136"/>
      <c r="AFR402" s="136"/>
      <c r="AFS402" s="136"/>
      <c r="AFT402" s="136"/>
      <c r="AFU402" s="136"/>
      <c r="AFV402" s="136"/>
      <c r="AFW402" s="136"/>
      <c r="AFX402" s="136"/>
      <c r="AFY402" s="136"/>
      <c r="AFZ402" s="136"/>
      <c r="AGA402" s="136"/>
      <c r="AGB402" s="136"/>
      <c r="AGC402" s="136"/>
      <c r="AGD402" s="136"/>
      <c r="AGE402" s="136"/>
      <c r="AGF402" s="136"/>
      <c r="AGG402" s="136"/>
      <c r="AGH402" s="136"/>
      <c r="AGI402" s="136"/>
      <c r="AGJ402" s="136"/>
      <c r="AGK402" s="136"/>
      <c r="AGL402" s="136"/>
      <c r="AGM402" s="136"/>
      <c r="AGN402" s="136"/>
      <c r="AGO402" s="136"/>
      <c r="AGP402" s="136"/>
      <c r="AGQ402" s="136"/>
      <c r="AGR402" s="136"/>
      <c r="AGS402" s="136"/>
      <c r="AGT402" s="136"/>
      <c r="AGU402" s="136"/>
      <c r="AGV402" s="136"/>
      <c r="AGW402" s="136"/>
      <c r="AGX402" s="136"/>
      <c r="AGY402" s="136"/>
      <c r="AGZ402" s="136"/>
      <c r="AHA402" s="136"/>
      <c r="AHB402" s="136"/>
      <c r="AHC402" s="136"/>
      <c r="AHD402" s="136"/>
      <c r="AHE402" s="136"/>
      <c r="AHF402" s="136"/>
      <c r="AHG402" s="136"/>
      <c r="AHH402" s="136"/>
      <c r="AHI402" s="136"/>
      <c r="AHJ402" s="136"/>
      <c r="AHK402" s="136"/>
      <c r="AHL402" s="136"/>
      <c r="AHM402" s="136"/>
      <c r="AHN402" s="136"/>
      <c r="AHO402" s="136"/>
      <c r="AHP402" s="136"/>
      <c r="AHQ402" s="136"/>
      <c r="AHR402" s="136"/>
      <c r="AHS402" s="136"/>
      <c r="AHT402" s="136"/>
      <c r="AHU402" s="136"/>
      <c r="AHV402" s="136"/>
      <c r="AHW402" s="136"/>
      <c r="AHX402" s="136"/>
      <c r="AHY402" s="136"/>
      <c r="AHZ402" s="136"/>
      <c r="AIA402" s="136"/>
      <c r="AIB402" s="136"/>
      <c r="AIC402" s="136"/>
      <c r="AID402" s="136"/>
      <c r="AIE402" s="136"/>
      <c r="AIF402" s="136"/>
      <c r="AIG402" s="136"/>
      <c r="AIH402" s="136"/>
      <c r="AII402" s="136"/>
      <c r="AIJ402" s="136"/>
      <c r="AIK402" s="136"/>
      <c r="AIL402" s="136"/>
      <c r="AIM402" s="136"/>
      <c r="AIN402" s="136"/>
      <c r="AIO402" s="136"/>
      <c r="AIP402" s="136"/>
      <c r="AIQ402" s="136"/>
      <c r="AIR402" s="136"/>
      <c r="AIS402" s="136"/>
      <c r="AIT402" s="136"/>
      <c r="AIU402" s="136"/>
      <c r="AIV402" s="136"/>
      <c r="AIW402" s="136"/>
      <c r="AIX402" s="136"/>
      <c r="AIY402" s="136"/>
      <c r="AIZ402" s="136"/>
      <c r="AJA402" s="136"/>
      <c r="AJB402" s="136"/>
      <c r="AJC402" s="136"/>
      <c r="AJD402" s="136"/>
      <c r="AJE402" s="136"/>
      <c r="AJF402" s="136"/>
      <c r="AJG402" s="136"/>
      <c r="AJH402" s="136"/>
      <c r="AJI402" s="136"/>
      <c r="AJJ402" s="136"/>
      <c r="AJK402" s="136"/>
      <c r="AJL402" s="136"/>
      <c r="AJM402" s="136"/>
      <c r="AJN402" s="136"/>
      <c r="AJO402" s="136"/>
      <c r="AJP402" s="136"/>
      <c r="AJQ402" s="136"/>
      <c r="AJR402" s="136"/>
      <c r="AJS402" s="136"/>
      <c r="AJT402" s="136"/>
      <c r="AJU402" s="136"/>
      <c r="AJV402" s="136"/>
      <c r="AJW402" s="136"/>
      <c r="AJX402" s="136"/>
      <c r="AJY402" s="136"/>
      <c r="AJZ402" s="136"/>
      <c r="AKA402" s="136"/>
      <c r="AKB402" s="136"/>
      <c r="AKC402" s="136"/>
      <c r="AKD402" s="136"/>
      <c r="AKE402" s="136"/>
      <c r="AKF402" s="136"/>
      <c r="AKG402" s="136"/>
      <c r="AKH402" s="136"/>
      <c r="AKI402" s="136"/>
      <c r="AKJ402" s="136"/>
      <c r="AKK402" s="136"/>
      <c r="AKL402" s="136"/>
      <c r="AKM402" s="136"/>
      <c r="AKN402" s="136"/>
      <c r="AKO402" s="136"/>
      <c r="AKP402" s="136"/>
      <c r="AKQ402" s="136"/>
      <c r="AKR402" s="136"/>
      <c r="AKS402" s="136"/>
      <c r="AKT402" s="136"/>
      <c r="AKU402" s="136"/>
      <c r="AKV402" s="136"/>
      <c r="AKW402" s="136"/>
      <c r="AKX402" s="136"/>
      <c r="AKY402" s="136"/>
      <c r="AKZ402" s="136"/>
      <c r="ALA402" s="136"/>
      <c r="ALB402" s="136"/>
      <c r="ALC402" s="136"/>
      <c r="ALD402" s="136"/>
      <c r="ALE402" s="136"/>
      <c r="ALF402" s="136"/>
      <c r="ALG402" s="136"/>
      <c r="ALH402" s="136"/>
      <c r="ALI402" s="136"/>
      <c r="ALJ402" s="136"/>
      <c r="ALK402" s="136"/>
      <c r="ALL402" s="136"/>
      <c r="ALM402" s="136"/>
      <c r="ALN402" s="136"/>
      <c r="ALO402" s="136"/>
      <c r="ALP402" s="136"/>
      <c r="ALQ402" s="136"/>
      <c r="ALR402" s="136"/>
      <c r="ALS402" s="136"/>
      <c r="ALT402" s="136"/>
      <c r="ALU402" s="136"/>
      <c r="ALV402" s="136"/>
      <c r="ALW402" s="136"/>
      <c r="ALX402" s="136"/>
      <c r="ALY402" s="136"/>
      <c r="ALZ402" s="136"/>
      <c r="AMA402" s="136"/>
      <c r="AMB402" s="136"/>
      <c r="AMC402" s="136"/>
      <c r="AMD402" s="136"/>
      <c r="AME402" s="136"/>
      <c r="AMF402" s="136"/>
      <c r="AMG402" s="136"/>
      <c r="AMH402" s="136"/>
      <c r="AMI402" s="136"/>
    </row>
    <row r="403" spans="1:1023" x14ac:dyDescent="0.25">
      <c r="A403" s="245" t="s">
        <v>26239</v>
      </c>
      <c r="B403" s="193">
        <v>403</v>
      </c>
      <c r="C403" s="261" t="s">
        <v>26238</v>
      </c>
      <c r="D403" s="209" t="s">
        <v>26240</v>
      </c>
      <c r="F403" s="220">
        <v>4</v>
      </c>
      <c r="G403" s="209">
        <v>3</v>
      </c>
      <c r="I403" s="367"/>
      <c r="J403" s="409" t="s">
        <v>851</v>
      </c>
      <c r="K403" s="409">
        <v>1</v>
      </c>
      <c r="L403" s="161"/>
      <c r="M403" s="161"/>
      <c r="N403" s="161"/>
      <c r="O403" s="413"/>
      <c r="P403" s="161"/>
      <c r="Q403" s="161"/>
      <c r="R403" s="161"/>
      <c r="S403" s="161"/>
      <c r="T403" s="161"/>
      <c r="U403" s="161"/>
      <c r="V403" s="256">
        <f>IF(O403=1,10,100)</f>
        <v>100</v>
      </c>
      <c r="W403" s="256">
        <f>IF(O403=1,1,IF(O403=2,10,100))</f>
        <v>100</v>
      </c>
      <c r="X403" s="256">
        <f>IF(O403=3,20,100)</f>
        <v>100</v>
      </c>
      <c r="Y403" s="256">
        <f>IF(P403=1,10,100)</f>
        <v>100</v>
      </c>
      <c r="Z403" s="256">
        <f>IF(P403=1,1,IF(P403=2,10,100))</f>
        <v>100</v>
      </c>
      <c r="AA403" s="257">
        <f>IF(OR(EXACT(Q403,"1A"),EXACT(Q403,"1B")),0.1,IF(Q403=2,1,100))</f>
        <v>100</v>
      </c>
      <c r="AB403" s="257">
        <f>IF(OR(EXACT(R403,"1A"),EXACT(R403,"1B")),0.1,IF(R403=2,1,100))</f>
        <v>100</v>
      </c>
      <c r="AC403" s="257">
        <f>IF(OR(EXACT(S403,"1A"),EXACT(S403,"1B")),0.3,IF(S403=2,3,100))</f>
        <v>100</v>
      </c>
      <c r="AD403" s="136"/>
      <c r="AE403" s="136"/>
      <c r="AF403" s="249">
        <f>IF(OR(OR(EXACT(J403,"1A"),EXACT(J403,"1B"),EXACT(J403,"1C")),K403=1),1,IF(K403=2,10,100))</f>
        <v>1</v>
      </c>
      <c r="AG403" s="249">
        <f>IF(OR(EXACT(J403,"1A"),EXACT(J403,"1B"),EXACT(J403,"1C")),1,IF(J403=2,10,100))</f>
        <v>1</v>
      </c>
      <c r="AH403" s="249">
        <f>IF(OR(EXACT(J403,"1A"),EXACT(J403,"1B"),EXACT(J403,"1C"),K403=1),3,100)</f>
        <v>3</v>
      </c>
      <c r="AI403" s="249">
        <f>IF(OR(EXACT(J403,"1A"),EXACT(J403,"1B"),EXACT(J403,"1C")),5,100)</f>
        <v>5</v>
      </c>
      <c r="AJ403" s="269"/>
      <c r="AK403" s="182">
        <v>1</v>
      </c>
      <c r="AL403" s="182">
        <v>1</v>
      </c>
      <c r="AM403" s="251"/>
      <c r="AN403" s="136">
        <v>10</v>
      </c>
      <c r="AO403" s="136"/>
      <c r="AP403" s="136"/>
      <c r="AQ403" s="199" t="s">
        <v>26241</v>
      </c>
      <c r="AR403" s="136"/>
      <c r="AS403" s="136"/>
      <c r="AT403" s="136"/>
      <c r="AU403" s="136"/>
      <c r="AV403" s="136"/>
      <c r="AW403" s="136"/>
      <c r="AX403" s="136"/>
      <c r="AY403" s="136"/>
      <c r="AZ403" s="136"/>
      <c r="BA403" s="136"/>
      <c r="BB403" s="136"/>
      <c r="BC403" s="136"/>
      <c r="BD403" s="136"/>
      <c r="BE403" s="136"/>
      <c r="BF403" s="136"/>
      <c r="BG403" s="136"/>
      <c r="BH403" s="136"/>
      <c r="BI403" s="136"/>
      <c r="BJ403" s="136"/>
      <c r="BK403" s="136"/>
      <c r="BL403" s="136"/>
      <c r="BM403" s="136"/>
      <c r="BN403" s="136"/>
      <c r="BO403" s="136"/>
      <c r="BP403" s="136"/>
      <c r="BQ403" s="136"/>
      <c r="BR403" s="136"/>
      <c r="BS403" s="136"/>
      <c r="BT403" s="136"/>
      <c r="BU403" s="136"/>
      <c r="BV403" s="136"/>
      <c r="BW403" s="136"/>
      <c r="BX403" s="136"/>
      <c r="BY403" s="136"/>
      <c r="BZ403" s="136"/>
      <c r="CA403" s="136"/>
      <c r="CB403" s="136"/>
      <c r="CC403" s="136"/>
      <c r="CD403" s="136"/>
      <c r="CE403" s="136"/>
      <c r="CF403" s="136"/>
      <c r="CG403" s="136"/>
      <c r="CH403" s="136"/>
      <c r="CI403" s="136"/>
      <c r="CJ403" s="136"/>
      <c r="CK403" s="136"/>
      <c r="CL403" s="136"/>
      <c r="CM403" s="136"/>
      <c r="CN403" s="136"/>
      <c r="CO403" s="136"/>
      <c r="CP403" s="136"/>
      <c r="CQ403" s="136"/>
      <c r="CR403" s="136"/>
      <c r="CS403" s="136"/>
      <c r="CT403" s="136"/>
      <c r="CU403" s="136"/>
      <c r="CV403" s="136"/>
      <c r="CW403" s="136"/>
      <c r="CX403" s="136"/>
      <c r="CY403" s="136"/>
      <c r="CZ403" s="136"/>
      <c r="DA403" s="136"/>
      <c r="DB403" s="136"/>
      <c r="DC403" s="136"/>
      <c r="DD403" s="136"/>
      <c r="DE403" s="136"/>
      <c r="DF403" s="136"/>
      <c r="DG403" s="136"/>
      <c r="DH403" s="136"/>
      <c r="DI403" s="136"/>
      <c r="DJ403" s="136"/>
      <c r="DK403" s="136"/>
      <c r="DL403" s="136"/>
      <c r="DM403" s="136"/>
      <c r="DN403" s="136"/>
      <c r="DO403" s="136"/>
      <c r="DP403" s="136"/>
      <c r="DQ403" s="136"/>
      <c r="DR403" s="136"/>
      <c r="DS403" s="136"/>
      <c r="DT403" s="136"/>
      <c r="DU403" s="136"/>
      <c r="DV403" s="136"/>
      <c r="DW403" s="136"/>
      <c r="DX403" s="136"/>
      <c r="DY403" s="136"/>
      <c r="DZ403" s="136"/>
      <c r="EA403" s="136"/>
      <c r="EB403" s="136"/>
      <c r="EC403" s="136"/>
      <c r="ED403" s="136"/>
      <c r="EE403" s="136"/>
      <c r="EF403" s="136"/>
      <c r="EG403" s="136"/>
      <c r="EH403" s="136"/>
      <c r="EI403" s="136"/>
      <c r="EJ403" s="136"/>
      <c r="EK403" s="136"/>
      <c r="EL403" s="136"/>
      <c r="EM403" s="136"/>
      <c r="EN403" s="136"/>
      <c r="EO403" s="136"/>
      <c r="EP403" s="136"/>
      <c r="EQ403" s="136"/>
      <c r="ER403" s="136"/>
      <c r="ES403" s="136"/>
      <c r="ET403" s="136"/>
      <c r="EU403" s="136"/>
      <c r="EV403" s="136"/>
      <c r="EW403" s="136"/>
      <c r="EX403" s="136"/>
      <c r="EY403" s="136"/>
      <c r="EZ403" s="136"/>
      <c r="FA403" s="136"/>
      <c r="FB403" s="136"/>
      <c r="FC403" s="136"/>
      <c r="FD403" s="136"/>
      <c r="FE403" s="136"/>
      <c r="FF403" s="136"/>
      <c r="FG403" s="136"/>
      <c r="FH403" s="136"/>
      <c r="FI403" s="136"/>
      <c r="FJ403" s="136"/>
      <c r="FK403" s="136"/>
      <c r="FL403" s="136"/>
      <c r="FM403" s="136"/>
      <c r="FN403" s="136"/>
      <c r="FO403" s="136"/>
      <c r="FP403" s="136"/>
      <c r="FQ403" s="136"/>
      <c r="FR403" s="136"/>
      <c r="FS403" s="136"/>
      <c r="FT403" s="136"/>
      <c r="FU403" s="136"/>
      <c r="FV403" s="136"/>
      <c r="FW403" s="136"/>
      <c r="FX403" s="136"/>
      <c r="FY403" s="136"/>
      <c r="FZ403" s="136"/>
      <c r="GA403" s="136"/>
      <c r="GB403" s="136"/>
      <c r="GC403" s="136"/>
      <c r="GD403" s="136"/>
      <c r="GE403" s="136"/>
      <c r="GF403" s="136"/>
      <c r="GG403" s="136"/>
      <c r="GH403" s="136"/>
      <c r="GI403" s="136"/>
      <c r="GJ403" s="136"/>
      <c r="GK403" s="136"/>
      <c r="GL403" s="136"/>
      <c r="GM403" s="136"/>
      <c r="GN403" s="136"/>
      <c r="GO403" s="136"/>
      <c r="GP403" s="136"/>
      <c r="GQ403" s="136"/>
      <c r="GR403" s="136"/>
      <c r="GS403" s="136"/>
      <c r="GT403" s="136"/>
      <c r="GU403" s="136"/>
      <c r="GV403" s="136"/>
      <c r="GW403" s="136"/>
      <c r="GX403" s="136"/>
      <c r="GY403" s="136"/>
      <c r="GZ403" s="136"/>
      <c r="HA403" s="136"/>
      <c r="HB403" s="136"/>
      <c r="HC403" s="136"/>
      <c r="HD403" s="136"/>
      <c r="HE403" s="136"/>
      <c r="HF403" s="136"/>
      <c r="HG403" s="136"/>
      <c r="HH403" s="136"/>
      <c r="HI403" s="136"/>
      <c r="HJ403" s="136"/>
      <c r="HK403" s="136"/>
      <c r="HL403" s="136"/>
      <c r="HM403" s="136"/>
      <c r="HN403" s="136"/>
      <c r="HO403" s="136"/>
      <c r="HP403" s="136"/>
      <c r="HQ403" s="136"/>
      <c r="HR403" s="136"/>
      <c r="HS403" s="136"/>
      <c r="HT403" s="136"/>
      <c r="HU403" s="136"/>
      <c r="HV403" s="136"/>
      <c r="HW403" s="136"/>
      <c r="HX403" s="136"/>
      <c r="HY403" s="136"/>
      <c r="HZ403" s="136"/>
      <c r="IA403" s="136"/>
      <c r="IB403" s="136"/>
      <c r="IC403" s="136"/>
      <c r="ID403" s="136"/>
      <c r="IE403" s="136"/>
      <c r="IF403" s="136"/>
      <c r="IG403" s="136"/>
      <c r="IH403" s="136"/>
      <c r="II403" s="136"/>
      <c r="IJ403" s="136"/>
      <c r="IK403" s="136"/>
      <c r="IL403" s="136"/>
      <c r="IM403" s="136"/>
      <c r="IN403" s="136"/>
      <c r="IO403" s="136"/>
      <c r="IP403" s="136"/>
      <c r="IQ403" s="136"/>
      <c r="IR403" s="136"/>
      <c r="IS403" s="136"/>
      <c r="IT403" s="136"/>
      <c r="IU403" s="136"/>
      <c r="IV403" s="136"/>
      <c r="IW403" s="136"/>
      <c r="IX403" s="136"/>
      <c r="IY403" s="136"/>
      <c r="IZ403" s="136"/>
      <c r="JA403" s="136"/>
      <c r="JB403" s="136"/>
      <c r="JC403" s="136"/>
      <c r="JD403" s="136"/>
      <c r="JE403" s="136"/>
      <c r="JF403" s="136"/>
      <c r="JG403" s="136"/>
      <c r="JH403" s="136"/>
      <c r="JI403" s="136"/>
      <c r="JJ403" s="136"/>
      <c r="JK403" s="136"/>
      <c r="JL403" s="136"/>
      <c r="JM403" s="136"/>
      <c r="JN403" s="136"/>
      <c r="JO403" s="136"/>
      <c r="JP403" s="136"/>
      <c r="JQ403" s="136"/>
      <c r="JR403" s="136"/>
      <c r="JS403" s="136"/>
      <c r="JT403" s="136"/>
      <c r="JU403" s="136"/>
      <c r="JV403" s="136"/>
      <c r="JW403" s="136"/>
      <c r="JX403" s="136"/>
      <c r="JY403" s="136"/>
      <c r="JZ403" s="136"/>
      <c r="KA403" s="136"/>
      <c r="KB403" s="136"/>
      <c r="KC403" s="136"/>
      <c r="KD403" s="136"/>
      <c r="KE403" s="136"/>
      <c r="KF403" s="136"/>
      <c r="KG403" s="136"/>
      <c r="KH403" s="136"/>
      <c r="KI403" s="136"/>
      <c r="KJ403" s="136"/>
      <c r="KK403" s="136"/>
      <c r="KL403" s="136"/>
      <c r="KM403" s="136"/>
      <c r="KN403" s="136"/>
      <c r="KO403" s="136"/>
      <c r="KP403" s="136"/>
      <c r="KQ403" s="136"/>
      <c r="KR403" s="136"/>
      <c r="KS403" s="136"/>
      <c r="KT403" s="136"/>
      <c r="KU403" s="136"/>
      <c r="KV403" s="136"/>
      <c r="KW403" s="136"/>
      <c r="KX403" s="136"/>
      <c r="KY403" s="136"/>
      <c r="KZ403" s="136"/>
      <c r="LA403" s="136"/>
      <c r="LB403" s="136"/>
      <c r="LC403" s="136"/>
      <c r="LD403" s="136"/>
      <c r="LE403" s="136"/>
      <c r="LF403" s="136"/>
      <c r="LG403" s="136"/>
      <c r="LH403" s="136"/>
      <c r="LI403" s="136"/>
      <c r="LJ403" s="136"/>
      <c r="LK403" s="136"/>
      <c r="LL403" s="136"/>
      <c r="LM403" s="136"/>
      <c r="LN403" s="136"/>
      <c r="LO403" s="136"/>
      <c r="LP403" s="136"/>
      <c r="LQ403" s="136"/>
      <c r="LR403" s="136"/>
      <c r="LS403" s="136"/>
      <c r="LT403" s="136"/>
      <c r="LU403" s="136"/>
      <c r="LV403" s="136"/>
      <c r="LW403" s="136"/>
      <c r="LX403" s="136"/>
      <c r="LY403" s="136"/>
      <c r="LZ403" s="136"/>
      <c r="MA403" s="136"/>
      <c r="MB403" s="136"/>
      <c r="MC403" s="136"/>
      <c r="MD403" s="136"/>
      <c r="ME403" s="136"/>
      <c r="MF403" s="136"/>
      <c r="MG403" s="136"/>
      <c r="MH403" s="136"/>
      <c r="MI403" s="136"/>
      <c r="MJ403" s="136"/>
      <c r="MK403" s="136"/>
      <c r="ML403" s="136"/>
      <c r="MM403" s="136"/>
      <c r="MN403" s="136"/>
      <c r="MO403" s="136"/>
      <c r="MP403" s="136"/>
      <c r="MQ403" s="136"/>
      <c r="MR403" s="136"/>
      <c r="MS403" s="136"/>
      <c r="MT403" s="136"/>
      <c r="MU403" s="136"/>
      <c r="MV403" s="136"/>
      <c r="MW403" s="136"/>
      <c r="MX403" s="136"/>
      <c r="MY403" s="136"/>
      <c r="MZ403" s="136"/>
      <c r="NA403" s="136"/>
      <c r="NB403" s="136"/>
      <c r="NC403" s="136"/>
      <c r="ND403" s="136"/>
      <c r="NE403" s="136"/>
      <c r="NF403" s="136"/>
      <c r="NG403" s="136"/>
      <c r="NH403" s="136"/>
      <c r="NI403" s="136"/>
      <c r="NJ403" s="136"/>
      <c r="NK403" s="136"/>
      <c r="NL403" s="136"/>
      <c r="NM403" s="136"/>
      <c r="NN403" s="136"/>
      <c r="NO403" s="136"/>
      <c r="NP403" s="136"/>
      <c r="NQ403" s="136"/>
      <c r="NR403" s="136"/>
      <c r="NS403" s="136"/>
      <c r="NT403" s="136"/>
      <c r="NU403" s="136"/>
      <c r="NV403" s="136"/>
      <c r="NW403" s="136"/>
      <c r="NX403" s="136"/>
      <c r="NY403" s="136"/>
      <c r="NZ403" s="136"/>
      <c r="OA403" s="136"/>
      <c r="OB403" s="136"/>
      <c r="OC403" s="136"/>
      <c r="OD403" s="136"/>
      <c r="OE403" s="136"/>
      <c r="OF403" s="136"/>
      <c r="OG403" s="136"/>
      <c r="OH403" s="136"/>
      <c r="OI403" s="136"/>
      <c r="OJ403" s="136"/>
      <c r="OK403" s="136"/>
      <c r="OL403" s="136"/>
      <c r="OM403" s="136"/>
      <c r="ON403" s="136"/>
      <c r="OO403" s="136"/>
      <c r="OP403" s="136"/>
      <c r="OQ403" s="136"/>
      <c r="OR403" s="136"/>
      <c r="OS403" s="136"/>
      <c r="OT403" s="136"/>
      <c r="OU403" s="136"/>
      <c r="OV403" s="136"/>
      <c r="OW403" s="136"/>
      <c r="OX403" s="136"/>
      <c r="OY403" s="136"/>
      <c r="OZ403" s="136"/>
      <c r="PA403" s="136"/>
      <c r="PB403" s="136"/>
      <c r="PC403" s="136"/>
      <c r="PD403" s="136"/>
      <c r="PE403" s="136"/>
      <c r="PF403" s="136"/>
      <c r="PG403" s="136"/>
      <c r="PH403" s="136"/>
      <c r="PI403" s="136"/>
      <c r="PJ403" s="136"/>
      <c r="PK403" s="136"/>
      <c r="PL403" s="136"/>
      <c r="PM403" s="136"/>
      <c r="PN403" s="136"/>
      <c r="PO403" s="136"/>
      <c r="PP403" s="136"/>
      <c r="PQ403" s="136"/>
      <c r="PR403" s="136"/>
      <c r="PS403" s="136"/>
      <c r="PT403" s="136"/>
      <c r="PU403" s="136"/>
      <c r="PV403" s="136"/>
      <c r="PW403" s="136"/>
      <c r="PX403" s="136"/>
      <c r="PY403" s="136"/>
      <c r="PZ403" s="136"/>
      <c r="QA403" s="136"/>
      <c r="QB403" s="136"/>
      <c r="QC403" s="136"/>
      <c r="QD403" s="136"/>
      <c r="QE403" s="136"/>
      <c r="QF403" s="136"/>
      <c r="QG403" s="136"/>
      <c r="QH403" s="136"/>
      <c r="QI403" s="136"/>
      <c r="QJ403" s="136"/>
      <c r="QK403" s="136"/>
      <c r="QL403" s="136"/>
      <c r="QM403" s="136"/>
      <c r="QN403" s="136"/>
      <c r="QO403" s="136"/>
      <c r="QP403" s="136"/>
      <c r="QQ403" s="136"/>
      <c r="QR403" s="136"/>
      <c r="QS403" s="136"/>
      <c r="QT403" s="136"/>
      <c r="QU403" s="136"/>
      <c r="QV403" s="136"/>
      <c r="QW403" s="136"/>
      <c r="QX403" s="136"/>
      <c r="QY403" s="136"/>
      <c r="QZ403" s="136"/>
      <c r="RA403" s="136"/>
      <c r="RB403" s="136"/>
      <c r="RC403" s="136"/>
      <c r="RD403" s="136"/>
      <c r="RE403" s="136"/>
      <c r="RF403" s="136"/>
      <c r="RG403" s="136"/>
      <c r="RH403" s="136"/>
      <c r="RI403" s="136"/>
      <c r="RJ403" s="136"/>
      <c r="RK403" s="136"/>
      <c r="RL403" s="136"/>
      <c r="RM403" s="136"/>
      <c r="RN403" s="136"/>
      <c r="RO403" s="136"/>
      <c r="RP403" s="136"/>
      <c r="RQ403" s="136"/>
      <c r="RR403" s="136"/>
      <c r="RS403" s="136"/>
      <c r="RT403" s="136"/>
      <c r="RU403" s="136"/>
      <c r="RV403" s="136"/>
      <c r="RW403" s="136"/>
      <c r="RX403" s="136"/>
      <c r="RY403" s="136"/>
      <c r="RZ403" s="136"/>
      <c r="SA403" s="136"/>
      <c r="SB403" s="136"/>
      <c r="SC403" s="136"/>
      <c r="SD403" s="136"/>
      <c r="SE403" s="136"/>
      <c r="SF403" s="136"/>
      <c r="SG403" s="136"/>
      <c r="SH403" s="136"/>
      <c r="SI403" s="136"/>
      <c r="SJ403" s="136"/>
      <c r="SK403" s="136"/>
      <c r="SL403" s="136"/>
      <c r="SM403" s="136"/>
      <c r="SN403" s="136"/>
      <c r="SO403" s="136"/>
      <c r="SP403" s="136"/>
      <c r="SQ403" s="136"/>
      <c r="SR403" s="136"/>
      <c r="SS403" s="136"/>
      <c r="ST403" s="136"/>
      <c r="SU403" s="136"/>
      <c r="SV403" s="136"/>
      <c r="SW403" s="136"/>
      <c r="SX403" s="136"/>
      <c r="SY403" s="136"/>
      <c r="SZ403" s="136"/>
      <c r="TA403" s="136"/>
      <c r="TB403" s="136"/>
      <c r="TC403" s="136"/>
      <c r="TD403" s="136"/>
      <c r="TE403" s="136"/>
      <c r="TF403" s="136"/>
      <c r="TG403" s="136"/>
      <c r="TH403" s="136"/>
      <c r="TI403" s="136"/>
      <c r="TJ403" s="136"/>
      <c r="TK403" s="136"/>
      <c r="TL403" s="136"/>
      <c r="TM403" s="136"/>
      <c r="TN403" s="136"/>
      <c r="TO403" s="136"/>
      <c r="TP403" s="136"/>
      <c r="TQ403" s="136"/>
      <c r="TR403" s="136"/>
      <c r="TS403" s="136"/>
      <c r="TT403" s="136"/>
      <c r="TU403" s="136"/>
      <c r="TV403" s="136"/>
      <c r="TW403" s="136"/>
      <c r="TX403" s="136"/>
      <c r="TY403" s="136"/>
      <c r="TZ403" s="136"/>
      <c r="UA403" s="136"/>
      <c r="UB403" s="136"/>
      <c r="UC403" s="136"/>
      <c r="UD403" s="136"/>
      <c r="UE403" s="136"/>
      <c r="UF403" s="136"/>
      <c r="UG403" s="136"/>
      <c r="UH403" s="136"/>
      <c r="UI403" s="136"/>
      <c r="UJ403" s="136"/>
      <c r="UK403" s="136"/>
      <c r="UL403" s="136"/>
      <c r="UM403" s="136"/>
      <c r="UN403" s="136"/>
      <c r="UO403" s="136"/>
      <c r="UP403" s="136"/>
      <c r="UQ403" s="136"/>
      <c r="UR403" s="136"/>
      <c r="US403" s="136"/>
      <c r="UT403" s="136"/>
      <c r="UU403" s="136"/>
      <c r="UV403" s="136"/>
      <c r="UW403" s="136"/>
      <c r="UX403" s="136"/>
      <c r="UY403" s="136"/>
      <c r="UZ403" s="136"/>
      <c r="VA403" s="136"/>
      <c r="VB403" s="136"/>
      <c r="VC403" s="136"/>
      <c r="VD403" s="136"/>
      <c r="VE403" s="136"/>
      <c r="VF403" s="136"/>
      <c r="VG403" s="136"/>
      <c r="VH403" s="136"/>
      <c r="VI403" s="136"/>
      <c r="VJ403" s="136"/>
      <c r="VK403" s="136"/>
      <c r="VL403" s="136"/>
      <c r="VM403" s="136"/>
      <c r="VN403" s="136"/>
      <c r="VO403" s="136"/>
      <c r="VP403" s="136"/>
      <c r="VQ403" s="136"/>
      <c r="VR403" s="136"/>
      <c r="VS403" s="136"/>
      <c r="VT403" s="136"/>
      <c r="VU403" s="136"/>
      <c r="VV403" s="136"/>
      <c r="VW403" s="136"/>
      <c r="VX403" s="136"/>
      <c r="VY403" s="136"/>
      <c r="VZ403" s="136"/>
      <c r="WA403" s="136"/>
      <c r="WB403" s="136"/>
      <c r="WC403" s="136"/>
      <c r="WD403" s="136"/>
      <c r="WE403" s="136"/>
      <c r="WF403" s="136"/>
      <c r="WG403" s="136"/>
      <c r="WH403" s="136"/>
      <c r="WI403" s="136"/>
      <c r="WJ403" s="136"/>
      <c r="WK403" s="136"/>
      <c r="WL403" s="136"/>
      <c r="WM403" s="136"/>
      <c r="WN403" s="136"/>
      <c r="WO403" s="136"/>
      <c r="WP403" s="136"/>
      <c r="WQ403" s="136"/>
      <c r="WR403" s="136"/>
      <c r="WS403" s="136"/>
      <c r="WT403" s="136"/>
      <c r="WU403" s="136"/>
      <c r="WV403" s="136"/>
      <c r="WW403" s="136"/>
      <c r="WX403" s="136"/>
      <c r="WY403" s="136"/>
      <c r="WZ403" s="136"/>
      <c r="XA403" s="136"/>
      <c r="XB403" s="136"/>
      <c r="XC403" s="136"/>
      <c r="XD403" s="136"/>
      <c r="XE403" s="136"/>
      <c r="XF403" s="136"/>
      <c r="XG403" s="136"/>
      <c r="XH403" s="136"/>
      <c r="XI403" s="136"/>
      <c r="XJ403" s="136"/>
      <c r="XK403" s="136"/>
      <c r="XL403" s="136"/>
      <c r="XM403" s="136"/>
      <c r="XN403" s="136"/>
      <c r="XO403" s="136"/>
      <c r="XP403" s="136"/>
      <c r="XQ403" s="136"/>
      <c r="XR403" s="136"/>
      <c r="XS403" s="136"/>
      <c r="XT403" s="136"/>
      <c r="XU403" s="136"/>
      <c r="XV403" s="136"/>
      <c r="XW403" s="136"/>
      <c r="XX403" s="136"/>
      <c r="XY403" s="136"/>
      <c r="XZ403" s="136"/>
      <c r="YA403" s="136"/>
      <c r="YB403" s="136"/>
      <c r="YC403" s="136"/>
      <c r="YD403" s="136"/>
      <c r="YE403" s="136"/>
      <c r="YF403" s="136"/>
      <c r="YG403" s="136"/>
      <c r="YH403" s="136"/>
      <c r="YI403" s="136"/>
      <c r="YJ403" s="136"/>
      <c r="YK403" s="136"/>
      <c r="YL403" s="136"/>
      <c r="YM403" s="136"/>
      <c r="YN403" s="136"/>
      <c r="YO403" s="136"/>
      <c r="YP403" s="136"/>
      <c r="YQ403" s="136"/>
      <c r="YR403" s="136"/>
      <c r="YS403" s="136"/>
      <c r="YT403" s="136"/>
      <c r="YU403" s="136"/>
      <c r="YV403" s="136"/>
      <c r="YW403" s="136"/>
      <c r="YX403" s="136"/>
      <c r="YY403" s="136"/>
      <c r="YZ403" s="136"/>
      <c r="ZA403" s="136"/>
      <c r="ZB403" s="136"/>
      <c r="ZC403" s="136"/>
      <c r="ZD403" s="136"/>
      <c r="ZE403" s="136"/>
      <c r="ZF403" s="136"/>
      <c r="ZG403" s="136"/>
      <c r="ZH403" s="136"/>
      <c r="ZI403" s="136"/>
      <c r="ZJ403" s="136"/>
      <c r="ZK403" s="136"/>
      <c r="ZL403" s="136"/>
      <c r="ZM403" s="136"/>
      <c r="ZN403" s="136"/>
      <c r="ZO403" s="136"/>
      <c r="ZP403" s="136"/>
      <c r="ZQ403" s="136"/>
      <c r="ZR403" s="136"/>
      <c r="ZS403" s="136"/>
      <c r="ZT403" s="136"/>
      <c r="ZU403" s="136"/>
      <c r="ZV403" s="136"/>
      <c r="ZW403" s="136"/>
      <c r="ZX403" s="136"/>
      <c r="ZY403" s="136"/>
      <c r="ZZ403" s="136"/>
      <c r="AAA403" s="136"/>
      <c r="AAB403" s="136"/>
      <c r="AAC403" s="136"/>
      <c r="AAD403" s="136"/>
      <c r="AAE403" s="136"/>
      <c r="AAF403" s="136"/>
      <c r="AAG403" s="136"/>
      <c r="AAH403" s="136"/>
      <c r="AAI403" s="136"/>
      <c r="AAJ403" s="136"/>
      <c r="AAK403" s="136"/>
      <c r="AAL403" s="136"/>
      <c r="AAM403" s="136"/>
      <c r="AAN403" s="136"/>
      <c r="AAO403" s="136"/>
      <c r="AAP403" s="136"/>
      <c r="AAQ403" s="136"/>
      <c r="AAR403" s="136"/>
      <c r="AAS403" s="136"/>
      <c r="AAT403" s="136"/>
      <c r="AAU403" s="136"/>
      <c r="AAV403" s="136"/>
      <c r="AAW403" s="136"/>
      <c r="AAX403" s="136"/>
      <c r="AAY403" s="136"/>
      <c r="AAZ403" s="136"/>
      <c r="ABA403" s="136"/>
      <c r="ABB403" s="136"/>
      <c r="ABC403" s="136"/>
      <c r="ABD403" s="136"/>
      <c r="ABE403" s="136"/>
      <c r="ABF403" s="136"/>
      <c r="ABG403" s="136"/>
      <c r="ABH403" s="136"/>
      <c r="ABI403" s="136"/>
      <c r="ABJ403" s="136"/>
      <c r="ABK403" s="136"/>
      <c r="ABL403" s="136"/>
      <c r="ABM403" s="136"/>
      <c r="ABN403" s="136"/>
      <c r="ABO403" s="136"/>
      <c r="ABP403" s="136"/>
      <c r="ABQ403" s="136"/>
      <c r="ABR403" s="136"/>
      <c r="ABS403" s="136"/>
      <c r="ABT403" s="136"/>
      <c r="ABU403" s="136"/>
      <c r="ABV403" s="136"/>
      <c r="ABW403" s="136"/>
      <c r="ABX403" s="136"/>
      <c r="ABY403" s="136"/>
      <c r="ABZ403" s="136"/>
      <c r="ACA403" s="136"/>
      <c r="ACB403" s="136"/>
      <c r="ACC403" s="136"/>
      <c r="ACD403" s="136"/>
      <c r="ACE403" s="136"/>
      <c r="ACF403" s="136"/>
      <c r="ACG403" s="136"/>
      <c r="ACH403" s="136"/>
      <c r="ACI403" s="136"/>
      <c r="ACJ403" s="136"/>
      <c r="ACK403" s="136"/>
      <c r="ACL403" s="136"/>
      <c r="ACM403" s="136"/>
      <c r="ACN403" s="136"/>
      <c r="ACO403" s="136"/>
      <c r="ACP403" s="136"/>
      <c r="ACQ403" s="136"/>
      <c r="ACR403" s="136"/>
      <c r="ACS403" s="136"/>
      <c r="ACT403" s="136"/>
      <c r="ACU403" s="136"/>
      <c r="ACV403" s="136"/>
      <c r="ACW403" s="136"/>
      <c r="ACX403" s="136"/>
      <c r="ACY403" s="136"/>
      <c r="ACZ403" s="136"/>
      <c r="ADA403" s="136"/>
      <c r="ADB403" s="136"/>
      <c r="ADC403" s="136"/>
      <c r="ADD403" s="136"/>
      <c r="ADE403" s="136"/>
      <c r="ADF403" s="136"/>
      <c r="ADG403" s="136"/>
      <c r="ADH403" s="136"/>
      <c r="ADI403" s="136"/>
      <c r="ADJ403" s="136"/>
      <c r="ADK403" s="136"/>
      <c r="ADL403" s="136"/>
      <c r="ADM403" s="136"/>
      <c r="ADN403" s="136"/>
      <c r="ADO403" s="136"/>
      <c r="ADP403" s="136"/>
      <c r="ADQ403" s="136"/>
      <c r="ADR403" s="136"/>
      <c r="ADS403" s="136"/>
      <c r="ADT403" s="136"/>
      <c r="ADU403" s="136"/>
      <c r="ADV403" s="136"/>
      <c r="ADW403" s="136"/>
      <c r="ADX403" s="136"/>
      <c r="ADY403" s="136"/>
      <c r="ADZ403" s="136"/>
      <c r="AEA403" s="136"/>
      <c r="AEB403" s="136"/>
      <c r="AEC403" s="136"/>
      <c r="AED403" s="136"/>
      <c r="AEE403" s="136"/>
      <c r="AEF403" s="136"/>
      <c r="AEG403" s="136"/>
      <c r="AEH403" s="136"/>
      <c r="AEI403" s="136"/>
      <c r="AEJ403" s="136"/>
      <c r="AEK403" s="136"/>
      <c r="AEL403" s="136"/>
      <c r="AEM403" s="136"/>
      <c r="AEN403" s="136"/>
      <c r="AEO403" s="136"/>
      <c r="AEP403" s="136"/>
      <c r="AEQ403" s="136"/>
      <c r="AER403" s="136"/>
      <c r="AES403" s="136"/>
      <c r="AET403" s="136"/>
      <c r="AEU403" s="136"/>
      <c r="AEV403" s="136"/>
      <c r="AEW403" s="136"/>
      <c r="AEX403" s="136"/>
      <c r="AEY403" s="136"/>
      <c r="AEZ403" s="136"/>
      <c r="AFA403" s="136"/>
      <c r="AFB403" s="136"/>
      <c r="AFC403" s="136"/>
      <c r="AFD403" s="136"/>
      <c r="AFE403" s="136"/>
      <c r="AFF403" s="136"/>
      <c r="AFG403" s="136"/>
      <c r="AFH403" s="136"/>
      <c r="AFI403" s="136"/>
      <c r="AFJ403" s="136"/>
      <c r="AFK403" s="136"/>
      <c r="AFL403" s="136"/>
      <c r="AFM403" s="136"/>
      <c r="AFN403" s="136"/>
      <c r="AFO403" s="136"/>
      <c r="AFP403" s="136"/>
      <c r="AFQ403" s="136"/>
      <c r="AFR403" s="136"/>
      <c r="AFS403" s="136"/>
      <c r="AFT403" s="136"/>
      <c r="AFU403" s="136"/>
      <c r="AFV403" s="136"/>
      <c r="AFW403" s="136"/>
      <c r="AFX403" s="136"/>
      <c r="AFY403" s="136"/>
      <c r="AFZ403" s="136"/>
      <c r="AGA403" s="136"/>
      <c r="AGB403" s="136"/>
      <c r="AGC403" s="136"/>
      <c r="AGD403" s="136"/>
      <c r="AGE403" s="136"/>
      <c r="AGF403" s="136"/>
      <c r="AGG403" s="136"/>
      <c r="AGH403" s="136"/>
      <c r="AGI403" s="136"/>
      <c r="AGJ403" s="136"/>
      <c r="AGK403" s="136"/>
      <c r="AGL403" s="136"/>
      <c r="AGM403" s="136"/>
      <c r="AGN403" s="136"/>
      <c r="AGO403" s="136"/>
      <c r="AGP403" s="136"/>
      <c r="AGQ403" s="136"/>
      <c r="AGR403" s="136"/>
      <c r="AGS403" s="136"/>
      <c r="AGT403" s="136"/>
      <c r="AGU403" s="136"/>
      <c r="AGV403" s="136"/>
      <c r="AGW403" s="136"/>
      <c r="AGX403" s="136"/>
      <c r="AGY403" s="136"/>
      <c r="AGZ403" s="136"/>
      <c r="AHA403" s="136"/>
      <c r="AHB403" s="136"/>
      <c r="AHC403" s="136"/>
      <c r="AHD403" s="136"/>
      <c r="AHE403" s="136"/>
      <c r="AHF403" s="136"/>
      <c r="AHG403" s="136"/>
      <c r="AHH403" s="136"/>
      <c r="AHI403" s="136"/>
      <c r="AHJ403" s="136"/>
      <c r="AHK403" s="136"/>
      <c r="AHL403" s="136"/>
      <c r="AHM403" s="136"/>
      <c r="AHN403" s="136"/>
      <c r="AHO403" s="136"/>
      <c r="AHP403" s="136"/>
      <c r="AHQ403" s="136"/>
      <c r="AHR403" s="136"/>
      <c r="AHS403" s="136"/>
      <c r="AHT403" s="136"/>
      <c r="AHU403" s="136"/>
      <c r="AHV403" s="136"/>
      <c r="AHW403" s="136"/>
      <c r="AHX403" s="136"/>
      <c r="AHY403" s="136"/>
      <c r="AHZ403" s="136"/>
      <c r="AIA403" s="136"/>
      <c r="AIB403" s="136"/>
      <c r="AIC403" s="136"/>
      <c r="AID403" s="136"/>
      <c r="AIE403" s="136"/>
      <c r="AIF403" s="136"/>
      <c r="AIG403" s="136"/>
      <c r="AIH403" s="136"/>
      <c r="AII403" s="136"/>
      <c r="AIJ403" s="136"/>
      <c r="AIK403" s="136"/>
      <c r="AIL403" s="136"/>
      <c r="AIM403" s="136"/>
      <c r="AIN403" s="136"/>
      <c r="AIO403" s="136"/>
      <c r="AIP403" s="136"/>
      <c r="AIQ403" s="136"/>
      <c r="AIR403" s="136"/>
      <c r="AIS403" s="136"/>
      <c r="AIT403" s="136"/>
      <c r="AIU403" s="136"/>
      <c r="AIV403" s="136"/>
      <c r="AIW403" s="136"/>
      <c r="AIX403" s="136"/>
      <c r="AIY403" s="136"/>
      <c r="AIZ403" s="136"/>
      <c r="AJA403" s="136"/>
      <c r="AJB403" s="136"/>
      <c r="AJC403" s="136"/>
      <c r="AJD403" s="136"/>
      <c r="AJE403" s="136"/>
      <c r="AJF403" s="136"/>
      <c r="AJG403" s="136"/>
      <c r="AJH403" s="136"/>
      <c r="AJI403" s="136"/>
      <c r="AJJ403" s="136"/>
      <c r="AJK403" s="136"/>
      <c r="AJL403" s="136"/>
      <c r="AJM403" s="136"/>
      <c r="AJN403" s="136"/>
      <c r="AJO403" s="136"/>
      <c r="AJP403" s="136"/>
      <c r="AJQ403" s="136"/>
      <c r="AJR403" s="136"/>
      <c r="AJS403" s="136"/>
      <c r="AJT403" s="136"/>
      <c r="AJU403" s="136"/>
      <c r="AJV403" s="136"/>
      <c r="AJW403" s="136"/>
      <c r="AJX403" s="136"/>
      <c r="AJY403" s="136"/>
      <c r="AJZ403" s="136"/>
      <c r="AKA403" s="136"/>
      <c r="AKB403" s="136"/>
      <c r="AKC403" s="136"/>
      <c r="AKD403" s="136"/>
      <c r="AKE403" s="136"/>
      <c r="AKF403" s="136"/>
      <c r="AKG403" s="136"/>
      <c r="AKH403" s="136"/>
      <c r="AKI403" s="136"/>
      <c r="AKJ403" s="136"/>
      <c r="AKK403" s="136"/>
      <c r="AKL403" s="136"/>
      <c r="AKM403" s="136"/>
      <c r="AKN403" s="136"/>
      <c r="AKO403" s="136"/>
      <c r="AKP403" s="136"/>
      <c r="AKQ403" s="136"/>
      <c r="AKR403" s="136"/>
      <c r="AKS403" s="136"/>
      <c r="AKT403" s="136"/>
      <c r="AKU403" s="136"/>
      <c r="AKV403" s="136"/>
      <c r="AKW403" s="136"/>
      <c r="AKX403" s="136"/>
      <c r="AKY403" s="136"/>
      <c r="AKZ403" s="136"/>
      <c r="ALA403" s="136"/>
      <c r="ALB403" s="136"/>
      <c r="ALC403" s="136"/>
      <c r="ALD403" s="136"/>
      <c r="ALE403" s="136"/>
      <c r="ALF403" s="136"/>
      <c r="ALG403" s="136"/>
      <c r="ALH403" s="136"/>
      <c r="ALI403" s="136"/>
      <c r="ALJ403" s="136"/>
      <c r="ALK403" s="136"/>
      <c r="ALL403" s="136"/>
      <c r="ALM403" s="136"/>
      <c r="ALN403" s="136"/>
      <c r="ALO403" s="136"/>
      <c r="ALP403" s="136"/>
      <c r="ALQ403" s="136"/>
      <c r="ALR403" s="136"/>
      <c r="ALS403" s="136"/>
      <c r="ALT403" s="136"/>
      <c r="ALU403" s="136"/>
      <c r="ALV403" s="136"/>
      <c r="ALW403" s="136"/>
      <c r="ALX403" s="136"/>
      <c r="ALY403" s="136"/>
      <c r="ALZ403" s="136"/>
      <c r="AMA403" s="136"/>
      <c r="AMB403" s="136"/>
      <c r="AMC403" s="136"/>
      <c r="AMD403" s="136"/>
      <c r="AME403" s="136"/>
      <c r="AMF403" s="136"/>
      <c r="AMG403" s="136"/>
      <c r="AMH403" s="136"/>
      <c r="AMI403" s="136"/>
    </row>
    <row r="404" spans="1:1023" x14ac:dyDescent="0.25">
      <c r="A404" s="245" t="s">
        <v>26236</v>
      </c>
      <c r="B404" s="193">
        <v>404</v>
      </c>
      <c r="C404" s="261" t="s">
        <v>26235</v>
      </c>
      <c r="D404" s="209" t="s">
        <v>26237</v>
      </c>
      <c r="F404" s="220">
        <v>3</v>
      </c>
      <c r="G404" s="209">
        <v>3</v>
      </c>
      <c r="H404" s="209">
        <v>4</v>
      </c>
      <c r="I404" s="367"/>
      <c r="L404" s="161"/>
      <c r="M404" s="161"/>
      <c r="N404" s="161"/>
      <c r="O404" s="413"/>
      <c r="P404" s="161"/>
      <c r="Q404" s="161"/>
      <c r="R404" s="161">
        <v>2</v>
      </c>
      <c r="S404" s="161"/>
      <c r="T404" s="161"/>
      <c r="U404" s="161"/>
      <c r="V404" s="256">
        <f>IF(O404=1,10,100)</f>
        <v>100</v>
      </c>
      <c r="W404" s="256">
        <f>IF(O404=1,1,IF(O404=2,10,100))</f>
        <v>100</v>
      </c>
      <c r="X404" s="256">
        <f>IF(O404=3,20,100)</f>
        <v>100</v>
      </c>
      <c r="Y404" s="256">
        <f>IF(P404=1,10,100)</f>
        <v>100</v>
      </c>
      <c r="Z404" s="256">
        <f>IF(P404=1,1,IF(P404=2,10,100))</f>
        <v>100</v>
      </c>
      <c r="AA404" s="257">
        <f>IF(OR(EXACT(Q404,"1A"),EXACT(Q404,"1B")),0.1,IF(Q404=2,1,100))</f>
        <v>100</v>
      </c>
      <c r="AB404" s="257">
        <f>IF(OR(EXACT(R404,"1A"),EXACT(R404,"1B")),0.1,IF(R404=2,1,100))</f>
        <v>1</v>
      </c>
      <c r="AC404" s="257">
        <f>IF(OR(EXACT(S404,"1A"),EXACT(S404,"1B")),0.3,IF(S404=2,3,100))</f>
        <v>100</v>
      </c>
      <c r="AD404" s="136"/>
      <c r="AE404" s="136"/>
      <c r="AF404" s="249">
        <f>IF(OR(OR(EXACT(J404,"1A"),EXACT(J404,"1B"),EXACT(J404,"1C")),K404=1),1,IF(K404=2,10,100))</f>
        <v>100</v>
      </c>
      <c r="AG404" s="249">
        <f>IF(OR(EXACT(J404,"1A"),EXACT(J404,"1B"),EXACT(J404,"1C")),1,IF(J404=2,10,100))</f>
        <v>100</v>
      </c>
      <c r="AH404" s="249">
        <f>IF(OR(EXACT(J404,"1A"),EXACT(J404,"1B"),EXACT(J404,"1C"),K404=1),3,100)</f>
        <v>100</v>
      </c>
      <c r="AI404" s="249">
        <f>IF(OR(EXACT(J404,"1A"),EXACT(J404,"1B"),EXACT(J404,"1C")),5,100)</f>
        <v>100</v>
      </c>
      <c r="AJ404" s="269"/>
      <c r="AK404" s="136"/>
      <c r="AL404" s="136">
        <v>3</v>
      </c>
      <c r="AM404" s="251"/>
      <c r="AN404" s="136"/>
      <c r="AO404" s="136"/>
      <c r="AP404" s="136"/>
      <c r="AQ404" s="199" t="s">
        <v>779</v>
      </c>
      <c r="AR404" s="136"/>
      <c r="AS404" s="136"/>
      <c r="AT404" s="136"/>
      <c r="AU404" s="136"/>
      <c r="AV404" s="136"/>
      <c r="AW404" s="136"/>
      <c r="AX404" s="136"/>
      <c r="AY404" s="136"/>
      <c r="AZ404" s="136"/>
      <c r="BA404" s="136"/>
      <c r="BB404" s="136"/>
      <c r="BC404" s="136"/>
      <c r="BD404" s="136"/>
      <c r="BE404" s="136"/>
      <c r="BF404" s="136"/>
      <c r="BG404" s="136"/>
      <c r="BH404" s="136"/>
      <c r="BI404" s="136"/>
      <c r="BJ404" s="136"/>
      <c r="BK404" s="136"/>
      <c r="BL404" s="136"/>
      <c r="BM404" s="136"/>
      <c r="BN404" s="136"/>
      <c r="BO404" s="136"/>
      <c r="BP404" s="136"/>
      <c r="BQ404" s="136"/>
      <c r="BR404" s="136"/>
      <c r="BS404" s="136"/>
      <c r="BT404" s="136"/>
      <c r="BU404" s="136"/>
      <c r="BV404" s="136"/>
      <c r="BW404" s="136"/>
      <c r="BX404" s="136"/>
      <c r="BY404" s="136"/>
      <c r="BZ404" s="136"/>
      <c r="CA404" s="136"/>
      <c r="CB404" s="136"/>
      <c r="CC404" s="136"/>
      <c r="CD404" s="136"/>
      <c r="CE404" s="136"/>
      <c r="CF404" s="136"/>
      <c r="CG404" s="136"/>
      <c r="CH404" s="136"/>
      <c r="CI404" s="136"/>
      <c r="CJ404" s="136"/>
      <c r="CK404" s="136"/>
      <c r="CL404" s="136"/>
      <c r="CM404" s="136"/>
      <c r="CN404" s="136"/>
      <c r="CO404" s="136"/>
      <c r="CP404" s="136"/>
      <c r="CQ404" s="136"/>
      <c r="CR404" s="136"/>
      <c r="CS404" s="136"/>
      <c r="CT404" s="136"/>
      <c r="CU404" s="136"/>
      <c r="CV404" s="136"/>
      <c r="CW404" s="136"/>
      <c r="CX404" s="136"/>
      <c r="CY404" s="136"/>
      <c r="CZ404" s="136"/>
      <c r="DA404" s="136"/>
      <c r="DB404" s="136"/>
      <c r="DC404" s="136"/>
      <c r="DD404" s="136"/>
      <c r="DE404" s="136"/>
      <c r="DF404" s="136"/>
      <c r="DG404" s="136"/>
      <c r="DH404" s="136"/>
      <c r="DI404" s="136"/>
      <c r="DJ404" s="136"/>
      <c r="DK404" s="136"/>
      <c r="DL404" s="136"/>
      <c r="DM404" s="136"/>
      <c r="DN404" s="136"/>
      <c r="DO404" s="136"/>
      <c r="DP404" s="136"/>
      <c r="DQ404" s="136"/>
      <c r="DR404" s="136"/>
      <c r="DS404" s="136"/>
      <c r="DT404" s="136"/>
      <c r="DU404" s="136"/>
      <c r="DV404" s="136"/>
      <c r="DW404" s="136"/>
      <c r="DX404" s="136"/>
      <c r="DY404" s="136"/>
      <c r="DZ404" s="136"/>
      <c r="EA404" s="136"/>
      <c r="EB404" s="136"/>
      <c r="EC404" s="136"/>
      <c r="ED404" s="136"/>
      <c r="EE404" s="136"/>
      <c r="EF404" s="136"/>
      <c r="EG404" s="136"/>
      <c r="EH404" s="136"/>
      <c r="EI404" s="136"/>
      <c r="EJ404" s="136"/>
      <c r="EK404" s="136"/>
      <c r="EL404" s="136"/>
      <c r="EM404" s="136"/>
      <c r="EN404" s="136"/>
      <c r="EO404" s="136"/>
      <c r="EP404" s="136"/>
      <c r="EQ404" s="136"/>
      <c r="ER404" s="136"/>
      <c r="ES404" s="136"/>
      <c r="ET404" s="136"/>
      <c r="EU404" s="136"/>
      <c r="EV404" s="136"/>
      <c r="EW404" s="136"/>
      <c r="EX404" s="136"/>
      <c r="EY404" s="136"/>
      <c r="EZ404" s="136"/>
      <c r="FA404" s="136"/>
      <c r="FB404" s="136"/>
      <c r="FC404" s="136"/>
      <c r="FD404" s="136"/>
      <c r="FE404" s="136"/>
      <c r="FF404" s="136"/>
      <c r="FG404" s="136"/>
      <c r="FH404" s="136"/>
      <c r="FI404" s="136"/>
      <c r="FJ404" s="136"/>
      <c r="FK404" s="136"/>
      <c r="FL404" s="136"/>
      <c r="FM404" s="136"/>
      <c r="FN404" s="136"/>
      <c r="FO404" s="136"/>
      <c r="FP404" s="136"/>
      <c r="FQ404" s="136"/>
      <c r="FR404" s="136"/>
      <c r="FS404" s="136"/>
      <c r="FT404" s="136"/>
      <c r="FU404" s="136"/>
      <c r="FV404" s="136"/>
      <c r="FW404" s="136"/>
      <c r="FX404" s="136"/>
      <c r="FY404" s="136"/>
      <c r="FZ404" s="136"/>
      <c r="GA404" s="136"/>
      <c r="GB404" s="136"/>
      <c r="GC404" s="136"/>
      <c r="GD404" s="136"/>
      <c r="GE404" s="136"/>
      <c r="GF404" s="136"/>
      <c r="GG404" s="136"/>
      <c r="GH404" s="136"/>
      <c r="GI404" s="136"/>
      <c r="GJ404" s="136"/>
      <c r="GK404" s="136"/>
      <c r="GL404" s="136"/>
      <c r="GM404" s="136"/>
      <c r="GN404" s="136"/>
      <c r="GO404" s="136"/>
      <c r="GP404" s="136"/>
      <c r="GQ404" s="136"/>
      <c r="GR404" s="136"/>
      <c r="GS404" s="136"/>
      <c r="GT404" s="136"/>
      <c r="GU404" s="136"/>
      <c r="GV404" s="136"/>
      <c r="GW404" s="136"/>
      <c r="GX404" s="136"/>
      <c r="GY404" s="136"/>
      <c r="GZ404" s="136"/>
      <c r="HA404" s="136"/>
      <c r="HB404" s="136"/>
      <c r="HC404" s="136"/>
      <c r="HD404" s="136"/>
      <c r="HE404" s="136"/>
      <c r="HF404" s="136"/>
      <c r="HG404" s="136"/>
      <c r="HH404" s="136"/>
      <c r="HI404" s="136"/>
      <c r="HJ404" s="136"/>
      <c r="HK404" s="136"/>
      <c r="HL404" s="136"/>
      <c r="HM404" s="136"/>
      <c r="HN404" s="136"/>
      <c r="HO404" s="136"/>
      <c r="HP404" s="136"/>
      <c r="HQ404" s="136"/>
      <c r="HR404" s="136"/>
      <c r="HS404" s="136"/>
      <c r="HT404" s="136"/>
      <c r="HU404" s="136"/>
      <c r="HV404" s="136"/>
      <c r="HW404" s="136"/>
      <c r="HX404" s="136"/>
      <c r="HY404" s="136"/>
      <c r="HZ404" s="136"/>
      <c r="IA404" s="136"/>
      <c r="IB404" s="136"/>
      <c r="IC404" s="136"/>
      <c r="ID404" s="136"/>
      <c r="IE404" s="136"/>
      <c r="IF404" s="136"/>
      <c r="IG404" s="136"/>
      <c r="IH404" s="136"/>
      <c r="II404" s="136"/>
      <c r="IJ404" s="136"/>
      <c r="IK404" s="136"/>
      <c r="IL404" s="136"/>
      <c r="IM404" s="136"/>
      <c r="IN404" s="136"/>
      <c r="IO404" s="136"/>
      <c r="IP404" s="136"/>
      <c r="IQ404" s="136"/>
      <c r="IR404" s="136"/>
      <c r="IS404" s="136"/>
      <c r="IT404" s="136"/>
      <c r="IU404" s="136"/>
      <c r="IV404" s="136"/>
      <c r="IW404" s="136"/>
      <c r="IX404" s="136"/>
      <c r="IY404" s="136"/>
      <c r="IZ404" s="136"/>
      <c r="JA404" s="136"/>
      <c r="JB404" s="136"/>
      <c r="JC404" s="136"/>
      <c r="JD404" s="136"/>
      <c r="JE404" s="136"/>
      <c r="JF404" s="136"/>
      <c r="JG404" s="136"/>
      <c r="JH404" s="136"/>
      <c r="JI404" s="136"/>
      <c r="JJ404" s="136"/>
      <c r="JK404" s="136"/>
      <c r="JL404" s="136"/>
      <c r="JM404" s="136"/>
      <c r="JN404" s="136"/>
      <c r="JO404" s="136"/>
      <c r="JP404" s="136"/>
      <c r="JQ404" s="136"/>
      <c r="JR404" s="136"/>
      <c r="JS404" s="136"/>
      <c r="JT404" s="136"/>
      <c r="JU404" s="136"/>
      <c r="JV404" s="136"/>
      <c r="JW404" s="136"/>
      <c r="JX404" s="136"/>
      <c r="JY404" s="136"/>
      <c r="JZ404" s="136"/>
      <c r="KA404" s="136"/>
      <c r="KB404" s="136"/>
      <c r="KC404" s="136"/>
      <c r="KD404" s="136"/>
      <c r="KE404" s="136"/>
      <c r="KF404" s="136"/>
      <c r="KG404" s="136"/>
      <c r="KH404" s="136"/>
      <c r="KI404" s="136"/>
      <c r="KJ404" s="136"/>
      <c r="KK404" s="136"/>
      <c r="KL404" s="136"/>
      <c r="KM404" s="136"/>
      <c r="KN404" s="136"/>
      <c r="KO404" s="136"/>
      <c r="KP404" s="136"/>
      <c r="KQ404" s="136"/>
      <c r="KR404" s="136"/>
      <c r="KS404" s="136"/>
      <c r="KT404" s="136"/>
      <c r="KU404" s="136"/>
      <c r="KV404" s="136"/>
      <c r="KW404" s="136"/>
      <c r="KX404" s="136"/>
      <c r="KY404" s="136"/>
      <c r="KZ404" s="136"/>
      <c r="LA404" s="136"/>
      <c r="LB404" s="136"/>
      <c r="LC404" s="136"/>
      <c r="LD404" s="136"/>
      <c r="LE404" s="136"/>
      <c r="LF404" s="136"/>
      <c r="LG404" s="136"/>
      <c r="LH404" s="136"/>
      <c r="LI404" s="136"/>
      <c r="LJ404" s="136"/>
      <c r="LK404" s="136"/>
      <c r="LL404" s="136"/>
      <c r="LM404" s="136"/>
      <c r="LN404" s="136"/>
      <c r="LO404" s="136"/>
      <c r="LP404" s="136"/>
      <c r="LQ404" s="136"/>
      <c r="LR404" s="136"/>
      <c r="LS404" s="136"/>
      <c r="LT404" s="136"/>
      <c r="LU404" s="136"/>
      <c r="LV404" s="136"/>
      <c r="LW404" s="136"/>
      <c r="LX404" s="136"/>
      <c r="LY404" s="136"/>
      <c r="LZ404" s="136"/>
      <c r="MA404" s="136"/>
      <c r="MB404" s="136"/>
      <c r="MC404" s="136"/>
      <c r="MD404" s="136"/>
      <c r="ME404" s="136"/>
      <c r="MF404" s="136"/>
      <c r="MG404" s="136"/>
      <c r="MH404" s="136"/>
      <c r="MI404" s="136"/>
      <c r="MJ404" s="136"/>
      <c r="MK404" s="136"/>
      <c r="ML404" s="136"/>
      <c r="MM404" s="136"/>
      <c r="MN404" s="136"/>
      <c r="MO404" s="136"/>
      <c r="MP404" s="136"/>
      <c r="MQ404" s="136"/>
      <c r="MR404" s="136"/>
      <c r="MS404" s="136"/>
      <c r="MT404" s="136"/>
      <c r="MU404" s="136"/>
      <c r="MV404" s="136"/>
      <c r="MW404" s="136"/>
      <c r="MX404" s="136"/>
      <c r="MY404" s="136"/>
      <c r="MZ404" s="136"/>
      <c r="NA404" s="136"/>
      <c r="NB404" s="136"/>
      <c r="NC404" s="136"/>
      <c r="ND404" s="136"/>
      <c r="NE404" s="136"/>
      <c r="NF404" s="136"/>
      <c r="NG404" s="136"/>
      <c r="NH404" s="136"/>
      <c r="NI404" s="136"/>
      <c r="NJ404" s="136"/>
      <c r="NK404" s="136"/>
      <c r="NL404" s="136"/>
      <c r="NM404" s="136"/>
      <c r="NN404" s="136"/>
      <c r="NO404" s="136"/>
      <c r="NP404" s="136"/>
      <c r="NQ404" s="136"/>
      <c r="NR404" s="136"/>
      <c r="NS404" s="136"/>
      <c r="NT404" s="136"/>
      <c r="NU404" s="136"/>
      <c r="NV404" s="136"/>
      <c r="NW404" s="136"/>
      <c r="NX404" s="136"/>
      <c r="NY404" s="136"/>
      <c r="NZ404" s="136"/>
      <c r="OA404" s="136"/>
      <c r="OB404" s="136"/>
      <c r="OC404" s="136"/>
      <c r="OD404" s="136"/>
      <c r="OE404" s="136"/>
      <c r="OF404" s="136"/>
      <c r="OG404" s="136"/>
      <c r="OH404" s="136"/>
      <c r="OI404" s="136"/>
      <c r="OJ404" s="136"/>
      <c r="OK404" s="136"/>
      <c r="OL404" s="136"/>
      <c r="OM404" s="136"/>
      <c r="ON404" s="136"/>
      <c r="OO404" s="136"/>
      <c r="OP404" s="136"/>
      <c r="OQ404" s="136"/>
      <c r="OR404" s="136"/>
      <c r="OS404" s="136"/>
      <c r="OT404" s="136"/>
      <c r="OU404" s="136"/>
      <c r="OV404" s="136"/>
      <c r="OW404" s="136"/>
      <c r="OX404" s="136"/>
      <c r="OY404" s="136"/>
      <c r="OZ404" s="136"/>
      <c r="PA404" s="136"/>
      <c r="PB404" s="136"/>
      <c r="PC404" s="136"/>
      <c r="PD404" s="136"/>
      <c r="PE404" s="136"/>
      <c r="PF404" s="136"/>
      <c r="PG404" s="136"/>
      <c r="PH404" s="136"/>
      <c r="PI404" s="136"/>
      <c r="PJ404" s="136"/>
      <c r="PK404" s="136"/>
      <c r="PL404" s="136"/>
      <c r="PM404" s="136"/>
      <c r="PN404" s="136"/>
      <c r="PO404" s="136"/>
      <c r="PP404" s="136"/>
      <c r="PQ404" s="136"/>
      <c r="PR404" s="136"/>
      <c r="PS404" s="136"/>
      <c r="PT404" s="136"/>
      <c r="PU404" s="136"/>
      <c r="PV404" s="136"/>
      <c r="PW404" s="136"/>
      <c r="PX404" s="136"/>
      <c r="PY404" s="136"/>
      <c r="PZ404" s="136"/>
      <c r="QA404" s="136"/>
      <c r="QB404" s="136"/>
      <c r="QC404" s="136"/>
      <c r="QD404" s="136"/>
      <c r="QE404" s="136"/>
      <c r="QF404" s="136"/>
      <c r="QG404" s="136"/>
      <c r="QH404" s="136"/>
      <c r="QI404" s="136"/>
      <c r="QJ404" s="136"/>
      <c r="QK404" s="136"/>
      <c r="QL404" s="136"/>
      <c r="QM404" s="136"/>
      <c r="QN404" s="136"/>
      <c r="QO404" s="136"/>
      <c r="QP404" s="136"/>
      <c r="QQ404" s="136"/>
      <c r="QR404" s="136"/>
      <c r="QS404" s="136"/>
      <c r="QT404" s="136"/>
      <c r="QU404" s="136"/>
      <c r="QV404" s="136"/>
      <c r="QW404" s="136"/>
      <c r="QX404" s="136"/>
      <c r="QY404" s="136"/>
      <c r="QZ404" s="136"/>
      <c r="RA404" s="136"/>
      <c r="RB404" s="136"/>
      <c r="RC404" s="136"/>
      <c r="RD404" s="136"/>
      <c r="RE404" s="136"/>
      <c r="RF404" s="136"/>
      <c r="RG404" s="136"/>
      <c r="RH404" s="136"/>
      <c r="RI404" s="136"/>
      <c r="RJ404" s="136"/>
      <c r="RK404" s="136"/>
      <c r="RL404" s="136"/>
      <c r="RM404" s="136"/>
      <c r="RN404" s="136"/>
      <c r="RO404" s="136"/>
      <c r="RP404" s="136"/>
      <c r="RQ404" s="136"/>
      <c r="RR404" s="136"/>
      <c r="RS404" s="136"/>
      <c r="RT404" s="136"/>
      <c r="RU404" s="136"/>
      <c r="RV404" s="136"/>
      <c r="RW404" s="136"/>
      <c r="RX404" s="136"/>
      <c r="RY404" s="136"/>
      <c r="RZ404" s="136"/>
      <c r="SA404" s="136"/>
      <c r="SB404" s="136"/>
      <c r="SC404" s="136"/>
      <c r="SD404" s="136"/>
      <c r="SE404" s="136"/>
      <c r="SF404" s="136"/>
      <c r="SG404" s="136"/>
      <c r="SH404" s="136"/>
      <c r="SI404" s="136"/>
      <c r="SJ404" s="136"/>
      <c r="SK404" s="136"/>
      <c r="SL404" s="136"/>
      <c r="SM404" s="136"/>
      <c r="SN404" s="136"/>
      <c r="SO404" s="136"/>
      <c r="SP404" s="136"/>
      <c r="SQ404" s="136"/>
      <c r="SR404" s="136"/>
      <c r="SS404" s="136"/>
      <c r="ST404" s="136"/>
      <c r="SU404" s="136"/>
      <c r="SV404" s="136"/>
      <c r="SW404" s="136"/>
      <c r="SX404" s="136"/>
      <c r="SY404" s="136"/>
      <c r="SZ404" s="136"/>
      <c r="TA404" s="136"/>
      <c r="TB404" s="136"/>
      <c r="TC404" s="136"/>
      <c r="TD404" s="136"/>
      <c r="TE404" s="136"/>
      <c r="TF404" s="136"/>
      <c r="TG404" s="136"/>
      <c r="TH404" s="136"/>
      <c r="TI404" s="136"/>
      <c r="TJ404" s="136"/>
      <c r="TK404" s="136"/>
      <c r="TL404" s="136"/>
      <c r="TM404" s="136"/>
      <c r="TN404" s="136"/>
      <c r="TO404" s="136"/>
      <c r="TP404" s="136"/>
      <c r="TQ404" s="136"/>
      <c r="TR404" s="136"/>
      <c r="TS404" s="136"/>
      <c r="TT404" s="136"/>
      <c r="TU404" s="136"/>
      <c r="TV404" s="136"/>
      <c r="TW404" s="136"/>
      <c r="TX404" s="136"/>
      <c r="TY404" s="136"/>
      <c r="TZ404" s="136"/>
      <c r="UA404" s="136"/>
      <c r="UB404" s="136"/>
      <c r="UC404" s="136"/>
      <c r="UD404" s="136"/>
      <c r="UE404" s="136"/>
      <c r="UF404" s="136"/>
      <c r="UG404" s="136"/>
      <c r="UH404" s="136"/>
      <c r="UI404" s="136"/>
      <c r="UJ404" s="136"/>
      <c r="UK404" s="136"/>
      <c r="UL404" s="136"/>
      <c r="UM404" s="136"/>
      <c r="UN404" s="136"/>
      <c r="UO404" s="136"/>
      <c r="UP404" s="136"/>
      <c r="UQ404" s="136"/>
      <c r="UR404" s="136"/>
      <c r="US404" s="136"/>
      <c r="UT404" s="136"/>
      <c r="UU404" s="136"/>
      <c r="UV404" s="136"/>
      <c r="UW404" s="136"/>
      <c r="UX404" s="136"/>
      <c r="UY404" s="136"/>
      <c r="UZ404" s="136"/>
      <c r="VA404" s="136"/>
      <c r="VB404" s="136"/>
      <c r="VC404" s="136"/>
      <c r="VD404" s="136"/>
      <c r="VE404" s="136"/>
      <c r="VF404" s="136"/>
      <c r="VG404" s="136"/>
      <c r="VH404" s="136"/>
      <c r="VI404" s="136"/>
      <c r="VJ404" s="136"/>
      <c r="VK404" s="136"/>
      <c r="VL404" s="136"/>
      <c r="VM404" s="136"/>
      <c r="VN404" s="136"/>
      <c r="VO404" s="136"/>
      <c r="VP404" s="136"/>
      <c r="VQ404" s="136"/>
      <c r="VR404" s="136"/>
      <c r="VS404" s="136"/>
      <c r="VT404" s="136"/>
      <c r="VU404" s="136"/>
      <c r="VV404" s="136"/>
      <c r="VW404" s="136"/>
      <c r="VX404" s="136"/>
      <c r="VY404" s="136"/>
      <c r="VZ404" s="136"/>
      <c r="WA404" s="136"/>
      <c r="WB404" s="136"/>
      <c r="WC404" s="136"/>
      <c r="WD404" s="136"/>
      <c r="WE404" s="136"/>
      <c r="WF404" s="136"/>
      <c r="WG404" s="136"/>
      <c r="WH404" s="136"/>
      <c r="WI404" s="136"/>
      <c r="WJ404" s="136"/>
      <c r="WK404" s="136"/>
      <c r="WL404" s="136"/>
      <c r="WM404" s="136"/>
      <c r="WN404" s="136"/>
      <c r="WO404" s="136"/>
      <c r="WP404" s="136"/>
      <c r="WQ404" s="136"/>
      <c r="WR404" s="136"/>
      <c r="WS404" s="136"/>
      <c r="WT404" s="136"/>
      <c r="WU404" s="136"/>
      <c r="WV404" s="136"/>
      <c r="WW404" s="136"/>
      <c r="WX404" s="136"/>
      <c r="WY404" s="136"/>
      <c r="WZ404" s="136"/>
      <c r="XA404" s="136"/>
      <c r="XB404" s="136"/>
      <c r="XC404" s="136"/>
      <c r="XD404" s="136"/>
      <c r="XE404" s="136"/>
      <c r="XF404" s="136"/>
      <c r="XG404" s="136"/>
      <c r="XH404" s="136"/>
      <c r="XI404" s="136"/>
      <c r="XJ404" s="136"/>
      <c r="XK404" s="136"/>
      <c r="XL404" s="136"/>
      <c r="XM404" s="136"/>
      <c r="XN404" s="136"/>
      <c r="XO404" s="136"/>
      <c r="XP404" s="136"/>
      <c r="XQ404" s="136"/>
      <c r="XR404" s="136"/>
      <c r="XS404" s="136"/>
      <c r="XT404" s="136"/>
      <c r="XU404" s="136"/>
      <c r="XV404" s="136"/>
      <c r="XW404" s="136"/>
      <c r="XX404" s="136"/>
      <c r="XY404" s="136"/>
      <c r="XZ404" s="136"/>
      <c r="YA404" s="136"/>
      <c r="YB404" s="136"/>
      <c r="YC404" s="136"/>
      <c r="YD404" s="136"/>
      <c r="YE404" s="136"/>
      <c r="YF404" s="136"/>
      <c r="YG404" s="136"/>
      <c r="YH404" s="136"/>
      <c r="YI404" s="136"/>
      <c r="YJ404" s="136"/>
      <c r="YK404" s="136"/>
      <c r="YL404" s="136"/>
      <c r="YM404" s="136"/>
      <c r="YN404" s="136"/>
      <c r="YO404" s="136"/>
      <c r="YP404" s="136"/>
      <c r="YQ404" s="136"/>
      <c r="YR404" s="136"/>
      <c r="YS404" s="136"/>
      <c r="YT404" s="136"/>
      <c r="YU404" s="136"/>
      <c r="YV404" s="136"/>
      <c r="YW404" s="136"/>
      <c r="YX404" s="136"/>
      <c r="YY404" s="136"/>
      <c r="YZ404" s="136"/>
      <c r="ZA404" s="136"/>
      <c r="ZB404" s="136"/>
      <c r="ZC404" s="136"/>
      <c r="ZD404" s="136"/>
      <c r="ZE404" s="136"/>
      <c r="ZF404" s="136"/>
      <c r="ZG404" s="136"/>
      <c r="ZH404" s="136"/>
      <c r="ZI404" s="136"/>
      <c r="ZJ404" s="136"/>
      <c r="ZK404" s="136"/>
      <c r="ZL404" s="136"/>
      <c r="ZM404" s="136"/>
      <c r="ZN404" s="136"/>
      <c r="ZO404" s="136"/>
      <c r="ZP404" s="136"/>
      <c r="ZQ404" s="136"/>
      <c r="ZR404" s="136"/>
      <c r="ZS404" s="136"/>
      <c r="ZT404" s="136"/>
      <c r="ZU404" s="136"/>
      <c r="ZV404" s="136"/>
      <c r="ZW404" s="136"/>
      <c r="ZX404" s="136"/>
      <c r="ZY404" s="136"/>
      <c r="ZZ404" s="136"/>
      <c r="AAA404" s="136"/>
      <c r="AAB404" s="136"/>
      <c r="AAC404" s="136"/>
      <c r="AAD404" s="136"/>
      <c r="AAE404" s="136"/>
      <c r="AAF404" s="136"/>
      <c r="AAG404" s="136"/>
      <c r="AAH404" s="136"/>
      <c r="AAI404" s="136"/>
      <c r="AAJ404" s="136"/>
      <c r="AAK404" s="136"/>
      <c r="AAL404" s="136"/>
      <c r="AAM404" s="136"/>
      <c r="AAN404" s="136"/>
      <c r="AAO404" s="136"/>
      <c r="AAP404" s="136"/>
      <c r="AAQ404" s="136"/>
      <c r="AAR404" s="136"/>
      <c r="AAS404" s="136"/>
      <c r="AAT404" s="136"/>
      <c r="AAU404" s="136"/>
      <c r="AAV404" s="136"/>
      <c r="AAW404" s="136"/>
      <c r="AAX404" s="136"/>
      <c r="AAY404" s="136"/>
      <c r="AAZ404" s="136"/>
      <c r="ABA404" s="136"/>
      <c r="ABB404" s="136"/>
      <c r="ABC404" s="136"/>
      <c r="ABD404" s="136"/>
      <c r="ABE404" s="136"/>
      <c r="ABF404" s="136"/>
      <c r="ABG404" s="136"/>
      <c r="ABH404" s="136"/>
      <c r="ABI404" s="136"/>
      <c r="ABJ404" s="136"/>
      <c r="ABK404" s="136"/>
      <c r="ABL404" s="136"/>
      <c r="ABM404" s="136"/>
      <c r="ABN404" s="136"/>
      <c r="ABO404" s="136"/>
      <c r="ABP404" s="136"/>
      <c r="ABQ404" s="136"/>
      <c r="ABR404" s="136"/>
      <c r="ABS404" s="136"/>
      <c r="ABT404" s="136"/>
      <c r="ABU404" s="136"/>
      <c r="ABV404" s="136"/>
      <c r="ABW404" s="136"/>
      <c r="ABX404" s="136"/>
      <c r="ABY404" s="136"/>
      <c r="ABZ404" s="136"/>
      <c r="ACA404" s="136"/>
      <c r="ACB404" s="136"/>
      <c r="ACC404" s="136"/>
      <c r="ACD404" s="136"/>
      <c r="ACE404" s="136"/>
      <c r="ACF404" s="136"/>
      <c r="ACG404" s="136"/>
      <c r="ACH404" s="136"/>
      <c r="ACI404" s="136"/>
      <c r="ACJ404" s="136"/>
      <c r="ACK404" s="136"/>
      <c r="ACL404" s="136"/>
      <c r="ACM404" s="136"/>
      <c r="ACN404" s="136"/>
      <c r="ACO404" s="136"/>
      <c r="ACP404" s="136"/>
      <c r="ACQ404" s="136"/>
      <c r="ACR404" s="136"/>
      <c r="ACS404" s="136"/>
      <c r="ACT404" s="136"/>
      <c r="ACU404" s="136"/>
      <c r="ACV404" s="136"/>
      <c r="ACW404" s="136"/>
      <c r="ACX404" s="136"/>
      <c r="ACY404" s="136"/>
      <c r="ACZ404" s="136"/>
      <c r="ADA404" s="136"/>
      <c r="ADB404" s="136"/>
      <c r="ADC404" s="136"/>
      <c r="ADD404" s="136"/>
      <c r="ADE404" s="136"/>
      <c r="ADF404" s="136"/>
      <c r="ADG404" s="136"/>
      <c r="ADH404" s="136"/>
      <c r="ADI404" s="136"/>
      <c r="ADJ404" s="136"/>
      <c r="ADK404" s="136"/>
      <c r="ADL404" s="136"/>
      <c r="ADM404" s="136"/>
      <c r="ADN404" s="136"/>
      <c r="ADO404" s="136"/>
      <c r="ADP404" s="136"/>
      <c r="ADQ404" s="136"/>
      <c r="ADR404" s="136"/>
      <c r="ADS404" s="136"/>
      <c r="ADT404" s="136"/>
      <c r="ADU404" s="136"/>
      <c r="ADV404" s="136"/>
      <c r="ADW404" s="136"/>
      <c r="ADX404" s="136"/>
      <c r="ADY404" s="136"/>
      <c r="ADZ404" s="136"/>
      <c r="AEA404" s="136"/>
      <c r="AEB404" s="136"/>
      <c r="AEC404" s="136"/>
      <c r="AED404" s="136"/>
      <c r="AEE404" s="136"/>
      <c r="AEF404" s="136"/>
      <c r="AEG404" s="136"/>
      <c r="AEH404" s="136"/>
      <c r="AEI404" s="136"/>
      <c r="AEJ404" s="136"/>
      <c r="AEK404" s="136"/>
      <c r="AEL404" s="136"/>
      <c r="AEM404" s="136"/>
      <c r="AEN404" s="136"/>
      <c r="AEO404" s="136"/>
      <c r="AEP404" s="136"/>
      <c r="AEQ404" s="136"/>
      <c r="AER404" s="136"/>
      <c r="AES404" s="136"/>
      <c r="AET404" s="136"/>
      <c r="AEU404" s="136"/>
      <c r="AEV404" s="136"/>
      <c r="AEW404" s="136"/>
      <c r="AEX404" s="136"/>
      <c r="AEY404" s="136"/>
      <c r="AEZ404" s="136"/>
      <c r="AFA404" s="136"/>
      <c r="AFB404" s="136"/>
      <c r="AFC404" s="136"/>
      <c r="AFD404" s="136"/>
      <c r="AFE404" s="136"/>
      <c r="AFF404" s="136"/>
      <c r="AFG404" s="136"/>
      <c r="AFH404" s="136"/>
      <c r="AFI404" s="136"/>
      <c r="AFJ404" s="136"/>
      <c r="AFK404" s="136"/>
      <c r="AFL404" s="136"/>
      <c r="AFM404" s="136"/>
      <c r="AFN404" s="136"/>
      <c r="AFO404" s="136"/>
      <c r="AFP404" s="136"/>
      <c r="AFQ404" s="136"/>
      <c r="AFR404" s="136"/>
      <c r="AFS404" s="136"/>
      <c r="AFT404" s="136"/>
      <c r="AFU404" s="136"/>
      <c r="AFV404" s="136"/>
      <c r="AFW404" s="136"/>
      <c r="AFX404" s="136"/>
      <c r="AFY404" s="136"/>
      <c r="AFZ404" s="136"/>
      <c r="AGA404" s="136"/>
      <c r="AGB404" s="136"/>
      <c r="AGC404" s="136"/>
      <c r="AGD404" s="136"/>
      <c r="AGE404" s="136"/>
      <c r="AGF404" s="136"/>
      <c r="AGG404" s="136"/>
      <c r="AGH404" s="136"/>
      <c r="AGI404" s="136"/>
      <c r="AGJ404" s="136"/>
      <c r="AGK404" s="136"/>
      <c r="AGL404" s="136"/>
      <c r="AGM404" s="136"/>
      <c r="AGN404" s="136"/>
      <c r="AGO404" s="136"/>
      <c r="AGP404" s="136"/>
      <c r="AGQ404" s="136"/>
      <c r="AGR404" s="136"/>
      <c r="AGS404" s="136"/>
      <c r="AGT404" s="136"/>
      <c r="AGU404" s="136"/>
      <c r="AGV404" s="136"/>
      <c r="AGW404" s="136"/>
      <c r="AGX404" s="136"/>
      <c r="AGY404" s="136"/>
      <c r="AGZ404" s="136"/>
      <c r="AHA404" s="136"/>
      <c r="AHB404" s="136"/>
      <c r="AHC404" s="136"/>
      <c r="AHD404" s="136"/>
      <c r="AHE404" s="136"/>
      <c r="AHF404" s="136"/>
      <c r="AHG404" s="136"/>
      <c r="AHH404" s="136"/>
      <c r="AHI404" s="136"/>
      <c r="AHJ404" s="136"/>
      <c r="AHK404" s="136"/>
      <c r="AHL404" s="136"/>
      <c r="AHM404" s="136"/>
      <c r="AHN404" s="136"/>
      <c r="AHO404" s="136"/>
      <c r="AHP404" s="136"/>
      <c r="AHQ404" s="136"/>
      <c r="AHR404" s="136"/>
      <c r="AHS404" s="136"/>
      <c r="AHT404" s="136"/>
      <c r="AHU404" s="136"/>
      <c r="AHV404" s="136"/>
      <c r="AHW404" s="136"/>
      <c r="AHX404" s="136"/>
      <c r="AHY404" s="136"/>
      <c r="AHZ404" s="136"/>
      <c r="AIA404" s="136"/>
      <c r="AIB404" s="136"/>
      <c r="AIC404" s="136"/>
      <c r="AID404" s="136"/>
      <c r="AIE404" s="136"/>
      <c r="AIF404" s="136"/>
      <c r="AIG404" s="136"/>
      <c r="AIH404" s="136"/>
      <c r="AII404" s="136"/>
      <c r="AIJ404" s="136"/>
      <c r="AIK404" s="136"/>
      <c r="AIL404" s="136"/>
      <c r="AIM404" s="136"/>
      <c r="AIN404" s="136"/>
      <c r="AIO404" s="136"/>
      <c r="AIP404" s="136"/>
      <c r="AIQ404" s="136"/>
      <c r="AIR404" s="136"/>
      <c r="AIS404" s="136"/>
      <c r="AIT404" s="136"/>
      <c r="AIU404" s="136"/>
      <c r="AIV404" s="136"/>
      <c r="AIW404" s="136"/>
      <c r="AIX404" s="136"/>
      <c r="AIY404" s="136"/>
      <c r="AIZ404" s="136"/>
      <c r="AJA404" s="136"/>
      <c r="AJB404" s="136"/>
      <c r="AJC404" s="136"/>
      <c r="AJD404" s="136"/>
      <c r="AJE404" s="136"/>
      <c r="AJF404" s="136"/>
      <c r="AJG404" s="136"/>
      <c r="AJH404" s="136"/>
      <c r="AJI404" s="136"/>
      <c r="AJJ404" s="136"/>
      <c r="AJK404" s="136"/>
      <c r="AJL404" s="136"/>
      <c r="AJM404" s="136"/>
      <c r="AJN404" s="136"/>
      <c r="AJO404" s="136"/>
      <c r="AJP404" s="136"/>
      <c r="AJQ404" s="136"/>
      <c r="AJR404" s="136"/>
      <c r="AJS404" s="136"/>
      <c r="AJT404" s="136"/>
      <c r="AJU404" s="136"/>
      <c r="AJV404" s="136"/>
      <c r="AJW404" s="136"/>
      <c r="AJX404" s="136"/>
      <c r="AJY404" s="136"/>
      <c r="AJZ404" s="136"/>
      <c r="AKA404" s="136"/>
      <c r="AKB404" s="136"/>
      <c r="AKC404" s="136"/>
      <c r="AKD404" s="136"/>
      <c r="AKE404" s="136"/>
      <c r="AKF404" s="136"/>
      <c r="AKG404" s="136"/>
      <c r="AKH404" s="136"/>
      <c r="AKI404" s="136"/>
      <c r="AKJ404" s="136"/>
      <c r="AKK404" s="136"/>
      <c r="AKL404" s="136"/>
      <c r="AKM404" s="136"/>
      <c r="AKN404" s="136"/>
      <c r="AKO404" s="136"/>
      <c r="AKP404" s="136"/>
      <c r="AKQ404" s="136"/>
      <c r="AKR404" s="136"/>
      <c r="AKS404" s="136"/>
      <c r="AKT404" s="136"/>
      <c r="AKU404" s="136"/>
      <c r="AKV404" s="136"/>
      <c r="AKW404" s="136"/>
      <c r="AKX404" s="136"/>
      <c r="AKY404" s="136"/>
      <c r="AKZ404" s="136"/>
      <c r="ALA404" s="136"/>
      <c r="ALB404" s="136"/>
      <c r="ALC404" s="136"/>
      <c r="ALD404" s="136"/>
      <c r="ALE404" s="136"/>
      <c r="ALF404" s="136"/>
      <c r="ALG404" s="136"/>
      <c r="ALH404" s="136"/>
      <c r="ALI404" s="136"/>
      <c r="ALJ404" s="136"/>
      <c r="ALK404" s="136"/>
      <c r="ALL404" s="136"/>
      <c r="ALM404" s="136"/>
      <c r="ALN404" s="136"/>
      <c r="ALO404" s="136"/>
      <c r="ALP404" s="136"/>
      <c r="ALQ404" s="136"/>
      <c r="ALR404" s="136"/>
      <c r="ALS404" s="136"/>
      <c r="ALT404" s="136"/>
      <c r="ALU404" s="136"/>
      <c r="ALV404" s="136"/>
      <c r="ALW404" s="136"/>
      <c r="ALX404" s="136"/>
      <c r="ALY404" s="136"/>
      <c r="ALZ404" s="136"/>
      <c r="AMA404" s="136"/>
      <c r="AMB404" s="136"/>
      <c r="AMC404" s="136"/>
      <c r="AMD404" s="136"/>
      <c r="AME404" s="136"/>
      <c r="AMF404" s="136"/>
      <c r="AMG404" s="136"/>
      <c r="AMH404" s="136"/>
      <c r="AMI404" s="136"/>
    </row>
    <row r="405" spans="1:1023" x14ac:dyDescent="0.25">
      <c r="A405" s="245" t="s">
        <v>5165</v>
      </c>
      <c r="B405" s="193">
        <v>405</v>
      </c>
      <c r="C405" s="261" t="s">
        <v>26259</v>
      </c>
      <c r="D405" s="209" t="s">
        <v>5167</v>
      </c>
      <c r="F405" s="220">
        <v>4</v>
      </c>
      <c r="I405" s="367"/>
      <c r="J405" s="409" t="s">
        <v>770</v>
      </c>
      <c r="K405" s="409">
        <v>1</v>
      </c>
      <c r="L405" s="161"/>
      <c r="M405" s="161"/>
      <c r="N405" s="161"/>
      <c r="O405" s="413"/>
      <c r="P405" s="161"/>
      <c r="Q405" s="161"/>
      <c r="R405" s="161"/>
      <c r="S405" s="161"/>
      <c r="T405" s="161"/>
      <c r="U405" s="161"/>
      <c r="V405" s="256">
        <f>IF(O405=1,10,100)</f>
        <v>100</v>
      </c>
      <c r="W405" s="256">
        <f>IF(O405=1,1,IF(O405=2,10,100))</f>
        <v>100</v>
      </c>
      <c r="X405" s="256">
        <f>IF(O405=3,20,100)</f>
        <v>100</v>
      </c>
      <c r="Y405" s="256">
        <f>IF(P405=1,10,100)</f>
        <v>100</v>
      </c>
      <c r="Z405" s="256">
        <f>IF(P405=1,1,IF(P405=2,10,100))</f>
        <v>100</v>
      </c>
      <c r="AA405" s="257">
        <f>IF(OR(EXACT(Q405,"1A"),EXACT(Q405,"1B")),0.1,IF(Q405=2,1,100))</f>
        <v>100</v>
      </c>
      <c r="AB405" s="257">
        <f>IF(OR(EXACT(R405,"1A"),EXACT(R405,"1B")),0.1,IF(R405=2,1,100))</f>
        <v>100</v>
      </c>
      <c r="AC405" s="257">
        <f>IF(OR(EXACT(S405,"1A"),EXACT(S405,"1B")),0.3,IF(S405=2,3,100))</f>
        <v>100</v>
      </c>
      <c r="AD405" s="136"/>
      <c r="AE405" s="136"/>
      <c r="AF405" s="249">
        <f>IF(OR(OR(EXACT(J405,"1A"),EXACT(J405,"1B"),EXACT(J405,"1C")),K405=1),1,IF(K405=2,10,100))</f>
        <v>1</v>
      </c>
      <c r="AG405" s="249">
        <f>IF(OR(EXACT(J405,"1A"),EXACT(J405,"1B"),EXACT(J405,"1C")),1,IF(J405=2,10,100))</f>
        <v>1</v>
      </c>
      <c r="AH405" s="249">
        <f>IF(OR(EXACT(J405,"1A"),EXACT(J405,"1B"),EXACT(J405,"1C"),K405=1),3,100)</f>
        <v>3</v>
      </c>
      <c r="AI405" s="249">
        <f>IF(OR(EXACT(J405,"1A"),EXACT(J405,"1B"),EXACT(J405,"1C")),5,100)</f>
        <v>5</v>
      </c>
      <c r="AJ405" s="269"/>
      <c r="AK405" s="182">
        <v>1</v>
      </c>
      <c r="AL405" s="182">
        <v>2</v>
      </c>
      <c r="AM405" s="251"/>
      <c r="AN405" s="136">
        <v>10</v>
      </c>
      <c r="AO405" s="136"/>
      <c r="AP405" s="136"/>
      <c r="AQ405" s="199" t="s">
        <v>26260</v>
      </c>
      <c r="AR405" s="136"/>
      <c r="AS405" s="136"/>
      <c r="AT405" s="136"/>
      <c r="AU405" s="136"/>
      <c r="AV405" s="136"/>
      <c r="AW405" s="136"/>
      <c r="AX405" s="136"/>
      <c r="AY405" s="136"/>
      <c r="AZ405" s="136"/>
      <c r="BA405" s="136"/>
      <c r="BB405" s="136"/>
      <c r="BC405" s="136"/>
      <c r="BD405" s="136"/>
      <c r="BE405" s="136"/>
      <c r="BF405" s="136"/>
      <c r="BG405" s="136"/>
      <c r="BH405" s="136"/>
      <c r="BI405" s="136"/>
      <c r="BJ405" s="136"/>
      <c r="BK405" s="136"/>
      <c r="BL405" s="136"/>
      <c r="BM405" s="136"/>
      <c r="BN405" s="136"/>
      <c r="BO405" s="136"/>
      <c r="BP405" s="136"/>
      <c r="BQ405" s="136"/>
      <c r="BR405" s="136"/>
      <c r="BS405" s="136"/>
      <c r="BT405" s="136"/>
      <c r="BU405" s="136"/>
      <c r="BV405" s="136"/>
      <c r="BW405" s="136"/>
      <c r="BX405" s="136"/>
      <c r="BY405" s="136"/>
      <c r="BZ405" s="136"/>
      <c r="CA405" s="136"/>
      <c r="CB405" s="136"/>
      <c r="CC405" s="136"/>
      <c r="CD405" s="136"/>
      <c r="CE405" s="136"/>
      <c r="CF405" s="136"/>
      <c r="CG405" s="136"/>
      <c r="CH405" s="136"/>
      <c r="CI405" s="136"/>
      <c r="CJ405" s="136"/>
      <c r="CK405" s="136"/>
      <c r="CL405" s="136"/>
      <c r="CM405" s="136"/>
      <c r="CN405" s="136"/>
      <c r="CO405" s="136"/>
      <c r="CP405" s="136"/>
      <c r="CQ405" s="136"/>
      <c r="CR405" s="136"/>
      <c r="CS405" s="136"/>
      <c r="CT405" s="136"/>
      <c r="CU405" s="136"/>
      <c r="CV405" s="136"/>
      <c r="CW405" s="136"/>
      <c r="CX405" s="136"/>
      <c r="CY405" s="136"/>
      <c r="CZ405" s="136"/>
      <c r="DA405" s="136"/>
      <c r="DB405" s="136"/>
      <c r="DC405" s="136"/>
      <c r="DD405" s="136"/>
      <c r="DE405" s="136"/>
      <c r="DF405" s="136"/>
      <c r="DG405" s="136"/>
      <c r="DH405" s="136"/>
      <c r="DI405" s="136"/>
      <c r="DJ405" s="136"/>
      <c r="DK405" s="136"/>
      <c r="DL405" s="136"/>
      <c r="DM405" s="136"/>
      <c r="DN405" s="136"/>
      <c r="DO405" s="136"/>
      <c r="DP405" s="136"/>
      <c r="DQ405" s="136"/>
      <c r="DR405" s="136"/>
      <c r="DS405" s="136"/>
      <c r="DT405" s="136"/>
      <c r="DU405" s="136"/>
      <c r="DV405" s="136"/>
      <c r="DW405" s="136"/>
      <c r="DX405" s="136"/>
      <c r="DY405" s="136"/>
      <c r="DZ405" s="136"/>
      <c r="EA405" s="136"/>
      <c r="EB405" s="136"/>
      <c r="EC405" s="136"/>
      <c r="ED405" s="136"/>
      <c r="EE405" s="136"/>
      <c r="EF405" s="136"/>
      <c r="EG405" s="136"/>
      <c r="EH405" s="136"/>
      <c r="EI405" s="136"/>
      <c r="EJ405" s="136"/>
      <c r="EK405" s="136"/>
      <c r="EL405" s="136"/>
      <c r="EM405" s="136"/>
      <c r="EN405" s="136"/>
      <c r="EO405" s="136"/>
      <c r="EP405" s="136"/>
      <c r="EQ405" s="136"/>
      <c r="ER405" s="136"/>
      <c r="ES405" s="136"/>
      <c r="ET405" s="136"/>
      <c r="EU405" s="136"/>
      <c r="EV405" s="136"/>
      <c r="EW405" s="136"/>
      <c r="EX405" s="136"/>
      <c r="EY405" s="136"/>
      <c r="EZ405" s="136"/>
      <c r="FA405" s="136"/>
      <c r="FB405" s="136"/>
      <c r="FC405" s="136"/>
      <c r="FD405" s="136"/>
      <c r="FE405" s="136"/>
      <c r="FF405" s="136"/>
      <c r="FG405" s="136"/>
      <c r="FH405" s="136"/>
      <c r="FI405" s="136"/>
      <c r="FJ405" s="136"/>
      <c r="FK405" s="136"/>
      <c r="FL405" s="136"/>
      <c r="FM405" s="136"/>
      <c r="FN405" s="136"/>
      <c r="FO405" s="136"/>
      <c r="FP405" s="136"/>
      <c r="FQ405" s="136"/>
      <c r="FR405" s="136"/>
      <c r="FS405" s="136"/>
      <c r="FT405" s="136"/>
      <c r="FU405" s="136"/>
      <c r="FV405" s="136"/>
      <c r="FW405" s="136"/>
      <c r="FX405" s="136"/>
      <c r="FY405" s="136"/>
      <c r="FZ405" s="136"/>
      <c r="GA405" s="136"/>
      <c r="GB405" s="136"/>
      <c r="GC405" s="136"/>
      <c r="GD405" s="136"/>
      <c r="GE405" s="136"/>
      <c r="GF405" s="136"/>
      <c r="GG405" s="136"/>
      <c r="GH405" s="136"/>
      <c r="GI405" s="136"/>
      <c r="GJ405" s="136"/>
      <c r="GK405" s="136"/>
      <c r="GL405" s="136"/>
      <c r="GM405" s="136"/>
      <c r="GN405" s="136"/>
      <c r="GO405" s="136"/>
      <c r="GP405" s="136"/>
      <c r="GQ405" s="136"/>
      <c r="GR405" s="136"/>
      <c r="GS405" s="136"/>
      <c r="GT405" s="136"/>
      <c r="GU405" s="136"/>
      <c r="GV405" s="136"/>
      <c r="GW405" s="136"/>
      <c r="GX405" s="136"/>
      <c r="GY405" s="136"/>
      <c r="GZ405" s="136"/>
      <c r="HA405" s="136"/>
      <c r="HB405" s="136"/>
      <c r="HC405" s="136"/>
      <c r="HD405" s="136"/>
      <c r="HE405" s="136"/>
      <c r="HF405" s="136"/>
      <c r="HG405" s="136"/>
      <c r="HH405" s="136"/>
      <c r="HI405" s="136"/>
      <c r="HJ405" s="136"/>
      <c r="HK405" s="136"/>
      <c r="HL405" s="136"/>
      <c r="HM405" s="136"/>
      <c r="HN405" s="136"/>
      <c r="HO405" s="136"/>
      <c r="HP405" s="136"/>
      <c r="HQ405" s="136"/>
      <c r="HR405" s="136"/>
      <c r="HS405" s="136"/>
      <c r="HT405" s="136"/>
      <c r="HU405" s="136"/>
      <c r="HV405" s="136"/>
      <c r="HW405" s="136"/>
      <c r="HX405" s="136"/>
      <c r="HY405" s="136"/>
      <c r="HZ405" s="136"/>
      <c r="IA405" s="136"/>
      <c r="IB405" s="136"/>
      <c r="IC405" s="136"/>
      <c r="ID405" s="136"/>
      <c r="IE405" s="136"/>
      <c r="IF405" s="136"/>
      <c r="IG405" s="136"/>
      <c r="IH405" s="136"/>
      <c r="II405" s="136"/>
      <c r="IJ405" s="136"/>
      <c r="IK405" s="136"/>
      <c r="IL405" s="136"/>
      <c r="IM405" s="136"/>
      <c r="IN405" s="136"/>
      <c r="IO405" s="136"/>
      <c r="IP405" s="136"/>
      <c r="IQ405" s="136"/>
      <c r="IR405" s="136"/>
      <c r="IS405" s="136"/>
      <c r="IT405" s="136"/>
      <c r="IU405" s="136"/>
      <c r="IV405" s="136"/>
      <c r="IW405" s="136"/>
      <c r="IX405" s="136"/>
      <c r="IY405" s="136"/>
      <c r="IZ405" s="136"/>
      <c r="JA405" s="136"/>
      <c r="JB405" s="136"/>
      <c r="JC405" s="136"/>
      <c r="JD405" s="136"/>
      <c r="JE405" s="136"/>
      <c r="JF405" s="136"/>
      <c r="JG405" s="136"/>
      <c r="JH405" s="136"/>
      <c r="JI405" s="136"/>
      <c r="JJ405" s="136"/>
      <c r="JK405" s="136"/>
      <c r="JL405" s="136"/>
      <c r="JM405" s="136"/>
      <c r="JN405" s="136"/>
      <c r="JO405" s="136"/>
      <c r="JP405" s="136"/>
      <c r="JQ405" s="136"/>
      <c r="JR405" s="136"/>
      <c r="JS405" s="136"/>
      <c r="JT405" s="136"/>
      <c r="JU405" s="136"/>
      <c r="JV405" s="136"/>
      <c r="JW405" s="136"/>
      <c r="JX405" s="136"/>
      <c r="JY405" s="136"/>
      <c r="JZ405" s="136"/>
      <c r="KA405" s="136"/>
      <c r="KB405" s="136"/>
      <c r="KC405" s="136"/>
      <c r="KD405" s="136"/>
      <c r="KE405" s="136"/>
      <c r="KF405" s="136"/>
      <c r="KG405" s="136"/>
      <c r="KH405" s="136"/>
      <c r="KI405" s="136"/>
      <c r="KJ405" s="136"/>
      <c r="KK405" s="136"/>
      <c r="KL405" s="136"/>
      <c r="KM405" s="136"/>
      <c r="KN405" s="136"/>
      <c r="KO405" s="136"/>
      <c r="KP405" s="136"/>
      <c r="KQ405" s="136"/>
      <c r="KR405" s="136"/>
      <c r="KS405" s="136"/>
      <c r="KT405" s="136"/>
      <c r="KU405" s="136"/>
      <c r="KV405" s="136"/>
      <c r="KW405" s="136"/>
      <c r="KX405" s="136"/>
      <c r="KY405" s="136"/>
      <c r="KZ405" s="136"/>
      <c r="LA405" s="136"/>
      <c r="LB405" s="136"/>
      <c r="LC405" s="136"/>
      <c r="LD405" s="136"/>
      <c r="LE405" s="136"/>
      <c r="LF405" s="136"/>
      <c r="LG405" s="136"/>
      <c r="LH405" s="136"/>
      <c r="LI405" s="136"/>
      <c r="LJ405" s="136"/>
      <c r="LK405" s="136"/>
      <c r="LL405" s="136"/>
      <c r="LM405" s="136"/>
      <c r="LN405" s="136"/>
      <c r="LO405" s="136"/>
      <c r="LP405" s="136"/>
      <c r="LQ405" s="136"/>
      <c r="LR405" s="136"/>
      <c r="LS405" s="136"/>
      <c r="LT405" s="136"/>
      <c r="LU405" s="136"/>
      <c r="LV405" s="136"/>
      <c r="LW405" s="136"/>
      <c r="LX405" s="136"/>
      <c r="LY405" s="136"/>
      <c r="LZ405" s="136"/>
      <c r="MA405" s="136"/>
      <c r="MB405" s="136"/>
      <c r="MC405" s="136"/>
      <c r="MD405" s="136"/>
      <c r="ME405" s="136"/>
      <c r="MF405" s="136"/>
      <c r="MG405" s="136"/>
      <c r="MH405" s="136"/>
      <c r="MI405" s="136"/>
      <c r="MJ405" s="136"/>
      <c r="MK405" s="136"/>
      <c r="ML405" s="136"/>
      <c r="MM405" s="136"/>
      <c r="MN405" s="136"/>
      <c r="MO405" s="136"/>
      <c r="MP405" s="136"/>
      <c r="MQ405" s="136"/>
      <c r="MR405" s="136"/>
      <c r="MS405" s="136"/>
      <c r="MT405" s="136"/>
      <c r="MU405" s="136"/>
      <c r="MV405" s="136"/>
      <c r="MW405" s="136"/>
      <c r="MX405" s="136"/>
      <c r="MY405" s="136"/>
      <c r="MZ405" s="136"/>
      <c r="NA405" s="136"/>
      <c r="NB405" s="136"/>
      <c r="NC405" s="136"/>
      <c r="ND405" s="136"/>
      <c r="NE405" s="136"/>
      <c r="NF405" s="136"/>
      <c r="NG405" s="136"/>
      <c r="NH405" s="136"/>
      <c r="NI405" s="136"/>
      <c r="NJ405" s="136"/>
      <c r="NK405" s="136"/>
      <c r="NL405" s="136"/>
      <c r="NM405" s="136"/>
      <c r="NN405" s="136"/>
      <c r="NO405" s="136"/>
      <c r="NP405" s="136"/>
      <c r="NQ405" s="136"/>
      <c r="NR405" s="136"/>
      <c r="NS405" s="136"/>
      <c r="NT405" s="136"/>
      <c r="NU405" s="136"/>
      <c r="NV405" s="136"/>
      <c r="NW405" s="136"/>
      <c r="NX405" s="136"/>
      <c r="NY405" s="136"/>
      <c r="NZ405" s="136"/>
      <c r="OA405" s="136"/>
      <c r="OB405" s="136"/>
      <c r="OC405" s="136"/>
      <c r="OD405" s="136"/>
      <c r="OE405" s="136"/>
      <c r="OF405" s="136"/>
      <c r="OG405" s="136"/>
      <c r="OH405" s="136"/>
      <c r="OI405" s="136"/>
      <c r="OJ405" s="136"/>
      <c r="OK405" s="136"/>
      <c r="OL405" s="136"/>
      <c r="OM405" s="136"/>
      <c r="ON405" s="136"/>
      <c r="OO405" s="136"/>
      <c r="OP405" s="136"/>
      <c r="OQ405" s="136"/>
      <c r="OR405" s="136"/>
      <c r="OS405" s="136"/>
      <c r="OT405" s="136"/>
      <c r="OU405" s="136"/>
      <c r="OV405" s="136"/>
      <c r="OW405" s="136"/>
      <c r="OX405" s="136"/>
      <c r="OY405" s="136"/>
      <c r="OZ405" s="136"/>
      <c r="PA405" s="136"/>
      <c r="PB405" s="136"/>
      <c r="PC405" s="136"/>
      <c r="PD405" s="136"/>
      <c r="PE405" s="136"/>
      <c r="PF405" s="136"/>
      <c r="PG405" s="136"/>
      <c r="PH405" s="136"/>
      <c r="PI405" s="136"/>
      <c r="PJ405" s="136"/>
      <c r="PK405" s="136"/>
      <c r="PL405" s="136"/>
      <c r="PM405" s="136"/>
      <c r="PN405" s="136"/>
      <c r="PO405" s="136"/>
      <c r="PP405" s="136"/>
      <c r="PQ405" s="136"/>
      <c r="PR405" s="136"/>
      <c r="PS405" s="136"/>
      <c r="PT405" s="136"/>
      <c r="PU405" s="136"/>
      <c r="PV405" s="136"/>
      <c r="PW405" s="136"/>
      <c r="PX405" s="136"/>
      <c r="PY405" s="136"/>
      <c r="PZ405" s="136"/>
      <c r="QA405" s="136"/>
      <c r="QB405" s="136"/>
      <c r="QC405" s="136"/>
      <c r="QD405" s="136"/>
      <c r="QE405" s="136"/>
      <c r="QF405" s="136"/>
      <c r="QG405" s="136"/>
      <c r="QH405" s="136"/>
      <c r="QI405" s="136"/>
      <c r="QJ405" s="136"/>
      <c r="QK405" s="136"/>
      <c r="QL405" s="136"/>
      <c r="QM405" s="136"/>
      <c r="QN405" s="136"/>
      <c r="QO405" s="136"/>
      <c r="QP405" s="136"/>
      <c r="QQ405" s="136"/>
      <c r="QR405" s="136"/>
      <c r="QS405" s="136"/>
      <c r="QT405" s="136"/>
      <c r="QU405" s="136"/>
      <c r="QV405" s="136"/>
      <c r="QW405" s="136"/>
      <c r="QX405" s="136"/>
      <c r="QY405" s="136"/>
      <c r="QZ405" s="136"/>
      <c r="RA405" s="136"/>
      <c r="RB405" s="136"/>
      <c r="RC405" s="136"/>
      <c r="RD405" s="136"/>
      <c r="RE405" s="136"/>
      <c r="RF405" s="136"/>
      <c r="RG405" s="136"/>
      <c r="RH405" s="136"/>
      <c r="RI405" s="136"/>
      <c r="RJ405" s="136"/>
      <c r="RK405" s="136"/>
      <c r="RL405" s="136"/>
      <c r="RM405" s="136"/>
      <c r="RN405" s="136"/>
      <c r="RO405" s="136"/>
      <c r="RP405" s="136"/>
      <c r="RQ405" s="136"/>
      <c r="RR405" s="136"/>
      <c r="RS405" s="136"/>
      <c r="RT405" s="136"/>
      <c r="RU405" s="136"/>
      <c r="RV405" s="136"/>
      <c r="RW405" s="136"/>
      <c r="RX405" s="136"/>
      <c r="RY405" s="136"/>
      <c r="RZ405" s="136"/>
      <c r="SA405" s="136"/>
      <c r="SB405" s="136"/>
      <c r="SC405" s="136"/>
      <c r="SD405" s="136"/>
      <c r="SE405" s="136"/>
      <c r="SF405" s="136"/>
      <c r="SG405" s="136"/>
      <c r="SH405" s="136"/>
      <c r="SI405" s="136"/>
      <c r="SJ405" s="136"/>
      <c r="SK405" s="136"/>
      <c r="SL405" s="136"/>
      <c r="SM405" s="136"/>
      <c r="SN405" s="136"/>
      <c r="SO405" s="136"/>
      <c r="SP405" s="136"/>
      <c r="SQ405" s="136"/>
      <c r="SR405" s="136"/>
      <c r="SS405" s="136"/>
      <c r="ST405" s="136"/>
      <c r="SU405" s="136"/>
      <c r="SV405" s="136"/>
      <c r="SW405" s="136"/>
      <c r="SX405" s="136"/>
      <c r="SY405" s="136"/>
      <c r="SZ405" s="136"/>
      <c r="TA405" s="136"/>
      <c r="TB405" s="136"/>
      <c r="TC405" s="136"/>
      <c r="TD405" s="136"/>
      <c r="TE405" s="136"/>
      <c r="TF405" s="136"/>
      <c r="TG405" s="136"/>
      <c r="TH405" s="136"/>
      <c r="TI405" s="136"/>
      <c r="TJ405" s="136"/>
      <c r="TK405" s="136"/>
      <c r="TL405" s="136"/>
      <c r="TM405" s="136"/>
      <c r="TN405" s="136"/>
      <c r="TO405" s="136"/>
      <c r="TP405" s="136"/>
      <c r="TQ405" s="136"/>
      <c r="TR405" s="136"/>
      <c r="TS405" s="136"/>
      <c r="TT405" s="136"/>
      <c r="TU405" s="136"/>
      <c r="TV405" s="136"/>
      <c r="TW405" s="136"/>
      <c r="TX405" s="136"/>
      <c r="TY405" s="136"/>
      <c r="TZ405" s="136"/>
      <c r="UA405" s="136"/>
      <c r="UB405" s="136"/>
      <c r="UC405" s="136"/>
      <c r="UD405" s="136"/>
      <c r="UE405" s="136"/>
      <c r="UF405" s="136"/>
      <c r="UG405" s="136"/>
      <c r="UH405" s="136"/>
      <c r="UI405" s="136"/>
      <c r="UJ405" s="136"/>
      <c r="UK405" s="136"/>
      <c r="UL405" s="136"/>
      <c r="UM405" s="136"/>
      <c r="UN405" s="136"/>
      <c r="UO405" s="136"/>
      <c r="UP405" s="136"/>
      <c r="UQ405" s="136"/>
      <c r="UR405" s="136"/>
      <c r="US405" s="136"/>
      <c r="UT405" s="136"/>
      <c r="UU405" s="136"/>
      <c r="UV405" s="136"/>
      <c r="UW405" s="136"/>
      <c r="UX405" s="136"/>
      <c r="UY405" s="136"/>
      <c r="UZ405" s="136"/>
      <c r="VA405" s="136"/>
      <c r="VB405" s="136"/>
      <c r="VC405" s="136"/>
      <c r="VD405" s="136"/>
      <c r="VE405" s="136"/>
      <c r="VF405" s="136"/>
      <c r="VG405" s="136"/>
      <c r="VH405" s="136"/>
      <c r="VI405" s="136"/>
      <c r="VJ405" s="136"/>
      <c r="VK405" s="136"/>
      <c r="VL405" s="136"/>
      <c r="VM405" s="136"/>
      <c r="VN405" s="136"/>
      <c r="VO405" s="136"/>
      <c r="VP405" s="136"/>
      <c r="VQ405" s="136"/>
      <c r="VR405" s="136"/>
      <c r="VS405" s="136"/>
      <c r="VT405" s="136"/>
      <c r="VU405" s="136"/>
      <c r="VV405" s="136"/>
      <c r="VW405" s="136"/>
      <c r="VX405" s="136"/>
      <c r="VY405" s="136"/>
      <c r="VZ405" s="136"/>
      <c r="WA405" s="136"/>
      <c r="WB405" s="136"/>
      <c r="WC405" s="136"/>
      <c r="WD405" s="136"/>
      <c r="WE405" s="136"/>
      <c r="WF405" s="136"/>
      <c r="WG405" s="136"/>
      <c r="WH405" s="136"/>
      <c r="WI405" s="136"/>
      <c r="WJ405" s="136"/>
      <c r="WK405" s="136"/>
      <c r="WL405" s="136"/>
      <c r="WM405" s="136"/>
      <c r="WN405" s="136"/>
      <c r="WO405" s="136"/>
      <c r="WP405" s="136"/>
      <c r="WQ405" s="136"/>
      <c r="WR405" s="136"/>
      <c r="WS405" s="136"/>
      <c r="WT405" s="136"/>
      <c r="WU405" s="136"/>
      <c r="WV405" s="136"/>
      <c r="WW405" s="136"/>
      <c r="WX405" s="136"/>
      <c r="WY405" s="136"/>
      <c r="WZ405" s="136"/>
      <c r="XA405" s="136"/>
      <c r="XB405" s="136"/>
      <c r="XC405" s="136"/>
      <c r="XD405" s="136"/>
      <c r="XE405" s="136"/>
      <c r="XF405" s="136"/>
      <c r="XG405" s="136"/>
      <c r="XH405" s="136"/>
      <c r="XI405" s="136"/>
      <c r="XJ405" s="136"/>
      <c r="XK405" s="136"/>
      <c r="XL405" s="136"/>
      <c r="XM405" s="136"/>
      <c r="XN405" s="136"/>
      <c r="XO405" s="136"/>
      <c r="XP405" s="136"/>
      <c r="XQ405" s="136"/>
      <c r="XR405" s="136"/>
      <c r="XS405" s="136"/>
      <c r="XT405" s="136"/>
      <c r="XU405" s="136"/>
      <c r="XV405" s="136"/>
      <c r="XW405" s="136"/>
      <c r="XX405" s="136"/>
      <c r="XY405" s="136"/>
      <c r="XZ405" s="136"/>
      <c r="YA405" s="136"/>
      <c r="YB405" s="136"/>
      <c r="YC405" s="136"/>
      <c r="YD405" s="136"/>
      <c r="YE405" s="136"/>
      <c r="YF405" s="136"/>
      <c r="YG405" s="136"/>
      <c r="YH405" s="136"/>
      <c r="YI405" s="136"/>
      <c r="YJ405" s="136"/>
      <c r="YK405" s="136"/>
      <c r="YL405" s="136"/>
      <c r="YM405" s="136"/>
      <c r="YN405" s="136"/>
      <c r="YO405" s="136"/>
      <c r="YP405" s="136"/>
      <c r="YQ405" s="136"/>
      <c r="YR405" s="136"/>
      <c r="YS405" s="136"/>
      <c r="YT405" s="136"/>
      <c r="YU405" s="136"/>
      <c r="YV405" s="136"/>
      <c r="YW405" s="136"/>
      <c r="YX405" s="136"/>
      <c r="YY405" s="136"/>
      <c r="YZ405" s="136"/>
      <c r="ZA405" s="136"/>
      <c r="ZB405" s="136"/>
      <c r="ZC405" s="136"/>
      <c r="ZD405" s="136"/>
      <c r="ZE405" s="136"/>
      <c r="ZF405" s="136"/>
      <c r="ZG405" s="136"/>
      <c r="ZH405" s="136"/>
      <c r="ZI405" s="136"/>
      <c r="ZJ405" s="136"/>
      <c r="ZK405" s="136"/>
      <c r="ZL405" s="136"/>
      <c r="ZM405" s="136"/>
      <c r="ZN405" s="136"/>
      <c r="ZO405" s="136"/>
      <c r="ZP405" s="136"/>
      <c r="ZQ405" s="136"/>
      <c r="ZR405" s="136"/>
      <c r="ZS405" s="136"/>
      <c r="ZT405" s="136"/>
      <c r="ZU405" s="136"/>
      <c r="ZV405" s="136"/>
      <c r="ZW405" s="136"/>
      <c r="ZX405" s="136"/>
      <c r="ZY405" s="136"/>
      <c r="ZZ405" s="136"/>
      <c r="AAA405" s="136"/>
      <c r="AAB405" s="136"/>
      <c r="AAC405" s="136"/>
      <c r="AAD405" s="136"/>
      <c r="AAE405" s="136"/>
      <c r="AAF405" s="136"/>
      <c r="AAG405" s="136"/>
      <c r="AAH405" s="136"/>
      <c r="AAI405" s="136"/>
      <c r="AAJ405" s="136"/>
      <c r="AAK405" s="136"/>
      <c r="AAL405" s="136"/>
      <c r="AAM405" s="136"/>
      <c r="AAN405" s="136"/>
      <c r="AAO405" s="136"/>
      <c r="AAP405" s="136"/>
      <c r="AAQ405" s="136"/>
      <c r="AAR405" s="136"/>
      <c r="AAS405" s="136"/>
      <c r="AAT405" s="136"/>
      <c r="AAU405" s="136"/>
      <c r="AAV405" s="136"/>
      <c r="AAW405" s="136"/>
      <c r="AAX405" s="136"/>
      <c r="AAY405" s="136"/>
      <c r="AAZ405" s="136"/>
      <c r="ABA405" s="136"/>
      <c r="ABB405" s="136"/>
      <c r="ABC405" s="136"/>
      <c r="ABD405" s="136"/>
      <c r="ABE405" s="136"/>
      <c r="ABF405" s="136"/>
      <c r="ABG405" s="136"/>
      <c r="ABH405" s="136"/>
      <c r="ABI405" s="136"/>
      <c r="ABJ405" s="136"/>
      <c r="ABK405" s="136"/>
      <c r="ABL405" s="136"/>
      <c r="ABM405" s="136"/>
      <c r="ABN405" s="136"/>
      <c r="ABO405" s="136"/>
      <c r="ABP405" s="136"/>
      <c r="ABQ405" s="136"/>
      <c r="ABR405" s="136"/>
      <c r="ABS405" s="136"/>
      <c r="ABT405" s="136"/>
      <c r="ABU405" s="136"/>
      <c r="ABV405" s="136"/>
      <c r="ABW405" s="136"/>
      <c r="ABX405" s="136"/>
      <c r="ABY405" s="136"/>
      <c r="ABZ405" s="136"/>
      <c r="ACA405" s="136"/>
      <c r="ACB405" s="136"/>
      <c r="ACC405" s="136"/>
      <c r="ACD405" s="136"/>
      <c r="ACE405" s="136"/>
      <c r="ACF405" s="136"/>
      <c r="ACG405" s="136"/>
      <c r="ACH405" s="136"/>
      <c r="ACI405" s="136"/>
      <c r="ACJ405" s="136"/>
      <c r="ACK405" s="136"/>
      <c r="ACL405" s="136"/>
      <c r="ACM405" s="136"/>
      <c r="ACN405" s="136"/>
      <c r="ACO405" s="136"/>
      <c r="ACP405" s="136"/>
      <c r="ACQ405" s="136"/>
      <c r="ACR405" s="136"/>
      <c r="ACS405" s="136"/>
      <c r="ACT405" s="136"/>
      <c r="ACU405" s="136"/>
      <c r="ACV405" s="136"/>
      <c r="ACW405" s="136"/>
      <c r="ACX405" s="136"/>
      <c r="ACY405" s="136"/>
      <c r="ACZ405" s="136"/>
      <c r="ADA405" s="136"/>
      <c r="ADB405" s="136"/>
      <c r="ADC405" s="136"/>
      <c r="ADD405" s="136"/>
      <c r="ADE405" s="136"/>
      <c r="ADF405" s="136"/>
      <c r="ADG405" s="136"/>
      <c r="ADH405" s="136"/>
      <c r="ADI405" s="136"/>
      <c r="ADJ405" s="136"/>
      <c r="ADK405" s="136"/>
      <c r="ADL405" s="136"/>
      <c r="ADM405" s="136"/>
      <c r="ADN405" s="136"/>
      <c r="ADO405" s="136"/>
      <c r="ADP405" s="136"/>
      <c r="ADQ405" s="136"/>
      <c r="ADR405" s="136"/>
      <c r="ADS405" s="136"/>
      <c r="ADT405" s="136"/>
      <c r="ADU405" s="136"/>
      <c r="ADV405" s="136"/>
      <c r="ADW405" s="136"/>
      <c r="ADX405" s="136"/>
      <c r="ADY405" s="136"/>
      <c r="ADZ405" s="136"/>
      <c r="AEA405" s="136"/>
      <c r="AEB405" s="136"/>
      <c r="AEC405" s="136"/>
      <c r="AED405" s="136"/>
      <c r="AEE405" s="136"/>
      <c r="AEF405" s="136"/>
      <c r="AEG405" s="136"/>
      <c r="AEH405" s="136"/>
      <c r="AEI405" s="136"/>
      <c r="AEJ405" s="136"/>
      <c r="AEK405" s="136"/>
      <c r="AEL405" s="136"/>
      <c r="AEM405" s="136"/>
      <c r="AEN405" s="136"/>
      <c r="AEO405" s="136"/>
      <c r="AEP405" s="136"/>
      <c r="AEQ405" s="136"/>
      <c r="AER405" s="136"/>
      <c r="AES405" s="136"/>
      <c r="AET405" s="136"/>
      <c r="AEU405" s="136"/>
      <c r="AEV405" s="136"/>
      <c r="AEW405" s="136"/>
      <c r="AEX405" s="136"/>
      <c r="AEY405" s="136"/>
      <c r="AEZ405" s="136"/>
      <c r="AFA405" s="136"/>
      <c r="AFB405" s="136"/>
      <c r="AFC405" s="136"/>
      <c r="AFD405" s="136"/>
      <c r="AFE405" s="136"/>
      <c r="AFF405" s="136"/>
      <c r="AFG405" s="136"/>
      <c r="AFH405" s="136"/>
      <c r="AFI405" s="136"/>
      <c r="AFJ405" s="136"/>
      <c r="AFK405" s="136"/>
      <c r="AFL405" s="136"/>
      <c r="AFM405" s="136"/>
      <c r="AFN405" s="136"/>
      <c r="AFO405" s="136"/>
      <c r="AFP405" s="136"/>
      <c r="AFQ405" s="136"/>
      <c r="AFR405" s="136"/>
      <c r="AFS405" s="136"/>
      <c r="AFT405" s="136"/>
      <c r="AFU405" s="136"/>
      <c r="AFV405" s="136"/>
      <c r="AFW405" s="136"/>
      <c r="AFX405" s="136"/>
      <c r="AFY405" s="136"/>
      <c r="AFZ405" s="136"/>
      <c r="AGA405" s="136"/>
      <c r="AGB405" s="136"/>
      <c r="AGC405" s="136"/>
      <c r="AGD405" s="136"/>
      <c r="AGE405" s="136"/>
      <c r="AGF405" s="136"/>
      <c r="AGG405" s="136"/>
      <c r="AGH405" s="136"/>
      <c r="AGI405" s="136"/>
      <c r="AGJ405" s="136"/>
      <c r="AGK405" s="136"/>
      <c r="AGL405" s="136"/>
      <c r="AGM405" s="136"/>
      <c r="AGN405" s="136"/>
      <c r="AGO405" s="136"/>
      <c r="AGP405" s="136"/>
      <c r="AGQ405" s="136"/>
      <c r="AGR405" s="136"/>
      <c r="AGS405" s="136"/>
      <c r="AGT405" s="136"/>
      <c r="AGU405" s="136"/>
      <c r="AGV405" s="136"/>
      <c r="AGW405" s="136"/>
      <c r="AGX405" s="136"/>
      <c r="AGY405" s="136"/>
      <c r="AGZ405" s="136"/>
      <c r="AHA405" s="136"/>
      <c r="AHB405" s="136"/>
      <c r="AHC405" s="136"/>
      <c r="AHD405" s="136"/>
      <c r="AHE405" s="136"/>
      <c r="AHF405" s="136"/>
      <c r="AHG405" s="136"/>
      <c r="AHH405" s="136"/>
      <c r="AHI405" s="136"/>
      <c r="AHJ405" s="136"/>
      <c r="AHK405" s="136"/>
      <c r="AHL405" s="136"/>
      <c r="AHM405" s="136"/>
      <c r="AHN405" s="136"/>
      <c r="AHO405" s="136"/>
      <c r="AHP405" s="136"/>
      <c r="AHQ405" s="136"/>
      <c r="AHR405" s="136"/>
      <c r="AHS405" s="136"/>
      <c r="AHT405" s="136"/>
      <c r="AHU405" s="136"/>
      <c r="AHV405" s="136"/>
      <c r="AHW405" s="136"/>
      <c r="AHX405" s="136"/>
      <c r="AHY405" s="136"/>
      <c r="AHZ405" s="136"/>
      <c r="AIA405" s="136"/>
      <c r="AIB405" s="136"/>
      <c r="AIC405" s="136"/>
      <c r="AID405" s="136"/>
      <c r="AIE405" s="136"/>
      <c r="AIF405" s="136"/>
      <c r="AIG405" s="136"/>
      <c r="AIH405" s="136"/>
      <c r="AII405" s="136"/>
      <c r="AIJ405" s="136"/>
      <c r="AIK405" s="136"/>
      <c r="AIL405" s="136"/>
      <c r="AIM405" s="136"/>
      <c r="AIN405" s="136"/>
      <c r="AIO405" s="136"/>
      <c r="AIP405" s="136"/>
      <c r="AIQ405" s="136"/>
      <c r="AIR405" s="136"/>
      <c r="AIS405" s="136"/>
      <c r="AIT405" s="136"/>
      <c r="AIU405" s="136"/>
      <c r="AIV405" s="136"/>
      <c r="AIW405" s="136"/>
      <c r="AIX405" s="136"/>
      <c r="AIY405" s="136"/>
      <c r="AIZ405" s="136"/>
      <c r="AJA405" s="136"/>
      <c r="AJB405" s="136"/>
      <c r="AJC405" s="136"/>
      <c r="AJD405" s="136"/>
      <c r="AJE405" s="136"/>
      <c r="AJF405" s="136"/>
      <c r="AJG405" s="136"/>
      <c r="AJH405" s="136"/>
      <c r="AJI405" s="136"/>
      <c r="AJJ405" s="136"/>
      <c r="AJK405" s="136"/>
      <c r="AJL405" s="136"/>
      <c r="AJM405" s="136"/>
      <c r="AJN405" s="136"/>
      <c r="AJO405" s="136"/>
      <c r="AJP405" s="136"/>
      <c r="AJQ405" s="136"/>
      <c r="AJR405" s="136"/>
      <c r="AJS405" s="136"/>
      <c r="AJT405" s="136"/>
      <c r="AJU405" s="136"/>
      <c r="AJV405" s="136"/>
      <c r="AJW405" s="136"/>
      <c r="AJX405" s="136"/>
      <c r="AJY405" s="136"/>
      <c r="AJZ405" s="136"/>
      <c r="AKA405" s="136"/>
      <c r="AKB405" s="136"/>
      <c r="AKC405" s="136"/>
      <c r="AKD405" s="136"/>
      <c r="AKE405" s="136"/>
      <c r="AKF405" s="136"/>
      <c r="AKG405" s="136"/>
      <c r="AKH405" s="136"/>
      <c r="AKI405" s="136"/>
      <c r="AKJ405" s="136"/>
      <c r="AKK405" s="136"/>
      <c r="AKL405" s="136"/>
      <c r="AKM405" s="136"/>
      <c r="AKN405" s="136"/>
      <c r="AKO405" s="136"/>
      <c r="AKP405" s="136"/>
      <c r="AKQ405" s="136"/>
      <c r="AKR405" s="136"/>
      <c r="AKS405" s="136"/>
      <c r="AKT405" s="136"/>
      <c r="AKU405" s="136"/>
      <c r="AKV405" s="136"/>
      <c r="AKW405" s="136"/>
      <c r="AKX405" s="136"/>
      <c r="AKY405" s="136"/>
      <c r="AKZ405" s="136"/>
      <c r="ALA405" s="136"/>
      <c r="ALB405" s="136"/>
      <c r="ALC405" s="136"/>
      <c r="ALD405" s="136"/>
      <c r="ALE405" s="136"/>
      <c r="ALF405" s="136"/>
      <c r="ALG405" s="136"/>
      <c r="ALH405" s="136"/>
      <c r="ALI405" s="136"/>
      <c r="ALJ405" s="136"/>
      <c r="ALK405" s="136"/>
      <c r="ALL405" s="136"/>
      <c r="ALM405" s="136"/>
      <c r="ALN405" s="136"/>
      <c r="ALO405" s="136"/>
      <c r="ALP405" s="136"/>
      <c r="ALQ405" s="136"/>
      <c r="ALR405" s="136"/>
      <c r="ALS405" s="136"/>
      <c r="ALT405" s="136"/>
      <c r="ALU405" s="136"/>
      <c r="ALV405" s="136"/>
      <c r="ALW405" s="136"/>
      <c r="ALX405" s="136"/>
      <c r="ALY405" s="136"/>
      <c r="ALZ405" s="136"/>
      <c r="AMA405" s="136"/>
      <c r="AMB405" s="136"/>
      <c r="AMC405" s="136"/>
      <c r="AMD405" s="136"/>
      <c r="AME405" s="136"/>
      <c r="AMF405" s="136"/>
      <c r="AMG405" s="136"/>
      <c r="AMH405" s="136"/>
      <c r="AMI405" s="136"/>
    </row>
    <row r="406" spans="1:1023" x14ac:dyDescent="0.25">
      <c r="A406" s="245" t="s">
        <v>26261</v>
      </c>
      <c r="B406" s="193">
        <v>406</v>
      </c>
      <c r="C406" s="261" t="s">
        <v>26263</v>
      </c>
      <c r="D406" s="209" t="s">
        <v>26262</v>
      </c>
      <c r="F406" s="220">
        <v>4</v>
      </c>
      <c r="G406" s="209">
        <v>3</v>
      </c>
      <c r="I406" s="367"/>
      <c r="J406" s="409" t="s">
        <v>851</v>
      </c>
      <c r="K406" s="409">
        <v>1</v>
      </c>
      <c r="L406" s="161"/>
      <c r="M406" s="161"/>
      <c r="N406" s="161"/>
      <c r="O406" s="413"/>
      <c r="P406" s="161"/>
      <c r="Q406" s="161"/>
      <c r="R406" s="161"/>
      <c r="S406" s="161"/>
      <c r="T406" s="161"/>
      <c r="U406" s="161"/>
      <c r="V406" s="256">
        <f>IF(O406=1,10,100)</f>
        <v>100</v>
      </c>
      <c r="W406" s="256">
        <f>IF(O406=1,1,IF(O406=2,10,100))</f>
        <v>100</v>
      </c>
      <c r="X406" s="256">
        <f>IF(O406=3,20,100)</f>
        <v>100</v>
      </c>
      <c r="Y406" s="256">
        <f>IF(P406=1,10,100)</f>
        <v>100</v>
      </c>
      <c r="Z406" s="256">
        <f>IF(P406=1,1,IF(P406=2,10,100))</f>
        <v>100</v>
      </c>
      <c r="AA406" s="257">
        <f>IF(OR(EXACT(Q406,"1A"),EXACT(Q406,"1B")),0.1,IF(Q406=2,1,100))</f>
        <v>100</v>
      </c>
      <c r="AB406" s="257">
        <f>IF(OR(EXACT(R406,"1A"),EXACT(R406,"1B")),0.1,IF(R406=2,1,100))</f>
        <v>100</v>
      </c>
      <c r="AC406" s="257">
        <f>IF(OR(EXACT(S406,"1A"),EXACT(S406,"1B")),0.3,IF(S406=2,3,100))</f>
        <v>100</v>
      </c>
      <c r="AD406" s="136"/>
      <c r="AE406" s="136"/>
      <c r="AF406" s="249">
        <f>IF(OR(OR(EXACT(J406,"1A"),EXACT(J406,"1B"),EXACT(J406,"1C")),K406=1),1,IF(K406=2,10,100))</f>
        <v>1</v>
      </c>
      <c r="AG406" s="249">
        <f>IF(OR(EXACT(J406,"1A"),EXACT(J406,"1B"),EXACT(J406,"1C")),1,IF(J406=2,10,100))</f>
        <v>1</v>
      </c>
      <c r="AH406" s="249">
        <f>IF(OR(EXACT(J406,"1A"),EXACT(J406,"1B"),EXACT(J406,"1C"),K406=1),3,100)</f>
        <v>3</v>
      </c>
      <c r="AI406" s="249">
        <f>IF(OR(EXACT(J406,"1A"),EXACT(J406,"1B"),EXACT(J406,"1C")),5,100)</f>
        <v>5</v>
      </c>
      <c r="AJ406" s="269"/>
      <c r="AK406" s="182">
        <v>1</v>
      </c>
      <c r="AL406" s="182">
        <v>1</v>
      </c>
      <c r="AM406" s="251"/>
      <c r="AN406" s="136">
        <v>10</v>
      </c>
      <c r="AO406" s="136"/>
      <c r="AP406" s="136"/>
      <c r="AQ406" s="199" t="s">
        <v>26264</v>
      </c>
      <c r="AR406" s="136"/>
      <c r="AS406" s="136"/>
      <c r="AT406" s="136"/>
      <c r="AU406" s="136"/>
      <c r="AV406" s="136"/>
      <c r="AW406" s="136"/>
      <c r="AX406" s="136"/>
      <c r="AY406" s="136"/>
      <c r="AZ406" s="136"/>
      <c r="BA406" s="136"/>
      <c r="BB406" s="136"/>
      <c r="BC406" s="136"/>
      <c r="BD406" s="136"/>
      <c r="BE406" s="136"/>
      <c r="BF406" s="136"/>
      <c r="BG406" s="136"/>
      <c r="BH406" s="136"/>
      <c r="BI406" s="136"/>
      <c r="BJ406" s="136"/>
      <c r="BK406" s="136"/>
      <c r="BL406" s="136"/>
      <c r="BM406" s="136"/>
      <c r="BN406" s="136"/>
      <c r="BO406" s="136"/>
      <c r="BP406" s="136"/>
      <c r="BQ406" s="136"/>
      <c r="BR406" s="136"/>
      <c r="BS406" s="136"/>
      <c r="BT406" s="136"/>
      <c r="BU406" s="136"/>
      <c r="BV406" s="136"/>
      <c r="BW406" s="136"/>
      <c r="BX406" s="136"/>
      <c r="BY406" s="136"/>
      <c r="BZ406" s="136"/>
      <c r="CA406" s="136"/>
      <c r="CB406" s="136"/>
      <c r="CC406" s="136"/>
      <c r="CD406" s="136"/>
      <c r="CE406" s="136"/>
      <c r="CF406" s="136"/>
      <c r="CG406" s="136"/>
      <c r="CH406" s="136"/>
      <c r="CI406" s="136"/>
      <c r="CJ406" s="136"/>
      <c r="CK406" s="136"/>
      <c r="CL406" s="136"/>
      <c r="CM406" s="136"/>
      <c r="CN406" s="136"/>
      <c r="CO406" s="136"/>
      <c r="CP406" s="136"/>
      <c r="CQ406" s="136"/>
      <c r="CR406" s="136"/>
      <c r="CS406" s="136"/>
      <c r="CT406" s="136"/>
      <c r="CU406" s="136"/>
      <c r="CV406" s="136"/>
      <c r="CW406" s="136"/>
      <c r="CX406" s="136"/>
      <c r="CY406" s="136"/>
      <c r="CZ406" s="136"/>
      <c r="DA406" s="136"/>
      <c r="DB406" s="136"/>
      <c r="DC406" s="136"/>
      <c r="DD406" s="136"/>
      <c r="DE406" s="136"/>
      <c r="DF406" s="136"/>
      <c r="DG406" s="136"/>
      <c r="DH406" s="136"/>
      <c r="DI406" s="136"/>
      <c r="DJ406" s="136"/>
      <c r="DK406" s="136"/>
      <c r="DL406" s="136"/>
      <c r="DM406" s="136"/>
      <c r="DN406" s="136"/>
      <c r="DO406" s="136"/>
      <c r="DP406" s="136"/>
      <c r="DQ406" s="136"/>
      <c r="DR406" s="136"/>
      <c r="DS406" s="136"/>
      <c r="DT406" s="136"/>
      <c r="DU406" s="136"/>
      <c r="DV406" s="136"/>
      <c r="DW406" s="136"/>
      <c r="DX406" s="136"/>
      <c r="DY406" s="136"/>
      <c r="DZ406" s="136"/>
      <c r="EA406" s="136"/>
      <c r="EB406" s="136"/>
      <c r="EC406" s="136"/>
      <c r="ED406" s="136"/>
      <c r="EE406" s="136"/>
      <c r="EF406" s="136"/>
      <c r="EG406" s="136"/>
      <c r="EH406" s="136"/>
      <c r="EI406" s="136"/>
      <c r="EJ406" s="136"/>
      <c r="EK406" s="136"/>
      <c r="EL406" s="136"/>
      <c r="EM406" s="136"/>
      <c r="EN406" s="136"/>
      <c r="EO406" s="136"/>
      <c r="EP406" s="136"/>
      <c r="EQ406" s="136"/>
      <c r="ER406" s="136"/>
      <c r="ES406" s="136"/>
      <c r="ET406" s="136"/>
      <c r="EU406" s="136"/>
      <c r="EV406" s="136"/>
      <c r="EW406" s="136"/>
      <c r="EX406" s="136"/>
      <c r="EY406" s="136"/>
      <c r="EZ406" s="136"/>
      <c r="FA406" s="136"/>
      <c r="FB406" s="136"/>
      <c r="FC406" s="136"/>
      <c r="FD406" s="136"/>
      <c r="FE406" s="136"/>
      <c r="FF406" s="136"/>
      <c r="FG406" s="136"/>
      <c r="FH406" s="136"/>
      <c r="FI406" s="136"/>
      <c r="FJ406" s="136"/>
      <c r="FK406" s="136"/>
      <c r="FL406" s="136"/>
      <c r="FM406" s="136"/>
      <c r="FN406" s="136"/>
      <c r="FO406" s="136"/>
      <c r="FP406" s="136"/>
      <c r="FQ406" s="136"/>
      <c r="FR406" s="136"/>
      <c r="FS406" s="136"/>
      <c r="FT406" s="136"/>
      <c r="FU406" s="136"/>
      <c r="FV406" s="136"/>
      <c r="FW406" s="136"/>
      <c r="FX406" s="136"/>
      <c r="FY406" s="136"/>
      <c r="FZ406" s="136"/>
      <c r="GA406" s="136"/>
      <c r="GB406" s="136"/>
      <c r="GC406" s="136"/>
      <c r="GD406" s="136"/>
      <c r="GE406" s="136"/>
      <c r="GF406" s="136"/>
      <c r="GG406" s="136"/>
      <c r="GH406" s="136"/>
      <c r="GI406" s="136"/>
      <c r="GJ406" s="136"/>
      <c r="GK406" s="136"/>
      <c r="GL406" s="136"/>
      <c r="GM406" s="136"/>
      <c r="GN406" s="136"/>
      <c r="GO406" s="136"/>
      <c r="GP406" s="136"/>
      <c r="GQ406" s="136"/>
      <c r="GR406" s="136"/>
      <c r="GS406" s="136"/>
      <c r="GT406" s="136"/>
      <c r="GU406" s="136"/>
      <c r="GV406" s="136"/>
      <c r="GW406" s="136"/>
      <c r="GX406" s="136"/>
      <c r="GY406" s="136"/>
      <c r="GZ406" s="136"/>
      <c r="HA406" s="136"/>
      <c r="HB406" s="136"/>
      <c r="HC406" s="136"/>
      <c r="HD406" s="136"/>
      <c r="HE406" s="136"/>
      <c r="HF406" s="136"/>
      <c r="HG406" s="136"/>
      <c r="HH406" s="136"/>
      <c r="HI406" s="136"/>
      <c r="HJ406" s="136"/>
      <c r="HK406" s="136"/>
      <c r="HL406" s="136"/>
      <c r="HM406" s="136"/>
      <c r="HN406" s="136"/>
      <c r="HO406" s="136"/>
      <c r="HP406" s="136"/>
      <c r="HQ406" s="136"/>
      <c r="HR406" s="136"/>
      <c r="HS406" s="136"/>
      <c r="HT406" s="136"/>
      <c r="HU406" s="136"/>
      <c r="HV406" s="136"/>
      <c r="HW406" s="136"/>
      <c r="HX406" s="136"/>
      <c r="HY406" s="136"/>
      <c r="HZ406" s="136"/>
      <c r="IA406" s="136"/>
      <c r="IB406" s="136"/>
      <c r="IC406" s="136"/>
      <c r="ID406" s="136"/>
      <c r="IE406" s="136"/>
      <c r="IF406" s="136"/>
      <c r="IG406" s="136"/>
      <c r="IH406" s="136"/>
      <c r="II406" s="136"/>
      <c r="IJ406" s="136"/>
      <c r="IK406" s="136"/>
      <c r="IL406" s="136"/>
      <c r="IM406" s="136"/>
      <c r="IN406" s="136"/>
      <c r="IO406" s="136"/>
      <c r="IP406" s="136"/>
      <c r="IQ406" s="136"/>
      <c r="IR406" s="136"/>
      <c r="IS406" s="136"/>
      <c r="IT406" s="136"/>
      <c r="IU406" s="136"/>
      <c r="IV406" s="136"/>
      <c r="IW406" s="136"/>
      <c r="IX406" s="136"/>
      <c r="IY406" s="136"/>
      <c r="IZ406" s="136"/>
      <c r="JA406" s="136"/>
      <c r="JB406" s="136"/>
      <c r="JC406" s="136"/>
      <c r="JD406" s="136"/>
      <c r="JE406" s="136"/>
      <c r="JF406" s="136"/>
      <c r="JG406" s="136"/>
      <c r="JH406" s="136"/>
      <c r="JI406" s="136"/>
      <c r="JJ406" s="136"/>
      <c r="JK406" s="136"/>
      <c r="JL406" s="136"/>
      <c r="JM406" s="136"/>
      <c r="JN406" s="136"/>
      <c r="JO406" s="136"/>
      <c r="JP406" s="136"/>
      <c r="JQ406" s="136"/>
      <c r="JR406" s="136"/>
      <c r="JS406" s="136"/>
      <c r="JT406" s="136"/>
      <c r="JU406" s="136"/>
      <c r="JV406" s="136"/>
      <c r="JW406" s="136"/>
      <c r="JX406" s="136"/>
      <c r="JY406" s="136"/>
      <c r="JZ406" s="136"/>
      <c r="KA406" s="136"/>
      <c r="KB406" s="136"/>
      <c r="KC406" s="136"/>
      <c r="KD406" s="136"/>
      <c r="KE406" s="136"/>
      <c r="KF406" s="136"/>
      <c r="KG406" s="136"/>
      <c r="KH406" s="136"/>
      <c r="KI406" s="136"/>
      <c r="KJ406" s="136"/>
      <c r="KK406" s="136"/>
      <c r="KL406" s="136"/>
      <c r="KM406" s="136"/>
      <c r="KN406" s="136"/>
      <c r="KO406" s="136"/>
      <c r="KP406" s="136"/>
      <c r="KQ406" s="136"/>
      <c r="KR406" s="136"/>
      <c r="KS406" s="136"/>
      <c r="KT406" s="136"/>
      <c r="KU406" s="136"/>
      <c r="KV406" s="136"/>
      <c r="KW406" s="136"/>
      <c r="KX406" s="136"/>
      <c r="KY406" s="136"/>
      <c r="KZ406" s="136"/>
      <c r="LA406" s="136"/>
      <c r="LB406" s="136"/>
      <c r="LC406" s="136"/>
      <c r="LD406" s="136"/>
      <c r="LE406" s="136"/>
      <c r="LF406" s="136"/>
      <c r="LG406" s="136"/>
      <c r="LH406" s="136"/>
      <c r="LI406" s="136"/>
      <c r="LJ406" s="136"/>
      <c r="LK406" s="136"/>
      <c r="LL406" s="136"/>
      <c r="LM406" s="136"/>
      <c r="LN406" s="136"/>
      <c r="LO406" s="136"/>
      <c r="LP406" s="136"/>
      <c r="LQ406" s="136"/>
      <c r="LR406" s="136"/>
      <c r="LS406" s="136"/>
      <c r="LT406" s="136"/>
      <c r="LU406" s="136"/>
      <c r="LV406" s="136"/>
      <c r="LW406" s="136"/>
      <c r="LX406" s="136"/>
      <c r="LY406" s="136"/>
      <c r="LZ406" s="136"/>
      <c r="MA406" s="136"/>
      <c r="MB406" s="136"/>
      <c r="MC406" s="136"/>
      <c r="MD406" s="136"/>
      <c r="ME406" s="136"/>
      <c r="MF406" s="136"/>
      <c r="MG406" s="136"/>
      <c r="MH406" s="136"/>
      <c r="MI406" s="136"/>
      <c r="MJ406" s="136"/>
      <c r="MK406" s="136"/>
      <c r="ML406" s="136"/>
      <c r="MM406" s="136"/>
      <c r="MN406" s="136"/>
      <c r="MO406" s="136"/>
      <c r="MP406" s="136"/>
      <c r="MQ406" s="136"/>
      <c r="MR406" s="136"/>
      <c r="MS406" s="136"/>
      <c r="MT406" s="136"/>
      <c r="MU406" s="136"/>
      <c r="MV406" s="136"/>
      <c r="MW406" s="136"/>
      <c r="MX406" s="136"/>
      <c r="MY406" s="136"/>
      <c r="MZ406" s="136"/>
      <c r="NA406" s="136"/>
      <c r="NB406" s="136"/>
      <c r="NC406" s="136"/>
      <c r="ND406" s="136"/>
      <c r="NE406" s="136"/>
      <c r="NF406" s="136"/>
      <c r="NG406" s="136"/>
      <c r="NH406" s="136"/>
      <c r="NI406" s="136"/>
      <c r="NJ406" s="136"/>
      <c r="NK406" s="136"/>
      <c r="NL406" s="136"/>
      <c r="NM406" s="136"/>
      <c r="NN406" s="136"/>
      <c r="NO406" s="136"/>
      <c r="NP406" s="136"/>
      <c r="NQ406" s="136"/>
      <c r="NR406" s="136"/>
      <c r="NS406" s="136"/>
      <c r="NT406" s="136"/>
      <c r="NU406" s="136"/>
      <c r="NV406" s="136"/>
      <c r="NW406" s="136"/>
      <c r="NX406" s="136"/>
      <c r="NY406" s="136"/>
      <c r="NZ406" s="136"/>
      <c r="OA406" s="136"/>
      <c r="OB406" s="136"/>
      <c r="OC406" s="136"/>
      <c r="OD406" s="136"/>
      <c r="OE406" s="136"/>
      <c r="OF406" s="136"/>
      <c r="OG406" s="136"/>
      <c r="OH406" s="136"/>
      <c r="OI406" s="136"/>
      <c r="OJ406" s="136"/>
      <c r="OK406" s="136"/>
      <c r="OL406" s="136"/>
      <c r="OM406" s="136"/>
      <c r="ON406" s="136"/>
      <c r="OO406" s="136"/>
      <c r="OP406" s="136"/>
      <c r="OQ406" s="136"/>
      <c r="OR406" s="136"/>
      <c r="OS406" s="136"/>
      <c r="OT406" s="136"/>
      <c r="OU406" s="136"/>
      <c r="OV406" s="136"/>
      <c r="OW406" s="136"/>
      <c r="OX406" s="136"/>
      <c r="OY406" s="136"/>
      <c r="OZ406" s="136"/>
      <c r="PA406" s="136"/>
      <c r="PB406" s="136"/>
      <c r="PC406" s="136"/>
      <c r="PD406" s="136"/>
      <c r="PE406" s="136"/>
      <c r="PF406" s="136"/>
      <c r="PG406" s="136"/>
      <c r="PH406" s="136"/>
      <c r="PI406" s="136"/>
      <c r="PJ406" s="136"/>
      <c r="PK406" s="136"/>
      <c r="PL406" s="136"/>
      <c r="PM406" s="136"/>
      <c r="PN406" s="136"/>
      <c r="PO406" s="136"/>
      <c r="PP406" s="136"/>
      <c r="PQ406" s="136"/>
      <c r="PR406" s="136"/>
      <c r="PS406" s="136"/>
      <c r="PT406" s="136"/>
      <c r="PU406" s="136"/>
      <c r="PV406" s="136"/>
      <c r="PW406" s="136"/>
      <c r="PX406" s="136"/>
      <c r="PY406" s="136"/>
      <c r="PZ406" s="136"/>
      <c r="QA406" s="136"/>
      <c r="QB406" s="136"/>
      <c r="QC406" s="136"/>
      <c r="QD406" s="136"/>
      <c r="QE406" s="136"/>
      <c r="QF406" s="136"/>
      <c r="QG406" s="136"/>
      <c r="QH406" s="136"/>
      <c r="QI406" s="136"/>
      <c r="QJ406" s="136"/>
      <c r="QK406" s="136"/>
      <c r="QL406" s="136"/>
      <c r="QM406" s="136"/>
      <c r="QN406" s="136"/>
      <c r="QO406" s="136"/>
      <c r="QP406" s="136"/>
      <c r="QQ406" s="136"/>
      <c r="QR406" s="136"/>
      <c r="QS406" s="136"/>
      <c r="QT406" s="136"/>
      <c r="QU406" s="136"/>
      <c r="QV406" s="136"/>
      <c r="QW406" s="136"/>
      <c r="QX406" s="136"/>
      <c r="QY406" s="136"/>
      <c r="QZ406" s="136"/>
      <c r="RA406" s="136"/>
      <c r="RB406" s="136"/>
      <c r="RC406" s="136"/>
      <c r="RD406" s="136"/>
      <c r="RE406" s="136"/>
      <c r="RF406" s="136"/>
      <c r="RG406" s="136"/>
      <c r="RH406" s="136"/>
      <c r="RI406" s="136"/>
      <c r="RJ406" s="136"/>
      <c r="RK406" s="136"/>
      <c r="RL406" s="136"/>
      <c r="RM406" s="136"/>
      <c r="RN406" s="136"/>
      <c r="RO406" s="136"/>
      <c r="RP406" s="136"/>
      <c r="RQ406" s="136"/>
      <c r="RR406" s="136"/>
      <c r="RS406" s="136"/>
      <c r="RT406" s="136"/>
      <c r="RU406" s="136"/>
      <c r="RV406" s="136"/>
      <c r="RW406" s="136"/>
      <c r="RX406" s="136"/>
      <c r="RY406" s="136"/>
      <c r="RZ406" s="136"/>
      <c r="SA406" s="136"/>
      <c r="SB406" s="136"/>
      <c r="SC406" s="136"/>
      <c r="SD406" s="136"/>
      <c r="SE406" s="136"/>
      <c r="SF406" s="136"/>
      <c r="SG406" s="136"/>
      <c r="SH406" s="136"/>
      <c r="SI406" s="136"/>
      <c r="SJ406" s="136"/>
      <c r="SK406" s="136"/>
      <c r="SL406" s="136"/>
      <c r="SM406" s="136"/>
      <c r="SN406" s="136"/>
      <c r="SO406" s="136"/>
      <c r="SP406" s="136"/>
      <c r="SQ406" s="136"/>
      <c r="SR406" s="136"/>
      <c r="SS406" s="136"/>
      <c r="ST406" s="136"/>
      <c r="SU406" s="136"/>
      <c r="SV406" s="136"/>
      <c r="SW406" s="136"/>
      <c r="SX406" s="136"/>
      <c r="SY406" s="136"/>
      <c r="SZ406" s="136"/>
      <c r="TA406" s="136"/>
      <c r="TB406" s="136"/>
      <c r="TC406" s="136"/>
      <c r="TD406" s="136"/>
      <c r="TE406" s="136"/>
      <c r="TF406" s="136"/>
      <c r="TG406" s="136"/>
      <c r="TH406" s="136"/>
      <c r="TI406" s="136"/>
      <c r="TJ406" s="136"/>
      <c r="TK406" s="136"/>
      <c r="TL406" s="136"/>
      <c r="TM406" s="136"/>
      <c r="TN406" s="136"/>
      <c r="TO406" s="136"/>
      <c r="TP406" s="136"/>
      <c r="TQ406" s="136"/>
      <c r="TR406" s="136"/>
      <c r="TS406" s="136"/>
      <c r="TT406" s="136"/>
      <c r="TU406" s="136"/>
      <c r="TV406" s="136"/>
      <c r="TW406" s="136"/>
      <c r="TX406" s="136"/>
      <c r="TY406" s="136"/>
      <c r="TZ406" s="136"/>
      <c r="UA406" s="136"/>
      <c r="UB406" s="136"/>
      <c r="UC406" s="136"/>
      <c r="UD406" s="136"/>
      <c r="UE406" s="136"/>
      <c r="UF406" s="136"/>
      <c r="UG406" s="136"/>
      <c r="UH406" s="136"/>
      <c r="UI406" s="136"/>
      <c r="UJ406" s="136"/>
      <c r="UK406" s="136"/>
      <c r="UL406" s="136"/>
      <c r="UM406" s="136"/>
      <c r="UN406" s="136"/>
      <c r="UO406" s="136"/>
      <c r="UP406" s="136"/>
      <c r="UQ406" s="136"/>
      <c r="UR406" s="136"/>
      <c r="US406" s="136"/>
      <c r="UT406" s="136"/>
      <c r="UU406" s="136"/>
      <c r="UV406" s="136"/>
      <c r="UW406" s="136"/>
      <c r="UX406" s="136"/>
      <c r="UY406" s="136"/>
      <c r="UZ406" s="136"/>
      <c r="VA406" s="136"/>
      <c r="VB406" s="136"/>
      <c r="VC406" s="136"/>
      <c r="VD406" s="136"/>
      <c r="VE406" s="136"/>
      <c r="VF406" s="136"/>
      <c r="VG406" s="136"/>
      <c r="VH406" s="136"/>
      <c r="VI406" s="136"/>
      <c r="VJ406" s="136"/>
      <c r="VK406" s="136"/>
      <c r="VL406" s="136"/>
      <c r="VM406" s="136"/>
      <c r="VN406" s="136"/>
      <c r="VO406" s="136"/>
      <c r="VP406" s="136"/>
      <c r="VQ406" s="136"/>
      <c r="VR406" s="136"/>
      <c r="VS406" s="136"/>
      <c r="VT406" s="136"/>
      <c r="VU406" s="136"/>
      <c r="VV406" s="136"/>
      <c r="VW406" s="136"/>
      <c r="VX406" s="136"/>
      <c r="VY406" s="136"/>
      <c r="VZ406" s="136"/>
      <c r="WA406" s="136"/>
      <c r="WB406" s="136"/>
      <c r="WC406" s="136"/>
      <c r="WD406" s="136"/>
      <c r="WE406" s="136"/>
      <c r="WF406" s="136"/>
      <c r="WG406" s="136"/>
      <c r="WH406" s="136"/>
      <c r="WI406" s="136"/>
      <c r="WJ406" s="136"/>
      <c r="WK406" s="136"/>
      <c r="WL406" s="136"/>
      <c r="WM406" s="136"/>
      <c r="WN406" s="136"/>
      <c r="WO406" s="136"/>
      <c r="WP406" s="136"/>
      <c r="WQ406" s="136"/>
      <c r="WR406" s="136"/>
      <c r="WS406" s="136"/>
      <c r="WT406" s="136"/>
      <c r="WU406" s="136"/>
      <c r="WV406" s="136"/>
      <c r="WW406" s="136"/>
      <c r="WX406" s="136"/>
      <c r="WY406" s="136"/>
      <c r="WZ406" s="136"/>
      <c r="XA406" s="136"/>
      <c r="XB406" s="136"/>
      <c r="XC406" s="136"/>
      <c r="XD406" s="136"/>
      <c r="XE406" s="136"/>
      <c r="XF406" s="136"/>
      <c r="XG406" s="136"/>
      <c r="XH406" s="136"/>
      <c r="XI406" s="136"/>
      <c r="XJ406" s="136"/>
      <c r="XK406" s="136"/>
      <c r="XL406" s="136"/>
      <c r="XM406" s="136"/>
      <c r="XN406" s="136"/>
      <c r="XO406" s="136"/>
      <c r="XP406" s="136"/>
      <c r="XQ406" s="136"/>
      <c r="XR406" s="136"/>
      <c r="XS406" s="136"/>
      <c r="XT406" s="136"/>
      <c r="XU406" s="136"/>
      <c r="XV406" s="136"/>
      <c r="XW406" s="136"/>
      <c r="XX406" s="136"/>
      <c r="XY406" s="136"/>
      <c r="XZ406" s="136"/>
      <c r="YA406" s="136"/>
      <c r="YB406" s="136"/>
      <c r="YC406" s="136"/>
      <c r="YD406" s="136"/>
      <c r="YE406" s="136"/>
      <c r="YF406" s="136"/>
      <c r="YG406" s="136"/>
      <c r="YH406" s="136"/>
      <c r="YI406" s="136"/>
      <c r="YJ406" s="136"/>
      <c r="YK406" s="136"/>
      <c r="YL406" s="136"/>
      <c r="YM406" s="136"/>
      <c r="YN406" s="136"/>
      <c r="YO406" s="136"/>
      <c r="YP406" s="136"/>
      <c r="YQ406" s="136"/>
      <c r="YR406" s="136"/>
      <c r="YS406" s="136"/>
      <c r="YT406" s="136"/>
      <c r="YU406" s="136"/>
      <c r="YV406" s="136"/>
      <c r="YW406" s="136"/>
      <c r="YX406" s="136"/>
      <c r="YY406" s="136"/>
      <c r="YZ406" s="136"/>
      <c r="ZA406" s="136"/>
      <c r="ZB406" s="136"/>
      <c r="ZC406" s="136"/>
      <c r="ZD406" s="136"/>
      <c r="ZE406" s="136"/>
      <c r="ZF406" s="136"/>
      <c r="ZG406" s="136"/>
      <c r="ZH406" s="136"/>
      <c r="ZI406" s="136"/>
      <c r="ZJ406" s="136"/>
      <c r="ZK406" s="136"/>
      <c r="ZL406" s="136"/>
      <c r="ZM406" s="136"/>
      <c r="ZN406" s="136"/>
      <c r="ZO406" s="136"/>
      <c r="ZP406" s="136"/>
      <c r="ZQ406" s="136"/>
      <c r="ZR406" s="136"/>
      <c r="ZS406" s="136"/>
      <c r="ZT406" s="136"/>
      <c r="ZU406" s="136"/>
      <c r="ZV406" s="136"/>
      <c r="ZW406" s="136"/>
      <c r="ZX406" s="136"/>
      <c r="ZY406" s="136"/>
      <c r="ZZ406" s="136"/>
      <c r="AAA406" s="136"/>
      <c r="AAB406" s="136"/>
      <c r="AAC406" s="136"/>
      <c r="AAD406" s="136"/>
      <c r="AAE406" s="136"/>
      <c r="AAF406" s="136"/>
      <c r="AAG406" s="136"/>
      <c r="AAH406" s="136"/>
      <c r="AAI406" s="136"/>
      <c r="AAJ406" s="136"/>
      <c r="AAK406" s="136"/>
      <c r="AAL406" s="136"/>
      <c r="AAM406" s="136"/>
      <c r="AAN406" s="136"/>
      <c r="AAO406" s="136"/>
      <c r="AAP406" s="136"/>
      <c r="AAQ406" s="136"/>
      <c r="AAR406" s="136"/>
      <c r="AAS406" s="136"/>
      <c r="AAT406" s="136"/>
      <c r="AAU406" s="136"/>
      <c r="AAV406" s="136"/>
      <c r="AAW406" s="136"/>
      <c r="AAX406" s="136"/>
      <c r="AAY406" s="136"/>
      <c r="AAZ406" s="136"/>
      <c r="ABA406" s="136"/>
      <c r="ABB406" s="136"/>
      <c r="ABC406" s="136"/>
      <c r="ABD406" s="136"/>
      <c r="ABE406" s="136"/>
      <c r="ABF406" s="136"/>
      <c r="ABG406" s="136"/>
      <c r="ABH406" s="136"/>
      <c r="ABI406" s="136"/>
      <c r="ABJ406" s="136"/>
      <c r="ABK406" s="136"/>
      <c r="ABL406" s="136"/>
      <c r="ABM406" s="136"/>
      <c r="ABN406" s="136"/>
      <c r="ABO406" s="136"/>
      <c r="ABP406" s="136"/>
      <c r="ABQ406" s="136"/>
      <c r="ABR406" s="136"/>
      <c r="ABS406" s="136"/>
      <c r="ABT406" s="136"/>
      <c r="ABU406" s="136"/>
      <c r="ABV406" s="136"/>
      <c r="ABW406" s="136"/>
      <c r="ABX406" s="136"/>
      <c r="ABY406" s="136"/>
      <c r="ABZ406" s="136"/>
      <c r="ACA406" s="136"/>
      <c r="ACB406" s="136"/>
      <c r="ACC406" s="136"/>
      <c r="ACD406" s="136"/>
      <c r="ACE406" s="136"/>
      <c r="ACF406" s="136"/>
      <c r="ACG406" s="136"/>
      <c r="ACH406" s="136"/>
      <c r="ACI406" s="136"/>
      <c r="ACJ406" s="136"/>
      <c r="ACK406" s="136"/>
      <c r="ACL406" s="136"/>
      <c r="ACM406" s="136"/>
      <c r="ACN406" s="136"/>
      <c r="ACO406" s="136"/>
      <c r="ACP406" s="136"/>
      <c r="ACQ406" s="136"/>
      <c r="ACR406" s="136"/>
      <c r="ACS406" s="136"/>
      <c r="ACT406" s="136"/>
      <c r="ACU406" s="136"/>
      <c r="ACV406" s="136"/>
      <c r="ACW406" s="136"/>
      <c r="ACX406" s="136"/>
      <c r="ACY406" s="136"/>
      <c r="ACZ406" s="136"/>
      <c r="ADA406" s="136"/>
      <c r="ADB406" s="136"/>
      <c r="ADC406" s="136"/>
      <c r="ADD406" s="136"/>
      <c r="ADE406" s="136"/>
      <c r="ADF406" s="136"/>
      <c r="ADG406" s="136"/>
      <c r="ADH406" s="136"/>
      <c r="ADI406" s="136"/>
      <c r="ADJ406" s="136"/>
      <c r="ADK406" s="136"/>
      <c r="ADL406" s="136"/>
      <c r="ADM406" s="136"/>
      <c r="ADN406" s="136"/>
      <c r="ADO406" s="136"/>
      <c r="ADP406" s="136"/>
      <c r="ADQ406" s="136"/>
      <c r="ADR406" s="136"/>
      <c r="ADS406" s="136"/>
      <c r="ADT406" s="136"/>
      <c r="ADU406" s="136"/>
      <c r="ADV406" s="136"/>
      <c r="ADW406" s="136"/>
      <c r="ADX406" s="136"/>
      <c r="ADY406" s="136"/>
      <c r="ADZ406" s="136"/>
      <c r="AEA406" s="136"/>
      <c r="AEB406" s="136"/>
      <c r="AEC406" s="136"/>
      <c r="AED406" s="136"/>
      <c r="AEE406" s="136"/>
      <c r="AEF406" s="136"/>
      <c r="AEG406" s="136"/>
      <c r="AEH406" s="136"/>
      <c r="AEI406" s="136"/>
      <c r="AEJ406" s="136"/>
      <c r="AEK406" s="136"/>
      <c r="AEL406" s="136"/>
      <c r="AEM406" s="136"/>
      <c r="AEN406" s="136"/>
      <c r="AEO406" s="136"/>
      <c r="AEP406" s="136"/>
      <c r="AEQ406" s="136"/>
      <c r="AER406" s="136"/>
      <c r="AES406" s="136"/>
      <c r="AET406" s="136"/>
      <c r="AEU406" s="136"/>
      <c r="AEV406" s="136"/>
      <c r="AEW406" s="136"/>
      <c r="AEX406" s="136"/>
      <c r="AEY406" s="136"/>
      <c r="AEZ406" s="136"/>
      <c r="AFA406" s="136"/>
      <c r="AFB406" s="136"/>
      <c r="AFC406" s="136"/>
      <c r="AFD406" s="136"/>
      <c r="AFE406" s="136"/>
      <c r="AFF406" s="136"/>
      <c r="AFG406" s="136"/>
      <c r="AFH406" s="136"/>
      <c r="AFI406" s="136"/>
      <c r="AFJ406" s="136"/>
      <c r="AFK406" s="136"/>
      <c r="AFL406" s="136"/>
      <c r="AFM406" s="136"/>
      <c r="AFN406" s="136"/>
      <c r="AFO406" s="136"/>
      <c r="AFP406" s="136"/>
      <c r="AFQ406" s="136"/>
      <c r="AFR406" s="136"/>
      <c r="AFS406" s="136"/>
      <c r="AFT406" s="136"/>
      <c r="AFU406" s="136"/>
      <c r="AFV406" s="136"/>
      <c r="AFW406" s="136"/>
      <c r="AFX406" s="136"/>
      <c r="AFY406" s="136"/>
      <c r="AFZ406" s="136"/>
      <c r="AGA406" s="136"/>
      <c r="AGB406" s="136"/>
      <c r="AGC406" s="136"/>
      <c r="AGD406" s="136"/>
      <c r="AGE406" s="136"/>
      <c r="AGF406" s="136"/>
      <c r="AGG406" s="136"/>
      <c r="AGH406" s="136"/>
      <c r="AGI406" s="136"/>
      <c r="AGJ406" s="136"/>
      <c r="AGK406" s="136"/>
      <c r="AGL406" s="136"/>
      <c r="AGM406" s="136"/>
      <c r="AGN406" s="136"/>
      <c r="AGO406" s="136"/>
      <c r="AGP406" s="136"/>
      <c r="AGQ406" s="136"/>
      <c r="AGR406" s="136"/>
      <c r="AGS406" s="136"/>
      <c r="AGT406" s="136"/>
      <c r="AGU406" s="136"/>
      <c r="AGV406" s="136"/>
      <c r="AGW406" s="136"/>
      <c r="AGX406" s="136"/>
      <c r="AGY406" s="136"/>
      <c r="AGZ406" s="136"/>
      <c r="AHA406" s="136"/>
      <c r="AHB406" s="136"/>
      <c r="AHC406" s="136"/>
      <c r="AHD406" s="136"/>
      <c r="AHE406" s="136"/>
      <c r="AHF406" s="136"/>
      <c r="AHG406" s="136"/>
      <c r="AHH406" s="136"/>
      <c r="AHI406" s="136"/>
      <c r="AHJ406" s="136"/>
      <c r="AHK406" s="136"/>
      <c r="AHL406" s="136"/>
      <c r="AHM406" s="136"/>
      <c r="AHN406" s="136"/>
      <c r="AHO406" s="136"/>
      <c r="AHP406" s="136"/>
      <c r="AHQ406" s="136"/>
      <c r="AHR406" s="136"/>
      <c r="AHS406" s="136"/>
      <c r="AHT406" s="136"/>
      <c r="AHU406" s="136"/>
      <c r="AHV406" s="136"/>
      <c r="AHW406" s="136"/>
      <c r="AHX406" s="136"/>
      <c r="AHY406" s="136"/>
      <c r="AHZ406" s="136"/>
      <c r="AIA406" s="136"/>
      <c r="AIB406" s="136"/>
      <c r="AIC406" s="136"/>
      <c r="AID406" s="136"/>
      <c r="AIE406" s="136"/>
      <c r="AIF406" s="136"/>
      <c r="AIG406" s="136"/>
      <c r="AIH406" s="136"/>
      <c r="AII406" s="136"/>
      <c r="AIJ406" s="136"/>
      <c r="AIK406" s="136"/>
      <c r="AIL406" s="136"/>
      <c r="AIM406" s="136"/>
      <c r="AIN406" s="136"/>
      <c r="AIO406" s="136"/>
      <c r="AIP406" s="136"/>
      <c r="AIQ406" s="136"/>
      <c r="AIR406" s="136"/>
      <c r="AIS406" s="136"/>
      <c r="AIT406" s="136"/>
      <c r="AIU406" s="136"/>
      <c r="AIV406" s="136"/>
      <c r="AIW406" s="136"/>
      <c r="AIX406" s="136"/>
      <c r="AIY406" s="136"/>
      <c r="AIZ406" s="136"/>
      <c r="AJA406" s="136"/>
      <c r="AJB406" s="136"/>
      <c r="AJC406" s="136"/>
      <c r="AJD406" s="136"/>
      <c r="AJE406" s="136"/>
      <c r="AJF406" s="136"/>
      <c r="AJG406" s="136"/>
      <c r="AJH406" s="136"/>
      <c r="AJI406" s="136"/>
      <c r="AJJ406" s="136"/>
      <c r="AJK406" s="136"/>
      <c r="AJL406" s="136"/>
      <c r="AJM406" s="136"/>
      <c r="AJN406" s="136"/>
      <c r="AJO406" s="136"/>
      <c r="AJP406" s="136"/>
      <c r="AJQ406" s="136"/>
      <c r="AJR406" s="136"/>
      <c r="AJS406" s="136"/>
      <c r="AJT406" s="136"/>
      <c r="AJU406" s="136"/>
      <c r="AJV406" s="136"/>
      <c r="AJW406" s="136"/>
      <c r="AJX406" s="136"/>
      <c r="AJY406" s="136"/>
      <c r="AJZ406" s="136"/>
      <c r="AKA406" s="136"/>
      <c r="AKB406" s="136"/>
      <c r="AKC406" s="136"/>
      <c r="AKD406" s="136"/>
      <c r="AKE406" s="136"/>
      <c r="AKF406" s="136"/>
      <c r="AKG406" s="136"/>
      <c r="AKH406" s="136"/>
      <c r="AKI406" s="136"/>
      <c r="AKJ406" s="136"/>
      <c r="AKK406" s="136"/>
      <c r="AKL406" s="136"/>
      <c r="AKM406" s="136"/>
      <c r="AKN406" s="136"/>
      <c r="AKO406" s="136"/>
      <c r="AKP406" s="136"/>
      <c r="AKQ406" s="136"/>
      <c r="AKR406" s="136"/>
      <c r="AKS406" s="136"/>
      <c r="AKT406" s="136"/>
      <c r="AKU406" s="136"/>
      <c r="AKV406" s="136"/>
      <c r="AKW406" s="136"/>
      <c r="AKX406" s="136"/>
      <c r="AKY406" s="136"/>
      <c r="AKZ406" s="136"/>
      <c r="ALA406" s="136"/>
      <c r="ALB406" s="136"/>
      <c r="ALC406" s="136"/>
      <c r="ALD406" s="136"/>
      <c r="ALE406" s="136"/>
      <c r="ALF406" s="136"/>
      <c r="ALG406" s="136"/>
      <c r="ALH406" s="136"/>
      <c r="ALI406" s="136"/>
      <c r="ALJ406" s="136"/>
      <c r="ALK406" s="136"/>
      <c r="ALL406" s="136"/>
      <c r="ALM406" s="136"/>
      <c r="ALN406" s="136"/>
      <c r="ALO406" s="136"/>
      <c r="ALP406" s="136"/>
      <c r="ALQ406" s="136"/>
      <c r="ALR406" s="136"/>
      <c r="ALS406" s="136"/>
      <c r="ALT406" s="136"/>
      <c r="ALU406" s="136"/>
      <c r="ALV406" s="136"/>
      <c r="ALW406" s="136"/>
      <c r="ALX406" s="136"/>
      <c r="ALY406" s="136"/>
      <c r="ALZ406" s="136"/>
      <c r="AMA406" s="136"/>
      <c r="AMB406" s="136"/>
      <c r="AMC406" s="136"/>
      <c r="AMD406" s="136"/>
      <c r="AME406" s="136"/>
      <c r="AMF406" s="136"/>
      <c r="AMG406" s="136"/>
      <c r="AMH406" s="136"/>
      <c r="AMI406" s="136"/>
    </row>
    <row r="407" spans="1:1023" x14ac:dyDescent="0.25">
      <c r="A407" s="298" t="s">
        <v>800</v>
      </c>
      <c r="B407" s="193">
        <v>407</v>
      </c>
      <c r="C407" s="201" t="s">
        <v>801</v>
      </c>
      <c r="D407" s="212" t="s">
        <v>26020</v>
      </c>
      <c r="E407" s="224"/>
      <c r="F407" s="239">
        <v>4</v>
      </c>
      <c r="G407" s="207">
        <v>4</v>
      </c>
      <c r="H407" s="207"/>
      <c r="I407" s="369" t="s">
        <v>769</v>
      </c>
      <c r="J407" s="431" t="s">
        <v>770</v>
      </c>
      <c r="K407" s="432">
        <v>1</v>
      </c>
      <c r="L407" s="432"/>
      <c r="M407" s="433"/>
      <c r="N407" s="433"/>
      <c r="O407" s="432"/>
      <c r="P407" s="433"/>
      <c r="Q407" s="433"/>
      <c r="R407" s="433"/>
      <c r="S407" s="433"/>
      <c r="T407" s="433"/>
      <c r="U407" s="428"/>
      <c r="V407" s="256">
        <f>IF(O407=1,10,100)</f>
        <v>100</v>
      </c>
      <c r="W407" s="256">
        <f>IF(O407=1,1,IF(O407=2,10,100))</f>
        <v>100</v>
      </c>
      <c r="X407" s="256">
        <f>IF(O407=3,20,100)</f>
        <v>100</v>
      </c>
      <c r="Y407" s="256">
        <f>IF(P407=1,10,100)</f>
        <v>100</v>
      </c>
      <c r="Z407" s="256">
        <f>IF(P407=1,1,IF(P407=2,10,100))</f>
        <v>100</v>
      </c>
      <c r="AA407" s="257">
        <f>IF(OR(EXACT(Q407,"1A"),EXACT(Q407,"1B")),0.1,IF(Q407=2,1,100))</f>
        <v>100</v>
      </c>
      <c r="AB407" s="257">
        <f>IF(OR(EXACT(R407,"1A"),EXACT(R407,"1B")),0.1,IF(R407=2,1,100))</f>
        <v>100</v>
      </c>
      <c r="AC407" s="257">
        <f>IF(OR(EXACT(S407,"1A"),EXACT(S407,"1B")),0.3,IF(S407=2,3,100))</f>
        <v>100</v>
      </c>
      <c r="AD407" s="224"/>
      <c r="AE407" s="224"/>
      <c r="AF407" s="249">
        <f>IF(OR(OR(EXACT(J407,"1A"),EXACT(J407,"1B"),EXACT(J407,"1C")),K407=1),1,IF(K407=2,10,100))</f>
        <v>1</v>
      </c>
      <c r="AG407" s="249">
        <f>IF(OR(EXACT(J407,"1A"),EXACT(J407,"1B"),EXACT(J407,"1C")),1,IF(J407=2,10,100))</f>
        <v>1</v>
      </c>
      <c r="AH407" s="249">
        <f>IF(OR(EXACT(J407,"1A"),EXACT(J407,"1B"),EXACT(J407,"1C"),K407=1),3,100)</f>
        <v>3</v>
      </c>
      <c r="AI407" s="249">
        <f>IF(OR(EXACT(J407,"1A"),EXACT(J407,"1B"),EXACT(J407,"1C")),5,100)</f>
        <v>5</v>
      </c>
      <c r="AJ407" s="251">
        <v>1.2999999999999999E-2</v>
      </c>
      <c r="AK407" s="227">
        <v>1</v>
      </c>
      <c r="AL407" s="301"/>
      <c r="AM407" s="251" t="s">
        <v>802</v>
      </c>
      <c r="AN407" s="136"/>
      <c r="AO407" s="136"/>
      <c r="AP407" s="136"/>
      <c r="AQ407" s="267" t="s">
        <v>803</v>
      </c>
      <c r="AR407" s="136"/>
      <c r="AS407" s="136"/>
      <c r="AT407" s="136"/>
      <c r="AU407" s="136"/>
      <c r="AV407" s="136"/>
      <c r="AW407" s="136"/>
      <c r="AX407" s="136"/>
      <c r="AY407" s="136"/>
      <c r="AZ407" s="136"/>
      <c r="BA407" s="136"/>
      <c r="BB407" s="136"/>
      <c r="BC407" s="136"/>
      <c r="BD407" s="136"/>
      <c r="BE407" s="136"/>
      <c r="BF407" s="136"/>
      <c r="BG407" s="136"/>
      <c r="BH407" s="136"/>
      <c r="BI407" s="136"/>
      <c r="BJ407" s="136"/>
      <c r="BK407" s="136"/>
      <c r="BL407" s="136"/>
      <c r="BM407" s="136"/>
      <c r="BN407" s="136"/>
      <c r="BO407" s="136"/>
      <c r="BP407" s="136"/>
      <c r="BQ407" s="136"/>
      <c r="BR407" s="136"/>
      <c r="BS407" s="136"/>
      <c r="BT407" s="136"/>
      <c r="BU407" s="136"/>
      <c r="BV407" s="136"/>
      <c r="BW407" s="136"/>
      <c r="BX407" s="136"/>
      <c r="BY407" s="136"/>
      <c r="BZ407" s="136"/>
      <c r="CA407" s="136"/>
      <c r="CB407" s="136"/>
      <c r="CC407" s="136"/>
      <c r="CD407" s="136"/>
      <c r="CE407" s="136"/>
      <c r="CF407" s="136"/>
      <c r="CG407" s="136"/>
      <c r="CH407" s="136"/>
      <c r="CI407" s="136"/>
      <c r="CJ407" s="136"/>
      <c r="CK407" s="136"/>
      <c r="CL407" s="136"/>
      <c r="CM407" s="136"/>
      <c r="CN407" s="136"/>
      <c r="CO407" s="136"/>
      <c r="CP407" s="136"/>
      <c r="CQ407" s="136"/>
      <c r="CR407" s="136"/>
      <c r="CS407" s="136"/>
      <c r="CT407" s="136"/>
      <c r="CU407" s="136"/>
      <c r="CV407" s="136"/>
      <c r="CW407" s="136"/>
      <c r="CX407" s="136"/>
      <c r="CY407" s="136"/>
      <c r="CZ407" s="136"/>
      <c r="DA407" s="136"/>
      <c r="DB407" s="136"/>
      <c r="DC407" s="136"/>
      <c r="DD407" s="136"/>
      <c r="DE407" s="136"/>
      <c r="DF407" s="136"/>
      <c r="DG407" s="136"/>
      <c r="DH407" s="136"/>
      <c r="DI407" s="136"/>
      <c r="DJ407" s="136"/>
      <c r="DK407" s="136"/>
      <c r="DL407" s="136"/>
      <c r="DM407" s="136"/>
      <c r="DN407" s="136"/>
      <c r="DO407" s="136"/>
      <c r="DP407" s="136"/>
      <c r="DQ407" s="136"/>
      <c r="DR407" s="136"/>
      <c r="DS407" s="136"/>
      <c r="DT407" s="136"/>
      <c r="DU407" s="136"/>
      <c r="DV407" s="136"/>
      <c r="DW407" s="136"/>
      <c r="DX407" s="136"/>
      <c r="DY407" s="136"/>
      <c r="DZ407" s="136"/>
      <c r="EA407" s="136"/>
      <c r="EB407" s="136"/>
      <c r="EC407" s="136"/>
      <c r="ED407" s="136"/>
      <c r="EE407" s="136"/>
      <c r="EF407" s="136"/>
      <c r="EG407" s="136"/>
      <c r="EH407" s="136"/>
      <c r="EI407" s="136"/>
      <c r="EJ407" s="136"/>
      <c r="EK407" s="136"/>
      <c r="EL407" s="136"/>
      <c r="EM407" s="136"/>
      <c r="EN407" s="136"/>
      <c r="EO407" s="136"/>
      <c r="EP407" s="136"/>
      <c r="EQ407" s="136"/>
      <c r="ER407" s="136"/>
      <c r="ES407" s="136"/>
      <c r="ET407" s="136"/>
      <c r="EU407" s="136"/>
      <c r="EV407" s="136"/>
      <c r="EW407" s="136"/>
      <c r="EX407" s="136"/>
      <c r="EY407" s="136"/>
      <c r="EZ407" s="136"/>
      <c r="FA407" s="136"/>
      <c r="FB407" s="136"/>
      <c r="FC407" s="136"/>
      <c r="FD407" s="136"/>
      <c r="FE407" s="136"/>
      <c r="FF407" s="136"/>
      <c r="FG407" s="136"/>
      <c r="FH407" s="136"/>
      <c r="FI407" s="136"/>
      <c r="FJ407" s="136"/>
      <c r="FK407" s="136"/>
      <c r="FL407" s="136"/>
      <c r="FM407" s="136"/>
      <c r="FN407" s="136"/>
      <c r="FO407" s="136"/>
      <c r="FP407" s="136"/>
      <c r="FQ407" s="136"/>
      <c r="FR407" s="136"/>
      <c r="FS407" s="136"/>
      <c r="FT407" s="136"/>
      <c r="FU407" s="136"/>
      <c r="FV407" s="136"/>
      <c r="FW407" s="136"/>
      <c r="FX407" s="136"/>
      <c r="FY407" s="136"/>
      <c r="FZ407" s="136"/>
      <c r="GA407" s="136"/>
      <c r="GB407" s="136"/>
      <c r="GC407" s="136"/>
      <c r="GD407" s="136"/>
      <c r="GE407" s="136"/>
      <c r="GF407" s="136"/>
      <c r="GG407" s="136"/>
      <c r="GH407" s="136"/>
      <c r="GI407" s="136"/>
      <c r="GJ407" s="136"/>
      <c r="GK407" s="136"/>
      <c r="GL407" s="136"/>
      <c r="GM407" s="136"/>
      <c r="GN407" s="136"/>
      <c r="GO407" s="136"/>
      <c r="GP407" s="136"/>
      <c r="GQ407" s="136"/>
      <c r="GR407" s="136"/>
      <c r="GS407" s="136"/>
      <c r="GT407" s="136"/>
      <c r="GU407" s="136"/>
      <c r="GV407" s="136"/>
      <c r="GW407" s="136"/>
      <c r="GX407" s="136"/>
      <c r="GY407" s="136"/>
      <c r="GZ407" s="136"/>
      <c r="HA407" s="136"/>
      <c r="HB407" s="136"/>
      <c r="HC407" s="136"/>
      <c r="HD407" s="136"/>
      <c r="HE407" s="136"/>
      <c r="HF407" s="136"/>
      <c r="HG407" s="136"/>
      <c r="HH407" s="136"/>
      <c r="HI407" s="136"/>
      <c r="HJ407" s="136"/>
      <c r="HK407" s="136"/>
      <c r="HL407" s="136"/>
      <c r="HM407" s="136"/>
      <c r="HN407" s="136"/>
      <c r="HO407" s="136"/>
      <c r="HP407" s="136"/>
      <c r="HQ407" s="136"/>
      <c r="HR407" s="136"/>
      <c r="HS407" s="136"/>
      <c r="HT407" s="136"/>
      <c r="HU407" s="136"/>
      <c r="HV407" s="136"/>
      <c r="HW407" s="136"/>
      <c r="HX407" s="136"/>
      <c r="HY407" s="136"/>
      <c r="HZ407" s="136"/>
      <c r="IA407" s="136"/>
      <c r="IB407" s="136"/>
      <c r="IC407" s="136"/>
      <c r="ID407" s="136"/>
      <c r="IE407" s="136"/>
      <c r="IF407" s="136"/>
      <c r="IG407" s="136"/>
      <c r="IH407" s="136"/>
      <c r="II407" s="136"/>
      <c r="IJ407" s="136"/>
      <c r="IK407" s="136"/>
      <c r="IL407" s="136"/>
      <c r="IM407" s="136"/>
      <c r="IN407" s="136"/>
      <c r="IO407" s="136"/>
      <c r="IP407" s="136"/>
      <c r="IQ407" s="136"/>
      <c r="IR407" s="136"/>
      <c r="IS407" s="136"/>
      <c r="IT407" s="136"/>
      <c r="IU407" s="136"/>
      <c r="IV407" s="136"/>
      <c r="IW407" s="136"/>
      <c r="IX407" s="136"/>
      <c r="IY407" s="136"/>
      <c r="IZ407" s="136"/>
      <c r="JA407" s="136"/>
      <c r="JB407" s="136"/>
      <c r="JC407" s="136"/>
      <c r="JD407" s="136"/>
      <c r="JE407" s="136"/>
      <c r="JF407" s="136"/>
      <c r="JG407" s="136"/>
      <c r="JH407" s="136"/>
      <c r="JI407" s="136"/>
      <c r="JJ407" s="136"/>
      <c r="JK407" s="136"/>
      <c r="JL407" s="136"/>
      <c r="JM407" s="136"/>
      <c r="JN407" s="136"/>
      <c r="JO407" s="136"/>
      <c r="JP407" s="136"/>
      <c r="JQ407" s="136"/>
      <c r="JR407" s="136"/>
      <c r="JS407" s="136"/>
      <c r="JT407" s="136"/>
      <c r="JU407" s="136"/>
      <c r="JV407" s="136"/>
      <c r="JW407" s="136"/>
      <c r="JX407" s="136"/>
      <c r="JY407" s="136"/>
      <c r="JZ407" s="136"/>
      <c r="KA407" s="136"/>
      <c r="KB407" s="136"/>
      <c r="KC407" s="136"/>
      <c r="KD407" s="136"/>
      <c r="KE407" s="136"/>
      <c r="KF407" s="136"/>
      <c r="KG407" s="136"/>
      <c r="KH407" s="136"/>
      <c r="KI407" s="136"/>
      <c r="KJ407" s="136"/>
      <c r="KK407" s="136"/>
      <c r="KL407" s="136"/>
      <c r="KM407" s="136"/>
      <c r="KN407" s="136"/>
      <c r="KO407" s="136"/>
      <c r="KP407" s="136"/>
      <c r="KQ407" s="136"/>
      <c r="KR407" s="136"/>
      <c r="KS407" s="136"/>
      <c r="KT407" s="136"/>
      <c r="KU407" s="136"/>
      <c r="KV407" s="136"/>
      <c r="KW407" s="136"/>
      <c r="KX407" s="136"/>
      <c r="KY407" s="136"/>
      <c r="KZ407" s="136"/>
      <c r="LA407" s="136"/>
      <c r="LB407" s="136"/>
      <c r="LC407" s="136"/>
      <c r="LD407" s="136"/>
      <c r="LE407" s="136"/>
      <c r="LF407" s="136"/>
      <c r="LG407" s="136"/>
      <c r="LH407" s="136"/>
      <c r="LI407" s="136"/>
      <c r="LJ407" s="136"/>
      <c r="LK407" s="136"/>
      <c r="LL407" s="136"/>
      <c r="LM407" s="136"/>
      <c r="LN407" s="136"/>
      <c r="LO407" s="136"/>
      <c r="LP407" s="136"/>
      <c r="LQ407" s="136"/>
      <c r="LR407" s="136"/>
      <c r="LS407" s="136"/>
      <c r="LT407" s="136"/>
      <c r="LU407" s="136"/>
      <c r="LV407" s="136"/>
      <c r="LW407" s="136"/>
      <c r="LX407" s="136"/>
      <c r="LY407" s="136"/>
      <c r="LZ407" s="136"/>
      <c r="MA407" s="136"/>
      <c r="MB407" s="136"/>
      <c r="MC407" s="136"/>
      <c r="MD407" s="136"/>
      <c r="ME407" s="136"/>
      <c r="MF407" s="136"/>
      <c r="MG407" s="136"/>
      <c r="MH407" s="136"/>
      <c r="MI407" s="136"/>
      <c r="MJ407" s="136"/>
      <c r="MK407" s="136"/>
      <c r="ML407" s="136"/>
      <c r="MM407" s="136"/>
      <c r="MN407" s="136"/>
      <c r="MO407" s="136"/>
      <c r="MP407" s="136"/>
      <c r="MQ407" s="136"/>
      <c r="MR407" s="136"/>
      <c r="MS407" s="136"/>
      <c r="MT407" s="136"/>
      <c r="MU407" s="136"/>
      <c r="MV407" s="136"/>
      <c r="MW407" s="136"/>
      <c r="MX407" s="136"/>
      <c r="MY407" s="136"/>
      <c r="MZ407" s="136"/>
      <c r="NA407" s="136"/>
      <c r="NB407" s="136"/>
      <c r="NC407" s="136"/>
      <c r="ND407" s="136"/>
      <c r="NE407" s="136"/>
      <c r="NF407" s="136"/>
      <c r="NG407" s="136"/>
      <c r="NH407" s="136"/>
      <c r="NI407" s="136"/>
      <c r="NJ407" s="136"/>
      <c r="NK407" s="136"/>
      <c r="NL407" s="136"/>
      <c r="NM407" s="136"/>
      <c r="NN407" s="136"/>
      <c r="NO407" s="136"/>
      <c r="NP407" s="136"/>
      <c r="NQ407" s="136"/>
      <c r="NR407" s="136"/>
      <c r="NS407" s="136"/>
      <c r="NT407" s="136"/>
      <c r="NU407" s="136"/>
      <c r="NV407" s="136"/>
      <c r="NW407" s="136"/>
      <c r="NX407" s="136"/>
      <c r="NY407" s="136"/>
      <c r="NZ407" s="136"/>
      <c r="OA407" s="136"/>
      <c r="OB407" s="136"/>
      <c r="OC407" s="136"/>
      <c r="OD407" s="136"/>
      <c r="OE407" s="136"/>
      <c r="OF407" s="136"/>
      <c r="OG407" s="136"/>
      <c r="OH407" s="136"/>
      <c r="OI407" s="136"/>
      <c r="OJ407" s="136"/>
      <c r="OK407" s="136"/>
      <c r="OL407" s="136"/>
      <c r="OM407" s="136"/>
      <c r="ON407" s="136"/>
      <c r="OO407" s="136"/>
      <c r="OP407" s="136"/>
      <c r="OQ407" s="136"/>
      <c r="OR407" s="136"/>
      <c r="OS407" s="136"/>
      <c r="OT407" s="136"/>
      <c r="OU407" s="136"/>
      <c r="OV407" s="136"/>
      <c r="OW407" s="136"/>
      <c r="OX407" s="136"/>
      <c r="OY407" s="136"/>
      <c r="OZ407" s="136"/>
      <c r="PA407" s="136"/>
      <c r="PB407" s="136"/>
      <c r="PC407" s="136"/>
      <c r="PD407" s="136"/>
      <c r="PE407" s="136"/>
      <c r="PF407" s="136"/>
      <c r="PG407" s="136"/>
      <c r="PH407" s="136"/>
      <c r="PI407" s="136"/>
      <c r="PJ407" s="136"/>
      <c r="PK407" s="136"/>
      <c r="PL407" s="136"/>
      <c r="PM407" s="136"/>
      <c r="PN407" s="136"/>
      <c r="PO407" s="136"/>
      <c r="PP407" s="136"/>
      <c r="PQ407" s="136"/>
      <c r="PR407" s="136"/>
      <c r="PS407" s="136"/>
      <c r="PT407" s="136"/>
      <c r="PU407" s="136"/>
      <c r="PV407" s="136"/>
      <c r="PW407" s="136"/>
      <c r="PX407" s="136"/>
      <c r="PY407" s="136"/>
      <c r="PZ407" s="136"/>
      <c r="QA407" s="136"/>
      <c r="QB407" s="136"/>
      <c r="QC407" s="136"/>
      <c r="QD407" s="136"/>
      <c r="QE407" s="136"/>
      <c r="QF407" s="136"/>
      <c r="QG407" s="136"/>
      <c r="QH407" s="136"/>
      <c r="QI407" s="136"/>
      <c r="QJ407" s="136"/>
      <c r="QK407" s="136"/>
      <c r="QL407" s="136"/>
      <c r="QM407" s="136"/>
      <c r="QN407" s="136"/>
      <c r="QO407" s="136"/>
      <c r="QP407" s="136"/>
      <c r="QQ407" s="136"/>
      <c r="QR407" s="136"/>
      <c r="QS407" s="136"/>
      <c r="QT407" s="136"/>
      <c r="QU407" s="136"/>
      <c r="QV407" s="136"/>
      <c r="QW407" s="136"/>
      <c r="QX407" s="136"/>
      <c r="QY407" s="136"/>
      <c r="QZ407" s="136"/>
      <c r="RA407" s="136"/>
      <c r="RB407" s="136"/>
      <c r="RC407" s="136"/>
      <c r="RD407" s="136"/>
      <c r="RE407" s="136"/>
      <c r="RF407" s="136"/>
      <c r="RG407" s="136"/>
      <c r="RH407" s="136"/>
      <c r="RI407" s="136"/>
      <c r="RJ407" s="136"/>
      <c r="RK407" s="136"/>
      <c r="RL407" s="136"/>
      <c r="RM407" s="136"/>
      <c r="RN407" s="136"/>
      <c r="RO407" s="136"/>
      <c r="RP407" s="136"/>
      <c r="RQ407" s="136"/>
      <c r="RR407" s="136"/>
      <c r="RS407" s="136"/>
      <c r="RT407" s="136"/>
      <c r="RU407" s="136"/>
      <c r="RV407" s="136"/>
      <c r="RW407" s="136"/>
      <c r="RX407" s="136"/>
      <c r="RY407" s="136"/>
      <c r="RZ407" s="136"/>
      <c r="SA407" s="136"/>
      <c r="SB407" s="136"/>
      <c r="SC407" s="136"/>
      <c r="SD407" s="136"/>
      <c r="SE407" s="136"/>
      <c r="SF407" s="136"/>
      <c r="SG407" s="136"/>
      <c r="SH407" s="136"/>
      <c r="SI407" s="136"/>
      <c r="SJ407" s="136"/>
      <c r="SK407" s="136"/>
      <c r="SL407" s="136"/>
      <c r="SM407" s="136"/>
      <c r="SN407" s="136"/>
      <c r="SO407" s="136"/>
      <c r="SP407" s="136"/>
      <c r="SQ407" s="136"/>
      <c r="SR407" s="136"/>
      <c r="SS407" s="136"/>
      <c r="ST407" s="136"/>
      <c r="SU407" s="136"/>
      <c r="SV407" s="136"/>
      <c r="SW407" s="136"/>
      <c r="SX407" s="136"/>
      <c r="SY407" s="136"/>
      <c r="SZ407" s="136"/>
      <c r="TA407" s="136"/>
      <c r="TB407" s="136"/>
      <c r="TC407" s="136"/>
      <c r="TD407" s="136"/>
      <c r="TE407" s="136"/>
      <c r="TF407" s="136"/>
      <c r="TG407" s="136"/>
      <c r="TH407" s="136"/>
      <c r="TI407" s="136"/>
      <c r="TJ407" s="136"/>
      <c r="TK407" s="136"/>
      <c r="TL407" s="136"/>
      <c r="TM407" s="136"/>
      <c r="TN407" s="136"/>
      <c r="TO407" s="136"/>
      <c r="TP407" s="136"/>
      <c r="TQ407" s="136"/>
      <c r="TR407" s="136"/>
      <c r="TS407" s="136"/>
      <c r="TT407" s="136"/>
      <c r="TU407" s="136"/>
      <c r="TV407" s="136"/>
      <c r="TW407" s="136"/>
      <c r="TX407" s="136"/>
      <c r="TY407" s="136"/>
      <c r="TZ407" s="136"/>
      <c r="UA407" s="136"/>
      <c r="UB407" s="136"/>
      <c r="UC407" s="136"/>
      <c r="UD407" s="136"/>
      <c r="UE407" s="136"/>
      <c r="UF407" s="136"/>
      <c r="UG407" s="136"/>
      <c r="UH407" s="136"/>
      <c r="UI407" s="136"/>
      <c r="UJ407" s="136"/>
      <c r="UK407" s="136"/>
      <c r="UL407" s="136"/>
      <c r="UM407" s="136"/>
      <c r="UN407" s="136"/>
      <c r="UO407" s="136"/>
      <c r="UP407" s="136"/>
      <c r="UQ407" s="136"/>
      <c r="UR407" s="136"/>
      <c r="US407" s="136"/>
      <c r="UT407" s="136"/>
      <c r="UU407" s="136"/>
      <c r="UV407" s="136"/>
      <c r="UW407" s="136"/>
      <c r="UX407" s="136"/>
      <c r="UY407" s="136"/>
      <c r="UZ407" s="136"/>
      <c r="VA407" s="136"/>
      <c r="VB407" s="136"/>
      <c r="VC407" s="136"/>
      <c r="VD407" s="136"/>
      <c r="VE407" s="136"/>
      <c r="VF407" s="136"/>
      <c r="VG407" s="136"/>
      <c r="VH407" s="136"/>
      <c r="VI407" s="136"/>
      <c r="VJ407" s="136"/>
      <c r="VK407" s="136"/>
      <c r="VL407" s="136"/>
      <c r="VM407" s="136"/>
      <c r="VN407" s="136"/>
      <c r="VO407" s="136"/>
      <c r="VP407" s="136"/>
      <c r="VQ407" s="136"/>
      <c r="VR407" s="136"/>
      <c r="VS407" s="136"/>
      <c r="VT407" s="136"/>
      <c r="VU407" s="136"/>
      <c r="VV407" s="136"/>
      <c r="VW407" s="136"/>
      <c r="VX407" s="136"/>
      <c r="VY407" s="136"/>
      <c r="VZ407" s="136"/>
      <c r="WA407" s="136"/>
      <c r="WB407" s="136"/>
      <c r="WC407" s="136"/>
      <c r="WD407" s="136"/>
      <c r="WE407" s="136"/>
      <c r="WF407" s="136"/>
      <c r="WG407" s="136"/>
      <c r="WH407" s="136"/>
      <c r="WI407" s="136"/>
      <c r="WJ407" s="136"/>
      <c r="WK407" s="136"/>
      <c r="WL407" s="136"/>
      <c r="WM407" s="136"/>
      <c r="WN407" s="136"/>
      <c r="WO407" s="136"/>
      <c r="WP407" s="136"/>
      <c r="WQ407" s="136"/>
      <c r="WR407" s="136"/>
      <c r="WS407" s="136"/>
      <c r="WT407" s="136"/>
      <c r="WU407" s="136"/>
      <c r="WV407" s="136"/>
      <c r="WW407" s="136"/>
      <c r="WX407" s="136"/>
      <c r="WY407" s="136"/>
      <c r="WZ407" s="136"/>
      <c r="XA407" s="136"/>
      <c r="XB407" s="136"/>
      <c r="XC407" s="136"/>
      <c r="XD407" s="136"/>
      <c r="XE407" s="136"/>
      <c r="XF407" s="136"/>
      <c r="XG407" s="136"/>
      <c r="XH407" s="136"/>
      <c r="XI407" s="136"/>
      <c r="XJ407" s="136"/>
      <c r="XK407" s="136"/>
      <c r="XL407" s="136"/>
      <c r="XM407" s="136"/>
      <c r="XN407" s="136"/>
      <c r="XO407" s="136"/>
      <c r="XP407" s="136"/>
      <c r="XQ407" s="136"/>
      <c r="XR407" s="136"/>
      <c r="XS407" s="136"/>
      <c r="XT407" s="136"/>
      <c r="XU407" s="136"/>
      <c r="XV407" s="136"/>
      <c r="XW407" s="136"/>
      <c r="XX407" s="136"/>
      <c r="XY407" s="136"/>
      <c r="XZ407" s="136"/>
      <c r="YA407" s="136"/>
      <c r="YB407" s="136"/>
      <c r="YC407" s="136"/>
      <c r="YD407" s="136"/>
      <c r="YE407" s="136"/>
      <c r="YF407" s="136"/>
      <c r="YG407" s="136"/>
      <c r="YH407" s="136"/>
      <c r="YI407" s="136"/>
      <c r="YJ407" s="136"/>
      <c r="YK407" s="136"/>
      <c r="YL407" s="136"/>
      <c r="YM407" s="136"/>
      <c r="YN407" s="136"/>
      <c r="YO407" s="136"/>
      <c r="YP407" s="136"/>
      <c r="YQ407" s="136"/>
      <c r="YR407" s="136"/>
      <c r="YS407" s="136"/>
      <c r="YT407" s="136"/>
      <c r="YU407" s="136"/>
      <c r="YV407" s="136"/>
      <c r="YW407" s="136"/>
      <c r="YX407" s="136"/>
      <c r="YY407" s="136"/>
      <c r="YZ407" s="136"/>
      <c r="ZA407" s="136"/>
      <c r="ZB407" s="136"/>
      <c r="ZC407" s="136"/>
      <c r="ZD407" s="136"/>
      <c r="ZE407" s="136"/>
      <c r="ZF407" s="136"/>
      <c r="ZG407" s="136"/>
      <c r="ZH407" s="136"/>
      <c r="ZI407" s="136"/>
      <c r="ZJ407" s="136"/>
      <c r="ZK407" s="136"/>
      <c r="ZL407" s="136"/>
      <c r="ZM407" s="136"/>
      <c r="ZN407" s="136"/>
      <c r="ZO407" s="136"/>
      <c r="ZP407" s="136"/>
      <c r="ZQ407" s="136"/>
      <c r="ZR407" s="136"/>
      <c r="ZS407" s="136"/>
      <c r="ZT407" s="136"/>
      <c r="ZU407" s="136"/>
      <c r="ZV407" s="136"/>
      <c r="ZW407" s="136"/>
      <c r="ZX407" s="136"/>
      <c r="ZY407" s="136"/>
      <c r="ZZ407" s="136"/>
      <c r="AAA407" s="136"/>
      <c r="AAB407" s="136"/>
      <c r="AAC407" s="136"/>
      <c r="AAD407" s="136"/>
      <c r="AAE407" s="136"/>
      <c r="AAF407" s="136"/>
      <c r="AAG407" s="136"/>
      <c r="AAH407" s="136"/>
      <c r="AAI407" s="136"/>
      <c r="AAJ407" s="136"/>
      <c r="AAK407" s="136"/>
      <c r="AAL407" s="136"/>
      <c r="AAM407" s="136"/>
      <c r="AAN407" s="136"/>
      <c r="AAO407" s="136"/>
      <c r="AAP407" s="136"/>
      <c r="AAQ407" s="136"/>
      <c r="AAR407" s="136"/>
      <c r="AAS407" s="136"/>
      <c r="AAT407" s="136"/>
      <c r="AAU407" s="136"/>
      <c r="AAV407" s="136"/>
      <c r="AAW407" s="136"/>
      <c r="AAX407" s="136"/>
      <c r="AAY407" s="136"/>
      <c r="AAZ407" s="136"/>
      <c r="ABA407" s="136"/>
      <c r="ABB407" s="136"/>
      <c r="ABC407" s="136"/>
      <c r="ABD407" s="136"/>
      <c r="ABE407" s="136"/>
      <c r="ABF407" s="136"/>
      <c r="ABG407" s="136"/>
      <c r="ABH407" s="136"/>
      <c r="ABI407" s="136"/>
      <c r="ABJ407" s="136"/>
      <c r="ABK407" s="136"/>
      <c r="ABL407" s="136"/>
      <c r="ABM407" s="136"/>
      <c r="ABN407" s="136"/>
      <c r="ABO407" s="136"/>
      <c r="ABP407" s="136"/>
      <c r="ABQ407" s="136"/>
      <c r="ABR407" s="136"/>
      <c r="ABS407" s="136"/>
      <c r="ABT407" s="136"/>
      <c r="ABU407" s="136"/>
      <c r="ABV407" s="136"/>
      <c r="ABW407" s="136"/>
      <c r="ABX407" s="136"/>
      <c r="ABY407" s="136"/>
      <c r="ABZ407" s="136"/>
      <c r="ACA407" s="136"/>
      <c r="ACB407" s="136"/>
      <c r="ACC407" s="136"/>
      <c r="ACD407" s="136"/>
      <c r="ACE407" s="136"/>
      <c r="ACF407" s="136"/>
      <c r="ACG407" s="136"/>
      <c r="ACH407" s="136"/>
      <c r="ACI407" s="136"/>
      <c r="ACJ407" s="136"/>
      <c r="ACK407" s="136"/>
      <c r="ACL407" s="136"/>
      <c r="ACM407" s="136"/>
      <c r="ACN407" s="136"/>
      <c r="ACO407" s="136"/>
      <c r="ACP407" s="136"/>
      <c r="ACQ407" s="136"/>
      <c r="ACR407" s="136"/>
      <c r="ACS407" s="136"/>
      <c r="ACT407" s="136"/>
      <c r="ACU407" s="136"/>
      <c r="ACV407" s="136"/>
      <c r="ACW407" s="136"/>
      <c r="ACX407" s="136"/>
      <c r="ACY407" s="136"/>
      <c r="ACZ407" s="136"/>
      <c r="ADA407" s="136"/>
      <c r="ADB407" s="136"/>
      <c r="ADC407" s="136"/>
      <c r="ADD407" s="136"/>
      <c r="ADE407" s="136"/>
      <c r="ADF407" s="136"/>
      <c r="ADG407" s="136"/>
      <c r="ADH407" s="136"/>
      <c r="ADI407" s="136"/>
      <c r="ADJ407" s="136"/>
      <c r="ADK407" s="136"/>
      <c r="ADL407" s="136"/>
      <c r="ADM407" s="136"/>
      <c r="ADN407" s="136"/>
      <c r="ADO407" s="136"/>
      <c r="ADP407" s="136"/>
      <c r="ADQ407" s="136"/>
      <c r="ADR407" s="136"/>
      <c r="ADS407" s="136"/>
      <c r="ADT407" s="136"/>
      <c r="ADU407" s="136"/>
      <c r="ADV407" s="136"/>
      <c r="ADW407" s="136"/>
      <c r="ADX407" s="136"/>
      <c r="ADY407" s="136"/>
      <c r="ADZ407" s="136"/>
      <c r="AEA407" s="136"/>
      <c r="AEB407" s="136"/>
      <c r="AEC407" s="136"/>
      <c r="AED407" s="136"/>
      <c r="AEE407" s="136"/>
      <c r="AEF407" s="136"/>
      <c r="AEG407" s="136"/>
      <c r="AEH407" s="136"/>
      <c r="AEI407" s="136"/>
      <c r="AEJ407" s="136"/>
      <c r="AEK407" s="136"/>
      <c r="AEL407" s="136"/>
      <c r="AEM407" s="136"/>
      <c r="AEN407" s="136"/>
      <c r="AEO407" s="136"/>
      <c r="AEP407" s="136"/>
      <c r="AEQ407" s="136"/>
      <c r="AER407" s="136"/>
      <c r="AES407" s="136"/>
      <c r="AET407" s="136"/>
      <c r="AEU407" s="136"/>
      <c r="AEV407" s="136"/>
      <c r="AEW407" s="136"/>
      <c r="AEX407" s="136"/>
      <c r="AEY407" s="136"/>
      <c r="AEZ407" s="136"/>
      <c r="AFA407" s="136"/>
      <c r="AFB407" s="136"/>
      <c r="AFC407" s="136"/>
      <c r="AFD407" s="136"/>
      <c r="AFE407" s="136"/>
      <c r="AFF407" s="136"/>
      <c r="AFG407" s="136"/>
      <c r="AFH407" s="136"/>
      <c r="AFI407" s="136"/>
      <c r="AFJ407" s="136"/>
      <c r="AFK407" s="136"/>
      <c r="AFL407" s="136"/>
      <c r="AFM407" s="136"/>
      <c r="AFN407" s="136"/>
      <c r="AFO407" s="136"/>
      <c r="AFP407" s="136"/>
      <c r="AFQ407" s="136"/>
      <c r="AFR407" s="136"/>
      <c r="AFS407" s="136"/>
      <c r="AFT407" s="136"/>
      <c r="AFU407" s="136"/>
      <c r="AFV407" s="136"/>
      <c r="AFW407" s="136"/>
      <c r="AFX407" s="136"/>
      <c r="AFY407" s="136"/>
      <c r="AFZ407" s="136"/>
      <c r="AGA407" s="136"/>
      <c r="AGB407" s="136"/>
      <c r="AGC407" s="136"/>
      <c r="AGD407" s="136"/>
      <c r="AGE407" s="136"/>
      <c r="AGF407" s="136"/>
      <c r="AGG407" s="136"/>
      <c r="AGH407" s="136"/>
      <c r="AGI407" s="136"/>
      <c r="AGJ407" s="136"/>
      <c r="AGK407" s="136"/>
      <c r="AGL407" s="136"/>
      <c r="AGM407" s="136"/>
      <c r="AGN407" s="136"/>
      <c r="AGO407" s="136"/>
      <c r="AGP407" s="136"/>
      <c r="AGQ407" s="136"/>
      <c r="AGR407" s="136"/>
      <c r="AGS407" s="136"/>
      <c r="AGT407" s="136"/>
      <c r="AGU407" s="136"/>
      <c r="AGV407" s="136"/>
      <c r="AGW407" s="136"/>
      <c r="AGX407" s="136"/>
      <c r="AGY407" s="136"/>
      <c r="AGZ407" s="136"/>
      <c r="AHA407" s="136"/>
      <c r="AHB407" s="136"/>
      <c r="AHC407" s="136"/>
      <c r="AHD407" s="136"/>
      <c r="AHE407" s="136"/>
      <c r="AHF407" s="136"/>
      <c r="AHG407" s="136"/>
      <c r="AHH407" s="136"/>
      <c r="AHI407" s="136"/>
      <c r="AHJ407" s="136"/>
      <c r="AHK407" s="136"/>
      <c r="AHL407" s="136"/>
      <c r="AHM407" s="136"/>
      <c r="AHN407" s="136"/>
      <c r="AHO407" s="136"/>
      <c r="AHP407" s="136"/>
      <c r="AHQ407" s="136"/>
      <c r="AHR407" s="136"/>
      <c r="AHS407" s="136"/>
      <c r="AHT407" s="136"/>
      <c r="AHU407" s="136"/>
      <c r="AHV407" s="136"/>
      <c r="AHW407" s="136"/>
      <c r="AHX407" s="136"/>
      <c r="AHY407" s="136"/>
      <c r="AHZ407" s="136"/>
      <c r="AIA407" s="136"/>
      <c r="AIB407" s="136"/>
      <c r="AIC407" s="136"/>
      <c r="AID407" s="136"/>
      <c r="AIE407" s="136"/>
      <c r="AIF407" s="136"/>
      <c r="AIG407" s="136"/>
      <c r="AIH407" s="136"/>
      <c r="AII407" s="136"/>
      <c r="AIJ407" s="136"/>
      <c r="AIK407" s="136"/>
      <c r="AIL407" s="136"/>
      <c r="AIM407" s="136"/>
      <c r="AIN407" s="136"/>
      <c r="AIO407" s="136"/>
      <c r="AIP407" s="136"/>
      <c r="AIQ407" s="136"/>
      <c r="AIR407" s="136"/>
      <c r="AIS407" s="136"/>
      <c r="AIT407" s="136"/>
      <c r="AIU407" s="136"/>
      <c r="AIV407" s="136"/>
      <c r="AIW407" s="136"/>
      <c r="AIX407" s="136"/>
      <c r="AIY407" s="136"/>
      <c r="AIZ407" s="136"/>
      <c r="AJA407" s="136"/>
      <c r="AJB407" s="136"/>
      <c r="AJC407" s="136"/>
      <c r="AJD407" s="136"/>
      <c r="AJE407" s="136"/>
      <c r="AJF407" s="136"/>
      <c r="AJG407" s="136"/>
      <c r="AJH407" s="136"/>
      <c r="AJI407" s="136"/>
      <c r="AJJ407" s="136"/>
      <c r="AJK407" s="136"/>
      <c r="AJL407" s="136"/>
      <c r="AJM407" s="136"/>
      <c r="AJN407" s="136"/>
      <c r="AJO407" s="136"/>
      <c r="AJP407" s="136"/>
      <c r="AJQ407" s="136"/>
      <c r="AJR407" s="136"/>
      <c r="AJS407" s="136"/>
      <c r="AJT407" s="136"/>
      <c r="AJU407" s="136"/>
      <c r="AJV407" s="136"/>
      <c r="AJW407" s="136"/>
      <c r="AJX407" s="136"/>
      <c r="AJY407" s="136"/>
      <c r="AJZ407" s="136"/>
      <c r="AKA407" s="136"/>
      <c r="AKB407" s="136"/>
      <c r="AKC407" s="136"/>
      <c r="AKD407" s="136"/>
      <c r="AKE407" s="136"/>
      <c r="AKF407" s="136"/>
      <c r="AKG407" s="136"/>
      <c r="AKH407" s="136"/>
      <c r="AKI407" s="136"/>
      <c r="AKJ407" s="136"/>
      <c r="AKK407" s="136"/>
      <c r="AKL407" s="136"/>
      <c r="AKM407" s="136"/>
      <c r="AKN407" s="136"/>
      <c r="AKO407" s="136"/>
      <c r="AKP407" s="136"/>
      <c r="AKQ407" s="136"/>
      <c r="AKR407" s="136"/>
      <c r="AKS407" s="136"/>
      <c r="AKT407" s="136"/>
      <c r="AKU407" s="136"/>
      <c r="AKV407" s="136"/>
      <c r="AKW407" s="136"/>
      <c r="AKX407" s="136"/>
      <c r="AKY407" s="136"/>
      <c r="AKZ407" s="136"/>
      <c r="ALA407" s="136"/>
      <c r="ALB407" s="136"/>
      <c r="ALC407" s="136"/>
      <c r="ALD407" s="136"/>
      <c r="ALE407" s="136"/>
      <c r="ALF407" s="136"/>
      <c r="ALG407" s="136"/>
      <c r="ALH407" s="136"/>
      <c r="ALI407" s="136"/>
      <c r="ALJ407" s="136"/>
      <c r="ALK407" s="136"/>
      <c r="ALL407" s="136"/>
      <c r="ALM407" s="136"/>
      <c r="ALN407" s="136"/>
      <c r="ALO407" s="136"/>
      <c r="ALP407" s="136"/>
      <c r="ALQ407" s="136"/>
      <c r="ALR407" s="136"/>
      <c r="ALS407" s="136"/>
      <c r="ALT407" s="136"/>
      <c r="ALU407" s="136"/>
      <c r="ALV407" s="136"/>
      <c r="ALW407" s="136"/>
      <c r="ALX407" s="136"/>
      <c r="ALY407" s="136"/>
      <c r="ALZ407" s="136"/>
      <c r="AMA407" s="136"/>
      <c r="AMB407" s="136"/>
      <c r="AMC407" s="136"/>
      <c r="AMD407" s="136"/>
      <c r="AME407" s="136"/>
      <c r="AMF407" s="136"/>
      <c r="AMG407" s="136"/>
      <c r="AMH407" s="136"/>
      <c r="AMI407" s="136"/>
    </row>
    <row r="408" spans="1:1023" x14ac:dyDescent="0.25">
      <c r="A408" s="245" t="s">
        <v>2233</v>
      </c>
      <c r="B408" s="193">
        <v>408</v>
      </c>
      <c r="C408" s="261" t="s">
        <v>26078</v>
      </c>
      <c r="D408" s="209" t="s">
        <v>6459</v>
      </c>
      <c r="E408" s="222"/>
      <c r="F408" s="222">
        <v>3</v>
      </c>
      <c r="G408" s="211">
        <v>3</v>
      </c>
      <c r="H408" s="211">
        <v>3</v>
      </c>
      <c r="I408" s="367">
        <v>7.7</v>
      </c>
      <c r="K408" s="409">
        <v>1</v>
      </c>
      <c r="L408" s="409" t="s">
        <v>770</v>
      </c>
      <c r="O408" s="413"/>
      <c r="P408" s="409">
        <v>1</v>
      </c>
      <c r="Q408" s="409">
        <v>2</v>
      </c>
      <c r="R408" s="409">
        <v>2</v>
      </c>
      <c r="U408" s="417"/>
      <c r="V408" s="275">
        <f>IF(O408=1,10,100)</f>
        <v>100</v>
      </c>
      <c r="W408" s="275">
        <f>IF(O408=1,1,IF(O408=2,10,100))</f>
        <v>100</v>
      </c>
      <c r="X408" s="275">
        <f>IF(O408=3,20,100)</f>
        <v>100</v>
      </c>
      <c r="Y408" s="308">
        <v>1</v>
      </c>
      <c r="Z408" s="308">
        <v>0.2</v>
      </c>
      <c r="AA408" s="276">
        <f>IF(OR(EXACT(Q408,"1A"),EXACT(Q408,"1B")),0.1,IF(Q408=2,1,100))</f>
        <v>1</v>
      </c>
      <c r="AB408" s="276">
        <f>IF(OR(EXACT(R408,"1A"),EXACT(R408,"1B")),0.1,IF(R408=2,1,100))</f>
        <v>1</v>
      </c>
      <c r="AC408" s="276">
        <f>IF(OR(EXACT(S408,"1A"),EXACT(S408,"1B")),0.3,IF(S408=2,3,100))</f>
        <v>100</v>
      </c>
      <c r="AF408" s="277">
        <f>IF(OR(OR(EXACT(J408,"1A"),EXACT(J408,"1B"),EXACT(J408,"1C")),K408=1),1,IF(K408=2,10,100))</f>
        <v>1</v>
      </c>
      <c r="AG408" s="277">
        <f>IF(OR(EXACT(J408,"1A"),EXACT(J408,"1B"),EXACT(J408,"1C")),1,IF(J408=2,10,100))</f>
        <v>100</v>
      </c>
      <c r="AH408" s="277">
        <f>IF(OR(EXACT(J408,"1A"),EXACT(J408,"1B"),EXACT(J408,"1C"),K408=1),3,100)</f>
        <v>3</v>
      </c>
      <c r="AI408" s="277">
        <f>IF(OR(EXACT(J408,"1A"),EXACT(J408,"1B"),EXACT(J408,"1C")),5,100)</f>
        <v>100</v>
      </c>
      <c r="AJ408" s="263" t="s">
        <v>25591</v>
      </c>
      <c r="AK408" s="309">
        <v>1</v>
      </c>
      <c r="AL408" s="222">
        <v>1</v>
      </c>
      <c r="AM408" s="251"/>
      <c r="AN408" s="220">
        <v>1</v>
      </c>
      <c r="AO408" s="220">
        <v>1</v>
      </c>
      <c r="AP408" s="310" t="s">
        <v>6460</v>
      </c>
      <c r="AQ408" s="199" t="s">
        <v>6464</v>
      </c>
    </row>
    <row r="409" spans="1:1023" x14ac:dyDescent="0.25">
      <c r="A409" s="192" t="s">
        <v>6462</v>
      </c>
      <c r="B409" s="193">
        <v>409</v>
      </c>
      <c r="C409" s="261" t="s">
        <v>26079</v>
      </c>
      <c r="D409" s="209" t="s">
        <v>6461</v>
      </c>
      <c r="E409" s="253" t="s">
        <v>6463</v>
      </c>
      <c r="F409" s="220">
        <v>4</v>
      </c>
      <c r="G409" s="209">
        <v>3</v>
      </c>
      <c r="H409" s="209">
        <v>3</v>
      </c>
      <c r="I409" s="367">
        <v>4.9500000000000002E-2</v>
      </c>
      <c r="J409" s="409">
        <v>2</v>
      </c>
      <c r="K409" s="409">
        <v>2</v>
      </c>
      <c r="N409" s="412"/>
      <c r="O409" s="415">
        <v>3</v>
      </c>
      <c r="P409" s="409">
        <v>1</v>
      </c>
      <c r="V409" s="256">
        <f>IF(N409=1,10,100)</f>
        <v>100</v>
      </c>
      <c r="W409" s="268">
        <f>IF(N409=1,1,IF(N409=2,10,100))</f>
        <v>100</v>
      </c>
      <c r="X409" s="256">
        <f>IF(N409=3,20,100)</f>
        <v>100</v>
      </c>
      <c r="Y409" s="256">
        <f>IF(P409=1,10,100)</f>
        <v>10</v>
      </c>
      <c r="Z409" s="256">
        <f>IF(P409=1,1,IF(P409=2,10,100))</f>
        <v>1</v>
      </c>
      <c r="AA409" s="257">
        <f>IF(OR(EXACT(Q409,"1A"),EXACT(Q409,"1B")),0.1,IF(Q409=2,1,100))</f>
        <v>100</v>
      </c>
      <c r="AB409" s="257">
        <f>IF(OR(EXACT(R409,"1A"),EXACT(R409,"1B")),0.1,IF(R409=2,1,100))</f>
        <v>100</v>
      </c>
      <c r="AC409" s="257">
        <f>IF(OR(EXACT(S409,"1A"),EXACT(S409,"1B")),0.3,IF(S409=2,3,100))</f>
        <v>100</v>
      </c>
      <c r="AF409" s="249">
        <f>IF(OR(OR(EXACT(J409,"1A"),EXACT(J409,"1B"),EXACT(J409,"1C")),K409=1),1,IF(K409=2,10,100))</f>
        <v>10</v>
      </c>
      <c r="AG409" s="249">
        <f>IF(OR(EXACT(J409,"1A"),EXACT(J409,"1B"),EXACT(J409,"1C")),1,IF(J409=2,10,100))</f>
        <v>10</v>
      </c>
      <c r="AH409" s="249">
        <f>IF(OR(EXACT(J409,"1A"),EXACT(J409,"1B"),EXACT(J409,"1C"),K409=1),3,100)</f>
        <v>100</v>
      </c>
      <c r="AI409" s="249">
        <f>IF(OR(EXACT(J409,"1A"),EXACT(J409,"1B"),EXACT(J409,"1C")),5,100)</f>
        <v>100</v>
      </c>
      <c r="AJ409" s="269" t="s">
        <v>26080</v>
      </c>
      <c r="AK409" s="221">
        <v>1</v>
      </c>
      <c r="AL409" s="221">
        <v>1</v>
      </c>
      <c r="AM409" s="251"/>
      <c r="AN409" s="220">
        <v>1</v>
      </c>
      <c r="AO409" s="220">
        <v>1</v>
      </c>
      <c r="AQ409" s="199" t="s">
        <v>6465</v>
      </c>
    </row>
    <row r="410" spans="1:1023" x14ac:dyDescent="0.25">
      <c r="A410" s="245" t="s">
        <v>1256</v>
      </c>
      <c r="B410" s="193">
        <v>410</v>
      </c>
      <c r="C410" s="261" t="s">
        <v>26081</v>
      </c>
      <c r="D410" s="209" t="s">
        <v>1257</v>
      </c>
      <c r="E410" s="136"/>
      <c r="F410" s="220">
        <v>3</v>
      </c>
      <c r="G410" s="209">
        <v>3</v>
      </c>
      <c r="H410" s="209">
        <v>3</v>
      </c>
      <c r="I410" s="367"/>
      <c r="J410" s="443"/>
      <c r="K410" s="161"/>
      <c r="L410" s="161"/>
      <c r="M410" s="161"/>
      <c r="N410" s="161"/>
      <c r="O410" s="161"/>
      <c r="P410" s="461"/>
      <c r="Q410" s="409">
        <v>2</v>
      </c>
      <c r="R410" s="161"/>
      <c r="S410" s="161"/>
      <c r="T410" s="161"/>
      <c r="U410" s="161"/>
      <c r="V410" s="256">
        <f>IF(O410=1,10,100)</f>
        <v>100</v>
      </c>
      <c r="W410" s="256">
        <f>IF(O410=1,1,IF(O410=2,10,100))</f>
        <v>100</v>
      </c>
      <c r="X410" s="256">
        <f>IF(O410=3,20,100)</f>
        <v>100</v>
      </c>
      <c r="Y410" s="256">
        <f>IF(P410=1,10,100)</f>
        <v>100</v>
      </c>
      <c r="Z410" s="256">
        <f>IF(P410=1,1,IF(P410=2,10,100))</f>
        <v>100</v>
      </c>
      <c r="AA410" s="257">
        <f>IF(OR(EXACT(Q410,"1A"),EXACT(Q410,"1B")),0.1,IF(Q410=2,1,100))</f>
        <v>1</v>
      </c>
      <c r="AB410" s="257">
        <f>IF(OR(EXACT(R410,"1A"),EXACT(R410,"1B")),0.1,IF(R410=2,1,100))</f>
        <v>100</v>
      </c>
      <c r="AC410" s="257">
        <f>IF(OR(EXACT(S410,"1A"),EXACT(S410,"1B")),0.3,IF(S410=2,3,100))</f>
        <v>100</v>
      </c>
      <c r="AD410" s="136"/>
      <c r="AE410" s="136"/>
      <c r="AF410" s="249">
        <f>IF(OR(OR(EXACT(J410,"1A"),EXACT(J410,"1B"),EXACT(J410,"1C")),K410=1),1,IF(K410=2,10,100))</f>
        <v>100</v>
      </c>
      <c r="AG410" s="249">
        <f>IF(OR(EXACT(J410,"1A"),EXACT(J410,"1B"),EXACT(J410,"1C")),1,IF(J410=2,10,100))</f>
        <v>100</v>
      </c>
      <c r="AH410" s="249">
        <f>IF(OR(EXACT(J410,"1A"),EXACT(J410,"1B"),EXACT(J410,"1C"),K410=1),3,100)</f>
        <v>100</v>
      </c>
      <c r="AI410" s="249">
        <f>IF(OR(EXACT(J410,"1A"),EXACT(J410,"1B"),EXACT(J410,"1C")),5,100)</f>
        <v>100</v>
      </c>
      <c r="AJ410" s="251"/>
      <c r="AK410" s="136"/>
      <c r="AL410" s="220">
        <v>2</v>
      </c>
      <c r="AM410" s="251"/>
      <c r="AN410" s="136"/>
      <c r="AO410" s="136"/>
      <c r="AP410" s="136"/>
      <c r="AQ410" s="285" t="s">
        <v>1258</v>
      </c>
      <c r="AR410" s="136"/>
      <c r="AS410" s="136"/>
      <c r="AT410" s="136"/>
      <c r="AU410" s="136"/>
      <c r="AV410" s="136"/>
      <c r="AW410" s="136"/>
      <c r="AX410" s="136"/>
      <c r="AY410" s="136"/>
      <c r="AZ410" s="136"/>
      <c r="BA410" s="136"/>
      <c r="BB410" s="136"/>
      <c r="BC410" s="136"/>
      <c r="BD410" s="136"/>
      <c r="BE410" s="136"/>
      <c r="BF410" s="136"/>
      <c r="BG410" s="136"/>
      <c r="BH410" s="136"/>
      <c r="BI410" s="136"/>
      <c r="BJ410" s="136"/>
      <c r="BK410" s="136"/>
      <c r="BL410" s="136"/>
      <c r="BM410" s="136"/>
      <c r="BN410" s="136"/>
      <c r="BO410" s="136"/>
      <c r="BP410" s="136"/>
      <c r="BQ410" s="136"/>
      <c r="BR410" s="136"/>
      <c r="BS410" s="136"/>
      <c r="BT410" s="136"/>
      <c r="BU410" s="136"/>
      <c r="BV410" s="136"/>
      <c r="BW410" s="136"/>
      <c r="BX410" s="136"/>
      <c r="BY410" s="136"/>
      <c r="BZ410" s="136"/>
      <c r="CA410" s="136"/>
      <c r="CB410" s="136"/>
      <c r="CC410" s="136"/>
      <c r="CD410" s="136"/>
      <c r="CE410" s="136"/>
      <c r="CF410" s="136"/>
      <c r="CG410" s="136"/>
      <c r="CH410" s="136"/>
      <c r="CI410" s="136"/>
      <c r="CJ410" s="136"/>
      <c r="CK410" s="136"/>
      <c r="CL410" s="136"/>
      <c r="CM410" s="136"/>
      <c r="CN410" s="136"/>
      <c r="CO410" s="136"/>
      <c r="CP410" s="136"/>
      <c r="CQ410" s="136"/>
      <c r="CR410" s="136"/>
      <c r="CS410" s="136"/>
      <c r="CT410" s="136"/>
      <c r="CU410" s="136"/>
      <c r="CV410" s="136"/>
      <c r="CW410" s="136"/>
      <c r="CX410" s="136"/>
      <c r="CY410" s="136"/>
      <c r="CZ410" s="136"/>
      <c r="DA410" s="136"/>
      <c r="DB410" s="136"/>
      <c r="DC410" s="136"/>
      <c r="DD410" s="136"/>
      <c r="DE410" s="136"/>
      <c r="DF410" s="136"/>
      <c r="DG410" s="136"/>
      <c r="DH410" s="136"/>
      <c r="DI410" s="136"/>
      <c r="DJ410" s="136"/>
      <c r="DK410" s="136"/>
      <c r="DL410" s="136"/>
      <c r="DM410" s="136"/>
      <c r="DN410" s="136"/>
      <c r="DO410" s="136"/>
      <c r="DP410" s="136"/>
      <c r="DQ410" s="136"/>
      <c r="DR410" s="136"/>
      <c r="DS410" s="136"/>
      <c r="DT410" s="136"/>
      <c r="DU410" s="136"/>
      <c r="DV410" s="136"/>
      <c r="DW410" s="136"/>
      <c r="DX410" s="136"/>
      <c r="DY410" s="136"/>
      <c r="DZ410" s="136"/>
      <c r="EA410" s="136"/>
      <c r="EB410" s="136"/>
      <c r="EC410" s="136"/>
      <c r="ED410" s="136"/>
      <c r="EE410" s="136"/>
      <c r="EF410" s="136"/>
      <c r="EG410" s="136"/>
      <c r="EH410" s="136"/>
      <c r="EI410" s="136"/>
      <c r="EJ410" s="136"/>
      <c r="EK410" s="136"/>
      <c r="EL410" s="136"/>
      <c r="EM410" s="136"/>
      <c r="EN410" s="136"/>
      <c r="EO410" s="136"/>
      <c r="EP410" s="136"/>
      <c r="EQ410" s="136"/>
      <c r="ER410" s="136"/>
      <c r="ES410" s="136"/>
      <c r="ET410" s="136"/>
      <c r="EU410" s="136"/>
      <c r="EV410" s="136"/>
      <c r="EW410" s="136"/>
      <c r="EX410" s="136"/>
      <c r="EY410" s="136"/>
      <c r="EZ410" s="136"/>
      <c r="FA410" s="136"/>
      <c r="FB410" s="136"/>
      <c r="FC410" s="136"/>
      <c r="FD410" s="136"/>
      <c r="FE410" s="136"/>
      <c r="FF410" s="136"/>
      <c r="FG410" s="136"/>
      <c r="FH410" s="136"/>
      <c r="FI410" s="136"/>
      <c r="FJ410" s="136"/>
      <c r="FK410" s="136"/>
      <c r="FL410" s="136"/>
      <c r="FM410" s="136"/>
      <c r="FN410" s="136"/>
      <c r="FO410" s="136"/>
      <c r="FP410" s="136"/>
      <c r="FQ410" s="136"/>
      <c r="FR410" s="136"/>
      <c r="FS410" s="136"/>
      <c r="FT410" s="136"/>
      <c r="FU410" s="136"/>
      <c r="FV410" s="136"/>
      <c r="FW410" s="136"/>
      <c r="FX410" s="136"/>
      <c r="FY410" s="136"/>
      <c r="FZ410" s="136"/>
      <c r="GA410" s="136"/>
      <c r="GB410" s="136"/>
      <c r="GC410" s="136"/>
      <c r="GD410" s="136"/>
      <c r="GE410" s="136"/>
      <c r="GF410" s="136"/>
      <c r="GG410" s="136"/>
      <c r="GH410" s="136"/>
      <c r="GI410" s="136"/>
      <c r="GJ410" s="136"/>
      <c r="GK410" s="136"/>
      <c r="GL410" s="136"/>
      <c r="GM410" s="136"/>
      <c r="GN410" s="136"/>
      <c r="GO410" s="136"/>
      <c r="GP410" s="136"/>
      <c r="GQ410" s="136"/>
      <c r="GR410" s="136"/>
      <c r="GS410" s="136"/>
      <c r="GT410" s="136"/>
      <c r="GU410" s="136"/>
      <c r="GV410" s="136"/>
      <c r="GW410" s="136"/>
      <c r="GX410" s="136"/>
      <c r="GY410" s="136"/>
      <c r="GZ410" s="136"/>
      <c r="HA410" s="136"/>
      <c r="HB410" s="136"/>
      <c r="HC410" s="136"/>
      <c r="HD410" s="136"/>
      <c r="HE410" s="136"/>
      <c r="HF410" s="136"/>
      <c r="HG410" s="136"/>
      <c r="HH410" s="136"/>
      <c r="HI410" s="136"/>
      <c r="HJ410" s="136"/>
      <c r="HK410" s="136"/>
      <c r="HL410" s="136"/>
      <c r="HM410" s="136"/>
      <c r="HN410" s="136"/>
      <c r="HO410" s="136"/>
      <c r="HP410" s="136"/>
      <c r="HQ410" s="136"/>
      <c r="HR410" s="136"/>
      <c r="HS410" s="136"/>
      <c r="HT410" s="136"/>
      <c r="HU410" s="136"/>
      <c r="HV410" s="136"/>
      <c r="HW410" s="136"/>
      <c r="HX410" s="136"/>
      <c r="HY410" s="136"/>
      <c r="HZ410" s="136"/>
      <c r="IA410" s="136"/>
      <c r="IB410" s="136"/>
      <c r="IC410" s="136"/>
      <c r="ID410" s="136"/>
      <c r="IE410" s="136"/>
      <c r="IF410" s="136"/>
      <c r="IG410" s="136"/>
      <c r="IH410" s="136"/>
      <c r="II410" s="136"/>
      <c r="IJ410" s="136"/>
      <c r="IK410" s="136"/>
      <c r="IL410" s="136"/>
      <c r="IM410" s="136"/>
      <c r="IN410" s="136"/>
      <c r="IO410" s="136"/>
      <c r="IP410" s="136"/>
      <c r="IQ410" s="136"/>
      <c r="IR410" s="136"/>
      <c r="IS410" s="136"/>
      <c r="IT410" s="136"/>
      <c r="IU410" s="136"/>
      <c r="IV410" s="136"/>
      <c r="IW410" s="136"/>
      <c r="IX410" s="136"/>
      <c r="IY410" s="136"/>
      <c r="IZ410" s="136"/>
      <c r="JA410" s="136"/>
      <c r="JB410" s="136"/>
      <c r="JC410" s="136"/>
      <c r="JD410" s="136"/>
      <c r="JE410" s="136"/>
      <c r="JF410" s="136"/>
      <c r="JG410" s="136"/>
      <c r="JH410" s="136"/>
      <c r="JI410" s="136"/>
      <c r="JJ410" s="136"/>
      <c r="JK410" s="136"/>
      <c r="JL410" s="136"/>
      <c r="JM410" s="136"/>
      <c r="JN410" s="136"/>
      <c r="JO410" s="136"/>
      <c r="JP410" s="136"/>
      <c r="JQ410" s="136"/>
      <c r="JR410" s="136"/>
      <c r="JS410" s="136"/>
      <c r="JT410" s="136"/>
      <c r="JU410" s="136"/>
      <c r="JV410" s="136"/>
      <c r="JW410" s="136"/>
      <c r="JX410" s="136"/>
      <c r="JY410" s="136"/>
      <c r="JZ410" s="136"/>
      <c r="KA410" s="136"/>
      <c r="KB410" s="136"/>
      <c r="KC410" s="136"/>
      <c r="KD410" s="136"/>
      <c r="KE410" s="136"/>
      <c r="KF410" s="136"/>
      <c r="KG410" s="136"/>
      <c r="KH410" s="136"/>
      <c r="KI410" s="136"/>
      <c r="KJ410" s="136"/>
      <c r="KK410" s="136"/>
      <c r="KL410" s="136"/>
      <c r="KM410" s="136"/>
      <c r="KN410" s="136"/>
      <c r="KO410" s="136"/>
      <c r="KP410" s="136"/>
      <c r="KQ410" s="136"/>
      <c r="KR410" s="136"/>
      <c r="KS410" s="136"/>
      <c r="KT410" s="136"/>
      <c r="KU410" s="136"/>
      <c r="KV410" s="136"/>
      <c r="KW410" s="136"/>
      <c r="KX410" s="136"/>
      <c r="KY410" s="136"/>
      <c r="KZ410" s="136"/>
      <c r="LA410" s="136"/>
      <c r="LB410" s="136"/>
      <c r="LC410" s="136"/>
      <c r="LD410" s="136"/>
      <c r="LE410" s="136"/>
      <c r="LF410" s="136"/>
      <c r="LG410" s="136"/>
      <c r="LH410" s="136"/>
      <c r="LI410" s="136"/>
      <c r="LJ410" s="136"/>
      <c r="LK410" s="136"/>
      <c r="LL410" s="136"/>
      <c r="LM410" s="136"/>
      <c r="LN410" s="136"/>
      <c r="LO410" s="136"/>
      <c r="LP410" s="136"/>
      <c r="LQ410" s="136"/>
      <c r="LR410" s="136"/>
      <c r="LS410" s="136"/>
      <c r="LT410" s="136"/>
      <c r="LU410" s="136"/>
      <c r="LV410" s="136"/>
      <c r="LW410" s="136"/>
      <c r="LX410" s="136"/>
      <c r="LY410" s="136"/>
      <c r="LZ410" s="136"/>
      <c r="MA410" s="136"/>
      <c r="MB410" s="136"/>
      <c r="MC410" s="136"/>
      <c r="MD410" s="136"/>
      <c r="ME410" s="136"/>
      <c r="MF410" s="136"/>
      <c r="MG410" s="136"/>
      <c r="MH410" s="136"/>
      <c r="MI410" s="136"/>
      <c r="MJ410" s="136"/>
      <c r="MK410" s="136"/>
      <c r="ML410" s="136"/>
      <c r="MM410" s="136"/>
      <c r="MN410" s="136"/>
      <c r="MO410" s="136"/>
      <c r="MP410" s="136"/>
      <c r="MQ410" s="136"/>
      <c r="MR410" s="136"/>
      <c r="MS410" s="136"/>
      <c r="MT410" s="136"/>
      <c r="MU410" s="136"/>
      <c r="MV410" s="136"/>
      <c r="MW410" s="136"/>
      <c r="MX410" s="136"/>
      <c r="MY410" s="136"/>
      <c r="MZ410" s="136"/>
      <c r="NA410" s="136"/>
      <c r="NB410" s="136"/>
      <c r="NC410" s="136"/>
      <c r="ND410" s="136"/>
      <c r="NE410" s="136"/>
      <c r="NF410" s="136"/>
      <c r="NG410" s="136"/>
      <c r="NH410" s="136"/>
      <c r="NI410" s="136"/>
      <c r="NJ410" s="136"/>
      <c r="NK410" s="136"/>
      <c r="NL410" s="136"/>
      <c r="NM410" s="136"/>
      <c r="NN410" s="136"/>
      <c r="NO410" s="136"/>
      <c r="NP410" s="136"/>
      <c r="NQ410" s="136"/>
      <c r="NR410" s="136"/>
      <c r="NS410" s="136"/>
      <c r="NT410" s="136"/>
      <c r="NU410" s="136"/>
      <c r="NV410" s="136"/>
      <c r="NW410" s="136"/>
      <c r="NX410" s="136"/>
      <c r="NY410" s="136"/>
      <c r="NZ410" s="136"/>
      <c r="OA410" s="136"/>
      <c r="OB410" s="136"/>
      <c r="OC410" s="136"/>
      <c r="OD410" s="136"/>
      <c r="OE410" s="136"/>
      <c r="OF410" s="136"/>
      <c r="OG410" s="136"/>
      <c r="OH410" s="136"/>
      <c r="OI410" s="136"/>
      <c r="OJ410" s="136"/>
      <c r="OK410" s="136"/>
      <c r="OL410" s="136"/>
      <c r="OM410" s="136"/>
      <c r="ON410" s="136"/>
      <c r="OO410" s="136"/>
      <c r="OP410" s="136"/>
      <c r="OQ410" s="136"/>
      <c r="OR410" s="136"/>
      <c r="OS410" s="136"/>
      <c r="OT410" s="136"/>
      <c r="OU410" s="136"/>
      <c r="OV410" s="136"/>
      <c r="OW410" s="136"/>
      <c r="OX410" s="136"/>
      <c r="OY410" s="136"/>
      <c r="OZ410" s="136"/>
      <c r="PA410" s="136"/>
      <c r="PB410" s="136"/>
      <c r="PC410" s="136"/>
      <c r="PD410" s="136"/>
      <c r="PE410" s="136"/>
      <c r="PF410" s="136"/>
      <c r="PG410" s="136"/>
      <c r="PH410" s="136"/>
      <c r="PI410" s="136"/>
      <c r="PJ410" s="136"/>
      <c r="PK410" s="136"/>
      <c r="PL410" s="136"/>
      <c r="PM410" s="136"/>
      <c r="PN410" s="136"/>
      <c r="PO410" s="136"/>
      <c r="PP410" s="136"/>
      <c r="PQ410" s="136"/>
      <c r="PR410" s="136"/>
      <c r="PS410" s="136"/>
      <c r="PT410" s="136"/>
      <c r="PU410" s="136"/>
      <c r="PV410" s="136"/>
      <c r="PW410" s="136"/>
      <c r="PX410" s="136"/>
      <c r="PY410" s="136"/>
      <c r="PZ410" s="136"/>
      <c r="QA410" s="136"/>
      <c r="QB410" s="136"/>
      <c r="QC410" s="136"/>
      <c r="QD410" s="136"/>
      <c r="QE410" s="136"/>
      <c r="QF410" s="136"/>
      <c r="QG410" s="136"/>
      <c r="QH410" s="136"/>
      <c r="QI410" s="136"/>
      <c r="QJ410" s="136"/>
      <c r="QK410" s="136"/>
      <c r="QL410" s="136"/>
      <c r="QM410" s="136"/>
      <c r="QN410" s="136"/>
      <c r="QO410" s="136"/>
      <c r="QP410" s="136"/>
      <c r="QQ410" s="136"/>
      <c r="QR410" s="136"/>
      <c r="QS410" s="136"/>
      <c r="QT410" s="136"/>
      <c r="QU410" s="136"/>
      <c r="QV410" s="136"/>
      <c r="QW410" s="136"/>
      <c r="QX410" s="136"/>
      <c r="QY410" s="136"/>
      <c r="QZ410" s="136"/>
      <c r="RA410" s="136"/>
      <c r="RB410" s="136"/>
      <c r="RC410" s="136"/>
      <c r="RD410" s="136"/>
      <c r="RE410" s="136"/>
      <c r="RF410" s="136"/>
      <c r="RG410" s="136"/>
      <c r="RH410" s="136"/>
      <c r="RI410" s="136"/>
      <c r="RJ410" s="136"/>
      <c r="RK410" s="136"/>
      <c r="RL410" s="136"/>
      <c r="RM410" s="136"/>
      <c r="RN410" s="136"/>
      <c r="RO410" s="136"/>
      <c r="RP410" s="136"/>
      <c r="RQ410" s="136"/>
      <c r="RR410" s="136"/>
      <c r="RS410" s="136"/>
      <c r="RT410" s="136"/>
      <c r="RU410" s="136"/>
      <c r="RV410" s="136"/>
      <c r="RW410" s="136"/>
      <c r="RX410" s="136"/>
      <c r="RY410" s="136"/>
      <c r="RZ410" s="136"/>
      <c r="SA410" s="136"/>
      <c r="SB410" s="136"/>
      <c r="SC410" s="136"/>
      <c r="SD410" s="136"/>
      <c r="SE410" s="136"/>
      <c r="SF410" s="136"/>
      <c r="SG410" s="136"/>
      <c r="SH410" s="136"/>
      <c r="SI410" s="136"/>
      <c r="SJ410" s="136"/>
      <c r="SK410" s="136"/>
      <c r="SL410" s="136"/>
      <c r="SM410" s="136"/>
      <c r="SN410" s="136"/>
      <c r="SO410" s="136"/>
      <c r="SP410" s="136"/>
      <c r="SQ410" s="136"/>
      <c r="SR410" s="136"/>
      <c r="SS410" s="136"/>
      <c r="ST410" s="136"/>
      <c r="SU410" s="136"/>
      <c r="SV410" s="136"/>
      <c r="SW410" s="136"/>
      <c r="SX410" s="136"/>
      <c r="SY410" s="136"/>
      <c r="SZ410" s="136"/>
      <c r="TA410" s="136"/>
      <c r="TB410" s="136"/>
      <c r="TC410" s="136"/>
      <c r="TD410" s="136"/>
      <c r="TE410" s="136"/>
      <c r="TF410" s="136"/>
      <c r="TG410" s="136"/>
      <c r="TH410" s="136"/>
      <c r="TI410" s="136"/>
      <c r="TJ410" s="136"/>
      <c r="TK410" s="136"/>
      <c r="TL410" s="136"/>
      <c r="TM410" s="136"/>
      <c r="TN410" s="136"/>
      <c r="TO410" s="136"/>
      <c r="TP410" s="136"/>
      <c r="TQ410" s="136"/>
      <c r="TR410" s="136"/>
      <c r="TS410" s="136"/>
      <c r="TT410" s="136"/>
      <c r="TU410" s="136"/>
      <c r="TV410" s="136"/>
      <c r="TW410" s="136"/>
      <c r="TX410" s="136"/>
      <c r="TY410" s="136"/>
      <c r="TZ410" s="136"/>
      <c r="UA410" s="136"/>
      <c r="UB410" s="136"/>
      <c r="UC410" s="136"/>
      <c r="UD410" s="136"/>
      <c r="UE410" s="136"/>
      <c r="UF410" s="136"/>
      <c r="UG410" s="136"/>
      <c r="UH410" s="136"/>
      <c r="UI410" s="136"/>
      <c r="UJ410" s="136"/>
      <c r="UK410" s="136"/>
      <c r="UL410" s="136"/>
      <c r="UM410" s="136"/>
      <c r="UN410" s="136"/>
      <c r="UO410" s="136"/>
      <c r="UP410" s="136"/>
      <c r="UQ410" s="136"/>
      <c r="UR410" s="136"/>
      <c r="US410" s="136"/>
      <c r="UT410" s="136"/>
      <c r="UU410" s="136"/>
      <c r="UV410" s="136"/>
      <c r="UW410" s="136"/>
      <c r="UX410" s="136"/>
      <c r="UY410" s="136"/>
      <c r="UZ410" s="136"/>
      <c r="VA410" s="136"/>
      <c r="VB410" s="136"/>
      <c r="VC410" s="136"/>
      <c r="VD410" s="136"/>
      <c r="VE410" s="136"/>
      <c r="VF410" s="136"/>
      <c r="VG410" s="136"/>
      <c r="VH410" s="136"/>
      <c r="VI410" s="136"/>
      <c r="VJ410" s="136"/>
      <c r="VK410" s="136"/>
      <c r="VL410" s="136"/>
      <c r="VM410" s="136"/>
      <c r="VN410" s="136"/>
      <c r="VO410" s="136"/>
      <c r="VP410" s="136"/>
      <c r="VQ410" s="136"/>
      <c r="VR410" s="136"/>
      <c r="VS410" s="136"/>
      <c r="VT410" s="136"/>
      <c r="VU410" s="136"/>
      <c r="VV410" s="136"/>
      <c r="VW410" s="136"/>
      <c r="VX410" s="136"/>
      <c r="VY410" s="136"/>
      <c r="VZ410" s="136"/>
      <c r="WA410" s="136"/>
      <c r="WB410" s="136"/>
      <c r="WC410" s="136"/>
      <c r="WD410" s="136"/>
      <c r="WE410" s="136"/>
      <c r="WF410" s="136"/>
      <c r="WG410" s="136"/>
      <c r="WH410" s="136"/>
      <c r="WI410" s="136"/>
      <c r="WJ410" s="136"/>
      <c r="WK410" s="136"/>
      <c r="WL410" s="136"/>
      <c r="WM410" s="136"/>
      <c r="WN410" s="136"/>
      <c r="WO410" s="136"/>
      <c r="WP410" s="136"/>
      <c r="WQ410" s="136"/>
      <c r="WR410" s="136"/>
      <c r="WS410" s="136"/>
      <c r="WT410" s="136"/>
      <c r="WU410" s="136"/>
      <c r="WV410" s="136"/>
      <c r="WW410" s="136"/>
      <c r="WX410" s="136"/>
      <c r="WY410" s="136"/>
      <c r="WZ410" s="136"/>
      <c r="XA410" s="136"/>
      <c r="XB410" s="136"/>
      <c r="XC410" s="136"/>
      <c r="XD410" s="136"/>
      <c r="XE410" s="136"/>
      <c r="XF410" s="136"/>
      <c r="XG410" s="136"/>
      <c r="XH410" s="136"/>
      <c r="XI410" s="136"/>
      <c r="XJ410" s="136"/>
      <c r="XK410" s="136"/>
      <c r="XL410" s="136"/>
      <c r="XM410" s="136"/>
      <c r="XN410" s="136"/>
      <c r="XO410" s="136"/>
      <c r="XP410" s="136"/>
      <c r="XQ410" s="136"/>
      <c r="XR410" s="136"/>
      <c r="XS410" s="136"/>
      <c r="XT410" s="136"/>
      <c r="XU410" s="136"/>
      <c r="XV410" s="136"/>
      <c r="XW410" s="136"/>
      <c r="XX410" s="136"/>
      <c r="XY410" s="136"/>
      <c r="XZ410" s="136"/>
      <c r="YA410" s="136"/>
      <c r="YB410" s="136"/>
      <c r="YC410" s="136"/>
      <c r="YD410" s="136"/>
      <c r="YE410" s="136"/>
      <c r="YF410" s="136"/>
      <c r="YG410" s="136"/>
      <c r="YH410" s="136"/>
      <c r="YI410" s="136"/>
      <c r="YJ410" s="136"/>
      <c r="YK410" s="136"/>
      <c r="YL410" s="136"/>
      <c r="YM410" s="136"/>
      <c r="YN410" s="136"/>
      <c r="YO410" s="136"/>
      <c r="YP410" s="136"/>
      <c r="YQ410" s="136"/>
      <c r="YR410" s="136"/>
      <c r="YS410" s="136"/>
      <c r="YT410" s="136"/>
      <c r="YU410" s="136"/>
      <c r="YV410" s="136"/>
      <c r="YW410" s="136"/>
      <c r="YX410" s="136"/>
      <c r="YY410" s="136"/>
      <c r="YZ410" s="136"/>
      <c r="ZA410" s="136"/>
      <c r="ZB410" s="136"/>
      <c r="ZC410" s="136"/>
      <c r="ZD410" s="136"/>
      <c r="ZE410" s="136"/>
      <c r="ZF410" s="136"/>
      <c r="ZG410" s="136"/>
      <c r="ZH410" s="136"/>
      <c r="ZI410" s="136"/>
      <c r="ZJ410" s="136"/>
      <c r="ZK410" s="136"/>
      <c r="ZL410" s="136"/>
      <c r="ZM410" s="136"/>
      <c r="ZN410" s="136"/>
      <c r="ZO410" s="136"/>
      <c r="ZP410" s="136"/>
      <c r="ZQ410" s="136"/>
      <c r="ZR410" s="136"/>
      <c r="ZS410" s="136"/>
      <c r="ZT410" s="136"/>
      <c r="ZU410" s="136"/>
      <c r="ZV410" s="136"/>
      <c r="ZW410" s="136"/>
      <c r="ZX410" s="136"/>
      <c r="ZY410" s="136"/>
      <c r="ZZ410" s="136"/>
      <c r="AAA410" s="136"/>
      <c r="AAB410" s="136"/>
      <c r="AAC410" s="136"/>
      <c r="AAD410" s="136"/>
      <c r="AAE410" s="136"/>
      <c r="AAF410" s="136"/>
      <c r="AAG410" s="136"/>
      <c r="AAH410" s="136"/>
      <c r="AAI410" s="136"/>
      <c r="AAJ410" s="136"/>
      <c r="AAK410" s="136"/>
      <c r="AAL410" s="136"/>
      <c r="AAM410" s="136"/>
      <c r="AAN410" s="136"/>
      <c r="AAO410" s="136"/>
      <c r="AAP410" s="136"/>
      <c r="AAQ410" s="136"/>
      <c r="AAR410" s="136"/>
      <c r="AAS410" s="136"/>
      <c r="AAT410" s="136"/>
      <c r="AAU410" s="136"/>
      <c r="AAV410" s="136"/>
      <c r="AAW410" s="136"/>
      <c r="AAX410" s="136"/>
      <c r="AAY410" s="136"/>
      <c r="AAZ410" s="136"/>
      <c r="ABA410" s="136"/>
      <c r="ABB410" s="136"/>
      <c r="ABC410" s="136"/>
      <c r="ABD410" s="136"/>
      <c r="ABE410" s="136"/>
      <c r="ABF410" s="136"/>
      <c r="ABG410" s="136"/>
      <c r="ABH410" s="136"/>
      <c r="ABI410" s="136"/>
      <c r="ABJ410" s="136"/>
      <c r="ABK410" s="136"/>
      <c r="ABL410" s="136"/>
      <c r="ABM410" s="136"/>
      <c r="ABN410" s="136"/>
      <c r="ABO410" s="136"/>
      <c r="ABP410" s="136"/>
      <c r="ABQ410" s="136"/>
      <c r="ABR410" s="136"/>
      <c r="ABS410" s="136"/>
      <c r="ABT410" s="136"/>
      <c r="ABU410" s="136"/>
      <c r="ABV410" s="136"/>
      <c r="ABW410" s="136"/>
      <c r="ABX410" s="136"/>
      <c r="ABY410" s="136"/>
      <c r="ABZ410" s="136"/>
      <c r="ACA410" s="136"/>
      <c r="ACB410" s="136"/>
      <c r="ACC410" s="136"/>
      <c r="ACD410" s="136"/>
      <c r="ACE410" s="136"/>
      <c r="ACF410" s="136"/>
      <c r="ACG410" s="136"/>
      <c r="ACH410" s="136"/>
      <c r="ACI410" s="136"/>
      <c r="ACJ410" s="136"/>
      <c r="ACK410" s="136"/>
      <c r="ACL410" s="136"/>
      <c r="ACM410" s="136"/>
      <c r="ACN410" s="136"/>
      <c r="ACO410" s="136"/>
      <c r="ACP410" s="136"/>
      <c r="ACQ410" s="136"/>
      <c r="ACR410" s="136"/>
      <c r="ACS410" s="136"/>
      <c r="ACT410" s="136"/>
      <c r="ACU410" s="136"/>
      <c r="ACV410" s="136"/>
      <c r="ACW410" s="136"/>
      <c r="ACX410" s="136"/>
      <c r="ACY410" s="136"/>
      <c r="ACZ410" s="136"/>
      <c r="ADA410" s="136"/>
      <c r="ADB410" s="136"/>
      <c r="ADC410" s="136"/>
      <c r="ADD410" s="136"/>
      <c r="ADE410" s="136"/>
      <c r="ADF410" s="136"/>
      <c r="ADG410" s="136"/>
      <c r="ADH410" s="136"/>
      <c r="ADI410" s="136"/>
      <c r="ADJ410" s="136"/>
      <c r="ADK410" s="136"/>
      <c r="ADL410" s="136"/>
      <c r="ADM410" s="136"/>
      <c r="ADN410" s="136"/>
      <c r="ADO410" s="136"/>
      <c r="ADP410" s="136"/>
      <c r="ADQ410" s="136"/>
      <c r="ADR410" s="136"/>
      <c r="ADS410" s="136"/>
      <c r="ADT410" s="136"/>
      <c r="ADU410" s="136"/>
      <c r="ADV410" s="136"/>
      <c r="ADW410" s="136"/>
      <c r="ADX410" s="136"/>
      <c r="ADY410" s="136"/>
      <c r="ADZ410" s="136"/>
      <c r="AEA410" s="136"/>
      <c r="AEB410" s="136"/>
      <c r="AEC410" s="136"/>
      <c r="AED410" s="136"/>
      <c r="AEE410" s="136"/>
      <c r="AEF410" s="136"/>
      <c r="AEG410" s="136"/>
      <c r="AEH410" s="136"/>
      <c r="AEI410" s="136"/>
      <c r="AEJ410" s="136"/>
      <c r="AEK410" s="136"/>
      <c r="AEL410" s="136"/>
      <c r="AEM410" s="136"/>
      <c r="AEN410" s="136"/>
      <c r="AEO410" s="136"/>
      <c r="AEP410" s="136"/>
      <c r="AEQ410" s="136"/>
      <c r="AER410" s="136"/>
      <c r="AES410" s="136"/>
      <c r="AET410" s="136"/>
      <c r="AEU410" s="136"/>
      <c r="AEV410" s="136"/>
      <c r="AEW410" s="136"/>
      <c r="AEX410" s="136"/>
      <c r="AEY410" s="136"/>
      <c r="AEZ410" s="136"/>
      <c r="AFA410" s="136"/>
      <c r="AFB410" s="136"/>
      <c r="AFC410" s="136"/>
      <c r="AFD410" s="136"/>
      <c r="AFE410" s="136"/>
      <c r="AFF410" s="136"/>
      <c r="AFG410" s="136"/>
      <c r="AFH410" s="136"/>
      <c r="AFI410" s="136"/>
      <c r="AFJ410" s="136"/>
      <c r="AFK410" s="136"/>
      <c r="AFL410" s="136"/>
      <c r="AFM410" s="136"/>
      <c r="AFN410" s="136"/>
      <c r="AFO410" s="136"/>
      <c r="AFP410" s="136"/>
      <c r="AFQ410" s="136"/>
      <c r="AFR410" s="136"/>
      <c r="AFS410" s="136"/>
      <c r="AFT410" s="136"/>
      <c r="AFU410" s="136"/>
      <c r="AFV410" s="136"/>
      <c r="AFW410" s="136"/>
      <c r="AFX410" s="136"/>
      <c r="AFY410" s="136"/>
      <c r="AFZ410" s="136"/>
      <c r="AGA410" s="136"/>
      <c r="AGB410" s="136"/>
      <c r="AGC410" s="136"/>
      <c r="AGD410" s="136"/>
      <c r="AGE410" s="136"/>
      <c r="AGF410" s="136"/>
      <c r="AGG410" s="136"/>
      <c r="AGH410" s="136"/>
      <c r="AGI410" s="136"/>
      <c r="AGJ410" s="136"/>
      <c r="AGK410" s="136"/>
      <c r="AGL410" s="136"/>
      <c r="AGM410" s="136"/>
      <c r="AGN410" s="136"/>
      <c r="AGO410" s="136"/>
      <c r="AGP410" s="136"/>
      <c r="AGQ410" s="136"/>
      <c r="AGR410" s="136"/>
      <c r="AGS410" s="136"/>
      <c r="AGT410" s="136"/>
      <c r="AGU410" s="136"/>
      <c r="AGV410" s="136"/>
      <c r="AGW410" s="136"/>
      <c r="AGX410" s="136"/>
      <c r="AGY410" s="136"/>
      <c r="AGZ410" s="136"/>
      <c r="AHA410" s="136"/>
      <c r="AHB410" s="136"/>
      <c r="AHC410" s="136"/>
      <c r="AHD410" s="136"/>
      <c r="AHE410" s="136"/>
      <c r="AHF410" s="136"/>
      <c r="AHG410" s="136"/>
      <c r="AHH410" s="136"/>
      <c r="AHI410" s="136"/>
      <c r="AHJ410" s="136"/>
      <c r="AHK410" s="136"/>
      <c r="AHL410" s="136"/>
      <c r="AHM410" s="136"/>
      <c r="AHN410" s="136"/>
      <c r="AHO410" s="136"/>
      <c r="AHP410" s="136"/>
      <c r="AHQ410" s="136"/>
      <c r="AHR410" s="136"/>
      <c r="AHS410" s="136"/>
      <c r="AHT410" s="136"/>
      <c r="AHU410" s="136"/>
      <c r="AHV410" s="136"/>
      <c r="AHW410" s="136"/>
      <c r="AHX410" s="136"/>
      <c r="AHY410" s="136"/>
      <c r="AHZ410" s="136"/>
      <c r="AIA410" s="136"/>
      <c r="AIB410" s="136"/>
      <c r="AIC410" s="136"/>
      <c r="AID410" s="136"/>
      <c r="AIE410" s="136"/>
      <c r="AIF410" s="136"/>
      <c r="AIG410" s="136"/>
      <c r="AIH410" s="136"/>
      <c r="AII410" s="136"/>
      <c r="AIJ410" s="136"/>
      <c r="AIK410" s="136"/>
      <c r="AIL410" s="136"/>
      <c r="AIM410" s="136"/>
      <c r="AIN410" s="136"/>
      <c r="AIO410" s="136"/>
      <c r="AIP410" s="136"/>
      <c r="AIQ410" s="136"/>
      <c r="AIR410" s="136"/>
      <c r="AIS410" s="136"/>
      <c r="AIT410" s="136"/>
      <c r="AIU410" s="136"/>
      <c r="AIV410" s="136"/>
      <c r="AIW410" s="136"/>
      <c r="AIX410" s="136"/>
      <c r="AIY410" s="136"/>
      <c r="AIZ410" s="136"/>
      <c r="AJA410" s="136"/>
      <c r="AJB410" s="136"/>
      <c r="AJC410" s="136"/>
      <c r="AJD410" s="136"/>
      <c r="AJE410" s="136"/>
      <c r="AJF410" s="136"/>
      <c r="AJG410" s="136"/>
      <c r="AJH410" s="136"/>
      <c r="AJI410" s="136"/>
      <c r="AJJ410" s="136"/>
      <c r="AJK410" s="136"/>
      <c r="AJL410" s="136"/>
      <c r="AJM410" s="136"/>
      <c r="AJN410" s="136"/>
      <c r="AJO410" s="136"/>
      <c r="AJP410" s="136"/>
      <c r="AJQ410" s="136"/>
      <c r="AJR410" s="136"/>
      <c r="AJS410" s="136"/>
      <c r="AJT410" s="136"/>
      <c r="AJU410" s="136"/>
      <c r="AJV410" s="136"/>
      <c r="AJW410" s="136"/>
      <c r="AJX410" s="136"/>
      <c r="AJY410" s="136"/>
      <c r="AJZ410" s="136"/>
      <c r="AKA410" s="136"/>
      <c r="AKB410" s="136"/>
      <c r="AKC410" s="136"/>
      <c r="AKD410" s="136"/>
      <c r="AKE410" s="136"/>
      <c r="AKF410" s="136"/>
      <c r="AKG410" s="136"/>
      <c r="AKH410" s="136"/>
      <c r="AKI410" s="136"/>
      <c r="AKJ410" s="136"/>
      <c r="AKK410" s="136"/>
      <c r="AKL410" s="136"/>
      <c r="AKM410" s="136"/>
      <c r="AKN410" s="136"/>
      <c r="AKO410" s="136"/>
      <c r="AKP410" s="136"/>
      <c r="AKQ410" s="136"/>
      <c r="AKR410" s="136"/>
      <c r="AKS410" s="136"/>
      <c r="AKT410" s="136"/>
      <c r="AKU410" s="136"/>
      <c r="AKV410" s="136"/>
      <c r="AKW410" s="136"/>
      <c r="AKX410" s="136"/>
      <c r="AKY410" s="136"/>
      <c r="AKZ410" s="136"/>
      <c r="ALA410" s="136"/>
      <c r="ALB410" s="136"/>
      <c r="ALC410" s="136"/>
      <c r="ALD410" s="136"/>
      <c r="ALE410" s="136"/>
      <c r="ALF410" s="136"/>
      <c r="ALG410" s="136"/>
      <c r="ALH410" s="136"/>
      <c r="ALI410" s="136"/>
      <c r="ALJ410" s="136"/>
      <c r="ALK410" s="136"/>
      <c r="ALL410" s="136"/>
      <c r="ALM410" s="136"/>
      <c r="ALN410" s="136"/>
      <c r="ALO410" s="136"/>
      <c r="ALP410" s="136"/>
      <c r="ALQ410" s="136"/>
      <c r="ALR410" s="136"/>
      <c r="ALS410" s="136"/>
      <c r="ALT410" s="136"/>
      <c r="ALU410" s="136"/>
      <c r="ALV410" s="136"/>
      <c r="ALW410" s="136"/>
      <c r="ALX410" s="136"/>
      <c r="ALY410" s="136"/>
      <c r="ALZ410" s="136"/>
      <c r="AMA410" s="136"/>
      <c r="AMB410" s="136"/>
      <c r="AMC410" s="136"/>
      <c r="AMD410" s="136"/>
      <c r="AME410" s="136"/>
      <c r="AMF410" s="136"/>
      <c r="AMG410" s="136"/>
      <c r="AMH410" s="136"/>
      <c r="AMI410" s="136"/>
    </row>
    <row r="411" spans="1:1023" x14ac:dyDescent="0.25">
      <c r="A411" s="273" t="s">
        <v>5857</v>
      </c>
      <c r="B411" s="193">
        <v>411</v>
      </c>
      <c r="C411" s="194" t="s">
        <v>5858</v>
      </c>
      <c r="D411" s="211" t="s">
        <v>5859</v>
      </c>
      <c r="E411" s="255"/>
      <c r="F411" s="222">
        <v>4</v>
      </c>
      <c r="G411" s="211"/>
      <c r="H411" s="211"/>
      <c r="I411" s="367">
        <v>4</v>
      </c>
      <c r="J411" s="411">
        <v>2</v>
      </c>
      <c r="K411" s="411">
        <v>2</v>
      </c>
      <c r="L411" s="411">
        <v>1</v>
      </c>
      <c r="M411" s="411"/>
      <c r="N411" s="411"/>
      <c r="O411" s="416">
        <v>3</v>
      </c>
      <c r="P411" s="411"/>
      <c r="Q411" s="411"/>
      <c r="R411" s="411"/>
      <c r="S411" s="411"/>
      <c r="T411" s="411"/>
      <c r="U411" s="417"/>
      <c r="V411" s="275">
        <f>IF(O411=1,10,100)</f>
        <v>100</v>
      </c>
      <c r="W411" s="275">
        <f>IF(O411=1,1,IF(O411=2,10,100))</f>
        <v>100</v>
      </c>
      <c r="X411" s="275">
        <f>IF(O411=3,20,100)</f>
        <v>20</v>
      </c>
      <c r="Y411" s="275">
        <f>IF(P411=1,10,100)</f>
        <v>100</v>
      </c>
      <c r="Z411" s="275">
        <f>IF(P411=1,1,IF(P411=2,10,100))</f>
        <v>100</v>
      </c>
      <c r="AA411" s="276">
        <f>IF(OR(EXACT(Q411,"1A"),EXACT(Q411,"1B")),0.1,IF(Q411=2,1,100))</f>
        <v>100</v>
      </c>
      <c r="AB411" s="276">
        <f>IF(OR(EXACT(R411,"1A"),EXACT(R411,"1B")),0.1,IF(R411=2,1,100))</f>
        <v>100</v>
      </c>
      <c r="AC411" s="276">
        <f>IF(OR(EXACT(S411,"1A"),EXACT(S411,"1B")),0.3,IF(S411=2,3,100))</f>
        <v>100</v>
      </c>
      <c r="AF411" s="277">
        <f>IF(OR(OR(EXACT(J411,"1A"),EXACT(J411,"1B"),EXACT(J411,"1C")),K411=1),1,IF(K411=2,10,100))</f>
        <v>10</v>
      </c>
      <c r="AG411" s="277">
        <f>IF(OR(EXACT(J411,"1A"),EXACT(J411,"1B"),EXACT(J411,"1C")),1,IF(J411=2,10,100))</f>
        <v>10</v>
      </c>
      <c r="AH411" s="277">
        <f>IF(OR(EXACT(J411,"1A"),EXACT(J411,"1B"),EXACT(J411,"1C"),K411=1),3,100)</f>
        <v>100</v>
      </c>
      <c r="AI411" s="277">
        <f>IF(OR(EXACT(J411,"1A"),EXACT(J411,"1B"),EXACT(J411,"1C")),5,100)</f>
        <v>100</v>
      </c>
      <c r="AJ411" s="263" t="s">
        <v>26082</v>
      </c>
      <c r="AK411" s="274">
        <v>1</v>
      </c>
      <c r="AL411" s="222">
        <v>1</v>
      </c>
      <c r="AM411" s="251"/>
      <c r="AN411" s="222">
        <v>1</v>
      </c>
      <c r="AO411" s="222">
        <v>1</v>
      </c>
      <c r="AQ411" s="199" t="s">
        <v>5860</v>
      </c>
      <c r="AR411" s="253" t="s">
        <v>5861</v>
      </c>
    </row>
    <row r="412" spans="1:1023" x14ac:dyDescent="0.25">
      <c r="A412" s="273" t="s">
        <v>5862</v>
      </c>
      <c r="B412" s="193">
        <v>412</v>
      </c>
      <c r="C412" s="194" t="s">
        <v>26083</v>
      </c>
      <c r="D412" s="211" t="s">
        <v>5863</v>
      </c>
      <c r="E412" s="255"/>
      <c r="F412" s="222">
        <v>3</v>
      </c>
      <c r="G412" s="211"/>
      <c r="H412" s="211">
        <v>2</v>
      </c>
      <c r="I412" s="367">
        <v>0.64</v>
      </c>
      <c r="J412" s="411"/>
      <c r="K412" s="411">
        <v>1</v>
      </c>
      <c r="L412" s="411">
        <v>1</v>
      </c>
      <c r="M412" s="411"/>
      <c r="N412" s="411"/>
      <c r="O412" s="416">
        <v>3</v>
      </c>
      <c r="P412" s="411">
        <v>2</v>
      </c>
      <c r="Q412" s="411"/>
      <c r="R412" s="411"/>
      <c r="S412" s="411"/>
      <c r="T412" s="411"/>
      <c r="U412" s="417"/>
      <c r="V412" s="275">
        <f>IF(O412=1,10,100)</f>
        <v>100</v>
      </c>
      <c r="W412" s="275">
        <f>IF(O412=1,1,IF(O412=2,10,100))</f>
        <v>100</v>
      </c>
      <c r="X412" s="275">
        <f>IF(O412=3,20,100)</f>
        <v>20</v>
      </c>
      <c r="Y412" s="275">
        <f>IF(P412=1,10,100)</f>
        <v>100</v>
      </c>
      <c r="Z412" s="275">
        <f>IF(P412=1,1,IF(P412=2,10,100))</f>
        <v>10</v>
      </c>
      <c r="AA412" s="276">
        <f>IF(OR(EXACT(Q412,"1A"),EXACT(Q412,"1B")),0.1,IF(Q412=2,1,100))</f>
        <v>100</v>
      </c>
      <c r="AB412" s="276">
        <f>IF(OR(EXACT(R412,"1A"),EXACT(R412,"1B")),0.1,IF(R412=2,1,100))</f>
        <v>100</v>
      </c>
      <c r="AC412" s="276">
        <f>IF(OR(EXACT(S412,"1A"),EXACT(S412,"1B")),0.3,IF(S412=2,3,100))</f>
        <v>100</v>
      </c>
      <c r="AF412" s="277">
        <f>IF(OR(OR(EXACT(J412,"1A"),EXACT(J412,"1B"),EXACT(J412,"1C")),K412=1),1,IF(K412=2,10,100))</f>
        <v>1</v>
      </c>
      <c r="AG412" s="277">
        <f>IF(OR(EXACT(J412,"1A"),EXACT(J412,"1B"),EXACT(J412,"1C")),1,IF(J412=2,10,100))</f>
        <v>100</v>
      </c>
      <c r="AH412" s="277">
        <f>IF(OR(EXACT(J412,"1A"),EXACT(J412,"1B"),EXACT(J412,"1C"),K412=1),3,100)</f>
        <v>3</v>
      </c>
      <c r="AI412" s="277">
        <f>IF(OR(EXACT(J412,"1A"),EXACT(J412,"1B"),EXACT(J412,"1C")),5,100)</f>
        <v>100</v>
      </c>
      <c r="AJ412" s="263" t="s">
        <v>25707</v>
      </c>
      <c r="AK412" s="274">
        <v>1</v>
      </c>
      <c r="AL412" s="222">
        <v>1</v>
      </c>
      <c r="AM412" s="251"/>
      <c r="AN412" s="222">
        <v>10</v>
      </c>
      <c r="AO412" s="222">
        <v>1</v>
      </c>
      <c r="AQ412" s="199" t="s">
        <v>5864</v>
      </c>
      <c r="AR412" s="253" t="s">
        <v>5865</v>
      </c>
    </row>
    <row r="413" spans="1:1023" x14ac:dyDescent="0.25">
      <c r="A413" s="273" t="s">
        <v>5906</v>
      </c>
      <c r="B413" s="193">
        <v>413</v>
      </c>
      <c r="C413" s="194" t="s">
        <v>5907</v>
      </c>
      <c r="D413" s="211" t="s">
        <v>5908</v>
      </c>
      <c r="E413" s="255"/>
      <c r="F413" s="222"/>
      <c r="G413" s="211"/>
      <c r="H413" s="211"/>
      <c r="I413" s="367">
        <v>6</v>
      </c>
      <c r="J413" s="411">
        <v>2</v>
      </c>
      <c r="K413" s="411">
        <v>2</v>
      </c>
      <c r="L413" s="411">
        <v>1</v>
      </c>
      <c r="M413" s="411"/>
      <c r="N413" s="411"/>
      <c r="O413" s="416">
        <v>3</v>
      </c>
      <c r="P413" s="411"/>
      <c r="Q413" s="411"/>
      <c r="R413" s="411"/>
      <c r="S413" s="411"/>
      <c r="T413" s="411"/>
      <c r="U413" s="417"/>
      <c r="V413" s="275">
        <f>IF(O413=1,10,100)</f>
        <v>100</v>
      </c>
      <c r="W413" s="275">
        <f>IF(O413=1,1,IF(O413=2,10,100))</f>
        <v>100</v>
      </c>
      <c r="X413" s="275">
        <f>IF(O413=3,20,100)</f>
        <v>20</v>
      </c>
      <c r="Y413" s="275">
        <f>IF(P413=1,10,100)</f>
        <v>100</v>
      </c>
      <c r="Z413" s="275">
        <f>IF(P413=1,1,IF(P413=2,10,100))</f>
        <v>100</v>
      </c>
      <c r="AA413" s="276">
        <f>IF(OR(EXACT(Q413,"1A"),EXACT(Q413,"1B")),0.1,IF(Q413=2,1,100))</f>
        <v>100</v>
      </c>
      <c r="AB413" s="276">
        <f>IF(OR(EXACT(R413,"1A"),EXACT(R413,"1B")),0.1,IF(R413=2,1,100))</f>
        <v>100</v>
      </c>
      <c r="AC413" s="276">
        <f>IF(OR(EXACT(S413,"1A"),EXACT(S413,"1B")),0.3,IF(S413=2,3,100))</f>
        <v>100</v>
      </c>
      <c r="AF413" s="277">
        <f>IF(OR(OR(EXACT(J413,"1A"),EXACT(J413,"1B"),EXACT(J413,"1C")),K413=1),1,IF(K413=2,10,100))</f>
        <v>10</v>
      </c>
      <c r="AG413" s="277">
        <f>IF(OR(EXACT(J413,"1A"),EXACT(J413,"1B"),EXACT(J413,"1C")),1,IF(J413=2,10,100))</f>
        <v>10</v>
      </c>
      <c r="AH413" s="277">
        <f>IF(OR(EXACT(J413,"1A"),EXACT(J413,"1B"),EXACT(J413,"1C"),K413=1),3,100)</f>
        <v>100</v>
      </c>
      <c r="AI413" s="277">
        <f>IF(OR(EXACT(J413,"1A"),EXACT(J413,"1B"),EXACT(J413,"1C")),5,100)</f>
        <v>100</v>
      </c>
      <c r="AJ413" s="263" t="s">
        <v>26082</v>
      </c>
      <c r="AK413" s="274">
        <v>1</v>
      </c>
      <c r="AL413" s="222">
        <v>1</v>
      </c>
      <c r="AM413" s="251"/>
      <c r="AN413" s="222">
        <v>1</v>
      </c>
      <c r="AO413" s="222">
        <v>10</v>
      </c>
      <c r="AQ413" s="199" t="s">
        <v>5909</v>
      </c>
      <c r="AR413" s="253" t="s">
        <v>5910</v>
      </c>
    </row>
    <row r="414" spans="1:1023" x14ac:dyDescent="0.25">
      <c r="A414" s="245" t="s">
        <v>1432</v>
      </c>
      <c r="B414" s="193">
        <v>414</v>
      </c>
      <c r="C414" s="261" t="s">
        <v>26084</v>
      </c>
      <c r="D414" s="209" t="s">
        <v>1433</v>
      </c>
      <c r="E414" s="136"/>
      <c r="F414" s="238"/>
      <c r="G414" s="214"/>
      <c r="H414" s="214"/>
      <c r="I414" s="367">
        <v>7</v>
      </c>
      <c r="J414" s="443"/>
      <c r="K414" s="161"/>
      <c r="L414" s="161"/>
      <c r="M414" s="161"/>
      <c r="O414" s="161"/>
      <c r="P414" s="161"/>
      <c r="Q414" s="161"/>
      <c r="V414" s="256">
        <f>IF(O414=1,10,100)</f>
        <v>100</v>
      </c>
      <c r="W414" s="256">
        <f>IF(O414=1,1,IF(O414=2,10,100))</f>
        <v>100</v>
      </c>
      <c r="X414" s="256">
        <f>IF(O414=3,20,100)</f>
        <v>100</v>
      </c>
      <c r="Y414" s="256">
        <f>IF(P414=1,10,100)</f>
        <v>100</v>
      </c>
      <c r="Z414" s="256">
        <f>IF(P414=1,1,IF(P414=2,10,100))</f>
        <v>100</v>
      </c>
      <c r="AA414" s="257">
        <f>IF(OR(EXACT(Q414,"1A"),EXACT(Q414,"1B")),0.1,IF(Q414=2,1,100))</f>
        <v>100</v>
      </c>
      <c r="AB414" s="257">
        <f>IF(OR(EXACT(R414,"1A"),EXACT(R414,"1B")),0.1,IF(R414=2,1,100))</f>
        <v>100</v>
      </c>
      <c r="AC414" s="257">
        <f>IF(OR(EXACT(S414,"1A"),EXACT(S414,"1B")),0.3,IF(S414=2,3,100))</f>
        <v>100</v>
      </c>
      <c r="AF414" s="249">
        <f>IF(OR(OR(EXACT(J414,"1A"),EXACT(J414,"1B"),EXACT(J414,"1C")),K414=1),1,IF(K414=2,10,100))</f>
        <v>100</v>
      </c>
      <c r="AG414" s="249">
        <f>IF(OR(EXACT(J414,"1A"),EXACT(J414,"1B"),EXACT(J414,"1C")),1,IF(J414=2,10,100))</f>
        <v>100</v>
      </c>
      <c r="AH414" s="249">
        <f>IF(OR(EXACT(J414,"1A"),EXACT(J414,"1B"),EXACT(J414,"1C"),K414=1),3,100)</f>
        <v>100</v>
      </c>
      <c r="AI414" s="249">
        <f>IF(OR(EXACT(J414,"1A"),EXACT(J414,"1B"),EXACT(J414,"1C")),5,100)</f>
        <v>100</v>
      </c>
      <c r="AJ414" s="263" t="s">
        <v>26082</v>
      </c>
      <c r="AK414" s="136"/>
      <c r="AL414" s="220">
        <v>1</v>
      </c>
      <c r="AM414" s="251"/>
      <c r="AN414" s="136"/>
      <c r="AO414" s="136"/>
      <c r="AQ414" s="199" t="s">
        <v>779</v>
      </c>
    </row>
    <row r="415" spans="1:1023" x14ac:dyDescent="0.25">
      <c r="A415" s="245" t="s">
        <v>1413</v>
      </c>
      <c r="B415" s="193">
        <v>415</v>
      </c>
      <c r="C415" s="261" t="s">
        <v>26085</v>
      </c>
      <c r="D415" s="209" t="s">
        <v>1414</v>
      </c>
      <c r="E415" s="136"/>
      <c r="F415" s="238"/>
      <c r="G415" s="214"/>
      <c r="H415" s="214"/>
      <c r="I415" s="367">
        <v>1.79</v>
      </c>
      <c r="J415" s="443"/>
      <c r="K415" s="409">
        <v>1</v>
      </c>
      <c r="L415" s="161"/>
      <c r="M415" s="161"/>
      <c r="N415" s="161"/>
      <c r="O415" s="161"/>
      <c r="P415" s="161"/>
      <c r="Q415" s="161"/>
      <c r="R415" s="161"/>
      <c r="S415" s="161"/>
      <c r="V415" s="256">
        <f>IF(O415=1,10,100)</f>
        <v>100</v>
      </c>
      <c r="W415" s="256">
        <f>IF(O415=1,1,IF(O415=2,10,100))</f>
        <v>100</v>
      </c>
      <c r="X415" s="256">
        <f>IF(O415=3,20,100)</f>
        <v>100</v>
      </c>
      <c r="Y415" s="256">
        <f>IF(P415=1,10,100)</f>
        <v>100</v>
      </c>
      <c r="Z415" s="256">
        <f>IF(P415=1,1,IF(P415=2,10,100))</f>
        <v>100</v>
      </c>
      <c r="AA415" s="257">
        <f>IF(OR(EXACT(Q415,"1A"),EXACT(Q415,"1B")),0.1,IF(Q415=2,1,100))</f>
        <v>100</v>
      </c>
      <c r="AB415" s="257">
        <f>IF(OR(EXACT(R415,"1A"),EXACT(R415,"1B")),0.1,IF(R415=2,1,100))</f>
        <v>100</v>
      </c>
      <c r="AC415" s="257">
        <f>IF(OR(EXACT(S415,"1A"),EXACT(S415,"1B")),0.3,IF(S415=2,3,100))</f>
        <v>100</v>
      </c>
      <c r="AD415" s="136"/>
      <c r="AF415" s="249">
        <f>IF(OR(OR(EXACT(J415,"1A"),EXACT(J415,"1B"),EXACT(J415,"1C")),K415=1),1,IF(K415=2,10,100))</f>
        <v>1</v>
      </c>
      <c r="AG415" s="249">
        <f>IF(OR(EXACT(J415,"1A"),EXACT(J415,"1B"),EXACT(J415,"1C")),1,IF(J415=2,10,100))</f>
        <v>100</v>
      </c>
      <c r="AH415" s="249">
        <f>IF(OR(EXACT(J415,"1A"),EXACT(J415,"1B"),EXACT(J415,"1C"),K415=1),3,100)</f>
        <v>3</v>
      </c>
      <c r="AI415" s="249">
        <f>IF(OR(EXACT(J415,"1A"),EXACT(J415,"1B"),EXACT(J415,"1C")),5,100)</f>
        <v>100</v>
      </c>
      <c r="AJ415" s="263" t="s">
        <v>25707</v>
      </c>
      <c r="AK415" s="136"/>
      <c r="AL415" s="220">
        <v>2</v>
      </c>
      <c r="AM415" s="251"/>
      <c r="AN415" s="136"/>
      <c r="AO415" s="136"/>
      <c r="AQ415" s="199" t="s">
        <v>779</v>
      </c>
    </row>
    <row r="416" spans="1:1023" x14ac:dyDescent="0.25">
      <c r="A416" s="245" t="s">
        <v>1410</v>
      </c>
      <c r="B416" s="193">
        <v>416</v>
      </c>
      <c r="C416" s="261" t="s">
        <v>26086</v>
      </c>
      <c r="D416" s="218" t="s">
        <v>1411</v>
      </c>
      <c r="E416" s="136"/>
      <c r="F416" s="220">
        <v>4</v>
      </c>
      <c r="G416" s="214"/>
      <c r="H416" s="209">
        <v>4</v>
      </c>
      <c r="I416" s="367">
        <v>15.747999999999999</v>
      </c>
      <c r="J416" s="443"/>
      <c r="K416" s="161"/>
      <c r="L416" s="161"/>
      <c r="M416" s="161"/>
      <c r="N416" s="161"/>
      <c r="O416" s="161"/>
      <c r="P416" s="161"/>
      <c r="Q416" s="161"/>
      <c r="R416" s="161"/>
      <c r="S416" s="161"/>
      <c r="V416" s="256">
        <f>IF(O416=1,10,100)</f>
        <v>100</v>
      </c>
      <c r="W416" s="256">
        <f>IF(O416=1,1,IF(O416=2,10,100))</f>
        <v>100</v>
      </c>
      <c r="X416" s="256">
        <f>IF(O416=3,20,100)</f>
        <v>100</v>
      </c>
      <c r="Y416" s="256">
        <f>IF(P416=1,10,100)</f>
        <v>100</v>
      </c>
      <c r="Z416" s="256">
        <f>IF(P416=1,1,IF(P416=2,10,100))</f>
        <v>100</v>
      </c>
      <c r="AA416" s="257">
        <f>IF(OR(EXACT(Q416,"1A"),EXACT(Q416,"1B")),0.1,IF(Q416=2,1,100))</f>
        <v>100</v>
      </c>
      <c r="AB416" s="257">
        <f>IF(OR(EXACT(R416,"1A"),EXACT(R416,"1B")),0.1,IF(R416=2,1,100))</f>
        <v>100</v>
      </c>
      <c r="AC416" s="257">
        <f>IF(OR(EXACT(S416,"1A"),EXACT(S416,"1B")),0.3,IF(S416=2,3,100))</f>
        <v>100</v>
      </c>
      <c r="AD416" s="136"/>
      <c r="AF416" s="249">
        <f>IF(OR(OR(EXACT(J416,"1A"),EXACT(J416,"1B"),EXACT(J416,"1C")),K416=1),1,IF(K416=2,10,100))</f>
        <v>100</v>
      </c>
      <c r="AG416" s="249">
        <f>IF(OR(EXACT(J416,"1A"),EXACT(J416,"1B"),EXACT(J416,"1C")),1,IF(J416=2,10,100))</f>
        <v>100</v>
      </c>
      <c r="AH416" s="249">
        <f>IF(OR(EXACT(J416,"1A"),EXACT(J416,"1B"),EXACT(J416,"1C"),K416=1),3,100)</f>
        <v>100</v>
      </c>
      <c r="AI416" s="249">
        <f>IF(OR(EXACT(J416,"1A"),EXACT(J416,"1B"),EXACT(J416,"1C")),5,100)</f>
        <v>100</v>
      </c>
      <c r="AJ416" s="269" t="s">
        <v>25598</v>
      </c>
      <c r="AK416" s="136"/>
      <c r="AL416" s="220">
        <v>3</v>
      </c>
      <c r="AM416" s="251"/>
      <c r="AN416" s="136"/>
      <c r="AO416" s="136"/>
      <c r="AQ416" s="199" t="s">
        <v>1412</v>
      </c>
    </row>
    <row r="417" spans="1:1023" x14ac:dyDescent="0.25">
      <c r="A417" s="245" t="s">
        <v>1219</v>
      </c>
      <c r="B417" s="193">
        <v>417</v>
      </c>
      <c r="C417" s="261" t="s">
        <v>26087</v>
      </c>
      <c r="D417" s="209" t="s">
        <v>1220</v>
      </c>
      <c r="E417" s="136"/>
      <c r="F417" s="220">
        <v>4</v>
      </c>
      <c r="G417" s="214"/>
      <c r="H417" s="214"/>
      <c r="I417" s="367">
        <v>3</v>
      </c>
      <c r="J417" s="443"/>
      <c r="K417" s="161"/>
      <c r="L417" s="409">
        <v>1</v>
      </c>
      <c r="M417" s="161"/>
      <c r="N417" s="161"/>
      <c r="O417" s="161"/>
      <c r="P417" s="161"/>
      <c r="Q417" s="161"/>
      <c r="R417" s="161"/>
      <c r="S417" s="161"/>
      <c r="T417" s="161"/>
      <c r="U417" s="161"/>
      <c r="V417" s="256">
        <f>IF(O417=1,10,100)</f>
        <v>100</v>
      </c>
      <c r="W417" s="256">
        <f>IF(O417=1,1,IF(O417=2,10,100))</f>
        <v>100</v>
      </c>
      <c r="X417" s="256">
        <f>IF(O417=3,20,100)</f>
        <v>100</v>
      </c>
      <c r="Y417" s="256">
        <f>IF(P417=1,10,100)</f>
        <v>100</v>
      </c>
      <c r="Z417" s="256">
        <f>IF(P417=1,1,IF(P417=2,10,100))</f>
        <v>100</v>
      </c>
      <c r="AA417" s="257">
        <f>IF(OR(EXACT(Q417,"1A"),EXACT(Q417,"1B")),0.1,IF(Q417=2,1,100))</f>
        <v>100</v>
      </c>
      <c r="AB417" s="257">
        <f>IF(OR(EXACT(R417,"1A"),EXACT(R417,"1B")),0.1,IF(R417=2,1,100))</f>
        <v>100</v>
      </c>
      <c r="AC417" s="257">
        <f>IF(OR(EXACT(S417,"1A"),EXACT(S417,"1B")),0.3,IF(S417=2,3,100))</f>
        <v>100</v>
      </c>
      <c r="AD417" s="136"/>
      <c r="AE417" s="136"/>
      <c r="AF417" s="249">
        <f>IF(OR(OR(EXACT(J417,"1A"),EXACT(J417,"1B"),EXACT(J417,"1C")),K417=1),1,IF(K417=2,10,100))</f>
        <v>100</v>
      </c>
      <c r="AG417" s="249">
        <f>IF(OR(EXACT(J417,"1A"),EXACT(J417,"1B"),EXACT(J417,"1C")),1,IF(J417=2,10,100))</f>
        <v>100</v>
      </c>
      <c r="AH417" s="249">
        <f>IF(OR(EXACT(J417,"1A"),EXACT(J417,"1B"),EXACT(J417,"1C"),K417=1),3,100)</f>
        <v>100</v>
      </c>
      <c r="AI417" s="249">
        <f>IF(OR(EXACT(J417,"1A"),EXACT(J417,"1B"),EXACT(J417,"1C")),5,100)</f>
        <v>100</v>
      </c>
      <c r="AJ417" s="251" t="s">
        <v>1221</v>
      </c>
      <c r="AK417" s="193">
        <v>1</v>
      </c>
      <c r="AL417" s="220">
        <v>1</v>
      </c>
      <c r="AM417" s="251"/>
      <c r="AN417" s="220">
        <v>10</v>
      </c>
      <c r="AO417" s="220">
        <v>10</v>
      </c>
      <c r="AP417" s="136"/>
      <c r="AQ417" s="285" t="s">
        <v>26088</v>
      </c>
      <c r="AR417" s="136"/>
      <c r="AS417" s="136"/>
      <c r="AT417" s="136"/>
      <c r="AU417" s="136"/>
      <c r="AV417" s="136"/>
      <c r="AW417" s="136"/>
      <c r="AX417" s="136"/>
      <c r="AY417" s="136"/>
      <c r="AZ417" s="136"/>
      <c r="BA417" s="136"/>
      <c r="BB417" s="136"/>
      <c r="BC417" s="136"/>
      <c r="BD417" s="136"/>
      <c r="BE417" s="136"/>
      <c r="BF417" s="136"/>
      <c r="BG417" s="136"/>
      <c r="BH417" s="136"/>
      <c r="BI417" s="136"/>
      <c r="BJ417" s="136"/>
      <c r="BK417" s="136"/>
      <c r="BL417" s="136"/>
      <c r="BM417" s="136"/>
      <c r="BN417" s="136"/>
      <c r="BO417" s="136"/>
      <c r="BP417" s="136"/>
      <c r="BQ417" s="136"/>
      <c r="BR417" s="136"/>
      <c r="BS417" s="136"/>
      <c r="BT417" s="136"/>
      <c r="BU417" s="136"/>
      <c r="BV417" s="136"/>
      <c r="BW417" s="136"/>
      <c r="BX417" s="136"/>
      <c r="BY417" s="136"/>
      <c r="BZ417" s="136"/>
      <c r="CA417" s="136"/>
      <c r="CB417" s="136"/>
      <c r="CC417" s="136"/>
      <c r="CD417" s="136"/>
      <c r="CE417" s="136"/>
      <c r="CF417" s="136"/>
      <c r="CG417" s="136"/>
      <c r="CH417" s="136"/>
      <c r="CI417" s="136"/>
      <c r="CJ417" s="136"/>
      <c r="CK417" s="136"/>
      <c r="CL417" s="136"/>
      <c r="CM417" s="136"/>
      <c r="CN417" s="136"/>
      <c r="CO417" s="136"/>
      <c r="CP417" s="136"/>
      <c r="CQ417" s="136"/>
      <c r="CR417" s="136"/>
      <c r="CS417" s="136"/>
      <c r="CT417" s="136"/>
      <c r="CU417" s="136"/>
      <c r="CV417" s="136"/>
      <c r="CW417" s="136"/>
      <c r="CX417" s="136"/>
      <c r="CY417" s="136"/>
      <c r="CZ417" s="136"/>
      <c r="DA417" s="136"/>
      <c r="DB417" s="136"/>
      <c r="DC417" s="136"/>
      <c r="DD417" s="136"/>
      <c r="DE417" s="136"/>
      <c r="DF417" s="136"/>
      <c r="DG417" s="136"/>
      <c r="DH417" s="136"/>
      <c r="DI417" s="136"/>
      <c r="DJ417" s="136"/>
      <c r="DK417" s="136"/>
      <c r="DL417" s="136"/>
      <c r="DM417" s="136"/>
      <c r="DN417" s="136"/>
      <c r="DO417" s="136"/>
      <c r="DP417" s="136"/>
      <c r="DQ417" s="136"/>
      <c r="DR417" s="136"/>
      <c r="DS417" s="136"/>
      <c r="DT417" s="136"/>
      <c r="DU417" s="136"/>
      <c r="DV417" s="136"/>
      <c r="DW417" s="136"/>
      <c r="DX417" s="136"/>
      <c r="DY417" s="136"/>
      <c r="DZ417" s="136"/>
      <c r="EA417" s="136"/>
      <c r="EB417" s="136"/>
      <c r="EC417" s="136"/>
      <c r="ED417" s="136"/>
      <c r="EE417" s="136"/>
      <c r="EF417" s="136"/>
      <c r="EG417" s="136"/>
      <c r="EH417" s="136"/>
      <c r="EI417" s="136"/>
      <c r="EJ417" s="136"/>
      <c r="EK417" s="136"/>
      <c r="EL417" s="136"/>
      <c r="EM417" s="136"/>
      <c r="EN417" s="136"/>
      <c r="EO417" s="136"/>
      <c r="EP417" s="136"/>
      <c r="EQ417" s="136"/>
      <c r="ER417" s="136"/>
      <c r="ES417" s="136"/>
      <c r="ET417" s="136"/>
      <c r="EU417" s="136"/>
      <c r="EV417" s="136"/>
      <c r="EW417" s="136"/>
      <c r="EX417" s="136"/>
      <c r="EY417" s="136"/>
      <c r="EZ417" s="136"/>
      <c r="FA417" s="136"/>
      <c r="FB417" s="136"/>
      <c r="FC417" s="136"/>
      <c r="FD417" s="136"/>
      <c r="FE417" s="136"/>
      <c r="FF417" s="136"/>
      <c r="FG417" s="136"/>
      <c r="FH417" s="136"/>
      <c r="FI417" s="136"/>
      <c r="FJ417" s="136"/>
      <c r="FK417" s="136"/>
      <c r="FL417" s="136"/>
      <c r="FM417" s="136"/>
      <c r="FN417" s="136"/>
      <c r="FO417" s="136"/>
      <c r="FP417" s="136"/>
      <c r="FQ417" s="136"/>
      <c r="FR417" s="136"/>
      <c r="FS417" s="136"/>
      <c r="FT417" s="136"/>
      <c r="FU417" s="136"/>
      <c r="FV417" s="136"/>
      <c r="FW417" s="136"/>
      <c r="FX417" s="136"/>
      <c r="FY417" s="136"/>
      <c r="FZ417" s="136"/>
      <c r="GA417" s="136"/>
      <c r="GB417" s="136"/>
      <c r="GC417" s="136"/>
      <c r="GD417" s="136"/>
      <c r="GE417" s="136"/>
      <c r="GF417" s="136"/>
      <c r="GG417" s="136"/>
      <c r="GH417" s="136"/>
      <c r="GI417" s="136"/>
      <c r="GJ417" s="136"/>
      <c r="GK417" s="136"/>
      <c r="GL417" s="136"/>
      <c r="GM417" s="136"/>
      <c r="GN417" s="136"/>
      <c r="GO417" s="136"/>
      <c r="GP417" s="136"/>
      <c r="GQ417" s="136"/>
      <c r="GR417" s="136"/>
      <c r="GS417" s="136"/>
      <c r="GT417" s="136"/>
      <c r="GU417" s="136"/>
      <c r="GV417" s="136"/>
      <c r="GW417" s="136"/>
      <c r="GX417" s="136"/>
      <c r="GY417" s="136"/>
      <c r="GZ417" s="136"/>
      <c r="HA417" s="136"/>
      <c r="HB417" s="136"/>
      <c r="HC417" s="136"/>
      <c r="HD417" s="136"/>
      <c r="HE417" s="136"/>
      <c r="HF417" s="136"/>
      <c r="HG417" s="136"/>
      <c r="HH417" s="136"/>
      <c r="HI417" s="136"/>
      <c r="HJ417" s="136"/>
      <c r="HK417" s="136"/>
      <c r="HL417" s="136"/>
      <c r="HM417" s="136"/>
      <c r="HN417" s="136"/>
      <c r="HO417" s="136"/>
      <c r="HP417" s="136"/>
      <c r="HQ417" s="136"/>
      <c r="HR417" s="136"/>
      <c r="HS417" s="136"/>
      <c r="HT417" s="136"/>
      <c r="HU417" s="136"/>
      <c r="HV417" s="136"/>
      <c r="HW417" s="136"/>
      <c r="HX417" s="136"/>
      <c r="HY417" s="136"/>
      <c r="HZ417" s="136"/>
      <c r="IA417" s="136"/>
      <c r="IB417" s="136"/>
      <c r="IC417" s="136"/>
      <c r="ID417" s="136"/>
      <c r="IE417" s="136"/>
      <c r="IF417" s="136"/>
      <c r="IG417" s="136"/>
      <c r="IH417" s="136"/>
      <c r="II417" s="136"/>
      <c r="IJ417" s="136"/>
      <c r="IK417" s="136"/>
      <c r="IL417" s="136"/>
      <c r="IM417" s="136"/>
      <c r="IN417" s="136"/>
      <c r="IO417" s="136"/>
      <c r="IP417" s="136"/>
      <c r="IQ417" s="136"/>
      <c r="IR417" s="136"/>
      <c r="IS417" s="136"/>
      <c r="IT417" s="136"/>
      <c r="IU417" s="136"/>
      <c r="IV417" s="136"/>
      <c r="IW417" s="136"/>
      <c r="IX417" s="136"/>
      <c r="IY417" s="136"/>
      <c r="IZ417" s="136"/>
      <c r="JA417" s="136"/>
      <c r="JB417" s="136"/>
      <c r="JC417" s="136"/>
      <c r="JD417" s="136"/>
      <c r="JE417" s="136"/>
      <c r="JF417" s="136"/>
      <c r="JG417" s="136"/>
      <c r="JH417" s="136"/>
      <c r="JI417" s="136"/>
      <c r="JJ417" s="136"/>
      <c r="JK417" s="136"/>
      <c r="JL417" s="136"/>
      <c r="JM417" s="136"/>
      <c r="JN417" s="136"/>
      <c r="JO417" s="136"/>
      <c r="JP417" s="136"/>
      <c r="JQ417" s="136"/>
      <c r="JR417" s="136"/>
      <c r="JS417" s="136"/>
      <c r="JT417" s="136"/>
      <c r="JU417" s="136"/>
      <c r="JV417" s="136"/>
      <c r="JW417" s="136"/>
      <c r="JX417" s="136"/>
      <c r="JY417" s="136"/>
      <c r="JZ417" s="136"/>
      <c r="KA417" s="136"/>
      <c r="KB417" s="136"/>
      <c r="KC417" s="136"/>
      <c r="KD417" s="136"/>
      <c r="KE417" s="136"/>
      <c r="KF417" s="136"/>
      <c r="KG417" s="136"/>
      <c r="KH417" s="136"/>
      <c r="KI417" s="136"/>
      <c r="KJ417" s="136"/>
      <c r="KK417" s="136"/>
      <c r="KL417" s="136"/>
      <c r="KM417" s="136"/>
      <c r="KN417" s="136"/>
      <c r="KO417" s="136"/>
      <c r="KP417" s="136"/>
      <c r="KQ417" s="136"/>
      <c r="KR417" s="136"/>
      <c r="KS417" s="136"/>
      <c r="KT417" s="136"/>
      <c r="KU417" s="136"/>
      <c r="KV417" s="136"/>
      <c r="KW417" s="136"/>
      <c r="KX417" s="136"/>
      <c r="KY417" s="136"/>
      <c r="KZ417" s="136"/>
      <c r="LA417" s="136"/>
      <c r="LB417" s="136"/>
      <c r="LC417" s="136"/>
      <c r="LD417" s="136"/>
      <c r="LE417" s="136"/>
      <c r="LF417" s="136"/>
      <c r="LG417" s="136"/>
      <c r="LH417" s="136"/>
      <c r="LI417" s="136"/>
      <c r="LJ417" s="136"/>
      <c r="LK417" s="136"/>
      <c r="LL417" s="136"/>
      <c r="LM417" s="136"/>
      <c r="LN417" s="136"/>
      <c r="LO417" s="136"/>
      <c r="LP417" s="136"/>
      <c r="LQ417" s="136"/>
      <c r="LR417" s="136"/>
      <c r="LS417" s="136"/>
      <c r="LT417" s="136"/>
      <c r="LU417" s="136"/>
      <c r="LV417" s="136"/>
      <c r="LW417" s="136"/>
      <c r="LX417" s="136"/>
      <c r="LY417" s="136"/>
      <c r="LZ417" s="136"/>
      <c r="MA417" s="136"/>
      <c r="MB417" s="136"/>
      <c r="MC417" s="136"/>
      <c r="MD417" s="136"/>
      <c r="ME417" s="136"/>
      <c r="MF417" s="136"/>
      <c r="MG417" s="136"/>
      <c r="MH417" s="136"/>
      <c r="MI417" s="136"/>
      <c r="MJ417" s="136"/>
      <c r="MK417" s="136"/>
      <c r="ML417" s="136"/>
      <c r="MM417" s="136"/>
      <c r="MN417" s="136"/>
      <c r="MO417" s="136"/>
      <c r="MP417" s="136"/>
      <c r="MQ417" s="136"/>
      <c r="MR417" s="136"/>
      <c r="MS417" s="136"/>
      <c r="MT417" s="136"/>
      <c r="MU417" s="136"/>
      <c r="MV417" s="136"/>
      <c r="MW417" s="136"/>
      <c r="MX417" s="136"/>
      <c r="MY417" s="136"/>
      <c r="MZ417" s="136"/>
      <c r="NA417" s="136"/>
      <c r="NB417" s="136"/>
      <c r="NC417" s="136"/>
      <c r="ND417" s="136"/>
      <c r="NE417" s="136"/>
      <c r="NF417" s="136"/>
      <c r="NG417" s="136"/>
      <c r="NH417" s="136"/>
      <c r="NI417" s="136"/>
      <c r="NJ417" s="136"/>
      <c r="NK417" s="136"/>
      <c r="NL417" s="136"/>
      <c r="NM417" s="136"/>
      <c r="NN417" s="136"/>
      <c r="NO417" s="136"/>
      <c r="NP417" s="136"/>
      <c r="NQ417" s="136"/>
      <c r="NR417" s="136"/>
      <c r="NS417" s="136"/>
      <c r="NT417" s="136"/>
      <c r="NU417" s="136"/>
      <c r="NV417" s="136"/>
      <c r="NW417" s="136"/>
      <c r="NX417" s="136"/>
      <c r="NY417" s="136"/>
      <c r="NZ417" s="136"/>
      <c r="OA417" s="136"/>
      <c r="OB417" s="136"/>
      <c r="OC417" s="136"/>
      <c r="OD417" s="136"/>
      <c r="OE417" s="136"/>
      <c r="OF417" s="136"/>
      <c r="OG417" s="136"/>
      <c r="OH417" s="136"/>
      <c r="OI417" s="136"/>
      <c r="OJ417" s="136"/>
      <c r="OK417" s="136"/>
      <c r="OL417" s="136"/>
      <c r="OM417" s="136"/>
      <c r="ON417" s="136"/>
      <c r="OO417" s="136"/>
      <c r="OP417" s="136"/>
      <c r="OQ417" s="136"/>
      <c r="OR417" s="136"/>
      <c r="OS417" s="136"/>
      <c r="OT417" s="136"/>
      <c r="OU417" s="136"/>
      <c r="OV417" s="136"/>
      <c r="OW417" s="136"/>
      <c r="OX417" s="136"/>
      <c r="OY417" s="136"/>
      <c r="OZ417" s="136"/>
      <c r="PA417" s="136"/>
      <c r="PB417" s="136"/>
      <c r="PC417" s="136"/>
      <c r="PD417" s="136"/>
      <c r="PE417" s="136"/>
      <c r="PF417" s="136"/>
      <c r="PG417" s="136"/>
      <c r="PH417" s="136"/>
      <c r="PI417" s="136"/>
      <c r="PJ417" s="136"/>
      <c r="PK417" s="136"/>
      <c r="PL417" s="136"/>
      <c r="PM417" s="136"/>
      <c r="PN417" s="136"/>
      <c r="PO417" s="136"/>
      <c r="PP417" s="136"/>
      <c r="PQ417" s="136"/>
      <c r="PR417" s="136"/>
      <c r="PS417" s="136"/>
      <c r="PT417" s="136"/>
      <c r="PU417" s="136"/>
      <c r="PV417" s="136"/>
      <c r="PW417" s="136"/>
      <c r="PX417" s="136"/>
      <c r="PY417" s="136"/>
      <c r="PZ417" s="136"/>
      <c r="QA417" s="136"/>
      <c r="QB417" s="136"/>
      <c r="QC417" s="136"/>
      <c r="QD417" s="136"/>
      <c r="QE417" s="136"/>
      <c r="QF417" s="136"/>
      <c r="QG417" s="136"/>
      <c r="QH417" s="136"/>
      <c r="QI417" s="136"/>
      <c r="QJ417" s="136"/>
      <c r="QK417" s="136"/>
      <c r="QL417" s="136"/>
      <c r="QM417" s="136"/>
      <c r="QN417" s="136"/>
      <c r="QO417" s="136"/>
      <c r="QP417" s="136"/>
      <c r="QQ417" s="136"/>
      <c r="QR417" s="136"/>
      <c r="QS417" s="136"/>
      <c r="QT417" s="136"/>
      <c r="QU417" s="136"/>
      <c r="QV417" s="136"/>
      <c r="QW417" s="136"/>
      <c r="QX417" s="136"/>
      <c r="QY417" s="136"/>
      <c r="QZ417" s="136"/>
      <c r="RA417" s="136"/>
      <c r="RB417" s="136"/>
      <c r="RC417" s="136"/>
      <c r="RD417" s="136"/>
      <c r="RE417" s="136"/>
      <c r="RF417" s="136"/>
      <c r="RG417" s="136"/>
      <c r="RH417" s="136"/>
      <c r="RI417" s="136"/>
      <c r="RJ417" s="136"/>
      <c r="RK417" s="136"/>
      <c r="RL417" s="136"/>
      <c r="RM417" s="136"/>
      <c r="RN417" s="136"/>
      <c r="RO417" s="136"/>
      <c r="RP417" s="136"/>
      <c r="RQ417" s="136"/>
      <c r="RR417" s="136"/>
      <c r="RS417" s="136"/>
      <c r="RT417" s="136"/>
      <c r="RU417" s="136"/>
      <c r="RV417" s="136"/>
      <c r="RW417" s="136"/>
      <c r="RX417" s="136"/>
      <c r="RY417" s="136"/>
      <c r="RZ417" s="136"/>
      <c r="SA417" s="136"/>
      <c r="SB417" s="136"/>
      <c r="SC417" s="136"/>
      <c r="SD417" s="136"/>
      <c r="SE417" s="136"/>
      <c r="SF417" s="136"/>
      <c r="SG417" s="136"/>
      <c r="SH417" s="136"/>
      <c r="SI417" s="136"/>
      <c r="SJ417" s="136"/>
      <c r="SK417" s="136"/>
      <c r="SL417" s="136"/>
      <c r="SM417" s="136"/>
      <c r="SN417" s="136"/>
      <c r="SO417" s="136"/>
      <c r="SP417" s="136"/>
      <c r="SQ417" s="136"/>
      <c r="SR417" s="136"/>
      <c r="SS417" s="136"/>
      <c r="ST417" s="136"/>
      <c r="SU417" s="136"/>
      <c r="SV417" s="136"/>
      <c r="SW417" s="136"/>
      <c r="SX417" s="136"/>
      <c r="SY417" s="136"/>
      <c r="SZ417" s="136"/>
      <c r="TA417" s="136"/>
      <c r="TB417" s="136"/>
      <c r="TC417" s="136"/>
      <c r="TD417" s="136"/>
      <c r="TE417" s="136"/>
      <c r="TF417" s="136"/>
      <c r="TG417" s="136"/>
      <c r="TH417" s="136"/>
      <c r="TI417" s="136"/>
      <c r="TJ417" s="136"/>
      <c r="TK417" s="136"/>
      <c r="TL417" s="136"/>
      <c r="TM417" s="136"/>
      <c r="TN417" s="136"/>
      <c r="TO417" s="136"/>
      <c r="TP417" s="136"/>
      <c r="TQ417" s="136"/>
      <c r="TR417" s="136"/>
      <c r="TS417" s="136"/>
      <c r="TT417" s="136"/>
      <c r="TU417" s="136"/>
      <c r="TV417" s="136"/>
      <c r="TW417" s="136"/>
      <c r="TX417" s="136"/>
      <c r="TY417" s="136"/>
      <c r="TZ417" s="136"/>
      <c r="UA417" s="136"/>
      <c r="UB417" s="136"/>
      <c r="UC417" s="136"/>
      <c r="UD417" s="136"/>
      <c r="UE417" s="136"/>
      <c r="UF417" s="136"/>
      <c r="UG417" s="136"/>
      <c r="UH417" s="136"/>
      <c r="UI417" s="136"/>
      <c r="UJ417" s="136"/>
      <c r="UK417" s="136"/>
      <c r="UL417" s="136"/>
      <c r="UM417" s="136"/>
      <c r="UN417" s="136"/>
      <c r="UO417" s="136"/>
      <c r="UP417" s="136"/>
      <c r="UQ417" s="136"/>
      <c r="UR417" s="136"/>
      <c r="US417" s="136"/>
      <c r="UT417" s="136"/>
      <c r="UU417" s="136"/>
      <c r="UV417" s="136"/>
      <c r="UW417" s="136"/>
      <c r="UX417" s="136"/>
      <c r="UY417" s="136"/>
      <c r="UZ417" s="136"/>
      <c r="VA417" s="136"/>
      <c r="VB417" s="136"/>
      <c r="VC417" s="136"/>
      <c r="VD417" s="136"/>
      <c r="VE417" s="136"/>
      <c r="VF417" s="136"/>
      <c r="VG417" s="136"/>
      <c r="VH417" s="136"/>
      <c r="VI417" s="136"/>
      <c r="VJ417" s="136"/>
      <c r="VK417" s="136"/>
      <c r="VL417" s="136"/>
      <c r="VM417" s="136"/>
      <c r="VN417" s="136"/>
      <c r="VO417" s="136"/>
      <c r="VP417" s="136"/>
      <c r="VQ417" s="136"/>
      <c r="VR417" s="136"/>
      <c r="VS417" s="136"/>
      <c r="VT417" s="136"/>
      <c r="VU417" s="136"/>
      <c r="VV417" s="136"/>
      <c r="VW417" s="136"/>
      <c r="VX417" s="136"/>
      <c r="VY417" s="136"/>
      <c r="VZ417" s="136"/>
      <c r="WA417" s="136"/>
      <c r="WB417" s="136"/>
      <c r="WC417" s="136"/>
      <c r="WD417" s="136"/>
      <c r="WE417" s="136"/>
      <c r="WF417" s="136"/>
      <c r="WG417" s="136"/>
      <c r="WH417" s="136"/>
      <c r="WI417" s="136"/>
      <c r="WJ417" s="136"/>
      <c r="WK417" s="136"/>
      <c r="WL417" s="136"/>
      <c r="WM417" s="136"/>
      <c r="WN417" s="136"/>
      <c r="WO417" s="136"/>
      <c r="WP417" s="136"/>
      <c r="WQ417" s="136"/>
      <c r="WR417" s="136"/>
      <c r="WS417" s="136"/>
      <c r="WT417" s="136"/>
      <c r="WU417" s="136"/>
      <c r="WV417" s="136"/>
      <c r="WW417" s="136"/>
      <c r="WX417" s="136"/>
      <c r="WY417" s="136"/>
      <c r="WZ417" s="136"/>
      <c r="XA417" s="136"/>
      <c r="XB417" s="136"/>
      <c r="XC417" s="136"/>
      <c r="XD417" s="136"/>
      <c r="XE417" s="136"/>
      <c r="XF417" s="136"/>
      <c r="XG417" s="136"/>
      <c r="XH417" s="136"/>
      <c r="XI417" s="136"/>
      <c r="XJ417" s="136"/>
      <c r="XK417" s="136"/>
      <c r="XL417" s="136"/>
      <c r="XM417" s="136"/>
      <c r="XN417" s="136"/>
      <c r="XO417" s="136"/>
      <c r="XP417" s="136"/>
      <c r="XQ417" s="136"/>
      <c r="XR417" s="136"/>
      <c r="XS417" s="136"/>
      <c r="XT417" s="136"/>
      <c r="XU417" s="136"/>
      <c r="XV417" s="136"/>
      <c r="XW417" s="136"/>
      <c r="XX417" s="136"/>
      <c r="XY417" s="136"/>
      <c r="XZ417" s="136"/>
      <c r="YA417" s="136"/>
      <c r="YB417" s="136"/>
      <c r="YC417" s="136"/>
      <c r="YD417" s="136"/>
      <c r="YE417" s="136"/>
      <c r="YF417" s="136"/>
      <c r="YG417" s="136"/>
      <c r="YH417" s="136"/>
      <c r="YI417" s="136"/>
      <c r="YJ417" s="136"/>
      <c r="YK417" s="136"/>
      <c r="YL417" s="136"/>
      <c r="YM417" s="136"/>
      <c r="YN417" s="136"/>
      <c r="YO417" s="136"/>
      <c r="YP417" s="136"/>
      <c r="YQ417" s="136"/>
      <c r="YR417" s="136"/>
      <c r="YS417" s="136"/>
      <c r="YT417" s="136"/>
      <c r="YU417" s="136"/>
      <c r="YV417" s="136"/>
      <c r="YW417" s="136"/>
      <c r="YX417" s="136"/>
      <c r="YY417" s="136"/>
      <c r="YZ417" s="136"/>
      <c r="ZA417" s="136"/>
      <c r="ZB417" s="136"/>
      <c r="ZC417" s="136"/>
      <c r="ZD417" s="136"/>
      <c r="ZE417" s="136"/>
      <c r="ZF417" s="136"/>
      <c r="ZG417" s="136"/>
      <c r="ZH417" s="136"/>
      <c r="ZI417" s="136"/>
      <c r="ZJ417" s="136"/>
      <c r="ZK417" s="136"/>
      <c r="ZL417" s="136"/>
      <c r="ZM417" s="136"/>
      <c r="ZN417" s="136"/>
      <c r="ZO417" s="136"/>
      <c r="ZP417" s="136"/>
      <c r="ZQ417" s="136"/>
      <c r="ZR417" s="136"/>
      <c r="ZS417" s="136"/>
      <c r="ZT417" s="136"/>
      <c r="ZU417" s="136"/>
      <c r="ZV417" s="136"/>
      <c r="ZW417" s="136"/>
      <c r="ZX417" s="136"/>
      <c r="ZY417" s="136"/>
      <c r="ZZ417" s="136"/>
      <c r="AAA417" s="136"/>
      <c r="AAB417" s="136"/>
      <c r="AAC417" s="136"/>
      <c r="AAD417" s="136"/>
      <c r="AAE417" s="136"/>
      <c r="AAF417" s="136"/>
      <c r="AAG417" s="136"/>
      <c r="AAH417" s="136"/>
      <c r="AAI417" s="136"/>
      <c r="AAJ417" s="136"/>
      <c r="AAK417" s="136"/>
      <c r="AAL417" s="136"/>
      <c r="AAM417" s="136"/>
      <c r="AAN417" s="136"/>
      <c r="AAO417" s="136"/>
      <c r="AAP417" s="136"/>
      <c r="AAQ417" s="136"/>
      <c r="AAR417" s="136"/>
      <c r="AAS417" s="136"/>
      <c r="AAT417" s="136"/>
      <c r="AAU417" s="136"/>
      <c r="AAV417" s="136"/>
      <c r="AAW417" s="136"/>
      <c r="AAX417" s="136"/>
      <c r="AAY417" s="136"/>
      <c r="AAZ417" s="136"/>
      <c r="ABA417" s="136"/>
      <c r="ABB417" s="136"/>
      <c r="ABC417" s="136"/>
      <c r="ABD417" s="136"/>
      <c r="ABE417" s="136"/>
      <c r="ABF417" s="136"/>
      <c r="ABG417" s="136"/>
      <c r="ABH417" s="136"/>
      <c r="ABI417" s="136"/>
      <c r="ABJ417" s="136"/>
      <c r="ABK417" s="136"/>
      <c r="ABL417" s="136"/>
      <c r="ABM417" s="136"/>
      <c r="ABN417" s="136"/>
      <c r="ABO417" s="136"/>
      <c r="ABP417" s="136"/>
      <c r="ABQ417" s="136"/>
      <c r="ABR417" s="136"/>
      <c r="ABS417" s="136"/>
      <c r="ABT417" s="136"/>
      <c r="ABU417" s="136"/>
      <c r="ABV417" s="136"/>
      <c r="ABW417" s="136"/>
      <c r="ABX417" s="136"/>
      <c r="ABY417" s="136"/>
      <c r="ABZ417" s="136"/>
      <c r="ACA417" s="136"/>
      <c r="ACB417" s="136"/>
      <c r="ACC417" s="136"/>
      <c r="ACD417" s="136"/>
      <c r="ACE417" s="136"/>
      <c r="ACF417" s="136"/>
      <c r="ACG417" s="136"/>
      <c r="ACH417" s="136"/>
      <c r="ACI417" s="136"/>
      <c r="ACJ417" s="136"/>
      <c r="ACK417" s="136"/>
      <c r="ACL417" s="136"/>
      <c r="ACM417" s="136"/>
      <c r="ACN417" s="136"/>
      <c r="ACO417" s="136"/>
      <c r="ACP417" s="136"/>
      <c r="ACQ417" s="136"/>
      <c r="ACR417" s="136"/>
      <c r="ACS417" s="136"/>
      <c r="ACT417" s="136"/>
      <c r="ACU417" s="136"/>
      <c r="ACV417" s="136"/>
      <c r="ACW417" s="136"/>
      <c r="ACX417" s="136"/>
      <c r="ACY417" s="136"/>
      <c r="ACZ417" s="136"/>
      <c r="ADA417" s="136"/>
      <c r="ADB417" s="136"/>
      <c r="ADC417" s="136"/>
      <c r="ADD417" s="136"/>
      <c r="ADE417" s="136"/>
      <c r="ADF417" s="136"/>
      <c r="ADG417" s="136"/>
      <c r="ADH417" s="136"/>
      <c r="ADI417" s="136"/>
      <c r="ADJ417" s="136"/>
      <c r="ADK417" s="136"/>
      <c r="ADL417" s="136"/>
      <c r="ADM417" s="136"/>
      <c r="ADN417" s="136"/>
      <c r="ADO417" s="136"/>
      <c r="ADP417" s="136"/>
      <c r="ADQ417" s="136"/>
      <c r="ADR417" s="136"/>
      <c r="ADS417" s="136"/>
      <c r="ADT417" s="136"/>
      <c r="ADU417" s="136"/>
      <c r="ADV417" s="136"/>
      <c r="ADW417" s="136"/>
      <c r="ADX417" s="136"/>
      <c r="ADY417" s="136"/>
      <c r="ADZ417" s="136"/>
      <c r="AEA417" s="136"/>
      <c r="AEB417" s="136"/>
      <c r="AEC417" s="136"/>
      <c r="AED417" s="136"/>
      <c r="AEE417" s="136"/>
      <c r="AEF417" s="136"/>
      <c r="AEG417" s="136"/>
      <c r="AEH417" s="136"/>
      <c r="AEI417" s="136"/>
      <c r="AEJ417" s="136"/>
      <c r="AEK417" s="136"/>
      <c r="AEL417" s="136"/>
      <c r="AEM417" s="136"/>
      <c r="AEN417" s="136"/>
      <c r="AEO417" s="136"/>
      <c r="AEP417" s="136"/>
      <c r="AEQ417" s="136"/>
      <c r="AER417" s="136"/>
      <c r="AES417" s="136"/>
      <c r="AET417" s="136"/>
      <c r="AEU417" s="136"/>
      <c r="AEV417" s="136"/>
      <c r="AEW417" s="136"/>
      <c r="AEX417" s="136"/>
      <c r="AEY417" s="136"/>
      <c r="AEZ417" s="136"/>
      <c r="AFA417" s="136"/>
      <c r="AFB417" s="136"/>
      <c r="AFC417" s="136"/>
      <c r="AFD417" s="136"/>
      <c r="AFE417" s="136"/>
      <c r="AFF417" s="136"/>
      <c r="AFG417" s="136"/>
      <c r="AFH417" s="136"/>
      <c r="AFI417" s="136"/>
      <c r="AFJ417" s="136"/>
      <c r="AFK417" s="136"/>
      <c r="AFL417" s="136"/>
      <c r="AFM417" s="136"/>
      <c r="AFN417" s="136"/>
      <c r="AFO417" s="136"/>
      <c r="AFP417" s="136"/>
      <c r="AFQ417" s="136"/>
      <c r="AFR417" s="136"/>
      <c r="AFS417" s="136"/>
      <c r="AFT417" s="136"/>
      <c r="AFU417" s="136"/>
      <c r="AFV417" s="136"/>
      <c r="AFW417" s="136"/>
      <c r="AFX417" s="136"/>
      <c r="AFY417" s="136"/>
      <c r="AFZ417" s="136"/>
      <c r="AGA417" s="136"/>
      <c r="AGB417" s="136"/>
      <c r="AGC417" s="136"/>
      <c r="AGD417" s="136"/>
      <c r="AGE417" s="136"/>
      <c r="AGF417" s="136"/>
      <c r="AGG417" s="136"/>
      <c r="AGH417" s="136"/>
      <c r="AGI417" s="136"/>
      <c r="AGJ417" s="136"/>
      <c r="AGK417" s="136"/>
      <c r="AGL417" s="136"/>
      <c r="AGM417" s="136"/>
      <c r="AGN417" s="136"/>
      <c r="AGO417" s="136"/>
      <c r="AGP417" s="136"/>
      <c r="AGQ417" s="136"/>
      <c r="AGR417" s="136"/>
      <c r="AGS417" s="136"/>
      <c r="AGT417" s="136"/>
      <c r="AGU417" s="136"/>
      <c r="AGV417" s="136"/>
      <c r="AGW417" s="136"/>
      <c r="AGX417" s="136"/>
      <c r="AGY417" s="136"/>
      <c r="AGZ417" s="136"/>
      <c r="AHA417" s="136"/>
      <c r="AHB417" s="136"/>
      <c r="AHC417" s="136"/>
      <c r="AHD417" s="136"/>
      <c r="AHE417" s="136"/>
      <c r="AHF417" s="136"/>
      <c r="AHG417" s="136"/>
      <c r="AHH417" s="136"/>
      <c r="AHI417" s="136"/>
      <c r="AHJ417" s="136"/>
      <c r="AHK417" s="136"/>
      <c r="AHL417" s="136"/>
      <c r="AHM417" s="136"/>
      <c r="AHN417" s="136"/>
      <c r="AHO417" s="136"/>
      <c r="AHP417" s="136"/>
      <c r="AHQ417" s="136"/>
      <c r="AHR417" s="136"/>
      <c r="AHS417" s="136"/>
      <c r="AHT417" s="136"/>
      <c r="AHU417" s="136"/>
      <c r="AHV417" s="136"/>
      <c r="AHW417" s="136"/>
      <c r="AHX417" s="136"/>
      <c r="AHY417" s="136"/>
      <c r="AHZ417" s="136"/>
      <c r="AIA417" s="136"/>
      <c r="AIB417" s="136"/>
      <c r="AIC417" s="136"/>
      <c r="AID417" s="136"/>
      <c r="AIE417" s="136"/>
      <c r="AIF417" s="136"/>
      <c r="AIG417" s="136"/>
      <c r="AIH417" s="136"/>
      <c r="AII417" s="136"/>
      <c r="AIJ417" s="136"/>
      <c r="AIK417" s="136"/>
      <c r="AIL417" s="136"/>
      <c r="AIM417" s="136"/>
      <c r="AIN417" s="136"/>
      <c r="AIO417" s="136"/>
      <c r="AIP417" s="136"/>
      <c r="AIQ417" s="136"/>
      <c r="AIR417" s="136"/>
      <c r="AIS417" s="136"/>
      <c r="AIT417" s="136"/>
      <c r="AIU417" s="136"/>
      <c r="AIV417" s="136"/>
      <c r="AIW417" s="136"/>
      <c r="AIX417" s="136"/>
      <c r="AIY417" s="136"/>
      <c r="AIZ417" s="136"/>
      <c r="AJA417" s="136"/>
      <c r="AJB417" s="136"/>
      <c r="AJC417" s="136"/>
      <c r="AJD417" s="136"/>
      <c r="AJE417" s="136"/>
      <c r="AJF417" s="136"/>
      <c r="AJG417" s="136"/>
      <c r="AJH417" s="136"/>
      <c r="AJI417" s="136"/>
      <c r="AJJ417" s="136"/>
      <c r="AJK417" s="136"/>
      <c r="AJL417" s="136"/>
      <c r="AJM417" s="136"/>
      <c r="AJN417" s="136"/>
      <c r="AJO417" s="136"/>
      <c r="AJP417" s="136"/>
      <c r="AJQ417" s="136"/>
      <c r="AJR417" s="136"/>
      <c r="AJS417" s="136"/>
      <c r="AJT417" s="136"/>
      <c r="AJU417" s="136"/>
      <c r="AJV417" s="136"/>
      <c r="AJW417" s="136"/>
      <c r="AJX417" s="136"/>
      <c r="AJY417" s="136"/>
      <c r="AJZ417" s="136"/>
      <c r="AKA417" s="136"/>
      <c r="AKB417" s="136"/>
      <c r="AKC417" s="136"/>
      <c r="AKD417" s="136"/>
      <c r="AKE417" s="136"/>
      <c r="AKF417" s="136"/>
      <c r="AKG417" s="136"/>
      <c r="AKH417" s="136"/>
      <c r="AKI417" s="136"/>
      <c r="AKJ417" s="136"/>
      <c r="AKK417" s="136"/>
      <c r="AKL417" s="136"/>
      <c r="AKM417" s="136"/>
      <c r="AKN417" s="136"/>
      <c r="AKO417" s="136"/>
      <c r="AKP417" s="136"/>
      <c r="AKQ417" s="136"/>
      <c r="AKR417" s="136"/>
      <c r="AKS417" s="136"/>
      <c r="AKT417" s="136"/>
      <c r="AKU417" s="136"/>
      <c r="AKV417" s="136"/>
      <c r="AKW417" s="136"/>
      <c r="AKX417" s="136"/>
      <c r="AKY417" s="136"/>
      <c r="AKZ417" s="136"/>
      <c r="ALA417" s="136"/>
      <c r="ALB417" s="136"/>
      <c r="ALC417" s="136"/>
      <c r="ALD417" s="136"/>
      <c r="ALE417" s="136"/>
      <c r="ALF417" s="136"/>
      <c r="ALG417" s="136"/>
      <c r="ALH417" s="136"/>
      <c r="ALI417" s="136"/>
      <c r="ALJ417" s="136"/>
      <c r="ALK417" s="136"/>
      <c r="ALL417" s="136"/>
      <c r="ALM417" s="136"/>
      <c r="ALN417" s="136"/>
      <c r="ALO417" s="136"/>
      <c r="ALP417" s="136"/>
      <c r="ALQ417" s="136"/>
      <c r="ALR417" s="136"/>
      <c r="ALS417" s="136"/>
      <c r="ALT417" s="136"/>
      <c r="ALU417" s="136"/>
      <c r="ALV417" s="136"/>
      <c r="ALW417" s="136"/>
      <c r="ALX417" s="136"/>
      <c r="ALY417" s="136"/>
      <c r="ALZ417" s="136"/>
      <c r="AMA417" s="136"/>
      <c r="AMB417" s="136"/>
      <c r="AMC417" s="136"/>
      <c r="AMD417" s="136"/>
      <c r="AME417" s="136"/>
      <c r="AMF417" s="136"/>
      <c r="AMG417" s="136"/>
      <c r="AMH417" s="136"/>
      <c r="AMI417" s="136"/>
    </row>
    <row r="418" spans="1:1023" x14ac:dyDescent="0.25">
      <c r="A418" s="245" t="s">
        <v>1222</v>
      </c>
      <c r="B418" s="193">
        <v>418</v>
      </c>
      <c r="C418" s="261" t="s">
        <v>26089</v>
      </c>
      <c r="D418" s="209" t="s">
        <v>1223</v>
      </c>
      <c r="E418" s="136"/>
      <c r="F418" s="238"/>
      <c r="G418" s="214"/>
      <c r="H418" s="214"/>
      <c r="I418" s="367">
        <v>11</v>
      </c>
      <c r="J418" s="443"/>
      <c r="K418" s="161"/>
      <c r="L418" s="409">
        <v>1</v>
      </c>
      <c r="M418" s="161"/>
      <c r="N418" s="161"/>
      <c r="O418" s="161"/>
      <c r="P418" s="161"/>
      <c r="Q418" s="161"/>
      <c r="R418" s="161"/>
      <c r="S418" s="161"/>
      <c r="T418" s="161"/>
      <c r="U418" s="161"/>
      <c r="V418" s="256">
        <f>IF(O418=1,10,100)</f>
        <v>100</v>
      </c>
      <c r="W418" s="256">
        <f>IF(O418=1,1,IF(O418=2,10,100))</f>
        <v>100</v>
      </c>
      <c r="X418" s="256">
        <f>IF(O418=3,20,100)</f>
        <v>100</v>
      </c>
      <c r="Y418" s="256">
        <f>IF(P418=1,10,100)</f>
        <v>100</v>
      </c>
      <c r="Z418" s="256">
        <f>IF(P418=1,1,IF(P418=2,10,100))</f>
        <v>100</v>
      </c>
      <c r="AA418" s="257">
        <f>IF(OR(EXACT(Q418,"1A"),EXACT(Q418,"1B")),0.1,IF(Q418=2,1,100))</f>
        <v>100</v>
      </c>
      <c r="AB418" s="257">
        <f>IF(OR(EXACT(R418,"1A"),EXACT(R418,"1B")),0.1,IF(R418=2,1,100))</f>
        <v>100</v>
      </c>
      <c r="AC418" s="257">
        <f>IF(OR(EXACT(S418,"1A"),EXACT(S418,"1B")),0.3,IF(S418=2,3,100))</f>
        <v>100</v>
      </c>
      <c r="AD418" s="136"/>
      <c r="AE418" s="136"/>
      <c r="AF418" s="249">
        <f>IF(OR(OR(EXACT(J418,"1A"),EXACT(J418,"1B"),EXACT(J418,"1C")),K418=1),1,IF(K418=2,10,100))</f>
        <v>100</v>
      </c>
      <c r="AG418" s="249">
        <f>IF(OR(EXACT(J418,"1A"),EXACT(J418,"1B"),EXACT(J418,"1C")),1,IF(J418=2,10,100))</f>
        <v>100</v>
      </c>
      <c r="AH418" s="249">
        <f>IF(OR(EXACT(J418,"1A"),EXACT(J418,"1B"),EXACT(J418,"1C"),K418=1),3,100)</f>
        <v>100</v>
      </c>
      <c r="AI418" s="249">
        <f>IF(OR(EXACT(J418,"1A"),EXACT(J418,"1B"),EXACT(J418,"1C")),5,100)</f>
        <v>100</v>
      </c>
      <c r="AJ418" s="315" t="s">
        <v>25591</v>
      </c>
      <c r="AK418" s="193">
        <v>1</v>
      </c>
      <c r="AL418" s="220">
        <v>1</v>
      </c>
      <c r="AM418" s="251"/>
      <c r="AN418" s="136"/>
      <c r="AO418" s="220">
        <v>10</v>
      </c>
      <c r="AP418" s="136"/>
      <c r="AQ418" s="199" t="s">
        <v>5840</v>
      </c>
      <c r="AR418" s="136"/>
      <c r="AS418" s="136"/>
      <c r="AT418" s="136"/>
      <c r="AU418" s="136"/>
      <c r="AV418" s="136"/>
      <c r="AW418" s="136"/>
      <c r="AX418" s="136"/>
      <c r="AY418" s="136"/>
      <c r="AZ418" s="136"/>
      <c r="BA418" s="136"/>
      <c r="BB418" s="136"/>
      <c r="BC418" s="136"/>
      <c r="BD418" s="136"/>
      <c r="BE418" s="136"/>
      <c r="BF418" s="136"/>
      <c r="BG418" s="136"/>
      <c r="BH418" s="136"/>
      <c r="BI418" s="136"/>
      <c r="BJ418" s="136"/>
      <c r="BK418" s="136"/>
      <c r="BL418" s="136"/>
      <c r="BM418" s="136"/>
      <c r="BN418" s="136"/>
      <c r="BO418" s="136"/>
      <c r="BP418" s="136"/>
      <c r="BQ418" s="136"/>
      <c r="BR418" s="136"/>
      <c r="BS418" s="136"/>
      <c r="BT418" s="136"/>
      <c r="BU418" s="136"/>
      <c r="BV418" s="136"/>
      <c r="BW418" s="136"/>
      <c r="BX418" s="136"/>
      <c r="BY418" s="136"/>
      <c r="BZ418" s="136"/>
      <c r="CA418" s="136"/>
      <c r="CB418" s="136"/>
      <c r="CC418" s="136"/>
      <c r="CD418" s="136"/>
      <c r="CE418" s="136"/>
      <c r="CF418" s="136"/>
      <c r="CG418" s="136"/>
      <c r="CH418" s="136"/>
      <c r="CI418" s="136"/>
      <c r="CJ418" s="136"/>
      <c r="CK418" s="136"/>
      <c r="CL418" s="136"/>
      <c r="CM418" s="136"/>
      <c r="CN418" s="136"/>
      <c r="CO418" s="136"/>
      <c r="CP418" s="136"/>
      <c r="CQ418" s="136"/>
      <c r="CR418" s="136"/>
      <c r="CS418" s="136"/>
      <c r="CT418" s="136"/>
      <c r="CU418" s="136"/>
      <c r="CV418" s="136"/>
      <c r="CW418" s="136"/>
      <c r="CX418" s="136"/>
      <c r="CY418" s="136"/>
      <c r="CZ418" s="136"/>
      <c r="DA418" s="136"/>
      <c r="DB418" s="136"/>
      <c r="DC418" s="136"/>
      <c r="DD418" s="136"/>
      <c r="DE418" s="136"/>
      <c r="DF418" s="136"/>
      <c r="DG418" s="136"/>
      <c r="DH418" s="136"/>
      <c r="DI418" s="136"/>
      <c r="DJ418" s="136"/>
      <c r="DK418" s="136"/>
      <c r="DL418" s="136"/>
      <c r="DM418" s="136"/>
      <c r="DN418" s="136"/>
      <c r="DO418" s="136"/>
      <c r="DP418" s="136"/>
      <c r="DQ418" s="136"/>
      <c r="DR418" s="136"/>
      <c r="DS418" s="136"/>
      <c r="DT418" s="136"/>
      <c r="DU418" s="136"/>
      <c r="DV418" s="136"/>
      <c r="DW418" s="136"/>
      <c r="DX418" s="136"/>
      <c r="DY418" s="136"/>
      <c r="DZ418" s="136"/>
      <c r="EA418" s="136"/>
      <c r="EB418" s="136"/>
      <c r="EC418" s="136"/>
      <c r="ED418" s="136"/>
      <c r="EE418" s="136"/>
      <c r="EF418" s="136"/>
      <c r="EG418" s="136"/>
      <c r="EH418" s="136"/>
      <c r="EI418" s="136"/>
      <c r="EJ418" s="136"/>
      <c r="EK418" s="136"/>
      <c r="EL418" s="136"/>
      <c r="EM418" s="136"/>
      <c r="EN418" s="136"/>
      <c r="EO418" s="136"/>
      <c r="EP418" s="136"/>
      <c r="EQ418" s="136"/>
      <c r="ER418" s="136"/>
      <c r="ES418" s="136"/>
      <c r="ET418" s="136"/>
      <c r="EU418" s="136"/>
      <c r="EV418" s="136"/>
      <c r="EW418" s="136"/>
      <c r="EX418" s="136"/>
      <c r="EY418" s="136"/>
      <c r="EZ418" s="136"/>
      <c r="FA418" s="136"/>
      <c r="FB418" s="136"/>
      <c r="FC418" s="136"/>
      <c r="FD418" s="136"/>
      <c r="FE418" s="136"/>
      <c r="FF418" s="136"/>
      <c r="FG418" s="136"/>
      <c r="FH418" s="136"/>
      <c r="FI418" s="136"/>
      <c r="FJ418" s="136"/>
      <c r="FK418" s="136"/>
      <c r="FL418" s="136"/>
      <c r="FM418" s="136"/>
      <c r="FN418" s="136"/>
      <c r="FO418" s="136"/>
      <c r="FP418" s="136"/>
      <c r="FQ418" s="136"/>
      <c r="FR418" s="136"/>
      <c r="FS418" s="136"/>
      <c r="FT418" s="136"/>
      <c r="FU418" s="136"/>
      <c r="FV418" s="136"/>
      <c r="FW418" s="136"/>
      <c r="FX418" s="136"/>
      <c r="FY418" s="136"/>
      <c r="FZ418" s="136"/>
      <c r="GA418" s="136"/>
      <c r="GB418" s="136"/>
      <c r="GC418" s="136"/>
      <c r="GD418" s="136"/>
      <c r="GE418" s="136"/>
      <c r="GF418" s="136"/>
      <c r="GG418" s="136"/>
      <c r="GH418" s="136"/>
      <c r="GI418" s="136"/>
      <c r="GJ418" s="136"/>
      <c r="GK418" s="136"/>
      <c r="GL418" s="136"/>
      <c r="GM418" s="136"/>
      <c r="GN418" s="136"/>
      <c r="GO418" s="136"/>
      <c r="GP418" s="136"/>
      <c r="GQ418" s="136"/>
      <c r="GR418" s="136"/>
      <c r="GS418" s="136"/>
      <c r="GT418" s="136"/>
      <c r="GU418" s="136"/>
      <c r="GV418" s="136"/>
      <c r="GW418" s="136"/>
      <c r="GX418" s="136"/>
      <c r="GY418" s="136"/>
      <c r="GZ418" s="136"/>
      <c r="HA418" s="136"/>
      <c r="HB418" s="136"/>
      <c r="HC418" s="136"/>
      <c r="HD418" s="136"/>
      <c r="HE418" s="136"/>
      <c r="HF418" s="136"/>
      <c r="HG418" s="136"/>
      <c r="HH418" s="136"/>
      <c r="HI418" s="136"/>
      <c r="HJ418" s="136"/>
      <c r="HK418" s="136"/>
      <c r="HL418" s="136"/>
      <c r="HM418" s="136"/>
      <c r="HN418" s="136"/>
      <c r="HO418" s="136"/>
      <c r="HP418" s="136"/>
      <c r="HQ418" s="136"/>
      <c r="HR418" s="136"/>
      <c r="HS418" s="136"/>
      <c r="HT418" s="136"/>
      <c r="HU418" s="136"/>
      <c r="HV418" s="136"/>
      <c r="HW418" s="136"/>
      <c r="HX418" s="136"/>
      <c r="HY418" s="136"/>
      <c r="HZ418" s="136"/>
      <c r="IA418" s="136"/>
      <c r="IB418" s="136"/>
      <c r="IC418" s="136"/>
      <c r="ID418" s="136"/>
      <c r="IE418" s="136"/>
      <c r="IF418" s="136"/>
      <c r="IG418" s="136"/>
      <c r="IH418" s="136"/>
      <c r="II418" s="136"/>
      <c r="IJ418" s="136"/>
      <c r="IK418" s="136"/>
      <c r="IL418" s="136"/>
      <c r="IM418" s="136"/>
      <c r="IN418" s="136"/>
      <c r="IO418" s="136"/>
      <c r="IP418" s="136"/>
      <c r="IQ418" s="136"/>
      <c r="IR418" s="136"/>
      <c r="IS418" s="136"/>
      <c r="IT418" s="136"/>
      <c r="IU418" s="136"/>
      <c r="IV418" s="136"/>
      <c r="IW418" s="136"/>
      <c r="IX418" s="136"/>
      <c r="IY418" s="136"/>
      <c r="IZ418" s="136"/>
      <c r="JA418" s="136"/>
      <c r="JB418" s="136"/>
      <c r="JC418" s="136"/>
      <c r="JD418" s="136"/>
      <c r="JE418" s="136"/>
      <c r="JF418" s="136"/>
      <c r="JG418" s="136"/>
      <c r="JH418" s="136"/>
      <c r="JI418" s="136"/>
      <c r="JJ418" s="136"/>
      <c r="JK418" s="136"/>
      <c r="JL418" s="136"/>
      <c r="JM418" s="136"/>
      <c r="JN418" s="136"/>
      <c r="JO418" s="136"/>
      <c r="JP418" s="136"/>
      <c r="JQ418" s="136"/>
      <c r="JR418" s="136"/>
      <c r="JS418" s="136"/>
      <c r="JT418" s="136"/>
      <c r="JU418" s="136"/>
      <c r="JV418" s="136"/>
      <c r="JW418" s="136"/>
      <c r="JX418" s="136"/>
      <c r="JY418" s="136"/>
      <c r="JZ418" s="136"/>
      <c r="KA418" s="136"/>
      <c r="KB418" s="136"/>
      <c r="KC418" s="136"/>
      <c r="KD418" s="136"/>
      <c r="KE418" s="136"/>
      <c r="KF418" s="136"/>
      <c r="KG418" s="136"/>
      <c r="KH418" s="136"/>
      <c r="KI418" s="136"/>
      <c r="KJ418" s="136"/>
      <c r="KK418" s="136"/>
      <c r="KL418" s="136"/>
      <c r="KM418" s="136"/>
      <c r="KN418" s="136"/>
      <c r="KO418" s="136"/>
      <c r="KP418" s="136"/>
      <c r="KQ418" s="136"/>
      <c r="KR418" s="136"/>
      <c r="KS418" s="136"/>
      <c r="KT418" s="136"/>
      <c r="KU418" s="136"/>
      <c r="KV418" s="136"/>
      <c r="KW418" s="136"/>
      <c r="KX418" s="136"/>
      <c r="KY418" s="136"/>
      <c r="KZ418" s="136"/>
      <c r="LA418" s="136"/>
      <c r="LB418" s="136"/>
      <c r="LC418" s="136"/>
      <c r="LD418" s="136"/>
      <c r="LE418" s="136"/>
      <c r="LF418" s="136"/>
      <c r="LG418" s="136"/>
      <c r="LH418" s="136"/>
      <c r="LI418" s="136"/>
      <c r="LJ418" s="136"/>
      <c r="LK418" s="136"/>
      <c r="LL418" s="136"/>
      <c r="LM418" s="136"/>
      <c r="LN418" s="136"/>
      <c r="LO418" s="136"/>
      <c r="LP418" s="136"/>
      <c r="LQ418" s="136"/>
      <c r="LR418" s="136"/>
      <c r="LS418" s="136"/>
      <c r="LT418" s="136"/>
      <c r="LU418" s="136"/>
      <c r="LV418" s="136"/>
      <c r="LW418" s="136"/>
      <c r="LX418" s="136"/>
      <c r="LY418" s="136"/>
      <c r="LZ418" s="136"/>
      <c r="MA418" s="136"/>
      <c r="MB418" s="136"/>
      <c r="MC418" s="136"/>
      <c r="MD418" s="136"/>
      <c r="ME418" s="136"/>
      <c r="MF418" s="136"/>
      <c r="MG418" s="136"/>
      <c r="MH418" s="136"/>
      <c r="MI418" s="136"/>
      <c r="MJ418" s="136"/>
      <c r="MK418" s="136"/>
      <c r="ML418" s="136"/>
      <c r="MM418" s="136"/>
      <c r="MN418" s="136"/>
      <c r="MO418" s="136"/>
      <c r="MP418" s="136"/>
      <c r="MQ418" s="136"/>
      <c r="MR418" s="136"/>
      <c r="MS418" s="136"/>
      <c r="MT418" s="136"/>
      <c r="MU418" s="136"/>
      <c r="MV418" s="136"/>
      <c r="MW418" s="136"/>
      <c r="MX418" s="136"/>
      <c r="MY418" s="136"/>
      <c r="MZ418" s="136"/>
      <c r="NA418" s="136"/>
      <c r="NB418" s="136"/>
      <c r="NC418" s="136"/>
      <c r="ND418" s="136"/>
      <c r="NE418" s="136"/>
      <c r="NF418" s="136"/>
      <c r="NG418" s="136"/>
      <c r="NH418" s="136"/>
      <c r="NI418" s="136"/>
      <c r="NJ418" s="136"/>
      <c r="NK418" s="136"/>
      <c r="NL418" s="136"/>
      <c r="NM418" s="136"/>
      <c r="NN418" s="136"/>
      <c r="NO418" s="136"/>
      <c r="NP418" s="136"/>
      <c r="NQ418" s="136"/>
      <c r="NR418" s="136"/>
      <c r="NS418" s="136"/>
      <c r="NT418" s="136"/>
      <c r="NU418" s="136"/>
      <c r="NV418" s="136"/>
      <c r="NW418" s="136"/>
      <c r="NX418" s="136"/>
      <c r="NY418" s="136"/>
      <c r="NZ418" s="136"/>
      <c r="OA418" s="136"/>
      <c r="OB418" s="136"/>
      <c r="OC418" s="136"/>
      <c r="OD418" s="136"/>
      <c r="OE418" s="136"/>
      <c r="OF418" s="136"/>
      <c r="OG418" s="136"/>
      <c r="OH418" s="136"/>
      <c r="OI418" s="136"/>
      <c r="OJ418" s="136"/>
      <c r="OK418" s="136"/>
      <c r="OL418" s="136"/>
      <c r="OM418" s="136"/>
      <c r="ON418" s="136"/>
      <c r="OO418" s="136"/>
      <c r="OP418" s="136"/>
      <c r="OQ418" s="136"/>
      <c r="OR418" s="136"/>
      <c r="OS418" s="136"/>
      <c r="OT418" s="136"/>
      <c r="OU418" s="136"/>
      <c r="OV418" s="136"/>
      <c r="OW418" s="136"/>
      <c r="OX418" s="136"/>
      <c r="OY418" s="136"/>
      <c r="OZ418" s="136"/>
      <c r="PA418" s="136"/>
      <c r="PB418" s="136"/>
      <c r="PC418" s="136"/>
      <c r="PD418" s="136"/>
      <c r="PE418" s="136"/>
      <c r="PF418" s="136"/>
      <c r="PG418" s="136"/>
      <c r="PH418" s="136"/>
      <c r="PI418" s="136"/>
      <c r="PJ418" s="136"/>
      <c r="PK418" s="136"/>
      <c r="PL418" s="136"/>
      <c r="PM418" s="136"/>
      <c r="PN418" s="136"/>
      <c r="PO418" s="136"/>
      <c r="PP418" s="136"/>
      <c r="PQ418" s="136"/>
      <c r="PR418" s="136"/>
      <c r="PS418" s="136"/>
      <c r="PT418" s="136"/>
      <c r="PU418" s="136"/>
      <c r="PV418" s="136"/>
      <c r="PW418" s="136"/>
      <c r="PX418" s="136"/>
      <c r="PY418" s="136"/>
      <c r="PZ418" s="136"/>
      <c r="QA418" s="136"/>
      <c r="QB418" s="136"/>
      <c r="QC418" s="136"/>
      <c r="QD418" s="136"/>
      <c r="QE418" s="136"/>
      <c r="QF418" s="136"/>
      <c r="QG418" s="136"/>
      <c r="QH418" s="136"/>
      <c r="QI418" s="136"/>
      <c r="QJ418" s="136"/>
      <c r="QK418" s="136"/>
      <c r="QL418" s="136"/>
      <c r="QM418" s="136"/>
      <c r="QN418" s="136"/>
      <c r="QO418" s="136"/>
      <c r="QP418" s="136"/>
      <c r="QQ418" s="136"/>
      <c r="QR418" s="136"/>
      <c r="QS418" s="136"/>
      <c r="QT418" s="136"/>
      <c r="QU418" s="136"/>
      <c r="QV418" s="136"/>
      <c r="QW418" s="136"/>
      <c r="QX418" s="136"/>
      <c r="QY418" s="136"/>
      <c r="QZ418" s="136"/>
      <c r="RA418" s="136"/>
      <c r="RB418" s="136"/>
      <c r="RC418" s="136"/>
      <c r="RD418" s="136"/>
      <c r="RE418" s="136"/>
      <c r="RF418" s="136"/>
      <c r="RG418" s="136"/>
      <c r="RH418" s="136"/>
      <c r="RI418" s="136"/>
      <c r="RJ418" s="136"/>
      <c r="RK418" s="136"/>
      <c r="RL418" s="136"/>
      <c r="RM418" s="136"/>
      <c r="RN418" s="136"/>
      <c r="RO418" s="136"/>
      <c r="RP418" s="136"/>
      <c r="RQ418" s="136"/>
      <c r="RR418" s="136"/>
      <c r="RS418" s="136"/>
      <c r="RT418" s="136"/>
      <c r="RU418" s="136"/>
      <c r="RV418" s="136"/>
      <c r="RW418" s="136"/>
      <c r="RX418" s="136"/>
      <c r="RY418" s="136"/>
      <c r="RZ418" s="136"/>
      <c r="SA418" s="136"/>
      <c r="SB418" s="136"/>
      <c r="SC418" s="136"/>
      <c r="SD418" s="136"/>
      <c r="SE418" s="136"/>
      <c r="SF418" s="136"/>
      <c r="SG418" s="136"/>
      <c r="SH418" s="136"/>
      <c r="SI418" s="136"/>
      <c r="SJ418" s="136"/>
      <c r="SK418" s="136"/>
      <c r="SL418" s="136"/>
      <c r="SM418" s="136"/>
      <c r="SN418" s="136"/>
      <c r="SO418" s="136"/>
      <c r="SP418" s="136"/>
      <c r="SQ418" s="136"/>
      <c r="SR418" s="136"/>
      <c r="SS418" s="136"/>
      <c r="ST418" s="136"/>
      <c r="SU418" s="136"/>
      <c r="SV418" s="136"/>
      <c r="SW418" s="136"/>
      <c r="SX418" s="136"/>
      <c r="SY418" s="136"/>
      <c r="SZ418" s="136"/>
      <c r="TA418" s="136"/>
      <c r="TB418" s="136"/>
      <c r="TC418" s="136"/>
      <c r="TD418" s="136"/>
      <c r="TE418" s="136"/>
      <c r="TF418" s="136"/>
      <c r="TG418" s="136"/>
      <c r="TH418" s="136"/>
      <c r="TI418" s="136"/>
      <c r="TJ418" s="136"/>
      <c r="TK418" s="136"/>
      <c r="TL418" s="136"/>
      <c r="TM418" s="136"/>
      <c r="TN418" s="136"/>
      <c r="TO418" s="136"/>
      <c r="TP418" s="136"/>
      <c r="TQ418" s="136"/>
      <c r="TR418" s="136"/>
      <c r="TS418" s="136"/>
      <c r="TT418" s="136"/>
      <c r="TU418" s="136"/>
      <c r="TV418" s="136"/>
      <c r="TW418" s="136"/>
      <c r="TX418" s="136"/>
      <c r="TY418" s="136"/>
      <c r="TZ418" s="136"/>
      <c r="UA418" s="136"/>
      <c r="UB418" s="136"/>
      <c r="UC418" s="136"/>
      <c r="UD418" s="136"/>
      <c r="UE418" s="136"/>
      <c r="UF418" s="136"/>
      <c r="UG418" s="136"/>
      <c r="UH418" s="136"/>
      <c r="UI418" s="136"/>
      <c r="UJ418" s="136"/>
      <c r="UK418" s="136"/>
      <c r="UL418" s="136"/>
      <c r="UM418" s="136"/>
      <c r="UN418" s="136"/>
      <c r="UO418" s="136"/>
      <c r="UP418" s="136"/>
      <c r="UQ418" s="136"/>
      <c r="UR418" s="136"/>
      <c r="US418" s="136"/>
      <c r="UT418" s="136"/>
      <c r="UU418" s="136"/>
      <c r="UV418" s="136"/>
      <c r="UW418" s="136"/>
      <c r="UX418" s="136"/>
      <c r="UY418" s="136"/>
      <c r="UZ418" s="136"/>
      <c r="VA418" s="136"/>
      <c r="VB418" s="136"/>
      <c r="VC418" s="136"/>
      <c r="VD418" s="136"/>
      <c r="VE418" s="136"/>
      <c r="VF418" s="136"/>
      <c r="VG418" s="136"/>
      <c r="VH418" s="136"/>
      <c r="VI418" s="136"/>
      <c r="VJ418" s="136"/>
      <c r="VK418" s="136"/>
      <c r="VL418" s="136"/>
      <c r="VM418" s="136"/>
      <c r="VN418" s="136"/>
      <c r="VO418" s="136"/>
      <c r="VP418" s="136"/>
      <c r="VQ418" s="136"/>
      <c r="VR418" s="136"/>
      <c r="VS418" s="136"/>
      <c r="VT418" s="136"/>
      <c r="VU418" s="136"/>
      <c r="VV418" s="136"/>
      <c r="VW418" s="136"/>
      <c r="VX418" s="136"/>
      <c r="VY418" s="136"/>
      <c r="VZ418" s="136"/>
      <c r="WA418" s="136"/>
      <c r="WB418" s="136"/>
      <c r="WC418" s="136"/>
      <c r="WD418" s="136"/>
      <c r="WE418" s="136"/>
      <c r="WF418" s="136"/>
      <c r="WG418" s="136"/>
      <c r="WH418" s="136"/>
      <c r="WI418" s="136"/>
      <c r="WJ418" s="136"/>
      <c r="WK418" s="136"/>
      <c r="WL418" s="136"/>
      <c r="WM418" s="136"/>
      <c r="WN418" s="136"/>
      <c r="WO418" s="136"/>
      <c r="WP418" s="136"/>
      <c r="WQ418" s="136"/>
      <c r="WR418" s="136"/>
      <c r="WS418" s="136"/>
      <c r="WT418" s="136"/>
      <c r="WU418" s="136"/>
      <c r="WV418" s="136"/>
      <c r="WW418" s="136"/>
      <c r="WX418" s="136"/>
      <c r="WY418" s="136"/>
      <c r="WZ418" s="136"/>
      <c r="XA418" s="136"/>
      <c r="XB418" s="136"/>
      <c r="XC418" s="136"/>
      <c r="XD418" s="136"/>
      <c r="XE418" s="136"/>
      <c r="XF418" s="136"/>
      <c r="XG418" s="136"/>
      <c r="XH418" s="136"/>
      <c r="XI418" s="136"/>
      <c r="XJ418" s="136"/>
      <c r="XK418" s="136"/>
      <c r="XL418" s="136"/>
      <c r="XM418" s="136"/>
      <c r="XN418" s="136"/>
      <c r="XO418" s="136"/>
      <c r="XP418" s="136"/>
      <c r="XQ418" s="136"/>
      <c r="XR418" s="136"/>
      <c r="XS418" s="136"/>
      <c r="XT418" s="136"/>
      <c r="XU418" s="136"/>
      <c r="XV418" s="136"/>
      <c r="XW418" s="136"/>
      <c r="XX418" s="136"/>
      <c r="XY418" s="136"/>
      <c r="XZ418" s="136"/>
      <c r="YA418" s="136"/>
      <c r="YB418" s="136"/>
      <c r="YC418" s="136"/>
      <c r="YD418" s="136"/>
      <c r="YE418" s="136"/>
      <c r="YF418" s="136"/>
      <c r="YG418" s="136"/>
      <c r="YH418" s="136"/>
      <c r="YI418" s="136"/>
      <c r="YJ418" s="136"/>
      <c r="YK418" s="136"/>
      <c r="YL418" s="136"/>
      <c r="YM418" s="136"/>
      <c r="YN418" s="136"/>
      <c r="YO418" s="136"/>
      <c r="YP418" s="136"/>
      <c r="YQ418" s="136"/>
      <c r="YR418" s="136"/>
      <c r="YS418" s="136"/>
      <c r="YT418" s="136"/>
      <c r="YU418" s="136"/>
      <c r="YV418" s="136"/>
      <c r="YW418" s="136"/>
      <c r="YX418" s="136"/>
      <c r="YY418" s="136"/>
      <c r="YZ418" s="136"/>
      <c r="ZA418" s="136"/>
      <c r="ZB418" s="136"/>
      <c r="ZC418" s="136"/>
      <c r="ZD418" s="136"/>
      <c r="ZE418" s="136"/>
      <c r="ZF418" s="136"/>
      <c r="ZG418" s="136"/>
      <c r="ZH418" s="136"/>
      <c r="ZI418" s="136"/>
      <c r="ZJ418" s="136"/>
      <c r="ZK418" s="136"/>
      <c r="ZL418" s="136"/>
      <c r="ZM418" s="136"/>
      <c r="ZN418" s="136"/>
      <c r="ZO418" s="136"/>
      <c r="ZP418" s="136"/>
      <c r="ZQ418" s="136"/>
      <c r="ZR418" s="136"/>
      <c r="ZS418" s="136"/>
      <c r="ZT418" s="136"/>
      <c r="ZU418" s="136"/>
      <c r="ZV418" s="136"/>
      <c r="ZW418" s="136"/>
      <c r="ZX418" s="136"/>
      <c r="ZY418" s="136"/>
      <c r="ZZ418" s="136"/>
      <c r="AAA418" s="136"/>
      <c r="AAB418" s="136"/>
      <c r="AAC418" s="136"/>
      <c r="AAD418" s="136"/>
      <c r="AAE418" s="136"/>
      <c r="AAF418" s="136"/>
      <c r="AAG418" s="136"/>
      <c r="AAH418" s="136"/>
      <c r="AAI418" s="136"/>
      <c r="AAJ418" s="136"/>
      <c r="AAK418" s="136"/>
      <c r="AAL418" s="136"/>
      <c r="AAM418" s="136"/>
      <c r="AAN418" s="136"/>
      <c r="AAO418" s="136"/>
      <c r="AAP418" s="136"/>
      <c r="AAQ418" s="136"/>
      <c r="AAR418" s="136"/>
      <c r="AAS418" s="136"/>
      <c r="AAT418" s="136"/>
      <c r="AAU418" s="136"/>
      <c r="AAV418" s="136"/>
      <c r="AAW418" s="136"/>
      <c r="AAX418" s="136"/>
      <c r="AAY418" s="136"/>
      <c r="AAZ418" s="136"/>
      <c r="ABA418" s="136"/>
      <c r="ABB418" s="136"/>
      <c r="ABC418" s="136"/>
      <c r="ABD418" s="136"/>
      <c r="ABE418" s="136"/>
      <c r="ABF418" s="136"/>
      <c r="ABG418" s="136"/>
      <c r="ABH418" s="136"/>
      <c r="ABI418" s="136"/>
      <c r="ABJ418" s="136"/>
      <c r="ABK418" s="136"/>
      <c r="ABL418" s="136"/>
      <c r="ABM418" s="136"/>
      <c r="ABN418" s="136"/>
      <c r="ABO418" s="136"/>
      <c r="ABP418" s="136"/>
      <c r="ABQ418" s="136"/>
      <c r="ABR418" s="136"/>
      <c r="ABS418" s="136"/>
      <c r="ABT418" s="136"/>
      <c r="ABU418" s="136"/>
      <c r="ABV418" s="136"/>
      <c r="ABW418" s="136"/>
      <c r="ABX418" s="136"/>
      <c r="ABY418" s="136"/>
      <c r="ABZ418" s="136"/>
      <c r="ACA418" s="136"/>
      <c r="ACB418" s="136"/>
      <c r="ACC418" s="136"/>
      <c r="ACD418" s="136"/>
      <c r="ACE418" s="136"/>
      <c r="ACF418" s="136"/>
      <c r="ACG418" s="136"/>
      <c r="ACH418" s="136"/>
      <c r="ACI418" s="136"/>
      <c r="ACJ418" s="136"/>
      <c r="ACK418" s="136"/>
      <c r="ACL418" s="136"/>
      <c r="ACM418" s="136"/>
      <c r="ACN418" s="136"/>
      <c r="ACO418" s="136"/>
      <c r="ACP418" s="136"/>
      <c r="ACQ418" s="136"/>
      <c r="ACR418" s="136"/>
      <c r="ACS418" s="136"/>
      <c r="ACT418" s="136"/>
      <c r="ACU418" s="136"/>
      <c r="ACV418" s="136"/>
      <c r="ACW418" s="136"/>
      <c r="ACX418" s="136"/>
      <c r="ACY418" s="136"/>
      <c r="ACZ418" s="136"/>
      <c r="ADA418" s="136"/>
      <c r="ADB418" s="136"/>
      <c r="ADC418" s="136"/>
      <c r="ADD418" s="136"/>
      <c r="ADE418" s="136"/>
      <c r="ADF418" s="136"/>
      <c r="ADG418" s="136"/>
      <c r="ADH418" s="136"/>
      <c r="ADI418" s="136"/>
      <c r="ADJ418" s="136"/>
      <c r="ADK418" s="136"/>
      <c r="ADL418" s="136"/>
      <c r="ADM418" s="136"/>
      <c r="ADN418" s="136"/>
      <c r="ADO418" s="136"/>
      <c r="ADP418" s="136"/>
      <c r="ADQ418" s="136"/>
      <c r="ADR418" s="136"/>
      <c r="ADS418" s="136"/>
      <c r="ADT418" s="136"/>
      <c r="ADU418" s="136"/>
      <c r="ADV418" s="136"/>
      <c r="ADW418" s="136"/>
      <c r="ADX418" s="136"/>
      <c r="ADY418" s="136"/>
      <c r="ADZ418" s="136"/>
      <c r="AEA418" s="136"/>
      <c r="AEB418" s="136"/>
      <c r="AEC418" s="136"/>
      <c r="AED418" s="136"/>
      <c r="AEE418" s="136"/>
      <c r="AEF418" s="136"/>
      <c r="AEG418" s="136"/>
      <c r="AEH418" s="136"/>
      <c r="AEI418" s="136"/>
      <c r="AEJ418" s="136"/>
      <c r="AEK418" s="136"/>
      <c r="AEL418" s="136"/>
      <c r="AEM418" s="136"/>
      <c r="AEN418" s="136"/>
      <c r="AEO418" s="136"/>
      <c r="AEP418" s="136"/>
      <c r="AEQ418" s="136"/>
      <c r="AER418" s="136"/>
      <c r="AES418" s="136"/>
      <c r="AET418" s="136"/>
      <c r="AEU418" s="136"/>
      <c r="AEV418" s="136"/>
      <c r="AEW418" s="136"/>
      <c r="AEX418" s="136"/>
      <c r="AEY418" s="136"/>
      <c r="AEZ418" s="136"/>
      <c r="AFA418" s="136"/>
      <c r="AFB418" s="136"/>
      <c r="AFC418" s="136"/>
      <c r="AFD418" s="136"/>
      <c r="AFE418" s="136"/>
      <c r="AFF418" s="136"/>
      <c r="AFG418" s="136"/>
      <c r="AFH418" s="136"/>
      <c r="AFI418" s="136"/>
      <c r="AFJ418" s="136"/>
      <c r="AFK418" s="136"/>
      <c r="AFL418" s="136"/>
      <c r="AFM418" s="136"/>
      <c r="AFN418" s="136"/>
      <c r="AFO418" s="136"/>
      <c r="AFP418" s="136"/>
      <c r="AFQ418" s="136"/>
      <c r="AFR418" s="136"/>
      <c r="AFS418" s="136"/>
      <c r="AFT418" s="136"/>
      <c r="AFU418" s="136"/>
      <c r="AFV418" s="136"/>
      <c r="AFW418" s="136"/>
      <c r="AFX418" s="136"/>
      <c r="AFY418" s="136"/>
      <c r="AFZ418" s="136"/>
      <c r="AGA418" s="136"/>
      <c r="AGB418" s="136"/>
      <c r="AGC418" s="136"/>
      <c r="AGD418" s="136"/>
      <c r="AGE418" s="136"/>
      <c r="AGF418" s="136"/>
      <c r="AGG418" s="136"/>
      <c r="AGH418" s="136"/>
      <c r="AGI418" s="136"/>
      <c r="AGJ418" s="136"/>
      <c r="AGK418" s="136"/>
      <c r="AGL418" s="136"/>
      <c r="AGM418" s="136"/>
      <c r="AGN418" s="136"/>
      <c r="AGO418" s="136"/>
      <c r="AGP418" s="136"/>
      <c r="AGQ418" s="136"/>
      <c r="AGR418" s="136"/>
      <c r="AGS418" s="136"/>
      <c r="AGT418" s="136"/>
      <c r="AGU418" s="136"/>
      <c r="AGV418" s="136"/>
      <c r="AGW418" s="136"/>
      <c r="AGX418" s="136"/>
      <c r="AGY418" s="136"/>
      <c r="AGZ418" s="136"/>
      <c r="AHA418" s="136"/>
      <c r="AHB418" s="136"/>
      <c r="AHC418" s="136"/>
      <c r="AHD418" s="136"/>
      <c r="AHE418" s="136"/>
      <c r="AHF418" s="136"/>
      <c r="AHG418" s="136"/>
      <c r="AHH418" s="136"/>
      <c r="AHI418" s="136"/>
      <c r="AHJ418" s="136"/>
      <c r="AHK418" s="136"/>
      <c r="AHL418" s="136"/>
      <c r="AHM418" s="136"/>
      <c r="AHN418" s="136"/>
      <c r="AHO418" s="136"/>
      <c r="AHP418" s="136"/>
      <c r="AHQ418" s="136"/>
      <c r="AHR418" s="136"/>
      <c r="AHS418" s="136"/>
      <c r="AHT418" s="136"/>
      <c r="AHU418" s="136"/>
      <c r="AHV418" s="136"/>
      <c r="AHW418" s="136"/>
      <c r="AHX418" s="136"/>
      <c r="AHY418" s="136"/>
      <c r="AHZ418" s="136"/>
      <c r="AIA418" s="136"/>
      <c r="AIB418" s="136"/>
      <c r="AIC418" s="136"/>
      <c r="AID418" s="136"/>
      <c r="AIE418" s="136"/>
      <c r="AIF418" s="136"/>
      <c r="AIG418" s="136"/>
      <c r="AIH418" s="136"/>
      <c r="AII418" s="136"/>
      <c r="AIJ418" s="136"/>
      <c r="AIK418" s="136"/>
      <c r="AIL418" s="136"/>
      <c r="AIM418" s="136"/>
      <c r="AIN418" s="136"/>
      <c r="AIO418" s="136"/>
      <c r="AIP418" s="136"/>
      <c r="AIQ418" s="136"/>
      <c r="AIR418" s="136"/>
      <c r="AIS418" s="136"/>
      <c r="AIT418" s="136"/>
      <c r="AIU418" s="136"/>
      <c r="AIV418" s="136"/>
      <c r="AIW418" s="136"/>
      <c r="AIX418" s="136"/>
      <c r="AIY418" s="136"/>
      <c r="AIZ418" s="136"/>
      <c r="AJA418" s="136"/>
      <c r="AJB418" s="136"/>
      <c r="AJC418" s="136"/>
      <c r="AJD418" s="136"/>
      <c r="AJE418" s="136"/>
      <c r="AJF418" s="136"/>
      <c r="AJG418" s="136"/>
      <c r="AJH418" s="136"/>
      <c r="AJI418" s="136"/>
      <c r="AJJ418" s="136"/>
      <c r="AJK418" s="136"/>
      <c r="AJL418" s="136"/>
      <c r="AJM418" s="136"/>
      <c r="AJN418" s="136"/>
      <c r="AJO418" s="136"/>
      <c r="AJP418" s="136"/>
      <c r="AJQ418" s="136"/>
      <c r="AJR418" s="136"/>
      <c r="AJS418" s="136"/>
      <c r="AJT418" s="136"/>
      <c r="AJU418" s="136"/>
      <c r="AJV418" s="136"/>
      <c r="AJW418" s="136"/>
      <c r="AJX418" s="136"/>
      <c r="AJY418" s="136"/>
      <c r="AJZ418" s="136"/>
      <c r="AKA418" s="136"/>
      <c r="AKB418" s="136"/>
      <c r="AKC418" s="136"/>
      <c r="AKD418" s="136"/>
      <c r="AKE418" s="136"/>
      <c r="AKF418" s="136"/>
      <c r="AKG418" s="136"/>
      <c r="AKH418" s="136"/>
      <c r="AKI418" s="136"/>
      <c r="AKJ418" s="136"/>
      <c r="AKK418" s="136"/>
      <c r="AKL418" s="136"/>
      <c r="AKM418" s="136"/>
      <c r="AKN418" s="136"/>
      <c r="AKO418" s="136"/>
      <c r="AKP418" s="136"/>
      <c r="AKQ418" s="136"/>
      <c r="AKR418" s="136"/>
      <c r="AKS418" s="136"/>
      <c r="AKT418" s="136"/>
      <c r="AKU418" s="136"/>
      <c r="AKV418" s="136"/>
      <c r="AKW418" s="136"/>
      <c r="AKX418" s="136"/>
      <c r="AKY418" s="136"/>
      <c r="AKZ418" s="136"/>
      <c r="ALA418" s="136"/>
      <c r="ALB418" s="136"/>
      <c r="ALC418" s="136"/>
      <c r="ALD418" s="136"/>
      <c r="ALE418" s="136"/>
      <c r="ALF418" s="136"/>
      <c r="ALG418" s="136"/>
      <c r="ALH418" s="136"/>
      <c r="ALI418" s="136"/>
      <c r="ALJ418" s="136"/>
      <c r="ALK418" s="136"/>
      <c r="ALL418" s="136"/>
      <c r="ALM418" s="136"/>
      <c r="ALN418" s="136"/>
      <c r="ALO418" s="136"/>
      <c r="ALP418" s="136"/>
      <c r="ALQ418" s="136"/>
      <c r="ALR418" s="136"/>
      <c r="ALS418" s="136"/>
      <c r="ALT418" s="136"/>
      <c r="ALU418" s="136"/>
      <c r="ALV418" s="136"/>
      <c r="ALW418" s="136"/>
      <c r="ALX418" s="136"/>
      <c r="ALY418" s="136"/>
      <c r="ALZ418" s="136"/>
      <c r="AMA418" s="136"/>
      <c r="AMB418" s="136"/>
      <c r="AMC418" s="136"/>
      <c r="AMD418" s="136"/>
      <c r="AME418" s="136"/>
      <c r="AMF418" s="136"/>
      <c r="AMG418" s="136"/>
      <c r="AMH418" s="136"/>
      <c r="AMI418" s="136"/>
    </row>
    <row r="419" spans="1:1023" ht="15" customHeight="1" x14ac:dyDescent="0.25">
      <c r="A419" s="245" t="s">
        <v>1415</v>
      </c>
      <c r="B419" s="193">
        <v>419</v>
      </c>
      <c r="C419" s="261" t="s">
        <v>26090</v>
      </c>
      <c r="D419" s="209" t="s">
        <v>1416</v>
      </c>
      <c r="E419" s="253" t="s">
        <v>789</v>
      </c>
      <c r="F419" s="238"/>
      <c r="G419" s="214"/>
      <c r="H419" s="209">
        <v>4</v>
      </c>
      <c r="I419" s="367">
        <v>20.3</v>
      </c>
      <c r="J419" s="409">
        <v>2</v>
      </c>
      <c r="K419" s="161"/>
      <c r="L419" s="409">
        <v>1</v>
      </c>
      <c r="M419" s="161"/>
      <c r="N419" s="409">
        <v>1</v>
      </c>
      <c r="O419" s="161"/>
      <c r="P419" s="409">
        <v>2</v>
      </c>
      <c r="Q419" s="161"/>
      <c r="R419" s="161"/>
      <c r="S419" s="161"/>
      <c r="V419" s="256">
        <f>IF(O419=1,10,100)</f>
        <v>100</v>
      </c>
      <c r="W419" s="256">
        <f>IF(O419=1,1,IF(O419=2,10,100))</f>
        <v>100</v>
      </c>
      <c r="X419" s="256">
        <f>IF(O419=3,20,100)</f>
        <v>100</v>
      </c>
      <c r="Y419" s="256">
        <f>IF(P419=1,10,100)</f>
        <v>100</v>
      </c>
      <c r="Z419" s="256">
        <f>IF(P419=1,1,IF(P419=2,10,100))</f>
        <v>10</v>
      </c>
      <c r="AA419" s="257">
        <f>IF(OR(EXACT(Q419,"1A"),EXACT(Q419,"1B")),0.1,IF(Q419=2,1,100))</f>
        <v>100</v>
      </c>
      <c r="AB419" s="257">
        <f>IF(OR(EXACT(R419,"1A"),EXACT(R419,"1B")),0.1,IF(R419=2,1,100))</f>
        <v>100</v>
      </c>
      <c r="AC419" s="257">
        <f>IF(OR(EXACT(S419,"1A"),EXACT(S419,"1B")),0.3,IF(S419=2,3,100))</f>
        <v>100</v>
      </c>
      <c r="AD419" s="220">
        <v>3</v>
      </c>
      <c r="AF419" s="249">
        <f>IF(OR(OR(EXACT(J419,"1A"),EXACT(J419,"1B"),EXACT(J419,"1C")),K419=1),1,IF(K419=2,10,100))</f>
        <v>100</v>
      </c>
      <c r="AG419" s="249">
        <f>IF(OR(EXACT(J419,"1A"),EXACT(J419,"1B"),EXACT(J419,"1C")),1,IF(J419=2,10,100))</f>
        <v>10</v>
      </c>
      <c r="AH419" s="249">
        <f>IF(OR(EXACT(J419,"1A"),EXACT(J419,"1B"),EXACT(J419,"1C"),K419=1),3,100)</f>
        <v>100</v>
      </c>
      <c r="AI419" s="249">
        <f>IF(OR(EXACT(J419,"1A"),EXACT(J419,"1B"),EXACT(J419,"1C")),5,100)</f>
        <v>100</v>
      </c>
      <c r="AJ419" s="269" t="s">
        <v>26091</v>
      </c>
      <c r="AK419" s="136"/>
      <c r="AL419" s="221">
        <v>2</v>
      </c>
      <c r="AM419" s="251"/>
      <c r="AN419" s="136"/>
      <c r="AO419" s="136"/>
      <c r="AQ419" s="199" t="s">
        <v>779</v>
      </c>
    </row>
    <row r="420" spans="1:1023" x14ac:dyDescent="0.25">
      <c r="A420" s="245" t="s">
        <v>1417</v>
      </c>
      <c r="B420" s="193">
        <v>420</v>
      </c>
      <c r="C420" s="261" t="s">
        <v>26092</v>
      </c>
      <c r="D420" s="209" t="s">
        <v>1418</v>
      </c>
      <c r="E420" s="136"/>
      <c r="F420" s="238"/>
      <c r="G420" s="214"/>
      <c r="H420" s="214"/>
      <c r="I420" s="367">
        <v>8.8000000000000007</v>
      </c>
      <c r="J420" s="443"/>
      <c r="K420" s="161"/>
      <c r="L420" s="409">
        <v>1</v>
      </c>
      <c r="M420" s="161"/>
      <c r="O420" s="161"/>
      <c r="P420" s="161"/>
      <c r="Q420" s="161"/>
      <c r="S420" s="161"/>
      <c r="V420" s="256">
        <f>IF(O420=1,10,100)</f>
        <v>100</v>
      </c>
      <c r="W420" s="256">
        <f>IF(O420=1,1,IF(O420=2,10,100))</f>
        <v>100</v>
      </c>
      <c r="X420" s="256">
        <f>IF(O420=3,20,100)</f>
        <v>100</v>
      </c>
      <c r="Y420" s="256">
        <f>IF(P420=1,10,100)</f>
        <v>100</v>
      </c>
      <c r="Z420" s="256">
        <f>IF(P420=1,1,IF(P420=2,10,100))</f>
        <v>100</v>
      </c>
      <c r="AA420" s="257">
        <f>IF(OR(EXACT(Q420,"1A"),EXACT(Q420,"1B")),0.1,IF(Q420=2,1,100))</f>
        <v>100</v>
      </c>
      <c r="AB420" s="257">
        <f>IF(OR(EXACT(R420,"1A"),EXACT(R420,"1B")),0.1,IF(R420=2,1,100))</f>
        <v>100</v>
      </c>
      <c r="AC420" s="257">
        <f>IF(OR(EXACT(S420,"1A"),EXACT(S420,"1B")),0.3,IF(S420=2,3,100))</f>
        <v>100</v>
      </c>
      <c r="AF420" s="249">
        <f>IF(OR(OR(EXACT(J420,"1A"),EXACT(J420,"1B"),EXACT(J420,"1C")),K420=1),1,IF(K420=2,10,100))</f>
        <v>100</v>
      </c>
      <c r="AG420" s="249">
        <f>IF(OR(EXACT(J420,"1A"),EXACT(J420,"1B"),EXACT(J420,"1C")),1,IF(J420=2,10,100))</f>
        <v>100</v>
      </c>
      <c r="AH420" s="249">
        <f>IF(OR(EXACT(J420,"1A"),EXACT(J420,"1B"),EXACT(J420,"1C"),K420=1),3,100)</f>
        <v>100</v>
      </c>
      <c r="AI420" s="249">
        <f>IF(OR(EXACT(J420,"1A"),EXACT(J420,"1B"),EXACT(J420,"1C")),5,100)</f>
        <v>100</v>
      </c>
      <c r="AJ420" s="263" t="s">
        <v>25974</v>
      </c>
      <c r="AK420" s="193">
        <v>1</v>
      </c>
      <c r="AL420" s="220">
        <v>1</v>
      </c>
      <c r="AM420" s="251"/>
      <c r="AN420" s="220">
        <v>1</v>
      </c>
      <c r="AO420" s="220">
        <v>1</v>
      </c>
      <c r="AQ420" s="199" t="s">
        <v>1419</v>
      </c>
    </row>
    <row r="421" spans="1:1023" x14ac:dyDescent="0.25">
      <c r="A421" s="245" t="s">
        <v>1423</v>
      </c>
      <c r="B421" s="193">
        <v>421</v>
      </c>
      <c r="C421" s="261" t="s">
        <v>26093</v>
      </c>
      <c r="D421" s="209" t="s">
        <v>1424</v>
      </c>
      <c r="E421" s="136"/>
      <c r="F421" s="238"/>
      <c r="G421" s="214"/>
      <c r="H421" s="214"/>
      <c r="I421" s="367"/>
      <c r="J421" s="443"/>
      <c r="K421" s="161"/>
      <c r="L421" s="161"/>
      <c r="M421" s="161"/>
      <c r="O421" s="161"/>
      <c r="P421" s="161"/>
      <c r="Q421" s="161"/>
      <c r="S421" s="161"/>
      <c r="V421" s="256">
        <f>IF(O421=1,10,100)</f>
        <v>100</v>
      </c>
      <c r="W421" s="256">
        <f>IF(O421=1,1,IF(O421=2,10,100))</f>
        <v>100</v>
      </c>
      <c r="X421" s="256">
        <f>IF(O421=3,20,100)</f>
        <v>100</v>
      </c>
      <c r="Y421" s="256">
        <f>IF(P421=1,10,100)</f>
        <v>100</v>
      </c>
      <c r="Z421" s="256">
        <f>IF(P421=1,1,IF(P421=2,10,100))</f>
        <v>100</v>
      </c>
      <c r="AA421" s="257">
        <f>IF(OR(EXACT(Q421,"1A"),EXACT(Q421,"1B")),0.1,IF(Q421=2,1,100))</f>
        <v>100</v>
      </c>
      <c r="AB421" s="257">
        <f>IF(OR(EXACT(R421,"1A"),EXACT(R421,"1B")),0.1,IF(R421=2,1,100))</f>
        <v>100</v>
      </c>
      <c r="AC421" s="257">
        <f>IF(OR(EXACT(S421,"1A"),EXACT(S421,"1B")),0.3,IF(S421=2,3,100))</f>
        <v>100</v>
      </c>
      <c r="AF421" s="249">
        <f>IF(OR(OR(EXACT(J421,"1A"),EXACT(J421,"1B"),EXACT(J421,"1C")),K421=1),1,IF(K421=2,10,100))</f>
        <v>100</v>
      </c>
      <c r="AG421" s="249">
        <f>IF(OR(EXACT(J421,"1A"),EXACT(J421,"1B"),EXACT(J421,"1C")),1,IF(J421=2,10,100))</f>
        <v>100</v>
      </c>
      <c r="AH421" s="249">
        <f>IF(OR(EXACT(J421,"1A"),EXACT(J421,"1B"),EXACT(J421,"1C"),K421=1),3,100)</f>
        <v>100</v>
      </c>
      <c r="AI421" s="249">
        <f>IF(OR(EXACT(J421,"1A"),EXACT(J421,"1B"),EXACT(J421,"1C")),5,100)</f>
        <v>100</v>
      </c>
      <c r="AJ421" s="251"/>
      <c r="AK421" s="136"/>
      <c r="AL421" s="220">
        <v>2</v>
      </c>
      <c r="AM421" s="251"/>
      <c r="AN421" s="136"/>
      <c r="AO421" s="136"/>
      <c r="AQ421" s="199" t="s">
        <v>803</v>
      </c>
    </row>
    <row r="422" spans="1:1023" x14ac:dyDescent="0.25">
      <c r="A422" s="245" t="s">
        <v>1425</v>
      </c>
      <c r="B422" s="193">
        <v>422</v>
      </c>
      <c r="C422" s="261" t="s">
        <v>26094</v>
      </c>
      <c r="D422" s="209" t="s">
        <v>1426</v>
      </c>
      <c r="E422" s="136"/>
      <c r="F422" s="238"/>
      <c r="G422" s="214"/>
      <c r="H422" s="214"/>
      <c r="I422" s="367">
        <v>7</v>
      </c>
      <c r="J422" s="443"/>
      <c r="K422" s="161"/>
      <c r="L422" s="161"/>
      <c r="M422" s="161"/>
      <c r="O422" s="161"/>
      <c r="P422" s="161"/>
      <c r="Q422" s="161"/>
      <c r="S422" s="161"/>
      <c r="V422" s="256">
        <f>IF(O422=1,10,100)</f>
        <v>100</v>
      </c>
      <c r="W422" s="256">
        <f>IF(O422=1,1,IF(O422=2,10,100))</f>
        <v>100</v>
      </c>
      <c r="X422" s="256">
        <f>IF(O422=3,20,100)</f>
        <v>100</v>
      </c>
      <c r="Y422" s="256">
        <f>IF(P422=1,10,100)</f>
        <v>100</v>
      </c>
      <c r="Z422" s="256">
        <f>IF(P422=1,1,IF(P422=2,10,100))</f>
        <v>100</v>
      </c>
      <c r="AA422" s="257">
        <f>IF(OR(EXACT(Q422,"1A"),EXACT(Q422,"1B")),0.1,IF(Q422=2,1,100))</f>
        <v>100</v>
      </c>
      <c r="AB422" s="257">
        <f>IF(OR(EXACT(R422,"1A"),EXACT(R422,"1B")),0.1,IF(R422=2,1,100))</f>
        <v>100</v>
      </c>
      <c r="AC422" s="257">
        <f>IF(OR(EXACT(S422,"1A"),EXACT(S422,"1B")),0.3,IF(S422=2,3,100))</f>
        <v>100</v>
      </c>
      <c r="AF422" s="249">
        <f>IF(OR(OR(EXACT(J422,"1A"),EXACT(J422,"1B"),EXACT(J422,"1C")),K422=1),1,IF(K422=2,10,100))</f>
        <v>100</v>
      </c>
      <c r="AG422" s="249">
        <f>IF(OR(EXACT(J422,"1A"),EXACT(J422,"1B"),EXACT(J422,"1C")),1,IF(J422=2,10,100))</f>
        <v>100</v>
      </c>
      <c r="AH422" s="249">
        <f>IF(OR(EXACT(J422,"1A"),EXACT(J422,"1B"),EXACT(J422,"1C"),K422=1),3,100)</f>
        <v>100</v>
      </c>
      <c r="AI422" s="249">
        <f>IF(OR(EXACT(J422,"1A"),EXACT(J422,"1B"),EXACT(J422,"1C")),5,100)</f>
        <v>100</v>
      </c>
      <c r="AJ422" s="269" t="s">
        <v>26095</v>
      </c>
      <c r="AK422" s="136"/>
      <c r="AL422" s="220">
        <v>3</v>
      </c>
      <c r="AM422" s="251"/>
      <c r="AN422" s="136"/>
      <c r="AO422" s="136"/>
      <c r="AQ422" s="199" t="s">
        <v>779</v>
      </c>
    </row>
    <row r="423" spans="1:1023" ht="30" x14ac:dyDescent="0.25">
      <c r="A423" s="245" t="s">
        <v>1427</v>
      </c>
      <c r="B423" s="193">
        <v>423</v>
      </c>
      <c r="C423" s="261" t="s">
        <v>26096</v>
      </c>
      <c r="D423" s="209" t="s">
        <v>1428</v>
      </c>
      <c r="E423" s="136"/>
      <c r="F423" s="238"/>
      <c r="G423" s="214"/>
      <c r="H423" s="214"/>
      <c r="I423" s="367">
        <v>2.8</v>
      </c>
      <c r="J423" s="443"/>
      <c r="K423" s="409">
        <v>2</v>
      </c>
      <c r="L423" s="409">
        <v>1</v>
      </c>
      <c r="M423" s="161"/>
      <c r="O423" s="161"/>
      <c r="P423" s="161"/>
      <c r="Q423" s="161"/>
      <c r="S423" s="161"/>
      <c r="V423" s="256">
        <f>IF(O423=1,10,100)</f>
        <v>100</v>
      </c>
      <c r="W423" s="256">
        <f>IF(O423=1,1,IF(O423=2,10,100))</f>
        <v>100</v>
      </c>
      <c r="X423" s="256">
        <f>IF(O423=3,20,100)</f>
        <v>100</v>
      </c>
      <c r="Y423" s="256">
        <f>IF(P423=1,10,100)</f>
        <v>100</v>
      </c>
      <c r="Z423" s="256">
        <f>IF(P423=1,1,IF(P423=2,10,100))</f>
        <v>100</v>
      </c>
      <c r="AA423" s="257">
        <f>IF(OR(EXACT(Q423,"1A"),EXACT(Q423,"1B")),0.1,IF(Q423=2,1,100))</f>
        <v>100</v>
      </c>
      <c r="AB423" s="257">
        <f>IF(OR(EXACT(R423,"1A"),EXACT(R423,"1B")),0.1,IF(R423=2,1,100))</f>
        <v>100</v>
      </c>
      <c r="AC423" s="257">
        <f>IF(OR(EXACT(S423,"1A"),EXACT(S423,"1B")),0.3,IF(S423=2,3,100))</f>
        <v>100</v>
      </c>
      <c r="AF423" s="249">
        <f>IF(OR(OR(EXACT(J423,"1A"),EXACT(J423,"1B"),EXACT(J423,"1C")),K423=1),1,IF(K423=2,10,100))</f>
        <v>10</v>
      </c>
      <c r="AG423" s="249">
        <f>IF(OR(EXACT(J423,"1A"),EXACT(J423,"1B"),EXACT(J423,"1C")),1,IF(J423=2,10,100))</f>
        <v>100</v>
      </c>
      <c r="AH423" s="249">
        <f>IF(OR(EXACT(J423,"1A"),EXACT(J423,"1B"),EXACT(J423,"1C"),K423=1),3,100)</f>
        <v>100</v>
      </c>
      <c r="AI423" s="249">
        <f>IF(OR(EXACT(J423,"1A"),EXACT(J423,"1B"),EXACT(J423,"1C")),5,100)</f>
        <v>100</v>
      </c>
      <c r="AJ423" s="269" t="s">
        <v>26031</v>
      </c>
      <c r="AK423" s="136"/>
      <c r="AL423" s="220">
        <v>2</v>
      </c>
      <c r="AM423" s="251"/>
      <c r="AN423" s="136"/>
      <c r="AO423" s="136"/>
      <c r="AQ423" s="199" t="s">
        <v>779</v>
      </c>
    </row>
    <row r="424" spans="1:1023" x14ac:dyDescent="0.25">
      <c r="A424" s="273" t="s">
        <v>5951</v>
      </c>
      <c r="B424" s="193">
        <v>424</v>
      </c>
      <c r="C424" s="194" t="s">
        <v>5980</v>
      </c>
      <c r="D424" s="211" t="s">
        <v>5952</v>
      </c>
      <c r="E424" s="255"/>
      <c r="F424" s="222"/>
      <c r="G424" s="211"/>
      <c r="H424" s="211"/>
      <c r="I424" s="367">
        <v>0.30099999999999999</v>
      </c>
      <c r="J424" s="420" t="s">
        <v>771</v>
      </c>
      <c r="K424" s="420">
        <v>1</v>
      </c>
      <c r="L424" s="411"/>
      <c r="M424" s="411"/>
      <c r="N424" s="411"/>
      <c r="O424" s="416"/>
      <c r="P424" s="411"/>
      <c r="Q424" s="411"/>
      <c r="R424" s="411"/>
      <c r="S424" s="411"/>
      <c r="T424" s="411"/>
      <c r="U424" s="417"/>
      <c r="V424" s="275">
        <f>IF(O424=1,10,100)</f>
        <v>100</v>
      </c>
      <c r="W424" s="275">
        <f>IF(O424=1,1,IF(O424=2,10,100))</f>
        <v>100</v>
      </c>
      <c r="X424" s="275">
        <f>IF(O424=3,20,100)</f>
        <v>100</v>
      </c>
      <c r="Y424" s="275">
        <f>IF(P424=1,10,100)</f>
        <v>100</v>
      </c>
      <c r="Z424" s="275">
        <f>IF(P424=1,1,IF(P424=2,10,100))</f>
        <v>100</v>
      </c>
      <c r="AA424" s="276">
        <f>IF(OR(EXACT(Q424,"1A"),EXACT(Q424,"1B")),0.1,IF(Q424=2,1,100))</f>
        <v>100</v>
      </c>
      <c r="AB424" s="276">
        <f>IF(OR(EXACT(R424,"1A"),EXACT(R424,"1B")),0.1,IF(R424=2,1,100))</f>
        <v>100</v>
      </c>
      <c r="AC424" s="276">
        <f>IF(OR(EXACT(S424,"1A"),EXACT(S424,"1B")),0.3,IF(S424=2,3,100))</f>
        <v>100</v>
      </c>
      <c r="AF424" s="277">
        <f>IF(OR(OR(EXACT(J424,"1A"),EXACT(J424,"1B"),EXACT(J424,"1C")),K424=1),1,IF(K424=2,10,100))</f>
        <v>1</v>
      </c>
      <c r="AG424" s="277">
        <f>IF(OR(EXACT(J424,"1A"),EXACT(J424,"1B"),EXACT(J424,"1C")),1,IF(J424=2,10,100))</f>
        <v>1</v>
      </c>
      <c r="AH424" s="277">
        <f>IF(OR(EXACT(J424,"1A"),EXACT(J424,"1B"),EXACT(J424,"1C"),K424=1),3,100)</f>
        <v>3</v>
      </c>
      <c r="AI424" s="277">
        <f>IF(OR(EXACT(J424,"1A"),EXACT(J424,"1B"),EXACT(J424,"1C")),5,100)</f>
        <v>5</v>
      </c>
      <c r="AJ424" s="263" t="s">
        <v>25591</v>
      </c>
      <c r="AK424" s="279">
        <v>1</v>
      </c>
      <c r="AL424" s="282">
        <v>1</v>
      </c>
      <c r="AM424" s="251"/>
      <c r="AN424" s="222">
        <v>1</v>
      </c>
      <c r="AO424" s="222">
        <v>1</v>
      </c>
      <c r="AQ424" s="199" t="s">
        <v>5953</v>
      </c>
      <c r="AR424" s="253" t="s">
        <v>5954</v>
      </c>
    </row>
    <row r="425" spans="1:1023" x14ac:dyDescent="0.25">
      <c r="A425" s="245" t="s">
        <v>1429</v>
      </c>
      <c r="B425" s="193">
        <v>425</v>
      </c>
      <c r="C425" s="261" t="s">
        <v>26097</v>
      </c>
      <c r="D425" s="209" t="s">
        <v>1430</v>
      </c>
      <c r="E425" s="136"/>
      <c r="F425" s="220">
        <v>4</v>
      </c>
      <c r="G425" s="214"/>
      <c r="H425" s="214"/>
      <c r="I425" s="367">
        <v>1.2</v>
      </c>
      <c r="J425" s="409">
        <v>2</v>
      </c>
      <c r="K425" s="412">
        <v>2</v>
      </c>
      <c r="L425" s="161"/>
      <c r="M425" s="161"/>
      <c r="O425" s="413">
        <v>3</v>
      </c>
      <c r="P425" s="161"/>
      <c r="Q425" s="161"/>
      <c r="S425" s="409">
        <v>2</v>
      </c>
      <c r="V425" s="256">
        <f>IF(O425=1,10,100)</f>
        <v>100</v>
      </c>
      <c r="W425" s="256">
        <f>IF(O425=1,1,IF(O425=2,10,100))</f>
        <v>100</v>
      </c>
      <c r="X425" s="256">
        <f>IF(O425=3,20,100)</f>
        <v>20</v>
      </c>
      <c r="Y425" s="256">
        <f>IF(P425=1,10,100)</f>
        <v>100</v>
      </c>
      <c r="Z425" s="256">
        <f>IF(P425=1,1,IF(P425=2,10,100))</f>
        <v>100</v>
      </c>
      <c r="AA425" s="257">
        <f>IF(OR(EXACT(Q425,"1A"),EXACT(Q425,"1B")),0.1,IF(Q425=2,1,100))</f>
        <v>100</v>
      </c>
      <c r="AB425" s="257">
        <f>IF(OR(EXACT(R425,"1A"),EXACT(R425,"1B")),0.1,IF(R425=2,1,100))</f>
        <v>100</v>
      </c>
      <c r="AC425" s="257">
        <f>IF(OR(EXACT(S425,"1A"),EXACT(S425,"1B")),0.3,IF(S425=2,3,100))</f>
        <v>3</v>
      </c>
      <c r="AF425" s="249">
        <f>IF(OR(OR(EXACT(J425,"1A"),EXACT(J425,"1B"),EXACT(J425,"1C")),K425=1),1,IF(K425=2,10,100))</f>
        <v>10</v>
      </c>
      <c r="AG425" s="249">
        <f>IF(OR(EXACT(J425,"1A"),EXACT(J425,"1B"),EXACT(J425,"1C")),1,IF(J425=2,10,100))</f>
        <v>10</v>
      </c>
      <c r="AH425" s="249">
        <f>IF(OR(EXACT(J425,"1A"),EXACT(J425,"1B"),EXACT(J425,"1C"),K425=1),3,100)</f>
        <v>100</v>
      </c>
      <c r="AI425" s="249">
        <f>IF(OR(EXACT(J425,"1A"),EXACT(J425,"1B"),EXACT(J425,"1C")),5,100)</f>
        <v>100</v>
      </c>
      <c r="AJ425" s="269" t="s">
        <v>26061</v>
      </c>
      <c r="AK425" s="136"/>
      <c r="AL425" s="220">
        <v>2</v>
      </c>
      <c r="AM425" s="251"/>
      <c r="AN425" s="136"/>
      <c r="AO425" s="136"/>
      <c r="AQ425" s="199" t="s">
        <v>1431</v>
      </c>
    </row>
    <row r="426" spans="1:1023" x14ac:dyDescent="0.25">
      <c r="A426" s="245" t="s">
        <v>26283</v>
      </c>
      <c r="B426" s="193">
        <v>426</v>
      </c>
      <c r="C426" s="261" t="s">
        <v>26284</v>
      </c>
      <c r="D426" s="209" t="s">
        <v>26285</v>
      </c>
      <c r="E426" s="136"/>
      <c r="F426" s="220">
        <v>4</v>
      </c>
      <c r="G426" s="214"/>
      <c r="H426" s="214"/>
      <c r="I426" s="367"/>
      <c r="K426" s="412"/>
      <c r="L426" s="161"/>
      <c r="M426" s="161"/>
      <c r="O426" s="413"/>
      <c r="P426" s="161"/>
      <c r="Q426" s="161"/>
      <c r="V426" s="256">
        <f>IF(O426=1,10,100)</f>
        <v>100</v>
      </c>
      <c r="W426" s="256">
        <f>IF(O426=1,1,IF(O426=2,10,100))</f>
        <v>100</v>
      </c>
      <c r="X426" s="256">
        <f>IF(O426=3,20,100)</f>
        <v>100</v>
      </c>
      <c r="Y426" s="256">
        <f>IF(P426=1,10,100)</f>
        <v>100</v>
      </c>
      <c r="Z426" s="256">
        <f>IF(P426=1,1,IF(P426=2,10,100))</f>
        <v>100</v>
      </c>
      <c r="AA426" s="257">
        <f>IF(OR(EXACT(Q426,"1A"),EXACT(Q426,"1B")),0.1,IF(Q426=2,1,100))</f>
        <v>100</v>
      </c>
      <c r="AB426" s="257">
        <f>IF(OR(EXACT(R426,"1A"),EXACT(R426,"1B")),0.1,IF(R426=2,1,100))</f>
        <v>100</v>
      </c>
      <c r="AC426" s="257">
        <f>IF(OR(EXACT(S426,"1A"),EXACT(S426,"1B")),0.3,IF(S426=2,3,100))</f>
        <v>100</v>
      </c>
      <c r="AF426" s="249">
        <f>IF(OR(OR(EXACT(J426,"1A"),EXACT(J426,"1B"),EXACT(J426,"1C")),K426=1),1,IF(K426=2,10,100))</f>
        <v>100</v>
      </c>
      <c r="AG426" s="249">
        <f>IF(OR(EXACT(J426,"1A"),EXACT(J426,"1B"),EXACT(J426,"1C")),1,IF(J426=2,10,100))</f>
        <v>100</v>
      </c>
      <c r="AH426" s="249">
        <f>IF(OR(EXACT(J426,"1A"),EXACT(J426,"1B"),EXACT(J426,"1C"),K426=1),3,100)</f>
        <v>100</v>
      </c>
      <c r="AI426" s="249">
        <f>IF(OR(EXACT(J426,"1A"),EXACT(J426,"1B"),EXACT(J426,"1C")),5,100)</f>
        <v>100</v>
      </c>
      <c r="AJ426" s="269"/>
      <c r="AK426" s="136"/>
      <c r="AL426" s="220">
        <v>2</v>
      </c>
      <c r="AM426" s="251"/>
      <c r="AN426" s="136"/>
      <c r="AO426" s="136"/>
      <c r="AQ426" s="199" t="s">
        <v>779</v>
      </c>
    </row>
    <row r="427" spans="1:1023" x14ac:dyDescent="0.25">
      <c r="A427" s="273" t="s">
        <v>5841</v>
      </c>
      <c r="B427" s="193">
        <v>427</v>
      </c>
      <c r="C427" s="194" t="s">
        <v>5842</v>
      </c>
      <c r="D427" s="211" t="s">
        <v>20316</v>
      </c>
      <c r="E427" s="255"/>
      <c r="F427" s="222"/>
      <c r="G427" s="211"/>
      <c r="H427" s="211"/>
      <c r="I427" s="367">
        <v>7</v>
      </c>
      <c r="J427" s="411">
        <v>2</v>
      </c>
      <c r="K427" s="411">
        <v>2</v>
      </c>
      <c r="L427" s="411">
        <v>1</v>
      </c>
      <c r="M427" s="411"/>
      <c r="N427" s="411"/>
      <c r="O427" s="416"/>
      <c r="P427" s="411"/>
      <c r="Q427" s="411"/>
      <c r="R427" s="411"/>
      <c r="S427" s="411"/>
      <c r="T427" s="411"/>
      <c r="U427" s="417"/>
      <c r="V427" s="275">
        <f>IF(O427=1,10,100)</f>
        <v>100</v>
      </c>
      <c r="W427" s="275">
        <f>IF(O427=1,1,IF(O427=2,10,100))</f>
        <v>100</v>
      </c>
      <c r="X427" s="275">
        <f>IF(O427=3,20,100)</f>
        <v>100</v>
      </c>
      <c r="Y427" s="275">
        <f>IF(P427=1,10,100)</f>
        <v>100</v>
      </c>
      <c r="Z427" s="275">
        <f>IF(P427=1,1,IF(P427=2,10,100))</f>
        <v>100</v>
      </c>
      <c r="AA427" s="276">
        <f>IF(OR(EXACT(Q427,"1A"),EXACT(Q427,"1B")),0.1,IF(Q427=2,1,100))</f>
        <v>100</v>
      </c>
      <c r="AB427" s="276">
        <f>IF(OR(EXACT(R427,"1A"),EXACT(R427,"1B")),0.1,IF(R427=2,1,100))</f>
        <v>100</v>
      </c>
      <c r="AC427" s="276">
        <f>IF(OR(EXACT(S427,"1A"),EXACT(S427,"1B")),0.3,IF(S427=2,3,100))</f>
        <v>100</v>
      </c>
      <c r="AF427" s="277">
        <f>IF(OR(OR(EXACT(J427,"1A"),EXACT(J427,"1B"),EXACT(J427,"1C")),K427=1),1,IF(K427=2,10,100))</f>
        <v>10</v>
      </c>
      <c r="AG427" s="277">
        <f>IF(OR(EXACT(J427,"1A"),EXACT(J427,"1B"),EXACT(J427,"1C")),1,IF(J427=2,10,100))</f>
        <v>10</v>
      </c>
      <c r="AH427" s="277">
        <f>IF(OR(EXACT(J427,"1A"),EXACT(J427,"1B"),EXACT(J427,"1C"),K427=1),3,100)</f>
        <v>100</v>
      </c>
      <c r="AI427" s="277">
        <f>IF(OR(EXACT(J427,"1A"),EXACT(J427,"1B"),EXACT(J427,"1C")),5,100)</f>
        <v>100</v>
      </c>
      <c r="AJ427" s="263" t="s">
        <v>25974</v>
      </c>
      <c r="AK427" s="274"/>
      <c r="AL427" s="222">
        <v>2</v>
      </c>
      <c r="AM427" s="251"/>
      <c r="AN427" s="222"/>
      <c r="AO427" s="222"/>
      <c r="AQ427" s="199" t="s">
        <v>5843</v>
      </c>
      <c r="AR427" s="253" t="s">
        <v>5844</v>
      </c>
    </row>
    <row r="428" spans="1:1023" x14ac:dyDescent="0.25">
      <c r="A428" s="273" t="s">
        <v>5845</v>
      </c>
      <c r="B428" s="193">
        <v>428</v>
      </c>
      <c r="C428" s="194" t="s">
        <v>26098</v>
      </c>
      <c r="D428" s="211" t="s">
        <v>5846</v>
      </c>
      <c r="E428" s="255"/>
      <c r="F428" s="222">
        <v>4</v>
      </c>
      <c r="G428" s="211"/>
      <c r="H428" s="211"/>
      <c r="I428" s="367">
        <v>0.14599999999999999</v>
      </c>
      <c r="J428" s="411"/>
      <c r="K428" s="411"/>
      <c r="L428" s="411">
        <v>1</v>
      </c>
      <c r="M428" s="411"/>
      <c r="N428" s="411"/>
      <c r="O428" s="416"/>
      <c r="P428" s="411">
        <v>2</v>
      </c>
      <c r="Q428" s="411"/>
      <c r="R428" s="411"/>
      <c r="S428" s="411"/>
      <c r="T428" s="411"/>
      <c r="U428" s="417"/>
      <c r="V428" s="275">
        <f>IF(O428=1,10,100)</f>
        <v>100</v>
      </c>
      <c r="W428" s="275">
        <f>IF(O428=1,1,IF(O428=2,10,100))</f>
        <v>100</v>
      </c>
      <c r="X428" s="275">
        <f>IF(O428=3,20,100)</f>
        <v>100</v>
      </c>
      <c r="Y428" s="275">
        <f>IF(P428=1,10,100)</f>
        <v>100</v>
      </c>
      <c r="Z428" s="275">
        <f>IF(P428=1,1,IF(P428=2,10,100))</f>
        <v>10</v>
      </c>
      <c r="AA428" s="276">
        <f>IF(OR(EXACT(Q428,"1A"),EXACT(Q428,"1B")),0.1,IF(Q428=2,1,100))</f>
        <v>100</v>
      </c>
      <c r="AB428" s="276">
        <f>IF(OR(EXACT(R428,"1A"),EXACT(R428,"1B")),0.1,IF(R428=2,1,100))</f>
        <v>100</v>
      </c>
      <c r="AC428" s="276">
        <f>IF(OR(EXACT(S428,"1A"),EXACT(S428,"1B")),0.3,IF(S428=2,3,100))</f>
        <v>100</v>
      </c>
      <c r="AF428" s="277">
        <f>IF(OR(OR(EXACT(J428,"1A"),EXACT(J428,"1B"),EXACT(J428,"1C")),K428=1),1,IF(K428=2,10,100))</f>
        <v>100</v>
      </c>
      <c r="AG428" s="277">
        <f>IF(OR(EXACT(J428,"1A"),EXACT(J428,"1B"),EXACT(J428,"1C")),1,IF(J428=2,10,100))</f>
        <v>100</v>
      </c>
      <c r="AH428" s="277">
        <f>IF(OR(EXACT(J428,"1A"),EXACT(J428,"1B"),EXACT(J428,"1C"),K428=1),3,100)</f>
        <v>100</v>
      </c>
      <c r="AI428" s="277">
        <f>IF(OR(EXACT(J428,"1A"),EXACT(J428,"1B"),EXACT(J428,"1C")),5,100)</f>
        <v>100</v>
      </c>
      <c r="AJ428" s="263" t="s">
        <v>25607</v>
      </c>
      <c r="AK428" s="274">
        <v>1</v>
      </c>
      <c r="AL428" s="222">
        <v>1</v>
      </c>
      <c r="AM428" s="251"/>
      <c r="AN428" s="222">
        <v>10</v>
      </c>
      <c r="AO428" s="222">
        <v>10</v>
      </c>
      <c r="AQ428" s="199" t="s">
        <v>5847</v>
      </c>
      <c r="AR428" s="253" t="s">
        <v>5848</v>
      </c>
    </row>
    <row r="429" spans="1:1023" ht="30" x14ac:dyDescent="0.25">
      <c r="A429" s="278" t="s">
        <v>1245</v>
      </c>
      <c r="B429" s="193">
        <v>429</v>
      </c>
      <c r="C429" s="194" t="s">
        <v>26099</v>
      </c>
      <c r="D429" s="211" t="s">
        <v>5849</v>
      </c>
      <c r="E429" s="255"/>
      <c r="F429" s="222">
        <v>4</v>
      </c>
      <c r="G429" s="211"/>
      <c r="H429" s="211">
        <v>4</v>
      </c>
      <c r="I429" s="367">
        <v>0.11799999999999999</v>
      </c>
      <c r="J429" s="411">
        <v>2</v>
      </c>
      <c r="K429" s="411">
        <v>2</v>
      </c>
      <c r="L429" s="411">
        <v>1</v>
      </c>
      <c r="M429" s="411"/>
      <c r="N429" s="411"/>
      <c r="O429" s="416"/>
      <c r="P429" s="411">
        <v>2</v>
      </c>
      <c r="Q429" s="411"/>
      <c r="R429" s="411"/>
      <c r="S429" s="411"/>
      <c r="T429" s="411"/>
      <c r="U429" s="417"/>
      <c r="V429" s="275">
        <f>IF(O429=1,10,100)</f>
        <v>100</v>
      </c>
      <c r="W429" s="275">
        <f>IF(O429=1,1,IF(O429=2,10,100))</f>
        <v>100</v>
      </c>
      <c r="X429" s="275">
        <f>IF(O429=3,20,100)</f>
        <v>100</v>
      </c>
      <c r="Y429" s="275">
        <f>IF(P429=1,10,100)</f>
        <v>100</v>
      </c>
      <c r="Z429" s="275">
        <f>IF(P429=1,1,IF(P429=2,10,100))</f>
        <v>10</v>
      </c>
      <c r="AA429" s="276">
        <f>IF(OR(EXACT(Q429,"1A"),EXACT(Q429,"1B")),0.1,IF(Q429=2,1,100))</f>
        <v>100</v>
      </c>
      <c r="AB429" s="276">
        <f>IF(OR(EXACT(R429,"1A"),EXACT(R429,"1B")),0.1,IF(R429=2,1,100))</f>
        <v>100</v>
      </c>
      <c r="AC429" s="276">
        <f>IF(OR(EXACT(S429,"1A"),EXACT(S429,"1B")),0.3,IF(S429=2,3,100))</f>
        <v>100</v>
      </c>
      <c r="AF429" s="277">
        <f>IF(OR(OR(EXACT(J429,"1A"),EXACT(J429,"1B"),EXACT(J429,"1C")),K429=1),1,IF(K429=2,10,100))</f>
        <v>10</v>
      </c>
      <c r="AG429" s="277">
        <f>IF(OR(EXACT(J429,"1A"),EXACT(J429,"1B"),EXACT(J429,"1C")),1,IF(J429=2,10,100))</f>
        <v>10</v>
      </c>
      <c r="AH429" s="277">
        <f>IF(OR(EXACT(J429,"1A"),EXACT(J429,"1B"),EXACT(J429,"1C"),K429=1),3,100)</f>
        <v>100</v>
      </c>
      <c r="AI429" s="277">
        <f>IF(OR(EXACT(J429,"1A"),EXACT(J429,"1B"),EXACT(J429,"1C")),5,100)</f>
        <v>100</v>
      </c>
      <c r="AJ429" s="263" t="s">
        <v>25607</v>
      </c>
      <c r="AK429" s="279">
        <v>1</v>
      </c>
      <c r="AL429" s="222">
        <v>1</v>
      </c>
      <c r="AM429" s="251"/>
      <c r="AN429" s="222"/>
      <c r="AO429" s="222">
        <v>10</v>
      </c>
      <c r="AQ429" s="199" t="s">
        <v>5850</v>
      </c>
      <c r="AR429" s="253" t="s">
        <v>5851</v>
      </c>
    </row>
    <row r="430" spans="1:1023" x14ac:dyDescent="0.25">
      <c r="A430" s="273" t="s">
        <v>5852</v>
      </c>
      <c r="B430" s="193">
        <v>430</v>
      </c>
      <c r="C430" s="194" t="s">
        <v>5853</v>
      </c>
      <c r="D430" s="211" t="s">
        <v>5854</v>
      </c>
      <c r="E430" s="255"/>
      <c r="F430" s="222">
        <v>4</v>
      </c>
      <c r="G430" s="211"/>
      <c r="H430" s="211"/>
      <c r="I430" s="367">
        <v>0.16800000000000001</v>
      </c>
      <c r="J430" s="411"/>
      <c r="K430" s="411"/>
      <c r="L430" s="411">
        <v>1</v>
      </c>
      <c r="M430" s="411"/>
      <c r="N430" s="411"/>
      <c r="O430" s="416"/>
      <c r="P430" s="411"/>
      <c r="Q430" s="411"/>
      <c r="R430" s="411"/>
      <c r="S430" s="411"/>
      <c r="T430" s="411"/>
      <c r="U430" s="417"/>
      <c r="V430" s="275">
        <f>IF(O430=1,10,100)</f>
        <v>100</v>
      </c>
      <c r="W430" s="275">
        <f>IF(O430=1,1,IF(O430=2,10,100))</f>
        <v>100</v>
      </c>
      <c r="X430" s="275">
        <f>IF(O430=3,20,100)</f>
        <v>100</v>
      </c>
      <c r="Y430" s="275">
        <f>IF(P430=1,10,100)</f>
        <v>100</v>
      </c>
      <c r="Z430" s="275">
        <f>IF(P430=1,1,IF(P430=2,10,100))</f>
        <v>100</v>
      </c>
      <c r="AA430" s="276">
        <f>IF(OR(EXACT(Q430,"1A"),EXACT(Q430,"1B")),0.1,IF(Q430=2,1,100))</f>
        <v>100</v>
      </c>
      <c r="AB430" s="276">
        <f>IF(OR(EXACT(R430,"1A"),EXACT(R430,"1B")),0.1,IF(R430=2,1,100))</f>
        <v>100</v>
      </c>
      <c r="AC430" s="276">
        <f>IF(OR(EXACT(S430,"1A"),EXACT(S430,"1B")),0.3,IF(S430=2,3,100))</f>
        <v>100</v>
      </c>
      <c r="AF430" s="277">
        <f>IF(OR(OR(EXACT(J430,"1A"),EXACT(J430,"1B"),EXACT(J430,"1C")),K430=1),1,IF(K430=2,10,100))</f>
        <v>100</v>
      </c>
      <c r="AG430" s="277">
        <f>IF(OR(EXACT(J430,"1A"),EXACT(J430,"1B"),EXACT(J430,"1C")),1,IF(J430=2,10,100))</f>
        <v>100</v>
      </c>
      <c r="AH430" s="277">
        <f>IF(OR(EXACT(J430,"1A"),EXACT(J430,"1B"),EXACT(J430,"1C"),K430=1),3,100)</f>
        <v>100</v>
      </c>
      <c r="AI430" s="277">
        <f>IF(OR(EXACT(J430,"1A"),EXACT(J430,"1B"),EXACT(J430,"1C")),5,100)</f>
        <v>100</v>
      </c>
      <c r="AJ430" s="263" t="s">
        <v>25591</v>
      </c>
      <c r="AK430" s="274">
        <v>1</v>
      </c>
      <c r="AL430" s="222">
        <v>2</v>
      </c>
      <c r="AM430" s="251"/>
      <c r="AN430" s="222">
        <v>1</v>
      </c>
      <c r="AO430" s="222">
        <v>1</v>
      </c>
      <c r="AQ430" s="199" t="s">
        <v>5855</v>
      </c>
      <c r="AR430" s="253" t="s">
        <v>5856</v>
      </c>
    </row>
    <row r="431" spans="1:1023" x14ac:dyDescent="0.25">
      <c r="A431" s="273" t="s">
        <v>5901</v>
      </c>
      <c r="B431" s="193">
        <v>431</v>
      </c>
      <c r="C431" s="194" t="s">
        <v>5902</v>
      </c>
      <c r="D431" s="211" t="s">
        <v>5903</v>
      </c>
      <c r="E431" s="255"/>
      <c r="F431" s="222"/>
      <c r="G431" s="211"/>
      <c r="H431" s="211"/>
      <c r="I431" s="367">
        <v>1.7889999999999999</v>
      </c>
      <c r="J431" s="411"/>
      <c r="K431" s="411"/>
      <c r="L431" s="411"/>
      <c r="M431" s="411"/>
      <c r="N431" s="411"/>
      <c r="O431" s="416"/>
      <c r="P431" s="411"/>
      <c r="Q431" s="411" t="s">
        <v>770</v>
      </c>
      <c r="R431" s="411"/>
      <c r="S431" s="411"/>
      <c r="T431" s="411"/>
      <c r="U431" s="417"/>
      <c r="V431" s="275">
        <f>IF(O431=1,10,100)</f>
        <v>100</v>
      </c>
      <c r="W431" s="275">
        <f>IF(O431=1,1,IF(O431=2,10,100))</f>
        <v>100</v>
      </c>
      <c r="X431" s="275">
        <f>IF(O431=3,20,100)</f>
        <v>100</v>
      </c>
      <c r="Y431" s="275">
        <f>IF(P431=1,10,100)</f>
        <v>100</v>
      </c>
      <c r="Z431" s="275">
        <f>IF(P431=1,1,IF(P431=2,10,100))</f>
        <v>100</v>
      </c>
      <c r="AA431" s="276">
        <f>IF(OR(EXACT(Q431,"1A"),EXACT(Q431,"1B")),0.1,IF(Q431=2,1,100))</f>
        <v>0.1</v>
      </c>
      <c r="AB431" s="276">
        <f>IF(OR(EXACT(R431,"1A"),EXACT(R431,"1B")),0.1,IF(R431=2,1,100))</f>
        <v>100</v>
      </c>
      <c r="AC431" s="276">
        <f>IF(OR(EXACT(S431,"1A"),EXACT(S431,"1B")),0.3,IF(S431=2,3,100))</f>
        <v>100</v>
      </c>
      <c r="AF431" s="277">
        <f>IF(OR(OR(EXACT(J431,"1A"),EXACT(J431,"1B"),EXACT(J431,"1C")),K431=1),1,IF(K431=2,10,100))</f>
        <v>100</v>
      </c>
      <c r="AG431" s="277">
        <f>IF(OR(EXACT(J431,"1A"),EXACT(J431,"1B"),EXACT(J431,"1C")),1,IF(J431=2,10,100))</f>
        <v>100</v>
      </c>
      <c r="AH431" s="277">
        <f>IF(OR(EXACT(J431,"1A"),EXACT(J431,"1B"),EXACT(J431,"1C"),K431=1),3,100)</f>
        <v>100</v>
      </c>
      <c r="AI431" s="277">
        <f>IF(OR(EXACT(J431,"1A"),EXACT(J431,"1B"),EXACT(J431,"1C")),5,100)</f>
        <v>100</v>
      </c>
      <c r="AJ431" s="263" t="s">
        <v>25806</v>
      </c>
      <c r="AK431" s="274"/>
      <c r="AL431" s="222">
        <v>2</v>
      </c>
      <c r="AM431" s="251"/>
      <c r="AN431" s="222"/>
      <c r="AO431" s="222"/>
      <c r="AQ431" s="199" t="s">
        <v>5904</v>
      </c>
      <c r="AR431" s="253" t="s">
        <v>5905</v>
      </c>
    </row>
    <row r="432" spans="1:1023" x14ac:dyDescent="0.25">
      <c r="A432" s="273" t="s">
        <v>5916</v>
      </c>
      <c r="B432" s="193">
        <v>432</v>
      </c>
      <c r="C432" s="194" t="s">
        <v>5917</v>
      </c>
      <c r="D432" s="211" t="s">
        <v>5918</v>
      </c>
      <c r="E432" s="255"/>
      <c r="F432" s="222"/>
      <c r="G432" s="211"/>
      <c r="H432" s="211"/>
      <c r="I432" s="367">
        <v>0.17</v>
      </c>
      <c r="J432" s="411"/>
      <c r="K432" s="411"/>
      <c r="L432" s="411">
        <v>1</v>
      </c>
      <c r="M432" s="411"/>
      <c r="N432" s="411"/>
      <c r="O432" s="416">
        <v>3</v>
      </c>
      <c r="P432" s="411"/>
      <c r="Q432" s="411"/>
      <c r="R432" s="411"/>
      <c r="S432" s="411"/>
      <c r="T432" s="411"/>
      <c r="U432" s="417"/>
      <c r="V432" s="275">
        <f>IF(O432=1,10,100)</f>
        <v>100</v>
      </c>
      <c r="W432" s="275">
        <f>IF(O432=1,1,IF(O432=2,10,100))</f>
        <v>100</v>
      </c>
      <c r="X432" s="275">
        <f>IF(O432=3,20,100)</f>
        <v>20</v>
      </c>
      <c r="Y432" s="275">
        <f>IF(P432=1,10,100)</f>
        <v>100</v>
      </c>
      <c r="Z432" s="275">
        <f>IF(P432=1,1,IF(P432=2,10,100))</f>
        <v>100</v>
      </c>
      <c r="AA432" s="276">
        <f>IF(OR(EXACT(Q432,"1A"),EXACT(Q432,"1B")),0.1,IF(Q432=2,1,100))</f>
        <v>100</v>
      </c>
      <c r="AB432" s="276">
        <f>IF(OR(EXACT(R432,"1A"),EXACT(R432,"1B")),0.1,IF(R432=2,1,100))</f>
        <v>100</v>
      </c>
      <c r="AC432" s="276">
        <f>IF(OR(EXACT(S432,"1A"),EXACT(S432,"1B")),0.3,IF(S432=2,3,100))</f>
        <v>100</v>
      </c>
      <c r="AF432" s="277">
        <f>IF(OR(OR(EXACT(J432,"1A"),EXACT(J432,"1B"),EXACT(J432,"1C")),K432=1),1,IF(K432=2,10,100))</f>
        <v>100</v>
      </c>
      <c r="AG432" s="277">
        <f>IF(OR(EXACT(J432,"1A"),EXACT(J432,"1B"),EXACT(J432,"1C")),1,IF(J432=2,10,100))</f>
        <v>100</v>
      </c>
      <c r="AH432" s="277">
        <f>IF(OR(EXACT(J432,"1A"),EXACT(J432,"1B"),EXACT(J432,"1C"),K432=1),3,100)</f>
        <v>100</v>
      </c>
      <c r="AI432" s="277">
        <f>IF(OR(EXACT(J432,"1A"),EXACT(J432,"1B"),EXACT(J432,"1C")),5,100)</f>
        <v>100</v>
      </c>
      <c r="AJ432" s="263" t="s">
        <v>25974</v>
      </c>
      <c r="AK432" s="279">
        <v>2</v>
      </c>
      <c r="AL432" s="222">
        <v>2</v>
      </c>
      <c r="AM432" s="251"/>
      <c r="AN432" s="222"/>
      <c r="AO432" s="222"/>
      <c r="AQ432" s="267" t="s">
        <v>5919</v>
      </c>
      <c r="AR432" s="253" t="s">
        <v>5920</v>
      </c>
    </row>
    <row r="433" spans="1:1024" ht="72" x14ac:dyDescent="0.25">
      <c r="A433" s="273" t="s">
        <v>5929</v>
      </c>
      <c r="B433" s="193">
        <v>433</v>
      </c>
      <c r="C433" s="194" t="s">
        <v>5930</v>
      </c>
      <c r="D433" s="211" t="s">
        <v>5931</v>
      </c>
      <c r="E433" s="255"/>
      <c r="F433" s="222">
        <v>3</v>
      </c>
      <c r="G433" s="211">
        <v>4</v>
      </c>
      <c r="H433" s="211">
        <v>4</v>
      </c>
      <c r="I433" s="367">
        <v>8.3000000000000004E-2</v>
      </c>
      <c r="J433" s="411">
        <v>2</v>
      </c>
      <c r="K433" s="411">
        <v>2</v>
      </c>
      <c r="L433" s="411"/>
      <c r="M433" s="411"/>
      <c r="N433" s="411"/>
      <c r="O433" s="416"/>
      <c r="P433" s="411"/>
      <c r="Q433" s="411"/>
      <c r="R433" s="411"/>
      <c r="S433" s="411"/>
      <c r="T433" s="411"/>
      <c r="U433" s="417"/>
      <c r="V433" s="275">
        <f>IF(O433=1,10,100)</f>
        <v>100</v>
      </c>
      <c r="W433" s="275">
        <f>IF(O433=1,1,IF(O433=2,10,100))</f>
        <v>100</v>
      </c>
      <c r="X433" s="275">
        <f>IF(O433=3,20,100)</f>
        <v>100</v>
      </c>
      <c r="Y433" s="275">
        <f>IF(P433=1,10,100)</f>
        <v>100</v>
      </c>
      <c r="Z433" s="275">
        <f>IF(P433=1,1,IF(P433=2,10,100))</f>
        <v>100</v>
      </c>
      <c r="AA433" s="276">
        <f>IF(OR(EXACT(Q433,"1A"),EXACT(Q433,"1B")),0.1,IF(Q433=2,1,100))</f>
        <v>100</v>
      </c>
      <c r="AB433" s="276">
        <f>IF(OR(EXACT(R433,"1A"),EXACT(R433,"1B")),0.1,IF(R433=2,1,100))</f>
        <v>100</v>
      </c>
      <c r="AC433" s="276">
        <f>IF(OR(EXACT(S433,"1A"),EXACT(S433,"1B")),0.3,IF(S433=2,3,100))</f>
        <v>100</v>
      </c>
      <c r="AF433" s="277">
        <f>IF(OR(OR(EXACT(J433,"1A"),EXACT(J433,"1B"),EXACT(J433,"1C")),K433=1),1,IF(K433=2,10,100))</f>
        <v>10</v>
      </c>
      <c r="AG433" s="277">
        <f>IF(OR(EXACT(J433,"1A"),EXACT(J433,"1B"),EXACT(J433,"1C")),1,IF(J433=2,10,100))</f>
        <v>10</v>
      </c>
      <c r="AH433" s="277">
        <f>IF(OR(EXACT(J433,"1A"),EXACT(J433,"1B"),EXACT(J433,"1C"),K433=1),3,100)</f>
        <v>100</v>
      </c>
      <c r="AI433" s="277">
        <f>IF(OR(EXACT(J433,"1A"),EXACT(J433,"1B"),EXACT(J433,"1C")),5,100)</f>
        <v>100</v>
      </c>
      <c r="AJ433" s="263" t="s">
        <v>26100</v>
      </c>
      <c r="AK433" s="274"/>
      <c r="AL433" s="222">
        <v>3</v>
      </c>
      <c r="AM433" s="251"/>
      <c r="AN433" s="222"/>
      <c r="AO433" s="222"/>
      <c r="AQ433" s="199" t="s">
        <v>5932</v>
      </c>
      <c r="AR433" s="253" t="s">
        <v>5933</v>
      </c>
    </row>
    <row r="434" spans="1:1024" ht="57.75" x14ac:dyDescent="0.25">
      <c r="A434" s="273" t="s">
        <v>5934</v>
      </c>
      <c r="B434" s="193">
        <v>434</v>
      </c>
      <c r="C434" s="194" t="s">
        <v>5935</v>
      </c>
      <c r="D434" s="211" t="s">
        <v>5936</v>
      </c>
      <c r="E434" s="255"/>
      <c r="F434" s="222"/>
      <c r="G434" s="211"/>
      <c r="H434" s="211"/>
      <c r="I434" s="367">
        <v>58.7</v>
      </c>
      <c r="J434" s="420" t="s">
        <v>770</v>
      </c>
      <c r="K434" s="420">
        <v>1</v>
      </c>
      <c r="L434" s="434">
        <v>1</v>
      </c>
      <c r="M434" s="434"/>
      <c r="N434" s="411"/>
      <c r="O434" s="416"/>
      <c r="P434" s="411"/>
      <c r="Q434" s="411"/>
      <c r="R434" s="411"/>
      <c r="S434" s="411"/>
      <c r="T434" s="411"/>
      <c r="U434" s="417"/>
      <c r="V434" s="275">
        <f>IF(O434=1,10,100)</f>
        <v>100</v>
      </c>
      <c r="W434" s="275">
        <f>IF(O434=1,1,IF(O434=2,10,100))</f>
        <v>100</v>
      </c>
      <c r="X434" s="275">
        <f>IF(O434=3,20,100)</f>
        <v>100</v>
      </c>
      <c r="Y434" s="275">
        <f>IF(P434=1,10,100)</f>
        <v>100</v>
      </c>
      <c r="Z434" s="275">
        <f>IF(P434=1,1,IF(P434=2,10,100))</f>
        <v>100</v>
      </c>
      <c r="AA434" s="276">
        <f>IF(OR(EXACT(Q434,"1A"),EXACT(Q434,"1B")),0.1,IF(Q434=2,1,100))</f>
        <v>100</v>
      </c>
      <c r="AB434" s="276">
        <f>IF(OR(EXACT(R434,"1A"),EXACT(R434,"1B")),0.1,IF(R434=2,1,100))</f>
        <v>100</v>
      </c>
      <c r="AC434" s="276">
        <f>IF(OR(EXACT(S434,"1A"),EXACT(S434,"1B")),0.3,IF(S434=2,3,100))</f>
        <v>100</v>
      </c>
      <c r="AF434" s="277">
        <f>IF(OR(OR(EXACT(J434,"1A"),EXACT(J434,"1B"),EXACT(J434,"1C")),K434=1),1,IF(K434=2,10,100))</f>
        <v>1</v>
      </c>
      <c r="AG434" s="277">
        <f>IF(OR(EXACT(J434,"1A"),EXACT(J434,"1B"),EXACT(J434,"1C")),1,IF(J434=2,10,100))</f>
        <v>1</v>
      </c>
      <c r="AH434" s="277">
        <f>IF(OR(EXACT(J434,"1A"),EXACT(J434,"1B"),EXACT(J434,"1C"),K434=1),3,100)</f>
        <v>3</v>
      </c>
      <c r="AI434" s="277">
        <f>IF(OR(EXACT(J434,"1A"),EXACT(J434,"1B"),EXACT(J434,"1C")),5,100)</f>
        <v>5</v>
      </c>
      <c r="AJ434" s="281"/>
      <c r="AK434" s="274"/>
      <c r="AL434" s="222">
        <v>4</v>
      </c>
      <c r="AM434" s="251"/>
      <c r="AN434" s="222"/>
      <c r="AO434" s="222">
        <v>10</v>
      </c>
      <c r="AQ434" s="199" t="s">
        <v>5937</v>
      </c>
      <c r="AR434" s="253" t="s">
        <v>5938</v>
      </c>
    </row>
    <row r="435" spans="1:1024" ht="57.75" x14ac:dyDescent="0.25">
      <c r="A435" s="245" t="s">
        <v>1239</v>
      </c>
      <c r="B435" s="193">
        <v>435</v>
      </c>
      <c r="C435" s="261" t="s">
        <v>26101</v>
      </c>
      <c r="D435" s="209" t="s">
        <v>1240</v>
      </c>
      <c r="E435" s="136"/>
      <c r="F435" s="220">
        <v>4</v>
      </c>
      <c r="G435" s="214"/>
      <c r="H435" s="214"/>
      <c r="I435" s="367">
        <v>0.8</v>
      </c>
      <c r="J435" s="443"/>
      <c r="K435" s="161"/>
      <c r="L435" s="409">
        <v>1</v>
      </c>
      <c r="M435" s="161"/>
      <c r="N435" s="161"/>
      <c r="O435" s="161"/>
      <c r="P435" s="161"/>
      <c r="Q435" s="161"/>
      <c r="R435" s="161"/>
      <c r="S435" s="161"/>
      <c r="T435" s="161"/>
      <c r="U435" s="161"/>
      <c r="V435" s="256">
        <f>IF(O435=1,10,100)</f>
        <v>100</v>
      </c>
      <c r="W435" s="256">
        <f>IF(O435=1,1,IF(O435=2,10,100))</f>
        <v>100</v>
      </c>
      <c r="X435" s="256">
        <f>IF(O435=3,20,100)</f>
        <v>100</v>
      </c>
      <c r="Y435" s="256">
        <f>IF(P435=1,10,100)</f>
        <v>100</v>
      </c>
      <c r="Z435" s="256">
        <f>IF(P435=1,1,IF(P435=2,10,100))</f>
        <v>100</v>
      </c>
      <c r="AA435" s="257">
        <f>IF(OR(EXACT(Q435,"1A"),EXACT(Q435,"1B")),0.1,IF(Q435=2,1,100))</f>
        <v>100</v>
      </c>
      <c r="AB435" s="257">
        <f>IF(OR(EXACT(R435,"1A"),EXACT(R435,"1B")),0.1,IF(R435=2,1,100))</f>
        <v>100</v>
      </c>
      <c r="AC435" s="257">
        <f>IF(OR(EXACT(S435,"1A"),EXACT(S435,"1B")),0.3,IF(S435=2,3,100))</f>
        <v>100</v>
      </c>
      <c r="AD435" s="220">
        <v>0.1</v>
      </c>
      <c r="AE435" s="136"/>
      <c r="AF435" s="249">
        <f>IF(OR(OR(EXACT(J435,"1A"),EXACT(J435,"1B"),EXACT(J435,"1C")),K435=1),1,IF(K435=2,10,100))</f>
        <v>100</v>
      </c>
      <c r="AG435" s="249">
        <f>IF(OR(EXACT(J435,"1A"),EXACT(J435,"1B"),EXACT(J435,"1C")),1,IF(J435=2,10,100))</f>
        <v>100</v>
      </c>
      <c r="AH435" s="249">
        <f>IF(OR(EXACT(J435,"1A"),EXACT(J435,"1B"),EXACT(J435,"1C"),K435=1),3,100)</f>
        <v>100</v>
      </c>
      <c r="AI435" s="249">
        <f>IF(OR(EXACT(J435,"1A"),EXACT(J435,"1B"),EXACT(J435,"1C")),5,100)</f>
        <v>100</v>
      </c>
      <c r="AJ435" s="269" t="s">
        <v>26102</v>
      </c>
      <c r="AK435" s="193">
        <v>1</v>
      </c>
      <c r="AL435" s="220">
        <v>1</v>
      </c>
      <c r="AM435" s="251"/>
      <c r="AN435" s="220">
        <v>1</v>
      </c>
      <c r="AO435" s="220">
        <v>1</v>
      </c>
      <c r="AP435" s="136"/>
      <c r="AQ435" s="285" t="s">
        <v>26103</v>
      </c>
      <c r="AR435" s="136"/>
      <c r="AS435" s="136"/>
      <c r="AT435" s="136"/>
      <c r="AU435" s="136"/>
      <c r="AV435" s="136"/>
      <c r="AW435" s="136"/>
      <c r="AX435" s="136"/>
      <c r="AY435" s="136"/>
      <c r="AZ435" s="136"/>
      <c r="BA435" s="136"/>
      <c r="BB435" s="136"/>
      <c r="BC435" s="136"/>
      <c r="BD435" s="136"/>
      <c r="BE435" s="136"/>
      <c r="BF435" s="136"/>
      <c r="BG435" s="136"/>
      <c r="BH435" s="136"/>
      <c r="BI435" s="136"/>
      <c r="BJ435" s="136"/>
      <c r="BK435" s="136"/>
      <c r="BL435" s="136"/>
      <c r="BM435" s="136"/>
      <c r="BN435" s="136"/>
      <c r="BO435" s="136"/>
      <c r="BP435" s="136"/>
      <c r="BQ435" s="136"/>
      <c r="BR435" s="136"/>
      <c r="BS435" s="136"/>
      <c r="BT435" s="136"/>
      <c r="BU435" s="136"/>
      <c r="BV435" s="136"/>
      <c r="BW435" s="136"/>
      <c r="BX435" s="136"/>
      <c r="BY435" s="136"/>
      <c r="BZ435" s="136"/>
      <c r="CA435" s="136"/>
      <c r="CB435" s="136"/>
      <c r="CC435" s="136"/>
      <c r="CD435" s="136"/>
      <c r="CE435" s="136"/>
      <c r="CF435" s="136"/>
      <c r="CG435" s="136"/>
      <c r="CH435" s="136"/>
      <c r="CI435" s="136"/>
      <c r="CJ435" s="136"/>
      <c r="CK435" s="136"/>
      <c r="CL435" s="136"/>
      <c r="CM435" s="136"/>
      <c r="CN435" s="136"/>
      <c r="CO435" s="136"/>
      <c r="CP435" s="136"/>
      <c r="CQ435" s="136"/>
      <c r="CR435" s="136"/>
      <c r="CS435" s="136"/>
      <c r="CT435" s="136"/>
      <c r="CU435" s="136"/>
      <c r="CV435" s="136"/>
      <c r="CW435" s="136"/>
      <c r="CX435" s="136"/>
      <c r="CY435" s="136"/>
      <c r="CZ435" s="136"/>
      <c r="DA435" s="136"/>
      <c r="DB435" s="136"/>
      <c r="DC435" s="136"/>
      <c r="DD435" s="136"/>
      <c r="DE435" s="136"/>
      <c r="DF435" s="136"/>
      <c r="DG435" s="136"/>
      <c r="DH435" s="136"/>
      <c r="DI435" s="136"/>
      <c r="DJ435" s="136"/>
      <c r="DK435" s="136"/>
      <c r="DL435" s="136"/>
      <c r="DM435" s="136"/>
      <c r="DN435" s="136"/>
      <c r="DO435" s="136"/>
      <c r="DP435" s="136"/>
      <c r="DQ435" s="136"/>
      <c r="DR435" s="136"/>
      <c r="DS435" s="136"/>
      <c r="DT435" s="136"/>
      <c r="DU435" s="136"/>
      <c r="DV435" s="136"/>
      <c r="DW435" s="136"/>
      <c r="DX435" s="136"/>
      <c r="DY435" s="136"/>
      <c r="DZ435" s="136"/>
      <c r="EA435" s="136"/>
      <c r="EB435" s="136"/>
      <c r="EC435" s="136"/>
      <c r="ED435" s="136"/>
      <c r="EE435" s="136"/>
      <c r="EF435" s="136"/>
      <c r="EG435" s="136"/>
      <c r="EH435" s="136"/>
      <c r="EI435" s="136"/>
      <c r="EJ435" s="136"/>
      <c r="EK435" s="136"/>
      <c r="EL435" s="136"/>
      <c r="EM435" s="136"/>
      <c r="EN435" s="136"/>
      <c r="EO435" s="136"/>
      <c r="EP435" s="136"/>
      <c r="EQ435" s="136"/>
      <c r="ER435" s="136"/>
      <c r="ES435" s="136"/>
      <c r="ET435" s="136"/>
      <c r="EU435" s="136"/>
      <c r="EV435" s="136"/>
      <c r="EW435" s="136"/>
      <c r="EX435" s="136"/>
      <c r="EY435" s="136"/>
      <c r="EZ435" s="136"/>
      <c r="FA435" s="136"/>
      <c r="FB435" s="136"/>
      <c r="FC435" s="136"/>
      <c r="FD435" s="136"/>
      <c r="FE435" s="136"/>
      <c r="FF435" s="136"/>
      <c r="FG435" s="136"/>
      <c r="FH435" s="136"/>
      <c r="FI435" s="136"/>
      <c r="FJ435" s="136"/>
      <c r="FK435" s="136"/>
      <c r="FL435" s="136"/>
      <c r="FM435" s="136"/>
      <c r="FN435" s="136"/>
      <c r="FO435" s="136"/>
      <c r="FP435" s="136"/>
      <c r="FQ435" s="136"/>
      <c r="FR435" s="136"/>
      <c r="FS435" s="136"/>
      <c r="FT435" s="136"/>
      <c r="FU435" s="136"/>
      <c r="FV435" s="136"/>
      <c r="FW435" s="136"/>
      <c r="FX435" s="136"/>
      <c r="FY435" s="136"/>
      <c r="FZ435" s="136"/>
      <c r="GA435" s="136"/>
      <c r="GB435" s="136"/>
      <c r="GC435" s="136"/>
      <c r="GD435" s="136"/>
      <c r="GE435" s="136"/>
      <c r="GF435" s="136"/>
      <c r="GG435" s="136"/>
      <c r="GH435" s="136"/>
      <c r="GI435" s="136"/>
      <c r="GJ435" s="136"/>
      <c r="GK435" s="136"/>
      <c r="GL435" s="136"/>
      <c r="GM435" s="136"/>
      <c r="GN435" s="136"/>
      <c r="GO435" s="136"/>
      <c r="GP435" s="136"/>
      <c r="GQ435" s="136"/>
      <c r="GR435" s="136"/>
      <c r="GS435" s="136"/>
      <c r="GT435" s="136"/>
      <c r="GU435" s="136"/>
      <c r="GV435" s="136"/>
      <c r="GW435" s="136"/>
      <c r="GX435" s="136"/>
      <c r="GY435" s="136"/>
      <c r="GZ435" s="136"/>
      <c r="HA435" s="136"/>
      <c r="HB435" s="136"/>
      <c r="HC435" s="136"/>
      <c r="HD435" s="136"/>
      <c r="HE435" s="136"/>
      <c r="HF435" s="136"/>
      <c r="HG435" s="136"/>
      <c r="HH435" s="136"/>
      <c r="HI435" s="136"/>
      <c r="HJ435" s="136"/>
      <c r="HK435" s="136"/>
      <c r="HL435" s="136"/>
      <c r="HM435" s="136"/>
      <c r="HN435" s="136"/>
      <c r="HO435" s="136"/>
      <c r="HP435" s="136"/>
      <c r="HQ435" s="136"/>
      <c r="HR435" s="136"/>
      <c r="HS435" s="136"/>
      <c r="HT435" s="136"/>
      <c r="HU435" s="136"/>
      <c r="HV435" s="136"/>
      <c r="HW435" s="136"/>
      <c r="HX435" s="136"/>
      <c r="HY435" s="136"/>
      <c r="HZ435" s="136"/>
      <c r="IA435" s="136"/>
      <c r="IB435" s="136"/>
      <c r="IC435" s="136"/>
      <c r="ID435" s="136"/>
      <c r="IE435" s="136"/>
      <c r="IF435" s="136"/>
      <c r="IG435" s="136"/>
      <c r="IH435" s="136"/>
      <c r="II435" s="136"/>
      <c r="IJ435" s="136"/>
      <c r="IK435" s="136"/>
      <c r="IL435" s="136"/>
      <c r="IM435" s="136"/>
      <c r="IN435" s="136"/>
      <c r="IO435" s="136"/>
      <c r="IP435" s="136"/>
      <c r="IQ435" s="136"/>
      <c r="IR435" s="136"/>
      <c r="IS435" s="136"/>
      <c r="IT435" s="136"/>
      <c r="IU435" s="136"/>
      <c r="IV435" s="136"/>
      <c r="IW435" s="136"/>
      <c r="IX435" s="136"/>
      <c r="IY435" s="136"/>
      <c r="IZ435" s="136"/>
      <c r="JA435" s="136"/>
      <c r="JB435" s="136"/>
      <c r="JC435" s="136"/>
      <c r="JD435" s="136"/>
      <c r="JE435" s="136"/>
      <c r="JF435" s="136"/>
      <c r="JG435" s="136"/>
      <c r="JH435" s="136"/>
      <c r="JI435" s="136"/>
      <c r="JJ435" s="136"/>
      <c r="JK435" s="136"/>
      <c r="JL435" s="136"/>
      <c r="JM435" s="136"/>
      <c r="JN435" s="136"/>
      <c r="JO435" s="136"/>
      <c r="JP435" s="136"/>
      <c r="JQ435" s="136"/>
      <c r="JR435" s="136"/>
      <c r="JS435" s="136"/>
      <c r="JT435" s="136"/>
      <c r="JU435" s="136"/>
      <c r="JV435" s="136"/>
      <c r="JW435" s="136"/>
      <c r="JX435" s="136"/>
      <c r="JY435" s="136"/>
      <c r="JZ435" s="136"/>
      <c r="KA435" s="136"/>
      <c r="KB435" s="136"/>
      <c r="KC435" s="136"/>
      <c r="KD435" s="136"/>
      <c r="KE435" s="136"/>
      <c r="KF435" s="136"/>
      <c r="KG435" s="136"/>
      <c r="KH435" s="136"/>
      <c r="KI435" s="136"/>
      <c r="KJ435" s="136"/>
      <c r="KK435" s="136"/>
      <c r="KL435" s="136"/>
      <c r="KM435" s="136"/>
      <c r="KN435" s="136"/>
      <c r="KO435" s="136"/>
      <c r="KP435" s="136"/>
      <c r="KQ435" s="136"/>
      <c r="KR435" s="136"/>
      <c r="KS435" s="136"/>
      <c r="KT435" s="136"/>
      <c r="KU435" s="136"/>
      <c r="KV435" s="136"/>
      <c r="KW435" s="136"/>
      <c r="KX435" s="136"/>
      <c r="KY435" s="136"/>
      <c r="KZ435" s="136"/>
      <c r="LA435" s="136"/>
      <c r="LB435" s="136"/>
      <c r="LC435" s="136"/>
      <c r="LD435" s="136"/>
      <c r="LE435" s="136"/>
      <c r="LF435" s="136"/>
      <c r="LG435" s="136"/>
      <c r="LH435" s="136"/>
      <c r="LI435" s="136"/>
      <c r="LJ435" s="136"/>
      <c r="LK435" s="136"/>
      <c r="LL435" s="136"/>
      <c r="LM435" s="136"/>
      <c r="LN435" s="136"/>
      <c r="LO435" s="136"/>
      <c r="LP435" s="136"/>
      <c r="LQ435" s="136"/>
      <c r="LR435" s="136"/>
      <c r="LS435" s="136"/>
      <c r="LT435" s="136"/>
      <c r="LU435" s="136"/>
      <c r="LV435" s="136"/>
      <c r="LW435" s="136"/>
      <c r="LX435" s="136"/>
      <c r="LY435" s="136"/>
      <c r="LZ435" s="136"/>
      <c r="MA435" s="136"/>
      <c r="MB435" s="136"/>
      <c r="MC435" s="136"/>
      <c r="MD435" s="136"/>
      <c r="ME435" s="136"/>
      <c r="MF435" s="136"/>
      <c r="MG435" s="136"/>
      <c r="MH435" s="136"/>
      <c r="MI435" s="136"/>
      <c r="MJ435" s="136"/>
      <c r="MK435" s="136"/>
      <c r="ML435" s="136"/>
      <c r="MM435" s="136"/>
      <c r="MN435" s="136"/>
      <c r="MO435" s="136"/>
      <c r="MP435" s="136"/>
      <c r="MQ435" s="136"/>
      <c r="MR435" s="136"/>
      <c r="MS435" s="136"/>
      <c r="MT435" s="136"/>
      <c r="MU435" s="136"/>
      <c r="MV435" s="136"/>
      <c r="MW435" s="136"/>
      <c r="MX435" s="136"/>
      <c r="MY435" s="136"/>
      <c r="MZ435" s="136"/>
      <c r="NA435" s="136"/>
      <c r="NB435" s="136"/>
      <c r="NC435" s="136"/>
      <c r="ND435" s="136"/>
      <c r="NE435" s="136"/>
      <c r="NF435" s="136"/>
      <c r="NG435" s="136"/>
      <c r="NH435" s="136"/>
      <c r="NI435" s="136"/>
      <c r="NJ435" s="136"/>
      <c r="NK435" s="136"/>
      <c r="NL435" s="136"/>
      <c r="NM435" s="136"/>
      <c r="NN435" s="136"/>
      <c r="NO435" s="136"/>
      <c r="NP435" s="136"/>
      <c r="NQ435" s="136"/>
      <c r="NR435" s="136"/>
      <c r="NS435" s="136"/>
      <c r="NT435" s="136"/>
      <c r="NU435" s="136"/>
      <c r="NV435" s="136"/>
      <c r="NW435" s="136"/>
      <c r="NX435" s="136"/>
      <c r="NY435" s="136"/>
      <c r="NZ435" s="136"/>
      <c r="OA435" s="136"/>
      <c r="OB435" s="136"/>
      <c r="OC435" s="136"/>
      <c r="OD435" s="136"/>
      <c r="OE435" s="136"/>
      <c r="OF435" s="136"/>
      <c r="OG435" s="136"/>
      <c r="OH435" s="136"/>
      <c r="OI435" s="136"/>
      <c r="OJ435" s="136"/>
      <c r="OK435" s="136"/>
      <c r="OL435" s="136"/>
      <c r="OM435" s="136"/>
      <c r="ON435" s="136"/>
      <c r="OO435" s="136"/>
      <c r="OP435" s="136"/>
      <c r="OQ435" s="136"/>
      <c r="OR435" s="136"/>
      <c r="OS435" s="136"/>
      <c r="OT435" s="136"/>
      <c r="OU435" s="136"/>
      <c r="OV435" s="136"/>
      <c r="OW435" s="136"/>
      <c r="OX435" s="136"/>
      <c r="OY435" s="136"/>
      <c r="OZ435" s="136"/>
      <c r="PA435" s="136"/>
      <c r="PB435" s="136"/>
      <c r="PC435" s="136"/>
      <c r="PD435" s="136"/>
      <c r="PE435" s="136"/>
      <c r="PF435" s="136"/>
      <c r="PG435" s="136"/>
      <c r="PH435" s="136"/>
      <c r="PI435" s="136"/>
      <c r="PJ435" s="136"/>
      <c r="PK435" s="136"/>
      <c r="PL435" s="136"/>
      <c r="PM435" s="136"/>
      <c r="PN435" s="136"/>
      <c r="PO435" s="136"/>
      <c r="PP435" s="136"/>
      <c r="PQ435" s="136"/>
      <c r="PR435" s="136"/>
      <c r="PS435" s="136"/>
      <c r="PT435" s="136"/>
      <c r="PU435" s="136"/>
      <c r="PV435" s="136"/>
      <c r="PW435" s="136"/>
      <c r="PX435" s="136"/>
      <c r="PY435" s="136"/>
      <c r="PZ435" s="136"/>
      <c r="QA435" s="136"/>
      <c r="QB435" s="136"/>
      <c r="QC435" s="136"/>
      <c r="QD435" s="136"/>
      <c r="QE435" s="136"/>
      <c r="QF435" s="136"/>
      <c r="QG435" s="136"/>
      <c r="QH435" s="136"/>
      <c r="QI435" s="136"/>
      <c r="QJ435" s="136"/>
      <c r="QK435" s="136"/>
      <c r="QL435" s="136"/>
      <c r="QM435" s="136"/>
      <c r="QN435" s="136"/>
      <c r="QO435" s="136"/>
      <c r="QP435" s="136"/>
      <c r="QQ435" s="136"/>
      <c r="QR435" s="136"/>
      <c r="QS435" s="136"/>
      <c r="QT435" s="136"/>
      <c r="QU435" s="136"/>
      <c r="QV435" s="136"/>
      <c r="QW435" s="136"/>
      <c r="QX435" s="136"/>
      <c r="QY435" s="136"/>
      <c r="QZ435" s="136"/>
      <c r="RA435" s="136"/>
      <c r="RB435" s="136"/>
      <c r="RC435" s="136"/>
      <c r="RD435" s="136"/>
      <c r="RE435" s="136"/>
      <c r="RF435" s="136"/>
      <c r="RG435" s="136"/>
      <c r="RH435" s="136"/>
      <c r="RI435" s="136"/>
      <c r="RJ435" s="136"/>
      <c r="RK435" s="136"/>
      <c r="RL435" s="136"/>
      <c r="RM435" s="136"/>
      <c r="RN435" s="136"/>
      <c r="RO435" s="136"/>
      <c r="RP435" s="136"/>
      <c r="RQ435" s="136"/>
      <c r="RR435" s="136"/>
      <c r="RS435" s="136"/>
      <c r="RT435" s="136"/>
      <c r="RU435" s="136"/>
      <c r="RV435" s="136"/>
      <c r="RW435" s="136"/>
      <c r="RX435" s="136"/>
      <c r="RY435" s="136"/>
      <c r="RZ435" s="136"/>
      <c r="SA435" s="136"/>
      <c r="SB435" s="136"/>
      <c r="SC435" s="136"/>
      <c r="SD435" s="136"/>
      <c r="SE435" s="136"/>
      <c r="SF435" s="136"/>
      <c r="SG435" s="136"/>
      <c r="SH435" s="136"/>
      <c r="SI435" s="136"/>
      <c r="SJ435" s="136"/>
      <c r="SK435" s="136"/>
      <c r="SL435" s="136"/>
      <c r="SM435" s="136"/>
      <c r="SN435" s="136"/>
      <c r="SO435" s="136"/>
      <c r="SP435" s="136"/>
      <c r="SQ435" s="136"/>
      <c r="SR435" s="136"/>
      <c r="SS435" s="136"/>
      <c r="ST435" s="136"/>
      <c r="SU435" s="136"/>
      <c r="SV435" s="136"/>
      <c r="SW435" s="136"/>
      <c r="SX435" s="136"/>
      <c r="SY435" s="136"/>
      <c r="SZ435" s="136"/>
      <c r="TA435" s="136"/>
      <c r="TB435" s="136"/>
      <c r="TC435" s="136"/>
      <c r="TD435" s="136"/>
      <c r="TE435" s="136"/>
      <c r="TF435" s="136"/>
      <c r="TG435" s="136"/>
      <c r="TH435" s="136"/>
      <c r="TI435" s="136"/>
      <c r="TJ435" s="136"/>
      <c r="TK435" s="136"/>
      <c r="TL435" s="136"/>
      <c r="TM435" s="136"/>
      <c r="TN435" s="136"/>
      <c r="TO435" s="136"/>
      <c r="TP435" s="136"/>
      <c r="TQ435" s="136"/>
      <c r="TR435" s="136"/>
      <c r="TS435" s="136"/>
      <c r="TT435" s="136"/>
      <c r="TU435" s="136"/>
      <c r="TV435" s="136"/>
      <c r="TW435" s="136"/>
      <c r="TX435" s="136"/>
      <c r="TY435" s="136"/>
      <c r="TZ435" s="136"/>
      <c r="UA435" s="136"/>
      <c r="UB435" s="136"/>
      <c r="UC435" s="136"/>
      <c r="UD435" s="136"/>
      <c r="UE435" s="136"/>
      <c r="UF435" s="136"/>
      <c r="UG435" s="136"/>
      <c r="UH435" s="136"/>
      <c r="UI435" s="136"/>
      <c r="UJ435" s="136"/>
      <c r="UK435" s="136"/>
      <c r="UL435" s="136"/>
      <c r="UM435" s="136"/>
      <c r="UN435" s="136"/>
      <c r="UO435" s="136"/>
      <c r="UP435" s="136"/>
      <c r="UQ435" s="136"/>
      <c r="UR435" s="136"/>
      <c r="US435" s="136"/>
      <c r="UT435" s="136"/>
      <c r="UU435" s="136"/>
      <c r="UV435" s="136"/>
      <c r="UW435" s="136"/>
      <c r="UX435" s="136"/>
      <c r="UY435" s="136"/>
      <c r="UZ435" s="136"/>
      <c r="VA435" s="136"/>
      <c r="VB435" s="136"/>
      <c r="VC435" s="136"/>
      <c r="VD435" s="136"/>
      <c r="VE435" s="136"/>
      <c r="VF435" s="136"/>
      <c r="VG435" s="136"/>
      <c r="VH435" s="136"/>
      <c r="VI435" s="136"/>
      <c r="VJ435" s="136"/>
      <c r="VK435" s="136"/>
      <c r="VL435" s="136"/>
      <c r="VM435" s="136"/>
      <c r="VN435" s="136"/>
      <c r="VO435" s="136"/>
      <c r="VP435" s="136"/>
      <c r="VQ435" s="136"/>
      <c r="VR435" s="136"/>
      <c r="VS435" s="136"/>
      <c r="VT435" s="136"/>
      <c r="VU435" s="136"/>
      <c r="VV435" s="136"/>
      <c r="VW435" s="136"/>
      <c r="VX435" s="136"/>
      <c r="VY435" s="136"/>
      <c r="VZ435" s="136"/>
      <c r="WA435" s="136"/>
      <c r="WB435" s="136"/>
      <c r="WC435" s="136"/>
      <c r="WD435" s="136"/>
      <c r="WE435" s="136"/>
      <c r="WF435" s="136"/>
      <c r="WG435" s="136"/>
      <c r="WH435" s="136"/>
      <c r="WI435" s="136"/>
      <c r="WJ435" s="136"/>
      <c r="WK435" s="136"/>
      <c r="WL435" s="136"/>
      <c r="WM435" s="136"/>
      <c r="WN435" s="136"/>
      <c r="WO435" s="136"/>
      <c r="WP435" s="136"/>
      <c r="WQ435" s="136"/>
      <c r="WR435" s="136"/>
      <c r="WS435" s="136"/>
      <c r="WT435" s="136"/>
      <c r="WU435" s="136"/>
      <c r="WV435" s="136"/>
      <c r="WW435" s="136"/>
      <c r="WX435" s="136"/>
      <c r="WY435" s="136"/>
      <c r="WZ435" s="136"/>
      <c r="XA435" s="136"/>
      <c r="XB435" s="136"/>
      <c r="XC435" s="136"/>
      <c r="XD435" s="136"/>
      <c r="XE435" s="136"/>
      <c r="XF435" s="136"/>
      <c r="XG435" s="136"/>
      <c r="XH435" s="136"/>
      <c r="XI435" s="136"/>
      <c r="XJ435" s="136"/>
      <c r="XK435" s="136"/>
      <c r="XL435" s="136"/>
      <c r="XM435" s="136"/>
      <c r="XN435" s="136"/>
      <c r="XO435" s="136"/>
      <c r="XP435" s="136"/>
      <c r="XQ435" s="136"/>
      <c r="XR435" s="136"/>
      <c r="XS435" s="136"/>
      <c r="XT435" s="136"/>
      <c r="XU435" s="136"/>
      <c r="XV435" s="136"/>
      <c r="XW435" s="136"/>
      <c r="XX435" s="136"/>
      <c r="XY435" s="136"/>
      <c r="XZ435" s="136"/>
      <c r="YA435" s="136"/>
      <c r="YB435" s="136"/>
      <c r="YC435" s="136"/>
      <c r="YD435" s="136"/>
      <c r="YE435" s="136"/>
      <c r="YF435" s="136"/>
      <c r="YG435" s="136"/>
      <c r="YH435" s="136"/>
      <c r="YI435" s="136"/>
      <c r="YJ435" s="136"/>
      <c r="YK435" s="136"/>
      <c r="YL435" s="136"/>
      <c r="YM435" s="136"/>
      <c r="YN435" s="136"/>
      <c r="YO435" s="136"/>
      <c r="YP435" s="136"/>
      <c r="YQ435" s="136"/>
      <c r="YR435" s="136"/>
      <c r="YS435" s="136"/>
      <c r="YT435" s="136"/>
      <c r="YU435" s="136"/>
      <c r="YV435" s="136"/>
      <c r="YW435" s="136"/>
      <c r="YX435" s="136"/>
      <c r="YY435" s="136"/>
      <c r="YZ435" s="136"/>
      <c r="ZA435" s="136"/>
      <c r="ZB435" s="136"/>
      <c r="ZC435" s="136"/>
      <c r="ZD435" s="136"/>
      <c r="ZE435" s="136"/>
      <c r="ZF435" s="136"/>
      <c r="ZG435" s="136"/>
      <c r="ZH435" s="136"/>
      <c r="ZI435" s="136"/>
      <c r="ZJ435" s="136"/>
      <c r="ZK435" s="136"/>
      <c r="ZL435" s="136"/>
      <c r="ZM435" s="136"/>
      <c r="ZN435" s="136"/>
      <c r="ZO435" s="136"/>
      <c r="ZP435" s="136"/>
      <c r="ZQ435" s="136"/>
      <c r="ZR435" s="136"/>
      <c r="ZS435" s="136"/>
      <c r="ZT435" s="136"/>
      <c r="ZU435" s="136"/>
      <c r="ZV435" s="136"/>
      <c r="ZW435" s="136"/>
      <c r="ZX435" s="136"/>
      <c r="ZY435" s="136"/>
      <c r="ZZ435" s="136"/>
      <c r="AAA435" s="136"/>
      <c r="AAB435" s="136"/>
      <c r="AAC435" s="136"/>
      <c r="AAD435" s="136"/>
      <c r="AAE435" s="136"/>
      <c r="AAF435" s="136"/>
      <c r="AAG435" s="136"/>
      <c r="AAH435" s="136"/>
      <c r="AAI435" s="136"/>
      <c r="AAJ435" s="136"/>
      <c r="AAK435" s="136"/>
      <c r="AAL435" s="136"/>
      <c r="AAM435" s="136"/>
      <c r="AAN435" s="136"/>
      <c r="AAO435" s="136"/>
      <c r="AAP435" s="136"/>
      <c r="AAQ435" s="136"/>
      <c r="AAR435" s="136"/>
      <c r="AAS435" s="136"/>
      <c r="AAT435" s="136"/>
      <c r="AAU435" s="136"/>
      <c r="AAV435" s="136"/>
      <c r="AAW435" s="136"/>
      <c r="AAX435" s="136"/>
      <c r="AAY435" s="136"/>
      <c r="AAZ435" s="136"/>
      <c r="ABA435" s="136"/>
      <c r="ABB435" s="136"/>
      <c r="ABC435" s="136"/>
      <c r="ABD435" s="136"/>
      <c r="ABE435" s="136"/>
      <c r="ABF435" s="136"/>
      <c r="ABG435" s="136"/>
      <c r="ABH435" s="136"/>
      <c r="ABI435" s="136"/>
      <c r="ABJ435" s="136"/>
      <c r="ABK435" s="136"/>
      <c r="ABL435" s="136"/>
      <c r="ABM435" s="136"/>
      <c r="ABN435" s="136"/>
      <c r="ABO435" s="136"/>
      <c r="ABP435" s="136"/>
      <c r="ABQ435" s="136"/>
      <c r="ABR435" s="136"/>
      <c r="ABS435" s="136"/>
      <c r="ABT435" s="136"/>
      <c r="ABU435" s="136"/>
      <c r="ABV435" s="136"/>
      <c r="ABW435" s="136"/>
      <c r="ABX435" s="136"/>
      <c r="ABY435" s="136"/>
      <c r="ABZ435" s="136"/>
      <c r="ACA435" s="136"/>
      <c r="ACB435" s="136"/>
      <c r="ACC435" s="136"/>
      <c r="ACD435" s="136"/>
      <c r="ACE435" s="136"/>
      <c r="ACF435" s="136"/>
      <c r="ACG435" s="136"/>
      <c r="ACH435" s="136"/>
      <c r="ACI435" s="136"/>
      <c r="ACJ435" s="136"/>
      <c r="ACK435" s="136"/>
      <c r="ACL435" s="136"/>
      <c r="ACM435" s="136"/>
      <c r="ACN435" s="136"/>
      <c r="ACO435" s="136"/>
      <c r="ACP435" s="136"/>
      <c r="ACQ435" s="136"/>
      <c r="ACR435" s="136"/>
      <c r="ACS435" s="136"/>
      <c r="ACT435" s="136"/>
      <c r="ACU435" s="136"/>
      <c r="ACV435" s="136"/>
      <c r="ACW435" s="136"/>
      <c r="ACX435" s="136"/>
      <c r="ACY435" s="136"/>
      <c r="ACZ435" s="136"/>
      <c r="ADA435" s="136"/>
      <c r="ADB435" s="136"/>
      <c r="ADC435" s="136"/>
      <c r="ADD435" s="136"/>
      <c r="ADE435" s="136"/>
      <c r="ADF435" s="136"/>
      <c r="ADG435" s="136"/>
      <c r="ADH435" s="136"/>
      <c r="ADI435" s="136"/>
      <c r="ADJ435" s="136"/>
      <c r="ADK435" s="136"/>
      <c r="ADL435" s="136"/>
      <c r="ADM435" s="136"/>
      <c r="ADN435" s="136"/>
      <c r="ADO435" s="136"/>
      <c r="ADP435" s="136"/>
      <c r="ADQ435" s="136"/>
      <c r="ADR435" s="136"/>
      <c r="ADS435" s="136"/>
      <c r="ADT435" s="136"/>
      <c r="ADU435" s="136"/>
      <c r="ADV435" s="136"/>
      <c r="ADW435" s="136"/>
      <c r="ADX435" s="136"/>
      <c r="ADY435" s="136"/>
      <c r="ADZ435" s="136"/>
      <c r="AEA435" s="136"/>
      <c r="AEB435" s="136"/>
      <c r="AEC435" s="136"/>
      <c r="AED435" s="136"/>
      <c r="AEE435" s="136"/>
      <c r="AEF435" s="136"/>
      <c r="AEG435" s="136"/>
      <c r="AEH435" s="136"/>
      <c r="AEI435" s="136"/>
      <c r="AEJ435" s="136"/>
      <c r="AEK435" s="136"/>
      <c r="AEL435" s="136"/>
      <c r="AEM435" s="136"/>
      <c r="AEN435" s="136"/>
      <c r="AEO435" s="136"/>
      <c r="AEP435" s="136"/>
      <c r="AEQ435" s="136"/>
      <c r="AER435" s="136"/>
      <c r="AES435" s="136"/>
      <c r="AET435" s="136"/>
      <c r="AEU435" s="136"/>
      <c r="AEV435" s="136"/>
      <c r="AEW435" s="136"/>
      <c r="AEX435" s="136"/>
      <c r="AEY435" s="136"/>
      <c r="AEZ435" s="136"/>
      <c r="AFA435" s="136"/>
      <c r="AFB435" s="136"/>
      <c r="AFC435" s="136"/>
      <c r="AFD435" s="136"/>
      <c r="AFE435" s="136"/>
      <c r="AFF435" s="136"/>
      <c r="AFG435" s="136"/>
      <c r="AFH435" s="136"/>
      <c r="AFI435" s="136"/>
      <c r="AFJ435" s="136"/>
      <c r="AFK435" s="136"/>
      <c r="AFL435" s="136"/>
      <c r="AFM435" s="136"/>
      <c r="AFN435" s="136"/>
      <c r="AFO435" s="136"/>
      <c r="AFP435" s="136"/>
      <c r="AFQ435" s="136"/>
      <c r="AFR435" s="136"/>
      <c r="AFS435" s="136"/>
      <c r="AFT435" s="136"/>
      <c r="AFU435" s="136"/>
      <c r="AFV435" s="136"/>
      <c r="AFW435" s="136"/>
      <c r="AFX435" s="136"/>
      <c r="AFY435" s="136"/>
      <c r="AFZ435" s="136"/>
      <c r="AGA435" s="136"/>
      <c r="AGB435" s="136"/>
      <c r="AGC435" s="136"/>
      <c r="AGD435" s="136"/>
      <c r="AGE435" s="136"/>
      <c r="AGF435" s="136"/>
      <c r="AGG435" s="136"/>
      <c r="AGH435" s="136"/>
      <c r="AGI435" s="136"/>
      <c r="AGJ435" s="136"/>
      <c r="AGK435" s="136"/>
      <c r="AGL435" s="136"/>
      <c r="AGM435" s="136"/>
      <c r="AGN435" s="136"/>
      <c r="AGO435" s="136"/>
      <c r="AGP435" s="136"/>
      <c r="AGQ435" s="136"/>
      <c r="AGR435" s="136"/>
      <c r="AGS435" s="136"/>
      <c r="AGT435" s="136"/>
      <c r="AGU435" s="136"/>
      <c r="AGV435" s="136"/>
      <c r="AGW435" s="136"/>
      <c r="AGX435" s="136"/>
      <c r="AGY435" s="136"/>
      <c r="AGZ435" s="136"/>
      <c r="AHA435" s="136"/>
      <c r="AHB435" s="136"/>
      <c r="AHC435" s="136"/>
      <c r="AHD435" s="136"/>
      <c r="AHE435" s="136"/>
      <c r="AHF435" s="136"/>
      <c r="AHG435" s="136"/>
      <c r="AHH435" s="136"/>
      <c r="AHI435" s="136"/>
      <c r="AHJ435" s="136"/>
      <c r="AHK435" s="136"/>
      <c r="AHL435" s="136"/>
      <c r="AHM435" s="136"/>
      <c r="AHN435" s="136"/>
      <c r="AHO435" s="136"/>
      <c r="AHP435" s="136"/>
      <c r="AHQ435" s="136"/>
      <c r="AHR435" s="136"/>
      <c r="AHS435" s="136"/>
      <c r="AHT435" s="136"/>
      <c r="AHU435" s="136"/>
      <c r="AHV435" s="136"/>
      <c r="AHW435" s="136"/>
      <c r="AHX435" s="136"/>
      <c r="AHY435" s="136"/>
      <c r="AHZ435" s="136"/>
      <c r="AIA435" s="136"/>
      <c r="AIB435" s="136"/>
      <c r="AIC435" s="136"/>
      <c r="AID435" s="136"/>
      <c r="AIE435" s="136"/>
      <c r="AIF435" s="136"/>
      <c r="AIG435" s="136"/>
      <c r="AIH435" s="136"/>
      <c r="AII435" s="136"/>
      <c r="AIJ435" s="136"/>
      <c r="AIK435" s="136"/>
      <c r="AIL435" s="136"/>
      <c r="AIM435" s="136"/>
      <c r="AIN435" s="136"/>
      <c r="AIO435" s="136"/>
      <c r="AIP435" s="136"/>
      <c r="AIQ435" s="136"/>
      <c r="AIR435" s="136"/>
      <c r="AIS435" s="136"/>
      <c r="AIT435" s="136"/>
      <c r="AIU435" s="136"/>
      <c r="AIV435" s="136"/>
      <c r="AIW435" s="136"/>
      <c r="AIX435" s="136"/>
      <c r="AIY435" s="136"/>
      <c r="AIZ435" s="136"/>
      <c r="AJA435" s="136"/>
      <c r="AJB435" s="136"/>
      <c r="AJC435" s="136"/>
      <c r="AJD435" s="136"/>
      <c r="AJE435" s="136"/>
      <c r="AJF435" s="136"/>
      <c r="AJG435" s="136"/>
      <c r="AJH435" s="136"/>
      <c r="AJI435" s="136"/>
      <c r="AJJ435" s="136"/>
      <c r="AJK435" s="136"/>
      <c r="AJL435" s="136"/>
      <c r="AJM435" s="136"/>
      <c r="AJN435" s="136"/>
      <c r="AJO435" s="136"/>
      <c r="AJP435" s="136"/>
      <c r="AJQ435" s="136"/>
      <c r="AJR435" s="136"/>
      <c r="AJS435" s="136"/>
      <c r="AJT435" s="136"/>
      <c r="AJU435" s="136"/>
      <c r="AJV435" s="136"/>
      <c r="AJW435" s="136"/>
      <c r="AJX435" s="136"/>
      <c r="AJY435" s="136"/>
      <c r="AJZ435" s="136"/>
      <c r="AKA435" s="136"/>
      <c r="AKB435" s="136"/>
      <c r="AKC435" s="136"/>
      <c r="AKD435" s="136"/>
      <c r="AKE435" s="136"/>
      <c r="AKF435" s="136"/>
      <c r="AKG435" s="136"/>
      <c r="AKH435" s="136"/>
      <c r="AKI435" s="136"/>
      <c r="AKJ435" s="136"/>
      <c r="AKK435" s="136"/>
      <c r="AKL435" s="136"/>
      <c r="AKM435" s="136"/>
      <c r="AKN435" s="136"/>
      <c r="AKO435" s="136"/>
      <c r="AKP435" s="136"/>
      <c r="AKQ435" s="136"/>
      <c r="AKR435" s="136"/>
      <c r="AKS435" s="136"/>
      <c r="AKT435" s="136"/>
      <c r="AKU435" s="136"/>
      <c r="AKV435" s="136"/>
      <c r="AKW435" s="136"/>
      <c r="AKX435" s="136"/>
      <c r="AKY435" s="136"/>
      <c r="AKZ435" s="136"/>
      <c r="ALA435" s="136"/>
      <c r="ALB435" s="136"/>
      <c r="ALC435" s="136"/>
      <c r="ALD435" s="136"/>
      <c r="ALE435" s="136"/>
      <c r="ALF435" s="136"/>
      <c r="ALG435" s="136"/>
      <c r="ALH435" s="136"/>
      <c r="ALI435" s="136"/>
      <c r="ALJ435" s="136"/>
      <c r="ALK435" s="136"/>
      <c r="ALL435" s="136"/>
      <c r="ALM435" s="136"/>
      <c r="ALN435" s="136"/>
      <c r="ALO435" s="136"/>
      <c r="ALP435" s="136"/>
      <c r="ALQ435" s="136"/>
      <c r="ALR435" s="136"/>
      <c r="ALS435" s="136"/>
      <c r="ALT435" s="136"/>
      <c r="ALU435" s="136"/>
      <c r="ALV435" s="136"/>
      <c r="ALW435" s="136"/>
      <c r="ALX435" s="136"/>
      <c r="ALY435" s="136"/>
      <c r="ALZ435" s="136"/>
      <c r="AMA435" s="136"/>
      <c r="AMB435" s="136"/>
      <c r="AMC435" s="136"/>
      <c r="AMD435" s="136"/>
      <c r="AME435" s="136"/>
      <c r="AMF435" s="136"/>
      <c r="AMG435" s="136"/>
      <c r="AMH435" s="136"/>
      <c r="AMI435" s="136"/>
    </row>
    <row r="436" spans="1:1024" ht="57.75" x14ac:dyDescent="0.25">
      <c r="A436" s="245" t="s">
        <v>1241</v>
      </c>
      <c r="B436" s="193">
        <v>436</v>
      </c>
      <c r="C436" s="261" t="s">
        <v>26104</v>
      </c>
      <c r="D436" s="209" t="s">
        <v>1242</v>
      </c>
      <c r="E436" s="136"/>
      <c r="F436" s="220">
        <v>4</v>
      </c>
      <c r="G436" s="214"/>
      <c r="H436" s="214"/>
      <c r="I436" s="367">
        <v>7.0000000000000007E-2</v>
      </c>
      <c r="J436" s="443"/>
      <c r="K436" s="161"/>
      <c r="L436" s="161"/>
      <c r="M436" s="161"/>
      <c r="N436" s="161"/>
      <c r="O436" s="161"/>
      <c r="P436" s="409">
        <v>1</v>
      </c>
      <c r="Q436" s="409">
        <v>2</v>
      </c>
      <c r="R436" s="161"/>
      <c r="S436" s="409" t="s">
        <v>770</v>
      </c>
      <c r="T436" s="161"/>
      <c r="U436" s="161"/>
      <c r="V436" s="256">
        <f>IF(O436=1,10,100)</f>
        <v>100</v>
      </c>
      <c r="W436" s="256">
        <f>IF(O436=1,1,IF(O436=2,10,100))</f>
        <v>100</v>
      </c>
      <c r="X436" s="256">
        <f>IF(O436=3,20,100)</f>
        <v>100</v>
      </c>
      <c r="Y436" s="256">
        <f>IF(P436=1,10,100)</f>
        <v>10</v>
      </c>
      <c r="Z436" s="256">
        <f>IF(P436=1,1,IF(P436=2,10,100))</f>
        <v>1</v>
      </c>
      <c r="AA436" s="257">
        <f>IF(OR(EXACT(Q436,"1A"),EXACT(Q436,"1B")),0.1,IF(Q436=2,1,100))</f>
        <v>1</v>
      </c>
      <c r="AB436" s="257">
        <f>IF(OR(EXACT(R436,"1A"),EXACT(R436,"1B")),0.1,IF(R436=2,1,100))</f>
        <v>100</v>
      </c>
      <c r="AC436" s="257">
        <f>IF(OR(EXACT(S436,"1A"),EXACT(S436,"1B")),0.3,IF(S436=2,3,100))</f>
        <v>0.3</v>
      </c>
      <c r="AD436" s="136"/>
      <c r="AE436" s="136"/>
      <c r="AF436" s="249">
        <f>IF(OR(OR(EXACT(J436,"1A"),EXACT(J436,"1B"),EXACT(J436,"1C")),K436=1),1,IF(K436=2,10,100))</f>
        <v>100</v>
      </c>
      <c r="AG436" s="249">
        <f>IF(OR(EXACT(J436,"1A"),EXACT(J436,"1B"),EXACT(J436,"1C")),1,IF(J436=2,10,100))</f>
        <v>100</v>
      </c>
      <c r="AH436" s="249">
        <f>IF(OR(EXACT(J436,"1A"),EXACT(J436,"1B"),EXACT(J436,"1C"),K436=1),3,100)</f>
        <v>100</v>
      </c>
      <c r="AI436" s="249">
        <f>IF(OR(EXACT(J436,"1A"),EXACT(J436,"1B"),EXACT(J436,"1C")),5,100)</f>
        <v>100</v>
      </c>
      <c r="AJ436" s="269" t="s">
        <v>26105</v>
      </c>
      <c r="AK436" s="136"/>
      <c r="AL436" s="136"/>
      <c r="AM436" s="251"/>
      <c r="AN436" s="136"/>
      <c r="AO436" s="136"/>
      <c r="AP436" s="136"/>
      <c r="AQ436" s="272" t="s">
        <v>26106</v>
      </c>
      <c r="AR436" s="136"/>
      <c r="AS436" s="136"/>
      <c r="AT436" s="136"/>
      <c r="AU436" s="136"/>
      <c r="AV436" s="136"/>
      <c r="AW436" s="136"/>
      <c r="AX436" s="136"/>
      <c r="AY436" s="136"/>
      <c r="AZ436" s="136"/>
      <c r="BA436" s="136"/>
      <c r="BB436" s="136"/>
      <c r="BC436" s="136"/>
      <c r="BD436" s="136"/>
      <c r="BE436" s="136"/>
      <c r="BF436" s="136"/>
      <c r="BG436" s="136"/>
      <c r="BH436" s="136"/>
      <c r="BI436" s="136"/>
      <c r="BJ436" s="136"/>
      <c r="BK436" s="136"/>
      <c r="BL436" s="136"/>
      <c r="BM436" s="136"/>
      <c r="BN436" s="136"/>
      <c r="BO436" s="136"/>
      <c r="BP436" s="136"/>
      <c r="BQ436" s="136"/>
      <c r="BR436" s="136"/>
      <c r="BS436" s="136"/>
      <c r="BT436" s="136"/>
      <c r="BU436" s="136"/>
      <c r="BV436" s="136"/>
      <c r="BW436" s="136"/>
      <c r="BX436" s="136"/>
      <c r="BY436" s="136"/>
      <c r="BZ436" s="136"/>
      <c r="CA436" s="136"/>
      <c r="CB436" s="136"/>
      <c r="CC436" s="136"/>
      <c r="CD436" s="136"/>
      <c r="CE436" s="136"/>
      <c r="CF436" s="136"/>
      <c r="CG436" s="136"/>
      <c r="CH436" s="136"/>
      <c r="CI436" s="136"/>
      <c r="CJ436" s="136"/>
      <c r="CK436" s="136"/>
      <c r="CL436" s="136"/>
      <c r="CM436" s="136"/>
      <c r="CN436" s="136"/>
      <c r="CO436" s="136"/>
      <c r="CP436" s="136"/>
      <c r="CQ436" s="136"/>
      <c r="CR436" s="136"/>
      <c r="CS436" s="136"/>
      <c r="CT436" s="136"/>
      <c r="CU436" s="136"/>
      <c r="CV436" s="136"/>
      <c r="CW436" s="136"/>
      <c r="CX436" s="136"/>
      <c r="CY436" s="136"/>
      <c r="CZ436" s="136"/>
      <c r="DA436" s="136"/>
      <c r="DB436" s="136"/>
      <c r="DC436" s="136"/>
      <c r="DD436" s="136"/>
      <c r="DE436" s="136"/>
      <c r="DF436" s="136"/>
      <c r="DG436" s="136"/>
      <c r="DH436" s="136"/>
      <c r="DI436" s="136"/>
      <c r="DJ436" s="136"/>
      <c r="DK436" s="136"/>
      <c r="DL436" s="136"/>
      <c r="DM436" s="136"/>
      <c r="DN436" s="136"/>
      <c r="DO436" s="136"/>
      <c r="DP436" s="136"/>
      <c r="DQ436" s="136"/>
      <c r="DR436" s="136"/>
      <c r="DS436" s="136"/>
      <c r="DT436" s="136"/>
      <c r="DU436" s="136"/>
      <c r="DV436" s="136"/>
      <c r="DW436" s="136"/>
      <c r="DX436" s="136"/>
      <c r="DY436" s="136"/>
      <c r="DZ436" s="136"/>
      <c r="EA436" s="136"/>
      <c r="EB436" s="136"/>
      <c r="EC436" s="136"/>
      <c r="ED436" s="136"/>
      <c r="EE436" s="136"/>
      <c r="EF436" s="136"/>
      <c r="EG436" s="136"/>
      <c r="EH436" s="136"/>
      <c r="EI436" s="136"/>
      <c r="EJ436" s="136"/>
      <c r="EK436" s="136"/>
      <c r="EL436" s="136"/>
      <c r="EM436" s="136"/>
      <c r="EN436" s="136"/>
      <c r="EO436" s="136"/>
      <c r="EP436" s="136"/>
      <c r="EQ436" s="136"/>
      <c r="ER436" s="136"/>
      <c r="ES436" s="136"/>
      <c r="ET436" s="136"/>
      <c r="EU436" s="136"/>
      <c r="EV436" s="136"/>
      <c r="EW436" s="136"/>
      <c r="EX436" s="136"/>
      <c r="EY436" s="136"/>
      <c r="EZ436" s="136"/>
      <c r="FA436" s="136"/>
      <c r="FB436" s="136"/>
      <c r="FC436" s="136"/>
      <c r="FD436" s="136"/>
      <c r="FE436" s="136"/>
      <c r="FF436" s="136"/>
      <c r="FG436" s="136"/>
      <c r="FH436" s="136"/>
      <c r="FI436" s="136"/>
      <c r="FJ436" s="136"/>
      <c r="FK436" s="136"/>
      <c r="FL436" s="136"/>
      <c r="FM436" s="136"/>
      <c r="FN436" s="136"/>
      <c r="FO436" s="136"/>
      <c r="FP436" s="136"/>
      <c r="FQ436" s="136"/>
      <c r="FR436" s="136"/>
      <c r="FS436" s="136"/>
      <c r="FT436" s="136"/>
      <c r="FU436" s="136"/>
      <c r="FV436" s="136"/>
      <c r="FW436" s="136"/>
      <c r="FX436" s="136"/>
      <c r="FY436" s="136"/>
      <c r="FZ436" s="136"/>
      <c r="GA436" s="136"/>
      <c r="GB436" s="136"/>
      <c r="GC436" s="136"/>
      <c r="GD436" s="136"/>
      <c r="GE436" s="136"/>
      <c r="GF436" s="136"/>
      <c r="GG436" s="136"/>
      <c r="GH436" s="136"/>
      <c r="GI436" s="136"/>
      <c r="GJ436" s="136"/>
      <c r="GK436" s="136"/>
      <c r="GL436" s="136"/>
      <c r="GM436" s="136"/>
      <c r="GN436" s="136"/>
      <c r="GO436" s="136"/>
      <c r="GP436" s="136"/>
      <c r="GQ436" s="136"/>
      <c r="GR436" s="136"/>
      <c r="GS436" s="136"/>
      <c r="GT436" s="136"/>
      <c r="GU436" s="136"/>
      <c r="GV436" s="136"/>
      <c r="GW436" s="136"/>
      <c r="GX436" s="136"/>
      <c r="GY436" s="136"/>
      <c r="GZ436" s="136"/>
      <c r="HA436" s="136"/>
      <c r="HB436" s="136"/>
      <c r="HC436" s="136"/>
      <c r="HD436" s="136"/>
      <c r="HE436" s="136"/>
      <c r="HF436" s="136"/>
      <c r="HG436" s="136"/>
      <c r="HH436" s="136"/>
      <c r="HI436" s="136"/>
      <c r="HJ436" s="136"/>
      <c r="HK436" s="136"/>
      <c r="HL436" s="136"/>
      <c r="HM436" s="136"/>
      <c r="HN436" s="136"/>
      <c r="HO436" s="136"/>
      <c r="HP436" s="136"/>
      <c r="HQ436" s="136"/>
      <c r="HR436" s="136"/>
      <c r="HS436" s="136"/>
      <c r="HT436" s="136"/>
      <c r="HU436" s="136"/>
      <c r="HV436" s="136"/>
      <c r="HW436" s="136"/>
      <c r="HX436" s="136"/>
      <c r="HY436" s="136"/>
      <c r="HZ436" s="136"/>
      <c r="IA436" s="136"/>
      <c r="IB436" s="136"/>
      <c r="IC436" s="136"/>
      <c r="ID436" s="136"/>
      <c r="IE436" s="136"/>
      <c r="IF436" s="136"/>
      <c r="IG436" s="136"/>
      <c r="IH436" s="136"/>
      <c r="II436" s="136"/>
      <c r="IJ436" s="136"/>
      <c r="IK436" s="136"/>
      <c r="IL436" s="136"/>
      <c r="IM436" s="136"/>
      <c r="IN436" s="136"/>
      <c r="IO436" s="136"/>
      <c r="IP436" s="136"/>
      <c r="IQ436" s="136"/>
      <c r="IR436" s="136"/>
      <c r="IS436" s="136"/>
      <c r="IT436" s="136"/>
      <c r="IU436" s="136"/>
      <c r="IV436" s="136"/>
      <c r="IW436" s="136"/>
      <c r="IX436" s="136"/>
      <c r="IY436" s="136"/>
      <c r="IZ436" s="136"/>
      <c r="JA436" s="136"/>
      <c r="JB436" s="136"/>
      <c r="JC436" s="136"/>
      <c r="JD436" s="136"/>
      <c r="JE436" s="136"/>
      <c r="JF436" s="136"/>
      <c r="JG436" s="136"/>
      <c r="JH436" s="136"/>
      <c r="JI436" s="136"/>
      <c r="JJ436" s="136"/>
      <c r="JK436" s="136"/>
      <c r="JL436" s="136"/>
      <c r="JM436" s="136"/>
      <c r="JN436" s="136"/>
      <c r="JO436" s="136"/>
      <c r="JP436" s="136"/>
      <c r="JQ436" s="136"/>
      <c r="JR436" s="136"/>
      <c r="JS436" s="136"/>
      <c r="JT436" s="136"/>
      <c r="JU436" s="136"/>
      <c r="JV436" s="136"/>
      <c r="JW436" s="136"/>
      <c r="JX436" s="136"/>
      <c r="JY436" s="136"/>
      <c r="JZ436" s="136"/>
      <c r="KA436" s="136"/>
      <c r="KB436" s="136"/>
      <c r="KC436" s="136"/>
      <c r="KD436" s="136"/>
      <c r="KE436" s="136"/>
      <c r="KF436" s="136"/>
      <c r="KG436" s="136"/>
      <c r="KH436" s="136"/>
      <c r="KI436" s="136"/>
      <c r="KJ436" s="136"/>
      <c r="KK436" s="136"/>
      <c r="KL436" s="136"/>
      <c r="KM436" s="136"/>
      <c r="KN436" s="136"/>
      <c r="KO436" s="136"/>
      <c r="KP436" s="136"/>
      <c r="KQ436" s="136"/>
      <c r="KR436" s="136"/>
      <c r="KS436" s="136"/>
      <c r="KT436" s="136"/>
      <c r="KU436" s="136"/>
      <c r="KV436" s="136"/>
      <c r="KW436" s="136"/>
      <c r="KX436" s="136"/>
      <c r="KY436" s="136"/>
      <c r="KZ436" s="136"/>
      <c r="LA436" s="136"/>
      <c r="LB436" s="136"/>
      <c r="LC436" s="136"/>
      <c r="LD436" s="136"/>
      <c r="LE436" s="136"/>
      <c r="LF436" s="136"/>
      <c r="LG436" s="136"/>
      <c r="LH436" s="136"/>
      <c r="LI436" s="136"/>
      <c r="LJ436" s="136"/>
      <c r="LK436" s="136"/>
      <c r="LL436" s="136"/>
      <c r="LM436" s="136"/>
      <c r="LN436" s="136"/>
      <c r="LO436" s="136"/>
      <c r="LP436" s="136"/>
      <c r="LQ436" s="136"/>
      <c r="LR436" s="136"/>
      <c r="LS436" s="136"/>
      <c r="LT436" s="136"/>
      <c r="LU436" s="136"/>
      <c r="LV436" s="136"/>
      <c r="LW436" s="136"/>
      <c r="LX436" s="136"/>
      <c r="LY436" s="136"/>
      <c r="LZ436" s="136"/>
      <c r="MA436" s="136"/>
      <c r="MB436" s="136"/>
      <c r="MC436" s="136"/>
      <c r="MD436" s="136"/>
      <c r="ME436" s="136"/>
      <c r="MF436" s="136"/>
      <c r="MG436" s="136"/>
      <c r="MH436" s="136"/>
      <c r="MI436" s="136"/>
      <c r="MJ436" s="136"/>
      <c r="MK436" s="136"/>
      <c r="ML436" s="136"/>
      <c r="MM436" s="136"/>
      <c r="MN436" s="136"/>
      <c r="MO436" s="136"/>
      <c r="MP436" s="136"/>
      <c r="MQ436" s="136"/>
      <c r="MR436" s="136"/>
      <c r="MS436" s="136"/>
      <c r="MT436" s="136"/>
      <c r="MU436" s="136"/>
      <c r="MV436" s="136"/>
      <c r="MW436" s="136"/>
      <c r="MX436" s="136"/>
      <c r="MY436" s="136"/>
      <c r="MZ436" s="136"/>
      <c r="NA436" s="136"/>
      <c r="NB436" s="136"/>
      <c r="NC436" s="136"/>
      <c r="ND436" s="136"/>
      <c r="NE436" s="136"/>
      <c r="NF436" s="136"/>
      <c r="NG436" s="136"/>
      <c r="NH436" s="136"/>
      <c r="NI436" s="136"/>
      <c r="NJ436" s="136"/>
      <c r="NK436" s="136"/>
      <c r="NL436" s="136"/>
      <c r="NM436" s="136"/>
      <c r="NN436" s="136"/>
      <c r="NO436" s="136"/>
      <c r="NP436" s="136"/>
      <c r="NQ436" s="136"/>
      <c r="NR436" s="136"/>
      <c r="NS436" s="136"/>
      <c r="NT436" s="136"/>
      <c r="NU436" s="136"/>
      <c r="NV436" s="136"/>
      <c r="NW436" s="136"/>
      <c r="NX436" s="136"/>
      <c r="NY436" s="136"/>
      <c r="NZ436" s="136"/>
      <c r="OA436" s="136"/>
      <c r="OB436" s="136"/>
      <c r="OC436" s="136"/>
      <c r="OD436" s="136"/>
      <c r="OE436" s="136"/>
      <c r="OF436" s="136"/>
      <c r="OG436" s="136"/>
      <c r="OH436" s="136"/>
      <c r="OI436" s="136"/>
      <c r="OJ436" s="136"/>
      <c r="OK436" s="136"/>
      <c r="OL436" s="136"/>
      <c r="OM436" s="136"/>
      <c r="ON436" s="136"/>
      <c r="OO436" s="136"/>
      <c r="OP436" s="136"/>
      <c r="OQ436" s="136"/>
      <c r="OR436" s="136"/>
      <c r="OS436" s="136"/>
      <c r="OT436" s="136"/>
      <c r="OU436" s="136"/>
      <c r="OV436" s="136"/>
      <c r="OW436" s="136"/>
      <c r="OX436" s="136"/>
      <c r="OY436" s="136"/>
      <c r="OZ436" s="136"/>
      <c r="PA436" s="136"/>
      <c r="PB436" s="136"/>
      <c r="PC436" s="136"/>
      <c r="PD436" s="136"/>
      <c r="PE436" s="136"/>
      <c r="PF436" s="136"/>
      <c r="PG436" s="136"/>
      <c r="PH436" s="136"/>
      <c r="PI436" s="136"/>
      <c r="PJ436" s="136"/>
      <c r="PK436" s="136"/>
      <c r="PL436" s="136"/>
      <c r="PM436" s="136"/>
      <c r="PN436" s="136"/>
      <c r="PO436" s="136"/>
      <c r="PP436" s="136"/>
      <c r="PQ436" s="136"/>
      <c r="PR436" s="136"/>
      <c r="PS436" s="136"/>
      <c r="PT436" s="136"/>
      <c r="PU436" s="136"/>
      <c r="PV436" s="136"/>
      <c r="PW436" s="136"/>
      <c r="PX436" s="136"/>
      <c r="PY436" s="136"/>
      <c r="PZ436" s="136"/>
      <c r="QA436" s="136"/>
      <c r="QB436" s="136"/>
      <c r="QC436" s="136"/>
      <c r="QD436" s="136"/>
      <c r="QE436" s="136"/>
      <c r="QF436" s="136"/>
      <c r="QG436" s="136"/>
      <c r="QH436" s="136"/>
      <c r="QI436" s="136"/>
      <c r="QJ436" s="136"/>
      <c r="QK436" s="136"/>
      <c r="QL436" s="136"/>
      <c r="QM436" s="136"/>
      <c r="QN436" s="136"/>
      <c r="QO436" s="136"/>
      <c r="QP436" s="136"/>
      <c r="QQ436" s="136"/>
      <c r="QR436" s="136"/>
      <c r="QS436" s="136"/>
      <c r="QT436" s="136"/>
      <c r="QU436" s="136"/>
      <c r="QV436" s="136"/>
      <c r="QW436" s="136"/>
      <c r="QX436" s="136"/>
      <c r="QY436" s="136"/>
      <c r="QZ436" s="136"/>
      <c r="RA436" s="136"/>
      <c r="RB436" s="136"/>
      <c r="RC436" s="136"/>
      <c r="RD436" s="136"/>
      <c r="RE436" s="136"/>
      <c r="RF436" s="136"/>
      <c r="RG436" s="136"/>
      <c r="RH436" s="136"/>
      <c r="RI436" s="136"/>
      <c r="RJ436" s="136"/>
      <c r="RK436" s="136"/>
      <c r="RL436" s="136"/>
      <c r="RM436" s="136"/>
      <c r="RN436" s="136"/>
      <c r="RO436" s="136"/>
      <c r="RP436" s="136"/>
      <c r="RQ436" s="136"/>
      <c r="RR436" s="136"/>
      <c r="RS436" s="136"/>
      <c r="RT436" s="136"/>
      <c r="RU436" s="136"/>
      <c r="RV436" s="136"/>
      <c r="RW436" s="136"/>
      <c r="RX436" s="136"/>
      <c r="RY436" s="136"/>
      <c r="RZ436" s="136"/>
      <c r="SA436" s="136"/>
      <c r="SB436" s="136"/>
      <c r="SC436" s="136"/>
      <c r="SD436" s="136"/>
      <c r="SE436" s="136"/>
      <c r="SF436" s="136"/>
      <c r="SG436" s="136"/>
      <c r="SH436" s="136"/>
      <c r="SI436" s="136"/>
      <c r="SJ436" s="136"/>
      <c r="SK436" s="136"/>
      <c r="SL436" s="136"/>
      <c r="SM436" s="136"/>
      <c r="SN436" s="136"/>
      <c r="SO436" s="136"/>
      <c r="SP436" s="136"/>
      <c r="SQ436" s="136"/>
      <c r="SR436" s="136"/>
      <c r="SS436" s="136"/>
      <c r="ST436" s="136"/>
      <c r="SU436" s="136"/>
      <c r="SV436" s="136"/>
      <c r="SW436" s="136"/>
      <c r="SX436" s="136"/>
      <c r="SY436" s="136"/>
      <c r="SZ436" s="136"/>
      <c r="TA436" s="136"/>
      <c r="TB436" s="136"/>
      <c r="TC436" s="136"/>
      <c r="TD436" s="136"/>
      <c r="TE436" s="136"/>
      <c r="TF436" s="136"/>
      <c r="TG436" s="136"/>
      <c r="TH436" s="136"/>
      <c r="TI436" s="136"/>
      <c r="TJ436" s="136"/>
      <c r="TK436" s="136"/>
      <c r="TL436" s="136"/>
      <c r="TM436" s="136"/>
      <c r="TN436" s="136"/>
      <c r="TO436" s="136"/>
      <c r="TP436" s="136"/>
      <c r="TQ436" s="136"/>
      <c r="TR436" s="136"/>
      <c r="TS436" s="136"/>
      <c r="TT436" s="136"/>
      <c r="TU436" s="136"/>
      <c r="TV436" s="136"/>
      <c r="TW436" s="136"/>
      <c r="TX436" s="136"/>
      <c r="TY436" s="136"/>
      <c r="TZ436" s="136"/>
      <c r="UA436" s="136"/>
      <c r="UB436" s="136"/>
      <c r="UC436" s="136"/>
      <c r="UD436" s="136"/>
      <c r="UE436" s="136"/>
      <c r="UF436" s="136"/>
      <c r="UG436" s="136"/>
      <c r="UH436" s="136"/>
      <c r="UI436" s="136"/>
      <c r="UJ436" s="136"/>
      <c r="UK436" s="136"/>
      <c r="UL436" s="136"/>
      <c r="UM436" s="136"/>
      <c r="UN436" s="136"/>
      <c r="UO436" s="136"/>
      <c r="UP436" s="136"/>
      <c r="UQ436" s="136"/>
      <c r="UR436" s="136"/>
      <c r="US436" s="136"/>
      <c r="UT436" s="136"/>
      <c r="UU436" s="136"/>
      <c r="UV436" s="136"/>
      <c r="UW436" s="136"/>
      <c r="UX436" s="136"/>
      <c r="UY436" s="136"/>
      <c r="UZ436" s="136"/>
      <c r="VA436" s="136"/>
      <c r="VB436" s="136"/>
      <c r="VC436" s="136"/>
      <c r="VD436" s="136"/>
      <c r="VE436" s="136"/>
      <c r="VF436" s="136"/>
      <c r="VG436" s="136"/>
      <c r="VH436" s="136"/>
      <c r="VI436" s="136"/>
      <c r="VJ436" s="136"/>
      <c r="VK436" s="136"/>
      <c r="VL436" s="136"/>
      <c r="VM436" s="136"/>
      <c r="VN436" s="136"/>
      <c r="VO436" s="136"/>
      <c r="VP436" s="136"/>
      <c r="VQ436" s="136"/>
      <c r="VR436" s="136"/>
      <c r="VS436" s="136"/>
      <c r="VT436" s="136"/>
      <c r="VU436" s="136"/>
      <c r="VV436" s="136"/>
      <c r="VW436" s="136"/>
      <c r="VX436" s="136"/>
      <c r="VY436" s="136"/>
      <c r="VZ436" s="136"/>
      <c r="WA436" s="136"/>
      <c r="WB436" s="136"/>
      <c r="WC436" s="136"/>
      <c r="WD436" s="136"/>
      <c r="WE436" s="136"/>
      <c r="WF436" s="136"/>
      <c r="WG436" s="136"/>
      <c r="WH436" s="136"/>
      <c r="WI436" s="136"/>
      <c r="WJ436" s="136"/>
      <c r="WK436" s="136"/>
      <c r="WL436" s="136"/>
      <c r="WM436" s="136"/>
      <c r="WN436" s="136"/>
      <c r="WO436" s="136"/>
      <c r="WP436" s="136"/>
      <c r="WQ436" s="136"/>
      <c r="WR436" s="136"/>
      <c r="WS436" s="136"/>
      <c r="WT436" s="136"/>
      <c r="WU436" s="136"/>
      <c r="WV436" s="136"/>
      <c r="WW436" s="136"/>
      <c r="WX436" s="136"/>
      <c r="WY436" s="136"/>
      <c r="WZ436" s="136"/>
      <c r="XA436" s="136"/>
      <c r="XB436" s="136"/>
      <c r="XC436" s="136"/>
      <c r="XD436" s="136"/>
      <c r="XE436" s="136"/>
      <c r="XF436" s="136"/>
      <c r="XG436" s="136"/>
      <c r="XH436" s="136"/>
      <c r="XI436" s="136"/>
      <c r="XJ436" s="136"/>
      <c r="XK436" s="136"/>
      <c r="XL436" s="136"/>
      <c r="XM436" s="136"/>
      <c r="XN436" s="136"/>
      <c r="XO436" s="136"/>
      <c r="XP436" s="136"/>
      <c r="XQ436" s="136"/>
      <c r="XR436" s="136"/>
      <c r="XS436" s="136"/>
      <c r="XT436" s="136"/>
      <c r="XU436" s="136"/>
      <c r="XV436" s="136"/>
      <c r="XW436" s="136"/>
      <c r="XX436" s="136"/>
      <c r="XY436" s="136"/>
      <c r="XZ436" s="136"/>
      <c r="YA436" s="136"/>
      <c r="YB436" s="136"/>
      <c r="YC436" s="136"/>
      <c r="YD436" s="136"/>
      <c r="YE436" s="136"/>
      <c r="YF436" s="136"/>
      <c r="YG436" s="136"/>
      <c r="YH436" s="136"/>
      <c r="YI436" s="136"/>
      <c r="YJ436" s="136"/>
      <c r="YK436" s="136"/>
      <c r="YL436" s="136"/>
      <c r="YM436" s="136"/>
      <c r="YN436" s="136"/>
      <c r="YO436" s="136"/>
      <c r="YP436" s="136"/>
      <c r="YQ436" s="136"/>
      <c r="YR436" s="136"/>
      <c r="YS436" s="136"/>
      <c r="YT436" s="136"/>
      <c r="YU436" s="136"/>
      <c r="YV436" s="136"/>
      <c r="YW436" s="136"/>
      <c r="YX436" s="136"/>
      <c r="YY436" s="136"/>
      <c r="YZ436" s="136"/>
      <c r="ZA436" s="136"/>
      <c r="ZB436" s="136"/>
      <c r="ZC436" s="136"/>
      <c r="ZD436" s="136"/>
      <c r="ZE436" s="136"/>
      <c r="ZF436" s="136"/>
      <c r="ZG436" s="136"/>
      <c r="ZH436" s="136"/>
      <c r="ZI436" s="136"/>
      <c r="ZJ436" s="136"/>
      <c r="ZK436" s="136"/>
      <c r="ZL436" s="136"/>
      <c r="ZM436" s="136"/>
      <c r="ZN436" s="136"/>
      <c r="ZO436" s="136"/>
      <c r="ZP436" s="136"/>
      <c r="ZQ436" s="136"/>
      <c r="ZR436" s="136"/>
      <c r="ZS436" s="136"/>
      <c r="ZT436" s="136"/>
      <c r="ZU436" s="136"/>
      <c r="ZV436" s="136"/>
      <c r="ZW436" s="136"/>
      <c r="ZX436" s="136"/>
      <c r="ZY436" s="136"/>
      <c r="ZZ436" s="136"/>
      <c r="AAA436" s="136"/>
      <c r="AAB436" s="136"/>
      <c r="AAC436" s="136"/>
      <c r="AAD436" s="136"/>
      <c r="AAE436" s="136"/>
      <c r="AAF436" s="136"/>
      <c r="AAG436" s="136"/>
      <c r="AAH436" s="136"/>
      <c r="AAI436" s="136"/>
      <c r="AAJ436" s="136"/>
      <c r="AAK436" s="136"/>
      <c r="AAL436" s="136"/>
      <c r="AAM436" s="136"/>
      <c r="AAN436" s="136"/>
      <c r="AAO436" s="136"/>
      <c r="AAP436" s="136"/>
      <c r="AAQ436" s="136"/>
      <c r="AAR436" s="136"/>
      <c r="AAS436" s="136"/>
      <c r="AAT436" s="136"/>
      <c r="AAU436" s="136"/>
      <c r="AAV436" s="136"/>
      <c r="AAW436" s="136"/>
      <c r="AAX436" s="136"/>
      <c r="AAY436" s="136"/>
      <c r="AAZ436" s="136"/>
      <c r="ABA436" s="136"/>
      <c r="ABB436" s="136"/>
      <c r="ABC436" s="136"/>
      <c r="ABD436" s="136"/>
      <c r="ABE436" s="136"/>
      <c r="ABF436" s="136"/>
      <c r="ABG436" s="136"/>
      <c r="ABH436" s="136"/>
      <c r="ABI436" s="136"/>
      <c r="ABJ436" s="136"/>
      <c r="ABK436" s="136"/>
      <c r="ABL436" s="136"/>
      <c r="ABM436" s="136"/>
      <c r="ABN436" s="136"/>
      <c r="ABO436" s="136"/>
      <c r="ABP436" s="136"/>
      <c r="ABQ436" s="136"/>
      <c r="ABR436" s="136"/>
      <c r="ABS436" s="136"/>
      <c r="ABT436" s="136"/>
      <c r="ABU436" s="136"/>
      <c r="ABV436" s="136"/>
      <c r="ABW436" s="136"/>
      <c r="ABX436" s="136"/>
      <c r="ABY436" s="136"/>
      <c r="ABZ436" s="136"/>
      <c r="ACA436" s="136"/>
      <c r="ACB436" s="136"/>
      <c r="ACC436" s="136"/>
      <c r="ACD436" s="136"/>
      <c r="ACE436" s="136"/>
      <c r="ACF436" s="136"/>
      <c r="ACG436" s="136"/>
      <c r="ACH436" s="136"/>
      <c r="ACI436" s="136"/>
      <c r="ACJ436" s="136"/>
      <c r="ACK436" s="136"/>
      <c r="ACL436" s="136"/>
      <c r="ACM436" s="136"/>
      <c r="ACN436" s="136"/>
      <c r="ACO436" s="136"/>
      <c r="ACP436" s="136"/>
      <c r="ACQ436" s="136"/>
      <c r="ACR436" s="136"/>
      <c r="ACS436" s="136"/>
      <c r="ACT436" s="136"/>
      <c r="ACU436" s="136"/>
      <c r="ACV436" s="136"/>
      <c r="ACW436" s="136"/>
      <c r="ACX436" s="136"/>
      <c r="ACY436" s="136"/>
      <c r="ACZ436" s="136"/>
      <c r="ADA436" s="136"/>
      <c r="ADB436" s="136"/>
      <c r="ADC436" s="136"/>
      <c r="ADD436" s="136"/>
      <c r="ADE436" s="136"/>
      <c r="ADF436" s="136"/>
      <c r="ADG436" s="136"/>
      <c r="ADH436" s="136"/>
      <c r="ADI436" s="136"/>
      <c r="ADJ436" s="136"/>
      <c r="ADK436" s="136"/>
      <c r="ADL436" s="136"/>
      <c r="ADM436" s="136"/>
      <c r="ADN436" s="136"/>
      <c r="ADO436" s="136"/>
      <c r="ADP436" s="136"/>
      <c r="ADQ436" s="136"/>
      <c r="ADR436" s="136"/>
      <c r="ADS436" s="136"/>
      <c r="ADT436" s="136"/>
      <c r="ADU436" s="136"/>
      <c r="ADV436" s="136"/>
      <c r="ADW436" s="136"/>
      <c r="ADX436" s="136"/>
      <c r="ADY436" s="136"/>
      <c r="ADZ436" s="136"/>
      <c r="AEA436" s="136"/>
      <c r="AEB436" s="136"/>
      <c r="AEC436" s="136"/>
      <c r="AED436" s="136"/>
      <c r="AEE436" s="136"/>
      <c r="AEF436" s="136"/>
      <c r="AEG436" s="136"/>
      <c r="AEH436" s="136"/>
      <c r="AEI436" s="136"/>
      <c r="AEJ436" s="136"/>
      <c r="AEK436" s="136"/>
      <c r="AEL436" s="136"/>
      <c r="AEM436" s="136"/>
      <c r="AEN436" s="136"/>
      <c r="AEO436" s="136"/>
      <c r="AEP436" s="136"/>
      <c r="AEQ436" s="136"/>
      <c r="AER436" s="136"/>
      <c r="AES436" s="136"/>
      <c r="AET436" s="136"/>
      <c r="AEU436" s="136"/>
      <c r="AEV436" s="136"/>
      <c r="AEW436" s="136"/>
      <c r="AEX436" s="136"/>
      <c r="AEY436" s="136"/>
      <c r="AEZ436" s="136"/>
      <c r="AFA436" s="136"/>
      <c r="AFB436" s="136"/>
      <c r="AFC436" s="136"/>
      <c r="AFD436" s="136"/>
      <c r="AFE436" s="136"/>
      <c r="AFF436" s="136"/>
      <c r="AFG436" s="136"/>
      <c r="AFH436" s="136"/>
      <c r="AFI436" s="136"/>
      <c r="AFJ436" s="136"/>
      <c r="AFK436" s="136"/>
      <c r="AFL436" s="136"/>
      <c r="AFM436" s="136"/>
      <c r="AFN436" s="136"/>
      <c r="AFO436" s="136"/>
      <c r="AFP436" s="136"/>
      <c r="AFQ436" s="136"/>
      <c r="AFR436" s="136"/>
      <c r="AFS436" s="136"/>
      <c r="AFT436" s="136"/>
      <c r="AFU436" s="136"/>
      <c r="AFV436" s="136"/>
      <c r="AFW436" s="136"/>
      <c r="AFX436" s="136"/>
      <c r="AFY436" s="136"/>
      <c r="AFZ436" s="136"/>
      <c r="AGA436" s="136"/>
      <c r="AGB436" s="136"/>
      <c r="AGC436" s="136"/>
      <c r="AGD436" s="136"/>
      <c r="AGE436" s="136"/>
      <c r="AGF436" s="136"/>
      <c r="AGG436" s="136"/>
      <c r="AGH436" s="136"/>
      <c r="AGI436" s="136"/>
      <c r="AGJ436" s="136"/>
      <c r="AGK436" s="136"/>
      <c r="AGL436" s="136"/>
      <c r="AGM436" s="136"/>
      <c r="AGN436" s="136"/>
      <c r="AGO436" s="136"/>
      <c r="AGP436" s="136"/>
      <c r="AGQ436" s="136"/>
      <c r="AGR436" s="136"/>
      <c r="AGS436" s="136"/>
      <c r="AGT436" s="136"/>
      <c r="AGU436" s="136"/>
      <c r="AGV436" s="136"/>
      <c r="AGW436" s="136"/>
      <c r="AGX436" s="136"/>
      <c r="AGY436" s="136"/>
      <c r="AGZ436" s="136"/>
      <c r="AHA436" s="136"/>
      <c r="AHB436" s="136"/>
      <c r="AHC436" s="136"/>
      <c r="AHD436" s="136"/>
      <c r="AHE436" s="136"/>
      <c r="AHF436" s="136"/>
      <c r="AHG436" s="136"/>
      <c r="AHH436" s="136"/>
      <c r="AHI436" s="136"/>
      <c r="AHJ436" s="136"/>
      <c r="AHK436" s="136"/>
      <c r="AHL436" s="136"/>
      <c r="AHM436" s="136"/>
      <c r="AHN436" s="136"/>
      <c r="AHO436" s="136"/>
      <c r="AHP436" s="136"/>
      <c r="AHQ436" s="136"/>
      <c r="AHR436" s="136"/>
      <c r="AHS436" s="136"/>
      <c r="AHT436" s="136"/>
      <c r="AHU436" s="136"/>
      <c r="AHV436" s="136"/>
      <c r="AHW436" s="136"/>
      <c r="AHX436" s="136"/>
      <c r="AHY436" s="136"/>
      <c r="AHZ436" s="136"/>
      <c r="AIA436" s="136"/>
      <c r="AIB436" s="136"/>
      <c r="AIC436" s="136"/>
      <c r="AID436" s="136"/>
      <c r="AIE436" s="136"/>
      <c r="AIF436" s="136"/>
      <c r="AIG436" s="136"/>
      <c r="AIH436" s="136"/>
      <c r="AII436" s="136"/>
      <c r="AIJ436" s="136"/>
      <c r="AIK436" s="136"/>
      <c r="AIL436" s="136"/>
      <c r="AIM436" s="136"/>
      <c r="AIN436" s="136"/>
      <c r="AIO436" s="136"/>
      <c r="AIP436" s="136"/>
      <c r="AIQ436" s="136"/>
      <c r="AIR436" s="136"/>
      <c r="AIS436" s="136"/>
      <c r="AIT436" s="136"/>
      <c r="AIU436" s="136"/>
      <c r="AIV436" s="136"/>
      <c r="AIW436" s="136"/>
      <c r="AIX436" s="136"/>
      <c r="AIY436" s="136"/>
      <c r="AIZ436" s="136"/>
      <c r="AJA436" s="136"/>
      <c r="AJB436" s="136"/>
      <c r="AJC436" s="136"/>
      <c r="AJD436" s="136"/>
      <c r="AJE436" s="136"/>
      <c r="AJF436" s="136"/>
      <c r="AJG436" s="136"/>
      <c r="AJH436" s="136"/>
      <c r="AJI436" s="136"/>
      <c r="AJJ436" s="136"/>
      <c r="AJK436" s="136"/>
      <c r="AJL436" s="136"/>
      <c r="AJM436" s="136"/>
      <c r="AJN436" s="136"/>
      <c r="AJO436" s="136"/>
      <c r="AJP436" s="136"/>
      <c r="AJQ436" s="136"/>
      <c r="AJR436" s="136"/>
      <c r="AJS436" s="136"/>
      <c r="AJT436" s="136"/>
      <c r="AJU436" s="136"/>
      <c r="AJV436" s="136"/>
      <c r="AJW436" s="136"/>
      <c r="AJX436" s="136"/>
      <c r="AJY436" s="136"/>
      <c r="AJZ436" s="136"/>
      <c r="AKA436" s="136"/>
      <c r="AKB436" s="136"/>
      <c r="AKC436" s="136"/>
      <c r="AKD436" s="136"/>
      <c r="AKE436" s="136"/>
      <c r="AKF436" s="136"/>
      <c r="AKG436" s="136"/>
      <c r="AKH436" s="136"/>
      <c r="AKI436" s="136"/>
      <c r="AKJ436" s="136"/>
      <c r="AKK436" s="136"/>
      <c r="AKL436" s="136"/>
      <c r="AKM436" s="136"/>
      <c r="AKN436" s="136"/>
      <c r="AKO436" s="136"/>
      <c r="AKP436" s="136"/>
      <c r="AKQ436" s="136"/>
      <c r="AKR436" s="136"/>
      <c r="AKS436" s="136"/>
      <c r="AKT436" s="136"/>
      <c r="AKU436" s="136"/>
      <c r="AKV436" s="136"/>
      <c r="AKW436" s="136"/>
      <c r="AKX436" s="136"/>
      <c r="AKY436" s="136"/>
      <c r="AKZ436" s="136"/>
      <c r="ALA436" s="136"/>
      <c r="ALB436" s="136"/>
      <c r="ALC436" s="136"/>
      <c r="ALD436" s="136"/>
      <c r="ALE436" s="136"/>
      <c r="ALF436" s="136"/>
      <c r="ALG436" s="136"/>
      <c r="ALH436" s="136"/>
      <c r="ALI436" s="136"/>
      <c r="ALJ436" s="136"/>
      <c r="ALK436" s="136"/>
      <c r="ALL436" s="136"/>
      <c r="ALM436" s="136"/>
      <c r="ALN436" s="136"/>
      <c r="ALO436" s="136"/>
      <c r="ALP436" s="136"/>
      <c r="ALQ436" s="136"/>
      <c r="ALR436" s="136"/>
      <c r="ALS436" s="136"/>
      <c r="ALT436" s="136"/>
      <c r="ALU436" s="136"/>
      <c r="ALV436" s="136"/>
      <c r="ALW436" s="136"/>
      <c r="ALX436" s="136"/>
      <c r="ALY436" s="136"/>
      <c r="ALZ436" s="136"/>
      <c r="AMA436" s="136"/>
      <c r="AMB436" s="136"/>
      <c r="AMC436" s="136"/>
      <c r="AMD436" s="136"/>
      <c r="AME436" s="136"/>
      <c r="AMF436" s="136"/>
      <c r="AMG436" s="136"/>
      <c r="AMH436" s="136"/>
      <c r="AMI436" s="136"/>
    </row>
    <row r="437" spans="1:1024" ht="57.75" x14ac:dyDescent="0.25">
      <c r="A437" s="245" t="s">
        <v>1243</v>
      </c>
      <c r="B437" s="193">
        <v>437</v>
      </c>
      <c r="C437" s="261" t="s">
        <v>26107</v>
      </c>
      <c r="D437" s="209" t="s">
        <v>1244</v>
      </c>
      <c r="E437" s="136"/>
      <c r="F437" s="220">
        <v>4</v>
      </c>
      <c r="G437" s="214"/>
      <c r="H437" s="209">
        <v>4</v>
      </c>
      <c r="I437" s="367">
        <v>0.39</v>
      </c>
      <c r="J437" s="443"/>
      <c r="K437" s="161"/>
      <c r="L437" s="161"/>
      <c r="M437" s="161"/>
      <c r="N437" s="161"/>
      <c r="O437" s="161"/>
      <c r="P437" s="409">
        <v>2</v>
      </c>
      <c r="Q437" s="161"/>
      <c r="R437" s="161"/>
      <c r="S437" s="409">
        <v>2</v>
      </c>
      <c r="T437" s="161"/>
      <c r="U437" s="161"/>
      <c r="V437" s="256">
        <f>IF(O437=1,10,100)</f>
        <v>100</v>
      </c>
      <c r="W437" s="256">
        <f>IF(O437=1,1,IF(O437=2,10,100))</f>
        <v>100</v>
      </c>
      <c r="X437" s="256">
        <f>IF(O437=3,20,100)</f>
        <v>100</v>
      </c>
      <c r="Y437" s="256">
        <f>IF(P437=1,10,100)</f>
        <v>100</v>
      </c>
      <c r="Z437" s="256">
        <f>IF(P437=1,1,IF(P437=2,10,100))</f>
        <v>10</v>
      </c>
      <c r="AA437" s="257">
        <f>IF(OR(EXACT(Q437,"1A"),EXACT(Q437,"1B")),0.1,IF(Q437=2,1,100))</f>
        <v>100</v>
      </c>
      <c r="AB437" s="257">
        <f>IF(OR(EXACT(R437,"1A"),EXACT(R437,"1B")),0.1,IF(R437=2,1,100))</f>
        <v>100</v>
      </c>
      <c r="AC437" s="257">
        <f>IF(OR(EXACT(S437,"1A"),EXACT(S437,"1B")),0.3,IF(S437=2,3,100))</f>
        <v>3</v>
      </c>
      <c r="AD437" s="136"/>
      <c r="AE437" s="136"/>
      <c r="AF437" s="249">
        <f>IF(OR(OR(EXACT(J437,"1A"),EXACT(J437,"1B"),EXACT(J437,"1C")),K437=1),1,IF(K437=2,10,100))</f>
        <v>100</v>
      </c>
      <c r="AG437" s="249">
        <f>IF(OR(EXACT(J437,"1A"),EXACT(J437,"1B"),EXACT(J437,"1C")),1,IF(J437=2,10,100))</f>
        <v>100</v>
      </c>
      <c r="AH437" s="249">
        <f>IF(OR(EXACT(J437,"1A"),EXACT(J437,"1B"),EXACT(J437,"1C"),K437=1),3,100)</f>
        <v>100</v>
      </c>
      <c r="AI437" s="249">
        <f>IF(OR(EXACT(J437,"1A"),EXACT(J437,"1B"),EXACT(J437,"1C")),5,100)</f>
        <v>100</v>
      </c>
      <c r="AJ437" s="269" t="s">
        <v>25974</v>
      </c>
      <c r="AK437" s="136"/>
      <c r="AL437" s="220">
        <v>1</v>
      </c>
      <c r="AM437" s="251"/>
      <c r="AN437" s="136"/>
      <c r="AO437" s="136"/>
      <c r="AP437" s="136"/>
      <c r="AQ437" s="272" t="s">
        <v>26108</v>
      </c>
      <c r="AR437" s="136"/>
      <c r="AS437" s="136"/>
      <c r="AT437" s="136"/>
      <c r="AU437" s="136"/>
      <c r="AV437" s="136"/>
      <c r="AW437" s="136"/>
      <c r="AX437" s="136"/>
      <c r="AY437" s="136"/>
      <c r="AZ437" s="136"/>
      <c r="BA437" s="136"/>
      <c r="BB437" s="136"/>
      <c r="BC437" s="136"/>
      <c r="BD437" s="136"/>
      <c r="BE437" s="136"/>
      <c r="BF437" s="136"/>
      <c r="BG437" s="136"/>
      <c r="BH437" s="136"/>
      <c r="BI437" s="136"/>
      <c r="BJ437" s="136"/>
      <c r="BK437" s="136"/>
      <c r="BL437" s="136"/>
      <c r="BM437" s="136"/>
      <c r="BN437" s="136"/>
      <c r="BO437" s="136"/>
      <c r="BP437" s="136"/>
      <c r="BQ437" s="136"/>
      <c r="BR437" s="136"/>
      <c r="BS437" s="136"/>
      <c r="BT437" s="136"/>
      <c r="BU437" s="136"/>
      <c r="BV437" s="136"/>
      <c r="BW437" s="136"/>
      <c r="BX437" s="136"/>
      <c r="BY437" s="136"/>
      <c r="BZ437" s="136"/>
      <c r="CA437" s="136"/>
      <c r="CB437" s="136"/>
      <c r="CC437" s="136"/>
      <c r="CD437" s="136"/>
      <c r="CE437" s="136"/>
      <c r="CF437" s="136"/>
      <c r="CG437" s="136"/>
      <c r="CH437" s="136"/>
      <c r="CI437" s="136"/>
      <c r="CJ437" s="136"/>
      <c r="CK437" s="136"/>
      <c r="CL437" s="136"/>
      <c r="CM437" s="136"/>
      <c r="CN437" s="136"/>
      <c r="CO437" s="136"/>
      <c r="CP437" s="136"/>
      <c r="CQ437" s="136"/>
      <c r="CR437" s="136"/>
      <c r="CS437" s="136"/>
      <c r="CT437" s="136"/>
      <c r="CU437" s="136"/>
      <c r="CV437" s="136"/>
      <c r="CW437" s="136"/>
      <c r="CX437" s="136"/>
      <c r="CY437" s="136"/>
      <c r="CZ437" s="136"/>
      <c r="DA437" s="136"/>
      <c r="DB437" s="136"/>
      <c r="DC437" s="136"/>
      <c r="DD437" s="136"/>
      <c r="DE437" s="136"/>
      <c r="DF437" s="136"/>
      <c r="DG437" s="136"/>
      <c r="DH437" s="136"/>
      <c r="DI437" s="136"/>
      <c r="DJ437" s="136"/>
      <c r="DK437" s="136"/>
      <c r="DL437" s="136"/>
      <c r="DM437" s="136"/>
      <c r="DN437" s="136"/>
      <c r="DO437" s="136"/>
      <c r="DP437" s="136"/>
      <c r="DQ437" s="136"/>
      <c r="DR437" s="136"/>
      <c r="DS437" s="136"/>
      <c r="DT437" s="136"/>
      <c r="DU437" s="136"/>
      <c r="DV437" s="136"/>
      <c r="DW437" s="136"/>
      <c r="DX437" s="136"/>
      <c r="DY437" s="136"/>
      <c r="DZ437" s="136"/>
      <c r="EA437" s="136"/>
      <c r="EB437" s="136"/>
      <c r="EC437" s="136"/>
      <c r="ED437" s="136"/>
      <c r="EE437" s="136"/>
      <c r="EF437" s="136"/>
      <c r="EG437" s="136"/>
      <c r="EH437" s="136"/>
      <c r="EI437" s="136"/>
      <c r="EJ437" s="136"/>
      <c r="EK437" s="136"/>
      <c r="EL437" s="136"/>
      <c r="EM437" s="136"/>
      <c r="EN437" s="136"/>
      <c r="EO437" s="136"/>
      <c r="EP437" s="136"/>
      <c r="EQ437" s="136"/>
      <c r="ER437" s="136"/>
      <c r="ES437" s="136"/>
      <c r="ET437" s="136"/>
      <c r="EU437" s="136"/>
      <c r="EV437" s="136"/>
      <c r="EW437" s="136"/>
      <c r="EX437" s="136"/>
      <c r="EY437" s="136"/>
      <c r="EZ437" s="136"/>
      <c r="FA437" s="136"/>
      <c r="FB437" s="136"/>
      <c r="FC437" s="136"/>
      <c r="FD437" s="136"/>
      <c r="FE437" s="136"/>
      <c r="FF437" s="136"/>
      <c r="FG437" s="136"/>
      <c r="FH437" s="136"/>
      <c r="FI437" s="136"/>
      <c r="FJ437" s="136"/>
      <c r="FK437" s="136"/>
      <c r="FL437" s="136"/>
      <c r="FM437" s="136"/>
      <c r="FN437" s="136"/>
      <c r="FO437" s="136"/>
      <c r="FP437" s="136"/>
      <c r="FQ437" s="136"/>
      <c r="FR437" s="136"/>
      <c r="FS437" s="136"/>
      <c r="FT437" s="136"/>
      <c r="FU437" s="136"/>
      <c r="FV437" s="136"/>
      <c r="FW437" s="136"/>
      <c r="FX437" s="136"/>
      <c r="FY437" s="136"/>
      <c r="FZ437" s="136"/>
      <c r="GA437" s="136"/>
      <c r="GB437" s="136"/>
      <c r="GC437" s="136"/>
      <c r="GD437" s="136"/>
      <c r="GE437" s="136"/>
      <c r="GF437" s="136"/>
      <c r="GG437" s="136"/>
      <c r="GH437" s="136"/>
      <c r="GI437" s="136"/>
      <c r="GJ437" s="136"/>
      <c r="GK437" s="136"/>
      <c r="GL437" s="136"/>
      <c r="GM437" s="136"/>
      <c r="GN437" s="136"/>
      <c r="GO437" s="136"/>
      <c r="GP437" s="136"/>
      <c r="GQ437" s="136"/>
      <c r="GR437" s="136"/>
      <c r="GS437" s="136"/>
      <c r="GT437" s="136"/>
      <c r="GU437" s="136"/>
      <c r="GV437" s="136"/>
      <c r="GW437" s="136"/>
      <c r="GX437" s="136"/>
      <c r="GY437" s="136"/>
      <c r="GZ437" s="136"/>
      <c r="HA437" s="136"/>
      <c r="HB437" s="136"/>
      <c r="HC437" s="136"/>
      <c r="HD437" s="136"/>
      <c r="HE437" s="136"/>
      <c r="HF437" s="136"/>
      <c r="HG437" s="136"/>
      <c r="HH437" s="136"/>
      <c r="HI437" s="136"/>
      <c r="HJ437" s="136"/>
      <c r="HK437" s="136"/>
      <c r="HL437" s="136"/>
      <c r="HM437" s="136"/>
      <c r="HN437" s="136"/>
      <c r="HO437" s="136"/>
      <c r="HP437" s="136"/>
      <c r="HQ437" s="136"/>
      <c r="HR437" s="136"/>
      <c r="HS437" s="136"/>
      <c r="HT437" s="136"/>
      <c r="HU437" s="136"/>
      <c r="HV437" s="136"/>
      <c r="HW437" s="136"/>
      <c r="HX437" s="136"/>
      <c r="HY437" s="136"/>
      <c r="HZ437" s="136"/>
      <c r="IA437" s="136"/>
      <c r="IB437" s="136"/>
      <c r="IC437" s="136"/>
      <c r="ID437" s="136"/>
      <c r="IE437" s="136"/>
      <c r="IF437" s="136"/>
      <c r="IG437" s="136"/>
      <c r="IH437" s="136"/>
      <c r="II437" s="136"/>
      <c r="IJ437" s="136"/>
      <c r="IK437" s="136"/>
      <c r="IL437" s="136"/>
      <c r="IM437" s="136"/>
      <c r="IN437" s="136"/>
      <c r="IO437" s="136"/>
      <c r="IP437" s="136"/>
      <c r="IQ437" s="136"/>
      <c r="IR437" s="136"/>
      <c r="IS437" s="136"/>
      <c r="IT437" s="136"/>
      <c r="IU437" s="136"/>
      <c r="IV437" s="136"/>
      <c r="IW437" s="136"/>
      <c r="IX437" s="136"/>
      <c r="IY437" s="136"/>
      <c r="IZ437" s="136"/>
      <c r="JA437" s="136"/>
      <c r="JB437" s="136"/>
      <c r="JC437" s="136"/>
      <c r="JD437" s="136"/>
      <c r="JE437" s="136"/>
      <c r="JF437" s="136"/>
      <c r="JG437" s="136"/>
      <c r="JH437" s="136"/>
      <c r="JI437" s="136"/>
      <c r="JJ437" s="136"/>
      <c r="JK437" s="136"/>
      <c r="JL437" s="136"/>
      <c r="JM437" s="136"/>
      <c r="JN437" s="136"/>
      <c r="JO437" s="136"/>
      <c r="JP437" s="136"/>
      <c r="JQ437" s="136"/>
      <c r="JR437" s="136"/>
      <c r="JS437" s="136"/>
      <c r="JT437" s="136"/>
      <c r="JU437" s="136"/>
      <c r="JV437" s="136"/>
      <c r="JW437" s="136"/>
      <c r="JX437" s="136"/>
      <c r="JY437" s="136"/>
      <c r="JZ437" s="136"/>
      <c r="KA437" s="136"/>
      <c r="KB437" s="136"/>
      <c r="KC437" s="136"/>
      <c r="KD437" s="136"/>
      <c r="KE437" s="136"/>
      <c r="KF437" s="136"/>
      <c r="KG437" s="136"/>
      <c r="KH437" s="136"/>
      <c r="KI437" s="136"/>
      <c r="KJ437" s="136"/>
      <c r="KK437" s="136"/>
      <c r="KL437" s="136"/>
      <c r="KM437" s="136"/>
      <c r="KN437" s="136"/>
      <c r="KO437" s="136"/>
      <c r="KP437" s="136"/>
      <c r="KQ437" s="136"/>
      <c r="KR437" s="136"/>
      <c r="KS437" s="136"/>
      <c r="KT437" s="136"/>
      <c r="KU437" s="136"/>
      <c r="KV437" s="136"/>
      <c r="KW437" s="136"/>
      <c r="KX437" s="136"/>
      <c r="KY437" s="136"/>
      <c r="KZ437" s="136"/>
      <c r="LA437" s="136"/>
      <c r="LB437" s="136"/>
      <c r="LC437" s="136"/>
      <c r="LD437" s="136"/>
      <c r="LE437" s="136"/>
      <c r="LF437" s="136"/>
      <c r="LG437" s="136"/>
      <c r="LH437" s="136"/>
      <c r="LI437" s="136"/>
      <c r="LJ437" s="136"/>
      <c r="LK437" s="136"/>
      <c r="LL437" s="136"/>
      <c r="LM437" s="136"/>
      <c r="LN437" s="136"/>
      <c r="LO437" s="136"/>
      <c r="LP437" s="136"/>
      <c r="LQ437" s="136"/>
      <c r="LR437" s="136"/>
      <c r="LS437" s="136"/>
      <c r="LT437" s="136"/>
      <c r="LU437" s="136"/>
      <c r="LV437" s="136"/>
      <c r="LW437" s="136"/>
      <c r="LX437" s="136"/>
      <c r="LY437" s="136"/>
      <c r="LZ437" s="136"/>
      <c r="MA437" s="136"/>
      <c r="MB437" s="136"/>
      <c r="MC437" s="136"/>
      <c r="MD437" s="136"/>
      <c r="ME437" s="136"/>
      <c r="MF437" s="136"/>
      <c r="MG437" s="136"/>
      <c r="MH437" s="136"/>
      <c r="MI437" s="136"/>
      <c r="MJ437" s="136"/>
      <c r="MK437" s="136"/>
      <c r="ML437" s="136"/>
      <c r="MM437" s="136"/>
      <c r="MN437" s="136"/>
      <c r="MO437" s="136"/>
      <c r="MP437" s="136"/>
      <c r="MQ437" s="136"/>
      <c r="MR437" s="136"/>
      <c r="MS437" s="136"/>
      <c r="MT437" s="136"/>
      <c r="MU437" s="136"/>
      <c r="MV437" s="136"/>
      <c r="MW437" s="136"/>
      <c r="MX437" s="136"/>
      <c r="MY437" s="136"/>
      <c r="MZ437" s="136"/>
      <c r="NA437" s="136"/>
      <c r="NB437" s="136"/>
      <c r="NC437" s="136"/>
      <c r="ND437" s="136"/>
      <c r="NE437" s="136"/>
      <c r="NF437" s="136"/>
      <c r="NG437" s="136"/>
      <c r="NH437" s="136"/>
      <c r="NI437" s="136"/>
      <c r="NJ437" s="136"/>
      <c r="NK437" s="136"/>
      <c r="NL437" s="136"/>
      <c r="NM437" s="136"/>
      <c r="NN437" s="136"/>
      <c r="NO437" s="136"/>
      <c r="NP437" s="136"/>
      <c r="NQ437" s="136"/>
      <c r="NR437" s="136"/>
      <c r="NS437" s="136"/>
      <c r="NT437" s="136"/>
      <c r="NU437" s="136"/>
      <c r="NV437" s="136"/>
      <c r="NW437" s="136"/>
      <c r="NX437" s="136"/>
      <c r="NY437" s="136"/>
      <c r="NZ437" s="136"/>
      <c r="OA437" s="136"/>
      <c r="OB437" s="136"/>
      <c r="OC437" s="136"/>
      <c r="OD437" s="136"/>
      <c r="OE437" s="136"/>
      <c r="OF437" s="136"/>
      <c r="OG437" s="136"/>
      <c r="OH437" s="136"/>
      <c r="OI437" s="136"/>
      <c r="OJ437" s="136"/>
      <c r="OK437" s="136"/>
      <c r="OL437" s="136"/>
      <c r="OM437" s="136"/>
      <c r="ON437" s="136"/>
      <c r="OO437" s="136"/>
      <c r="OP437" s="136"/>
      <c r="OQ437" s="136"/>
      <c r="OR437" s="136"/>
      <c r="OS437" s="136"/>
      <c r="OT437" s="136"/>
      <c r="OU437" s="136"/>
      <c r="OV437" s="136"/>
      <c r="OW437" s="136"/>
      <c r="OX437" s="136"/>
      <c r="OY437" s="136"/>
      <c r="OZ437" s="136"/>
      <c r="PA437" s="136"/>
      <c r="PB437" s="136"/>
      <c r="PC437" s="136"/>
      <c r="PD437" s="136"/>
      <c r="PE437" s="136"/>
      <c r="PF437" s="136"/>
      <c r="PG437" s="136"/>
      <c r="PH437" s="136"/>
      <c r="PI437" s="136"/>
      <c r="PJ437" s="136"/>
      <c r="PK437" s="136"/>
      <c r="PL437" s="136"/>
      <c r="PM437" s="136"/>
      <c r="PN437" s="136"/>
      <c r="PO437" s="136"/>
      <c r="PP437" s="136"/>
      <c r="PQ437" s="136"/>
      <c r="PR437" s="136"/>
      <c r="PS437" s="136"/>
      <c r="PT437" s="136"/>
      <c r="PU437" s="136"/>
      <c r="PV437" s="136"/>
      <c r="PW437" s="136"/>
      <c r="PX437" s="136"/>
      <c r="PY437" s="136"/>
      <c r="PZ437" s="136"/>
      <c r="QA437" s="136"/>
      <c r="QB437" s="136"/>
      <c r="QC437" s="136"/>
      <c r="QD437" s="136"/>
      <c r="QE437" s="136"/>
      <c r="QF437" s="136"/>
      <c r="QG437" s="136"/>
      <c r="QH437" s="136"/>
      <c r="QI437" s="136"/>
      <c r="QJ437" s="136"/>
      <c r="QK437" s="136"/>
      <c r="QL437" s="136"/>
      <c r="QM437" s="136"/>
      <c r="QN437" s="136"/>
      <c r="QO437" s="136"/>
      <c r="QP437" s="136"/>
      <c r="QQ437" s="136"/>
      <c r="QR437" s="136"/>
      <c r="QS437" s="136"/>
      <c r="QT437" s="136"/>
      <c r="QU437" s="136"/>
      <c r="QV437" s="136"/>
      <c r="QW437" s="136"/>
      <c r="QX437" s="136"/>
      <c r="QY437" s="136"/>
      <c r="QZ437" s="136"/>
      <c r="RA437" s="136"/>
      <c r="RB437" s="136"/>
      <c r="RC437" s="136"/>
      <c r="RD437" s="136"/>
      <c r="RE437" s="136"/>
      <c r="RF437" s="136"/>
      <c r="RG437" s="136"/>
      <c r="RH437" s="136"/>
      <c r="RI437" s="136"/>
      <c r="RJ437" s="136"/>
      <c r="RK437" s="136"/>
      <c r="RL437" s="136"/>
      <c r="RM437" s="136"/>
      <c r="RN437" s="136"/>
      <c r="RO437" s="136"/>
      <c r="RP437" s="136"/>
      <c r="RQ437" s="136"/>
      <c r="RR437" s="136"/>
      <c r="RS437" s="136"/>
      <c r="RT437" s="136"/>
      <c r="RU437" s="136"/>
      <c r="RV437" s="136"/>
      <c r="RW437" s="136"/>
      <c r="RX437" s="136"/>
      <c r="RY437" s="136"/>
      <c r="RZ437" s="136"/>
      <c r="SA437" s="136"/>
      <c r="SB437" s="136"/>
      <c r="SC437" s="136"/>
      <c r="SD437" s="136"/>
      <c r="SE437" s="136"/>
      <c r="SF437" s="136"/>
      <c r="SG437" s="136"/>
      <c r="SH437" s="136"/>
      <c r="SI437" s="136"/>
      <c r="SJ437" s="136"/>
      <c r="SK437" s="136"/>
      <c r="SL437" s="136"/>
      <c r="SM437" s="136"/>
      <c r="SN437" s="136"/>
      <c r="SO437" s="136"/>
      <c r="SP437" s="136"/>
      <c r="SQ437" s="136"/>
      <c r="SR437" s="136"/>
      <c r="SS437" s="136"/>
      <c r="ST437" s="136"/>
      <c r="SU437" s="136"/>
      <c r="SV437" s="136"/>
      <c r="SW437" s="136"/>
      <c r="SX437" s="136"/>
      <c r="SY437" s="136"/>
      <c r="SZ437" s="136"/>
      <c r="TA437" s="136"/>
      <c r="TB437" s="136"/>
      <c r="TC437" s="136"/>
      <c r="TD437" s="136"/>
      <c r="TE437" s="136"/>
      <c r="TF437" s="136"/>
      <c r="TG437" s="136"/>
      <c r="TH437" s="136"/>
      <c r="TI437" s="136"/>
      <c r="TJ437" s="136"/>
      <c r="TK437" s="136"/>
      <c r="TL437" s="136"/>
      <c r="TM437" s="136"/>
      <c r="TN437" s="136"/>
      <c r="TO437" s="136"/>
      <c r="TP437" s="136"/>
      <c r="TQ437" s="136"/>
      <c r="TR437" s="136"/>
      <c r="TS437" s="136"/>
      <c r="TT437" s="136"/>
      <c r="TU437" s="136"/>
      <c r="TV437" s="136"/>
      <c r="TW437" s="136"/>
      <c r="TX437" s="136"/>
      <c r="TY437" s="136"/>
      <c r="TZ437" s="136"/>
      <c r="UA437" s="136"/>
      <c r="UB437" s="136"/>
      <c r="UC437" s="136"/>
      <c r="UD437" s="136"/>
      <c r="UE437" s="136"/>
      <c r="UF437" s="136"/>
      <c r="UG437" s="136"/>
      <c r="UH437" s="136"/>
      <c r="UI437" s="136"/>
      <c r="UJ437" s="136"/>
      <c r="UK437" s="136"/>
      <c r="UL437" s="136"/>
      <c r="UM437" s="136"/>
      <c r="UN437" s="136"/>
      <c r="UO437" s="136"/>
      <c r="UP437" s="136"/>
      <c r="UQ437" s="136"/>
      <c r="UR437" s="136"/>
      <c r="US437" s="136"/>
      <c r="UT437" s="136"/>
      <c r="UU437" s="136"/>
      <c r="UV437" s="136"/>
      <c r="UW437" s="136"/>
      <c r="UX437" s="136"/>
      <c r="UY437" s="136"/>
      <c r="UZ437" s="136"/>
      <c r="VA437" s="136"/>
      <c r="VB437" s="136"/>
      <c r="VC437" s="136"/>
      <c r="VD437" s="136"/>
      <c r="VE437" s="136"/>
      <c r="VF437" s="136"/>
      <c r="VG437" s="136"/>
      <c r="VH437" s="136"/>
      <c r="VI437" s="136"/>
      <c r="VJ437" s="136"/>
      <c r="VK437" s="136"/>
      <c r="VL437" s="136"/>
      <c r="VM437" s="136"/>
      <c r="VN437" s="136"/>
      <c r="VO437" s="136"/>
      <c r="VP437" s="136"/>
      <c r="VQ437" s="136"/>
      <c r="VR437" s="136"/>
      <c r="VS437" s="136"/>
      <c r="VT437" s="136"/>
      <c r="VU437" s="136"/>
      <c r="VV437" s="136"/>
      <c r="VW437" s="136"/>
      <c r="VX437" s="136"/>
      <c r="VY437" s="136"/>
      <c r="VZ437" s="136"/>
      <c r="WA437" s="136"/>
      <c r="WB437" s="136"/>
      <c r="WC437" s="136"/>
      <c r="WD437" s="136"/>
      <c r="WE437" s="136"/>
      <c r="WF437" s="136"/>
      <c r="WG437" s="136"/>
      <c r="WH437" s="136"/>
      <c r="WI437" s="136"/>
      <c r="WJ437" s="136"/>
      <c r="WK437" s="136"/>
      <c r="WL437" s="136"/>
      <c r="WM437" s="136"/>
      <c r="WN437" s="136"/>
      <c r="WO437" s="136"/>
      <c r="WP437" s="136"/>
      <c r="WQ437" s="136"/>
      <c r="WR437" s="136"/>
      <c r="WS437" s="136"/>
      <c r="WT437" s="136"/>
      <c r="WU437" s="136"/>
      <c r="WV437" s="136"/>
      <c r="WW437" s="136"/>
      <c r="WX437" s="136"/>
      <c r="WY437" s="136"/>
      <c r="WZ437" s="136"/>
      <c r="XA437" s="136"/>
      <c r="XB437" s="136"/>
      <c r="XC437" s="136"/>
      <c r="XD437" s="136"/>
      <c r="XE437" s="136"/>
      <c r="XF437" s="136"/>
      <c r="XG437" s="136"/>
      <c r="XH437" s="136"/>
      <c r="XI437" s="136"/>
      <c r="XJ437" s="136"/>
      <c r="XK437" s="136"/>
      <c r="XL437" s="136"/>
      <c r="XM437" s="136"/>
      <c r="XN437" s="136"/>
      <c r="XO437" s="136"/>
      <c r="XP437" s="136"/>
      <c r="XQ437" s="136"/>
      <c r="XR437" s="136"/>
      <c r="XS437" s="136"/>
      <c r="XT437" s="136"/>
      <c r="XU437" s="136"/>
      <c r="XV437" s="136"/>
      <c r="XW437" s="136"/>
      <c r="XX437" s="136"/>
      <c r="XY437" s="136"/>
      <c r="XZ437" s="136"/>
      <c r="YA437" s="136"/>
      <c r="YB437" s="136"/>
      <c r="YC437" s="136"/>
      <c r="YD437" s="136"/>
      <c r="YE437" s="136"/>
      <c r="YF437" s="136"/>
      <c r="YG437" s="136"/>
      <c r="YH437" s="136"/>
      <c r="YI437" s="136"/>
      <c r="YJ437" s="136"/>
      <c r="YK437" s="136"/>
      <c r="YL437" s="136"/>
      <c r="YM437" s="136"/>
      <c r="YN437" s="136"/>
      <c r="YO437" s="136"/>
      <c r="YP437" s="136"/>
      <c r="YQ437" s="136"/>
      <c r="YR437" s="136"/>
      <c r="YS437" s="136"/>
      <c r="YT437" s="136"/>
      <c r="YU437" s="136"/>
      <c r="YV437" s="136"/>
      <c r="YW437" s="136"/>
      <c r="YX437" s="136"/>
      <c r="YY437" s="136"/>
      <c r="YZ437" s="136"/>
      <c r="ZA437" s="136"/>
      <c r="ZB437" s="136"/>
      <c r="ZC437" s="136"/>
      <c r="ZD437" s="136"/>
      <c r="ZE437" s="136"/>
      <c r="ZF437" s="136"/>
      <c r="ZG437" s="136"/>
      <c r="ZH437" s="136"/>
      <c r="ZI437" s="136"/>
      <c r="ZJ437" s="136"/>
      <c r="ZK437" s="136"/>
      <c r="ZL437" s="136"/>
      <c r="ZM437" s="136"/>
      <c r="ZN437" s="136"/>
      <c r="ZO437" s="136"/>
      <c r="ZP437" s="136"/>
      <c r="ZQ437" s="136"/>
      <c r="ZR437" s="136"/>
      <c r="ZS437" s="136"/>
      <c r="ZT437" s="136"/>
      <c r="ZU437" s="136"/>
      <c r="ZV437" s="136"/>
      <c r="ZW437" s="136"/>
      <c r="ZX437" s="136"/>
      <c r="ZY437" s="136"/>
      <c r="ZZ437" s="136"/>
      <c r="AAA437" s="136"/>
      <c r="AAB437" s="136"/>
      <c r="AAC437" s="136"/>
      <c r="AAD437" s="136"/>
      <c r="AAE437" s="136"/>
      <c r="AAF437" s="136"/>
      <c r="AAG437" s="136"/>
      <c r="AAH437" s="136"/>
      <c r="AAI437" s="136"/>
      <c r="AAJ437" s="136"/>
      <c r="AAK437" s="136"/>
      <c r="AAL437" s="136"/>
      <c r="AAM437" s="136"/>
      <c r="AAN437" s="136"/>
      <c r="AAO437" s="136"/>
      <c r="AAP437" s="136"/>
      <c r="AAQ437" s="136"/>
      <c r="AAR437" s="136"/>
      <c r="AAS437" s="136"/>
      <c r="AAT437" s="136"/>
      <c r="AAU437" s="136"/>
      <c r="AAV437" s="136"/>
      <c r="AAW437" s="136"/>
      <c r="AAX437" s="136"/>
      <c r="AAY437" s="136"/>
      <c r="AAZ437" s="136"/>
      <c r="ABA437" s="136"/>
      <c r="ABB437" s="136"/>
      <c r="ABC437" s="136"/>
      <c r="ABD437" s="136"/>
      <c r="ABE437" s="136"/>
      <c r="ABF437" s="136"/>
      <c r="ABG437" s="136"/>
      <c r="ABH437" s="136"/>
      <c r="ABI437" s="136"/>
      <c r="ABJ437" s="136"/>
      <c r="ABK437" s="136"/>
      <c r="ABL437" s="136"/>
      <c r="ABM437" s="136"/>
      <c r="ABN437" s="136"/>
      <c r="ABO437" s="136"/>
      <c r="ABP437" s="136"/>
      <c r="ABQ437" s="136"/>
      <c r="ABR437" s="136"/>
      <c r="ABS437" s="136"/>
      <c r="ABT437" s="136"/>
      <c r="ABU437" s="136"/>
      <c r="ABV437" s="136"/>
      <c r="ABW437" s="136"/>
      <c r="ABX437" s="136"/>
      <c r="ABY437" s="136"/>
      <c r="ABZ437" s="136"/>
      <c r="ACA437" s="136"/>
      <c r="ACB437" s="136"/>
      <c r="ACC437" s="136"/>
      <c r="ACD437" s="136"/>
      <c r="ACE437" s="136"/>
      <c r="ACF437" s="136"/>
      <c r="ACG437" s="136"/>
      <c r="ACH437" s="136"/>
      <c r="ACI437" s="136"/>
      <c r="ACJ437" s="136"/>
      <c r="ACK437" s="136"/>
      <c r="ACL437" s="136"/>
      <c r="ACM437" s="136"/>
      <c r="ACN437" s="136"/>
      <c r="ACO437" s="136"/>
      <c r="ACP437" s="136"/>
      <c r="ACQ437" s="136"/>
      <c r="ACR437" s="136"/>
      <c r="ACS437" s="136"/>
      <c r="ACT437" s="136"/>
      <c r="ACU437" s="136"/>
      <c r="ACV437" s="136"/>
      <c r="ACW437" s="136"/>
      <c r="ACX437" s="136"/>
      <c r="ACY437" s="136"/>
      <c r="ACZ437" s="136"/>
      <c r="ADA437" s="136"/>
      <c r="ADB437" s="136"/>
      <c r="ADC437" s="136"/>
      <c r="ADD437" s="136"/>
      <c r="ADE437" s="136"/>
      <c r="ADF437" s="136"/>
      <c r="ADG437" s="136"/>
      <c r="ADH437" s="136"/>
      <c r="ADI437" s="136"/>
      <c r="ADJ437" s="136"/>
      <c r="ADK437" s="136"/>
      <c r="ADL437" s="136"/>
      <c r="ADM437" s="136"/>
      <c r="ADN437" s="136"/>
      <c r="ADO437" s="136"/>
      <c r="ADP437" s="136"/>
      <c r="ADQ437" s="136"/>
      <c r="ADR437" s="136"/>
      <c r="ADS437" s="136"/>
      <c r="ADT437" s="136"/>
      <c r="ADU437" s="136"/>
      <c r="ADV437" s="136"/>
      <c r="ADW437" s="136"/>
      <c r="ADX437" s="136"/>
      <c r="ADY437" s="136"/>
      <c r="ADZ437" s="136"/>
      <c r="AEA437" s="136"/>
      <c r="AEB437" s="136"/>
      <c r="AEC437" s="136"/>
      <c r="AED437" s="136"/>
      <c r="AEE437" s="136"/>
      <c r="AEF437" s="136"/>
      <c r="AEG437" s="136"/>
      <c r="AEH437" s="136"/>
      <c r="AEI437" s="136"/>
      <c r="AEJ437" s="136"/>
      <c r="AEK437" s="136"/>
      <c r="AEL437" s="136"/>
      <c r="AEM437" s="136"/>
      <c r="AEN437" s="136"/>
      <c r="AEO437" s="136"/>
      <c r="AEP437" s="136"/>
      <c r="AEQ437" s="136"/>
      <c r="AER437" s="136"/>
      <c r="AES437" s="136"/>
      <c r="AET437" s="136"/>
      <c r="AEU437" s="136"/>
      <c r="AEV437" s="136"/>
      <c r="AEW437" s="136"/>
      <c r="AEX437" s="136"/>
      <c r="AEY437" s="136"/>
      <c r="AEZ437" s="136"/>
      <c r="AFA437" s="136"/>
      <c r="AFB437" s="136"/>
      <c r="AFC437" s="136"/>
      <c r="AFD437" s="136"/>
      <c r="AFE437" s="136"/>
      <c r="AFF437" s="136"/>
      <c r="AFG437" s="136"/>
      <c r="AFH437" s="136"/>
      <c r="AFI437" s="136"/>
      <c r="AFJ437" s="136"/>
      <c r="AFK437" s="136"/>
      <c r="AFL437" s="136"/>
      <c r="AFM437" s="136"/>
      <c r="AFN437" s="136"/>
      <c r="AFO437" s="136"/>
      <c r="AFP437" s="136"/>
      <c r="AFQ437" s="136"/>
      <c r="AFR437" s="136"/>
      <c r="AFS437" s="136"/>
      <c r="AFT437" s="136"/>
      <c r="AFU437" s="136"/>
      <c r="AFV437" s="136"/>
      <c r="AFW437" s="136"/>
      <c r="AFX437" s="136"/>
      <c r="AFY437" s="136"/>
      <c r="AFZ437" s="136"/>
      <c r="AGA437" s="136"/>
      <c r="AGB437" s="136"/>
      <c r="AGC437" s="136"/>
      <c r="AGD437" s="136"/>
      <c r="AGE437" s="136"/>
      <c r="AGF437" s="136"/>
      <c r="AGG437" s="136"/>
      <c r="AGH437" s="136"/>
      <c r="AGI437" s="136"/>
      <c r="AGJ437" s="136"/>
      <c r="AGK437" s="136"/>
      <c r="AGL437" s="136"/>
      <c r="AGM437" s="136"/>
      <c r="AGN437" s="136"/>
      <c r="AGO437" s="136"/>
      <c r="AGP437" s="136"/>
      <c r="AGQ437" s="136"/>
      <c r="AGR437" s="136"/>
      <c r="AGS437" s="136"/>
      <c r="AGT437" s="136"/>
      <c r="AGU437" s="136"/>
      <c r="AGV437" s="136"/>
      <c r="AGW437" s="136"/>
      <c r="AGX437" s="136"/>
      <c r="AGY437" s="136"/>
      <c r="AGZ437" s="136"/>
      <c r="AHA437" s="136"/>
      <c r="AHB437" s="136"/>
      <c r="AHC437" s="136"/>
      <c r="AHD437" s="136"/>
      <c r="AHE437" s="136"/>
      <c r="AHF437" s="136"/>
      <c r="AHG437" s="136"/>
      <c r="AHH437" s="136"/>
      <c r="AHI437" s="136"/>
      <c r="AHJ437" s="136"/>
      <c r="AHK437" s="136"/>
      <c r="AHL437" s="136"/>
      <c r="AHM437" s="136"/>
      <c r="AHN437" s="136"/>
      <c r="AHO437" s="136"/>
      <c r="AHP437" s="136"/>
      <c r="AHQ437" s="136"/>
      <c r="AHR437" s="136"/>
      <c r="AHS437" s="136"/>
      <c r="AHT437" s="136"/>
      <c r="AHU437" s="136"/>
      <c r="AHV437" s="136"/>
      <c r="AHW437" s="136"/>
      <c r="AHX437" s="136"/>
      <c r="AHY437" s="136"/>
      <c r="AHZ437" s="136"/>
      <c r="AIA437" s="136"/>
      <c r="AIB437" s="136"/>
      <c r="AIC437" s="136"/>
      <c r="AID437" s="136"/>
      <c r="AIE437" s="136"/>
      <c r="AIF437" s="136"/>
      <c r="AIG437" s="136"/>
      <c r="AIH437" s="136"/>
      <c r="AII437" s="136"/>
      <c r="AIJ437" s="136"/>
      <c r="AIK437" s="136"/>
      <c r="AIL437" s="136"/>
      <c r="AIM437" s="136"/>
      <c r="AIN437" s="136"/>
      <c r="AIO437" s="136"/>
      <c r="AIP437" s="136"/>
      <c r="AIQ437" s="136"/>
      <c r="AIR437" s="136"/>
      <c r="AIS437" s="136"/>
      <c r="AIT437" s="136"/>
      <c r="AIU437" s="136"/>
      <c r="AIV437" s="136"/>
      <c r="AIW437" s="136"/>
      <c r="AIX437" s="136"/>
      <c r="AIY437" s="136"/>
      <c r="AIZ437" s="136"/>
      <c r="AJA437" s="136"/>
      <c r="AJB437" s="136"/>
      <c r="AJC437" s="136"/>
      <c r="AJD437" s="136"/>
      <c r="AJE437" s="136"/>
      <c r="AJF437" s="136"/>
      <c r="AJG437" s="136"/>
      <c r="AJH437" s="136"/>
      <c r="AJI437" s="136"/>
      <c r="AJJ437" s="136"/>
      <c r="AJK437" s="136"/>
      <c r="AJL437" s="136"/>
      <c r="AJM437" s="136"/>
      <c r="AJN437" s="136"/>
      <c r="AJO437" s="136"/>
      <c r="AJP437" s="136"/>
      <c r="AJQ437" s="136"/>
      <c r="AJR437" s="136"/>
      <c r="AJS437" s="136"/>
      <c r="AJT437" s="136"/>
      <c r="AJU437" s="136"/>
      <c r="AJV437" s="136"/>
      <c r="AJW437" s="136"/>
      <c r="AJX437" s="136"/>
      <c r="AJY437" s="136"/>
      <c r="AJZ437" s="136"/>
      <c r="AKA437" s="136"/>
      <c r="AKB437" s="136"/>
      <c r="AKC437" s="136"/>
      <c r="AKD437" s="136"/>
      <c r="AKE437" s="136"/>
      <c r="AKF437" s="136"/>
      <c r="AKG437" s="136"/>
      <c r="AKH437" s="136"/>
      <c r="AKI437" s="136"/>
      <c r="AKJ437" s="136"/>
      <c r="AKK437" s="136"/>
      <c r="AKL437" s="136"/>
      <c r="AKM437" s="136"/>
      <c r="AKN437" s="136"/>
      <c r="AKO437" s="136"/>
      <c r="AKP437" s="136"/>
      <c r="AKQ437" s="136"/>
      <c r="AKR437" s="136"/>
      <c r="AKS437" s="136"/>
      <c r="AKT437" s="136"/>
      <c r="AKU437" s="136"/>
      <c r="AKV437" s="136"/>
      <c r="AKW437" s="136"/>
      <c r="AKX437" s="136"/>
      <c r="AKY437" s="136"/>
      <c r="AKZ437" s="136"/>
      <c r="ALA437" s="136"/>
      <c r="ALB437" s="136"/>
      <c r="ALC437" s="136"/>
      <c r="ALD437" s="136"/>
      <c r="ALE437" s="136"/>
      <c r="ALF437" s="136"/>
      <c r="ALG437" s="136"/>
      <c r="ALH437" s="136"/>
      <c r="ALI437" s="136"/>
      <c r="ALJ437" s="136"/>
      <c r="ALK437" s="136"/>
      <c r="ALL437" s="136"/>
      <c r="ALM437" s="136"/>
      <c r="ALN437" s="136"/>
      <c r="ALO437" s="136"/>
      <c r="ALP437" s="136"/>
      <c r="ALQ437" s="136"/>
      <c r="ALR437" s="136"/>
      <c r="ALS437" s="136"/>
      <c r="ALT437" s="136"/>
      <c r="ALU437" s="136"/>
      <c r="ALV437" s="136"/>
      <c r="ALW437" s="136"/>
      <c r="ALX437" s="136"/>
      <c r="ALY437" s="136"/>
      <c r="ALZ437" s="136"/>
      <c r="AMA437" s="136"/>
      <c r="AMB437" s="136"/>
      <c r="AMC437" s="136"/>
      <c r="AMD437" s="136"/>
      <c r="AME437" s="136"/>
      <c r="AMF437" s="136"/>
      <c r="AMG437" s="136"/>
      <c r="AMH437" s="136"/>
      <c r="AMI437" s="136"/>
    </row>
    <row r="438" spans="1:1024" ht="57.75" x14ac:dyDescent="0.25">
      <c r="A438" s="273" t="s">
        <v>5964</v>
      </c>
      <c r="B438" s="193">
        <v>438</v>
      </c>
      <c r="C438" s="261" t="s">
        <v>26109</v>
      </c>
      <c r="D438" s="211" t="s">
        <v>5966</v>
      </c>
      <c r="E438" s="255"/>
      <c r="F438" s="222"/>
      <c r="G438" s="211"/>
      <c r="H438" s="211"/>
      <c r="I438" s="367"/>
      <c r="J438" s="411"/>
      <c r="K438" s="411"/>
      <c r="L438" s="411"/>
      <c r="M438" s="411"/>
      <c r="N438" s="411"/>
      <c r="O438" s="416"/>
      <c r="P438" s="411"/>
      <c r="Q438" s="411"/>
      <c r="R438" s="411"/>
      <c r="S438" s="411"/>
      <c r="T438" s="411"/>
      <c r="U438" s="417"/>
      <c r="V438" s="275">
        <f>IF(O438=1,10,100)</f>
        <v>100</v>
      </c>
      <c r="W438" s="275">
        <f>IF(O438=1,1,IF(O438=2,10,100))</f>
        <v>100</v>
      </c>
      <c r="X438" s="275">
        <f>IF(O438=3,20,100)</f>
        <v>100</v>
      </c>
      <c r="Y438" s="275">
        <f>IF(P438=1,10,100)</f>
        <v>100</v>
      </c>
      <c r="Z438" s="275">
        <f>IF(P438=1,1,IF(P438=2,10,100))</f>
        <v>100</v>
      </c>
      <c r="AA438" s="276">
        <f>IF(OR(EXACT(Q438,"1A"),EXACT(Q438,"1B")),0.1,IF(Q438=2,1,100))</f>
        <v>100</v>
      </c>
      <c r="AB438" s="276">
        <f>IF(OR(EXACT(R438,"1A"),EXACT(R438,"1B")),0.1,IF(R438=2,1,100))</f>
        <v>100</v>
      </c>
      <c r="AC438" s="276">
        <f>IF(OR(EXACT(S438,"1A"),EXACT(S438,"1B")),0.3,IF(S438=2,3,100))</f>
        <v>100</v>
      </c>
      <c r="AF438" s="277">
        <f>IF(OR(OR(EXACT(J438,"1A"),EXACT(J438,"1B"),EXACT(J438,"1C")),K438=1),1,IF(K438=2,10,100))</f>
        <v>100</v>
      </c>
      <c r="AG438" s="277">
        <f>IF(OR(EXACT(J438,"1A"),EXACT(J438,"1B"),EXACT(J438,"1C")),1,IF(J438=2,10,100))</f>
        <v>100</v>
      </c>
      <c r="AH438" s="277">
        <f>IF(OR(EXACT(J438,"1A"),EXACT(J438,"1B"),EXACT(J438,"1C"),K438=1),3,100)</f>
        <v>100</v>
      </c>
      <c r="AI438" s="277">
        <f>IF(OR(EXACT(J438,"1A"),EXACT(J438,"1B"),EXACT(J438,"1C")),5,100)</f>
        <v>100</v>
      </c>
      <c r="AJ438" s="281"/>
      <c r="AK438" s="274"/>
      <c r="AL438" s="222"/>
      <c r="AM438" s="251"/>
      <c r="AQ438" s="285" t="s">
        <v>5961</v>
      </c>
      <c r="AR438" s="364" t="s">
        <v>5965</v>
      </c>
    </row>
    <row r="439" spans="1:1024" ht="57.75" x14ac:dyDescent="0.25">
      <c r="A439" s="192" t="s">
        <v>2660</v>
      </c>
      <c r="B439" s="193">
        <v>439</v>
      </c>
      <c r="C439" s="261" t="s">
        <v>26110</v>
      </c>
      <c r="D439" s="209" t="s">
        <v>6371</v>
      </c>
      <c r="E439" s="253" t="s">
        <v>844</v>
      </c>
      <c r="F439" s="220">
        <v>4</v>
      </c>
      <c r="G439" s="209">
        <v>4</v>
      </c>
      <c r="H439" s="209">
        <v>4</v>
      </c>
      <c r="I439" s="367">
        <v>11.2</v>
      </c>
      <c r="J439" s="409">
        <v>2</v>
      </c>
      <c r="K439" s="409">
        <v>2</v>
      </c>
      <c r="L439" s="409">
        <v>1</v>
      </c>
      <c r="N439" s="409">
        <v>1</v>
      </c>
      <c r="V439" s="256">
        <f>IF(O439=1,10,100)</f>
        <v>100</v>
      </c>
      <c r="W439" s="256">
        <f>IF(O439=1,1,IF(O439=2,10,100))</f>
        <v>100</v>
      </c>
      <c r="X439" s="256">
        <f>IF(O439=3,20,100)</f>
        <v>100</v>
      </c>
      <c r="Y439" s="256">
        <f>IF(P439=1,10,100)</f>
        <v>100</v>
      </c>
      <c r="Z439" s="256">
        <f>IF(P439=1,1,IF(P439=2,10,100))</f>
        <v>100</v>
      </c>
      <c r="AA439" s="257">
        <f>IF(OR(EXACT(Q439,"1A"),EXACT(Q439,"1B")),0.1,IF(Q439=2,1,100))</f>
        <v>100</v>
      </c>
      <c r="AB439" s="257">
        <f>IF(OR(EXACT(R439,"1A"),EXACT(R439,"1B")),0.1,IF(R439=2,1,100))</f>
        <v>100</v>
      </c>
      <c r="AC439" s="257">
        <f>IF(OR(EXACT(S439,"1A"),EXACT(S439,"1B")),0.3,IF(S439=2,3,100))</f>
        <v>100</v>
      </c>
      <c r="AF439" s="249">
        <f>IF(OR(OR(EXACT(J439,"1A"),EXACT(J439,"1B"),EXACT(J439,"1C")),K439=1),1,IF(K439=2,10,100))</f>
        <v>10</v>
      </c>
      <c r="AG439" s="249">
        <f>IF(OR(EXACT(J439,"1A"),EXACT(J439,"1B"),EXACT(J439,"1C")),1,IF(J439=2,10,100))</f>
        <v>10</v>
      </c>
      <c r="AH439" s="249">
        <f>IF(OR(EXACT(J439,"1A"),EXACT(J439,"1B"),EXACT(J439,"1C"),K439=1),3,100)</f>
        <v>100</v>
      </c>
      <c r="AI439" s="249">
        <f>IF(OR(EXACT(J439,"1A"),EXACT(J439,"1B"),EXACT(J439,"1C")),5,100)</f>
        <v>100</v>
      </c>
      <c r="AJ439" s="251"/>
      <c r="AL439" s="220">
        <v>2</v>
      </c>
      <c r="AM439" s="251"/>
      <c r="AQ439" s="199" t="s">
        <v>6372</v>
      </c>
    </row>
    <row r="440" spans="1:1024" ht="57.75" x14ac:dyDescent="0.25">
      <c r="A440" s="192" t="s">
        <v>6375</v>
      </c>
      <c r="B440" s="193">
        <v>440</v>
      </c>
      <c r="C440" s="197" t="s">
        <v>6373</v>
      </c>
      <c r="D440" s="209" t="s">
        <v>6374</v>
      </c>
      <c r="I440" s="367">
        <v>23.3</v>
      </c>
      <c r="V440" s="256">
        <f>IF(O440=1,10,100)</f>
        <v>100</v>
      </c>
      <c r="W440" s="256">
        <f>IF(O440=1,1,IF(O440=2,10,100))</f>
        <v>100</v>
      </c>
      <c r="X440" s="256">
        <f>IF(O440=3,20,100)</f>
        <v>100</v>
      </c>
      <c r="Y440" s="256">
        <f>IF(P440=1,10,100)</f>
        <v>100</v>
      </c>
      <c r="Z440" s="256">
        <f>IF(P440=1,1,IF(P440=2,10,100))</f>
        <v>100</v>
      </c>
      <c r="AA440" s="257">
        <f>IF(OR(EXACT(Q440,"1A"),EXACT(Q440,"1B")),0.1,IF(Q440=2,1,100))</f>
        <v>100</v>
      </c>
      <c r="AB440" s="257">
        <f>IF(OR(EXACT(R440,"1A"),EXACT(R440,"1B")),0.1,IF(R440=2,1,100))</f>
        <v>100</v>
      </c>
      <c r="AC440" s="257">
        <f>IF(OR(EXACT(S440,"1A"),EXACT(S440,"1B")),0.3,IF(S440=2,3,100))</f>
        <v>100</v>
      </c>
      <c r="AF440" s="249">
        <f>IF(OR(OR(EXACT(J440,"1A"),EXACT(J440,"1B"),EXACT(J440,"1C")),K440=1),1,IF(K440=2,10,100))</f>
        <v>100</v>
      </c>
      <c r="AG440" s="249">
        <f>IF(OR(EXACT(J440,"1A"),EXACT(J440,"1B"),EXACT(J440,"1C")),1,IF(J440=2,10,100))</f>
        <v>100</v>
      </c>
      <c r="AH440" s="249">
        <f>IF(OR(EXACT(J440,"1A"),EXACT(J440,"1B"),EXACT(J440,"1C"),K440=1),3,100)</f>
        <v>100</v>
      </c>
      <c r="AI440" s="249">
        <f>IF(OR(EXACT(J440,"1A"),EXACT(J440,"1B"),EXACT(J440,"1C")),5,100)</f>
        <v>100</v>
      </c>
      <c r="AJ440" s="269" t="s">
        <v>25598</v>
      </c>
      <c r="AL440" s="220">
        <v>4</v>
      </c>
      <c r="AM440" s="251"/>
      <c r="AQ440" s="199" t="s">
        <v>779</v>
      </c>
      <c r="AS440" s="220" t="s">
        <v>6551</v>
      </c>
      <c r="AT440" s="220">
        <v>5.5000000000000003E-4</v>
      </c>
    </row>
    <row r="441" spans="1:1024" ht="29.25" x14ac:dyDescent="0.25">
      <c r="A441" s="192" t="s">
        <v>6385</v>
      </c>
      <c r="B441" s="193">
        <v>441</v>
      </c>
      <c r="C441" s="192" t="s">
        <v>6386</v>
      </c>
      <c r="D441" s="209" t="s">
        <v>6387</v>
      </c>
      <c r="E441" s="253" t="s">
        <v>789</v>
      </c>
      <c r="I441" s="367">
        <v>5.98</v>
      </c>
      <c r="J441" s="409">
        <v>2</v>
      </c>
      <c r="L441" s="409">
        <v>1</v>
      </c>
      <c r="N441" s="409">
        <v>1</v>
      </c>
      <c r="V441" s="256">
        <f>IF(O441=1,10,100)</f>
        <v>100</v>
      </c>
      <c r="W441" s="256">
        <f>IF(O441=1,1,IF(O441=2,10,100))</f>
        <v>100</v>
      </c>
      <c r="X441" s="256">
        <f>IF(O441=3,20,100)</f>
        <v>100</v>
      </c>
      <c r="Y441" s="256">
        <f>IF(P441=1,10,100)</f>
        <v>100</v>
      </c>
      <c r="Z441" s="256">
        <f>IF(P441=1,1,IF(P441=2,10,100))</f>
        <v>100</v>
      </c>
      <c r="AA441" s="257">
        <f>IF(OR(EXACT(Q441,"1A"),EXACT(Q441,"1B")),0.1,IF(Q441=2,1,100))</f>
        <v>100</v>
      </c>
      <c r="AB441" s="257">
        <f>IF(OR(EXACT(R441,"1A"),EXACT(R441,"1B")),0.1,IF(R441=2,1,100))</f>
        <v>100</v>
      </c>
      <c r="AC441" s="257">
        <f>IF(OR(EXACT(S441,"1A"),EXACT(S441,"1B")),0.3,IF(S441=2,3,100))</f>
        <v>100</v>
      </c>
      <c r="AF441" s="249">
        <f>IF(OR(OR(EXACT(J441,"1A"),EXACT(J441,"1B"),EXACT(J441,"1C")),K441=1),1,IF(K441=2,10,100))</f>
        <v>100</v>
      </c>
      <c r="AG441" s="249">
        <f>IF(OR(EXACT(J441,"1A"),EXACT(J441,"1B"),EXACT(J441,"1C")),1,IF(J441=2,10,100))</f>
        <v>10</v>
      </c>
      <c r="AH441" s="249">
        <f>IF(OR(EXACT(J441,"1A"),EXACT(J441,"1B"),EXACT(J441,"1C"),K441=1),3,100)</f>
        <v>100</v>
      </c>
      <c r="AI441" s="249">
        <f>IF(OR(EXACT(J441,"1A"),EXACT(J441,"1B"),EXACT(J441,"1C")),5,100)</f>
        <v>100</v>
      </c>
      <c r="AJ441" s="269" t="s">
        <v>25974</v>
      </c>
      <c r="AM441" s="251"/>
      <c r="AQ441" s="199" t="s">
        <v>779</v>
      </c>
    </row>
    <row r="442" spans="1:1024" ht="29.25" x14ac:dyDescent="0.25">
      <c r="A442" s="192" t="s">
        <v>6392</v>
      </c>
      <c r="B442" s="193">
        <v>442</v>
      </c>
      <c r="C442" s="192" t="s">
        <v>6427</v>
      </c>
      <c r="D442" s="209" t="s">
        <v>6393</v>
      </c>
      <c r="E442" s="253" t="s">
        <v>789</v>
      </c>
      <c r="I442" s="367">
        <v>5.69</v>
      </c>
      <c r="J442" s="409">
        <v>2</v>
      </c>
      <c r="L442" s="409" t="s">
        <v>770</v>
      </c>
      <c r="N442" s="409">
        <v>1</v>
      </c>
      <c r="V442" s="256">
        <f>IF(O442=1,10,100)</f>
        <v>100</v>
      </c>
      <c r="W442" s="256">
        <f>IF(O442=1,1,IF(O442=2,10,100))</f>
        <v>100</v>
      </c>
      <c r="X442" s="256">
        <f>IF(O442=3,20,100)</f>
        <v>100</v>
      </c>
      <c r="Y442" s="256">
        <f>IF(P442=1,10,100)</f>
        <v>100</v>
      </c>
      <c r="Z442" s="256">
        <f>IF(P442=1,1,IF(P442=2,10,100))</f>
        <v>100</v>
      </c>
      <c r="AA442" s="257">
        <f>IF(OR(EXACT(Q442,"1A"),EXACT(Q442,"1B")),0.1,IF(Q442=2,1,100))</f>
        <v>100</v>
      </c>
      <c r="AB442" s="257">
        <f>IF(OR(EXACT(R442,"1A"),EXACT(R442,"1B")),0.1,IF(R442=2,1,100))</f>
        <v>100</v>
      </c>
      <c r="AC442" s="257">
        <f>IF(OR(EXACT(S442,"1A"),EXACT(S442,"1B")),0.3,IF(S442=2,3,100))</f>
        <v>100</v>
      </c>
      <c r="AF442" s="249">
        <f>IF(OR(OR(EXACT(J442,"1A"),EXACT(J442,"1B"),EXACT(J442,"1C")),K442=1),1,IF(K442=2,10,100))</f>
        <v>100</v>
      </c>
      <c r="AG442" s="249">
        <f>IF(OR(EXACT(J442,"1A"),EXACT(J442,"1B"),EXACT(J442,"1C")),1,IF(J442=2,10,100))</f>
        <v>10</v>
      </c>
      <c r="AH442" s="249">
        <f>IF(OR(EXACT(J442,"1A"),EXACT(J442,"1B"),EXACT(J442,"1C"),K442=1),3,100)</f>
        <v>100</v>
      </c>
      <c r="AI442" s="249">
        <f>IF(OR(EXACT(J442,"1A"),EXACT(J442,"1B"),EXACT(J442,"1C")),5,100)</f>
        <v>100</v>
      </c>
      <c r="AJ442" s="269" t="s">
        <v>26111</v>
      </c>
      <c r="AK442" s="220">
        <v>1</v>
      </c>
      <c r="AL442" s="220">
        <v>1</v>
      </c>
      <c r="AM442" s="251"/>
      <c r="AN442" s="220">
        <v>1</v>
      </c>
      <c r="AO442" s="220">
        <v>1</v>
      </c>
      <c r="AQ442" s="285" t="s">
        <v>779</v>
      </c>
    </row>
    <row r="443" spans="1:1024" ht="29.25" x14ac:dyDescent="0.25">
      <c r="A443" s="192" t="s">
        <v>6394</v>
      </c>
      <c r="B443" s="193">
        <v>443</v>
      </c>
      <c r="C443" s="192" t="s">
        <v>6428</v>
      </c>
      <c r="D443" s="209" t="s">
        <v>6395</v>
      </c>
      <c r="E443" s="253" t="s">
        <v>789</v>
      </c>
      <c r="I443" s="367">
        <v>5.69</v>
      </c>
      <c r="J443" s="409">
        <v>2</v>
      </c>
      <c r="L443" s="409" t="s">
        <v>770</v>
      </c>
      <c r="N443" s="409">
        <v>1</v>
      </c>
      <c r="V443" s="256">
        <f>IF(O443=1,10,100)</f>
        <v>100</v>
      </c>
      <c r="W443" s="256">
        <f>IF(O443=1,1,IF(O443=2,10,100))</f>
        <v>100</v>
      </c>
      <c r="X443" s="256">
        <f>IF(O443=3,20,100)</f>
        <v>100</v>
      </c>
      <c r="Y443" s="256">
        <f>IF(P443=1,10,100)</f>
        <v>100</v>
      </c>
      <c r="Z443" s="256">
        <f>IF(P443=1,1,IF(P443=2,10,100))</f>
        <v>100</v>
      </c>
      <c r="AA443" s="257">
        <f>IF(OR(EXACT(Q443,"1A"),EXACT(Q443,"1B")),0.1,IF(Q443=2,1,100))</f>
        <v>100</v>
      </c>
      <c r="AB443" s="257">
        <f>IF(OR(EXACT(R443,"1A"),EXACT(R443,"1B")),0.1,IF(R443=2,1,100))</f>
        <v>100</v>
      </c>
      <c r="AC443" s="257">
        <f>IF(OR(EXACT(S443,"1A"),EXACT(S443,"1B")),0.3,IF(S443=2,3,100))</f>
        <v>100</v>
      </c>
      <c r="AF443" s="249">
        <f>IF(OR(OR(EXACT(J443,"1A"),EXACT(J443,"1B"),EXACT(J443,"1C")),K443=1),1,IF(K443=2,10,100))</f>
        <v>100</v>
      </c>
      <c r="AG443" s="249">
        <f>IF(OR(EXACT(J443,"1A"),EXACT(J443,"1B"),EXACT(J443,"1C")),1,IF(J443=2,10,100))</f>
        <v>10</v>
      </c>
      <c r="AH443" s="249">
        <f>IF(OR(EXACT(J443,"1A"),EXACT(J443,"1B"),EXACT(J443,"1C"),K443=1),3,100)</f>
        <v>100</v>
      </c>
      <c r="AI443" s="249">
        <f>IF(OR(EXACT(J443,"1A"),EXACT(J443,"1B"),EXACT(J443,"1C")),5,100)</f>
        <v>100</v>
      </c>
      <c r="AJ443" s="269" t="s">
        <v>26102</v>
      </c>
      <c r="AK443" s="220">
        <v>1</v>
      </c>
      <c r="AL443" s="220">
        <v>1</v>
      </c>
      <c r="AM443" s="251"/>
      <c r="AN443" s="220">
        <v>1</v>
      </c>
      <c r="AQ443" s="285" t="s">
        <v>779</v>
      </c>
    </row>
    <row r="444" spans="1:1024" s="233" customFormat="1" ht="29.25" x14ac:dyDescent="0.25">
      <c r="A444" s="192" t="s">
        <v>6388</v>
      </c>
      <c r="B444" s="193">
        <v>444</v>
      </c>
      <c r="C444" s="192" t="s">
        <v>6426</v>
      </c>
      <c r="D444" s="209" t="s">
        <v>25516</v>
      </c>
      <c r="E444" s="253" t="s">
        <v>789</v>
      </c>
      <c r="F444" s="220"/>
      <c r="G444" s="209"/>
      <c r="H444" s="209"/>
      <c r="I444" s="367">
        <v>5.69</v>
      </c>
      <c r="J444" s="409">
        <v>2</v>
      </c>
      <c r="K444" s="409"/>
      <c r="L444" s="409" t="s">
        <v>770</v>
      </c>
      <c r="M444" s="409"/>
      <c r="N444" s="409">
        <v>1</v>
      </c>
      <c r="O444" s="409"/>
      <c r="P444" s="409"/>
      <c r="Q444" s="409"/>
      <c r="R444" s="409"/>
      <c r="S444" s="409"/>
      <c r="T444" s="409"/>
      <c r="U444" s="409"/>
      <c r="V444" s="256">
        <f>IF(O444=1,10,100)</f>
        <v>100</v>
      </c>
      <c r="W444" s="256">
        <f>IF(O444=1,1,IF(O444=2,10,100))</f>
        <v>100</v>
      </c>
      <c r="X444" s="256">
        <f>IF(O444=3,20,100)</f>
        <v>100</v>
      </c>
      <c r="Y444" s="256">
        <f>IF(P444=1,10,100)</f>
        <v>100</v>
      </c>
      <c r="Z444" s="256">
        <f>IF(P444=1,1,IF(P444=2,10,100))</f>
        <v>100</v>
      </c>
      <c r="AA444" s="257">
        <f>IF(OR(EXACT(Q444,"1A"),EXACT(Q444,"1B")),0.1,IF(Q444=2,1,100))</f>
        <v>100</v>
      </c>
      <c r="AB444" s="257">
        <f>IF(OR(EXACT(R444,"1A"),EXACT(R444,"1B")),0.1,IF(R444=2,1,100))</f>
        <v>100</v>
      </c>
      <c r="AC444" s="257">
        <f>IF(OR(EXACT(S444,"1A"),EXACT(S444,"1B")),0.3,IF(S444=2,3,100))</f>
        <v>100</v>
      </c>
      <c r="AD444" s="220"/>
      <c r="AE444" s="220"/>
      <c r="AF444" s="249">
        <f>IF(OR(OR(EXACT(J444,"1A"),EXACT(J444,"1B"),EXACT(J444,"1C")),K444=1),1,IF(K444=2,10,100))</f>
        <v>100</v>
      </c>
      <c r="AG444" s="249">
        <f>IF(OR(EXACT(J444,"1A"),EXACT(J444,"1B"),EXACT(J444,"1C")),1,IF(J444=2,10,100))</f>
        <v>10</v>
      </c>
      <c r="AH444" s="249">
        <f>IF(OR(EXACT(J444,"1A"),EXACT(J444,"1B"),EXACT(J444,"1C"),K444=1),3,100)</f>
        <v>100</v>
      </c>
      <c r="AI444" s="249">
        <f>IF(OR(EXACT(J444,"1A"),EXACT(J444,"1B"),EXACT(J444,"1C")),5,100)</f>
        <v>100</v>
      </c>
      <c r="AJ444" s="269" t="s">
        <v>26112</v>
      </c>
      <c r="AK444" s="220">
        <v>1</v>
      </c>
      <c r="AL444" s="220">
        <v>1</v>
      </c>
      <c r="AM444" s="251"/>
      <c r="AN444" s="220">
        <v>1</v>
      </c>
      <c r="AO444" s="220">
        <v>1</v>
      </c>
      <c r="AP444" s="220"/>
      <c r="AQ444" s="199" t="s">
        <v>779</v>
      </c>
      <c r="AR444" s="220"/>
      <c r="AS444" s="220"/>
      <c r="AT444" s="220"/>
      <c r="AU444" s="220"/>
      <c r="AV444" s="220"/>
      <c r="AW444" s="220"/>
      <c r="AX444" s="220"/>
      <c r="AY444" s="220"/>
      <c r="AZ444" s="220"/>
      <c r="BA444" s="220"/>
      <c r="BB444" s="220"/>
      <c r="BC444" s="220"/>
      <c r="BD444" s="220"/>
      <c r="BE444" s="220"/>
      <c r="BF444" s="220"/>
      <c r="BG444" s="220"/>
      <c r="BH444" s="220"/>
      <c r="BI444" s="220"/>
      <c r="BJ444" s="220"/>
      <c r="BK444" s="220"/>
      <c r="BL444" s="220"/>
      <c r="BM444" s="220"/>
      <c r="BN444" s="220"/>
      <c r="BO444" s="220"/>
      <c r="BP444" s="220"/>
      <c r="BQ444" s="220"/>
      <c r="BR444" s="220"/>
      <c r="BS444" s="220"/>
      <c r="BT444" s="220"/>
      <c r="BU444" s="220"/>
      <c r="BV444" s="220"/>
      <c r="BW444" s="220"/>
      <c r="BX444" s="220"/>
      <c r="BY444" s="220"/>
      <c r="BZ444" s="220"/>
      <c r="CA444" s="220"/>
      <c r="CB444" s="220"/>
      <c r="CC444" s="220"/>
      <c r="CD444" s="220"/>
      <c r="CE444" s="220"/>
      <c r="CF444" s="220"/>
      <c r="CG444" s="220"/>
      <c r="CH444" s="220"/>
      <c r="CI444" s="220"/>
      <c r="CJ444" s="220"/>
      <c r="CK444" s="220"/>
      <c r="CL444" s="220"/>
      <c r="CM444" s="220"/>
      <c r="CN444" s="220"/>
      <c r="CO444" s="220"/>
      <c r="CP444" s="220"/>
      <c r="CQ444" s="220"/>
      <c r="CR444" s="220"/>
      <c r="CS444" s="220"/>
      <c r="CT444" s="220"/>
      <c r="CU444" s="220"/>
      <c r="CV444" s="220"/>
      <c r="CW444" s="220"/>
      <c r="CX444" s="220"/>
      <c r="CY444" s="220"/>
      <c r="CZ444" s="220"/>
      <c r="DA444" s="220"/>
      <c r="DB444" s="220"/>
      <c r="DC444" s="220"/>
      <c r="DD444" s="220"/>
      <c r="DE444" s="220"/>
      <c r="DF444" s="220"/>
      <c r="DG444" s="220"/>
      <c r="DH444" s="220"/>
      <c r="DI444" s="220"/>
      <c r="DJ444" s="220"/>
      <c r="DK444" s="220"/>
      <c r="DL444" s="220"/>
      <c r="DM444" s="220"/>
      <c r="DN444" s="220"/>
      <c r="DO444" s="220"/>
      <c r="DP444" s="220"/>
      <c r="DQ444" s="220"/>
      <c r="DR444" s="220"/>
      <c r="DS444" s="220"/>
      <c r="DT444" s="220"/>
      <c r="DU444" s="220"/>
      <c r="DV444" s="220"/>
      <c r="DW444" s="220"/>
      <c r="DX444" s="220"/>
      <c r="DY444" s="220"/>
      <c r="DZ444" s="220"/>
      <c r="EA444" s="220"/>
      <c r="EB444" s="220"/>
      <c r="EC444" s="220"/>
      <c r="ED444" s="220"/>
      <c r="EE444" s="220"/>
      <c r="EF444" s="220"/>
      <c r="EG444" s="220"/>
      <c r="EH444" s="220"/>
      <c r="EI444" s="220"/>
      <c r="EJ444" s="220"/>
      <c r="EK444" s="220"/>
      <c r="EL444" s="220"/>
      <c r="EM444" s="220"/>
      <c r="EN444" s="220"/>
      <c r="EO444" s="220"/>
      <c r="EP444" s="220"/>
      <c r="EQ444" s="220"/>
      <c r="ER444" s="220"/>
      <c r="ES444" s="220"/>
      <c r="ET444" s="220"/>
      <c r="EU444" s="220"/>
      <c r="EV444" s="220"/>
      <c r="EW444" s="220"/>
      <c r="EX444" s="220"/>
      <c r="EY444" s="220"/>
      <c r="EZ444" s="220"/>
      <c r="FA444" s="220"/>
      <c r="FB444" s="220"/>
      <c r="FC444" s="220"/>
      <c r="FD444" s="220"/>
      <c r="FE444" s="220"/>
      <c r="FF444" s="220"/>
      <c r="FG444" s="220"/>
      <c r="FH444" s="220"/>
      <c r="FI444" s="220"/>
      <c r="FJ444" s="220"/>
      <c r="FK444" s="220"/>
      <c r="FL444" s="220"/>
      <c r="FM444" s="220"/>
      <c r="FN444" s="220"/>
      <c r="FO444" s="220"/>
      <c r="FP444" s="220"/>
      <c r="FQ444" s="220"/>
      <c r="FR444" s="220"/>
      <c r="FS444" s="220"/>
      <c r="FT444" s="220"/>
      <c r="FU444" s="220"/>
      <c r="FV444" s="220"/>
      <c r="FW444" s="220"/>
      <c r="FX444" s="220"/>
      <c r="FY444" s="220"/>
      <c r="FZ444" s="220"/>
      <c r="GA444" s="220"/>
      <c r="GB444" s="220"/>
      <c r="GC444" s="220"/>
      <c r="GD444" s="220"/>
      <c r="GE444" s="220"/>
      <c r="GF444" s="220"/>
      <c r="GG444" s="220"/>
      <c r="GH444" s="220"/>
      <c r="GI444" s="220"/>
      <c r="GJ444" s="220"/>
      <c r="GK444" s="220"/>
      <c r="GL444" s="220"/>
      <c r="GM444" s="220"/>
      <c r="GN444" s="220"/>
      <c r="GO444" s="220"/>
      <c r="GP444" s="220"/>
      <c r="GQ444" s="220"/>
      <c r="GR444" s="220"/>
      <c r="GS444" s="220"/>
      <c r="GT444" s="220"/>
      <c r="GU444" s="220"/>
      <c r="GV444" s="220"/>
      <c r="GW444" s="220"/>
      <c r="GX444" s="220"/>
      <c r="GY444" s="220"/>
      <c r="GZ444" s="220"/>
      <c r="HA444" s="220"/>
      <c r="HB444" s="220"/>
      <c r="HC444" s="220"/>
      <c r="HD444" s="220"/>
      <c r="HE444" s="220"/>
      <c r="HF444" s="220"/>
      <c r="HG444" s="220"/>
      <c r="HH444" s="220"/>
      <c r="HI444" s="220"/>
      <c r="HJ444" s="220"/>
      <c r="HK444" s="220"/>
      <c r="HL444" s="220"/>
      <c r="HM444" s="220"/>
      <c r="HN444" s="220"/>
      <c r="HO444" s="220"/>
      <c r="HP444" s="220"/>
      <c r="HQ444" s="220"/>
      <c r="HR444" s="220"/>
      <c r="HS444" s="220"/>
      <c r="HT444" s="220"/>
      <c r="HU444" s="220"/>
      <c r="HV444" s="220"/>
      <c r="HW444" s="220"/>
      <c r="HX444" s="220"/>
      <c r="HY444" s="220"/>
      <c r="HZ444" s="220"/>
      <c r="IA444" s="220"/>
      <c r="IB444" s="220"/>
      <c r="IC444" s="220"/>
      <c r="ID444" s="220"/>
      <c r="IE444" s="220"/>
      <c r="IF444" s="220"/>
      <c r="IG444" s="220"/>
      <c r="IH444" s="220"/>
      <c r="II444" s="220"/>
      <c r="IJ444" s="220"/>
      <c r="IK444" s="220"/>
      <c r="IL444" s="220"/>
      <c r="IM444" s="220"/>
      <c r="IN444" s="220"/>
      <c r="IO444" s="220"/>
      <c r="IP444" s="220"/>
      <c r="IQ444" s="220"/>
      <c r="IR444" s="220"/>
      <c r="IS444" s="220"/>
      <c r="IT444" s="220"/>
      <c r="IU444" s="220"/>
      <c r="IV444" s="220"/>
      <c r="IW444" s="220"/>
      <c r="IX444" s="220"/>
      <c r="IY444" s="220"/>
      <c r="IZ444" s="220"/>
      <c r="JA444" s="220"/>
      <c r="JB444" s="220"/>
      <c r="JC444" s="220"/>
      <c r="JD444" s="220"/>
      <c r="JE444" s="220"/>
      <c r="JF444" s="220"/>
      <c r="JG444" s="220"/>
      <c r="JH444" s="220"/>
      <c r="JI444" s="220"/>
      <c r="JJ444" s="220"/>
      <c r="JK444" s="220"/>
      <c r="JL444" s="220"/>
      <c r="JM444" s="220"/>
      <c r="JN444" s="220"/>
      <c r="JO444" s="220"/>
      <c r="JP444" s="220"/>
      <c r="JQ444" s="220"/>
      <c r="JR444" s="220"/>
      <c r="JS444" s="220"/>
      <c r="JT444" s="220"/>
      <c r="JU444" s="220"/>
      <c r="JV444" s="220"/>
      <c r="JW444" s="220"/>
      <c r="JX444" s="220"/>
      <c r="JY444" s="220"/>
      <c r="JZ444" s="220"/>
      <c r="KA444" s="220"/>
      <c r="KB444" s="220"/>
      <c r="KC444" s="220"/>
      <c r="KD444" s="220"/>
      <c r="KE444" s="220"/>
      <c r="KF444" s="220"/>
      <c r="KG444" s="220"/>
      <c r="KH444" s="220"/>
      <c r="KI444" s="220"/>
      <c r="KJ444" s="220"/>
      <c r="KK444" s="220"/>
      <c r="KL444" s="220"/>
      <c r="KM444" s="220"/>
      <c r="KN444" s="220"/>
      <c r="KO444" s="220"/>
      <c r="KP444" s="220"/>
      <c r="KQ444" s="220"/>
      <c r="KR444" s="220"/>
      <c r="KS444" s="220"/>
      <c r="KT444" s="220"/>
      <c r="KU444" s="220"/>
      <c r="KV444" s="220"/>
      <c r="KW444" s="220"/>
      <c r="KX444" s="220"/>
      <c r="KY444" s="220"/>
      <c r="KZ444" s="220"/>
      <c r="LA444" s="220"/>
      <c r="LB444" s="220"/>
      <c r="LC444" s="220"/>
      <c r="LD444" s="220"/>
      <c r="LE444" s="220"/>
      <c r="LF444" s="220"/>
      <c r="LG444" s="220"/>
      <c r="LH444" s="220"/>
      <c r="LI444" s="220"/>
      <c r="LJ444" s="220"/>
      <c r="LK444" s="220"/>
      <c r="LL444" s="220"/>
      <c r="LM444" s="220"/>
      <c r="LN444" s="220"/>
      <c r="LO444" s="220"/>
      <c r="LP444" s="220"/>
      <c r="LQ444" s="220"/>
      <c r="LR444" s="220"/>
      <c r="LS444" s="220"/>
      <c r="LT444" s="220"/>
      <c r="LU444" s="220"/>
      <c r="LV444" s="220"/>
      <c r="LW444" s="220"/>
      <c r="LX444" s="220"/>
      <c r="LY444" s="220"/>
      <c r="LZ444" s="220"/>
      <c r="MA444" s="220"/>
      <c r="MB444" s="220"/>
      <c r="MC444" s="220"/>
      <c r="MD444" s="220"/>
      <c r="ME444" s="220"/>
      <c r="MF444" s="220"/>
      <c r="MG444" s="220"/>
      <c r="MH444" s="220"/>
      <c r="MI444" s="220"/>
      <c r="MJ444" s="220"/>
      <c r="MK444" s="220"/>
      <c r="ML444" s="220"/>
      <c r="MM444" s="220"/>
      <c r="MN444" s="220"/>
      <c r="MO444" s="220"/>
      <c r="MP444" s="220"/>
      <c r="MQ444" s="220"/>
      <c r="MR444" s="220"/>
      <c r="MS444" s="220"/>
      <c r="MT444" s="220"/>
      <c r="MU444" s="220"/>
      <c r="MV444" s="220"/>
      <c r="MW444" s="220"/>
      <c r="MX444" s="220"/>
      <c r="MY444" s="220"/>
      <c r="MZ444" s="220"/>
      <c r="NA444" s="220"/>
      <c r="NB444" s="220"/>
      <c r="NC444" s="220"/>
      <c r="ND444" s="220"/>
      <c r="NE444" s="220"/>
      <c r="NF444" s="220"/>
      <c r="NG444" s="220"/>
      <c r="NH444" s="220"/>
      <c r="NI444" s="220"/>
      <c r="NJ444" s="220"/>
      <c r="NK444" s="220"/>
      <c r="NL444" s="220"/>
      <c r="NM444" s="220"/>
      <c r="NN444" s="220"/>
      <c r="NO444" s="220"/>
      <c r="NP444" s="220"/>
      <c r="NQ444" s="220"/>
      <c r="NR444" s="220"/>
      <c r="NS444" s="220"/>
      <c r="NT444" s="220"/>
      <c r="NU444" s="220"/>
      <c r="NV444" s="220"/>
      <c r="NW444" s="220"/>
      <c r="NX444" s="220"/>
      <c r="NY444" s="220"/>
      <c r="NZ444" s="220"/>
      <c r="OA444" s="220"/>
      <c r="OB444" s="220"/>
      <c r="OC444" s="220"/>
      <c r="OD444" s="220"/>
      <c r="OE444" s="220"/>
      <c r="OF444" s="220"/>
      <c r="OG444" s="220"/>
      <c r="OH444" s="220"/>
      <c r="OI444" s="220"/>
      <c r="OJ444" s="220"/>
      <c r="OK444" s="220"/>
      <c r="OL444" s="220"/>
      <c r="OM444" s="220"/>
      <c r="ON444" s="220"/>
      <c r="OO444" s="220"/>
      <c r="OP444" s="220"/>
      <c r="OQ444" s="220"/>
      <c r="OR444" s="220"/>
      <c r="OS444" s="220"/>
      <c r="OT444" s="220"/>
      <c r="OU444" s="220"/>
      <c r="OV444" s="220"/>
      <c r="OW444" s="220"/>
      <c r="OX444" s="220"/>
      <c r="OY444" s="220"/>
      <c r="OZ444" s="220"/>
      <c r="PA444" s="220"/>
      <c r="PB444" s="220"/>
      <c r="PC444" s="220"/>
      <c r="PD444" s="220"/>
      <c r="PE444" s="220"/>
      <c r="PF444" s="220"/>
      <c r="PG444" s="220"/>
      <c r="PH444" s="220"/>
      <c r="PI444" s="220"/>
      <c r="PJ444" s="220"/>
      <c r="PK444" s="220"/>
      <c r="PL444" s="220"/>
      <c r="PM444" s="220"/>
      <c r="PN444" s="220"/>
      <c r="PO444" s="220"/>
      <c r="PP444" s="220"/>
      <c r="PQ444" s="220"/>
      <c r="PR444" s="220"/>
      <c r="PS444" s="220"/>
      <c r="PT444" s="220"/>
      <c r="PU444" s="220"/>
      <c r="PV444" s="220"/>
      <c r="PW444" s="220"/>
      <c r="PX444" s="220"/>
      <c r="PY444" s="220"/>
      <c r="PZ444" s="220"/>
      <c r="QA444" s="220"/>
      <c r="QB444" s="220"/>
      <c r="QC444" s="220"/>
      <c r="QD444" s="220"/>
      <c r="QE444" s="220"/>
      <c r="QF444" s="220"/>
      <c r="QG444" s="220"/>
      <c r="QH444" s="220"/>
      <c r="QI444" s="220"/>
      <c r="QJ444" s="220"/>
      <c r="QK444" s="220"/>
      <c r="QL444" s="220"/>
      <c r="QM444" s="220"/>
      <c r="QN444" s="220"/>
      <c r="QO444" s="220"/>
      <c r="QP444" s="220"/>
      <c r="QQ444" s="220"/>
      <c r="QR444" s="220"/>
      <c r="QS444" s="220"/>
      <c r="QT444" s="220"/>
      <c r="QU444" s="220"/>
      <c r="QV444" s="220"/>
      <c r="QW444" s="220"/>
      <c r="QX444" s="220"/>
      <c r="QY444" s="220"/>
      <c r="QZ444" s="220"/>
      <c r="RA444" s="220"/>
      <c r="RB444" s="220"/>
      <c r="RC444" s="220"/>
      <c r="RD444" s="220"/>
      <c r="RE444" s="220"/>
      <c r="RF444" s="220"/>
      <c r="RG444" s="220"/>
      <c r="RH444" s="220"/>
      <c r="RI444" s="220"/>
      <c r="RJ444" s="220"/>
      <c r="RK444" s="220"/>
      <c r="RL444" s="220"/>
      <c r="RM444" s="220"/>
      <c r="RN444" s="220"/>
      <c r="RO444" s="220"/>
      <c r="RP444" s="220"/>
      <c r="RQ444" s="220"/>
      <c r="RR444" s="220"/>
      <c r="RS444" s="220"/>
      <c r="RT444" s="220"/>
      <c r="RU444" s="220"/>
      <c r="RV444" s="220"/>
      <c r="RW444" s="220"/>
      <c r="RX444" s="220"/>
      <c r="RY444" s="220"/>
      <c r="RZ444" s="220"/>
      <c r="SA444" s="220"/>
      <c r="SB444" s="220"/>
      <c r="SC444" s="220"/>
      <c r="SD444" s="220"/>
      <c r="SE444" s="220"/>
      <c r="SF444" s="220"/>
      <c r="SG444" s="220"/>
      <c r="SH444" s="220"/>
      <c r="SI444" s="220"/>
      <c r="SJ444" s="220"/>
      <c r="SK444" s="220"/>
      <c r="SL444" s="220"/>
      <c r="SM444" s="220"/>
      <c r="SN444" s="220"/>
      <c r="SO444" s="220"/>
      <c r="SP444" s="220"/>
      <c r="SQ444" s="220"/>
      <c r="SR444" s="220"/>
      <c r="SS444" s="220"/>
      <c r="ST444" s="220"/>
      <c r="SU444" s="220"/>
      <c r="SV444" s="220"/>
      <c r="SW444" s="220"/>
      <c r="SX444" s="220"/>
      <c r="SY444" s="220"/>
      <c r="SZ444" s="220"/>
      <c r="TA444" s="220"/>
      <c r="TB444" s="220"/>
      <c r="TC444" s="220"/>
      <c r="TD444" s="220"/>
      <c r="TE444" s="220"/>
      <c r="TF444" s="220"/>
      <c r="TG444" s="220"/>
      <c r="TH444" s="220"/>
      <c r="TI444" s="220"/>
      <c r="TJ444" s="220"/>
      <c r="TK444" s="220"/>
      <c r="TL444" s="220"/>
      <c r="TM444" s="220"/>
      <c r="TN444" s="220"/>
      <c r="TO444" s="220"/>
      <c r="TP444" s="220"/>
      <c r="TQ444" s="220"/>
      <c r="TR444" s="220"/>
      <c r="TS444" s="220"/>
      <c r="TT444" s="220"/>
      <c r="TU444" s="220"/>
      <c r="TV444" s="220"/>
      <c r="TW444" s="220"/>
      <c r="TX444" s="220"/>
      <c r="TY444" s="220"/>
      <c r="TZ444" s="220"/>
      <c r="UA444" s="220"/>
      <c r="UB444" s="220"/>
      <c r="UC444" s="220"/>
      <c r="UD444" s="220"/>
      <c r="UE444" s="220"/>
      <c r="UF444" s="220"/>
      <c r="UG444" s="220"/>
      <c r="UH444" s="220"/>
      <c r="UI444" s="220"/>
      <c r="UJ444" s="220"/>
      <c r="UK444" s="220"/>
      <c r="UL444" s="220"/>
      <c r="UM444" s="220"/>
      <c r="UN444" s="220"/>
      <c r="UO444" s="220"/>
      <c r="UP444" s="220"/>
      <c r="UQ444" s="220"/>
      <c r="UR444" s="220"/>
      <c r="US444" s="220"/>
      <c r="UT444" s="220"/>
      <c r="UU444" s="220"/>
      <c r="UV444" s="220"/>
      <c r="UW444" s="220"/>
      <c r="UX444" s="220"/>
      <c r="UY444" s="220"/>
      <c r="UZ444" s="220"/>
      <c r="VA444" s="220"/>
      <c r="VB444" s="220"/>
      <c r="VC444" s="220"/>
      <c r="VD444" s="220"/>
      <c r="VE444" s="220"/>
      <c r="VF444" s="220"/>
      <c r="VG444" s="220"/>
      <c r="VH444" s="220"/>
      <c r="VI444" s="220"/>
      <c r="VJ444" s="220"/>
      <c r="VK444" s="220"/>
      <c r="VL444" s="220"/>
      <c r="VM444" s="220"/>
      <c r="VN444" s="220"/>
      <c r="VO444" s="220"/>
      <c r="VP444" s="220"/>
      <c r="VQ444" s="220"/>
      <c r="VR444" s="220"/>
      <c r="VS444" s="220"/>
      <c r="VT444" s="220"/>
      <c r="VU444" s="220"/>
      <c r="VV444" s="220"/>
      <c r="VW444" s="220"/>
      <c r="VX444" s="220"/>
      <c r="VY444" s="220"/>
      <c r="VZ444" s="220"/>
      <c r="WA444" s="220"/>
      <c r="WB444" s="220"/>
      <c r="WC444" s="220"/>
      <c r="WD444" s="220"/>
      <c r="WE444" s="220"/>
      <c r="WF444" s="220"/>
      <c r="WG444" s="220"/>
      <c r="WH444" s="220"/>
      <c r="WI444" s="220"/>
      <c r="WJ444" s="220"/>
      <c r="WK444" s="220"/>
      <c r="WL444" s="220"/>
      <c r="WM444" s="220"/>
      <c r="WN444" s="220"/>
      <c r="WO444" s="220"/>
      <c r="WP444" s="220"/>
      <c r="WQ444" s="220"/>
      <c r="WR444" s="220"/>
      <c r="WS444" s="220"/>
      <c r="WT444" s="220"/>
      <c r="WU444" s="220"/>
      <c r="WV444" s="220"/>
      <c r="WW444" s="220"/>
      <c r="WX444" s="220"/>
      <c r="WY444" s="220"/>
      <c r="WZ444" s="220"/>
      <c r="XA444" s="220"/>
      <c r="XB444" s="220"/>
      <c r="XC444" s="220"/>
      <c r="XD444" s="220"/>
      <c r="XE444" s="220"/>
      <c r="XF444" s="220"/>
      <c r="XG444" s="220"/>
      <c r="XH444" s="220"/>
      <c r="XI444" s="220"/>
      <c r="XJ444" s="220"/>
      <c r="XK444" s="220"/>
      <c r="XL444" s="220"/>
      <c r="XM444" s="220"/>
      <c r="XN444" s="220"/>
      <c r="XO444" s="220"/>
      <c r="XP444" s="220"/>
      <c r="XQ444" s="220"/>
      <c r="XR444" s="220"/>
      <c r="XS444" s="220"/>
      <c r="XT444" s="220"/>
      <c r="XU444" s="220"/>
      <c r="XV444" s="220"/>
      <c r="XW444" s="220"/>
      <c r="XX444" s="220"/>
      <c r="XY444" s="220"/>
      <c r="XZ444" s="220"/>
      <c r="YA444" s="220"/>
      <c r="YB444" s="220"/>
      <c r="YC444" s="220"/>
      <c r="YD444" s="220"/>
      <c r="YE444" s="220"/>
      <c r="YF444" s="220"/>
      <c r="YG444" s="220"/>
      <c r="YH444" s="220"/>
      <c r="YI444" s="220"/>
      <c r="YJ444" s="220"/>
      <c r="YK444" s="220"/>
      <c r="YL444" s="220"/>
      <c r="YM444" s="220"/>
      <c r="YN444" s="220"/>
      <c r="YO444" s="220"/>
      <c r="YP444" s="220"/>
      <c r="YQ444" s="220"/>
      <c r="YR444" s="220"/>
      <c r="YS444" s="220"/>
      <c r="YT444" s="220"/>
      <c r="YU444" s="220"/>
      <c r="YV444" s="220"/>
      <c r="YW444" s="220"/>
      <c r="YX444" s="220"/>
      <c r="YY444" s="220"/>
      <c r="YZ444" s="220"/>
      <c r="ZA444" s="220"/>
      <c r="ZB444" s="220"/>
      <c r="ZC444" s="220"/>
      <c r="ZD444" s="220"/>
      <c r="ZE444" s="220"/>
      <c r="ZF444" s="220"/>
      <c r="ZG444" s="220"/>
      <c r="ZH444" s="220"/>
      <c r="ZI444" s="220"/>
      <c r="ZJ444" s="220"/>
      <c r="ZK444" s="220"/>
      <c r="ZL444" s="220"/>
      <c r="ZM444" s="220"/>
      <c r="ZN444" s="220"/>
      <c r="ZO444" s="220"/>
      <c r="ZP444" s="220"/>
      <c r="ZQ444" s="220"/>
      <c r="ZR444" s="220"/>
      <c r="ZS444" s="220"/>
      <c r="ZT444" s="220"/>
      <c r="ZU444" s="220"/>
      <c r="ZV444" s="220"/>
      <c r="ZW444" s="220"/>
      <c r="ZX444" s="220"/>
      <c r="ZY444" s="220"/>
      <c r="ZZ444" s="220"/>
      <c r="AAA444" s="220"/>
      <c r="AAB444" s="220"/>
      <c r="AAC444" s="220"/>
      <c r="AAD444" s="220"/>
      <c r="AAE444" s="220"/>
      <c r="AAF444" s="220"/>
      <c r="AAG444" s="220"/>
      <c r="AAH444" s="220"/>
      <c r="AAI444" s="220"/>
      <c r="AAJ444" s="220"/>
      <c r="AAK444" s="220"/>
      <c r="AAL444" s="220"/>
      <c r="AAM444" s="220"/>
      <c r="AAN444" s="220"/>
      <c r="AAO444" s="220"/>
      <c r="AAP444" s="220"/>
      <c r="AAQ444" s="220"/>
      <c r="AAR444" s="220"/>
      <c r="AAS444" s="220"/>
      <c r="AAT444" s="220"/>
      <c r="AAU444" s="220"/>
      <c r="AAV444" s="220"/>
      <c r="AAW444" s="220"/>
      <c r="AAX444" s="220"/>
      <c r="AAY444" s="220"/>
      <c r="AAZ444" s="220"/>
      <c r="ABA444" s="220"/>
      <c r="ABB444" s="220"/>
      <c r="ABC444" s="220"/>
      <c r="ABD444" s="220"/>
      <c r="ABE444" s="220"/>
      <c r="ABF444" s="220"/>
      <c r="ABG444" s="220"/>
      <c r="ABH444" s="220"/>
      <c r="ABI444" s="220"/>
      <c r="ABJ444" s="220"/>
      <c r="ABK444" s="220"/>
      <c r="ABL444" s="220"/>
      <c r="ABM444" s="220"/>
      <c r="ABN444" s="220"/>
      <c r="ABO444" s="220"/>
      <c r="ABP444" s="220"/>
      <c r="ABQ444" s="220"/>
      <c r="ABR444" s="220"/>
      <c r="ABS444" s="220"/>
      <c r="ABT444" s="220"/>
      <c r="ABU444" s="220"/>
      <c r="ABV444" s="220"/>
      <c r="ABW444" s="220"/>
      <c r="ABX444" s="220"/>
      <c r="ABY444" s="220"/>
      <c r="ABZ444" s="220"/>
      <c r="ACA444" s="220"/>
      <c r="ACB444" s="220"/>
      <c r="ACC444" s="220"/>
      <c r="ACD444" s="220"/>
      <c r="ACE444" s="220"/>
      <c r="ACF444" s="220"/>
      <c r="ACG444" s="220"/>
      <c r="ACH444" s="220"/>
      <c r="ACI444" s="220"/>
      <c r="ACJ444" s="220"/>
      <c r="ACK444" s="220"/>
      <c r="ACL444" s="220"/>
      <c r="ACM444" s="220"/>
      <c r="ACN444" s="220"/>
      <c r="ACO444" s="220"/>
      <c r="ACP444" s="220"/>
      <c r="ACQ444" s="220"/>
      <c r="ACR444" s="220"/>
      <c r="ACS444" s="220"/>
      <c r="ACT444" s="220"/>
      <c r="ACU444" s="220"/>
      <c r="ACV444" s="220"/>
      <c r="ACW444" s="220"/>
      <c r="ACX444" s="220"/>
      <c r="ACY444" s="220"/>
      <c r="ACZ444" s="220"/>
      <c r="ADA444" s="220"/>
      <c r="ADB444" s="220"/>
      <c r="ADC444" s="220"/>
      <c r="ADD444" s="220"/>
      <c r="ADE444" s="220"/>
      <c r="ADF444" s="220"/>
      <c r="ADG444" s="220"/>
      <c r="ADH444" s="220"/>
      <c r="ADI444" s="220"/>
      <c r="ADJ444" s="220"/>
      <c r="ADK444" s="220"/>
      <c r="ADL444" s="220"/>
      <c r="ADM444" s="220"/>
      <c r="ADN444" s="220"/>
      <c r="ADO444" s="220"/>
      <c r="ADP444" s="220"/>
      <c r="ADQ444" s="220"/>
      <c r="ADR444" s="220"/>
      <c r="ADS444" s="220"/>
      <c r="ADT444" s="220"/>
      <c r="ADU444" s="220"/>
      <c r="ADV444" s="220"/>
      <c r="ADW444" s="220"/>
      <c r="ADX444" s="220"/>
      <c r="ADY444" s="220"/>
      <c r="ADZ444" s="220"/>
      <c r="AEA444" s="220"/>
      <c r="AEB444" s="220"/>
      <c r="AEC444" s="220"/>
      <c r="AED444" s="220"/>
      <c r="AEE444" s="220"/>
      <c r="AEF444" s="220"/>
      <c r="AEG444" s="220"/>
      <c r="AEH444" s="220"/>
      <c r="AEI444" s="220"/>
      <c r="AEJ444" s="220"/>
      <c r="AEK444" s="220"/>
      <c r="AEL444" s="220"/>
      <c r="AEM444" s="220"/>
      <c r="AEN444" s="220"/>
      <c r="AEO444" s="220"/>
      <c r="AEP444" s="220"/>
      <c r="AEQ444" s="220"/>
      <c r="AER444" s="220"/>
      <c r="AES444" s="220"/>
      <c r="AET444" s="220"/>
      <c r="AEU444" s="220"/>
      <c r="AEV444" s="220"/>
      <c r="AEW444" s="220"/>
      <c r="AEX444" s="220"/>
      <c r="AEY444" s="220"/>
      <c r="AEZ444" s="220"/>
      <c r="AFA444" s="220"/>
      <c r="AFB444" s="220"/>
      <c r="AFC444" s="220"/>
      <c r="AFD444" s="220"/>
      <c r="AFE444" s="220"/>
      <c r="AFF444" s="220"/>
      <c r="AFG444" s="220"/>
      <c r="AFH444" s="220"/>
      <c r="AFI444" s="220"/>
      <c r="AFJ444" s="220"/>
      <c r="AFK444" s="220"/>
      <c r="AFL444" s="220"/>
      <c r="AFM444" s="220"/>
      <c r="AFN444" s="220"/>
      <c r="AFO444" s="220"/>
      <c r="AFP444" s="220"/>
      <c r="AFQ444" s="220"/>
      <c r="AFR444" s="220"/>
      <c r="AFS444" s="220"/>
      <c r="AFT444" s="220"/>
      <c r="AFU444" s="220"/>
      <c r="AFV444" s="220"/>
      <c r="AFW444" s="220"/>
      <c r="AFX444" s="220"/>
      <c r="AFY444" s="220"/>
      <c r="AFZ444" s="220"/>
      <c r="AGA444" s="220"/>
      <c r="AGB444" s="220"/>
      <c r="AGC444" s="220"/>
      <c r="AGD444" s="220"/>
      <c r="AGE444" s="220"/>
      <c r="AGF444" s="220"/>
      <c r="AGG444" s="220"/>
      <c r="AGH444" s="220"/>
      <c r="AGI444" s="220"/>
      <c r="AGJ444" s="220"/>
      <c r="AGK444" s="220"/>
      <c r="AGL444" s="220"/>
      <c r="AGM444" s="220"/>
      <c r="AGN444" s="220"/>
      <c r="AGO444" s="220"/>
      <c r="AGP444" s="220"/>
      <c r="AGQ444" s="220"/>
      <c r="AGR444" s="220"/>
      <c r="AGS444" s="220"/>
      <c r="AGT444" s="220"/>
      <c r="AGU444" s="220"/>
      <c r="AGV444" s="220"/>
      <c r="AGW444" s="220"/>
      <c r="AGX444" s="220"/>
      <c r="AGY444" s="220"/>
      <c r="AGZ444" s="220"/>
      <c r="AHA444" s="220"/>
      <c r="AHB444" s="220"/>
      <c r="AHC444" s="220"/>
      <c r="AHD444" s="220"/>
      <c r="AHE444" s="220"/>
      <c r="AHF444" s="220"/>
      <c r="AHG444" s="220"/>
      <c r="AHH444" s="220"/>
      <c r="AHI444" s="220"/>
      <c r="AHJ444" s="220"/>
      <c r="AHK444" s="220"/>
      <c r="AHL444" s="220"/>
      <c r="AHM444" s="220"/>
      <c r="AHN444" s="220"/>
      <c r="AHO444" s="220"/>
      <c r="AHP444" s="220"/>
      <c r="AHQ444" s="220"/>
      <c r="AHR444" s="220"/>
      <c r="AHS444" s="220"/>
      <c r="AHT444" s="220"/>
      <c r="AHU444" s="220"/>
      <c r="AHV444" s="220"/>
      <c r="AHW444" s="220"/>
      <c r="AHX444" s="220"/>
      <c r="AHY444" s="220"/>
      <c r="AHZ444" s="220"/>
      <c r="AIA444" s="220"/>
      <c r="AIB444" s="220"/>
      <c r="AIC444" s="220"/>
      <c r="AID444" s="220"/>
      <c r="AIE444" s="220"/>
      <c r="AIF444" s="220"/>
      <c r="AIG444" s="220"/>
      <c r="AIH444" s="220"/>
      <c r="AII444" s="220"/>
      <c r="AIJ444" s="220"/>
      <c r="AIK444" s="220"/>
      <c r="AIL444" s="220"/>
      <c r="AIM444" s="220"/>
      <c r="AIN444" s="220"/>
      <c r="AIO444" s="220"/>
      <c r="AIP444" s="220"/>
      <c r="AIQ444" s="220"/>
      <c r="AIR444" s="220"/>
      <c r="AIS444" s="220"/>
      <c r="AIT444" s="220"/>
      <c r="AIU444" s="220"/>
      <c r="AIV444" s="220"/>
      <c r="AIW444" s="220"/>
      <c r="AIX444" s="220"/>
      <c r="AIY444" s="220"/>
      <c r="AIZ444" s="220"/>
      <c r="AJA444" s="220"/>
      <c r="AJB444" s="220"/>
      <c r="AJC444" s="220"/>
      <c r="AJD444" s="220"/>
      <c r="AJE444" s="220"/>
      <c r="AJF444" s="220"/>
      <c r="AJG444" s="220"/>
      <c r="AJH444" s="220"/>
      <c r="AJI444" s="220"/>
      <c r="AJJ444" s="220"/>
      <c r="AJK444" s="220"/>
      <c r="AJL444" s="220"/>
      <c r="AJM444" s="220"/>
      <c r="AJN444" s="220"/>
      <c r="AJO444" s="220"/>
      <c r="AJP444" s="220"/>
      <c r="AJQ444" s="220"/>
      <c r="AJR444" s="220"/>
      <c r="AJS444" s="220"/>
      <c r="AJT444" s="220"/>
      <c r="AJU444" s="220"/>
      <c r="AJV444" s="220"/>
      <c r="AJW444" s="220"/>
      <c r="AJX444" s="220"/>
      <c r="AJY444" s="220"/>
      <c r="AJZ444" s="220"/>
      <c r="AKA444" s="220"/>
      <c r="AKB444" s="220"/>
      <c r="AKC444" s="220"/>
      <c r="AKD444" s="220"/>
      <c r="AKE444" s="220"/>
      <c r="AKF444" s="220"/>
      <c r="AKG444" s="220"/>
      <c r="AKH444" s="220"/>
      <c r="AKI444" s="220"/>
      <c r="AKJ444" s="220"/>
      <c r="AKK444" s="220"/>
      <c r="AKL444" s="220"/>
      <c r="AKM444" s="220"/>
      <c r="AKN444" s="220"/>
      <c r="AKO444" s="220"/>
      <c r="AKP444" s="220"/>
      <c r="AKQ444" s="220"/>
      <c r="AKR444" s="220"/>
      <c r="AKS444" s="220"/>
      <c r="AKT444" s="220"/>
      <c r="AKU444" s="220"/>
      <c r="AKV444" s="220"/>
      <c r="AKW444" s="220"/>
      <c r="AKX444" s="220"/>
      <c r="AKY444" s="220"/>
      <c r="AKZ444" s="220"/>
      <c r="ALA444" s="220"/>
      <c r="ALB444" s="220"/>
      <c r="ALC444" s="220"/>
      <c r="ALD444" s="220"/>
      <c r="ALE444" s="220"/>
      <c r="ALF444" s="220"/>
      <c r="ALG444" s="220"/>
      <c r="ALH444" s="220"/>
      <c r="ALI444" s="220"/>
      <c r="ALJ444" s="220"/>
      <c r="ALK444" s="220"/>
      <c r="ALL444" s="220"/>
      <c r="ALM444" s="220"/>
      <c r="ALN444" s="220"/>
      <c r="ALO444" s="220"/>
      <c r="ALP444" s="220"/>
      <c r="ALQ444" s="220"/>
      <c r="ALR444" s="220"/>
      <c r="ALS444" s="220"/>
      <c r="ALT444" s="220"/>
      <c r="ALU444" s="220"/>
      <c r="ALV444" s="220"/>
      <c r="ALW444" s="220"/>
      <c r="ALX444" s="220"/>
      <c r="ALY444" s="220"/>
      <c r="ALZ444" s="220"/>
      <c r="AMA444" s="220"/>
      <c r="AMB444" s="220"/>
      <c r="AMC444" s="220"/>
      <c r="AMD444" s="220"/>
      <c r="AME444" s="220"/>
      <c r="AMF444" s="220"/>
      <c r="AMG444" s="220"/>
      <c r="AMH444" s="220"/>
      <c r="AMI444" s="220"/>
      <c r="AMJ444" s="220"/>
    </row>
    <row r="445" spans="1:1024" ht="29.25" x14ac:dyDescent="0.25">
      <c r="A445" s="192" t="s">
        <v>6429</v>
      </c>
      <c r="B445" s="193">
        <v>445</v>
      </c>
      <c r="C445" s="261" t="s">
        <v>26113</v>
      </c>
      <c r="D445" s="209" t="s">
        <v>1083</v>
      </c>
      <c r="E445" s="253" t="s">
        <v>789</v>
      </c>
      <c r="I445" s="367"/>
      <c r="J445" s="409">
        <v>2</v>
      </c>
      <c r="K445" s="409">
        <v>2</v>
      </c>
      <c r="O445" s="409">
        <v>3</v>
      </c>
      <c r="V445" s="256">
        <f>IF(O445=1,10,100)</f>
        <v>100</v>
      </c>
      <c r="W445" s="256">
        <f>IF(O445=1,1,IF(O445=2,10,100))</f>
        <v>100</v>
      </c>
      <c r="X445" s="256">
        <f>IF(O445=3,20,100)</f>
        <v>20</v>
      </c>
      <c r="Y445" s="256">
        <f>IF(P445=1,10,100)</f>
        <v>100</v>
      </c>
      <c r="Z445" s="256">
        <f>IF(P445=1,1,IF(P445=2,10,100))</f>
        <v>100</v>
      </c>
      <c r="AA445" s="257">
        <f>IF(OR(EXACT(Q445,"1A"),EXACT(Q445,"1B")),0.1,IF(Q445=2,1,100))</f>
        <v>100</v>
      </c>
      <c r="AB445" s="257">
        <f>IF(OR(EXACT(R445,"1A"),EXACT(R445,"1B")),0.1,IF(R445=2,1,100))</f>
        <v>100</v>
      </c>
      <c r="AC445" s="257">
        <f>IF(OR(EXACT(S445,"1A"),EXACT(S445,"1B")),0.3,IF(S445=2,3,100))</f>
        <v>100</v>
      </c>
      <c r="AF445" s="249">
        <f>IF(OR(OR(EXACT(J445,"1A"),EXACT(J445,"1B"),EXACT(J445,"1C")),K445=1),1,IF(K445=2,10,100))</f>
        <v>10</v>
      </c>
      <c r="AG445" s="249">
        <f>IF(OR(EXACT(J445,"1A"),EXACT(J445,"1B"),EXACT(J445,"1C")),1,IF(J445=2,10,100))</f>
        <v>10</v>
      </c>
      <c r="AH445" s="249">
        <f>IF(OR(EXACT(J445,"1A"),EXACT(J445,"1B"),EXACT(J445,"1C"),K445=1),3,100)</f>
        <v>100</v>
      </c>
      <c r="AI445" s="249">
        <f>IF(OR(EXACT(J445,"1A"),EXACT(J445,"1B"),EXACT(J445,"1C")),5,100)</f>
        <v>100</v>
      </c>
      <c r="AJ445" s="251"/>
      <c r="AM445" s="251"/>
      <c r="AQ445" s="199" t="s">
        <v>6430</v>
      </c>
    </row>
    <row r="446" spans="1:1024" ht="29.25" x14ac:dyDescent="0.25">
      <c r="A446" s="192" t="s">
        <v>6391</v>
      </c>
      <c r="B446" s="193">
        <v>446</v>
      </c>
      <c r="C446" s="192" t="s">
        <v>6389</v>
      </c>
      <c r="D446" s="209" t="s">
        <v>6390</v>
      </c>
      <c r="E446" s="253" t="s">
        <v>789</v>
      </c>
      <c r="I446" s="367"/>
      <c r="J446" s="409">
        <v>2</v>
      </c>
      <c r="L446" s="409" t="s">
        <v>770</v>
      </c>
      <c r="N446" s="409">
        <v>1</v>
      </c>
      <c r="V446" s="256">
        <f>IF(O446=1,10,100)</f>
        <v>100</v>
      </c>
      <c r="W446" s="256">
        <f>IF(O446=1,1,IF(O446=2,10,100))</f>
        <v>100</v>
      </c>
      <c r="X446" s="256">
        <f>IF(O446=3,20,100)</f>
        <v>100</v>
      </c>
      <c r="Y446" s="256">
        <f>IF(P446=1,10,100)</f>
        <v>100</v>
      </c>
      <c r="Z446" s="256">
        <f>IF(P446=1,1,IF(P446=2,10,100))</f>
        <v>100</v>
      </c>
      <c r="AA446" s="257">
        <f>IF(OR(EXACT(Q446,"1A"),EXACT(Q446,"1B")),0.1,IF(Q446=2,1,100))</f>
        <v>100</v>
      </c>
      <c r="AB446" s="257">
        <f>IF(OR(EXACT(R446,"1A"),EXACT(R446,"1B")),0.1,IF(R446=2,1,100))</f>
        <v>100</v>
      </c>
      <c r="AC446" s="257">
        <f>IF(OR(EXACT(S446,"1A"),EXACT(S446,"1B")),0.3,IF(S446=2,3,100))</f>
        <v>100</v>
      </c>
      <c r="AF446" s="249">
        <f>IF(OR(OR(EXACT(J446,"1A"),EXACT(J446,"1B"),EXACT(J446,"1C")),K446=1),1,IF(K446=2,10,100))</f>
        <v>100</v>
      </c>
      <c r="AG446" s="249">
        <f>IF(OR(EXACT(J446,"1A"),EXACT(J446,"1B"),EXACT(J446,"1C")),1,IF(J446=2,10,100))</f>
        <v>10</v>
      </c>
      <c r="AH446" s="249">
        <f>IF(OR(EXACT(J446,"1A"),EXACT(J446,"1B"),EXACT(J446,"1C"),K446=1),3,100)</f>
        <v>100</v>
      </c>
      <c r="AI446" s="249">
        <f>IF(OR(EXACT(J446,"1A"),EXACT(J446,"1B"),EXACT(J446,"1C")),5,100)</f>
        <v>100</v>
      </c>
      <c r="AJ446" s="251"/>
      <c r="AK446" s="220">
        <v>1</v>
      </c>
      <c r="AL446" s="220">
        <v>1</v>
      </c>
      <c r="AM446" s="251"/>
      <c r="AN446" s="220">
        <v>1</v>
      </c>
      <c r="AO446" s="220">
        <v>1</v>
      </c>
      <c r="AQ446" s="199" t="s">
        <v>779</v>
      </c>
    </row>
    <row r="447" spans="1:1024" ht="29.25" x14ac:dyDescent="0.25">
      <c r="A447" s="192" t="s">
        <v>6396</v>
      </c>
      <c r="B447" s="193">
        <v>447</v>
      </c>
      <c r="C447" s="261" t="s">
        <v>26114</v>
      </c>
      <c r="D447" s="209" t="s">
        <v>6397</v>
      </c>
      <c r="E447" s="253" t="s">
        <v>789</v>
      </c>
      <c r="I447" s="367">
        <v>5.83</v>
      </c>
      <c r="J447" s="409">
        <v>2</v>
      </c>
      <c r="K447" s="409">
        <v>2</v>
      </c>
      <c r="L447" s="415">
        <v>1</v>
      </c>
      <c r="N447" s="409">
        <v>1</v>
      </c>
      <c r="V447" s="256">
        <f>IF(O447=1,10,100)</f>
        <v>100</v>
      </c>
      <c r="W447" s="256">
        <f>IF(O447=1,1,IF(O447=2,10,100))</f>
        <v>100</v>
      </c>
      <c r="X447" s="256">
        <f>IF(O447=3,20,100)</f>
        <v>100</v>
      </c>
      <c r="Y447" s="256">
        <f>IF(P447=1,10,100)</f>
        <v>100</v>
      </c>
      <c r="Z447" s="256">
        <f>IF(P447=1,1,IF(P447=2,10,100))</f>
        <v>100</v>
      </c>
      <c r="AA447" s="257">
        <f>IF(OR(EXACT(Q447,"1A"),EXACT(Q447,"1B")),0.1,IF(Q447=2,1,100))</f>
        <v>100</v>
      </c>
      <c r="AB447" s="257">
        <f>IF(OR(EXACT(R447,"1A"),EXACT(R447,"1B")),0.1,IF(R447=2,1,100))</f>
        <v>100</v>
      </c>
      <c r="AC447" s="257">
        <f>IF(OR(EXACT(S447,"1A"),EXACT(S447,"1B")),0.3,IF(S447=2,3,100))</f>
        <v>100</v>
      </c>
      <c r="AF447" s="249">
        <f>IF(OR(OR(EXACT(J447,"1A"),EXACT(J447,"1B"),EXACT(J447,"1C")),K447=1),1,IF(K447=2,10,100))</f>
        <v>10</v>
      </c>
      <c r="AG447" s="249">
        <f>IF(OR(EXACT(J447,"1A"),EXACT(J447,"1B"),EXACT(J447,"1C")),1,IF(J447=2,10,100))</f>
        <v>10</v>
      </c>
      <c r="AH447" s="249">
        <f>IF(OR(EXACT(J447,"1A"),EXACT(J447,"1B"),EXACT(J447,"1C"),K447=1),3,100)</f>
        <v>100</v>
      </c>
      <c r="AI447" s="249">
        <f>IF(OR(EXACT(J447,"1A"),EXACT(J447,"1B"),EXACT(J447,"1C")),5,100)</f>
        <v>100</v>
      </c>
      <c r="AJ447" s="269" t="s">
        <v>26005</v>
      </c>
      <c r="AL447" s="221">
        <v>2</v>
      </c>
      <c r="AM447" s="251"/>
      <c r="AQ447" s="199" t="s">
        <v>6398</v>
      </c>
    </row>
    <row r="448" spans="1:1024" ht="29.25" x14ac:dyDescent="0.25">
      <c r="A448" s="192" t="s">
        <v>6447</v>
      </c>
      <c r="B448" s="193">
        <v>448</v>
      </c>
      <c r="C448" s="261" t="s">
        <v>6448</v>
      </c>
      <c r="D448" s="209" t="s">
        <v>6449</v>
      </c>
      <c r="E448" s="253" t="s">
        <v>789</v>
      </c>
      <c r="I448" s="367"/>
      <c r="J448" s="409">
        <v>2</v>
      </c>
      <c r="L448" s="409" t="s">
        <v>770</v>
      </c>
      <c r="N448" s="409">
        <v>1</v>
      </c>
      <c r="V448" s="256">
        <f>IF(O448=1,10,100)</f>
        <v>100</v>
      </c>
      <c r="W448" s="256">
        <f>IF(O448=1,1,IF(O448=2,10,100))</f>
        <v>100</v>
      </c>
      <c r="X448" s="256">
        <f>IF(O448=3,20,100)</f>
        <v>100</v>
      </c>
      <c r="Y448" s="256">
        <f>IF(P448=1,10,100)</f>
        <v>100</v>
      </c>
      <c r="Z448" s="256">
        <f>IF(P448=1,1,IF(P448=2,10,100))</f>
        <v>100</v>
      </c>
      <c r="AA448" s="257">
        <f>IF(OR(EXACT(Q448,"1A"),EXACT(Q448,"1B")),0.1,IF(Q448=2,1,100))</f>
        <v>100</v>
      </c>
      <c r="AB448" s="257">
        <f>IF(OR(EXACT(R448,"1A"),EXACT(R448,"1B")),0.1,IF(R448=2,1,100))</f>
        <v>100</v>
      </c>
      <c r="AC448" s="257">
        <f>IF(OR(EXACT(S448,"1A"),EXACT(S448,"1B")),0.3,IF(S448=2,3,100))</f>
        <v>100</v>
      </c>
      <c r="AF448" s="249">
        <f>IF(OR(OR(EXACT(J448,"1A"),EXACT(J448,"1B"),EXACT(J448,"1C")),K448=1),1,IF(K448=2,10,100))</f>
        <v>100</v>
      </c>
      <c r="AG448" s="249">
        <f>IF(OR(EXACT(J448,"1A"),EXACT(J448,"1B"),EXACT(J448,"1C")),1,IF(J448=2,10,100))</f>
        <v>10</v>
      </c>
      <c r="AH448" s="249">
        <f>IF(OR(EXACT(J448,"1A"),EXACT(J448,"1B"),EXACT(J448,"1C"),K448=1),3,100)</f>
        <v>100</v>
      </c>
      <c r="AI448" s="249">
        <f>IF(OR(EXACT(J448,"1A"),EXACT(J448,"1B"),EXACT(J448,"1C")),5,100)</f>
        <v>100</v>
      </c>
      <c r="AJ448" s="251"/>
      <c r="AM448" s="251"/>
      <c r="AQ448" s="199" t="s">
        <v>6446</v>
      </c>
    </row>
    <row r="449" spans="1:46" ht="29.25" x14ac:dyDescent="0.25">
      <c r="A449" s="192" t="s">
        <v>6400</v>
      </c>
      <c r="B449" s="193">
        <v>449</v>
      </c>
      <c r="C449" s="192" t="s">
        <v>6399</v>
      </c>
      <c r="D449" s="209" t="s">
        <v>6401</v>
      </c>
      <c r="I449" s="367">
        <v>161.6</v>
      </c>
      <c r="J449" s="409">
        <v>2</v>
      </c>
      <c r="K449" s="409">
        <v>2</v>
      </c>
      <c r="L449" s="409" t="s">
        <v>770</v>
      </c>
      <c r="V449" s="256">
        <f>IF(O449=1,10,100)</f>
        <v>100</v>
      </c>
      <c r="W449" s="256">
        <f>IF(O449=1,1,IF(O449=2,10,100))</f>
        <v>100</v>
      </c>
      <c r="X449" s="256">
        <f>IF(O449=3,20,100)</f>
        <v>100</v>
      </c>
      <c r="Y449" s="256">
        <f>IF(P449=1,10,100)</f>
        <v>100</v>
      </c>
      <c r="Z449" s="256">
        <f>IF(P449=1,1,IF(P449=2,10,100))</f>
        <v>100</v>
      </c>
      <c r="AA449" s="257">
        <f>IF(OR(EXACT(Q449,"1A"),EXACT(Q449,"1B")),0.1,IF(Q449=2,1,100))</f>
        <v>100</v>
      </c>
      <c r="AB449" s="257">
        <f>IF(OR(EXACT(R449,"1A"),EXACT(R449,"1B")),0.1,IF(R449=2,1,100))</f>
        <v>100</v>
      </c>
      <c r="AC449" s="257">
        <f>IF(OR(EXACT(S449,"1A"),EXACT(S449,"1B")),0.3,IF(S449=2,3,100))</f>
        <v>100</v>
      </c>
      <c r="AF449" s="249">
        <f>IF(OR(OR(EXACT(J449,"1A"),EXACT(J449,"1B"),EXACT(J449,"1C")),K449=1),1,IF(K449=2,10,100))</f>
        <v>10</v>
      </c>
      <c r="AG449" s="249">
        <f>IF(OR(EXACT(J449,"1A"),EXACT(J449,"1B"),EXACT(J449,"1C")),1,IF(J449=2,10,100))</f>
        <v>10</v>
      </c>
      <c r="AH449" s="249">
        <f>IF(OR(EXACT(J449,"1A"),EXACT(J449,"1B"),EXACT(J449,"1C"),K449=1),3,100)</f>
        <v>100</v>
      </c>
      <c r="AI449" s="249">
        <f>IF(OR(EXACT(J449,"1A"),EXACT(J449,"1B"),EXACT(J449,"1C")),5,100)</f>
        <v>100</v>
      </c>
      <c r="AJ449" s="269" t="s">
        <v>25806</v>
      </c>
      <c r="AM449" s="251"/>
      <c r="AQ449" s="199" t="s">
        <v>779</v>
      </c>
      <c r="AS449" s="220">
        <v>223.8</v>
      </c>
      <c r="AT449" s="220" t="s">
        <v>6545</v>
      </c>
    </row>
    <row r="450" spans="1:46" ht="29.25" x14ac:dyDescent="0.25">
      <c r="A450" s="192" t="s">
        <v>6438</v>
      </c>
      <c r="B450" s="193">
        <v>450</v>
      </c>
      <c r="C450" s="261" t="s">
        <v>26115</v>
      </c>
      <c r="D450" s="209" t="s">
        <v>6439</v>
      </c>
      <c r="I450" s="367">
        <v>5.3</v>
      </c>
      <c r="J450" s="409">
        <v>2</v>
      </c>
      <c r="K450" s="409">
        <v>2</v>
      </c>
      <c r="V450" s="256">
        <f>IF(O450=1,10,100)</f>
        <v>100</v>
      </c>
      <c r="W450" s="256">
        <f>IF(O450=1,1,IF(O450=2,10,100))</f>
        <v>100</v>
      </c>
      <c r="X450" s="256">
        <f>IF(O450=3,20,100)</f>
        <v>100</v>
      </c>
      <c r="Y450" s="256">
        <f>IF(P450=1,10,100)</f>
        <v>100</v>
      </c>
      <c r="Z450" s="256">
        <f>IF(P450=1,1,IF(P450=2,10,100))</f>
        <v>100</v>
      </c>
      <c r="AA450" s="257">
        <f>IF(OR(EXACT(Q450,"1A"),EXACT(Q450,"1B")),0.1,IF(Q450=2,1,100))</f>
        <v>100</v>
      </c>
      <c r="AB450" s="257">
        <f>IF(OR(EXACT(R450,"1A"),EXACT(R450,"1B")),0.1,IF(R450=2,1,100))</f>
        <v>100</v>
      </c>
      <c r="AC450" s="257">
        <f>IF(OR(EXACT(S450,"1A"),EXACT(S450,"1B")),0.3,IF(S450=2,3,100))</f>
        <v>100</v>
      </c>
      <c r="AF450" s="249">
        <f>IF(OR(OR(EXACT(J450,"1A"),EXACT(J450,"1B"),EXACT(J450,"1C")),K450=1),1,IF(K450=2,10,100))</f>
        <v>10</v>
      </c>
      <c r="AG450" s="249">
        <f>IF(OR(EXACT(J450,"1A"),EXACT(J450,"1B"),EXACT(J450,"1C")),1,IF(J450=2,10,100))</f>
        <v>10</v>
      </c>
      <c r="AH450" s="249">
        <f>IF(OR(EXACT(J450,"1A"),EXACT(J450,"1B"),EXACT(J450,"1C"),K450=1),3,100)</f>
        <v>100</v>
      </c>
      <c r="AI450" s="249">
        <f>IF(OR(EXACT(J450,"1A"),EXACT(J450,"1B"),EXACT(J450,"1C")),5,100)</f>
        <v>100</v>
      </c>
      <c r="AJ450" s="269" t="s">
        <v>25974</v>
      </c>
      <c r="AL450" s="220">
        <v>2</v>
      </c>
      <c r="AM450" s="251"/>
      <c r="AQ450" s="199" t="s">
        <v>779</v>
      </c>
      <c r="AS450" s="220">
        <v>217.95</v>
      </c>
      <c r="AT450" s="220" t="s">
        <v>6546</v>
      </c>
    </row>
    <row r="451" spans="1:46" ht="29.25" x14ac:dyDescent="0.25">
      <c r="A451" s="192" t="s">
        <v>6436</v>
      </c>
      <c r="B451" s="193">
        <v>451</v>
      </c>
      <c r="C451" s="261" t="s">
        <v>26116</v>
      </c>
      <c r="D451" s="209" t="s">
        <v>6437</v>
      </c>
      <c r="I451" s="367">
        <v>2.75</v>
      </c>
      <c r="J451" s="409">
        <v>2</v>
      </c>
      <c r="K451" s="409">
        <v>2</v>
      </c>
      <c r="V451" s="256">
        <f>IF(O451=1,10,100)</f>
        <v>100</v>
      </c>
      <c r="W451" s="256">
        <f>IF(O451=1,1,IF(O451=2,10,100))</f>
        <v>100</v>
      </c>
      <c r="X451" s="256">
        <f>IF(O451=3,20,100)</f>
        <v>100</v>
      </c>
      <c r="Y451" s="256">
        <f>IF(P451=1,10,100)</f>
        <v>100</v>
      </c>
      <c r="Z451" s="256">
        <f>IF(P451=1,1,IF(P451=2,10,100))</f>
        <v>100</v>
      </c>
      <c r="AA451" s="257">
        <f>IF(OR(EXACT(Q451,"1A"),EXACT(Q451,"1B")),0.1,IF(Q451=2,1,100))</f>
        <v>100</v>
      </c>
      <c r="AB451" s="257">
        <f>IF(OR(EXACT(R451,"1A"),EXACT(R451,"1B")),0.1,IF(R451=2,1,100))</f>
        <v>100</v>
      </c>
      <c r="AC451" s="257">
        <f>IF(OR(EXACT(S451,"1A"),EXACT(S451,"1B")),0.3,IF(S451=2,3,100))</f>
        <v>100</v>
      </c>
      <c r="AF451" s="249">
        <f>IF(OR(OR(EXACT(J451,"1A"),EXACT(J451,"1B"),EXACT(J451,"1C")),K451=1),1,IF(K451=2,10,100))</f>
        <v>10</v>
      </c>
      <c r="AG451" s="249">
        <f>IF(OR(EXACT(J451,"1A"),EXACT(J451,"1B"),EXACT(J451,"1C")),1,IF(J451=2,10,100))</f>
        <v>10</v>
      </c>
      <c r="AH451" s="249">
        <f>IF(OR(EXACT(J451,"1A"),EXACT(J451,"1B"),EXACT(J451,"1C"),K451=1),3,100)</f>
        <v>100</v>
      </c>
      <c r="AI451" s="249">
        <f>IF(OR(EXACT(J451,"1A"),EXACT(J451,"1B"),EXACT(J451,"1C")),5,100)</f>
        <v>100</v>
      </c>
      <c r="AJ451" s="269" t="s">
        <v>26117</v>
      </c>
      <c r="AM451" s="251"/>
      <c r="AQ451" s="199" t="s">
        <v>779</v>
      </c>
    </row>
    <row r="452" spans="1:46" ht="29.25" x14ac:dyDescent="0.25">
      <c r="A452" s="192" t="s">
        <v>6455</v>
      </c>
      <c r="B452" s="193">
        <v>452</v>
      </c>
      <c r="C452" s="261" t="s">
        <v>6454</v>
      </c>
      <c r="D452" s="212" t="s">
        <v>6456</v>
      </c>
      <c r="I452" s="367">
        <v>73.5</v>
      </c>
      <c r="J452" s="409">
        <v>2</v>
      </c>
      <c r="K452" s="409">
        <v>2</v>
      </c>
      <c r="V452" s="256">
        <f>IF(O452=1,10,100)</f>
        <v>100</v>
      </c>
      <c r="W452" s="256">
        <f>IF(O452=1,1,IF(O452=2,10,100))</f>
        <v>100</v>
      </c>
      <c r="X452" s="256">
        <f>IF(O452=3,20,100)</f>
        <v>100</v>
      </c>
      <c r="Y452" s="256">
        <f>IF(P452=1,10,100)</f>
        <v>100</v>
      </c>
      <c r="Z452" s="256">
        <f>IF(P452=1,1,IF(P452=2,10,100))</f>
        <v>100</v>
      </c>
      <c r="AA452" s="257">
        <f>IF(OR(EXACT(Q452,"1A"),EXACT(Q452,"1B")),0.1,IF(Q452=2,1,100))</f>
        <v>100</v>
      </c>
      <c r="AB452" s="257">
        <f>IF(OR(EXACT(R452,"1A"),EXACT(R452,"1B")),0.1,IF(R452=2,1,100))</f>
        <v>100</v>
      </c>
      <c r="AC452" s="257">
        <f>IF(OR(EXACT(S452,"1A"),EXACT(S452,"1B")),0.3,IF(S452=2,3,100))</f>
        <v>100</v>
      </c>
      <c r="AF452" s="249">
        <f>IF(OR(OR(EXACT(J452,"1A"),EXACT(J452,"1B"),EXACT(J452,"1C")),K452=1),1,IF(K452=2,10,100))</f>
        <v>10</v>
      </c>
      <c r="AG452" s="249">
        <f>IF(OR(EXACT(J452,"1A"),EXACT(J452,"1B"),EXACT(J452,"1C")),1,IF(J452=2,10,100))</f>
        <v>10</v>
      </c>
      <c r="AH452" s="249">
        <f>IF(OR(EXACT(J452,"1A"),EXACT(J452,"1B"),EXACT(J452,"1C"),K452=1),3,100)</f>
        <v>100</v>
      </c>
      <c r="AI452" s="249">
        <f>IF(OR(EXACT(J452,"1A"),EXACT(J452,"1B"),EXACT(J452,"1C")),5,100)</f>
        <v>100</v>
      </c>
      <c r="AJ452" s="269" t="s">
        <v>26118</v>
      </c>
      <c r="AM452" s="251"/>
      <c r="AQ452" s="199" t="s">
        <v>6457</v>
      </c>
    </row>
    <row r="453" spans="1:46" ht="29.25" x14ac:dyDescent="0.25">
      <c r="A453" s="192" t="s">
        <v>6402</v>
      </c>
      <c r="B453" s="193">
        <v>453</v>
      </c>
      <c r="C453" s="192" t="s">
        <v>6851</v>
      </c>
      <c r="D453" s="209" t="s">
        <v>6403</v>
      </c>
      <c r="I453" s="367"/>
      <c r="J453" s="409">
        <v>2</v>
      </c>
      <c r="K453" s="409">
        <v>2</v>
      </c>
      <c r="L453" s="409" t="s">
        <v>770</v>
      </c>
      <c r="V453" s="256">
        <f>IF(O453=1,10,100)</f>
        <v>100</v>
      </c>
      <c r="W453" s="256">
        <f>IF(O453=1,1,IF(O453=2,10,100))</f>
        <v>100</v>
      </c>
      <c r="X453" s="256">
        <f>IF(O453=3,20,100)</f>
        <v>100</v>
      </c>
      <c r="Y453" s="256">
        <f>IF(P453=1,10,100)</f>
        <v>100</v>
      </c>
      <c r="Z453" s="256">
        <f>IF(P453=1,1,IF(P453=2,10,100))</f>
        <v>100</v>
      </c>
      <c r="AA453" s="257">
        <f>IF(OR(EXACT(Q453,"1A"),EXACT(Q453,"1B")),0.1,IF(Q453=2,1,100))</f>
        <v>100</v>
      </c>
      <c r="AB453" s="257">
        <f>IF(OR(EXACT(R453,"1A"),EXACT(R453,"1B")),0.1,IF(R453=2,1,100))</f>
        <v>100</v>
      </c>
      <c r="AC453" s="257">
        <f>IF(OR(EXACT(S453,"1A"),EXACT(S453,"1B")),0.3,IF(S453=2,3,100))</f>
        <v>100</v>
      </c>
      <c r="AF453" s="249">
        <f>IF(OR(OR(EXACT(J453,"1A"),EXACT(J453,"1B"),EXACT(J453,"1C")),K453=1),1,IF(K453=2,10,100))</f>
        <v>10</v>
      </c>
      <c r="AG453" s="249">
        <f>IF(OR(EXACT(J453,"1A"),EXACT(J453,"1B"),EXACT(J453,"1C")),1,IF(J453=2,10,100))</f>
        <v>10</v>
      </c>
      <c r="AH453" s="249">
        <f>IF(OR(EXACT(J453,"1A"),EXACT(J453,"1B"),EXACT(J453,"1C"),K453=1),3,100)</f>
        <v>100</v>
      </c>
      <c r="AI453" s="249">
        <f>IF(OR(EXACT(J453,"1A"),EXACT(J453,"1B"),EXACT(J453,"1C")),5,100)</f>
        <v>100</v>
      </c>
      <c r="AJ453" s="269"/>
      <c r="AM453" s="251"/>
      <c r="AQ453" s="285" t="s">
        <v>6404</v>
      </c>
    </row>
    <row r="454" spans="1:46" ht="29.25" x14ac:dyDescent="0.25">
      <c r="A454" s="192" t="s">
        <v>6407</v>
      </c>
      <c r="B454" s="193">
        <v>454</v>
      </c>
      <c r="C454" s="192" t="s">
        <v>6405</v>
      </c>
      <c r="D454" s="209" t="s">
        <v>6406</v>
      </c>
      <c r="I454" s="367">
        <v>161.6</v>
      </c>
      <c r="J454" s="409">
        <v>2</v>
      </c>
      <c r="K454" s="409">
        <v>1</v>
      </c>
      <c r="L454" s="409">
        <v>1</v>
      </c>
      <c r="V454" s="256">
        <f>IF(O454=1,10,100)</f>
        <v>100</v>
      </c>
      <c r="W454" s="256">
        <f>IF(O454=1,1,IF(O454=2,10,100))</f>
        <v>100</v>
      </c>
      <c r="X454" s="256">
        <f>IF(O454=3,20,100)</f>
        <v>100</v>
      </c>
      <c r="Y454" s="256">
        <f>IF(P454=1,10,100)</f>
        <v>100</v>
      </c>
      <c r="Z454" s="256">
        <f>IF(P454=1,1,IF(P454=2,10,100))</f>
        <v>100</v>
      </c>
      <c r="AA454" s="257">
        <f>IF(OR(EXACT(Q454,"1A"),EXACT(Q454,"1B")),0.1,IF(Q454=2,1,100))</f>
        <v>100</v>
      </c>
      <c r="AB454" s="257">
        <f>IF(OR(EXACT(R454,"1A"),EXACT(R454,"1B")),0.1,IF(R454=2,1,100))</f>
        <v>100</v>
      </c>
      <c r="AC454" s="257">
        <f>IF(OR(EXACT(S454,"1A"),EXACT(S454,"1B")),0.3,IF(S454=2,3,100))</f>
        <v>100</v>
      </c>
      <c r="AF454" s="249">
        <f>IF(OR(OR(EXACT(J454,"1A"),EXACT(J454,"1B"),EXACT(J454,"1C")),K454=1),1,IF(K454=2,10,100))</f>
        <v>1</v>
      </c>
      <c r="AG454" s="249">
        <f>IF(OR(EXACT(J454,"1A"),EXACT(J454,"1B"),EXACT(J454,"1C")),1,IF(J454=2,10,100))</f>
        <v>10</v>
      </c>
      <c r="AH454" s="249">
        <f>IF(OR(EXACT(J454,"1A"),EXACT(J454,"1B"),EXACT(J454,"1C"),K454=1),3,100)</f>
        <v>3</v>
      </c>
      <c r="AI454" s="249">
        <f>IF(OR(EXACT(J454,"1A"),EXACT(J454,"1B"),EXACT(J454,"1C")),5,100)</f>
        <v>100</v>
      </c>
      <c r="AJ454" s="269" t="s">
        <v>25939</v>
      </c>
      <c r="AM454" s="251"/>
      <c r="AQ454" s="199" t="s">
        <v>779</v>
      </c>
      <c r="AS454" s="220">
        <v>229.23</v>
      </c>
      <c r="AT454" s="220" t="s">
        <v>6547</v>
      </c>
    </row>
    <row r="455" spans="1:46" ht="29.25" x14ac:dyDescent="0.25">
      <c r="A455" s="192" t="s">
        <v>6408</v>
      </c>
      <c r="B455" s="193">
        <v>455</v>
      </c>
      <c r="C455" s="261" t="s">
        <v>26119</v>
      </c>
      <c r="D455" s="209" t="s">
        <v>6408</v>
      </c>
      <c r="I455" s="367">
        <v>14.7</v>
      </c>
      <c r="J455" s="409">
        <v>2</v>
      </c>
      <c r="K455" s="409">
        <v>1</v>
      </c>
      <c r="L455" s="409" t="s">
        <v>770</v>
      </c>
      <c r="V455" s="256">
        <f>IF(O455=1,10,100)</f>
        <v>100</v>
      </c>
      <c r="W455" s="256">
        <f>IF(O455=1,1,IF(O455=2,10,100))</f>
        <v>100</v>
      </c>
      <c r="X455" s="256">
        <f>IF(O455=3,20,100)</f>
        <v>100</v>
      </c>
      <c r="Y455" s="256">
        <f>IF(P455=1,10,100)</f>
        <v>100</v>
      </c>
      <c r="Z455" s="256">
        <f>IF(P455=1,1,IF(P455=2,10,100))</f>
        <v>100</v>
      </c>
      <c r="AA455" s="257">
        <f>IF(OR(EXACT(Q455,"1A"),EXACT(Q455,"1B")),0.1,IF(Q455=2,1,100))</f>
        <v>100</v>
      </c>
      <c r="AB455" s="257">
        <f>IF(OR(EXACT(R455,"1A"),EXACT(R455,"1B")),0.1,IF(R455=2,1,100))</f>
        <v>100</v>
      </c>
      <c r="AC455" s="257">
        <f>IF(OR(EXACT(S455,"1A"),EXACT(S455,"1B")),0.3,IF(S455=2,3,100))</f>
        <v>100</v>
      </c>
      <c r="AF455" s="249">
        <f>IF(OR(OR(EXACT(J455,"1A"),EXACT(J455,"1B"),EXACT(J455,"1C")),K455=1),1,IF(K455=2,10,100))</f>
        <v>1</v>
      </c>
      <c r="AG455" s="249">
        <f>IF(OR(EXACT(J455,"1A"),EXACT(J455,"1B"),EXACT(J455,"1C")),1,IF(J455=2,10,100))</f>
        <v>10</v>
      </c>
      <c r="AH455" s="249">
        <f>IF(OR(EXACT(J455,"1A"),EXACT(J455,"1B"),EXACT(J455,"1C"),K455=1),3,100)</f>
        <v>3</v>
      </c>
      <c r="AI455" s="249">
        <f>IF(OR(EXACT(J455,"1A"),EXACT(J455,"1B"),EXACT(J455,"1C")),5,100)</f>
        <v>100</v>
      </c>
      <c r="AJ455" s="269" t="s">
        <v>25939</v>
      </c>
      <c r="AM455" s="251"/>
      <c r="AQ455" s="199" t="s">
        <v>779</v>
      </c>
    </row>
    <row r="456" spans="1:46" ht="29.25" x14ac:dyDescent="0.25">
      <c r="A456" s="192" t="s">
        <v>6410</v>
      </c>
      <c r="B456" s="193">
        <v>456</v>
      </c>
      <c r="C456" s="192" t="s">
        <v>6409</v>
      </c>
      <c r="D456" s="209" t="s">
        <v>6411</v>
      </c>
      <c r="I456" s="367">
        <v>5.4</v>
      </c>
      <c r="J456" s="409">
        <v>2</v>
      </c>
      <c r="K456" s="409">
        <v>1</v>
      </c>
      <c r="L456" s="409" t="s">
        <v>770</v>
      </c>
      <c r="V456" s="256">
        <f>IF(O456=1,10,100)</f>
        <v>100</v>
      </c>
      <c r="W456" s="256">
        <f>IF(O456=1,1,IF(O456=2,10,100))</f>
        <v>100</v>
      </c>
      <c r="X456" s="256">
        <f>IF(O456=3,20,100)</f>
        <v>100</v>
      </c>
      <c r="Y456" s="256">
        <f>IF(P456=1,10,100)</f>
        <v>100</v>
      </c>
      <c r="Z456" s="256">
        <f>IF(P456=1,1,IF(P456=2,10,100))</f>
        <v>100</v>
      </c>
      <c r="AA456" s="257">
        <f>IF(OR(EXACT(Q456,"1A"),EXACT(Q456,"1B")),0.1,IF(Q456=2,1,100))</f>
        <v>100</v>
      </c>
      <c r="AB456" s="257">
        <f>IF(OR(EXACT(R456,"1A"),EXACT(R456,"1B")),0.1,IF(R456=2,1,100))</f>
        <v>100</v>
      </c>
      <c r="AC456" s="257">
        <f>IF(OR(EXACT(S456,"1A"),EXACT(S456,"1B")),0.3,IF(S456=2,3,100))</f>
        <v>100</v>
      </c>
      <c r="AF456" s="249">
        <f>IF(OR(OR(EXACT(J456,"1A"),EXACT(J456,"1B"),EXACT(J456,"1C")),K456=1),1,IF(K456=2,10,100))</f>
        <v>1</v>
      </c>
      <c r="AG456" s="249">
        <f>IF(OR(EXACT(J456,"1A"),EXACT(J456,"1B"),EXACT(J456,"1C")),1,IF(J456=2,10,100))</f>
        <v>10</v>
      </c>
      <c r="AH456" s="249">
        <f>IF(OR(EXACT(J456,"1A"),EXACT(J456,"1B"),EXACT(J456,"1C"),K456=1),3,100)</f>
        <v>3</v>
      </c>
      <c r="AI456" s="249">
        <f>IF(OR(EXACT(J456,"1A"),EXACT(J456,"1B"),EXACT(J456,"1C")),5,100)</f>
        <v>100</v>
      </c>
      <c r="AJ456" s="183">
        <v>7.45E-3</v>
      </c>
      <c r="AM456" s="251"/>
      <c r="AQ456" s="267" t="s">
        <v>6412</v>
      </c>
      <c r="AS456" s="220" t="s">
        <v>6548</v>
      </c>
    </row>
    <row r="457" spans="1:46" ht="29.25" x14ac:dyDescent="0.25">
      <c r="A457" s="192" t="s">
        <v>6414</v>
      </c>
      <c r="B457" s="193">
        <v>457</v>
      </c>
      <c r="C457" s="192" t="s">
        <v>6413</v>
      </c>
      <c r="D457" s="209" t="s">
        <v>6415</v>
      </c>
      <c r="I457" s="367"/>
      <c r="J457" s="409">
        <v>2</v>
      </c>
      <c r="K457" s="409">
        <v>2</v>
      </c>
      <c r="L457" s="409" t="s">
        <v>771</v>
      </c>
      <c r="V457" s="256">
        <f>IF(O457=1,10,100)</f>
        <v>100</v>
      </c>
      <c r="W457" s="256">
        <f>IF(O457=1,1,IF(O457=2,10,100))</f>
        <v>100</v>
      </c>
      <c r="X457" s="256">
        <f>IF(O457=3,20,100)</f>
        <v>100</v>
      </c>
      <c r="Y457" s="256">
        <f>IF(P457=1,10,100)</f>
        <v>100</v>
      </c>
      <c r="Z457" s="256">
        <f>IF(P457=1,1,IF(P457=2,10,100))</f>
        <v>100</v>
      </c>
      <c r="AA457" s="257">
        <f>IF(OR(EXACT(Q457,"1A"),EXACT(Q457,"1B")),0.1,IF(Q457=2,1,100))</f>
        <v>100</v>
      </c>
      <c r="AB457" s="257">
        <f>IF(OR(EXACT(R457,"1A"),EXACT(R457,"1B")),0.1,IF(R457=2,1,100))</f>
        <v>100</v>
      </c>
      <c r="AC457" s="257">
        <f>IF(OR(EXACT(S457,"1A"),EXACT(S457,"1B")),0.3,IF(S457=2,3,100))</f>
        <v>100</v>
      </c>
      <c r="AF457" s="249">
        <f>IF(OR(OR(EXACT(J457,"1A"),EXACT(J457,"1B"),EXACT(J457,"1C")),K457=1),1,IF(K457=2,10,100))</f>
        <v>10</v>
      </c>
      <c r="AG457" s="249">
        <f>IF(OR(EXACT(J457,"1A"),EXACT(J457,"1B"),EXACT(J457,"1C")),1,IF(J457=2,10,100))</f>
        <v>10</v>
      </c>
      <c r="AH457" s="249">
        <f>IF(OR(EXACT(J457,"1A"),EXACT(J457,"1B"),EXACT(J457,"1C"),K457=1),3,100)</f>
        <v>100</v>
      </c>
      <c r="AI457" s="249">
        <f>IF(OR(EXACT(J457,"1A"),EXACT(J457,"1B"),EXACT(J457,"1C")),5,100)</f>
        <v>100</v>
      </c>
      <c r="AJ457" s="251"/>
      <c r="AM457" s="251"/>
      <c r="AQ457" s="199" t="s">
        <v>6416</v>
      </c>
    </row>
    <row r="458" spans="1:46" ht="29.25" x14ac:dyDescent="0.25">
      <c r="A458" s="192" t="s">
        <v>6418</v>
      </c>
      <c r="B458" s="193">
        <v>458</v>
      </c>
      <c r="C458" s="192" t="s">
        <v>6417</v>
      </c>
      <c r="D458" s="209" t="s">
        <v>6419</v>
      </c>
      <c r="I458" s="367">
        <v>9</v>
      </c>
      <c r="J458" s="409">
        <v>2</v>
      </c>
      <c r="K458" s="409">
        <v>2</v>
      </c>
      <c r="L458" s="409" t="s">
        <v>770</v>
      </c>
      <c r="V458" s="256">
        <f>IF(O458=1,10,100)</f>
        <v>100</v>
      </c>
      <c r="W458" s="256">
        <f>IF(O458=1,1,IF(O458=2,10,100))</f>
        <v>100</v>
      </c>
      <c r="X458" s="256">
        <f>IF(O458=3,20,100)</f>
        <v>100</v>
      </c>
      <c r="Y458" s="256">
        <f>IF(P458=1,10,100)</f>
        <v>100</v>
      </c>
      <c r="Z458" s="256">
        <f>IF(P458=1,1,IF(P458=2,10,100))</f>
        <v>100</v>
      </c>
      <c r="AA458" s="257">
        <f>IF(OR(EXACT(Q458,"1A"),EXACT(Q458,"1B")),0.1,IF(Q458=2,1,100))</f>
        <v>100</v>
      </c>
      <c r="AB458" s="257">
        <f>IF(OR(EXACT(R458,"1A"),EXACT(R458,"1B")),0.1,IF(R458=2,1,100))</f>
        <v>100</v>
      </c>
      <c r="AC458" s="257">
        <f>IF(OR(EXACT(S458,"1A"),EXACT(S458,"1B")),0.3,IF(S458=2,3,100))</f>
        <v>100</v>
      </c>
      <c r="AF458" s="249">
        <f>IF(OR(OR(EXACT(J458,"1A"),EXACT(J458,"1B"),EXACT(J458,"1C")),K458=1),1,IF(K458=2,10,100))</f>
        <v>10</v>
      </c>
      <c r="AG458" s="249">
        <f>IF(OR(EXACT(J458,"1A"),EXACT(J458,"1B"),EXACT(J458,"1C")),1,IF(J458=2,10,100))</f>
        <v>10</v>
      </c>
      <c r="AH458" s="249">
        <f>IF(OR(EXACT(J458,"1A"),EXACT(J458,"1B"),EXACT(J458,"1C"),K458=1),3,100)</f>
        <v>100</v>
      </c>
      <c r="AI458" s="249">
        <f>IF(OR(EXACT(J458,"1A"),EXACT(J458,"1B"),EXACT(J458,"1C")),5,100)</f>
        <v>100</v>
      </c>
      <c r="AJ458" s="269" t="s">
        <v>26117</v>
      </c>
      <c r="AM458" s="251"/>
      <c r="AQ458" s="199" t="s">
        <v>6420</v>
      </c>
      <c r="AS458" s="220">
        <v>208</v>
      </c>
      <c r="AT458" s="220" t="s">
        <v>6549</v>
      </c>
    </row>
    <row r="459" spans="1:46" ht="30" x14ac:dyDescent="0.25">
      <c r="A459" s="202" t="s">
        <v>6443</v>
      </c>
      <c r="B459" s="193">
        <v>459</v>
      </c>
      <c r="C459" s="197" t="s">
        <v>6444</v>
      </c>
      <c r="D459" s="209" t="s">
        <v>6445</v>
      </c>
      <c r="I459" s="367">
        <v>9</v>
      </c>
      <c r="J459" s="409">
        <v>2</v>
      </c>
      <c r="K459" s="409">
        <v>2</v>
      </c>
      <c r="L459" s="409" t="s">
        <v>770</v>
      </c>
      <c r="V459" s="256">
        <f>IF(O459=1,10,100)</f>
        <v>100</v>
      </c>
      <c r="W459" s="256">
        <f>IF(O459=1,1,IF(O459=2,10,100))</f>
        <v>100</v>
      </c>
      <c r="X459" s="256">
        <f>IF(O459=3,20,100)</f>
        <v>100</v>
      </c>
      <c r="Y459" s="256">
        <f>IF(P459=1,10,100)</f>
        <v>100</v>
      </c>
      <c r="Z459" s="256">
        <f>IF(P459=1,1,IF(P459=2,10,100))</f>
        <v>100</v>
      </c>
      <c r="AA459" s="257">
        <f>IF(OR(EXACT(Q459,"1A"),EXACT(Q459,"1B")),0.1,IF(Q459=2,1,100))</f>
        <v>100</v>
      </c>
      <c r="AB459" s="257">
        <f>IF(OR(EXACT(R459,"1A"),EXACT(R459,"1B")),0.1,IF(R459=2,1,100))</f>
        <v>100</v>
      </c>
      <c r="AC459" s="257">
        <f>IF(OR(EXACT(S459,"1A"),EXACT(S459,"1B")),0.3,IF(S459=2,3,100))</f>
        <v>100</v>
      </c>
      <c r="AF459" s="249">
        <f>IF(OR(OR(EXACT(J459,"1A"),EXACT(J459,"1B"),EXACT(J459,"1C")),K459=1),1,IF(K459=2,10,100))</f>
        <v>10</v>
      </c>
      <c r="AG459" s="249">
        <f>IF(OR(EXACT(J459,"1A"),EXACT(J459,"1B"),EXACT(J459,"1C")),1,IF(J459=2,10,100))</f>
        <v>10</v>
      </c>
      <c r="AH459" s="249">
        <f>IF(OR(EXACT(J459,"1A"),EXACT(J459,"1B"),EXACT(J459,"1C"),K459=1),3,100)</f>
        <v>100</v>
      </c>
      <c r="AI459" s="249">
        <f>IF(OR(EXACT(J459,"1A"),EXACT(J459,"1B"),EXACT(J459,"1C")),5,100)</f>
        <v>100</v>
      </c>
      <c r="AJ459" s="251"/>
      <c r="AM459" s="251"/>
      <c r="AQ459" s="199" t="s">
        <v>6446</v>
      </c>
    </row>
    <row r="460" spans="1:46" ht="29.25" x14ac:dyDescent="0.25">
      <c r="A460" s="192" t="s">
        <v>6421</v>
      </c>
      <c r="B460" s="193">
        <v>460</v>
      </c>
      <c r="C460" s="192" t="s">
        <v>13475</v>
      </c>
      <c r="D460" s="209" t="s">
        <v>6422</v>
      </c>
      <c r="I460" s="367">
        <v>9</v>
      </c>
      <c r="J460" s="409">
        <v>2</v>
      </c>
      <c r="K460" s="409">
        <v>2</v>
      </c>
      <c r="L460" s="409" t="s">
        <v>770</v>
      </c>
      <c r="V460" s="256">
        <f>IF(O460=1,10,100)</f>
        <v>100</v>
      </c>
      <c r="W460" s="256">
        <f>IF(O460=1,1,IF(O460=2,10,100))</f>
        <v>100</v>
      </c>
      <c r="X460" s="256">
        <f>IF(O460=3,20,100)</f>
        <v>100</v>
      </c>
      <c r="Y460" s="256">
        <f>IF(P460=1,10,100)</f>
        <v>100</v>
      </c>
      <c r="Z460" s="256">
        <f>IF(P460=1,1,IF(P460=2,10,100))</f>
        <v>100</v>
      </c>
      <c r="AA460" s="257">
        <f>IF(OR(EXACT(Q460,"1A"),EXACT(Q460,"1B")),0.1,IF(Q460=2,1,100))</f>
        <v>100</v>
      </c>
      <c r="AB460" s="257">
        <f>IF(OR(EXACT(R460,"1A"),EXACT(R460,"1B")),0.1,IF(R460=2,1,100))</f>
        <v>100</v>
      </c>
      <c r="AC460" s="257">
        <f>IF(OR(EXACT(S460,"1A"),EXACT(S460,"1B")),0.3,IF(S460=2,3,100))</f>
        <v>100</v>
      </c>
      <c r="AF460" s="249">
        <f>IF(OR(OR(EXACT(J460,"1A"),EXACT(J460,"1B"),EXACT(J460,"1C")),K460=1),1,IF(K460=2,10,100))</f>
        <v>10</v>
      </c>
      <c r="AG460" s="249">
        <f>IF(OR(EXACT(J460,"1A"),EXACT(J460,"1B"),EXACT(J460,"1C")),1,IF(J460=2,10,100))</f>
        <v>10</v>
      </c>
      <c r="AH460" s="249">
        <f>IF(OR(EXACT(J460,"1A"),EXACT(J460,"1B"),EXACT(J460,"1C"),K460=1),3,100)</f>
        <v>100</v>
      </c>
      <c r="AI460" s="249">
        <f>IF(OR(EXACT(J460,"1A"),EXACT(J460,"1B"),EXACT(J460,"1C")),5,100)</f>
        <v>100</v>
      </c>
      <c r="AJ460" s="269" t="s">
        <v>26031</v>
      </c>
      <c r="AM460" s="251"/>
      <c r="AQ460" s="199" t="s">
        <v>6423</v>
      </c>
    </row>
    <row r="461" spans="1:46" ht="29.25" x14ac:dyDescent="0.25">
      <c r="A461" s="192" t="s">
        <v>6440</v>
      </c>
      <c r="B461" s="193">
        <v>461</v>
      </c>
      <c r="C461" s="261" t="s">
        <v>6441</v>
      </c>
      <c r="D461" s="209" t="s">
        <v>6442</v>
      </c>
      <c r="I461" s="367"/>
      <c r="J461" s="409">
        <v>2</v>
      </c>
      <c r="K461" s="409">
        <v>2</v>
      </c>
      <c r="L461" s="409" t="s">
        <v>770</v>
      </c>
      <c r="V461" s="256">
        <f>IF(O461=1,10,100)</f>
        <v>100</v>
      </c>
      <c r="W461" s="256">
        <f>IF(O461=1,1,IF(O461=2,10,100))</f>
        <v>100</v>
      </c>
      <c r="X461" s="256">
        <f>IF(O461=3,20,100)</f>
        <v>100</v>
      </c>
      <c r="Y461" s="256">
        <f>IF(P461=1,10,100)</f>
        <v>100</v>
      </c>
      <c r="Z461" s="256">
        <f>IF(P461=1,1,IF(P461=2,10,100))</f>
        <v>100</v>
      </c>
      <c r="AA461" s="257">
        <f>IF(OR(EXACT(Q461,"1A"),EXACT(Q461,"1B")),0.1,IF(Q461=2,1,100))</f>
        <v>100</v>
      </c>
      <c r="AB461" s="257">
        <f>IF(OR(EXACT(R461,"1A"),EXACT(R461,"1B")),0.1,IF(R461=2,1,100))</f>
        <v>100</v>
      </c>
      <c r="AC461" s="257">
        <f>IF(OR(EXACT(S461,"1A"),EXACT(S461,"1B")),0.3,IF(S461=2,3,100))</f>
        <v>100</v>
      </c>
      <c r="AF461" s="249">
        <f>IF(OR(OR(EXACT(J461,"1A"),EXACT(J461,"1B"),EXACT(J461,"1C")),K461=1),1,IF(K461=2,10,100))</f>
        <v>10</v>
      </c>
      <c r="AG461" s="249">
        <f>IF(OR(EXACT(J461,"1A"),EXACT(J461,"1B"),EXACT(J461,"1C")),1,IF(J461=2,10,100))</f>
        <v>10</v>
      </c>
      <c r="AH461" s="249">
        <f>IF(OR(EXACT(J461,"1A"),EXACT(J461,"1B"),EXACT(J461,"1C"),K461=1),3,100)</f>
        <v>100</v>
      </c>
      <c r="AI461" s="249">
        <f>IF(OR(EXACT(J461,"1A"),EXACT(J461,"1B"),EXACT(J461,"1C")),5,100)</f>
        <v>100</v>
      </c>
      <c r="AJ461" s="251"/>
      <c r="AM461" s="251"/>
      <c r="AQ461" s="199" t="s">
        <v>6446</v>
      </c>
    </row>
    <row r="462" spans="1:46" ht="29.25" x14ac:dyDescent="0.25">
      <c r="A462" s="192" t="s">
        <v>6451</v>
      </c>
      <c r="B462" s="193">
        <v>462</v>
      </c>
      <c r="C462" s="261" t="s">
        <v>6450</v>
      </c>
      <c r="D462" s="209" t="s">
        <v>6452</v>
      </c>
      <c r="I462" s="367"/>
      <c r="V462" s="256">
        <f>IF(O462=1,10,100)</f>
        <v>100</v>
      </c>
      <c r="W462" s="256">
        <f>IF(O462=1,1,IF(O462=2,10,100))</f>
        <v>100</v>
      </c>
      <c r="X462" s="256">
        <f>IF(O462=3,20,100)</f>
        <v>100</v>
      </c>
      <c r="Y462" s="256">
        <f>IF(P462=1,10,100)</f>
        <v>100</v>
      </c>
      <c r="Z462" s="256">
        <f>IF(P462=1,1,IF(P462=2,10,100))</f>
        <v>100</v>
      </c>
      <c r="AA462" s="257">
        <f>IF(OR(EXACT(Q462,"1A"),EXACT(Q462,"1B")),0.1,IF(Q462=2,1,100))</f>
        <v>100</v>
      </c>
      <c r="AB462" s="257">
        <f>IF(OR(EXACT(R462,"1A"),EXACT(R462,"1B")),0.1,IF(R462=2,1,100))</f>
        <v>100</v>
      </c>
      <c r="AC462" s="257">
        <f>IF(OR(EXACT(S462,"1A"),EXACT(S462,"1B")),0.3,IF(S462=2,3,100))</f>
        <v>100</v>
      </c>
      <c r="AF462" s="249">
        <f>IF(OR(OR(EXACT(J462,"1A"),EXACT(J462,"1B"),EXACT(J462,"1C")),K462=1),1,IF(K462=2,10,100))</f>
        <v>100</v>
      </c>
      <c r="AG462" s="249">
        <f>IF(OR(EXACT(J462,"1A"),EXACT(J462,"1B"),EXACT(J462,"1C")),1,IF(J462=2,10,100))</f>
        <v>100</v>
      </c>
      <c r="AH462" s="249">
        <f>IF(OR(EXACT(J462,"1A"),EXACT(J462,"1B"),EXACT(J462,"1C"),K462=1),3,100)</f>
        <v>100</v>
      </c>
      <c r="AI462" s="249">
        <f>IF(OR(EXACT(J462,"1A"),EXACT(J462,"1B"),EXACT(J462,"1C")),5,100)</f>
        <v>100</v>
      </c>
      <c r="AJ462" s="251"/>
      <c r="AM462" s="251"/>
      <c r="AQ462" s="285" t="s">
        <v>6453</v>
      </c>
    </row>
    <row r="463" spans="1:46" x14ac:dyDescent="0.25">
      <c r="A463" s="192" t="s">
        <v>6424</v>
      </c>
      <c r="B463" s="193">
        <v>463</v>
      </c>
      <c r="C463" s="192" t="s">
        <v>26120</v>
      </c>
      <c r="D463" s="209" t="s">
        <v>6425</v>
      </c>
      <c r="F463" s="220">
        <v>4</v>
      </c>
      <c r="I463" s="367"/>
      <c r="J463" s="409">
        <v>2</v>
      </c>
      <c r="K463" s="409">
        <v>2</v>
      </c>
      <c r="V463" s="256">
        <f>IF(O463=1,10,100)</f>
        <v>100</v>
      </c>
      <c r="W463" s="256">
        <f>IF(O463=1,1,IF(O463=2,10,100))</f>
        <v>100</v>
      </c>
      <c r="X463" s="256">
        <f>IF(O463=3,20,100)</f>
        <v>100</v>
      </c>
      <c r="Y463" s="256">
        <f>IF(P463=1,10,100)</f>
        <v>100</v>
      </c>
      <c r="Z463" s="256">
        <f>IF(P463=1,1,IF(P463=2,10,100))</f>
        <v>100</v>
      </c>
      <c r="AA463" s="257">
        <f>IF(OR(EXACT(Q463,"1A"),EXACT(Q463,"1B")),0.1,IF(Q463=2,1,100))</f>
        <v>100</v>
      </c>
      <c r="AB463" s="257">
        <f>IF(OR(EXACT(R463,"1A"),EXACT(R463,"1B")),0.1,IF(R463=2,1,100))</f>
        <v>100</v>
      </c>
      <c r="AC463" s="257">
        <f>IF(OR(EXACT(S463,"1A"),EXACT(S463,"1B")),0.3,IF(S463=2,3,100))</f>
        <v>100</v>
      </c>
      <c r="AF463" s="249">
        <f>IF(OR(OR(EXACT(J463,"1A"),EXACT(J463,"1B"),EXACT(J463,"1C")),K463=1),1,IF(K463=2,10,100))</f>
        <v>10</v>
      </c>
      <c r="AG463" s="249">
        <f>IF(OR(EXACT(J463,"1A"),EXACT(J463,"1B"),EXACT(J463,"1C")),1,IF(J463=2,10,100))</f>
        <v>10</v>
      </c>
      <c r="AH463" s="249">
        <f>IF(OR(EXACT(J463,"1A"),EXACT(J463,"1B"),EXACT(J463,"1C"),K463=1),3,100)</f>
        <v>100</v>
      </c>
      <c r="AI463" s="249">
        <f>IF(OR(EXACT(J463,"1A"),EXACT(J463,"1B"),EXACT(J463,"1C")),5,100)</f>
        <v>100</v>
      </c>
      <c r="AJ463" s="251"/>
      <c r="AM463" s="251"/>
      <c r="AQ463" s="199" t="s">
        <v>803</v>
      </c>
    </row>
    <row r="464" spans="1:46" x14ac:dyDescent="0.25">
      <c r="A464" s="192" t="s">
        <v>6431</v>
      </c>
      <c r="B464" s="193">
        <v>464</v>
      </c>
      <c r="C464" s="261" t="s">
        <v>26121</v>
      </c>
      <c r="D464" s="209" t="s">
        <v>6432</v>
      </c>
      <c r="F464" s="220">
        <v>4</v>
      </c>
      <c r="I464" s="367"/>
      <c r="J464" s="409">
        <v>2</v>
      </c>
      <c r="K464" s="409">
        <v>2</v>
      </c>
      <c r="V464" s="256">
        <f>IF(O464=1,10,100)</f>
        <v>100</v>
      </c>
      <c r="W464" s="256">
        <f>IF(O464=1,1,IF(O464=2,10,100))</f>
        <v>100</v>
      </c>
      <c r="X464" s="256">
        <f>IF(O464=3,20,100)</f>
        <v>100</v>
      </c>
      <c r="Y464" s="256">
        <f>IF(P464=1,10,100)</f>
        <v>100</v>
      </c>
      <c r="Z464" s="256">
        <f>IF(P464=1,1,IF(P464=2,10,100))</f>
        <v>100</v>
      </c>
      <c r="AA464" s="257">
        <f>IF(OR(EXACT(Q464,"1A"),EXACT(Q464,"1B")),0.1,IF(Q464=2,1,100))</f>
        <v>100</v>
      </c>
      <c r="AB464" s="257">
        <f>IF(OR(EXACT(R464,"1A"),EXACT(R464,"1B")),0.1,IF(R464=2,1,100))</f>
        <v>100</v>
      </c>
      <c r="AC464" s="257">
        <f>IF(OR(EXACT(S464,"1A"),EXACT(S464,"1B")),0.3,IF(S464=2,3,100))</f>
        <v>100</v>
      </c>
      <c r="AF464" s="249">
        <f>IF(OR(OR(EXACT(J464,"1A"),EXACT(J464,"1B"),EXACT(J464,"1C")),K464=1),1,IF(K464=2,10,100))</f>
        <v>10</v>
      </c>
      <c r="AG464" s="249">
        <f>IF(OR(EXACT(J464,"1A"),EXACT(J464,"1B"),EXACT(J464,"1C")),1,IF(J464=2,10,100))</f>
        <v>10</v>
      </c>
      <c r="AH464" s="249">
        <f>IF(OR(EXACT(J464,"1A"),EXACT(J464,"1B"),EXACT(J464,"1C"),K464=1),3,100)</f>
        <v>100</v>
      </c>
      <c r="AI464" s="249">
        <f>IF(OR(EXACT(J464,"1A"),EXACT(J464,"1B"),EXACT(J464,"1C")),5,100)</f>
        <v>100</v>
      </c>
      <c r="AJ464" s="251"/>
      <c r="AM464" s="251"/>
      <c r="AQ464" s="199" t="s">
        <v>779</v>
      </c>
      <c r="AS464" s="220">
        <v>211.66</v>
      </c>
      <c r="AT464" s="220" t="s">
        <v>6550</v>
      </c>
    </row>
    <row r="465" spans="1:43" x14ac:dyDescent="0.25">
      <c r="A465" s="192" t="s">
        <v>6433</v>
      </c>
      <c r="B465" s="193">
        <v>465</v>
      </c>
      <c r="C465" s="261" t="s">
        <v>6434</v>
      </c>
      <c r="D465" s="209" t="s">
        <v>6435</v>
      </c>
      <c r="F465" s="220">
        <v>4</v>
      </c>
      <c r="I465" s="367"/>
      <c r="J465" s="409">
        <v>2</v>
      </c>
      <c r="K465" s="409">
        <v>2</v>
      </c>
      <c r="V465" s="256">
        <f>IF(O465=1,10,100)</f>
        <v>100</v>
      </c>
      <c r="W465" s="256">
        <f>IF(O465=1,1,IF(O465=2,10,100))</f>
        <v>100</v>
      </c>
      <c r="X465" s="256">
        <f>IF(O465=3,20,100)</f>
        <v>100</v>
      </c>
      <c r="Y465" s="256">
        <f>IF(P465=1,10,100)</f>
        <v>100</v>
      </c>
      <c r="Z465" s="256">
        <f>IF(P465=1,1,IF(P465=2,10,100))</f>
        <v>100</v>
      </c>
      <c r="AA465" s="257">
        <f>IF(OR(EXACT(Q465,"1A"),EXACT(Q465,"1B")),0.1,IF(Q465=2,1,100))</f>
        <v>100</v>
      </c>
      <c r="AB465" s="257">
        <f>IF(OR(EXACT(R465,"1A"),EXACT(R465,"1B")),0.1,IF(R465=2,1,100))</f>
        <v>100</v>
      </c>
      <c r="AC465" s="257">
        <f>IF(OR(EXACT(S465,"1A"),EXACT(S465,"1B")),0.3,IF(S465=2,3,100))</f>
        <v>100</v>
      </c>
      <c r="AF465" s="249">
        <f>IF(OR(OR(EXACT(J465,"1A"),EXACT(J465,"1B"),EXACT(J465,"1C")),K465=1),1,IF(K465=2,10,100))</f>
        <v>10</v>
      </c>
      <c r="AG465" s="249">
        <f>IF(OR(EXACT(J465,"1A"),EXACT(J465,"1B"),EXACT(J465,"1C")),1,IF(J465=2,10,100))</f>
        <v>10</v>
      </c>
      <c r="AH465" s="249">
        <f>IF(OR(EXACT(J465,"1A"),EXACT(J465,"1B"),EXACT(J465,"1C"),K465=1),3,100)</f>
        <v>100</v>
      </c>
      <c r="AI465" s="249">
        <f>IF(OR(EXACT(J465,"1A"),EXACT(J465,"1B"),EXACT(J465,"1C")),5,100)</f>
        <v>100</v>
      </c>
      <c r="AJ465" s="251"/>
      <c r="AM465" s="251"/>
      <c r="AQ465" s="199" t="s">
        <v>779</v>
      </c>
    </row>
    <row r="466" spans="1:43" x14ac:dyDescent="0.25">
      <c r="A466" s="192" t="s">
        <v>6555</v>
      </c>
      <c r="B466" s="193">
        <v>466</v>
      </c>
      <c r="C466" s="192" t="s">
        <v>6554</v>
      </c>
      <c r="D466" s="209" t="s">
        <v>6556</v>
      </c>
      <c r="I466" s="367"/>
      <c r="J466" s="409">
        <v>2</v>
      </c>
      <c r="K466" s="409">
        <v>2</v>
      </c>
      <c r="O466" s="409">
        <v>3</v>
      </c>
      <c r="V466" s="256">
        <f>IF(O466=1,10,100)</f>
        <v>100</v>
      </c>
      <c r="W466" s="256">
        <f>IF(O466=1,1,IF(O466=2,10,100))</f>
        <v>100</v>
      </c>
      <c r="X466" s="256">
        <f>IF(O466=3,20,100)</f>
        <v>20</v>
      </c>
      <c r="Y466" s="256">
        <f>IF(P466=1,10,100)</f>
        <v>100</v>
      </c>
      <c r="Z466" s="256">
        <f>IF(P466=1,1,IF(P466=2,10,100))</f>
        <v>100</v>
      </c>
      <c r="AA466" s="257">
        <f>IF(OR(EXACT(Q466,"1A"),EXACT(Q466,"1B")),0.1,IF(Q466=2,1,100))</f>
        <v>100</v>
      </c>
      <c r="AB466" s="257">
        <f>IF(OR(EXACT(R466,"1A"),EXACT(R466,"1B")),0.1,IF(R466=2,1,100))</f>
        <v>100</v>
      </c>
      <c r="AC466" s="257">
        <f>IF(OR(EXACT(S466,"1A"),EXACT(S466,"1B")),0.3,IF(S466=2,3,100))</f>
        <v>100</v>
      </c>
      <c r="AF466" s="249">
        <f>IF(OR(OR(EXACT(J466,"1A"),EXACT(J466,"1B"),EXACT(J466,"1C")),K466=1),1,IF(K466=2,10,100))</f>
        <v>10</v>
      </c>
      <c r="AG466" s="249">
        <f>IF(OR(EXACT(J466,"1A"),EXACT(J466,"1B"),EXACT(J466,"1C")),1,IF(J466=2,10,100))</f>
        <v>10</v>
      </c>
      <c r="AH466" s="249">
        <f>IF(OR(EXACT(J466,"1A"),EXACT(J466,"1B"),EXACT(J466,"1C"),K466=1),3,100)</f>
        <v>100</v>
      </c>
      <c r="AI466" s="249">
        <f>IF(OR(EXACT(J466,"1A"),EXACT(J466,"1B"),EXACT(J466,"1C")),5,100)</f>
        <v>100</v>
      </c>
      <c r="AJ466" s="251"/>
      <c r="AK466" s="220">
        <v>1</v>
      </c>
      <c r="AM466" s="251"/>
      <c r="AQ466" s="199" t="s">
        <v>6557</v>
      </c>
    </row>
    <row r="467" spans="1:43" x14ac:dyDescent="0.25">
      <c r="A467" s="192" t="s">
        <v>6559</v>
      </c>
      <c r="B467" s="193">
        <v>467</v>
      </c>
      <c r="C467" s="192" t="s">
        <v>6558</v>
      </c>
      <c r="D467" s="209" t="s">
        <v>1083</v>
      </c>
      <c r="I467" s="367"/>
      <c r="J467" s="409">
        <v>2</v>
      </c>
      <c r="K467" s="409">
        <v>2</v>
      </c>
      <c r="O467" s="409">
        <v>3</v>
      </c>
      <c r="V467" s="256">
        <f>IF(O467=1,10,100)</f>
        <v>100</v>
      </c>
      <c r="W467" s="256">
        <f>IF(O467=1,1,IF(O467=2,10,100))</f>
        <v>100</v>
      </c>
      <c r="X467" s="256">
        <f>IF(O467=3,20,100)</f>
        <v>20</v>
      </c>
      <c r="Y467" s="256">
        <f>IF(P467=1,10,100)</f>
        <v>100</v>
      </c>
      <c r="Z467" s="256">
        <f>IF(P467=1,1,IF(P467=2,10,100))</f>
        <v>100</v>
      </c>
      <c r="AA467" s="257">
        <f>IF(OR(EXACT(Q467,"1A"),EXACT(Q467,"1B")),0.1,IF(Q467=2,1,100))</f>
        <v>100</v>
      </c>
      <c r="AB467" s="257">
        <f>IF(OR(EXACT(R467,"1A"),EXACT(R467,"1B")),0.1,IF(R467=2,1,100))</f>
        <v>100</v>
      </c>
      <c r="AC467" s="257">
        <f>IF(OR(EXACT(S467,"1A"),EXACT(S467,"1B")),0.3,IF(S467=2,3,100))</f>
        <v>100</v>
      </c>
      <c r="AF467" s="249">
        <f>IF(OR(OR(EXACT(J467,"1A"),EXACT(J467,"1B"),EXACT(J467,"1C")),K467=1),1,IF(K467=2,10,100))</f>
        <v>10</v>
      </c>
      <c r="AG467" s="249">
        <f>IF(OR(EXACT(J467,"1A"),EXACT(J467,"1B"),EXACT(J467,"1C")),1,IF(J467=2,10,100))</f>
        <v>10</v>
      </c>
      <c r="AH467" s="249">
        <f>IF(OR(EXACT(J467,"1A"),EXACT(J467,"1B"),EXACT(J467,"1C"),K467=1),3,100)</f>
        <v>100</v>
      </c>
      <c r="AI467" s="249">
        <f>IF(OR(EXACT(J467,"1A"),EXACT(J467,"1B"),EXACT(J467,"1C")),5,100)</f>
        <v>100</v>
      </c>
      <c r="AJ467" s="251"/>
      <c r="AM467" s="251"/>
      <c r="AQ467" s="199" t="s">
        <v>803</v>
      </c>
    </row>
    <row r="468" spans="1:43" x14ac:dyDescent="0.25">
      <c r="A468" s="192" t="s">
        <v>26122</v>
      </c>
      <c r="B468" s="193">
        <v>468</v>
      </c>
      <c r="C468" s="261" t="s">
        <v>26123</v>
      </c>
      <c r="D468" s="209" t="s">
        <v>6560</v>
      </c>
      <c r="I468" s="367">
        <v>44.6</v>
      </c>
      <c r="V468" s="256">
        <f>IF(O468=1,10,100)</f>
        <v>100</v>
      </c>
      <c r="W468" s="256">
        <f>IF(O468=1,1,IF(O468=2,10,100))</f>
        <v>100</v>
      </c>
      <c r="X468" s="256">
        <f>IF(O468=3,20,100)</f>
        <v>100</v>
      </c>
      <c r="Y468" s="256">
        <f>IF(P468=1,10,100)</f>
        <v>100</v>
      </c>
      <c r="Z468" s="256">
        <f>IF(P468=1,1,IF(P468=2,10,100))</f>
        <v>100</v>
      </c>
      <c r="AA468" s="257">
        <f>IF(OR(EXACT(Q468,"1A"),EXACT(Q468,"1B")),0.1,IF(Q468=2,1,100))</f>
        <v>100</v>
      </c>
      <c r="AB468" s="257">
        <f>IF(OR(EXACT(R468,"1A"),EXACT(R468,"1B")),0.1,IF(R468=2,1,100))</f>
        <v>100</v>
      </c>
      <c r="AC468" s="257">
        <f>IF(OR(EXACT(S468,"1A"),EXACT(S468,"1B")),0.3,IF(S468=2,3,100))</f>
        <v>100</v>
      </c>
      <c r="AF468" s="249">
        <f>IF(OR(OR(EXACT(J468,"1A"),EXACT(J468,"1B"),EXACT(J468,"1C")),K468=1),1,IF(K468=2,10,100))</f>
        <v>100</v>
      </c>
      <c r="AG468" s="249">
        <f>IF(OR(EXACT(J468,"1A"),EXACT(J468,"1B"),EXACT(J468,"1C")),1,IF(J468=2,10,100))</f>
        <v>100</v>
      </c>
      <c r="AH468" s="249">
        <f>IF(OR(EXACT(J468,"1A"),EXACT(J468,"1B"),EXACT(J468,"1C"),K468=1),3,100)</f>
        <v>100</v>
      </c>
      <c r="AI468" s="249">
        <f>IF(OR(EXACT(J468,"1A"),EXACT(J468,"1B"),EXACT(J468,"1C")),5,100)</f>
        <v>100</v>
      </c>
      <c r="AJ468" s="269" t="s">
        <v>26024</v>
      </c>
      <c r="AL468" s="225">
        <v>3</v>
      </c>
      <c r="AM468" s="251"/>
      <c r="AQ468" s="285" t="s">
        <v>26124</v>
      </c>
    </row>
    <row r="469" spans="1:43" x14ac:dyDescent="0.25">
      <c r="A469" s="192" t="s">
        <v>6561</v>
      </c>
      <c r="B469" s="193">
        <v>469</v>
      </c>
      <c r="C469" s="261" t="s">
        <v>26125</v>
      </c>
      <c r="D469" s="209" t="s">
        <v>6562</v>
      </c>
      <c r="I469" s="367">
        <v>44.6</v>
      </c>
      <c r="V469" s="256">
        <f>IF(O469=1,10,100)</f>
        <v>100</v>
      </c>
      <c r="W469" s="256">
        <f>IF(O469=1,1,IF(O469=2,10,100))</f>
        <v>100</v>
      </c>
      <c r="X469" s="256">
        <f>IF(O469=3,20,100)</f>
        <v>100</v>
      </c>
      <c r="Y469" s="256">
        <f>IF(P469=1,10,100)</f>
        <v>100</v>
      </c>
      <c r="Z469" s="256">
        <f>IF(P469=1,1,IF(P469=2,10,100))</f>
        <v>100</v>
      </c>
      <c r="AA469" s="257">
        <f>IF(OR(EXACT(Q469,"1A"),EXACT(Q469,"1B")),0.1,IF(Q469=2,1,100))</f>
        <v>100</v>
      </c>
      <c r="AB469" s="257">
        <f>IF(OR(EXACT(R469,"1A"),EXACT(R469,"1B")),0.1,IF(R469=2,1,100))</f>
        <v>100</v>
      </c>
      <c r="AC469" s="257">
        <f>IF(OR(EXACT(S469,"1A"),EXACT(S469,"1B")),0.3,IF(S469=2,3,100))</f>
        <v>100</v>
      </c>
      <c r="AF469" s="249">
        <f>IF(OR(OR(EXACT(J469,"1A"),EXACT(J469,"1B"),EXACT(J469,"1C")),K469=1),1,IF(K469=2,10,100))</f>
        <v>100</v>
      </c>
      <c r="AG469" s="249">
        <f>IF(OR(EXACT(J469,"1A"),EXACT(J469,"1B"),EXACT(J469,"1C")),1,IF(J469=2,10,100))</f>
        <v>100</v>
      </c>
      <c r="AH469" s="249">
        <f>IF(OR(EXACT(J469,"1A"),EXACT(J469,"1B"),EXACT(J469,"1C"),K469=1),3,100)</f>
        <v>100</v>
      </c>
      <c r="AI469" s="249">
        <f>IF(OR(EXACT(J469,"1A"),EXACT(J469,"1B"),EXACT(J469,"1C")),5,100)</f>
        <v>100</v>
      </c>
      <c r="AJ469" s="269" t="s">
        <v>26024</v>
      </c>
      <c r="AM469" s="251"/>
      <c r="AQ469" s="199" t="s">
        <v>6565</v>
      </c>
    </row>
    <row r="470" spans="1:43" x14ac:dyDescent="0.25">
      <c r="A470" s="192" t="s">
        <v>6563</v>
      </c>
      <c r="B470" s="193">
        <v>470</v>
      </c>
      <c r="C470" s="261" t="s">
        <v>26126</v>
      </c>
      <c r="D470" s="209" t="s">
        <v>6564</v>
      </c>
      <c r="I470" s="367">
        <v>44.6</v>
      </c>
      <c r="V470" s="256">
        <f>IF(O470=1,10,100)</f>
        <v>100</v>
      </c>
      <c r="W470" s="256">
        <f>IF(O470=1,1,IF(O470=2,10,100))</f>
        <v>100</v>
      </c>
      <c r="X470" s="256">
        <f>IF(O470=3,20,100)</f>
        <v>100</v>
      </c>
      <c r="Y470" s="256">
        <f>IF(P470=1,10,100)</f>
        <v>100</v>
      </c>
      <c r="Z470" s="256">
        <f>IF(P470=1,1,IF(P470=2,10,100))</f>
        <v>100</v>
      </c>
      <c r="AA470" s="257">
        <f>IF(OR(EXACT(Q470,"1A"),EXACT(Q470,"1B")),0.1,IF(Q470=2,1,100))</f>
        <v>100</v>
      </c>
      <c r="AB470" s="257">
        <f>IF(OR(EXACT(R470,"1A"),EXACT(R470,"1B")),0.1,IF(R470=2,1,100))</f>
        <v>100</v>
      </c>
      <c r="AC470" s="257">
        <f>IF(OR(EXACT(S470,"1A"),EXACT(S470,"1B")),0.3,IF(S470=2,3,100))</f>
        <v>100</v>
      </c>
      <c r="AF470" s="249">
        <f>IF(OR(OR(EXACT(J470,"1A"),EXACT(J470,"1B"),EXACT(J470,"1C")),K470=1),1,IF(K470=2,10,100))</f>
        <v>100</v>
      </c>
      <c r="AG470" s="249">
        <f>IF(OR(EXACT(J470,"1A"),EXACT(J470,"1B"),EXACT(J470,"1C")),1,IF(J470=2,10,100))</f>
        <v>100</v>
      </c>
      <c r="AH470" s="249">
        <f>IF(OR(EXACT(J470,"1A"),EXACT(J470,"1B"),EXACT(J470,"1C"),K470=1),3,100)</f>
        <v>100</v>
      </c>
      <c r="AI470" s="249">
        <f>IF(OR(EXACT(J470,"1A"),EXACT(J470,"1B"),EXACT(J470,"1C")),5,100)</f>
        <v>100</v>
      </c>
      <c r="AJ470" s="269" t="s">
        <v>26024</v>
      </c>
      <c r="AM470" s="251"/>
      <c r="AQ470" s="199" t="s">
        <v>6565</v>
      </c>
    </row>
    <row r="471" spans="1:43" x14ac:dyDescent="0.25">
      <c r="A471" s="192" t="s">
        <v>6567</v>
      </c>
      <c r="B471" s="193">
        <v>471</v>
      </c>
      <c r="C471" s="192" t="s">
        <v>6566</v>
      </c>
      <c r="D471" s="209" t="s">
        <v>6568</v>
      </c>
      <c r="I471" s="367">
        <v>8.75</v>
      </c>
      <c r="K471" s="409">
        <v>1</v>
      </c>
      <c r="L471" s="409">
        <v>1</v>
      </c>
      <c r="V471" s="256">
        <f>IF(O471=1,10,100)</f>
        <v>100</v>
      </c>
      <c r="W471" s="256">
        <f>IF(O471=1,1,IF(O471=2,10,100))</f>
        <v>100</v>
      </c>
      <c r="X471" s="256">
        <f>IF(O471=3,20,100)</f>
        <v>100</v>
      </c>
      <c r="Y471" s="256">
        <f>IF(P471=1,10,100)</f>
        <v>100</v>
      </c>
      <c r="Z471" s="256">
        <f>IF(P471=1,1,IF(P471=2,10,100))</f>
        <v>100</v>
      </c>
      <c r="AA471" s="257">
        <f>IF(OR(EXACT(Q471,"1A"),EXACT(Q471,"1B")),0.1,IF(Q471=2,1,100))</f>
        <v>100</v>
      </c>
      <c r="AB471" s="257">
        <f>IF(OR(EXACT(R471,"1A"),EXACT(R471,"1B")),0.1,IF(R471=2,1,100))</f>
        <v>100</v>
      </c>
      <c r="AC471" s="257">
        <f>IF(OR(EXACT(S471,"1A"),EXACT(S471,"1B")),0.3,IF(S471=2,3,100))</f>
        <v>100</v>
      </c>
      <c r="AF471" s="249">
        <f>IF(OR(OR(EXACT(J471,"1A"),EXACT(J471,"1B"),EXACT(J471,"1C")),K471=1),1,IF(K471=2,10,100))</f>
        <v>1</v>
      </c>
      <c r="AG471" s="249">
        <f>IF(OR(EXACT(J471,"1A"),EXACT(J471,"1B"),EXACT(J471,"1C")),1,IF(J471=2,10,100))</f>
        <v>100</v>
      </c>
      <c r="AH471" s="249">
        <f>IF(OR(EXACT(J471,"1A"),EXACT(J471,"1B"),EXACT(J471,"1C"),K471=1),3,100)</f>
        <v>3</v>
      </c>
      <c r="AI471" s="249">
        <f>IF(OR(EXACT(J471,"1A"),EXACT(J471,"1B"),EXACT(J471,"1C")),5,100)</f>
        <v>100</v>
      </c>
      <c r="AJ471" s="269" t="s">
        <v>25707</v>
      </c>
      <c r="AL471" s="220">
        <v>3</v>
      </c>
      <c r="AM471" s="251"/>
      <c r="AQ471" s="267" t="s">
        <v>779</v>
      </c>
    </row>
    <row r="472" spans="1:43" x14ac:dyDescent="0.25">
      <c r="A472" s="192" t="s">
        <v>6569</v>
      </c>
      <c r="B472" s="193">
        <v>472</v>
      </c>
      <c r="C472" s="261" t="s">
        <v>26127</v>
      </c>
      <c r="D472" s="209" t="s">
        <v>6570</v>
      </c>
      <c r="I472" s="367">
        <v>44.6</v>
      </c>
      <c r="V472" s="256">
        <f>IF(O472=1,10,100)</f>
        <v>100</v>
      </c>
      <c r="W472" s="256">
        <f>IF(O472=1,1,IF(O472=2,10,100))</f>
        <v>100</v>
      </c>
      <c r="X472" s="256">
        <f>IF(O472=3,20,100)</f>
        <v>100</v>
      </c>
      <c r="Y472" s="256">
        <f>IF(P472=1,10,100)</f>
        <v>100</v>
      </c>
      <c r="Z472" s="256">
        <f>IF(P472=1,1,IF(P472=2,10,100))</f>
        <v>100</v>
      </c>
      <c r="AA472" s="257">
        <f>IF(OR(EXACT(Q472,"1A"),EXACT(Q472,"1B")),0.1,IF(Q472=2,1,100))</f>
        <v>100</v>
      </c>
      <c r="AB472" s="257">
        <f>IF(OR(EXACT(R472,"1A"),EXACT(R472,"1B")),0.1,IF(R472=2,1,100))</f>
        <v>100</v>
      </c>
      <c r="AC472" s="257">
        <f>IF(OR(EXACT(S472,"1A"),EXACT(S472,"1B")),0.3,IF(S472=2,3,100))</f>
        <v>100</v>
      </c>
      <c r="AF472" s="249">
        <f>IF(OR(OR(EXACT(J472,"1A"),EXACT(J472,"1B"),EXACT(J472,"1C")),K472=1),1,IF(K472=2,10,100))</f>
        <v>100</v>
      </c>
      <c r="AG472" s="249">
        <f>IF(OR(EXACT(J472,"1A"),EXACT(J472,"1B"),EXACT(J472,"1C")),1,IF(J472=2,10,100))</f>
        <v>100</v>
      </c>
      <c r="AH472" s="249">
        <f>IF(OR(EXACT(J472,"1A"),EXACT(J472,"1B"),EXACT(J472,"1C"),K472=1),3,100)</f>
        <v>100</v>
      </c>
      <c r="AI472" s="249">
        <f>IF(OR(EXACT(J472,"1A"),EXACT(J472,"1B"),EXACT(J472,"1C")),5,100)</f>
        <v>100</v>
      </c>
      <c r="AJ472" s="269" t="s">
        <v>26024</v>
      </c>
      <c r="AM472" s="251"/>
      <c r="AQ472" s="199" t="s">
        <v>6565</v>
      </c>
    </row>
    <row r="473" spans="1:43" x14ac:dyDescent="0.25">
      <c r="A473" s="192" t="s">
        <v>6572</v>
      </c>
      <c r="B473" s="193">
        <v>473</v>
      </c>
      <c r="C473" s="192" t="s">
        <v>6571</v>
      </c>
      <c r="D473" s="209" t="s">
        <v>6573</v>
      </c>
      <c r="I473" s="367">
        <v>19</v>
      </c>
      <c r="K473" s="409">
        <v>1</v>
      </c>
      <c r="L473" s="409">
        <v>1</v>
      </c>
      <c r="V473" s="256">
        <f>IF(O473=1,10,100)</f>
        <v>100</v>
      </c>
      <c r="W473" s="256">
        <f>IF(O473=1,1,IF(O473=2,10,100))</f>
        <v>100</v>
      </c>
      <c r="X473" s="256">
        <f>IF(O473=3,20,100)</f>
        <v>100</v>
      </c>
      <c r="Y473" s="256">
        <f>IF(P473=1,10,100)</f>
        <v>100</v>
      </c>
      <c r="Z473" s="256">
        <f>IF(P473=1,1,IF(P473=2,10,100))</f>
        <v>100</v>
      </c>
      <c r="AA473" s="257">
        <f>IF(OR(EXACT(Q473,"1A"),EXACT(Q473,"1B")),0.1,IF(Q473=2,1,100))</f>
        <v>100</v>
      </c>
      <c r="AB473" s="257">
        <f>IF(OR(EXACT(R473,"1A"),EXACT(R473,"1B")),0.1,IF(R473=2,1,100))</f>
        <v>100</v>
      </c>
      <c r="AC473" s="257">
        <f>IF(OR(EXACT(S473,"1A"),EXACT(S473,"1B")),0.3,IF(S473=2,3,100))</f>
        <v>100</v>
      </c>
      <c r="AF473" s="249">
        <f>IF(OR(OR(EXACT(J473,"1A"),EXACT(J473,"1B"),EXACT(J473,"1C")),K473=1),1,IF(K473=2,10,100))</f>
        <v>1</v>
      </c>
      <c r="AG473" s="249">
        <f>IF(OR(EXACT(J473,"1A"),EXACT(J473,"1B"),EXACT(J473,"1C")),1,IF(J473=2,10,100))</f>
        <v>100</v>
      </c>
      <c r="AH473" s="249">
        <f>IF(OR(EXACT(J473,"1A"),EXACT(J473,"1B"),EXACT(J473,"1C"),K473=1),3,100)</f>
        <v>3</v>
      </c>
      <c r="AI473" s="249">
        <f>IF(OR(EXACT(J473,"1A"),EXACT(J473,"1B"),EXACT(J473,"1C")),5,100)</f>
        <v>100</v>
      </c>
      <c r="AJ473" s="269" t="s">
        <v>25707</v>
      </c>
      <c r="AL473" s="220">
        <v>4</v>
      </c>
      <c r="AM473" s="251"/>
      <c r="AQ473" s="199" t="s">
        <v>779</v>
      </c>
    </row>
    <row r="474" spans="1:43" x14ac:dyDescent="0.25">
      <c r="A474" s="192" t="s">
        <v>6575</v>
      </c>
      <c r="B474" s="193">
        <v>474</v>
      </c>
      <c r="C474" s="192" t="s">
        <v>6574</v>
      </c>
      <c r="D474" s="209" t="s">
        <v>6576</v>
      </c>
      <c r="I474" s="367">
        <v>117</v>
      </c>
      <c r="V474" s="256">
        <f>IF(O474=1,10,100)</f>
        <v>100</v>
      </c>
      <c r="W474" s="256">
        <f>IF(O474=1,1,IF(O474=2,10,100))</f>
        <v>100</v>
      </c>
      <c r="X474" s="256">
        <f>IF(O474=3,20,100)</f>
        <v>100</v>
      </c>
      <c r="Y474" s="256">
        <f>IF(P474=1,10,100)</f>
        <v>100</v>
      </c>
      <c r="Z474" s="256">
        <f>IF(P474=1,1,IF(P474=2,10,100))</f>
        <v>100</v>
      </c>
      <c r="AA474" s="257">
        <f>IF(OR(EXACT(Q474,"1A"),EXACT(Q474,"1B")),0.1,IF(Q474=2,1,100))</f>
        <v>100</v>
      </c>
      <c r="AB474" s="257">
        <f>IF(OR(EXACT(R474,"1A"),EXACT(R474,"1B")),0.1,IF(R474=2,1,100))</f>
        <v>100</v>
      </c>
      <c r="AC474" s="257">
        <f>IF(OR(EXACT(S474,"1A"),EXACT(S474,"1B")),0.3,IF(S474=2,3,100))</f>
        <v>100</v>
      </c>
      <c r="AF474" s="249">
        <f>IF(OR(OR(EXACT(J474,"1A"),EXACT(J474,"1B"),EXACT(J474,"1C")),K474=1),1,IF(K474=2,10,100))</f>
        <v>100</v>
      </c>
      <c r="AG474" s="249">
        <f>IF(OR(EXACT(J474,"1A"),EXACT(J474,"1B"),EXACT(J474,"1C")),1,IF(J474=2,10,100))</f>
        <v>100</v>
      </c>
      <c r="AH474" s="249">
        <f>IF(OR(EXACT(J474,"1A"),EXACT(J474,"1B"),EXACT(J474,"1C"),K474=1),3,100)</f>
        <v>100</v>
      </c>
      <c r="AI474" s="249">
        <f>IF(OR(EXACT(J474,"1A"),EXACT(J474,"1B"),EXACT(J474,"1C")),5,100)</f>
        <v>100</v>
      </c>
      <c r="AJ474" s="269" t="s">
        <v>25609</v>
      </c>
      <c r="AM474" s="251"/>
      <c r="AQ474" s="199" t="s">
        <v>6565</v>
      </c>
    </row>
    <row r="475" spans="1:43" x14ac:dyDescent="0.25">
      <c r="A475" s="192" t="s">
        <v>6577</v>
      </c>
      <c r="B475" s="193">
        <v>475</v>
      </c>
      <c r="C475" s="261" t="s">
        <v>26128</v>
      </c>
      <c r="D475" s="209" t="s">
        <v>6578</v>
      </c>
      <c r="I475" s="367">
        <v>44.6</v>
      </c>
      <c r="V475" s="256">
        <f>IF(O475=1,10,100)</f>
        <v>100</v>
      </c>
      <c r="W475" s="256">
        <f>IF(O475=1,1,IF(O475=2,10,100))</f>
        <v>100</v>
      </c>
      <c r="X475" s="256">
        <f>IF(O475=3,20,100)</f>
        <v>100</v>
      </c>
      <c r="Y475" s="256">
        <f>IF(P475=1,10,100)</f>
        <v>100</v>
      </c>
      <c r="Z475" s="256">
        <f>IF(P475=1,1,IF(P475=2,10,100))</f>
        <v>100</v>
      </c>
      <c r="AA475" s="257">
        <f>IF(OR(EXACT(Q475,"1A"),EXACT(Q475,"1B")),0.1,IF(Q475=2,1,100))</f>
        <v>100</v>
      </c>
      <c r="AB475" s="257">
        <f>IF(OR(EXACT(R475,"1A"),EXACT(R475,"1B")),0.1,IF(R475=2,1,100))</f>
        <v>100</v>
      </c>
      <c r="AC475" s="257">
        <f>IF(OR(EXACT(S475,"1A"),EXACT(S475,"1B")),0.3,IF(S475=2,3,100))</f>
        <v>100</v>
      </c>
      <c r="AF475" s="249">
        <f>IF(OR(OR(EXACT(J475,"1A"),EXACT(J475,"1B"),EXACT(J475,"1C")),K475=1),1,IF(K475=2,10,100))</f>
        <v>100</v>
      </c>
      <c r="AG475" s="249">
        <f>IF(OR(EXACT(J475,"1A"),EXACT(J475,"1B"),EXACT(J475,"1C")),1,IF(J475=2,10,100))</f>
        <v>100</v>
      </c>
      <c r="AH475" s="249">
        <f>IF(OR(EXACT(J475,"1A"),EXACT(J475,"1B"),EXACT(J475,"1C"),K475=1),3,100)</f>
        <v>100</v>
      </c>
      <c r="AI475" s="249">
        <f>IF(OR(EXACT(J475,"1A"),EXACT(J475,"1B"),EXACT(J475,"1C")),5,100)</f>
        <v>100</v>
      </c>
      <c r="AJ475" s="269" t="s">
        <v>26024</v>
      </c>
      <c r="AM475" s="251"/>
      <c r="AQ475" s="199" t="s">
        <v>6565</v>
      </c>
    </row>
    <row r="476" spans="1:43" x14ac:dyDescent="0.25">
      <c r="A476" s="192" t="s">
        <v>6579</v>
      </c>
      <c r="B476" s="193">
        <v>476</v>
      </c>
      <c r="C476" s="261" t="s">
        <v>26129</v>
      </c>
      <c r="D476" s="209" t="s">
        <v>6580</v>
      </c>
      <c r="I476" s="367">
        <v>23</v>
      </c>
      <c r="K476" s="409">
        <v>2</v>
      </c>
      <c r="L476" s="415">
        <v>1</v>
      </c>
      <c r="V476" s="256">
        <f>IF(O476=1,10,100)</f>
        <v>100</v>
      </c>
      <c r="W476" s="256">
        <f>IF(O476=1,1,IF(O476=2,10,100))</f>
        <v>100</v>
      </c>
      <c r="X476" s="256">
        <f>IF(O476=3,20,100)</f>
        <v>100</v>
      </c>
      <c r="Y476" s="256">
        <f>IF(P476=1,10,100)</f>
        <v>100</v>
      </c>
      <c r="Z476" s="256">
        <f>IF(P476=1,1,IF(P476=2,10,100))</f>
        <v>100</v>
      </c>
      <c r="AA476" s="257">
        <f>IF(OR(EXACT(Q476,"1A"),EXACT(Q476,"1B")),0.1,IF(Q476=2,1,100))</f>
        <v>100</v>
      </c>
      <c r="AB476" s="257">
        <f>IF(OR(EXACT(R476,"1A"),EXACT(R476,"1B")),0.1,IF(R476=2,1,100))</f>
        <v>100</v>
      </c>
      <c r="AC476" s="257">
        <f>IF(OR(EXACT(S476,"1A"),EXACT(S476,"1B")),0.3,IF(S476=2,3,100))</f>
        <v>100</v>
      </c>
      <c r="AF476" s="249">
        <f>IF(OR(OR(EXACT(J476,"1A"),EXACT(J476,"1B"),EXACT(J476,"1C")),K476=1),1,IF(K476=2,10,100))</f>
        <v>10</v>
      </c>
      <c r="AG476" s="249">
        <f>IF(OR(EXACT(J476,"1A"),EXACT(J476,"1B"),EXACT(J476,"1C")),1,IF(J476=2,10,100))</f>
        <v>100</v>
      </c>
      <c r="AH476" s="249">
        <f>IF(OR(EXACT(J476,"1A"),EXACT(J476,"1B"),EXACT(J476,"1C"),K476=1),3,100)</f>
        <v>100</v>
      </c>
      <c r="AI476" s="249">
        <f>IF(OR(EXACT(J476,"1A"),EXACT(J476,"1B"),EXACT(J476,"1C")),5,100)</f>
        <v>100</v>
      </c>
      <c r="AJ476" s="269" t="s">
        <v>25591</v>
      </c>
      <c r="AL476" s="220">
        <v>4</v>
      </c>
      <c r="AM476" s="251"/>
      <c r="AQ476" s="199" t="s">
        <v>779</v>
      </c>
    </row>
    <row r="477" spans="1:43" x14ac:dyDescent="0.25">
      <c r="A477" s="192" t="s">
        <v>6581</v>
      </c>
      <c r="B477" s="193">
        <v>477</v>
      </c>
      <c r="C477" s="261" t="s">
        <v>26130</v>
      </c>
      <c r="D477" s="209" t="s">
        <v>6582</v>
      </c>
      <c r="I477" s="367">
        <v>117</v>
      </c>
      <c r="V477" s="256">
        <f>IF(O477=1,10,100)</f>
        <v>100</v>
      </c>
      <c r="W477" s="256">
        <f>IF(O477=1,1,IF(O477=2,10,100))</f>
        <v>100</v>
      </c>
      <c r="X477" s="256">
        <f>IF(O477=3,20,100)</f>
        <v>100</v>
      </c>
      <c r="Y477" s="256">
        <f>IF(P477=1,10,100)</f>
        <v>100</v>
      </c>
      <c r="Z477" s="256">
        <f>IF(P477=1,1,IF(P477=2,10,100))</f>
        <v>100</v>
      </c>
      <c r="AA477" s="257">
        <f>IF(OR(EXACT(Q477,"1A"),EXACT(Q477,"1B")),0.1,IF(Q477=2,1,100))</f>
        <v>100</v>
      </c>
      <c r="AB477" s="257">
        <f>IF(OR(EXACT(R477,"1A"),EXACT(R477,"1B")),0.1,IF(R477=2,1,100))</f>
        <v>100</v>
      </c>
      <c r="AC477" s="257">
        <f>IF(OR(EXACT(S477,"1A"),EXACT(S477,"1B")),0.3,IF(S477=2,3,100))</f>
        <v>100</v>
      </c>
      <c r="AF477" s="249">
        <f>IF(OR(OR(EXACT(J477,"1A"),EXACT(J477,"1B"),EXACT(J477,"1C")),K477=1),1,IF(K477=2,10,100))</f>
        <v>100</v>
      </c>
      <c r="AG477" s="249">
        <f>IF(OR(EXACT(J477,"1A"),EXACT(J477,"1B"),EXACT(J477,"1C")),1,IF(J477=2,10,100))</f>
        <v>100</v>
      </c>
      <c r="AH477" s="249">
        <f>IF(OR(EXACT(J477,"1A"),EXACT(J477,"1B"),EXACT(J477,"1C"),K477=1),3,100)</f>
        <v>100</v>
      </c>
      <c r="AI477" s="249">
        <f>IF(OR(EXACT(J477,"1A"),EXACT(J477,"1B"),EXACT(J477,"1C")),5,100)</f>
        <v>100</v>
      </c>
      <c r="AJ477" s="269" t="s">
        <v>25806</v>
      </c>
      <c r="AM477" s="251"/>
      <c r="AQ477" s="199" t="s">
        <v>6565</v>
      </c>
    </row>
    <row r="478" spans="1:43" x14ac:dyDescent="0.25">
      <c r="A478" s="192" t="s">
        <v>6583</v>
      </c>
      <c r="B478" s="193">
        <v>478</v>
      </c>
      <c r="C478" s="261" t="s">
        <v>26131</v>
      </c>
      <c r="D478" s="209" t="s">
        <v>6584</v>
      </c>
      <c r="I478" s="367">
        <v>117</v>
      </c>
      <c r="V478" s="256">
        <f>IF(O478=1,10,100)</f>
        <v>100</v>
      </c>
      <c r="W478" s="256">
        <f>IF(O478=1,1,IF(O478=2,10,100))</f>
        <v>100</v>
      </c>
      <c r="X478" s="256">
        <f>IF(O478=3,20,100)</f>
        <v>100</v>
      </c>
      <c r="Y478" s="256">
        <f>IF(P478=1,10,100)</f>
        <v>100</v>
      </c>
      <c r="Z478" s="256">
        <f>IF(P478=1,1,IF(P478=2,10,100))</f>
        <v>100</v>
      </c>
      <c r="AA478" s="257">
        <f>IF(OR(EXACT(Q478,"1A"),EXACT(Q478,"1B")),0.1,IF(Q478=2,1,100))</f>
        <v>100</v>
      </c>
      <c r="AB478" s="257">
        <f>IF(OR(EXACT(R478,"1A"),EXACT(R478,"1B")),0.1,IF(R478=2,1,100))</f>
        <v>100</v>
      </c>
      <c r="AC478" s="257">
        <f>IF(OR(EXACT(S478,"1A"),EXACT(S478,"1B")),0.3,IF(S478=2,3,100))</f>
        <v>100</v>
      </c>
      <c r="AF478" s="249">
        <f>IF(OR(OR(EXACT(J478,"1A"),EXACT(J478,"1B"),EXACT(J478,"1C")),K478=1),1,IF(K478=2,10,100))</f>
        <v>100</v>
      </c>
      <c r="AG478" s="249">
        <f>IF(OR(EXACT(J478,"1A"),EXACT(J478,"1B"),EXACT(J478,"1C")),1,IF(J478=2,10,100))</f>
        <v>100</v>
      </c>
      <c r="AH478" s="249">
        <f>IF(OR(EXACT(J478,"1A"),EXACT(J478,"1B"),EXACT(J478,"1C"),K478=1),3,100)</f>
        <v>100</v>
      </c>
      <c r="AI478" s="249">
        <f>IF(OR(EXACT(J478,"1A"),EXACT(J478,"1B"),EXACT(J478,"1C")),5,100)</f>
        <v>100</v>
      </c>
      <c r="AJ478" s="269" t="s">
        <v>25806</v>
      </c>
      <c r="AM478" s="251"/>
      <c r="AQ478" s="199" t="s">
        <v>6565</v>
      </c>
    </row>
    <row r="479" spans="1:43" x14ac:dyDescent="0.25">
      <c r="A479" s="245" t="s">
        <v>6594</v>
      </c>
      <c r="B479" s="193">
        <v>479</v>
      </c>
      <c r="C479" s="261" t="s">
        <v>6595</v>
      </c>
      <c r="D479" s="209" t="s">
        <v>6596</v>
      </c>
      <c r="F479" s="220">
        <v>4</v>
      </c>
      <c r="I479" s="367">
        <v>35</v>
      </c>
      <c r="J479" s="409">
        <v>2</v>
      </c>
      <c r="K479" s="412">
        <v>1</v>
      </c>
      <c r="V479" s="256">
        <f>IF(O479=1,10,100)</f>
        <v>100</v>
      </c>
      <c r="W479" s="256">
        <f>IF(O479=1,1,IF(O479=2,10,100))</f>
        <v>100</v>
      </c>
      <c r="X479" s="256">
        <f>IF(O479=3,20,100)</f>
        <v>100</v>
      </c>
      <c r="Y479" s="256">
        <f>IF(P479=1,10,100)</f>
        <v>100</v>
      </c>
      <c r="Z479" s="256">
        <f>IF(P479=1,1,IF(P479=2,10,100))</f>
        <v>100</v>
      </c>
      <c r="AA479" s="257">
        <f>IF(OR(EXACT(Q479,"1A"),EXACT(Q479,"1B")),0.1,IF(Q479=2,1,100))</f>
        <v>100</v>
      </c>
      <c r="AB479" s="257">
        <f>IF(OR(EXACT(R479,"1A"),EXACT(R479,"1B")),0.1,IF(R479=2,1,100))</f>
        <v>100</v>
      </c>
      <c r="AC479" s="257">
        <f>IF(OR(EXACT(S479,"1A"),EXACT(S479,"1B")),0.3,IF(S479=2,3,100))</f>
        <v>100</v>
      </c>
      <c r="AF479" s="258">
        <v>5</v>
      </c>
      <c r="AG479" s="249">
        <f>IF(OR(EXACT(J479,"1A"),EXACT(J479,"1B"),EXACT(J479,"1C")),1,IF(J479=2,10,100))</f>
        <v>10</v>
      </c>
      <c r="AH479" s="289">
        <v>10</v>
      </c>
      <c r="AI479" s="249">
        <f>IF(OR(EXACT(J479,"1A"),EXACT(J479,"1B"),EXACT(J479,"1C")),5,100)</f>
        <v>100</v>
      </c>
      <c r="AJ479" s="269" t="s">
        <v>26067</v>
      </c>
      <c r="AM479" s="251"/>
      <c r="AQ479" s="199" t="s">
        <v>779</v>
      </c>
    </row>
    <row r="480" spans="1:43" x14ac:dyDescent="0.25">
      <c r="A480" s="245" t="s">
        <v>26332</v>
      </c>
      <c r="B480" s="193">
        <v>480</v>
      </c>
      <c r="C480" s="336" t="s">
        <v>26340</v>
      </c>
      <c r="D480" s="209" t="s">
        <v>26339</v>
      </c>
      <c r="I480" s="367"/>
      <c r="K480" s="412">
        <v>2</v>
      </c>
      <c r="V480" s="256">
        <f>IF(O480=1,10,100)</f>
        <v>100</v>
      </c>
      <c r="W480" s="256">
        <f>IF(O480=1,1,IF(O480=2,10,100))</f>
        <v>100</v>
      </c>
      <c r="X480" s="256">
        <f>IF(O480=3,20,100)</f>
        <v>100</v>
      </c>
      <c r="Y480" s="256">
        <f>IF(P480=1,10,100)</f>
        <v>100</v>
      </c>
      <c r="Z480" s="256">
        <f>IF(P480=1,1,IF(P480=2,10,100))</f>
        <v>100</v>
      </c>
      <c r="AA480" s="257">
        <f>IF(OR(EXACT(Q480,"1A"),EXACT(Q480,"1B")),0.1,IF(Q480=2,1,100))</f>
        <v>100</v>
      </c>
      <c r="AB480" s="257">
        <f>IF(OR(EXACT(R480,"1A"),EXACT(R480,"1B")),0.1,IF(R480=2,1,100))</f>
        <v>100</v>
      </c>
      <c r="AC480" s="257">
        <f>IF(OR(EXACT(S480,"1A"),EXACT(S480,"1B")),0.3,IF(S480=2,3,100))</f>
        <v>100</v>
      </c>
      <c r="AF480" s="249">
        <f>IF(OR(OR(EXACT(J480,"1A"),EXACT(J480,"1B"),EXACT(J480,"1C")),K480=1),1,IF(K480=2,10,100))</f>
        <v>10</v>
      </c>
      <c r="AG480" s="249">
        <f>IF(OR(EXACT(J480,"1A"),EXACT(J480,"1B"),EXACT(J480,"1C")),1,IF(J480=2,10,100))</f>
        <v>100</v>
      </c>
      <c r="AH480" s="249">
        <f>IF(OR(EXACT(J480,"1A"),EXACT(J480,"1B"),EXACT(J480,"1C"),K480=1),3,100)</f>
        <v>100</v>
      </c>
      <c r="AI480" s="249">
        <f>IF(OR(EXACT(J480,"1A"),EXACT(J480,"1B"),EXACT(J480,"1C")),5,100)</f>
        <v>100</v>
      </c>
      <c r="AJ480" s="269"/>
      <c r="AM480" s="251"/>
      <c r="AQ480" s="199" t="s">
        <v>779</v>
      </c>
    </row>
    <row r="481" spans="1:44" x14ac:dyDescent="0.25">
      <c r="A481" s="245" t="s">
        <v>26334</v>
      </c>
      <c r="B481" s="193">
        <v>481</v>
      </c>
      <c r="C481" s="336" t="s">
        <v>26344</v>
      </c>
      <c r="D481" s="209" t="s">
        <v>26345</v>
      </c>
      <c r="I481" s="367"/>
      <c r="J481" s="409">
        <v>2</v>
      </c>
      <c r="K481" s="412">
        <v>2</v>
      </c>
      <c r="V481" s="256">
        <f>IF(O481=1,10,100)</f>
        <v>100</v>
      </c>
      <c r="W481" s="256">
        <f>IF(O481=1,1,IF(O481=2,10,100))</f>
        <v>100</v>
      </c>
      <c r="X481" s="256">
        <f>IF(O481=3,20,100)</f>
        <v>100</v>
      </c>
      <c r="Y481" s="256">
        <f>IF(P481=1,10,100)</f>
        <v>100</v>
      </c>
      <c r="Z481" s="256">
        <f>IF(P481=1,1,IF(P481=2,10,100))</f>
        <v>100</v>
      </c>
      <c r="AA481" s="257">
        <f>IF(OR(EXACT(Q481,"1A"),EXACT(Q481,"1B")),0.1,IF(Q481=2,1,100))</f>
        <v>100</v>
      </c>
      <c r="AB481" s="257">
        <f>IF(OR(EXACT(R481,"1A"),EXACT(R481,"1B")),0.1,IF(R481=2,1,100))</f>
        <v>100</v>
      </c>
      <c r="AC481" s="257">
        <f>IF(OR(EXACT(S481,"1A"),EXACT(S481,"1B")),0.3,IF(S481=2,3,100))</f>
        <v>100</v>
      </c>
      <c r="AF481" s="249">
        <f>IF(OR(OR(EXACT(J481,"1A"),EXACT(J481,"1B"),EXACT(J481,"1C")),K481=1),1,IF(K481=2,10,100))</f>
        <v>10</v>
      </c>
      <c r="AG481" s="249">
        <f>IF(OR(EXACT(J481,"1A"),EXACT(J481,"1B"),EXACT(J481,"1C")),1,IF(J481=2,10,100))</f>
        <v>10</v>
      </c>
      <c r="AH481" s="249">
        <f>IF(OR(EXACT(J481,"1A"),EXACT(J481,"1B"),EXACT(J481,"1C"),K481=1),3,100)</f>
        <v>100</v>
      </c>
      <c r="AI481" s="249">
        <f>IF(OR(EXACT(J481,"1A"),EXACT(J481,"1B"),EXACT(J481,"1C")),5,100)</f>
        <v>100</v>
      </c>
      <c r="AJ481" s="269"/>
      <c r="AL481" s="220">
        <v>2</v>
      </c>
      <c r="AM481" s="251"/>
      <c r="AQ481" s="199" t="s">
        <v>6616</v>
      </c>
    </row>
    <row r="482" spans="1:44" x14ac:dyDescent="0.25">
      <c r="A482" s="192" t="s">
        <v>1685</v>
      </c>
      <c r="B482" s="193">
        <v>482</v>
      </c>
      <c r="C482" s="261" t="s">
        <v>26132</v>
      </c>
      <c r="D482" s="209" t="s">
        <v>6602</v>
      </c>
      <c r="E482" s="253" t="s">
        <v>789</v>
      </c>
      <c r="H482" s="209">
        <v>4</v>
      </c>
      <c r="I482" s="367">
        <v>23</v>
      </c>
      <c r="J482" s="409">
        <v>2</v>
      </c>
      <c r="V482" s="256">
        <f>IF(O482=1,10,100)</f>
        <v>100</v>
      </c>
      <c r="W482" s="256">
        <f>IF(O482=1,1,IF(O482=2,10,100))</f>
        <v>100</v>
      </c>
      <c r="X482" s="256">
        <f>IF(O482=3,20,100)</f>
        <v>100</v>
      </c>
      <c r="Y482" s="256">
        <f>IF(P482=1,10,100)</f>
        <v>100</v>
      </c>
      <c r="Z482" s="256">
        <f>IF(P482=1,1,IF(P482=2,10,100))</f>
        <v>100</v>
      </c>
      <c r="AA482" s="257">
        <f>IF(OR(EXACT(Q482,"1A"),EXACT(Q482,"1B")),0.1,IF(Q482=2,1,100))</f>
        <v>100</v>
      </c>
      <c r="AB482" s="257">
        <f>IF(OR(EXACT(R482,"1A"),EXACT(R482,"1B")),0.1,IF(R482=2,1,100))</f>
        <v>100</v>
      </c>
      <c r="AC482" s="257">
        <f>IF(OR(EXACT(S482,"1A"),EXACT(S482,"1B")),0.3,IF(S482=2,3,100))</f>
        <v>100</v>
      </c>
      <c r="AF482" s="249">
        <f>IF(OR(OR(EXACT(J482,"1A"),EXACT(J482,"1B"),EXACT(J482,"1C")),K482=1),1,IF(K482=2,10,100))</f>
        <v>100</v>
      </c>
      <c r="AG482" s="249">
        <f>IF(OR(EXACT(J482,"1A"),EXACT(J482,"1B"),EXACT(J482,"1C")),1,IF(J482=2,10,100))</f>
        <v>10</v>
      </c>
      <c r="AH482" s="249">
        <f>IF(OR(EXACT(J482,"1A"),EXACT(J482,"1B"),EXACT(J482,"1C"),K482=1),3,100)</f>
        <v>100</v>
      </c>
      <c r="AI482" s="249">
        <f>IF(OR(EXACT(J482,"1A"),EXACT(J482,"1B"),EXACT(J482,"1C")),5,100)</f>
        <v>100</v>
      </c>
      <c r="AJ482" s="269" t="s">
        <v>26133</v>
      </c>
      <c r="AL482" s="220">
        <v>2</v>
      </c>
      <c r="AM482" s="251"/>
      <c r="AQ482" s="199" t="s">
        <v>6603</v>
      </c>
    </row>
    <row r="483" spans="1:44" x14ac:dyDescent="0.25">
      <c r="A483" s="192" t="s">
        <v>2733</v>
      </c>
      <c r="B483" s="193">
        <v>483</v>
      </c>
      <c r="C483" s="261" t="s">
        <v>26134</v>
      </c>
      <c r="D483" s="209" t="s">
        <v>6604</v>
      </c>
      <c r="F483" s="220">
        <v>4</v>
      </c>
      <c r="H483" s="209">
        <v>4</v>
      </c>
      <c r="I483" s="367">
        <v>4.2</v>
      </c>
      <c r="J483" s="409">
        <v>2</v>
      </c>
      <c r="K483" s="409">
        <v>2</v>
      </c>
      <c r="L483" s="412">
        <v>1</v>
      </c>
      <c r="O483" s="409">
        <v>3</v>
      </c>
      <c r="V483" s="275">
        <f>IF(O483=1,10,100)</f>
        <v>100</v>
      </c>
      <c r="W483" s="275">
        <f>IF(O483=1,1,IF(O483=2,10,100))</f>
        <v>100</v>
      </c>
      <c r="X483" s="275">
        <f>IF(O483=3,20,100)</f>
        <v>20</v>
      </c>
      <c r="Y483" s="256">
        <f>IF(O483=1,10,100)</f>
        <v>100</v>
      </c>
      <c r="Z483" s="256">
        <f>IF(O483=1,1,IF(O483=2,10,100))</f>
        <v>100</v>
      </c>
      <c r="AA483" s="257">
        <f>IF(OR(EXACT(Q483,"1A"),EXACT(Q483,"1B")),0.1,IF(Q483=2,1,100))</f>
        <v>100</v>
      </c>
      <c r="AB483" s="257">
        <f>IF(OR(EXACT(R483,"1A"),EXACT(R483,"1B")),0.1,IF(R483=2,1,100))</f>
        <v>100</v>
      </c>
      <c r="AC483" s="257">
        <f>IF(OR(EXACT(S483,"1A"),EXACT(S483,"1B")),0.3,IF(S483=2,3,100))</f>
        <v>100</v>
      </c>
      <c r="AF483" s="249">
        <f>IF(OR(OR(EXACT(J483,"1A"),EXACT(J483,"1B"),EXACT(J483,"1C")),K483=1),1,IF(K483=2,10,100))</f>
        <v>10</v>
      </c>
      <c r="AG483" s="249">
        <f>IF(OR(EXACT(J483,"1A"),EXACT(J483,"1B"),EXACT(J483,"1C")),1,IF(J483=2,10,100))</f>
        <v>10</v>
      </c>
      <c r="AH483" s="249">
        <f>IF(OR(EXACT(J483,"1A"),EXACT(J483,"1B"),EXACT(J483,"1C"),K483=1),3,100)</f>
        <v>100</v>
      </c>
      <c r="AI483" s="249">
        <f>IF(OR(EXACT(J483,"1A"),EXACT(J483,"1B"),EXACT(J483,"1C")),5,100)</f>
        <v>100</v>
      </c>
      <c r="AJ483" s="269" t="s">
        <v>26067</v>
      </c>
      <c r="AK483" s="220">
        <v>1</v>
      </c>
      <c r="AL483" s="220">
        <v>1</v>
      </c>
      <c r="AM483" s="251"/>
      <c r="AN483" s="220">
        <v>1</v>
      </c>
      <c r="AO483" s="220">
        <v>1</v>
      </c>
      <c r="AQ483" s="199" t="s">
        <v>6605</v>
      </c>
    </row>
    <row r="484" spans="1:44" x14ac:dyDescent="0.25">
      <c r="A484" s="192" t="s">
        <v>2145</v>
      </c>
      <c r="B484" s="193">
        <v>484</v>
      </c>
      <c r="C484" s="261" t="s">
        <v>26135</v>
      </c>
      <c r="D484" s="209" t="s">
        <v>6606</v>
      </c>
      <c r="F484" s="220">
        <v>4</v>
      </c>
      <c r="I484" s="367"/>
      <c r="J484" s="412">
        <v>2</v>
      </c>
      <c r="K484" s="412"/>
      <c r="L484" s="412">
        <v>1</v>
      </c>
      <c r="V484" s="256">
        <f>IF(O484=1,10,100)</f>
        <v>100</v>
      </c>
      <c r="W484" s="256">
        <f>IF(O484=1,1,IF(O484=2,10,100))</f>
        <v>100</v>
      </c>
      <c r="X484" s="256">
        <f>IF(O484=3,20,100)</f>
        <v>100</v>
      </c>
      <c r="Y484" s="256">
        <f>IF(P484=1,10,100)</f>
        <v>100</v>
      </c>
      <c r="Z484" s="256">
        <f>IF(P484=1,1,IF(P484=2,10,100))</f>
        <v>100</v>
      </c>
      <c r="AA484" s="257">
        <f>IF(OR(EXACT(Q484,"1A"),EXACT(Q484,"1B")),0.1,IF(Q484=2,1,100))</f>
        <v>100</v>
      </c>
      <c r="AB484" s="257">
        <f>IF(OR(EXACT(R484,"1A"),EXACT(R484,"1B")),0.1,IF(R484=2,1,100))</f>
        <v>100</v>
      </c>
      <c r="AC484" s="257">
        <f>IF(OR(EXACT(S484,"1A"),EXACT(S484,"1B")),0.3,IF(S484=2,3,100))</f>
        <v>100</v>
      </c>
      <c r="AF484" s="249">
        <f>IF(OR(OR(EXACT(J484,"1A"),EXACT(J484,"1B"),EXACT(J484,"1C")),K484=1),1,IF(K484=2,10,100))</f>
        <v>100</v>
      </c>
      <c r="AG484" s="249">
        <f>IF(OR(EXACT(J484,"1A"),EXACT(J484,"1B"),EXACT(J484,"1C")),1,IF(J484=2,10,100))</f>
        <v>10</v>
      </c>
      <c r="AH484" s="249">
        <f>IF(OR(EXACT(J484,"1A"),EXACT(J484,"1B"),EXACT(J484,"1C"),K484=1),3,100)</f>
        <v>100</v>
      </c>
      <c r="AI484" s="249">
        <f>IF(OR(EXACT(J484,"1A"),EXACT(J484,"1B"),EXACT(J484,"1C")),5,100)</f>
        <v>100</v>
      </c>
      <c r="AJ484" s="251"/>
      <c r="AL484" s="220">
        <v>2</v>
      </c>
      <c r="AM484" s="251"/>
      <c r="AQ484" s="199" t="s">
        <v>6607</v>
      </c>
    </row>
    <row r="485" spans="1:44" x14ac:dyDescent="0.25">
      <c r="A485" s="192" t="s">
        <v>1579</v>
      </c>
      <c r="B485" s="193">
        <v>485</v>
      </c>
      <c r="C485" s="261" t="s">
        <v>26136</v>
      </c>
      <c r="D485" s="209" t="s">
        <v>6608</v>
      </c>
      <c r="I485" s="367">
        <v>46.1</v>
      </c>
      <c r="K485" s="409">
        <v>2</v>
      </c>
      <c r="Q485" s="409">
        <v>2</v>
      </c>
      <c r="V485" s="256">
        <f>IF(O485=1,10,100)</f>
        <v>100</v>
      </c>
      <c r="W485" s="256">
        <f>IF(O485=1,1,IF(O485=2,10,100))</f>
        <v>100</v>
      </c>
      <c r="X485" s="256">
        <f>IF(O485=3,20,100)</f>
        <v>100</v>
      </c>
      <c r="Y485" s="256">
        <f>IF(P485=1,10,100)</f>
        <v>100</v>
      </c>
      <c r="Z485" s="256">
        <f>IF(P485=1,1,IF(P485=2,10,100))</f>
        <v>100</v>
      </c>
      <c r="AA485" s="257">
        <f>IF(OR(EXACT(Q485,"1A"),EXACT(Q485,"1B")),0.1,IF(Q485=2,1,100))</f>
        <v>1</v>
      </c>
      <c r="AB485" s="257">
        <f>IF(OR(EXACT(R485,"1A"),EXACT(R485,"1B")),0.1,IF(R485=2,1,100))</f>
        <v>100</v>
      </c>
      <c r="AC485" s="257">
        <f>IF(OR(EXACT(S485,"1A"),EXACT(S485,"1B")),0.3,IF(S485=2,3,100))</f>
        <v>100</v>
      </c>
      <c r="AF485" s="249">
        <f>IF(OR(OR(EXACT(J485,"1A"),EXACT(J485,"1B"),EXACT(J485,"1C")),K485=1),1,IF(K485=2,10,100))</f>
        <v>10</v>
      </c>
      <c r="AG485" s="249">
        <f>IF(OR(EXACT(J485,"1A"),EXACT(J485,"1B"),EXACT(J485,"1C")),1,IF(J485=2,10,100))</f>
        <v>100</v>
      </c>
      <c r="AH485" s="249">
        <f>IF(OR(EXACT(J485,"1A"),EXACT(J485,"1B"),EXACT(J485,"1C"),K485=1),3,100)</f>
        <v>100</v>
      </c>
      <c r="AI485" s="249">
        <f>IF(OR(EXACT(J485,"1A"),EXACT(J485,"1B"),EXACT(J485,"1C")),5,100)</f>
        <v>100</v>
      </c>
      <c r="AJ485" s="269" t="s">
        <v>25806</v>
      </c>
      <c r="AK485" s="220">
        <v>1</v>
      </c>
      <c r="AL485" s="220">
        <v>1</v>
      </c>
      <c r="AM485" s="251"/>
      <c r="AQ485" s="199" t="s">
        <v>6609</v>
      </c>
      <c r="AR485" s="220">
        <v>64</v>
      </c>
    </row>
    <row r="486" spans="1:44" x14ac:dyDescent="0.25">
      <c r="A486" s="192" t="s">
        <v>6610</v>
      </c>
      <c r="B486" s="193">
        <v>486</v>
      </c>
      <c r="C486" s="261" t="s">
        <v>26137</v>
      </c>
      <c r="D486" s="209" t="s">
        <v>6611</v>
      </c>
      <c r="I486" s="367"/>
      <c r="L486" s="409">
        <v>1</v>
      </c>
      <c r="V486" s="256">
        <f>IF(O486=1,10,100)</f>
        <v>100</v>
      </c>
      <c r="W486" s="256">
        <f>IF(O486=1,1,IF(O486=2,10,100))</f>
        <v>100</v>
      </c>
      <c r="X486" s="256">
        <f>IF(O486=3,20,100)</f>
        <v>100</v>
      </c>
      <c r="Y486" s="256">
        <f>IF(P486=1,10,100)</f>
        <v>100</v>
      </c>
      <c r="Z486" s="256">
        <f>IF(P486=1,1,IF(P486=2,10,100))</f>
        <v>100</v>
      </c>
      <c r="AA486" s="257">
        <f>IF(OR(EXACT(Q486,"1A"),EXACT(Q486,"1B")),0.1,IF(Q486=2,1,100))</f>
        <v>100</v>
      </c>
      <c r="AB486" s="257">
        <f>IF(OR(EXACT(R486,"1A"),EXACT(R486,"1B")),0.1,IF(R486=2,1,100))</f>
        <v>100</v>
      </c>
      <c r="AC486" s="257">
        <f>IF(OR(EXACT(S486,"1A"),EXACT(S486,"1B")),0.3,IF(S486=2,3,100))</f>
        <v>100</v>
      </c>
      <c r="AF486" s="249">
        <f>IF(OR(OR(EXACT(J486,"1A"),EXACT(J486,"1B"),EXACT(J486,"1C")),K486=1),1,IF(K486=2,10,100))</f>
        <v>100</v>
      </c>
      <c r="AG486" s="249">
        <f>IF(OR(EXACT(J486,"1A"),EXACT(J486,"1B"),EXACT(J486,"1C")),1,IF(J486=2,10,100))</f>
        <v>100</v>
      </c>
      <c r="AH486" s="249">
        <f>IF(OR(EXACT(J486,"1A"),EXACT(J486,"1B"),EXACT(J486,"1C"),K486=1),3,100)</f>
        <v>100</v>
      </c>
      <c r="AI486" s="249">
        <f>IF(OR(EXACT(J486,"1A"),EXACT(J486,"1B"),EXACT(J486,"1C")),5,100)</f>
        <v>100</v>
      </c>
      <c r="AJ486" s="269"/>
      <c r="AL486" s="220">
        <v>1</v>
      </c>
      <c r="AM486" s="251"/>
      <c r="AQ486" s="199" t="s">
        <v>779</v>
      </c>
    </row>
    <row r="487" spans="1:44" x14ac:dyDescent="0.25">
      <c r="A487" s="192" t="s">
        <v>1821</v>
      </c>
      <c r="B487" s="193">
        <v>487</v>
      </c>
      <c r="C487" s="261" t="s">
        <v>26138</v>
      </c>
      <c r="D487" s="209" t="s">
        <v>6612</v>
      </c>
      <c r="F487" s="220">
        <v>4</v>
      </c>
      <c r="I487" s="367"/>
      <c r="J487" s="412">
        <v>2</v>
      </c>
      <c r="V487" s="256">
        <f>IF(O487=1,10,100)</f>
        <v>100</v>
      </c>
      <c r="W487" s="256">
        <f>IF(O487=1,1,IF(O487=2,10,100))</f>
        <v>100</v>
      </c>
      <c r="X487" s="256">
        <f>IF(O487=3,20,100)</f>
        <v>100</v>
      </c>
      <c r="Y487" s="256">
        <f>IF(P487=1,10,100)</f>
        <v>100</v>
      </c>
      <c r="Z487" s="256">
        <f>IF(P487=1,1,IF(P487=2,10,100))</f>
        <v>100</v>
      </c>
      <c r="AA487" s="257">
        <f>IF(OR(EXACT(Q487,"1A"),EXACT(Q487,"1B")),0.1,IF(Q487=2,1,100))</f>
        <v>100</v>
      </c>
      <c r="AB487" s="257">
        <f>IF(OR(EXACT(R487,"1A"),EXACT(R487,"1B")),0.1,IF(R487=2,1,100))</f>
        <v>100</v>
      </c>
      <c r="AC487" s="257">
        <f>IF(OR(EXACT(S487,"1A"),EXACT(S487,"1B")),0.3,IF(S487=2,3,100))</f>
        <v>100</v>
      </c>
      <c r="AF487" s="249">
        <f>IF(OR(OR(EXACT(J487,"1A"),EXACT(J487,"1B"),EXACT(J487,"1C")),K487=1),1,IF(K487=2,10,100))</f>
        <v>100</v>
      </c>
      <c r="AG487" s="249">
        <f>IF(OR(EXACT(J487,"1A"),EXACT(J487,"1B"),EXACT(J487,"1C")),1,IF(J487=2,10,100))</f>
        <v>10</v>
      </c>
      <c r="AH487" s="249">
        <f>IF(OR(EXACT(J487,"1A"),EXACT(J487,"1B"),EXACT(J487,"1C"),K487=1),3,100)</f>
        <v>100</v>
      </c>
      <c r="AI487" s="249">
        <f>IF(OR(EXACT(J487,"1A"),EXACT(J487,"1B"),EXACT(J487,"1C")),5,100)</f>
        <v>100</v>
      </c>
      <c r="AJ487" s="251"/>
      <c r="AK487" s="220">
        <v>1</v>
      </c>
      <c r="AL487" s="220">
        <v>1</v>
      </c>
      <c r="AM487" s="251"/>
      <c r="AQ487" s="199" t="s">
        <v>6613</v>
      </c>
    </row>
    <row r="488" spans="1:44" x14ac:dyDescent="0.25">
      <c r="A488" s="192" t="s">
        <v>6614</v>
      </c>
      <c r="B488" s="193">
        <v>488</v>
      </c>
      <c r="C488" s="261" t="s">
        <v>26139</v>
      </c>
      <c r="D488" s="209" t="s">
        <v>6615</v>
      </c>
      <c r="F488" s="220">
        <v>4</v>
      </c>
      <c r="G488" s="209">
        <v>4</v>
      </c>
      <c r="H488" s="209">
        <v>4</v>
      </c>
      <c r="I488" s="367"/>
      <c r="J488" s="409">
        <v>2</v>
      </c>
      <c r="K488" s="409">
        <v>2</v>
      </c>
      <c r="O488" s="409">
        <v>3</v>
      </c>
      <c r="V488" s="275">
        <f>IF(O488=1,10,100)</f>
        <v>100</v>
      </c>
      <c r="W488" s="275">
        <f>IF(O488=1,1,IF(O488=2,10,100))</f>
        <v>100</v>
      </c>
      <c r="X488" s="275">
        <f>IF(O488=3,20,100)</f>
        <v>20</v>
      </c>
      <c r="Y488" s="256">
        <f>IF(O488=1,10,100)</f>
        <v>100</v>
      </c>
      <c r="Z488" s="256">
        <f>IF(O488=1,1,IF(O488=2,10,100))</f>
        <v>100</v>
      </c>
      <c r="AA488" s="257">
        <f>IF(OR(EXACT(Q488,"1A"),EXACT(Q488,"1B")),0.1,IF(Q488=2,1,100))</f>
        <v>100</v>
      </c>
      <c r="AB488" s="257">
        <f>IF(OR(EXACT(R488,"1A"),EXACT(R488,"1B")),0.1,IF(R488=2,1,100))</f>
        <v>100</v>
      </c>
      <c r="AC488" s="257">
        <f>IF(OR(EXACT(S488,"1A"),EXACT(S488,"1B")),0.3,IF(S488=2,3,100))</f>
        <v>100</v>
      </c>
      <c r="AF488" s="249">
        <f>IF(OR(OR(EXACT(J488,"1A"),EXACT(J488,"1B"),EXACT(J488,"1C")),K488=1),1,IF(K488=2,10,100))</f>
        <v>10</v>
      </c>
      <c r="AG488" s="249">
        <f>IF(OR(EXACT(J488,"1A"),EXACT(J488,"1B"),EXACT(J488,"1C")),1,IF(J488=2,10,100))</f>
        <v>10</v>
      </c>
      <c r="AH488" s="249">
        <f>IF(OR(EXACT(J488,"1A"),EXACT(J488,"1B"),EXACT(J488,"1C"),K488=1),3,100)</f>
        <v>100</v>
      </c>
      <c r="AI488" s="249">
        <f>IF(OR(EXACT(J488,"1A"),EXACT(J488,"1B"),EXACT(J488,"1C")),5,100)</f>
        <v>100</v>
      </c>
      <c r="AJ488" s="251"/>
      <c r="AL488" s="220">
        <v>3</v>
      </c>
      <c r="AM488" s="251"/>
      <c r="AQ488" s="199" t="s">
        <v>6616</v>
      </c>
    </row>
    <row r="489" spans="1:44" x14ac:dyDescent="0.25">
      <c r="A489" s="192" t="s">
        <v>6617</v>
      </c>
      <c r="B489" s="193">
        <v>489</v>
      </c>
      <c r="C489" s="261" t="s">
        <v>26140</v>
      </c>
      <c r="D489" s="209" t="s">
        <v>25515</v>
      </c>
      <c r="F489" s="220">
        <v>4</v>
      </c>
      <c r="I489" s="367"/>
      <c r="V489" s="256">
        <f>IF(O489=1,10,100)</f>
        <v>100</v>
      </c>
      <c r="W489" s="256">
        <f>IF(O489=1,1,IF(O489=2,10,100))</f>
        <v>100</v>
      </c>
      <c r="X489" s="256">
        <f>IF(O489=3,20,100)</f>
        <v>100</v>
      </c>
      <c r="Y489" s="256">
        <f>IF(P489=1,10,100)</f>
        <v>100</v>
      </c>
      <c r="Z489" s="256">
        <f>IF(P489=1,1,IF(P489=2,10,100))</f>
        <v>100</v>
      </c>
      <c r="AA489" s="257">
        <f>IF(OR(EXACT(Q489,"1A"),EXACT(Q489,"1B")),0.1,IF(Q489=2,1,100))</f>
        <v>100</v>
      </c>
      <c r="AB489" s="257">
        <f>IF(OR(EXACT(R489,"1A"),EXACT(R489,"1B")),0.1,IF(R489=2,1,100))</f>
        <v>100</v>
      </c>
      <c r="AC489" s="257">
        <f>IF(OR(EXACT(S489,"1A"),EXACT(S489,"1B")),0.3,IF(S489=2,3,100))</f>
        <v>100</v>
      </c>
      <c r="AF489" s="249">
        <f>IF(OR(OR(EXACT(J489,"1A"),EXACT(J489,"1B"),EXACT(J489,"1C")),K489=1),1,IF(K489=2,10,100))</f>
        <v>100</v>
      </c>
      <c r="AG489" s="249">
        <f>IF(OR(EXACT(J489,"1A"),EXACT(J489,"1B"),EXACT(J489,"1C")),1,IF(J489=2,10,100))</f>
        <v>100</v>
      </c>
      <c r="AH489" s="249">
        <f>IF(OR(EXACT(J489,"1A"),EXACT(J489,"1B"),EXACT(J489,"1C"),K489=1),3,100)</f>
        <v>100</v>
      </c>
      <c r="AI489" s="249">
        <f>IF(OR(EXACT(J489,"1A"),EXACT(J489,"1B"),EXACT(J489,"1C")),5,100)</f>
        <v>100</v>
      </c>
      <c r="AJ489" s="251"/>
      <c r="AK489" s="220">
        <v>1</v>
      </c>
      <c r="AL489" s="220">
        <v>1</v>
      </c>
      <c r="AM489" s="251"/>
      <c r="AQ489" s="199" t="s">
        <v>6616</v>
      </c>
    </row>
    <row r="490" spans="1:44" x14ac:dyDescent="0.25">
      <c r="A490" s="192" t="s">
        <v>6618</v>
      </c>
      <c r="B490" s="193">
        <v>490</v>
      </c>
      <c r="C490" s="261" t="s">
        <v>26141</v>
      </c>
      <c r="D490" s="209" t="s">
        <v>6619</v>
      </c>
      <c r="F490" s="220">
        <v>4</v>
      </c>
      <c r="I490" s="367"/>
      <c r="V490" s="256">
        <f>IF(O490=1,10,100)</f>
        <v>100</v>
      </c>
      <c r="W490" s="256">
        <f>IF(O490=1,1,IF(O490=2,10,100))</f>
        <v>100</v>
      </c>
      <c r="X490" s="256">
        <f>IF(O490=3,20,100)</f>
        <v>100</v>
      </c>
      <c r="Y490" s="256">
        <f>IF(P490=1,10,100)</f>
        <v>100</v>
      </c>
      <c r="Z490" s="256">
        <f>IF(P490=1,1,IF(P490=2,10,100))</f>
        <v>100</v>
      </c>
      <c r="AA490" s="257">
        <f>IF(OR(EXACT(Q490,"1A"),EXACT(Q490,"1B")),0.1,IF(Q490=2,1,100))</f>
        <v>100</v>
      </c>
      <c r="AB490" s="257">
        <f>IF(OR(EXACT(R490,"1A"),EXACT(R490,"1B")),0.1,IF(R490=2,1,100))</f>
        <v>100</v>
      </c>
      <c r="AC490" s="257">
        <f>IF(OR(EXACT(S490,"1A"),EXACT(S490,"1B")),0.3,IF(S490=2,3,100))</f>
        <v>100</v>
      </c>
      <c r="AF490" s="249">
        <f>IF(OR(OR(EXACT(J490,"1A"),EXACT(J490,"1B"),EXACT(J490,"1C")),K490=1),1,IF(K490=2,10,100))</f>
        <v>100</v>
      </c>
      <c r="AG490" s="249">
        <f>IF(OR(EXACT(J490,"1A"),EXACT(J490,"1B"),EXACT(J490,"1C")),1,IF(J490=2,10,100))</f>
        <v>100</v>
      </c>
      <c r="AH490" s="249">
        <f>IF(OR(EXACT(J490,"1A"),EXACT(J490,"1B"),EXACT(J490,"1C"),K490=1),3,100)</f>
        <v>100</v>
      </c>
      <c r="AI490" s="249">
        <f>IF(OR(EXACT(J490,"1A"),EXACT(J490,"1B"),EXACT(J490,"1C")),5,100)</f>
        <v>100</v>
      </c>
      <c r="AJ490" s="251"/>
      <c r="AK490" s="220">
        <v>1</v>
      </c>
      <c r="AL490" s="220">
        <v>1</v>
      </c>
      <c r="AM490" s="251"/>
      <c r="AQ490" s="199" t="s">
        <v>6620</v>
      </c>
    </row>
    <row r="491" spans="1:44" x14ac:dyDescent="0.25">
      <c r="A491" s="192" t="s">
        <v>6621</v>
      </c>
      <c r="B491" s="193">
        <v>491</v>
      </c>
      <c r="C491" s="261" t="s">
        <v>26142</v>
      </c>
      <c r="D491" s="209" t="s">
        <v>6622</v>
      </c>
      <c r="F491" s="220">
        <v>4</v>
      </c>
      <c r="I491" s="367"/>
      <c r="J491" s="409">
        <v>2</v>
      </c>
      <c r="K491" s="409">
        <v>2</v>
      </c>
      <c r="O491" s="409">
        <v>3</v>
      </c>
      <c r="V491" s="275">
        <f>IF(O491=1,10,100)</f>
        <v>100</v>
      </c>
      <c r="W491" s="275">
        <f>IF(O491=1,1,IF(O491=2,10,100))</f>
        <v>100</v>
      </c>
      <c r="X491" s="275">
        <f>IF(O491=3,20,100)</f>
        <v>20</v>
      </c>
      <c r="Y491" s="256">
        <f>IF(O491=1,10,100)</f>
        <v>100</v>
      </c>
      <c r="Z491" s="256">
        <f>IF(O491=1,1,IF(O491=2,10,100))</f>
        <v>100</v>
      </c>
      <c r="AA491" s="257">
        <f>IF(OR(EXACT(Q491,"1A"),EXACT(Q491,"1B")),0.1,IF(Q491=2,1,100))</f>
        <v>100</v>
      </c>
      <c r="AB491" s="257">
        <f>IF(OR(EXACT(R491,"1A"),EXACT(R491,"1B")),0.1,IF(R491=2,1,100))</f>
        <v>100</v>
      </c>
      <c r="AC491" s="257">
        <f>IF(OR(EXACT(S491,"1A"),EXACT(S491,"1B")),0.3,IF(S491=2,3,100))</f>
        <v>100</v>
      </c>
      <c r="AF491" s="249">
        <f>IF(OR(OR(EXACT(J491,"1A"),EXACT(J491,"1B"),EXACT(J491,"1C")),K491=1),1,IF(K491=2,10,100))</f>
        <v>10</v>
      </c>
      <c r="AG491" s="249">
        <f>IF(OR(EXACT(J491,"1A"),EXACT(J491,"1B"),EXACT(J491,"1C")),1,IF(J491=2,10,100))</f>
        <v>10</v>
      </c>
      <c r="AH491" s="249">
        <f>IF(OR(EXACT(J491,"1A"),EXACT(J491,"1B"),EXACT(J491,"1C"),K491=1),3,100)</f>
        <v>100</v>
      </c>
      <c r="AI491" s="249">
        <f>IF(OR(EXACT(J491,"1A"),EXACT(J491,"1B"),EXACT(J491,"1C")),5,100)</f>
        <v>100</v>
      </c>
      <c r="AJ491" s="251"/>
      <c r="AK491" s="220">
        <v>1</v>
      </c>
      <c r="AL491" s="220">
        <v>1</v>
      </c>
      <c r="AM491" s="251"/>
      <c r="AQ491" s="199" t="s">
        <v>6616</v>
      </c>
    </row>
    <row r="492" spans="1:44" x14ac:dyDescent="0.25">
      <c r="A492" s="192" t="s">
        <v>4804</v>
      </c>
      <c r="B492" s="193">
        <v>492</v>
      </c>
      <c r="C492" s="261" t="s">
        <v>26143</v>
      </c>
      <c r="D492" s="209" t="s">
        <v>4806</v>
      </c>
      <c r="E492" s="253" t="s">
        <v>169</v>
      </c>
      <c r="F492" s="220">
        <v>4</v>
      </c>
      <c r="I492" s="367"/>
      <c r="V492" s="256">
        <f>IF(O492=1,10,100)</f>
        <v>100</v>
      </c>
      <c r="W492" s="256">
        <f>IF(O492=1,1,IF(O492=2,10,100))</f>
        <v>100</v>
      </c>
      <c r="X492" s="256">
        <f>IF(O492=3,20,100)</f>
        <v>100</v>
      </c>
      <c r="Y492" s="256">
        <f>IF(P492=1,10,100)</f>
        <v>100</v>
      </c>
      <c r="Z492" s="256">
        <f>IF(P492=1,1,IF(P492=2,10,100))</f>
        <v>100</v>
      </c>
      <c r="AA492" s="257">
        <f>IF(OR(EXACT(Q492,"1A"),EXACT(Q492,"1B")),0.1,IF(Q492=2,1,100))</f>
        <v>100</v>
      </c>
      <c r="AB492" s="257">
        <f>IF(OR(EXACT(R492,"1A"),EXACT(R492,"1B")),0.1,IF(R492=2,1,100))</f>
        <v>100</v>
      </c>
      <c r="AC492" s="257">
        <f>IF(OR(EXACT(S492,"1A"),EXACT(S492,"1B")),0.3,IF(S492=2,3,100))</f>
        <v>100</v>
      </c>
      <c r="AF492" s="249">
        <f>IF(OR(OR(EXACT(J492,"1A"),EXACT(J492,"1B"),EXACT(J492,"1C")),K492=1),1,IF(K492=2,10,100))</f>
        <v>100</v>
      </c>
      <c r="AG492" s="249">
        <f>IF(OR(EXACT(J492,"1A"),EXACT(J492,"1B"),EXACT(J492,"1C")),1,IF(J492=2,10,100))</f>
        <v>100</v>
      </c>
      <c r="AH492" s="249">
        <f>IF(OR(EXACT(J492,"1A"),EXACT(J492,"1B"),EXACT(J492,"1C"),K492=1),3,100)</f>
        <v>100</v>
      </c>
      <c r="AI492" s="249">
        <f>IF(OR(EXACT(J492,"1A"),EXACT(J492,"1B"),EXACT(J492,"1C")),5,100)</f>
        <v>100</v>
      </c>
      <c r="AJ492" s="251"/>
      <c r="AK492" s="220">
        <v>1</v>
      </c>
      <c r="AL492" s="220">
        <v>1</v>
      </c>
      <c r="AM492" s="251"/>
      <c r="AQ492" s="199" t="s">
        <v>6623</v>
      </c>
    </row>
    <row r="493" spans="1:44" x14ac:dyDescent="0.25">
      <c r="A493" s="192" t="s">
        <v>1804</v>
      </c>
      <c r="B493" s="193">
        <v>493</v>
      </c>
      <c r="C493" s="261" t="s">
        <v>26144</v>
      </c>
      <c r="D493" s="209" t="s">
        <v>3201</v>
      </c>
      <c r="I493" s="367"/>
      <c r="P493" s="409">
        <v>1</v>
      </c>
      <c r="Q493" s="409" t="s">
        <v>770</v>
      </c>
      <c r="V493" s="256">
        <f>IF(O493=1,10,100)</f>
        <v>100</v>
      </c>
      <c r="W493" s="256">
        <f>IF(O493=1,1,IF(O493=2,10,100))</f>
        <v>100</v>
      </c>
      <c r="X493" s="256">
        <f>IF(O493=3,20,100)</f>
        <v>100</v>
      </c>
      <c r="Y493" s="256">
        <f>IF(P493=1,10,100)</f>
        <v>10</v>
      </c>
      <c r="Z493" s="256">
        <f>IF(P493=1,1,IF(P493=2,10,100))</f>
        <v>1</v>
      </c>
      <c r="AA493" s="257">
        <f>IF(OR(EXACT(Q493,"1A"),EXACT(Q493,"1B")),0.1,IF(Q493=2,1,100))</f>
        <v>0.1</v>
      </c>
      <c r="AB493" s="257">
        <f>IF(OR(EXACT(R493,"1A"),EXACT(R493,"1B")),0.1,IF(R493=2,1,100))</f>
        <v>100</v>
      </c>
      <c r="AC493" s="257">
        <f>IF(OR(EXACT(S493,"1A"),EXACT(S493,"1B")),0.3,IF(S493=2,3,100))</f>
        <v>100</v>
      </c>
      <c r="AF493" s="249">
        <f>IF(OR(OR(EXACT(J493,"1A"),EXACT(J493,"1B"),EXACT(J493,"1C")),K493=1),1,IF(K493=2,10,100))</f>
        <v>100</v>
      </c>
      <c r="AG493" s="249">
        <f>IF(OR(EXACT(J493,"1A"),EXACT(J493,"1B"),EXACT(J493,"1C")),1,IF(J493=2,10,100))</f>
        <v>100</v>
      </c>
      <c r="AH493" s="249">
        <f>IF(OR(EXACT(J493,"1A"),EXACT(J493,"1B"),EXACT(J493,"1C"),K493=1),3,100)</f>
        <v>100</v>
      </c>
      <c r="AI493" s="249">
        <f>IF(OR(EXACT(J493,"1A"),EXACT(J493,"1B"),EXACT(J493,"1C")),5,100)</f>
        <v>100</v>
      </c>
      <c r="AJ493" s="251"/>
      <c r="AK493" s="220">
        <v>1</v>
      </c>
      <c r="AL493" s="220">
        <v>1</v>
      </c>
      <c r="AM493" s="251"/>
      <c r="AQ493" s="267" t="s">
        <v>6623</v>
      </c>
    </row>
    <row r="494" spans="1:44" ht="30" x14ac:dyDescent="0.25">
      <c r="A494" s="192" t="s">
        <v>26205</v>
      </c>
      <c r="B494" s="193">
        <v>494</v>
      </c>
      <c r="C494" s="261" t="s">
        <v>26206</v>
      </c>
      <c r="D494" s="209" t="s">
        <v>26207</v>
      </c>
      <c r="I494" s="367">
        <v>71</v>
      </c>
      <c r="V494" s="256">
        <f>IF(O494=1,10,100)</f>
        <v>100</v>
      </c>
      <c r="W494" s="256">
        <f>IF(O494=1,1,IF(O494=2,10,100))</f>
        <v>100</v>
      </c>
      <c r="X494" s="256">
        <f>IF(O494=3,20,100)</f>
        <v>100</v>
      </c>
      <c r="Y494" s="256">
        <f>IF(P494=1,10,100)</f>
        <v>100</v>
      </c>
      <c r="Z494" s="256">
        <f>IF(P494=1,1,IF(P494=2,10,100))</f>
        <v>100</v>
      </c>
      <c r="AA494" s="257">
        <f>IF(OR(EXACT(Q494,"1A"),EXACT(Q494,"1B")),0.1,IF(Q494=2,1,100))</f>
        <v>100</v>
      </c>
      <c r="AB494" s="257">
        <f>IF(OR(EXACT(R494,"1A"),EXACT(R494,"1B")),0.1,IF(R494=2,1,100))</f>
        <v>100</v>
      </c>
      <c r="AC494" s="257">
        <f>IF(OR(EXACT(S494,"1A"),EXACT(S494,"1B")),0.3,IF(S494=2,3,100))</f>
        <v>100</v>
      </c>
      <c r="AF494" s="249">
        <f>IF(OR(OR(EXACT(J494,"1A"),EXACT(J494,"1B"),EXACT(J494,"1C")),K494=1),1,IF(K494=2,10,100))</f>
        <v>100</v>
      </c>
      <c r="AG494" s="249">
        <f>IF(OR(EXACT(J494,"1A"),EXACT(J494,"1B"),EXACT(J494,"1C")),1,IF(J494=2,10,100))</f>
        <v>100</v>
      </c>
      <c r="AH494" s="249">
        <f>IF(OR(EXACT(J494,"1A"),EXACT(J494,"1B"),EXACT(J494,"1C"),K494=1),3,100)</f>
        <v>100</v>
      </c>
      <c r="AI494" s="249">
        <f>IF(OR(EXACT(J494,"1A"),EXACT(J494,"1B"),EXACT(J494,"1C")),5,100)</f>
        <v>100</v>
      </c>
      <c r="AJ494" s="251"/>
      <c r="AM494" s="251"/>
      <c r="AQ494" s="199" t="s">
        <v>26208</v>
      </c>
    </row>
    <row r="495" spans="1:44" x14ac:dyDescent="0.25">
      <c r="A495" s="192" t="s">
        <v>6647</v>
      </c>
      <c r="B495" s="193">
        <v>495</v>
      </c>
      <c r="C495" s="261" t="s">
        <v>6646</v>
      </c>
      <c r="D495" s="209" t="s">
        <v>6648</v>
      </c>
      <c r="F495" s="220">
        <v>4</v>
      </c>
      <c r="I495" s="367">
        <v>6</v>
      </c>
      <c r="J495" s="409">
        <v>2</v>
      </c>
      <c r="K495" s="409">
        <v>1</v>
      </c>
      <c r="V495" s="256">
        <f>IF(O495=1,10,100)</f>
        <v>100</v>
      </c>
      <c r="W495" s="256">
        <f>IF(O495=1,1,IF(O495=2,10,100))</f>
        <v>100</v>
      </c>
      <c r="X495" s="256">
        <f>IF(O495=3,20,100)</f>
        <v>100</v>
      </c>
      <c r="Y495" s="256">
        <f>IF(P495=1,10,100)</f>
        <v>100</v>
      </c>
      <c r="Z495" s="256">
        <f>IF(P495=1,1,IF(P495=2,10,100))</f>
        <v>100</v>
      </c>
      <c r="AA495" s="257">
        <f>IF(OR(EXACT(Q495,"1A"),EXACT(Q495,"1B")),0.1,IF(Q495=2,1,100))</f>
        <v>100</v>
      </c>
      <c r="AB495" s="257">
        <f>IF(OR(EXACT(R495,"1A"),EXACT(R495,"1B")),0.1,IF(R495=2,1,100))</f>
        <v>100</v>
      </c>
      <c r="AC495" s="257">
        <f>IF(OR(EXACT(S495,"1A"),EXACT(S495,"1B")),0.3,IF(S495=2,3,100))</f>
        <v>100</v>
      </c>
      <c r="AF495" s="249">
        <f>IF(OR(OR(EXACT(J495,"1A"),EXACT(J495,"1B"),EXACT(J495,"1C")),K495=1),1,IF(K495=2,10,100))</f>
        <v>1</v>
      </c>
      <c r="AG495" s="249">
        <f>IF(OR(EXACT(J495,"1A"),EXACT(J495,"1B"),EXACT(J495,"1C")),1,IF(J495=2,10,100))</f>
        <v>10</v>
      </c>
      <c r="AH495" s="249">
        <f>IF(OR(EXACT(J495,"1A"),EXACT(J495,"1B"),EXACT(J495,"1C"),K495=1),3,100)</f>
        <v>3</v>
      </c>
      <c r="AI495" s="249">
        <f>IF(OR(EXACT(J495,"1A"),EXACT(J495,"1B"),EXACT(J495,"1C")),5,100)</f>
        <v>100</v>
      </c>
      <c r="AJ495" s="269" t="s">
        <v>26145</v>
      </c>
      <c r="AL495" s="220">
        <v>3</v>
      </c>
      <c r="AM495" s="251"/>
      <c r="AQ495" s="199" t="s">
        <v>6649</v>
      </c>
    </row>
    <row r="496" spans="1:44" x14ac:dyDescent="0.25">
      <c r="A496" s="172" t="s">
        <v>6650</v>
      </c>
      <c r="B496" s="193">
        <v>496</v>
      </c>
      <c r="C496" s="261" t="s">
        <v>6651</v>
      </c>
      <c r="D496" s="209" t="s">
        <v>6652</v>
      </c>
      <c r="F496" s="220">
        <v>4</v>
      </c>
      <c r="I496" s="367">
        <v>12</v>
      </c>
      <c r="J496" s="409" t="s">
        <v>851</v>
      </c>
      <c r="K496" s="409">
        <v>1</v>
      </c>
      <c r="V496" s="256">
        <f>IF(O496=1,10,100)</f>
        <v>100</v>
      </c>
      <c r="W496" s="256">
        <f>IF(O496=1,1,IF(O496=2,10,100))</f>
        <v>100</v>
      </c>
      <c r="X496" s="256">
        <f>IF(O496=3,20,100)</f>
        <v>100</v>
      </c>
      <c r="Y496" s="256">
        <f>IF(P496=1,10,100)</f>
        <v>100</v>
      </c>
      <c r="Z496" s="256">
        <f>IF(P496=1,1,IF(P496=2,10,100))</f>
        <v>100</v>
      </c>
      <c r="AA496" s="257">
        <f>IF(OR(EXACT(Q496,"1A"),EXACT(Q496,"1B")),0.1,IF(Q496=2,1,100))</f>
        <v>100</v>
      </c>
      <c r="AB496" s="257">
        <f>IF(OR(EXACT(R496,"1A"),EXACT(R496,"1B")),0.1,IF(R496=2,1,100))</f>
        <v>100</v>
      </c>
      <c r="AC496" s="257">
        <f>IF(OR(EXACT(S496,"1A"),EXACT(S496,"1B")),0.3,IF(S496=2,3,100))</f>
        <v>100</v>
      </c>
      <c r="AF496" s="249">
        <f>IF(OR(OR(EXACT(J496,"1A"),EXACT(J496,"1B"),EXACT(J496,"1C")),K496=1),1,IF(K496=2,10,100))</f>
        <v>1</v>
      </c>
      <c r="AG496" s="249">
        <f>IF(OR(EXACT(J496,"1A"),EXACT(J496,"1B"),EXACT(J496,"1C")),1,IF(J496=2,10,100))</f>
        <v>1</v>
      </c>
      <c r="AH496" s="249">
        <f>IF(OR(EXACT(J496,"1A"),EXACT(J496,"1B"),EXACT(J496,"1C"),K496=1),3,100)</f>
        <v>3</v>
      </c>
      <c r="AI496" s="249">
        <f>IF(OR(EXACT(J496,"1A"),EXACT(J496,"1B"),EXACT(J496,"1C")),5,100)</f>
        <v>5</v>
      </c>
      <c r="AJ496" s="269" t="s">
        <v>26146</v>
      </c>
      <c r="AL496" s="220">
        <v>3</v>
      </c>
      <c r="AM496" s="251"/>
      <c r="AQ496" s="199" t="s">
        <v>779</v>
      </c>
    </row>
    <row r="497" spans="1:1023" x14ac:dyDescent="0.25">
      <c r="A497" s="192" t="s">
        <v>6653</v>
      </c>
      <c r="B497" s="193">
        <v>497</v>
      </c>
      <c r="C497" s="261" t="s">
        <v>26147</v>
      </c>
      <c r="D497" s="209" t="s">
        <v>6654</v>
      </c>
      <c r="E497" s="253" t="s">
        <v>210</v>
      </c>
      <c r="F497" s="220">
        <v>4</v>
      </c>
      <c r="I497" s="367"/>
      <c r="K497" s="409">
        <v>2</v>
      </c>
      <c r="O497" s="409">
        <v>3</v>
      </c>
      <c r="V497" s="256">
        <f>IF(O497=1,10,100)</f>
        <v>100</v>
      </c>
      <c r="W497" s="256">
        <f>IF(O497=1,1,IF(O497=2,10,100))</f>
        <v>100</v>
      </c>
      <c r="X497" s="256">
        <f>IF(O497=3,20,100)</f>
        <v>20</v>
      </c>
      <c r="Y497" s="256">
        <f>IF(P497=1,10,100)</f>
        <v>100</v>
      </c>
      <c r="Z497" s="256">
        <f>IF(P497=1,1,IF(P497=2,10,100))</f>
        <v>100</v>
      </c>
      <c r="AA497" s="257">
        <f>IF(OR(EXACT(Q497,"1A"),EXACT(Q497,"1B")),0.1,IF(Q497=2,1,100))</f>
        <v>100</v>
      </c>
      <c r="AB497" s="257">
        <f>IF(OR(EXACT(R497,"1A"),EXACT(R497,"1B")),0.1,IF(R497=2,1,100))</f>
        <v>100</v>
      </c>
      <c r="AC497" s="257">
        <f>IF(OR(EXACT(S497,"1A"),EXACT(S497,"1B")),0.3,IF(S497=2,3,100))</f>
        <v>100</v>
      </c>
      <c r="AF497" s="249">
        <f>IF(OR(OR(EXACT(J497,"1A"),EXACT(J497,"1B"),EXACT(J497,"1C")),K497=1),1,IF(K497=2,10,100))</f>
        <v>10</v>
      </c>
      <c r="AG497" s="249">
        <f>IF(OR(EXACT(J497,"1A"),EXACT(J497,"1B"),EXACT(J497,"1C")),1,IF(J497=2,10,100))</f>
        <v>100</v>
      </c>
      <c r="AH497" s="249">
        <f>IF(OR(EXACT(J497,"1A"),EXACT(J497,"1B"),EXACT(J497,"1C"),K497=1),3,100)</f>
        <v>100</v>
      </c>
      <c r="AI497" s="249">
        <f>IF(OR(EXACT(J497,"1A"),EXACT(J497,"1B"),EXACT(J497,"1C")),5,100)</f>
        <v>100</v>
      </c>
      <c r="AJ497" s="251"/>
      <c r="AK497" s="220">
        <v>1</v>
      </c>
      <c r="AL497" s="220">
        <v>1</v>
      </c>
      <c r="AM497" s="251"/>
      <c r="AP497" s="220" t="s">
        <v>863</v>
      </c>
      <c r="AQ497" s="199" t="s">
        <v>6655</v>
      </c>
    </row>
    <row r="498" spans="1:1023" x14ac:dyDescent="0.25">
      <c r="A498" s="192" t="s">
        <v>6658</v>
      </c>
      <c r="B498" s="193">
        <v>498</v>
      </c>
      <c r="C498" s="261" t="s">
        <v>26148</v>
      </c>
      <c r="D498" s="209" t="s">
        <v>6659</v>
      </c>
      <c r="E498" s="288" t="s">
        <v>210</v>
      </c>
      <c r="F498" s="220">
        <v>4</v>
      </c>
      <c r="I498" s="367">
        <v>8.11</v>
      </c>
      <c r="J498" s="409" t="s">
        <v>771</v>
      </c>
      <c r="K498" s="409">
        <v>1</v>
      </c>
      <c r="O498" s="412">
        <v>3</v>
      </c>
      <c r="V498" s="256">
        <f>IF(O498=1,10,100)</f>
        <v>100</v>
      </c>
      <c r="W498" s="256">
        <f>IF(O498=1,1,IF(O498=2,10,100))</f>
        <v>100</v>
      </c>
      <c r="X498" s="268">
        <v>10</v>
      </c>
      <c r="Y498" s="256">
        <f>IF(P498=1,10,100)</f>
        <v>100</v>
      </c>
      <c r="Z498" s="256">
        <f>IF(P498=1,1,IF(P498=2,10,100))</f>
        <v>100</v>
      </c>
      <c r="AA498" s="257">
        <f>IF(OR(EXACT(Q498,"1A"),EXACT(Q498,"1B")),0.1,IF(Q498=2,1,100))</f>
        <v>100</v>
      </c>
      <c r="AB498" s="257">
        <f>IF(OR(EXACT(R498,"1A"),EXACT(R498,"1B")),0.1,IF(R498=2,1,100))</f>
        <v>100</v>
      </c>
      <c r="AC498" s="257">
        <f>IF(OR(EXACT(S498,"1A"),EXACT(S498,"1B")),0.3,IF(S498=2,3,100))</f>
        <v>100</v>
      </c>
      <c r="AF498" s="249">
        <f>IF(OR(OR(EXACT(J498,"1A"),EXACT(J498,"1B"),EXACT(J498,"1C")),K498=1),1,IF(K498=2,10,100))</f>
        <v>1</v>
      </c>
      <c r="AG498" s="249">
        <f>IF(OR(EXACT(J498,"1A"),EXACT(J498,"1B"),EXACT(J498,"1C")),1,IF(J498=2,10,100))</f>
        <v>1</v>
      </c>
      <c r="AH498" s="249">
        <f>IF(OR(EXACT(J498,"1A"),EXACT(J498,"1B"),EXACT(J498,"1C"),K498=1),3,100)</f>
        <v>3</v>
      </c>
      <c r="AI498" s="249">
        <f>IF(OR(EXACT(J498,"1A"),EXACT(J498,"1B"),EXACT(J498,"1C")),5,100)</f>
        <v>5</v>
      </c>
      <c r="AJ498" s="269" t="s">
        <v>25607</v>
      </c>
      <c r="AK498" s="220">
        <v>1</v>
      </c>
      <c r="AL498" s="221">
        <v>1</v>
      </c>
      <c r="AM498" s="251"/>
      <c r="AP498" s="220" t="s">
        <v>863</v>
      </c>
      <c r="AQ498" s="199" t="s">
        <v>6660</v>
      </c>
    </row>
    <row r="499" spans="1:1023" x14ac:dyDescent="0.25">
      <c r="A499" s="172" t="s">
        <v>6661</v>
      </c>
      <c r="B499" s="193">
        <v>499</v>
      </c>
      <c r="C499" s="261" t="s">
        <v>26149</v>
      </c>
      <c r="D499" s="212" t="s">
        <v>6662</v>
      </c>
      <c r="F499" s="220">
        <v>4</v>
      </c>
      <c r="I499" s="367">
        <v>5</v>
      </c>
      <c r="K499" s="409">
        <v>1</v>
      </c>
      <c r="V499" s="256">
        <f>IF(O499=1,10,100)</f>
        <v>100</v>
      </c>
      <c r="W499" s="256">
        <f>IF(O499=1,1,IF(O499=2,10,100))</f>
        <v>100</v>
      </c>
      <c r="X499" s="256">
        <f>IF(O499=3,20,100)</f>
        <v>100</v>
      </c>
      <c r="Y499" s="256">
        <f>IF(P499=1,10,100)</f>
        <v>100</v>
      </c>
      <c r="Z499" s="256">
        <f>IF(P499=1,1,IF(P499=2,10,100))</f>
        <v>100</v>
      </c>
      <c r="AA499" s="257">
        <f>IF(OR(EXACT(Q499,"1A"),EXACT(Q499,"1B")),0.1,IF(Q499=2,1,100))</f>
        <v>100</v>
      </c>
      <c r="AB499" s="257">
        <f>IF(OR(EXACT(R499,"1A"),EXACT(R499,"1B")),0.1,IF(R499=2,1,100))</f>
        <v>100</v>
      </c>
      <c r="AC499" s="257">
        <f>IF(OR(EXACT(S499,"1A"),EXACT(S499,"1B")),0.3,IF(S499=2,3,100))</f>
        <v>100</v>
      </c>
      <c r="AF499" s="249">
        <f>IF(OR(OR(EXACT(J499,"1A"),EXACT(J499,"1B"),EXACT(J499,"1C")),K499=1),1,IF(K499=2,10,100))</f>
        <v>1</v>
      </c>
      <c r="AG499" s="249">
        <f>IF(OR(EXACT(J499,"1A"),EXACT(J499,"1B"),EXACT(J499,"1C")),1,IF(J499=2,10,100))</f>
        <v>100</v>
      </c>
      <c r="AH499" s="249">
        <f>IF(OR(EXACT(J499,"1A"),EXACT(J499,"1B"),EXACT(J499,"1C"),K499=1),3,100)</f>
        <v>3</v>
      </c>
      <c r="AI499" s="249">
        <f>IF(OR(EXACT(J499,"1A"),EXACT(J499,"1B"),EXACT(J499,"1C")),5,100)</f>
        <v>100</v>
      </c>
      <c r="AJ499" s="183">
        <v>0.2</v>
      </c>
      <c r="AM499" s="251"/>
      <c r="AQ499" s="199" t="s">
        <v>779</v>
      </c>
    </row>
    <row r="500" spans="1:1023" x14ac:dyDescent="0.25">
      <c r="A500" s="192" t="s">
        <v>6678</v>
      </c>
      <c r="B500" s="193">
        <v>500</v>
      </c>
      <c r="C500" s="261" t="s">
        <v>26150</v>
      </c>
      <c r="D500" s="209" t="s">
        <v>6679</v>
      </c>
      <c r="E500" s="288" t="s">
        <v>6591</v>
      </c>
      <c r="F500" s="220">
        <v>4</v>
      </c>
      <c r="I500" s="367"/>
      <c r="K500" s="409">
        <v>1</v>
      </c>
      <c r="R500" s="409">
        <v>2</v>
      </c>
      <c r="V500" s="256">
        <f>IF(O500=1,10,100)</f>
        <v>100</v>
      </c>
      <c r="W500" s="256">
        <f>IF(O500=1,1,IF(O500=2,10,100))</f>
        <v>100</v>
      </c>
      <c r="X500" s="256">
        <f>IF(O500=3,20,100)</f>
        <v>100</v>
      </c>
      <c r="Y500" s="256">
        <f>IF(P500=1,10,100)</f>
        <v>100</v>
      </c>
      <c r="Z500" s="256">
        <f>IF(P500=1,1,IF(P500=2,10,100))</f>
        <v>100</v>
      </c>
      <c r="AA500" s="257">
        <f>IF(OR(EXACT(Q500,"1A"),EXACT(Q500,"1B")),0.1,IF(Q500=2,1,100))</f>
        <v>100</v>
      </c>
      <c r="AB500" s="257">
        <f>IF(OR(EXACT(R500,"1A"),EXACT(R500,"1B")),0.1,IF(R500=2,1,100))</f>
        <v>1</v>
      </c>
      <c r="AC500" s="257">
        <f>IF(OR(EXACT(S500,"1A"),EXACT(S500,"1B")),0.3,IF(S500=2,3,100))</f>
        <v>100</v>
      </c>
      <c r="AF500" s="249">
        <f>IF(OR(OR(EXACT(J500,"1A"),EXACT(J500,"1B"),EXACT(J500,"1C")),K500=1),1,IF(K500=2,10,100))</f>
        <v>1</v>
      </c>
      <c r="AG500" s="249">
        <f>IF(OR(EXACT(J500,"1A"),EXACT(J500,"1B"),EXACT(J500,"1C")),1,IF(J500=2,10,100))</f>
        <v>100</v>
      </c>
      <c r="AH500" s="249">
        <f>IF(OR(EXACT(J500,"1A"),EXACT(J500,"1B"),EXACT(J500,"1C"),K500=1),3,100)</f>
        <v>3</v>
      </c>
      <c r="AI500" s="249">
        <f>IF(OR(EXACT(J500,"1A"),EXACT(J500,"1B"),EXACT(J500,"1C")),5,100)</f>
        <v>100</v>
      </c>
      <c r="AJ500" s="251"/>
      <c r="AL500" s="220">
        <v>2</v>
      </c>
      <c r="AM500" s="251"/>
      <c r="AQ500" s="285" t="s">
        <v>6680</v>
      </c>
    </row>
    <row r="501" spans="1:1023" x14ac:dyDescent="0.25">
      <c r="A501" s="192" t="s">
        <v>6681</v>
      </c>
      <c r="B501" s="193">
        <v>501</v>
      </c>
      <c r="C501" s="261" t="s">
        <v>26151</v>
      </c>
      <c r="D501" s="209" t="s">
        <v>6682</v>
      </c>
      <c r="E501" s="253" t="s">
        <v>172</v>
      </c>
      <c r="F501" s="220">
        <v>4</v>
      </c>
      <c r="I501" s="367"/>
      <c r="J501" s="409">
        <v>2</v>
      </c>
      <c r="K501" s="409">
        <v>2</v>
      </c>
      <c r="O501" s="409">
        <v>3</v>
      </c>
      <c r="Q501" s="409">
        <v>2</v>
      </c>
      <c r="V501" s="256">
        <f>IF(O501=1,10,100)</f>
        <v>100</v>
      </c>
      <c r="W501" s="256">
        <f>IF(O501=1,1,IF(O501=2,10,100))</f>
        <v>100</v>
      </c>
      <c r="X501" s="256">
        <f>IF(O501=3,20,100)</f>
        <v>20</v>
      </c>
      <c r="Y501" s="256">
        <f>IF(P501=1,10,100)</f>
        <v>100</v>
      </c>
      <c r="Z501" s="256">
        <f>IF(P501=1,1,IF(P501=2,10,100))</f>
        <v>100</v>
      </c>
      <c r="AA501" s="257">
        <f>IF(OR(EXACT(Q501,"1A"),EXACT(Q501,"1B")),0.1,IF(Q501=2,1,100))</f>
        <v>1</v>
      </c>
      <c r="AB501" s="257">
        <f>IF(OR(EXACT(R501,"1A"),EXACT(R501,"1B")),0.1,IF(R501=2,1,100))</f>
        <v>100</v>
      </c>
      <c r="AC501" s="257">
        <f>IF(OR(EXACT(S501,"1A"),EXACT(S501,"1B")),0.3,IF(S501=2,3,100))</f>
        <v>100</v>
      </c>
      <c r="AF501" s="249">
        <f>IF(OR(OR(EXACT(J501,"1A"),EXACT(J501,"1B"),EXACT(J501,"1C")),K501=1),1,IF(K501=2,10,100))</f>
        <v>10</v>
      </c>
      <c r="AG501" s="249">
        <f>IF(OR(EXACT(J501,"1A"),EXACT(J501,"1B"),EXACT(J501,"1C")),1,IF(J501=2,10,100))</f>
        <v>10</v>
      </c>
      <c r="AH501" s="249">
        <f>IF(OR(EXACT(J501,"1A"),EXACT(J501,"1B"),EXACT(J501,"1C"),K501=1),3,100)</f>
        <v>100</v>
      </c>
      <c r="AI501" s="249">
        <f>IF(OR(EXACT(J501,"1A"),EXACT(J501,"1B"),EXACT(J501,"1C")),5,100)</f>
        <v>100</v>
      </c>
      <c r="AJ501" s="251"/>
      <c r="AM501" s="251"/>
      <c r="AQ501" s="285" t="s">
        <v>26152</v>
      </c>
    </row>
    <row r="502" spans="1:1023" x14ac:dyDescent="0.25">
      <c r="A502" s="332" t="s">
        <v>2424</v>
      </c>
      <c r="B502" s="193">
        <v>502</v>
      </c>
      <c r="C502" s="261" t="s">
        <v>26153</v>
      </c>
      <c r="D502" s="209" t="s">
        <v>6693</v>
      </c>
      <c r="E502" s="253" t="s">
        <v>844</v>
      </c>
      <c r="F502" s="220">
        <v>3</v>
      </c>
      <c r="G502" s="209">
        <v>3</v>
      </c>
      <c r="H502" s="209">
        <v>3</v>
      </c>
      <c r="I502" s="367">
        <v>68</v>
      </c>
      <c r="J502" s="412" t="s">
        <v>770</v>
      </c>
      <c r="K502" s="409">
        <v>2</v>
      </c>
      <c r="L502" s="412" t="s">
        <v>771</v>
      </c>
      <c r="Q502" s="412" t="s">
        <v>770</v>
      </c>
      <c r="V502" s="256">
        <f>IF(O502=1,10,100)</f>
        <v>100</v>
      </c>
      <c r="W502" s="256">
        <f>IF(O502=1,1,IF(O502=2,10,100))</f>
        <v>100</v>
      </c>
      <c r="X502" s="256">
        <f>IF(O502=3,20,100)</f>
        <v>100</v>
      </c>
      <c r="Y502" s="256">
        <f>IF(P502=1,10,100)</f>
        <v>100</v>
      </c>
      <c r="Z502" s="256">
        <f>IF(P502=1,1,IF(P502=2,10,100))</f>
        <v>100</v>
      </c>
      <c r="AA502" s="257">
        <f>IF(OR(EXACT(Q502,"1A"),EXACT(Q502,"1B")),0.1,IF(Q502=2,1,100))</f>
        <v>0.1</v>
      </c>
      <c r="AB502" s="257">
        <f>IF(OR(EXACT(R502,"1A"),EXACT(R502,"1B")),0.1,IF(R502=2,1,100))</f>
        <v>100</v>
      </c>
      <c r="AC502" s="257">
        <f>IF(OR(EXACT(S502,"1A"),EXACT(S502,"1B")),0.3,IF(S502=2,3,100))</f>
        <v>100</v>
      </c>
      <c r="AF502" s="249">
        <f>IF(OR(OR(EXACT(J502,"1A"),EXACT(J502,"1B"),EXACT(J502,"1C")),K502=1),1,IF(K502=2,10,100))</f>
        <v>1</v>
      </c>
      <c r="AG502" s="249">
        <f>IF(OR(EXACT(J502,"1A"),EXACT(J502,"1B"),EXACT(J502,"1C")),1,IF(J502=2,10,100))</f>
        <v>1</v>
      </c>
      <c r="AH502" s="249">
        <f>IF(OR(EXACT(J502,"1A"),EXACT(J502,"1B"),EXACT(J502,"1C"),K502=1),3,100)</f>
        <v>3</v>
      </c>
      <c r="AI502" s="249">
        <f>IF(OR(EXACT(J502,"1A"),EXACT(J502,"1B"),EXACT(J502,"1C")),5,100)</f>
        <v>5</v>
      </c>
      <c r="AJ502" s="269" t="s">
        <v>827</v>
      </c>
      <c r="AL502" s="221">
        <v>2</v>
      </c>
      <c r="AM502" s="251"/>
      <c r="AQ502" s="199" t="s">
        <v>779</v>
      </c>
    </row>
    <row r="503" spans="1:1023" x14ac:dyDescent="0.25">
      <c r="A503" s="192" t="s">
        <v>17210</v>
      </c>
      <c r="B503" s="193">
        <v>503</v>
      </c>
      <c r="C503" s="261" t="s">
        <v>26154</v>
      </c>
      <c r="D503" s="209" t="s">
        <v>6694</v>
      </c>
      <c r="E503" s="253" t="s">
        <v>844</v>
      </c>
      <c r="F503" s="220">
        <v>3</v>
      </c>
      <c r="G503" s="209">
        <v>3</v>
      </c>
      <c r="H503" s="209">
        <v>3</v>
      </c>
      <c r="I503" s="367">
        <v>18</v>
      </c>
      <c r="V503" s="256">
        <f>IF(O503=1,10,100)</f>
        <v>100</v>
      </c>
      <c r="W503" s="256">
        <f>IF(O503=1,1,IF(O503=2,10,100))</f>
        <v>100</v>
      </c>
      <c r="X503" s="256">
        <f>IF(O503=3,20,100)</f>
        <v>100</v>
      </c>
      <c r="Y503" s="256">
        <f>IF(P503=1,10,100)</f>
        <v>100</v>
      </c>
      <c r="Z503" s="256">
        <f>IF(P503=1,1,IF(P503=2,10,100))</f>
        <v>100</v>
      </c>
      <c r="AA503" s="257">
        <f>IF(OR(EXACT(Q503,"1A"),EXACT(Q503,"1B")),0.1,IF(Q503=2,1,100))</f>
        <v>100</v>
      </c>
      <c r="AB503" s="257">
        <f>IF(OR(EXACT(R503,"1A"),EXACT(R503,"1B")),0.1,IF(R503=2,1,100))</f>
        <v>100</v>
      </c>
      <c r="AC503" s="257">
        <f>IF(OR(EXACT(S503,"1A"),EXACT(S503,"1B")),0.3,IF(S503=2,3,100))</f>
        <v>100</v>
      </c>
      <c r="AF503" s="249">
        <f>IF(OR(OR(EXACT(J503,"1A"),EXACT(J503,"1B"),EXACT(J503,"1C")),K503=1),1,IF(K503=2,10,100))</f>
        <v>100</v>
      </c>
      <c r="AG503" s="249">
        <f>IF(OR(EXACT(J503,"1A"),EXACT(J503,"1B"),EXACT(J503,"1C")),1,IF(J503=2,10,100))</f>
        <v>100</v>
      </c>
      <c r="AH503" s="249">
        <f>IF(OR(EXACT(J503,"1A"),EXACT(J503,"1B"),EXACT(J503,"1C"),K503=1),3,100)</f>
        <v>100</v>
      </c>
      <c r="AI503" s="249">
        <f>IF(OR(EXACT(J503,"1A"),EXACT(J503,"1B"),EXACT(J503,"1C")),5,100)</f>
        <v>100</v>
      </c>
      <c r="AJ503" s="269" t="s">
        <v>26155</v>
      </c>
      <c r="AM503" s="251"/>
      <c r="AQ503" s="199" t="s">
        <v>6695</v>
      </c>
    </row>
    <row r="504" spans="1:1023" x14ac:dyDescent="0.25">
      <c r="A504" s="192" t="s">
        <v>6696</v>
      </c>
      <c r="B504" s="193">
        <v>504</v>
      </c>
      <c r="C504" s="261" t="s">
        <v>26156</v>
      </c>
      <c r="D504" s="209" t="s">
        <v>6697</v>
      </c>
      <c r="E504" s="253" t="s">
        <v>789</v>
      </c>
      <c r="F504" s="220">
        <v>2</v>
      </c>
      <c r="G504" s="209">
        <v>3</v>
      </c>
      <c r="H504" s="209">
        <v>3</v>
      </c>
      <c r="I504" s="367" t="s">
        <v>769</v>
      </c>
      <c r="J504" s="415">
        <v>2</v>
      </c>
      <c r="K504" s="415">
        <v>2</v>
      </c>
      <c r="N504" s="412">
        <v>1</v>
      </c>
      <c r="V504" s="256">
        <f>IF(O504=1,10,100)</f>
        <v>100</v>
      </c>
      <c r="W504" s="256">
        <f>IF(O504=1,1,IF(O504=2,10,100))</f>
        <v>100</v>
      </c>
      <c r="X504" s="256">
        <f>IF(O504=3,20,100)</f>
        <v>100</v>
      </c>
      <c r="Y504" s="256">
        <f>IF(P504=1,10,100)</f>
        <v>100</v>
      </c>
      <c r="Z504" s="256">
        <f>IF(P504=1,1,IF(P504=2,10,100))</f>
        <v>100</v>
      </c>
      <c r="AA504" s="257">
        <f>IF(OR(EXACT(Q504,"1A"),EXACT(Q504,"1B")),0.1,IF(Q504=2,1,100))</f>
        <v>100</v>
      </c>
      <c r="AB504" s="257">
        <f>IF(OR(EXACT(R504,"1A"),EXACT(R504,"1B")),0.1,IF(R504=2,1,100))</f>
        <v>100</v>
      </c>
      <c r="AC504" s="257">
        <f>IF(OR(EXACT(S504,"1A"),EXACT(S504,"1B")),0.3,IF(S504=2,3,100))</f>
        <v>100</v>
      </c>
      <c r="AF504" s="249">
        <f>IF(OR(OR(EXACT(J504,"1A"),EXACT(J504,"1B"),EXACT(J504,"1C")),K504=1),1,IF(K504=2,10,100))</f>
        <v>10</v>
      </c>
      <c r="AG504" s="249">
        <f>IF(OR(EXACT(J504,"1A"),EXACT(J504,"1B"),EXACT(J504,"1C")),1,IF(J504=2,10,100))</f>
        <v>10</v>
      </c>
      <c r="AH504" s="249">
        <f>IF(OR(EXACT(J504,"1A"),EXACT(J504,"1B"),EXACT(J504,"1C"),K504=1),3,100)</f>
        <v>100</v>
      </c>
      <c r="AI504" s="249">
        <f>IF(OR(EXACT(J504,"1A"),EXACT(J504,"1B"),EXACT(J504,"1C")),5,100)</f>
        <v>100</v>
      </c>
      <c r="AJ504" s="251" t="s">
        <v>769</v>
      </c>
      <c r="AL504" s="220">
        <v>3</v>
      </c>
      <c r="AM504" s="251"/>
      <c r="AQ504" s="199" t="s">
        <v>779</v>
      </c>
    </row>
    <row r="505" spans="1:1023" x14ac:dyDescent="0.25">
      <c r="A505" s="192" t="s">
        <v>1622</v>
      </c>
      <c r="B505" s="193">
        <v>505</v>
      </c>
      <c r="C505" s="261" t="s">
        <v>26157</v>
      </c>
      <c r="D505" s="209" t="s">
        <v>6698</v>
      </c>
      <c r="E505" s="253" t="s">
        <v>844</v>
      </c>
      <c r="F505" s="220">
        <v>3</v>
      </c>
      <c r="G505" s="209">
        <v>3</v>
      </c>
      <c r="H505" s="209">
        <v>3</v>
      </c>
      <c r="I505" s="367">
        <v>2.7</v>
      </c>
      <c r="J505" s="409">
        <v>2</v>
      </c>
      <c r="K505" s="409">
        <v>1</v>
      </c>
      <c r="L505" s="409">
        <v>1</v>
      </c>
      <c r="O505" s="409">
        <v>3</v>
      </c>
      <c r="Q505" s="409" t="s">
        <v>770</v>
      </c>
      <c r="S505" s="412">
        <v>2</v>
      </c>
      <c r="V505" s="256">
        <f>IF(O505=1,10,100)</f>
        <v>100</v>
      </c>
      <c r="W505" s="256">
        <f>IF(O505=1,1,IF(O505=2,10,100))</f>
        <v>100</v>
      </c>
      <c r="X505" s="256">
        <f>IF(O505=3,20,100)</f>
        <v>20</v>
      </c>
      <c r="Y505" s="256">
        <f>IF(P505=1,10,100)</f>
        <v>100</v>
      </c>
      <c r="Z505" s="256">
        <f>IF(P505=1,1,IF(P505=2,10,100))</f>
        <v>100</v>
      </c>
      <c r="AA505" s="257">
        <f>IF(OR(EXACT(Q505,"1A"),EXACT(Q505,"1B")),0.1,IF(Q505=2,1,100))</f>
        <v>0.1</v>
      </c>
      <c r="AB505" s="257">
        <f>IF(OR(EXACT(R505,"1A"),EXACT(R505,"1B")),0.1,IF(R505=2,1,100))</f>
        <v>100</v>
      </c>
      <c r="AC505" s="257">
        <f>IF(OR(EXACT(S505,"1A"),EXACT(S505,"1B")),0.3,IF(S505=2,3,100))</f>
        <v>3</v>
      </c>
      <c r="AF505" s="249">
        <f>IF(OR(OR(EXACT(J505,"1A"),EXACT(J505,"1B"),EXACT(J505,"1C")),K505=1),1,IF(K505=2,10,100))</f>
        <v>1</v>
      </c>
      <c r="AG505" s="249">
        <f>IF(OR(EXACT(J505,"1A"),EXACT(J505,"1B"),EXACT(J505,"1C")),1,IF(J505=2,10,100))</f>
        <v>10</v>
      </c>
      <c r="AH505" s="249">
        <f>IF(OR(EXACT(J505,"1A"),EXACT(J505,"1B"),EXACT(J505,"1C"),K505=1),3,100)</f>
        <v>3</v>
      </c>
      <c r="AI505" s="249">
        <f>IF(OR(EXACT(J505,"1A"),EXACT(J505,"1B"),EXACT(J505,"1C")),5,100)</f>
        <v>100</v>
      </c>
      <c r="AJ505" s="269" t="s">
        <v>26158</v>
      </c>
      <c r="AL505" s="220">
        <v>2</v>
      </c>
      <c r="AM505" s="251"/>
      <c r="AQ505" s="199" t="s">
        <v>6699</v>
      </c>
    </row>
    <row r="506" spans="1:1023" x14ac:dyDescent="0.25">
      <c r="A506" s="192" t="s">
        <v>1995</v>
      </c>
      <c r="B506" s="193">
        <v>506</v>
      </c>
      <c r="C506" s="261" t="s">
        <v>26159</v>
      </c>
      <c r="D506" s="209" t="s">
        <v>6712</v>
      </c>
      <c r="F506" s="220">
        <v>4</v>
      </c>
      <c r="G506" s="209">
        <v>4</v>
      </c>
      <c r="H506" s="209">
        <v>4</v>
      </c>
      <c r="I506" s="367">
        <v>3.3</v>
      </c>
      <c r="J506" s="409" t="s">
        <v>770</v>
      </c>
      <c r="K506" s="409">
        <v>1</v>
      </c>
      <c r="L506" s="415"/>
      <c r="O506" s="409">
        <v>3</v>
      </c>
      <c r="V506" s="256">
        <f>IF(O506=1,10,100)</f>
        <v>100</v>
      </c>
      <c r="W506" s="256">
        <f>IF(O506=1,1,IF(O506=2,10,100))</f>
        <v>100</v>
      </c>
      <c r="X506" s="268">
        <v>5</v>
      </c>
      <c r="Y506" s="256">
        <f>IF(P506=1,10,100)</f>
        <v>100</v>
      </c>
      <c r="Z506" s="256">
        <f>IF(P506=1,1,IF(P506=2,10,100))</f>
        <v>100</v>
      </c>
      <c r="AA506" s="257">
        <f>IF(OR(EXACT(Q506,"1A"),EXACT(Q506,"1B")),0.1,IF(Q506=2,1,100))</f>
        <v>100</v>
      </c>
      <c r="AB506" s="257">
        <f>IF(OR(EXACT(R506,"1A"),EXACT(R506,"1B")),0.1,IF(R506=2,1,100))</f>
        <v>100</v>
      </c>
      <c r="AC506" s="257">
        <f>IF(OR(EXACT(S506,"1A"),EXACT(S506,"1B")),0.3,IF(S506=2,3,100))</f>
        <v>100</v>
      </c>
      <c r="AF506" s="249">
        <f>IF(OR(OR(EXACT(J506,"1A"),EXACT(J506,"1B"),EXACT(J506,"1C")),K506=1),1,IF(K506=2,10,100))</f>
        <v>1</v>
      </c>
      <c r="AG506" s="249">
        <f>IF(OR(EXACT(J506,"1A"),EXACT(J506,"1B"),EXACT(J506,"1C")),1,IF(J506=2,10,100))</f>
        <v>1</v>
      </c>
      <c r="AH506" s="249">
        <f>IF(OR(EXACT(J506,"1A"),EXACT(J506,"1B"),EXACT(J506,"1C"),K506=1),3,100)</f>
        <v>3</v>
      </c>
      <c r="AI506" s="249">
        <f>IF(OR(EXACT(J506,"1A"),EXACT(J506,"1B"),EXACT(J506,"1C")),5,100)</f>
        <v>5</v>
      </c>
      <c r="AJ506" s="269" t="s">
        <v>26091</v>
      </c>
      <c r="AL506" s="221">
        <v>3</v>
      </c>
      <c r="AM506" s="251"/>
      <c r="AQ506" s="199" t="s">
        <v>6713</v>
      </c>
    </row>
    <row r="507" spans="1:1023" x14ac:dyDescent="0.25">
      <c r="A507" s="192" t="s">
        <v>6715</v>
      </c>
      <c r="B507" s="193">
        <v>507</v>
      </c>
      <c r="C507" s="261" t="s">
        <v>26160</v>
      </c>
      <c r="D507" s="209" t="s">
        <v>6716</v>
      </c>
      <c r="I507" s="367">
        <v>5.9</v>
      </c>
      <c r="V507" s="256">
        <f>IF(O507=1,10,100)</f>
        <v>100</v>
      </c>
      <c r="W507" s="256">
        <f>IF(O507=1,1,IF(O507=2,10,100))</f>
        <v>100</v>
      </c>
      <c r="X507" s="256">
        <f>IF(O507=3,20,100)</f>
        <v>100</v>
      </c>
      <c r="Y507" s="256">
        <f>IF(P507=1,10,100)</f>
        <v>100</v>
      </c>
      <c r="Z507" s="256">
        <f>IF(P507=1,1,IF(P507=2,10,100))</f>
        <v>100</v>
      </c>
      <c r="AA507" s="257">
        <f>IF(OR(EXACT(Q507,"1A"),EXACT(Q507,"1B")),0.1,IF(Q507=2,1,100))</f>
        <v>100</v>
      </c>
      <c r="AB507" s="257">
        <f>IF(OR(EXACT(R507,"1A"),EXACT(R507,"1B")),0.1,IF(R507=2,1,100))</f>
        <v>100</v>
      </c>
      <c r="AC507" s="257">
        <f>IF(OR(EXACT(S507,"1A"),EXACT(S507,"1B")),0.3,IF(S507=2,3,100))</f>
        <v>100</v>
      </c>
      <c r="AF507" s="249">
        <f>IF(OR(OR(EXACT(J507,"1A"),EXACT(J507,"1B"),EXACT(J507,"1C")),K507=1),1,IF(K507=2,10,100))</f>
        <v>100</v>
      </c>
      <c r="AG507" s="249">
        <f>IF(OR(EXACT(J507,"1A"),EXACT(J507,"1B"),EXACT(J507,"1C")),1,IF(J507=2,10,100))</f>
        <v>100</v>
      </c>
      <c r="AH507" s="249">
        <f>IF(OR(EXACT(J507,"1A"),EXACT(J507,"1B"),EXACT(J507,"1C"),K507=1),3,100)</f>
        <v>100</v>
      </c>
      <c r="AI507" s="249">
        <f>IF(OR(EXACT(J507,"1A"),EXACT(J507,"1B"),EXACT(J507,"1C")),5,100)</f>
        <v>100</v>
      </c>
      <c r="AJ507" s="269" t="s">
        <v>26161</v>
      </c>
      <c r="AM507" s="251"/>
      <c r="AQ507" s="199" t="s">
        <v>6717</v>
      </c>
    </row>
    <row r="508" spans="1:1023" x14ac:dyDescent="0.25">
      <c r="A508" s="192" t="s">
        <v>6718</v>
      </c>
      <c r="B508" s="193">
        <v>508</v>
      </c>
      <c r="C508" s="261" t="s">
        <v>26162</v>
      </c>
      <c r="D508" s="209" t="s">
        <v>6719</v>
      </c>
      <c r="I508" s="367">
        <v>5.9</v>
      </c>
      <c r="V508" s="256">
        <f>IF(O508=1,10,100)</f>
        <v>100</v>
      </c>
      <c r="W508" s="256">
        <f>IF(O508=1,1,IF(O508=2,10,100))</f>
        <v>100</v>
      </c>
      <c r="X508" s="256">
        <f>IF(O508=3,20,100)</f>
        <v>100</v>
      </c>
      <c r="Y508" s="256">
        <f>IF(P508=1,10,100)</f>
        <v>100</v>
      </c>
      <c r="Z508" s="256">
        <f>IF(P508=1,1,IF(P508=2,10,100))</f>
        <v>100</v>
      </c>
      <c r="AA508" s="257">
        <f>IF(OR(EXACT(Q508,"1A"),EXACT(Q508,"1B")),0.1,IF(Q508=2,1,100))</f>
        <v>100</v>
      </c>
      <c r="AB508" s="257">
        <f>IF(OR(EXACT(R508,"1A"),EXACT(R508,"1B")),0.1,IF(R508=2,1,100))</f>
        <v>100</v>
      </c>
      <c r="AC508" s="257">
        <f>IF(OR(EXACT(S508,"1A"),EXACT(S508,"1B")),0.3,IF(S508=2,3,100))</f>
        <v>100</v>
      </c>
      <c r="AF508" s="249">
        <f>IF(OR(OR(EXACT(J508,"1A"),EXACT(J508,"1B"),EXACT(J508,"1C")),K508=1),1,IF(K508=2,10,100))</f>
        <v>100</v>
      </c>
      <c r="AG508" s="249">
        <f>IF(OR(EXACT(J508,"1A"),EXACT(J508,"1B"),EXACT(J508,"1C")),1,IF(J508=2,10,100))</f>
        <v>100</v>
      </c>
      <c r="AH508" s="249">
        <f>IF(OR(EXACT(J508,"1A"),EXACT(J508,"1B"),EXACT(J508,"1C"),K508=1),3,100)</f>
        <v>100</v>
      </c>
      <c r="AI508" s="249">
        <f>IF(OR(EXACT(J508,"1A"),EXACT(J508,"1B"),EXACT(J508,"1C")),5,100)</f>
        <v>100</v>
      </c>
      <c r="AJ508" s="269" t="s">
        <v>26161</v>
      </c>
      <c r="AM508" s="251"/>
      <c r="AQ508" s="267" t="s">
        <v>6717</v>
      </c>
    </row>
    <row r="509" spans="1:1023" x14ac:dyDescent="0.25">
      <c r="A509" s="192" t="s">
        <v>6720</v>
      </c>
      <c r="B509" s="193">
        <v>509</v>
      </c>
      <c r="C509" s="261" t="s">
        <v>26163</v>
      </c>
      <c r="D509" s="209" t="s">
        <v>6721</v>
      </c>
      <c r="I509" s="367">
        <v>5.9</v>
      </c>
      <c r="V509" s="256">
        <f>IF(O509=1,10,100)</f>
        <v>100</v>
      </c>
      <c r="W509" s="256">
        <f>IF(O509=1,1,IF(O509=2,10,100))</f>
        <v>100</v>
      </c>
      <c r="X509" s="256">
        <f>IF(O509=3,20,100)</f>
        <v>100</v>
      </c>
      <c r="Y509" s="256">
        <f>IF(P509=1,10,100)</f>
        <v>100</v>
      </c>
      <c r="Z509" s="256">
        <f>IF(P509=1,1,IF(P509=2,10,100))</f>
        <v>100</v>
      </c>
      <c r="AA509" s="257">
        <f>IF(OR(EXACT(Q509,"1A"),EXACT(Q509,"1B")),0.1,IF(Q509=2,1,100))</f>
        <v>100</v>
      </c>
      <c r="AB509" s="257">
        <f>IF(OR(EXACT(R509,"1A"),EXACT(R509,"1B")),0.1,IF(R509=2,1,100))</f>
        <v>100</v>
      </c>
      <c r="AC509" s="257">
        <f>IF(OR(EXACT(S509,"1A"),EXACT(S509,"1B")),0.3,IF(S509=2,3,100))</f>
        <v>100</v>
      </c>
      <c r="AF509" s="249">
        <f>IF(OR(OR(EXACT(J509,"1A"),EXACT(J509,"1B"),EXACT(J509,"1C")),K509=1),1,IF(K509=2,10,100))</f>
        <v>100</v>
      </c>
      <c r="AG509" s="249">
        <f>IF(OR(EXACT(J509,"1A"),EXACT(J509,"1B"),EXACT(J509,"1C")),1,IF(J509=2,10,100))</f>
        <v>100</v>
      </c>
      <c r="AH509" s="249">
        <f>IF(OR(EXACT(J509,"1A"),EXACT(J509,"1B"),EXACT(J509,"1C"),K509=1),3,100)</f>
        <v>100</v>
      </c>
      <c r="AI509" s="249">
        <f>IF(OR(EXACT(J509,"1A"),EXACT(J509,"1B"),EXACT(J509,"1C")),5,100)</f>
        <v>100</v>
      </c>
      <c r="AJ509" s="269" t="s">
        <v>26161</v>
      </c>
      <c r="AM509" s="251"/>
      <c r="AQ509" s="267" t="s">
        <v>6722</v>
      </c>
    </row>
    <row r="510" spans="1:1023" x14ac:dyDescent="0.25">
      <c r="A510" s="192" t="s">
        <v>26221</v>
      </c>
      <c r="B510" s="193">
        <v>510</v>
      </c>
      <c r="C510" s="336" t="s">
        <v>26222</v>
      </c>
      <c r="D510" s="209" t="s">
        <v>26223</v>
      </c>
      <c r="F510" s="220">
        <v>4</v>
      </c>
      <c r="I510" s="367"/>
      <c r="J510" s="409" t="s">
        <v>770</v>
      </c>
      <c r="K510" s="409">
        <v>1</v>
      </c>
      <c r="L510" s="409">
        <v>1</v>
      </c>
      <c r="P510" s="409">
        <v>1</v>
      </c>
      <c r="Q510" s="409">
        <v>2</v>
      </c>
      <c r="R510" s="409">
        <v>2</v>
      </c>
      <c r="V510" s="256">
        <f>IF(O510=1,10,100)</f>
        <v>100</v>
      </c>
      <c r="W510" s="256">
        <f>IF(O510=1,1,IF(O510=2,10,100))</f>
        <v>100</v>
      </c>
      <c r="X510" s="256">
        <f>IF(O510=3,20,100)</f>
        <v>100</v>
      </c>
      <c r="Y510" s="256">
        <f>IF(P510=1,10,100)</f>
        <v>10</v>
      </c>
      <c r="Z510" s="256">
        <f>IF(P510=1,1,IF(P510=2,10,100))</f>
        <v>1</v>
      </c>
      <c r="AA510" s="257">
        <f>IF(OR(EXACT(Q510,"1A"),EXACT(Q510,"1B")),0.1,IF(Q510=2,1,100))</f>
        <v>1</v>
      </c>
      <c r="AB510" s="257">
        <f>IF(OR(EXACT(R510,"1A"),EXACT(R510,"1B")),0.1,IF(R510=2,1,100))</f>
        <v>1</v>
      </c>
      <c r="AC510" s="257">
        <f>IF(OR(EXACT(S510,"1A"),EXACT(S510,"1B")),0.3,IF(S510=2,3,100))</f>
        <v>100</v>
      </c>
      <c r="AF510" s="249">
        <f>IF(OR(OR(EXACT(J510,"1A"),EXACT(J510,"1B"),EXACT(J510,"1C")),K510=1),1,IF(K510=2,10,100))</f>
        <v>1</v>
      </c>
      <c r="AG510" s="249">
        <f>IF(OR(EXACT(J510,"1A"),EXACT(J510,"1B"),EXACT(J510,"1C")),1,IF(J510=2,10,100))</f>
        <v>1</v>
      </c>
      <c r="AH510" s="249">
        <f>IF(OR(EXACT(J510,"1A"),EXACT(J510,"1B"),EXACT(J510,"1C"),K510=1),3,100)</f>
        <v>3</v>
      </c>
      <c r="AI510" s="249">
        <f>IF(OR(EXACT(J510,"1A"),EXACT(J510,"1B"),EXACT(J510,"1C")),5,100)</f>
        <v>5</v>
      </c>
      <c r="AJ510" s="269"/>
      <c r="AL510" s="220">
        <v>3</v>
      </c>
      <c r="AM510" s="251"/>
      <c r="AQ510" s="199" t="s">
        <v>26224</v>
      </c>
    </row>
    <row r="511" spans="1:1023" x14ac:dyDescent="0.25">
      <c r="A511" s="192" t="s">
        <v>6723</v>
      </c>
      <c r="B511" s="193">
        <v>511</v>
      </c>
      <c r="C511" s="261" t="s">
        <v>26164</v>
      </c>
      <c r="D511" s="209" t="s">
        <v>6724</v>
      </c>
      <c r="F511" s="220">
        <v>4</v>
      </c>
      <c r="G511" s="209">
        <v>4</v>
      </c>
      <c r="H511" s="209">
        <v>1</v>
      </c>
      <c r="I511" s="367">
        <v>14</v>
      </c>
      <c r="J511" s="409" t="s">
        <v>770</v>
      </c>
      <c r="K511" s="409">
        <v>1</v>
      </c>
      <c r="L511" s="415">
        <v>1</v>
      </c>
      <c r="M511" s="409">
        <v>1</v>
      </c>
      <c r="V511" s="256">
        <f>IF(O511=1,10,100)</f>
        <v>100</v>
      </c>
      <c r="W511" s="256">
        <f>IF(O511=1,1,IF(O511=2,10,100))</f>
        <v>100</v>
      </c>
      <c r="X511" s="256">
        <f>IF(O511=3,20,100)</f>
        <v>100</v>
      </c>
      <c r="Y511" s="256">
        <f>IF(P511=1,10,100)</f>
        <v>100</v>
      </c>
      <c r="Z511" s="256">
        <f>IF(P511=1,1,IF(P511=2,10,100))</f>
        <v>100</v>
      </c>
      <c r="AA511" s="257">
        <f>IF(OR(EXACT(Q511,"1A"),EXACT(Q511,"1B")),0.1,IF(Q511=2,1,100))</f>
        <v>100</v>
      </c>
      <c r="AB511" s="257">
        <f>IF(OR(EXACT(R511,"1A"),EXACT(R511,"1B")),0.1,IF(R511=2,1,100))</f>
        <v>100</v>
      </c>
      <c r="AC511" s="257">
        <f>IF(OR(EXACT(S511,"1A"),EXACT(S511,"1B")),0.3,IF(S511=2,3,100))</f>
        <v>100</v>
      </c>
      <c r="AF511" s="249">
        <f>IF(OR(OR(EXACT(J511,"1A"),EXACT(J511,"1B"),EXACT(J511,"1C")),K511=1),1,IF(K511=2,10,100))</f>
        <v>1</v>
      </c>
      <c r="AG511" s="249">
        <f>IF(OR(EXACT(J511,"1A"),EXACT(J511,"1B"),EXACT(J511,"1C")),1,IF(J511=2,10,100))</f>
        <v>1</v>
      </c>
      <c r="AH511" s="249">
        <f>IF(OR(EXACT(J511,"1A"),EXACT(J511,"1B"),EXACT(J511,"1C"),K511=1),3,100)</f>
        <v>3</v>
      </c>
      <c r="AI511" s="249">
        <f>IF(OR(EXACT(J511,"1A"),EXACT(J511,"1B"),EXACT(J511,"1C")),5,100)</f>
        <v>5</v>
      </c>
      <c r="AJ511" s="269" t="s">
        <v>26165</v>
      </c>
      <c r="AM511" s="251"/>
      <c r="AQ511" s="199" t="s">
        <v>6725</v>
      </c>
    </row>
    <row r="512" spans="1:1023" x14ac:dyDescent="0.25">
      <c r="A512" s="292" t="s">
        <v>795</v>
      </c>
      <c r="B512" s="193">
        <v>512</v>
      </c>
      <c r="C512" s="261" t="s">
        <v>26166</v>
      </c>
      <c r="D512" s="207" t="s">
        <v>22510</v>
      </c>
      <c r="E512" s="224"/>
      <c r="F512" s="239"/>
      <c r="G512" s="207"/>
      <c r="H512" s="207"/>
      <c r="I512" s="375" t="s">
        <v>796</v>
      </c>
      <c r="J512" s="431"/>
      <c r="K512" s="432"/>
      <c r="L512" s="432"/>
      <c r="M512" s="448">
        <v>1</v>
      </c>
      <c r="N512" s="433"/>
      <c r="O512" s="432"/>
      <c r="P512" s="433"/>
      <c r="Q512" s="433"/>
      <c r="R512" s="433"/>
      <c r="S512" s="433"/>
      <c r="T512" s="433"/>
      <c r="U512" s="428"/>
      <c r="V512" s="256">
        <f>IF(O512=1,10,100)</f>
        <v>100</v>
      </c>
      <c r="W512" s="256">
        <f>IF(O512=1,1,IF(O512=2,10,100))</f>
        <v>100</v>
      </c>
      <c r="X512" s="256">
        <f>IF(O512=3,20,100)</f>
        <v>100</v>
      </c>
      <c r="Y512" s="256">
        <f>IF(P512=1,10,100)</f>
        <v>100</v>
      </c>
      <c r="Z512" s="256">
        <f>IF(P512=1,1,IF(P512=2,10,100))</f>
        <v>100</v>
      </c>
      <c r="AA512" s="257">
        <f>IF(OR(EXACT(Q512,"1A"),EXACT(Q512,"1B")),0.1,IF(Q512=2,1,100))</f>
        <v>100</v>
      </c>
      <c r="AB512" s="257">
        <f>IF(OR(EXACT(R512,"1A"),EXACT(R512,"1B")),0.1,IF(R512=2,1,100))</f>
        <v>100</v>
      </c>
      <c r="AC512" s="257">
        <f>IF(OR(EXACT(S512,"1A"),EXACT(S512,"1B")),0.3,IF(S512=2,3,100))</f>
        <v>100</v>
      </c>
      <c r="AD512" s="224">
        <v>1</v>
      </c>
      <c r="AE512" s="224"/>
      <c r="AF512" s="249">
        <f>IF(OR(OR(EXACT(J512,"1A"),EXACT(J512,"1B"),EXACT(J512,"1C")),K512=1),1,IF(K512=2,10,100))</f>
        <v>100</v>
      </c>
      <c r="AG512" s="249">
        <f>IF(OR(EXACT(J512,"1A"),EXACT(J512,"1B"),EXACT(J512,"1C")),1,IF(J512=2,10,100))</f>
        <v>100</v>
      </c>
      <c r="AH512" s="249">
        <f>IF(OR(EXACT(J512,"1A"),EXACT(J512,"1B"),EXACT(J512,"1C"),K512=1),3,100)</f>
        <v>100</v>
      </c>
      <c r="AI512" s="249">
        <f>IF(OR(EXACT(J512,"1A"),EXACT(J512,"1B"),EXACT(J512,"1C")),5,100)</f>
        <v>100</v>
      </c>
      <c r="AJ512" s="251">
        <v>5.1999999999999995E-4</v>
      </c>
      <c r="AK512" s="294"/>
      <c r="AL512" s="305"/>
      <c r="AM512" s="251"/>
      <c r="AN512" s="136"/>
      <c r="AO512" s="136"/>
      <c r="AP512" s="136"/>
      <c r="AQ512" s="199" t="s">
        <v>797</v>
      </c>
      <c r="AR512" s="136"/>
      <c r="AS512" s="136"/>
      <c r="AT512" s="136"/>
      <c r="AU512" s="136"/>
      <c r="AV512" s="136"/>
      <c r="AW512" s="136"/>
      <c r="AX512" s="136"/>
      <c r="AY512" s="136"/>
      <c r="AZ512" s="136"/>
      <c r="BA512" s="136"/>
      <c r="BB512" s="136"/>
      <c r="BC512" s="136"/>
      <c r="BD512" s="136"/>
      <c r="BE512" s="136"/>
      <c r="BF512" s="136"/>
      <c r="BG512" s="136"/>
      <c r="BH512" s="136"/>
      <c r="BI512" s="136"/>
      <c r="BJ512" s="136"/>
      <c r="BK512" s="136"/>
      <c r="BL512" s="136"/>
      <c r="BM512" s="136"/>
      <c r="BN512" s="136"/>
      <c r="BO512" s="136"/>
      <c r="BP512" s="136"/>
      <c r="BQ512" s="136"/>
      <c r="BR512" s="136"/>
      <c r="BS512" s="136"/>
      <c r="BT512" s="136"/>
      <c r="BU512" s="136"/>
      <c r="BV512" s="136"/>
      <c r="BW512" s="136"/>
      <c r="BX512" s="136"/>
      <c r="BY512" s="136"/>
      <c r="BZ512" s="136"/>
      <c r="CA512" s="136"/>
      <c r="CB512" s="136"/>
      <c r="CC512" s="136"/>
      <c r="CD512" s="136"/>
      <c r="CE512" s="136"/>
      <c r="CF512" s="136"/>
      <c r="CG512" s="136"/>
      <c r="CH512" s="136"/>
      <c r="CI512" s="136"/>
      <c r="CJ512" s="136"/>
      <c r="CK512" s="136"/>
      <c r="CL512" s="136"/>
      <c r="CM512" s="136"/>
      <c r="CN512" s="136"/>
      <c r="CO512" s="136"/>
      <c r="CP512" s="136"/>
      <c r="CQ512" s="136"/>
      <c r="CR512" s="136"/>
      <c r="CS512" s="136"/>
      <c r="CT512" s="136"/>
      <c r="CU512" s="136"/>
      <c r="CV512" s="136"/>
      <c r="CW512" s="136"/>
      <c r="CX512" s="136"/>
      <c r="CY512" s="136"/>
      <c r="CZ512" s="136"/>
      <c r="DA512" s="136"/>
      <c r="DB512" s="136"/>
      <c r="DC512" s="136"/>
      <c r="DD512" s="136"/>
      <c r="DE512" s="136"/>
      <c r="DF512" s="136"/>
      <c r="DG512" s="136"/>
      <c r="DH512" s="136"/>
      <c r="DI512" s="136"/>
      <c r="DJ512" s="136"/>
      <c r="DK512" s="136"/>
      <c r="DL512" s="136"/>
      <c r="DM512" s="136"/>
      <c r="DN512" s="136"/>
      <c r="DO512" s="136"/>
      <c r="DP512" s="136"/>
      <c r="DQ512" s="136"/>
      <c r="DR512" s="136"/>
      <c r="DS512" s="136"/>
      <c r="DT512" s="136"/>
      <c r="DU512" s="136"/>
      <c r="DV512" s="136"/>
      <c r="DW512" s="136"/>
      <c r="DX512" s="136"/>
      <c r="DY512" s="136"/>
      <c r="DZ512" s="136"/>
      <c r="EA512" s="136"/>
      <c r="EB512" s="136"/>
      <c r="EC512" s="136"/>
      <c r="ED512" s="136"/>
      <c r="EE512" s="136"/>
      <c r="EF512" s="136"/>
      <c r="EG512" s="136"/>
      <c r="EH512" s="136"/>
      <c r="EI512" s="136"/>
      <c r="EJ512" s="136"/>
      <c r="EK512" s="136"/>
      <c r="EL512" s="136"/>
      <c r="EM512" s="136"/>
      <c r="EN512" s="136"/>
      <c r="EO512" s="136"/>
      <c r="EP512" s="136"/>
      <c r="EQ512" s="136"/>
      <c r="ER512" s="136"/>
      <c r="ES512" s="136"/>
      <c r="ET512" s="136"/>
      <c r="EU512" s="136"/>
      <c r="EV512" s="136"/>
      <c r="EW512" s="136"/>
      <c r="EX512" s="136"/>
      <c r="EY512" s="136"/>
      <c r="EZ512" s="136"/>
      <c r="FA512" s="136"/>
      <c r="FB512" s="136"/>
      <c r="FC512" s="136"/>
      <c r="FD512" s="136"/>
      <c r="FE512" s="136"/>
      <c r="FF512" s="136"/>
      <c r="FG512" s="136"/>
      <c r="FH512" s="136"/>
      <c r="FI512" s="136"/>
      <c r="FJ512" s="136"/>
      <c r="FK512" s="136"/>
      <c r="FL512" s="136"/>
      <c r="FM512" s="136"/>
      <c r="FN512" s="136"/>
      <c r="FO512" s="136"/>
      <c r="FP512" s="136"/>
      <c r="FQ512" s="136"/>
      <c r="FR512" s="136"/>
      <c r="FS512" s="136"/>
      <c r="FT512" s="136"/>
      <c r="FU512" s="136"/>
      <c r="FV512" s="136"/>
      <c r="FW512" s="136"/>
      <c r="FX512" s="136"/>
      <c r="FY512" s="136"/>
      <c r="FZ512" s="136"/>
      <c r="GA512" s="136"/>
      <c r="GB512" s="136"/>
      <c r="GC512" s="136"/>
      <c r="GD512" s="136"/>
      <c r="GE512" s="136"/>
      <c r="GF512" s="136"/>
      <c r="GG512" s="136"/>
      <c r="GH512" s="136"/>
      <c r="GI512" s="136"/>
      <c r="GJ512" s="136"/>
      <c r="GK512" s="136"/>
      <c r="GL512" s="136"/>
      <c r="GM512" s="136"/>
      <c r="GN512" s="136"/>
      <c r="GO512" s="136"/>
      <c r="GP512" s="136"/>
      <c r="GQ512" s="136"/>
      <c r="GR512" s="136"/>
      <c r="GS512" s="136"/>
      <c r="GT512" s="136"/>
      <c r="GU512" s="136"/>
      <c r="GV512" s="136"/>
      <c r="GW512" s="136"/>
      <c r="GX512" s="136"/>
      <c r="GY512" s="136"/>
      <c r="GZ512" s="136"/>
      <c r="HA512" s="136"/>
      <c r="HB512" s="136"/>
      <c r="HC512" s="136"/>
      <c r="HD512" s="136"/>
      <c r="HE512" s="136"/>
      <c r="HF512" s="136"/>
      <c r="HG512" s="136"/>
      <c r="HH512" s="136"/>
      <c r="HI512" s="136"/>
      <c r="HJ512" s="136"/>
      <c r="HK512" s="136"/>
      <c r="HL512" s="136"/>
      <c r="HM512" s="136"/>
      <c r="HN512" s="136"/>
      <c r="HO512" s="136"/>
      <c r="HP512" s="136"/>
      <c r="HQ512" s="136"/>
      <c r="HR512" s="136"/>
      <c r="HS512" s="136"/>
      <c r="HT512" s="136"/>
      <c r="HU512" s="136"/>
      <c r="HV512" s="136"/>
      <c r="HW512" s="136"/>
      <c r="HX512" s="136"/>
      <c r="HY512" s="136"/>
      <c r="HZ512" s="136"/>
      <c r="IA512" s="136"/>
      <c r="IB512" s="136"/>
      <c r="IC512" s="136"/>
      <c r="ID512" s="136"/>
      <c r="IE512" s="136"/>
      <c r="IF512" s="136"/>
      <c r="IG512" s="136"/>
      <c r="IH512" s="136"/>
      <c r="II512" s="136"/>
      <c r="IJ512" s="136"/>
      <c r="IK512" s="136"/>
      <c r="IL512" s="136"/>
      <c r="IM512" s="136"/>
      <c r="IN512" s="136"/>
      <c r="IO512" s="136"/>
      <c r="IP512" s="136"/>
      <c r="IQ512" s="136"/>
      <c r="IR512" s="136"/>
      <c r="IS512" s="136"/>
      <c r="IT512" s="136"/>
      <c r="IU512" s="136"/>
      <c r="IV512" s="136"/>
      <c r="IW512" s="136"/>
      <c r="IX512" s="136"/>
      <c r="IY512" s="136"/>
      <c r="IZ512" s="136"/>
      <c r="JA512" s="136"/>
      <c r="JB512" s="136"/>
      <c r="JC512" s="136"/>
      <c r="JD512" s="136"/>
      <c r="JE512" s="136"/>
      <c r="JF512" s="136"/>
      <c r="JG512" s="136"/>
      <c r="JH512" s="136"/>
      <c r="JI512" s="136"/>
      <c r="JJ512" s="136"/>
      <c r="JK512" s="136"/>
      <c r="JL512" s="136"/>
      <c r="JM512" s="136"/>
      <c r="JN512" s="136"/>
      <c r="JO512" s="136"/>
      <c r="JP512" s="136"/>
      <c r="JQ512" s="136"/>
      <c r="JR512" s="136"/>
      <c r="JS512" s="136"/>
      <c r="JT512" s="136"/>
      <c r="JU512" s="136"/>
      <c r="JV512" s="136"/>
      <c r="JW512" s="136"/>
      <c r="JX512" s="136"/>
      <c r="JY512" s="136"/>
      <c r="JZ512" s="136"/>
      <c r="KA512" s="136"/>
      <c r="KB512" s="136"/>
      <c r="KC512" s="136"/>
      <c r="KD512" s="136"/>
      <c r="KE512" s="136"/>
      <c r="KF512" s="136"/>
      <c r="KG512" s="136"/>
      <c r="KH512" s="136"/>
      <c r="KI512" s="136"/>
      <c r="KJ512" s="136"/>
      <c r="KK512" s="136"/>
      <c r="KL512" s="136"/>
      <c r="KM512" s="136"/>
      <c r="KN512" s="136"/>
      <c r="KO512" s="136"/>
      <c r="KP512" s="136"/>
      <c r="KQ512" s="136"/>
      <c r="KR512" s="136"/>
      <c r="KS512" s="136"/>
      <c r="KT512" s="136"/>
      <c r="KU512" s="136"/>
      <c r="KV512" s="136"/>
      <c r="KW512" s="136"/>
      <c r="KX512" s="136"/>
      <c r="KY512" s="136"/>
      <c r="KZ512" s="136"/>
      <c r="LA512" s="136"/>
      <c r="LB512" s="136"/>
      <c r="LC512" s="136"/>
      <c r="LD512" s="136"/>
      <c r="LE512" s="136"/>
      <c r="LF512" s="136"/>
      <c r="LG512" s="136"/>
      <c r="LH512" s="136"/>
      <c r="LI512" s="136"/>
      <c r="LJ512" s="136"/>
      <c r="LK512" s="136"/>
      <c r="LL512" s="136"/>
      <c r="LM512" s="136"/>
      <c r="LN512" s="136"/>
      <c r="LO512" s="136"/>
      <c r="LP512" s="136"/>
      <c r="LQ512" s="136"/>
      <c r="LR512" s="136"/>
      <c r="LS512" s="136"/>
      <c r="LT512" s="136"/>
      <c r="LU512" s="136"/>
      <c r="LV512" s="136"/>
      <c r="LW512" s="136"/>
      <c r="LX512" s="136"/>
      <c r="LY512" s="136"/>
      <c r="LZ512" s="136"/>
      <c r="MA512" s="136"/>
      <c r="MB512" s="136"/>
      <c r="MC512" s="136"/>
      <c r="MD512" s="136"/>
      <c r="ME512" s="136"/>
      <c r="MF512" s="136"/>
      <c r="MG512" s="136"/>
      <c r="MH512" s="136"/>
      <c r="MI512" s="136"/>
      <c r="MJ512" s="136"/>
      <c r="MK512" s="136"/>
      <c r="ML512" s="136"/>
      <c r="MM512" s="136"/>
      <c r="MN512" s="136"/>
      <c r="MO512" s="136"/>
      <c r="MP512" s="136"/>
      <c r="MQ512" s="136"/>
      <c r="MR512" s="136"/>
      <c r="MS512" s="136"/>
      <c r="MT512" s="136"/>
      <c r="MU512" s="136"/>
      <c r="MV512" s="136"/>
      <c r="MW512" s="136"/>
      <c r="MX512" s="136"/>
      <c r="MY512" s="136"/>
      <c r="MZ512" s="136"/>
      <c r="NA512" s="136"/>
      <c r="NB512" s="136"/>
      <c r="NC512" s="136"/>
      <c r="ND512" s="136"/>
      <c r="NE512" s="136"/>
      <c r="NF512" s="136"/>
      <c r="NG512" s="136"/>
      <c r="NH512" s="136"/>
      <c r="NI512" s="136"/>
      <c r="NJ512" s="136"/>
      <c r="NK512" s="136"/>
      <c r="NL512" s="136"/>
      <c r="NM512" s="136"/>
      <c r="NN512" s="136"/>
      <c r="NO512" s="136"/>
      <c r="NP512" s="136"/>
      <c r="NQ512" s="136"/>
      <c r="NR512" s="136"/>
      <c r="NS512" s="136"/>
      <c r="NT512" s="136"/>
      <c r="NU512" s="136"/>
      <c r="NV512" s="136"/>
      <c r="NW512" s="136"/>
      <c r="NX512" s="136"/>
      <c r="NY512" s="136"/>
      <c r="NZ512" s="136"/>
      <c r="OA512" s="136"/>
      <c r="OB512" s="136"/>
      <c r="OC512" s="136"/>
      <c r="OD512" s="136"/>
      <c r="OE512" s="136"/>
      <c r="OF512" s="136"/>
      <c r="OG512" s="136"/>
      <c r="OH512" s="136"/>
      <c r="OI512" s="136"/>
      <c r="OJ512" s="136"/>
      <c r="OK512" s="136"/>
      <c r="OL512" s="136"/>
      <c r="OM512" s="136"/>
      <c r="ON512" s="136"/>
      <c r="OO512" s="136"/>
      <c r="OP512" s="136"/>
      <c r="OQ512" s="136"/>
      <c r="OR512" s="136"/>
      <c r="OS512" s="136"/>
      <c r="OT512" s="136"/>
      <c r="OU512" s="136"/>
      <c r="OV512" s="136"/>
      <c r="OW512" s="136"/>
      <c r="OX512" s="136"/>
      <c r="OY512" s="136"/>
      <c r="OZ512" s="136"/>
      <c r="PA512" s="136"/>
      <c r="PB512" s="136"/>
      <c r="PC512" s="136"/>
      <c r="PD512" s="136"/>
      <c r="PE512" s="136"/>
      <c r="PF512" s="136"/>
      <c r="PG512" s="136"/>
      <c r="PH512" s="136"/>
      <c r="PI512" s="136"/>
      <c r="PJ512" s="136"/>
      <c r="PK512" s="136"/>
      <c r="PL512" s="136"/>
      <c r="PM512" s="136"/>
      <c r="PN512" s="136"/>
      <c r="PO512" s="136"/>
      <c r="PP512" s="136"/>
      <c r="PQ512" s="136"/>
      <c r="PR512" s="136"/>
      <c r="PS512" s="136"/>
      <c r="PT512" s="136"/>
      <c r="PU512" s="136"/>
      <c r="PV512" s="136"/>
      <c r="PW512" s="136"/>
      <c r="PX512" s="136"/>
      <c r="PY512" s="136"/>
      <c r="PZ512" s="136"/>
      <c r="QA512" s="136"/>
      <c r="QB512" s="136"/>
      <c r="QC512" s="136"/>
      <c r="QD512" s="136"/>
      <c r="QE512" s="136"/>
      <c r="QF512" s="136"/>
      <c r="QG512" s="136"/>
      <c r="QH512" s="136"/>
      <c r="QI512" s="136"/>
      <c r="QJ512" s="136"/>
      <c r="QK512" s="136"/>
      <c r="QL512" s="136"/>
      <c r="QM512" s="136"/>
      <c r="QN512" s="136"/>
      <c r="QO512" s="136"/>
      <c r="QP512" s="136"/>
      <c r="QQ512" s="136"/>
      <c r="QR512" s="136"/>
      <c r="QS512" s="136"/>
      <c r="QT512" s="136"/>
      <c r="QU512" s="136"/>
      <c r="QV512" s="136"/>
      <c r="QW512" s="136"/>
      <c r="QX512" s="136"/>
      <c r="QY512" s="136"/>
      <c r="QZ512" s="136"/>
      <c r="RA512" s="136"/>
      <c r="RB512" s="136"/>
      <c r="RC512" s="136"/>
      <c r="RD512" s="136"/>
      <c r="RE512" s="136"/>
      <c r="RF512" s="136"/>
      <c r="RG512" s="136"/>
      <c r="RH512" s="136"/>
      <c r="RI512" s="136"/>
      <c r="RJ512" s="136"/>
      <c r="RK512" s="136"/>
      <c r="RL512" s="136"/>
      <c r="RM512" s="136"/>
      <c r="RN512" s="136"/>
      <c r="RO512" s="136"/>
      <c r="RP512" s="136"/>
      <c r="RQ512" s="136"/>
      <c r="RR512" s="136"/>
      <c r="RS512" s="136"/>
      <c r="RT512" s="136"/>
      <c r="RU512" s="136"/>
      <c r="RV512" s="136"/>
      <c r="RW512" s="136"/>
      <c r="RX512" s="136"/>
      <c r="RY512" s="136"/>
      <c r="RZ512" s="136"/>
      <c r="SA512" s="136"/>
      <c r="SB512" s="136"/>
      <c r="SC512" s="136"/>
      <c r="SD512" s="136"/>
      <c r="SE512" s="136"/>
      <c r="SF512" s="136"/>
      <c r="SG512" s="136"/>
      <c r="SH512" s="136"/>
      <c r="SI512" s="136"/>
      <c r="SJ512" s="136"/>
      <c r="SK512" s="136"/>
      <c r="SL512" s="136"/>
      <c r="SM512" s="136"/>
      <c r="SN512" s="136"/>
      <c r="SO512" s="136"/>
      <c r="SP512" s="136"/>
      <c r="SQ512" s="136"/>
      <c r="SR512" s="136"/>
      <c r="SS512" s="136"/>
      <c r="ST512" s="136"/>
      <c r="SU512" s="136"/>
      <c r="SV512" s="136"/>
      <c r="SW512" s="136"/>
      <c r="SX512" s="136"/>
      <c r="SY512" s="136"/>
      <c r="SZ512" s="136"/>
      <c r="TA512" s="136"/>
      <c r="TB512" s="136"/>
      <c r="TC512" s="136"/>
      <c r="TD512" s="136"/>
      <c r="TE512" s="136"/>
      <c r="TF512" s="136"/>
      <c r="TG512" s="136"/>
      <c r="TH512" s="136"/>
      <c r="TI512" s="136"/>
      <c r="TJ512" s="136"/>
      <c r="TK512" s="136"/>
      <c r="TL512" s="136"/>
      <c r="TM512" s="136"/>
      <c r="TN512" s="136"/>
      <c r="TO512" s="136"/>
      <c r="TP512" s="136"/>
      <c r="TQ512" s="136"/>
      <c r="TR512" s="136"/>
      <c r="TS512" s="136"/>
      <c r="TT512" s="136"/>
      <c r="TU512" s="136"/>
      <c r="TV512" s="136"/>
      <c r="TW512" s="136"/>
      <c r="TX512" s="136"/>
      <c r="TY512" s="136"/>
      <c r="TZ512" s="136"/>
      <c r="UA512" s="136"/>
      <c r="UB512" s="136"/>
      <c r="UC512" s="136"/>
      <c r="UD512" s="136"/>
      <c r="UE512" s="136"/>
      <c r="UF512" s="136"/>
      <c r="UG512" s="136"/>
      <c r="UH512" s="136"/>
      <c r="UI512" s="136"/>
      <c r="UJ512" s="136"/>
      <c r="UK512" s="136"/>
      <c r="UL512" s="136"/>
      <c r="UM512" s="136"/>
      <c r="UN512" s="136"/>
      <c r="UO512" s="136"/>
      <c r="UP512" s="136"/>
      <c r="UQ512" s="136"/>
      <c r="UR512" s="136"/>
      <c r="US512" s="136"/>
      <c r="UT512" s="136"/>
      <c r="UU512" s="136"/>
      <c r="UV512" s="136"/>
      <c r="UW512" s="136"/>
      <c r="UX512" s="136"/>
      <c r="UY512" s="136"/>
      <c r="UZ512" s="136"/>
      <c r="VA512" s="136"/>
      <c r="VB512" s="136"/>
      <c r="VC512" s="136"/>
      <c r="VD512" s="136"/>
      <c r="VE512" s="136"/>
      <c r="VF512" s="136"/>
      <c r="VG512" s="136"/>
      <c r="VH512" s="136"/>
      <c r="VI512" s="136"/>
      <c r="VJ512" s="136"/>
      <c r="VK512" s="136"/>
      <c r="VL512" s="136"/>
      <c r="VM512" s="136"/>
      <c r="VN512" s="136"/>
      <c r="VO512" s="136"/>
      <c r="VP512" s="136"/>
      <c r="VQ512" s="136"/>
      <c r="VR512" s="136"/>
      <c r="VS512" s="136"/>
      <c r="VT512" s="136"/>
      <c r="VU512" s="136"/>
      <c r="VV512" s="136"/>
      <c r="VW512" s="136"/>
      <c r="VX512" s="136"/>
      <c r="VY512" s="136"/>
      <c r="VZ512" s="136"/>
      <c r="WA512" s="136"/>
      <c r="WB512" s="136"/>
      <c r="WC512" s="136"/>
      <c r="WD512" s="136"/>
      <c r="WE512" s="136"/>
      <c r="WF512" s="136"/>
      <c r="WG512" s="136"/>
      <c r="WH512" s="136"/>
      <c r="WI512" s="136"/>
      <c r="WJ512" s="136"/>
      <c r="WK512" s="136"/>
      <c r="WL512" s="136"/>
      <c r="WM512" s="136"/>
      <c r="WN512" s="136"/>
      <c r="WO512" s="136"/>
      <c r="WP512" s="136"/>
      <c r="WQ512" s="136"/>
      <c r="WR512" s="136"/>
      <c r="WS512" s="136"/>
      <c r="WT512" s="136"/>
      <c r="WU512" s="136"/>
      <c r="WV512" s="136"/>
      <c r="WW512" s="136"/>
      <c r="WX512" s="136"/>
      <c r="WY512" s="136"/>
      <c r="WZ512" s="136"/>
      <c r="XA512" s="136"/>
      <c r="XB512" s="136"/>
      <c r="XC512" s="136"/>
      <c r="XD512" s="136"/>
      <c r="XE512" s="136"/>
      <c r="XF512" s="136"/>
      <c r="XG512" s="136"/>
      <c r="XH512" s="136"/>
      <c r="XI512" s="136"/>
      <c r="XJ512" s="136"/>
      <c r="XK512" s="136"/>
      <c r="XL512" s="136"/>
      <c r="XM512" s="136"/>
      <c r="XN512" s="136"/>
      <c r="XO512" s="136"/>
      <c r="XP512" s="136"/>
      <c r="XQ512" s="136"/>
      <c r="XR512" s="136"/>
      <c r="XS512" s="136"/>
      <c r="XT512" s="136"/>
      <c r="XU512" s="136"/>
      <c r="XV512" s="136"/>
      <c r="XW512" s="136"/>
      <c r="XX512" s="136"/>
      <c r="XY512" s="136"/>
      <c r="XZ512" s="136"/>
      <c r="YA512" s="136"/>
      <c r="YB512" s="136"/>
      <c r="YC512" s="136"/>
      <c r="YD512" s="136"/>
      <c r="YE512" s="136"/>
      <c r="YF512" s="136"/>
      <c r="YG512" s="136"/>
      <c r="YH512" s="136"/>
      <c r="YI512" s="136"/>
      <c r="YJ512" s="136"/>
      <c r="YK512" s="136"/>
      <c r="YL512" s="136"/>
      <c r="YM512" s="136"/>
      <c r="YN512" s="136"/>
      <c r="YO512" s="136"/>
      <c r="YP512" s="136"/>
      <c r="YQ512" s="136"/>
      <c r="YR512" s="136"/>
      <c r="YS512" s="136"/>
      <c r="YT512" s="136"/>
      <c r="YU512" s="136"/>
      <c r="YV512" s="136"/>
      <c r="YW512" s="136"/>
      <c r="YX512" s="136"/>
      <c r="YY512" s="136"/>
      <c r="YZ512" s="136"/>
      <c r="ZA512" s="136"/>
      <c r="ZB512" s="136"/>
      <c r="ZC512" s="136"/>
      <c r="ZD512" s="136"/>
      <c r="ZE512" s="136"/>
      <c r="ZF512" s="136"/>
      <c r="ZG512" s="136"/>
      <c r="ZH512" s="136"/>
      <c r="ZI512" s="136"/>
      <c r="ZJ512" s="136"/>
      <c r="ZK512" s="136"/>
      <c r="ZL512" s="136"/>
      <c r="ZM512" s="136"/>
      <c r="ZN512" s="136"/>
      <c r="ZO512" s="136"/>
      <c r="ZP512" s="136"/>
      <c r="ZQ512" s="136"/>
      <c r="ZR512" s="136"/>
      <c r="ZS512" s="136"/>
      <c r="ZT512" s="136"/>
      <c r="ZU512" s="136"/>
      <c r="ZV512" s="136"/>
      <c r="ZW512" s="136"/>
      <c r="ZX512" s="136"/>
      <c r="ZY512" s="136"/>
      <c r="ZZ512" s="136"/>
      <c r="AAA512" s="136"/>
      <c r="AAB512" s="136"/>
      <c r="AAC512" s="136"/>
      <c r="AAD512" s="136"/>
      <c r="AAE512" s="136"/>
      <c r="AAF512" s="136"/>
      <c r="AAG512" s="136"/>
      <c r="AAH512" s="136"/>
      <c r="AAI512" s="136"/>
      <c r="AAJ512" s="136"/>
      <c r="AAK512" s="136"/>
      <c r="AAL512" s="136"/>
      <c r="AAM512" s="136"/>
      <c r="AAN512" s="136"/>
      <c r="AAO512" s="136"/>
      <c r="AAP512" s="136"/>
      <c r="AAQ512" s="136"/>
      <c r="AAR512" s="136"/>
      <c r="AAS512" s="136"/>
      <c r="AAT512" s="136"/>
      <c r="AAU512" s="136"/>
      <c r="AAV512" s="136"/>
      <c r="AAW512" s="136"/>
      <c r="AAX512" s="136"/>
      <c r="AAY512" s="136"/>
      <c r="AAZ512" s="136"/>
      <c r="ABA512" s="136"/>
      <c r="ABB512" s="136"/>
      <c r="ABC512" s="136"/>
      <c r="ABD512" s="136"/>
      <c r="ABE512" s="136"/>
      <c r="ABF512" s="136"/>
      <c r="ABG512" s="136"/>
      <c r="ABH512" s="136"/>
      <c r="ABI512" s="136"/>
      <c r="ABJ512" s="136"/>
      <c r="ABK512" s="136"/>
      <c r="ABL512" s="136"/>
      <c r="ABM512" s="136"/>
      <c r="ABN512" s="136"/>
      <c r="ABO512" s="136"/>
      <c r="ABP512" s="136"/>
      <c r="ABQ512" s="136"/>
      <c r="ABR512" s="136"/>
      <c r="ABS512" s="136"/>
      <c r="ABT512" s="136"/>
      <c r="ABU512" s="136"/>
      <c r="ABV512" s="136"/>
      <c r="ABW512" s="136"/>
      <c r="ABX512" s="136"/>
      <c r="ABY512" s="136"/>
      <c r="ABZ512" s="136"/>
      <c r="ACA512" s="136"/>
      <c r="ACB512" s="136"/>
      <c r="ACC512" s="136"/>
      <c r="ACD512" s="136"/>
      <c r="ACE512" s="136"/>
      <c r="ACF512" s="136"/>
      <c r="ACG512" s="136"/>
      <c r="ACH512" s="136"/>
      <c r="ACI512" s="136"/>
      <c r="ACJ512" s="136"/>
      <c r="ACK512" s="136"/>
      <c r="ACL512" s="136"/>
      <c r="ACM512" s="136"/>
      <c r="ACN512" s="136"/>
      <c r="ACO512" s="136"/>
      <c r="ACP512" s="136"/>
      <c r="ACQ512" s="136"/>
      <c r="ACR512" s="136"/>
      <c r="ACS512" s="136"/>
      <c r="ACT512" s="136"/>
      <c r="ACU512" s="136"/>
      <c r="ACV512" s="136"/>
      <c r="ACW512" s="136"/>
      <c r="ACX512" s="136"/>
      <c r="ACY512" s="136"/>
      <c r="ACZ512" s="136"/>
      <c r="ADA512" s="136"/>
      <c r="ADB512" s="136"/>
      <c r="ADC512" s="136"/>
      <c r="ADD512" s="136"/>
      <c r="ADE512" s="136"/>
      <c r="ADF512" s="136"/>
      <c r="ADG512" s="136"/>
      <c r="ADH512" s="136"/>
      <c r="ADI512" s="136"/>
      <c r="ADJ512" s="136"/>
      <c r="ADK512" s="136"/>
      <c r="ADL512" s="136"/>
      <c r="ADM512" s="136"/>
      <c r="ADN512" s="136"/>
      <c r="ADO512" s="136"/>
      <c r="ADP512" s="136"/>
      <c r="ADQ512" s="136"/>
      <c r="ADR512" s="136"/>
      <c r="ADS512" s="136"/>
      <c r="ADT512" s="136"/>
      <c r="ADU512" s="136"/>
      <c r="ADV512" s="136"/>
      <c r="ADW512" s="136"/>
      <c r="ADX512" s="136"/>
      <c r="ADY512" s="136"/>
      <c r="ADZ512" s="136"/>
      <c r="AEA512" s="136"/>
      <c r="AEB512" s="136"/>
      <c r="AEC512" s="136"/>
      <c r="AED512" s="136"/>
      <c r="AEE512" s="136"/>
      <c r="AEF512" s="136"/>
      <c r="AEG512" s="136"/>
      <c r="AEH512" s="136"/>
      <c r="AEI512" s="136"/>
      <c r="AEJ512" s="136"/>
      <c r="AEK512" s="136"/>
      <c r="AEL512" s="136"/>
      <c r="AEM512" s="136"/>
      <c r="AEN512" s="136"/>
      <c r="AEO512" s="136"/>
      <c r="AEP512" s="136"/>
      <c r="AEQ512" s="136"/>
      <c r="AER512" s="136"/>
      <c r="AES512" s="136"/>
      <c r="AET512" s="136"/>
      <c r="AEU512" s="136"/>
      <c r="AEV512" s="136"/>
      <c r="AEW512" s="136"/>
      <c r="AEX512" s="136"/>
      <c r="AEY512" s="136"/>
      <c r="AEZ512" s="136"/>
      <c r="AFA512" s="136"/>
      <c r="AFB512" s="136"/>
      <c r="AFC512" s="136"/>
      <c r="AFD512" s="136"/>
      <c r="AFE512" s="136"/>
      <c r="AFF512" s="136"/>
      <c r="AFG512" s="136"/>
      <c r="AFH512" s="136"/>
      <c r="AFI512" s="136"/>
      <c r="AFJ512" s="136"/>
      <c r="AFK512" s="136"/>
      <c r="AFL512" s="136"/>
      <c r="AFM512" s="136"/>
      <c r="AFN512" s="136"/>
      <c r="AFO512" s="136"/>
      <c r="AFP512" s="136"/>
      <c r="AFQ512" s="136"/>
      <c r="AFR512" s="136"/>
      <c r="AFS512" s="136"/>
      <c r="AFT512" s="136"/>
      <c r="AFU512" s="136"/>
      <c r="AFV512" s="136"/>
      <c r="AFW512" s="136"/>
      <c r="AFX512" s="136"/>
      <c r="AFY512" s="136"/>
      <c r="AFZ512" s="136"/>
      <c r="AGA512" s="136"/>
      <c r="AGB512" s="136"/>
      <c r="AGC512" s="136"/>
      <c r="AGD512" s="136"/>
      <c r="AGE512" s="136"/>
      <c r="AGF512" s="136"/>
      <c r="AGG512" s="136"/>
      <c r="AGH512" s="136"/>
      <c r="AGI512" s="136"/>
      <c r="AGJ512" s="136"/>
      <c r="AGK512" s="136"/>
      <c r="AGL512" s="136"/>
      <c r="AGM512" s="136"/>
      <c r="AGN512" s="136"/>
      <c r="AGO512" s="136"/>
      <c r="AGP512" s="136"/>
      <c r="AGQ512" s="136"/>
      <c r="AGR512" s="136"/>
      <c r="AGS512" s="136"/>
      <c r="AGT512" s="136"/>
      <c r="AGU512" s="136"/>
      <c r="AGV512" s="136"/>
      <c r="AGW512" s="136"/>
      <c r="AGX512" s="136"/>
      <c r="AGY512" s="136"/>
      <c r="AGZ512" s="136"/>
      <c r="AHA512" s="136"/>
      <c r="AHB512" s="136"/>
      <c r="AHC512" s="136"/>
      <c r="AHD512" s="136"/>
      <c r="AHE512" s="136"/>
      <c r="AHF512" s="136"/>
      <c r="AHG512" s="136"/>
      <c r="AHH512" s="136"/>
      <c r="AHI512" s="136"/>
      <c r="AHJ512" s="136"/>
      <c r="AHK512" s="136"/>
      <c r="AHL512" s="136"/>
      <c r="AHM512" s="136"/>
      <c r="AHN512" s="136"/>
      <c r="AHO512" s="136"/>
      <c r="AHP512" s="136"/>
      <c r="AHQ512" s="136"/>
      <c r="AHR512" s="136"/>
      <c r="AHS512" s="136"/>
      <c r="AHT512" s="136"/>
      <c r="AHU512" s="136"/>
      <c r="AHV512" s="136"/>
      <c r="AHW512" s="136"/>
      <c r="AHX512" s="136"/>
      <c r="AHY512" s="136"/>
      <c r="AHZ512" s="136"/>
      <c r="AIA512" s="136"/>
      <c r="AIB512" s="136"/>
      <c r="AIC512" s="136"/>
      <c r="AID512" s="136"/>
      <c r="AIE512" s="136"/>
      <c r="AIF512" s="136"/>
      <c r="AIG512" s="136"/>
      <c r="AIH512" s="136"/>
      <c r="AII512" s="136"/>
      <c r="AIJ512" s="136"/>
      <c r="AIK512" s="136"/>
      <c r="AIL512" s="136"/>
      <c r="AIM512" s="136"/>
      <c r="AIN512" s="136"/>
      <c r="AIO512" s="136"/>
      <c r="AIP512" s="136"/>
      <c r="AIQ512" s="136"/>
      <c r="AIR512" s="136"/>
      <c r="AIS512" s="136"/>
      <c r="AIT512" s="136"/>
      <c r="AIU512" s="136"/>
      <c r="AIV512" s="136"/>
      <c r="AIW512" s="136"/>
      <c r="AIX512" s="136"/>
      <c r="AIY512" s="136"/>
      <c r="AIZ512" s="136"/>
      <c r="AJA512" s="136"/>
      <c r="AJB512" s="136"/>
      <c r="AJC512" s="136"/>
      <c r="AJD512" s="136"/>
      <c r="AJE512" s="136"/>
      <c r="AJF512" s="136"/>
      <c r="AJG512" s="136"/>
      <c r="AJH512" s="136"/>
      <c r="AJI512" s="136"/>
      <c r="AJJ512" s="136"/>
      <c r="AJK512" s="136"/>
      <c r="AJL512" s="136"/>
      <c r="AJM512" s="136"/>
      <c r="AJN512" s="136"/>
      <c r="AJO512" s="136"/>
      <c r="AJP512" s="136"/>
      <c r="AJQ512" s="136"/>
      <c r="AJR512" s="136"/>
      <c r="AJS512" s="136"/>
      <c r="AJT512" s="136"/>
      <c r="AJU512" s="136"/>
      <c r="AJV512" s="136"/>
      <c r="AJW512" s="136"/>
      <c r="AJX512" s="136"/>
      <c r="AJY512" s="136"/>
      <c r="AJZ512" s="136"/>
      <c r="AKA512" s="136"/>
      <c r="AKB512" s="136"/>
      <c r="AKC512" s="136"/>
      <c r="AKD512" s="136"/>
      <c r="AKE512" s="136"/>
      <c r="AKF512" s="136"/>
      <c r="AKG512" s="136"/>
      <c r="AKH512" s="136"/>
      <c r="AKI512" s="136"/>
      <c r="AKJ512" s="136"/>
      <c r="AKK512" s="136"/>
      <c r="AKL512" s="136"/>
      <c r="AKM512" s="136"/>
      <c r="AKN512" s="136"/>
      <c r="AKO512" s="136"/>
      <c r="AKP512" s="136"/>
      <c r="AKQ512" s="136"/>
      <c r="AKR512" s="136"/>
      <c r="AKS512" s="136"/>
      <c r="AKT512" s="136"/>
      <c r="AKU512" s="136"/>
      <c r="AKV512" s="136"/>
      <c r="AKW512" s="136"/>
      <c r="AKX512" s="136"/>
      <c r="AKY512" s="136"/>
      <c r="AKZ512" s="136"/>
      <c r="ALA512" s="136"/>
      <c r="ALB512" s="136"/>
      <c r="ALC512" s="136"/>
      <c r="ALD512" s="136"/>
      <c r="ALE512" s="136"/>
      <c r="ALF512" s="136"/>
      <c r="ALG512" s="136"/>
      <c r="ALH512" s="136"/>
      <c r="ALI512" s="136"/>
      <c r="ALJ512" s="136"/>
      <c r="ALK512" s="136"/>
      <c r="ALL512" s="136"/>
      <c r="ALM512" s="136"/>
      <c r="ALN512" s="136"/>
      <c r="ALO512" s="136"/>
      <c r="ALP512" s="136"/>
      <c r="ALQ512" s="136"/>
      <c r="ALR512" s="136"/>
      <c r="ALS512" s="136"/>
      <c r="ALT512" s="136"/>
      <c r="ALU512" s="136"/>
      <c r="ALV512" s="136"/>
      <c r="ALW512" s="136"/>
      <c r="ALX512" s="136"/>
      <c r="ALY512" s="136"/>
      <c r="ALZ512" s="136"/>
      <c r="AMA512" s="136"/>
      <c r="AMB512" s="136"/>
      <c r="AMC512" s="136"/>
      <c r="AMD512" s="136"/>
      <c r="AME512" s="136"/>
      <c r="AMF512" s="136"/>
      <c r="AMG512" s="136"/>
      <c r="AMH512" s="136"/>
      <c r="AMI512" s="136"/>
    </row>
    <row r="513" spans="1:1023" x14ac:dyDescent="0.25">
      <c r="A513" s="298" t="s">
        <v>816</v>
      </c>
      <c r="B513" s="193">
        <v>513</v>
      </c>
      <c r="C513" s="201" t="s">
        <v>817</v>
      </c>
      <c r="D513" s="212" t="s">
        <v>818</v>
      </c>
      <c r="E513" s="224"/>
      <c r="F513" s="239"/>
      <c r="G513" s="207"/>
      <c r="H513" s="207"/>
      <c r="I513" s="375" t="s">
        <v>796</v>
      </c>
      <c r="J513" s="431"/>
      <c r="K513" s="432"/>
      <c r="L513" s="432"/>
      <c r="M513" s="440">
        <v>1</v>
      </c>
      <c r="N513" s="433"/>
      <c r="O513" s="432"/>
      <c r="P513" s="433"/>
      <c r="Q513" s="433"/>
      <c r="R513" s="433"/>
      <c r="S513" s="433"/>
      <c r="T513" s="433"/>
      <c r="U513" s="428"/>
      <c r="V513" s="256">
        <f>IF(O513=1,10,100)</f>
        <v>100</v>
      </c>
      <c r="W513" s="256">
        <f>IF(O513=1,1,IF(O513=2,10,100))</f>
        <v>100</v>
      </c>
      <c r="X513" s="256">
        <f>IF(O513=3,20,100)</f>
        <v>100</v>
      </c>
      <c r="Y513" s="256">
        <f>IF(P513=1,10,100)</f>
        <v>100</v>
      </c>
      <c r="Z513" s="256">
        <f>IF(P513=1,1,IF(P513=2,10,100))</f>
        <v>100</v>
      </c>
      <c r="AA513" s="257">
        <f>IF(OR(EXACT(Q513,"1A"),EXACT(Q513,"1B")),0.1,IF(Q513=2,1,100))</f>
        <v>100</v>
      </c>
      <c r="AB513" s="257">
        <f>IF(OR(EXACT(R513,"1A"),EXACT(R513,"1B")),0.1,IF(R513=2,1,100))</f>
        <v>100</v>
      </c>
      <c r="AC513" s="257">
        <f>IF(OR(EXACT(S513,"1A"),EXACT(S513,"1B")),0.3,IF(S513=2,3,100))</f>
        <v>100</v>
      </c>
      <c r="AD513" s="224">
        <v>1</v>
      </c>
      <c r="AE513" s="224"/>
      <c r="AF513" s="249">
        <f>IF(OR(OR(EXACT(J513,"1A"),EXACT(J513,"1B"),EXACT(J513,"1C")),K513=1),1,IF(K513=2,10,100))</f>
        <v>100</v>
      </c>
      <c r="AG513" s="249">
        <f>IF(OR(EXACT(J513,"1A"),EXACT(J513,"1B"),EXACT(J513,"1C")),1,IF(J513=2,10,100))</f>
        <v>100</v>
      </c>
      <c r="AH513" s="249">
        <f>IF(OR(EXACT(J513,"1A"),EXACT(J513,"1B"),EXACT(J513,"1C"),K513=1),3,100)</f>
        <v>100</v>
      </c>
      <c r="AI513" s="249">
        <f>IF(OR(EXACT(J513,"1A"),EXACT(J513,"1B"),EXACT(J513,"1C")),5,100)</f>
        <v>100</v>
      </c>
      <c r="AJ513" s="251">
        <v>2.3699999999999999E-2</v>
      </c>
      <c r="AK513" s="337"/>
      <c r="AL513" s="301"/>
      <c r="AM513" s="251"/>
      <c r="AN513" s="136"/>
      <c r="AO513" s="136"/>
      <c r="AP513" s="136"/>
      <c r="AQ513" s="285" t="s">
        <v>819</v>
      </c>
      <c r="AR513" s="136"/>
      <c r="AS513" s="136"/>
      <c r="AT513" s="136"/>
      <c r="AU513" s="136"/>
      <c r="AV513" s="136"/>
      <c r="AW513" s="136"/>
      <c r="AX513" s="136"/>
      <c r="AY513" s="136"/>
      <c r="AZ513" s="136"/>
      <c r="BA513" s="136"/>
      <c r="BB513" s="136"/>
      <c r="BC513" s="136"/>
      <c r="BD513" s="136"/>
      <c r="BE513" s="136"/>
      <c r="BF513" s="136"/>
      <c r="BG513" s="136"/>
      <c r="BH513" s="136"/>
      <c r="BI513" s="136"/>
      <c r="BJ513" s="136"/>
      <c r="BK513" s="136"/>
      <c r="BL513" s="136"/>
      <c r="BM513" s="136"/>
      <c r="BN513" s="136"/>
      <c r="BO513" s="136"/>
      <c r="BP513" s="136"/>
      <c r="BQ513" s="136"/>
      <c r="BR513" s="136"/>
      <c r="BS513" s="136"/>
      <c r="BT513" s="136"/>
      <c r="BU513" s="136"/>
      <c r="BV513" s="136"/>
      <c r="BW513" s="136"/>
      <c r="BX513" s="136"/>
      <c r="BY513" s="136"/>
      <c r="BZ513" s="136"/>
      <c r="CA513" s="136"/>
      <c r="CB513" s="136"/>
      <c r="CC513" s="136"/>
      <c r="CD513" s="136"/>
      <c r="CE513" s="136"/>
      <c r="CF513" s="136"/>
      <c r="CG513" s="136"/>
      <c r="CH513" s="136"/>
      <c r="CI513" s="136"/>
      <c r="CJ513" s="136"/>
      <c r="CK513" s="136"/>
      <c r="CL513" s="136"/>
      <c r="CM513" s="136"/>
      <c r="CN513" s="136"/>
      <c r="CO513" s="136"/>
      <c r="CP513" s="136"/>
      <c r="CQ513" s="136"/>
      <c r="CR513" s="136"/>
      <c r="CS513" s="136"/>
      <c r="CT513" s="136"/>
      <c r="CU513" s="136"/>
      <c r="CV513" s="136"/>
      <c r="CW513" s="136"/>
      <c r="CX513" s="136"/>
      <c r="CY513" s="136"/>
      <c r="CZ513" s="136"/>
      <c r="DA513" s="136"/>
      <c r="DB513" s="136"/>
      <c r="DC513" s="136"/>
      <c r="DD513" s="136"/>
      <c r="DE513" s="136"/>
      <c r="DF513" s="136"/>
      <c r="DG513" s="136"/>
      <c r="DH513" s="136"/>
      <c r="DI513" s="136"/>
      <c r="DJ513" s="136"/>
      <c r="DK513" s="136"/>
      <c r="DL513" s="136"/>
      <c r="DM513" s="136"/>
      <c r="DN513" s="136"/>
      <c r="DO513" s="136"/>
      <c r="DP513" s="136"/>
      <c r="DQ513" s="136"/>
      <c r="DR513" s="136"/>
      <c r="DS513" s="136"/>
      <c r="DT513" s="136"/>
      <c r="DU513" s="136"/>
      <c r="DV513" s="136"/>
      <c r="DW513" s="136"/>
      <c r="DX513" s="136"/>
      <c r="DY513" s="136"/>
      <c r="DZ513" s="136"/>
      <c r="EA513" s="136"/>
      <c r="EB513" s="136"/>
      <c r="EC513" s="136"/>
      <c r="ED513" s="136"/>
      <c r="EE513" s="136"/>
      <c r="EF513" s="136"/>
      <c r="EG513" s="136"/>
      <c r="EH513" s="136"/>
      <c r="EI513" s="136"/>
      <c r="EJ513" s="136"/>
      <c r="EK513" s="136"/>
      <c r="EL513" s="136"/>
      <c r="EM513" s="136"/>
      <c r="EN513" s="136"/>
      <c r="EO513" s="136"/>
      <c r="EP513" s="136"/>
      <c r="EQ513" s="136"/>
      <c r="ER513" s="136"/>
      <c r="ES513" s="136"/>
      <c r="ET513" s="136"/>
      <c r="EU513" s="136"/>
      <c r="EV513" s="136"/>
      <c r="EW513" s="136"/>
      <c r="EX513" s="136"/>
      <c r="EY513" s="136"/>
      <c r="EZ513" s="136"/>
      <c r="FA513" s="136"/>
      <c r="FB513" s="136"/>
      <c r="FC513" s="136"/>
      <c r="FD513" s="136"/>
      <c r="FE513" s="136"/>
      <c r="FF513" s="136"/>
      <c r="FG513" s="136"/>
      <c r="FH513" s="136"/>
      <c r="FI513" s="136"/>
      <c r="FJ513" s="136"/>
      <c r="FK513" s="136"/>
      <c r="FL513" s="136"/>
      <c r="FM513" s="136"/>
      <c r="FN513" s="136"/>
      <c r="FO513" s="136"/>
      <c r="FP513" s="136"/>
      <c r="FQ513" s="136"/>
      <c r="FR513" s="136"/>
      <c r="FS513" s="136"/>
      <c r="FT513" s="136"/>
      <c r="FU513" s="136"/>
      <c r="FV513" s="136"/>
      <c r="FW513" s="136"/>
      <c r="FX513" s="136"/>
      <c r="FY513" s="136"/>
      <c r="FZ513" s="136"/>
      <c r="GA513" s="136"/>
      <c r="GB513" s="136"/>
      <c r="GC513" s="136"/>
      <c r="GD513" s="136"/>
      <c r="GE513" s="136"/>
      <c r="GF513" s="136"/>
      <c r="GG513" s="136"/>
      <c r="GH513" s="136"/>
      <c r="GI513" s="136"/>
      <c r="GJ513" s="136"/>
      <c r="GK513" s="136"/>
      <c r="GL513" s="136"/>
      <c r="GM513" s="136"/>
      <c r="GN513" s="136"/>
      <c r="GO513" s="136"/>
      <c r="GP513" s="136"/>
      <c r="GQ513" s="136"/>
      <c r="GR513" s="136"/>
      <c r="GS513" s="136"/>
      <c r="GT513" s="136"/>
      <c r="GU513" s="136"/>
      <c r="GV513" s="136"/>
      <c r="GW513" s="136"/>
      <c r="GX513" s="136"/>
      <c r="GY513" s="136"/>
      <c r="GZ513" s="136"/>
      <c r="HA513" s="136"/>
      <c r="HB513" s="136"/>
      <c r="HC513" s="136"/>
      <c r="HD513" s="136"/>
      <c r="HE513" s="136"/>
      <c r="HF513" s="136"/>
      <c r="HG513" s="136"/>
      <c r="HH513" s="136"/>
      <c r="HI513" s="136"/>
      <c r="HJ513" s="136"/>
      <c r="HK513" s="136"/>
      <c r="HL513" s="136"/>
      <c r="HM513" s="136"/>
      <c r="HN513" s="136"/>
      <c r="HO513" s="136"/>
      <c r="HP513" s="136"/>
      <c r="HQ513" s="136"/>
      <c r="HR513" s="136"/>
      <c r="HS513" s="136"/>
      <c r="HT513" s="136"/>
      <c r="HU513" s="136"/>
      <c r="HV513" s="136"/>
      <c r="HW513" s="136"/>
      <c r="HX513" s="136"/>
      <c r="HY513" s="136"/>
      <c r="HZ513" s="136"/>
      <c r="IA513" s="136"/>
      <c r="IB513" s="136"/>
      <c r="IC513" s="136"/>
      <c r="ID513" s="136"/>
      <c r="IE513" s="136"/>
      <c r="IF513" s="136"/>
      <c r="IG513" s="136"/>
      <c r="IH513" s="136"/>
      <c r="II513" s="136"/>
      <c r="IJ513" s="136"/>
      <c r="IK513" s="136"/>
      <c r="IL513" s="136"/>
      <c r="IM513" s="136"/>
      <c r="IN513" s="136"/>
      <c r="IO513" s="136"/>
      <c r="IP513" s="136"/>
      <c r="IQ513" s="136"/>
      <c r="IR513" s="136"/>
      <c r="IS513" s="136"/>
      <c r="IT513" s="136"/>
      <c r="IU513" s="136"/>
      <c r="IV513" s="136"/>
      <c r="IW513" s="136"/>
      <c r="IX513" s="136"/>
      <c r="IY513" s="136"/>
      <c r="IZ513" s="136"/>
      <c r="JA513" s="136"/>
      <c r="JB513" s="136"/>
      <c r="JC513" s="136"/>
      <c r="JD513" s="136"/>
      <c r="JE513" s="136"/>
      <c r="JF513" s="136"/>
      <c r="JG513" s="136"/>
      <c r="JH513" s="136"/>
      <c r="JI513" s="136"/>
      <c r="JJ513" s="136"/>
      <c r="JK513" s="136"/>
      <c r="JL513" s="136"/>
      <c r="JM513" s="136"/>
      <c r="JN513" s="136"/>
      <c r="JO513" s="136"/>
      <c r="JP513" s="136"/>
      <c r="JQ513" s="136"/>
      <c r="JR513" s="136"/>
      <c r="JS513" s="136"/>
      <c r="JT513" s="136"/>
      <c r="JU513" s="136"/>
      <c r="JV513" s="136"/>
      <c r="JW513" s="136"/>
      <c r="JX513" s="136"/>
      <c r="JY513" s="136"/>
      <c r="JZ513" s="136"/>
      <c r="KA513" s="136"/>
      <c r="KB513" s="136"/>
      <c r="KC513" s="136"/>
      <c r="KD513" s="136"/>
      <c r="KE513" s="136"/>
      <c r="KF513" s="136"/>
      <c r="KG513" s="136"/>
      <c r="KH513" s="136"/>
      <c r="KI513" s="136"/>
      <c r="KJ513" s="136"/>
      <c r="KK513" s="136"/>
      <c r="KL513" s="136"/>
      <c r="KM513" s="136"/>
      <c r="KN513" s="136"/>
      <c r="KO513" s="136"/>
      <c r="KP513" s="136"/>
      <c r="KQ513" s="136"/>
      <c r="KR513" s="136"/>
      <c r="KS513" s="136"/>
      <c r="KT513" s="136"/>
      <c r="KU513" s="136"/>
      <c r="KV513" s="136"/>
      <c r="KW513" s="136"/>
      <c r="KX513" s="136"/>
      <c r="KY513" s="136"/>
      <c r="KZ513" s="136"/>
      <c r="LA513" s="136"/>
      <c r="LB513" s="136"/>
      <c r="LC513" s="136"/>
      <c r="LD513" s="136"/>
      <c r="LE513" s="136"/>
      <c r="LF513" s="136"/>
      <c r="LG513" s="136"/>
      <c r="LH513" s="136"/>
      <c r="LI513" s="136"/>
      <c r="LJ513" s="136"/>
      <c r="LK513" s="136"/>
      <c r="LL513" s="136"/>
      <c r="LM513" s="136"/>
      <c r="LN513" s="136"/>
      <c r="LO513" s="136"/>
      <c r="LP513" s="136"/>
      <c r="LQ513" s="136"/>
      <c r="LR513" s="136"/>
      <c r="LS513" s="136"/>
      <c r="LT513" s="136"/>
      <c r="LU513" s="136"/>
      <c r="LV513" s="136"/>
      <c r="LW513" s="136"/>
      <c r="LX513" s="136"/>
      <c r="LY513" s="136"/>
      <c r="LZ513" s="136"/>
      <c r="MA513" s="136"/>
      <c r="MB513" s="136"/>
      <c r="MC513" s="136"/>
      <c r="MD513" s="136"/>
      <c r="ME513" s="136"/>
      <c r="MF513" s="136"/>
      <c r="MG513" s="136"/>
      <c r="MH513" s="136"/>
      <c r="MI513" s="136"/>
      <c r="MJ513" s="136"/>
      <c r="MK513" s="136"/>
      <c r="ML513" s="136"/>
      <c r="MM513" s="136"/>
      <c r="MN513" s="136"/>
      <c r="MO513" s="136"/>
      <c r="MP513" s="136"/>
      <c r="MQ513" s="136"/>
      <c r="MR513" s="136"/>
      <c r="MS513" s="136"/>
      <c r="MT513" s="136"/>
      <c r="MU513" s="136"/>
      <c r="MV513" s="136"/>
      <c r="MW513" s="136"/>
      <c r="MX513" s="136"/>
      <c r="MY513" s="136"/>
      <c r="MZ513" s="136"/>
      <c r="NA513" s="136"/>
      <c r="NB513" s="136"/>
      <c r="NC513" s="136"/>
      <c r="ND513" s="136"/>
      <c r="NE513" s="136"/>
      <c r="NF513" s="136"/>
      <c r="NG513" s="136"/>
      <c r="NH513" s="136"/>
      <c r="NI513" s="136"/>
      <c r="NJ513" s="136"/>
      <c r="NK513" s="136"/>
      <c r="NL513" s="136"/>
      <c r="NM513" s="136"/>
      <c r="NN513" s="136"/>
      <c r="NO513" s="136"/>
      <c r="NP513" s="136"/>
      <c r="NQ513" s="136"/>
      <c r="NR513" s="136"/>
      <c r="NS513" s="136"/>
      <c r="NT513" s="136"/>
      <c r="NU513" s="136"/>
      <c r="NV513" s="136"/>
      <c r="NW513" s="136"/>
      <c r="NX513" s="136"/>
      <c r="NY513" s="136"/>
      <c r="NZ513" s="136"/>
      <c r="OA513" s="136"/>
      <c r="OB513" s="136"/>
      <c r="OC513" s="136"/>
      <c r="OD513" s="136"/>
      <c r="OE513" s="136"/>
      <c r="OF513" s="136"/>
      <c r="OG513" s="136"/>
      <c r="OH513" s="136"/>
      <c r="OI513" s="136"/>
      <c r="OJ513" s="136"/>
      <c r="OK513" s="136"/>
      <c r="OL513" s="136"/>
      <c r="OM513" s="136"/>
      <c r="ON513" s="136"/>
      <c r="OO513" s="136"/>
      <c r="OP513" s="136"/>
      <c r="OQ513" s="136"/>
      <c r="OR513" s="136"/>
      <c r="OS513" s="136"/>
      <c r="OT513" s="136"/>
      <c r="OU513" s="136"/>
      <c r="OV513" s="136"/>
      <c r="OW513" s="136"/>
      <c r="OX513" s="136"/>
      <c r="OY513" s="136"/>
      <c r="OZ513" s="136"/>
      <c r="PA513" s="136"/>
      <c r="PB513" s="136"/>
      <c r="PC513" s="136"/>
      <c r="PD513" s="136"/>
      <c r="PE513" s="136"/>
      <c r="PF513" s="136"/>
      <c r="PG513" s="136"/>
      <c r="PH513" s="136"/>
      <c r="PI513" s="136"/>
      <c r="PJ513" s="136"/>
      <c r="PK513" s="136"/>
      <c r="PL513" s="136"/>
      <c r="PM513" s="136"/>
      <c r="PN513" s="136"/>
      <c r="PO513" s="136"/>
      <c r="PP513" s="136"/>
      <c r="PQ513" s="136"/>
      <c r="PR513" s="136"/>
      <c r="PS513" s="136"/>
      <c r="PT513" s="136"/>
      <c r="PU513" s="136"/>
      <c r="PV513" s="136"/>
      <c r="PW513" s="136"/>
      <c r="PX513" s="136"/>
      <c r="PY513" s="136"/>
      <c r="PZ513" s="136"/>
      <c r="QA513" s="136"/>
      <c r="QB513" s="136"/>
      <c r="QC513" s="136"/>
      <c r="QD513" s="136"/>
      <c r="QE513" s="136"/>
      <c r="QF513" s="136"/>
      <c r="QG513" s="136"/>
      <c r="QH513" s="136"/>
      <c r="QI513" s="136"/>
      <c r="QJ513" s="136"/>
      <c r="QK513" s="136"/>
      <c r="QL513" s="136"/>
      <c r="QM513" s="136"/>
      <c r="QN513" s="136"/>
      <c r="QO513" s="136"/>
      <c r="QP513" s="136"/>
      <c r="QQ513" s="136"/>
      <c r="QR513" s="136"/>
      <c r="QS513" s="136"/>
      <c r="QT513" s="136"/>
      <c r="QU513" s="136"/>
      <c r="QV513" s="136"/>
      <c r="QW513" s="136"/>
      <c r="QX513" s="136"/>
      <c r="QY513" s="136"/>
      <c r="QZ513" s="136"/>
      <c r="RA513" s="136"/>
      <c r="RB513" s="136"/>
      <c r="RC513" s="136"/>
      <c r="RD513" s="136"/>
      <c r="RE513" s="136"/>
      <c r="RF513" s="136"/>
      <c r="RG513" s="136"/>
      <c r="RH513" s="136"/>
      <c r="RI513" s="136"/>
      <c r="RJ513" s="136"/>
      <c r="RK513" s="136"/>
      <c r="RL513" s="136"/>
      <c r="RM513" s="136"/>
      <c r="RN513" s="136"/>
      <c r="RO513" s="136"/>
      <c r="RP513" s="136"/>
      <c r="RQ513" s="136"/>
      <c r="RR513" s="136"/>
      <c r="RS513" s="136"/>
      <c r="RT513" s="136"/>
      <c r="RU513" s="136"/>
      <c r="RV513" s="136"/>
      <c r="RW513" s="136"/>
      <c r="RX513" s="136"/>
      <c r="RY513" s="136"/>
      <c r="RZ513" s="136"/>
      <c r="SA513" s="136"/>
      <c r="SB513" s="136"/>
      <c r="SC513" s="136"/>
      <c r="SD513" s="136"/>
      <c r="SE513" s="136"/>
      <c r="SF513" s="136"/>
      <c r="SG513" s="136"/>
      <c r="SH513" s="136"/>
      <c r="SI513" s="136"/>
      <c r="SJ513" s="136"/>
      <c r="SK513" s="136"/>
      <c r="SL513" s="136"/>
      <c r="SM513" s="136"/>
      <c r="SN513" s="136"/>
      <c r="SO513" s="136"/>
      <c r="SP513" s="136"/>
      <c r="SQ513" s="136"/>
      <c r="SR513" s="136"/>
      <c r="SS513" s="136"/>
      <c r="ST513" s="136"/>
      <c r="SU513" s="136"/>
      <c r="SV513" s="136"/>
      <c r="SW513" s="136"/>
      <c r="SX513" s="136"/>
      <c r="SY513" s="136"/>
      <c r="SZ513" s="136"/>
      <c r="TA513" s="136"/>
      <c r="TB513" s="136"/>
      <c r="TC513" s="136"/>
      <c r="TD513" s="136"/>
      <c r="TE513" s="136"/>
      <c r="TF513" s="136"/>
      <c r="TG513" s="136"/>
      <c r="TH513" s="136"/>
      <c r="TI513" s="136"/>
      <c r="TJ513" s="136"/>
      <c r="TK513" s="136"/>
      <c r="TL513" s="136"/>
      <c r="TM513" s="136"/>
      <c r="TN513" s="136"/>
      <c r="TO513" s="136"/>
      <c r="TP513" s="136"/>
      <c r="TQ513" s="136"/>
      <c r="TR513" s="136"/>
      <c r="TS513" s="136"/>
      <c r="TT513" s="136"/>
      <c r="TU513" s="136"/>
      <c r="TV513" s="136"/>
      <c r="TW513" s="136"/>
      <c r="TX513" s="136"/>
      <c r="TY513" s="136"/>
      <c r="TZ513" s="136"/>
      <c r="UA513" s="136"/>
      <c r="UB513" s="136"/>
      <c r="UC513" s="136"/>
      <c r="UD513" s="136"/>
      <c r="UE513" s="136"/>
      <c r="UF513" s="136"/>
      <c r="UG513" s="136"/>
      <c r="UH513" s="136"/>
      <c r="UI513" s="136"/>
      <c r="UJ513" s="136"/>
      <c r="UK513" s="136"/>
      <c r="UL513" s="136"/>
      <c r="UM513" s="136"/>
      <c r="UN513" s="136"/>
      <c r="UO513" s="136"/>
      <c r="UP513" s="136"/>
      <c r="UQ513" s="136"/>
      <c r="UR513" s="136"/>
      <c r="US513" s="136"/>
      <c r="UT513" s="136"/>
      <c r="UU513" s="136"/>
      <c r="UV513" s="136"/>
      <c r="UW513" s="136"/>
      <c r="UX513" s="136"/>
      <c r="UY513" s="136"/>
      <c r="UZ513" s="136"/>
      <c r="VA513" s="136"/>
      <c r="VB513" s="136"/>
      <c r="VC513" s="136"/>
      <c r="VD513" s="136"/>
      <c r="VE513" s="136"/>
      <c r="VF513" s="136"/>
      <c r="VG513" s="136"/>
      <c r="VH513" s="136"/>
      <c r="VI513" s="136"/>
      <c r="VJ513" s="136"/>
      <c r="VK513" s="136"/>
      <c r="VL513" s="136"/>
      <c r="VM513" s="136"/>
      <c r="VN513" s="136"/>
      <c r="VO513" s="136"/>
      <c r="VP513" s="136"/>
      <c r="VQ513" s="136"/>
      <c r="VR513" s="136"/>
      <c r="VS513" s="136"/>
      <c r="VT513" s="136"/>
      <c r="VU513" s="136"/>
      <c r="VV513" s="136"/>
      <c r="VW513" s="136"/>
      <c r="VX513" s="136"/>
      <c r="VY513" s="136"/>
      <c r="VZ513" s="136"/>
      <c r="WA513" s="136"/>
      <c r="WB513" s="136"/>
      <c r="WC513" s="136"/>
      <c r="WD513" s="136"/>
      <c r="WE513" s="136"/>
      <c r="WF513" s="136"/>
      <c r="WG513" s="136"/>
      <c r="WH513" s="136"/>
      <c r="WI513" s="136"/>
      <c r="WJ513" s="136"/>
      <c r="WK513" s="136"/>
      <c r="WL513" s="136"/>
      <c r="WM513" s="136"/>
      <c r="WN513" s="136"/>
      <c r="WO513" s="136"/>
      <c r="WP513" s="136"/>
      <c r="WQ513" s="136"/>
      <c r="WR513" s="136"/>
      <c r="WS513" s="136"/>
      <c r="WT513" s="136"/>
      <c r="WU513" s="136"/>
      <c r="WV513" s="136"/>
      <c r="WW513" s="136"/>
      <c r="WX513" s="136"/>
      <c r="WY513" s="136"/>
      <c r="WZ513" s="136"/>
      <c r="XA513" s="136"/>
      <c r="XB513" s="136"/>
      <c r="XC513" s="136"/>
      <c r="XD513" s="136"/>
      <c r="XE513" s="136"/>
      <c r="XF513" s="136"/>
      <c r="XG513" s="136"/>
      <c r="XH513" s="136"/>
      <c r="XI513" s="136"/>
      <c r="XJ513" s="136"/>
      <c r="XK513" s="136"/>
      <c r="XL513" s="136"/>
      <c r="XM513" s="136"/>
      <c r="XN513" s="136"/>
      <c r="XO513" s="136"/>
      <c r="XP513" s="136"/>
      <c r="XQ513" s="136"/>
      <c r="XR513" s="136"/>
      <c r="XS513" s="136"/>
      <c r="XT513" s="136"/>
      <c r="XU513" s="136"/>
      <c r="XV513" s="136"/>
      <c r="XW513" s="136"/>
      <c r="XX513" s="136"/>
      <c r="XY513" s="136"/>
      <c r="XZ513" s="136"/>
      <c r="YA513" s="136"/>
      <c r="YB513" s="136"/>
      <c r="YC513" s="136"/>
      <c r="YD513" s="136"/>
      <c r="YE513" s="136"/>
      <c r="YF513" s="136"/>
      <c r="YG513" s="136"/>
      <c r="YH513" s="136"/>
      <c r="YI513" s="136"/>
      <c r="YJ513" s="136"/>
      <c r="YK513" s="136"/>
      <c r="YL513" s="136"/>
      <c r="YM513" s="136"/>
      <c r="YN513" s="136"/>
      <c r="YO513" s="136"/>
      <c r="YP513" s="136"/>
      <c r="YQ513" s="136"/>
      <c r="YR513" s="136"/>
      <c r="YS513" s="136"/>
      <c r="YT513" s="136"/>
      <c r="YU513" s="136"/>
      <c r="YV513" s="136"/>
      <c r="YW513" s="136"/>
      <c r="YX513" s="136"/>
      <c r="YY513" s="136"/>
      <c r="YZ513" s="136"/>
      <c r="ZA513" s="136"/>
      <c r="ZB513" s="136"/>
      <c r="ZC513" s="136"/>
      <c r="ZD513" s="136"/>
      <c r="ZE513" s="136"/>
      <c r="ZF513" s="136"/>
      <c r="ZG513" s="136"/>
      <c r="ZH513" s="136"/>
      <c r="ZI513" s="136"/>
      <c r="ZJ513" s="136"/>
      <c r="ZK513" s="136"/>
      <c r="ZL513" s="136"/>
      <c r="ZM513" s="136"/>
      <c r="ZN513" s="136"/>
      <c r="ZO513" s="136"/>
      <c r="ZP513" s="136"/>
      <c r="ZQ513" s="136"/>
      <c r="ZR513" s="136"/>
      <c r="ZS513" s="136"/>
      <c r="ZT513" s="136"/>
      <c r="ZU513" s="136"/>
      <c r="ZV513" s="136"/>
      <c r="ZW513" s="136"/>
      <c r="ZX513" s="136"/>
      <c r="ZY513" s="136"/>
      <c r="ZZ513" s="136"/>
      <c r="AAA513" s="136"/>
      <c r="AAB513" s="136"/>
      <c r="AAC513" s="136"/>
      <c r="AAD513" s="136"/>
      <c r="AAE513" s="136"/>
      <c r="AAF513" s="136"/>
      <c r="AAG513" s="136"/>
      <c r="AAH513" s="136"/>
      <c r="AAI513" s="136"/>
      <c r="AAJ513" s="136"/>
      <c r="AAK513" s="136"/>
      <c r="AAL513" s="136"/>
      <c r="AAM513" s="136"/>
      <c r="AAN513" s="136"/>
      <c r="AAO513" s="136"/>
      <c r="AAP513" s="136"/>
      <c r="AAQ513" s="136"/>
      <c r="AAR513" s="136"/>
      <c r="AAS513" s="136"/>
      <c r="AAT513" s="136"/>
      <c r="AAU513" s="136"/>
      <c r="AAV513" s="136"/>
      <c r="AAW513" s="136"/>
      <c r="AAX513" s="136"/>
      <c r="AAY513" s="136"/>
      <c r="AAZ513" s="136"/>
      <c r="ABA513" s="136"/>
      <c r="ABB513" s="136"/>
      <c r="ABC513" s="136"/>
      <c r="ABD513" s="136"/>
      <c r="ABE513" s="136"/>
      <c r="ABF513" s="136"/>
      <c r="ABG513" s="136"/>
      <c r="ABH513" s="136"/>
      <c r="ABI513" s="136"/>
      <c r="ABJ513" s="136"/>
      <c r="ABK513" s="136"/>
      <c r="ABL513" s="136"/>
      <c r="ABM513" s="136"/>
      <c r="ABN513" s="136"/>
      <c r="ABO513" s="136"/>
      <c r="ABP513" s="136"/>
      <c r="ABQ513" s="136"/>
      <c r="ABR513" s="136"/>
      <c r="ABS513" s="136"/>
      <c r="ABT513" s="136"/>
      <c r="ABU513" s="136"/>
      <c r="ABV513" s="136"/>
      <c r="ABW513" s="136"/>
      <c r="ABX513" s="136"/>
      <c r="ABY513" s="136"/>
      <c r="ABZ513" s="136"/>
      <c r="ACA513" s="136"/>
      <c r="ACB513" s="136"/>
      <c r="ACC513" s="136"/>
      <c r="ACD513" s="136"/>
      <c r="ACE513" s="136"/>
      <c r="ACF513" s="136"/>
      <c r="ACG513" s="136"/>
      <c r="ACH513" s="136"/>
      <c r="ACI513" s="136"/>
      <c r="ACJ513" s="136"/>
      <c r="ACK513" s="136"/>
      <c r="ACL513" s="136"/>
      <c r="ACM513" s="136"/>
      <c r="ACN513" s="136"/>
      <c r="ACO513" s="136"/>
      <c r="ACP513" s="136"/>
      <c r="ACQ513" s="136"/>
      <c r="ACR513" s="136"/>
      <c r="ACS513" s="136"/>
      <c r="ACT513" s="136"/>
      <c r="ACU513" s="136"/>
      <c r="ACV513" s="136"/>
      <c r="ACW513" s="136"/>
      <c r="ACX513" s="136"/>
      <c r="ACY513" s="136"/>
      <c r="ACZ513" s="136"/>
      <c r="ADA513" s="136"/>
      <c r="ADB513" s="136"/>
      <c r="ADC513" s="136"/>
      <c r="ADD513" s="136"/>
      <c r="ADE513" s="136"/>
      <c r="ADF513" s="136"/>
      <c r="ADG513" s="136"/>
      <c r="ADH513" s="136"/>
      <c r="ADI513" s="136"/>
      <c r="ADJ513" s="136"/>
      <c r="ADK513" s="136"/>
      <c r="ADL513" s="136"/>
      <c r="ADM513" s="136"/>
      <c r="ADN513" s="136"/>
      <c r="ADO513" s="136"/>
      <c r="ADP513" s="136"/>
      <c r="ADQ513" s="136"/>
      <c r="ADR513" s="136"/>
      <c r="ADS513" s="136"/>
      <c r="ADT513" s="136"/>
      <c r="ADU513" s="136"/>
      <c r="ADV513" s="136"/>
      <c r="ADW513" s="136"/>
      <c r="ADX513" s="136"/>
      <c r="ADY513" s="136"/>
      <c r="ADZ513" s="136"/>
      <c r="AEA513" s="136"/>
      <c r="AEB513" s="136"/>
      <c r="AEC513" s="136"/>
      <c r="AED513" s="136"/>
      <c r="AEE513" s="136"/>
      <c r="AEF513" s="136"/>
      <c r="AEG513" s="136"/>
      <c r="AEH513" s="136"/>
      <c r="AEI513" s="136"/>
      <c r="AEJ513" s="136"/>
      <c r="AEK513" s="136"/>
      <c r="AEL513" s="136"/>
      <c r="AEM513" s="136"/>
      <c r="AEN513" s="136"/>
      <c r="AEO513" s="136"/>
      <c r="AEP513" s="136"/>
      <c r="AEQ513" s="136"/>
      <c r="AER513" s="136"/>
      <c r="AES513" s="136"/>
      <c r="AET513" s="136"/>
      <c r="AEU513" s="136"/>
      <c r="AEV513" s="136"/>
      <c r="AEW513" s="136"/>
      <c r="AEX513" s="136"/>
      <c r="AEY513" s="136"/>
      <c r="AEZ513" s="136"/>
      <c r="AFA513" s="136"/>
      <c r="AFB513" s="136"/>
      <c r="AFC513" s="136"/>
      <c r="AFD513" s="136"/>
      <c r="AFE513" s="136"/>
      <c r="AFF513" s="136"/>
      <c r="AFG513" s="136"/>
      <c r="AFH513" s="136"/>
      <c r="AFI513" s="136"/>
      <c r="AFJ513" s="136"/>
      <c r="AFK513" s="136"/>
      <c r="AFL513" s="136"/>
      <c r="AFM513" s="136"/>
      <c r="AFN513" s="136"/>
      <c r="AFO513" s="136"/>
      <c r="AFP513" s="136"/>
      <c r="AFQ513" s="136"/>
      <c r="AFR513" s="136"/>
      <c r="AFS513" s="136"/>
      <c r="AFT513" s="136"/>
      <c r="AFU513" s="136"/>
      <c r="AFV513" s="136"/>
      <c r="AFW513" s="136"/>
      <c r="AFX513" s="136"/>
      <c r="AFY513" s="136"/>
      <c r="AFZ513" s="136"/>
      <c r="AGA513" s="136"/>
      <c r="AGB513" s="136"/>
      <c r="AGC513" s="136"/>
      <c r="AGD513" s="136"/>
      <c r="AGE513" s="136"/>
      <c r="AGF513" s="136"/>
      <c r="AGG513" s="136"/>
      <c r="AGH513" s="136"/>
      <c r="AGI513" s="136"/>
      <c r="AGJ513" s="136"/>
      <c r="AGK513" s="136"/>
      <c r="AGL513" s="136"/>
      <c r="AGM513" s="136"/>
      <c r="AGN513" s="136"/>
      <c r="AGO513" s="136"/>
      <c r="AGP513" s="136"/>
      <c r="AGQ513" s="136"/>
      <c r="AGR513" s="136"/>
      <c r="AGS513" s="136"/>
      <c r="AGT513" s="136"/>
      <c r="AGU513" s="136"/>
      <c r="AGV513" s="136"/>
      <c r="AGW513" s="136"/>
      <c r="AGX513" s="136"/>
      <c r="AGY513" s="136"/>
      <c r="AGZ513" s="136"/>
      <c r="AHA513" s="136"/>
      <c r="AHB513" s="136"/>
      <c r="AHC513" s="136"/>
      <c r="AHD513" s="136"/>
      <c r="AHE513" s="136"/>
      <c r="AHF513" s="136"/>
      <c r="AHG513" s="136"/>
      <c r="AHH513" s="136"/>
      <c r="AHI513" s="136"/>
      <c r="AHJ513" s="136"/>
      <c r="AHK513" s="136"/>
      <c r="AHL513" s="136"/>
      <c r="AHM513" s="136"/>
      <c r="AHN513" s="136"/>
      <c r="AHO513" s="136"/>
      <c r="AHP513" s="136"/>
      <c r="AHQ513" s="136"/>
      <c r="AHR513" s="136"/>
      <c r="AHS513" s="136"/>
      <c r="AHT513" s="136"/>
      <c r="AHU513" s="136"/>
      <c r="AHV513" s="136"/>
      <c r="AHW513" s="136"/>
      <c r="AHX513" s="136"/>
      <c r="AHY513" s="136"/>
      <c r="AHZ513" s="136"/>
      <c r="AIA513" s="136"/>
      <c r="AIB513" s="136"/>
      <c r="AIC513" s="136"/>
      <c r="AID513" s="136"/>
      <c r="AIE513" s="136"/>
      <c r="AIF513" s="136"/>
      <c r="AIG513" s="136"/>
      <c r="AIH513" s="136"/>
      <c r="AII513" s="136"/>
      <c r="AIJ513" s="136"/>
      <c r="AIK513" s="136"/>
      <c r="AIL513" s="136"/>
      <c r="AIM513" s="136"/>
      <c r="AIN513" s="136"/>
      <c r="AIO513" s="136"/>
      <c r="AIP513" s="136"/>
      <c r="AIQ513" s="136"/>
      <c r="AIR513" s="136"/>
      <c r="AIS513" s="136"/>
      <c r="AIT513" s="136"/>
      <c r="AIU513" s="136"/>
      <c r="AIV513" s="136"/>
      <c r="AIW513" s="136"/>
      <c r="AIX513" s="136"/>
      <c r="AIY513" s="136"/>
      <c r="AIZ513" s="136"/>
      <c r="AJA513" s="136"/>
      <c r="AJB513" s="136"/>
      <c r="AJC513" s="136"/>
      <c r="AJD513" s="136"/>
      <c r="AJE513" s="136"/>
      <c r="AJF513" s="136"/>
      <c r="AJG513" s="136"/>
      <c r="AJH513" s="136"/>
      <c r="AJI513" s="136"/>
      <c r="AJJ513" s="136"/>
      <c r="AJK513" s="136"/>
      <c r="AJL513" s="136"/>
      <c r="AJM513" s="136"/>
      <c r="AJN513" s="136"/>
      <c r="AJO513" s="136"/>
      <c r="AJP513" s="136"/>
      <c r="AJQ513" s="136"/>
      <c r="AJR513" s="136"/>
      <c r="AJS513" s="136"/>
      <c r="AJT513" s="136"/>
      <c r="AJU513" s="136"/>
      <c r="AJV513" s="136"/>
      <c r="AJW513" s="136"/>
      <c r="AJX513" s="136"/>
      <c r="AJY513" s="136"/>
      <c r="AJZ513" s="136"/>
      <c r="AKA513" s="136"/>
      <c r="AKB513" s="136"/>
      <c r="AKC513" s="136"/>
      <c r="AKD513" s="136"/>
      <c r="AKE513" s="136"/>
      <c r="AKF513" s="136"/>
      <c r="AKG513" s="136"/>
      <c r="AKH513" s="136"/>
      <c r="AKI513" s="136"/>
      <c r="AKJ513" s="136"/>
      <c r="AKK513" s="136"/>
      <c r="AKL513" s="136"/>
      <c r="AKM513" s="136"/>
      <c r="AKN513" s="136"/>
      <c r="AKO513" s="136"/>
      <c r="AKP513" s="136"/>
      <c r="AKQ513" s="136"/>
      <c r="AKR513" s="136"/>
      <c r="AKS513" s="136"/>
      <c r="AKT513" s="136"/>
      <c r="AKU513" s="136"/>
      <c r="AKV513" s="136"/>
      <c r="AKW513" s="136"/>
      <c r="AKX513" s="136"/>
      <c r="AKY513" s="136"/>
      <c r="AKZ513" s="136"/>
      <c r="ALA513" s="136"/>
      <c r="ALB513" s="136"/>
      <c r="ALC513" s="136"/>
      <c r="ALD513" s="136"/>
      <c r="ALE513" s="136"/>
      <c r="ALF513" s="136"/>
      <c r="ALG513" s="136"/>
      <c r="ALH513" s="136"/>
      <c r="ALI513" s="136"/>
      <c r="ALJ513" s="136"/>
      <c r="ALK513" s="136"/>
      <c r="ALL513" s="136"/>
      <c r="ALM513" s="136"/>
      <c r="ALN513" s="136"/>
      <c r="ALO513" s="136"/>
      <c r="ALP513" s="136"/>
      <c r="ALQ513" s="136"/>
      <c r="ALR513" s="136"/>
      <c r="ALS513" s="136"/>
      <c r="ALT513" s="136"/>
      <c r="ALU513" s="136"/>
      <c r="ALV513" s="136"/>
      <c r="ALW513" s="136"/>
      <c r="ALX513" s="136"/>
      <c r="ALY513" s="136"/>
      <c r="ALZ513" s="136"/>
      <c r="AMA513" s="136"/>
      <c r="AMB513" s="136"/>
      <c r="AMC513" s="136"/>
      <c r="AMD513" s="136"/>
      <c r="AME513" s="136"/>
      <c r="AMF513" s="136"/>
      <c r="AMG513" s="136"/>
      <c r="AMH513" s="136"/>
      <c r="AMI513" s="136"/>
    </row>
    <row r="514" spans="1:1023" x14ac:dyDescent="0.25">
      <c r="A514" s="245" t="s">
        <v>839</v>
      </c>
      <c r="B514" s="193">
        <v>514</v>
      </c>
      <c r="C514" s="192" t="s">
        <v>840</v>
      </c>
      <c r="D514" s="212" t="s">
        <v>22515</v>
      </c>
      <c r="E514" s="224"/>
      <c r="F514" s="239"/>
      <c r="G514" s="207"/>
      <c r="H514" s="207"/>
      <c r="I514" s="370" t="s">
        <v>772</v>
      </c>
      <c r="J514" s="431"/>
      <c r="K514" s="432"/>
      <c r="L514" s="432"/>
      <c r="M514" s="440">
        <v>1</v>
      </c>
      <c r="N514" s="433"/>
      <c r="O514" s="432"/>
      <c r="P514" s="433"/>
      <c r="Q514" s="433"/>
      <c r="R514" s="433"/>
      <c r="S514" s="433"/>
      <c r="T514" s="433"/>
      <c r="U514" s="459"/>
      <c r="V514" s="256">
        <f>IF(O514=1,10,100)</f>
        <v>100</v>
      </c>
      <c r="W514" s="256">
        <f>IF(O514=1,1,IF(O514=2,10,100))</f>
        <v>100</v>
      </c>
      <c r="X514" s="256">
        <f>IF(O514=3,20,100)</f>
        <v>100</v>
      </c>
      <c r="Y514" s="256">
        <f>IF(P514=1,10,100)</f>
        <v>100</v>
      </c>
      <c r="Z514" s="256">
        <f>IF(P514=1,1,IF(P514=2,10,100))</f>
        <v>100</v>
      </c>
      <c r="AA514" s="257">
        <f>IF(OR(EXACT(Q514,"1A"),EXACT(Q514,"1B")),0.1,IF(Q514=2,1,100))</f>
        <v>100</v>
      </c>
      <c r="AB514" s="257">
        <f>IF(OR(EXACT(R514,"1A"),EXACT(R514,"1B")),0.1,IF(R514=2,1,100))</f>
        <v>100</v>
      </c>
      <c r="AC514" s="257">
        <f>IF(OR(EXACT(S514,"1A"),EXACT(S514,"1B")),0.3,IF(S514=2,3,100))</f>
        <v>100</v>
      </c>
      <c r="AD514" s="224">
        <v>1</v>
      </c>
      <c r="AE514" s="224"/>
      <c r="AF514" s="249">
        <f>IF(OR(OR(EXACT(J514,"1A"),EXACT(J514,"1B"),EXACT(J514,"1C")),K514=1),1,IF(K514=2,10,100))</f>
        <v>100</v>
      </c>
      <c r="AG514" s="249">
        <f>IF(OR(EXACT(J514,"1A"),EXACT(J514,"1B"),EXACT(J514,"1C")),1,IF(J514=2,10,100))</f>
        <v>100</v>
      </c>
      <c r="AH514" s="249">
        <f>IF(OR(EXACT(J514,"1A"),EXACT(J514,"1B"),EXACT(J514,"1C"),K514=1),3,100)</f>
        <v>100</v>
      </c>
      <c r="AI514" s="249">
        <f>IF(OR(EXACT(J514,"1A"),EXACT(J514,"1B"),EXACT(J514,"1C")),5,100)</f>
        <v>100</v>
      </c>
      <c r="AJ514" s="251" t="s">
        <v>772</v>
      </c>
      <c r="AK514" s="342"/>
      <c r="AL514" s="353"/>
      <c r="AM514" s="251"/>
      <c r="AN514" s="136"/>
      <c r="AO514" s="136"/>
      <c r="AP514" s="136"/>
      <c r="AQ514" s="285" t="s">
        <v>841</v>
      </c>
      <c r="AR514" s="136"/>
      <c r="AS514" s="136"/>
      <c r="AT514" s="136"/>
      <c r="AU514" s="136"/>
      <c r="AV514" s="136"/>
      <c r="AW514" s="136"/>
      <c r="AX514" s="136"/>
      <c r="AY514" s="136"/>
      <c r="AZ514" s="136"/>
      <c r="BA514" s="136"/>
      <c r="BB514" s="136"/>
      <c r="BC514" s="136"/>
      <c r="BD514" s="136"/>
      <c r="BE514" s="136"/>
      <c r="BF514" s="136"/>
      <c r="BG514" s="136"/>
      <c r="BH514" s="136"/>
      <c r="BI514" s="136"/>
      <c r="BJ514" s="136"/>
      <c r="BK514" s="136"/>
      <c r="BL514" s="136"/>
      <c r="BM514" s="136"/>
      <c r="BN514" s="136"/>
      <c r="BO514" s="136"/>
      <c r="BP514" s="136"/>
      <c r="BQ514" s="136"/>
      <c r="BR514" s="136"/>
      <c r="BS514" s="136"/>
      <c r="BT514" s="136"/>
      <c r="BU514" s="136"/>
      <c r="BV514" s="136"/>
      <c r="BW514" s="136"/>
      <c r="BX514" s="136"/>
      <c r="BY514" s="136"/>
      <c r="BZ514" s="136"/>
      <c r="CA514" s="136"/>
      <c r="CB514" s="136"/>
      <c r="CC514" s="136"/>
      <c r="CD514" s="136"/>
      <c r="CE514" s="136"/>
      <c r="CF514" s="136"/>
      <c r="CG514" s="136"/>
      <c r="CH514" s="136"/>
      <c r="CI514" s="136"/>
      <c r="CJ514" s="136"/>
      <c r="CK514" s="136"/>
      <c r="CL514" s="136"/>
      <c r="CM514" s="136"/>
      <c r="CN514" s="136"/>
      <c r="CO514" s="136"/>
      <c r="CP514" s="136"/>
      <c r="CQ514" s="136"/>
      <c r="CR514" s="136"/>
      <c r="CS514" s="136"/>
      <c r="CT514" s="136"/>
      <c r="CU514" s="136"/>
      <c r="CV514" s="136"/>
      <c r="CW514" s="136"/>
      <c r="CX514" s="136"/>
      <c r="CY514" s="136"/>
      <c r="CZ514" s="136"/>
      <c r="DA514" s="136"/>
      <c r="DB514" s="136"/>
      <c r="DC514" s="136"/>
      <c r="DD514" s="136"/>
      <c r="DE514" s="136"/>
      <c r="DF514" s="136"/>
      <c r="DG514" s="136"/>
      <c r="DH514" s="136"/>
      <c r="DI514" s="136"/>
      <c r="DJ514" s="136"/>
      <c r="DK514" s="136"/>
      <c r="DL514" s="136"/>
      <c r="DM514" s="136"/>
      <c r="DN514" s="136"/>
      <c r="DO514" s="136"/>
      <c r="DP514" s="136"/>
      <c r="DQ514" s="136"/>
      <c r="DR514" s="136"/>
      <c r="DS514" s="136"/>
      <c r="DT514" s="136"/>
      <c r="DU514" s="136"/>
      <c r="DV514" s="136"/>
      <c r="DW514" s="136"/>
      <c r="DX514" s="136"/>
      <c r="DY514" s="136"/>
      <c r="DZ514" s="136"/>
      <c r="EA514" s="136"/>
      <c r="EB514" s="136"/>
      <c r="EC514" s="136"/>
      <c r="ED514" s="136"/>
      <c r="EE514" s="136"/>
      <c r="EF514" s="136"/>
      <c r="EG514" s="136"/>
      <c r="EH514" s="136"/>
      <c r="EI514" s="136"/>
      <c r="EJ514" s="136"/>
      <c r="EK514" s="136"/>
      <c r="EL514" s="136"/>
      <c r="EM514" s="136"/>
      <c r="EN514" s="136"/>
      <c r="EO514" s="136"/>
      <c r="EP514" s="136"/>
      <c r="EQ514" s="136"/>
      <c r="ER514" s="136"/>
      <c r="ES514" s="136"/>
      <c r="ET514" s="136"/>
      <c r="EU514" s="136"/>
      <c r="EV514" s="136"/>
      <c r="EW514" s="136"/>
      <c r="EX514" s="136"/>
      <c r="EY514" s="136"/>
      <c r="EZ514" s="136"/>
      <c r="FA514" s="136"/>
      <c r="FB514" s="136"/>
      <c r="FC514" s="136"/>
      <c r="FD514" s="136"/>
      <c r="FE514" s="136"/>
      <c r="FF514" s="136"/>
      <c r="FG514" s="136"/>
      <c r="FH514" s="136"/>
      <c r="FI514" s="136"/>
      <c r="FJ514" s="136"/>
      <c r="FK514" s="136"/>
      <c r="FL514" s="136"/>
      <c r="FM514" s="136"/>
      <c r="FN514" s="136"/>
      <c r="FO514" s="136"/>
      <c r="FP514" s="136"/>
      <c r="FQ514" s="136"/>
      <c r="FR514" s="136"/>
      <c r="FS514" s="136"/>
      <c r="FT514" s="136"/>
      <c r="FU514" s="136"/>
      <c r="FV514" s="136"/>
      <c r="FW514" s="136"/>
      <c r="FX514" s="136"/>
      <c r="FY514" s="136"/>
      <c r="FZ514" s="136"/>
      <c r="GA514" s="136"/>
      <c r="GB514" s="136"/>
      <c r="GC514" s="136"/>
      <c r="GD514" s="136"/>
      <c r="GE514" s="136"/>
      <c r="GF514" s="136"/>
      <c r="GG514" s="136"/>
      <c r="GH514" s="136"/>
      <c r="GI514" s="136"/>
      <c r="GJ514" s="136"/>
      <c r="GK514" s="136"/>
      <c r="GL514" s="136"/>
      <c r="GM514" s="136"/>
      <c r="GN514" s="136"/>
      <c r="GO514" s="136"/>
      <c r="GP514" s="136"/>
      <c r="GQ514" s="136"/>
      <c r="GR514" s="136"/>
      <c r="GS514" s="136"/>
      <c r="GT514" s="136"/>
      <c r="GU514" s="136"/>
      <c r="GV514" s="136"/>
      <c r="GW514" s="136"/>
      <c r="GX514" s="136"/>
      <c r="GY514" s="136"/>
      <c r="GZ514" s="136"/>
      <c r="HA514" s="136"/>
      <c r="HB514" s="136"/>
      <c r="HC514" s="136"/>
      <c r="HD514" s="136"/>
      <c r="HE514" s="136"/>
      <c r="HF514" s="136"/>
      <c r="HG514" s="136"/>
      <c r="HH514" s="136"/>
      <c r="HI514" s="136"/>
      <c r="HJ514" s="136"/>
      <c r="HK514" s="136"/>
      <c r="HL514" s="136"/>
      <c r="HM514" s="136"/>
      <c r="HN514" s="136"/>
      <c r="HO514" s="136"/>
      <c r="HP514" s="136"/>
      <c r="HQ514" s="136"/>
      <c r="HR514" s="136"/>
      <c r="HS514" s="136"/>
      <c r="HT514" s="136"/>
      <c r="HU514" s="136"/>
      <c r="HV514" s="136"/>
      <c r="HW514" s="136"/>
      <c r="HX514" s="136"/>
      <c r="HY514" s="136"/>
      <c r="HZ514" s="136"/>
      <c r="IA514" s="136"/>
      <c r="IB514" s="136"/>
      <c r="IC514" s="136"/>
      <c r="ID514" s="136"/>
      <c r="IE514" s="136"/>
      <c r="IF514" s="136"/>
      <c r="IG514" s="136"/>
      <c r="IH514" s="136"/>
      <c r="II514" s="136"/>
      <c r="IJ514" s="136"/>
      <c r="IK514" s="136"/>
      <c r="IL514" s="136"/>
      <c r="IM514" s="136"/>
      <c r="IN514" s="136"/>
      <c r="IO514" s="136"/>
      <c r="IP514" s="136"/>
      <c r="IQ514" s="136"/>
      <c r="IR514" s="136"/>
      <c r="IS514" s="136"/>
      <c r="IT514" s="136"/>
      <c r="IU514" s="136"/>
      <c r="IV514" s="136"/>
      <c r="IW514" s="136"/>
      <c r="IX514" s="136"/>
      <c r="IY514" s="136"/>
      <c r="IZ514" s="136"/>
      <c r="JA514" s="136"/>
      <c r="JB514" s="136"/>
      <c r="JC514" s="136"/>
      <c r="JD514" s="136"/>
      <c r="JE514" s="136"/>
      <c r="JF514" s="136"/>
      <c r="JG514" s="136"/>
      <c r="JH514" s="136"/>
      <c r="JI514" s="136"/>
      <c r="JJ514" s="136"/>
      <c r="JK514" s="136"/>
      <c r="JL514" s="136"/>
      <c r="JM514" s="136"/>
      <c r="JN514" s="136"/>
      <c r="JO514" s="136"/>
      <c r="JP514" s="136"/>
      <c r="JQ514" s="136"/>
      <c r="JR514" s="136"/>
      <c r="JS514" s="136"/>
      <c r="JT514" s="136"/>
      <c r="JU514" s="136"/>
      <c r="JV514" s="136"/>
      <c r="JW514" s="136"/>
      <c r="JX514" s="136"/>
      <c r="JY514" s="136"/>
      <c r="JZ514" s="136"/>
      <c r="KA514" s="136"/>
      <c r="KB514" s="136"/>
      <c r="KC514" s="136"/>
      <c r="KD514" s="136"/>
      <c r="KE514" s="136"/>
      <c r="KF514" s="136"/>
      <c r="KG514" s="136"/>
      <c r="KH514" s="136"/>
      <c r="KI514" s="136"/>
      <c r="KJ514" s="136"/>
      <c r="KK514" s="136"/>
      <c r="KL514" s="136"/>
      <c r="KM514" s="136"/>
      <c r="KN514" s="136"/>
      <c r="KO514" s="136"/>
      <c r="KP514" s="136"/>
      <c r="KQ514" s="136"/>
      <c r="KR514" s="136"/>
      <c r="KS514" s="136"/>
      <c r="KT514" s="136"/>
      <c r="KU514" s="136"/>
      <c r="KV514" s="136"/>
      <c r="KW514" s="136"/>
      <c r="KX514" s="136"/>
      <c r="KY514" s="136"/>
      <c r="KZ514" s="136"/>
      <c r="LA514" s="136"/>
      <c r="LB514" s="136"/>
      <c r="LC514" s="136"/>
      <c r="LD514" s="136"/>
      <c r="LE514" s="136"/>
      <c r="LF514" s="136"/>
      <c r="LG514" s="136"/>
      <c r="LH514" s="136"/>
      <c r="LI514" s="136"/>
      <c r="LJ514" s="136"/>
      <c r="LK514" s="136"/>
      <c r="LL514" s="136"/>
      <c r="LM514" s="136"/>
      <c r="LN514" s="136"/>
      <c r="LO514" s="136"/>
      <c r="LP514" s="136"/>
      <c r="LQ514" s="136"/>
      <c r="LR514" s="136"/>
      <c r="LS514" s="136"/>
      <c r="LT514" s="136"/>
      <c r="LU514" s="136"/>
      <c r="LV514" s="136"/>
      <c r="LW514" s="136"/>
      <c r="LX514" s="136"/>
      <c r="LY514" s="136"/>
      <c r="LZ514" s="136"/>
      <c r="MA514" s="136"/>
      <c r="MB514" s="136"/>
      <c r="MC514" s="136"/>
      <c r="MD514" s="136"/>
      <c r="ME514" s="136"/>
      <c r="MF514" s="136"/>
      <c r="MG514" s="136"/>
      <c r="MH514" s="136"/>
      <c r="MI514" s="136"/>
      <c r="MJ514" s="136"/>
      <c r="MK514" s="136"/>
      <c r="ML514" s="136"/>
      <c r="MM514" s="136"/>
      <c r="MN514" s="136"/>
      <c r="MO514" s="136"/>
      <c r="MP514" s="136"/>
      <c r="MQ514" s="136"/>
      <c r="MR514" s="136"/>
      <c r="MS514" s="136"/>
      <c r="MT514" s="136"/>
      <c r="MU514" s="136"/>
      <c r="MV514" s="136"/>
      <c r="MW514" s="136"/>
      <c r="MX514" s="136"/>
      <c r="MY514" s="136"/>
      <c r="MZ514" s="136"/>
      <c r="NA514" s="136"/>
      <c r="NB514" s="136"/>
      <c r="NC514" s="136"/>
      <c r="ND514" s="136"/>
      <c r="NE514" s="136"/>
      <c r="NF514" s="136"/>
      <c r="NG514" s="136"/>
      <c r="NH514" s="136"/>
      <c r="NI514" s="136"/>
      <c r="NJ514" s="136"/>
      <c r="NK514" s="136"/>
      <c r="NL514" s="136"/>
      <c r="NM514" s="136"/>
      <c r="NN514" s="136"/>
      <c r="NO514" s="136"/>
      <c r="NP514" s="136"/>
      <c r="NQ514" s="136"/>
      <c r="NR514" s="136"/>
      <c r="NS514" s="136"/>
      <c r="NT514" s="136"/>
      <c r="NU514" s="136"/>
      <c r="NV514" s="136"/>
      <c r="NW514" s="136"/>
      <c r="NX514" s="136"/>
      <c r="NY514" s="136"/>
      <c r="NZ514" s="136"/>
      <c r="OA514" s="136"/>
      <c r="OB514" s="136"/>
      <c r="OC514" s="136"/>
      <c r="OD514" s="136"/>
      <c r="OE514" s="136"/>
      <c r="OF514" s="136"/>
      <c r="OG514" s="136"/>
      <c r="OH514" s="136"/>
      <c r="OI514" s="136"/>
      <c r="OJ514" s="136"/>
      <c r="OK514" s="136"/>
      <c r="OL514" s="136"/>
      <c r="OM514" s="136"/>
      <c r="ON514" s="136"/>
      <c r="OO514" s="136"/>
      <c r="OP514" s="136"/>
      <c r="OQ514" s="136"/>
      <c r="OR514" s="136"/>
      <c r="OS514" s="136"/>
      <c r="OT514" s="136"/>
      <c r="OU514" s="136"/>
      <c r="OV514" s="136"/>
      <c r="OW514" s="136"/>
      <c r="OX514" s="136"/>
      <c r="OY514" s="136"/>
      <c r="OZ514" s="136"/>
      <c r="PA514" s="136"/>
      <c r="PB514" s="136"/>
      <c r="PC514" s="136"/>
      <c r="PD514" s="136"/>
      <c r="PE514" s="136"/>
      <c r="PF514" s="136"/>
      <c r="PG514" s="136"/>
      <c r="PH514" s="136"/>
      <c r="PI514" s="136"/>
      <c r="PJ514" s="136"/>
      <c r="PK514" s="136"/>
      <c r="PL514" s="136"/>
      <c r="PM514" s="136"/>
      <c r="PN514" s="136"/>
      <c r="PO514" s="136"/>
      <c r="PP514" s="136"/>
      <c r="PQ514" s="136"/>
      <c r="PR514" s="136"/>
      <c r="PS514" s="136"/>
      <c r="PT514" s="136"/>
      <c r="PU514" s="136"/>
      <c r="PV514" s="136"/>
      <c r="PW514" s="136"/>
      <c r="PX514" s="136"/>
      <c r="PY514" s="136"/>
      <c r="PZ514" s="136"/>
      <c r="QA514" s="136"/>
      <c r="QB514" s="136"/>
      <c r="QC514" s="136"/>
      <c r="QD514" s="136"/>
      <c r="QE514" s="136"/>
      <c r="QF514" s="136"/>
      <c r="QG514" s="136"/>
      <c r="QH514" s="136"/>
      <c r="QI514" s="136"/>
      <c r="QJ514" s="136"/>
      <c r="QK514" s="136"/>
      <c r="QL514" s="136"/>
      <c r="QM514" s="136"/>
      <c r="QN514" s="136"/>
      <c r="QO514" s="136"/>
      <c r="QP514" s="136"/>
      <c r="QQ514" s="136"/>
      <c r="QR514" s="136"/>
      <c r="QS514" s="136"/>
      <c r="QT514" s="136"/>
      <c r="QU514" s="136"/>
      <c r="QV514" s="136"/>
      <c r="QW514" s="136"/>
      <c r="QX514" s="136"/>
      <c r="QY514" s="136"/>
      <c r="QZ514" s="136"/>
      <c r="RA514" s="136"/>
      <c r="RB514" s="136"/>
      <c r="RC514" s="136"/>
      <c r="RD514" s="136"/>
      <c r="RE514" s="136"/>
      <c r="RF514" s="136"/>
      <c r="RG514" s="136"/>
      <c r="RH514" s="136"/>
      <c r="RI514" s="136"/>
      <c r="RJ514" s="136"/>
      <c r="RK514" s="136"/>
      <c r="RL514" s="136"/>
      <c r="RM514" s="136"/>
      <c r="RN514" s="136"/>
      <c r="RO514" s="136"/>
      <c r="RP514" s="136"/>
      <c r="RQ514" s="136"/>
      <c r="RR514" s="136"/>
      <c r="RS514" s="136"/>
      <c r="RT514" s="136"/>
      <c r="RU514" s="136"/>
      <c r="RV514" s="136"/>
      <c r="RW514" s="136"/>
      <c r="RX514" s="136"/>
      <c r="RY514" s="136"/>
      <c r="RZ514" s="136"/>
      <c r="SA514" s="136"/>
      <c r="SB514" s="136"/>
      <c r="SC514" s="136"/>
      <c r="SD514" s="136"/>
      <c r="SE514" s="136"/>
      <c r="SF514" s="136"/>
      <c r="SG514" s="136"/>
      <c r="SH514" s="136"/>
      <c r="SI514" s="136"/>
      <c r="SJ514" s="136"/>
      <c r="SK514" s="136"/>
      <c r="SL514" s="136"/>
      <c r="SM514" s="136"/>
      <c r="SN514" s="136"/>
      <c r="SO514" s="136"/>
      <c r="SP514" s="136"/>
      <c r="SQ514" s="136"/>
      <c r="SR514" s="136"/>
      <c r="SS514" s="136"/>
      <c r="ST514" s="136"/>
      <c r="SU514" s="136"/>
      <c r="SV514" s="136"/>
      <c r="SW514" s="136"/>
      <c r="SX514" s="136"/>
      <c r="SY514" s="136"/>
      <c r="SZ514" s="136"/>
      <c r="TA514" s="136"/>
      <c r="TB514" s="136"/>
      <c r="TC514" s="136"/>
      <c r="TD514" s="136"/>
      <c r="TE514" s="136"/>
      <c r="TF514" s="136"/>
      <c r="TG514" s="136"/>
      <c r="TH514" s="136"/>
      <c r="TI514" s="136"/>
      <c r="TJ514" s="136"/>
      <c r="TK514" s="136"/>
      <c r="TL514" s="136"/>
      <c r="TM514" s="136"/>
      <c r="TN514" s="136"/>
      <c r="TO514" s="136"/>
      <c r="TP514" s="136"/>
      <c r="TQ514" s="136"/>
      <c r="TR514" s="136"/>
      <c r="TS514" s="136"/>
      <c r="TT514" s="136"/>
      <c r="TU514" s="136"/>
      <c r="TV514" s="136"/>
      <c r="TW514" s="136"/>
      <c r="TX514" s="136"/>
      <c r="TY514" s="136"/>
      <c r="TZ514" s="136"/>
      <c r="UA514" s="136"/>
      <c r="UB514" s="136"/>
      <c r="UC514" s="136"/>
      <c r="UD514" s="136"/>
      <c r="UE514" s="136"/>
      <c r="UF514" s="136"/>
      <c r="UG514" s="136"/>
      <c r="UH514" s="136"/>
      <c r="UI514" s="136"/>
      <c r="UJ514" s="136"/>
      <c r="UK514" s="136"/>
      <c r="UL514" s="136"/>
      <c r="UM514" s="136"/>
      <c r="UN514" s="136"/>
      <c r="UO514" s="136"/>
      <c r="UP514" s="136"/>
      <c r="UQ514" s="136"/>
      <c r="UR514" s="136"/>
      <c r="US514" s="136"/>
      <c r="UT514" s="136"/>
      <c r="UU514" s="136"/>
      <c r="UV514" s="136"/>
      <c r="UW514" s="136"/>
      <c r="UX514" s="136"/>
      <c r="UY514" s="136"/>
      <c r="UZ514" s="136"/>
      <c r="VA514" s="136"/>
      <c r="VB514" s="136"/>
      <c r="VC514" s="136"/>
      <c r="VD514" s="136"/>
      <c r="VE514" s="136"/>
      <c r="VF514" s="136"/>
      <c r="VG514" s="136"/>
      <c r="VH514" s="136"/>
      <c r="VI514" s="136"/>
      <c r="VJ514" s="136"/>
      <c r="VK514" s="136"/>
      <c r="VL514" s="136"/>
      <c r="VM514" s="136"/>
      <c r="VN514" s="136"/>
      <c r="VO514" s="136"/>
      <c r="VP514" s="136"/>
      <c r="VQ514" s="136"/>
      <c r="VR514" s="136"/>
      <c r="VS514" s="136"/>
      <c r="VT514" s="136"/>
      <c r="VU514" s="136"/>
      <c r="VV514" s="136"/>
      <c r="VW514" s="136"/>
      <c r="VX514" s="136"/>
      <c r="VY514" s="136"/>
      <c r="VZ514" s="136"/>
      <c r="WA514" s="136"/>
      <c r="WB514" s="136"/>
      <c r="WC514" s="136"/>
      <c r="WD514" s="136"/>
      <c r="WE514" s="136"/>
      <c r="WF514" s="136"/>
      <c r="WG514" s="136"/>
      <c r="WH514" s="136"/>
      <c r="WI514" s="136"/>
      <c r="WJ514" s="136"/>
      <c r="WK514" s="136"/>
      <c r="WL514" s="136"/>
      <c r="WM514" s="136"/>
      <c r="WN514" s="136"/>
      <c r="WO514" s="136"/>
      <c r="WP514" s="136"/>
      <c r="WQ514" s="136"/>
      <c r="WR514" s="136"/>
      <c r="WS514" s="136"/>
      <c r="WT514" s="136"/>
      <c r="WU514" s="136"/>
      <c r="WV514" s="136"/>
      <c r="WW514" s="136"/>
      <c r="WX514" s="136"/>
      <c r="WY514" s="136"/>
      <c r="WZ514" s="136"/>
      <c r="XA514" s="136"/>
      <c r="XB514" s="136"/>
      <c r="XC514" s="136"/>
      <c r="XD514" s="136"/>
      <c r="XE514" s="136"/>
      <c r="XF514" s="136"/>
      <c r="XG514" s="136"/>
      <c r="XH514" s="136"/>
      <c r="XI514" s="136"/>
      <c r="XJ514" s="136"/>
      <c r="XK514" s="136"/>
      <c r="XL514" s="136"/>
      <c r="XM514" s="136"/>
      <c r="XN514" s="136"/>
      <c r="XO514" s="136"/>
      <c r="XP514" s="136"/>
      <c r="XQ514" s="136"/>
      <c r="XR514" s="136"/>
      <c r="XS514" s="136"/>
      <c r="XT514" s="136"/>
      <c r="XU514" s="136"/>
      <c r="XV514" s="136"/>
      <c r="XW514" s="136"/>
      <c r="XX514" s="136"/>
      <c r="XY514" s="136"/>
      <c r="XZ514" s="136"/>
      <c r="YA514" s="136"/>
      <c r="YB514" s="136"/>
      <c r="YC514" s="136"/>
      <c r="YD514" s="136"/>
      <c r="YE514" s="136"/>
      <c r="YF514" s="136"/>
      <c r="YG514" s="136"/>
      <c r="YH514" s="136"/>
      <c r="YI514" s="136"/>
      <c r="YJ514" s="136"/>
      <c r="YK514" s="136"/>
      <c r="YL514" s="136"/>
      <c r="YM514" s="136"/>
      <c r="YN514" s="136"/>
      <c r="YO514" s="136"/>
      <c r="YP514" s="136"/>
      <c r="YQ514" s="136"/>
      <c r="YR514" s="136"/>
      <c r="YS514" s="136"/>
      <c r="YT514" s="136"/>
      <c r="YU514" s="136"/>
      <c r="YV514" s="136"/>
      <c r="YW514" s="136"/>
      <c r="YX514" s="136"/>
      <c r="YY514" s="136"/>
      <c r="YZ514" s="136"/>
      <c r="ZA514" s="136"/>
      <c r="ZB514" s="136"/>
      <c r="ZC514" s="136"/>
      <c r="ZD514" s="136"/>
      <c r="ZE514" s="136"/>
      <c r="ZF514" s="136"/>
      <c r="ZG514" s="136"/>
      <c r="ZH514" s="136"/>
      <c r="ZI514" s="136"/>
      <c r="ZJ514" s="136"/>
      <c r="ZK514" s="136"/>
      <c r="ZL514" s="136"/>
      <c r="ZM514" s="136"/>
      <c r="ZN514" s="136"/>
      <c r="ZO514" s="136"/>
      <c r="ZP514" s="136"/>
      <c r="ZQ514" s="136"/>
      <c r="ZR514" s="136"/>
      <c r="ZS514" s="136"/>
      <c r="ZT514" s="136"/>
      <c r="ZU514" s="136"/>
      <c r="ZV514" s="136"/>
      <c r="ZW514" s="136"/>
      <c r="ZX514" s="136"/>
      <c r="ZY514" s="136"/>
      <c r="ZZ514" s="136"/>
      <c r="AAA514" s="136"/>
      <c r="AAB514" s="136"/>
      <c r="AAC514" s="136"/>
      <c r="AAD514" s="136"/>
      <c r="AAE514" s="136"/>
      <c r="AAF514" s="136"/>
      <c r="AAG514" s="136"/>
      <c r="AAH514" s="136"/>
      <c r="AAI514" s="136"/>
      <c r="AAJ514" s="136"/>
      <c r="AAK514" s="136"/>
      <c r="AAL514" s="136"/>
      <c r="AAM514" s="136"/>
      <c r="AAN514" s="136"/>
      <c r="AAO514" s="136"/>
      <c r="AAP514" s="136"/>
      <c r="AAQ514" s="136"/>
      <c r="AAR514" s="136"/>
      <c r="AAS514" s="136"/>
      <c r="AAT514" s="136"/>
      <c r="AAU514" s="136"/>
      <c r="AAV514" s="136"/>
      <c r="AAW514" s="136"/>
      <c r="AAX514" s="136"/>
      <c r="AAY514" s="136"/>
      <c r="AAZ514" s="136"/>
      <c r="ABA514" s="136"/>
      <c r="ABB514" s="136"/>
      <c r="ABC514" s="136"/>
      <c r="ABD514" s="136"/>
      <c r="ABE514" s="136"/>
      <c r="ABF514" s="136"/>
      <c r="ABG514" s="136"/>
      <c r="ABH514" s="136"/>
      <c r="ABI514" s="136"/>
      <c r="ABJ514" s="136"/>
      <c r="ABK514" s="136"/>
      <c r="ABL514" s="136"/>
      <c r="ABM514" s="136"/>
      <c r="ABN514" s="136"/>
      <c r="ABO514" s="136"/>
      <c r="ABP514" s="136"/>
      <c r="ABQ514" s="136"/>
      <c r="ABR514" s="136"/>
      <c r="ABS514" s="136"/>
      <c r="ABT514" s="136"/>
      <c r="ABU514" s="136"/>
      <c r="ABV514" s="136"/>
      <c r="ABW514" s="136"/>
      <c r="ABX514" s="136"/>
      <c r="ABY514" s="136"/>
      <c r="ABZ514" s="136"/>
      <c r="ACA514" s="136"/>
      <c r="ACB514" s="136"/>
      <c r="ACC514" s="136"/>
      <c r="ACD514" s="136"/>
      <c r="ACE514" s="136"/>
      <c r="ACF514" s="136"/>
      <c r="ACG514" s="136"/>
      <c r="ACH514" s="136"/>
      <c r="ACI514" s="136"/>
      <c r="ACJ514" s="136"/>
      <c r="ACK514" s="136"/>
      <c r="ACL514" s="136"/>
      <c r="ACM514" s="136"/>
      <c r="ACN514" s="136"/>
      <c r="ACO514" s="136"/>
      <c r="ACP514" s="136"/>
      <c r="ACQ514" s="136"/>
      <c r="ACR514" s="136"/>
      <c r="ACS514" s="136"/>
      <c r="ACT514" s="136"/>
      <c r="ACU514" s="136"/>
      <c r="ACV514" s="136"/>
      <c r="ACW514" s="136"/>
      <c r="ACX514" s="136"/>
      <c r="ACY514" s="136"/>
      <c r="ACZ514" s="136"/>
      <c r="ADA514" s="136"/>
      <c r="ADB514" s="136"/>
      <c r="ADC514" s="136"/>
      <c r="ADD514" s="136"/>
      <c r="ADE514" s="136"/>
      <c r="ADF514" s="136"/>
      <c r="ADG514" s="136"/>
      <c r="ADH514" s="136"/>
      <c r="ADI514" s="136"/>
      <c r="ADJ514" s="136"/>
      <c r="ADK514" s="136"/>
      <c r="ADL514" s="136"/>
      <c r="ADM514" s="136"/>
      <c r="ADN514" s="136"/>
      <c r="ADO514" s="136"/>
      <c r="ADP514" s="136"/>
      <c r="ADQ514" s="136"/>
      <c r="ADR514" s="136"/>
      <c r="ADS514" s="136"/>
      <c r="ADT514" s="136"/>
      <c r="ADU514" s="136"/>
      <c r="ADV514" s="136"/>
      <c r="ADW514" s="136"/>
      <c r="ADX514" s="136"/>
      <c r="ADY514" s="136"/>
      <c r="ADZ514" s="136"/>
      <c r="AEA514" s="136"/>
      <c r="AEB514" s="136"/>
      <c r="AEC514" s="136"/>
      <c r="AED514" s="136"/>
      <c r="AEE514" s="136"/>
      <c r="AEF514" s="136"/>
      <c r="AEG514" s="136"/>
      <c r="AEH514" s="136"/>
      <c r="AEI514" s="136"/>
      <c r="AEJ514" s="136"/>
      <c r="AEK514" s="136"/>
      <c r="AEL514" s="136"/>
      <c r="AEM514" s="136"/>
      <c r="AEN514" s="136"/>
      <c r="AEO514" s="136"/>
      <c r="AEP514" s="136"/>
      <c r="AEQ514" s="136"/>
      <c r="AER514" s="136"/>
      <c r="AES514" s="136"/>
      <c r="AET514" s="136"/>
      <c r="AEU514" s="136"/>
      <c r="AEV514" s="136"/>
      <c r="AEW514" s="136"/>
      <c r="AEX514" s="136"/>
      <c r="AEY514" s="136"/>
      <c r="AEZ514" s="136"/>
      <c r="AFA514" s="136"/>
      <c r="AFB514" s="136"/>
      <c r="AFC514" s="136"/>
      <c r="AFD514" s="136"/>
      <c r="AFE514" s="136"/>
      <c r="AFF514" s="136"/>
      <c r="AFG514" s="136"/>
      <c r="AFH514" s="136"/>
      <c r="AFI514" s="136"/>
      <c r="AFJ514" s="136"/>
      <c r="AFK514" s="136"/>
      <c r="AFL514" s="136"/>
      <c r="AFM514" s="136"/>
      <c r="AFN514" s="136"/>
      <c r="AFO514" s="136"/>
      <c r="AFP514" s="136"/>
      <c r="AFQ514" s="136"/>
      <c r="AFR514" s="136"/>
      <c r="AFS514" s="136"/>
      <c r="AFT514" s="136"/>
      <c r="AFU514" s="136"/>
      <c r="AFV514" s="136"/>
      <c r="AFW514" s="136"/>
      <c r="AFX514" s="136"/>
      <c r="AFY514" s="136"/>
      <c r="AFZ514" s="136"/>
      <c r="AGA514" s="136"/>
      <c r="AGB514" s="136"/>
      <c r="AGC514" s="136"/>
      <c r="AGD514" s="136"/>
      <c r="AGE514" s="136"/>
      <c r="AGF514" s="136"/>
      <c r="AGG514" s="136"/>
      <c r="AGH514" s="136"/>
      <c r="AGI514" s="136"/>
      <c r="AGJ514" s="136"/>
      <c r="AGK514" s="136"/>
      <c r="AGL514" s="136"/>
      <c r="AGM514" s="136"/>
      <c r="AGN514" s="136"/>
      <c r="AGO514" s="136"/>
      <c r="AGP514" s="136"/>
      <c r="AGQ514" s="136"/>
      <c r="AGR514" s="136"/>
      <c r="AGS514" s="136"/>
      <c r="AGT514" s="136"/>
      <c r="AGU514" s="136"/>
      <c r="AGV514" s="136"/>
      <c r="AGW514" s="136"/>
      <c r="AGX514" s="136"/>
      <c r="AGY514" s="136"/>
      <c r="AGZ514" s="136"/>
      <c r="AHA514" s="136"/>
      <c r="AHB514" s="136"/>
      <c r="AHC514" s="136"/>
      <c r="AHD514" s="136"/>
      <c r="AHE514" s="136"/>
      <c r="AHF514" s="136"/>
      <c r="AHG514" s="136"/>
      <c r="AHH514" s="136"/>
      <c r="AHI514" s="136"/>
      <c r="AHJ514" s="136"/>
      <c r="AHK514" s="136"/>
      <c r="AHL514" s="136"/>
      <c r="AHM514" s="136"/>
      <c r="AHN514" s="136"/>
      <c r="AHO514" s="136"/>
      <c r="AHP514" s="136"/>
      <c r="AHQ514" s="136"/>
      <c r="AHR514" s="136"/>
      <c r="AHS514" s="136"/>
      <c r="AHT514" s="136"/>
      <c r="AHU514" s="136"/>
      <c r="AHV514" s="136"/>
      <c r="AHW514" s="136"/>
      <c r="AHX514" s="136"/>
      <c r="AHY514" s="136"/>
      <c r="AHZ514" s="136"/>
      <c r="AIA514" s="136"/>
      <c r="AIB514" s="136"/>
      <c r="AIC514" s="136"/>
      <c r="AID514" s="136"/>
      <c r="AIE514" s="136"/>
      <c r="AIF514" s="136"/>
      <c r="AIG514" s="136"/>
      <c r="AIH514" s="136"/>
      <c r="AII514" s="136"/>
      <c r="AIJ514" s="136"/>
      <c r="AIK514" s="136"/>
      <c r="AIL514" s="136"/>
      <c r="AIM514" s="136"/>
      <c r="AIN514" s="136"/>
      <c r="AIO514" s="136"/>
      <c r="AIP514" s="136"/>
      <c r="AIQ514" s="136"/>
      <c r="AIR514" s="136"/>
      <c r="AIS514" s="136"/>
      <c r="AIT514" s="136"/>
      <c r="AIU514" s="136"/>
      <c r="AIV514" s="136"/>
      <c r="AIW514" s="136"/>
      <c r="AIX514" s="136"/>
      <c r="AIY514" s="136"/>
      <c r="AIZ514" s="136"/>
      <c r="AJA514" s="136"/>
      <c r="AJB514" s="136"/>
      <c r="AJC514" s="136"/>
      <c r="AJD514" s="136"/>
      <c r="AJE514" s="136"/>
      <c r="AJF514" s="136"/>
      <c r="AJG514" s="136"/>
      <c r="AJH514" s="136"/>
      <c r="AJI514" s="136"/>
      <c r="AJJ514" s="136"/>
      <c r="AJK514" s="136"/>
      <c r="AJL514" s="136"/>
      <c r="AJM514" s="136"/>
      <c r="AJN514" s="136"/>
      <c r="AJO514" s="136"/>
      <c r="AJP514" s="136"/>
      <c r="AJQ514" s="136"/>
      <c r="AJR514" s="136"/>
      <c r="AJS514" s="136"/>
      <c r="AJT514" s="136"/>
      <c r="AJU514" s="136"/>
      <c r="AJV514" s="136"/>
      <c r="AJW514" s="136"/>
      <c r="AJX514" s="136"/>
      <c r="AJY514" s="136"/>
      <c r="AJZ514" s="136"/>
      <c r="AKA514" s="136"/>
      <c r="AKB514" s="136"/>
      <c r="AKC514" s="136"/>
      <c r="AKD514" s="136"/>
      <c r="AKE514" s="136"/>
      <c r="AKF514" s="136"/>
      <c r="AKG514" s="136"/>
      <c r="AKH514" s="136"/>
      <c r="AKI514" s="136"/>
      <c r="AKJ514" s="136"/>
      <c r="AKK514" s="136"/>
      <c r="AKL514" s="136"/>
      <c r="AKM514" s="136"/>
      <c r="AKN514" s="136"/>
      <c r="AKO514" s="136"/>
      <c r="AKP514" s="136"/>
      <c r="AKQ514" s="136"/>
      <c r="AKR514" s="136"/>
      <c r="AKS514" s="136"/>
      <c r="AKT514" s="136"/>
      <c r="AKU514" s="136"/>
      <c r="AKV514" s="136"/>
      <c r="AKW514" s="136"/>
      <c r="AKX514" s="136"/>
      <c r="AKY514" s="136"/>
      <c r="AKZ514" s="136"/>
      <c r="ALA514" s="136"/>
      <c r="ALB514" s="136"/>
      <c r="ALC514" s="136"/>
      <c r="ALD514" s="136"/>
      <c r="ALE514" s="136"/>
      <c r="ALF514" s="136"/>
      <c r="ALG514" s="136"/>
      <c r="ALH514" s="136"/>
      <c r="ALI514" s="136"/>
      <c r="ALJ514" s="136"/>
      <c r="ALK514" s="136"/>
      <c r="ALL514" s="136"/>
      <c r="ALM514" s="136"/>
      <c r="ALN514" s="136"/>
      <c r="ALO514" s="136"/>
      <c r="ALP514" s="136"/>
      <c r="ALQ514" s="136"/>
      <c r="ALR514" s="136"/>
      <c r="ALS514" s="136"/>
      <c r="ALT514" s="136"/>
      <c r="ALU514" s="136"/>
      <c r="ALV514" s="136"/>
      <c r="ALW514" s="136"/>
      <c r="ALX514" s="136"/>
      <c r="ALY514" s="136"/>
      <c r="ALZ514" s="136"/>
      <c r="AMA514" s="136"/>
      <c r="AMB514" s="136"/>
      <c r="AMC514" s="136"/>
      <c r="AMD514" s="136"/>
      <c r="AME514" s="136"/>
      <c r="AMF514" s="136"/>
      <c r="AMG514" s="136"/>
      <c r="AMH514" s="136"/>
      <c r="AMI514" s="136"/>
    </row>
    <row r="515" spans="1:1023" x14ac:dyDescent="0.25">
      <c r="A515" s="286" t="s">
        <v>6752</v>
      </c>
      <c r="B515" s="193">
        <v>515</v>
      </c>
      <c r="C515" s="192" t="s">
        <v>6624</v>
      </c>
      <c r="D515" s="209" t="s">
        <v>6625</v>
      </c>
      <c r="F515" s="220">
        <v>4</v>
      </c>
      <c r="I515" s="367">
        <v>0.6</v>
      </c>
      <c r="J515" s="409">
        <v>2</v>
      </c>
      <c r="K515" s="409">
        <v>1</v>
      </c>
      <c r="M515" s="409">
        <v>1</v>
      </c>
      <c r="O515" s="409">
        <v>3</v>
      </c>
      <c r="V515" s="256">
        <f>IF(O515=1,10,100)</f>
        <v>100</v>
      </c>
      <c r="W515" s="256">
        <f>IF(O515=1,1,IF(O515=2,10,100))</f>
        <v>100</v>
      </c>
      <c r="X515" s="256">
        <f>IF(O515=3,20,100)</f>
        <v>20</v>
      </c>
      <c r="Y515" s="256">
        <f>IF(P515=1,10,100)</f>
        <v>100</v>
      </c>
      <c r="Z515" s="256">
        <f>IF(P515=1,1,IF(P515=2,10,100))</f>
        <v>100</v>
      </c>
      <c r="AA515" s="257">
        <f>IF(OR(EXACT(Q515,"1A"),EXACT(Q515,"1B")),0.1,IF(Q515=2,1,100))</f>
        <v>100</v>
      </c>
      <c r="AB515" s="257">
        <f>IF(OR(EXACT(R515,"1A"),EXACT(R515,"1B")),0.1,IF(R515=2,1,100))</f>
        <v>100</v>
      </c>
      <c r="AC515" s="257">
        <f>IF(OR(EXACT(S515,"1A"),EXACT(S515,"1B")),0.3,IF(S515=2,3,100))</f>
        <v>100</v>
      </c>
      <c r="AF515" s="249">
        <f>IF(OR(OR(EXACT(J515,"1A"),EXACT(J515,"1B"),EXACT(J515,"1C")),K515=1),1,IF(K515=2,10,100))</f>
        <v>1</v>
      </c>
      <c r="AG515" s="249">
        <f>IF(OR(EXACT(J515,"1A"),EXACT(J515,"1B"),EXACT(J515,"1C")),1,IF(J515=2,10,100))</f>
        <v>10</v>
      </c>
      <c r="AH515" s="249">
        <f>IF(OR(EXACT(J515,"1A"),EXACT(J515,"1B"),EXACT(J515,"1C"),K515=1),3,100)</f>
        <v>3</v>
      </c>
      <c r="AI515" s="249">
        <f>IF(OR(EXACT(J515,"1A"),EXACT(J515,"1B"),EXACT(J515,"1C")),5,100)</f>
        <v>100</v>
      </c>
      <c r="AJ515" s="269" t="s">
        <v>26167</v>
      </c>
      <c r="AK515" s="225">
        <v>1</v>
      </c>
      <c r="AL515" s="225">
        <v>2</v>
      </c>
      <c r="AM515" s="251"/>
      <c r="AQ515" s="267" t="s">
        <v>6626</v>
      </c>
    </row>
    <row r="516" spans="1:1023" x14ac:dyDescent="0.25">
      <c r="A516" s="192" t="s">
        <v>6627</v>
      </c>
      <c r="B516" s="193">
        <v>516</v>
      </c>
      <c r="C516" s="192" t="s">
        <v>6628</v>
      </c>
      <c r="D516" s="209" t="s">
        <v>6629</v>
      </c>
      <c r="I516" s="367"/>
      <c r="M516" s="409">
        <v>1</v>
      </c>
      <c r="V516" s="256">
        <f>IF(O516=1,10,100)</f>
        <v>100</v>
      </c>
      <c r="W516" s="256">
        <f>IF(O516=1,1,IF(O516=2,10,100))</f>
        <v>100</v>
      </c>
      <c r="X516" s="256">
        <f>IF(O516=3,20,100)</f>
        <v>100</v>
      </c>
      <c r="Y516" s="256">
        <f>IF(P516=1,10,100)</f>
        <v>100</v>
      </c>
      <c r="Z516" s="256">
        <f>IF(P516=1,1,IF(P516=2,10,100))</f>
        <v>100</v>
      </c>
      <c r="AA516" s="257">
        <f>IF(OR(EXACT(Q516,"1A"),EXACT(Q516,"1B")),0.1,IF(Q516=2,1,100))</f>
        <v>100</v>
      </c>
      <c r="AB516" s="257">
        <f>IF(OR(EXACT(R516,"1A"),EXACT(R516,"1B")),0.1,IF(R516=2,1,100))</f>
        <v>100</v>
      </c>
      <c r="AC516" s="257">
        <f>IF(OR(EXACT(S516,"1A"),EXACT(S516,"1B")),0.3,IF(S516=2,3,100))</f>
        <v>100</v>
      </c>
      <c r="AF516" s="249">
        <f>IF(OR(OR(EXACT(J516,"1A"),EXACT(J516,"1B"),EXACT(J516,"1C")),K516=1),1,IF(K516=2,10,100))</f>
        <v>100</v>
      </c>
      <c r="AG516" s="249">
        <f>IF(OR(EXACT(J516,"1A"),EXACT(J516,"1B"),EXACT(J516,"1C")),1,IF(J516=2,10,100))</f>
        <v>100</v>
      </c>
      <c r="AH516" s="249">
        <f>IF(OR(EXACT(J516,"1A"),EXACT(J516,"1B"),EXACT(J516,"1C"),K516=1),3,100)</f>
        <v>100</v>
      </c>
      <c r="AI516" s="249">
        <f>IF(OR(EXACT(J516,"1A"),EXACT(J516,"1B"),EXACT(J516,"1C")),5,100)</f>
        <v>100</v>
      </c>
      <c r="AJ516" s="251"/>
      <c r="AM516" s="251"/>
      <c r="AQ516" s="285" t="s">
        <v>6616</v>
      </c>
    </row>
    <row r="517" spans="1:1023" x14ac:dyDescent="0.25">
      <c r="A517" s="192" t="s">
        <v>1704</v>
      </c>
      <c r="B517" s="193">
        <v>517</v>
      </c>
      <c r="C517" s="192" t="s">
        <v>26168</v>
      </c>
      <c r="D517" s="209" t="s">
        <v>6753</v>
      </c>
      <c r="F517" s="220">
        <v>3</v>
      </c>
      <c r="G517" s="209">
        <v>3</v>
      </c>
      <c r="H517" s="209">
        <v>3</v>
      </c>
      <c r="I517" s="367">
        <v>8</v>
      </c>
      <c r="J517" s="409" t="s">
        <v>770</v>
      </c>
      <c r="K517" s="409">
        <v>1</v>
      </c>
      <c r="P517" s="409">
        <v>2</v>
      </c>
      <c r="R517" s="409">
        <v>2</v>
      </c>
      <c r="V517" s="256">
        <f>IF(O517=1,10,100)</f>
        <v>100</v>
      </c>
      <c r="W517" s="256">
        <f>IF(O517=1,1,IF(O517=2,10,100))</f>
        <v>100</v>
      </c>
      <c r="X517" s="256">
        <f>IF(O517=3,20,100)</f>
        <v>100</v>
      </c>
      <c r="Y517" s="256">
        <f>IF(P517=1,10,100)</f>
        <v>100</v>
      </c>
      <c r="Z517" s="256">
        <f>IF(P517=1,1,IF(P517=2,10,100))</f>
        <v>10</v>
      </c>
      <c r="AA517" s="257">
        <f>IF(OR(EXACT(Q517,"1A"),EXACT(Q517,"1B")),0.1,IF(Q517=2,1,100))</f>
        <v>100</v>
      </c>
      <c r="AB517" s="257">
        <f>IF(OR(EXACT(R517,"1A"),EXACT(R517,"1B")),0.1,IF(R517=2,1,100))</f>
        <v>1</v>
      </c>
      <c r="AC517" s="257">
        <f>IF(OR(EXACT(S517,"1A"),EXACT(S517,"1B")),0.3,IF(S517=2,3,100))</f>
        <v>100</v>
      </c>
      <c r="AF517" s="249">
        <f>IF(OR(OR(EXACT(J517,"1A"),EXACT(J517,"1B"),EXACT(J517,"1C")),K517=1),1,IF(K517=2,10,100))</f>
        <v>1</v>
      </c>
      <c r="AG517" s="249">
        <f>IF(OR(EXACT(J517,"1A"),EXACT(J517,"1B"),EXACT(J517,"1C")),1,IF(J517=2,10,100))</f>
        <v>1</v>
      </c>
      <c r="AH517" s="249">
        <f>IF(OR(EXACT(J517,"1A"),EXACT(J517,"1B"),EXACT(J517,"1C"),K517=1),3,100)</f>
        <v>3</v>
      </c>
      <c r="AI517" s="289">
        <v>3</v>
      </c>
      <c r="AJ517" s="269" t="s">
        <v>26053</v>
      </c>
      <c r="AL517" s="220">
        <v>2</v>
      </c>
      <c r="AM517" s="251"/>
      <c r="AQ517" s="199" t="s">
        <v>6754</v>
      </c>
    </row>
    <row r="518" spans="1:1023" x14ac:dyDescent="0.25">
      <c r="A518" s="192" t="s">
        <v>1949</v>
      </c>
      <c r="B518" s="193">
        <v>518</v>
      </c>
      <c r="C518" s="192" t="s">
        <v>6755</v>
      </c>
      <c r="D518" s="209" t="s">
        <v>6756</v>
      </c>
      <c r="F518" s="220">
        <v>3</v>
      </c>
      <c r="G518" s="209">
        <v>3</v>
      </c>
      <c r="I518" s="367">
        <v>3.5</v>
      </c>
      <c r="J518" s="409" t="s">
        <v>770</v>
      </c>
      <c r="K518" s="409">
        <v>1</v>
      </c>
      <c r="V518" s="256">
        <f>IF(O518=1,10,100)</f>
        <v>100</v>
      </c>
      <c r="W518" s="256">
        <f>IF(O518=1,1,IF(O518=2,10,100))</f>
        <v>100</v>
      </c>
      <c r="X518" s="256">
        <f>IF(O518=3,20,100)</f>
        <v>100</v>
      </c>
      <c r="Y518" s="256">
        <f>IF(P518=1,10,100)</f>
        <v>100</v>
      </c>
      <c r="Z518" s="256">
        <f>IF(P518=1,1,IF(P518=2,10,100))</f>
        <v>100</v>
      </c>
      <c r="AA518" s="257">
        <f>IF(OR(EXACT(Q518,"1A"),EXACT(Q518,"1B")),0.1,IF(Q518=2,1,100))</f>
        <v>100</v>
      </c>
      <c r="AB518" s="257">
        <f>IF(OR(EXACT(R518,"1A"),EXACT(R518,"1B")),0.1,IF(R518=2,1,100))</f>
        <v>100</v>
      </c>
      <c r="AC518" s="257">
        <f>IF(OR(EXACT(S518,"1A"),EXACT(S518,"1B")),0.3,IF(S518=2,3,100))</f>
        <v>100</v>
      </c>
      <c r="AF518" s="249">
        <f>IF(OR(OR(EXACT(J518,"1A"),EXACT(J518,"1B"),EXACT(J518,"1C")),K518=1),1,IF(K518=2,10,100))</f>
        <v>1</v>
      </c>
      <c r="AG518" s="249">
        <f>IF(OR(EXACT(J518,"1A"),EXACT(J518,"1B"),EXACT(J518,"1C")),1,IF(J518=2,10,100))</f>
        <v>1</v>
      </c>
      <c r="AH518" s="249">
        <f>IF(OR(EXACT(J518,"1A"),EXACT(J518,"1B"),EXACT(J518,"1C"),K518=1),3,100)</f>
        <v>3</v>
      </c>
      <c r="AI518" s="249">
        <f>IF(OR(EXACT(J518,"1A"),EXACT(J518,"1B"),EXACT(J518,"1C")),5,100)</f>
        <v>5</v>
      </c>
      <c r="AJ518" s="269" t="s">
        <v>25598</v>
      </c>
      <c r="AM518" s="251"/>
      <c r="AQ518" s="199" t="s">
        <v>26169</v>
      </c>
    </row>
    <row r="519" spans="1:1023" x14ac:dyDescent="0.25">
      <c r="A519" s="245" t="s">
        <v>6758</v>
      </c>
      <c r="B519" s="193">
        <v>519</v>
      </c>
      <c r="C519" s="192" t="s">
        <v>6757</v>
      </c>
      <c r="D519" s="209" t="s">
        <v>6759</v>
      </c>
      <c r="E519" s="136"/>
      <c r="F519" s="222">
        <v>3</v>
      </c>
      <c r="G519" s="211">
        <v>3</v>
      </c>
      <c r="H519" s="214"/>
      <c r="I519" s="367">
        <v>3.5</v>
      </c>
      <c r="J519" s="409" t="s">
        <v>770</v>
      </c>
      <c r="K519" s="411">
        <v>1</v>
      </c>
      <c r="L519" s="161"/>
      <c r="M519" s="161"/>
      <c r="O519" s="413"/>
      <c r="P519" s="161"/>
      <c r="Q519" s="161"/>
      <c r="R519" s="161"/>
      <c r="S519" s="161"/>
      <c r="T519" s="161"/>
      <c r="U519" s="161"/>
      <c r="V519" s="256">
        <f>IF(O519=1,10,100)</f>
        <v>100</v>
      </c>
      <c r="W519" s="256">
        <f>IF(O519=1,1,IF(O519=2,10,100))</f>
        <v>100</v>
      </c>
      <c r="X519" s="256">
        <f>IF(O519=3,20,100)</f>
        <v>100</v>
      </c>
      <c r="Y519" s="256">
        <f>IF(P519=1,10,100)</f>
        <v>100</v>
      </c>
      <c r="Z519" s="256">
        <f>IF(P519=1,1,IF(P519=2,10,100))</f>
        <v>100</v>
      </c>
      <c r="AA519" s="257">
        <f>IF(OR(EXACT(Q519,"1A"),EXACT(Q519,"1B")),0.1,IF(Q519=2,1,100))</f>
        <v>100</v>
      </c>
      <c r="AB519" s="257">
        <f>IF(OR(EXACT(R519,"1A"),EXACT(R519,"1B")),0.1,IF(R519=2,1,100))</f>
        <v>100</v>
      </c>
      <c r="AC519" s="257">
        <f>IF(OR(EXACT(S519,"1A"),EXACT(S519,"1B")),0.3,IF(S519=2,3,100))</f>
        <v>100</v>
      </c>
      <c r="AD519" s="136"/>
      <c r="AE519" s="136"/>
      <c r="AF519" s="249">
        <f>IF(OR(OR(EXACT(J519,"1A"),EXACT(J519,"1B"),EXACT(J519,"1C")),K519=1),1,IF(K519=2,10,100))</f>
        <v>1</v>
      </c>
      <c r="AG519" s="249">
        <f>IF(OR(EXACT(J519,"1A"),EXACT(J519,"1B"),EXACT(J519,"1C")),1,IF(J519=2,10,100))</f>
        <v>1</v>
      </c>
      <c r="AH519" s="249">
        <f>IF(OR(EXACT(J519,"1A"),EXACT(J519,"1B"),EXACT(J519,"1C"),K519=1),3,100)</f>
        <v>3</v>
      </c>
      <c r="AI519" s="249">
        <f>IF(OR(EXACT(J519,"1A"),EXACT(J519,"1B"),EXACT(J519,"1C")),5,100)</f>
        <v>5</v>
      </c>
      <c r="AJ519" s="269" t="s">
        <v>25598</v>
      </c>
      <c r="AK519" s="136"/>
      <c r="AL519" s="221">
        <v>2</v>
      </c>
      <c r="AM519" s="251"/>
      <c r="AN519" s="136"/>
      <c r="AO519" s="136"/>
      <c r="AP519" s="136"/>
      <c r="AQ519" s="199" t="s">
        <v>6760</v>
      </c>
      <c r="AR519" s="136"/>
      <c r="AS519" s="136"/>
      <c r="AT519" s="136"/>
      <c r="AU519" s="136"/>
      <c r="AV519" s="136"/>
      <c r="AW519" s="136"/>
      <c r="AX519" s="136"/>
      <c r="AY519" s="136"/>
      <c r="AZ519" s="136"/>
      <c r="BA519" s="136"/>
      <c r="BB519" s="136"/>
      <c r="BC519" s="136"/>
      <c r="BD519" s="136"/>
      <c r="BE519" s="136"/>
      <c r="BF519" s="136"/>
      <c r="BG519" s="136"/>
      <c r="BH519" s="136"/>
      <c r="BI519" s="136"/>
      <c r="BJ519" s="136"/>
      <c r="BK519" s="136"/>
      <c r="BL519" s="136"/>
      <c r="BM519" s="136"/>
      <c r="BN519" s="136"/>
      <c r="BO519" s="136"/>
      <c r="BP519" s="136"/>
      <c r="BQ519" s="136"/>
      <c r="BR519" s="136"/>
      <c r="BS519" s="136"/>
      <c r="BT519" s="136"/>
      <c r="BU519" s="136"/>
      <c r="BV519" s="136"/>
      <c r="BW519" s="136"/>
      <c r="BX519" s="136"/>
      <c r="BY519" s="136"/>
      <c r="BZ519" s="136"/>
      <c r="CA519" s="136"/>
      <c r="CB519" s="136"/>
      <c r="CC519" s="136"/>
      <c r="CD519" s="136"/>
      <c r="CE519" s="136"/>
      <c r="CF519" s="136"/>
      <c r="CG519" s="136"/>
      <c r="CH519" s="136"/>
      <c r="CI519" s="136"/>
      <c r="CJ519" s="136"/>
      <c r="CK519" s="136"/>
      <c r="CL519" s="136"/>
      <c r="CM519" s="136"/>
      <c r="CN519" s="136"/>
      <c r="CO519" s="136"/>
      <c r="CP519" s="136"/>
      <c r="CQ519" s="136"/>
      <c r="CR519" s="136"/>
      <c r="CS519" s="136"/>
      <c r="CT519" s="136"/>
      <c r="CU519" s="136"/>
      <c r="CV519" s="136"/>
      <c r="CW519" s="136"/>
      <c r="CX519" s="136"/>
      <c r="CY519" s="136"/>
      <c r="CZ519" s="136"/>
      <c r="DA519" s="136"/>
      <c r="DB519" s="136"/>
      <c r="DC519" s="136"/>
      <c r="DD519" s="136"/>
      <c r="DE519" s="136"/>
      <c r="DF519" s="136"/>
      <c r="DG519" s="136"/>
      <c r="DH519" s="136"/>
      <c r="DI519" s="136"/>
      <c r="DJ519" s="136"/>
      <c r="DK519" s="136"/>
      <c r="DL519" s="136"/>
      <c r="DM519" s="136"/>
      <c r="DN519" s="136"/>
      <c r="DO519" s="136"/>
      <c r="DP519" s="136"/>
      <c r="DQ519" s="136"/>
      <c r="DR519" s="136"/>
      <c r="DS519" s="136"/>
      <c r="DT519" s="136"/>
      <c r="DU519" s="136"/>
      <c r="DV519" s="136"/>
      <c r="DW519" s="136"/>
      <c r="DX519" s="136"/>
      <c r="DY519" s="136"/>
      <c r="DZ519" s="136"/>
      <c r="EA519" s="136"/>
      <c r="EB519" s="136"/>
      <c r="EC519" s="136"/>
      <c r="ED519" s="136"/>
      <c r="EE519" s="136"/>
      <c r="EF519" s="136"/>
      <c r="EG519" s="136"/>
      <c r="EH519" s="136"/>
      <c r="EI519" s="136"/>
      <c r="EJ519" s="136"/>
      <c r="EK519" s="136"/>
      <c r="EL519" s="136"/>
      <c r="EM519" s="136"/>
      <c r="EN519" s="136"/>
      <c r="EO519" s="136"/>
      <c r="EP519" s="136"/>
      <c r="EQ519" s="136"/>
      <c r="ER519" s="136"/>
      <c r="ES519" s="136"/>
      <c r="ET519" s="136"/>
      <c r="EU519" s="136"/>
      <c r="EV519" s="136"/>
      <c r="EW519" s="136"/>
      <c r="EX519" s="136"/>
      <c r="EY519" s="136"/>
      <c r="EZ519" s="136"/>
      <c r="FA519" s="136"/>
      <c r="FB519" s="136"/>
      <c r="FC519" s="136"/>
      <c r="FD519" s="136"/>
      <c r="FE519" s="136"/>
      <c r="FF519" s="136"/>
      <c r="FG519" s="136"/>
      <c r="FH519" s="136"/>
      <c r="FI519" s="136"/>
      <c r="FJ519" s="136"/>
      <c r="FK519" s="136"/>
      <c r="FL519" s="136"/>
      <c r="FM519" s="136"/>
      <c r="FN519" s="136"/>
      <c r="FO519" s="136"/>
      <c r="FP519" s="136"/>
      <c r="FQ519" s="136"/>
      <c r="FR519" s="136"/>
      <c r="FS519" s="136"/>
      <c r="FT519" s="136"/>
      <c r="FU519" s="136"/>
      <c r="FV519" s="136"/>
      <c r="FW519" s="136"/>
      <c r="FX519" s="136"/>
      <c r="FY519" s="136"/>
      <c r="FZ519" s="136"/>
      <c r="GA519" s="136"/>
      <c r="GB519" s="136"/>
      <c r="GC519" s="136"/>
      <c r="GD519" s="136"/>
      <c r="GE519" s="136"/>
      <c r="GF519" s="136"/>
      <c r="GG519" s="136"/>
      <c r="GH519" s="136"/>
      <c r="GI519" s="136"/>
      <c r="GJ519" s="136"/>
      <c r="GK519" s="136"/>
      <c r="GL519" s="136"/>
      <c r="GM519" s="136"/>
      <c r="GN519" s="136"/>
      <c r="GO519" s="136"/>
      <c r="GP519" s="136"/>
      <c r="GQ519" s="136"/>
      <c r="GR519" s="136"/>
      <c r="GS519" s="136"/>
      <c r="GT519" s="136"/>
      <c r="GU519" s="136"/>
      <c r="GV519" s="136"/>
      <c r="GW519" s="136"/>
      <c r="GX519" s="136"/>
      <c r="GY519" s="136"/>
      <c r="GZ519" s="136"/>
      <c r="HA519" s="136"/>
      <c r="HB519" s="136"/>
      <c r="HC519" s="136"/>
      <c r="HD519" s="136"/>
      <c r="HE519" s="136"/>
      <c r="HF519" s="136"/>
      <c r="HG519" s="136"/>
      <c r="HH519" s="136"/>
      <c r="HI519" s="136"/>
      <c r="HJ519" s="136"/>
      <c r="HK519" s="136"/>
      <c r="HL519" s="136"/>
      <c r="HM519" s="136"/>
      <c r="HN519" s="136"/>
      <c r="HO519" s="136"/>
      <c r="HP519" s="136"/>
      <c r="HQ519" s="136"/>
      <c r="HR519" s="136"/>
      <c r="HS519" s="136"/>
      <c r="HT519" s="136"/>
      <c r="HU519" s="136"/>
      <c r="HV519" s="136"/>
      <c r="HW519" s="136"/>
      <c r="HX519" s="136"/>
      <c r="HY519" s="136"/>
      <c r="HZ519" s="136"/>
      <c r="IA519" s="136"/>
      <c r="IB519" s="136"/>
      <c r="IC519" s="136"/>
      <c r="ID519" s="136"/>
      <c r="IE519" s="136"/>
      <c r="IF519" s="136"/>
      <c r="IG519" s="136"/>
      <c r="IH519" s="136"/>
      <c r="II519" s="136"/>
      <c r="IJ519" s="136"/>
      <c r="IK519" s="136"/>
      <c r="IL519" s="136"/>
      <c r="IM519" s="136"/>
      <c r="IN519" s="136"/>
      <c r="IO519" s="136"/>
      <c r="IP519" s="136"/>
      <c r="IQ519" s="136"/>
      <c r="IR519" s="136"/>
      <c r="IS519" s="136"/>
      <c r="IT519" s="136"/>
      <c r="IU519" s="136"/>
      <c r="IV519" s="136"/>
      <c r="IW519" s="136"/>
      <c r="IX519" s="136"/>
      <c r="IY519" s="136"/>
      <c r="IZ519" s="136"/>
      <c r="JA519" s="136"/>
      <c r="JB519" s="136"/>
      <c r="JC519" s="136"/>
      <c r="JD519" s="136"/>
      <c r="JE519" s="136"/>
      <c r="JF519" s="136"/>
      <c r="JG519" s="136"/>
      <c r="JH519" s="136"/>
      <c r="JI519" s="136"/>
      <c r="JJ519" s="136"/>
      <c r="JK519" s="136"/>
      <c r="JL519" s="136"/>
      <c r="JM519" s="136"/>
      <c r="JN519" s="136"/>
      <c r="JO519" s="136"/>
      <c r="JP519" s="136"/>
      <c r="JQ519" s="136"/>
      <c r="JR519" s="136"/>
      <c r="JS519" s="136"/>
      <c r="JT519" s="136"/>
      <c r="JU519" s="136"/>
      <c r="JV519" s="136"/>
      <c r="JW519" s="136"/>
      <c r="JX519" s="136"/>
      <c r="JY519" s="136"/>
      <c r="JZ519" s="136"/>
      <c r="KA519" s="136"/>
      <c r="KB519" s="136"/>
      <c r="KC519" s="136"/>
      <c r="KD519" s="136"/>
      <c r="KE519" s="136"/>
      <c r="KF519" s="136"/>
      <c r="KG519" s="136"/>
      <c r="KH519" s="136"/>
      <c r="KI519" s="136"/>
      <c r="KJ519" s="136"/>
      <c r="KK519" s="136"/>
      <c r="KL519" s="136"/>
      <c r="KM519" s="136"/>
      <c r="KN519" s="136"/>
      <c r="KO519" s="136"/>
      <c r="KP519" s="136"/>
      <c r="KQ519" s="136"/>
      <c r="KR519" s="136"/>
      <c r="KS519" s="136"/>
      <c r="KT519" s="136"/>
      <c r="KU519" s="136"/>
      <c r="KV519" s="136"/>
      <c r="KW519" s="136"/>
      <c r="KX519" s="136"/>
      <c r="KY519" s="136"/>
      <c r="KZ519" s="136"/>
      <c r="LA519" s="136"/>
      <c r="LB519" s="136"/>
      <c r="LC519" s="136"/>
      <c r="LD519" s="136"/>
      <c r="LE519" s="136"/>
      <c r="LF519" s="136"/>
      <c r="LG519" s="136"/>
      <c r="LH519" s="136"/>
      <c r="LI519" s="136"/>
      <c r="LJ519" s="136"/>
      <c r="LK519" s="136"/>
      <c r="LL519" s="136"/>
      <c r="LM519" s="136"/>
      <c r="LN519" s="136"/>
      <c r="LO519" s="136"/>
      <c r="LP519" s="136"/>
      <c r="LQ519" s="136"/>
      <c r="LR519" s="136"/>
      <c r="LS519" s="136"/>
      <c r="LT519" s="136"/>
      <c r="LU519" s="136"/>
      <c r="LV519" s="136"/>
      <c r="LW519" s="136"/>
      <c r="LX519" s="136"/>
      <c r="LY519" s="136"/>
      <c r="LZ519" s="136"/>
      <c r="MA519" s="136"/>
      <c r="MB519" s="136"/>
      <c r="MC519" s="136"/>
      <c r="MD519" s="136"/>
      <c r="ME519" s="136"/>
      <c r="MF519" s="136"/>
      <c r="MG519" s="136"/>
      <c r="MH519" s="136"/>
      <c r="MI519" s="136"/>
      <c r="MJ519" s="136"/>
      <c r="MK519" s="136"/>
      <c r="ML519" s="136"/>
      <c r="MM519" s="136"/>
      <c r="MN519" s="136"/>
      <c r="MO519" s="136"/>
      <c r="MP519" s="136"/>
      <c r="MQ519" s="136"/>
      <c r="MR519" s="136"/>
      <c r="MS519" s="136"/>
      <c r="MT519" s="136"/>
      <c r="MU519" s="136"/>
      <c r="MV519" s="136"/>
      <c r="MW519" s="136"/>
      <c r="MX519" s="136"/>
      <c r="MY519" s="136"/>
      <c r="MZ519" s="136"/>
      <c r="NA519" s="136"/>
      <c r="NB519" s="136"/>
      <c r="NC519" s="136"/>
      <c r="ND519" s="136"/>
      <c r="NE519" s="136"/>
      <c r="NF519" s="136"/>
      <c r="NG519" s="136"/>
      <c r="NH519" s="136"/>
      <c r="NI519" s="136"/>
      <c r="NJ519" s="136"/>
      <c r="NK519" s="136"/>
      <c r="NL519" s="136"/>
      <c r="NM519" s="136"/>
      <c r="NN519" s="136"/>
      <c r="NO519" s="136"/>
      <c r="NP519" s="136"/>
      <c r="NQ519" s="136"/>
      <c r="NR519" s="136"/>
      <c r="NS519" s="136"/>
      <c r="NT519" s="136"/>
      <c r="NU519" s="136"/>
      <c r="NV519" s="136"/>
      <c r="NW519" s="136"/>
      <c r="NX519" s="136"/>
      <c r="NY519" s="136"/>
      <c r="NZ519" s="136"/>
      <c r="OA519" s="136"/>
      <c r="OB519" s="136"/>
      <c r="OC519" s="136"/>
      <c r="OD519" s="136"/>
      <c r="OE519" s="136"/>
      <c r="OF519" s="136"/>
      <c r="OG519" s="136"/>
      <c r="OH519" s="136"/>
      <c r="OI519" s="136"/>
      <c r="OJ519" s="136"/>
      <c r="OK519" s="136"/>
      <c r="OL519" s="136"/>
      <c r="OM519" s="136"/>
      <c r="ON519" s="136"/>
      <c r="OO519" s="136"/>
      <c r="OP519" s="136"/>
      <c r="OQ519" s="136"/>
      <c r="OR519" s="136"/>
      <c r="OS519" s="136"/>
      <c r="OT519" s="136"/>
      <c r="OU519" s="136"/>
      <c r="OV519" s="136"/>
      <c r="OW519" s="136"/>
      <c r="OX519" s="136"/>
      <c r="OY519" s="136"/>
      <c r="OZ519" s="136"/>
      <c r="PA519" s="136"/>
      <c r="PB519" s="136"/>
      <c r="PC519" s="136"/>
      <c r="PD519" s="136"/>
      <c r="PE519" s="136"/>
      <c r="PF519" s="136"/>
      <c r="PG519" s="136"/>
      <c r="PH519" s="136"/>
      <c r="PI519" s="136"/>
      <c r="PJ519" s="136"/>
      <c r="PK519" s="136"/>
      <c r="PL519" s="136"/>
      <c r="PM519" s="136"/>
      <c r="PN519" s="136"/>
      <c r="PO519" s="136"/>
      <c r="PP519" s="136"/>
      <c r="PQ519" s="136"/>
      <c r="PR519" s="136"/>
      <c r="PS519" s="136"/>
      <c r="PT519" s="136"/>
      <c r="PU519" s="136"/>
      <c r="PV519" s="136"/>
      <c r="PW519" s="136"/>
      <c r="PX519" s="136"/>
      <c r="PY519" s="136"/>
      <c r="PZ519" s="136"/>
      <c r="QA519" s="136"/>
      <c r="QB519" s="136"/>
      <c r="QC519" s="136"/>
      <c r="QD519" s="136"/>
      <c r="QE519" s="136"/>
      <c r="QF519" s="136"/>
      <c r="QG519" s="136"/>
      <c r="QH519" s="136"/>
      <c r="QI519" s="136"/>
      <c r="QJ519" s="136"/>
      <c r="QK519" s="136"/>
      <c r="QL519" s="136"/>
      <c r="QM519" s="136"/>
      <c r="QN519" s="136"/>
      <c r="QO519" s="136"/>
      <c r="QP519" s="136"/>
      <c r="QQ519" s="136"/>
      <c r="QR519" s="136"/>
      <c r="QS519" s="136"/>
      <c r="QT519" s="136"/>
      <c r="QU519" s="136"/>
      <c r="QV519" s="136"/>
      <c r="QW519" s="136"/>
      <c r="QX519" s="136"/>
      <c r="QY519" s="136"/>
      <c r="QZ519" s="136"/>
      <c r="RA519" s="136"/>
      <c r="RB519" s="136"/>
      <c r="RC519" s="136"/>
      <c r="RD519" s="136"/>
      <c r="RE519" s="136"/>
      <c r="RF519" s="136"/>
      <c r="RG519" s="136"/>
      <c r="RH519" s="136"/>
      <c r="RI519" s="136"/>
      <c r="RJ519" s="136"/>
      <c r="RK519" s="136"/>
      <c r="RL519" s="136"/>
      <c r="RM519" s="136"/>
      <c r="RN519" s="136"/>
      <c r="RO519" s="136"/>
      <c r="RP519" s="136"/>
      <c r="RQ519" s="136"/>
      <c r="RR519" s="136"/>
      <c r="RS519" s="136"/>
      <c r="RT519" s="136"/>
      <c r="RU519" s="136"/>
      <c r="RV519" s="136"/>
      <c r="RW519" s="136"/>
      <c r="RX519" s="136"/>
      <c r="RY519" s="136"/>
      <c r="RZ519" s="136"/>
      <c r="SA519" s="136"/>
      <c r="SB519" s="136"/>
      <c r="SC519" s="136"/>
      <c r="SD519" s="136"/>
      <c r="SE519" s="136"/>
      <c r="SF519" s="136"/>
      <c r="SG519" s="136"/>
      <c r="SH519" s="136"/>
      <c r="SI519" s="136"/>
      <c r="SJ519" s="136"/>
      <c r="SK519" s="136"/>
      <c r="SL519" s="136"/>
      <c r="SM519" s="136"/>
      <c r="SN519" s="136"/>
      <c r="SO519" s="136"/>
      <c r="SP519" s="136"/>
      <c r="SQ519" s="136"/>
      <c r="SR519" s="136"/>
      <c r="SS519" s="136"/>
      <c r="ST519" s="136"/>
      <c r="SU519" s="136"/>
      <c r="SV519" s="136"/>
      <c r="SW519" s="136"/>
      <c r="SX519" s="136"/>
      <c r="SY519" s="136"/>
      <c r="SZ519" s="136"/>
      <c r="TA519" s="136"/>
      <c r="TB519" s="136"/>
      <c r="TC519" s="136"/>
      <c r="TD519" s="136"/>
      <c r="TE519" s="136"/>
      <c r="TF519" s="136"/>
      <c r="TG519" s="136"/>
      <c r="TH519" s="136"/>
      <c r="TI519" s="136"/>
      <c r="TJ519" s="136"/>
      <c r="TK519" s="136"/>
      <c r="TL519" s="136"/>
      <c r="TM519" s="136"/>
      <c r="TN519" s="136"/>
      <c r="TO519" s="136"/>
      <c r="TP519" s="136"/>
      <c r="TQ519" s="136"/>
      <c r="TR519" s="136"/>
      <c r="TS519" s="136"/>
      <c r="TT519" s="136"/>
      <c r="TU519" s="136"/>
      <c r="TV519" s="136"/>
      <c r="TW519" s="136"/>
      <c r="TX519" s="136"/>
      <c r="TY519" s="136"/>
      <c r="TZ519" s="136"/>
      <c r="UA519" s="136"/>
      <c r="UB519" s="136"/>
      <c r="UC519" s="136"/>
      <c r="UD519" s="136"/>
      <c r="UE519" s="136"/>
      <c r="UF519" s="136"/>
      <c r="UG519" s="136"/>
      <c r="UH519" s="136"/>
      <c r="UI519" s="136"/>
      <c r="UJ519" s="136"/>
      <c r="UK519" s="136"/>
      <c r="UL519" s="136"/>
      <c r="UM519" s="136"/>
      <c r="UN519" s="136"/>
      <c r="UO519" s="136"/>
      <c r="UP519" s="136"/>
      <c r="UQ519" s="136"/>
      <c r="UR519" s="136"/>
      <c r="US519" s="136"/>
      <c r="UT519" s="136"/>
      <c r="UU519" s="136"/>
      <c r="UV519" s="136"/>
      <c r="UW519" s="136"/>
      <c r="UX519" s="136"/>
      <c r="UY519" s="136"/>
      <c r="UZ519" s="136"/>
      <c r="VA519" s="136"/>
      <c r="VB519" s="136"/>
      <c r="VC519" s="136"/>
      <c r="VD519" s="136"/>
      <c r="VE519" s="136"/>
      <c r="VF519" s="136"/>
      <c r="VG519" s="136"/>
      <c r="VH519" s="136"/>
      <c r="VI519" s="136"/>
      <c r="VJ519" s="136"/>
      <c r="VK519" s="136"/>
      <c r="VL519" s="136"/>
      <c r="VM519" s="136"/>
      <c r="VN519" s="136"/>
      <c r="VO519" s="136"/>
      <c r="VP519" s="136"/>
      <c r="VQ519" s="136"/>
      <c r="VR519" s="136"/>
      <c r="VS519" s="136"/>
      <c r="VT519" s="136"/>
      <c r="VU519" s="136"/>
      <c r="VV519" s="136"/>
      <c r="VW519" s="136"/>
      <c r="VX519" s="136"/>
      <c r="VY519" s="136"/>
      <c r="VZ519" s="136"/>
      <c r="WA519" s="136"/>
      <c r="WB519" s="136"/>
      <c r="WC519" s="136"/>
      <c r="WD519" s="136"/>
      <c r="WE519" s="136"/>
      <c r="WF519" s="136"/>
      <c r="WG519" s="136"/>
      <c r="WH519" s="136"/>
      <c r="WI519" s="136"/>
      <c r="WJ519" s="136"/>
      <c r="WK519" s="136"/>
      <c r="WL519" s="136"/>
      <c r="WM519" s="136"/>
      <c r="WN519" s="136"/>
      <c r="WO519" s="136"/>
      <c r="WP519" s="136"/>
      <c r="WQ519" s="136"/>
      <c r="WR519" s="136"/>
      <c r="WS519" s="136"/>
      <c r="WT519" s="136"/>
      <c r="WU519" s="136"/>
      <c r="WV519" s="136"/>
      <c r="WW519" s="136"/>
      <c r="WX519" s="136"/>
      <c r="WY519" s="136"/>
      <c r="WZ519" s="136"/>
      <c r="XA519" s="136"/>
      <c r="XB519" s="136"/>
      <c r="XC519" s="136"/>
      <c r="XD519" s="136"/>
      <c r="XE519" s="136"/>
      <c r="XF519" s="136"/>
      <c r="XG519" s="136"/>
      <c r="XH519" s="136"/>
      <c r="XI519" s="136"/>
      <c r="XJ519" s="136"/>
      <c r="XK519" s="136"/>
      <c r="XL519" s="136"/>
      <c r="XM519" s="136"/>
      <c r="XN519" s="136"/>
      <c r="XO519" s="136"/>
      <c r="XP519" s="136"/>
      <c r="XQ519" s="136"/>
      <c r="XR519" s="136"/>
      <c r="XS519" s="136"/>
      <c r="XT519" s="136"/>
      <c r="XU519" s="136"/>
      <c r="XV519" s="136"/>
      <c r="XW519" s="136"/>
      <c r="XX519" s="136"/>
      <c r="XY519" s="136"/>
      <c r="XZ519" s="136"/>
      <c r="YA519" s="136"/>
      <c r="YB519" s="136"/>
      <c r="YC519" s="136"/>
      <c r="YD519" s="136"/>
      <c r="YE519" s="136"/>
      <c r="YF519" s="136"/>
      <c r="YG519" s="136"/>
      <c r="YH519" s="136"/>
      <c r="YI519" s="136"/>
      <c r="YJ519" s="136"/>
      <c r="YK519" s="136"/>
      <c r="YL519" s="136"/>
      <c r="YM519" s="136"/>
      <c r="YN519" s="136"/>
      <c r="YO519" s="136"/>
      <c r="YP519" s="136"/>
      <c r="YQ519" s="136"/>
      <c r="YR519" s="136"/>
      <c r="YS519" s="136"/>
      <c r="YT519" s="136"/>
      <c r="YU519" s="136"/>
      <c r="YV519" s="136"/>
      <c r="YW519" s="136"/>
      <c r="YX519" s="136"/>
      <c r="YY519" s="136"/>
      <c r="YZ519" s="136"/>
      <c r="ZA519" s="136"/>
      <c r="ZB519" s="136"/>
      <c r="ZC519" s="136"/>
      <c r="ZD519" s="136"/>
      <c r="ZE519" s="136"/>
      <c r="ZF519" s="136"/>
      <c r="ZG519" s="136"/>
      <c r="ZH519" s="136"/>
      <c r="ZI519" s="136"/>
      <c r="ZJ519" s="136"/>
      <c r="ZK519" s="136"/>
      <c r="ZL519" s="136"/>
      <c r="ZM519" s="136"/>
      <c r="ZN519" s="136"/>
      <c r="ZO519" s="136"/>
      <c r="ZP519" s="136"/>
      <c r="ZQ519" s="136"/>
      <c r="ZR519" s="136"/>
      <c r="ZS519" s="136"/>
      <c r="ZT519" s="136"/>
      <c r="ZU519" s="136"/>
      <c r="ZV519" s="136"/>
      <c r="ZW519" s="136"/>
      <c r="ZX519" s="136"/>
      <c r="ZY519" s="136"/>
      <c r="ZZ519" s="136"/>
      <c r="AAA519" s="136"/>
      <c r="AAB519" s="136"/>
      <c r="AAC519" s="136"/>
      <c r="AAD519" s="136"/>
      <c r="AAE519" s="136"/>
      <c r="AAF519" s="136"/>
      <c r="AAG519" s="136"/>
      <c r="AAH519" s="136"/>
      <c r="AAI519" s="136"/>
      <c r="AAJ519" s="136"/>
      <c r="AAK519" s="136"/>
      <c r="AAL519" s="136"/>
      <c r="AAM519" s="136"/>
      <c r="AAN519" s="136"/>
      <c r="AAO519" s="136"/>
      <c r="AAP519" s="136"/>
      <c r="AAQ519" s="136"/>
      <c r="AAR519" s="136"/>
      <c r="AAS519" s="136"/>
      <c r="AAT519" s="136"/>
      <c r="AAU519" s="136"/>
      <c r="AAV519" s="136"/>
      <c r="AAW519" s="136"/>
      <c r="AAX519" s="136"/>
      <c r="AAY519" s="136"/>
      <c r="AAZ519" s="136"/>
      <c r="ABA519" s="136"/>
      <c r="ABB519" s="136"/>
      <c r="ABC519" s="136"/>
      <c r="ABD519" s="136"/>
      <c r="ABE519" s="136"/>
      <c r="ABF519" s="136"/>
      <c r="ABG519" s="136"/>
      <c r="ABH519" s="136"/>
      <c r="ABI519" s="136"/>
      <c r="ABJ519" s="136"/>
      <c r="ABK519" s="136"/>
      <c r="ABL519" s="136"/>
      <c r="ABM519" s="136"/>
      <c r="ABN519" s="136"/>
      <c r="ABO519" s="136"/>
      <c r="ABP519" s="136"/>
      <c r="ABQ519" s="136"/>
      <c r="ABR519" s="136"/>
      <c r="ABS519" s="136"/>
      <c r="ABT519" s="136"/>
      <c r="ABU519" s="136"/>
      <c r="ABV519" s="136"/>
      <c r="ABW519" s="136"/>
      <c r="ABX519" s="136"/>
      <c r="ABY519" s="136"/>
      <c r="ABZ519" s="136"/>
      <c r="ACA519" s="136"/>
      <c r="ACB519" s="136"/>
      <c r="ACC519" s="136"/>
      <c r="ACD519" s="136"/>
      <c r="ACE519" s="136"/>
      <c r="ACF519" s="136"/>
      <c r="ACG519" s="136"/>
      <c r="ACH519" s="136"/>
      <c r="ACI519" s="136"/>
      <c r="ACJ519" s="136"/>
      <c r="ACK519" s="136"/>
      <c r="ACL519" s="136"/>
      <c r="ACM519" s="136"/>
      <c r="ACN519" s="136"/>
      <c r="ACO519" s="136"/>
      <c r="ACP519" s="136"/>
      <c r="ACQ519" s="136"/>
      <c r="ACR519" s="136"/>
      <c r="ACS519" s="136"/>
      <c r="ACT519" s="136"/>
      <c r="ACU519" s="136"/>
      <c r="ACV519" s="136"/>
      <c r="ACW519" s="136"/>
      <c r="ACX519" s="136"/>
      <c r="ACY519" s="136"/>
      <c r="ACZ519" s="136"/>
      <c r="ADA519" s="136"/>
      <c r="ADB519" s="136"/>
      <c r="ADC519" s="136"/>
      <c r="ADD519" s="136"/>
      <c r="ADE519" s="136"/>
      <c r="ADF519" s="136"/>
      <c r="ADG519" s="136"/>
      <c r="ADH519" s="136"/>
      <c r="ADI519" s="136"/>
      <c r="ADJ519" s="136"/>
      <c r="ADK519" s="136"/>
      <c r="ADL519" s="136"/>
      <c r="ADM519" s="136"/>
      <c r="ADN519" s="136"/>
      <c r="ADO519" s="136"/>
      <c r="ADP519" s="136"/>
      <c r="ADQ519" s="136"/>
      <c r="ADR519" s="136"/>
      <c r="ADS519" s="136"/>
      <c r="ADT519" s="136"/>
      <c r="ADU519" s="136"/>
      <c r="ADV519" s="136"/>
      <c r="ADW519" s="136"/>
      <c r="ADX519" s="136"/>
      <c r="ADY519" s="136"/>
      <c r="ADZ519" s="136"/>
      <c r="AEA519" s="136"/>
      <c r="AEB519" s="136"/>
      <c r="AEC519" s="136"/>
      <c r="AED519" s="136"/>
      <c r="AEE519" s="136"/>
      <c r="AEF519" s="136"/>
      <c r="AEG519" s="136"/>
      <c r="AEH519" s="136"/>
      <c r="AEI519" s="136"/>
      <c r="AEJ519" s="136"/>
      <c r="AEK519" s="136"/>
      <c r="AEL519" s="136"/>
      <c r="AEM519" s="136"/>
      <c r="AEN519" s="136"/>
      <c r="AEO519" s="136"/>
      <c r="AEP519" s="136"/>
      <c r="AEQ519" s="136"/>
      <c r="AER519" s="136"/>
      <c r="AES519" s="136"/>
      <c r="AET519" s="136"/>
      <c r="AEU519" s="136"/>
      <c r="AEV519" s="136"/>
      <c r="AEW519" s="136"/>
      <c r="AEX519" s="136"/>
      <c r="AEY519" s="136"/>
      <c r="AEZ519" s="136"/>
      <c r="AFA519" s="136"/>
      <c r="AFB519" s="136"/>
      <c r="AFC519" s="136"/>
      <c r="AFD519" s="136"/>
      <c r="AFE519" s="136"/>
      <c r="AFF519" s="136"/>
      <c r="AFG519" s="136"/>
      <c r="AFH519" s="136"/>
      <c r="AFI519" s="136"/>
      <c r="AFJ519" s="136"/>
      <c r="AFK519" s="136"/>
      <c r="AFL519" s="136"/>
      <c r="AFM519" s="136"/>
      <c r="AFN519" s="136"/>
      <c r="AFO519" s="136"/>
      <c r="AFP519" s="136"/>
      <c r="AFQ519" s="136"/>
      <c r="AFR519" s="136"/>
      <c r="AFS519" s="136"/>
      <c r="AFT519" s="136"/>
      <c r="AFU519" s="136"/>
      <c r="AFV519" s="136"/>
      <c r="AFW519" s="136"/>
      <c r="AFX519" s="136"/>
      <c r="AFY519" s="136"/>
      <c r="AFZ519" s="136"/>
      <c r="AGA519" s="136"/>
      <c r="AGB519" s="136"/>
      <c r="AGC519" s="136"/>
      <c r="AGD519" s="136"/>
      <c r="AGE519" s="136"/>
      <c r="AGF519" s="136"/>
      <c r="AGG519" s="136"/>
      <c r="AGH519" s="136"/>
      <c r="AGI519" s="136"/>
      <c r="AGJ519" s="136"/>
      <c r="AGK519" s="136"/>
      <c r="AGL519" s="136"/>
      <c r="AGM519" s="136"/>
      <c r="AGN519" s="136"/>
      <c r="AGO519" s="136"/>
      <c r="AGP519" s="136"/>
      <c r="AGQ519" s="136"/>
      <c r="AGR519" s="136"/>
      <c r="AGS519" s="136"/>
      <c r="AGT519" s="136"/>
      <c r="AGU519" s="136"/>
      <c r="AGV519" s="136"/>
      <c r="AGW519" s="136"/>
      <c r="AGX519" s="136"/>
      <c r="AGY519" s="136"/>
      <c r="AGZ519" s="136"/>
      <c r="AHA519" s="136"/>
      <c r="AHB519" s="136"/>
      <c r="AHC519" s="136"/>
      <c r="AHD519" s="136"/>
      <c r="AHE519" s="136"/>
      <c r="AHF519" s="136"/>
      <c r="AHG519" s="136"/>
      <c r="AHH519" s="136"/>
      <c r="AHI519" s="136"/>
      <c r="AHJ519" s="136"/>
      <c r="AHK519" s="136"/>
      <c r="AHL519" s="136"/>
      <c r="AHM519" s="136"/>
      <c r="AHN519" s="136"/>
      <c r="AHO519" s="136"/>
      <c r="AHP519" s="136"/>
      <c r="AHQ519" s="136"/>
      <c r="AHR519" s="136"/>
      <c r="AHS519" s="136"/>
      <c r="AHT519" s="136"/>
      <c r="AHU519" s="136"/>
      <c r="AHV519" s="136"/>
      <c r="AHW519" s="136"/>
      <c r="AHX519" s="136"/>
      <c r="AHY519" s="136"/>
      <c r="AHZ519" s="136"/>
      <c r="AIA519" s="136"/>
      <c r="AIB519" s="136"/>
      <c r="AIC519" s="136"/>
      <c r="AID519" s="136"/>
      <c r="AIE519" s="136"/>
      <c r="AIF519" s="136"/>
      <c r="AIG519" s="136"/>
      <c r="AIH519" s="136"/>
      <c r="AII519" s="136"/>
      <c r="AIJ519" s="136"/>
      <c r="AIK519" s="136"/>
      <c r="AIL519" s="136"/>
      <c r="AIM519" s="136"/>
      <c r="AIN519" s="136"/>
      <c r="AIO519" s="136"/>
      <c r="AIP519" s="136"/>
      <c r="AIQ519" s="136"/>
      <c r="AIR519" s="136"/>
      <c r="AIS519" s="136"/>
      <c r="AIT519" s="136"/>
      <c r="AIU519" s="136"/>
      <c r="AIV519" s="136"/>
      <c r="AIW519" s="136"/>
      <c r="AIX519" s="136"/>
      <c r="AIY519" s="136"/>
      <c r="AIZ519" s="136"/>
      <c r="AJA519" s="136"/>
      <c r="AJB519" s="136"/>
      <c r="AJC519" s="136"/>
      <c r="AJD519" s="136"/>
      <c r="AJE519" s="136"/>
      <c r="AJF519" s="136"/>
      <c r="AJG519" s="136"/>
      <c r="AJH519" s="136"/>
      <c r="AJI519" s="136"/>
      <c r="AJJ519" s="136"/>
      <c r="AJK519" s="136"/>
      <c r="AJL519" s="136"/>
      <c r="AJM519" s="136"/>
      <c r="AJN519" s="136"/>
      <c r="AJO519" s="136"/>
      <c r="AJP519" s="136"/>
      <c r="AJQ519" s="136"/>
      <c r="AJR519" s="136"/>
      <c r="AJS519" s="136"/>
      <c r="AJT519" s="136"/>
      <c r="AJU519" s="136"/>
      <c r="AJV519" s="136"/>
      <c r="AJW519" s="136"/>
      <c r="AJX519" s="136"/>
      <c r="AJY519" s="136"/>
      <c r="AJZ519" s="136"/>
      <c r="AKA519" s="136"/>
      <c r="AKB519" s="136"/>
      <c r="AKC519" s="136"/>
      <c r="AKD519" s="136"/>
      <c r="AKE519" s="136"/>
      <c r="AKF519" s="136"/>
      <c r="AKG519" s="136"/>
      <c r="AKH519" s="136"/>
      <c r="AKI519" s="136"/>
      <c r="AKJ519" s="136"/>
      <c r="AKK519" s="136"/>
      <c r="AKL519" s="136"/>
      <c r="AKM519" s="136"/>
      <c r="AKN519" s="136"/>
      <c r="AKO519" s="136"/>
      <c r="AKP519" s="136"/>
      <c r="AKQ519" s="136"/>
      <c r="AKR519" s="136"/>
      <c r="AKS519" s="136"/>
      <c r="AKT519" s="136"/>
      <c r="AKU519" s="136"/>
      <c r="AKV519" s="136"/>
      <c r="AKW519" s="136"/>
      <c r="AKX519" s="136"/>
      <c r="AKY519" s="136"/>
      <c r="AKZ519" s="136"/>
      <c r="ALA519" s="136"/>
      <c r="ALB519" s="136"/>
      <c r="ALC519" s="136"/>
      <c r="ALD519" s="136"/>
      <c r="ALE519" s="136"/>
      <c r="ALF519" s="136"/>
      <c r="ALG519" s="136"/>
      <c r="ALH519" s="136"/>
      <c r="ALI519" s="136"/>
      <c r="ALJ519" s="136"/>
      <c r="ALK519" s="136"/>
      <c r="ALL519" s="136"/>
      <c r="ALM519" s="136"/>
      <c r="ALN519" s="136"/>
      <c r="ALO519" s="136"/>
      <c r="ALP519" s="136"/>
      <c r="ALQ519" s="136"/>
      <c r="ALR519" s="136"/>
      <c r="ALS519" s="136"/>
      <c r="ALT519" s="136"/>
      <c r="ALU519" s="136"/>
      <c r="ALV519" s="136"/>
      <c r="ALW519" s="136"/>
      <c r="ALX519" s="136"/>
      <c r="ALY519" s="136"/>
      <c r="ALZ519" s="136"/>
      <c r="AMA519" s="136"/>
      <c r="AMB519" s="136"/>
      <c r="AMC519" s="136"/>
      <c r="AMD519" s="136"/>
      <c r="AME519" s="136"/>
      <c r="AMF519" s="136"/>
      <c r="AMG519" s="136"/>
      <c r="AMH519" s="136"/>
      <c r="AMI519" s="136"/>
    </row>
    <row r="520" spans="1:1023" x14ac:dyDescent="0.25">
      <c r="A520" s="273" t="s">
        <v>6762</v>
      </c>
      <c r="B520" s="193">
        <v>520</v>
      </c>
      <c r="C520" s="194" t="s">
        <v>6761</v>
      </c>
      <c r="D520" s="211" t="s">
        <v>6763</v>
      </c>
      <c r="E520" s="255"/>
      <c r="F520" s="222">
        <v>3</v>
      </c>
      <c r="G520" s="211">
        <v>3</v>
      </c>
      <c r="H520" s="211"/>
      <c r="I520" s="367">
        <v>3.5</v>
      </c>
      <c r="J520" s="411" t="s">
        <v>770</v>
      </c>
      <c r="K520" s="411">
        <v>1</v>
      </c>
      <c r="L520" s="411"/>
      <c r="M520" s="411"/>
      <c r="N520" s="411"/>
      <c r="O520" s="416"/>
      <c r="P520" s="411"/>
      <c r="Q520" s="411"/>
      <c r="R520" s="411"/>
      <c r="S520" s="411"/>
      <c r="T520" s="411"/>
      <c r="U520" s="417"/>
      <c r="V520" s="256">
        <f>IF(O520=1,10,100)</f>
        <v>100</v>
      </c>
      <c r="W520" s="256">
        <f>IF(O520=1,1,IF(O520=2,10,100))</f>
        <v>100</v>
      </c>
      <c r="X520" s="256">
        <f>IF(O520=3,20,100)</f>
        <v>100</v>
      </c>
      <c r="Y520" s="256">
        <f>IF(P520=1,10,100)</f>
        <v>100</v>
      </c>
      <c r="Z520" s="256">
        <f>IF(P520=1,1,IF(P520=2,10,100))</f>
        <v>100</v>
      </c>
      <c r="AA520" s="257">
        <f>IF(OR(EXACT(Q520,"1A"),EXACT(Q520,"1B")),0.1,IF(Q520=2,1,100))</f>
        <v>100</v>
      </c>
      <c r="AB520" s="257">
        <f>IF(OR(EXACT(R520,"1A"),EXACT(R520,"1B")),0.1,IF(R520=2,1,100))</f>
        <v>100</v>
      </c>
      <c r="AC520" s="257">
        <f>IF(OR(EXACT(S520,"1A"),EXACT(S520,"1B")),0.3,IF(S520=2,3,100))</f>
        <v>100</v>
      </c>
      <c r="AE520" s="225"/>
      <c r="AF520" s="249">
        <f>IF(OR(OR(EXACT(J520,"1A"),EXACT(J520,"1B"),EXACT(J520,"1C")),K520=1),1,IF(K520=2,10,100))</f>
        <v>1</v>
      </c>
      <c r="AG520" s="249">
        <f>IF(OR(EXACT(J520,"1A"),EXACT(J520,"1B"),EXACT(J520,"1C")),1,IF(J520=2,10,100))</f>
        <v>1</v>
      </c>
      <c r="AH520" s="249">
        <f>IF(OR(EXACT(J520,"1A"),EXACT(J520,"1B"),EXACT(J520,"1C"),K520=1),3,100)</f>
        <v>3</v>
      </c>
      <c r="AI520" s="249">
        <f>IF(OR(EXACT(J520,"1A"),EXACT(J520,"1B"),EXACT(J520,"1C")),5,100)</f>
        <v>5</v>
      </c>
      <c r="AJ520" s="269" t="s">
        <v>25598</v>
      </c>
      <c r="AK520" s="274"/>
      <c r="AL520" s="222">
        <v>3</v>
      </c>
      <c r="AM520" s="251"/>
      <c r="AQ520" s="199" t="s">
        <v>6764</v>
      </c>
      <c r="AR520" s="253"/>
      <c r="AS520" s="225"/>
      <c r="AT520" s="182"/>
      <c r="AU520" s="182"/>
    </row>
    <row r="521" spans="1:1023" x14ac:dyDescent="0.25">
      <c r="A521" s="273" t="s">
        <v>6766</v>
      </c>
      <c r="B521" s="193">
        <v>521</v>
      </c>
      <c r="C521" s="194" t="s">
        <v>6765</v>
      </c>
      <c r="D521" s="211" t="s">
        <v>6767</v>
      </c>
      <c r="E521" s="255"/>
      <c r="F521" s="222">
        <v>3</v>
      </c>
      <c r="G521" s="211">
        <v>3</v>
      </c>
      <c r="H521" s="211"/>
      <c r="I521" s="367">
        <v>3.5</v>
      </c>
      <c r="J521" s="411" t="s">
        <v>770</v>
      </c>
      <c r="K521" s="411">
        <v>1</v>
      </c>
      <c r="M521" s="411"/>
      <c r="N521" s="411"/>
      <c r="O521" s="416"/>
      <c r="P521" s="411"/>
      <c r="Q521" s="411"/>
      <c r="R521" s="411"/>
      <c r="S521" s="411"/>
      <c r="T521" s="411"/>
      <c r="U521" s="417"/>
      <c r="V521" s="256">
        <f>IF(O521=1,10,100)</f>
        <v>100</v>
      </c>
      <c r="W521" s="256">
        <f>IF(O521=1,1,IF(O521=2,10,100))</f>
        <v>100</v>
      </c>
      <c r="X521" s="256">
        <f>IF(O521=3,20,100)</f>
        <v>100</v>
      </c>
      <c r="Y521" s="256">
        <f>IF(P521=1,10,100)</f>
        <v>100</v>
      </c>
      <c r="Z521" s="256">
        <f>IF(P521=1,1,IF(P521=2,10,100))</f>
        <v>100</v>
      </c>
      <c r="AA521" s="257">
        <f>IF(OR(EXACT(Q521,"1A"),EXACT(Q521,"1B")),0.1,IF(Q521=2,1,100))</f>
        <v>100</v>
      </c>
      <c r="AB521" s="257">
        <f>IF(OR(EXACT(R521,"1A"),EXACT(R521,"1B")),0.1,IF(R521=2,1,100))</f>
        <v>100</v>
      </c>
      <c r="AC521" s="257">
        <f>IF(OR(EXACT(S521,"1A"),EXACT(S521,"1B")),0.3,IF(S521=2,3,100))</f>
        <v>100</v>
      </c>
      <c r="AF521" s="249">
        <f>IF(OR(OR(EXACT(J521,"1A"),EXACT(J521,"1B"),EXACT(J521,"1C")),K521=1),1,IF(K521=2,10,100))</f>
        <v>1</v>
      </c>
      <c r="AG521" s="249">
        <f>IF(OR(EXACT(J521,"1A"),EXACT(J521,"1B"),EXACT(J521,"1C")),1,IF(J521=2,10,100))</f>
        <v>1</v>
      </c>
      <c r="AH521" s="249">
        <f>IF(OR(EXACT(J521,"1A"),EXACT(J521,"1B"),EXACT(J521,"1C"),K521=1),3,100)</f>
        <v>3</v>
      </c>
      <c r="AI521" s="249">
        <f>IF(OR(EXACT(J521,"1A"),EXACT(J521,"1B"),EXACT(J521,"1C")),5,100)</f>
        <v>5</v>
      </c>
      <c r="AJ521" s="269" t="s">
        <v>25598</v>
      </c>
      <c r="AK521" s="274"/>
      <c r="AL521" s="222">
        <v>3</v>
      </c>
      <c r="AM521" s="251"/>
      <c r="AQ521" s="199" t="s">
        <v>26170</v>
      </c>
      <c r="AR521" s="253"/>
      <c r="AS521" s="225"/>
      <c r="AT521" s="182"/>
      <c r="AU521" s="182"/>
    </row>
    <row r="522" spans="1:1023" x14ac:dyDescent="0.25">
      <c r="A522" s="192" t="s">
        <v>6771</v>
      </c>
      <c r="B522" s="193">
        <v>522</v>
      </c>
      <c r="C522" s="192" t="s">
        <v>6770</v>
      </c>
      <c r="D522" s="209" t="s">
        <v>6772</v>
      </c>
      <c r="F522" s="220">
        <v>3</v>
      </c>
      <c r="G522" s="209">
        <v>3</v>
      </c>
      <c r="I522" s="367">
        <v>7.05</v>
      </c>
      <c r="J522" s="409" t="s">
        <v>770</v>
      </c>
      <c r="K522" s="409">
        <v>1</v>
      </c>
      <c r="L522" s="434">
        <v>1</v>
      </c>
      <c r="V522" s="256">
        <f>IF(O522=1,10,100)</f>
        <v>100</v>
      </c>
      <c r="W522" s="256">
        <f>IF(O522=1,1,IF(O522=2,10,100))</f>
        <v>100</v>
      </c>
      <c r="X522" s="256">
        <f>IF(O522=3,20,100)</f>
        <v>100</v>
      </c>
      <c r="Y522" s="256">
        <f>IF(P522=1,10,100)</f>
        <v>100</v>
      </c>
      <c r="Z522" s="256">
        <f>IF(P522=1,1,IF(P522=2,10,100))</f>
        <v>100</v>
      </c>
      <c r="AA522" s="257">
        <f>IF(OR(EXACT(Q522,"1A"),EXACT(Q522,"1B")),0.1,IF(Q522=2,1,100))</f>
        <v>100</v>
      </c>
      <c r="AB522" s="257">
        <f>IF(OR(EXACT(R522,"1A"),EXACT(R522,"1B")),0.1,IF(R522=2,1,100))</f>
        <v>100</v>
      </c>
      <c r="AC522" s="257">
        <f>IF(OR(EXACT(S522,"1A"),EXACT(S522,"1B")),0.3,IF(S522=2,3,100))</f>
        <v>100</v>
      </c>
      <c r="AF522" s="249">
        <f>IF(OR(OR(EXACT(J522,"1A"),EXACT(J522,"1B"),EXACT(J522,"1C")),K522=1),1,IF(K522=2,10,100))</f>
        <v>1</v>
      </c>
      <c r="AG522" s="249">
        <f>IF(OR(EXACT(J522,"1A"),EXACT(J522,"1B"),EXACT(J522,"1C")),1,IF(J522=2,10,100))</f>
        <v>1</v>
      </c>
      <c r="AH522" s="249">
        <f>IF(OR(EXACT(J522,"1A"),EXACT(J522,"1B"),EXACT(J522,"1C"),K522=1),3,100)</f>
        <v>3</v>
      </c>
      <c r="AI522" s="249">
        <f>IF(OR(EXACT(J522,"1A"),EXACT(J522,"1B"),EXACT(J522,"1C")),5,100)</f>
        <v>5</v>
      </c>
      <c r="AJ522" s="269" t="s">
        <v>25598</v>
      </c>
      <c r="AL522" s="220">
        <v>2</v>
      </c>
      <c r="AM522" s="251"/>
      <c r="AQ522" s="267" t="s">
        <v>6773</v>
      </c>
    </row>
    <row r="523" spans="1:1023" x14ac:dyDescent="0.25">
      <c r="A523" s="298" t="s">
        <v>6775</v>
      </c>
      <c r="B523" s="193">
        <v>523</v>
      </c>
      <c r="C523" s="201" t="s">
        <v>6774</v>
      </c>
      <c r="D523" s="215" t="s">
        <v>6776</v>
      </c>
      <c r="E523" s="347"/>
      <c r="F523" s="223">
        <v>3</v>
      </c>
      <c r="G523" s="293">
        <v>3</v>
      </c>
      <c r="H523" s="293"/>
      <c r="I523" s="369"/>
      <c r="J523" s="431" t="s">
        <v>770</v>
      </c>
      <c r="K523" s="432">
        <v>1</v>
      </c>
      <c r="L523" s="432"/>
      <c r="M523" s="433"/>
      <c r="N523" s="433"/>
      <c r="O523" s="432"/>
      <c r="P523" s="433"/>
      <c r="Q523" s="433"/>
      <c r="R523" s="433"/>
      <c r="S523" s="433"/>
      <c r="T523" s="433"/>
      <c r="U523" s="425"/>
      <c r="V523" s="256">
        <f>IF(O523=1,10,100)</f>
        <v>100</v>
      </c>
      <c r="W523" s="256">
        <f>IF(O523=1,1,IF(O523=2,10,100))</f>
        <v>100</v>
      </c>
      <c r="X523" s="256">
        <f>IF(O523=3,20,100)</f>
        <v>100</v>
      </c>
      <c r="Y523" s="256">
        <f>IF(P523=1,10,100)</f>
        <v>100</v>
      </c>
      <c r="Z523" s="256">
        <f>IF(P523=1,1,IF(P523=2,10,100))</f>
        <v>100</v>
      </c>
      <c r="AA523" s="257">
        <f>IF(OR(EXACT(Q523,"1A"),EXACT(Q523,"1B")),0.1,IF(Q523=2,1,100))</f>
        <v>100</v>
      </c>
      <c r="AB523" s="257">
        <f>IF(OR(EXACT(R523,"1A"),EXACT(R523,"1B")),0.1,IF(R523=2,1,100))</f>
        <v>100</v>
      </c>
      <c r="AC523" s="257">
        <f>IF(OR(EXACT(S523,"1A"),EXACT(S523,"1B")),0.3,IF(S523=2,3,100))</f>
        <v>100</v>
      </c>
      <c r="AD523" s="224"/>
      <c r="AE523" s="224"/>
      <c r="AF523" s="249">
        <f>IF(OR(OR(EXACT(J523,"1A"),EXACT(J523,"1B"),EXACT(J523,"1C")),K523=1),1,IF(K523=2,10,100))</f>
        <v>1</v>
      </c>
      <c r="AG523" s="249">
        <f>IF(OR(EXACT(J523,"1A"),EXACT(J523,"1B"),EXACT(J523,"1C")),1,IF(J523=2,10,100))</f>
        <v>1</v>
      </c>
      <c r="AH523" s="249">
        <f>IF(OR(EXACT(J523,"1A"),EXACT(J523,"1B"),EXACT(J523,"1C"),K523=1),3,100)</f>
        <v>3</v>
      </c>
      <c r="AI523" s="249">
        <f>IF(OR(EXACT(J523,"1A"),EXACT(J523,"1B"),EXACT(J523,"1C")),5,100)</f>
        <v>5</v>
      </c>
      <c r="AJ523" s="251"/>
      <c r="AK523" s="294"/>
      <c r="AL523" s="224"/>
      <c r="AM523" s="306"/>
      <c r="AN523" s="136"/>
      <c r="AO523" s="136"/>
      <c r="AP523" s="136"/>
      <c r="AQ523" s="285" t="s">
        <v>26171</v>
      </c>
      <c r="AR523" s="136"/>
      <c r="AS523" s="136"/>
      <c r="AT523" s="136"/>
      <c r="AU523" s="136"/>
      <c r="AV523" s="136"/>
      <c r="AW523" s="136"/>
      <c r="AX523" s="136"/>
      <c r="AY523" s="136"/>
      <c r="AZ523" s="136"/>
      <c r="BA523" s="136"/>
      <c r="BB523" s="136"/>
      <c r="BC523" s="136"/>
      <c r="BD523" s="136"/>
      <c r="BE523" s="136"/>
      <c r="BF523" s="136"/>
      <c r="BG523" s="136"/>
      <c r="BH523" s="136"/>
      <c r="BI523" s="136"/>
      <c r="BJ523" s="136"/>
      <c r="BK523" s="136"/>
      <c r="BL523" s="136"/>
      <c r="BM523" s="136"/>
      <c r="BN523" s="136"/>
      <c r="BO523" s="136"/>
      <c r="BP523" s="136"/>
      <c r="BQ523" s="136"/>
      <c r="BR523" s="136"/>
      <c r="BS523" s="136"/>
      <c r="BT523" s="136"/>
      <c r="BU523" s="136"/>
      <c r="BV523" s="136"/>
      <c r="BW523" s="136"/>
      <c r="BX523" s="136"/>
      <c r="BY523" s="136"/>
      <c r="BZ523" s="136"/>
      <c r="CA523" s="136"/>
      <c r="CB523" s="136"/>
      <c r="CC523" s="136"/>
      <c r="CD523" s="136"/>
      <c r="CE523" s="136"/>
      <c r="CF523" s="136"/>
      <c r="CG523" s="136"/>
      <c r="CH523" s="136"/>
      <c r="CI523" s="136"/>
      <c r="CJ523" s="136"/>
      <c r="CK523" s="136"/>
      <c r="CL523" s="136"/>
      <c r="CM523" s="136"/>
      <c r="CN523" s="136"/>
      <c r="CO523" s="136"/>
      <c r="CP523" s="136"/>
      <c r="CQ523" s="136"/>
      <c r="CR523" s="136"/>
      <c r="CS523" s="136"/>
      <c r="CT523" s="136"/>
      <c r="CU523" s="136"/>
      <c r="CV523" s="136"/>
      <c r="CW523" s="136"/>
      <c r="CX523" s="136"/>
      <c r="CY523" s="136"/>
      <c r="CZ523" s="136"/>
      <c r="DA523" s="136"/>
      <c r="DB523" s="136"/>
      <c r="DC523" s="136"/>
      <c r="DD523" s="136"/>
      <c r="DE523" s="136"/>
      <c r="DF523" s="136"/>
      <c r="DG523" s="136"/>
      <c r="DH523" s="136"/>
      <c r="DI523" s="136"/>
      <c r="DJ523" s="136"/>
      <c r="DK523" s="136"/>
      <c r="DL523" s="136"/>
      <c r="DM523" s="136"/>
      <c r="DN523" s="136"/>
      <c r="DO523" s="136"/>
      <c r="DP523" s="136"/>
      <c r="DQ523" s="136"/>
      <c r="DR523" s="136"/>
      <c r="DS523" s="136"/>
      <c r="DT523" s="136"/>
      <c r="DU523" s="136"/>
      <c r="DV523" s="136"/>
      <c r="DW523" s="136"/>
      <c r="DX523" s="136"/>
      <c r="DY523" s="136"/>
      <c r="DZ523" s="136"/>
      <c r="EA523" s="136"/>
      <c r="EB523" s="136"/>
      <c r="EC523" s="136"/>
      <c r="ED523" s="136"/>
      <c r="EE523" s="136"/>
      <c r="EF523" s="136"/>
      <c r="EG523" s="136"/>
      <c r="EH523" s="136"/>
      <c r="EI523" s="136"/>
      <c r="EJ523" s="136"/>
      <c r="EK523" s="136"/>
      <c r="EL523" s="136"/>
      <c r="EM523" s="136"/>
      <c r="EN523" s="136"/>
      <c r="EO523" s="136"/>
      <c r="EP523" s="136"/>
      <c r="EQ523" s="136"/>
      <c r="ER523" s="136"/>
      <c r="ES523" s="136"/>
      <c r="ET523" s="136"/>
      <c r="EU523" s="136"/>
      <c r="EV523" s="136"/>
      <c r="EW523" s="136"/>
      <c r="EX523" s="136"/>
      <c r="EY523" s="136"/>
      <c r="EZ523" s="136"/>
      <c r="FA523" s="136"/>
      <c r="FB523" s="136"/>
      <c r="FC523" s="136"/>
      <c r="FD523" s="136"/>
      <c r="FE523" s="136"/>
      <c r="FF523" s="136"/>
      <c r="FG523" s="136"/>
      <c r="FH523" s="136"/>
      <c r="FI523" s="136"/>
      <c r="FJ523" s="136"/>
      <c r="FK523" s="136"/>
      <c r="FL523" s="136"/>
      <c r="FM523" s="136"/>
      <c r="FN523" s="136"/>
      <c r="FO523" s="136"/>
      <c r="FP523" s="136"/>
      <c r="FQ523" s="136"/>
      <c r="FR523" s="136"/>
      <c r="FS523" s="136"/>
      <c r="FT523" s="136"/>
      <c r="FU523" s="136"/>
      <c r="FV523" s="136"/>
      <c r="FW523" s="136"/>
      <c r="FX523" s="136"/>
      <c r="FY523" s="136"/>
      <c r="FZ523" s="136"/>
      <c r="GA523" s="136"/>
      <c r="GB523" s="136"/>
      <c r="GC523" s="136"/>
      <c r="GD523" s="136"/>
      <c r="GE523" s="136"/>
      <c r="GF523" s="136"/>
      <c r="GG523" s="136"/>
      <c r="GH523" s="136"/>
      <c r="GI523" s="136"/>
      <c r="GJ523" s="136"/>
      <c r="GK523" s="136"/>
      <c r="GL523" s="136"/>
      <c r="GM523" s="136"/>
      <c r="GN523" s="136"/>
      <c r="GO523" s="136"/>
      <c r="GP523" s="136"/>
      <c r="GQ523" s="136"/>
      <c r="GR523" s="136"/>
      <c r="GS523" s="136"/>
      <c r="GT523" s="136"/>
      <c r="GU523" s="136"/>
      <c r="GV523" s="136"/>
      <c r="GW523" s="136"/>
      <c r="GX523" s="136"/>
      <c r="GY523" s="136"/>
      <c r="GZ523" s="136"/>
      <c r="HA523" s="136"/>
      <c r="HB523" s="136"/>
      <c r="HC523" s="136"/>
      <c r="HD523" s="136"/>
      <c r="HE523" s="136"/>
      <c r="HF523" s="136"/>
      <c r="HG523" s="136"/>
      <c r="HH523" s="136"/>
      <c r="HI523" s="136"/>
      <c r="HJ523" s="136"/>
      <c r="HK523" s="136"/>
      <c r="HL523" s="136"/>
      <c r="HM523" s="136"/>
      <c r="HN523" s="136"/>
      <c r="HO523" s="136"/>
      <c r="HP523" s="136"/>
      <c r="HQ523" s="136"/>
      <c r="HR523" s="136"/>
      <c r="HS523" s="136"/>
      <c r="HT523" s="136"/>
      <c r="HU523" s="136"/>
      <c r="HV523" s="136"/>
      <c r="HW523" s="136"/>
      <c r="HX523" s="136"/>
      <c r="HY523" s="136"/>
      <c r="HZ523" s="136"/>
      <c r="IA523" s="136"/>
      <c r="IB523" s="136"/>
      <c r="IC523" s="136"/>
      <c r="ID523" s="136"/>
      <c r="IE523" s="136"/>
      <c r="IF523" s="136"/>
      <c r="IG523" s="136"/>
      <c r="IH523" s="136"/>
      <c r="II523" s="136"/>
      <c r="IJ523" s="136"/>
      <c r="IK523" s="136"/>
      <c r="IL523" s="136"/>
      <c r="IM523" s="136"/>
      <c r="IN523" s="136"/>
      <c r="IO523" s="136"/>
      <c r="IP523" s="136"/>
      <c r="IQ523" s="136"/>
      <c r="IR523" s="136"/>
      <c r="IS523" s="136"/>
      <c r="IT523" s="136"/>
      <c r="IU523" s="136"/>
      <c r="IV523" s="136"/>
      <c r="IW523" s="136"/>
      <c r="IX523" s="136"/>
      <c r="IY523" s="136"/>
      <c r="IZ523" s="136"/>
      <c r="JA523" s="136"/>
      <c r="JB523" s="136"/>
      <c r="JC523" s="136"/>
      <c r="JD523" s="136"/>
      <c r="JE523" s="136"/>
      <c r="JF523" s="136"/>
      <c r="JG523" s="136"/>
      <c r="JH523" s="136"/>
      <c r="JI523" s="136"/>
      <c r="JJ523" s="136"/>
      <c r="JK523" s="136"/>
      <c r="JL523" s="136"/>
      <c r="JM523" s="136"/>
      <c r="JN523" s="136"/>
      <c r="JO523" s="136"/>
      <c r="JP523" s="136"/>
      <c r="JQ523" s="136"/>
      <c r="JR523" s="136"/>
      <c r="JS523" s="136"/>
      <c r="JT523" s="136"/>
      <c r="JU523" s="136"/>
      <c r="JV523" s="136"/>
      <c r="JW523" s="136"/>
      <c r="JX523" s="136"/>
      <c r="JY523" s="136"/>
      <c r="JZ523" s="136"/>
      <c r="KA523" s="136"/>
      <c r="KB523" s="136"/>
      <c r="KC523" s="136"/>
      <c r="KD523" s="136"/>
      <c r="KE523" s="136"/>
      <c r="KF523" s="136"/>
      <c r="KG523" s="136"/>
      <c r="KH523" s="136"/>
      <c r="KI523" s="136"/>
      <c r="KJ523" s="136"/>
      <c r="KK523" s="136"/>
      <c r="KL523" s="136"/>
      <c r="KM523" s="136"/>
      <c r="KN523" s="136"/>
      <c r="KO523" s="136"/>
      <c r="KP523" s="136"/>
      <c r="KQ523" s="136"/>
      <c r="KR523" s="136"/>
      <c r="KS523" s="136"/>
      <c r="KT523" s="136"/>
      <c r="KU523" s="136"/>
      <c r="KV523" s="136"/>
      <c r="KW523" s="136"/>
      <c r="KX523" s="136"/>
      <c r="KY523" s="136"/>
      <c r="KZ523" s="136"/>
      <c r="LA523" s="136"/>
      <c r="LB523" s="136"/>
      <c r="LC523" s="136"/>
      <c r="LD523" s="136"/>
      <c r="LE523" s="136"/>
      <c r="LF523" s="136"/>
      <c r="LG523" s="136"/>
      <c r="LH523" s="136"/>
      <c r="LI523" s="136"/>
      <c r="LJ523" s="136"/>
      <c r="LK523" s="136"/>
      <c r="LL523" s="136"/>
      <c r="LM523" s="136"/>
      <c r="LN523" s="136"/>
      <c r="LO523" s="136"/>
      <c r="LP523" s="136"/>
      <c r="LQ523" s="136"/>
      <c r="LR523" s="136"/>
      <c r="LS523" s="136"/>
      <c r="LT523" s="136"/>
      <c r="LU523" s="136"/>
      <c r="LV523" s="136"/>
      <c r="LW523" s="136"/>
      <c r="LX523" s="136"/>
      <c r="LY523" s="136"/>
      <c r="LZ523" s="136"/>
      <c r="MA523" s="136"/>
      <c r="MB523" s="136"/>
      <c r="MC523" s="136"/>
      <c r="MD523" s="136"/>
      <c r="ME523" s="136"/>
      <c r="MF523" s="136"/>
      <c r="MG523" s="136"/>
      <c r="MH523" s="136"/>
      <c r="MI523" s="136"/>
      <c r="MJ523" s="136"/>
      <c r="MK523" s="136"/>
      <c r="ML523" s="136"/>
      <c r="MM523" s="136"/>
      <c r="MN523" s="136"/>
      <c r="MO523" s="136"/>
      <c r="MP523" s="136"/>
      <c r="MQ523" s="136"/>
      <c r="MR523" s="136"/>
      <c r="MS523" s="136"/>
      <c r="MT523" s="136"/>
      <c r="MU523" s="136"/>
      <c r="MV523" s="136"/>
      <c r="MW523" s="136"/>
      <c r="MX523" s="136"/>
      <c r="MY523" s="136"/>
      <c r="MZ523" s="136"/>
      <c r="NA523" s="136"/>
      <c r="NB523" s="136"/>
      <c r="NC523" s="136"/>
      <c r="ND523" s="136"/>
      <c r="NE523" s="136"/>
      <c r="NF523" s="136"/>
      <c r="NG523" s="136"/>
      <c r="NH523" s="136"/>
      <c r="NI523" s="136"/>
      <c r="NJ523" s="136"/>
      <c r="NK523" s="136"/>
      <c r="NL523" s="136"/>
      <c r="NM523" s="136"/>
      <c r="NN523" s="136"/>
      <c r="NO523" s="136"/>
      <c r="NP523" s="136"/>
      <c r="NQ523" s="136"/>
      <c r="NR523" s="136"/>
      <c r="NS523" s="136"/>
      <c r="NT523" s="136"/>
      <c r="NU523" s="136"/>
      <c r="NV523" s="136"/>
      <c r="NW523" s="136"/>
      <c r="NX523" s="136"/>
      <c r="NY523" s="136"/>
      <c r="NZ523" s="136"/>
      <c r="OA523" s="136"/>
      <c r="OB523" s="136"/>
      <c r="OC523" s="136"/>
      <c r="OD523" s="136"/>
      <c r="OE523" s="136"/>
      <c r="OF523" s="136"/>
      <c r="OG523" s="136"/>
      <c r="OH523" s="136"/>
      <c r="OI523" s="136"/>
      <c r="OJ523" s="136"/>
      <c r="OK523" s="136"/>
      <c r="OL523" s="136"/>
      <c r="OM523" s="136"/>
      <c r="ON523" s="136"/>
      <c r="OO523" s="136"/>
      <c r="OP523" s="136"/>
      <c r="OQ523" s="136"/>
      <c r="OR523" s="136"/>
      <c r="OS523" s="136"/>
      <c r="OT523" s="136"/>
      <c r="OU523" s="136"/>
      <c r="OV523" s="136"/>
      <c r="OW523" s="136"/>
      <c r="OX523" s="136"/>
      <c r="OY523" s="136"/>
      <c r="OZ523" s="136"/>
      <c r="PA523" s="136"/>
      <c r="PB523" s="136"/>
      <c r="PC523" s="136"/>
      <c r="PD523" s="136"/>
      <c r="PE523" s="136"/>
      <c r="PF523" s="136"/>
      <c r="PG523" s="136"/>
      <c r="PH523" s="136"/>
      <c r="PI523" s="136"/>
      <c r="PJ523" s="136"/>
      <c r="PK523" s="136"/>
      <c r="PL523" s="136"/>
      <c r="PM523" s="136"/>
      <c r="PN523" s="136"/>
      <c r="PO523" s="136"/>
      <c r="PP523" s="136"/>
      <c r="PQ523" s="136"/>
      <c r="PR523" s="136"/>
      <c r="PS523" s="136"/>
      <c r="PT523" s="136"/>
      <c r="PU523" s="136"/>
      <c r="PV523" s="136"/>
      <c r="PW523" s="136"/>
      <c r="PX523" s="136"/>
      <c r="PY523" s="136"/>
      <c r="PZ523" s="136"/>
      <c r="QA523" s="136"/>
      <c r="QB523" s="136"/>
      <c r="QC523" s="136"/>
      <c r="QD523" s="136"/>
      <c r="QE523" s="136"/>
      <c r="QF523" s="136"/>
      <c r="QG523" s="136"/>
      <c r="QH523" s="136"/>
      <c r="QI523" s="136"/>
      <c r="QJ523" s="136"/>
      <c r="QK523" s="136"/>
      <c r="QL523" s="136"/>
      <c r="QM523" s="136"/>
      <c r="QN523" s="136"/>
      <c r="QO523" s="136"/>
      <c r="QP523" s="136"/>
      <c r="QQ523" s="136"/>
      <c r="QR523" s="136"/>
      <c r="QS523" s="136"/>
      <c r="QT523" s="136"/>
      <c r="QU523" s="136"/>
      <c r="QV523" s="136"/>
      <c r="QW523" s="136"/>
      <c r="QX523" s="136"/>
      <c r="QY523" s="136"/>
      <c r="QZ523" s="136"/>
      <c r="RA523" s="136"/>
      <c r="RB523" s="136"/>
      <c r="RC523" s="136"/>
      <c r="RD523" s="136"/>
      <c r="RE523" s="136"/>
      <c r="RF523" s="136"/>
      <c r="RG523" s="136"/>
      <c r="RH523" s="136"/>
      <c r="RI523" s="136"/>
      <c r="RJ523" s="136"/>
      <c r="RK523" s="136"/>
      <c r="RL523" s="136"/>
      <c r="RM523" s="136"/>
      <c r="RN523" s="136"/>
      <c r="RO523" s="136"/>
      <c r="RP523" s="136"/>
      <c r="RQ523" s="136"/>
      <c r="RR523" s="136"/>
      <c r="RS523" s="136"/>
      <c r="RT523" s="136"/>
      <c r="RU523" s="136"/>
      <c r="RV523" s="136"/>
      <c r="RW523" s="136"/>
      <c r="RX523" s="136"/>
      <c r="RY523" s="136"/>
      <c r="RZ523" s="136"/>
      <c r="SA523" s="136"/>
      <c r="SB523" s="136"/>
      <c r="SC523" s="136"/>
      <c r="SD523" s="136"/>
      <c r="SE523" s="136"/>
      <c r="SF523" s="136"/>
      <c r="SG523" s="136"/>
      <c r="SH523" s="136"/>
      <c r="SI523" s="136"/>
      <c r="SJ523" s="136"/>
      <c r="SK523" s="136"/>
      <c r="SL523" s="136"/>
      <c r="SM523" s="136"/>
      <c r="SN523" s="136"/>
      <c r="SO523" s="136"/>
      <c r="SP523" s="136"/>
      <c r="SQ523" s="136"/>
      <c r="SR523" s="136"/>
      <c r="SS523" s="136"/>
      <c r="ST523" s="136"/>
      <c r="SU523" s="136"/>
      <c r="SV523" s="136"/>
      <c r="SW523" s="136"/>
      <c r="SX523" s="136"/>
      <c r="SY523" s="136"/>
      <c r="SZ523" s="136"/>
      <c r="TA523" s="136"/>
      <c r="TB523" s="136"/>
      <c r="TC523" s="136"/>
      <c r="TD523" s="136"/>
      <c r="TE523" s="136"/>
      <c r="TF523" s="136"/>
      <c r="TG523" s="136"/>
      <c r="TH523" s="136"/>
      <c r="TI523" s="136"/>
      <c r="TJ523" s="136"/>
      <c r="TK523" s="136"/>
      <c r="TL523" s="136"/>
      <c r="TM523" s="136"/>
      <c r="TN523" s="136"/>
      <c r="TO523" s="136"/>
      <c r="TP523" s="136"/>
      <c r="TQ523" s="136"/>
      <c r="TR523" s="136"/>
      <c r="TS523" s="136"/>
      <c r="TT523" s="136"/>
      <c r="TU523" s="136"/>
      <c r="TV523" s="136"/>
      <c r="TW523" s="136"/>
      <c r="TX523" s="136"/>
      <c r="TY523" s="136"/>
      <c r="TZ523" s="136"/>
      <c r="UA523" s="136"/>
      <c r="UB523" s="136"/>
      <c r="UC523" s="136"/>
      <c r="UD523" s="136"/>
      <c r="UE523" s="136"/>
      <c r="UF523" s="136"/>
      <c r="UG523" s="136"/>
      <c r="UH523" s="136"/>
      <c r="UI523" s="136"/>
      <c r="UJ523" s="136"/>
      <c r="UK523" s="136"/>
      <c r="UL523" s="136"/>
      <c r="UM523" s="136"/>
      <c r="UN523" s="136"/>
      <c r="UO523" s="136"/>
      <c r="UP523" s="136"/>
      <c r="UQ523" s="136"/>
      <c r="UR523" s="136"/>
      <c r="US523" s="136"/>
      <c r="UT523" s="136"/>
      <c r="UU523" s="136"/>
      <c r="UV523" s="136"/>
      <c r="UW523" s="136"/>
      <c r="UX523" s="136"/>
      <c r="UY523" s="136"/>
      <c r="UZ523" s="136"/>
      <c r="VA523" s="136"/>
      <c r="VB523" s="136"/>
      <c r="VC523" s="136"/>
      <c r="VD523" s="136"/>
      <c r="VE523" s="136"/>
      <c r="VF523" s="136"/>
      <c r="VG523" s="136"/>
      <c r="VH523" s="136"/>
      <c r="VI523" s="136"/>
      <c r="VJ523" s="136"/>
      <c r="VK523" s="136"/>
      <c r="VL523" s="136"/>
      <c r="VM523" s="136"/>
      <c r="VN523" s="136"/>
      <c r="VO523" s="136"/>
      <c r="VP523" s="136"/>
      <c r="VQ523" s="136"/>
      <c r="VR523" s="136"/>
      <c r="VS523" s="136"/>
      <c r="VT523" s="136"/>
      <c r="VU523" s="136"/>
      <c r="VV523" s="136"/>
      <c r="VW523" s="136"/>
      <c r="VX523" s="136"/>
      <c r="VY523" s="136"/>
      <c r="VZ523" s="136"/>
      <c r="WA523" s="136"/>
      <c r="WB523" s="136"/>
      <c r="WC523" s="136"/>
      <c r="WD523" s="136"/>
      <c r="WE523" s="136"/>
      <c r="WF523" s="136"/>
      <c r="WG523" s="136"/>
      <c r="WH523" s="136"/>
      <c r="WI523" s="136"/>
      <c r="WJ523" s="136"/>
      <c r="WK523" s="136"/>
      <c r="WL523" s="136"/>
      <c r="WM523" s="136"/>
      <c r="WN523" s="136"/>
      <c r="WO523" s="136"/>
      <c r="WP523" s="136"/>
      <c r="WQ523" s="136"/>
      <c r="WR523" s="136"/>
      <c r="WS523" s="136"/>
      <c r="WT523" s="136"/>
      <c r="WU523" s="136"/>
      <c r="WV523" s="136"/>
      <c r="WW523" s="136"/>
      <c r="WX523" s="136"/>
      <c r="WY523" s="136"/>
      <c r="WZ523" s="136"/>
      <c r="XA523" s="136"/>
      <c r="XB523" s="136"/>
      <c r="XC523" s="136"/>
      <c r="XD523" s="136"/>
      <c r="XE523" s="136"/>
      <c r="XF523" s="136"/>
      <c r="XG523" s="136"/>
      <c r="XH523" s="136"/>
      <c r="XI523" s="136"/>
      <c r="XJ523" s="136"/>
      <c r="XK523" s="136"/>
      <c r="XL523" s="136"/>
      <c r="XM523" s="136"/>
      <c r="XN523" s="136"/>
      <c r="XO523" s="136"/>
      <c r="XP523" s="136"/>
      <c r="XQ523" s="136"/>
      <c r="XR523" s="136"/>
      <c r="XS523" s="136"/>
      <c r="XT523" s="136"/>
      <c r="XU523" s="136"/>
      <c r="XV523" s="136"/>
      <c r="XW523" s="136"/>
      <c r="XX523" s="136"/>
      <c r="XY523" s="136"/>
      <c r="XZ523" s="136"/>
      <c r="YA523" s="136"/>
      <c r="YB523" s="136"/>
      <c r="YC523" s="136"/>
      <c r="YD523" s="136"/>
      <c r="YE523" s="136"/>
      <c r="YF523" s="136"/>
      <c r="YG523" s="136"/>
      <c r="YH523" s="136"/>
      <c r="YI523" s="136"/>
      <c r="YJ523" s="136"/>
      <c r="YK523" s="136"/>
      <c r="YL523" s="136"/>
      <c r="YM523" s="136"/>
      <c r="YN523" s="136"/>
      <c r="YO523" s="136"/>
      <c r="YP523" s="136"/>
      <c r="YQ523" s="136"/>
      <c r="YR523" s="136"/>
      <c r="YS523" s="136"/>
      <c r="YT523" s="136"/>
      <c r="YU523" s="136"/>
      <c r="YV523" s="136"/>
      <c r="YW523" s="136"/>
      <c r="YX523" s="136"/>
      <c r="YY523" s="136"/>
      <c r="YZ523" s="136"/>
      <c r="ZA523" s="136"/>
      <c r="ZB523" s="136"/>
      <c r="ZC523" s="136"/>
      <c r="ZD523" s="136"/>
      <c r="ZE523" s="136"/>
      <c r="ZF523" s="136"/>
      <c r="ZG523" s="136"/>
      <c r="ZH523" s="136"/>
      <c r="ZI523" s="136"/>
      <c r="ZJ523" s="136"/>
      <c r="ZK523" s="136"/>
      <c r="ZL523" s="136"/>
      <c r="ZM523" s="136"/>
      <c r="ZN523" s="136"/>
      <c r="ZO523" s="136"/>
      <c r="ZP523" s="136"/>
      <c r="ZQ523" s="136"/>
      <c r="ZR523" s="136"/>
      <c r="ZS523" s="136"/>
      <c r="ZT523" s="136"/>
      <c r="ZU523" s="136"/>
      <c r="ZV523" s="136"/>
      <c r="ZW523" s="136"/>
      <c r="ZX523" s="136"/>
      <c r="ZY523" s="136"/>
      <c r="ZZ523" s="136"/>
      <c r="AAA523" s="136"/>
      <c r="AAB523" s="136"/>
      <c r="AAC523" s="136"/>
      <c r="AAD523" s="136"/>
      <c r="AAE523" s="136"/>
      <c r="AAF523" s="136"/>
      <c r="AAG523" s="136"/>
      <c r="AAH523" s="136"/>
      <c r="AAI523" s="136"/>
      <c r="AAJ523" s="136"/>
      <c r="AAK523" s="136"/>
      <c r="AAL523" s="136"/>
      <c r="AAM523" s="136"/>
      <c r="AAN523" s="136"/>
      <c r="AAO523" s="136"/>
      <c r="AAP523" s="136"/>
      <c r="AAQ523" s="136"/>
      <c r="AAR523" s="136"/>
      <c r="AAS523" s="136"/>
      <c r="AAT523" s="136"/>
      <c r="AAU523" s="136"/>
      <c r="AAV523" s="136"/>
      <c r="AAW523" s="136"/>
      <c r="AAX523" s="136"/>
      <c r="AAY523" s="136"/>
      <c r="AAZ523" s="136"/>
      <c r="ABA523" s="136"/>
      <c r="ABB523" s="136"/>
      <c r="ABC523" s="136"/>
      <c r="ABD523" s="136"/>
      <c r="ABE523" s="136"/>
      <c r="ABF523" s="136"/>
      <c r="ABG523" s="136"/>
      <c r="ABH523" s="136"/>
      <c r="ABI523" s="136"/>
      <c r="ABJ523" s="136"/>
      <c r="ABK523" s="136"/>
      <c r="ABL523" s="136"/>
      <c r="ABM523" s="136"/>
      <c r="ABN523" s="136"/>
      <c r="ABO523" s="136"/>
      <c r="ABP523" s="136"/>
      <c r="ABQ523" s="136"/>
      <c r="ABR523" s="136"/>
      <c r="ABS523" s="136"/>
      <c r="ABT523" s="136"/>
      <c r="ABU523" s="136"/>
      <c r="ABV523" s="136"/>
      <c r="ABW523" s="136"/>
      <c r="ABX523" s="136"/>
      <c r="ABY523" s="136"/>
      <c r="ABZ523" s="136"/>
      <c r="ACA523" s="136"/>
      <c r="ACB523" s="136"/>
      <c r="ACC523" s="136"/>
      <c r="ACD523" s="136"/>
      <c r="ACE523" s="136"/>
      <c r="ACF523" s="136"/>
      <c r="ACG523" s="136"/>
      <c r="ACH523" s="136"/>
      <c r="ACI523" s="136"/>
      <c r="ACJ523" s="136"/>
      <c r="ACK523" s="136"/>
      <c r="ACL523" s="136"/>
      <c r="ACM523" s="136"/>
      <c r="ACN523" s="136"/>
      <c r="ACO523" s="136"/>
      <c r="ACP523" s="136"/>
      <c r="ACQ523" s="136"/>
      <c r="ACR523" s="136"/>
      <c r="ACS523" s="136"/>
      <c r="ACT523" s="136"/>
      <c r="ACU523" s="136"/>
      <c r="ACV523" s="136"/>
      <c r="ACW523" s="136"/>
      <c r="ACX523" s="136"/>
      <c r="ACY523" s="136"/>
      <c r="ACZ523" s="136"/>
      <c r="ADA523" s="136"/>
      <c r="ADB523" s="136"/>
      <c r="ADC523" s="136"/>
      <c r="ADD523" s="136"/>
      <c r="ADE523" s="136"/>
      <c r="ADF523" s="136"/>
      <c r="ADG523" s="136"/>
      <c r="ADH523" s="136"/>
      <c r="ADI523" s="136"/>
      <c r="ADJ523" s="136"/>
      <c r="ADK523" s="136"/>
      <c r="ADL523" s="136"/>
      <c r="ADM523" s="136"/>
      <c r="ADN523" s="136"/>
      <c r="ADO523" s="136"/>
      <c r="ADP523" s="136"/>
      <c r="ADQ523" s="136"/>
      <c r="ADR523" s="136"/>
      <c r="ADS523" s="136"/>
      <c r="ADT523" s="136"/>
      <c r="ADU523" s="136"/>
      <c r="ADV523" s="136"/>
      <c r="ADW523" s="136"/>
      <c r="ADX523" s="136"/>
      <c r="ADY523" s="136"/>
      <c r="ADZ523" s="136"/>
      <c r="AEA523" s="136"/>
      <c r="AEB523" s="136"/>
      <c r="AEC523" s="136"/>
      <c r="AED523" s="136"/>
      <c r="AEE523" s="136"/>
      <c r="AEF523" s="136"/>
      <c r="AEG523" s="136"/>
      <c r="AEH523" s="136"/>
      <c r="AEI523" s="136"/>
      <c r="AEJ523" s="136"/>
      <c r="AEK523" s="136"/>
      <c r="AEL523" s="136"/>
      <c r="AEM523" s="136"/>
      <c r="AEN523" s="136"/>
      <c r="AEO523" s="136"/>
      <c r="AEP523" s="136"/>
      <c r="AEQ523" s="136"/>
      <c r="AER523" s="136"/>
      <c r="AES523" s="136"/>
      <c r="AET523" s="136"/>
      <c r="AEU523" s="136"/>
      <c r="AEV523" s="136"/>
      <c r="AEW523" s="136"/>
      <c r="AEX523" s="136"/>
      <c r="AEY523" s="136"/>
      <c r="AEZ523" s="136"/>
      <c r="AFA523" s="136"/>
      <c r="AFB523" s="136"/>
      <c r="AFC523" s="136"/>
      <c r="AFD523" s="136"/>
      <c r="AFE523" s="136"/>
      <c r="AFF523" s="136"/>
      <c r="AFG523" s="136"/>
      <c r="AFH523" s="136"/>
      <c r="AFI523" s="136"/>
      <c r="AFJ523" s="136"/>
      <c r="AFK523" s="136"/>
      <c r="AFL523" s="136"/>
      <c r="AFM523" s="136"/>
      <c r="AFN523" s="136"/>
      <c r="AFO523" s="136"/>
      <c r="AFP523" s="136"/>
      <c r="AFQ523" s="136"/>
      <c r="AFR523" s="136"/>
      <c r="AFS523" s="136"/>
      <c r="AFT523" s="136"/>
      <c r="AFU523" s="136"/>
      <c r="AFV523" s="136"/>
      <c r="AFW523" s="136"/>
      <c r="AFX523" s="136"/>
      <c r="AFY523" s="136"/>
      <c r="AFZ523" s="136"/>
      <c r="AGA523" s="136"/>
      <c r="AGB523" s="136"/>
      <c r="AGC523" s="136"/>
      <c r="AGD523" s="136"/>
      <c r="AGE523" s="136"/>
      <c r="AGF523" s="136"/>
      <c r="AGG523" s="136"/>
      <c r="AGH523" s="136"/>
      <c r="AGI523" s="136"/>
      <c r="AGJ523" s="136"/>
      <c r="AGK523" s="136"/>
      <c r="AGL523" s="136"/>
      <c r="AGM523" s="136"/>
      <c r="AGN523" s="136"/>
      <c r="AGO523" s="136"/>
      <c r="AGP523" s="136"/>
      <c r="AGQ523" s="136"/>
      <c r="AGR523" s="136"/>
      <c r="AGS523" s="136"/>
      <c r="AGT523" s="136"/>
      <c r="AGU523" s="136"/>
      <c r="AGV523" s="136"/>
      <c r="AGW523" s="136"/>
      <c r="AGX523" s="136"/>
      <c r="AGY523" s="136"/>
      <c r="AGZ523" s="136"/>
      <c r="AHA523" s="136"/>
      <c r="AHB523" s="136"/>
      <c r="AHC523" s="136"/>
      <c r="AHD523" s="136"/>
      <c r="AHE523" s="136"/>
      <c r="AHF523" s="136"/>
      <c r="AHG523" s="136"/>
      <c r="AHH523" s="136"/>
      <c r="AHI523" s="136"/>
      <c r="AHJ523" s="136"/>
      <c r="AHK523" s="136"/>
      <c r="AHL523" s="136"/>
      <c r="AHM523" s="136"/>
      <c r="AHN523" s="136"/>
      <c r="AHO523" s="136"/>
      <c r="AHP523" s="136"/>
      <c r="AHQ523" s="136"/>
      <c r="AHR523" s="136"/>
      <c r="AHS523" s="136"/>
      <c r="AHT523" s="136"/>
      <c r="AHU523" s="136"/>
      <c r="AHV523" s="136"/>
      <c r="AHW523" s="136"/>
      <c r="AHX523" s="136"/>
      <c r="AHY523" s="136"/>
      <c r="AHZ523" s="136"/>
      <c r="AIA523" s="136"/>
      <c r="AIB523" s="136"/>
      <c r="AIC523" s="136"/>
      <c r="AID523" s="136"/>
      <c r="AIE523" s="136"/>
      <c r="AIF523" s="136"/>
      <c r="AIG523" s="136"/>
      <c r="AIH523" s="136"/>
      <c r="AII523" s="136"/>
      <c r="AIJ523" s="136"/>
      <c r="AIK523" s="136"/>
      <c r="AIL523" s="136"/>
      <c r="AIM523" s="136"/>
      <c r="AIN523" s="136"/>
      <c r="AIO523" s="136"/>
      <c r="AIP523" s="136"/>
      <c r="AIQ523" s="136"/>
      <c r="AIR523" s="136"/>
      <c r="AIS523" s="136"/>
      <c r="AIT523" s="136"/>
      <c r="AIU523" s="136"/>
      <c r="AIV523" s="136"/>
      <c r="AIW523" s="136"/>
      <c r="AIX523" s="136"/>
      <c r="AIY523" s="136"/>
      <c r="AIZ523" s="136"/>
      <c r="AJA523" s="136"/>
      <c r="AJB523" s="136"/>
      <c r="AJC523" s="136"/>
      <c r="AJD523" s="136"/>
      <c r="AJE523" s="136"/>
      <c r="AJF523" s="136"/>
      <c r="AJG523" s="136"/>
      <c r="AJH523" s="136"/>
      <c r="AJI523" s="136"/>
      <c r="AJJ523" s="136"/>
      <c r="AJK523" s="136"/>
      <c r="AJL523" s="136"/>
      <c r="AJM523" s="136"/>
      <c r="AJN523" s="136"/>
      <c r="AJO523" s="136"/>
      <c r="AJP523" s="136"/>
      <c r="AJQ523" s="136"/>
      <c r="AJR523" s="136"/>
      <c r="AJS523" s="136"/>
      <c r="AJT523" s="136"/>
      <c r="AJU523" s="136"/>
      <c r="AJV523" s="136"/>
      <c r="AJW523" s="136"/>
      <c r="AJX523" s="136"/>
      <c r="AJY523" s="136"/>
      <c r="AJZ523" s="136"/>
      <c r="AKA523" s="136"/>
      <c r="AKB523" s="136"/>
      <c r="AKC523" s="136"/>
      <c r="AKD523" s="136"/>
      <c r="AKE523" s="136"/>
      <c r="AKF523" s="136"/>
      <c r="AKG523" s="136"/>
      <c r="AKH523" s="136"/>
      <c r="AKI523" s="136"/>
      <c r="AKJ523" s="136"/>
      <c r="AKK523" s="136"/>
      <c r="AKL523" s="136"/>
      <c r="AKM523" s="136"/>
      <c r="AKN523" s="136"/>
      <c r="AKO523" s="136"/>
      <c r="AKP523" s="136"/>
      <c r="AKQ523" s="136"/>
      <c r="AKR523" s="136"/>
      <c r="AKS523" s="136"/>
      <c r="AKT523" s="136"/>
      <c r="AKU523" s="136"/>
      <c r="AKV523" s="136"/>
      <c r="AKW523" s="136"/>
      <c r="AKX523" s="136"/>
      <c r="AKY523" s="136"/>
      <c r="AKZ523" s="136"/>
      <c r="ALA523" s="136"/>
      <c r="ALB523" s="136"/>
      <c r="ALC523" s="136"/>
      <c r="ALD523" s="136"/>
      <c r="ALE523" s="136"/>
      <c r="ALF523" s="136"/>
      <c r="ALG523" s="136"/>
      <c r="ALH523" s="136"/>
      <c r="ALI523" s="136"/>
      <c r="ALJ523" s="136"/>
      <c r="ALK523" s="136"/>
      <c r="ALL523" s="136"/>
      <c r="ALM523" s="136"/>
      <c r="ALN523" s="136"/>
      <c r="ALO523" s="136"/>
      <c r="ALP523" s="136"/>
      <c r="ALQ523" s="136"/>
      <c r="ALR523" s="136"/>
      <c r="ALS523" s="136"/>
      <c r="ALT523" s="136"/>
      <c r="ALU523" s="136"/>
      <c r="ALV523" s="136"/>
      <c r="ALW523" s="136"/>
      <c r="ALX523" s="136"/>
      <c r="ALY523" s="136"/>
      <c r="ALZ523" s="136"/>
      <c r="AMA523" s="136"/>
      <c r="AMB523" s="136"/>
      <c r="AMC523" s="136"/>
      <c r="AMD523" s="136"/>
      <c r="AME523" s="136"/>
      <c r="AMF523" s="136"/>
      <c r="AMG523" s="136"/>
      <c r="AMH523" s="136"/>
      <c r="AMI523" s="136"/>
    </row>
    <row r="524" spans="1:1023" x14ac:dyDescent="0.25">
      <c r="A524" s="273" t="s">
        <v>6778</v>
      </c>
      <c r="B524" s="193">
        <v>524</v>
      </c>
      <c r="C524" s="194" t="s">
        <v>6777</v>
      </c>
      <c r="D524" s="211" t="s">
        <v>6779</v>
      </c>
      <c r="E524" s="255"/>
      <c r="F524" s="222">
        <v>3</v>
      </c>
      <c r="G524" s="211">
        <v>3</v>
      </c>
      <c r="H524" s="211"/>
      <c r="I524" s="367"/>
      <c r="J524" s="411" t="s">
        <v>770</v>
      </c>
      <c r="K524" s="411">
        <v>1</v>
      </c>
      <c r="L524" s="411"/>
      <c r="M524" s="411"/>
      <c r="N524" s="411"/>
      <c r="O524" s="416"/>
      <c r="P524" s="411"/>
      <c r="Q524" s="411"/>
      <c r="R524" s="411"/>
      <c r="S524" s="411"/>
      <c r="T524" s="411"/>
      <c r="U524" s="417"/>
      <c r="V524" s="256">
        <f>IF(O524=1,10,100)</f>
        <v>100</v>
      </c>
      <c r="W524" s="256">
        <f>IF(O524=1,1,IF(O524=2,10,100))</f>
        <v>100</v>
      </c>
      <c r="X524" s="256">
        <f>IF(O524=3,20,100)</f>
        <v>100</v>
      </c>
      <c r="Y524" s="256">
        <f>IF(P524=1,10,100)</f>
        <v>100</v>
      </c>
      <c r="Z524" s="256">
        <f>IF(P524=1,1,IF(P524=2,10,100))</f>
        <v>100</v>
      </c>
      <c r="AA524" s="257">
        <f>IF(OR(EXACT(Q524,"1A"),EXACT(Q524,"1B")),0.1,IF(Q524=2,1,100))</f>
        <v>100</v>
      </c>
      <c r="AB524" s="257">
        <f>IF(OR(EXACT(R524,"1A"),EXACT(R524,"1B")),0.1,IF(R524=2,1,100))</f>
        <v>100</v>
      </c>
      <c r="AC524" s="257">
        <f>IF(OR(EXACT(S524,"1A"),EXACT(S524,"1B")),0.3,IF(S524=2,3,100))</f>
        <v>100</v>
      </c>
      <c r="AF524" s="249">
        <f>IF(OR(OR(EXACT(J524,"1A"),EXACT(J524,"1B"),EXACT(J524,"1C")),K524=1),1,IF(K524=2,10,100))</f>
        <v>1</v>
      </c>
      <c r="AG524" s="249">
        <f>IF(OR(EXACT(J524,"1A"),EXACT(J524,"1B"),EXACT(J524,"1C")),1,IF(J524=2,10,100))</f>
        <v>1</v>
      </c>
      <c r="AH524" s="249">
        <f>IF(OR(EXACT(J524,"1A"),EXACT(J524,"1B"),EXACT(J524,"1C"),K524=1),3,100)</f>
        <v>3</v>
      </c>
      <c r="AI524" s="249">
        <f>IF(OR(EXACT(J524,"1A"),EXACT(J524,"1B"),EXACT(J524,"1C")),5,100)</f>
        <v>5</v>
      </c>
      <c r="AJ524" s="281"/>
      <c r="AK524" s="274"/>
      <c r="AL524" s="222">
        <v>2</v>
      </c>
      <c r="AM524" s="251"/>
      <c r="AN524" s="222"/>
      <c r="AO524" s="222"/>
      <c r="AQ524" s="264" t="s">
        <v>6780</v>
      </c>
      <c r="AR524" s="253"/>
    </row>
    <row r="525" spans="1:1023" x14ac:dyDescent="0.25">
      <c r="A525" s="273" t="s">
        <v>6782</v>
      </c>
      <c r="B525" s="193">
        <v>525</v>
      </c>
      <c r="C525" s="194" t="s">
        <v>6781</v>
      </c>
      <c r="D525" s="211" t="s">
        <v>6783</v>
      </c>
      <c r="E525" s="255"/>
      <c r="F525" s="222">
        <v>3</v>
      </c>
      <c r="G525" s="211">
        <v>3</v>
      </c>
      <c r="H525" s="211"/>
      <c r="I525" s="367"/>
      <c r="J525" s="411" t="s">
        <v>770</v>
      </c>
      <c r="K525" s="411">
        <v>1</v>
      </c>
      <c r="L525" s="411"/>
      <c r="M525" s="411">
        <v>1</v>
      </c>
      <c r="N525" s="411"/>
      <c r="O525" s="416"/>
      <c r="P525" s="411"/>
      <c r="Q525" s="411"/>
      <c r="R525" s="411"/>
      <c r="S525" s="411"/>
      <c r="T525" s="411"/>
      <c r="U525" s="417"/>
      <c r="V525" s="256">
        <f>IF(O525=1,10,100)</f>
        <v>100</v>
      </c>
      <c r="W525" s="256">
        <f>IF(O525=1,1,IF(O525=2,10,100))</f>
        <v>100</v>
      </c>
      <c r="X525" s="256">
        <f>IF(O525=3,20,100)</f>
        <v>100</v>
      </c>
      <c r="Y525" s="256">
        <f>IF(P525=1,10,100)</f>
        <v>100</v>
      </c>
      <c r="Z525" s="256">
        <f>IF(P525=1,1,IF(P525=2,10,100))</f>
        <v>100</v>
      </c>
      <c r="AA525" s="257">
        <f>IF(OR(EXACT(Q525,"1A"),EXACT(Q525,"1B")),0.1,IF(Q525=2,1,100))</f>
        <v>100</v>
      </c>
      <c r="AB525" s="257">
        <f>IF(OR(EXACT(R525,"1A"),EXACT(R525,"1B")),0.1,IF(R525=2,1,100))</f>
        <v>100</v>
      </c>
      <c r="AC525" s="257">
        <f>IF(OR(EXACT(S525,"1A"),EXACT(S525,"1B")),0.3,IF(S525=2,3,100))</f>
        <v>100</v>
      </c>
      <c r="AF525" s="249">
        <f>IF(OR(OR(EXACT(J525,"1A"),EXACT(J525,"1B"),EXACT(J525,"1C")),K525=1),1,IF(K525=2,10,100))</f>
        <v>1</v>
      </c>
      <c r="AG525" s="249">
        <f>IF(OR(EXACT(J525,"1A"),EXACT(J525,"1B"),EXACT(J525,"1C")),1,IF(J525=2,10,100))</f>
        <v>1</v>
      </c>
      <c r="AH525" s="249">
        <f>IF(OR(EXACT(J525,"1A"),EXACT(J525,"1B"),EXACT(J525,"1C"),K525=1),3,100)</f>
        <v>3</v>
      </c>
      <c r="AI525" s="249">
        <f>IF(OR(EXACT(J525,"1A"),EXACT(J525,"1B"),EXACT(J525,"1C")),5,100)</f>
        <v>5</v>
      </c>
      <c r="AJ525" s="281"/>
      <c r="AK525" s="274"/>
      <c r="AL525" s="222">
        <v>2</v>
      </c>
      <c r="AM525" s="251"/>
      <c r="AN525" s="222"/>
      <c r="AO525" s="222"/>
      <c r="AQ525" s="199" t="s">
        <v>6784</v>
      </c>
      <c r="AR525" s="253"/>
    </row>
    <row r="526" spans="1:1023" x14ac:dyDescent="0.25">
      <c r="A526" s="273" t="s">
        <v>6769</v>
      </c>
      <c r="B526" s="193">
        <v>526</v>
      </c>
      <c r="C526" s="194" t="s">
        <v>6768</v>
      </c>
      <c r="D526" s="211" t="s">
        <v>6794</v>
      </c>
      <c r="E526" s="255"/>
      <c r="F526" s="222">
        <v>4</v>
      </c>
      <c r="G526" s="211">
        <v>4</v>
      </c>
      <c r="H526" s="211">
        <v>4</v>
      </c>
      <c r="I526" s="367"/>
      <c r="J526" s="411" t="s">
        <v>770</v>
      </c>
      <c r="K526" s="411">
        <v>1</v>
      </c>
      <c r="L526" s="411"/>
      <c r="M526" s="411"/>
      <c r="N526" s="411"/>
      <c r="O526" s="416"/>
      <c r="P526" s="411"/>
      <c r="Q526" s="411"/>
      <c r="R526" s="411"/>
      <c r="S526" s="411"/>
      <c r="T526" s="411"/>
      <c r="U526" s="417"/>
      <c r="V526" s="256">
        <f>IF(O526=1,10,100)</f>
        <v>100</v>
      </c>
      <c r="W526" s="256">
        <f>IF(O526=1,1,IF(O526=2,10,100))</f>
        <v>100</v>
      </c>
      <c r="X526" s="256">
        <f>IF(O526=3,20,100)</f>
        <v>100</v>
      </c>
      <c r="Y526" s="256">
        <f>IF(P526=1,10,100)</f>
        <v>100</v>
      </c>
      <c r="Z526" s="256">
        <f>IF(P526=1,1,IF(P526=2,10,100))</f>
        <v>100</v>
      </c>
      <c r="AA526" s="257">
        <f>IF(OR(EXACT(Q526,"1A"),EXACT(Q526,"1B")),0.1,IF(Q526=2,1,100))</f>
        <v>100</v>
      </c>
      <c r="AB526" s="257">
        <f>IF(OR(EXACT(R526,"1A"),EXACT(R526,"1B")),0.1,IF(R526=2,1,100))</f>
        <v>100</v>
      </c>
      <c r="AC526" s="257">
        <f>IF(OR(EXACT(S526,"1A"),EXACT(S526,"1B")),0.3,IF(S526=2,3,100))</f>
        <v>100</v>
      </c>
      <c r="AF526" s="249">
        <f>IF(OR(OR(EXACT(J526,"1A"),EXACT(J526,"1B"),EXACT(J526,"1C")),K526=1),1,IF(K526=2,10,100))</f>
        <v>1</v>
      </c>
      <c r="AG526" s="249">
        <f>IF(OR(EXACT(J526,"1A"),EXACT(J526,"1B"),EXACT(J526,"1C")),1,IF(J526=2,10,100))</f>
        <v>1</v>
      </c>
      <c r="AH526" s="249">
        <f>IF(OR(EXACT(J526,"1A"),EXACT(J526,"1B"),EXACT(J526,"1C"),K526=1),3,100)</f>
        <v>3</v>
      </c>
      <c r="AI526" s="249">
        <f>IF(OR(EXACT(J526,"1A"),EXACT(J526,"1B"),EXACT(J526,"1C")),5,100)</f>
        <v>5</v>
      </c>
      <c r="AJ526" s="281"/>
      <c r="AK526" s="274"/>
      <c r="AL526" s="222"/>
      <c r="AM526" s="251"/>
      <c r="AN526" s="222"/>
      <c r="AO526" s="222"/>
      <c r="AQ526" s="199" t="s">
        <v>6795</v>
      </c>
      <c r="AR526" s="253"/>
    </row>
    <row r="527" spans="1:1023" x14ac:dyDescent="0.25">
      <c r="A527" s="273" t="s">
        <v>6797</v>
      </c>
      <c r="B527" s="193">
        <v>527</v>
      </c>
      <c r="C527" s="194" t="s">
        <v>6796</v>
      </c>
      <c r="D527" s="211" t="s">
        <v>6798</v>
      </c>
      <c r="E527" s="255"/>
      <c r="F527" s="222">
        <v>3</v>
      </c>
      <c r="G527" s="211">
        <v>3</v>
      </c>
      <c r="H527" s="211"/>
      <c r="I527" s="367"/>
      <c r="J527" s="411" t="s">
        <v>770</v>
      </c>
      <c r="K527" s="411">
        <v>1</v>
      </c>
      <c r="L527" s="411"/>
      <c r="M527" s="411"/>
      <c r="N527" s="411"/>
      <c r="O527" s="416"/>
      <c r="P527" s="411"/>
      <c r="Q527" s="411"/>
      <c r="R527" s="411"/>
      <c r="S527" s="411"/>
      <c r="T527" s="411"/>
      <c r="U527" s="417"/>
      <c r="V527" s="256">
        <f>IF(O527=1,10,100)</f>
        <v>100</v>
      </c>
      <c r="W527" s="256">
        <f>IF(O527=1,1,IF(O527=2,10,100))</f>
        <v>100</v>
      </c>
      <c r="X527" s="256">
        <f>IF(O527=3,20,100)</f>
        <v>100</v>
      </c>
      <c r="Y527" s="256">
        <f>IF(P527=1,10,100)</f>
        <v>100</v>
      </c>
      <c r="Z527" s="256">
        <f>IF(P527=1,1,IF(P527=2,10,100))</f>
        <v>100</v>
      </c>
      <c r="AA527" s="257">
        <f>IF(OR(EXACT(Q527,"1A"),EXACT(Q527,"1B")),0.1,IF(Q527=2,1,100))</f>
        <v>100</v>
      </c>
      <c r="AB527" s="257">
        <f>IF(OR(EXACT(R527,"1A"),EXACT(R527,"1B")),0.1,IF(R527=2,1,100))</f>
        <v>100</v>
      </c>
      <c r="AC527" s="257">
        <f>IF(OR(EXACT(S527,"1A"),EXACT(S527,"1B")),0.3,IF(S527=2,3,100))</f>
        <v>100</v>
      </c>
      <c r="AF527" s="249">
        <f>IF(OR(OR(EXACT(J527,"1A"),EXACT(J527,"1B"),EXACT(J527,"1C")),K527=1),1,IF(K527=2,10,100))</f>
        <v>1</v>
      </c>
      <c r="AG527" s="249">
        <f>IF(OR(EXACT(J527,"1A"),EXACT(J527,"1B"),EXACT(J527,"1C")),1,IF(J527=2,10,100))</f>
        <v>1</v>
      </c>
      <c r="AH527" s="249">
        <f>IF(OR(EXACT(J527,"1A"),EXACT(J527,"1B"),EXACT(J527,"1C"),K527=1),3,100)</f>
        <v>3</v>
      </c>
      <c r="AI527" s="249">
        <f>IF(OR(EXACT(J527,"1A"),EXACT(J527,"1B"),EXACT(J527,"1C")),5,100)</f>
        <v>5</v>
      </c>
      <c r="AJ527" s="281"/>
      <c r="AK527" s="274"/>
      <c r="AL527" s="222"/>
      <c r="AM527" s="251"/>
      <c r="AN527" s="222"/>
      <c r="AO527" s="222"/>
      <c r="AQ527" s="199" t="s">
        <v>6799</v>
      </c>
      <c r="AR527" s="253"/>
    </row>
    <row r="528" spans="1:1023" x14ac:dyDescent="0.25">
      <c r="A528" s="273" t="s">
        <v>6801</v>
      </c>
      <c r="B528" s="193">
        <v>528</v>
      </c>
      <c r="C528" s="194" t="s">
        <v>6800</v>
      </c>
      <c r="D528" s="211" t="s">
        <v>6802</v>
      </c>
      <c r="E528" s="255"/>
      <c r="F528" s="222"/>
      <c r="G528" s="211"/>
      <c r="H528" s="211"/>
      <c r="I528" s="367"/>
      <c r="J528" s="411" t="s">
        <v>6460</v>
      </c>
      <c r="K528" s="411">
        <v>1</v>
      </c>
      <c r="L528" s="411"/>
      <c r="M528" s="411"/>
      <c r="N528" s="411"/>
      <c r="O528" s="416"/>
      <c r="P528" s="411"/>
      <c r="Q528" s="411"/>
      <c r="R528" s="411"/>
      <c r="S528" s="411"/>
      <c r="T528" s="411"/>
      <c r="U528" s="417"/>
      <c r="V528" s="256">
        <f>IF(O528=1,10,100)</f>
        <v>100</v>
      </c>
      <c r="W528" s="256">
        <f>IF(O528=1,1,IF(O528=2,10,100))</f>
        <v>100</v>
      </c>
      <c r="X528" s="256">
        <f>IF(O528=3,20,100)</f>
        <v>100</v>
      </c>
      <c r="Y528" s="256">
        <f>IF(P528=1,10,100)</f>
        <v>100</v>
      </c>
      <c r="Z528" s="256">
        <f>IF(P528=1,1,IF(P528=2,10,100))</f>
        <v>100</v>
      </c>
      <c r="AA528" s="257">
        <f>IF(OR(EXACT(Q528,"1A"),EXACT(Q528,"1B")),0.1,IF(Q528=2,1,100))</f>
        <v>100</v>
      </c>
      <c r="AB528" s="257">
        <f>IF(OR(EXACT(R528,"1A"),EXACT(R528,"1B")),0.1,IF(R528=2,1,100))</f>
        <v>100</v>
      </c>
      <c r="AC528" s="257">
        <f>IF(OR(EXACT(S528,"1A"),EXACT(S528,"1B")),0.3,IF(S528=2,3,100))</f>
        <v>100</v>
      </c>
      <c r="AF528" s="249">
        <f>IF(OR(OR(EXACT(J528,"1A"),EXACT(J528,"1B"),EXACT(J528,"1C")),K528=1),1,IF(K528=2,10,100))</f>
        <v>1</v>
      </c>
      <c r="AG528" s="249">
        <f>IF(OR(EXACT(J528,"1A"),EXACT(J528,"1B"),EXACT(J528,"1C")),1,IF(J528=2,10,100))</f>
        <v>100</v>
      </c>
      <c r="AH528" s="249">
        <f>IF(OR(EXACT(J528,"1A"),EXACT(J528,"1B"),EXACT(J528,"1C"),K528=1),3,100)</f>
        <v>3</v>
      </c>
      <c r="AI528" s="249">
        <f>IF(OR(EXACT(J528,"1A"),EXACT(J528,"1B"),EXACT(J528,"1C")),5,100)</f>
        <v>100</v>
      </c>
      <c r="AJ528" s="281"/>
      <c r="AK528" s="274"/>
      <c r="AL528" s="222"/>
      <c r="AM528" s="251"/>
      <c r="AN528" s="222"/>
      <c r="AO528" s="222"/>
      <c r="AQ528" s="199" t="s">
        <v>803</v>
      </c>
      <c r="AR528" s="253"/>
    </row>
    <row r="529" spans="1:44" ht="30" x14ac:dyDescent="0.25">
      <c r="A529" s="273" t="s">
        <v>6787</v>
      </c>
      <c r="B529" s="193">
        <v>529</v>
      </c>
      <c r="C529" s="194" t="s">
        <v>6785</v>
      </c>
      <c r="D529" s="211" t="s">
        <v>6786</v>
      </c>
      <c r="E529" s="255"/>
      <c r="F529" s="222"/>
      <c r="G529" s="211"/>
      <c r="H529" s="211"/>
      <c r="I529" s="367"/>
      <c r="J529" s="411"/>
      <c r="K529" s="411"/>
      <c r="L529" s="411"/>
      <c r="M529" s="411"/>
      <c r="N529" s="411"/>
      <c r="O529" s="416"/>
      <c r="P529" s="411"/>
      <c r="Q529" s="411"/>
      <c r="R529" s="411"/>
      <c r="S529" s="411"/>
      <c r="T529" s="411"/>
      <c r="U529" s="417"/>
      <c r="V529" s="256">
        <f>IF(O529=1,10,100)</f>
        <v>100</v>
      </c>
      <c r="W529" s="256">
        <f>IF(O529=1,1,IF(O529=2,10,100))</f>
        <v>100</v>
      </c>
      <c r="X529" s="256">
        <f>IF(O529=3,20,100)</f>
        <v>100</v>
      </c>
      <c r="Y529" s="256">
        <f>IF(P529=1,10,100)</f>
        <v>100</v>
      </c>
      <c r="Z529" s="256">
        <f>IF(P529=1,1,IF(P529=2,10,100))</f>
        <v>100</v>
      </c>
      <c r="AA529" s="257">
        <f>IF(OR(EXACT(Q529,"1A"),EXACT(Q529,"1B")),0.1,IF(Q529=2,1,100))</f>
        <v>100</v>
      </c>
      <c r="AB529" s="257">
        <f>IF(OR(EXACT(R529,"1A"),EXACT(R529,"1B")),0.1,IF(R529=2,1,100))</f>
        <v>100</v>
      </c>
      <c r="AC529" s="257">
        <f>IF(OR(EXACT(S529,"1A"),EXACT(S529,"1B")),0.3,IF(S529=2,3,100))</f>
        <v>100</v>
      </c>
      <c r="AF529" s="249">
        <f>IF(OR(OR(EXACT(J529,"1A"),EXACT(J529,"1B"),EXACT(J529,"1C")),K529=1),1,IF(K529=2,10,100))</f>
        <v>100</v>
      </c>
      <c r="AG529" s="249">
        <f>IF(OR(EXACT(J529,"1A"),EXACT(J529,"1B"),EXACT(J529,"1C")),1,IF(J529=2,10,100))</f>
        <v>100</v>
      </c>
      <c r="AH529" s="249">
        <f>IF(OR(EXACT(J529,"1A"),EXACT(J529,"1B"),EXACT(J529,"1C"),K529=1),3,100)</f>
        <v>100</v>
      </c>
      <c r="AI529" s="249">
        <f>IF(OR(EXACT(J529,"1A"),EXACT(J529,"1B"),EXACT(J529,"1C")),5,100)</f>
        <v>100</v>
      </c>
      <c r="AJ529" s="281"/>
      <c r="AK529" s="274"/>
      <c r="AL529" s="222"/>
      <c r="AM529" s="251"/>
      <c r="AN529" s="222"/>
      <c r="AO529" s="222"/>
      <c r="AQ529" s="264" t="s">
        <v>6788</v>
      </c>
      <c r="AR529" s="253"/>
    </row>
    <row r="530" spans="1:44" x14ac:dyDescent="0.25">
      <c r="A530" s="273" t="s">
        <v>6789</v>
      </c>
      <c r="B530" s="193">
        <v>530</v>
      </c>
      <c r="C530" s="261" t="s">
        <v>26172</v>
      </c>
      <c r="D530" s="211" t="s">
        <v>6790</v>
      </c>
      <c r="E530" s="255"/>
      <c r="F530" s="222">
        <v>4</v>
      </c>
      <c r="G530" s="211">
        <v>4</v>
      </c>
      <c r="H530" s="211"/>
      <c r="I530" s="367"/>
      <c r="J530" s="411" t="s">
        <v>770</v>
      </c>
      <c r="K530" s="411">
        <v>1</v>
      </c>
      <c r="L530" s="411"/>
      <c r="M530" s="411"/>
      <c r="N530" s="411"/>
      <c r="O530" s="416"/>
      <c r="P530" s="411"/>
      <c r="Q530" s="411"/>
      <c r="R530" s="411"/>
      <c r="S530" s="411"/>
      <c r="T530" s="411"/>
      <c r="U530" s="417"/>
      <c r="V530" s="256">
        <f>IF(O530=1,10,100)</f>
        <v>100</v>
      </c>
      <c r="W530" s="256">
        <f>IF(O530=1,1,IF(O530=2,10,100))</f>
        <v>100</v>
      </c>
      <c r="X530" s="256">
        <f>IF(O530=3,20,100)</f>
        <v>100</v>
      </c>
      <c r="Y530" s="256">
        <f>IF(P530=1,10,100)</f>
        <v>100</v>
      </c>
      <c r="Z530" s="256">
        <f>IF(P530=1,1,IF(P530=2,10,100))</f>
        <v>100</v>
      </c>
      <c r="AA530" s="257">
        <f>IF(OR(EXACT(Q530,"1A"),EXACT(Q530,"1B")),0.1,IF(Q530=2,1,100))</f>
        <v>100</v>
      </c>
      <c r="AB530" s="257">
        <f>IF(OR(EXACT(R530,"1A"),EXACT(R530,"1B")),0.1,IF(R530=2,1,100))</f>
        <v>100</v>
      </c>
      <c r="AC530" s="257">
        <f>IF(OR(EXACT(S530,"1A"),EXACT(S530,"1B")),0.3,IF(S530=2,3,100))</f>
        <v>100</v>
      </c>
      <c r="AF530" s="249">
        <f>IF(OR(OR(EXACT(J530,"1A"),EXACT(J530,"1B"),EXACT(J530,"1C")),K530=1),1,IF(K530=2,10,100))</f>
        <v>1</v>
      </c>
      <c r="AG530" s="249">
        <f>IF(OR(EXACT(J530,"1A"),EXACT(J530,"1B"),EXACT(J530,"1C")),1,IF(J530=2,10,100))</f>
        <v>1</v>
      </c>
      <c r="AH530" s="249">
        <f>IF(OR(EXACT(J530,"1A"),EXACT(J530,"1B"),EXACT(J530,"1C"),K530=1),3,100)</f>
        <v>3</v>
      </c>
      <c r="AI530" s="249">
        <f>IF(OR(EXACT(J530,"1A"),EXACT(J530,"1B"),EXACT(J530,"1C")),5,100)</f>
        <v>5</v>
      </c>
      <c r="AJ530" s="281"/>
      <c r="AK530" s="274"/>
      <c r="AL530" s="222"/>
      <c r="AM530" s="251"/>
      <c r="AN530" s="222"/>
      <c r="AO530" s="222"/>
      <c r="AQ530" s="264" t="s">
        <v>803</v>
      </c>
      <c r="AR530" s="253"/>
    </row>
    <row r="531" spans="1:44" x14ac:dyDescent="0.25">
      <c r="A531" s="273" t="s">
        <v>6791</v>
      </c>
      <c r="B531" s="193">
        <v>531</v>
      </c>
      <c r="C531" s="261" t="s">
        <v>26173</v>
      </c>
      <c r="D531" s="211" t="s">
        <v>6792</v>
      </c>
      <c r="E531" s="255"/>
      <c r="F531" s="222">
        <v>4</v>
      </c>
      <c r="G531" s="211">
        <v>4</v>
      </c>
      <c r="H531" s="211"/>
      <c r="I531" s="367"/>
      <c r="J531" s="411"/>
      <c r="K531" s="411"/>
      <c r="L531" s="411"/>
      <c r="M531" s="411"/>
      <c r="N531" s="411"/>
      <c r="O531" s="416"/>
      <c r="P531" s="411"/>
      <c r="Q531" s="411"/>
      <c r="R531" s="411"/>
      <c r="S531" s="411"/>
      <c r="T531" s="411"/>
      <c r="U531" s="417"/>
      <c r="V531" s="256">
        <f>IF(O531=1,10,100)</f>
        <v>100</v>
      </c>
      <c r="W531" s="256">
        <f>IF(O531=1,1,IF(O531=2,10,100))</f>
        <v>100</v>
      </c>
      <c r="X531" s="256">
        <f>IF(O531=3,20,100)</f>
        <v>100</v>
      </c>
      <c r="Y531" s="256">
        <f>IF(P531=1,10,100)</f>
        <v>100</v>
      </c>
      <c r="Z531" s="256">
        <f>IF(P531=1,1,IF(P531=2,10,100))</f>
        <v>100</v>
      </c>
      <c r="AA531" s="257">
        <f>IF(OR(EXACT(Q531,"1A"),EXACT(Q531,"1B")),0.1,IF(Q531=2,1,100))</f>
        <v>100</v>
      </c>
      <c r="AB531" s="257">
        <f>IF(OR(EXACT(R531,"1A"),EXACT(R531,"1B")),0.1,IF(R531=2,1,100))</f>
        <v>100</v>
      </c>
      <c r="AC531" s="257">
        <f>IF(OR(EXACT(S531,"1A"),EXACT(S531,"1B")),0.3,IF(S531=2,3,100))</f>
        <v>100</v>
      </c>
      <c r="AF531" s="249">
        <f>IF(OR(OR(EXACT(J531,"1A"),EXACT(J531,"1B"),EXACT(J531,"1C")),K531=1),1,IF(K531=2,10,100))</f>
        <v>100</v>
      </c>
      <c r="AG531" s="249">
        <f>IF(OR(EXACT(J531,"1A"),EXACT(J531,"1B"),EXACT(J531,"1C")),1,IF(J531=2,10,100))</f>
        <v>100</v>
      </c>
      <c r="AH531" s="249">
        <f>IF(OR(EXACT(J531,"1A"),EXACT(J531,"1B"),EXACT(J531,"1C"),K531=1),3,100)</f>
        <v>100</v>
      </c>
      <c r="AI531" s="249">
        <f>IF(OR(EXACT(J531,"1A"),EXACT(J531,"1B"),EXACT(J531,"1C")),5,100)</f>
        <v>100</v>
      </c>
      <c r="AJ531" s="281"/>
      <c r="AK531" s="274"/>
      <c r="AL531" s="222"/>
      <c r="AM531" s="251"/>
      <c r="AN531" s="222"/>
      <c r="AO531" s="222"/>
      <c r="AQ531" s="199" t="s">
        <v>6793</v>
      </c>
      <c r="AR531" s="253"/>
    </row>
    <row r="532" spans="1:44" ht="30" x14ac:dyDescent="0.25">
      <c r="A532" s="273" t="s">
        <v>6807</v>
      </c>
      <c r="B532" s="193">
        <v>532</v>
      </c>
      <c r="C532" s="194" t="s">
        <v>6806</v>
      </c>
      <c r="D532" s="211" t="s">
        <v>6808</v>
      </c>
      <c r="E532" s="255"/>
      <c r="F532" s="222"/>
      <c r="G532" s="211"/>
      <c r="H532" s="211"/>
      <c r="I532" s="367"/>
      <c r="J532" s="411"/>
      <c r="K532" s="411"/>
      <c r="L532" s="411"/>
      <c r="M532" s="411"/>
      <c r="N532" s="411"/>
      <c r="O532" s="416"/>
      <c r="P532" s="411"/>
      <c r="Q532" s="411"/>
      <c r="R532" s="411"/>
      <c r="S532" s="411"/>
      <c r="T532" s="411"/>
      <c r="U532" s="417"/>
      <c r="V532" s="256">
        <f>IF(O532=1,10,100)</f>
        <v>100</v>
      </c>
      <c r="W532" s="256">
        <f>IF(O532=1,1,IF(O532=2,10,100))</f>
        <v>100</v>
      </c>
      <c r="X532" s="256">
        <f>IF(O532=3,20,100)</f>
        <v>100</v>
      </c>
      <c r="Y532" s="256">
        <f>IF(P532=1,10,100)</f>
        <v>100</v>
      </c>
      <c r="Z532" s="256">
        <f>IF(P532=1,1,IF(P532=2,10,100))</f>
        <v>100</v>
      </c>
      <c r="AA532" s="257">
        <f>IF(OR(EXACT(Q532,"1A"),EXACT(Q532,"1B")),0.1,IF(Q532=2,1,100))</f>
        <v>100</v>
      </c>
      <c r="AB532" s="257">
        <f>IF(OR(EXACT(R532,"1A"),EXACT(R532,"1B")),0.1,IF(R532=2,1,100))</f>
        <v>100</v>
      </c>
      <c r="AC532" s="257">
        <f>IF(OR(EXACT(S532,"1A"),EXACT(S532,"1B")),0.3,IF(S532=2,3,100))</f>
        <v>100</v>
      </c>
      <c r="AF532" s="249">
        <f>IF(OR(OR(EXACT(J532,"1A"),EXACT(J532,"1B"),EXACT(J532,"1C")),K532=1),1,IF(K532=2,10,100))</f>
        <v>100</v>
      </c>
      <c r="AG532" s="249">
        <f>IF(OR(EXACT(J532,"1A"),EXACT(J532,"1B"),EXACT(J532,"1C")),1,IF(J532=2,10,100))</f>
        <v>100</v>
      </c>
      <c r="AH532" s="249">
        <f>IF(OR(EXACT(J532,"1A"),EXACT(J532,"1B"),EXACT(J532,"1C"),K532=1),3,100)</f>
        <v>100</v>
      </c>
      <c r="AI532" s="249">
        <f>IF(OR(EXACT(J532,"1A"),EXACT(J532,"1B"),EXACT(J532,"1C")),5,100)</f>
        <v>100</v>
      </c>
      <c r="AJ532" s="281"/>
      <c r="AK532" s="274"/>
      <c r="AL532" s="222"/>
      <c r="AM532" s="251"/>
      <c r="AN532" s="222"/>
      <c r="AO532" s="222"/>
      <c r="AQ532" s="199" t="s">
        <v>6809</v>
      </c>
      <c r="AR532" s="253"/>
    </row>
    <row r="533" spans="1:44" ht="43.5" x14ac:dyDescent="0.25">
      <c r="A533" s="192" t="s">
        <v>6804</v>
      </c>
      <c r="B533" s="193">
        <v>533</v>
      </c>
      <c r="C533" s="192" t="s">
        <v>6803</v>
      </c>
      <c r="D533" s="209" t="s">
        <v>6805</v>
      </c>
      <c r="F533" s="220">
        <v>4</v>
      </c>
      <c r="I533" s="367"/>
      <c r="J533" s="409">
        <v>2</v>
      </c>
      <c r="K533" s="409">
        <v>2</v>
      </c>
      <c r="L533" s="409">
        <v>1</v>
      </c>
      <c r="V533" s="256">
        <f>IF(O533=1,10,100)</f>
        <v>100</v>
      </c>
      <c r="W533" s="256">
        <f>IF(O533=1,1,IF(O533=2,10,100))</f>
        <v>100</v>
      </c>
      <c r="X533" s="256">
        <f>IF(O533=3,20,100)</f>
        <v>100</v>
      </c>
      <c r="Y533" s="256">
        <f>IF(P533=1,10,100)</f>
        <v>100</v>
      </c>
      <c r="Z533" s="256">
        <f>IF(P533=1,1,IF(P533=2,10,100))</f>
        <v>100</v>
      </c>
      <c r="AA533" s="257">
        <f>IF(OR(EXACT(Q533,"1A"),EXACT(Q533,"1B")),0.1,IF(Q533=2,1,100))</f>
        <v>100</v>
      </c>
      <c r="AB533" s="257">
        <f>IF(OR(EXACT(R533,"1A"),EXACT(R533,"1B")),0.1,IF(R533=2,1,100))</f>
        <v>100</v>
      </c>
      <c r="AC533" s="257">
        <f>IF(OR(EXACT(S533,"1A"),EXACT(S533,"1B")),0.3,IF(S533=2,3,100))</f>
        <v>100</v>
      </c>
      <c r="AF533" s="249">
        <f>IF(OR(OR(EXACT(J533,"1A"),EXACT(J533,"1B"),EXACT(J533,"1C")),K533=1),1,IF(K533=2,10,100))</f>
        <v>10</v>
      </c>
      <c r="AG533" s="249">
        <f>IF(OR(EXACT(J533,"1A"),EXACT(J533,"1B"),EXACT(J533,"1C")),1,IF(J533=2,10,100))</f>
        <v>10</v>
      </c>
      <c r="AH533" s="249">
        <f>IF(OR(EXACT(J533,"1A"),EXACT(J533,"1B"),EXACT(J533,"1C"),K533=1),3,100)</f>
        <v>100</v>
      </c>
      <c r="AI533" s="249">
        <f>IF(OR(EXACT(J533,"1A"),EXACT(J533,"1B"),EXACT(J533,"1C")),5,100)</f>
        <v>100</v>
      </c>
      <c r="AJ533" s="281"/>
      <c r="AM533" s="251"/>
      <c r="AQ533" s="199" t="s">
        <v>803</v>
      </c>
    </row>
    <row r="534" spans="1:44" ht="45" x14ac:dyDescent="0.25">
      <c r="A534" s="192" t="s">
        <v>6811</v>
      </c>
      <c r="B534" s="193">
        <v>534</v>
      </c>
      <c r="C534" s="192" t="s">
        <v>6810</v>
      </c>
      <c r="D534" s="209" t="s">
        <v>6812</v>
      </c>
      <c r="F534" s="220">
        <v>4</v>
      </c>
      <c r="G534" s="209">
        <v>3</v>
      </c>
      <c r="I534" s="367"/>
      <c r="J534" s="409">
        <v>2</v>
      </c>
      <c r="K534" s="409">
        <v>2</v>
      </c>
      <c r="L534" s="409">
        <v>1</v>
      </c>
      <c r="N534" s="409">
        <v>1</v>
      </c>
      <c r="V534" s="256">
        <f>IF(O534=1,10,100)</f>
        <v>100</v>
      </c>
      <c r="W534" s="256">
        <f>IF(O534=1,1,IF(O534=2,10,100))</f>
        <v>100</v>
      </c>
      <c r="X534" s="256">
        <f>IF(O534=3,20,100)</f>
        <v>100</v>
      </c>
      <c r="Y534" s="256">
        <f>IF(P534=1,10,100)</f>
        <v>100</v>
      </c>
      <c r="Z534" s="256">
        <f>IF(P534=1,1,IF(P534=2,10,100))</f>
        <v>100</v>
      </c>
      <c r="AA534" s="257">
        <f>IF(OR(EXACT(Q534,"1A"),EXACT(Q534,"1B")),0.1,IF(Q534=2,1,100))</f>
        <v>100</v>
      </c>
      <c r="AB534" s="257">
        <f>IF(OR(EXACT(R534,"1A"),EXACT(R534,"1B")),0.1,IF(R534=2,1,100))</f>
        <v>100</v>
      </c>
      <c r="AC534" s="257">
        <f>IF(OR(EXACT(S534,"1A"),EXACT(S534,"1B")),0.3,IF(S534=2,3,100))</f>
        <v>100</v>
      </c>
      <c r="AF534" s="249">
        <f>IF(OR(OR(EXACT(J534,"1A"),EXACT(J534,"1B"),EXACT(J534,"1C")),K534=1),1,IF(K534=2,10,100))</f>
        <v>10</v>
      </c>
      <c r="AG534" s="249">
        <f>IF(OR(EXACT(J534,"1A"),EXACT(J534,"1B"),EXACT(J534,"1C")),1,IF(J534=2,10,100))</f>
        <v>10</v>
      </c>
      <c r="AH534" s="249">
        <f>IF(OR(EXACT(J534,"1A"),EXACT(J534,"1B"),EXACT(J534,"1C"),K534=1),3,100)</f>
        <v>100</v>
      </c>
      <c r="AI534" s="249">
        <f>IF(OR(EXACT(J534,"1A"),EXACT(J534,"1B"),EXACT(J534,"1C")),5,100)</f>
        <v>100</v>
      </c>
      <c r="AJ534" s="281"/>
      <c r="AL534" s="220">
        <v>3</v>
      </c>
      <c r="AM534" s="251"/>
      <c r="AQ534" s="267" t="s">
        <v>6813</v>
      </c>
    </row>
    <row r="535" spans="1:44" ht="30" x14ac:dyDescent="0.25">
      <c r="A535" s="192" t="s">
        <v>25519</v>
      </c>
      <c r="B535" s="193">
        <v>535</v>
      </c>
      <c r="C535" s="192" t="s">
        <v>25520</v>
      </c>
      <c r="D535" s="209" t="s">
        <v>25521</v>
      </c>
      <c r="I535" s="367">
        <v>4.4000000000000004</v>
      </c>
      <c r="V535" s="256">
        <f>IF(O535=1,10,100)</f>
        <v>100</v>
      </c>
      <c r="W535" s="256">
        <f>IF(O535=1,1,IF(O535=2,10,100))</f>
        <v>100</v>
      </c>
      <c r="X535" s="256">
        <f>IF(O535=3,20,100)</f>
        <v>100</v>
      </c>
      <c r="Y535" s="256">
        <f>IF(P535=1,10,100)</f>
        <v>100</v>
      </c>
      <c r="Z535" s="256">
        <f>IF(P535=1,1,IF(P535=2,10,100))</f>
        <v>100</v>
      </c>
      <c r="AA535" s="257">
        <f>IF(OR(EXACT(Q535,"1A"),EXACT(Q535,"1B")),0.1,IF(Q535=2,1,100))</f>
        <v>100</v>
      </c>
      <c r="AB535" s="257">
        <f>IF(OR(EXACT(R535,"1A"),EXACT(R535,"1B")),0.1,IF(R535=2,1,100))</f>
        <v>100</v>
      </c>
      <c r="AC535" s="257">
        <f>IF(OR(EXACT(S535,"1A"),EXACT(S535,"1B")),0.3,IF(S535=2,3,100))</f>
        <v>100</v>
      </c>
      <c r="AF535" s="249">
        <f>IF(OR(OR(EXACT(J535,"1A"),EXACT(J535,"1B"),EXACT(J535,"1C")),K535=1),1,IF(K535=2,10,100))</f>
        <v>100</v>
      </c>
      <c r="AG535" s="249">
        <f>IF(OR(EXACT(J535,"1A"),EXACT(J535,"1B"),EXACT(J535,"1C")),1,IF(J535=2,10,100))</f>
        <v>100</v>
      </c>
      <c r="AH535" s="249">
        <f>IF(OR(EXACT(J535,"1A"),EXACT(J535,"1B"),EXACT(J535,"1C"),K535=1),3,100)</f>
        <v>100</v>
      </c>
      <c r="AI535" s="249">
        <f>IF(OR(EXACT(J535,"1A"),EXACT(J535,"1B"),EXACT(J535,"1C")),5,100)</f>
        <v>100</v>
      </c>
      <c r="AJ535" s="263" t="s">
        <v>26174</v>
      </c>
      <c r="AK535" s="220">
        <v>1</v>
      </c>
      <c r="AL535" s="220">
        <v>1</v>
      </c>
      <c r="AM535" s="251"/>
      <c r="AN535" s="220">
        <v>1</v>
      </c>
      <c r="AO535" s="220">
        <v>1</v>
      </c>
      <c r="AQ535" s="199" t="s">
        <v>779</v>
      </c>
    </row>
    <row r="536" spans="1:44" x14ac:dyDescent="0.25">
      <c r="A536" s="192" t="s">
        <v>25535</v>
      </c>
      <c r="B536" s="193">
        <v>536</v>
      </c>
      <c r="C536" s="261" t="s">
        <v>26175</v>
      </c>
      <c r="D536" s="209" t="s">
        <v>25536</v>
      </c>
      <c r="E536" s="253" t="s">
        <v>789</v>
      </c>
      <c r="I536" s="367"/>
      <c r="N536" s="409">
        <v>1</v>
      </c>
      <c r="V536" s="256">
        <f>IF(O536=1,10,100)</f>
        <v>100</v>
      </c>
      <c r="W536" s="256">
        <f>IF(O536=1,1,IF(O536=2,10,100))</f>
        <v>100</v>
      </c>
      <c r="X536" s="256">
        <f>IF(O536=3,20,100)</f>
        <v>100</v>
      </c>
      <c r="Y536" s="256">
        <f>IF(P536=1,10,100)</f>
        <v>100</v>
      </c>
      <c r="Z536" s="256">
        <f>IF(P536=1,1,IF(P536=2,10,100))</f>
        <v>100</v>
      </c>
      <c r="AA536" s="257">
        <f>IF(OR(EXACT(Q536,"1A"),EXACT(Q536,"1B")),0.1,IF(Q536=2,1,100))</f>
        <v>100</v>
      </c>
      <c r="AB536" s="257">
        <f>IF(OR(EXACT(R536,"1A"),EXACT(R536,"1B")),0.1,IF(R536=2,1,100))</f>
        <v>100</v>
      </c>
      <c r="AC536" s="257">
        <f>IF(OR(EXACT(S536,"1A"),EXACT(S536,"1B")),0.3,IF(S536=2,3,100))</f>
        <v>100</v>
      </c>
      <c r="AF536" s="249">
        <f>IF(OR(OR(EXACT(J536,"1A"),EXACT(J536,"1B"),EXACT(J536,"1C")),K536=1),1,IF(K536=2,10,100))</f>
        <v>100</v>
      </c>
      <c r="AG536" s="249">
        <f>IF(OR(EXACT(J536,"1A"),EXACT(J536,"1B"),EXACT(J536,"1C")),1,IF(J536=2,10,100))</f>
        <v>100</v>
      </c>
      <c r="AH536" s="249">
        <f>IF(OR(EXACT(J536,"1A"),EXACT(J536,"1B"),EXACT(J536,"1C"),K536=1),3,100)</f>
        <v>100</v>
      </c>
      <c r="AI536" s="249">
        <f>IF(OR(EXACT(J536,"1A"),EXACT(J536,"1B"),EXACT(J536,"1C")),5,100)</f>
        <v>100</v>
      </c>
      <c r="AJ536" s="281"/>
      <c r="AM536" s="251"/>
      <c r="AQ536" s="199" t="s">
        <v>25537</v>
      </c>
    </row>
    <row r="537" spans="1:44" ht="45" x14ac:dyDescent="0.25">
      <c r="A537" s="204" t="s">
        <v>25538</v>
      </c>
      <c r="B537" s="193">
        <v>537</v>
      </c>
      <c r="C537" s="261" t="s">
        <v>26176</v>
      </c>
      <c r="D537" s="209" t="s">
        <v>25539</v>
      </c>
      <c r="E537" s="253" t="s">
        <v>789</v>
      </c>
      <c r="F537" s="220">
        <v>4</v>
      </c>
      <c r="I537" s="367"/>
      <c r="N537" s="409">
        <v>1</v>
      </c>
      <c r="V537" s="256">
        <f>IF(O537=1,10,100)</f>
        <v>100</v>
      </c>
      <c r="W537" s="256">
        <f>IF(O537=1,1,IF(O537=2,10,100))</f>
        <v>100</v>
      </c>
      <c r="X537" s="256">
        <f>IF(O537=3,20,100)</f>
        <v>100</v>
      </c>
      <c r="Y537" s="256">
        <f>IF(P537=1,10,100)</f>
        <v>100</v>
      </c>
      <c r="Z537" s="256">
        <f>IF(P537=1,1,IF(P537=2,10,100))</f>
        <v>100</v>
      </c>
      <c r="AA537" s="257">
        <f>IF(OR(EXACT(Q537,"1A"),EXACT(Q537,"1B")),0.1,IF(Q537=2,1,100))</f>
        <v>100</v>
      </c>
      <c r="AB537" s="257">
        <f>IF(OR(EXACT(R537,"1A"),EXACT(R537,"1B")),0.1,IF(R537=2,1,100))</f>
        <v>100</v>
      </c>
      <c r="AC537" s="257">
        <f>IF(OR(EXACT(S537,"1A"),EXACT(S537,"1B")),0.3,IF(S537=2,3,100))</f>
        <v>100</v>
      </c>
      <c r="AF537" s="249">
        <f>IF(OR(OR(EXACT(J537,"1A"),EXACT(J537,"1B"),EXACT(J537,"1C")),K537=1),1,IF(K537=2,10,100))</f>
        <v>100</v>
      </c>
      <c r="AG537" s="249">
        <f>IF(OR(EXACT(J537,"1A"),EXACT(J537,"1B"),EXACT(J537,"1C")),1,IF(J537=2,10,100))</f>
        <v>100</v>
      </c>
      <c r="AH537" s="249">
        <f>IF(OR(EXACT(J537,"1A"),EXACT(J537,"1B"),EXACT(J537,"1C"),K537=1),3,100)</f>
        <v>100</v>
      </c>
      <c r="AI537" s="249">
        <f>IF(OR(EXACT(J537,"1A"),EXACT(J537,"1B"),EXACT(J537,"1C")),5,100)</f>
        <v>100</v>
      </c>
      <c r="AJ537" s="281"/>
      <c r="AL537" s="220">
        <v>2</v>
      </c>
      <c r="AM537" s="251"/>
      <c r="AQ537" s="199" t="s">
        <v>25540</v>
      </c>
    </row>
    <row r="538" spans="1:44" x14ac:dyDescent="0.25">
      <c r="A538" s="204" t="s">
        <v>13130</v>
      </c>
      <c r="B538" s="193">
        <v>538</v>
      </c>
      <c r="C538" s="192" t="s">
        <v>13128</v>
      </c>
      <c r="D538" s="209" t="s">
        <v>13129</v>
      </c>
      <c r="F538" s="220">
        <v>4</v>
      </c>
      <c r="I538" s="367"/>
      <c r="J538" s="409" t="s">
        <v>770</v>
      </c>
      <c r="K538" s="409">
        <v>1</v>
      </c>
      <c r="V538" s="256">
        <f>IF(O538=1,10,100)</f>
        <v>100</v>
      </c>
      <c r="W538" s="256">
        <f>IF(O538=1,1,IF(O538=2,10,100))</f>
        <v>100</v>
      </c>
      <c r="X538" s="256">
        <f>IF(O538=3,20,100)</f>
        <v>100</v>
      </c>
      <c r="Y538" s="256">
        <f>IF(P538=1,10,100)</f>
        <v>100</v>
      </c>
      <c r="Z538" s="256">
        <f>IF(P538=1,1,IF(P538=2,10,100))</f>
        <v>100</v>
      </c>
      <c r="AA538" s="257">
        <f>IF(OR(EXACT(Q538,"1A"),EXACT(Q538,"1B")),0.1,IF(Q538=2,1,100))</f>
        <v>100</v>
      </c>
      <c r="AB538" s="257">
        <f>IF(OR(EXACT(R538,"1A"),EXACT(R538,"1B")),0.1,IF(R538=2,1,100))</f>
        <v>100</v>
      </c>
      <c r="AC538" s="257">
        <f>IF(OR(EXACT(S538,"1A"),EXACT(S538,"1B")),0.3,IF(S538=2,3,100))</f>
        <v>100</v>
      </c>
      <c r="AF538" s="249">
        <f>IF(OR(OR(EXACT(J538,"1A"),EXACT(J538,"1B"),EXACT(J538,"1C")),K538=1),1,IF(K538=2,10,100))</f>
        <v>1</v>
      </c>
      <c r="AG538" s="249">
        <f>IF(OR(EXACT(J538,"1A"),EXACT(J538,"1B"),EXACT(J538,"1C")),1,IF(J538=2,10,100))</f>
        <v>1</v>
      </c>
      <c r="AH538" s="249">
        <f>IF(OR(EXACT(J538,"1A"),EXACT(J538,"1B"),EXACT(J538,"1C"),K538=1),3,100)</f>
        <v>3</v>
      </c>
      <c r="AI538" s="249">
        <f>IF(OR(EXACT(J538,"1A"),EXACT(J538,"1B"),EXACT(J538,"1C")),5,100)</f>
        <v>5</v>
      </c>
      <c r="AJ538" s="281"/>
      <c r="AL538" s="221">
        <v>2</v>
      </c>
      <c r="AM538" s="251"/>
      <c r="AQ538" s="199" t="s">
        <v>25541</v>
      </c>
    </row>
    <row r="539" spans="1:44" x14ac:dyDescent="0.25">
      <c r="A539" s="204" t="s">
        <v>25542</v>
      </c>
      <c r="B539" s="193">
        <v>539</v>
      </c>
      <c r="C539" s="261" t="s">
        <v>26177</v>
      </c>
      <c r="D539" s="209" t="s">
        <v>26178</v>
      </c>
      <c r="I539" s="367"/>
      <c r="N539" s="409">
        <v>1</v>
      </c>
      <c r="V539" s="256">
        <f>IF(O539=1,10,100)</f>
        <v>100</v>
      </c>
      <c r="W539" s="256">
        <f>IF(O539=1,1,IF(O539=2,10,100))</f>
        <v>100</v>
      </c>
      <c r="X539" s="256">
        <f>IF(O539=3,20,100)</f>
        <v>100</v>
      </c>
      <c r="Y539" s="256">
        <f>IF(P539=1,10,100)</f>
        <v>100</v>
      </c>
      <c r="Z539" s="256">
        <f>IF(P539=1,1,IF(P539=2,10,100))</f>
        <v>100</v>
      </c>
      <c r="AA539" s="257">
        <f>IF(OR(EXACT(Q539,"1A"),EXACT(Q539,"1B")),0.1,IF(Q539=2,1,100))</f>
        <v>100</v>
      </c>
      <c r="AB539" s="257">
        <f>IF(OR(EXACT(R539,"1A"),EXACT(R539,"1B")),0.1,IF(R539=2,1,100))</f>
        <v>100</v>
      </c>
      <c r="AC539" s="257">
        <f>IF(OR(EXACT(S539,"1A"),EXACT(S539,"1B")),0.3,IF(S539=2,3,100))</f>
        <v>100</v>
      </c>
      <c r="AF539" s="249">
        <f>IF(OR(OR(EXACT(J539,"1A"),EXACT(J539,"1B"),EXACT(J539,"1C")),K539=1),1,IF(K539=2,10,100))</f>
        <v>100</v>
      </c>
      <c r="AG539" s="249">
        <f>IF(OR(EXACT(J539,"1A"),EXACT(J539,"1B"),EXACT(J539,"1C")),1,IF(J539=2,10,100))</f>
        <v>100</v>
      </c>
      <c r="AH539" s="249">
        <f>IF(OR(EXACT(J539,"1A"),EXACT(J539,"1B"),EXACT(J539,"1C"),K539=1),3,100)</f>
        <v>100</v>
      </c>
      <c r="AI539" s="249">
        <f>IF(OR(EXACT(J539,"1A"),EXACT(J539,"1B"),EXACT(J539,"1C")),5,100)</f>
        <v>100</v>
      </c>
      <c r="AJ539" s="281"/>
      <c r="AM539" s="251"/>
      <c r="AQ539" s="199" t="s">
        <v>25543</v>
      </c>
    </row>
    <row r="540" spans="1:44" x14ac:dyDescent="0.25">
      <c r="A540" s="204" t="s">
        <v>25544</v>
      </c>
      <c r="B540" s="193">
        <v>540</v>
      </c>
      <c r="C540" s="192" t="s">
        <v>25545</v>
      </c>
      <c r="D540" s="209" t="s">
        <v>25546</v>
      </c>
      <c r="E540" s="253" t="s">
        <v>789</v>
      </c>
      <c r="I540" s="367"/>
      <c r="J540" s="409">
        <v>2</v>
      </c>
      <c r="K540" s="409">
        <v>2</v>
      </c>
      <c r="N540" s="409">
        <v>1</v>
      </c>
      <c r="O540" s="409">
        <v>3</v>
      </c>
      <c r="V540" s="256">
        <f>IF(O540=1,10,100)</f>
        <v>100</v>
      </c>
      <c r="W540" s="256">
        <f>IF(O540=1,1,IF(O540=2,10,100))</f>
        <v>100</v>
      </c>
      <c r="X540" s="256">
        <f>IF(O540=3,20,100)</f>
        <v>20</v>
      </c>
      <c r="Y540" s="256">
        <f>IF(P540=1,10,100)</f>
        <v>100</v>
      </c>
      <c r="Z540" s="256">
        <f>IF(P540=1,1,IF(P540=2,10,100))</f>
        <v>100</v>
      </c>
      <c r="AA540" s="257">
        <f>IF(OR(EXACT(Q540,"1A"),EXACT(Q540,"1B")),0.1,IF(Q540=2,1,100))</f>
        <v>100</v>
      </c>
      <c r="AB540" s="257">
        <f>IF(OR(EXACT(R540,"1A"),EXACT(R540,"1B")),0.1,IF(R540=2,1,100))</f>
        <v>100</v>
      </c>
      <c r="AC540" s="257">
        <f>IF(OR(EXACT(S540,"1A"),EXACT(S540,"1B")),0.3,IF(S540=2,3,100))</f>
        <v>100</v>
      </c>
      <c r="AF540" s="249">
        <f>IF(OR(OR(EXACT(J540,"1A"),EXACT(J540,"1B"),EXACT(J540,"1C")),K540=1),1,IF(K540=2,10,100))</f>
        <v>10</v>
      </c>
      <c r="AG540" s="249">
        <f>IF(OR(EXACT(J540,"1A"),EXACT(J540,"1B"),EXACT(J540,"1C")),1,IF(J540=2,10,100))</f>
        <v>10</v>
      </c>
      <c r="AH540" s="249">
        <f>IF(OR(EXACT(J540,"1A"),EXACT(J540,"1B"),EXACT(J540,"1C"),K540=1),3,100)</f>
        <v>100</v>
      </c>
      <c r="AI540" s="249">
        <f>IF(OR(EXACT(J540,"1A"),EXACT(J540,"1B"),EXACT(J540,"1C")),5,100)</f>
        <v>100</v>
      </c>
      <c r="AJ540" s="281"/>
      <c r="AM540" s="251"/>
      <c r="AQ540" s="199" t="s">
        <v>25547</v>
      </c>
    </row>
    <row r="541" spans="1:44" x14ac:dyDescent="0.25">
      <c r="A541" s="204" t="s">
        <v>25548</v>
      </c>
      <c r="B541" s="193">
        <v>541</v>
      </c>
      <c r="C541" s="261" t="s">
        <v>26179</v>
      </c>
      <c r="D541" s="209" t="s">
        <v>25549</v>
      </c>
      <c r="F541" s="220">
        <v>4</v>
      </c>
      <c r="I541" s="367"/>
      <c r="J541" s="409">
        <v>2</v>
      </c>
      <c r="K541" s="409">
        <v>2</v>
      </c>
      <c r="V541" s="256">
        <f>IF(O541=1,10,100)</f>
        <v>100</v>
      </c>
      <c r="W541" s="256">
        <f>IF(O541=1,1,IF(O541=2,10,100))</f>
        <v>100</v>
      </c>
      <c r="X541" s="256">
        <f>IF(O541=3,20,100)</f>
        <v>100</v>
      </c>
      <c r="Y541" s="256">
        <f>IF(P541=1,10,100)</f>
        <v>100</v>
      </c>
      <c r="Z541" s="256">
        <f>IF(P541=1,1,IF(P541=2,10,100))</f>
        <v>100</v>
      </c>
      <c r="AA541" s="257">
        <f>IF(OR(EXACT(Q541,"1A"),EXACT(Q541,"1B")),0.1,IF(Q541=2,1,100))</f>
        <v>100</v>
      </c>
      <c r="AB541" s="257">
        <f>IF(OR(EXACT(R541,"1A"),EXACT(R541,"1B")),0.1,IF(R541=2,1,100))</f>
        <v>100</v>
      </c>
      <c r="AC541" s="257">
        <f>IF(OR(EXACT(S541,"1A"),EXACT(S541,"1B")),0.3,IF(S541=2,3,100))</f>
        <v>100</v>
      </c>
      <c r="AF541" s="249">
        <f>IF(OR(OR(EXACT(J541,"1A"),EXACT(J541,"1B"),EXACT(J541,"1C")),K541=1),1,IF(K541=2,10,100))</f>
        <v>10</v>
      </c>
      <c r="AG541" s="249">
        <f>IF(OR(EXACT(J541,"1A"),EXACT(J541,"1B"),EXACT(J541,"1C")),1,IF(J541=2,10,100))</f>
        <v>10</v>
      </c>
      <c r="AH541" s="249">
        <f>IF(OR(EXACT(J541,"1A"),EXACT(J541,"1B"),EXACT(J541,"1C"),K541=1),3,100)</f>
        <v>100</v>
      </c>
      <c r="AI541" s="249">
        <f>IF(OR(EXACT(J541,"1A"),EXACT(J541,"1B"),EXACT(J541,"1C")),5,100)</f>
        <v>100</v>
      </c>
      <c r="AJ541" s="281"/>
      <c r="AM541" s="251"/>
      <c r="AQ541" s="199" t="s">
        <v>25550</v>
      </c>
    </row>
    <row r="542" spans="1:44" x14ac:dyDescent="0.25">
      <c r="A542" s="205" t="s">
        <v>25551</v>
      </c>
      <c r="B542" s="193">
        <v>542</v>
      </c>
      <c r="C542" s="261" t="s">
        <v>26180</v>
      </c>
      <c r="D542" s="209" t="s">
        <v>25552</v>
      </c>
      <c r="E542" s="253" t="s">
        <v>172</v>
      </c>
      <c r="I542" s="367"/>
      <c r="M542" s="409">
        <v>1</v>
      </c>
      <c r="V542" s="256">
        <f>IF(O542=1,10,100)</f>
        <v>100</v>
      </c>
      <c r="W542" s="256">
        <f>IF(O542=1,1,IF(O542=2,10,100))</f>
        <v>100</v>
      </c>
      <c r="X542" s="256">
        <f>IF(O542=3,20,100)</f>
        <v>100</v>
      </c>
      <c r="Y542" s="256">
        <f>IF(P542=1,10,100)</f>
        <v>100</v>
      </c>
      <c r="Z542" s="256">
        <f>IF(P542=1,1,IF(P542=2,10,100))</f>
        <v>100</v>
      </c>
      <c r="AA542" s="257">
        <f>IF(OR(EXACT(Q542,"1A"),EXACT(Q542,"1B")),0.1,IF(Q542=2,1,100))</f>
        <v>100</v>
      </c>
      <c r="AB542" s="257">
        <f>IF(OR(EXACT(R542,"1A"),EXACT(R542,"1B")),0.1,IF(R542=2,1,100))</f>
        <v>100</v>
      </c>
      <c r="AC542" s="257">
        <f>IF(OR(EXACT(S542,"1A"),EXACT(S542,"1B")),0.3,IF(S542=2,3,100))</f>
        <v>100</v>
      </c>
      <c r="AF542" s="249">
        <f>IF(OR(OR(EXACT(J542,"1A"),EXACT(J542,"1B"),EXACT(J542,"1C")),K542=1),1,IF(K542=2,10,100))</f>
        <v>100</v>
      </c>
      <c r="AG542" s="249">
        <f>IF(OR(EXACT(J542,"1A"),EXACT(J542,"1B"),EXACT(J542,"1C")),1,IF(J542=2,10,100))</f>
        <v>100</v>
      </c>
      <c r="AH542" s="249">
        <f>IF(OR(EXACT(J542,"1A"),EXACT(J542,"1B"),EXACT(J542,"1C"),K542=1),3,100)</f>
        <v>100</v>
      </c>
      <c r="AI542" s="249">
        <f>IF(OR(EXACT(J542,"1A"),EXACT(J542,"1B"),EXACT(J542,"1C")),5,100)</f>
        <v>100</v>
      </c>
      <c r="AJ542" s="281"/>
      <c r="AM542" s="251"/>
      <c r="AQ542" s="199" t="s">
        <v>25553</v>
      </c>
    </row>
    <row r="543" spans="1:44" x14ac:dyDescent="0.25">
      <c r="A543" s="204" t="s">
        <v>25554</v>
      </c>
      <c r="B543" s="193">
        <v>543</v>
      </c>
      <c r="C543" s="261" t="s">
        <v>26181</v>
      </c>
      <c r="D543" s="209" t="s">
        <v>25555</v>
      </c>
      <c r="E543" s="253" t="s">
        <v>789</v>
      </c>
      <c r="I543" s="367">
        <v>66.7</v>
      </c>
      <c r="J543" s="409">
        <v>2</v>
      </c>
      <c r="L543" s="409">
        <v>1</v>
      </c>
      <c r="N543" s="409">
        <v>1</v>
      </c>
      <c r="V543" s="256">
        <f>IF(O543=1,10,100)</f>
        <v>100</v>
      </c>
      <c r="W543" s="256">
        <f>IF(O543=1,1,IF(O543=2,10,100))</f>
        <v>100</v>
      </c>
      <c r="X543" s="256">
        <f>IF(O543=3,20,100)</f>
        <v>100</v>
      </c>
      <c r="Y543" s="256">
        <f>IF(P543=1,10,100)</f>
        <v>100</v>
      </c>
      <c r="Z543" s="256">
        <f>IF(P543=1,1,IF(P543=2,10,100))</f>
        <v>100</v>
      </c>
      <c r="AA543" s="257">
        <f>IF(OR(EXACT(Q543,"1A"),EXACT(Q543,"1B")),0.1,IF(Q543=2,1,100))</f>
        <v>100</v>
      </c>
      <c r="AB543" s="257">
        <f>IF(OR(EXACT(R543,"1A"),EXACT(R543,"1B")),0.1,IF(R543=2,1,100))</f>
        <v>100</v>
      </c>
      <c r="AC543" s="257">
        <f>IF(OR(EXACT(S543,"1A"),EXACT(S543,"1B")),0.3,IF(S543=2,3,100))</f>
        <v>100</v>
      </c>
      <c r="AF543" s="249">
        <f>IF(OR(OR(EXACT(J543,"1A"),EXACT(J543,"1B"),EXACT(J543,"1C")),K543=1),1,IF(K543=2,10,100))</f>
        <v>100</v>
      </c>
      <c r="AG543" s="249">
        <f>IF(OR(EXACT(J543,"1A"),EXACT(J543,"1B"),EXACT(J543,"1C")),1,IF(J543=2,10,100))</f>
        <v>10</v>
      </c>
      <c r="AH543" s="249">
        <f>IF(OR(EXACT(J543,"1A"),EXACT(J543,"1B"),EXACT(J543,"1C"),K543=1),3,100)</f>
        <v>100</v>
      </c>
      <c r="AI543" s="249">
        <f>IF(OR(EXACT(J543,"1A"),EXACT(J543,"1B"),EXACT(J543,"1C")),5,100)</f>
        <v>100</v>
      </c>
      <c r="AJ543" s="263" t="s">
        <v>26100</v>
      </c>
      <c r="AK543" s="220">
        <v>1</v>
      </c>
      <c r="AL543" s="220">
        <v>1</v>
      </c>
      <c r="AM543" s="251"/>
      <c r="AQ543" s="199" t="s">
        <v>26182</v>
      </c>
    </row>
    <row r="544" spans="1:44" x14ac:dyDescent="0.25">
      <c r="A544" s="204" t="s">
        <v>25556</v>
      </c>
      <c r="B544" s="193">
        <v>544</v>
      </c>
      <c r="C544" s="261" t="s">
        <v>26183</v>
      </c>
      <c r="D544" s="209" t="s">
        <v>25557</v>
      </c>
      <c r="E544" s="253" t="s">
        <v>789</v>
      </c>
      <c r="I544" s="367"/>
      <c r="N544" s="409">
        <v>1</v>
      </c>
      <c r="V544" s="256">
        <f>IF(O544=1,10,100)</f>
        <v>100</v>
      </c>
      <c r="W544" s="256">
        <f>IF(O544=1,1,IF(O544=2,10,100))</f>
        <v>100</v>
      </c>
      <c r="X544" s="256">
        <f>IF(O544=3,20,100)</f>
        <v>100</v>
      </c>
      <c r="Y544" s="256">
        <f>IF(P544=1,10,100)</f>
        <v>100</v>
      </c>
      <c r="Z544" s="256">
        <f>IF(P544=1,1,IF(P544=2,10,100))</f>
        <v>100</v>
      </c>
      <c r="AA544" s="257">
        <f>IF(OR(EXACT(Q544,"1A"),EXACT(Q544,"1B")),0.1,IF(Q544=2,1,100))</f>
        <v>100</v>
      </c>
      <c r="AB544" s="257">
        <f>IF(OR(EXACT(R544,"1A"),EXACT(R544,"1B")),0.1,IF(R544=2,1,100))</f>
        <v>100</v>
      </c>
      <c r="AC544" s="257">
        <f>IF(OR(EXACT(S544,"1A"),EXACT(S544,"1B")),0.3,IF(S544=2,3,100))</f>
        <v>100</v>
      </c>
      <c r="AF544" s="249">
        <f>IF(OR(OR(EXACT(J544,"1A"),EXACT(J544,"1B"),EXACT(J544,"1C")),K544=1),1,IF(K544=2,10,100))</f>
        <v>100</v>
      </c>
      <c r="AG544" s="249">
        <f>IF(OR(EXACT(J544,"1A"),EXACT(J544,"1B"),EXACT(J544,"1C")),1,IF(J544=2,10,100))</f>
        <v>100</v>
      </c>
      <c r="AH544" s="249">
        <f>IF(OR(EXACT(J544,"1A"),EXACT(J544,"1B"),EXACT(J544,"1C"),K544=1),3,100)</f>
        <v>100</v>
      </c>
      <c r="AI544" s="249">
        <f>IF(OR(EXACT(J544,"1A"),EXACT(J544,"1B"),EXACT(J544,"1C")),5,100)</f>
        <v>100</v>
      </c>
      <c r="AJ544" s="281"/>
      <c r="AM544" s="251"/>
      <c r="AQ544" s="199" t="s">
        <v>25558</v>
      </c>
    </row>
    <row r="545" spans="1:1023" x14ac:dyDescent="0.25">
      <c r="A545" s="204" t="s">
        <v>25559</v>
      </c>
      <c r="B545" s="193">
        <v>545</v>
      </c>
      <c r="C545" s="261" t="s">
        <v>26184</v>
      </c>
      <c r="D545" s="209" t="s">
        <v>25560</v>
      </c>
      <c r="E545" s="253" t="s">
        <v>789</v>
      </c>
      <c r="I545" s="367"/>
      <c r="N545" s="409">
        <v>1</v>
      </c>
      <c r="V545" s="256">
        <f>IF(O545=1,10,100)</f>
        <v>100</v>
      </c>
      <c r="W545" s="256">
        <f>IF(O545=1,1,IF(O545=2,10,100))</f>
        <v>100</v>
      </c>
      <c r="X545" s="256">
        <f>IF(O545=3,20,100)</f>
        <v>100</v>
      </c>
      <c r="Y545" s="256">
        <f>IF(P545=1,10,100)</f>
        <v>100</v>
      </c>
      <c r="Z545" s="256">
        <f>IF(P545=1,1,IF(P545=2,10,100))</f>
        <v>100</v>
      </c>
      <c r="AA545" s="257">
        <f>IF(OR(EXACT(Q545,"1A"),EXACT(Q545,"1B")),0.1,IF(Q545=2,1,100))</f>
        <v>100</v>
      </c>
      <c r="AB545" s="257">
        <f>IF(OR(EXACT(R545,"1A"),EXACT(R545,"1B")),0.1,IF(R545=2,1,100))</f>
        <v>100</v>
      </c>
      <c r="AC545" s="257">
        <f>IF(OR(EXACT(S545,"1A"),EXACT(S545,"1B")),0.3,IF(S545=2,3,100))</f>
        <v>100</v>
      </c>
      <c r="AF545" s="249">
        <f>IF(OR(OR(EXACT(J545,"1A"),EXACT(J545,"1B"),EXACT(J545,"1C")),K545=1),1,IF(K545=2,10,100))</f>
        <v>100</v>
      </c>
      <c r="AG545" s="249">
        <f>IF(OR(EXACT(J545,"1A"),EXACT(J545,"1B"),EXACT(J545,"1C")),1,IF(J545=2,10,100))</f>
        <v>100</v>
      </c>
      <c r="AH545" s="249">
        <f>IF(OR(EXACT(J545,"1A"),EXACT(J545,"1B"),EXACT(J545,"1C"),K545=1),3,100)</f>
        <v>100</v>
      </c>
      <c r="AI545" s="249">
        <f>IF(OR(EXACT(J545,"1A"),EXACT(J545,"1B"),EXACT(J545,"1C")),5,100)</f>
        <v>100</v>
      </c>
      <c r="AJ545" s="281"/>
      <c r="AM545" s="251"/>
      <c r="AQ545" s="199" t="s">
        <v>25561</v>
      </c>
    </row>
    <row r="546" spans="1:1023" x14ac:dyDescent="0.25">
      <c r="A546" s="204" t="s">
        <v>25562</v>
      </c>
      <c r="B546" s="193">
        <v>546</v>
      </c>
      <c r="C546" s="261" t="s">
        <v>26185</v>
      </c>
      <c r="D546" s="209" t="s">
        <v>25563</v>
      </c>
      <c r="E546" s="253" t="s">
        <v>1398</v>
      </c>
      <c r="F546" s="220">
        <v>4</v>
      </c>
      <c r="H546" s="209">
        <v>4</v>
      </c>
      <c r="I546" s="367">
        <v>17.632000000000001</v>
      </c>
      <c r="O546" s="409">
        <v>2</v>
      </c>
      <c r="V546" s="256">
        <f>IF(O546=1,10,100)</f>
        <v>100</v>
      </c>
      <c r="W546" s="256">
        <f>IF(O546=1,1,IF(O546=2,10,100))</f>
        <v>10</v>
      </c>
      <c r="X546" s="256">
        <f>IF(O546=3,20,100)</f>
        <v>100</v>
      </c>
      <c r="Y546" s="256">
        <f>IF(P546=1,10,100)</f>
        <v>100</v>
      </c>
      <c r="Z546" s="256">
        <f>IF(P546=1,1,IF(P546=2,10,100))</f>
        <v>100</v>
      </c>
      <c r="AA546" s="257">
        <f>IF(OR(EXACT(Q546,"1A"),EXACT(Q546,"1B")),0.1,IF(Q546=2,1,100))</f>
        <v>100</v>
      </c>
      <c r="AB546" s="257">
        <f>IF(OR(EXACT(R546,"1A"),EXACT(R546,"1B")),0.1,IF(R546=2,1,100))</f>
        <v>100</v>
      </c>
      <c r="AC546" s="257">
        <f>IF(OR(EXACT(S546,"1A"),EXACT(S546,"1B")),0.3,IF(S546=2,3,100))</f>
        <v>100</v>
      </c>
      <c r="AF546" s="249">
        <f>IF(OR(OR(EXACT(J546,"1A"),EXACT(J546,"1B"),EXACT(J546,"1C")),K546=1),1,IF(K546=2,10,100))</f>
        <v>100</v>
      </c>
      <c r="AG546" s="249">
        <f>IF(OR(EXACT(J546,"1A"),EXACT(J546,"1B"),EXACT(J546,"1C")),1,IF(J546=2,10,100))</f>
        <v>100</v>
      </c>
      <c r="AH546" s="249">
        <f>IF(OR(EXACT(J546,"1A"),EXACT(J546,"1B"),EXACT(J546,"1C"),K546=1),3,100)</f>
        <v>100</v>
      </c>
      <c r="AI546" s="249">
        <f>IF(OR(EXACT(J546,"1A"),EXACT(J546,"1B"),EXACT(J546,"1C")),5,100)</f>
        <v>100</v>
      </c>
      <c r="AJ546" s="263" t="s">
        <v>26186</v>
      </c>
      <c r="AM546" s="251"/>
      <c r="AQ546" s="199" t="s">
        <v>779</v>
      </c>
    </row>
    <row r="547" spans="1:1023" x14ac:dyDescent="0.25">
      <c r="A547" s="206" t="s">
        <v>25565</v>
      </c>
      <c r="B547" s="193">
        <v>547</v>
      </c>
      <c r="C547" s="261" t="s">
        <v>26187</v>
      </c>
      <c r="D547" s="209" t="s">
        <v>25564</v>
      </c>
      <c r="E547" s="288" t="s">
        <v>789</v>
      </c>
      <c r="I547" s="367"/>
      <c r="V547" s="256">
        <f>IF(O547=1,10,100)</f>
        <v>100</v>
      </c>
      <c r="W547" s="256">
        <f>IF(O547=1,1,IF(O547=2,10,100))</f>
        <v>100</v>
      </c>
      <c r="X547" s="256">
        <f>IF(O547=3,20,100)</f>
        <v>100</v>
      </c>
      <c r="Y547" s="256">
        <f>IF(P547=1,10,100)</f>
        <v>100</v>
      </c>
      <c r="Z547" s="256">
        <f>IF(P547=1,1,IF(P547=2,10,100))</f>
        <v>100</v>
      </c>
      <c r="AA547" s="257">
        <f>IF(OR(EXACT(Q547,"1A"),EXACT(Q547,"1B")),0.1,IF(Q547=2,1,100))</f>
        <v>100</v>
      </c>
      <c r="AB547" s="257">
        <f>IF(OR(EXACT(R547,"1A"),EXACT(R547,"1B")),0.1,IF(R547=2,1,100))</f>
        <v>100</v>
      </c>
      <c r="AC547" s="257">
        <f>IF(OR(EXACT(S547,"1A"),EXACT(S547,"1B")),0.3,IF(S547=2,3,100))</f>
        <v>100</v>
      </c>
      <c r="AF547" s="249">
        <f>IF(OR(OR(EXACT(J547,"1A"),EXACT(J547,"1B"),EXACT(J547,"1C")),K547=1),1,IF(K547=2,10,100))</f>
        <v>100</v>
      </c>
      <c r="AG547" s="249">
        <f>IF(OR(EXACT(J547,"1A"),EXACT(J547,"1B"),EXACT(J547,"1C")),1,IF(J547=2,10,100))</f>
        <v>100</v>
      </c>
      <c r="AH547" s="249">
        <f>IF(OR(EXACT(J547,"1A"),EXACT(J547,"1B"),EXACT(J547,"1C"),K547=1),3,100)</f>
        <v>100</v>
      </c>
      <c r="AI547" s="249">
        <f>IF(OR(EXACT(J547,"1A"),EXACT(J547,"1B"),EXACT(J547,"1C")),5,100)</f>
        <v>100</v>
      </c>
      <c r="AJ547" s="281"/>
      <c r="AM547" s="251"/>
      <c r="AQ547" s="267" t="s">
        <v>25566</v>
      </c>
    </row>
    <row r="548" spans="1:1023" x14ac:dyDescent="0.25">
      <c r="A548" s="204" t="s">
        <v>25567</v>
      </c>
      <c r="B548" s="193">
        <v>548</v>
      </c>
      <c r="C548" s="192" t="s">
        <v>25568</v>
      </c>
      <c r="D548" s="209" t="s">
        <v>25569</v>
      </c>
      <c r="E548" s="253" t="s">
        <v>1398</v>
      </c>
      <c r="I548" s="367">
        <v>110.19</v>
      </c>
      <c r="K548" s="409">
        <v>2</v>
      </c>
      <c r="V548" s="256">
        <f>IF(O548=1,10,100)</f>
        <v>100</v>
      </c>
      <c r="W548" s="256">
        <f>IF(O548=1,1,IF(O548=2,10,100))</f>
        <v>100</v>
      </c>
      <c r="X548" s="256">
        <f>IF(O548=3,20,100)</f>
        <v>100</v>
      </c>
      <c r="Y548" s="256">
        <f>IF(P548=1,10,100)</f>
        <v>100</v>
      </c>
      <c r="Z548" s="256">
        <f>IF(P548=1,1,IF(P548=2,10,100))</f>
        <v>100</v>
      </c>
      <c r="AA548" s="257">
        <f>IF(OR(EXACT(Q548,"1A"),EXACT(Q548,"1B")),0.1,IF(Q548=2,1,100))</f>
        <v>100</v>
      </c>
      <c r="AB548" s="257">
        <f>IF(OR(EXACT(R548,"1A"),EXACT(R548,"1B")),0.1,IF(R548=2,1,100))</f>
        <v>100</v>
      </c>
      <c r="AC548" s="257">
        <f>IF(OR(EXACT(S548,"1A"),EXACT(S548,"1B")),0.3,IF(S548=2,3,100))</f>
        <v>100</v>
      </c>
      <c r="AF548" s="249">
        <f>IF(OR(OR(EXACT(J548,"1A"),EXACT(J548,"1B"),EXACT(J548,"1C")),K548=1),1,IF(K548=2,10,100))</f>
        <v>10</v>
      </c>
      <c r="AG548" s="249">
        <f>IF(OR(EXACT(J548,"1A"),EXACT(J548,"1B"),EXACT(J548,"1C")),1,IF(J548=2,10,100))</f>
        <v>100</v>
      </c>
      <c r="AH548" s="249">
        <f>IF(OR(EXACT(J548,"1A"),EXACT(J548,"1B"),EXACT(J548,"1C"),K548=1),3,100)</f>
        <v>100</v>
      </c>
      <c r="AI548" s="249">
        <f>IF(OR(EXACT(J548,"1A"),EXACT(J548,"1B"),EXACT(J548,"1C")),5,100)</f>
        <v>100</v>
      </c>
      <c r="AJ548" s="263" t="s">
        <v>25591</v>
      </c>
      <c r="AK548" s="220">
        <v>1</v>
      </c>
      <c r="AL548" s="220">
        <v>1</v>
      </c>
      <c r="AM548" s="251"/>
      <c r="AO548" s="220">
        <v>1</v>
      </c>
      <c r="AQ548" s="199" t="s">
        <v>25570</v>
      </c>
    </row>
    <row r="549" spans="1:1023" x14ac:dyDescent="0.25">
      <c r="A549" s="204" t="s">
        <v>25571</v>
      </c>
      <c r="B549" s="193">
        <v>549</v>
      </c>
      <c r="C549" s="261" t="s">
        <v>26188</v>
      </c>
      <c r="D549" s="209" t="s">
        <v>25572</v>
      </c>
      <c r="F549" s="220">
        <v>4</v>
      </c>
      <c r="I549" s="367"/>
      <c r="L549" s="409">
        <v>1</v>
      </c>
      <c r="Q549" s="409">
        <v>2</v>
      </c>
      <c r="R549" s="409">
        <v>2</v>
      </c>
      <c r="V549" s="256">
        <f>IF(O549=1,10,100)</f>
        <v>100</v>
      </c>
      <c r="W549" s="256">
        <f>IF(O549=1,1,IF(O549=2,10,100))</f>
        <v>100</v>
      </c>
      <c r="X549" s="256">
        <f>IF(O549=3,20,100)</f>
        <v>100</v>
      </c>
      <c r="Y549" s="256">
        <f>IF(P549=1,10,100)</f>
        <v>100</v>
      </c>
      <c r="Z549" s="256">
        <f>IF(P549=1,1,IF(P549=2,10,100))</f>
        <v>100</v>
      </c>
      <c r="AA549" s="257">
        <f>IF(OR(EXACT(Q549,"1A"),EXACT(Q549,"1B")),0.1,IF(Q549=2,1,100))</f>
        <v>1</v>
      </c>
      <c r="AB549" s="257">
        <f>IF(OR(EXACT(R549,"1A"),EXACT(R549,"1B")),0.1,IF(R549=2,1,100))</f>
        <v>1</v>
      </c>
      <c r="AC549" s="257">
        <f>IF(OR(EXACT(S549,"1A"),EXACT(S549,"1B")),0.3,IF(S549=2,3,100))</f>
        <v>100</v>
      </c>
      <c r="AF549" s="249">
        <f>IF(OR(OR(EXACT(J549,"1A"),EXACT(J549,"1B"),EXACT(J549,"1C")),K549=1),1,IF(K549=2,10,100))</f>
        <v>100</v>
      </c>
      <c r="AG549" s="249">
        <f>IF(OR(EXACT(J549,"1A"),EXACT(J549,"1B"),EXACT(J549,"1C")),1,IF(J549=2,10,100))</f>
        <v>100</v>
      </c>
      <c r="AH549" s="249">
        <f>IF(OR(EXACT(J549,"1A"),EXACT(J549,"1B"),EXACT(J549,"1C"),K549=1),3,100)</f>
        <v>100</v>
      </c>
      <c r="AI549" s="249">
        <f>IF(OR(EXACT(J549,"1A"),EXACT(J549,"1B"),EXACT(J549,"1C")),5,100)</f>
        <v>100</v>
      </c>
      <c r="AJ549" s="281"/>
      <c r="AM549" s="251"/>
      <c r="AQ549" s="199" t="s">
        <v>25573</v>
      </c>
    </row>
    <row r="550" spans="1:1023" x14ac:dyDescent="0.25">
      <c r="A550" s="261" t="s">
        <v>2666</v>
      </c>
      <c r="B550" s="193">
        <v>550</v>
      </c>
      <c r="C550" s="197" t="s">
        <v>25492</v>
      </c>
      <c r="D550" s="214" t="s">
        <v>21350</v>
      </c>
      <c r="E550" s="136"/>
      <c r="F550" s="238">
        <v>4</v>
      </c>
      <c r="G550" s="214"/>
      <c r="H550" s="209">
        <v>1</v>
      </c>
      <c r="I550" s="367">
        <v>3.5000000000000003E-2</v>
      </c>
      <c r="J550" s="412">
        <v>2</v>
      </c>
      <c r="K550" s="412">
        <v>2</v>
      </c>
      <c r="L550" s="409">
        <v>1</v>
      </c>
      <c r="M550" s="409">
        <v>1</v>
      </c>
      <c r="N550" s="161"/>
      <c r="O550" s="413">
        <v>3</v>
      </c>
      <c r="R550" s="161"/>
      <c r="S550" s="161"/>
      <c r="T550" s="161"/>
      <c r="U550" s="414"/>
      <c r="V550" s="256">
        <f>IF(O550=1,10,100)</f>
        <v>100</v>
      </c>
      <c r="W550" s="256">
        <f>IF(O550=1,1,IF(O550=2,10,100))</f>
        <v>100</v>
      </c>
      <c r="X550" s="256">
        <f>IF(O550=3,20,100)</f>
        <v>20</v>
      </c>
      <c r="Y550" s="256">
        <f>IF(P550=1,10,100)</f>
        <v>100</v>
      </c>
      <c r="Z550" s="256">
        <f>IF(P550=1,1,IF(P550=2,10,100))</f>
        <v>100</v>
      </c>
      <c r="AA550" s="257">
        <f>IF(OR(EXACT(Q550,"1A"),EXACT(Q550,"1B")),0.1,IF(Q550=2,1,100))</f>
        <v>100</v>
      </c>
      <c r="AB550" s="257">
        <f>IF(OR(EXACT(R550,"1A"),EXACT(R550,"1B")),0.1,IF(R550=2,1,100))</f>
        <v>100</v>
      </c>
      <c r="AC550" s="257">
        <f>IF(OR(EXACT(S550,"1A"),EXACT(S550,"1B")),0.3,IF(S550=2,3,100))</f>
        <v>100</v>
      </c>
      <c r="AD550" s="262">
        <v>0.5</v>
      </c>
      <c r="AE550" s="262">
        <v>0.5</v>
      </c>
      <c r="AF550" s="249">
        <f>IF(OR(OR(EXACT(J550,"1A"),EXACT(J550,"1B"),EXACT(J550,"1C")),K550=1),1,IF(K550=2,10,100))</f>
        <v>10</v>
      </c>
      <c r="AG550" s="249">
        <f>IF(OR(EXACT(J550,"1A"),EXACT(J550,"1B"),EXACT(J550,"1C")),1,IF(J550=2,10,100))</f>
        <v>10</v>
      </c>
      <c r="AH550" s="249">
        <f>IF(OR(EXACT(J550,"1A"),EXACT(J550,"1B"),EXACT(J550,"1C"),K550=1),3,100)</f>
        <v>100</v>
      </c>
      <c r="AI550" s="249">
        <f>IF(OR(EXACT(J550,"1A"),EXACT(J550,"1B"),EXACT(J550,"1C")),5,100)</f>
        <v>100</v>
      </c>
      <c r="AJ550" s="263" t="s">
        <v>26189</v>
      </c>
      <c r="AK550" s="136"/>
      <c r="AL550" s="136"/>
      <c r="AM550" s="251"/>
      <c r="AN550" s="136"/>
      <c r="AO550" s="136"/>
      <c r="AQ550" s="264" t="s">
        <v>25493</v>
      </c>
      <c r="AS550" s="136"/>
      <c r="AT550" s="136"/>
      <c r="AU550" s="136"/>
      <c r="AV550" s="136"/>
      <c r="AW550" s="136"/>
      <c r="AX550" s="136"/>
      <c r="AY550" s="136"/>
      <c r="AZ550" s="136"/>
      <c r="BA550" s="136"/>
      <c r="BB550" s="136"/>
      <c r="BC550" s="136"/>
      <c r="BD550" s="136"/>
      <c r="BE550" s="136"/>
      <c r="BF550" s="136"/>
      <c r="BG550" s="136"/>
      <c r="BH550" s="136"/>
      <c r="BI550" s="136"/>
      <c r="BJ550" s="136"/>
      <c r="BK550" s="136"/>
      <c r="BL550" s="136"/>
      <c r="BM550" s="136"/>
      <c r="BN550" s="136"/>
      <c r="BO550" s="136"/>
      <c r="BP550" s="136"/>
      <c r="BQ550" s="136"/>
      <c r="BR550" s="136"/>
      <c r="BS550" s="136"/>
      <c r="BT550" s="136"/>
      <c r="BU550" s="136"/>
      <c r="BV550" s="136"/>
      <c r="BW550" s="136"/>
      <c r="BX550" s="136"/>
      <c r="BY550" s="136"/>
      <c r="BZ550" s="136"/>
      <c r="CA550" s="136"/>
      <c r="CB550" s="136"/>
      <c r="CC550" s="136"/>
      <c r="CD550" s="136"/>
      <c r="CE550" s="136"/>
      <c r="CF550" s="136"/>
      <c r="CG550" s="136"/>
      <c r="CH550" s="136"/>
      <c r="CI550" s="136"/>
      <c r="CJ550" s="136"/>
      <c r="CK550" s="136"/>
      <c r="CL550" s="136"/>
      <c r="CM550" s="136"/>
      <c r="CN550" s="136"/>
      <c r="CO550" s="136"/>
      <c r="CP550" s="136"/>
      <c r="CQ550" s="136"/>
      <c r="CR550" s="136"/>
      <c r="CS550" s="136"/>
      <c r="CT550" s="136"/>
      <c r="CU550" s="136"/>
      <c r="CV550" s="136"/>
      <c r="CW550" s="136"/>
      <c r="CX550" s="136"/>
      <c r="CY550" s="136"/>
      <c r="CZ550" s="136"/>
      <c r="DA550" s="136"/>
      <c r="DB550" s="136"/>
      <c r="DC550" s="136"/>
      <c r="DD550" s="136"/>
      <c r="DE550" s="136"/>
      <c r="DF550" s="136"/>
      <c r="DG550" s="136"/>
      <c r="DH550" s="136"/>
      <c r="DI550" s="136"/>
      <c r="DJ550" s="136"/>
      <c r="DK550" s="136"/>
      <c r="DL550" s="136"/>
      <c r="DM550" s="136"/>
      <c r="DN550" s="136"/>
      <c r="DO550" s="136"/>
      <c r="DP550" s="136"/>
      <c r="DQ550" s="136"/>
      <c r="DR550" s="136"/>
      <c r="DS550" s="136"/>
      <c r="DT550" s="136"/>
      <c r="DU550" s="136"/>
      <c r="DV550" s="136"/>
      <c r="DW550" s="136"/>
      <c r="DX550" s="136"/>
      <c r="DY550" s="136"/>
      <c r="DZ550" s="136"/>
      <c r="EA550" s="136"/>
      <c r="EB550" s="136"/>
      <c r="EC550" s="136"/>
      <c r="ED550" s="136"/>
      <c r="EE550" s="136"/>
      <c r="EF550" s="136"/>
      <c r="EG550" s="136"/>
      <c r="EH550" s="136"/>
      <c r="EI550" s="136"/>
      <c r="EJ550" s="136"/>
      <c r="EK550" s="136"/>
      <c r="EL550" s="136"/>
      <c r="EM550" s="136"/>
      <c r="EN550" s="136"/>
      <c r="EO550" s="136"/>
      <c r="EP550" s="136"/>
      <c r="EQ550" s="136"/>
      <c r="ER550" s="136"/>
      <c r="ES550" s="136"/>
      <c r="ET550" s="136"/>
      <c r="EU550" s="136"/>
      <c r="EV550" s="136"/>
      <c r="EW550" s="136"/>
      <c r="EX550" s="136"/>
      <c r="EY550" s="136"/>
      <c r="EZ550" s="136"/>
      <c r="FA550" s="136"/>
      <c r="FB550" s="136"/>
      <c r="FC550" s="136"/>
      <c r="FD550" s="136"/>
      <c r="FE550" s="136"/>
      <c r="FF550" s="136"/>
      <c r="FG550" s="136"/>
      <c r="FH550" s="136"/>
      <c r="FI550" s="136"/>
      <c r="FJ550" s="136"/>
      <c r="FK550" s="136"/>
      <c r="FL550" s="136"/>
      <c r="FM550" s="136"/>
      <c r="FN550" s="136"/>
      <c r="FO550" s="136"/>
      <c r="FP550" s="136"/>
      <c r="FQ550" s="136"/>
      <c r="FR550" s="136"/>
      <c r="FS550" s="136"/>
      <c r="FT550" s="136"/>
      <c r="FU550" s="136"/>
      <c r="FV550" s="136"/>
      <c r="FW550" s="136"/>
      <c r="FX550" s="136"/>
      <c r="FY550" s="136"/>
      <c r="FZ550" s="136"/>
      <c r="GA550" s="136"/>
      <c r="GB550" s="136"/>
      <c r="GC550" s="136"/>
      <c r="GD550" s="136"/>
      <c r="GE550" s="136"/>
      <c r="GF550" s="136"/>
      <c r="GG550" s="136"/>
      <c r="GH550" s="136"/>
      <c r="GI550" s="136"/>
      <c r="GJ550" s="136"/>
      <c r="GK550" s="136"/>
      <c r="GL550" s="136"/>
      <c r="GM550" s="136"/>
      <c r="GN550" s="136"/>
      <c r="GO550" s="136"/>
      <c r="GP550" s="136"/>
      <c r="GQ550" s="136"/>
      <c r="GR550" s="136"/>
      <c r="GS550" s="136"/>
      <c r="GT550" s="136"/>
      <c r="GU550" s="136"/>
      <c r="GV550" s="136"/>
      <c r="GW550" s="136"/>
      <c r="GX550" s="136"/>
      <c r="GY550" s="136"/>
      <c r="GZ550" s="136"/>
      <c r="HA550" s="136"/>
      <c r="HB550" s="136"/>
      <c r="HC550" s="136"/>
      <c r="HD550" s="136"/>
      <c r="HE550" s="136"/>
      <c r="HF550" s="136"/>
      <c r="HG550" s="136"/>
      <c r="HH550" s="136"/>
      <c r="HI550" s="136"/>
      <c r="HJ550" s="136"/>
      <c r="HK550" s="136"/>
      <c r="HL550" s="136"/>
      <c r="HM550" s="136"/>
      <c r="HN550" s="136"/>
      <c r="HO550" s="136"/>
      <c r="HP550" s="136"/>
      <c r="HQ550" s="136"/>
      <c r="HR550" s="136"/>
      <c r="HS550" s="136"/>
      <c r="HT550" s="136"/>
      <c r="HU550" s="136"/>
      <c r="HV550" s="136"/>
      <c r="HW550" s="136"/>
      <c r="HX550" s="136"/>
      <c r="HY550" s="136"/>
      <c r="HZ550" s="136"/>
      <c r="IA550" s="136"/>
      <c r="IB550" s="136"/>
      <c r="IC550" s="136"/>
      <c r="ID550" s="136"/>
      <c r="IE550" s="136"/>
      <c r="IF550" s="136"/>
      <c r="IG550" s="136"/>
      <c r="IH550" s="136"/>
      <c r="II550" s="136"/>
      <c r="IJ550" s="136"/>
      <c r="IK550" s="136"/>
      <c r="IL550" s="136"/>
      <c r="IM550" s="136"/>
      <c r="IN550" s="136"/>
      <c r="IO550" s="136"/>
      <c r="IP550" s="136"/>
      <c r="IQ550" s="136"/>
      <c r="IR550" s="136"/>
      <c r="IS550" s="136"/>
      <c r="IT550" s="136"/>
      <c r="IU550" s="136"/>
      <c r="IV550" s="136"/>
      <c r="IW550" s="136"/>
      <c r="IX550" s="136"/>
      <c r="IY550" s="136"/>
      <c r="IZ550" s="136"/>
      <c r="JA550" s="136"/>
      <c r="JB550" s="136"/>
      <c r="JC550" s="136"/>
      <c r="JD550" s="136"/>
      <c r="JE550" s="136"/>
      <c r="JF550" s="136"/>
      <c r="JG550" s="136"/>
      <c r="JH550" s="136"/>
      <c r="JI550" s="136"/>
      <c r="JJ550" s="136"/>
      <c r="JK550" s="136"/>
      <c r="JL550" s="136"/>
      <c r="JM550" s="136"/>
      <c r="JN550" s="136"/>
      <c r="JO550" s="136"/>
      <c r="JP550" s="136"/>
      <c r="JQ550" s="136"/>
      <c r="JR550" s="136"/>
      <c r="JS550" s="136"/>
      <c r="JT550" s="136"/>
      <c r="JU550" s="136"/>
      <c r="JV550" s="136"/>
      <c r="JW550" s="136"/>
      <c r="JX550" s="136"/>
      <c r="JY550" s="136"/>
      <c r="JZ550" s="136"/>
      <c r="KA550" s="136"/>
      <c r="KB550" s="136"/>
      <c r="KC550" s="136"/>
      <c r="KD550" s="136"/>
      <c r="KE550" s="136"/>
      <c r="KF550" s="136"/>
      <c r="KG550" s="136"/>
      <c r="KH550" s="136"/>
      <c r="KI550" s="136"/>
      <c r="KJ550" s="136"/>
      <c r="KK550" s="136"/>
      <c r="KL550" s="136"/>
      <c r="KM550" s="136"/>
      <c r="KN550" s="136"/>
      <c r="KO550" s="136"/>
      <c r="KP550" s="136"/>
      <c r="KQ550" s="136"/>
      <c r="KR550" s="136"/>
      <c r="KS550" s="136"/>
      <c r="KT550" s="136"/>
      <c r="KU550" s="136"/>
      <c r="KV550" s="136"/>
      <c r="KW550" s="136"/>
      <c r="KX550" s="136"/>
      <c r="KY550" s="136"/>
      <c r="KZ550" s="136"/>
      <c r="LA550" s="136"/>
      <c r="LB550" s="136"/>
      <c r="LC550" s="136"/>
      <c r="LD550" s="136"/>
      <c r="LE550" s="136"/>
      <c r="LF550" s="136"/>
      <c r="LG550" s="136"/>
      <c r="LH550" s="136"/>
      <c r="LI550" s="136"/>
      <c r="LJ550" s="136"/>
      <c r="LK550" s="136"/>
      <c r="LL550" s="136"/>
      <c r="LM550" s="136"/>
      <c r="LN550" s="136"/>
      <c r="LO550" s="136"/>
      <c r="LP550" s="136"/>
      <c r="LQ550" s="136"/>
      <c r="LR550" s="136"/>
      <c r="LS550" s="136"/>
      <c r="LT550" s="136"/>
      <c r="LU550" s="136"/>
      <c r="LV550" s="136"/>
      <c r="LW550" s="136"/>
      <c r="LX550" s="136"/>
      <c r="LY550" s="136"/>
      <c r="LZ550" s="136"/>
      <c r="MA550" s="136"/>
      <c r="MB550" s="136"/>
      <c r="MC550" s="136"/>
      <c r="MD550" s="136"/>
      <c r="ME550" s="136"/>
      <c r="MF550" s="136"/>
      <c r="MG550" s="136"/>
      <c r="MH550" s="136"/>
      <c r="MI550" s="136"/>
      <c r="MJ550" s="136"/>
      <c r="MK550" s="136"/>
      <c r="ML550" s="136"/>
      <c r="MM550" s="136"/>
      <c r="MN550" s="136"/>
      <c r="MO550" s="136"/>
      <c r="MP550" s="136"/>
      <c r="MQ550" s="136"/>
      <c r="MR550" s="136"/>
      <c r="MS550" s="136"/>
      <c r="MT550" s="136"/>
      <c r="MU550" s="136"/>
      <c r="MV550" s="136"/>
      <c r="MW550" s="136"/>
      <c r="MX550" s="136"/>
      <c r="MY550" s="136"/>
      <c r="MZ550" s="136"/>
      <c r="NA550" s="136"/>
      <c r="NB550" s="136"/>
      <c r="NC550" s="136"/>
      <c r="ND550" s="136"/>
      <c r="NE550" s="136"/>
      <c r="NF550" s="136"/>
      <c r="NG550" s="136"/>
      <c r="NH550" s="136"/>
      <c r="NI550" s="136"/>
      <c r="NJ550" s="136"/>
      <c r="NK550" s="136"/>
      <c r="NL550" s="136"/>
      <c r="NM550" s="136"/>
      <c r="NN550" s="136"/>
      <c r="NO550" s="136"/>
      <c r="NP550" s="136"/>
      <c r="NQ550" s="136"/>
      <c r="NR550" s="136"/>
      <c r="NS550" s="136"/>
      <c r="NT550" s="136"/>
      <c r="NU550" s="136"/>
      <c r="NV550" s="136"/>
      <c r="NW550" s="136"/>
      <c r="NX550" s="136"/>
      <c r="NY550" s="136"/>
      <c r="NZ550" s="136"/>
      <c r="OA550" s="136"/>
      <c r="OB550" s="136"/>
      <c r="OC550" s="136"/>
      <c r="OD550" s="136"/>
      <c r="OE550" s="136"/>
      <c r="OF550" s="136"/>
      <c r="OG550" s="136"/>
      <c r="OH550" s="136"/>
      <c r="OI550" s="136"/>
      <c r="OJ550" s="136"/>
      <c r="OK550" s="136"/>
      <c r="OL550" s="136"/>
      <c r="OM550" s="136"/>
      <c r="ON550" s="136"/>
      <c r="OO550" s="136"/>
      <c r="OP550" s="136"/>
      <c r="OQ550" s="136"/>
      <c r="OR550" s="136"/>
      <c r="OS550" s="136"/>
      <c r="OT550" s="136"/>
      <c r="OU550" s="136"/>
      <c r="OV550" s="136"/>
      <c r="OW550" s="136"/>
      <c r="OX550" s="136"/>
      <c r="OY550" s="136"/>
      <c r="OZ550" s="136"/>
      <c r="PA550" s="136"/>
      <c r="PB550" s="136"/>
      <c r="PC550" s="136"/>
      <c r="PD550" s="136"/>
      <c r="PE550" s="136"/>
      <c r="PF550" s="136"/>
      <c r="PG550" s="136"/>
      <c r="PH550" s="136"/>
      <c r="PI550" s="136"/>
      <c r="PJ550" s="136"/>
      <c r="PK550" s="136"/>
      <c r="PL550" s="136"/>
      <c r="PM550" s="136"/>
      <c r="PN550" s="136"/>
      <c r="PO550" s="136"/>
      <c r="PP550" s="136"/>
      <c r="PQ550" s="136"/>
      <c r="PR550" s="136"/>
      <c r="PS550" s="136"/>
      <c r="PT550" s="136"/>
      <c r="PU550" s="136"/>
      <c r="PV550" s="136"/>
      <c r="PW550" s="136"/>
      <c r="PX550" s="136"/>
      <c r="PY550" s="136"/>
      <c r="PZ550" s="136"/>
      <c r="QA550" s="136"/>
      <c r="QB550" s="136"/>
      <c r="QC550" s="136"/>
      <c r="QD550" s="136"/>
      <c r="QE550" s="136"/>
      <c r="QF550" s="136"/>
      <c r="QG550" s="136"/>
      <c r="QH550" s="136"/>
      <c r="QI550" s="136"/>
      <c r="QJ550" s="136"/>
      <c r="QK550" s="136"/>
      <c r="QL550" s="136"/>
      <c r="QM550" s="136"/>
      <c r="QN550" s="136"/>
      <c r="QO550" s="136"/>
      <c r="QP550" s="136"/>
      <c r="QQ550" s="136"/>
      <c r="QR550" s="136"/>
      <c r="QS550" s="136"/>
      <c r="QT550" s="136"/>
      <c r="QU550" s="136"/>
      <c r="QV550" s="136"/>
      <c r="QW550" s="136"/>
      <c r="QX550" s="136"/>
      <c r="QY550" s="136"/>
      <c r="QZ550" s="136"/>
      <c r="RA550" s="136"/>
      <c r="RB550" s="136"/>
      <c r="RC550" s="136"/>
      <c r="RD550" s="136"/>
      <c r="RE550" s="136"/>
      <c r="RF550" s="136"/>
      <c r="RG550" s="136"/>
      <c r="RH550" s="136"/>
      <c r="RI550" s="136"/>
      <c r="RJ550" s="136"/>
      <c r="RK550" s="136"/>
      <c r="RL550" s="136"/>
      <c r="RM550" s="136"/>
      <c r="RN550" s="136"/>
      <c r="RO550" s="136"/>
      <c r="RP550" s="136"/>
      <c r="RQ550" s="136"/>
      <c r="RR550" s="136"/>
      <c r="RS550" s="136"/>
      <c r="RT550" s="136"/>
      <c r="RU550" s="136"/>
      <c r="RV550" s="136"/>
      <c r="RW550" s="136"/>
      <c r="RX550" s="136"/>
      <c r="RY550" s="136"/>
      <c r="RZ550" s="136"/>
      <c r="SA550" s="136"/>
      <c r="SB550" s="136"/>
      <c r="SC550" s="136"/>
      <c r="SD550" s="136"/>
      <c r="SE550" s="136"/>
      <c r="SF550" s="136"/>
      <c r="SG550" s="136"/>
      <c r="SH550" s="136"/>
      <c r="SI550" s="136"/>
      <c r="SJ550" s="136"/>
      <c r="SK550" s="136"/>
      <c r="SL550" s="136"/>
      <c r="SM550" s="136"/>
      <c r="SN550" s="136"/>
      <c r="SO550" s="136"/>
      <c r="SP550" s="136"/>
      <c r="SQ550" s="136"/>
      <c r="SR550" s="136"/>
      <c r="SS550" s="136"/>
      <c r="ST550" s="136"/>
      <c r="SU550" s="136"/>
      <c r="SV550" s="136"/>
      <c r="SW550" s="136"/>
      <c r="SX550" s="136"/>
      <c r="SY550" s="136"/>
      <c r="SZ550" s="136"/>
      <c r="TA550" s="136"/>
      <c r="TB550" s="136"/>
      <c r="TC550" s="136"/>
      <c r="TD550" s="136"/>
      <c r="TE550" s="136"/>
      <c r="TF550" s="136"/>
      <c r="TG550" s="136"/>
      <c r="TH550" s="136"/>
      <c r="TI550" s="136"/>
      <c r="TJ550" s="136"/>
      <c r="TK550" s="136"/>
      <c r="TL550" s="136"/>
      <c r="TM550" s="136"/>
      <c r="TN550" s="136"/>
      <c r="TO550" s="136"/>
      <c r="TP550" s="136"/>
      <c r="TQ550" s="136"/>
      <c r="TR550" s="136"/>
      <c r="TS550" s="136"/>
      <c r="TT550" s="136"/>
      <c r="TU550" s="136"/>
      <c r="TV550" s="136"/>
      <c r="TW550" s="136"/>
      <c r="TX550" s="136"/>
      <c r="TY550" s="136"/>
      <c r="TZ550" s="136"/>
      <c r="UA550" s="136"/>
      <c r="UB550" s="136"/>
      <c r="UC550" s="136"/>
      <c r="UD550" s="136"/>
      <c r="UE550" s="136"/>
      <c r="UF550" s="136"/>
      <c r="UG550" s="136"/>
      <c r="UH550" s="136"/>
      <c r="UI550" s="136"/>
      <c r="UJ550" s="136"/>
      <c r="UK550" s="136"/>
      <c r="UL550" s="136"/>
      <c r="UM550" s="136"/>
      <c r="UN550" s="136"/>
      <c r="UO550" s="136"/>
      <c r="UP550" s="136"/>
      <c r="UQ550" s="136"/>
      <c r="UR550" s="136"/>
      <c r="US550" s="136"/>
      <c r="UT550" s="136"/>
      <c r="UU550" s="136"/>
      <c r="UV550" s="136"/>
      <c r="UW550" s="136"/>
      <c r="UX550" s="136"/>
      <c r="UY550" s="136"/>
      <c r="UZ550" s="136"/>
      <c r="VA550" s="136"/>
      <c r="VB550" s="136"/>
      <c r="VC550" s="136"/>
      <c r="VD550" s="136"/>
      <c r="VE550" s="136"/>
      <c r="VF550" s="136"/>
      <c r="VG550" s="136"/>
      <c r="VH550" s="136"/>
      <c r="VI550" s="136"/>
      <c r="VJ550" s="136"/>
      <c r="VK550" s="136"/>
      <c r="VL550" s="136"/>
      <c r="VM550" s="136"/>
      <c r="VN550" s="136"/>
      <c r="VO550" s="136"/>
      <c r="VP550" s="136"/>
      <c r="VQ550" s="136"/>
      <c r="VR550" s="136"/>
      <c r="VS550" s="136"/>
      <c r="VT550" s="136"/>
      <c r="VU550" s="136"/>
      <c r="VV550" s="136"/>
      <c r="VW550" s="136"/>
      <c r="VX550" s="136"/>
      <c r="VY550" s="136"/>
      <c r="VZ550" s="136"/>
      <c r="WA550" s="136"/>
      <c r="WB550" s="136"/>
      <c r="WC550" s="136"/>
      <c r="WD550" s="136"/>
      <c r="WE550" s="136"/>
      <c r="WF550" s="136"/>
      <c r="WG550" s="136"/>
      <c r="WH550" s="136"/>
      <c r="WI550" s="136"/>
      <c r="WJ550" s="136"/>
      <c r="WK550" s="136"/>
      <c r="WL550" s="136"/>
      <c r="WM550" s="136"/>
      <c r="WN550" s="136"/>
      <c r="WO550" s="136"/>
      <c r="WP550" s="136"/>
      <c r="WQ550" s="136"/>
      <c r="WR550" s="136"/>
      <c r="WS550" s="136"/>
      <c r="WT550" s="136"/>
      <c r="WU550" s="136"/>
      <c r="WV550" s="136"/>
      <c r="WW550" s="136"/>
      <c r="WX550" s="136"/>
      <c r="WY550" s="136"/>
      <c r="WZ550" s="136"/>
      <c r="XA550" s="136"/>
      <c r="XB550" s="136"/>
      <c r="XC550" s="136"/>
      <c r="XD550" s="136"/>
      <c r="XE550" s="136"/>
      <c r="XF550" s="136"/>
      <c r="XG550" s="136"/>
      <c r="XH550" s="136"/>
      <c r="XI550" s="136"/>
      <c r="XJ550" s="136"/>
      <c r="XK550" s="136"/>
      <c r="XL550" s="136"/>
      <c r="XM550" s="136"/>
      <c r="XN550" s="136"/>
      <c r="XO550" s="136"/>
      <c r="XP550" s="136"/>
      <c r="XQ550" s="136"/>
      <c r="XR550" s="136"/>
      <c r="XS550" s="136"/>
      <c r="XT550" s="136"/>
      <c r="XU550" s="136"/>
      <c r="XV550" s="136"/>
      <c r="XW550" s="136"/>
      <c r="XX550" s="136"/>
      <c r="XY550" s="136"/>
      <c r="XZ550" s="136"/>
      <c r="YA550" s="136"/>
      <c r="YB550" s="136"/>
      <c r="YC550" s="136"/>
      <c r="YD550" s="136"/>
      <c r="YE550" s="136"/>
      <c r="YF550" s="136"/>
      <c r="YG550" s="136"/>
      <c r="YH550" s="136"/>
      <c r="YI550" s="136"/>
      <c r="YJ550" s="136"/>
      <c r="YK550" s="136"/>
      <c r="YL550" s="136"/>
      <c r="YM550" s="136"/>
      <c r="YN550" s="136"/>
      <c r="YO550" s="136"/>
      <c r="YP550" s="136"/>
      <c r="YQ550" s="136"/>
      <c r="YR550" s="136"/>
      <c r="YS550" s="136"/>
      <c r="YT550" s="136"/>
      <c r="YU550" s="136"/>
      <c r="YV550" s="136"/>
      <c r="YW550" s="136"/>
      <c r="YX550" s="136"/>
      <c r="YY550" s="136"/>
      <c r="YZ550" s="136"/>
      <c r="ZA550" s="136"/>
      <c r="ZB550" s="136"/>
      <c r="ZC550" s="136"/>
      <c r="ZD550" s="136"/>
      <c r="ZE550" s="136"/>
      <c r="ZF550" s="136"/>
      <c r="ZG550" s="136"/>
      <c r="ZH550" s="136"/>
      <c r="ZI550" s="136"/>
      <c r="ZJ550" s="136"/>
      <c r="ZK550" s="136"/>
      <c r="ZL550" s="136"/>
      <c r="ZM550" s="136"/>
      <c r="ZN550" s="136"/>
      <c r="ZO550" s="136"/>
      <c r="ZP550" s="136"/>
      <c r="ZQ550" s="136"/>
      <c r="ZR550" s="136"/>
      <c r="ZS550" s="136"/>
      <c r="ZT550" s="136"/>
      <c r="ZU550" s="136"/>
      <c r="ZV550" s="136"/>
      <c r="ZW550" s="136"/>
      <c r="ZX550" s="136"/>
      <c r="ZY550" s="136"/>
      <c r="ZZ550" s="136"/>
      <c r="AAA550" s="136"/>
      <c r="AAB550" s="136"/>
      <c r="AAC550" s="136"/>
      <c r="AAD550" s="136"/>
      <c r="AAE550" s="136"/>
      <c r="AAF550" s="136"/>
      <c r="AAG550" s="136"/>
      <c r="AAH550" s="136"/>
      <c r="AAI550" s="136"/>
      <c r="AAJ550" s="136"/>
      <c r="AAK550" s="136"/>
      <c r="AAL550" s="136"/>
      <c r="AAM550" s="136"/>
      <c r="AAN550" s="136"/>
      <c r="AAO550" s="136"/>
      <c r="AAP550" s="136"/>
      <c r="AAQ550" s="136"/>
      <c r="AAR550" s="136"/>
      <c r="AAS550" s="136"/>
      <c r="AAT550" s="136"/>
      <c r="AAU550" s="136"/>
      <c r="AAV550" s="136"/>
      <c r="AAW550" s="136"/>
      <c r="AAX550" s="136"/>
      <c r="AAY550" s="136"/>
      <c r="AAZ550" s="136"/>
      <c r="ABA550" s="136"/>
      <c r="ABB550" s="136"/>
      <c r="ABC550" s="136"/>
      <c r="ABD550" s="136"/>
      <c r="ABE550" s="136"/>
      <c r="ABF550" s="136"/>
      <c r="ABG550" s="136"/>
      <c r="ABH550" s="136"/>
      <c r="ABI550" s="136"/>
      <c r="ABJ550" s="136"/>
      <c r="ABK550" s="136"/>
      <c r="ABL550" s="136"/>
      <c r="ABM550" s="136"/>
      <c r="ABN550" s="136"/>
      <c r="ABO550" s="136"/>
      <c r="ABP550" s="136"/>
      <c r="ABQ550" s="136"/>
      <c r="ABR550" s="136"/>
      <c r="ABS550" s="136"/>
      <c r="ABT550" s="136"/>
      <c r="ABU550" s="136"/>
      <c r="ABV550" s="136"/>
      <c r="ABW550" s="136"/>
      <c r="ABX550" s="136"/>
      <c r="ABY550" s="136"/>
      <c r="ABZ550" s="136"/>
      <c r="ACA550" s="136"/>
      <c r="ACB550" s="136"/>
      <c r="ACC550" s="136"/>
      <c r="ACD550" s="136"/>
      <c r="ACE550" s="136"/>
      <c r="ACF550" s="136"/>
      <c r="ACG550" s="136"/>
      <c r="ACH550" s="136"/>
      <c r="ACI550" s="136"/>
      <c r="ACJ550" s="136"/>
      <c r="ACK550" s="136"/>
      <c r="ACL550" s="136"/>
      <c r="ACM550" s="136"/>
      <c r="ACN550" s="136"/>
      <c r="ACO550" s="136"/>
      <c r="ACP550" s="136"/>
      <c r="ACQ550" s="136"/>
      <c r="ACR550" s="136"/>
      <c r="ACS550" s="136"/>
      <c r="ACT550" s="136"/>
      <c r="ACU550" s="136"/>
      <c r="ACV550" s="136"/>
      <c r="ACW550" s="136"/>
      <c r="ACX550" s="136"/>
      <c r="ACY550" s="136"/>
      <c r="ACZ550" s="136"/>
      <c r="ADA550" s="136"/>
      <c r="ADB550" s="136"/>
      <c r="ADC550" s="136"/>
      <c r="ADD550" s="136"/>
      <c r="ADE550" s="136"/>
      <c r="ADF550" s="136"/>
      <c r="ADG550" s="136"/>
      <c r="ADH550" s="136"/>
      <c r="ADI550" s="136"/>
      <c r="ADJ550" s="136"/>
      <c r="ADK550" s="136"/>
      <c r="ADL550" s="136"/>
      <c r="ADM550" s="136"/>
      <c r="ADN550" s="136"/>
      <c r="ADO550" s="136"/>
      <c r="ADP550" s="136"/>
      <c r="ADQ550" s="136"/>
      <c r="ADR550" s="136"/>
      <c r="ADS550" s="136"/>
      <c r="ADT550" s="136"/>
      <c r="ADU550" s="136"/>
      <c r="ADV550" s="136"/>
      <c r="ADW550" s="136"/>
      <c r="ADX550" s="136"/>
      <c r="ADY550" s="136"/>
      <c r="ADZ550" s="136"/>
      <c r="AEA550" s="136"/>
      <c r="AEB550" s="136"/>
      <c r="AEC550" s="136"/>
      <c r="AED550" s="136"/>
      <c r="AEE550" s="136"/>
      <c r="AEF550" s="136"/>
      <c r="AEG550" s="136"/>
      <c r="AEH550" s="136"/>
      <c r="AEI550" s="136"/>
      <c r="AEJ550" s="136"/>
      <c r="AEK550" s="136"/>
      <c r="AEL550" s="136"/>
      <c r="AEM550" s="136"/>
      <c r="AEN550" s="136"/>
      <c r="AEO550" s="136"/>
      <c r="AEP550" s="136"/>
      <c r="AEQ550" s="136"/>
      <c r="AER550" s="136"/>
      <c r="AES550" s="136"/>
      <c r="AET550" s="136"/>
      <c r="AEU550" s="136"/>
      <c r="AEV550" s="136"/>
      <c r="AEW550" s="136"/>
      <c r="AEX550" s="136"/>
      <c r="AEY550" s="136"/>
      <c r="AEZ550" s="136"/>
      <c r="AFA550" s="136"/>
      <c r="AFB550" s="136"/>
      <c r="AFC550" s="136"/>
      <c r="AFD550" s="136"/>
      <c r="AFE550" s="136"/>
      <c r="AFF550" s="136"/>
      <c r="AFG550" s="136"/>
      <c r="AFH550" s="136"/>
      <c r="AFI550" s="136"/>
      <c r="AFJ550" s="136"/>
      <c r="AFK550" s="136"/>
      <c r="AFL550" s="136"/>
      <c r="AFM550" s="136"/>
      <c r="AFN550" s="136"/>
      <c r="AFO550" s="136"/>
      <c r="AFP550" s="136"/>
      <c r="AFQ550" s="136"/>
      <c r="AFR550" s="136"/>
      <c r="AFS550" s="136"/>
      <c r="AFT550" s="136"/>
      <c r="AFU550" s="136"/>
      <c r="AFV550" s="136"/>
      <c r="AFW550" s="136"/>
      <c r="AFX550" s="136"/>
      <c r="AFY550" s="136"/>
      <c r="AFZ550" s="136"/>
      <c r="AGA550" s="136"/>
      <c r="AGB550" s="136"/>
      <c r="AGC550" s="136"/>
      <c r="AGD550" s="136"/>
      <c r="AGE550" s="136"/>
      <c r="AGF550" s="136"/>
      <c r="AGG550" s="136"/>
      <c r="AGH550" s="136"/>
      <c r="AGI550" s="136"/>
      <c r="AGJ550" s="136"/>
      <c r="AGK550" s="136"/>
      <c r="AGL550" s="136"/>
      <c r="AGM550" s="136"/>
      <c r="AGN550" s="136"/>
      <c r="AGO550" s="136"/>
      <c r="AGP550" s="136"/>
      <c r="AGQ550" s="136"/>
      <c r="AGR550" s="136"/>
      <c r="AGS550" s="136"/>
      <c r="AGT550" s="136"/>
      <c r="AGU550" s="136"/>
      <c r="AGV550" s="136"/>
      <c r="AGW550" s="136"/>
      <c r="AGX550" s="136"/>
      <c r="AGY550" s="136"/>
      <c r="AGZ550" s="136"/>
      <c r="AHA550" s="136"/>
      <c r="AHB550" s="136"/>
      <c r="AHC550" s="136"/>
      <c r="AHD550" s="136"/>
      <c r="AHE550" s="136"/>
      <c r="AHF550" s="136"/>
      <c r="AHG550" s="136"/>
      <c r="AHH550" s="136"/>
      <c r="AHI550" s="136"/>
      <c r="AHJ550" s="136"/>
      <c r="AHK550" s="136"/>
      <c r="AHL550" s="136"/>
      <c r="AHM550" s="136"/>
      <c r="AHN550" s="136"/>
      <c r="AHO550" s="136"/>
      <c r="AHP550" s="136"/>
      <c r="AHQ550" s="136"/>
      <c r="AHR550" s="136"/>
      <c r="AHS550" s="136"/>
      <c r="AHT550" s="136"/>
      <c r="AHU550" s="136"/>
      <c r="AHV550" s="136"/>
      <c r="AHW550" s="136"/>
      <c r="AHX550" s="136"/>
      <c r="AHY550" s="136"/>
      <c r="AHZ550" s="136"/>
      <c r="AIA550" s="136"/>
      <c r="AIB550" s="136"/>
      <c r="AIC550" s="136"/>
      <c r="AID550" s="136"/>
      <c r="AIE550" s="136"/>
      <c r="AIF550" s="136"/>
      <c r="AIG550" s="136"/>
      <c r="AIH550" s="136"/>
      <c r="AII550" s="136"/>
      <c r="AIJ550" s="136"/>
      <c r="AIK550" s="136"/>
      <c r="AIL550" s="136"/>
      <c r="AIM550" s="136"/>
      <c r="AIN550" s="136"/>
      <c r="AIO550" s="136"/>
      <c r="AIP550" s="136"/>
      <c r="AIQ550" s="136"/>
      <c r="AIR550" s="136"/>
      <c r="AIS550" s="136"/>
      <c r="AIT550" s="136"/>
      <c r="AIU550" s="136"/>
      <c r="AIV550" s="136"/>
      <c r="AIW550" s="136"/>
      <c r="AIX550" s="136"/>
      <c r="AIY550" s="136"/>
      <c r="AIZ550" s="136"/>
      <c r="AJA550" s="136"/>
      <c r="AJB550" s="136"/>
      <c r="AJC550" s="136"/>
      <c r="AJD550" s="136"/>
      <c r="AJE550" s="136"/>
      <c r="AJF550" s="136"/>
      <c r="AJG550" s="136"/>
      <c r="AJH550" s="136"/>
      <c r="AJI550" s="136"/>
      <c r="AJJ550" s="136"/>
      <c r="AJK550" s="136"/>
      <c r="AJL550" s="136"/>
      <c r="AJM550" s="136"/>
      <c r="AJN550" s="136"/>
      <c r="AJO550" s="136"/>
      <c r="AJP550" s="136"/>
      <c r="AJQ550" s="136"/>
      <c r="AJR550" s="136"/>
      <c r="AJS550" s="136"/>
      <c r="AJT550" s="136"/>
      <c r="AJU550" s="136"/>
      <c r="AJV550" s="136"/>
      <c r="AJW550" s="136"/>
      <c r="AJX550" s="136"/>
      <c r="AJY550" s="136"/>
      <c r="AJZ550" s="136"/>
      <c r="AKA550" s="136"/>
      <c r="AKB550" s="136"/>
      <c r="AKC550" s="136"/>
      <c r="AKD550" s="136"/>
      <c r="AKE550" s="136"/>
      <c r="AKF550" s="136"/>
      <c r="AKG550" s="136"/>
      <c r="AKH550" s="136"/>
      <c r="AKI550" s="136"/>
      <c r="AKJ550" s="136"/>
      <c r="AKK550" s="136"/>
      <c r="AKL550" s="136"/>
      <c r="AKM550" s="136"/>
      <c r="AKN550" s="136"/>
      <c r="AKO550" s="136"/>
      <c r="AKP550" s="136"/>
      <c r="AKQ550" s="136"/>
      <c r="AKR550" s="136"/>
      <c r="AKS550" s="136"/>
      <c r="AKT550" s="136"/>
      <c r="AKU550" s="136"/>
      <c r="AKV550" s="136"/>
      <c r="AKW550" s="136"/>
      <c r="AKX550" s="136"/>
      <c r="AKY550" s="136"/>
      <c r="AKZ550" s="136"/>
      <c r="ALA550" s="136"/>
      <c r="ALB550" s="136"/>
      <c r="ALC550" s="136"/>
      <c r="ALD550" s="136"/>
      <c r="ALE550" s="136"/>
      <c r="ALF550" s="136"/>
      <c r="ALG550" s="136"/>
      <c r="ALH550" s="136"/>
      <c r="ALI550" s="136"/>
      <c r="ALJ550" s="136"/>
      <c r="ALK550" s="136"/>
      <c r="ALL550" s="136"/>
      <c r="ALM550" s="136"/>
      <c r="ALN550" s="136"/>
      <c r="ALO550" s="136"/>
      <c r="ALP550" s="136"/>
      <c r="ALQ550" s="136"/>
      <c r="ALR550" s="136"/>
      <c r="ALS550" s="136"/>
      <c r="ALT550" s="136"/>
      <c r="ALU550" s="136"/>
      <c r="ALV550" s="136"/>
      <c r="ALW550" s="136"/>
      <c r="ALX550" s="136"/>
      <c r="ALY550" s="136"/>
      <c r="ALZ550" s="136"/>
      <c r="AMA550" s="136"/>
      <c r="AMB550" s="136"/>
      <c r="AMC550" s="136"/>
      <c r="AMD550" s="136"/>
      <c r="AME550" s="136"/>
      <c r="AMF550" s="136"/>
      <c r="AMG550" s="136"/>
      <c r="AMH550" s="136"/>
      <c r="AMI550" s="136"/>
    </row>
    <row r="551" spans="1:1023" x14ac:dyDescent="0.25">
      <c r="A551" s="261" t="s">
        <v>25494</v>
      </c>
      <c r="B551" s="193">
        <v>551</v>
      </c>
      <c r="C551" s="197" t="s">
        <v>25495</v>
      </c>
      <c r="D551" s="214" t="s">
        <v>25496</v>
      </c>
      <c r="E551" s="136"/>
      <c r="F551" s="238"/>
      <c r="G551" s="214"/>
      <c r="H551" s="209">
        <v>4</v>
      </c>
      <c r="I551" s="367">
        <v>0.5</v>
      </c>
      <c r="L551" s="409">
        <v>1</v>
      </c>
      <c r="M551" s="409" t="s">
        <v>6460</v>
      </c>
      <c r="N551" s="161"/>
      <c r="O551" s="413">
        <v>3</v>
      </c>
      <c r="R551" s="161"/>
      <c r="S551" s="161"/>
      <c r="T551" s="161"/>
      <c r="U551" s="414"/>
      <c r="V551" s="256">
        <f>IF(O551=1,10,100)</f>
        <v>100</v>
      </c>
      <c r="W551" s="256">
        <f>IF(O551=1,1,IF(O551=2,10,100))</f>
        <v>100</v>
      </c>
      <c r="X551" s="256">
        <f>IF(O551=3,20,100)</f>
        <v>20</v>
      </c>
      <c r="Y551" s="256">
        <f>IF(P551=1,10,100)</f>
        <v>100</v>
      </c>
      <c r="Z551" s="256">
        <f>IF(P551=1,1,IF(P551=2,10,100))</f>
        <v>100</v>
      </c>
      <c r="AA551" s="257">
        <f>IF(OR(EXACT(Q551,"1A"),EXACT(Q551,"1B")),0.1,IF(Q551=2,1,100))</f>
        <v>100</v>
      </c>
      <c r="AB551" s="257">
        <f>IF(OR(EXACT(R551,"1A"),EXACT(R551,"1B")),0.1,IF(R551=2,1,100))</f>
        <v>100</v>
      </c>
      <c r="AC551" s="257">
        <f>IF(OR(EXACT(S551,"1A"),EXACT(S551,"1B")),0.3,IF(S551=2,3,100))</f>
        <v>100</v>
      </c>
      <c r="AD551" s="136"/>
      <c r="AE551" s="262"/>
      <c r="AF551" s="249">
        <f>IF(OR(OR(EXACT(J551,"1A"),EXACT(J551,"1B"),EXACT(J551,"1C")),K551=1),1,IF(K551=2,10,100))</f>
        <v>100</v>
      </c>
      <c r="AG551" s="249">
        <f>IF(OR(EXACT(J551,"1A"),EXACT(J551,"1B"),EXACT(J551,"1C")),1,IF(J551=2,10,100))</f>
        <v>100</v>
      </c>
      <c r="AH551" s="249">
        <f>IF(OR(EXACT(J551,"1A"),EXACT(J551,"1B"),EXACT(J551,"1C"),K551=1),3,100)</f>
        <v>100</v>
      </c>
      <c r="AI551" s="249">
        <f>IF(OR(EXACT(J551,"1A"),EXACT(J551,"1B"),EXACT(J551,"1C")),5,100)</f>
        <v>100</v>
      </c>
      <c r="AJ551" s="263" t="s">
        <v>26190</v>
      </c>
      <c r="AK551" s="136"/>
      <c r="AL551" s="136"/>
      <c r="AM551" s="251"/>
      <c r="AN551" s="136"/>
      <c r="AO551" s="136"/>
      <c r="AQ551" s="199" t="s">
        <v>779</v>
      </c>
      <c r="AS551" s="136"/>
      <c r="AT551" s="136"/>
      <c r="AU551" s="136"/>
      <c r="AV551" s="136"/>
      <c r="AW551" s="136"/>
      <c r="AX551" s="136"/>
      <c r="AY551" s="136"/>
      <c r="AZ551" s="136"/>
      <c r="BA551" s="136"/>
      <c r="BB551" s="136"/>
      <c r="BC551" s="136"/>
      <c r="BD551" s="136"/>
      <c r="BE551" s="136"/>
      <c r="BF551" s="136"/>
      <c r="BG551" s="136"/>
      <c r="BH551" s="136"/>
      <c r="BI551" s="136"/>
      <c r="BJ551" s="136"/>
      <c r="BK551" s="136"/>
      <c r="BL551" s="136"/>
      <c r="BM551" s="136"/>
      <c r="BN551" s="136"/>
      <c r="BO551" s="136"/>
      <c r="BP551" s="136"/>
      <c r="BQ551" s="136"/>
      <c r="BR551" s="136"/>
      <c r="BS551" s="136"/>
      <c r="BT551" s="136"/>
      <c r="BU551" s="136"/>
      <c r="BV551" s="136"/>
      <c r="BW551" s="136"/>
      <c r="BX551" s="136"/>
      <c r="BY551" s="136"/>
      <c r="BZ551" s="136"/>
      <c r="CA551" s="136"/>
      <c r="CB551" s="136"/>
      <c r="CC551" s="136"/>
      <c r="CD551" s="136"/>
      <c r="CE551" s="136"/>
      <c r="CF551" s="136"/>
      <c r="CG551" s="136"/>
      <c r="CH551" s="136"/>
      <c r="CI551" s="136"/>
      <c r="CJ551" s="136"/>
      <c r="CK551" s="136"/>
      <c r="CL551" s="136"/>
      <c r="CM551" s="136"/>
      <c r="CN551" s="136"/>
      <c r="CO551" s="136"/>
      <c r="CP551" s="136"/>
      <c r="CQ551" s="136"/>
      <c r="CR551" s="136"/>
      <c r="CS551" s="136"/>
      <c r="CT551" s="136"/>
      <c r="CU551" s="136"/>
      <c r="CV551" s="136"/>
      <c r="CW551" s="136"/>
      <c r="CX551" s="136"/>
      <c r="CY551" s="136"/>
      <c r="CZ551" s="136"/>
      <c r="DA551" s="136"/>
      <c r="DB551" s="136"/>
      <c r="DC551" s="136"/>
      <c r="DD551" s="136"/>
      <c r="DE551" s="136"/>
      <c r="DF551" s="136"/>
      <c r="DG551" s="136"/>
      <c r="DH551" s="136"/>
      <c r="DI551" s="136"/>
      <c r="DJ551" s="136"/>
      <c r="DK551" s="136"/>
      <c r="DL551" s="136"/>
      <c r="DM551" s="136"/>
      <c r="DN551" s="136"/>
      <c r="DO551" s="136"/>
      <c r="DP551" s="136"/>
      <c r="DQ551" s="136"/>
      <c r="DR551" s="136"/>
      <c r="DS551" s="136"/>
      <c r="DT551" s="136"/>
      <c r="DU551" s="136"/>
      <c r="DV551" s="136"/>
      <c r="DW551" s="136"/>
      <c r="DX551" s="136"/>
      <c r="DY551" s="136"/>
      <c r="DZ551" s="136"/>
      <c r="EA551" s="136"/>
      <c r="EB551" s="136"/>
      <c r="EC551" s="136"/>
      <c r="ED551" s="136"/>
      <c r="EE551" s="136"/>
      <c r="EF551" s="136"/>
      <c r="EG551" s="136"/>
      <c r="EH551" s="136"/>
      <c r="EI551" s="136"/>
      <c r="EJ551" s="136"/>
      <c r="EK551" s="136"/>
      <c r="EL551" s="136"/>
      <c r="EM551" s="136"/>
      <c r="EN551" s="136"/>
      <c r="EO551" s="136"/>
      <c r="EP551" s="136"/>
      <c r="EQ551" s="136"/>
      <c r="ER551" s="136"/>
      <c r="ES551" s="136"/>
      <c r="ET551" s="136"/>
      <c r="EU551" s="136"/>
      <c r="EV551" s="136"/>
      <c r="EW551" s="136"/>
      <c r="EX551" s="136"/>
      <c r="EY551" s="136"/>
      <c r="EZ551" s="136"/>
      <c r="FA551" s="136"/>
      <c r="FB551" s="136"/>
      <c r="FC551" s="136"/>
      <c r="FD551" s="136"/>
      <c r="FE551" s="136"/>
      <c r="FF551" s="136"/>
      <c r="FG551" s="136"/>
      <c r="FH551" s="136"/>
      <c r="FI551" s="136"/>
      <c r="FJ551" s="136"/>
      <c r="FK551" s="136"/>
      <c r="FL551" s="136"/>
      <c r="FM551" s="136"/>
      <c r="FN551" s="136"/>
      <c r="FO551" s="136"/>
      <c r="FP551" s="136"/>
      <c r="FQ551" s="136"/>
      <c r="FR551" s="136"/>
      <c r="FS551" s="136"/>
      <c r="FT551" s="136"/>
      <c r="FU551" s="136"/>
      <c r="FV551" s="136"/>
      <c r="FW551" s="136"/>
      <c r="FX551" s="136"/>
      <c r="FY551" s="136"/>
      <c r="FZ551" s="136"/>
      <c r="GA551" s="136"/>
      <c r="GB551" s="136"/>
      <c r="GC551" s="136"/>
      <c r="GD551" s="136"/>
      <c r="GE551" s="136"/>
      <c r="GF551" s="136"/>
      <c r="GG551" s="136"/>
      <c r="GH551" s="136"/>
      <c r="GI551" s="136"/>
      <c r="GJ551" s="136"/>
      <c r="GK551" s="136"/>
      <c r="GL551" s="136"/>
      <c r="GM551" s="136"/>
      <c r="GN551" s="136"/>
      <c r="GO551" s="136"/>
      <c r="GP551" s="136"/>
      <c r="GQ551" s="136"/>
      <c r="GR551" s="136"/>
      <c r="GS551" s="136"/>
      <c r="GT551" s="136"/>
      <c r="GU551" s="136"/>
      <c r="GV551" s="136"/>
      <c r="GW551" s="136"/>
      <c r="GX551" s="136"/>
      <c r="GY551" s="136"/>
      <c r="GZ551" s="136"/>
      <c r="HA551" s="136"/>
      <c r="HB551" s="136"/>
      <c r="HC551" s="136"/>
      <c r="HD551" s="136"/>
      <c r="HE551" s="136"/>
      <c r="HF551" s="136"/>
      <c r="HG551" s="136"/>
      <c r="HH551" s="136"/>
      <c r="HI551" s="136"/>
      <c r="HJ551" s="136"/>
      <c r="HK551" s="136"/>
      <c r="HL551" s="136"/>
      <c r="HM551" s="136"/>
      <c r="HN551" s="136"/>
      <c r="HO551" s="136"/>
      <c r="HP551" s="136"/>
      <c r="HQ551" s="136"/>
      <c r="HR551" s="136"/>
      <c r="HS551" s="136"/>
      <c r="HT551" s="136"/>
      <c r="HU551" s="136"/>
      <c r="HV551" s="136"/>
      <c r="HW551" s="136"/>
      <c r="HX551" s="136"/>
      <c r="HY551" s="136"/>
      <c r="HZ551" s="136"/>
      <c r="IA551" s="136"/>
      <c r="IB551" s="136"/>
      <c r="IC551" s="136"/>
      <c r="ID551" s="136"/>
      <c r="IE551" s="136"/>
      <c r="IF551" s="136"/>
      <c r="IG551" s="136"/>
      <c r="IH551" s="136"/>
      <c r="II551" s="136"/>
      <c r="IJ551" s="136"/>
      <c r="IK551" s="136"/>
      <c r="IL551" s="136"/>
      <c r="IM551" s="136"/>
      <c r="IN551" s="136"/>
      <c r="IO551" s="136"/>
      <c r="IP551" s="136"/>
      <c r="IQ551" s="136"/>
      <c r="IR551" s="136"/>
      <c r="IS551" s="136"/>
      <c r="IT551" s="136"/>
      <c r="IU551" s="136"/>
      <c r="IV551" s="136"/>
      <c r="IW551" s="136"/>
      <c r="IX551" s="136"/>
      <c r="IY551" s="136"/>
      <c r="IZ551" s="136"/>
      <c r="JA551" s="136"/>
      <c r="JB551" s="136"/>
      <c r="JC551" s="136"/>
      <c r="JD551" s="136"/>
      <c r="JE551" s="136"/>
      <c r="JF551" s="136"/>
      <c r="JG551" s="136"/>
      <c r="JH551" s="136"/>
      <c r="JI551" s="136"/>
      <c r="JJ551" s="136"/>
      <c r="JK551" s="136"/>
      <c r="JL551" s="136"/>
      <c r="JM551" s="136"/>
      <c r="JN551" s="136"/>
      <c r="JO551" s="136"/>
      <c r="JP551" s="136"/>
      <c r="JQ551" s="136"/>
      <c r="JR551" s="136"/>
      <c r="JS551" s="136"/>
      <c r="JT551" s="136"/>
      <c r="JU551" s="136"/>
      <c r="JV551" s="136"/>
      <c r="JW551" s="136"/>
      <c r="JX551" s="136"/>
      <c r="JY551" s="136"/>
      <c r="JZ551" s="136"/>
      <c r="KA551" s="136"/>
      <c r="KB551" s="136"/>
      <c r="KC551" s="136"/>
      <c r="KD551" s="136"/>
      <c r="KE551" s="136"/>
      <c r="KF551" s="136"/>
      <c r="KG551" s="136"/>
      <c r="KH551" s="136"/>
      <c r="KI551" s="136"/>
      <c r="KJ551" s="136"/>
      <c r="KK551" s="136"/>
      <c r="KL551" s="136"/>
      <c r="KM551" s="136"/>
      <c r="KN551" s="136"/>
      <c r="KO551" s="136"/>
      <c r="KP551" s="136"/>
      <c r="KQ551" s="136"/>
      <c r="KR551" s="136"/>
      <c r="KS551" s="136"/>
      <c r="KT551" s="136"/>
      <c r="KU551" s="136"/>
      <c r="KV551" s="136"/>
      <c r="KW551" s="136"/>
      <c r="KX551" s="136"/>
      <c r="KY551" s="136"/>
      <c r="KZ551" s="136"/>
      <c r="LA551" s="136"/>
      <c r="LB551" s="136"/>
      <c r="LC551" s="136"/>
      <c r="LD551" s="136"/>
      <c r="LE551" s="136"/>
      <c r="LF551" s="136"/>
      <c r="LG551" s="136"/>
      <c r="LH551" s="136"/>
      <c r="LI551" s="136"/>
      <c r="LJ551" s="136"/>
      <c r="LK551" s="136"/>
      <c r="LL551" s="136"/>
      <c r="LM551" s="136"/>
      <c r="LN551" s="136"/>
      <c r="LO551" s="136"/>
      <c r="LP551" s="136"/>
      <c r="LQ551" s="136"/>
      <c r="LR551" s="136"/>
      <c r="LS551" s="136"/>
      <c r="LT551" s="136"/>
      <c r="LU551" s="136"/>
      <c r="LV551" s="136"/>
      <c r="LW551" s="136"/>
      <c r="LX551" s="136"/>
      <c r="LY551" s="136"/>
      <c r="LZ551" s="136"/>
      <c r="MA551" s="136"/>
      <c r="MB551" s="136"/>
      <c r="MC551" s="136"/>
      <c r="MD551" s="136"/>
      <c r="ME551" s="136"/>
      <c r="MF551" s="136"/>
      <c r="MG551" s="136"/>
      <c r="MH551" s="136"/>
      <c r="MI551" s="136"/>
      <c r="MJ551" s="136"/>
      <c r="MK551" s="136"/>
      <c r="ML551" s="136"/>
      <c r="MM551" s="136"/>
      <c r="MN551" s="136"/>
      <c r="MO551" s="136"/>
      <c r="MP551" s="136"/>
      <c r="MQ551" s="136"/>
      <c r="MR551" s="136"/>
      <c r="MS551" s="136"/>
      <c r="MT551" s="136"/>
      <c r="MU551" s="136"/>
      <c r="MV551" s="136"/>
      <c r="MW551" s="136"/>
      <c r="MX551" s="136"/>
      <c r="MY551" s="136"/>
      <c r="MZ551" s="136"/>
      <c r="NA551" s="136"/>
      <c r="NB551" s="136"/>
      <c r="NC551" s="136"/>
      <c r="ND551" s="136"/>
      <c r="NE551" s="136"/>
      <c r="NF551" s="136"/>
      <c r="NG551" s="136"/>
      <c r="NH551" s="136"/>
      <c r="NI551" s="136"/>
      <c r="NJ551" s="136"/>
      <c r="NK551" s="136"/>
      <c r="NL551" s="136"/>
      <c r="NM551" s="136"/>
      <c r="NN551" s="136"/>
      <c r="NO551" s="136"/>
      <c r="NP551" s="136"/>
      <c r="NQ551" s="136"/>
      <c r="NR551" s="136"/>
      <c r="NS551" s="136"/>
      <c r="NT551" s="136"/>
      <c r="NU551" s="136"/>
      <c r="NV551" s="136"/>
      <c r="NW551" s="136"/>
      <c r="NX551" s="136"/>
      <c r="NY551" s="136"/>
      <c r="NZ551" s="136"/>
      <c r="OA551" s="136"/>
      <c r="OB551" s="136"/>
      <c r="OC551" s="136"/>
      <c r="OD551" s="136"/>
      <c r="OE551" s="136"/>
      <c r="OF551" s="136"/>
      <c r="OG551" s="136"/>
      <c r="OH551" s="136"/>
      <c r="OI551" s="136"/>
      <c r="OJ551" s="136"/>
      <c r="OK551" s="136"/>
      <c r="OL551" s="136"/>
      <c r="OM551" s="136"/>
      <c r="ON551" s="136"/>
      <c r="OO551" s="136"/>
      <c r="OP551" s="136"/>
      <c r="OQ551" s="136"/>
      <c r="OR551" s="136"/>
      <c r="OS551" s="136"/>
      <c r="OT551" s="136"/>
      <c r="OU551" s="136"/>
      <c r="OV551" s="136"/>
      <c r="OW551" s="136"/>
      <c r="OX551" s="136"/>
      <c r="OY551" s="136"/>
      <c r="OZ551" s="136"/>
      <c r="PA551" s="136"/>
      <c r="PB551" s="136"/>
      <c r="PC551" s="136"/>
      <c r="PD551" s="136"/>
      <c r="PE551" s="136"/>
      <c r="PF551" s="136"/>
      <c r="PG551" s="136"/>
      <c r="PH551" s="136"/>
      <c r="PI551" s="136"/>
      <c r="PJ551" s="136"/>
      <c r="PK551" s="136"/>
      <c r="PL551" s="136"/>
      <c r="PM551" s="136"/>
      <c r="PN551" s="136"/>
      <c r="PO551" s="136"/>
      <c r="PP551" s="136"/>
      <c r="PQ551" s="136"/>
      <c r="PR551" s="136"/>
      <c r="PS551" s="136"/>
      <c r="PT551" s="136"/>
      <c r="PU551" s="136"/>
      <c r="PV551" s="136"/>
      <c r="PW551" s="136"/>
      <c r="PX551" s="136"/>
      <c r="PY551" s="136"/>
      <c r="PZ551" s="136"/>
      <c r="QA551" s="136"/>
      <c r="QB551" s="136"/>
      <c r="QC551" s="136"/>
      <c r="QD551" s="136"/>
      <c r="QE551" s="136"/>
      <c r="QF551" s="136"/>
      <c r="QG551" s="136"/>
      <c r="QH551" s="136"/>
      <c r="QI551" s="136"/>
      <c r="QJ551" s="136"/>
      <c r="QK551" s="136"/>
      <c r="QL551" s="136"/>
      <c r="QM551" s="136"/>
      <c r="QN551" s="136"/>
      <c r="QO551" s="136"/>
      <c r="QP551" s="136"/>
      <c r="QQ551" s="136"/>
      <c r="QR551" s="136"/>
      <c r="QS551" s="136"/>
      <c r="QT551" s="136"/>
      <c r="QU551" s="136"/>
      <c r="QV551" s="136"/>
      <c r="QW551" s="136"/>
      <c r="QX551" s="136"/>
      <c r="QY551" s="136"/>
      <c r="QZ551" s="136"/>
      <c r="RA551" s="136"/>
      <c r="RB551" s="136"/>
      <c r="RC551" s="136"/>
      <c r="RD551" s="136"/>
      <c r="RE551" s="136"/>
      <c r="RF551" s="136"/>
      <c r="RG551" s="136"/>
      <c r="RH551" s="136"/>
      <c r="RI551" s="136"/>
      <c r="RJ551" s="136"/>
      <c r="RK551" s="136"/>
      <c r="RL551" s="136"/>
      <c r="RM551" s="136"/>
      <c r="RN551" s="136"/>
      <c r="RO551" s="136"/>
      <c r="RP551" s="136"/>
      <c r="RQ551" s="136"/>
      <c r="RR551" s="136"/>
      <c r="RS551" s="136"/>
      <c r="RT551" s="136"/>
      <c r="RU551" s="136"/>
      <c r="RV551" s="136"/>
      <c r="RW551" s="136"/>
      <c r="RX551" s="136"/>
      <c r="RY551" s="136"/>
      <c r="RZ551" s="136"/>
      <c r="SA551" s="136"/>
      <c r="SB551" s="136"/>
      <c r="SC551" s="136"/>
      <c r="SD551" s="136"/>
      <c r="SE551" s="136"/>
      <c r="SF551" s="136"/>
      <c r="SG551" s="136"/>
      <c r="SH551" s="136"/>
      <c r="SI551" s="136"/>
      <c r="SJ551" s="136"/>
      <c r="SK551" s="136"/>
      <c r="SL551" s="136"/>
      <c r="SM551" s="136"/>
      <c r="SN551" s="136"/>
      <c r="SO551" s="136"/>
      <c r="SP551" s="136"/>
      <c r="SQ551" s="136"/>
      <c r="SR551" s="136"/>
      <c r="SS551" s="136"/>
      <c r="ST551" s="136"/>
      <c r="SU551" s="136"/>
      <c r="SV551" s="136"/>
      <c r="SW551" s="136"/>
      <c r="SX551" s="136"/>
      <c r="SY551" s="136"/>
      <c r="SZ551" s="136"/>
      <c r="TA551" s="136"/>
      <c r="TB551" s="136"/>
      <c r="TC551" s="136"/>
      <c r="TD551" s="136"/>
      <c r="TE551" s="136"/>
      <c r="TF551" s="136"/>
      <c r="TG551" s="136"/>
      <c r="TH551" s="136"/>
      <c r="TI551" s="136"/>
      <c r="TJ551" s="136"/>
      <c r="TK551" s="136"/>
      <c r="TL551" s="136"/>
      <c r="TM551" s="136"/>
      <c r="TN551" s="136"/>
      <c r="TO551" s="136"/>
      <c r="TP551" s="136"/>
      <c r="TQ551" s="136"/>
      <c r="TR551" s="136"/>
      <c r="TS551" s="136"/>
      <c r="TT551" s="136"/>
      <c r="TU551" s="136"/>
      <c r="TV551" s="136"/>
      <c r="TW551" s="136"/>
      <c r="TX551" s="136"/>
      <c r="TY551" s="136"/>
      <c r="TZ551" s="136"/>
      <c r="UA551" s="136"/>
      <c r="UB551" s="136"/>
      <c r="UC551" s="136"/>
      <c r="UD551" s="136"/>
      <c r="UE551" s="136"/>
      <c r="UF551" s="136"/>
      <c r="UG551" s="136"/>
      <c r="UH551" s="136"/>
      <c r="UI551" s="136"/>
      <c r="UJ551" s="136"/>
      <c r="UK551" s="136"/>
      <c r="UL551" s="136"/>
      <c r="UM551" s="136"/>
      <c r="UN551" s="136"/>
      <c r="UO551" s="136"/>
      <c r="UP551" s="136"/>
      <c r="UQ551" s="136"/>
      <c r="UR551" s="136"/>
      <c r="US551" s="136"/>
      <c r="UT551" s="136"/>
      <c r="UU551" s="136"/>
      <c r="UV551" s="136"/>
      <c r="UW551" s="136"/>
      <c r="UX551" s="136"/>
      <c r="UY551" s="136"/>
      <c r="UZ551" s="136"/>
      <c r="VA551" s="136"/>
      <c r="VB551" s="136"/>
      <c r="VC551" s="136"/>
      <c r="VD551" s="136"/>
      <c r="VE551" s="136"/>
      <c r="VF551" s="136"/>
      <c r="VG551" s="136"/>
      <c r="VH551" s="136"/>
      <c r="VI551" s="136"/>
      <c r="VJ551" s="136"/>
      <c r="VK551" s="136"/>
      <c r="VL551" s="136"/>
      <c r="VM551" s="136"/>
      <c r="VN551" s="136"/>
      <c r="VO551" s="136"/>
      <c r="VP551" s="136"/>
      <c r="VQ551" s="136"/>
      <c r="VR551" s="136"/>
      <c r="VS551" s="136"/>
      <c r="VT551" s="136"/>
      <c r="VU551" s="136"/>
      <c r="VV551" s="136"/>
      <c r="VW551" s="136"/>
      <c r="VX551" s="136"/>
      <c r="VY551" s="136"/>
      <c r="VZ551" s="136"/>
      <c r="WA551" s="136"/>
      <c r="WB551" s="136"/>
      <c r="WC551" s="136"/>
      <c r="WD551" s="136"/>
      <c r="WE551" s="136"/>
      <c r="WF551" s="136"/>
      <c r="WG551" s="136"/>
      <c r="WH551" s="136"/>
      <c r="WI551" s="136"/>
      <c r="WJ551" s="136"/>
      <c r="WK551" s="136"/>
      <c r="WL551" s="136"/>
      <c r="WM551" s="136"/>
      <c r="WN551" s="136"/>
      <c r="WO551" s="136"/>
      <c r="WP551" s="136"/>
      <c r="WQ551" s="136"/>
      <c r="WR551" s="136"/>
      <c r="WS551" s="136"/>
      <c r="WT551" s="136"/>
      <c r="WU551" s="136"/>
      <c r="WV551" s="136"/>
      <c r="WW551" s="136"/>
      <c r="WX551" s="136"/>
      <c r="WY551" s="136"/>
      <c r="WZ551" s="136"/>
      <c r="XA551" s="136"/>
      <c r="XB551" s="136"/>
      <c r="XC551" s="136"/>
      <c r="XD551" s="136"/>
      <c r="XE551" s="136"/>
      <c r="XF551" s="136"/>
      <c r="XG551" s="136"/>
      <c r="XH551" s="136"/>
      <c r="XI551" s="136"/>
      <c r="XJ551" s="136"/>
      <c r="XK551" s="136"/>
      <c r="XL551" s="136"/>
      <c r="XM551" s="136"/>
      <c r="XN551" s="136"/>
      <c r="XO551" s="136"/>
      <c r="XP551" s="136"/>
      <c r="XQ551" s="136"/>
      <c r="XR551" s="136"/>
      <c r="XS551" s="136"/>
      <c r="XT551" s="136"/>
      <c r="XU551" s="136"/>
      <c r="XV551" s="136"/>
      <c r="XW551" s="136"/>
      <c r="XX551" s="136"/>
      <c r="XY551" s="136"/>
      <c r="XZ551" s="136"/>
      <c r="YA551" s="136"/>
      <c r="YB551" s="136"/>
      <c r="YC551" s="136"/>
      <c r="YD551" s="136"/>
      <c r="YE551" s="136"/>
      <c r="YF551" s="136"/>
      <c r="YG551" s="136"/>
      <c r="YH551" s="136"/>
      <c r="YI551" s="136"/>
      <c r="YJ551" s="136"/>
      <c r="YK551" s="136"/>
      <c r="YL551" s="136"/>
      <c r="YM551" s="136"/>
      <c r="YN551" s="136"/>
      <c r="YO551" s="136"/>
      <c r="YP551" s="136"/>
      <c r="YQ551" s="136"/>
      <c r="YR551" s="136"/>
      <c r="YS551" s="136"/>
      <c r="YT551" s="136"/>
      <c r="YU551" s="136"/>
      <c r="YV551" s="136"/>
      <c r="YW551" s="136"/>
      <c r="YX551" s="136"/>
      <c r="YY551" s="136"/>
      <c r="YZ551" s="136"/>
      <c r="ZA551" s="136"/>
      <c r="ZB551" s="136"/>
      <c r="ZC551" s="136"/>
      <c r="ZD551" s="136"/>
      <c r="ZE551" s="136"/>
      <c r="ZF551" s="136"/>
      <c r="ZG551" s="136"/>
      <c r="ZH551" s="136"/>
      <c r="ZI551" s="136"/>
      <c r="ZJ551" s="136"/>
      <c r="ZK551" s="136"/>
      <c r="ZL551" s="136"/>
      <c r="ZM551" s="136"/>
      <c r="ZN551" s="136"/>
      <c r="ZO551" s="136"/>
      <c r="ZP551" s="136"/>
      <c r="ZQ551" s="136"/>
      <c r="ZR551" s="136"/>
      <c r="ZS551" s="136"/>
      <c r="ZT551" s="136"/>
      <c r="ZU551" s="136"/>
      <c r="ZV551" s="136"/>
      <c r="ZW551" s="136"/>
      <c r="ZX551" s="136"/>
      <c r="ZY551" s="136"/>
      <c r="ZZ551" s="136"/>
      <c r="AAA551" s="136"/>
      <c r="AAB551" s="136"/>
      <c r="AAC551" s="136"/>
      <c r="AAD551" s="136"/>
      <c r="AAE551" s="136"/>
      <c r="AAF551" s="136"/>
      <c r="AAG551" s="136"/>
      <c r="AAH551" s="136"/>
      <c r="AAI551" s="136"/>
      <c r="AAJ551" s="136"/>
      <c r="AAK551" s="136"/>
      <c r="AAL551" s="136"/>
      <c r="AAM551" s="136"/>
      <c r="AAN551" s="136"/>
      <c r="AAO551" s="136"/>
      <c r="AAP551" s="136"/>
      <c r="AAQ551" s="136"/>
      <c r="AAR551" s="136"/>
      <c r="AAS551" s="136"/>
      <c r="AAT551" s="136"/>
      <c r="AAU551" s="136"/>
      <c r="AAV551" s="136"/>
      <c r="AAW551" s="136"/>
      <c r="AAX551" s="136"/>
      <c r="AAY551" s="136"/>
      <c r="AAZ551" s="136"/>
      <c r="ABA551" s="136"/>
      <c r="ABB551" s="136"/>
      <c r="ABC551" s="136"/>
      <c r="ABD551" s="136"/>
      <c r="ABE551" s="136"/>
      <c r="ABF551" s="136"/>
      <c r="ABG551" s="136"/>
      <c r="ABH551" s="136"/>
      <c r="ABI551" s="136"/>
      <c r="ABJ551" s="136"/>
      <c r="ABK551" s="136"/>
      <c r="ABL551" s="136"/>
      <c r="ABM551" s="136"/>
      <c r="ABN551" s="136"/>
      <c r="ABO551" s="136"/>
      <c r="ABP551" s="136"/>
      <c r="ABQ551" s="136"/>
      <c r="ABR551" s="136"/>
      <c r="ABS551" s="136"/>
      <c r="ABT551" s="136"/>
      <c r="ABU551" s="136"/>
      <c r="ABV551" s="136"/>
      <c r="ABW551" s="136"/>
      <c r="ABX551" s="136"/>
      <c r="ABY551" s="136"/>
      <c r="ABZ551" s="136"/>
      <c r="ACA551" s="136"/>
      <c r="ACB551" s="136"/>
      <c r="ACC551" s="136"/>
      <c r="ACD551" s="136"/>
      <c r="ACE551" s="136"/>
      <c r="ACF551" s="136"/>
      <c r="ACG551" s="136"/>
      <c r="ACH551" s="136"/>
      <c r="ACI551" s="136"/>
      <c r="ACJ551" s="136"/>
      <c r="ACK551" s="136"/>
      <c r="ACL551" s="136"/>
      <c r="ACM551" s="136"/>
      <c r="ACN551" s="136"/>
      <c r="ACO551" s="136"/>
      <c r="ACP551" s="136"/>
      <c r="ACQ551" s="136"/>
      <c r="ACR551" s="136"/>
      <c r="ACS551" s="136"/>
      <c r="ACT551" s="136"/>
      <c r="ACU551" s="136"/>
      <c r="ACV551" s="136"/>
      <c r="ACW551" s="136"/>
      <c r="ACX551" s="136"/>
      <c r="ACY551" s="136"/>
      <c r="ACZ551" s="136"/>
      <c r="ADA551" s="136"/>
      <c r="ADB551" s="136"/>
      <c r="ADC551" s="136"/>
      <c r="ADD551" s="136"/>
      <c r="ADE551" s="136"/>
      <c r="ADF551" s="136"/>
      <c r="ADG551" s="136"/>
      <c r="ADH551" s="136"/>
      <c r="ADI551" s="136"/>
      <c r="ADJ551" s="136"/>
      <c r="ADK551" s="136"/>
      <c r="ADL551" s="136"/>
      <c r="ADM551" s="136"/>
      <c r="ADN551" s="136"/>
      <c r="ADO551" s="136"/>
      <c r="ADP551" s="136"/>
      <c r="ADQ551" s="136"/>
      <c r="ADR551" s="136"/>
      <c r="ADS551" s="136"/>
      <c r="ADT551" s="136"/>
      <c r="ADU551" s="136"/>
      <c r="ADV551" s="136"/>
      <c r="ADW551" s="136"/>
      <c r="ADX551" s="136"/>
      <c r="ADY551" s="136"/>
      <c r="ADZ551" s="136"/>
      <c r="AEA551" s="136"/>
      <c r="AEB551" s="136"/>
      <c r="AEC551" s="136"/>
      <c r="AED551" s="136"/>
      <c r="AEE551" s="136"/>
      <c r="AEF551" s="136"/>
      <c r="AEG551" s="136"/>
      <c r="AEH551" s="136"/>
      <c r="AEI551" s="136"/>
      <c r="AEJ551" s="136"/>
      <c r="AEK551" s="136"/>
      <c r="AEL551" s="136"/>
      <c r="AEM551" s="136"/>
      <c r="AEN551" s="136"/>
      <c r="AEO551" s="136"/>
      <c r="AEP551" s="136"/>
      <c r="AEQ551" s="136"/>
      <c r="AER551" s="136"/>
      <c r="AES551" s="136"/>
      <c r="AET551" s="136"/>
      <c r="AEU551" s="136"/>
      <c r="AEV551" s="136"/>
      <c r="AEW551" s="136"/>
      <c r="AEX551" s="136"/>
      <c r="AEY551" s="136"/>
      <c r="AEZ551" s="136"/>
      <c r="AFA551" s="136"/>
      <c r="AFB551" s="136"/>
      <c r="AFC551" s="136"/>
      <c r="AFD551" s="136"/>
      <c r="AFE551" s="136"/>
      <c r="AFF551" s="136"/>
      <c r="AFG551" s="136"/>
      <c r="AFH551" s="136"/>
      <c r="AFI551" s="136"/>
      <c r="AFJ551" s="136"/>
      <c r="AFK551" s="136"/>
      <c r="AFL551" s="136"/>
      <c r="AFM551" s="136"/>
      <c r="AFN551" s="136"/>
      <c r="AFO551" s="136"/>
      <c r="AFP551" s="136"/>
      <c r="AFQ551" s="136"/>
      <c r="AFR551" s="136"/>
      <c r="AFS551" s="136"/>
      <c r="AFT551" s="136"/>
      <c r="AFU551" s="136"/>
      <c r="AFV551" s="136"/>
      <c r="AFW551" s="136"/>
      <c r="AFX551" s="136"/>
      <c r="AFY551" s="136"/>
      <c r="AFZ551" s="136"/>
      <c r="AGA551" s="136"/>
      <c r="AGB551" s="136"/>
      <c r="AGC551" s="136"/>
      <c r="AGD551" s="136"/>
      <c r="AGE551" s="136"/>
      <c r="AGF551" s="136"/>
      <c r="AGG551" s="136"/>
      <c r="AGH551" s="136"/>
      <c r="AGI551" s="136"/>
      <c r="AGJ551" s="136"/>
      <c r="AGK551" s="136"/>
      <c r="AGL551" s="136"/>
      <c r="AGM551" s="136"/>
      <c r="AGN551" s="136"/>
      <c r="AGO551" s="136"/>
      <c r="AGP551" s="136"/>
      <c r="AGQ551" s="136"/>
      <c r="AGR551" s="136"/>
      <c r="AGS551" s="136"/>
      <c r="AGT551" s="136"/>
      <c r="AGU551" s="136"/>
      <c r="AGV551" s="136"/>
      <c r="AGW551" s="136"/>
      <c r="AGX551" s="136"/>
      <c r="AGY551" s="136"/>
      <c r="AGZ551" s="136"/>
      <c r="AHA551" s="136"/>
      <c r="AHB551" s="136"/>
      <c r="AHC551" s="136"/>
      <c r="AHD551" s="136"/>
      <c r="AHE551" s="136"/>
      <c r="AHF551" s="136"/>
      <c r="AHG551" s="136"/>
      <c r="AHH551" s="136"/>
      <c r="AHI551" s="136"/>
      <c r="AHJ551" s="136"/>
      <c r="AHK551" s="136"/>
      <c r="AHL551" s="136"/>
      <c r="AHM551" s="136"/>
      <c r="AHN551" s="136"/>
      <c r="AHO551" s="136"/>
      <c r="AHP551" s="136"/>
      <c r="AHQ551" s="136"/>
      <c r="AHR551" s="136"/>
      <c r="AHS551" s="136"/>
      <c r="AHT551" s="136"/>
      <c r="AHU551" s="136"/>
      <c r="AHV551" s="136"/>
      <c r="AHW551" s="136"/>
      <c r="AHX551" s="136"/>
      <c r="AHY551" s="136"/>
      <c r="AHZ551" s="136"/>
      <c r="AIA551" s="136"/>
      <c r="AIB551" s="136"/>
      <c r="AIC551" s="136"/>
      <c r="AID551" s="136"/>
      <c r="AIE551" s="136"/>
      <c r="AIF551" s="136"/>
      <c r="AIG551" s="136"/>
      <c r="AIH551" s="136"/>
      <c r="AII551" s="136"/>
      <c r="AIJ551" s="136"/>
      <c r="AIK551" s="136"/>
      <c r="AIL551" s="136"/>
      <c r="AIM551" s="136"/>
      <c r="AIN551" s="136"/>
      <c r="AIO551" s="136"/>
      <c r="AIP551" s="136"/>
      <c r="AIQ551" s="136"/>
      <c r="AIR551" s="136"/>
      <c r="AIS551" s="136"/>
      <c r="AIT551" s="136"/>
      <c r="AIU551" s="136"/>
      <c r="AIV551" s="136"/>
      <c r="AIW551" s="136"/>
      <c r="AIX551" s="136"/>
      <c r="AIY551" s="136"/>
      <c r="AIZ551" s="136"/>
      <c r="AJA551" s="136"/>
      <c r="AJB551" s="136"/>
      <c r="AJC551" s="136"/>
      <c r="AJD551" s="136"/>
      <c r="AJE551" s="136"/>
      <c r="AJF551" s="136"/>
      <c r="AJG551" s="136"/>
      <c r="AJH551" s="136"/>
      <c r="AJI551" s="136"/>
      <c r="AJJ551" s="136"/>
      <c r="AJK551" s="136"/>
      <c r="AJL551" s="136"/>
      <c r="AJM551" s="136"/>
      <c r="AJN551" s="136"/>
      <c r="AJO551" s="136"/>
      <c r="AJP551" s="136"/>
      <c r="AJQ551" s="136"/>
      <c r="AJR551" s="136"/>
      <c r="AJS551" s="136"/>
      <c r="AJT551" s="136"/>
      <c r="AJU551" s="136"/>
      <c r="AJV551" s="136"/>
      <c r="AJW551" s="136"/>
      <c r="AJX551" s="136"/>
      <c r="AJY551" s="136"/>
      <c r="AJZ551" s="136"/>
      <c r="AKA551" s="136"/>
      <c r="AKB551" s="136"/>
      <c r="AKC551" s="136"/>
      <c r="AKD551" s="136"/>
      <c r="AKE551" s="136"/>
      <c r="AKF551" s="136"/>
      <c r="AKG551" s="136"/>
      <c r="AKH551" s="136"/>
      <c r="AKI551" s="136"/>
      <c r="AKJ551" s="136"/>
      <c r="AKK551" s="136"/>
      <c r="AKL551" s="136"/>
      <c r="AKM551" s="136"/>
      <c r="AKN551" s="136"/>
      <c r="AKO551" s="136"/>
      <c r="AKP551" s="136"/>
      <c r="AKQ551" s="136"/>
      <c r="AKR551" s="136"/>
      <c r="AKS551" s="136"/>
      <c r="AKT551" s="136"/>
      <c r="AKU551" s="136"/>
      <c r="AKV551" s="136"/>
      <c r="AKW551" s="136"/>
      <c r="AKX551" s="136"/>
      <c r="AKY551" s="136"/>
      <c r="AKZ551" s="136"/>
      <c r="ALA551" s="136"/>
      <c r="ALB551" s="136"/>
      <c r="ALC551" s="136"/>
      <c r="ALD551" s="136"/>
      <c r="ALE551" s="136"/>
      <c r="ALF551" s="136"/>
      <c r="ALG551" s="136"/>
      <c r="ALH551" s="136"/>
      <c r="ALI551" s="136"/>
      <c r="ALJ551" s="136"/>
      <c r="ALK551" s="136"/>
      <c r="ALL551" s="136"/>
      <c r="ALM551" s="136"/>
      <c r="ALN551" s="136"/>
      <c r="ALO551" s="136"/>
      <c r="ALP551" s="136"/>
      <c r="ALQ551" s="136"/>
      <c r="ALR551" s="136"/>
      <c r="ALS551" s="136"/>
      <c r="ALT551" s="136"/>
      <c r="ALU551" s="136"/>
      <c r="ALV551" s="136"/>
      <c r="ALW551" s="136"/>
      <c r="ALX551" s="136"/>
      <c r="ALY551" s="136"/>
      <c r="ALZ551" s="136"/>
      <c r="AMA551" s="136"/>
      <c r="AMB551" s="136"/>
      <c r="AMC551" s="136"/>
      <c r="AMD551" s="136"/>
      <c r="AME551" s="136"/>
      <c r="AMF551" s="136"/>
      <c r="AMG551" s="136"/>
      <c r="AMH551" s="136"/>
      <c r="AMI551" s="136"/>
    </row>
    <row r="552" spans="1:1023" x14ac:dyDescent="0.25">
      <c r="A552" s="261" t="s">
        <v>25497</v>
      </c>
      <c r="B552" s="193">
        <v>552</v>
      </c>
      <c r="C552" s="261" t="s">
        <v>26191</v>
      </c>
      <c r="D552" s="214" t="s">
        <v>25497</v>
      </c>
      <c r="E552" s="136"/>
      <c r="F552" s="238"/>
      <c r="G552" s="214"/>
      <c r="H552" s="209">
        <v>4</v>
      </c>
      <c r="I552" s="367">
        <v>0.5</v>
      </c>
      <c r="L552" s="409">
        <v>1</v>
      </c>
      <c r="N552" s="161"/>
      <c r="O552" s="413">
        <v>3</v>
      </c>
      <c r="R552" s="161"/>
      <c r="S552" s="161"/>
      <c r="T552" s="161"/>
      <c r="U552" s="414"/>
      <c r="V552" s="256">
        <f>IF(O552=1,10,100)</f>
        <v>100</v>
      </c>
      <c r="W552" s="256">
        <f>IF(O552=1,1,IF(O552=2,10,100))</f>
        <v>100</v>
      </c>
      <c r="X552" s="256">
        <f>IF(O552=3,20,100)</f>
        <v>20</v>
      </c>
      <c r="Y552" s="256">
        <f>IF(P552=1,10,100)</f>
        <v>100</v>
      </c>
      <c r="Z552" s="256">
        <f>IF(P552=1,1,IF(P552=2,10,100))</f>
        <v>100</v>
      </c>
      <c r="AA552" s="257">
        <f>IF(OR(EXACT(Q552,"1A"),EXACT(Q552,"1B")),0.1,IF(Q552=2,1,100))</f>
        <v>100</v>
      </c>
      <c r="AB552" s="257">
        <f>IF(OR(EXACT(R552,"1A"),EXACT(R552,"1B")),0.1,IF(R552=2,1,100))</f>
        <v>100</v>
      </c>
      <c r="AC552" s="257">
        <f>IF(OR(EXACT(S552,"1A"),EXACT(S552,"1B")),0.3,IF(S552=2,3,100))</f>
        <v>100</v>
      </c>
      <c r="AD552" s="136"/>
      <c r="AE552" s="262"/>
      <c r="AF552" s="249">
        <f>IF(OR(OR(EXACT(J552,"1A"),EXACT(J552,"1B"),EXACT(J552,"1C")),K552=1),1,IF(K552=2,10,100))</f>
        <v>100</v>
      </c>
      <c r="AG552" s="249">
        <f>IF(OR(EXACT(J552,"1A"),EXACT(J552,"1B"),EXACT(J552,"1C")),1,IF(J552=2,10,100))</f>
        <v>100</v>
      </c>
      <c r="AH552" s="249">
        <f>IF(OR(EXACT(J552,"1A"),EXACT(J552,"1B"),EXACT(J552,"1C"),K552=1),3,100)</f>
        <v>100</v>
      </c>
      <c r="AI552" s="249">
        <f>IF(OR(EXACT(J552,"1A"),EXACT(J552,"1B"),EXACT(J552,"1C")),5,100)</f>
        <v>100</v>
      </c>
      <c r="AJ552" s="263" t="s">
        <v>26190</v>
      </c>
      <c r="AK552" s="136"/>
      <c r="AL552" s="136"/>
      <c r="AM552" s="251"/>
      <c r="AN552" s="136"/>
      <c r="AO552" s="136"/>
      <c r="AQ552" s="199" t="s">
        <v>25498</v>
      </c>
      <c r="AS552" s="136"/>
      <c r="AT552" s="136"/>
      <c r="AU552" s="136"/>
      <c r="AV552" s="136"/>
      <c r="AW552" s="136"/>
      <c r="AX552" s="136"/>
      <c r="AY552" s="136"/>
      <c r="AZ552" s="136"/>
      <c r="BA552" s="136"/>
      <c r="BB552" s="136"/>
      <c r="BC552" s="136"/>
      <c r="BD552" s="136"/>
      <c r="BE552" s="136"/>
      <c r="BF552" s="136"/>
      <c r="BG552" s="136"/>
      <c r="BH552" s="136"/>
      <c r="BI552" s="136"/>
      <c r="BJ552" s="136"/>
      <c r="BK552" s="136"/>
      <c r="BL552" s="136"/>
      <c r="BM552" s="136"/>
      <c r="BN552" s="136"/>
      <c r="BO552" s="136"/>
      <c r="BP552" s="136"/>
      <c r="BQ552" s="136"/>
      <c r="BR552" s="136"/>
      <c r="BS552" s="136"/>
      <c r="BT552" s="136"/>
      <c r="BU552" s="136"/>
      <c r="BV552" s="136"/>
      <c r="BW552" s="136"/>
      <c r="BX552" s="136"/>
      <c r="BY552" s="136"/>
      <c r="BZ552" s="136"/>
      <c r="CA552" s="136"/>
      <c r="CB552" s="136"/>
      <c r="CC552" s="136"/>
      <c r="CD552" s="136"/>
      <c r="CE552" s="136"/>
      <c r="CF552" s="136"/>
      <c r="CG552" s="136"/>
      <c r="CH552" s="136"/>
      <c r="CI552" s="136"/>
      <c r="CJ552" s="136"/>
      <c r="CK552" s="136"/>
      <c r="CL552" s="136"/>
      <c r="CM552" s="136"/>
      <c r="CN552" s="136"/>
      <c r="CO552" s="136"/>
      <c r="CP552" s="136"/>
      <c r="CQ552" s="136"/>
      <c r="CR552" s="136"/>
      <c r="CS552" s="136"/>
      <c r="CT552" s="136"/>
      <c r="CU552" s="136"/>
      <c r="CV552" s="136"/>
      <c r="CW552" s="136"/>
      <c r="CX552" s="136"/>
      <c r="CY552" s="136"/>
      <c r="CZ552" s="136"/>
      <c r="DA552" s="136"/>
      <c r="DB552" s="136"/>
      <c r="DC552" s="136"/>
      <c r="DD552" s="136"/>
      <c r="DE552" s="136"/>
      <c r="DF552" s="136"/>
      <c r="DG552" s="136"/>
      <c r="DH552" s="136"/>
      <c r="DI552" s="136"/>
      <c r="DJ552" s="136"/>
      <c r="DK552" s="136"/>
      <c r="DL552" s="136"/>
      <c r="DM552" s="136"/>
      <c r="DN552" s="136"/>
      <c r="DO552" s="136"/>
      <c r="DP552" s="136"/>
      <c r="DQ552" s="136"/>
      <c r="DR552" s="136"/>
      <c r="DS552" s="136"/>
      <c r="DT552" s="136"/>
      <c r="DU552" s="136"/>
      <c r="DV552" s="136"/>
      <c r="DW552" s="136"/>
      <c r="DX552" s="136"/>
      <c r="DY552" s="136"/>
      <c r="DZ552" s="136"/>
      <c r="EA552" s="136"/>
      <c r="EB552" s="136"/>
      <c r="EC552" s="136"/>
      <c r="ED552" s="136"/>
      <c r="EE552" s="136"/>
      <c r="EF552" s="136"/>
      <c r="EG552" s="136"/>
      <c r="EH552" s="136"/>
      <c r="EI552" s="136"/>
      <c r="EJ552" s="136"/>
      <c r="EK552" s="136"/>
      <c r="EL552" s="136"/>
      <c r="EM552" s="136"/>
      <c r="EN552" s="136"/>
      <c r="EO552" s="136"/>
      <c r="EP552" s="136"/>
      <c r="EQ552" s="136"/>
      <c r="ER552" s="136"/>
      <c r="ES552" s="136"/>
      <c r="ET552" s="136"/>
      <c r="EU552" s="136"/>
      <c r="EV552" s="136"/>
      <c r="EW552" s="136"/>
      <c r="EX552" s="136"/>
      <c r="EY552" s="136"/>
      <c r="EZ552" s="136"/>
      <c r="FA552" s="136"/>
      <c r="FB552" s="136"/>
      <c r="FC552" s="136"/>
      <c r="FD552" s="136"/>
      <c r="FE552" s="136"/>
      <c r="FF552" s="136"/>
      <c r="FG552" s="136"/>
      <c r="FH552" s="136"/>
      <c r="FI552" s="136"/>
      <c r="FJ552" s="136"/>
      <c r="FK552" s="136"/>
      <c r="FL552" s="136"/>
      <c r="FM552" s="136"/>
      <c r="FN552" s="136"/>
      <c r="FO552" s="136"/>
      <c r="FP552" s="136"/>
      <c r="FQ552" s="136"/>
      <c r="FR552" s="136"/>
      <c r="FS552" s="136"/>
      <c r="FT552" s="136"/>
      <c r="FU552" s="136"/>
      <c r="FV552" s="136"/>
      <c r="FW552" s="136"/>
      <c r="FX552" s="136"/>
      <c r="FY552" s="136"/>
      <c r="FZ552" s="136"/>
      <c r="GA552" s="136"/>
      <c r="GB552" s="136"/>
      <c r="GC552" s="136"/>
      <c r="GD552" s="136"/>
      <c r="GE552" s="136"/>
      <c r="GF552" s="136"/>
      <c r="GG552" s="136"/>
      <c r="GH552" s="136"/>
      <c r="GI552" s="136"/>
      <c r="GJ552" s="136"/>
      <c r="GK552" s="136"/>
      <c r="GL552" s="136"/>
      <c r="GM552" s="136"/>
      <c r="GN552" s="136"/>
      <c r="GO552" s="136"/>
      <c r="GP552" s="136"/>
      <c r="GQ552" s="136"/>
      <c r="GR552" s="136"/>
      <c r="GS552" s="136"/>
      <c r="GT552" s="136"/>
      <c r="GU552" s="136"/>
      <c r="GV552" s="136"/>
      <c r="GW552" s="136"/>
      <c r="GX552" s="136"/>
      <c r="GY552" s="136"/>
      <c r="GZ552" s="136"/>
      <c r="HA552" s="136"/>
      <c r="HB552" s="136"/>
      <c r="HC552" s="136"/>
      <c r="HD552" s="136"/>
      <c r="HE552" s="136"/>
      <c r="HF552" s="136"/>
      <c r="HG552" s="136"/>
      <c r="HH552" s="136"/>
      <c r="HI552" s="136"/>
      <c r="HJ552" s="136"/>
      <c r="HK552" s="136"/>
      <c r="HL552" s="136"/>
      <c r="HM552" s="136"/>
      <c r="HN552" s="136"/>
      <c r="HO552" s="136"/>
      <c r="HP552" s="136"/>
      <c r="HQ552" s="136"/>
      <c r="HR552" s="136"/>
      <c r="HS552" s="136"/>
      <c r="HT552" s="136"/>
      <c r="HU552" s="136"/>
      <c r="HV552" s="136"/>
      <c r="HW552" s="136"/>
      <c r="HX552" s="136"/>
      <c r="HY552" s="136"/>
      <c r="HZ552" s="136"/>
      <c r="IA552" s="136"/>
      <c r="IB552" s="136"/>
      <c r="IC552" s="136"/>
      <c r="ID552" s="136"/>
      <c r="IE552" s="136"/>
      <c r="IF552" s="136"/>
      <c r="IG552" s="136"/>
      <c r="IH552" s="136"/>
      <c r="II552" s="136"/>
      <c r="IJ552" s="136"/>
      <c r="IK552" s="136"/>
      <c r="IL552" s="136"/>
      <c r="IM552" s="136"/>
      <c r="IN552" s="136"/>
      <c r="IO552" s="136"/>
      <c r="IP552" s="136"/>
      <c r="IQ552" s="136"/>
      <c r="IR552" s="136"/>
      <c r="IS552" s="136"/>
      <c r="IT552" s="136"/>
      <c r="IU552" s="136"/>
      <c r="IV552" s="136"/>
      <c r="IW552" s="136"/>
      <c r="IX552" s="136"/>
      <c r="IY552" s="136"/>
      <c r="IZ552" s="136"/>
      <c r="JA552" s="136"/>
      <c r="JB552" s="136"/>
      <c r="JC552" s="136"/>
      <c r="JD552" s="136"/>
      <c r="JE552" s="136"/>
      <c r="JF552" s="136"/>
      <c r="JG552" s="136"/>
      <c r="JH552" s="136"/>
      <c r="JI552" s="136"/>
      <c r="JJ552" s="136"/>
      <c r="JK552" s="136"/>
      <c r="JL552" s="136"/>
      <c r="JM552" s="136"/>
      <c r="JN552" s="136"/>
      <c r="JO552" s="136"/>
      <c r="JP552" s="136"/>
      <c r="JQ552" s="136"/>
      <c r="JR552" s="136"/>
      <c r="JS552" s="136"/>
      <c r="JT552" s="136"/>
      <c r="JU552" s="136"/>
      <c r="JV552" s="136"/>
      <c r="JW552" s="136"/>
      <c r="JX552" s="136"/>
      <c r="JY552" s="136"/>
      <c r="JZ552" s="136"/>
      <c r="KA552" s="136"/>
      <c r="KB552" s="136"/>
      <c r="KC552" s="136"/>
      <c r="KD552" s="136"/>
      <c r="KE552" s="136"/>
      <c r="KF552" s="136"/>
      <c r="KG552" s="136"/>
      <c r="KH552" s="136"/>
      <c r="KI552" s="136"/>
      <c r="KJ552" s="136"/>
      <c r="KK552" s="136"/>
      <c r="KL552" s="136"/>
      <c r="KM552" s="136"/>
      <c r="KN552" s="136"/>
      <c r="KO552" s="136"/>
      <c r="KP552" s="136"/>
      <c r="KQ552" s="136"/>
      <c r="KR552" s="136"/>
      <c r="KS552" s="136"/>
      <c r="KT552" s="136"/>
      <c r="KU552" s="136"/>
      <c r="KV552" s="136"/>
      <c r="KW552" s="136"/>
      <c r="KX552" s="136"/>
      <c r="KY552" s="136"/>
      <c r="KZ552" s="136"/>
      <c r="LA552" s="136"/>
      <c r="LB552" s="136"/>
      <c r="LC552" s="136"/>
      <c r="LD552" s="136"/>
      <c r="LE552" s="136"/>
      <c r="LF552" s="136"/>
      <c r="LG552" s="136"/>
      <c r="LH552" s="136"/>
      <c r="LI552" s="136"/>
      <c r="LJ552" s="136"/>
      <c r="LK552" s="136"/>
      <c r="LL552" s="136"/>
      <c r="LM552" s="136"/>
      <c r="LN552" s="136"/>
      <c r="LO552" s="136"/>
      <c r="LP552" s="136"/>
      <c r="LQ552" s="136"/>
      <c r="LR552" s="136"/>
      <c r="LS552" s="136"/>
      <c r="LT552" s="136"/>
      <c r="LU552" s="136"/>
      <c r="LV552" s="136"/>
      <c r="LW552" s="136"/>
      <c r="LX552" s="136"/>
      <c r="LY552" s="136"/>
      <c r="LZ552" s="136"/>
      <c r="MA552" s="136"/>
      <c r="MB552" s="136"/>
      <c r="MC552" s="136"/>
      <c r="MD552" s="136"/>
      <c r="ME552" s="136"/>
      <c r="MF552" s="136"/>
      <c r="MG552" s="136"/>
      <c r="MH552" s="136"/>
      <c r="MI552" s="136"/>
      <c r="MJ552" s="136"/>
      <c r="MK552" s="136"/>
      <c r="ML552" s="136"/>
      <c r="MM552" s="136"/>
      <c r="MN552" s="136"/>
      <c r="MO552" s="136"/>
      <c r="MP552" s="136"/>
      <c r="MQ552" s="136"/>
      <c r="MR552" s="136"/>
      <c r="MS552" s="136"/>
      <c r="MT552" s="136"/>
      <c r="MU552" s="136"/>
      <c r="MV552" s="136"/>
      <c r="MW552" s="136"/>
      <c r="MX552" s="136"/>
      <c r="MY552" s="136"/>
      <c r="MZ552" s="136"/>
      <c r="NA552" s="136"/>
      <c r="NB552" s="136"/>
      <c r="NC552" s="136"/>
      <c r="ND552" s="136"/>
      <c r="NE552" s="136"/>
      <c r="NF552" s="136"/>
      <c r="NG552" s="136"/>
      <c r="NH552" s="136"/>
      <c r="NI552" s="136"/>
      <c r="NJ552" s="136"/>
      <c r="NK552" s="136"/>
      <c r="NL552" s="136"/>
      <c r="NM552" s="136"/>
      <c r="NN552" s="136"/>
      <c r="NO552" s="136"/>
      <c r="NP552" s="136"/>
      <c r="NQ552" s="136"/>
      <c r="NR552" s="136"/>
      <c r="NS552" s="136"/>
      <c r="NT552" s="136"/>
      <c r="NU552" s="136"/>
      <c r="NV552" s="136"/>
      <c r="NW552" s="136"/>
      <c r="NX552" s="136"/>
      <c r="NY552" s="136"/>
      <c r="NZ552" s="136"/>
      <c r="OA552" s="136"/>
      <c r="OB552" s="136"/>
      <c r="OC552" s="136"/>
      <c r="OD552" s="136"/>
      <c r="OE552" s="136"/>
      <c r="OF552" s="136"/>
      <c r="OG552" s="136"/>
      <c r="OH552" s="136"/>
      <c r="OI552" s="136"/>
      <c r="OJ552" s="136"/>
      <c r="OK552" s="136"/>
      <c r="OL552" s="136"/>
      <c r="OM552" s="136"/>
      <c r="ON552" s="136"/>
      <c r="OO552" s="136"/>
      <c r="OP552" s="136"/>
      <c r="OQ552" s="136"/>
      <c r="OR552" s="136"/>
      <c r="OS552" s="136"/>
      <c r="OT552" s="136"/>
      <c r="OU552" s="136"/>
      <c r="OV552" s="136"/>
      <c r="OW552" s="136"/>
      <c r="OX552" s="136"/>
      <c r="OY552" s="136"/>
      <c r="OZ552" s="136"/>
      <c r="PA552" s="136"/>
      <c r="PB552" s="136"/>
      <c r="PC552" s="136"/>
      <c r="PD552" s="136"/>
      <c r="PE552" s="136"/>
      <c r="PF552" s="136"/>
      <c r="PG552" s="136"/>
      <c r="PH552" s="136"/>
      <c r="PI552" s="136"/>
      <c r="PJ552" s="136"/>
      <c r="PK552" s="136"/>
      <c r="PL552" s="136"/>
      <c r="PM552" s="136"/>
      <c r="PN552" s="136"/>
      <c r="PO552" s="136"/>
      <c r="PP552" s="136"/>
      <c r="PQ552" s="136"/>
      <c r="PR552" s="136"/>
      <c r="PS552" s="136"/>
      <c r="PT552" s="136"/>
      <c r="PU552" s="136"/>
      <c r="PV552" s="136"/>
      <c r="PW552" s="136"/>
      <c r="PX552" s="136"/>
      <c r="PY552" s="136"/>
      <c r="PZ552" s="136"/>
      <c r="QA552" s="136"/>
      <c r="QB552" s="136"/>
      <c r="QC552" s="136"/>
      <c r="QD552" s="136"/>
      <c r="QE552" s="136"/>
      <c r="QF552" s="136"/>
      <c r="QG552" s="136"/>
      <c r="QH552" s="136"/>
      <c r="QI552" s="136"/>
      <c r="QJ552" s="136"/>
      <c r="QK552" s="136"/>
      <c r="QL552" s="136"/>
      <c r="QM552" s="136"/>
      <c r="QN552" s="136"/>
      <c r="QO552" s="136"/>
      <c r="QP552" s="136"/>
      <c r="QQ552" s="136"/>
      <c r="QR552" s="136"/>
      <c r="QS552" s="136"/>
      <c r="QT552" s="136"/>
      <c r="QU552" s="136"/>
      <c r="QV552" s="136"/>
      <c r="QW552" s="136"/>
      <c r="QX552" s="136"/>
      <c r="QY552" s="136"/>
      <c r="QZ552" s="136"/>
      <c r="RA552" s="136"/>
      <c r="RB552" s="136"/>
      <c r="RC552" s="136"/>
      <c r="RD552" s="136"/>
      <c r="RE552" s="136"/>
      <c r="RF552" s="136"/>
      <c r="RG552" s="136"/>
      <c r="RH552" s="136"/>
      <c r="RI552" s="136"/>
      <c r="RJ552" s="136"/>
      <c r="RK552" s="136"/>
      <c r="RL552" s="136"/>
      <c r="RM552" s="136"/>
      <c r="RN552" s="136"/>
      <c r="RO552" s="136"/>
      <c r="RP552" s="136"/>
      <c r="RQ552" s="136"/>
      <c r="RR552" s="136"/>
      <c r="RS552" s="136"/>
      <c r="RT552" s="136"/>
      <c r="RU552" s="136"/>
      <c r="RV552" s="136"/>
      <c r="RW552" s="136"/>
      <c r="RX552" s="136"/>
      <c r="RY552" s="136"/>
      <c r="RZ552" s="136"/>
      <c r="SA552" s="136"/>
      <c r="SB552" s="136"/>
      <c r="SC552" s="136"/>
      <c r="SD552" s="136"/>
      <c r="SE552" s="136"/>
      <c r="SF552" s="136"/>
      <c r="SG552" s="136"/>
      <c r="SH552" s="136"/>
      <c r="SI552" s="136"/>
      <c r="SJ552" s="136"/>
      <c r="SK552" s="136"/>
      <c r="SL552" s="136"/>
      <c r="SM552" s="136"/>
      <c r="SN552" s="136"/>
      <c r="SO552" s="136"/>
      <c r="SP552" s="136"/>
      <c r="SQ552" s="136"/>
      <c r="SR552" s="136"/>
      <c r="SS552" s="136"/>
      <c r="ST552" s="136"/>
      <c r="SU552" s="136"/>
      <c r="SV552" s="136"/>
      <c r="SW552" s="136"/>
      <c r="SX552" s="136"/>
      <c r="SY552" s="136"/>
      <c r="SZ552" s="136"/>
      <c r="TA552" s="136"/>
      <c r="TB552" s="136"/>
      <c r="TC552" s="136"/>
      <c r="TD552" s="136"/>
      <c r="TE552" s="136"/>
      <c r="TF552" s="136"/>
      <c r="TG552" s="136"/>
      <c r="TH552" s="136"/>
      <c r="TI552" s="136"/>
      <c r="TJ552" s="136"/>
      <c r="TK552" s="136"/>
      <c r="TL552" s="136"/>
      <c r="TM552" s="136"/>
      <c r="TN552" s="136"/>
      <c r="TO552" s="136"/>
      <c r="TP552" s="136"/>
      <c r="TQ552" s="136"/>
      <c r="TR552" s="136"/>
      <c r="TS552" s="136"/>
      <c r="TT552" s="136"/>
      <c r="TU552" s="136"/>
      <c r="TV552" s="136"/>
      <c r="TW552" s="136"/>
      <c r="TX552" s="136"/>
      <c r="TY552" s="136"/>
      <c r="TZ552" s="136"/>
      <c r="UA552" s="136"/>
      <c r="UB552" s="136"/>
      <c r="UC552" s="136"/>
      <c r="UD552" s="136"/>
      <c r="UE552" s="136"/>
      <c r="UF552" s="136"/>
      <c r="UG552" s="136"/>
      <c r="UH552" s="136"/>
      <c r="UI552" s="136"/>
      <c r="UJ552" s="136"/>
      <c r="UK552" s="136"/>
      <c r="UL552" s="136"/>
      <c r="UM552" s="136"/>
      <c r="UN552" s="136"/>
      <c r="UO552" s="136"/>
      <c r="UP552" s="136"/>
      <c r="UQ552" s="136"/>
      <c r="UR552" s="136"/>
      <c r="US552" s="136"/>
      <c r="UT552" s="136"/>
      <c r="UU552" s="136"/>
      <c r="UV552" s="136"/>
      <c r="UW552" s="136"/>
      <c r="UX552" s="136"/>
      <c r="UY552" s="136"/>
      <c r="UZ552" s="136"/>
      <c r="VA552" s="136"/>
      <c r="VB552" s="136"/>
      <c r="VC552" s="136"/>
      <c r="VD552" s="136"/>
      <c r="VE552" s="136"/>
      <c r="VF552" s="136"/>
      <c r="VG552" s="136"/>
      <c r="VH552" s="136"/>
      <c r="VI552" s="136"/>
      <c r="VJ552" s="136"/>
      <c r="VK552" s="136"/>
      <c r="VL552" s="136"/>
      <c r="VM552" s="136"/>
      <c r="VN552" s="136"/>
      <c r="VO552" s="136"/>
      <c r="VP552" s="136"/>
      <c r="VQ552" s="136"/>
      <c r="VR552" s="136"/>
      <c r="VS552" s="136"/>
      <c r="VT552" s="136"/>
      <c r="VU552" s="136"/>
      <c r="VV552" s="136"/>
      <c r="VW552" s="136"/>
      <c r="VX552" s="136"/>
      <c r="VY552" s="136"/>
      <c r="VZ552" s="136"/>
      <c r="WA552" s="136"/>
      <c r="WB552" s="136"/>
      <c r="WC552" s="136"/>
      <c r="WD552" s="136"/>
      <c r="WE552" s="136"/>
      <c r="WF552" s="136"/>
      <c r="WG552" s="136"/>
      <c r="WH552" s="136"/>
      <c r="WI552" s="136"/>
      <c r="WJ552" s="136"/>
      <c r="WK552" s="136"/>
      <c r="WL552" s="136"/>
      <c r="WM552" s="136"/>
      <c r="WN552" s="136"/>
      <c r="WO552" s="136"/>
      <c r="WP552" s="136"/>
      <c r="WQ552" s="136"/>
      <c r="WR552" s="136"/>
      <c r="WS552" s="136"/>
      <c r="WT552" s="136"/>
      <c r="WU552" s="136"/>
      <c r="WV552" s="136"/>
      <c r="WW552" s="136"/>
      <c r="WX552" s="136"/>
      <c r="WY552" s="136"/>
      <c r="WZ552" s="136"/>
      <c r="XA552" s="136"/>
      <c r="XB552" s="136"/>
      <c r="XC552" s="136"/>
      <c r="XD552" s="136"/>
      <c r="XE552" s="136"/>
      <c r="XF552" s="136"/>
      <c r="XG552" s="136"/>
      <c r="XH552" s="136"/>
      <c r="XI552" s="136"/>
      <c r="XJ552" s="136"/>
      <c r="XK552" s="136"/>
      <c r="XL552" s="136"/>
      <c r="XM552" s="136"/>
      <c r="XN552" s="136"/>
      <c r="XO552" s="136"/>
      <c r="XP552" s="136"/>
      <c r="XQ552" s="136"/>
      <c r="XR552" s="136"/>
      <c r="XS552" s="136"/>
      <c r="XT552" s="136"/>
      <c r="XU552" s="136"/>
      <c r="XV552" s="136"/>
      <c r="XW552" s="136"/>
      <c r="XX552" s="136"/>
      <c r="XY552" s="136"/>
      <c r="XZ552" s="136"/>
      <c r="YA552" s="136"/>
      <c r="YB552" s="136"/>
      <c r="YC552" s="136"/>
      <c r="YD552" s="136"/>
      <c r="YE552" s="136"/>
      <c r="YF552" s="136"/>
      <c r="YG552" s="136"/>
      <c r="YH552" s="136"/>
      <c r="YI552" s="136"/>
      <c r="YJ552" s="136"/>
      <c r="YK552" s="136"/>
      <c r="YL552" s="136"/>
      <c r="YM552" s="136"/>
      <c r="YN552" s="136"/>
      <c r="YO552" s="136"/>
      <c r="YP552" s="136"/>
      <c r="YQ552" s="136"/>
      <c r="YR552" s="136"/>
      <c r="YS552" s="136"/>
      <c r="YT552" s="136"/>
      <c r="YU552" s="136"/>
      <c r="YV552" s="136"/>
      <c r="YW552" s="136"/>
      <c r="YX552" s="136"/>
      <c r="YY552" s="136"/>
      <c r="YZ552" s="136"/>
      <c r="ZA552" s="136"/>
      <c r="ZB552" s="136"/>
      <c r="ZC552" s="136"/>
      <c r="ZD552" s="136"/>
      <c r="ZE552" s="136"/>
      <c r="ZF552" s="136"/>
      <c r="ZG552" s="136"/>
      <c r="ZH552" s="136"/>
      <c r="ZI552" s="136"/>
      <c r="ZJ552" s="136"/>
      <c r="ZK552" s="136"/>
      <c r="ZL552" s="136"/>
      <c r="ZM552" s="136"/>
      <c r="ZN552" s="136"/>
      <c r="ZO552" s="136"/>
      <c r="ZP552" s="136"/>
      <c r="ZQ552" s="136"/>
      <c r="ZR552" s="136"/>
      <c r="ZS552" s="136"/>
      <c r="ZT552" s="136"/>
      <c r="ZU552" s="136"/>
      <c r="ZV552" s="136"/>
      <c r="ZW552" s="136"/>
      <c r="ZX552" s="136"/>
      <c r="ZY552" s="136"/>
      <c r="ZZ552" s="136"/>
      <c r="AAA552" s="136"/>
      <c r="AAB552" s="136"/>
      <c r="AAC552" s="136"/>
      <c r="AAD552" s="136"/>
      <c r="AAE552" s="136"/>
      <c r="AAF552" s="136"/>
      <c r="AAG552" s="136"/>
      <c r="AAH552" s="136"/>
      <c r="AAI552" s="136"/>
      <c r="AAJ552" s="136"/>
      <c r="AAK552" s="136"/>
      <c r="AAL552" s="136"/>
      <c r="AAM552" s="136"/>
      <c r="AAN552" s="136"/>
      <c r="AAO552" s="136"/>
      <c r="AAP552" s="136"/>
      <c r="AAQ552" s="136"/>
      <c r="AAR552" s="136"/>
      <c r="AAS552" s="136"/>
      <c r="AAT552" s="136"/>
      <c r="AAU552" s="136"/>
      <c r="AAV552" s="136"/>
      <c r="AAW552" s="136"/>
      <c r="AAX552" s="136"/>
      <c r="AAY552" s="136"/>
      <c r="AAZ552" s="136"/>
      <c r="ABA552" s="136"/>
      <c r="ABB552" s="136"/>
      <c r="ABC552" s="136"/>
      <c r="ABD552" s="136"/>
      <c r="ABE552" s="136"/>
      <c r="ABF552" s="136"/>
      <c r="ABG552" s="136"/>
      <c r="ABH552" s="136"/>
      <c r="ABI552" s="136"/>
      <c r="ABJ552" s="136"/>
      <c r="ABK552" s="136"/>
      <c r="ABL552" s="136"/>
      <c r="ABM552" s="136"/>
      <c r="ABN552" s="136"/>
      <c r="ABO552" s="136"/>
      <c r="ABP552" s="136"/>
      <c r="ABQ552" s="136"/>
      <c r="ABR552" s="136"/>
      <c r="ABS552" s="136"/>
      <c r="ABT552" s="136"/>
      <c r="ABU552" s="136"/>
      <c r="ABV552" s="136"/>
      <c r="ABW552" s="136"/>
      <c r="ABX552" s="136"/>
      <c r="ABY552" s="136"/>
      <c r="ABZ552" s="136"/>
      <c r="ACA552" s="136"/>
      <c r="ACB552" s="136"/>
      <c r="ACC552" s="136"/>
      <c r="ACD552" s="136"/>
      <c r="ACE552" s="136"/>
      <c r="ACF552" s="136"/>
      <c r="ACG552" s="136"/>
      <c r="ACH552" s="136"/>
      <c r="ACI552" s="136"/>
      <c r="ACJ552" s="136"/>
      <c r="ACK552" s="136"/>
      <c r="ACL552" s="136"/>
      <c r="ACM552" s="136"/>
      <c r="ACN552" s="136"/>
      <c r="ACO552" s="136"/>
      <c r="ACP552" s="136"/>
      <c r="ACQ552" s="136"/>
      <c r="ACR552" s="136"/>
      <c r="ACS552" s="136"/>
      <c r="ACT552" s="136"/>
      <c r="ACU552" s="136"/>
      <c r="ACV552" s="136"/>
      <c r="ACW552" s="136"/>
      <c r="ACX552" s="136"/>
      <c r="ACY552" s="136"/>
      <c r="ACZ552" s="136"/>
      <c r="ADA552" s="136"/>
      <c r="ADB552" s="136"/>
      <c r="ADC552" s="136"/>
      <c r="ADD552" s="136"/>
      <c r="ADE552" s="136"/>
      <c r="ADF552" s="136"/>
      <c r="ADG552" s="136"/>
      <c r="ADH552" s="136"/>
      <c r="ADI552" s="136"/>
      <c r="ADJ552" s="136"/>
      <c r="ADK552" s="136"/>
      <c r="ADL552" s="136"/>
      <c r="ADM552" s="136"/>
      <c r="ADN552" s="136"/>
      <c r="ADO552" s="136"/>
      <c r="ADP552" s="136"/>
      <c r="ADQ552" s="136"/>
      <c r="ADR552" s="136"/>
      <c r="ADS552" s="136"/>
      <c r="ADT552" s="136"/>
      <c r="ADU552" s="136"/>
      <c r="ADV552" s="136"/>
      <c r="ADW552" s="136"/>
      <c r="ADX552" s="136"/>
      <c r="ADY552" s="136"/>
      <c r="ADZ552" s="136"/>
      <c r="AEA552" s="136"/>
      <c r="AEB552" s="136"/>
      <c r="AEC552" s="136"/>
      <c r="AED552" s="136"/>
      <c r="AEE552" s="136"/>
      <c r="AEF552" s="136"/>
      <c r="AEG552" s="136"/>
      <c r="AEH552" s="136"/>
      <c r="AEI552" s="136"/>
      <c r="AEJ552" s="136"/>
      <c r="AEK552" s="136"/>
      <c r="AEL552" s="136"/>
      <c r="AEM552" s="136"/>
      <c r="AEN552" s="136"/>
      <c r="AEO552" s="136"/>
      <c r="AEP552" s="136"/>
      <c r="AEQ552" s="136"/>
      <c r="AER552" s="136"/>
      <c r="AES552" s="136"/>
      <c r="AET552" s="136"/>
      <c r="AEU552" s="136"/>
      <c r="AEV552" s="136"/>
      <c r="AEW552" s="136"/>
      <c r="AEX552" s="136"/>
      <c r="AEY552" s="136"/>
      <c r="AEZ552" s="136"/>
      <c r="AFA552" s="136"/>
      <c r="AFB552" s="136"/>
      <c r="AFC552" s="136"/>
      <c r="AFD552" s="136"/>
      <c r="AFE552" s="136"/>
      <c r="AFF552" s="136"/>
      <c r="AFG552" s="136"/>
      <c r="AFH552" s="136"/>
      <c r="AFI552" s="136"/>
      <c r="AFJ552" s="136"/>
      <c r="AFK552" s="136"/>
      <c r="AFL552" s="136"/>
      <c r="AFM552" s="136"/>
      <c r="AFN552" s="136"/>
      <c r="AFO552" s="136"/>
      <c r="AFP552" s="136"/>
      <c r="AFQ552" s="136"/>
      <c r="AFR552" s="136"/>
      <c r="AFS552" s="136"/>
      <c r="AFT552" s="136"/>
      <c r="AFU552" s="136"/>
      <c r="AFV552" s="136"/>
      <c r="AFW552" s="136"/>
      <c r="AFX552" s="136"/>
      <c r="AFY552" s="136"/>
      <c r="AFZ552" s="136"/>
      <c r="AGA552" s="136"/>
      <c r="AGB552" s="136"/>
      <c r="AGC552" s="136"/>
      <c r="AGD552" s="136"/>
      <c r="AGE552" s="136"/>
      <c r="AGF552" s="136"/>
      <c r="AGG552" s="136"/>
      <c r="AGH552" s="136"/>
      <c r="AGI552" s="136"/>
      <c r="AGJ552" s="136"/>
      <c r="AGK552" s="136"/>
      <c r="AGL552" s="136"/>
      <c r="AGM552" s="136"/>
      <c r="AGN552" s="136"/>
      <c r="AGO552" s="136"/>
      <c r="AGP552" s="136"/>
      <c r="AGQ552" s="136"/>
      <c r="AGR552" s="136"/>
      <c r="AGS552" s="136"/>
      <c r="AGT552" s="136"/>
      <c r="AGU552" s="136"/>
      <c r="AGV552" s="136"/>
      <c r="AGW552" s="136"/>
      <c r="AGX552" s="136"/>
      <c r="AGY552" s="136"/>
      <c r="AGZ552" s="136"/>
      <c r="AHA552" s="136"/>
      <c r="AHB552" s="136"/>
      <c r="AHC552" s="136"/>
      <c r="AHD552" s="136"/>
      <c r="AHE552" s="136"/>
      <c r="AHF552" s="136"/>
      <c r="AHG552" s="136"/>
      <c r="AHH552" s="136"/>
      <c r="AHI552" s="136"/>
      <c r="AHJ552" s="136"/>
      <c r="AHK552" s="136"/>
      <c r="AHL552" s="136"/>
      <c r="AHM552" s="136"/>
      <c r="AHN552" s="136"/>
      <c r="AHO552" s="136"/>
      <c r="AHP552" s="136"/>
      <c r="AHQ552" s="136"/>
      <c r="AHR552" s="136"/>
      <c r="AHS552" s="136"/>
      <c r="AHT552" s="136"/>
      <c r="AHU552" s="136"/>
      <c r="AHV552" s="136"/>
      <c r="AHW552" s="136"/>
      <c r="AHX552" s="136"/>
      <c r="AHY552" s="136"/>
      <c r="AHZ552" s="136"/>
      <c r="AIA552" s="136"/>
      <c r="AIB552" s="136"/>
      <c r="AIC552" s="136"/>
      <c r="AID552" s="136"/>
      <c r="AIE552" s="136"/>
      <c r="AIF552" s="136"/>
      <c r="AIG552" s="136"/>
      <c r="AIH552" s="136"/>
      <c r="AII552" s="136"/>
      <c r="AIJ552" s="136"/>
      <c r="AIK552" s="136"/>
      <c r="AIL552" s="136"/>
      <c r="AIM552" s="136"/>
      <c r="AIN552" s="136"/>
      <c r="AIO552" s="136"/>
      <c r="AIP552" s="136"/>
      <c r="AIQ552" s="136"/>
      <c r="AIR552" s="136"/>
      <c r="AIS552" s="136"/>
      <c r="AIT552" s="136"/>
      <c r="AIU552" s="136"/>
      <c r="AIV552" s="136"/>
      <c r="AIW552" s="136"/>
      <c r="AIX552" s="136"/>
      <c r="AIY552" s="136"/>
      <c r="AIZ552" s="136"/>
      <c r="AJA552" s="136"/>
      <c r="AJB552" s="136"/>
      <c r="AJC552" s="136"/>
      <c r="AJD552" s="136"/>
      <c r="AJE552" s="136"/>
      <c r="AJF552" s="136"/>
      <c r="AJG552" s="136"/>
      <c r="AJH552" s="136"/>
      <c r="AJI552" s="136"/>
      <c r="AJJ552" s="136"/>
      <c r="AJK552" s="136"/>
      <c r="AJL552" s="136"/>
      <c r="AJM552" s="136"/>
      <c r="AJN552" s="136"/>
      <c r="AJO552" s="136"/>
      <c r="AJP552" s="136"/>
      <c r="AJQ552" s="136"/>
      <c r="AJR552" s="136"/>
      <c r="AJS552" s="136"/>
      <c r="AJT552" s="136"/>
      <c r="AJU552" s="136"/>
      <c r="AJV552" s="136"/>
      <c r="AJW552" s="136"/>
      <c r="AJX552" s="136"/>
      <c r="AJY552" s="136"/>
      <c r="AJZ552" s="136"/>
      <c r="AKA552" s="136"/>
      <c r="AKB552" s="136"/>
      <c r="AKC552" s="136"/>
      <c r="AKD552" s="136"/>
      <c r="AKE552" s="136"/>
      <c r="AKF552" s="136"/>
      <c r="AKG552" s="136"/>
      <c r="AKH552" s="136"/>
      <c r="AKI552" s="136"/>
      <c r="AKJ552" s="136"/>
      <c r="AKK552" s="136"/>
      <c r="AKL552" s="136"/>
      <c r="AKM552" s="136"/>
      <c r="AKN552" s="136"/>
      <c r="AKO552" s="136"/>
      <c r="AKP552" s="136"/>
      <c r="AKQ552" s="136"/>
      <c r="AKR552" s="136"/>
      <c r="AKS552" s="136"/>
      <c r="AKT552" s="136"/>
      <c r="AKU552" s="136"/>
      <c r="AKV552" s="136"/>
      <c r="AKW552" s="136"/>
      <c r="AKX552" s="136"/>
      <c r="AKY552" s="136"/>
      <c r="AKZ552" s="136"/>
      <c r="ALA552" s="136"/>
      <c r="ALB552" s="136"/>
      <c r="ALC552" s="136"/>
      <c r="ALD552" s="136"/>
      <c r="ALE552" s="136"/>
      <c r="ALF552" s="136"/>
      <c r="ALG552" s="136"/>
      <c r="ALH552" s="136"/>
      <c r="ALI552" s="136"/>
      <c r="ALJ552" s="136"/>
      <c r="ALK552" s="136"/>
      <c r="ALL552" s="136"/>
      <c r="ALM552" s="136"/>
      <c r="ALN552" s="136"/>
      <c r="ALO552" s="136"/>
      <c r="ALP552" s="136"/>
      <c r="ALQ552" s="136"/>
      <c r="ALR552" s="136"/>
      <c r="ALS552" s="136"/>
      <c r="ALT552" s="136"/>
      <c r="ALU552" s="136"/>
      <c r="ALV552" s="136"/>
      <c r="ALW552" s="136"/>
      <c r="ALX552" s="136"/>
      <c r="ALY552" s="136"/>
      <c r="ALZ552" s="136"/>
      <c r="AMA552" s="136"/>
      <c r="AMB552" s="136"/>
      <c r="AMC552" s="136"/>
      <c r="AMD552" s="136"/>
      <c r="AME552" s="136"/>
      <c r="AMF552" s="136"/>
      <c r="AMG552" s="136"/>
      <c r="AMH552" s="136"/>
      <c r="AMI552" s="136"/>
    </row>
    <row r="553" spans="1:1023" x14ac:dyDescent="0.25">
      <c r="A553" s="261" t="s">
        <v>25500</v>
      </c>
      <c r="B553" s="193">
        <v>553</v>
      </c>
      <c r="C553" s="261" t="s">
        <v>25499</v>
      </c>
      <c r="D553" s="214" t="s">
        <v>25501</v>
      </c>
      <c r="E553" s="136"/>
      <c r="F553" s="238"/>
      <c r="G553" s="214"/>
      <c r="H553" s="209">
        <v>4</v>
      </c>
      <c r="I553" s="367"/>
      <c r="L553" s="409">
        <v>1</v>
      </c>
      <c r="N553" s="161"/>
      <c r="O553" s="413">
        <v>3</v>
      </c>
      <c r="R553" s="161"/>
      <c r="S553" s="161"/>
      <c r="T553" s="161"/>
      <c r="U553" s="414"/>
      <c r="V553" s="256">
        <f>IF(O553=1,10,100)</f>
        <v>100</v>
      </c>
      <c r="W553" s="256">
        <f>IF(O553=1,1,IF(O553=2,10,100))</f>
        <v>100</v>
      </c>
      <c r="X553" s="256">
        <f>IF(O553=3,20,100)</f>
        <v>20</v>
      </c>
      <c r="Y553" s="256">
        <f>IF(P553=1,10,100)</f>
        <v>100</v>
      </c>
      <c r="Z553" s="256">
        <f>IF(P553=1,1,IF(P553=2,10,100))</f>
        <v>100</v>
      </c>
      <c r="AA553" s="257">
        <f>IF(OR(EXACT(Q553,"1A"),EXACT(Q553,"1B")),0.1,IF(Q553=2,1,100))</f>
        <v>100</v>
      </c>
      <c r="AB553" s="257">
        <f>IF(OR(EXACT(R553,"1A"),EXACT(R553,"1B")),0.1,IF(R553=2,1,100))</f>
        <v>100</v>
      </c>
      <c r="AC553" s="257">
        <f>IF(OR(EXACT(S553,"1A"),EXACT(S553,"1B")),0.3,IF(S553=2,3,100))</f>
        <v>100</v>
      </c>
      <c r="AD553" s="136"/>
      <c r="AE553" s="262"/>
      <c r="AF553" s="249">
        <f>IF(OR(OR(EXACT(J553,"1A"),EXACT(J553,"1B"),EXACT(J553,"1C")),K553=1),1,IF(K553=2,10,100))</f>
        <v>100</v>
      </c>
      <c r="AG553" s="249">
        <f>IF(OR(EXACT(J553,"1A"),EXACT(J553,"1B"),EXACT(J553,"1C")),1,IF(J553=2,10,100))</f>
        <v>100</v>
      </c>
      <c r="AH553" s="249">
        <f>IF(OR(EXACT(J553,"1A"),EXACT(J553,"1B"),EXACT(J553,"1C"),K553=1),3,100)</f>
        <v>100</v>
      </c>
      <c r="AI553" s="249">
        <f>IF(OR(EXACT(J553,"1A"),EXACT(J553,"1B"),EXACT(J553,"1C")),5,100)</f>
        <v>100</v>
      </c>
      <c r="AJ553" s="281"/>
      <c r="AK553" s="136"/>
      <c r="AL553" s="222">
        <v>3</v>
      </c>
      <c r="AM553" s="251"/>
      <c r="AN553" s="136"/>
      <c r="AO553" s="136"/>
      <c r="AQ553" s="199" t="s">
        <v>6691</v>
      </c>
      <c r="AS553" s="136"/>
      <c r="AT553" s="136"/>
      <c r="AU553" s="136"/>
      <c r="AV553" s="136"/>
      <c r="AW553" s="136"/>
      <c r="AX553" s="136"/>
      <c r="AY553" s="136"/>
      <c r="AZ553" s="136"/>
      <c r="BA553" s="136"/>
      <c r="BB553" s="136"/>
      <c r="BC553" s="136"/>
      <c r="BD553" s="136"/>
      <c r="BE553" s="136"/>
      <c r="BF553" s="136"/>
      <c r="BG553" s="136"/>
      <c r="BH553" s="136"/>
      <c r="BI553" s="136"/>
      <c r="BJ553" s="136"/>
      <c r="BK553" s="136"/>
      <c r="BL553" s="136"/>
      <c r="BM553" s="136"/>
      <c r="BN553" s="136"/>
      <c r="BO553" s="136"/>
      <c r="BP553" s="136"/>
      <c r="BQ553" s="136"/>
      <c r="BR553" s="136"/>
      <c r="BS553" s="136"/>
      <c r="BT553" s="136"/>
      <c r="BU553" s="136"/>
      <c r="BV553" s="136"/>
      <c r="BW553" s="136"/>
      <c r="BX553" s="136"/>
      <c r="BY553" s="136"/>
      <c r="BZ553" s="136"/>
      <c r="CA553" s="136"/>
      <c r="CB553" s="136"/>
      <c r="CC553" s="136"/>
      <c r="CD553" s="136"/>
      <c r="CE553" s="136"/>
      <c r="CF553" s="136"/>
      <c r="CG553" s="136"/>
      <c r="CH553" s="136"/>
      <c r="CI553" s="136"/>
      <c r="CJ553" s="136"/>
      <c r="CK553" s="136"/>
      <c r="CL553" s="136"/>
      <c r="CM553" s="136"/>
      <c r="CN553" s="136"/>
      <c r="CO553" s="136"/>
      <c r="CP553" s="136"/>
      <c r="CQ553" s="136"/>
      <c r="CR553" s="136"/>
      <c r="CS553" s="136"/>
      <c r="CT553" s="136"/>
      <c r="CU553" s="136"/>
      <c r="CV553" s="136"/>
      <c r="CW553" s="136"/>
      <c r="CX553" s="136"/>
      <c r="CY553" s="136"/>
      <c r="CZ553" s="136"/>
      <c r="DA553" s="136"/>
      <c r="DB553" s="136"/>
      <c r="DC553" s="136"/>
      <c r="DD553" s="136"/>
      <c r="DE553" s="136"/>
      <c r="DF553" s="136"/>
      <c r="DG553" s="136"/>
      <c r="DH553" s="136"/>
      <c r="DI553" s="136"/>
      <c r="DJ553" s="136"/>
      <c r="DK553" s="136"/>
      <c r="DL553" s="136"/>
      <c r="DM553" s="136"/>
      <c r="DN553" s="136"/>
      <c r="DO553" s="136"/>
      <c r="DP553" s="136"/>
      <c r="DQ553" s="136"/>
      <c r="DR553" s="136"/>
      <c r="DS553" s="136"/>
      <c r="DT553" s="136"/>
      <c r="DU553" s="136"/>
      <c r="DV553" s="136"/>
      <c r="DW553" s="136"/>
      <c r="DX553" s="136"/>
      <c r="DY553" s="136"/>
      <c r="DZ553" s="136"/>
      <c r="EA553" s="136"/>
      <c r="EB553" s="136"/>
      <c r="EC553" s="136"/>
      <c r="ED553" s="136"/>
      <c r="EE553" s="136"/>
      <c r="EF553" s="136"/>
      <c r="EG553" s="136"/>
      <c r="EH553" s="136"/>
      <c r="EI553" s="136"/>
      <c r="EJ553" s="136"/>
      <c r="EK553" s="136"/>
      <c r="EL553" s="136"/>
      <c r="EM553" s="136"/>
      <c r="EN553" s="136"/>
      <c r="EO553" s="136"/>
      <c r="EP553" s="136"/>
      <c r="EQ553" s="136"/>
      <c r="ER553" s="136"/>
      <c r="ES553" s="136"/>
      <c r="ET553" s="136"/>
      <c r="EU553" s="136"/>
      <c r="EV553" s="136"/>
      <c r="EW553" s="136"/>
      <c r="EX553" s="136"/>
      <c r="EY553" s="136"/>
      <c r="EZ553" s="136"/>
      <c r="FA553" s="136"/>
      <c r="FB553" s="136"/>
      <c r="FC553" s="136"/>
      <c r="FD553" s="136"/>
      <c r="FE553" s="136"/>
      <c r="FF553" s="136"/>
      <c r="FG553" s="136"/>
      <c r="FH553" s="136"/>
      <c r="FI553" s="136"/>
      <c r="FJ553" s="136"/>
      <c r="FK553" s="136"/>
      <c r="FL553" s="136"/>
      <c r="FM553" s="136"/>
      <c r="FN553" s="136"/>
      <c r="FO553" s="136"/>
      <c r="FP553" s="136"/>
      <c r="FQ553" s="136"/>
      <c r="FR553" s="136"/>
      <c r="FS553" s="136"/>
      <c r="FT553" s="136"/>
      <c r="FU553" s="136"/>
      <c r="FV553" s="136"/>
      <c r="FW553" s="136"/>
      <c r="FX553" s="136"/>
      <c r="FY553" s="136"/>
      <c r="FZ553" s="136"/>
      <c r="GA553" s="136"/>
      <c r="GB553" s="136"/>
      <c r="GC553" s="136"/>
      <c r="GD553" s="136"/>
      <c r="GE553" s="136"/>
      <c r="GF553" s="136"/>
      <c r="GG553" s="136"/>
      <c r="GH553" s="136"/>
      <c r="GI553" s="136"/>
      <c r="GJ553" s="136"/>
      <c r="GK553" s="136"/>
      <c r="GL553" s="136"/>
      <c r="GM553" s="136"/>
      <c r="GN553" s="136"/>
      <c r="GO553" s="136"/>
      <c r="GP553" s="136"/>
      <c r="GQ553" s="136"/>
      <c r="GR553" s="136"/>
      <c r="GS553" s="136"/>
      <c r="GT553" s="136"/>
      <c r="GU553" s="136"/>
      <c r="GV553" s="136"/>
      <c r="GW553" s="136"/>
      <c r="GX553" s="136"/>
      <c r="GY553" s="136"/>
      <c r="GZ553" s="136"/>
      <c r="HA553" s="136"/>
      <c r="HB553" s="136"/>
      <c r="HC553" s="136"/>
      <c r="HD553" s="136"/>
      <c r="HE553" s="136"/>
      <c r="HF553" s="136"/>
      <c r="HG553" s="136"/>
      <c r="HH553" s="136"/>
      <c r="HI553" s="136"/>
      <c r="HJ553" s="136"/>
      <c r="HK553" s="136"/>
      <c r="HL553" s="136"/>
      <c r="HM553" s="136"/>
      <c r="HN553" s="136"/>
      <c r="HO553" s="136"/>
      <c r="HP553" s="136"/>
      <c r="HQ553" s="136"/>
      <c r="HR553" s="136"/>
      <c r="HS553" s="136"/>
      <c r="HT553" s="136"/>
      <c r="HU553" s="136"/>
      <c r="HV553" s="136"/>
      <c r="HW553" s="136"/>
      <c r="HX553" s="136"/>
      <c r="HY553" s="136"/>
      <c r="HZ553" s="136"/>
      <c r="IA553" s="136"/>
      <c r="IB553" s="136"/>
      <c r="IC553" s="136"/>
      <c r="ID553" s="136"/>
      <c r="IE553" s="136"/>
      <c r="IF553" s="136"/>
      <c r="IG553" s="136"/>
      <c r="IH553" s="136"/>
      <c r="II553" s="136"/>
      <c r="IJ553" s="136"/>
      <c r="IK553" s="136"/>
      <c r="IL553" s="136"/>
      <c r="IM553" s="136"/>
      <c r="IN553" s="136"/>
      <c r="IO553" s="136"/>
      <c r="IP553" s="136"/>
      <c r="IQ553" s="136"/>
      <c r="IR553" s="136"/>
      <c r="IS553" s="136"/>
      <c r="IT553" s="136"/>
      <c r="IU553" s="136"/>
      <c r="IV553" s="136"/>
      <c r="IW553" s="136"/>
      <c r="IX553" s="136"/>
      <c r="IY553" s="136"/>
      <c r="IZ553" s="136"/>
      <c r="JA553" s="136"/>
      <c r="JB553" s="136"/>
      <c r="JC553" s="136"/>
      <c r="JD553" s="136"/>
      <c r="JE553" s="136"/>
      <c r="JF553" s="136"/>
      <c r="JG553" s="136"/>
      <c r="JH553" s="136"/>
      <c r="JI553" s="136"/>
      <c r="JJ553" s="136"/>
      <c r="JK553" s="136"/>
      <c r="JL553" s="136"/>
      <c r="JM553" s="136"/>
      <c r="JN553" s="136"/>
      <c r="JO553" s="136"/>
      <c r="JP553" s="136"/>
      <c r="JQ553" s="136"/>
      <c r="JR553" s="136"/>
      <c r="JS553" s="136"/>
      <c r="JT553" s="136"/>
      <c r="JU553" s="136"/>
      <c r="JV553" s="136"/>
      <c r="JW553" s="136"/>
      <c r="JX553" s="136"/>
      <c r="JY553" s="136"/>
      <c r="JZ553" s="136"/>
      <c r="KA553" s="136"/>
      <c r="KB553" s="136"/>
      <c r="KC553" s="136"/>
      <c r="KD553" s="136"/>
      <c r="KE553" s="136"/>
      <c r="KF553" s="136"/>
      <c r="KG553" s="136"/>
      <c r="KH553" s="136"/>
      <c r="KI553" s="136"/>
      <c r="KJ553" s="136"/>
      <c r="KK553" s="136"/>
      <c r="KL553" s="136"/>
      <c r="KM553" s="136"/>
      <c r="KN553" s="136"/>
      <c r="KO553" s="136"/>
      <c r="KP553" s="136"/>
      <c r="KQ553" s="136"/>
      <c r="KR553" s="136"/>
      <c r="KS553" s="136"/>
      <c r="KT553" s="136"/>
      <c r="KU553" s="136"/>
      <c r="KV553" s="136"/>
      <c r="KW553" s="136"/>
      <c r="KX553" s="136"/>
      <c r="KY553" s="136"/>
      <c r="KZ553" s="136"/>
      <c r="LA553" s="136"/>
      <c r="LB553" s="136"/>
      <c r="LC553" s="136"/>
      <c r="LD553" s="136"/>
      <c r="LE553" s="136"/>
      <c r="LF553" s="136"/>
      <c r="LG553" s="136"/>
      <c r="LH553" s="136"/>
      <c r="LI553" s="136"/>
      <c r="LJ553" s="136"/>
      <c r="LK553" s="136"/>
      <c r="LL553" s="136"/>
      <c r="LM553" s="136"/>
      <c r="LN553" s="136"/>
      <c r="LO553" s="136"/>
      <c r="LP553" s="136"/>
      <c r="LQ553" s="136"/>
      <c r="LR553" s="136"/>
      <c r="LS553" s="136"/>
      <c r="LT553" s="136"/>
      <c r="LU553" s="136"/>
      <c r="LV553" s="136"/>
      <c r="LW553" s="136"/>
      <c r="LX553" s="136"/>
      <c r="LY553" s="136"/>
      <c r="LZ553" s="136"/>
      <c r="MA553" s="136"/>
      <c r="MB553" s="136"/>
      <c r="MC553" s="136"/>
      <c r="MD553" s="136"/>
      <c r="ME553" s="136"/>
      <c r="MF553" s="136"/>
      <c r="MG553" s="136"/>
      <c r="MH553" s="136"/>
      <c r="MI553" s="136"/>
      <c r="MJ553" s="136"/>
      <c r="MK553" s="136"/>
      <c r="ML553" s="136"/>
      <c r="MM553" s="136"/>
      <c r="MN553" s="136"/>
      <c r="MO553" s="136"/>
      <c r="MP553" s="136"/>
      <c r="MQ553" s="136"/>
      <c r="MR553" s="136"/>
      <c r="MS553" s="136"/>
      <c r="MT553" s="136"/>
      <c r="MU553" s="136"/>
      <c r="MV553" s="136"/>
      <c r="MW553" s="136"/>
      <c r="MX553" s="136"/>
      <c r="MY553" s="136"/>
      <c r="MZ553" s="136"/>
      <c r="NA553" s="136"/>
      <c r="NB553" s="136"/>
      <c r="NC553" s="136"/>
      <c r="ND553" s="136"/>
      <c r="NE553" s="136"/>
      <c r="NF553" s="136"/>
      <c r="NG553" s="136"/>
      <c r="NH553" s="136"/>
      <c r="NI553" s="136"/>
      <c r="NJ553" s="136"/>
      <c r="NK553" s="136"/>
      <c r="NL553" s="136"/>
      <c r="NM553" s="136"/>
      <c r="NN553" s="136"/>
      <c r="NO553" s="136"/>
      <c r="NP553" s="136"/>
      <c r="NQ553" s="136"/>
      <c r="NR553" s="136"/>
      <c r="NS553" s="136"/>
      <c r="NT553" s="136"/>
      <c r="NU553" s="136"/>
      <c r="NV553" s="136"/>
      <c r="NW553" s="136"/>
      <c r="NX553" s="136"/>
      <c r="NY553" s="136"/>
      <c r="NZ553" s="136"/>
      <c r="OA553" s="136"/>
      <c r="OB553" s="136"/>
      <c r="OC553" s="136"/>
      <c r="OD553" s="136"/>
      <c r="OE553" s="136"/>
      <c r="OF553" s="136"/>
      <c r="OG553" s="136"/>
      <c r="OH553" s="136"/>
      <c r="OI553" s="136"/>
      <c r="OJ553" s="136"/>
      <c r="OK553" s="136"/>
      <c r="OL553" s="136"/>
      <c r="OM553" s="136"/>
      <c r="ON553" s="136"/>
      <c r="OO553" s="136"/>
      <c r="OP553" s="136"/>
      <c r="OQ553" s="136"/>
      <c r="OR553" s="136"/>
      <c r="OS553" s="136"/>
      <c r="OT553" s="136"/>
      <c r="OU553" s="136"/>
      <c r="OV553" s="136"/>
      <c r="OW553" s="136"/>
      <c r="OX553" s="136"/>
      <c r="OY553" s="136"/>
      <c r="OZ553" s="136"/>
      <c r="PA553" s="136"/>
      <c r="PB553" s="136"/>
      <c r="PC553" s="136"/>
      <c r="PD553" s="136"/>
      <c r="PE553" s="136"/>
      <c r="PF553" s="136"/>
      <c r="PG553" s="136"/>
      <c r="PH553" s="136"/>
      <c r="PI553" s="136"/>
      <c r="PJ553" s="136"/>
      <c r="PK553" s="136"/>
      <c r="PL553" s="136"/>
      <c r="PM553" s="136"/>
      <c r="PN553" s="136"/>
      <c r="PO553" s="136"/>
      <c r="PP553" s="136"/>
      <c r="PQ553" s="136"/>
      <c r="PR553" s="136"/>
      <c r="PS553" s="136"/>
      <c r="PT553" s="136"/>
      <c r="PU553" s="136"/>
      <c r="PV553" s="136"/>
      <c r="PW553" s="136"/>
      <c r="PX553" s="136"/>
      <c r="PY553" s="136"/>
      <c r="PZ553" s="136"/>
      <c r="QA553" s="136"/>
      <c r="QB553" s="136"/>
      <c r="QC553" s="136"/>
      <c r="QD553" s="136"/>
      <c r="QE553" s="136"/>
      <c r="QF553" s="136"/>
      <c r="QG553" s="136"/>
      <c r="QH553" s="136"/>
      <c r="QI553" s="136"/>
      <c r="QJ553" s="136"/>
      <c r="QK553" s="136"/>
      <c r="QL553" s="136"/>
      <c r="QM553" s="136"/>
      <c r="QN553" s="136"/>
      <c r="QO553" s="136"/>
      <c r="QP553" s="136"/>
      <c r="QQ553" s="136"/>
      <c r="QR553" s="136"/>
      <c r="QS553" s="136"/>
      <c r="QT553" s="136"/>
      <c r="QU553" s="136"/>
      <c r="QV553" s="136"/>
      <c r="QW553" s="136"/>
      <c r="QX553" s="136"/>
      <c r="QY553" s="136"/>
      <c r="QZ553" s="136"/>
      <c r="RA553" s="136"/>
      <c r="RB553" s="136"/>
      <c r="RC553" s="136"/>
      <c r="RD553" s="136"/>
      <c r="RE553" s="136"/>
      <c r="RF553" s="136"/>
      <c r="RG553" s="136"/>
      <c r="RH553" s="136"/>
      <c r="RI553" s="136"/>
      <c r="RJ553" s="136"/>
      <c r="RK553" s="136"/>
      <c r="RL553" s="136"/>
      <c r="RM553" s="136"/>
      <c r="RN553" s="136"/>
      <c r="RO553" s="136"/>
      <c r="RP553" s="136"/>
      <c r="RQ553" s="136"/>
      <c r="RR553" s="136"/>
      <c r="RS553" s="136"/>
      <c r="RT553" s="136"/>
      <c r="RU553" s="136"/>
      <c r="RV553" s="136"/>
      <c r="RW553" s="136"/>
      <c r="RX553" s="136"/>
      <c r="RY553" s="136"/>
      <c r="RZ553" s="136"/>
      <c r="SA553" s="136"/>
      <c r="SB553" s="136"/>
      <c r="SC553" s="136"/>
      <c r="SD553" s="136"/>
      <c r="SE553" s="136"/>
      <c r="SF553" s="136"/>
      <c r="SG553" s="136"/>
      <c r="SH553" s="136"/>
      <c r="SI553" s="136"/>
      <c r="SJ553" s="136"/>
      <c r="SK553" s="136"/>
      <c r="SL553" s="136"/>
      <c r="SM553" s="136"/>
      <c r="SN553" s="136"/>
      <c r="SO553" s="136"/>
      <c r="SP553" s="136"/>
      <c r="SQ553" s="136"/>
      <c r="SR553" s="136"/>
      <c r="SS553" s="136"/>
      <c r="ST553" s="136"/>
      <c r="SU553" s="136"/>
      <c r="SV553" s="136"/>
      <c r="SW553" s="136"/>
      <c r="SX553" s="136"/>
      <c r="SY553" s="136"/>
      <c r="SZ553" s="136"/>
      <c r="TA553" s="136"/>
      <c r="TB553" s="136"/>
      <c r="TC553" s="136"/>
      <c r="TD553" s="136"/>
      <c r="TE553" s="136"/>
      <c r="TF553" s="136"/>
      <c r="TG553" s="136"/>
      <c r="TH553" s="136"/>
      <c r="TI553" s="136"/>
      <c r="TJ553" s="136"/>
      <c r="TK553" s="136"/>
      <c r="TL553" s="136"/>
      <c r="TM553" s="136"/>
      <c r="TN553" s="136"/>
      <c r="TO553" s="136"/>
      <c r="TP553" s="136"/>
      <c r="TQ553" s="136"/>
      <c r="TR553" s="136"/>
      <c r="TS553" s="136"/>
      <c r="TT553" s="136"/>
      <c r="TU553" s="136"/>
      <c r="TV553" s="136"/>
      <c r="TW553" s="136"/>
      <c r="TX553" s="136"/>
      <c r="TY553" s="136"/>
      <c r="TZ553" s="136"/>
      <c r="UA553" s="136"/>
      <c r="UB553" s="136"/>
      <c r="UC553" s="136"/>
      <c r="UD553" s="136"/>
      <c r="UE553" s="136"/>
      <c r="UF553" s="136"/>
      <c r="UG553" s="136"/>
      <c r="UH553" s="136"/>
      <c r="UI553" s="136"/>
      <c r="UJ553" s="136"/>
      <c r="UK553" s="136"/>
      <c r="UL553" s="136"/>
      <c r="UM553" s="136"/>
      <c r="UN553" s="136"/>
      <c r="UO553" s="136"/>
      <c r="UP553" s="136"/>
      <c r="UQ553" s="136"/>
      <c r="UR553" s="136"/>
      <c r="US553" s="136"/>
      <c r="UT553" s="136"/>
      <c r="UU553" s="136"/>
      <c r="UV553" s="136"/>
      <c r="UW553" s="136"/>
      <c r="UX553" s="136"/>
      <c r="UY553" s="136"/>
      <c r="UZ553" s="136"/>
      <c r="VA553" s="136"/>
      <c r="VB553" s="136"/>
      <c r="VC553" s="136"/>
      <c r="VD553" s="136"/>
      <c r="VE553" s="136"/>
      <c r="VF553" s="136"/>
      <c r="VG553" s="136"/>
      <c r="VH553" s="136"/>
      <c r="VI553" s="136"/>
      <c r="VJ553" s="136"/>
      <c r="VK553" s="136"/>
      <c r="VL553" s="136"/>
      <c r="VM553" s="136"/>
      <c r="VN553" s="136"/>
      <c r="VO553" s="136"/>
      <c r="VP553" s="136"/>
      <c r="VQ553" s="136"/>
      <c r="VR553" s="136"/>
      <c r="VS553" s="136"/>
      <c r="VT553" s="136"/>
      <c r="VU553" s="136"/>
      <c r="VV553" s="136"/>
      <c r="VW553" s="136"/>
      <c r="VX553" s="136"/>
      <c r="VY553" s="136"/>
      <c r="VZ553" s="136"/>
      <c r="WA553" s="136"/>
      <c r="WB553" s="136"/>
      <c r="WC553" s="136"/>
      <c r="WD553" s="136"/>
      <c r="WE553" s="136"/>
      <c r="WF553" s="136"/>
      <c r="WG553" s="136"/>
      <c r="WH553" s="136"/>
      <c r="WI553" s="136"/>
      <c r="WJ553" s="136"/>
      <c r="WK553" s="136"/>
      <c r="WL553" s="136"/>
      <c r="WM553" s="136"/>
      <c r="WN553" s="136"/>
      <c r="WO553" s="136"/>
      <c r="WP553" s="136"/>
      <c r="WQ553" s="136"/>
      <c r="WR553" s="136"/>
      <c r="WS553" s="136"/>
      <c r="WT553" s="136"/>
      <c r="WU553" s="136"/>
      <c r="WV553" s="136"/>
      <c r="WW553" s="136"/>
      <c r="WX553" s="136"/>
      <c r="WY553" s="136"/>
      <c r="WZ553" s="136"/>
      <c r="XA553" s="136"/>
      <c r="XB553" s="136"/>
      <c r="XC553" s="136"/>
      <c r="XD553" s="136"/>
      <c r="XE553" s="136"/>
      <c r="XF553" s="136"/>
      <c r="XG553" s="136"/>
      <c r="XH553" s="136"/>
      <c r="XI553" s="136"/>
      <c r="XJ553" s="136"/>
      <c r="XK553" s="136"/>
      <c r="XL553" s="136"/>
      <c r="XM553" s="136"/>
      <c r="XN553" s="136"/>
      <c r="XO553" s="136"/>
      <c r="XP553" s="136"/>
      <c r="XQ553" s="136"/>
      <c r="XR553" s="136"/>
      <c r="XS553" s="136"/>
      <c r="XT553" s="136"/>
      <c r="XU553" s="136"/>
      <c r="XV553" s="136"/>
      <c r="XW553" s="136"/>
      <c r="XX553" s="136"/>
      <c r="XY553" s="136"/>
      <c r="XZ553" s="136"/>
      <c r="YA553" s="136"/>
      <c r="YB553" s="136"/>
      <c r="YC553" s="136"/>
      <c r="YD553" s="136"/>
      <c r="YE553" s="136"/>
      <c r="YF553" s="136"/>
      <c r="YG553" s="136"/>
      <c r="YH553" s="136"/>
      <c r="YI553" s="136"/>
      <c r="YJ553" s="136"/>
      <c r="YK553" s="136"/>
      <c r="YL553" s="136"/>
      <c r="YM553" s="136"/>
      <c r="YN553" s="136"/>
      <c r="YO553" s="136"/>
      <c r="YP553" s="136"/>
      <c r="YQ553" s="136"/>
      <c r="YR553" s="136"/>
      <c r="YS553" s="136"/>
      <c r="YT553" s="136"/>
      <c r="YU553" s="136"/>
      <c r="YV553" s="136"/>
      <c r="YW553" s="136"/>
      <c r="YX553" s="136"/>
      <c r="YY553" s="136"/>
      <c r="YZ553" s="136"/>
      <c r="ZA553" s="136"/>
      <c r="ZB553" s="136"/>
      <c r="ZC553" s="136"/>
      <c r="ZD553" s="136"/>
      <c r="ZE553" s="136"/>
      <c r="ZF553" s="136"/>
      <c r="ZG553" s="136"/>
      <c r="ZH553" s="136"/>
      <c r="ZI553" s="136"/>
      <c r="ZJ553" s="136"/>
      <c r="ZK553" s="136"/>
      <c r="ZL553" s="136"/>
      <c r="ZM553" s="136"/>
      <c r="ZN553" s="136"/>
      <c r="ZO553" s="136"/>
      <c r="ZP553" s="136"/>
      <c r="ZQ553" s="136"/>
      <c r="ZR553" s="136"/>
      <c r="ZS553" s="136"/>
      <c r="ZT553" s="136"/>
      <c r="ZU553" s="136"/>
      <c r="ZV553" s="136"/>
      <c r="ZW553" s="136"/>
      <c r="ZX553" s="136"/>
      <c r="ZY553" s="136"/>
      <c r="ZZ553" s="136"/>
      <c r="AAA553" s="136"/>
      <c r="AAB553" s="136"/>
      <c r="AAC553" s="136"/>
      <c r="AAD553" s="136"/>
      <c r="AAE553" s="136"/>
      <c r="AAF553" s="136"/>
      <c r="AAG553" s="136"/>
      <c r="AAH553" s="136"/>
      <c r="AAI553" s="136"/>
      <c r="AAJ553" s="136"/>
      <c r="AAK553" s="136"/>
      <c r="AAL553" s="136"/>
      <c r="AAM553" s="136"/>
      <c r="AAN553" s="136"/>
      <c r="AAO553" s="136"/>
      <c r="AAP553" s="136"/>
      <c r="AAQ553" s="136"/>
      <c r="AAR553" s="136"/>
      <c r="AAS553" s="136"/>
      <c r="AAT553" s="136"/>
      <c r="AAU553" s="136"/>
      <c r="AAV553" s="136"/>
      <c r="AAW553" s="136"/>
      <c r="AAX553" s="136"/>
      <c r="AAY553" s="136"/>
      <c r="AAZ553" s="136"/>
      <c r="ABA553" s="136"/>
      <c r="ABB553" s="136"/>
      <c r="ABC553" s="136"/>
      <c r="ABD553" s="136"/>
      <c r="ABE553" s="136"/>
      <c r="ABF553" s="136"/>
      <c r="ABG553" s="136"/>
      <c r="ABH553" s="136"/>
      <c r="ABI553" s="136"/>
      <c r="ABJ553" s="136"/>
      <c r="ABK553" s="136"/>
      <c r="ABL553" s="136"/>
      <c r="ABM553" s="136"/>
      <c r="ABN553" s="136"/>
      <c r="ABO553" s="136"/>
      <c r="ABP553" s="136"/>
      <c r="ABQ553" s="136"/>
      <c r="ABR553" s="136"/>
      <c r="ABS553" s="136"/>
      <c r="ABT553" s="136"/>
      <c r="ABU553" s="136"/>
      <c r="ABV553" s="136"/>
      <c r="ABW553" s="136"/>
      <c r="ABX553" s="136"/>
      <c r="ABY553" s="136"/>
      <c r="ABZ553" s="136"/>
      <c r="ACA553" s="136"/>
      <c r="ACB553" s="136"/>
      <c r="ACC553" s="136"/>
      <c r="ACD553" s="136"/>
      <c r="ACE553" s="136"/>
      <c r="ACF553" s="136"/>
      <c r="ACG553" s="136"/>
      <c r="ACH553" s="136"/>
      <c r="ACI553" s="136"/>
      <c r="ACJ553" s="136"/>
      <c r="ACK553" s="136"/>
      <c r="ACL553" s="136"/>
      <c r="ACM553" s="136"/>
      <c r="ACN553" s="136"/>
      <c r="ACO553" s="136"/>
      <c r="ACP553" s="136"/>
      <c r="ACQ553" s="136"/>
      <c r="ACR553" s="136"/>
      <c r="ACS553" s="136"/>
      <c r="ACT553" s="136"/>
      <c r="ACU553" s="136"/>
      <c r="ACV553" s="136"/>
      <c r="ACW553" s="136"/>
      <c r="ACX553" s="136"/>
      <c r="ACY553" s="136"/>
      <c r="ACZ553" s="136"/>
      <c r="ADA553" s="136"/>
      <c r="ADB553" s="136"/>
      <c r="ADC553" s="136"/>
      <c r="ADD553" s="136"/>
      <c r="ADE553" s="136"/>
      <c r="ADF553" s="136"/>
      <c r="ADG553" s="136"/>
      <c r="ADH553" s="136"/>
      <c r="ADI553" s="136"/>
      <c r="ADJ553" s="136"/>
      <c r="ADK553" s="136"/>
      <c r="ADL553" s="136"/>
      <c r="ADM553" s="136"/>
      <c r="ADN553" s="136"/>
      <c r="ADO553" s="136"/>
      <c r="ADP553" s="136"/>
      <c r="ADQ553" s="136"/>
      <c r="ADR553" s="136"/>
      <c r="ADS553" s="136"/>
      <c r="ADT553" s="136"/>
      <c r="ADU553" s="136"/>
      <c r="ADV553" s="136"/>
      <c r="ADW553" s="136"/>
      <c r="ADX553" s="136"/>
      <c r="ADY553" s="136"/>
      <c r="ADZ553" s="136"/>
      <c r="AEA553" s="136"/>
      <c r="AEB553" s="136"/>
      <c r="AEC553" s="136"/>
      <c r="AED553" s="136"/>
      <c r="AEE553" s="136"/>
      <c r="AEF553" s="136"/>
      <c r="AEG553" s="136"/>
      <c r="AEH553" s="136"/>
      <c r="AEI553" s="136"/>
      <c r="AEJ553" s="136"/>
      <c r="AEK553" s="136"/>
      <c r="AEL553" s="136"/>
      <c r="AEM553" s="136"/>
      <c r="AEN553" s="136"/>
      <c r="AEO553" s="136"/>
      <c r="AEP553" s="136"/>
      <c r="AEQ553" s="136"/>
      <c r="AER553" s="136"/>
      <c r="AES553" s="136"/>
      <c r="AET553" s="136"/>
      <c r="AEU553" s="136"/>
      <c r="AEV553" s="136"/>
      <c r="AEW553" s="136"/>
      <c r="AEX553" s="136"/>
      <c r="AEY553" s="136"/>
      <c r="AEZ553" s="136"/>
      <c r="AFA553" s="136"/>
      <c r="AFB553" s="136"/>
      <c r="AFC553" s="136"/>
      <c r="AFD553" s="136"/>
      <c r="AFE553" s="136"/>
      <c r="AFF553" s="136"/>
      <c r="AFG553" s="136"/>
      <c r="AFH553" s="136"/>
      <c r="AFI553" s="136"/>
      <c r="AFJ553" s="136"/>
      <c r="AFK553" s="136"/>
      <c r="AFL553" s="136"/>
      <c r="AFM553" s="136"/>
      <c r="AFN553" s="136"/>
      <c r="AFO553" s="136"/>
      <c r="AFP553" s="136"/>
      <c r="AFQ553" s="136"/>
      <c r="AFR553" s="136"/>
      <c r="AFS553" s="136"/>
      <c r="AFT553" s="136"/>
      <c r="AFU553" s="136"/>
      <c r="AFV553" s="136"/>
      <c r="AFW553" s="136"/>
      <c r="AFX553" s="136"/>
      <c r="AFY553" s="136"/>
      <c r="AFZ553" s="136"/>
      <c r="AGA553" s="136"/>
      <c r="AGB553" s="136"/>
      <c r="AGC553" s="136"/>
      <c r="AGD553" s="136"/>
      <c r="AGE553" s="136"/>
      <c r="AGF553" s="136"/>
      <c r="AGG553" s="136"/>
      <c r="AGH553" s="136"/>
      <c r="AGI553" s="136"/>
      <c r="AGJ553" s="136"/>
      <c r="AGK553" s="136"/>
      <c r="AGL553" s="136"/>
      <c r="AGM553" s="136"/>
      <c r="AGN553" s="136"/>
      <c r="AGO553" s="136"/>
      <c r="AGP553" s="136"/>
      <c r="AGQ553" s="136"/>
      <c r="AGR553" s="136"/>
      <c r="AGS553" s="136"/>
      <c r="AGT553" s="136"/>
      <c r="AGU553" s="136"/>
      <c r="AGV553" s="136"/>
      <c r="AGW553" s="136"/>
      <c r="AGX553" s="136"/>
      <c r="AGY553" s="136"/>
      <c r="AGZ553" s="136"/>
      <c r="AHA553" s="136"/>
      <c r="AHB553" s="136"/>
      <c r="AHC553" s="136"/>
      <c r="AHD553" s="136"/>
      <c r="AHE553" s="136"/>
      <c r="AHF553" s="136"/>
      <c r="AHG553" s="136"/>
      <c r="AHH553" s="136"/>
      <c r="AHI553" s="136"/>
      <c r="AHJ553" s="136"/>
      <c r="AHK553" s="136"/>
      <c r="AHL553" s="136"/>
      <c r="AHM553" s="136"/>
      <c r="AHN553" s="136"/>
      <c r="AHO553" s="136"/>
      <c r="AHP553" s="136"/>
      <c r="AHQ553" s="136"/>
      <c r="AHR553" s="136"/>
      <c r="AHS553" s="136"/>
      <c r="AHT553" s="136"/>
      <c r="AHU553" s="136"/>
      <c r="AHV553" s="136"/>
      <c r="AHW553" s="136"/>
      <c r="AHX553" s="136"/>
      <c r="AHY553" s="136"/>
      <c r="AHZ553" s="136"/>
      <c r="AIA553" s="136"/>
      <c r="AIB553" s="136"/>
      <c r="AIC553" s="136"/>
      <c r="AID553" s="136"/>
      <c r="AIE553" s="136"/>
      <c r="AIF553" s="136"/>
      <c r="AIG553" s="136"/>
      <c r="AIH553" s="136"/>
      <c r="AII553" s="136"/>
      <c r="AIJ553" s="136"/>
      <c r="AIK553" s="136"/>
      <c r="AIL553" s="136"/>
      <c r="AIM553" s="136"/>
      <c r="AIN553" s="136"/>
      <c r="AIO553" s="136"/>
      <c r="AIP553" s="136"/>
      <c r="AIQ553" s="136"/>
      <c r="AIR553" s="136"/>
      <c r="AIS553" s="136"/>
      <c r="AIT553" s="136"/>
      <c r="AIU553" s="136"/>
      <c r="AIV553" s="136"/>
      <c r="AIW553" s="136"/>
      <c r="AIX553" s="136"/>
      <c r="AIY553" s="136"/>
      <c r="AIZ553" s="136"/>
      <c r="AJA553" s="136"/>
      <c r="AJB553" s="136"/>
      <c r="AJC553" s="136"/>
      <c r="AJD553" s="136"/>
      <c r="AJE553" s="136"/>
      <c r="AJF553" s="136"/>
      <c r="AJG553" s="136"/>
      <c r="AJH553" s="136"/>
      <c r="AJI553" s="136"/>
      <c r="AJJ553" s="136"/>
      <c r="AJK553" s="136"/>
      <c r="AJL553" s="136"/>
      <c r="AJM553" s="136"/>
      <c r="AJN553" s="136"/>
      <c r="AJO553" s="136"/>
      <c r="AJP553" s="136"/>
      <c r="AJQ553" s="136"/>
      <c r="AJR553" s="136"/>
      <c r="AJS553" s="136"/>
      <c r="AJT553" s="136"/>
      <c r="AJU553" s="136"/>
      <c r="AJV553" s="136"/>
      <c r="AJW553" s="136"/>
      <c r="AJX553" s="136"/>
      <c r="AJY553" s="136"/>
      <c r="AJZ553" s="136"/>
      <c r="AKA553" s="136"/>
      <c r="AKB553" s="136"/>
      <c r="AKC553" s="136"/>
      <c r="AKD553" s="136"/>
      <c r="AKE553" s="136"/>
      <c r="AKF553" s="136"/>
      <c r="AKG553" s="136"/>
      <c r="AKH553" s="136"/>
      <c r="AKI553" s="136"/>
      <c r="AKJ553" s="136"/>
      <c r="AKK553" s="136"/>
      <c r="AKL553" s="136"/>
      <c r="AKM553" s="136"/>
      <c r="AKN553" s="136"/>
      <c r="AKO553" s="136"/>
      <c r="AKP553" s="136"/>
      <c r="AKQ553" s="136"/>
      <c r="AKR553" s="136"/>
      <c r="AKS553" s="136"/>
      <c r="AKT553" s="136"/>
      <c r="AKU553" s="136"/>
      <c r="AKV553" s="136"/>
      <c r="AKW553" s="136"/>
      <c r="AKX553" s="136"/>
      <c r="AKY553" s="136"/>
      <c r="AKZ553" s="136"/>
      <c r="ALA553" s="136"/>
      <c r="ALB553" s="136"/>
      <c r="ALC553" s="136"/>
      <c r="ALD553" s="136"/>
      <c r="ALE553" s="136"/>
      <c r="ALF553" s="136"/>
      <c r="ALG553" s="136"/>
      <c r="ALH553" s="136"/>
      <c r="ALI553" s="136"/>
      <c r="ALJ553" s="136"/>
      <c r="ALK553" s="136"/>
      <c r="ALL553" s="136"/>
      <c r="ALM553" s="136"/>
      <c r="ALN553" s="136"/>
      <c r="ALO553" s="136"/>
      <c r="ALP553" s="136"/>
      <c r="ALQ553" s="136"/>
      <c r="ALR553" s="136"/>
      <c r="ALS553" s="136"/>
      <c r="ALT553" s="136"/>
      <c r="ALU553" s="136"/>
      <c r="ALV553" s="136"/>
      <c r="ALW553" s="136"/>
      <c r="ALX553" s="136"/>
      <c r="ALY553" s="136"/>
      <c r="ALZ553" s="136"/>
      <c r="AMA553" s="136"/>
      <c r="AMB553" s="136"/>
      <c r="AMC553" s="136"/>
      <c r="AMD553" s="136"/>
      <c r="AME553" s="136"/>
      <c r="AMF553" s="136"/>
      <c r="AMG553" s="136"/>
      <c r="AMH553" s="136"/>
      <c r="AMI553" s="136"/>
    </row>
    <row r="554" spans="1:1023" x14ac:dyDescent="0.25">
      <c r="A554" s="261" t="s">
        <v>2444</v>
      </c>
      <c r="B554" s="193">
        <v>554</v>
      </c>
      <c r="C554" s="261" t="s">
        <v>26209</v>
      </c>
      <c r="D554" s="214" t="s">
        <v>5222</v>
      </c>
      <c r="E554" s="136" t="s">
        <v>26210</v>
      </c>
      <c r="F554" s="238">
        <v>4</v>
      </c>
      <c r="G554" s="214"/>
      <c r="H554" s="209">
        <v>3</v>
      </c>
      <c r="I554" s="367"/>
      <c r="J554" s="409">
        <v>2</v>
      </c>
      <c r="K554" s="409">
        <v>2</v>
      </c>
      <c r="N554" s="161"/>
      <c r="O554" s="413"/>
      <c r="P554" s="409">
        <v>3</v>
      </c>
      <c r="Q554" s="409" t="s">
        <v>770</v>
      </c>
      <c r="R554" s="161" t="s">
        <v>770</v>
      </c>
      <c r="S554" s="161"/>
      <c r="T554" s="161"/>
      <c r="U554" s="414"/>
      <c r="V554" s="256">
        <f>IF(O554=1,10,100)</f>
        <v>100</v>
      </c>
      <c r="W554" s="256">
        <f>IF(O554=1,1,IF(O554=2,10,100))</f>
        <v>100</v>
      </c>
      <c r="X554" s="256">
        <f>IF(O554=3,20,100)</f>
        <v>100</v>
      </c>
      <c r="Y554" s="256">
        <f>IF(P554=1,10,100)</f>
        <v>100</v>
      </c>
      <c r="Z554" s="256">
        <f>IF(P554=1,1,IF(P554=2,10,100))</f>
        <v>100</v>
      </c>
      <c r="AA554" s="257">
        <f>IF(OR(EXACT(Q554,"1A"),EXACT(Q554,"1B")),0.1,IF(Q554=2,1,100))</f>
        <v>0.1</v>
      </c>
      <c r="AB554" s="257">
        <f>IF(OR(EXACT(R554,"1A"),EXACT(R554,"1B")),0.1,IF(R554=2,1,100))</f>
        <v>0.1</v>
      </c>
      <c r="AC554" s="257">
        <f>IF(OR(EXACT(S554,"1A"),EXACT(S554,"1B")),0.3,IF(S554=2,3,100))</f>
        <v>100</v>
      </c>
      <c r="AD554" s="136"/>
      <c r="AE554" s="262"/>
      <c r="AF554" s="249">
        <f>IF(OR(OR(EXACT(J554,"1A"),EXACT(J554,"1B"),EXACT(J554,"1C")),K554=1),1,IF(K554=2,10,100))</f>
        <v>10</v>
      </c>
      <c r="AG554" s="249">
        <f>IF(OR(EXACT(J554,"1A"),EXACT(J554,"1B"),EXACT(J554,"1C")),1,IF(J554=2,10,100))</f>
        <v>10</v>
      </c>
      <c r="AH554" s="249">
        <f>IF(OR(EXACT(J554,"1A"),EXACT(J554,"1B"),EXACT(J554,"1C"),K554=1),3,100)</f>
        <v>100</v>
      </c>
      <c r="AI554" s="249">
        <f>IF(OR(EXACT(J554,"1A"),EXACT(J554,"1B"),EXACT(J554,"1C")),5,100)</f>
        <v>100</v>
      </c>
      <c r="AJ554" s="281"/>
      <c r="AK554" s="136"/>
      <c r="AL554" s="222"/>
      <c r="AM554" s="251"/>
      <c r="AN554" s="136"/>
      <c r="AO554" s="136"/>
      <c r="AQ554" s="199" t="s">
        <v>779</v>
      </c>
      <c r="AS554" s="136"/>
      <c r="AT554" s="136"/>
      <c r="AU554" s="136"/>
      <c r="AV554" s="136"/>
      <c r="AW554" s="136"/>
      <c r="AX554" s="136"/>
      <c r="AY554" s="136"/>
      <c r="AZ554" s="136"/>
      <c r="BA554" s="136"/>
      <c r="BB554" s="136"/>
      <c r="BC554" s="136"/>
      <c r="BD554" s="136"/>
      <c r="BE554" s="136"/>
      <c r="BF554" s="136"/>
      <c r="BG554" s="136"/>
      <c r="BH554" s="136"/>
      <c r="BI554" s="136"/>
      <c r="BJ554" s="136"/>
      <c r="BK554" s="136"/>
      <c r="BL554" s="136"/>
      <c r="BM554" s="136"/>
      <c r="BN554" s="136"/>
      <c r="BO554" s="136"/>
      <c r="BP554" s="136"/>
      <c r="BQ554" s="136"/>
      <c r="BR554" s="136"/>
      <c r="BS554" s="136"/>
      <c r="BT554" s="136"/>
      <c r="BU554" s="136"/>
      <c r="BV554" s="136"/>
      <c r="BW554" s="136"/>
      <c r="BX554" s="136"/>
      <c r="BY554" s="136"/>
      <c r="BZ554" s="136"/>
      <c r="CA554" s="136"/>
      <c r="CB554" s="136"/>
      <c r="CC554" s="136"/>
      <c r="CD554" s="136"/>
      <c r="CE554" s="136"/>
      <c r="CF554" s="136"/>
      <c r="CG554" s="136"/>
      <c r="CH554" s="136"/>
      <c r="CI554" s="136"/>
      <c r="CJ554" s="136"/>
      <c r="CK554" s="136"/>
      <c r="CL554" s="136"/>
      <c r="CM554" s="136"/>
      <c r="CN554" s="136"/>
      <c r="CO554" s="136"/>
      <c r="CP554" s="136"/>
      <c r="CQ554" s="136"/>
      <c r="CR554" s="136"/>
      <c r="CS554" s="136"/>
      <c r="CT554" s="136"/>
      <c r="CU554" s="136"/>
      <c r="CV554" s="136"/>
      <c r="CW554" s="136"/>
      <c r="CX554" s="136"/>
      <c r="CY554" s="136"/>
      <c r="CZ554" s="136"/>
      <c r="DA554" s="136"/>
      <c r="DB554" s="136"/>
      <c r="DC554" s="136"/>
      <c r="DD554" s="136"/>
      <c r="DE554" s="136"/>
      <c r="DF554" s="136"/>
      <c r="DG554" s="136"/>
      <c r="DH554" s="136"/>
      <c r="DI554" s="136"/>
      <c r="DJ554" s="136"/>
      <c r="DK554" s="136"/>
      <c r="DL554" s="136"/>
      <c r="DM554" s="136"/>
      <c r="DN554" s="136"/>
      <c r="DO554" s="136"/>
      <c r="DP554" s="136"/>
      <c r="DQ554" s="136"/>
      <c r="DR554" s="136"/>
      <c r="DS554" s="136"/>
      <c r="DT554" s="136"/>
      <c r="DU554" s="136"/>
      <c r="DV554" s="136"/>
      <c r="DW554" s="136"/>
      <c r="DX554" s="136"/>
      <c r="DY554" s="136"/>
      <c r="DZ554" s="136"/>
      <c r="EA554" s="136"/>
      <c r="EB554" s="136"/>
      <c r="EC554" s="136"/>
      <c r="ED554" s="136"/>
      <c r="EE554" s="136"/>
      <c r="EF554" s="136"/>
      <c r="EG554" s="136"/>
      <c r="EH554" s="136"/>
      <c r="EI554" s="136"/>
      <c r="EJ554" s="136"/>
      <c r="EK554" s="136"/>
      <c r="EL554" s="136"/>
      <c r="EM554" s="136"/>
      <c r="EN554" s="136"/>
      <c r="EO554" s="136"/>
      <c r="EP554" s="136"/>
      <c r="EQ554" s="136"/>
      <c r="ER554" s="136"/>
      <c r="ES554" s="136"/>
      <c r="ET554" s="136"/>
      <c r="EU554" s="136"/>
      <c r="EV554" s="136"/>
      <c r="EW554" s="136"/>
      <c r="EX554" s="136"/>
      <c r="EY554" s="136"/>
      <c r="EZ554" s="136"/>
      <c r="FA554" s="136"/>
      <c r="FB554" s="136"/>
      <c r="FC554" s="136"/>
      <c r="FD554" s="136"/>
      <c r="FE554" s="136"/>
      <c r="FF554" s="136"/>
      <c r="FG554" s="136"/>
      <c r="FH554" s="136"/>
      <c r="FI554" s="136"/>
      <c r="FJ554" s="136"/>
      <c r="FK554" s="136"/>
      <c r="FL554" s="136"/>
      <c r="FM554" s="136"/>
      <c r="FN554" s="136"/>
      <c r="FO554" s="136"/>
      <c r="FP554" s="136"/>
      <c r="FQ554" s="136"/>
      <c r="FR554" s="136"/>
      <c r="FS554" s="136"/>
      <c r="FT554" s="136"/>
      <c r="FU554" s="136"/>
      <c r="FV554" s="136"/>
      <c r="FW554" s="136"/>
      <c r="FX554" s="136"/>
      <c r="FY554" s="136"/>
      <c r="FZ554" s="136"/>
      <c r="GA554" s="136"/>
      <c r="GB554" s="136"/>
      <c r="GC554" s="136"/>
      <c r="GD554" s="136"/>
      <c r="GE554" s="136"/>
      <c r="GF554" s="136"/>
      <c r="GG554" s="136"/>
      <c r="GH554" s="136"/>
      <c r="GI554" s="136"/>
      <c r="GJ554" s="136"/>
      <c r="GK554" s="136"/>
      <c r="GL554" s="136"/>
      <c r="GM554" s="136"/>
      <c r="GN554" s="136"/>
      <c r="GO554" s="136"/>
      <c r="GP554" s="136"/>
      <c r="GQ554" s="136"/>
      <c r="GR554" s="136"/>
      <c r="GS554" s="136"/>
      <c r="GT554" s="136"/>
      <c r="GU554" s="136"/>
      <c r="GV554" s="136"/>
      <c r="GW554" s="136"/>
      <c r="GX554" s="136"/>
      <c r="GY554" s="136"/>
      <c r="GZ554" s="136"/>
      <c r="HA554" s="136"/>
      <c r="HB554" s="136"/>
      <c r="HC554" s="136"/>
      <c r="HD554" s="136"/>
      <c r="HE554" s="136"/>
      <c r="HF554" s="136"/>
      <c r="HG554" s="136"/>
      <c r="HH554" s="136"/>
      <c r="HI554" s="136"/>
      <c r="HJ554" s="136"/>
      <c r="HK554" s="136"/>
      <c r="HL554" s="136"/>
      <c r="HM554" s="136"/>
      <c r="HN554" s="136"/>
      <c r="HO554" s="136"/>
      <c r="HP554" s="136"/>
      <c r="HQ554" s="136"/>
      <c r="HR554" s="136"/>
      <c r="HS554" s="136"/>
      <c r="HT554" s="136"/>
      <c r="HU554" s="136"/>
      <c r="HV554" s="136"/>
      <c r="HW554" s="136"/>
      <c r="HX554" s="136"/>
      <c r="HY554" s="136"/>
      <c r="HZ554" s="136"/>
      <c r="IA554" s="136"/>
      <c r="IB554" s="136"/>
      <c r="IC554" s="136"/>
      <c r="ID554" s="136"/>
      <c r="IE554" s="136"/>
      <c r="IF554" s="136"/>
      <c r="IG554" s="136"/>
      <c r="IH554" s="136"/>
      <c r="II554" s="136"/>
      <c r="IJ554" s="136"/>
      <c r="IK554" s="136"/>
      <c r="IL554" s="136"/>
      <c r="IM554" s="136"/>
      <c r="IN554" s="136"/>
      <c r="IO554" s="136"/>
      <c r="IP554" s="136"/>
      <c r="IQ554" s="136"/>
      <c r="IR554" s="136"/>
      <c r="IS554" s="136"/>
      <c r="IT554" s="136"/>
      <c r="IU554" s="136"/>
      <c r="IV554" s="136"/>
      <c r="IW554" s="136"/>
      <c r="IX554" s="136"/>
      <c r="IY554" s="136"/>
      <c r="IZ554" s="136"/>
      <c r="JA554" s="136"/>
      <c r="JB554" s="136"/>
      <c r="JC554" s="136"/>
      <c r="JD554" s="136"/>
      <c r="JE554" s="136"/>
      <c r="JF554" s="136"/>
      <c r="JG554" s="136"/>
      <c r="JH554" s="136"/>
      <c r="JI554" s="136"/>
      <c r="JJ554" s="136"/>
      <c r="JK554" s="136"/>
      <c r="JL554" s="136"/>
      <c r="JM554" s="136"/>
      <c r="JN554" s="136"/>
      <c r="JO554" s="136"/>
      <c r="JP554" s="136"/>
      <c r="JQ554" s="136"/>
      <c r="JR554" s="136"/>
      <c r="JS554" s="136"/>
      <c r="JT554" s="136"/>
      <c r="JU554" s="136"/>
      <c r="JV554" s="136"/>
      <c r="JW554" s="136"/>
      <c r="JX554" s="136"/>
      <c r="JY554" s="136"/>
      <c r="JZ554" s="136"/>
      <c r="KA554" s="136"/>
      <c r="KB554" s="136"/>
      <c r="KC554" s="136"/>
      <c r="KD554" s="136"/>
      <c r="KE554" s="136"/>
      <c r="KF554" s="136"/>
      <c r="KG554" s="136"/>
      <c r="KH554" s="136"/>
      <c r="KI554" s="136"/>
      <c r="KJ554" s="136"/>
      <c r="KK554" s="136"/>
      <c r="KL554" s="136"/>
      <c r="KM554" s="136"/>
      <c r="KN554" s="136"/>
      <c r="KO554" s="136"/>
      <c r="KP554" s="136"/>
      <c r="KQ554" s="136"/>
      <c r="KR554" s="136"/>
      <c r="KS554" s="136"/>
      <c r="KT554" s="136"/>
      <c r="KU554" s="136"/>
      <c r="KV554" s="136"/>
      <c r="KW554" s="136"/>
      <c r="KX554" s="136"/>
      <c r="KY554" s="136"/>
      <c r="KZ554" s="136"/>
      <c r="LA554" s="136"/>
      <c r="LB554" s="136"/>
      <c r="LC554" s="136"/>
      <c r="LD554" s="136"/>
      <c r="LE554" s="136"/>
      <c r="LF554" s="136"/>
      <c r="LG554" s="136"/>
      <c r="LH554" s="136"/>
      <c r="LI554" s="136"/>
      <c r="LJ554" s="136"/>
      <c r="LK554" s="136"/>
      <c r="LL554" s="136"/>
      <c r="LM554" s="136"/>
      <c r="LN554" s="136"/>
      <c r="LO554" s="136"/>
      <c r="LP554" s="136"/>
      <c r="LQ554" s="136"/>
      <c r="LR554" s="136"/>
      <c r="LS554" s="136"/>
      <c r="LT554" s="136"/>
      <c r="LU554" s="136"/>
      <c r="LV554" s="136"/>
      <c r="LW554" s="136"/>
      <c r="LX554" s="136"/>
      <c r="LY554" s="136"/>
      <c r="LZ554" s="136"/>
      <c r="MA554" s="136"/>
      <c r="MB554" s="136"/>
      <c r="MC554" s="136"/>
      <c r="MD554" s="136"/>
      <c r="ME554" s="136"/>
      <c r="MF554" s="136"/>
      <c r="MG554" s="136"/>
      <c r="MH554" s="136"/>
      <c r="MI554" s="136"/>
      <c r="MJ554" s="136"/>
      <c r="MK554" s="136"/>
      <c r="ML554" s="136"/>
      <c r="MM554" s="136"/>
      <c r="MN554" s="136"/>
      <c r="MO554" s="136"/>
      <c r="MP554" s="136"/>
      <c r="MQ554" s="136"/>
      <c r="MR554" s="136"/>
      <c r="MS554" s="136"/>
      <c r="MT554" s="136"/>
      <c r="MU554" s="136"/>
      <c r="MV554" s="136"/>
      <c r="MW554" s="136"/>
      <c r="MX554" s="136"/>
      <c r="MY554" s="136"/>
      <c r="MZ554" s="136"/>
      <c r="NA554" s="136"/>
      <c r="NB554" s="136"/>
      <c r="NC554" s="136"/>
      <c r="ND554" s="136"/>
      <c r="NE554" s="136"/>
      <c r="NF554" s="136"/>
      <c r="NG554" s="136"/>
      <c r="NH554" s="136"/>
      <c r="NI554" s="136"/>
      <c r="NJ554" s="136"/>
      <c r="NK554" s="136"/>
      <c r="NL554" s="136"/>
      <c r="NM554" s="136"/>
      <c r="NN554" s="136"/>
      <c r="NO554" s="136"/>
      <c r="NP554" s="136"/>
      <c r="NQ554" s="136"/>
      <c r="NR554" s="136"/>
      <c r="NS554" s="136"/>
      <c r="NT554" s="136"/>
      <c r="NU554" s="136"/>
      <c r="NV554" s="136"/>
      <c r="NW554" s="136"/>
      <c r="NX554" s="136"/>
      <c r="NY554" s="136"/>
      <c r="NZ554" s="136"/>
      <c r="OA554" s="136"/>
      <c r="OB554" s="136"/>
      <c r="OC554" s="136"/>
      <c r="OD554" s="136"/>
      <c r="OE554" s="136"/>
      <c r="OF554" s="136"/>
      <c r="OG554" s="136"/>
      <c r="OH554" s="136"/>
      <c r="OI554" s="136"/>
      <c r="OJ554" s="136"/>
      <c r="OK554" s="136"/>
      <c r="OL554" s="136"/>
      <c r="OM554" s="136"/>
      <c r="ON554" s="136"/>
      <c r="OO554" s="136"/>
      <c r="OP554" s="136"/>
      <c r="OQ554" s="136"/>
      <c r="OR554" s="136"/>
      <c r="OS554" s="136"/>
      <c r="OT554" s="136"/>
      <c r="OU554" s="136"/>
      <c r="OV554" s="136"/>
      <c r="OW554" s="136"/>
      <c r="OX554" s="136"/>
      <c r="OY554" s="136"/>
      <c r="OZ554" s="136"/>
      <c r="PA554" s="136"/>
      <c r="PB554" s="136"/>
      <c r="PC554" s="136"/>
      <c r="PD554" s="136"/>
      <c r="PE554" s="136"/>
      <c r="PF554" s="136"/>
      <c r="PG554" s="136"/>
      <c r="PH554" s="136"/>
      <c r="PI554" s="136"/>
      <c r="PJ554" s="136"/>
      <c r="PK554" s="136"/>
      <c r="PL554" s="136"/>
      <c r="PM554" s="136"/>
      <c r="PN554" s="136"/>
      <c r="PO554" s="136"/>
      <c r="PP554" s="136"/>
      <c r="PQ554" s="136"/>
      <c r="PR554" s="136"/>
      <c r="PS554" s="136"/>
      <c r="PT554" s="136"/>
      <c r="PU554" s="136"/>
      <c r="PV554" s="136"/>
      <c r="PW554" s="136"/>
      <c r="PX554" s="136"/>
      <c r="PY554" s="136"/>
      <c r="PZ554" s="136"/>
      <c r="QA554" s="136"/>
      <c r="QB554" s="136"/>
      <c r="QC554" s="136"/>
      <c r="QD554" s="136"/>
      <c r="QE554" s="136"/>
      <c r="QF554" s="136"/>
      <c r="QG554" s="136"/>
      <c r="QH554" s="136"/>
      <c r="QI554" s="136"/>
      <c r="QJ554" s="136"/>
      <c r="QK554" s="136"/>
      <c r="QL554" s="136"/>
      <c r="QM554" s="136"/>
      <c r="QN554" s="136"/>
      <c r="QO554" s="136"/>
      <c r="QP554" s="136"/>
      <c r="QQ554" s="136"/>
      <c r="QR554" s="136"/>
      <c r="QS554" s="136"/>
      <c r="QT554" s="136"/>
      <c r="QU554" s="136"/>
      <c r="QV554" s="136"/>
      <c r="QW554" s="136"/>
      <c r="QX554" s="136"/>
      <c r="QY554" s="136"/>
      <c r="QZ554" s="136"/>
      <c r="RA554" s="136"/>
      <c r="RB554" s="136"/>
      <c r="RC554" s="136"/>
      <c r="RD554" s="136"/>
      <c r="RE554" s="136"/>
      <c r="RF554" s="136"/>
      <c r="RG554" s="136"/>
      <c r="RH554" s="136"/>
      <c r="RI554" s="136"/>
      <c r="RJ554" s="136"/>
      <c r="RK554" s="136"/>
      <c r="RL554" s="136"/>
      <c r="RM554" s="136"/>
      <c r="RN554" s="136"/>
      <c r="RO554" s="136"/>
      <c r="RP554" s="136"/>
      <c r="RQ554" s="136"/>
      <c r="RR554" s="136"/>
      <c r="RS554" s="136"/>
      <c r="RT554" s="136"/>
      <c r="RU554" s="136"/>
      <c r="RV554" s="136"/>
      <c r="RW554" s="136"/>
      <c r="RX554" s="136"/>
      <c r="RY554" s="136"/>
      <c r="RZ554" s="136"/>
      <c r="SA554" s="136"/>
      <c r="SB554" s="136"/>
      <c r="SC554" s="136"/>
      <c r="SD554" s="136"/>
      <c r="SE554" s="136"/>
      <c r="SF554" s="136"/>
      <c r="SG554" s="136"/>
      <c r="SH554" s="136"/>
      <c r="SI554" s="136"/>
      <c r="SJ554" s="136"/>
      <c r="SK554" s="136"/>
      <c r="SL554" s="136"/>
      <c r="SM554" s="136"/>
      <c r="SN554" s="136"/>
      <c r="SO554" s="136"/>
      <c r="SP554" s="136"/>
      <c r="SQ554" s="136"/>
      <c r="SR554" s="136"/>
      <c r="SS554" s="136"/>
      <c r="ST554" s="136"/>
      <c r="SU554" s="136"/>
      <c r="SV554" s="136"/>
      <c r="SW554" s="136"/>
      <c r="SX554" s="136"/>
      <c r="SY554" s="136"/>
      <c r="SZ554" s="136"/>
      <c r="TA554" s="136"/>
      <c r="TB554" s="136"/>
      <c r="TC554" s="136"/>
      <c r="TD554" s="136"/>
      <c r="TE554" s="136"/>
      <c r="TF554" s="136"/>
      <c r="TG554" s="136"/>
      <c r="TH554" s="136"/>
      <c r="TI554" s="136"/>
      <c r="TJ554" s="136"/>
      <c r="TK554" s="136"/>
      <c r="TL554" s="136"/>
      <c r="TM554" s="136"/>
      <c r="TN554" s="136"/>
      <c r="TO554" s="136"/>
      <c r="TP554" s="136"/>
      <c r="TQ554" s="136"/>
      <c r="TR554" s="136"/>
      <c r="TS554" s="136"/>
      <c r="TT554" s="136"/>
      <c r="TU554" s="136"/>
      <c r="TV554" s="136"/>
      <c r="TW554" s="136"/>
      <c r="TX554" s="136"/>
      <c r="TY554" s="136"/>
      <c r="TZ554" s="136"/>
      <c r="UA554" s="136"/>
      <c r="UB554" s="136"/>
      <c r="UC554" s="136"/>
      <c r="UD554" s="136"/>
      <c r="UE554" s="136"/>
      <c r="UF554" s="136"/>
      <c r="UG554" s="136"/>
      <c r="UH554" s="136"/>
      <c r="UI554" s="136"/>
      <c r="UJ554" s="136"/>
      <c r="UK554" s="136"/>
      <c r="UL554" s="136"/>
      <c r="UM554" s="136"/>
      <c r="UN554" s="136"/>
      <c r="UO554" s="136"/>
      <c r="UP554" s="136"/>
      <c r="UQ554" s="136"/>
      <c r="UR554" s="136"/>
      <c r="US554" s="136"/>
      <c r="UT554" s="136"/>
      <c r="UU554" s="136"/>
      <c r="UV554" s="136"/>
      <c r="UW554" s="136"/>
      <c r="UX554" s="136"/>
      <c r="UY554" s="136"/>
      <c r="UZ554" s="136"/>
      <c r="VA554" s="136"/>
      <c r="VB554" s="136"/>
      <c r="VC554" s="136"/>
      <c r="VD554" s="136"/>
      <c r="VE554" s="136"/>
      <c r="VF554" s="136"/>
      <c r="VG554" s="136"/>
      <c r="VH554" s="136"/>
      <c r="VI554" s="136"/>
      <c r="VJ554" s="136"/>
      <c r="VK554" s="136"/>
      <c r="VL554" s="136"/>
      <c r="VM554" s="136"/>
      <c r="VN554" s="136"/>
      <c r="VO554" s="136"/>
      <c r="VP554" s="136"/>
      <c r="VQ554" s="136"/>
      <c r="VR554" s="136"/>
      <c r="VS554" s="136"/>
      <c r="VT554" s="136"/>
      <c r="VU554" s="136"/>
      <c r="VV554" s="136"/>
      <c r="VW554" s="136"/>
      <c r="VX554" s="136"/>
      <c r="VY554" s="136"/>
      <c r="VZ554" s="136"/>
      <c r="WA554" s="136"/>
      <c r="WB554" s="136"/>
      <c r="WC554" s="136"/>
      <c r="WD554" s="136"/>
      <c r="WE554" s="136"/>
      <c r="WF554" s="136"/>
      <c r="WG554" s="136"/>
      <c r="WH554" s="136"/>
      <c r="WI554" s="136"/>
      <c r="WJ554" s="136"/>
      <c r="WK554" s="136"/>
      <c r="WL554" s="136"/>
      <c r="WM554" s="136"/>
      <c r="WN554" s="136"/>
      <c r="WO554" s="136"/>
      <c r="WP554" s="136"/>
      <c r="WQ554" s="136"/>
      <c r="WR554" s="136"/>
      <c r="WS554" s="136"/>
      <c r="WT554" s="136"/>
      <c r="WU554" s="136"/>
      <c r="WV554" s="136"/>
      <c r="WW554" s="136"/>
      <c r="WX554" s="136"/>
      <c r="WY554" s="136"/>
      <c r="WZ554" s="136"/>
      <c r="XA554" s="136"/>
      <c r="XB554" s="136"/>
      <c r="XC554" s="136"/>
      <c r="XD554" s="136"/>
      <c r="XE554" s="136"/>
      <c r="XF554" s="136"/>
      <c r="XG554" s="136"/>
      <c r="XH554" s="136"/>
      <c r="XI554" s="136"/>
      <c r="XJ554" s="136"/>
      <c r="XK554" s="136"/>
      <c r="XL554" s="136"/>
      <c r="XM554" s="136"/>
      <c r="XN554" s="136"/>
      <c r="XO554" s="136"/>
      <c r="XP554" s="136"/>
      <c r="XQ554" s="136"/>
      <c r="XR554" s="136"/>
      <c r="XS554" s="136"/>
      <c r="XT554" s="136"/>
      <c r="XU554" s="136"/>
      <c r="XV554" s="136"/>
      <c r="XW554" s="136"/>
      <c r="XX554" s="136"/>
      <c r="XY554" s="136"/>
      <c r="XZ554" s="136"/>
      <c r="YA554" s="136"/>
      <c r="YB554" s="136"/>
      <c r="YC554" s="136"/>
      <c r="YD554" s="136"/>
      <c r="YE554" s="136"/>
      <c r="YF554" s="136"/>
      <c r="YG554" s="136"/>
      <c r="YH554" s="136"/>
      <c r="YI554" s="136"/>
      <c r="YJ554" s="136"/>
      <c r="YK554" s="136"/>
      <c r="YL554" s="136"/>
      <c r="YM554" s="136"/>
      <c r="YN554" s="136"/>
      <c r="YO554" s="136"/>
      <c r="YP554" s="136"/>
      <c r="YQ554" s="136"/>
      <c r="YR554" s="136"/>
      <c r="YS554" s="136"/>
      <c r="YT554" s="136"/>
      <c r="YU554" s="136"/>
      <c r="YV554" s="136"/>
      <c r="YW554" s="136"/>
      <c r="YX554" s="136"/>
      <c r="YY554" s="136"/>
      <c r="YZ554" s="136"/>
      <c r="ZA554" s="136"/>
      <c r="ZB554" s="136"/>
      <c r="ZC554" s="136"/>
      <c r="ZD554" s="136"/>
      <c r="ZE554" s="136"/>
      <c r="ZF554" s="136"/>
      <c r="ZG554" s="136"/>
      <c r="ZH554" s="136"/>
      <c r="ZI554" s="136"/>
      <c r="ZJ554" s="136"/>
      <c r="ZK554" s="136"/>
      <c r="ZL554" s="136"/>
      <c r="ZM554" s="136"/>
      <c r="ZN554" s="136"/>
      <c r="ZO554" s="136"/>
      <c r="ZP554" s="136"/>
      <c r="ZQ554" s="136"/>
      <c r="ZR554" s="136"/>
      <c r="ZS554" s="136"/>
      <c r="ZT554" s="136"/>
      <c r="ZU554" s="136"/>
      <c r="ZV554" s="136"/>
      <c r="ZW554" s="136"/>
      <c r="ZX554" s="136"/>
      <c r="ZY554" s="136"/>
      <c r="ZZ554" s="136"/>
      <c r="AAA554" s="136"/>
      <c r="AAB554" s="136"/>
      <c r="AAC554" s="136"/>
      <c r="AAD554" s="136"/>
      <c r="AAE554" s="136"/>
      <c r="AAF554" s="136"/>
      <c r="AAG554" s="136"/>
      <c r="AAH554" s="136"/>
      <c r="AAI554" s="136"/>
      <c r="AAJ554" s="136"/>
      <c r="AAK554" s="136"/>
      <c r="AAL554" s="136"/>
      <c r="AAM554" s="136"/>
      <c r="AAN554" s="136"/>
      <c r="AAO554" s="136"/>
      <c r="AAP554" s="136"/>
      <c r="AAQ554" s="136"/>
      <c r="AAR554" s="136"/>
      <c r="AAS554" s="136"/>
      <c r="AAT554" s="136"/>
      <c r="AAU554" s="136"/>
      <c r="AAV554" s="136"/>
      <c r="AAW554" s="136"/>
      <c r="AAX554" s="136"/>
      <c r="AAY554" s="136"/>
      <c r="AAZ554" s="136"/>
      <c r="ABA554" s="136"/>
      <c r="ABB554" s="136"/>
      <c r="ABC554" s="136"/>
      <c r="ABD554" s="136"/>
      <c r="ABE554" s="136"/>
      <c r="ABF554" s="136"/>
      <c r="ABG554" s="136"/>
      <c r="ABH554" s="136"/>
      <c r="ABI554" s="136"/>
      <c r="ABJ554" s="136"/>
      <c r="ABK554" s="136"/>
      <c r="ABL554" s="136"/>
      <c r="ABM554" s="136"/>
      <c r="ABN554" s="136"/>
      <c r="ABO554" s="136"/>
      <c r="ABP554" s="136"/>
      <c r="ABQ554" s="136"/>
      <c r="ABR554" s="136"/>
      <c r="ABS554" s="136"/>
      <c r="ABT554" s="136"/>
      <c r="ABU554" s="136"/>
      <c r="ABV554" s="136"/>
      <c r="ABW554" s="136"/>
      <c r="ABX554" s="136"/>
      <c r="ABY554" s="136"/>
      <c r="ABZ554" s="136"/>
      <c r="ACA554" s="136"/>
      <c r="ACB554" s="136"/>
      <c r="ACC554" s="136"/>
      <c r="ACD554" s="136"/>
      <c r="ACE554" s="136"/>
      <c r="ACF554" s="136"/>
      <c r="ACG554" s="136"/>
      <c r="ACH554" s="136"/>
      <c r="ACI554" s="136"/>
      <c r="ACJ554" s="136"/>
      <c r="ACK554" s="136"/>
      <c r="ACL554" s="136"/>
      <c r="ACM554" s="136"/>
      <c r="ACN554" s="136"/>
      <c r="ACO554" s="136"/>
      <c r="ACP554" s="136"/>
      <c r="ACQ554" s="136"/>
      <c r="ACR554" s="136"/>
      <c r="ACS554" s="136"/>
      <c r="ACT554" s="136"/>
      <c r="ACU554" s="136"/>
      <c r="ACV554" s="136"/>
      <c r="ACW554" s="136"/>
      <c r="ACX554" s="136"/>
      <c r="ACY554" s="136"/>
      <c r="ACZ554" s="136"/>
      <c r="ADA554" s="136"/>
      <c r="ADB554" s="136"/>
      <c r="ADC554" s="136"/>
      <c r="ADD554" s="136"/>
      <c r="ADE554" s="136"/>
      <c r="ADF554" s="136"/>
      <c r="ADG554" s="136"/>
      <c r="ADH554" s="136"/>
      <c r="ADI554" s="136"/>
      <c r="ADJ554" s="136"/>
      <c r="ADK554" s="136"/>
      <c r="ADL554" s="136"/>
      <c r="ADM554" s="136"/>
      <c r="ADN554" s="136"/>
      <c r="ADO554" s="136"/>
      <c r="ADP554" s="136"/>
      <c r="ADQ554" s="136"/>
      <c r="ADR554" s="136"/>
      <c r="ADS554" s="136"/>
      <c r="ADT554" s="136"/>
      <c r="ADU554" s="136"/>
      <c r="ADV554" s="136"/>
      <c r="ADW554" s="136"/>
      <c r="ADX554" s="136"/>
      <c r="ADY554" s="136"/>
      <c r="ADZ554" s="136"/>
      <c r="AEA554" s="136"/>
      <c r="AEB554" s="136"/>
      <c r="AEC554" s="136"/>
      <c r="AED554" s="136"/>
      <c r="AEE554" s="136"/>
      <c r="AEF554" s="136"/>
      <c r="AEG554" s="136"/>
      <c r="AEH554" s="136"/>
      <c r="AEI554" s="136"/>
      <c r="AEJ554" s="136"/>
      <c r="AEK554" s="136"/>
      <c r="AEL554" s="136"/>
      <c r="AEM554" s="136"/>
      <c r="AEN554" s="136"/>
      <c r="AEO554" s="136"/>
      <c r="AEP554" s="136"/>
      <c r="AEQ554" s="136"/>
      <c r="AER554" s="136"/>
      <c r="AES554" s="136"/>
      <c r="AET554" s="136"/>
      <c r="AEU554" s="136"/>
      <c r="AEV554" s="136"/>
      <c r="AEW554" s="136"/>
      <c r="AEX554" s="136"/>
      <c r="AEY554" s="136"/>
      <c r="AEZ554" s="136"/>
      <c r="AFA554" s="136"/>
      <c r="AFB554" s="136"/>
      <c r="AFC554" s="136"/>
      <c r="AFD554" s="136"/>
      <c r="AFE554" s="136"/>
      <c r="AFF554" s="136"/>
      <c r="AFG554" s="136"/>
      <c r="AFH554" s="136"/>
      <c r="AFI554" s="136"/>
      <c r="AFJ554" s="136"/>
      <c r="AFK554" s="136"/>
      <c r="AFL554" s="136"/>
      <c r="AFM554" s="136"/>
      <c r="AFN554" s="136"/>
      <c r="AFO554" s="136"/>
      <c r="AFP554" s="136"/>
      <c r="AFQ554" s="136"/>
      <c r="AFR554" s="136"/>
      <c r="AFS554" s="136"/>
      <c r="AFT554" s="136"/>
      <c r="AFU554" s="136"/>
      <c r="AFV554" s="136"/>
      <c r="AFW554" s="136"/>
      <c r="AFX554" s="136"/>
      <c r="AFY554" s="136"/>
      <c r="AFZ554" s="136"/>
      <c r="AGA554" s="136"/>
      <c r="AGB554" s="136"/>
      <c r="AGC554" s="136"/>
      <c r="AGD554" s="136"/>
      <c r="AGE554" s="136"/>
      <c r="AGF554" s="136"/>
      <c r="AGG554" s="136"/>
      <c r="AGH554" s="136"/>
      <c r="AGI554" s="136"/>
      <c r="AGJ554" s="136"/>
      <c r="AGK554" s="136"/>
      <c r="AGL554" s="136"/>
      <c r="AGM554" s="136"/>
      <c r="AGN554" s="136"/>
      <c r="AGO554" s="136"/>
      <c r="AGP554" s="136"/>
      <c r="AGQ554" s="136"/>
      <c r="AGR554" s="136"/>
      <c r="AGS554" s="136"/>
      <c r="AGT554" s="136"/>
      <c r="AGU554" s="136"/>
      <c r="AGV554" s="136"/>
      <c r="AGW554" s="136"/>
      <c r="AGX554" s="136"/>
      <c r="AGY554" s="136"/>
      <c r="AGZ554" s="136"/>
      <c r="AHA554" s="136"/>
      <c r="AHB554" s="136"/>
      <c r="AHC554" s="136"/>
      <c r="AHD554" s="136"/>
      <c r="AHE554" s="136"/>
      <c r="AHF554" s="136"/>
      <c r="AHG554" s="136"/>
      <c r="AHH554" s="136"/>
      <c r="AHI554" s="136"/>
      <c r="AHJ554" s="136"/>
      <c r="AHK554" s="136"/>
      <c r="AHL554" s="136"/>
      <c r="AHM554" s="136"/>
      <c r="AHN554" s="136"/>
      <c r="AHO554" s="136"/>
      <c r="AHP554" s="136"/>
      <c r="AHQ554" s="136"/>
      <c r="AHR554" s="136"/>
      <c r="AHS554" s="136"/>
      <c r="AHT554" s="136"/>
      <c r="AHU554" s="136"/>
      <c r="AHV554" s="136"/>
      <c r="AHW554" s="136"/>
      <c r="AHX554" s="136"/>
      <c r="AHY554" s="136"/>
      <c r="AHZ554" s="136"/>
      <c r="AIA554" s="136"/>
      <c r="AIB554" s="136"/>
      <c r="AIC554" s="136"/>
      <c r="AID554" s="136"/>
      <c r="AIE554" s="136"/>
      <c r="AIF554" s="136"/>
      <c r="AIG554" s="136"/>
      <c r="AIH554" s="136"/>
      <c r="AII554" s="136"/>
      <c r="AIJ554" s="136"/>
      <c r="AIK554" s="136"/>
      <c r="AIL554" s="136"/>
      <c r="AIM554" s="136"/>
      <c r="AIN554" s="136"/>
      <c r="AIO554" s="136"/>
      <c r="AIP554" s="136"/>
      <c r="AIQ554" s="136"/>
      <c r="AIR554" s="136"/>
      <c r="AIS554" s="136"/>
      <c r="AIT554" s="136"/>
      <c r="AIU554" s="136"/>
      <c r="AIV554" s="136"/>
      <c r="AIW554" s="136"/>
      <c r="AIX554" s="136"/>
      <c r="AIY554" s="136"/>
      <c r="AIZ554" s="136"/>
      <c r="AJA554" s="136"/>
      <c r="AJB554" s="136"/>
      <c r="AJC554" s="136"/>
      <c r="AJD554" s="136"/>
      <c r="AJE554" s="136"/>
      <c r="AJF554" s="136"/>
      <c r="AJG554" s="136"/>
      <c r="AJH554" s="136"/>
      <c r="AJI554" s="136"/>
      <c r="AJJ554" s="136"/>
      <c r="AJK554" s="136"/>
      <c r="AJL554" s="136"/>
      <c r="AJM554" s="136"/>
      <c r="AJN554" s="136"/>
      <c r="AJO554" s="136"/>
      <c r="AJP554" s="136"/>
      <c r="AJQ554" s="136"/>
      <c r="AJR554" s="136"/>
      <c r="AJS554" s="136"/>
      <c r="AJT554" s="136"/>
      <c r="AJU554" s="136"/>
      <c r="AJV554" s="136"/>
      <c r="AJW554" s="136"/>
      <c r="AJX554" s="136"/>
      <c r="AJY554" s="136"/>
      <c r="AJZ554" s="136"/>
      <c r="AKA554" s="136"/>
      <c r="AKB554" s="136"/>
      <c r="AKC554" s="136"/>
      <c r="AKD554" s="136"/>
      <c r="AKE554" s="136"/>
      <c r="AKF554" s="136"/>
      <c r="AKG554" s="136"/>
      <c r="AKH554" s="136"/>
      <c r="AKI554" s="136"/>
      <c r="AKJ554" s="136"/>
      <c r="AKK554" s="136"/>
      <c r="AKL554" s="136"/>
      <c r="AKM554" s="136"/>
      <c r="AKN554" s="136"/>
      <c r="AKO554" s="136"/>
      <c r="AKP554" s="136"/>
      <c r="AKQ554" s="136"/>
      <c r="AKR554" s="136"/>
      <c r="AKS554" s="136"/>
      <c r="AKT554" s="136"/>
      <c r="AKU554" s="136"/>
      <c r="AKV554" s="136"/>
      <c r="AKW554" s="136"/>
      <c r="AKX554" s="136"/>
      <c r="AKY554" s="136"/>
      <c r="AKZ554" s="136"/>
      <c r="ALA554" s="136"/>
      <c r="ALB554" s="136"/>
      <c r="ALC554" s="136"/>
      <c r="ALD554" s="136"/>
      <c r="ALE554" s="136"/>
      <c r="ALF554" s="136"/>
      <c r="ALG554" s="136"/>
      <c r="ALH554" s="136"/>
      <c r="ALI554" s="136"/>
      <c r="ALJ554" s="136"/>
      <c r="ALK554" s="136"/>
      <c r="ALL554" s="136"/>
      <c r="ALM554" s="136"/>
      <c r="ALN554" s="136"/>
      <c r="ALO554" s="136"/>
      <c r="ALP554" s="136"/>
      <c r="ALQ554" s="136"/>
      <c r="ALR554" s="136"/>
      <c r="ALS554" s="136"/>
      <c r="ALT554" s="136"/>
      <c r="ALU554" s="136"/>
      <c r="ALV554" s="136"/>
      <c r="ALW554" s="136"/>
      <c r="ALX554" s="136"/>
      <c r="ALY554" s="136"/>
      <c r="ALZ554" s="136"/>
      <c r="AMA554" s="136"/>
      <c r="AMB554" s="136"/>
      <c r="AMC554" s="136"/>
      <c r="AMD554" s="136"/>
      <c r="AME554" s="136"/>
      <c r="AMF554" s="136"/>
      <c r="AMG554" s="136"/>
      <c r="AMH554" s="136"/>
      <c r="AMI554" s="136"/>
    </row>
    <row r="555" spans="1:1023" x14ac:dyDescent="0.25">
      <c r="A555" s="261" t="s">
        <v>1592</v>
      </c>
      <c r="B555" s="193">
        <v>555</v>
      </c>
      <c r="C555" s="261" t="s">
        <v>26211</v>
      </c>
      <c r="D555" s="214" t="s">
        <v>12020</v>
      </c>
      <c r="E555" s="136" t="s">
        <v>789</v>
      </c>
      <c r="F555" s="238">
        <v>3</v>
      </c>
      <c r="G555" s="214">
        <v>3</v>
      </c>
      <c r="H555" s="209">
        <v>3</v>
      </c>
      <c r="I555" s="367">
        <v>1.52</v>
      </c>
      <c r="J555" s="409" t="s">
        <v>770</v>
      </c>
      <c r="K555" s="409">
        <v>1</v>
      </c>
      <c r="L555" s="409" t="s">
        <v>771</v>
      </c>
      <c r="N555" s="161"/>
      <c r="O555" s="413"/>
      <c r="Q555" s="409" t="s">
        <v>770</v>
      </c>
      <c r="R555" s="161"/>
      <c r="S555" s="161">
        <v>2</v>
      </c>
      <c r="T555" s="161"/>
      <c r="U555" s="414"/>
      <c r="V555" s="256">
        <f>IF(O555=1,10,100)</f>
        <v>100</v>
      </c>
      <c r="W555" s="256">
        <f>IF(O555=1,1,IF(O555=2,10,100))</f>
        <v>100</v>
      </c>
      <c r="X555" s="256">
        <f>IF(O555=3,20,100)</f>
        <v>100</v>
      </c>
      <c r="Y555" s="256">
        <f>IF(P555=1,10,100)</f>
        <v>100</v>
      </c>
      <c r="Z555" s="256">
        <f>IF(P555=1,1,IF(P555=2,10,100))</f>
        <v>100</v>
      </c>
      <c r="AA555" s="257">
        <f>IF(OR(EXACT(Q555,"1A"),EXACT(Q555,"1B")),0.1,IF(Q555=2,1,100))</f>
        <v>0.1</v>
      </c>
      <c r="AB555" s="257">
        <f>IF(OR(EXACT(R555,"1A"),EXACT(R555,"1B")),0.1,IF(R555=2,1,100))</f>
        <v>100</v>
      </c>
      <c r="AC555" s="257">
        <f>IF(OR(EXACT(S555,"1A"),EXACT(S555,"1B")),0.3,IF(S555=2,3,100))</f>
        <v>3</v>
      </c>
      <c r="AD555" s="136"/>
      <c r="AE555" s="262"/>
      <c r="AF555" s="249">
        <f>IF(OR(OR(EXACT(J555,"1A"),EXACT(J555,"1B"),EXACT(J555,"1C")),K555=1),1,IF(K555=2,10,100))</f>
        <v>1</v>
      </c>
      <c r="AG555" s="249">
        <f>IF(OR(EXACT(J555,"1A"),EXACT(J555,"1B"),EXACT(J555,"1C")),1,IF(J555=2,10,100))</f>
        <v>1</v>
      </c>
      <c r="AH555" s="249">
        <f>IF(OR(EXACT(J555,"1A"),EXACT(J555,"1B"),EXACT(J555,"1C"),K555=1),3,100)</f>
        <v>3</v>
      </c>
      <c r="AI555" s="249">
        <f>IF(OR(EXACT(J555,"1A"),EXACT(J555,"1B"),EXACT(J555,"1C")),5,100)</f>
        <v>5</v>
      </c>
      <c r="AJ555" s="281" t="s">
        <v>25939</v>
      </c>
      <c r="AK555" s="136"/>
      <c r="AL555" s="222">
        <v>3</v>
      </c>
      <c r="AM555" s="251"/>
      <c r="AN555" s="136"/>
      <c r="AO555" s="136"/>
      <c r="AQ555" s="199"/>
      <c r="AS555" s="136"/>
      <c r="AT555" s="136"/>
      <c r="AU555" s="136"/>
      <c r="AV555" s="136"/>
      <c r="AW555" s="136"/>
      <c r="AX555" s="136"/>
      <c r="AY555" s="136"/>
      <c r="AZ555" s="136"/>
      <c r="BA555" s="136"/>
      <c r="BB555" s="136"/>
      <c r="BC555" s="136"/>
      <c r="BD555" s="136"/>
      <c r="BE555" s="136"/>
      <c r="BF555" s="136"/>
      <c r="BG555" s="136"/>
      <c r="BH555" s="136"/>
      <c r="BI555" s="136"/>
      <c r="BJ555" s="136"/>
      <c r="BK555" s="136"/>
      <c r="BL555" s="136"/>
      <c r="BM555" s="136"/>
      <c r="BN555" s="136"/>
      <c r="BO555" s="136"/>
      <c r="BP555" s="136"/>
      <c r="BQ555" s="136"/>
      <c r="BR555" s="136"/>
      <c r="BS555" s="136"/>
      <c r="BT555" s="136"/>
      <c r="BU555" s="136"/>
      <c r="BV555" s="136"/>
      <c r="BW555" s="136"/>
      <c r="BX555" s="136"/>
      <c r="BY555" s="136"/>
      <c r="BZ555" s="136"/>
      <c r="CA555" s="136"/>
      <c r="CB555" s="136"/>
      <c r="CC555" s="136"/>
      <c r="CD555" s="136"/>
      <c r="CE555" s="136"/>
      <c r="CF555" s="136"/>
      <c r="CG555" s="136"/>
      <c r="CH555" s="136"/>
      <c r="CI555" s="136"/>
      <c r="CJ555" s="136"/>
      <c r="CK555" s="136"/>
      <c r="CL555" s="136"/>
      <c r="CM555" s="136"/>
      <c r="CN555" s="136"/>
      <c r="CO555" s="136"/>
      <c r="CP555" s="136"/>
      <c r="CQ555" s="136"/>
      <c r="CR555" s="136"/>
      <c r="CS555" s="136"/>
      <c r="CT555" s="136"/>
      <c r="CU555" s="136"/>
      <c r="CV555" s="136"/>
      <c r="CW555" s="136"/>
      <c r="CX555" s="136"/>
      <c r="CY555" s="136"/>
      <c r="CZ555" s="136"/>
      <c r="DA555" s="136"/>
      <c r="DB555" s="136"/>
      <c r="DC555" s="136"/>
      <c r="DD555" s="136"/>
      <c r="DE555" s="136"/>
      <c r="DF555" s="136"/>
      <c r="DG555" s="136"/>
      <c r="DH555" s="136"/>
      <c r="DI555" s="136"/>
      <c r="DJ555" s="136"/>
      <c r="DK555" s="136"/>
      <c r="DL555" s="136"/>
      <c r="DM555" s="136"/>
      <c r="DN555" s="136"/>
      <c r="DO555" s="136"/>
      <c r="DP555" s="136"/>
      <c r="DQ555" s="136"/>
      <c r="DR555" s="136"/>
      <c r="DS555" s="136"/>
      <c r="DT555" s="136"/>
      <c r="DU555" s="136"/>
      <c r="DV555" s="136"/>
      <c r="DW555" s="136"/>
      <c r="DX555" s="136"/>
      <c r="DY555" s="136"/>
      <c r="DZ555" s="136"/>
      <c r="EA555" s="136"/>
      <c r="EB555" s="136"/>
      <c r="EC555" s="136"/>
      <c r="ED555" s="136"/>
      <c r="EE555" s="136"/>
      <c r="EF555" s="136"/>
      <c r="EG555" s="136"/>
      <c r="EH555" s="136"/>
      <c r="EI555" s="136"/>
      <c r="EJ555" s="136"/>
      <c r="EK555" s="136"/>
      <c r="EL555" s="136"/>
      <c r="EM555" s="136"/>
      <c r="EN555" s="136"/>
      <c r="EO555" s="136"/>
      <c r="EP555" s="136"/>
      <c r="EQ555" s="136"/>
      <c r="ER555" s="136"/>
      <c r="ES555" s="136"/>
      <c r="ET555" s="136"/>
      <c r="EU555" s="136"/>
      <c r="EV555" s="136"/>
      <c r="EW555" s="136"/>
      <c r="EX555" s="136"/>
      <c r="EY555" s="136"/>
      <c r="EZ555" s="136"/>
      <c r="FA555" s="136"/>
      <c r="FB555" s="136"/>
      <c r="FC555" s="136"/>
      <c r="FD555" s="136"/>
      <c r="FE555" s="136"/>
      <c r="FF555" s="136"/>
      <c r="FG555" s="136"/>
      <c r="FH555" s="136"/>
      <c r="FI555" s="136"/>
      <c r="FJ555" s="136"/>
      <c r="FK555" s="136"/>
      <c r="FL555" s="136"/>
      <c r="FM555" s="136"/>
      <c r="FN555" s="136"/>
      <c r="FO555" s="136"/>
      <c r="FP555" s="136"/>
      <c r="FQ555" s="136"/>
      <c r="FR555" s="136"/>
      <c r="FS555" s="136"/>
      <c r="FT555" s="136"/>
      <c r="FU555" s="136"/>
      <c r="FV555" s="136"/>
      <c r="FW555" s="136"/>
      <c r="FX555" s="136"/>
      <c r="FY555" s="136"/>
      <c r="FZ555" s="136"/>
      <c r="GA555" s="136"/>
      <c r="GB555" s="136"/>
      <c r="GC555" s="136"/>
      <c r="GD555" s="136"/>
      <c r="GE555" s="136"/>
      <c r="GF555" s="136"/>
      <c r="GG555" s="136"/>
      <c r="GH555" s="136"/>
      <c r="GI555" s="136"/>
      <c r="GJ555" s="136"/>
      <c r="GK555" s="136"/>
      <c r="GL555" s="136"/>
      <c r="GM555" s="136"/>
      <c r="GN555" s="136"/>
      <c r="GO555" s="136"/>
      <c r="GP555" s="136"/>
      <c r="GQ555" s="136"/>
      <c r="GR555" s="136"/>
      <c r="GS555" s="136"/>
      <c r="GT555" s="136"/>
      <c r="GU555" s="136"/>
      <c r="GV555" s="136"/>
      <c r="GW555" s="136"/>
      <c r="GX555" s="136"/>
      <c r="GY555" s="136"/>
      <c r="GZ555" s="136"/>
      <c r="HA555" s="136"/>
      <c r="HB555" s="136"/>
      <c r="HC555" s="136"/>
      <c r="HD555" s="136"/>
      <c r="HE555" s="136"/>
      <c r="HF555" s="136"/>
      <c r="HG555" s="136"/>
      <c r="HH555" s="136"/>
      <c r="HI555" s="136"/>
      <c r="HJ555" s="136"/>
      <c r="HK555" s="136"/>
      <c r="HL555" s="136"/>
      <c r="HM555" s="136"/>
      <c r="HN555" s="136"/>
      <c r="HO555" s="136"/>
      <c r="HP555" s="136"/>
      <c r="HQ555" s="136"/>
      <c r="HR555" s="136"/>
      <c r="HS555" s="136"/>
      <c r="HT555" s="136"/>
      <c r="HU555" s="136"/>
      <c r="HV555" s="136"/>
      <c r="HW555" s="136"/>
      <c r="HX555" s="136"/>
      <c r="HY555" s="136"/>
      <c r="HZ555" s="136"/>
      <c r="IA555" s="136"/>
      <c r="IB555" s="136"/>
      <c r="IC555" s="136"/>
      <c r="ID555" s="136"/>
      <c r="IE555" s="136"/>
      <c r="IF555" s="136"/>
      <c r="IG555" s="136"/>
      <c r="IH555" s="136"/>
      <c r="II555" s="136"/>
      <c r="IJ555" s="136"/>
      <c r="IK555" s="136"/>
      <c r="IL555" s="136"/>
      <c r="IM555" s="136"/>
      <c r="IN555" s="136"/>
      <c r="IO555" s="136"/>
      <c r="IP555" s="136"/>
      <c r="IQ555" s="136"/>
      <c r="IR555" s="136"/>
      <c r="IS555" s="136"/>
      <c r="IT555" s="136"/>
      <c r="IU555" s="136"/>
      <c r="IV555" s="136"/>
      <c r="IW555" s="136"/>
      <c r="IX555" s="136"/>
      <c r="IY555" s="136"/>
      <c r="IZ555" s="136"/>
      <c r="JA555" s="136"/>
      <c r="JB555" s="136"/>
      <c r="JC555" s="136"/>
      <c r="JD555" s="136"/>
      <c r="JE555" s="136"/>
      <c r="JF555" s="136"/>
      <c r="JG555" s="136"/>
      <c r="JH555" s="136"/>
      <c r="JI555" s="136"/>
      <c r="JJ555" s="136"/>
      <c r="JK555" s="136"/>
      <c r="JL555" s="136"/>
      <c r="JM555" s="136"/>
      <c r="JN555" s="136"/>
      <c r="JO555" s="136"/>
      <c r="JP555" s="136"/>
      <c r="JQ555" s="136"/>
      <c r="JR555" s="136"/>
      <c r="JS555" s="136"/>
      <c r="JT555" s="136"/>
      <c r="JU555" s="136"/>
      <c r="JV555" s="136"/>
      <c r="JW555" s="136"/>
      <c r="JX555" s="136"/>
      <c r="JY555" s="136"/>
      <c r="JZ555" s="136"/>
      <c r="KA555" s="136"/>
      <c r="KB555" s="136"/>
      <c r="KC555" s="136"/>
      <c r="KD555" s="136"/>
      <c r="KE555" s="136"/>
      <c r="KF555" s="136"/>
      <c r="KG555" s="136"/>
      <c r="KH555" s="136"/>
      <c r="KI555" s="136"/>
      <c r="KJ555" s="136"/>
      <c r="KK555" s="136"/>
      <c r="KL555" s="136"/>
      <c r="KM555" s="136"/>
      <c r="KN555" s="136"/>
      <c r="KO555" s="136"/>
      <c r="KP555" s="136"/>
      <c r="KQ555" s="136"/>
      <c r="KR555" s="136"/>
      <c r="KS555" s="136"/>
      <c r="KT555" s="136"/>
      <c r="KU555" s="136"/>
      <c r="KV555" s="136"/>
      <c r="KW555" s="136"/>
      <c r="KX555" s="136"/>
      <c r="KY555" s="136"/>
      <c r="KZ555" s="136"/>
      <c r="LA555" s="136"/>
      <c r="LB555" s="136"/>
      <c r="LC555" s="136"/>
      <c r="LD555" s="136"/>
      <c r="LE555" s="136"/>
      <c r="LF555" s="136"/>
      <c r="LG555" s="136"/>
      <c r="LH555" s="136"/>
      <c r="LI555" s="136"/>
      <c r="LJ555" s="136"/>
      <c r="LK555" s="136"/>
      <c r="LL555" s="136"/>
      <c r="LM555" s="136"/>
      <c r="LN555" s="136"/>
      <c r="LO555" s="136"/>
      <c r="LP555" s="136"/>
      <c r="LQ555" s="136"/>
      <c r="LR555" s="136"/>
      <c r="LS555" s="136"/>
      <c r="LT555" s="136"/>
      <c r="LU555" s="136"/>
      <c r="LV555" s="136"/>
      <c r="LW555" s="136"/>
      <c r="LX555" s="136"/>
      <c r="LY555" s="136"/>
      <c r="LZ555" s="136"/>
      <c r="MA555" s="136"/>
      <c r="MB555" s="136"/>
      <c r="MC555" s="136"/>
      <c r="MD555" s="136"/>
      <c r="ME555" s="136"/>
      <c r="MF555" s="136"/>
      <c r="MG555" s="136"/>
      <c r="MH555" s="136"/>
      <c r="MI555" s="136"/>
      <c r="MJ555" s="136"/>
      <c r="MK555" s="136"/>
      <c r="ML555" s="136"/>
      <c r="MM555" s="136"/>
      <c r="MN555" s="136"/>
      <c r="MO555" s="136"/>
      <c r="MP555" s="136"/>
      <c r="MQ555" s="136"/>
      <c r="MR555" s="136"/>
      <c r="MS555" s="136"/>
      <c r="MT555" s="136"/>
      <c r="MU555" s="136"/>
      <c r="MV555" s="136"/>
      <c r="MW555" s="136"/>
      <c r="MX555" s="136"/>
      <c r="MY555" s="136"/>
      <c r="MZ555" s="136"/>
      <c r="NA555" s="136"/>
      <c r="NB555" s="136"/>
      <c r="NC555" s="136"/>
      <c r="ND555" s="136"/>
      <c r="NE555" s="136"/>
      <c r="NF555" s="136"/>
      <c r="NG555" s="136"/>
      <c r="NH555" s="136"/>
      <c r="NI555" s="136"/>
      <c r="NJ555" s="136"/>
      <c r="NK555" s="136"/>
      <c r="NL555" s="136"/>
      <c r="NM555" s="136"/>
      <c r="NN555" s="136"/>
      <c r="NO555" s="136"/>
      <c r="NP555" s="136"/>
      <c r="NQ555" s="136"/>
      <c r="NR555" s="136"/>
      <c r="NS555" s="136"/>
      <c r="NT555" s="136"/>
      <c r="NU555" s="136"/>
      <c r="NV555" s="136"/>
      <c r="NW555" s="136"/>
      <c r="NX555" s="136"/>
      <c r="NY555" s="136"/>
      <c r="NZ555" s="136"/>
      <c r="OA555" s="136"/>
      <c r="OB555" s="136"/>
      <c r="OC555" s="136"/>
      <c r="OD555" s="136"/>
      <c r="OE555" s="136"/>
      <c r="OF555" s="136"/>
      <c r="OG555" s="136"/>
      <c r="OH555" s="136"/>
      <c r="OI555" s="136"/>
      <c r="OJ555" s="136"/>
      <c r="OK555" s="136"/>
      <c r="OL555" s="136"/>
      <c r="OM555" s="136"/>
      <c r="ON555" s="136"/>
      <c r="OO555" s="136"/>
      <c r="OP555" s="136"/>
      <c r="OQ555" s="136"/>
      <c r="OR555" s="136"/>
      <c r="OS555" s="136"/>
      <c r="OT555" s="136"/>
      <c r="OU555" s="136"/>
      <c r="OV555" s="136"/>
      <c r="OW555" s="136"/>
      <c r="OX555" s="136"/>
      <c r="OY555" s="136"/>
      <c r="OZ555" s="136"/>
      <c r="PA555" s="136"/>
      <c r="PB555" s="136"/>
      <c r="PC555" s="136"/>
      <c r="PD555" s="136"/>
      <c r="PE555" s="136"/>
      <c r="PF555" s="136"/>
      <c r="PG555" s="136"/>
      <c r="PH555" s="136"/>
      <c r="PI555" s="136"/>
      <c r="PJ555" s="136"/>
      <c r="PK555" s="136"/>
      <c r="PL555" s="136"/>
      <c r="PM555" s="136"/>
      <c r="PN555" s="136"/>
      <c r="PO555" s="136"/>
      <c r="PP555" s="136"/>
      <c r="PQ555" s="136"/>
      <c r="PR555" s="136"/>
      <c r="PS555" s="136"/>
      <c r="PT555" s="136"/>
      <c r="PU555" s="136"/>
      <c r="PV555" s="136"/>
      <c r="PW555" s="136"/>
      <c r="PX555" s="136"/>
      <c r="PY555" s="136"/>
      <c r="PZ555" s="136"/>
      <c r="QA555" s="136"/>
      <c r="QB555" s="136"/>
      <c r="QC555" s="136"/>
      <c r="QD555" s="136"/>
      <c r="QE555" s="136"/>
      <c r="QF555" s="136"/>
      <c r="QG555" s="136"/>
      <c r="QH555" s="136"/>
      <c r="QI555" s="136"/>
      <c r="QJ555" s="136"/>
      <c r="QK555" s="136"/>
      <c r="QL555" s="136"/>
      <c r="QM555" s="136"/>
      <c r="QN555" s="136"/>
      <c r="QO555" s="136"/>
      <c r="QP555" s="136"/>
      <c r="QQ555" s="136"/>
      <c r="QR555" s="136"/>
      <c r="QS555" s="136"/>
      <c r="QT555" s="136"/>
      <c r="QU555" s="136"/>
      <c r="QV555" s="136"/>
      <c r="QW555" s="136"/>
      <c r="QX555" s="136"/>
      <c r="QY555" s="136"/>
      <c r="QZ555" s="136"/>
      <c r="RA555" s="136"/>
      <c r="RB555" s="136"/>
      <c r="RC555" s="136"/>
      <c r="RD555" s="136"/>
      <c r="RE555" s="136"/>
      <c r="RF555" s="136"/>
      <c r="RG555" s="136"/>
      <c r="RH555" s="136"/>
      <c r="RI555" s="136"/>
      <c r="RJ555" s="136"/>
      <c r="RK555" s="136"/>
      <c r="RL555" s="136"/>
      <c r="RM555" s="136"/>
      <c r="RN555" s="136"/>
      <c r="RO555" s="136"/>
      <c r="RP555" s="136"/>
      <c r="RQ555" s="136"/>
      <c r="RR555" s="136"/>
      <c r="RS555" s="136"/>
      <c r="RT555" s="136"/>
      <c r="RU555" s="136"/>
      <c r="RV555" s="136"/>
      <c r="RW555" s="136"/>
      <c r="RX555" s="136"/>
      <c r="RY555" s="136"/>
      <c r="RZ555" s="136"/>
      <c r="SA555" s="136"/>
      <c r="SB555" s="136"/>
      <c r="SC555" s="136"/>
      <c r="SD555" s="136"/>
      <c r="SE555" s="136"/>
      <c r="SF555" s="136"/>
      <c r="SG555" s="136"/>
      <c r="SH555" s="136"/>
      <c r="SI555" s="136"/>
      <c r="SJ555" s="136"/>
      <c r="SK555" s="136"/>
      <c r="SL555" s="136"/>
      <c r="SM555" s="136"/>
      <c r="SN555" s="136"/>
      <c r="SO555" s="136"/>
      <c r="SP555" s="136"/>
      <c r="SQ555" s="136"/>
      <c r="SR555" s="136"/>
      <c r="SS555" s="136"/>
      <c r="ST555" s="136"/>
      <c r="SU555" s="136"/>
      <c r="SV555" s="136"/>
      <c r="SW555" s="136"/>
      <c r="SX555" s="136"/>
      <c r="SY555" s="136"/>
      <c r="SZ555" s="136"/>
      <c r="TA555" s="136"/>
      <c r="TB555" s="136"/>
      <c r="TC555" s="136"/>
      <c r="TD555" s="136"/>
      <c r="TE555" s="136"/>
      <c r="TF555" s="136"/>
      <c r="TG555" s="136"/>
      <c r="TH555" s="136"/>
      <c r="TI555" s="136"/>
      <c r="TJ555" s="136"/>
      <c r="TK555" s="136"/>
      <c r="TL555" s="136"/>
      <c r="TM555" s="136"/>
      <c r="TN555" s="136"/>
      <c r="TO555" s="136"/>
      <c r="TP555" s="136"/>
      <c r="TQ555" s="136"/>
      <c r="TR555" s="136"/>
      <c r="TS555" s="136"/>
      <c r="TT555" s="136"/>
      <c r="TU555" s="136"/>
      <c r="TV555" s="136"/>
      <c r="TW555" s="136"/>
      <c r="TX555" s="136"/>
      <c r="TY555" s="136"/>
      <c r="TZ555" s="136"/>
      <c r="UA555" s="136"/>
      <c r="UB555" s="136"/>
      <c r="UC555" s="136"/>
      <c r="UD555" s="136"/>
      <c r="UE555" s="136"/>
      <c r="UF555" s="136"/>
      <c r="UG555" s="136"/>
      <c r="UH555" s="136"/>
      <c r="UI555" s="136"/>
      <c r="UJ555" s="136"/>
      <c r="UK555" s="136"/>
      <c r="UL555" s="136"/>
      <c r="UM555" s="136"/>
      <c r="UN555" s="136"/>
      <c r="UO555" s="136"/>
      <c r="UP555" s="136"/>
      <c r="UQ555" s="136"/>
      <c r="UR555" s="136"/>
      <c r="US555" s="136"/>
      <c r="UT555" s="136"/>
      <c r="UU555" s="136"/>
      <c r="UV555" s="136"/>
      <c r="UW555" s="136"/>
      <c r="UX555" s="136"/>
      <c r="UY555" s="136"/>
      <c r="UZ555" s="136"/>
      <c r="VA555" s="136"/>
      <c r="VB555" s="136"/>
      <c r="VC555" s="136"/>
      <c r="VD555" s="136"/>
      <c r="VE555" s="136"/>
      <c r="VF555" s="136"/>
      <c r="VG555" s="136"/>
      <c r="VH555" s="136"/>
      <c r="VI555" s="136"/>
      <c r="VJ555" s="136"/>
      <c r="VK555" s="136"/>
      <c r="VL555" s="136"/>
      <c r="VM555" s="136"/>
      <c r="VN555" s="136"/>
      <c r="VO555" s="136"/>
      <c r="VP555" s="136"/>
      <c r="VQ555" s="136"/>
      <c r="VR555" s="136"/>
      <c r="VS555" s="136"/>
      <c r="VT555" s="136"/>
      <c r="VU555" s="136"/>
      <c r="VV555" s="136"/>
      <c r="VW555" s="136"/>
      <c r="VX555" s="136"/>
      <c r="VY555" s="136"/>
      <c r="VZ555" s="136"/>
      <c r="WA555" s="136"/>
      <c r="WB555" s="136"/>
      <c r="WC555" s="136"/>
      <c r="WD555" s="136"/>
      <c r="WE555" s="136"/>
      <c r="WF555" s="136"/>
      <c r="WG555" s="136"/>
      <c r="WH555" s="136"/>
      <c r="WI555" s="136"/>
      <c r="WJ555" s="136"/>
      <c r="WK555" s="136"/>
      <c r="WL555" s="136"/>
      <c r="WM555" s="136"/>
      <c r="WN555" s="136"/>
      <c r="WO555" s="136"/>
      <c r="WP555" s="136"/>
      <c r="WQ555" s="136"/>
      <c r="WR555" s="136"/>
      <c r="WS555" s="136"/>
      <c r="WT555" s="136"/>
      <c r="WU555" s="136"/>
      <c r="WV555" s="136"/>
      <c r="WW555" s="136"/>
      <c r="WX555" s="136"/>
      <c r="WY555" s="136"/>
      <c r="WZ555" s="136"/>
      <c r="XA555" s="136"/>
      <c r="XB555" s="136"/>
      <c r="XC555" s="136"/>
      <c r="XD555" s="136"/>
      <c r="XE555" s="136"/>
      <c r="XF555" s="136"/>
      <c r="XG555" s="136"/>
      <c r="XH555" s="136"/>
      <c r="XI555" s="136"/>
      <c r="XJ555" s="136"/>
      <c r="XK555" s="136"/>
      <c r="XL555" s="136"/>
      <c r="XM555" s="136"/>
      <c r="XN555" s="136"/>
      <c r="XO555" s="136"/>
      <c r="XP555" s="136"/>
      <c r="XQ555" s="136"/>
      <c r="XR555" s="136"/>
      <c r="XS555" s="136"/>
      <c r="XT555" s="136"/>
      <c r="XU555" s="136"/>
      <c r="XV555" s="136"/>
      <c r="XW555" s="136"/>
      <c r="XX555" s="136"/>
      <c r="XY555" s="136"/>
      <c r="XZ555" s="136"/>
      <c r="YA555" s="136"/>
      <c r="YB555" s="136"/>
      <c r="YC555" s="136"/>
      <c r="YD555" s="136"/>
      <c r="YE555" s="136"/>
      <c r="YF555" s="136"/>
      <c r="YG555" s="136"/>
      <c r="YH555" s="136"/>
      <c r="YI555" s="136"/>
      <c r="YJ555" s="136"/>
      <c r="YK555" s="136"/>
      <c r="YL555" s="136"/>
      <c r="YM555" s="136"/>
      <c r="YN555" s="136"/>
      <c r="YO555" s="136"/>
      <c r="YP555" s="136"/>
      <c r="YQ555" s="136"/>
      <c r="YR555" s="136"/>
      <c r="YS555" s="136"/>
      <c r="YT555" s="136"/>
      <c r="YU555" s="136"/>
      <c r="YV555" s="136"/>
      <c r="YW555" s="136"/>
      <c r="YX555" s="136"/>
      <c r="YY555" s="136"/>
      <c r="YZ555" s="136"/>
      <c r="ZA555" s="136"/>
      <c r="ZB555" s="136"/>
      <c r="ZC555" s="136"/>
      <c r="ZD555" s="136"/>
      <c r="ZE555" s="136"/>
      <c r="ZF555" s="136"/>
      <c r="ZG555" s="136"/>
      <c r="ZH555" s="136"/>
      <c r="ZI555" s="136"/>
      <c r="ZJ555" s="136"/>
      <c r="ZK555" s="136"/>
      <c r="ZL555" s="136"/>
      <c r="ZM555" s="136"/>
      <c r="ZN555" s="136"/>
      <c r="ZO555" s="136"/>
      <c r="ZP555" s="136"/>
      <c r="ZQ555" s="136"/>
      <c r="ZR555" s="136"/>
      <c r="ZS555" s="136"/>
      <c r="ZT555" s="136"/>
      <c r="ZU555" s="136"/>
      <c r="ZV555" s="136"/>
      <c r="ZW555" s="136"/>
      <c r="ZX555" s="136"/>
      <c r="ZY555" s="136"/>
      <c r="ZZ555" s="136"/>
      <c r="AAA555" s="136"/>
      <c r="AAB555" s="136"/>
      <c r="AAC555" s="136"/>
      <c r="AAD555" s="136"/>
      <c r="AAE555" s="136"/>
      <c r="AAF555" s="136"/>
      <c r="AAG555" s="136"/>
      <c r="AAH555" s="136"/>
      <c r="AAI555" s="136"/>
      <c r="AAJ555" s="136"/>
      <c r="AAK555" s="136"/>
      <c r="AAL555" s="136"/>
      <c r="AAM555" s="136"/>
      <c r="AAN555" s="136"/>
      <c r="AAO555" s="136"/>
      <c r="AAP555" s="136"/>
      <c r="AAQ555" s="136"/>
      <c r="AAR555" s="136"/>
      <c r="AAS555" s="136"/>
      <c r="AAT555" s="136"/>
      <c r="AAU555" s="136"/>
      <c r="AAV555" s="136"/>
      <c r="AAW555" s="136"/>
      <c r="AAX555" s="136"/>
      <c r="AAY555" s="136"/>
      <c r="AAZ555" s="136"/>
      <c r="ABA555" s="136"/>
      <c r="ABB555" s="136"/>
      <c r="ABC555" s="136"/>
      <c r="ABD555" s="136"/>
      <c r="ABE555" s="136"/>
      <c r="ABF555" s="136"/>
      <c r="ABG555" s="136"/>
      <c r="ABH555" s="136"/>
      <c r="ABI555" s="136"/>
      <c r="ABJ555" s="136"/>
      <c r="ABK555" s="136"/>
      <c r="ABL555" s="136"/>
      <c r="ABM555" s="136"/>
      <c r="ABN555" s="136"/>
      <c r="ABO555" s="136"/>
      <c r="ABP555" s="136"/>
      <c r="ABQ555" s="136"/>
      <c r="ABR555" s="136"/>
      <c r="ABS555" s="136"/>
      <c r="ABT555" s="136"/>
      <c r="ABU555" s="136"/>
      <c r="ABV555" s="136"/>
      <c r="ABW555" s="136"/>
      <c r="ABX555" s="136"/>
      <c r="ABY555" s="136"/>
      <c r="ABZ555" s="136"/>
      <c r="ACA555" s="136"/>
      <c r="ACB555" s="136"/>
      <c r="ACC555" s="136"/>
      <c r="ACD555" s="136"/>
      <c r="ACE555" s="136"/>
      <c r="ACF555" s="136"/>
      <c r="ACG555" s="136"/>
      <c r="ACH555" s="136"/>
      <c r="ACI555" s="136"/>
      <c r="ACJ555" s="136"/>
      <c r="ACK555" s="136"/>
      <c r="ACL555" s="136"/>
      <c r="ACM555" s="136"/>
      <c r="ACN555" s="136"/>
      <c r="ACO555" s="136"/>
      <c r="ACP555" s="136"/>
      <c r="ACQ555" s="136"/>
      <c r="ACR555" s="136"/>
      <c r="ACS555" s="136"/>
      <c r="ACT555" s="136"/>
      <c r="ACU555" s="136"/>
      <c r="ACV555" s="136"/>
      <c r="ACW555" s="136"/>
      <c r="ACX555" s="136"/>
      <c r="ACY555" s="136"/>
      <c r="ACZ555" s="136"/>
      <c r="ADA555" s="136"/>
      <c r="ADB555" s="136"/>
      <c r="ADC555" s="136"/>
      <c r="ADD555" s="136"/>
      <c r="ADE555" s="136"/>
      <c r="ADF555" s="136"/>
      <c r="ADG555" s="136"/>
      <c r="ADH555" s="136"/>
      <c r="ADI555" s="136"/>
      <c r="ADJ555" s="136"/>
      <c r="ADK555" s="136"/>
      <c r="ADL555" s="136"/>
      <c r="ADM555" s="136"/>
      <c r="ADN555" s="136"/>
      <c r="ADO555" s="136"/>
      <c r="ADP555" s="136"/>
      <c r="ADQ555" s="136"/>
      <c r="ADR555" s="136"/>
      <c r="ADS555" s="136"/>
      <c r="ADT555" s="136"/>
      <c r="ADU555" s="136"/>
      <c r="ADV555" s="136"/>
      <c r="ADW555" s="136"/>
      <c r="ADX555" s="136"/>
      <c r="ADY555" s="136"/>
      <c r="ADZ555" s="136"/>
      <c r="AEA555" s="136"/>
      <c r="AEB555" s="136"/>
      <c r="AEC555" s="136"/>
      <c r="AED555" s="136"/>
      <c r="AEE555" s="136"/>
      <c r="AEF555" s="136"/>
      <c r="AEG555" s="136"/>
      <c r="AEH555" s="136"/>
      <c r="AEI555" s="136"/>
      <c r="AEJ555" s="136"/>
      <c r="AEK555" s="136"/>
      <c r="AEL555" s="136"/>
      <c r="AEM555" s="136"/>
      <c r="AEN555" s="136"/>
      <c r="AEO555" s="136"/>
      <c r="AEP555" s="136"/>
      <c r="AEQ555" s="136"/>
      <c r="AER555" s="136"/>
      <c r="AES555" s="136"/>
      <c r="AET555" s="136"/>
      <c r="AEU555" s="136"/>
      <c r="AEV555" s="136"/>
      <c r="AEW555" s="136"/>
      <c r="AEX555" s="136"/>
      <c r="AEY555" s="136"/>
      <c r="AEZ555" s="136"/>
      <c r="AFA555" s="136"/>
      <c r="AFB555" s="136"/>
      <c r="AFC555" s="136"/>
      <c r="AFD555" s="136"/>
      <c r="AFE555" s="136"/>
      <c r="AFF555" s="136"/>
      <c r="AFG555" s="136"/>
      <c r="AFH555" s="136"/>
      <c r="AFI555" s="136"/>
      <c r="AFJ555" s="136"/>
      <c r="AFK555" s="136"/>
      <c r="AFL555" s="136"/>
      <c r="AFM555" s="136"/>
      <c r="AFN555" s="136"/>
      <c r="AFO555" s="136"/>
      <c r="AFP555" s="136"/>
      <c r="AFQ555" s="136"/>
      <c r="AFR555" s="136"/>
      <c r="AFS555" s="136"/>
      <c r="AFT555" s="136"/>
      <c r="AFU555" s="136"/>
      <c r="AFV555" s="136"/>
      <c r="AFW555" s="136"/>
      <c r="AFX555" s="136"/>
      <c r="AFY555" s="136"/>
      <c r="AFZ555" s="136"/>
      <c r="AGA555" s="136"/>
      <c r="AGB555" s="136"/>
      <c r="AGC555" s="136"/>
      <c r="AGD555" s="136"/>
      <c r="AGE555" s="136"/>
      <c r="AGF555" s="136"/>
      <c r="AGG555" s="136"/>
      <c r="AGH555" s="136"/>
      <c r="AGI555" s="136"/>
      <c r="AGJ555" s="136"/>
      <c r="AGK555" s="136"/>
      <c r="AGL555" s="136"/>
      <c r="AGM555" s="136"/>
      <c r="AGN555" s="136"/>
      <c r="AGO555" s="136"/>
      <c r="AGP555" s="136"/>
      <c r="AGQ555" s="136"/>
      <c r="AGR555" s="136"/>
      <c r="AGS555" s="136"/>
      <c r="AGT555" s="136"/>
      <c r="AGU555" s="136"/>
      <c r="AGV555" s="136"/>
      <c r="AGW555" s="136"/>
      <c r="AGX555" s="136"/>
      <c r="AGY555" s="136"/>
      <c r="AGZ555" s="136"/>
      <c r="AHA555" s="136"/>
      <c r="AHB555" s="136"/>
      <c r="AHC555" s="136"/>
      <c r="AHD555" s="136"/>
      <c r="AHE555" s="136"/>
      <c r="AHF555" s="136"/>
      <c r="AHG555" s="136"/>
      <c r="AHH555" s="136"/>
      <c r="AHI555" s="136"/>
      <c r="AHJ555" s="136"/>
      <c r="AHK555" s="136"/>
      <c r="AHL555" s="136"/>
      <c r="AHM555" s="136"/>
      <c r="AHN555" s="136"/>
      <c r="AHO555" s="136"/>
      <c r="AHP555" s="136"/>
      <c r="AHQ555" s="136"/>
      <c r="AHR555" s="136"/>
      <c r="AHS555" s="136"/>
      <c r="AHT555" s="136"/>
      <c r="AHU555" s="136"/>
      <c r="AHV555" s="136"/>
      <c r="AHW555" s="136"/>
      <c r="AHX555" s="136"/>
      <c r="AHY555" s="136"/>
      <c r="AHZ555" s="136"/>
      <c r="AIA555" s="136"/>
      <c r="AIB555" s="136"/>
      <c r="AIC555" s="136"/>
      <c r="AID555" s="136"/>
      <c r="AIE555" s="136"/>
      <c r="AIF555" s="136"/>
      <c r="AIG555" s="136"/>
      <c r="AIH555" s="136"/>
      <c r="AII555" s="136"/>
      <c r="AIJ555" s="136"/>
      <c r="AIK555" s="136"/>
      <c r="AIL555" s="136"/>
      <c r="AIM555" s="136"/>
      <c r="AIN555" s="136"/>
      <c r="AIO555" s="136"/>
      <c r="AIP555" s="136"/>
      <c r="AIQ555" s="136"/>
      <c r="AIR555" s="136"/>
      <c r="AIS555" s="136"/>
      <c r="AIT555" s="136"/>
      <c r="AIU555" s="136"/>
      <c r="AIV555" s="136"/>
      <c r="AIW555" s="136"/>
      <c r="AIX555" s="136"/>
      <c r="AIY555" s="136"/>
      <c r="AIZ555" s="136"/>
      <c r="AJA555" s="136"/>
      <c r="AJB555" s="136"/>
      <c r="AJC555" s="136"/>
      <c r="AJD555" s="136"/>
      <c r="AJE555" s="136"/>
      <c r="AJF555" s="136"/>
      <c r="AJG555" s="136"/>
      <c r="AJH555" s="136"/>
      <c r="AJI555" s="136"/>
      <c r="AJJ555" s="136"/>
      <c r="AJK555" s="136"/>
      <c r="AJL555" s="136"/>
      <c r="AJM555" s="136"/>
      <c r="AJN555" s="136"/>
      <c r="AJO555" s="136"/>
      <c r="AJP555" s="136"/>
      <c r="AJQ555" s="136"/>
      <c r="AJR555" s="136"/>
      <c r="AJS555" s="136"/>
      <c r="AJT555" s="136"/>
      <c r="AJU555" s="136"/>
      <c r="AJV555" s="136"/>
      <c r="AJW555" s="136"/>
      <c r="AJX555" s="136"/>
      <c r="AJY555" s="136"/>
      <c r="AJZ555" s="136"/>
      <c r="AKA555" s="136"/>
      <c r="AKB555" s="136"/>
      <c r="AKC555" s="136"/>
      <c r="AKD555" s="136"/>
      <c r="AKE555" s="136"/>
      <c r="AKF555" s="136"/>
      <c r="AKG555" s="136"/>
      <c r="AKH555" s="136"/>
      <c r="AKI555" s="136"/>
      <c r="AKJ555" s="136"/>
      <c r="AKK555" s="136"/>
      <c r="AKL555" s="136"/>
      <c r="AKM555" s="136"/>
      <c r="AKN555" s="136"/>
      <c r="AKO555" s="136"/>
      <c r="AKP555" s="136"/>
      <c r="AKQ555" s="136"/>
      <c r="AKR555" s="136"/>
      <c r="AKS555" s="136"/>
      <c r="AKT555" s="136"/>
      <c r="AKU555" s="136"/>
      <c r="AKV555" s="136"/>
      <c r="AKW555" s="136"/>
      <c r="AKX555" s="136"/>
      <c r="AKY555" s="136"/>
      <c r="AKZ555" s="136"/>
      <c r="ALA555" s="136"/>
      <c r="ALB555" s="136"/>
      <c r="ALC555" s="136"/>
      <c r="ALD555" s="136"/>
      <c r="ALE555" s="136"/>
      <c r="ALF555" s="136"/>
      <c r="ALG555" s="136"/>
      <c r="ALH555" s="136"/>
      <c r="ALI555" s="136"/>
      <c r="ALJ555" s="136"/>
      <c r="ALK555" s="136"/>
      <c r="ALL555" s="136"/>
      <c r="ALM555" s="136"/>
      <c r="ALN555" s="136"/>
      <c r="ALO555" s="136"/>
      <c r="ALP555" s="136"/>
      <c r="ALQ555" s="136"/>
      <c r="ALR555" s="136"/>
      <c r="ALS555" s="136"/>
      <c r="ALT555" s="136"/>
      <c r="ALU555" s="136"/>
      <c r="ALV555" s="136"/>
      <c r="ALW555" s="136"/>
      <c r="ALX555" s="136"/>
      <c r="ALY555" s="136"/>
      <c r="ALZ555" s="136"/>
      <c r="AMA555" s="136"/>
      <c r="AMB555" s="136"/>
      <c r="AMC555" s="136"/>
      <c r="AMD555" s="136"/>
      <c r="AME555" s="136"/>
      <c r="AMF555" s="136"/>
      <c r="AMG555" s="136"/>
      <c r="AMH555" s="136"/>
      <c r="AMI555" s="136"/>
    </row>
    <row r="556" spans="1:1023" x14ac:dyDescent="0.25">
      <c r="A556" s="172" t="s">
        <v>26199</v>
      </c>
      <c r="B556" s="193">
        <v>556</v>
      </c>
      <c r="C556" s="261" t="s">
        <v>26197</v>
      </c>
      <c r="D556" s="212" t="s">
        <v>26198</v>
      </c>
      <c r="E556" s="136"/>
      <c r="F556" s="238"/>
      <c r="G556" s="214"/>
      <c r="I556" s="367">
        <v>0.18</v>
      </c>
      <c r="L556" s="409">
        <v>1</v>
      </c>
      <c r="N556" s="161"/>
      <c r="O556" s="413"/>
      <c r="R556" s="161"/>
      <c r="S556" s="161"/>
      <c r="T556" s="161"/>
      <c r="U556" s="414"/>
      <c r="V556" s="256">
        <f>IF(O556=1,10,100)</f>
        <v>100</v>
      </c>
      <c r="W556" s="256">
        <f>IF(O556=1,1,IF(O556=2,10,100))</f>
        <v>100</v>
      </c>
      <c r="X556" s="256">
        <f>IF(O556=3,20,100)</f>
        <v>100</v>
      </c>
      <c r="Y556" s="256">
        <f>IF(P556=1,10,100)</f>
        <v>100</v>
      </c>
      <c r="Z556" s="256">
        <f>IF(P556=1,1,IF(P556=2,10,100))</f>
        <v>100</v>
      </c>
      <c r="AA556" s="257">
        <f>IF(OR(EXACT(Q556,"1A"),EXACT(Q556,"1B")),0.1,IF(Q556=2,1,100))</f>
        <v>100</v>
      </c>
      <c r="AB556" s="257">
        <f>IF(OR(EXACT(R556,"1A"),EXACT(R556,"1B")),0.1,IF(R556=2,1,100))</f>
        <v>100</v>
      </c>
      <c r="AC556" s="257">
        <f>IF(OR(EXACT(S556,"1A"),EXACT(S556,"1B")),0.3,IF(S556=2,3,100))</f>
        <v>100</v>
      </c>
      <c r="AD556" s="136"/>
      <c r="AE556" s="262"/>
      <c r="AF556" s="249">
        <f>IF(OR(OR(EXACT(J556,"1A"),EXACT(J556,"1B"),EXACT(J556,"1C")),K556=1),1,IF(K556=2,10,100))</f>
        <v>100</v>
      </c>
      <c r="AG556" s="249">
        <f>IF(OR(EXACT(J556,"1A"),EXACT(J556,"1B"),EXACT(J556,"1C")),1,IF(J556=2,10,100))</f>
        <v>100</v>
      </c>
      <c r="AH556" s="249">
        <f>IF(OR(EXACT(J556,"1A"),EXACT(J556,"1B"),EXACT(J556,"1C"),K556=1),3,100)</f>
        <v>100</v>
      </c>
      <c r="AI556" s="249">
        <f>IF(OR(EXACT(J556,"1A"),EXACT(J556,"1B"),EXACT(J556,"1C")),5,100)</f>
        <v>100</v>
      </c>
      <c r="AJ556" s="281" t="s">
        <v>25985</v>
      </c>
      <c r="AK556" s="136"/>
      <c r="AL556" s="222"/>
      <c r="AM556" s="251"/>
      <c r="AN556" s="136"/>
      <c r="AO556" s="136"/>
      <c r="AQ556" s="199" t="s">
        <v>779</v>
      </c>
      <c r="AS556" s="136"/>
      <c r="AT556" s="136"/>
      <c r="AU556" s="136"/>
      <c r="AV556" s="136"/>
      <c r="AW556" s="136"/>
      <c r="AX556" s="136"/>
      <c r="AY556" s="136"/>
      <c r="AZ556" s="136"/>
      <c r="BA556" s="136"/>
      <c r="BB556" s="136"/>
      <c r="BC556" s="136"/>
      <c r="BD556" s="136"/>
      <c r="BE556" s="136"/>
      <c r="BF556" s="136"/>
      <c r="BG556" s="136"/>
      <c r="BH556" s="136"/>
      <c r="BI556" s="136"/>
      <c r="BJ556" s="136"/>
      <c r="BK556" s="136"/>
      <c r="BL556" s="136"/>
      <c r="BM556" s="136"/>
      <c r="BN556" s="136"/>
      <c r="BO556" s="136"/>
      <c r="BP556" s="136"/>
      <c r="BQ556" s="136"/>
      <c r="BR556" s="136"/>
      <c r="BS556" s="136"/>
      <c r="BT556" s="136"/>
      <c r="BU556" s="136"/>
      <c r="BV556" s="136"/>
      <c r="BW556" s="136"/>
      <c r="BX556" s="136"/>
      <c r="BY556" s="136"/>
      <c r="BZ556" s="136"/>
      <c r="CA556" s="136"/>
      <c r="CB556" s="136"/>
      <c r="CC556" s="136"/>
      <c r="CD556" s="136"/>
      <c r="CE556" s="136"/>
      <c r="CF556" s="136"/>
      <c r="CG556" s="136"/>
      <c r="CH556" s="136"/>
      <c r="CI556" s="136"/>
      <c r="CJ556" s="136"/>
      <c r="CK556" s="136"/>
      <c r="CL556" s="136"/>
      <c r="CM556" s="136"/>
      <c r="CN556" s="136"/>
      <c r="CO556" s="136"/>
      <c r="CP556" s="136"/>
      <c r="CQ556" s="136"/>
      <c r="CR556" s="136"/>
      <c r="CS556" s="136"/>
      <c r="CT556" s="136"/>
      <c r="CU556" s="136"/>
      <c r="CV556" s="136"/>
      <c r="CW556" s="136"/>
      <c r="CX556" s="136"/>
      <c r="CY556" s="136"/>
      <c r="CZ556" s="136"/>
      <c r="DA556" s="136"/>
      <c r="DB556" s="136"/>
      <c r="DC556" s="136"/>
      <c r="DD556" s="136"/>
      <c r="DE556" s="136"/>
      <c r="DF556" s="136"/>
      <c r="DG556" s="136"/>
      <c r="DH556" s="136"/>
      <c r="DI556" s="136"/>
      <c r="DJ556" s="136"/>
      <c r="DK556" s="136"/>
      <c r="DL556" s="136"/>
      <c r="DM556" s="136"/>
      <c r="DN556" s="136"/>
      <c r="DO556" s="136"/>
      <c r="DP556" s="136"/>
      <c r="DQ556" s="136"/>
      <c r="DR556" s="136"/>
      <c r="DS556" s="136"/>
      <c r="DT556" s="136"/>
      <c r="DU556" s="136"/>
      <c r="DV556" s="136"/>
      <c r="DW556" s="136"/>
      <c r="DX556" s="136"/>
      <c r="DY556" s="136"/>
      <c r="DZ556" s="136"/>
      <c r="EA556" s="136"/>
      <c r="EB556" s="136"/>
      <c r="EC556" s="136"/>
      <c r="ED556" s="136"/>
      <c r="EE556" s="136"/>
      <c r="EF556" s="136"/>
      <c r="EG556" s="136"/>
      <c r="EH556" s="136"/>
      <c r="EI556" s="136"/>
      <c r="EJ556" s="136"/>
      <c r="EK556" s="136"/>
      <c r="EL556" s="136"/>
      <c r="EM556" s="136"/>
      <c r="EN556" s="136"/>
      <c r="EO556" s="136"/>
      <c r="EP556" s="136"/>
      <c r="EQ556" s="136"/>
      <c r="ER556" s="136"/>
      <c r="ES556" s="136"/>
      <c r="ET556" s="136"/>
      <c r="EU556" s="136"/>
      <c r="EV556" s="136"/>
      <c r="EW556" s="136"/>
      <c r="EX556" s="136"/>
      <c r="EY556" s="136"/>
      <c r="EZ556" s="136"/>
      <c r="FA556" s="136"/>
      <c r="FB556" s="136"/>
      <c r="FC556" s="136"/>
      <c r="FD556" s="136"/>
      <c r="FE556" s="136"/>
      <c r="FF556" s="136"/>
      <c r="FG556" s="136"/>
      <c r="FH556" s="136"/>
      <c r="FI556" s="136"/>
      <c r="FJ556" s="136"/>
      <c r="FK556" s="136"/>
      <c r="FL556" s="136"/>
      <c r="FM556" s="136"/>
      <c r="FN556" s="136"/>
      <c r="FO556" s="136"/>
      <c r="FP556" s="136"/>
      <c r="FQ556" s="136"/>
      <c r="FR556" s="136"/>
      <c r="FS556" s="136"/>
      <c r="FT556" s="136"/>
      <c r="FU556" s="136"/>
      <c r="FV556" s="136"/>
      <c r="FW556" s="136"/>
      <c r="FX556" s="136"/>
      <c r="FY556" s="136"/>
      <c r="FZ556" s="136"/>
      <c r="GA556" s="136"/>
      <c r="GB556" s="136"/>
      <c r="GC556" s="136"/>
      <c r="GD556" s="136"/>
      <c r="GE556" s="136"/>
      <c r="GF556" s="136"/>
      <c r="GG556" s="136"/>
      <c r="GH556" s="136"/>
      <c r="GI556" s="136"/>
      <c r="GJ556" s="136"/>
      <c r="GK556" s="136"/>
      <c r="GL556" s="136"/>
      <c r="GM556" s="136"/>
      <c r="GN556" s="136"/>
      <c r="GO556" s="136"/>
      <c r="GP556" s="136"/>
      <c r="GQ556" s="136"/>
      <c r="GR556" s="136"/>
      <c r="GS556" s="136"/>
      <c r="GT556" s="136"/>
      <c r="GU556" s="136"/>
      <c r="GV556" s="136"/>
      <c r="GW556" s="136"/>
      <c r="GX556" s="136"/>
      <c r="GY556" s="136"/>
      <c r="GZ556" s="136"/>
      <c r="HA556" s="136"/>
      <c r="HB556" s="136"/>
      <c r="HC556" s="136"/>
      <c r="HD556" s="136"/>
      <c r="HE556" s="136"/>
      <c r="HF556" s="136"/>
      <c r="HG556" s="136"/>
      <c r="HH556" s="136"/>
      <c r="HI556" s="136"/>
      <c r="HJ556" s="136"/>
      <c r="HK556" s="136"/>
      <c r="HL556" s="136"/>
      <c r="HM556" s="136"/>
      <c r="HN556" s="136"/>
      <c r="HO556" s="136"/>
      <c r="HP556" s="136"/>
      <c r="HQ556" s="136"/>
      <c r="HR556" s="136"/>
      <c r="HS556" s="136"/>
      <c r="HT556" s="136"/>
      <c r="HU556" s="136"/>
      <c r="HV556" s="136"/>
      <c r="HW556" s="136"/>
      <c r="HX556" s="136"/>
      <c r="HY556" s="136"/>
      <c r="HZ556" s="136"/>
      <c r="IA556" s="136"/>
      <c r="IB556" s="136"/>
      <c r="IC556" s="136"/>
      <c r="ID556" s="136"/>
      <c r="IE556" s="136"/>
      <c r="IF556" s="136"/>
      <c r="IG556" s="136"/>
      <c r="IH556" s="136"/>
      <c r="II556" s="136"/>
      <c r="IJ556" s="136"/>
      <c r="IK556" s="136"/>
      <c r="IL556" s="136"/>
      <c r="IM556" s="136"/>
      <c r="IN556" s="136"/>
      <c r="IO556" s="136"/>
      <c r="IP556" s="136"/>
      <c r="IQ556" s="136"/>
      <c r="IR556" s="136"/>
      <c r="IS556" s="136"/>
      <c r="IT556" s="136"/>
      <c r="IU556" s="136"/>
      <c r="IV556" s="136"/>
      <c r="IW556" s="136"/>
      <c r="IX556" s="136"/>
      <c r="IY556" s="136"/>
      <c r="IZ556" s="136"/>
      <c r="JA556" s="136"/>
      <c r="JB556" s="136"/>
      <c r="JC556" s="136"/>
      <c r="JD556" s="136"/>
      <c r="JE556" s="136"/>
      <c r="JF556" s="136"/>
      <c r="JG556" s="136"/>
      <c r="JH556" s="136"/>
      <c r="JI556" s="136"/>
      <c r="JJ556" s="136"/>
      <c r="JK556" s="136"/>
      <c r="JL556" s="136"/>
      <c r="JM556" s="136"/>
      <c r="JN556" s="136"/>
      <c r="JO556" s="136"/>
      <c r="JP556" s="136"/>
      <c r="JQ556" s="136"/>
      <c r="JR556" s="136"/>
      <c r="JS556" s="136"/>
      <c r="JT556" s="136"/>
      <c r="JU556" s="136"/>
      <c r="JV556" s="136"/>
      <c r="JW556" s="136"/>
      <c r="JX556" s="136"/>
      <c r="JY556" s="136"/>
      <c r="JZ556" s="136"/>
      <c r="KA556" s="136"/>
      <c r="KB556" s="136"/>
      <c r="KC556" s="136"/>
      <c r="KD556" s="136"/>
      <c r="KE556" s="136"/>
      <c r="KF556" s="136"/>
      <c r="KG556" s="136"/>
      <c r="KH556" s="136"/>
      <c r="KI556" s="136"/>
      <c r="KJ556" s="136"/>
      <c r="KK556" s="136"/>
      <c r="KL556" s="136"/>
      <c r="KM556" s="136"/>
      <c r="KN556" s="136"/>
      <c r="KO556" s="136"/>
      <c r="KP556" s="136"/>
      <c r="KQ556" s="136"/>
      <c r="KR556" s="136"/>
      <c r="KS556" s="136"/>
      <c r="KT556" s="136"/>
      <c r="KU556" s="136"/>
      <c r="KV556" s="136"/>
      <c r="KW556" s="136"/>
      <c r="KX556" s="136"/>
      <c r="KY556" s="136"/>
      <c r="KZ556" s="136"/>
      <c r="LA556" s="136"/>
      <c r="LB556" s="136"/>
      <c r="LC556" s="136"/>
      <c r="LD556" s="136"/>
      <c r="LE556" s="136"/>
      <c r="LF556" s="136"/>
      <c r="LG556" s="136"/>
      <c r="LH556" s="136"/>
      <c r="LI556" s="136"/>
      <c r="LJ556" s="136"/>
      <c r="LK556" s="136"/>
      <c r="LL556" s="136"/>
      <c r="LM556" s="136"/>
      <c r="LN556" s="136"/>
      <c r="LO556" s="136"/>
      <c r="LP556" s="136"/>
      <c r="LQ556" s="136"/>
      <c r="LR556" s="136"/>
      <c r="LS556" s="136"/>
      <c r="LT556" s="136"/>
      <c r="LU556" s="136"/>
      <c r="LV556" s="136"/>
      <c r="LW556" s="136"/>
      <c r="LX556" s="136"/>
      <c r="LY556" s="136"/>
      <c r="LZ556" s="136"/>
      <c r="MA556" s="136"/>
      <c r="MB556" s="136"/>
      <c r="MC556" s="136"/>
      <c r="MD556" s="136"/>
      <c r="ME556" s="136"/>
      <c r="MF556" s="136"/>
      <c r="MG556" s="136"/>
      <c r="MH556" s="136"/>
      <c r="MI556" s="136"/>
      <c r="MJ556" s="136"/>
      <c r="MK556" s="136"/>
      <c r="ML556" s="136"/>
      <c r="MM556" s="136"/>
      <c r="MN556" s="136"/>
      <c r="MO556" s="136"/>
      <c r="MP556" s="136"/>
      <c r="MQ556" s="136"/>
      <c r="MR556" s="136"/>
      <c r="MS556" s="136"/>
      <c r="MT556" s="136"/>
      <c r="MU556" s="136"/>
      <c r="MV556" s="136"/>
      <c r="MW556" s="136"/>
      <c r="MX556" s="136"/>
      <c r="MY556" s="136"/>
      <c r="MZ556" s="136"/>
      <c r="NA556" s="136"/>
      <c r="NB556" s="136"/>
      <c r="NC556" s="136"/>
      <c r="ND556" s="136"/>
      <c r="NE556" s="136"/>
      <c r="NF556" s="136"/>
      <c r="NG556" s="136"/>
      <c r="NH556" s="136"/>
      <c r="NI556" s="136"/>
      <c r="NJ556" s="136"/>
      <c r="NK556" s="136"/>
      <c r="NL556" s="136"/>
      <c r="NM556" s="136"/>
      <c r="NN556" s="136"/>
      <c r="NO556" s="136"/>
      <c r="NP556" s="136"/>
      <c r="NQ556" s="136"/>
      <c r="NR556" s="136"/>
      <c r="NS556" s="136"/>
      <c r="NT556" s="136"/>
      <c r="NU556" s="136"/>
      <c r="NV556" s="136"/>
      <c r="NW556" s="136"/>
      <c r="NX556" s="136"/>
      <c r="NY556" s="136"/>
      <c r="NZ556" s="136"/>
      <c r="OA556" s="136"/>
      <c r="OB556" s="136"/>
      <c r="OC556" s="136"/>
      <c r="OD556" s="136"/>
      <c r="OE556" s="136"/>
      <c r="OF556" s="136"/>
      <c r="OG556" s="136"/>
      <c r="OH556" s="136"/>
      <c r="OI556" s="136"/>
      <c r="OJ556" s="136"/>
      <c r="OK556" s="136"/>
      <c r="OL556" s="136"/>
      <c r="OM556" s="136"/>
      <c r="ON556" s="136"/>
      <c r="OO556" s="136"/>
      <c r="OP556" s="136"/>
      <c r="OQ556" s="136"/>
      <c r="OR556" s="136"/>
      <c r="OS556" s="136"/>
      <c r="OT556" s="136"/>
      <c r="OU556" s="136"/>
      <c r="OV556" s="136"/>
      <c r="OW556" s="136"/>
      <c r="OX556" s="136"/>
      <c r="OY556" s="136"/>
      <c r="OZ556" s="136"/>
      <c r="PA556" s="136"/>
      <c r="PB556" s="136"/>
      <c r="PC556" s="136"/>
      <c r="PD556" s="136"/>
      <c r="PE556" s="136"/>
      <c r="PF556" s="136"/>
      <c r="PG556" s="136"/>
      <c r="PH556" s="136"/>
      <c r="PI556" s="136"/>
      <c r="PJ556" s="136"/>
      <c r="PK556" s="136"/>
      <c r="PL556" s="136"/>
      <c r="PM556" s="136"/>
      <c r="PN556" s="136"/>
      <c r="PO556" s="136"/>
      <c r="PP556" s="136"/>
      <c r="PQ556" s="136"/>
      <c r="PR556" s="136"/>
      <c r="PS556" s="136"/>
      <c r="PT556" s="136"/>
      <c r="PU556" s="136"/>
      <c r="PV556" s="136"/>
      <c r="PW556" s="136"/>
      <c r="PX556" s="136"/>
      <c r="PY556" s="136"/>
      <c r="PZ556" s="136"/>
      <c r="QA556" s="136"/>
      <c r="QB556" s="136"/>
      <c r="QC556" s="136"/>
      <c r="QD556" s="136"/>
      <c r="QE556" s="136"/>
      <c r="QF556" s="136"/>
      <c r="QG556" s="136"/>
      <c r="QH556" s="136"/>
      <c r="QI556" s="136"/>
      <c r="QJ556" s="136"/>
      <c r="QK556" s="136"/>
      <c r="QL556" s="136"/>
      <c r="QM556" s="136"/>
      <c r="QN556" s="136"/>
      <c r="QO556" s="136"/>
      <c r="QP556" s="136"/>
      <c r="QQ556" s="136"/>
      <c r="QR556" s="136"/>
      <c r="QS556" s="136"/>
      <c r="QT556" s="136"/>
      <c r="QU556" s="136"/>
      <c r="QV556" s="136"/>
      <c r="QW556" s="136"/>
      <c r="QX556" s="136"/>
      <c r="QY556" s="136"/>
      <c r="QZ556" s="136"/>
      <c r="RA556" s="136"/>
      <c r="RB556" s="136"/>
      <c r="RC556" s="136"/>
      <c r="RD556" s="136"/>
      <c r="RE556" s="136"/>
      <c r="RF556" s="136"/>
      <c r="RG556" s="136"/>
      <c r="RH556" s="136"/>
      <c r="RI556" s="136"/>
      <c r="RJ556" s="136"/>
      <c r="RK556" s="136"/>
      <c r="RL556" s="136"/>
      <c r="RM556" s="136"/>
      <c r="RN556" s="136"/>
      <c r="RO556" s="136"/>
      <c r="RP556" s="136"/>
      <c r="RQ556" s="136"/>
      <c r="RR556" s="136"/>
      <c r="RS556" s="136"/>
      <c r="RT556" s="136"/>
      <c r="RU556" s="136"/>
      <c r="RV556" s="136"/>
      <c r="RW556" s="136"/>
      <c r="RX556" s="136"/>
      <c r="RY556" s="136"/>
      <c r="RZ556" s="136"/>
      <c r="SA556" s="136"/>
      <c r="SB556" s="136"/>
      <c r="SC556" s="136"/>
      <c r="SD556" s="136"/>
      <c r="SE556" s="136"/>
      <c r="SF556" s="136"/>
      <c r="SG556" s="136"/>
      <c r="SH556" s="136"/>
      <c r="SI556" s="136"/>
      <c r="SJ556" s="136"/>
      <c r="SK556" s="136"/>
      <c r="SL556" s="136"/>
      <c r="SM556" s="136"/>
      <c r="SN556" s="136"/>
      <c r="SO556" s="136"/>
      <c r="SP556" s="136"/>
      <c r="SQ556" s="136"/>
      <c r="SR556" s="136"/>
      <c r="SS556" s="136"/>
      <c r="ST556" s="136"/>
      <c r="SU556" s="136"/>
      <c r="SV556" s="136"/>
      <c r="SW556" s="136"/>
      <c r="SX556" s="136"/>
      <c r="SY556" s="136"/>
      <c r="SZ556" s="136"/>
      <c r="TA556" s="136"/>
      <c r="TB556" s="136"/>
      <c r="TC556" s="136"/>
      <c r="TD556" s="136"/>
      <c r="TE556" s="136"/>
      <c r="TF556" s="136"/>
      <c r="TG556" s="136"/>
      <c r="TH556" s="136"/>
      <c r="TI556" s="136"/>
      <c r="TJ556" s="136"/>
      <c r="TK556" s="136"/>
      <c r="TL556" s="136"/>
      <c r="TM556" s="136"/>
      <c r="TN556" s="136"/>
      <c r="TO556" s="136"/>
      <c r="TP556" s="136"/>
      <c r="TQ556" s="136"/>
      <c r="TR556" s="136"/>
      <c r="TS556" s="136"/>
      <c r="TT556" s="136"/>
      <c r="TU556" s="136"/>
      <c r="TV556" s="136"/>
      <c r="TW556" s="136"/>
      <c r="TX556" s="136"/>
      <c r="TY556" s="136"/>
      <c r="TZ556" s="136"/>
      <c r="UA556" s="136"/>
      <c r="UB556" s="136"/>
      <c r="UC556" s="136"/>
      <c r="UD556" s="136"/>
      <c r="UE556" s="136"/>
      <c r="UF556" s="136"/>
      <c r="UG556" s="136"/>
      <c r="UH556" s="136"/>
      <c r="UI556" s="136"/>
      <c r="UJ556" s="136"/>
      <c r="UK556" s="136"/>
      <c r="UL556" s="136"/>
      <c r="UM556" s="136"/>
      <c r="UN556" s="136"/>
      <c r="UO556" s="136"/>
      <c r="UP556" s="136"/>
      <c r="UQ556" s="136"/>
      <c r="UR556" s="136"/>
      <c r="US556" s="136"/>
      <c r="UT556" s="136"/>
      <c r="UU556" s="136"/>
      <c r="UV556" s="136"/>
      <c r="UW556" s="136"/>
      <c r="UX556" s="136"/>
      <c r="UY556" s="136"/>
      <c r="UZ556" s="136"/>
      <c r="VA556" s="136"/>
      <c r="VB556" s="136"/>
      <c r="VC556" s="136"/>
      <c r="VD556" s="136"/>
      <c r="VE556" s="136"/>
      <c r="VF556" s="136"/>
      <c r="VG556" s="136"/>
      <c r="VH556" s="136"/>
      <c r="VI556" s="136"/>
      <c r="VJ556" s="136"/>
      <c r="VK556" s="136"/>
      <c r="VL556" s="136"/>
      <c r="VM556" s="136"/>
      <c r="VN556" s="136"/>
      <c r="VO556" s="136"/>
      <c r="VP556" s="136"/>
      <c r="VQ556" s="136"/>
      <c r="VR556" s="136"/>
      <c r="VS556" s="136"/>
      <c r="VT556" s="136"/>
      <c r="VU556" s="136"/>
      <c r="VV556" s="136"/>
      <c r="VW556" s="136"/>
      <c r="VX556" s="136"/>
      <c r="VY556" s="136"/>
      <c r="VZ556" s="136"/>
      <c r="WA556" s="136"/>
      <c r="WB556" s="136"/>
      <c r="WC556" s="136"/>
      <c r="WD556" s="136"/>
      <c r="WE556" s="136"/>
      <c r="WF556" s="136"/>
      <c r="WG556" s="136"/>
      <c r="WH556" s="136"/>
      <c r="WI556" s="136"/>
      <c r="WJ556" s="136"/>
      <c r="WK556" s="136"/>
      <c r="WL556" s="136"/>
      <c r="WM556" s="136"/>
      <c r="WN556" s="136"/>
      <c r="WO556" s="136"/>
      <c r="WP556" s="136"/>
      <c r="WQ556" s="136"/>
      <c r="WR556" s="136"/>
      <c r="WS556" s="136"/>
      <c r="WT556" s="136"/>
      <c r="WU556" s="136"/>
      <c r="WV556" s="136"/>
      <c r="WW556" s="136"/>
      <c r="WX556" s="136"/>
      <c r="WY556" s="136"/>
      <c r="WZ556" s="136"/>
      <c r="XA556" s="136"/>
      <c r="XB556" s="136"/>
      <c r="XC556" s="136"/>
      <c r="XD556" s="136"/>
      <c r="XE556" s="136"/>
      <c r="XF556" s="136"/>
      <c r="XG556" s="136"/>
      <c r="XH556" s="136"/>
      <c r="XI556" s="136"/>
      <c r="XJ556" s="136"/>
      <c r="XK556" s="136"/>
      <c r="XL556" s="136"/>
      <c r="XM556" s="136"/>
      <c r="XN556" s="136"/>
      <c r="XO556" s="136"/>
      <c r="XP556" s="136"/>
      <c r="XQ556" s="136"/>
      <c r="XR556" s="136"/>
      <c r="XS556" s="136"/>
      <c r="XT556" s="136"/>
      <c r="XU556" s="136"/>
      <c r="XV556" s="136"/>
      <c r="XW556" s="136"/>
      <c r="XX556" s="136"/>
      <c r="XY556" s="136"/>
      <c r="XZ556" s="136"/>
      <c r="YA556" s="136"/>
      <c r="YB556" s="136"/>
      <c r="YC556" s="136"/>
      <c r="YD556" s="136"/>
      <c r="YE556" s="136"/>
      <c r="YF556" s="136"/>
      <c r="YG556" s="136"/>
      <c r="YH556" s="136"/>
      <c r="YI556" s="136"/>
      <c r="YJ556" s="136"/>
      <c r="YK556" s="136"/>
      <c r="YL556" s="136"/>
      <c r="YM556" s="136"/>
      <c r="YN556" s="136"/>
      <c r="YO556" s="136"/>
      <c r="YP556" s="136"/>
      <c r="YQ556" s="136"/>
      <c r="YR556" s="136"/>
      <c r="YS556" s="136"/>
      <c r="YT556" s="136"/>
      <c r="YU556" s="136"/>
      <c r="YV556" s="136"/>
      <c r="YW556" s="136"/>
      <c r="YX556" s="136"/>
      <c r="YY556" s="136"/>
      <c r="YZ556" s="136"/>
      <c r="ZA556" s="136"/>
      <c r="ZB556" s="136"/>
      <c r="ZC556" s="136"/>
      <c r="ZD556" s="136"/>
      <c r="ZE556" s="136"/>
      <c r="ZF556" s="136"/>
      <c r="ZG556" s="136"/>
      <c r="ZH556" s="136"/>
      <c r="ZI556" s="136"/>
      <c r="ZJ556" s="136"/>
      <c r="ZK556" s="136"/>
      <c r="ZL556" s="136"/>
      <c r="ZM556" s="136"/>
      <c r="ZN556" s="136"/>
      <c r="ZO556" s="136"/>
      <c r="ZP556" s="136"/>
      <c r="ZQ556" s="136"/>
      <c r="ZR556" s="136"/>
      <c r="ZS556" s="136"/>
      <c r="ZT556" s="136"/>
      <c r="ZU556" s="136"/>
      <c r="ZV556" s="136"/>
      <c r="ZW556" s="136"/>
      <c r="ZX556" s="136"/>
      <c r="ZY556" s="136"/>
      <c r="ZZ556" s="136"/>
      <c r="AAA556" s="136"/>
      <c r="AAB556" s="136"/>
      <c r="AAC556" s="136"/>
      <c r="AAD556" s="136"/>
      <c r="AAE556" s="136"/>
      <c r="AAF556" s="136"/>
      <c r="AAG556" s="136"/>
      <c r="AAH556" s="136"/>
      <c r="AAI556" s="136"/>
      <c r="AAJ556" s="136"/>
      <c r="AAK556" s="136"/>
      <c r="AAL556" s="136"/>
      <c r="AAM556" s="136"/>
      <c r="AAN556" s="136"/>
      <c r="AAO556" s="136"/>
      <c r="AAP556" s="136"/>
      <c r="AAQ556" s="136"/>
      <c r="AAR556" s="136"/>
      <c r="AAS556" s="136"/>
      <c r="AAT556" s="136"/>
      <c r="AAU556" s="136"/>
      <c r="AAV556" s="136"/>
      <c r="AAW556" s="136"/>
      <c r="AAX556" s="136"/>
      <c r="AAY556" s="136"/>
      <c r="AAZ556" s="136"/>
      <c r="ABA556" s="136"/>
      <c r="ABB556" s="136"/>
      <c r="ABC556" s="136"/>
      <c r="ABD556" s="136"/>
      <c r="ABE556" s="136"/>
      <c r="ABF556" s="136"/>
      <c r="ABG556" s="136"/>
      <c r="ABH556" s="136"/>
      <c r="ABI556" s="136"/>
      <c r="ABJ556" s="136"/>
      <c r="ABK556" s="136"/>
      <c r="ABL556" s="136"/>
      <c r="ABM556" s="136"/>
      <c r="ABN556" s="136"/>
      <c r="ABO556" s="136"/>
      <c r="ABP556" s="136"/>
      <c r="ABQ556" s="136"/>
      <c r="ABR556" s="136"/>
      <c r="ABS556" s="136"/>
      <c r="ABT556" s="136"/>
      <c r="ABU556" s="136"/>
      <c r="ABV556" s="136"/>
      <c r="ABW556" s="136"/>
      <c r="ABX556" s="136"/>
      <c r="ABY556" s="136"/>
      <c r="ABZ556" s="136"/>
      <c r="ACA556" s="136"/>
      <c r="ACB556" s="136"/>
      <c r="ACC556" s="136"/>
      <c r="ACD556" s="136"/>
      <c r="ACE556" s="136"/>
      <c r="ACF556" s="136"/>
      <c r="ACG556" s="136"/>
      <c r="ACH556" s="136"/>
      <c r="ACI556" s="136"/>
      <c r="ACJ556" s="136"/>
      <c r="ACK556" s="136"/>
      <c r="ACL556" s="136"/>
      <c r="ACM556" s="136"/>
      <c r="ACN556" s="136"/>
      <c r="ACO556" s="136"/>
      <c r="ACP556" s="136"/>
      <c r="ACQ556" s="136"/>
      <c r="ACR556" s="136"/>
      <c r="ACS556" s="136"/>
      <c r="ACT556" s="136"/>
      <c r="ACU556" s="136"/>
      <c r="ACV556" s="136"/>
      <c r="ACW556" s="136"/>
      <c r="ACX556" s="136"/>
      <c r="ACY556" s="136"/>
      <c r="ACZ556" s="136"/>
      <c r="ADA556" s="136"/>
      <c r="ADB556" s="136"/>
      <c r="ADC556" s="136"/>
      <c r="ADD556" s="136"/>
      <c r="ADE556" s="136"/>
      <c r="ADF556" s="136"/>
      <c r="ADG556" s="136"/>
      <c r="ADH556" s="136"/>
      <c r="ADI556" s="136"/>
      <c r="ADJ556" s="136"/>
      <c r="ADK556" s="136"/>
      <c r="ADL556" s="136"/>
      <c r="ADM556" s="136"/>
      <c r="ADN556" s="136"/>
      <c r="ADO556" s="136"/>
      <c r="ADP556" s="136"/>
      <c r="ADQ556" s="136"/>
      <c r="ADR556" s="136"/>
      <c r="ADS556" s="136"/>
      <c r="ADT556" s="136"/>
      <c r="ADU556" s="136"/>
      <c r="ADV556" s="136"/>
      <c r="ADW556" s="136"/>
      <c r="ADX556" s="136"/>
      <c r="ADY556" s="136"/>
      <c r="ADZ556" s="136"/>
      <c r="AEA556" s="136"/>
      <c r="AEB556" s="136"/>
      <c r="AEC556" s="136"/>
      <c r="AED556" s="136"/>
      <c r="AEE556" s="136"/>
      <c r="AEF556" s="136"/>
      <c r="AEG556" s="136"/>
      <c r="AEH556" s="136"/>
      <c r="AEI556" s="136"/>
      <c r="AEJ556" s="136"/>
      <c r="AEK556" s="136"/>
      <c r="AEL556" s="136"/>
      <c r="AEM556" s="136"/>
      <c r="AEN556" s="136"/>
      <c r="AEO556" s="136"/>
      <c r="AEP556" s="136"/>
      <c r="AEQ556" s="136"/>
      <c r="AER556" s="136"/>
      <c r="AES556" s="136"/>
      <c r="AET556" s="136"/>
      <c r="AEU556" s="136"/>
      <c r="AEV556" s="136"/>
      <c r="AEW556" s="136"/>
      <c r="AEX556" s="136"/>
      <c r="AEY556" s="136"/>
      <c r="AEZ556" s="136"/>
      <c r="AFA556" s="136"/>
      <c r="AFB556" s="136"/>
      <c r="AFC556" s="136"/>
      <c r="AFD556" s="136"/>
      <c r="AFE556" s="136"/>
      <c r="AFF556" s="136"/>
      <c r="AFG556" s="136"/>
      <c r="AFH556" s="136"/>
      <c r="AFI556" s="136"/>
      <c r="AFJ556" s="136"/>
      <c r="AFK556" s="136"/>
      <c r="AFL556" s="136"/>
      <c r="AFM556" s="136"/>
      <c r="AFN556" s="136"/>
      <c r="AFO556" s="136"/>
      <c r="AFP556" s="136"/>
      <c r="AFQ556" s="136"/>
      <c r="AFR556" s="136"/>
      <c r="AFS556" s="136"/>
      <c r="AFT556" s="136"/>
      <c r="AFU556" s="136"/>
      <c r="AFV556" s="136"/>
      <c r="AFW556" s="136"/>
      <c r="AFX556" s="136"/>
      <c r="AFY556" s="136"/>
      <c r="AFZ556" s="136"/>
      <c r="AGA556" s="136"/>
      <c r="AGB556" s="136"/>
      <c r="AGC556" s="136"/>
      <c r="AGD556" s="136"/>
      <c r="AGE556" s="136"/>
      <c r="AGF556" s="136"/>
      <c r="AGG556" s="136"/>
      <c r="AGH556" s="136"/>
      <c r="AGI556" s="136"/>
      <c r="AGJ556" s="136"/>
      <c r="AGK556" s="136"/>
      <c r="AGL556" s="136"/>
      <c r="AGM556" s="136"/>
      <c r="AGN556" s="136"/>
      <c r="AGO556" s="136"/>
      <c r="AGP556" s="136"/>
      <c r="AGQ556" s="136"/>
      <c r="AGR556" s="136"/>
      <c r="AGS556" s="136"/>
      <c r="AGT556" s="136"/>
      <c r="AGU556" s="136"/>
      <c r="AGV556" s="136"/>
      <c r="AGW556" s="136"/>
      <c r="AGX556" s="136"/>
      <c r="AGY556" s="136"/>
      <c r="AGZ556" s="136"/>
      <c r="AHA556" s="136"/>
      <c r="AHB556" s="136"/>
      <c r="AHC556" s="136"/>
      <c r="AHD556" s="136"/>
      <c r="AHE556" s="136"/>
      <c r="AHF556" s="136"/>
      <c r="AHG556" s="136"/>
      <c r="AHH556" s="136"/>
      <c r="AHI556" s="136"/>
      <c r="AHJ556" s="136"/>
      <c r="AHK556" s="136"/>
      <c r="AHL556" s="136"/>
      <c r="AHM556" s="136"/>
      <c r="AHN556" s="136"/>
      <c r="AHO556" s="136"/>
      <c r="AHP556" s="136"/>
      <c r="AHQ556" s="136"/>
      <c r="AHR556" s="136"/>
      <c r="AHS556" s="136"/>
      <c r="AHT556" s="136"/>
      <c r="AHU556" s="136"/>
      <c r="AHV556" s="136"/>
      <c r="AHW556" s="136"/>
      <c r="AHX556" s="136"/>
      <c r="AHY556" s="136"/>
      <c r="AHZ556" s="136"/>
      <c r="AIA556" s="136"/>
      <c r="AIB556" s="136"/>
      <c r="AIC556" s="136"/>
      <c r="AID556" s="136"/>
      <c r="AIE556" s="136"/>
      <c r="AIF556" s="136"/>
      <c r="AIG556" s="136"/>
      <c r="AIH556" s="136"/>
      <c r="AII556" s="136"/>
      <c r="AIJ556" s="136"/>
      <c r="AIK556" s="136"/>
      <c r="AIL556" s="136"/>
      <c r="AIM556" s="136"/>
      <c r="AIN556" s="136"/>
      <c r="AIO556" s="136"/>
      <c r="AIP556" s="136"/>
      <c r="AIQ556" s="136"/>
      <c r="AIR556" s="136"/>
      <c r="AIS556" s="136"/>
      <c r="AIT556" s="136"/>
      <c r="AIU556" s="136"/>
      <c r="AIV556" s="136"/>
      <c r="AIW556" s="136"/>
      <c r="AIX556" s="136"/>
      <c r="AIY556" s="136"/>
      <c r="AIZ556" s="136"/>
      <c r="AJA556" s="136"/>
      <c r="AJB556" s="136"/>
      <c r="AJC556" s="136"/>
      <c r="AJD556" s="136"/>
      <c r="AJE556" s="136"/>
      <c r="AJF556" s="136"/>
      <c r="AJG556" s="136"/>
      <c r="AJH556" s="136"/>
      <c r="AJI556" s="136"/>
      <c r="AJJ556" s="136"/>
      <c r="AJK556" s="136"/>
      <c r="AJL556" s="136"/>
      <c r="AJM556" s="136"/>
      <c r="AJN556" s="136"/>
      <c r="AJO556" s="136"/>
      <c r="AJP556" s="136"/>
      <c r="AJQ556" s="136"/>
      <c r="AJR556" s="136"/>
      <c r="AJS556" s="136"/>
      <c r="AJT556" s="136"/>
      <c r="AJU556" s="136"/>
      <c r="AJV556" s="136"/>
      <c r="AJW556" s="136"/>
      <c r="AJX556" s="136"/>
      <c r="AJY556" s="136"/>
      <c r="AJZ556" s="136"/>
      <c r="AKA556" s="136"/>
      <c r="AKB556" s="136"/>
      <c r="AKC556" s="136"/>
      <c r="AKD556" s="136"/>
      <c r="AKE556" s="136"/>
      <c r="AKF556" s="136"/>
      <c r="AKG556" s="136"/>
      <c r="AKH556" s="136"/>
      <c r="AKI556" s="136"/>
      <c r="AKJ556" s="136"/>
      <c r="AKK556" s="136"/>
      <c r="AKL556" s="136"/>
      <c r="AKM556" s="136"/>
      <c r="AKN556" s="136"/>
      <c r="AKO556" s="136"/>
      <c r="AKP556" s="136"/>
      <c r="AKQ556" s="136"/>
      <c r="AKR556" s="136"/>
      <c r="AKS556" s="136"/>
      <c r="AKT556" s="136"/>
      <c r="AKU556" s="136"/>
      <c r="AKV556" s="136"/>
      <c r="AKW556" s="136"/>
      <c r="AKX556" s="136"/>
      <c r="AKY556" s="136"/>
      <c r="AKZ556" s="136"/>
      <c r="ALA556" s="136"/>
      <c r="ALB556" s="136"/>
      <c r="ALC556" s="136"/>
      <c r="ALD556" s="136"/>
      <c r="ALE556" s="136"/>
      <c r="ALF556" s="136"/>
      <c r="ALG556" s="136"/>
      <c r="ALH556" s="136"/>
      <c r="ALI556" s="136"/>
      <c r="ALJ556" s="136"/>
      <c r="ALK556" s="136"/>
      <c r="ALL556" s="136"/>
      <c r="ALM556" s="136"/>
      <c r="ALN556" s="136"/>
      <c r="ALO556" s="136"/>
      <c r="ALP556" s="136"/>
      <c r="ALQ556" s="136"/>
      <c r="ALR556" s="136"/>
      <c r="ALS556" s="136"/>
      <c r="ALT556" s="136"/>
      <c r="ALU556" s="136"/>
      <c r="ALV556" s="136"/>
      <c r="ALW556" s="136"/>
      <c r="ALX556" s="136"/>
      <c r="ALY556" s="136"/>
      <c r="ALZ556" s="136"/>
      <c r="AMA556" s="136"/>
      <c r="AMB556" s="136"/>
      <c r="AMC556" s="136"/>
      <c r="AMD556" s="136"/>
      <c r="AME556" s="136"/>
      <c r="AMF556" s="136"/>
      <c r="AMG556" s="136"/>
      <c r="AMH556" s="136"/>
      <c r="AMI556" s="136"/>
    </row>
    <row r="557" spans="1:1023" ht="60" x14ac:dyDescent="0.25">
      <c r="A557" s="261" t="s">
        <v>26202</v>
      </c>
      <c r="B557" s="193">
        <v>557</v>
      </c>
      <c r="C557" s="261" t="s">
        <v>26200</v>
      </c>
      <c r="D557" s="214" t="s">
        <v>26201</v>
      </c>
      <c r="E557" s="136"/>
      <c r="F557" s="238"/>
      <c r="G557" s="214"/>
      <c r="I557" s="367"/>
      <c r="J557" s="409">
        <v>2</v>
      </c>
      <c r="L557" s="409">
        <v>1</v>
      </c>
      <c r="N557" s="161"/>
      <c r="O557" s="413"/>
      <c r="R557" s="161"/>
      <c r="S557" s="161"/>
      <c r="T557" s="161"/>
      <c r="U557" s="414"/>
      <c r="V557" s="256">
        <f>IF(O557=1,10,100)</f>
        <v>100</v>
      </c>
      <c r="W557" s="256">
        <f>IF(O557=1,1,IF(O557=2,10,100))</f>
        <v>100</v>
      </c>
      <c r="X557" s="256">
        <f>IF(O557=3,20,100)</f>
        <v>100</v>
      </c>
      <c r="Y557" s="256">
        <f>IF(P557=1,10,100)</f>
        <v>100</v>
      </c>
      <c r="Z557" s="256">
        <f>IF(P557=1,1,IF(P557=2,10,100))</f>
        <v>100</v>
      </c>
      <c r="AA557" s="257">
        <f>IF(OR(EXACT(Q557,"1A"),EXACT(Q557,"1B")),0.1,IF(Q557=2,1,100))</f>
        <v>100</v>
      </c>
      <c r="AB557" s="257">
        <f>IF(OR(EXACT(R557,"1A"),EXACT(R557,"1B")),0.1,IF(R557=2,1,100))</f>
        <v>100</v>
      </c>
      <c r="AC557" s="257">
        <f>IF(OR(EXACT(S557,"1A"),EXACT(S557,"1B")),0.3,IF(S557=2,3,100))</f>
        <v>100</v>
      </c>
      <c r="AD557" s="136"/>
      <c r="AE557" s="262"/>
      <c r="AF557" s="249">
        <f>IF(OR(OR(EXACT(J557,"1A"),EXACT(J557,"1B"),EXACT(J557,"1C")),K557=1),1,IF(K557=2,10,100))</f>
        <v>100</v>
      </c>
      <c r="AG557" s="249">
        <f>IF(OR(EXACT(J557,"1A"),EXACT(J557,"1B"),EXACT(J557,"1C")),1,IF(J557=2,10,100))</f>
        <v>10</v>
      </c>
      <c r="AH557" s="249">
        <f>IF(OR(EXACT(J557,"1A"),EXACT(J557,"1B"),EXACT(J557,"1C"),K557=1),3,100)</f>
        <v>100</v>
      </c>
      <c r="AI557" s="249">
        <f>IF(OR(EXACT(J557,"1A"),EXACT(J557,"1B"),EXACT(J557,"1C")),5,100)</f>
        <v>100</v>
      </c>
      <c r="AJ557" s="281" t="s">
        <v>25611</v>
      </c>
      <c r="AK557" s="136"/>
      <c r="AL557" s="222">
        <v>2</v>
      </c>
      <c r="AM557" s="251"/>
      <c r="AN557" s="136"/>
      <c r="AO557" s="136"/>
      <c r="AQ557" s="199" t="s">
        <v>779</v>
      </c>
      <c r="AS557" s="136"/>
      <c r="AT557" s="136"/>
      <c r="AU557" s="136"/>
      <c r="AV557" s="136"/>
      <c r="AW557" s="136"/>
      <c r="AX557" s="136"/>
      <c r="AY557" s="136"/>
      <c r="AZ557" s="136"/>
      <c r="BA557" s="136"/>
      <c r="BB557" s="136"/>
      <c r="BC557" s="136"/>
      <c r="BD557" s="136"/>
      <c r="BE557" s="136"/>
      <c r="BF557" s="136"/>
      <c r="BG557" s="136"/>
      <c r="BH557" s="136"/>
      <c r="BI557" s="136"/>
      <c r="BJ557" s="136"/>
      <c r="BK557" s="136"/>
      <c r="BL557" s="136"/>
      <c r="BM557" s="136"/>
      <c r="BN557" s="136"/>
      <c r="BO557" s="136"/>
      <c r="BP557" s="136"/>
      <c r="BQ557" s="136"/>
      <c r="BR557" s="136"/>
      <c r="BS557" s="136"/>
      <c r="BT557" s="136"/>
      <c r="BU557" s="136"/>
      <c r="BV557" s="136"/>
      <c r="BW557" s="136"/>
      <c r="BX557" s="136"/>
      <c r="BY557" s="136"/>
      <c r="BZ557" s="136"/>
      <c r="CA557" s="136"/>
      <c r="CB557" s="136"/>
      <c r="CC557" s="136"/>
      <c r="CD557" s="136"/>
      <c r="CE557" s="136"/>
      <c r="CF557" s="136"/>
      <c r="CG557" s="136"/>
      <c r="CH557" s="136"/>
      <c r="CI557" s="136"/>
      <c r="CJ557" s="136"/>
      <c r="CK557" s="136"/>
      <c r="CL557" s="136"/>
      <c r="CM557" s="136"/>
      <c r="CN557" s="136"/>
      <c r="CO557" s="136"/>
      <c r="CP557" s="136"/>
      <c r="CQ557" s="136"/>
      <c r="CR557" s="136"/>
      <c r="CS557" s="136"/>
      <c r="CT557" s="136"/>
      <c r="CU557" s="136"/>
      <c r="CV557" s="136"/>
      <c r="CW557" s="136"/>
      <c r="CX557" s="136"/>
      <c r="CY557" s="136"/>
      <c r="CZ557" s="136"/>
      <c r="DA557" s="136"/>
      <c r="DB557" s="136"/>
      <c r="DC557" s="136"/>
      <c r="DD557" s="136"/>
      <c r="DE557" s="136"/>
      <c r="DF557" s="136"/>
      <c r="DG557" s="136"/>
      <c r="DH557" s="136"/>
      <c r="DI557" s="136"/>
      <c r="DJ557" s="136"/>
      <c r="DK557" s="136"/>
      <c r="DL557" s="136"/>
      <c r="DM557" s="136"/>
      <c r="DN557" s="136"/>
      <c r="DO557" s="136"/>
      <c r="DP557" s="136"/>
      <c r="DQ557" s="136"/>
      <c r="DR557" s="136"/>
      <c r="DS557" s="136"/>
      <c r="DT557" s="136"/>
      <c r="DU557" s="136"/>
      <c r="DV557" s="136"/>
      <c r="DW557" s="136"/>
      <c r="DX557" s="136"/>
      <c r="DY557" s="136"/>
      <c r="DZ557" s="136"/>
      <c r="EA557" s="136"/>
      <c r="EB557" s="136"/>
      <c r="EC557" s="136"/>
      <c r="ED557" s="136"/>
      <c r="EE557" s="136"/>
      <c r="EF557" s="136"/>
      <c r="EG557" s="136"/>
      <c r="EH557" s="136"/>
      <c r="EI557" s="136"/>
      <c r="EJ557" s="136"/>
      <c r="EK557" s="136"/>
      <c r="EL557" s="136"/>
      <c r="EM557" s="136"/>
      <c r="EN557" s="136"/>
      <c r="EO557" s="136"/>
      <c r="EP557" s="136"/>
      <c r="EQ557" s="136"/>
      <c r="ER557" s="136"/>
      <c r="ES557" s="136"/>
      <c r="ET557" s="136"/>
      <c r="EU557" s="136"/>
      <c r="EV557" s="136"/>
      <c r="EW557" s="136"/>
      <c r="EX557" s="136"/>
      <c r="EY557" s="136"/>
      <c r="EZ557" s="136"/>
      <c r="FA557" s="136"/>
      <c r="FB557" s="136"/>
      <c r="FC557" s="136"/>
      <c r="FD557" s="136"/>
      <c r="FE557" s="136"/>
      <c r="FF557" s="136"/>
      <c r="FG557" s="136"/>
      <c r="FH557" s="136"/>
      <c r="FI557" s="136"/>
      <c r="FJ557" s="136"/>
      <c r="FK557" s="136"/>
      <c r="FL557" s="136"/>
      <c r="FM557" s="136"/>
      <c r="FN557" s="136"/>
      <c r="FO557" s="136"/>
      <c r="FP557" s="136"/>
      <c r="FQ557" s="136"/>
      <c r="FR557" s="136"/>
      <c r="FS557" s="136"/>
      <c r="FT557" s="136"/>
      <c r="FU557" s="136"/>
      <c r="FV557" s="136"/>
      <c r="FW557" s="136"/>
      <c r="FX557" s="136"/>
      <c r="FY557" s="136"/>
      <c r="FZ557" s="136"/>
      <c r="GA557" s="136"/>
      <c r="GB557" s="136"/>
      <c r="GC557" s="136"/>
      <c r="GD557" s="136"/>
      <c r="GE557" s="136"/>
      <c r="GF557" s="136"/>
      <c r="GG557" s="136"/>
      <c r="GH557" s="136"/>
      <c r="GI557" s="136"/>
      <c r="GJ557" s="136"/>
      <c r="GK557" s="136"/>
      <c r="GL557" s="136"/>
      <c r="GM557" s="136"/>
      <c r="GN557" s="136"/>
      <c r="GO557" s="136"/>
      <c r="GP557" s="136"/>
      <c r="GQ557" s="136"/>
      <c r="GR557" s="136"/>
      <c r="GS557" s="136"/>
      <c r="GT557" s="136"/>
      <c r="GU557" s="136"/>
      <c r="GV557" s="136"/>
      <c r="GW557" s="136"/>
      <c r="GX557" s="136"/>
      <c r="GY557" s="136"/>
      <c r="GZ557" s="136"/>
      <c r="HA557" s="136"/>
      <c r="HB557" s="136"/>
      <c r="HC557" s="136"/>
      <c r="HD557" s="136"/>
      <c r="HE557" s="136"/>
      <c r="HF557" s="136"/>
      <c r="HG557" s="136"/>
      <c r="HH557" s="136"/>
      <c r="HI557" s="136"/>
      <c r="HJ557" s="136"/>
      <c r="HK557" s="136"/>
      <c r="HL557" s="136"/>
      <c r="HM557" s="136"/>
      <c r="HN557" s="136"/>
      <c r="HO557" s="136"/>
      <c r="HP557" s="136"/>
      <c r="HQ557" s="136"/>
      <c r="HR557" s="136"/>
      <c r="HS557" s="136"/>
      <c r="HT557" s="136"/>
      <c r="HU557" s="136"/>
      <c r="HV557" s="136"/>
      <c r="HW557" s="136"/>
      <c r="HX557" s="136"/>
      <c r="HY557" s="136"/>
      <c r="HZ557" s="136"/>
      <c r="IA557" s="136"/>
      <c r="IB557" s="136"/>
      <c r="IC557" s="136"/>
      <c r="ID557" s="136"/>
      <c r="IE557" s="136"/>
      <c r="IF557" s="136"/>
      <c r="IG557" s="136"/>
      <c r="IH557" s="136"/>
      <c r="II557" s="136"/>
      <c r="IJ557" s="136"/>
      <c r="IK557" s="136"/>
      <c r="IL557" s="136"/>
      <c r="IM557" s="136"/>
      <c r="IN557" s="136"/>
      <c r="IO557" s="136"/>
      <c r="IP557" s="136"/>
      <c r="IQ557" s="136"/>
      <c r="IR557" s="136"/>
      <c r="IS557" s="136"/>
      <c r="IT557" s="136"/>
      <c r="IU557" s="136"/>
      <c r="IV557" s="136"/>
      <c r="IW557" s="136"/>
      <c r="IX557" s="136"/>
      <c r="IY557" s="136"/>
      <c r="IZ557" s="136"/>
      <c r="JA557" s="136"/>
      <c r="JB557" s="136"/>
      <c r="JC557" s="136"/>
      <c r="JD557" s="136"/>
      <c r="JE557" s="136"/>
      <c r="JF557" s="136"/>
      <c r="JG557" s="136"/>
      <c r="JH557" s="136"/>
      <c r="JI557" s="136"/>
      <c r="JJ557" s="136"/>
      <c r="JK557" s="136"/>
      <c r="JL557" s="136"/>
      <c r="JM557" s="136"/>
      <c r="JN557" s="136"/>
      <c r="JO557" s="136"/>
      <c r="JP557" s="136"/>
      <c r="JQ557" s="136"/>
      <c r="JR557" s="136"/>
      <c r="JS557" s="136"/>
      <c r="JT557" s="136"/>
      <c r="JU557" s="136"/>
      <c r="JV557" s="136"/>
      <c r="JW557" s="136"/>
      <c r="JX557" s="136"/>
      <c r="JY557" s="136"/>
      <c r="JZ557" s="136"/>
      <c r="KA557" s="136"/>
      <c r="KB557" s="136"/>
      <c r="KC557" s="136"/>
      <c r="KD557" s="136"/>
      <c r="KE557" s="136"/>
      <c r="KF557" s="136"/>
      <c r="KG557" s="136"/>
      <c r="KH557" s="136"/>
      <c r="KI557" s="136"/>
      <c r="KJ557" s="136"/>
      <c r="KK557" s="136"/>
      <c r="KL557" s="136"/>
      <c r="KM557" s="136"/>
      <c r="KN557" s="136"/>
      <c r="KO557" s="136"/>
      <c r="KP557" s="136"/>
      <c r="KQ557" s="136"/>
      <c r="KR557" s="136"/>
      <c r="KS557" s="136"/>
      <c r="KT557" s="136"/>
      <c r="KU557" s="136"/>
      <c r="KV557" s="136"/>
      <c r="KW557" s="136"/>
      <c r="KX557" s="136"/>
      <c r="KY557" s="136"/>
      <c r="KZ557" s="136"/>
      <c r="LA557" s="136"/>
      <c r="LB557" s="136"/>
      <c r="LC557" s="136"/>
      <c r="LD557" s="136"/>
      <c r="LE557" s="136"/>
      <c r="LF557" s="136"/>
      <c r="LG557" s="136"/>
      <c r="LH557" s="136"/>
      <c r="LI557" s="136"/>
      <c r="LJ557" s="136"/>
      <c r="LK557" s="136"/>
      <c r="LL557" s="136"/>
      <c r="LM557" s="136"/>
      <c r="LN557" s="136"/>
      <c r="LO557" s="136"/>
      <c r="LP557" s="136"/>
      <c r="LQ557" s="136"/>
      <c r="LR557" s="136"/>
      <c r="LS557" s="136"/>
      <c r="LT557" s="136"/>
      <c r="LU557" s="136"/>
      <c r="LV557" s="136"/>
      <c r="LW557" s="136"/>
      <c r="LX557" s="136"/>
      <c r="LY557" s="136"/>
      <c r="LZ557" s="136"/>
      <c r="MA557" s="136"/>
      <c r="MB557" s="136"/>
      <c r="MC557" s="136"/>
      <c r="MD557" s="136"/>
      <c r="ME557" s="136"/>
      <c r="MF557" s="136"/>
      <c r="MG557" s="136"/>
      <c r="MH557" s="136"/>
      <c r="MI557" s="136"/>
      <c r="MJ557" s="136"/>
      <c r="MK557" s="136"/>
      <c r="ML557" s="136"/>
      <c r="MM557" s="136"/>
      <c r="MN557" s="136"/>
      <c r="MO557" s="136"/>
      <c r="MP557" s="136"/>
      <c r="MQ557" s="136"/>
      <c r="MR557" s="136"/>
      <c r="MS557" s="136"/>
      <c r="MT557" s="136"/>
      <c r="MU557" s="136"/>
      <c r="MV557" s="136"/>
      <c r="MW557" s="136"/>
      <c r="MX557" s="136"/>
      <c r="MY557" s="136"/>
      <c r="MZ557" s="136"/>
      <c r="NA557" s="136"/>
      <c r="NB557" s="136"/>
      <c r="NC557" s="136"/>
      <c r="ND557" s="136"/>
      <c r="NE557" s="136"/>
      <c r="NF557" s="136"/>
      <c r="NG557" s="136"/>
      <c r="NH557" s="136"/>
      <c r="NI557" s="136"/>
      <c r="NJ557" s="136"/>
      <c r="NK557" s="136"/>
      <c r="NL557" s="136"/>
      <c r="NM557" s="136"/>
      <c r="NN557" s="136"/>
      <c r="NO557" s="136"/>
      <c r="NP557" s="136"/>
      <c r="NQ557" s="136"/>
      <c r="NR557" s="136"/>
      <c r="NS557" s="136"/>
      <c r="NT557" s="136"/>
      <c r="NU557" s="136"/>
      <c r="NV557" s="136"/>
      <c r="NW557" s="136"/>
      <c r="NX557" s="136"/>
      <c r="NY557" s="136"/>
      <c r="NZ557" s="136"/>
      <c r="OA557" s="136"/>
      <c r="OB557" s="136"/>
      <c r="OC557" s="136"/>
      <c r="OD557" s="136"/>
      <c r="OE557" s="136"/>
      <c r="OF557" s="136"/>
      <c r="OG557" s="136"/>
      <c r="OH557" s="136"/>
      <c r="OI557" s="136"/>
      <c r="OJ557" s="136"/>
      <c r="OK557" s="136"/>
      <c r="OL557" s="136"/>
      <c r="OM557" s="136"/>
      <c r="ON557" s="136"/>
      <c r="OO557" s="136"/>
      <c r="OP557" s="136"/>
      <c r="OQ557" s="136"/>
      <c r="OR557" s="136"/>
      <c r="OS557" s="136"/>
      <c r="OT557" s="136"/>
      <c r="OU557" s="136"/>
      <c r="OV557" s="136"/>
      <c r="OW557" s="136"/>
      <c r="OX557" s="136"/>
      <c r="OY557" s="136"/>
      <c r="OZ557" s="136"/>
      <c r="PA557" s="136"/>
      <c r="PB557" s="136"/>
      <c r="PC557" s="136"/>
      <c r="PD557" s="136"/>
      <c r="PE557" s="136"/>
      <c r="PF557" s="136"/>
      <c r="PG557" s="136"/>
      <c r="PH557" s="136"/>
      <c r="PI557" s="136"/>
      <c r="PJ557" s="136"/>
      <c r="PK557" s="136"/>
      <c r="PL557" s="136"/>
      <c r="PM557" s="136"/>
      <c r="PN557" s="136"/>
      <c r="PO557" s="136"/>
      <c r="PP557" s="136"/>
      <c r="PQ557" s="136"/>
      <c r="PR557" s="136"/>
      <c r="PS557" s="136"/>
      <c r="PT557" s="136"/>
      <c r="PU557" s="136"/>
      <c r="PV557" s="136"/>
      <c r="PW557" s="136"/>
      <c r="PX557" s="136"/>
      <c r="PY557" s="136"/>
      <c r="PZ557" s="136"/>
      <c r="QA557" s="136"/>
      <c r="QB557" s="136"/>
      <c r="QC557" s="136"/>
      <c r="QD557" s="136"/>
      <c r="QE557" s="136"/>
      <c r="QF557" s="136"/>
      <c r="QG557" s="136"/>
      <c r="QH557" s="136"/>
      <c r="QI557" s="136"/>
      <c r="QJ557" s="136"/>
      <c r="QK557" s="136"/>
      <c r="QL557" s="136"/>
      <c r="QM557" s="136"/>
      <c r="QN557" s="136"/>
      <c r="QO557" s="136"/>
      <c r="QP557" s="136"/>
      <c r="QQ557" s="136"/>
      <c r="QR557" s="136"/>
      <c r="QS557" s="136"/>
      <c r="QT557" s="136"/>
      <c r="QU557" s="136"/>
      <c r="QV557" s="136"/>
      <c r="QW557" s="136"/>
      <c r="QX557" s="136"/>
      <c r="QY557" s="136"/>
      <c r="QZ557" s="136"/>
      <c r="RA557" s="136"/>
      <c r="RB557" s="136"/>
      <c r="RC557" s="136"/>
      <c r="RD557" s="136"/>
      <c r="RE557" s="136"/>
      <c r="RF557" s="136"/>
      <c r="RG557" s="136"/>
      <c r="RH557" s="136"/>
      <c r="RI557" s="136"/>
      <c r="RJ557" s="136"/>
      <c r="RK557" s="136"/>
      <c r="RL557" s="136"/>
      <c r="RM557" s="136"/>
      <c r="RN557" s="136"/>
      <c r="RO557" s="136"/>
      <c r="RP557" s="136"/>
      <c r="RQ557" s="136"/>
      <c r="RR557" s="136"/>
      <c r="RS557" s="136"/>
      <c r="RT557" s="136"/>
      <c r="RU557" s="136"/>
      <c r="RV557" s="136"/>
      <c r="RW557" s="136"/>
      <c r="RX557" s="136"/>
      <c r="RY557" s="136"/>
      <c r="RZ557" s="136"/>
      <c r="SA557" s="136"/>
      <c r="SB557" s="136"/>
      <c r="SC557" s="136"/>
      <c r="SD557" s="136"/>
      <c r="SE557" s="136"/>
      <c r="SF557" s="136"/>
      <c r="SG557" s="136"/>
      <c r="SH557" s="136"/>
      <c r="SI557" s="136"/>
      <c r="SJ557" s="136"/>
      <c r="SK557" s="136"/>
      <c r="SL557" s="136"/>
      <c r="SM557" s="136"/>
      <c r="SN557" s="136"/>
      <c r="SO557" s="136"/>
      <c r="SP557" s="136"/>
      <c r="SQ557" s="136"/>
      <c r="SR557" s="136"/>
      <c r="SS557" s="136"/>
      <c r="ST557" s="136"/>
      <c r="SU557" s="136"/>
      <c r="SV557" s="136"/>
      <c r="SW557" s="136"/>
      <c r="SX557" s="136"/>
      <c r="SY557" s="136"/>
      <c r="SZ557" s="136"/>
      <c r="TA557" s="136"/>
      <c r="TB557" s="136"/>
      <c r="TC557" s="136"/>
      <c r="TD557" s="136"/>
      <c r="TE557" s="136"/>
      <c r="TF557" s="136"/>
      <c r="TG557" s="136"/>
      <c r="TH557" s="136"/>
      <c r="TI557" s="136"/>
      <c r="TJ557" s="136"/>
      <c r="TK557" s="136"/>
      <c r="TL557" s="136"/>
      <c r="TM557" s="136"/>
      <c r="TN557" s="136"/>
      <c r="TO557" s="136"/>
      <c r="TP557" s="136"/>
      <c r="TQ557" s="136"/>
      <c r="TR557" s="136"/>
      <c r="TS557" s="136"/>
      <c r="TT557" s="136"/>
      <c r="TU557" s="136"/>
      <c r="TV557" s="136"/>
      <c r="TW557" s="136"/>
      <c r="TX557" s="136"/>
      <c r="TY557" s="136"/>
      <c r="TZ557" s="136"/>
      <c r="UA557" s="136"/>
      <c r="UB557" s="136"/>
      <c r="UC557" s="136"/>
      <c r="UD557" s="136"/>
      <c r="UE557" s="136"/>
      <c r="UF557" s="136"/>
      <c r="UG557" s="136"/>
      <c r="UH557" s="136"/>
      <c r="UI557" s="136"/>
      <c r="UJ557" s="136"/>
      <c r="UK557" s="136"/>
      <c r="UL557" s="136"/>
      <c r="UM557" s="136"/>
      <c r="UN557" s="136"/>
      <c r="UO557" s="136"/>
      <c r="UP557" s="136"/>
      <c r="UQ557" s="136"/>
      <c r="UR557" s="136"/>
      <c r="US557" s="136"/>
      <c r="UT557" s="136"/>
      <c r="UU557" s="136"/>
      <c r="UV557" s="136"/>
      <c r="UW557" s="136"/>
      <c r="UX557" s="136"/>
      <c r="UY557" s="136"/>
      <c r="UZ557" s="136"/>
      <c r="VA557" s="136"/>
      <c r="VB557" s="136"/>
      <c r="VC557" s="136"/>
      <c r="VD557" s="136"/>
      <c r="VE557" s="136"/>
      <c r="VF557" s="136"/>
      <c r="VG557" s="136"/>
      <c r="VH557" s="136"/>
      <c r="VI557" s="136"/>
      <c r="VJ557" s="136"/>
      <c r="VK557" s="136"/>
      <c r="VL557" s="136"/>
      <c r="VM557" s="136"/>
      <c r="VN557" s="136"/>
      <c r="VO557" s="136"/>
      <c r="VP557" s="136"/>
      <c r="VQ557" s="136"/>
      <c r="VR557" s="136"/>
      <c r="VS557" s="136"/>
      <c r="VT557" s="136"/>
      <c r="VU557" s="136"/>
      <c r="VV557" s="136"/>
      <c r="VW557" s="136"/>
      <c r="VX557" s="136"/>
      <c r="VY557" s="136"/>
      <c r="VZ557" s="136"/>
      <c r="WA557" s="136"/>
      <c r="WB557" s="136"/>
      <c r="WC557" s="136"/>
      <c r="WD557" s="136"/>
      <c r="WE557" s="136"/>
      <c r="WF557" s="136"/>
      <c r="WG557" s="136"/>
      <c r="WH557" s="136"/>
      <c r="WI557" s="136"/>
      <c r="WJ557" s="136"/>
      <c r="WK557" s="136"/>
      <c r="WL557" s="136"/>
      <c r="WM557" s="136"/>
      <c r="WN557" s="136"/>
      <c r="WO557" s="136"/>
      <c r="WP557" s="136"/>
      <c r="WQ557" s="136"/>
      <c r="WR557" s="136"/>
      <c r="WS557" s="136"/>
      <c r="WT557" s="136"/>
      <c r="WU557" s="136"/>
      <c r="WV557" s="136"/>
      <c r="WW557" s="136"/>
      <c r="WX557" s="136"/>
      <c r="WY557" s="136"/>
      <c r="WZ557" s="136"/>
      <c r="XA557" s="136"/>
      <c r="XB557" s="136"/>
      <c r="XC557" s="136"/>
      <c r="XD557" s="136"/>
      <c r="XE557" s="136"/>
      <c r="XF557" s="136"/>
      <c r="XG557" s="136"/>
      <c r="XH557" s="136"/>
      <c r="XI557" s="136"/>
      <c r="XJ557" s="136"/>
      <c r="XK557" s="136"/>
      <c r="XL557" s="136"/>
      <c r="XM557" s="136"/>
      <c r="XN557" s="136"/>
      <c r="XO557" s="136"/>
      <c r="XP557" s="136"/>
      <c r="XQ557" s="136"/>
      <c r="XR557" s="136"/>
      <c r="XS557" s="136"/>
      <c r="XT557" s="136"/>
      <c r="XU557" s="136"/>
      <c r="XV557" s="136"/>
      <c r="XW557" s="136"/>
      <c r="XX557" s="136"/>
      <c r="XY557" s="136"/>
      <c r="XZ557" s="136"/>
      <c r="YA557" s="136"/>
      <c r="YB557" s="136"/>
      <c r="YC557" s="136"/>
      <c r="YD557" s="136"/>
      <c r="YE557" s="136"/>
      <c r="YF557" s="136"/>
      <c r="YG557" s="136"/>
      <c r="YH557" s="136"/>
      <c r="YI557" s="136"/>
      <c r="YJ557" s="136"/>
      <c r="YK557" s="136"/>
      <c r="YL557" s="136"/>
      <c r="YM557" s="136"/>
      <c r="YN557" s="136"/>
      <c r="YO557" s="136"/>
      <c r="YP557" s="136"/>
      <c r="YQ557" s="136"/>
      <c r="YR557" s="136"/>
      <c r="YS557" s="136"/>
      <c r="YT557" s="136"/>
      <c r="YU557" s="136"/>
      <c r="YV557" s="136"/>
      <c r="YW557" s="136"/>
      <c r="YX557" s="136"/>
      <c r="YY557" s="136"/>
      <c r="YZ557" s="136"/>
      <c r="ZA557" s="136"/>
      <c r="ZB557" s="136"/>
      <c r="ZC557" s="136"/>
      <c r="ZD557" s="136"/>
      <c r="ZE557" s="136"/>
      <c r="ZF557" s="136"/>
      <c r="ZG557" s="136"/>
      <c r="ZH557" s="136"/>
      <c r="ZI557" s="136"/>
      <c r="ZJ557" s="136"/>
      <c r="ZK557" s="136"/>
      <c r="ZL557" s="136"/>
      <c r="ZM557" s="136"/>
      <c r="ZN557" s="136"/>
      <c r="ZO557" s="136"/>
      <c r="ZP557" s="136"/>
      <c r="ZQ557" s="136"/>
      <c r="ZR557" s="136"/>
      <c r="ZS557" s="136"/>
      <c r="ZT557" s="136"/>
      <c r="ZU557" s="136"/>
      <c r="ZV557" s="136"/>
      <c r="ZW557" s="136"/>
      <c r="ZX557" s="136"/>
      <c r="ZY557" s="136"/>
      <c r="ZZ557" s="136"/>
      <c r="AAA557" s="136"/>
      <c r="AAB557" s="136"/>
      <c r="AAC557" s="136"/>
      <c r="AAD557" s="136"/>
      <c r="AAE557" s="136"/>
      <c r="AAF557" s="136"/>
      <c r="AAG557" s="136"/>
      <c r="AAH557" s="136"/>
      <c r="AAI557" s="136"/>
      <c r="AAJ557" s="136"/>
      <c r="AAK557" s="136"/>
      <c r="AAL557" s="136"/>
      <c r="AAM557" s="136"/>
      <c r="AAN557" s="136"/>
      <c r="AAO557" s="136"/>
      <c r="AAP557" s="136"/>
      <c r="AAQ557" s="136"/>
      <c r="AAR557" s="136"/>
      <c r="AAS557" s="136"/>
      <c r="AAT557" s="136"/>
      <c r="AAU557" s="136"/>
      <c r="AAV557" s="136"/>
      <c r="AAW557" s="136"/>
      <c r="AAX557" s="136"/>
      <c r="AAY557" s="136"/>
      <c r="AAZ557" s="136"/>
      <c r="ABA557" s="136"/>
      <c r="ABB557" s="136"/>
      <c r="ABC557" s="136"/>
      <c r="ABD557" s="136"/>
      <c r="ABE557" s="136"/>
      <c r="ABF557" s="136"/>
      <c r="ABG557" s="136"/>
      <c r="ABH557" s="136"/>
      <c r="ABI557" s="136"/>
      <c r="ABJ557" s="136"/>
      <c r="ABK557" s="136"/>
      <c r="ABL557" s="136"/>
      <c r="ABM557" s="136"/>
      <c r="ABN557" s="136"/>
      <c r="ABO557" s="136"/>
      <c r="ABP557" s="136"/>
      <c r="ABQ557" s="136"/>
      <c r="ABR557" s="136"/>
      <c r="ABS557" s="136"/>
      <c r="ABT557" s="136"/>
      <c r="ABU557" s="136"/>
      <c r="ABV557" s="136"/>
      <c r="ABW557" s="136"/>
      <c r="ABX557" s="136"/>
      <c r="ABY557" s="136"/>
      <c r="ABZ557" s="136"/>
      <c r="ACA557" s="136"/>
      <c r="ACB557" s="136"/>
      <c r="ACC557" s="136"/>
      <c r="ACD557" s="136"/>
      <c r="ACE557" s="136"/>
      <c r="ACF557" s="136"/>
      <c r="ACG557" s="136"/>
      <c r="ACH557" s="136"/>
      <c r="ACI557" s="136"/>
      <c r="ACJ557" s="136"/>
      <c r="ACK557" s="136"/>
      <c r="ACL557" s="136"/>
      <c r="ACM557" s="136"/>
      <c r="ACN557" s="136"/>
      <c r="ACO557" s="136"/>
      <c r="ACP557" s="136"/>
      <c r="ACQ557" s="136"/>
      <c r="ACR557" s="136"/>
      <c r="ACS557" s="136"/>
      <c r="ACT557" s="136"/>
      <c r="ACU557" s="136"/>
      <c r="ACV557" s="136"/>
      <c r="ACW557" s="136"/>
      <c r="ACX557" s="136"/>
      <c r="ACY557" s="136"/>
      <c r="ACZ557" s="136"/>
      <c r="ADA557" s="136"/>
      <c r="ADB557" s="136"/>
      <c r="ADC557" s="136"/>
      <c r="ADD557" s="136"/>
      <c r="ADE557" s="136"/>
      <c r="ADF557" s="136"/>
      <c r="ADG557" s="136"/>
      <c r="ADH557" s="136"/>
      <c r="ADI557" s="136"/>
      <c r="ADJ557" s="136"/>
      <c r="ADK557" s="136"/>
      <c r="ADL557" s="136"/>
      <c r="ADM557" s="136"/>
      <c r="ADN557" s="136"/>
      <c r="ADO557" s="136"/>
      <c r="ADP557" s="136"/>
      <c r="ADQ557" s="136"/>
      <c r="ADR557" s="136"/>
      <c r="ADS557" s="136"/>
      <c r="ADT557" s="136"/>
      <c r="ADU557" s="136"/>
      <c r="ADV557" s="136"/>
      <c r="ADW557" s="136"/>
      <c r="ADX557" s="136"/>
      <c r="ADY557" s="136"/>
      <c r="ADZ557" s="136"/>
      <c r="AEA557" s="136"/>
      <c r="AEB557" s="136"/>
      <c r="AEC557" s="136"/>
      <c r="AED557" s="136"/>
      <c r="AEE557" s="136"/>
      <c r="AEF557" s="136"/>
      <c r="AEG557" s="136"/>
      <c r="AEH557" s="136"/>
      <c r="AEI557" s="136"/>
      <c r="AEJ557" s="136"/>
      <c r="AEK557" s="136"/>
      <c r="AEL557" s="136"/>
      <c r="AEM557" s="136"/>
      <c r="AEN557" s="136"/>
      <c r="AEO557" s="136"/>
      <c r="AEP557" s="136"/>
      <c r="AEQ557" s="136"/>
      <c r="AER557" s="136"/>
      <c r="AES557" s="136"/>
      <c r="AET557" s="136"/>
      <c r="AEU557" s="136"/>
      <c r="AEV557" s="136"/>
      <c r="AEW557" s="136"/>
      <c r="AEX557" s="136"/>
      <c r="AEY557" s="136"/>
      <c r="AEZ557" s="136"/>
      <c r="AFA557" s="136"/>
      <c r="AFB557" s="136"/>
      <c r="AFC557" s="136"/>
      <c r="AFD557" s="136"/>
      <c r="AFE557" s="136"/>
      <c r="AFF557" s="136"/>
      <c r="AFG557" s="136"/>
      <c r="AFH557" s="136"/>
      <c r="AFI557" s="136"/>
      <c r="AFJ557" s="136"/>
      <c r="AFK557" s="136"/>
      <c r="AFL557" s="136"/>
      <c r="AFM557" s="136"/>
      <c r="AFN557" s="136"/>
      <c r="AFO557" s="136"/>
      <c r="AFP557" s="136"/>
      <c r="AFQ557" s="136"/>
      <c r="AFR557" s="136"/>
      <c r="AFS557" s="136"/>
      <c r="AFT557" s="136"/>
      <c r="AFU557" s="136"/>
      <c r="AFV557" s="136"/>
      <c r="AFW557" s="136"/>
      <c r="AFX557" s="136"/>
      <c r="AFY557" s="136"/>
      <c r="AFZ557" s="136"/>
      <c r="AGA557" s="136"/>
      <c r="AGB557" s="136"/>
      <c r="AGC557" s="136"/>
      <c r="AGD557" s="136"/>
      <c r="AGE557" s="136"/>
      <c r="AGF557" s="136"/>
      <c r="AGG557" s="136"/>
      <c r="AGH557" s="136"/>
      <c r="AGI557" s="136"/>
      <c r="AGJ557" s="136"/>
      <c r="AGK557" s="136"/>
      <c r="AGL557" s="136"/>
      <c r="AGM557" s="136"/>
      <c r="AGN557" s="136"/>
      <c r="AGO557" s="136"/>
      <c r="AGP557" s="136"/>
      <c r="AGQ557" s="136"/>
      <c r="AGR557" s="136"/>
      <c r="AGS557" s="136"/>
      <c r="AGT557" s="136"/>
      <c r="AGU557" s="136"/>
      <c r="AGV557" s="136"/>
      <c r="AGW557" s="136"/>
      <c r="AGX557" s="136"/>
      <c r="AGY557" s="136"/>
      <c r="AGZ557" s="136"/>
      <c r="AHA557" s="136"/>
      <c r="AHB557" s="136"/>
      <c r="AHC557" s="136"/>
      <c r="AHD557" s="136"/>
      <c r="AHE557" s="136"/>
      <c r="AHF557" s="136"/>
      <c r="AHG557" s="136"/>
      <c r="AHH557" s="136"/>
      <c r="AHI557" s="136"/>
      <c r="AHJ557" s="136"/>
      <c r="AHK557" s="136"/>
      <c r="AHL557" s="136"/>
      <c r="AHM557" s="136"/>
      <c r="AHN557" s="136"/>
      <c r="AHO557" s="136"/>
      <c r="AHP557" s="136"/>
      <c r="AHQ557" s="136"/>
      <c r="AHR557" s="136"/>
      <c r="AHS557" s="136"/>
      <c r="AHT557" s="136"/>
      <c r="AHU557" s="136"/>
      <c r="AHV557" s="136"/>
      <c r="AHW557" s="136"/>
      <c r="AHX557" s="136"/>
      <c r="AHY557" s="136"/>
      <c r="AHZ557" s="136"/>
      <c r="AIA557" s="136"/>
      <c r="AIB557" s="136"/>
      <c r="AIC557" s="136"/>
      <c r="AID557" s="136"/>
      <c r="AIE557" s="136"/>
      <c r="AIF557" s="136"/>
      <c r="AIG557" s="136"/>
      <c r="AIH557" s="136"/>
      <c r="AII557" s="136"/>
      <c r="AIJ557" s="136"/>
      <c r="AIK557" s="136"/>
      <c r="AIL557" s="136"/>
      <c r="AIM557" s="136"/>
      <c r="AIN557" s="136"/>
      <c r="AIO557" s="136"/>
      <c r="AIP557" s="136"/>
      <c r="AIQ557" s="136"/>
      <c r="AIR557" s="136"/>
      <c r="AIS557" s="136"/>
      <c r="AIT557" s="136"/>
      <c r="AIU557" s="136"/>
      <c r="AIV557" s="136"/>
      <c r="AIW557" s="136"/>
      <c r="AIX557" s="136"/>
      <c r="AIY557" s="136"/>
      <c r="AIZ557" s="136"/>
      <c r="AJA557" s="136"/>
      <c r="AJB557" s="136"/>
      <c r="AJC557" s="136"/>
      <c r="AJD557" s="136"/>
      <c r="AJE557" s="136"/>
      <c r="AJF557" s="136"/>
      <c r="AJG557" s="136"/>
      <c r="AJH557" s="136"/>
      <c r="AJI557" s="136"/>
      <c r="AJJ557" s="136"/>
      <c r="AJK557" s="136"/>
      <c r="AJL557" s="136"/>
      <c r="AJM557" s="136"/>
      <c r="AJN557" s="136"/>
      <c r="AJO557" s="136"/>
      <c r="AJP557" s="136"/>
      <c r="AJQ557" s="136"/>
      <c r="AJR557" s="136"/>
      <c r="AJS557" s="136"/>
      <c r="AJT557" s="136"/>
      <c r="AJU557" s="136"/>
      <c r="AJV557" s="136"/>
      <c r="AJW557" s="136"/>
      <c r="AJX557" s="136"/>
      <c r="AJY557" s="136"/>
      <c r="AJZ557" s="136"/>
      <c r="AKA557" s="136"/>
      <c r="AKB557" s="136"/>
      <c r="AKC557" s="136"/>
      <c r="AKD557" s="136"/>
      <c r="AKE557" s="136"/>
      <c r="AKF557" s="136"/>
      <c r="AKG557" s="136"/>
      <c r="AKH557" s="136"/>
      <c r="AKI557" s="136"/>
      <c r="AKJ557" s="136"/>
      <c r="AKK557" s="136"/>
      <c r="AKL557" s="136"/>
      <c r="AKM557" s="136"/>
      <c r="AKN557" s="136"/>
      <c r="AKO557" s="136"/>
      <c r="AKP557" s="136"/>
      <c r="AKQ557" s="136"/>
      <c r="AKR557" s="136"/>
      <c r="AKS557" s="136"/>
      <c r="AKT557" s="136"/>
      <c r="AKU557" s="136"/>
      <c r="AKV557" s="136"/>
      <c r="AKW557" s="136"/>
      <c r="AKX557" s="136"/>
      <c r="AKY557" s="136"/>
      <c r="AKZ557" s="136"/>
      <c r="ALA557" s="136"/>
      <c r="ALB557" s="136"/>
      <c r="ALC557" s="136"/>
      <c r="ALD557" s="136"/>
      <c r="ALE557" s="136"/>
      <c r="ALF557" s="136"/>
      <c r="ALG557" s="136"/>
      <c r="ALH557" s="136"/>
      <c r="ALI557" s="136"/>
      <c r="ALJ557" s="136"/>
      <c r="ALK557" s="136"/>
      <c r="ALL557" s="136"/>
      <c r="ALM557" s="136"/>
      <c r="ALN557" s="136"/>
      <c r="ALO557" s="136"/>
      <c r="ALP557" s="136"/>
      <c r="ALQ557" s="136"/>
      <c r="ALR557" s="136"/>
      <c r="ALS557" s="136"/>
      <c r="ALT557" s="136"/>
      <c r="ALU557" s="136"/>
      <c r="ALV557" s="136"/>
      <c r="ALW557" s="136"/>
      <c r="ALX557" s="136"/>
      <c r="ALY557" s="136"/>
      <c r="ALZ557" s="136"/>
      <c r="AMA557" s="136"/>
      <c r="AMB557" s="136"/>
      <c r="AMC557" s="136"/>
      <c r="AMD557" s="136"/>
      <c r="AME557" s="136"/>
      <c r="AMF557" s="136"/>
      <c r="AMG557" s="136"/>
      <c r="AMH557" s="136"/>
      <c r="AMI557" s="136"/>
    </row>
    <row r="558" spans="1:1023" ht="60" x14ac:dyDescent="0.25">
      <c r="A558" s="261" t="s">
        <v>6065</v>
      </c>
      <c r="B558" s="193">
        <v>558</v>
      </c>
      <c r="C558" s="261" t="s">
        <v>26203</v>
      </c>
      <c r="D558" s="214" t="s">
        <v>6311</v>
      </c>
      <c r="E558" s="136"/>
      <c r="F558" s="238">
        <v>4</v>
      </c>
      <c r="G558" s="214"/>
      <c r="H558" s="209">
        <v>3</v>
      </c>
      <c r="I558" s="367"/>
      <c r="K558" s="409">
        <v>1</v>
      </c>
      <c r="L558" s="409">
        <v>1</v>
      </c>
      <c r="N558" s="161"/>
      <c r="O558" s="413"/>
      <c r="P558" s="409">
        <v>2</v>
      </c>
      <c r="R558" s="161" t="s">
        <v>770</v>
      </c>
      <c r="S558" s="161"/>
      <c r="T558" s="161"/>
      <c r="U558" s="414"/>
      <c r="V558" s="256">
        <f>IF(O558=1,10,100)</f>
        <v>100</v>
      </c>
      <c r="W558" s="256">
        <f>IF(O558=1,1,IF(O558=2,10,100))</f>
        <v>100</v>
      </c>
      <c r="X558" s="256">
        <f>IF(O558=3,20,100)</f>
        <v>100</v>
      </c>
      <c r="Y558" s="256">
        <f>IF(P558=1,10,100)</f>
        <v>100</v>
      </c>
      <c r="Z558" s="256">
        <f>IF(P558=1,1,IF(P558=2,10,100))</f>
        <v>10</v>
      </c>
      <c r="AA558" s="257">
        <f>IF(OR(EXACT(Q558,"1A"),EXACT(Q558,"1B")),0.1,IF(Q558=2,1,100))</f>
        <v>100</v>
      </c>
      <c r="AB558" s="257">
        <f>IF(OR(EXACT(R558,"1A"),EXACT(R558,"1B")),0.1,IF(R558=2,1,100))</f>
        <v>0.1</v>
      </c>
      <c r="AC558" s="257">
        <f>IF(OR(EXACT(S558,"1A"),EXACT(S558,"1B")),0.3,IF(S558=2,3,100))</f>
        <v>100</v>
      </c>
      <c r="AD558" s="136"/>
      <c r="AE558" s="262"/>
      <c r="AF558" s="249">
        <f>IF(OR(OR(EXACT(J558,"1A"),EXACT(J558,"1B"),EXACT(J558,"1C")),K558=1),1,IF(K558=2,10,100))</f>
        <v>1</v>
      </c>
      <c r="AG558" s="249">
        <f>IF(OR(EXACT(J558,"1A"),EXACT(J558,"1B"),EXACT(J558,"1C")),1,IF(J558=2,10,100))</f>
        <v>100</v>
      </c>
      <c r="AH558" s="249">
        <f>IF(OR(EXACT(J558,"1A"),EXACT(J558,"1B"),EXACT(J558,"1C"),K558=1),3,100)</f>
        <v>3</v>
      </c>
      <c r="AI558" s="249">
        <f>IF(OR(EXACT(J558,"1A"),EXACT(J558,"1B"),EXACT(J558,"1C")),5,100)</f>
        <v>100</v>
      </c>
      <c r="AJ558" s="281"/>
      <c r="AK558" s="136"/>
      <c r="AL558" s="222"/>
      <c r="AM558" s="251"/>
      <c r="AN558" s="136"/>
      <c r="AO558" s="136"/>
      <c r="AQ558" s="199" t="s">
        <v>26204</v>
      </c>
      <c r="AS558" s="136"/>
      <c r="AT558" s="136"/>
      <c r="AU558" s="136"/>
      <c r="AV558" s="136"/>
      <c r="AW558" s="136"/>
      <c r="AX558" s="136"/>
      <c r="AY558" s="136"/>
      <c r="AZ558" s="136"/>
      <c r="BA558" s="136"/>
      <c r="BB558" s="136"/>
      <c r="BC558" s="136"/>
      <c r="BD558" s="136"/>
      <c r="BE558" s="136"/>
      <c r="BF558" s="136"/>
      <c r="BG558" s="136"/>
      <c r="BH558" s="136"/>
      <c r="BI558" s="136"/>
      <c r="BJ558" s="136"/>
      <c r="BK558" s="136"/>
      <c r="BL558" s="136"/>
      <c r="BM558" s="136"/>
      <c r="BN558" s="136"/>
      <c r="BO558" s="136"/>
      <c r="BP558" s="136"/>
      <c r="BQ558" s="136"/>
      <c r="BR558" s="136"/>
      <c r="BS558" s="136"/>
      <c r="BT558" s="136"/>
      <c r="BU558" s="136"/>
      <c r="BV558" s="136"/>
      <c r="BW558" s="136"/>
      <c r="BX558" s="136"/>
      <c r="BY558" s="136"/>
      <c r="BZ558" s="136"/>
      <c r="CA558" s="136"/>
      <c r="CB558" s="136"/>
      <c r="CC558" s="136"/>
      <c r="CD558" s="136"/>
      <c r="CE558" s="136"/>
      <c r="CF558" s="136"/>
      <c r="CG558" s="136"/>
      <c r="CH558" s="136"/>
      <c r="CI558" s="136"/>
      <c r="CJ558" s="136"/>
      <c r="CK558" s="136"/>
      <c r="CL558" s="136"/>
      <c r="CM558" s="136"/>
      <c r="CN558" s="136"/>
      <c r="CO558" s="136"/>
      <c r="CP558" s="136"/>
      <c r="CQ558" s="136"/>
      <c r="CR558" s="136"/>
      <c r="CS558" s="136"/>
      <c r="CT558" s="136"/>
      <c r="CU558" s="136"/>
      <c r="CV558" s="136"/>
      <c r="CW558" s="136"/>
      <c r="CX558" s="136"/>
      <c r="CY558" s="136"/>
      <c r="CZ558" s="136"/>
      <c r="DA558" s="136"/>
      <c r="DB558" s="136"/>
      <c r="DC558" s="136"/>
      <c r="DD558" s="136"/>
      <c r="DE558" s="136"/>
      <c r="DF558" s="136"/>
      <c r="DG558" s="136"/>
      <c r="DH558" s="136"/>
      <c r="DI558" s="136"/>
      <c r="DJ558" s="136"/>
      <c r="DK558" s="136"/>
      <c r="DL558" s="136"/>
      <c r="DM558" s="136"/>
      <c r="DN558" s="136"/>
      <c r="DO558" s="136"/>
      <c r="DP558" s="136"/>
      <c r="DQ558" s="136"/>
      <c r="DR558" s="136"/>
      <c r="DS558" s="136"/>
      <c r="DT558" s="136"/>
      <c r="DU558" s="136"/>
      <c r="DV558" s="136"/>
      <c r="DW558" s="136"/>
      <c r="DX558" s="136"/>
      <c r="DY558" s="136"/>
      <c r="DZ558" s="136"/>
      <c r="EA558" s="136"/>
      <c r="EB558" s="136"/>
      <c r="EC558" s="136"/>
      <c r="ED558" s="136"/>
      <c r="EE558" s="136"/>
      <c r="EF558" s="136"/>
      <c r="EG558" s="136"/>
      <c r="EH558" s="136"/>
      <c r="EI558" s="136"/>
      <c r="EJ558" s="136"/>
      <c r="EK558" s="136"/>
      <c r="EL558" s="136"/>
      <c r="EM558" s="136"/>
      <c r="EN558" s="136"/>
      <c r="EO558" s="136"/>
      <c r="EP558" s="136"/>
      <c r="EQ558" s="136"/>
      <c r="ER558" s="136"/>
      <c r="ES558" s="136"/>
      <c r="ET558" s="136"/>
      <c r="EU558" s="136"/>
      <c r="EV558" s="136"/>
      <c r="EW558" s="136"/>
      <c r="EX558" s="136"/>
      <c r="EY558" s="136"/>
      <c r="EZ558" s="136"/>
      <c r="FA558" s="136"/>
      <c r="FB558" s="136"/>
      <c r="FC558" s="136"/>
      <c r="FD558" s="136"/>
      <c r="FE558" s="136"/>
      <c r="FF558" s="136"/>
      <c r="FG558" s="136"/>
      <c r="FH558" s="136"/>
      <c r="FI558" s="136"/>
      <c r="FJ558" s="136"/>
      <c r="FK558" s="136"/>
      <c r="FL558" s="136"/>
      <c r="FM558" s="136"/>
      <c r="FN558" s="136"/>
      <c r="FO558" s="136"/>
      <c r="FP558" s="136"/>
      <c r="FQ558" s="136"/>
      <c r="FR558" s="136"/>
      <c r="FS558" s="136"/>
      <c r="FT558" s="136"/>
      <c r="FU558" s="136"/>
      <c r="FV558" s="136"/>
      <c r="FW558" s="136"/>
      <c r="FX558" s="136"/>
      <c r="FY558" s="136"/>
      <c r="FZ558" s="136"/>
      <c r="GA558" s="136"/>
      <c r="GB558" s="136"/>
      <c r="GC558" s="136"/>
      <c r="GD558" s="136"/>
      <c r="GE558" s="136"/>
      <c r="GF558" s="136"/>
      <c r="GG558" s="136"/>
      <c r="GH558" s="136"/>
      <c r="GI558" s="136"/>
      <c r="GJ558" s="136"/>
      <c r="GK558" s="136"/>
      <c r="GL558" s="136"/>
      <c r="GM558" s="136"/>
      <c r="GN558" s="136"/>
      <c r="GO558" s="136"/>
      <c r="GP558" s="136"/>
      <c r="GQ558" s="136"/>
      <c r="GR558" s="136"/>
      <c r="GS558" s="136"/>
      <c r="GT558" s="136"/>
      <c r="GU558" s="136"/>
      <c r="GV558" s="136"/>
      <c r="GW558" s="136"/>
      <c r="GX558" s="136"/>
      <c r="GY558" s="136"/>
      <c r="GZ558" s="136"/>
      <c r="HA558" s="136"/>
      <c r="HB558" s="136"/>
      <c r="HC558" s="136"/>
      <c r="HD558" s="136"/>
      <c r="HE558" s="136"/>
      <c r="HF558" s="136"/>
      <c r="HG558" s="136"/>
      <c r="HH558" s="136"/>
      <c r="HI558" s="136"/>
      <c r="HJ558" s="136"/>
      <c r="HK558" s="136"/>
      <c r="HL558" s="136"/>
      <c r="HM558" s="136"/>
      <c r="HN558" s="136"/>
      <c r="HO558" s="136"/>
      <c r="HP558" s="136"/>
      <c r="HQ558" s="136"/>
      <c r="HR558" s="136"/>
      <c r="HS558" s="136"/>
      <c r="HT558" s="136"/>
      <c r="HU558" s="136"/>
      <c r="HV558" s="136"/>
      <c r="HW558" s="136"/>
      <c r="HX558" s="136"/>
      <c r="HY558" s="136"/>
      <c r="HZ558" s="136"/>
      <c r="IA558" s="136"/>
      <c r="IB558" s="136"/>
      <c r="IC558" s="136"/>
      <c r="ID558" s="136"/>
      <c r="IE558" s="136"/>
      <c r="IF558" s="136"/>
      <c r="IG558" s="136"/>
      <c r="IH558" s="136"/>
      <c r="II558" s="136"/>
      <c r="IJ558" s="136"/>
      <c r="IK558" s="136"/>
      <c r="IL558" s="136"/>
      <c r="IM558" s="136"/>
      <c r="IN558" s="136"/>
      <c r="IO558" s="136"/>
      <c r="IP558" s="136"/>
      <c r="IQ558" s="136"/>
      <c r="IR558" s="136"/>
      <c r="IS558" s="136"/>
      <c r="IT558" s="136"/>
      <c r="IU558" s="136"/>
      <c r="IV558" s="136"/>
      <c r="IW558" s="136"/>
      <c r="IX558" s="136"/>
      <c r="IY558" s="136"/>
      <c r="IZ558" s="136"/>
      <c r="JA558" s="136"/>
      <c r="JB558" s="136"/>
      <c r="JC558" s="136"/>
      <c r="JD558" s="136"/>
      <c r="JE558" s="136"/>
      <c r="JF558" s="136"/>
      <c r="JG558" s="136"/>
      <c r="JH558" s="136"/>
      <c r="JI558" s="136"/>
      <c r="JJ558" s="136"/>
      <c r="JK558" s="136"/>
      <c r="JL558" s="136"/>
      <c r="JM558" s="136"/>
      <c r="JN558" s="136"/>
      <c r="JO558" s="136"/>
      <c r="JP558" s="136"/>
      <c r="JQ558" s="136"/>
      <c r="JR558" s="136"/>
      <c r="JS558" s="136"/>
      <c r="JT558" s="136"/>
      <c r="JU558" s="136"/>
      <c r="JV558" s="136"/>
      <c r="JW558" s="136"/>
      <c r="JX558" s="136"/>
      <c r="JY558" s="136"/>
      <c r="JZ558" s="136"/>
      <c r="KA558" s="136"/>
      <c r="KB558" s="136"/>
      <c r="KC558" s="136"/>
      <c r="KD558" s="136"/>
      <c r="KE558" s="136"/>
      <c r="KF558" s="136"/>
      <c r="KG558" s="136"/>
      <c r="KH558" s="136"/>
      <c r="KI558" s="136"/>
      <c r="KJ558" s="136"/>
      <c r="KK558" s="136"/>
      <c r="KL558" s="136"/>
      <c r="KM558" s="136"/>
      <c r="KN558" s="136"/>
      <c r="KO558" s="136"/>
      <c r="KP558" s="136"/>
      <c r="KQ558" s="136"/>
      <c r="KR558" s="136"/>
      <c r="KS558" s="136"/>
      <c r="KT558" s="136"/>
      <c r="KU558" s="136"/>
      <c r="KV558" s="136"/>
      <c r="KW558" s="136"/>
      <c r="KX558" s="136"/>
      <c r="KY558" s="136"/>
      <c r="KZ558" s="136"/>
      <c r="LA558" s="136"/>
      <c r="LB558" s="136"/>
      <c r="LC558" s="136"/>
      <c r="LD558" s="136"/>
      <c r="LE558" s="136"/>
      <c r="LF558" s="136"/>
      <c r="LG558" s="136"/>
      <c r="LH558" s="136"/>
      <c r="LI558" s="136"/>
      <c r="LJ558" s="136"/>
      <c r="LK558" s="136"/>
      <c r="LL558" s="136"/>
      <c r="LM558" s="136"/>
      <c r="LN558" s="136"/>
      <c r="LO558" s="136"/>
      <c r="LP558" s="136"/>
      <c r="LQ558" s="136"/>
      <c r="LR558" s="136"/>
      <c r="LS558" s="136"/>
      <c r="LT558" s="136"/>
      <c r="LU558" s="136"/>
      <c r="LV558" s="136"/>
      <c r="LW558" s="136"/>
      <c r="LX558" s="136"/>
      <c r="LY558" s="136"/>
      <c r="LZ558" s="136"/>
      <c r="MA558" s="136"/>
      <c r="MB558" s="136"/>
      <c r="MC558" s="136"/>
      <c r="MD558" s="136"/>
      <c r="ME558" s="136"/>
      <c r="MF558" s="136"/>
      <c r="MG558" s="136"/>
      <c r="MH558" s="136"/>
      <c r="MI558" s="136"/>
      <c r="MJ558" s="136"/>
      <c r="MK558" s="136"/>
      <c r="ML558" s="136"/>
      <c r="MM558" s="136"/>
      <c r="MN558" s="136"/>
      <c r="MO558" s="136"/>
      <c r="MP558" s="136"/>
      <c r="MQ558" s="136"/>
      <c r="MR558" s="136"/>
      <c r="MS558" s="136"/>
      <c r="MT558" s="136"/>
      <c r="MU558" s="136"/>
      <c r="MV558" s="136"/>
      <c r="MW558" s="136"/>
      <c r="MX558" s="136"/>
      <c r="MY558" s="136"/>
      <c r="MZ558" s="136"/>
      <c r="NA558" s="136"/>
      <c r="NB558" s="136"/>
      <c r="NC558" s="136"/>
      <c r="ND558" s="136"/>
      <c r="NE558" s="136"/>
      <c r="NF558" s="136"/>
      <c r="NG558" s="136"/>
      <c r="NH558" s="136"/>
      <c r="NI558" s="136"/>
      <c r="NJ558" s="136"/>
      <c r="NK558" s="136"/>
      <c r="NL558" s="136"/>
      <c r="NM558" s="136"/>
      <c r="NN558" s="136"/>
      <c r="NO558" s="136"/>
      <c r="NP558" s="136"/>
      <c r="NQ558" s="136"/>
      <c r="NR558" s="136"/>
      <c r="NS558" s="136"/>
      <c r="NT558" s="136"/>
      <c r="NU558" s="136"/>
      <c r="NV558" s="136"/>
      <c r="NW558" s="136"/>
      <c r="NX558" s="136"/>
      <c r="NY558" s="136"/>
      <c r="NZ558" s="136"/>
      <c r="OA558" s="136"/>
      <c r="OB558" s="136"/>
      <c r="OC558" s="136"/>
      <c r="OD558" s="136"/>
      <c r="OE558" s="136"/>
      <c r="OF558" s="136"/>
      <c r="OG558" s="136"/>
      <c r="OH558" s="136"/>
      <c r="OI558" s="136"/>
      <c r="OJ558" s="136"/>
      <c r="OK558" s="136"/>
      <c r="OL558" s="136"/>
      <c r="OM558" s="136"/>
      <c r="ON558" s="136"/>
      <c r="OO558" s="136"/>
      <c r="OP558" s="136"/>
      <c r="OQ558" s="136"/>
      <c r="OR558" s="136"/>
      <c r="OS558" s="136"/>
      <c r="OT558" s="136"/>
      <c r="OU558" s="136"/>
      <c r="OV558" s="136"/>
      <c r="OW558" s="136"/>
      <c r="OX558" s="136"/>
      <c r="OY558" s="136"/>
      <c r="OZ558" s="136"/>
      <c r="PA558" s="136"/>
      <c r="PB558" s="136"/>
      <c r="PC558" s="136"/>
      <c r="PD558" s="136"/>
      <c r="PE558" s="136"/>
      <c r="PF558" s="136"/>
      <c r="PG558" s="136"/>
      <c r="PH558" s="136"/>
      <c r="PI558" s="136"/>
      <c r="PJ558" s="136"/>
      <c r="PK558" s="136"/>
      <c r="PL558" s="136"/>
      <c r="PM558" s="136"/>
      <c r="PN558" s="136"/>
      <c r="PO558" s="136"/>
      <c r="PP558" s="136"/>
      <c r="PQ558" s="136"/>
      <c r="PR558" s="136"/>
      <c r="PS558" s="136"/>
      <c r="PT558" s="136"/>
      <c r="PU558" s="136"/>
      <c r="PV558" s="136"/>
      <c r="PW558" s="136"/>
      <c r="PX558" s="136"/>
      <c r="PY558" s="136"/>
      <c r="PZ558" s="136"/>
      <c r="QA558" s="136"/>
      <c r="QB558" s="136"/>
      <c r="QC558" s="136"/>
      <c r="QD558" s="136"/>
      <c r="QE558" s="136"/>
      <c r="QF558" s="136"/>
      <c r="QG558" s="136"/>
      <c r="QH558" s="136"/>
      <c r="QI558" s="136"/>
      <c r="QJ558" s="136"/>
      <c r="QK558" s="136"/>
      <c r="QL558" s="136"/>
      <c r="QM558" s="136"/>
      <c r="QN558" s="136"/>
      <c r="QO558" s="136"/>
      <c r="QP558" s="136"/>
      <c r="QQ558" s="136"/>
      <c r="QR558" s="136"/>
      <c r="QS558" s="136"/>
      <c r="QT558" s="136"/>
      <c r="QU558" s="136"/>
      <c r="QV558" s="136"/>
      <c r="QW558" s="136"/>
      <c r="QX558" s="136"/>
      <c r="QY558" s="136"/>
      <c r="QZ558" s="136"/>
      <c r="RA558" s="136"/>
      <c r="RB558" s="136"/>
      <c r="RC558" s="136"/>
      <c r="RD558" s="136"/>
      <c r="RE558" s="136"/>
      <c r="RF558" s="136"/>
      <c r="RG558" s="136"/>
      <c r="RH558" s="136"/>
      <c r="RI558" s="136"/>
      <c r="RJ558" s="136"/>
      <c r="RK558" s="136"/>
      <c r="RL558" s="136"/>
      <c r="RM558" s="136"/>
      <c r="RN558" s="136"/>
      <c r="RO558" s="136"/>
      <c r="RP558" s="136"/>
      <c r="RQ558" s="136"/>
      <c r="RR558" s="136"/>
      <c r="RS558" s="136"/>
      <c r="RT558" s="136"/>
      <c r="RU558" s="136"/>
      <c r="RV558" s="136"/>
      <c r="RW558" s="136"/>
      <c r="RX558" s="136"/>
      <c r="RY558" s="136"/>
      <c r="RZ558" s="136"/>
      <c r="SA558" s="136"/>
      <c r="SB558" s="136"/>
      <c r="SC558" s="136"/>
      <c r="SD558" s="136"/>
      <c r="SE558" s="136"/>
      <c r="SF558" s="136"/>
      <c r="SG558" s="136"/>
      <c r="SH558" s="136"/>
      <c r="SI558" s="136"/>
      <c r="SJ558" s="136"/>
      <c r="SK558" s="136"/>
      <c r="SL558" s="136"/>
      <c r="SM558" s="136"/>
      <c r="SN558" s="136"/>
      <c r="SO558" s="136"/>
      <c r="SP558" s="136"/>
      <c r="SQ558" s="136"/>
      <c r="SR558" s="136"/>
      <c r="SS558" s="136"/>
      <c r="ST558" s="136"/>
      <c r="SU558" s="136"/>
      <c r="SV558" s="136"/>
      <c r="SW558" s="136"/>
      <c r="SX558" s="136"/>
      <c r="SY558" s="136"/>
      <c r="SZ558" s="136"/>
      <c r="TA558" s="136"/>
      <c r="TB558" s="136"/>
      <c r="TC558" s="136"/>
      <c r="TD558" s="136"/>
      <c r="TE558" s="136"/>
      <c r="TF558" s="136"/>
      <c r="TG558" s="136"/>
      <c r="TH558" s="136"/>
      <c r="TI558" s="136"/>
      <c r="TJ558" s="136"/>
      <c r="TK558" s="136"/>
      <c r="TL558" s="136"/>
      <c r="TM558" s="136"/>
      <c r="TN558" s="136"/>
      <c r="TO558" s="136"/>
      <c r="TP558" s="136"/>
      <c r="TQ558" s="136"/>
      <c r="TR558" s="136"/>
      <c r="TS558" s="136"/>
      <c r="TT558" s="136"/>
      <c r="TU558" s="136"/>
      <c r="TV558" s="136"/>
      <c r="TW558" s="136"/>
      <c r="TX558" s="136"/>
      <c r="TY558" s="136"/>
      <c r="TZ558" s="136"/>
      <c r="UA558" s="136"/>
      <c r="UB558" s="136"/>
      <c r="UC558" s="136"/>
      <c r="UD558" s="136"/>
      <c r="UE558" s="136"/>
      <c r="UF558" s="136"/>
      <c r="UG558" s="136"/>
      <c r="UH558" s="136"/>
      <c r="UI558" s="136"/>
      <c r="UJ558" s="136"/>
      <c r="UK558" s="136"/>
      <c r="UL558" s="136"/>
      <c r="UM558" s="136"/>
      <c r="UN558" s="136"/>
      <c r="UO558" s="136"/>
      <c r="UP558" s="136"/>
      <c r="UQ558" s="136"/>
      <c r="UR558" s="136"/>
      <c r="US558" s="136"/>
      <c r="UT558" s="136"/>
      <c r="UU558" s="136"/>
      <c r="UV558" s="136"/>
      <c r="UW558" s="136"/>
      <c r="UX558" s="136"/>
      <c r="UY558" s="136"/>
      <c r="UZ558" s="136"/>
      <c r="VA558" s="136"/>
      <c r="VB558" s="136"/>
      <c r="VC558" s="136"/>
      <c r="VD558" s="136"/>
      <c r="VE558" s="136"/>
      <c r="VF558" s="136"/>
      <c r="VG558" s="136"/>
      <c r="VH558" s="136"/>
      <c r="VI558" s="136"/>
      <c r="VJ558" s="136"/>
      <c r="VK558" s="136"/>
      <c r="VL558" s="136"/>
      <c r="VM558" s="136"/>
      <c r="VN558" s="136"/>
      <c r="VO558" s="136"/>
      <c r="VP558" s="136"/>
      <c r="VQ558" s="136"/>
      <c r="VR558" s="136"/>
      <c r="VS558" s="136"/>
      <c r="VT558" s="136"/>
      <c r="VU558" s="136"/>
      <c r="VV558" s="136"/>
      <c r="VW558" s="136"/>
      <c r="VX558" s="136"/>
      <c r="VY558" s="136"/>
      <c r="VZ558" s="136"/>
      <c r="WA558" s="136"/>
      <c r="WB558" s="136"/>
      <c r="WC558" s="136"/>
      <c r="WD558" s="136"/>
      <c r="WE558" s="136"/>
      <c r="WF558" s="136"/>
      <c r="WG558" s="136"/>
      <c r="WH558" s="136"/>
      <c r="WI558" s="136"/>
      <c r="WJ558" s="136"/>
      <c r="WK558" s="136"/>
      <c r="WL558" s="136"/>
      <c r="WM558" s="136"/>
      <c r="WN558" s="136"/>
      <c r="WO558" s="136"/>
      <c r="WP558" s="136"/>
      <c r="WQ558" s="136"/>
      <c r="WR558" s="136"/>
      <c r="WS558" s="136"/>
      <c r="WT558" s="136"/>
      <c r="WU558" s="136"/>
      <c r="WV558" s="136"/>
      <c r="WW558" s="136"/>
      <c r="WX558" s="136"/>
      <c r="WY558" s="136"/>
      <c r="WZ558" s="136"/>
      <c r="XA558" s="136"/>
      <c r="XB558" s="136"/>
      <c r="XC558" s="136"/>
      <c r="XD558" s="136"/>
      <c r="XE558" s="136"/>
      <c r="XF558" s="136"/>
      <c r="XG558" s="136"/>
      <c r="XH558" s="136"/>
      <c r="XI558" s="136"/>
      <c r="XJ558" s="136"/>
      <c r="XK558" s="136"/>
      <c r="XL558" s="136"/>
      <c r="XM558" s="136"/>
      <c r="XN558" s="136"/>
      <c r="XO558" s="136"/>
      <c r="XP558" s="136"/>
      <c r="XQ558" s="136"/>
      <c r="XR558" s="136"/>
      <c r="XS558" s="136"/>
      <c r="XT558" s="136"/>
      <c r="XU558" s="136"/>
      <c r="XV558" s="136"/>
      <c r="XW558" s="136"/>
      <c r="XX558" s="136"/>
      <c r="XY558" s="136"/>
      <c r="XZ558" s="136"/>
      <c r="YA558" s="136"/>
      <c r="YB558" s="136"/>
      <c r="YC558" s="136"/>
      <c r="YD558" s="136"/>
      <c r="YE558" s="136"/>
      <c r="YF558" s="136"/>
      <c r="YG558" s="136"/>
      <c r="YH558" s="136"/>
      <c r="YI558" s="136"/>
      <c r="YJ558" s="136"/>
      <c r="YK558" s="136"/>
      <c r="YL558" s="136"/>
      <c r="YM558" s="136"/>
      <c r="YN558" s="136"/>
      <c r="YO558" s="136"/>
      <c r="YP558" s="136"/>
      <c r="YQ558" s="136"/>
      <c r="YR558" s="136"/>
      <c r="YS558" s="136"/>
      <c r="YT558" s="136"/>
      <c r="YU558" s="136"/>
      <c r="YV558" s="136"/>
      <c r="YW558" s="136"/>
      <c r="YX558" s="136"/>
      <c r="YY558" s="136"/>
      <c r="YZ558" s="136"/>
      <c r="ZA558" s="136"/>
      <c r="ZB558" s="136"/>
      <c r="ZC558" s="136"/>
      <c r="ZD558" s="136"/>
      <c r="ZE558" s="136"/>
      <c r="ZF558" s="136"/>
      <c r="ZG558" s="136"/>
      <c r="ZH558" s="136"/>
      <c r="ZI558" s="136"/>
      <c r="ZJ558" s="136"/>
      <c r="ZK558" s="136"/>
      <c r="ZL558" s="136"/>
      <c r="ZM558" s="136"/>
      <c r="ZN558" s="136"/>
      <c r="ZO558" s="136"/>
      <c r="ZP558" s="136"/>
      <c r="ZQ558" s="136"/>
      <c r="ZR558" s="136"/>
      <c r="ZS558" s="136"/>
      <c r="ZT558" s="136"/>
      <c r="ZU558" s="136"/>
      <c r="ZV558" s="136"/>
      <c r="ZW558" s="136"/>
      <c r="ZX558" s="136"/>
      <c r="ZY558" s="136"/>
      <c r="ZZ558" s="136"/>
      <c r="AAA558" s="136"/>
      <c r="AAB558" s="136"/>
      <c r="AAC558" s="136"/>
      <c r="AAD558" s="136"/>
      <c r="AAE558" s="136"/>
      <c r="AAF558" s="136"/>
      <c r="AAG558" s="136"/>
      <c r="AAH558" s="136"/>
      <c r="AAI558" s="136"/>
      <c r="AAJ558" s="136"/>
      <c r="AAK558" s="136"/>
      <c r="AAL558" s="136"/>
      <c r="AAM558" s="136"/>
      <c r="AAN558" s="136"/>
      <c r="AAO558" s="136"/>
      <c r="AAP558" s="136"/>
      <c r="AAQ558" s="136"/>
      <c r="AAR558" s="136"/>
      <c r="AAS558" s="136"/>
      <c r="AAT558" s="136"/>
      <c r="AAU558" s="136"/>
      <c r="AAV558" s="136"/>
      <c r="AAW558" s="136"/>
      <c r="AAX558" s="136"/>
      <c r="AAY558" s="136"/>
      <c r="AAZ558" s="136"/>
      <c r="ABA558" s="136"/>
      <c r="ABB558" s="136"/>
      <c r="ABC558" s="136"/>
      <c r="ABD558" s="136"/>
      <c r="ABE558" s="136"/>
      <c r="ABF558" s="136"/>
      <c r="ABG558" s="136"/>
      <c r="ABH558" s="136"/>
      <c r="ABI558" s="136"/>
      <c r="ABJ558" s="136"/>
      <c r="ABK558" s="136"/>
      <c r="ABL558" s="136"/>
      <c r="ABM558" s="136"/>
      <c r="ABN558" s="136"/>
      <c r="ABO558" s="136"/>
      <c r="ABP558" s="136"/>
      <c r="ABQ558" s="136"/>
      <c r="ABR558" s="136"/>
      <c r="ABS558" s="136"/>
      <c r="ABT558" s="136"/>
      <c r="ABU558" s="136"/>
      <c r="ABV558" s="136"/>
      <c r="ABW558" s="136"/>
      <c r="ABX558" s="136"/>
      <c r="ABY558" s="136"/>
      <c r="ABZ558" s="136"/>
      <c r="ACA558" s="136"/>
      <c r="ACB558" s="136"/>
      <c r="ACC558" s="136"/>
      <c r="ACD558" s="136"/>
      <c r="ACE558" s="136"/>
      <c r="ACF558" s="136"/>
      <c r="ACG558" s="136"/>
      <c r="ACH558" s="136"/>
      <c r="ACI558" s="136"/>
      <c r="ACJ558" s="136"/>
      <c r="ACK558" s="136"/>
      <c r="ACL558" s="136"/>
      <c r="ACM558" s="136"/>
      <c r="ACN558" s="136"/>
      <c r="ACO558" s="136"/>
      <c r="ACP558" s="136"/>
      <c r="ACQ558" s="136"/>
      <c r="ACR558" s="136"/>
      <c r="ACS558" s="136"/>
      <c r="ACT558" s="136"/>
      <c r="ACU558" s="136"/>
      <c r="ACV558" s="136"/>
      <c r="ACW558" s="136"/>
      <c r="ACX558" s="136"/>
      <c r="ACY558" s="136"/>
      <c r="ACZ558" s="136"/>
      <c r="ADA558" s="136"/>
      <c r="ADB558" s="136"/>
      <c r="ADC558" s="136"/>
      <c r="ADD558" s="136"/>
      <c r="ADE558" s="136"/>
      <c r="ADF558" s="136"/>
      <c r="ADG558" s="136"/>
      <c r="ADH558" s="136"/>
      <c r="ADI558" s="136"/>
      <c r="ADJ558" s="136"/>
      <c r="ADK558" s="136"/>
      <c r="ADL558" s="136"/>
      <c r="ADM558" s="136"/>
      <c r="ADN558" s="136"/>
      <c r="ADO558" s="136"/>
      <c r="ADP558" s="136"/>
      <c r="ADQ558" s="136"/>
      <c r="ADR558" s="136"/>
      <c r="ADS558" s="136"/>
      <c r="ADT558" s="136"/>
      <c r="ADU558" s="136"/>
      <c r="ADV558" s="136"/>
      <c r="ADW558" s="136"/>
      <c r="ADX558" s="136"/>
      <c r="ADY558" s="136"/>
      <c r="ADZ558" s="136"/>
      <c r="AEA558" s="136"/>
      <c r="AEB558" s="136"/>
      <c r="AEC558" s="136"/>
      <c r="AED558" s="136"/>
      <c r="AEE558" s="136"/>
      <c r="AEF558" s="136"/>
      <c r="AEG558" s="136"/>
      <c r="AEH558" s="136"/>
      <c r="AEI558" s="136"/>
      <c r="AEJ558" s="136"/>
      <c r="AEK558" s="136"/>
      <c r="AEL558" s="136"/>
      <c r="AEM558" s="136"/>
      <c r="AEN558" s="136"/>
      <c r="AEO558" s="136"/>
      <c r="AEP558" s="136"/>
      <c r="AEQ558" s="136"/>
      <c r="AER558" s="136"/>
      <c r="AES558" s="136"/>
      <c r="AET558" s="136"/>
      <c r="AEU558" s="136"/>
      <c r="AEV558" s="136"/>
      <c r="AEW558" s="136"/>
      <c r="AEX558" s="136"/>
      <c r="AEY558" s="136"/>
      <c r="AEZ558" s="136"/>
      <c r="AFA558" s="136"/>
      <c r="AFB558" s="136"/>
      <c r="AFC558" s="136"/>
      <c r="AFD558" s="136"/>
      <c r="AFE558" s="136"/>
      <c r="AFF558" s="136"/>
      <c r="AFG558" s="136"/>
      <c r="AFH558" s="136"/>
      <c r="AFI558" s="136"/>
      <c r="AFJ558" s="136"/>
      <c r="AFK558" s="136"/>
      <c r="AFL558" s="136"/>
      <c r="AFM558" s="136"/>
      <c r="AFN558" s="136"/>
      <c r="AFO558" s="136"/>
      <c r="AFP558" s="136"/>
      <c r="AFQ558" s="136"/>
      <c r="AFR558" s="136"/>
      <c r="AFS558" s="136"/>
      <c r="AFT558" s="136"/>
      <c r="AFU558" s="136"/>
      <c r="AFV558" s="136"/>
      <c r="AFW558" s="136"/>
      <c r="AFX558" s="136"/>
      <c r="AFY558" s="136"/>
      <c r="AFZ558" s="136"/>
      <c r="AGA558" s="136"/>
      <c r="AGB558" s="136"/>
      <c r="AGC558" s="136"/>
      <c r="AGD558" s="136"/>
      <c r="AGE558" s="136"/>
      <c r="AGF558" s="136"/>
      <c r="AGG558" s="136"/>
      <c r="AGH558" s="136"/>
      <c r="AGI558" s="136"/>
      <c r="AGJ558" s="136"/>
      <c r="AGK558" s="136"/>
      <c r="AGL558" s="136"/>
      <c r="AGM558" s="136"/>
      <c r="AGN558" s="136"/>
      <c r="AGO558" s="136"/>
      <c r="AGP558" s="136"/>
      <c r="AGQ558" s="136"/>
      <c r="AGR558" s="136"/>
      <c r="AGS558" s="136"/>
      <c r="AGT558" s="136"/>
      <c r="AGU558" s="136"/>
      <c r="AGV558" s="136"/>
      <c r="AGW558" s="136"/>
      <c r="AGX558" s="136"/>
      <c r="AGY558" s="136"/>
      <c r="AGZ558" s="136"/>
      <c r="AHA558" s="136"/>
      <c r="AHB558" s="136"/>
      <c r="AHC558" s="136"/>
      <c r="AHD558" s="136"/>
      <c r="AHE558" s="136"/>
      <c r="AHF558" s="136"/>
      <c r="AHG558" s="136"/>
      <c r="AHH558" s="136"/>
      <c r="AHI558" s="136"/>
      <c r="AHJ558" s="136"/>
      <c r="AHK558" s="136"/>
      <c r="AHL558" s="136"/>
      <c r="AHM558" s="136"/>
      <c r="AHN558" s="136"/>
      <c r="AHO558" s="136"/>
      <c r="AHP558" s="136"/>
      <c r="AHQ558" s="136"/>
      <c r="AHR558" s="136"/>
      <c r="AHS558" s="136"/>
      <c r="AHT558" s="136"/>
      <c r="AHU558" s="136"/>
      <c r="AHV558" s="136"/>
      <c r="AHW558" s="136"/>
      <c r="AHX558" s="136"/>
      <c r="AHY558" s="136"/>
      <c r="AHZ558" s="136"/>
      <c r="AIA558" s="136"/>
      <c r="AIB558" s="136"/>
      <c r="AIC558" s="136"/>
      <c r="AID558" s="136"/>
      <c r="AIE558" s="136"/>
      <c r="AIF558" s="136"/>
      <c r="AIG558" s="136"/>
      <c r="AIH558" s="136"/>
      <c r="AII558" s="136"/>
      <c r="AIJ558" s="136"/>
      <c r="AIK558" s="136"/>
      <c r="AIL558" s="136"/>
      <c r="AIM558" s="136"/>
      <c r="AIN558" s="136"/>
      <c r="AIO558" s="136"/>
      <c r="AIP558" s="136"/>
      <c r="AIQ558" s="136"/>
      <c r="AIR558" s="136"/>
      <c r="AIS558" s="136"/>
      <c r="AIT558" s="136"/>
      <c r="AIU558" s="136"/>
      <c r="AIV558" s="136"/>
      <c r="AIW558" s="136"/>
      <c r="AIX558" s="136"/>
      <c r="AIY558" s="136"/>
      <c r="AIZ558" s="136"/>
      <c r="AJA558" s="136"/>
      <c r="AJB558" s="136"/>
      <c r="AJC558" s="136"/>
      <c r="AJD558" s="136"/>
      <c r="AJE558" s="136"/>
      <c r="AJF558" s="136"/>
      <c r="AJG558" s="136"/>
      <c r="AJH558" s="136"/>
      <c r="AJI558" s="136"/>
      <c r="AJJ558" s="136"/>
      <c r="AJK558" s="136"/>
      <c r="AJL558" s="136"/>
      <c r="AJM558" s="136"/>
      <c r="AJN558" s="136"/>
      <c r="AJO558" s="136"/>
      <c r="AJP558" s="136"/>
      <c r="AJQ558" s="136"/>
      <c r="AJR558" s="136"/>
      <c r="AJS558" s="136"/>
      <c r="AJT558" s="136"/>
      <c r="AJU558" s="136"/>
      <c r="AJV558" s="136"/>
      <c r="AJW558" s="136"/>
      <c r="AJX558" s="136"/>
      <c r="AJY558" s="136"/>
      <c r="AJZ558" s="136"/>
      <c r="AKA558" s="136"/>
      <c r="AKB558" s="136"/>
      <c r="AKC558" s="136"/>
      <c r="AKD558" s="136"/>
      <c r="AKE558" s="136"/>
      <c r="AKF558" s="136"/>
      <c r="AKG558" s="136"/>
      <c r="AKH558" s="136"/>
      <c r="AKI558" s="136"/>
      <c r="AKJ558" s="136"/>
      <c r="AKK558" s="136"/>
      <c r="AKL558" s="136"/>
      <c r="AKM558" s="136"/>
      <c r="AKN558" s="136"/>
      <c r="AKO558" s="136"/>
      <c r="AKP558" s="136"/>
      <c r="AKQ558" s="136"/>
      <c r="AKR558" s="136"/>
      <c r="AKS558" s="136"/>
      <c r="AKT558" s="136"/>
      <c r="AKU558" s="136"/>
      <c r="AKV558" s="136"/>
      <c r="AKW558" s="136"/>
      <c r="AKX558" s="136"/>
      <c r="AKY558" s="136"/>
      <c r="AKZ558" s="136"/>
      <c r="ALA558" s="136"/>
      <c r="ALB558" s="136"/>
      <c r="ALC558" s="136"/>
      <c r="ALD558" s="136"/>
      <c r="ALE558" s="136"/>
      <c r="ALF558" s="136"/>
      <c r="ALG558" s="136"/>
      <c r="ALH558" s="136"/>
      <c r="ALI558" s="136"/>
      <c r="ALJ558" s="136"/>
      <c r="ALK558" s="136"/>
      <c r="ALL558" s="136"/>
      <c r="ALM558" s="136"/>
      <c r="ALN558" s="136"/>
      <c r="ALO558" s="136"/>
      <c r="ALP558" s="136"/>
      <c r="ALQ558" s="136"/>
      <c r="ALR558" s="136"/>
      <c r="ALS558" s="136"/>
      <c r="ALT558" s="136"/>
      <c r="ALU558" s="136"/>
      <c r="ALV558" s="136"/>
      <c r="ALW558" s="136"/>
      <c r="ALX558" s="136"/>
      <c r="ALY558" s="136"/>
      <c r="ALZ558" s="136"/>
      <c r="AMA558" s="136"/>
      <c r="AMB558" s="136"/>
      <c r="AMC558" s="136"/>
      <c r="AMD558" s="136"/>
      <c r="AME558" s="136"/>
      <c r="AMF558" s="136"/>
      <c r="AMG558" s="136"/>
      <c r="AMH558" s="136"/>
      <c r="AMI558" s="136"/>
    </row>
    <row r="559" spans="1:1023" x14ac:dyDescent="0.25">
      <c r="A559" s="261" t="s">
        <v>26255</v>
      </c>
      <c r="B559" s="193">
        <v>559</v>
      </c>
      <c r="C559" s="261" t="s">
        <v>26256</v>
      </c>
      <c r="D559" s="214" t="s">
        <v>26957</v>
      </c>
      <c r="E559" s="136"/>
      <c r="F559" s="238"/>
      <c r="G559" s="214"/>
      <c r="I559" s="367"/>
      <c r="J559" s="409">
        <v>2</v>
      </c>
      <c r="K559" s="409">
        <v>2</v>
      </c>
      <c r="L559" s="409">
        <v>1</v>
      </c>
      <c r="N559" s="161"/>
      <c r="O559" s="413"/>
      <c r="R559" s="161"/>
      <c r="S559" s="161"/>
      <c r="T559" s="161"/>
      <c r="U559" s="414"/>
      <c r="V559" s="256">
        <f>IF(O559=1,10,100)</f>
        <v>100</v>
      </c>
      <c r="W559" s="256">
        <f>IF(O559=1,1,IF(O559=2,10,100))</f>
        <v>100</v>
      </c>
      <c r="X559" s="256">
        <f>IF(O559=3,20,100)</f>
        <v>100</v>
      </c>
      <c r="Y559" s="256">
        <f>IF(P559=1,10,100)</f>
        <v>100</v>
      </c>
      <c r="Z559" s="256">
        <f>IF(P559=1,1,IF(P559=2,10,100))</f>
        <v>100</v>
      </c>
      <c r="AA559" s="257">
        <f>IF(OR(EXACT(Q559,"1A"),EXACT(Q559,"1B")),0.1,IF(Q559=2,1,100))</f>
        <v>100</v>
      </c>
      <c r="AB559" s="257">
        <f>IF(OR(EXACT(R559,"1A"),EXACT(R559,"1B")),0.1,IF(R559=2,1,100))</f>
        <v>100</v>
      </c>
      <c r="AC559" s="257">
        <f>IF(OR(EXACT(S559,"1A"),EXACT(S559,"1B")),0.3,IF(S559=2,3,100))</f>
        <v>100</v>
      </c>
      <c r="AD559" s="136"/>
      <c r="AE559" s="262"/>
      <c r="AF559" s="249">
        <f>IF(OR(OR(EXACT(J559,"1A"),EXACT(J559,"1B"),EXACT(J559,"1C")),K559=1),1,IF(K559=2,10,100))</f>
        <v>10</v>
      </c>
      <c r="AG559" s="249">
        <f>IF(OR(EXACT(J559,"1A"),EXACT(J559,"1B"),EXACT(J559,"1C")),1,IF(J559=2,10,100))</f>
        <v>10</v>
      </c>
      <c r="AH559" s="249">
        <f>IF(OR(EXACT(J559,"1A"),EXACT(J559,"1B"),EXACT(J559,"1C"),K559=1),3,100)</f>
        <v>100</v>
      </c>
      <c r="AI559" s="249">
        <f>IF(OR(EXACT(J559,"1A"),EXACT(J559,"1B"),EXACT(J559,"1C")),5,100)</f>
        <v>100</v>
      </c>
      <c r="AJ559" s="281"/>
      <c r="AK559" s="136"/>
      <c r="AL559" s="222"/>
      <c r="AM559" s="251"/>
      <c r="AN559" s="136"/>
      <c r="AO559" s="136"/>
      <c r="AQ559" s="199" t="s">
        <v>26257</v>
      </c>
      <c r="AS559" s="136"/>
      <c r="AT559" s="136"/>
      <c r="AU559" s="136"/>
      <c r="AV559" s="136"/>
      <c r="AW559" s="136"/>
      <c r="AX559" s="136"/>
      <c r="AY559" s="136"/>
      <c r="AZ559" s="136"/>
      <c r="BA559" s="136"/>
      <c r="BB559" s="136"/>
      <c r="BC559" s="136"/>
      <c r="BD559" s="136"/>
      <c r="BE559" s="136"/>
      <c r="BF559" s="136"/>
      <c r="BG559" s="136"/>
      <c r="BH559" s="136"/>
      <c r="BI559" s="136"/>
      <c r="BJ559" s="136"/>
      <c r="BK559" s="136"/>
      <c r="BL559" s="136"/>
      <c r="BM559" s="136"/>
      <c r="BN559" s="136"/>
      <c r="BO559" s="136"/>
      <c r="BP559" s="136"/>
      <c r="BQ559" s="136"/>
      <c r="BR559" s="136"/>
      <c r="BS559" s="136"/>
      <c r="BT559" s="136"/>
      <c r="BU559" s="136"/>
      <c r="BV559" s="136"/>
      <c r="BW559" s="136"/>
      <c r="BX559" s="136"/>
      <c r="BY559" s="136"/>
      <c r="BZ559" s="136"/>
      <c r="CA559" s="136"/>
      <c r="CB559" s="136"/>
      <c r="CC559" s="136"/>
      <c r="CD559" s="136"/>
      <c r="CE559" s="136"/>
      <c r="CF559" s="136"/>
      <c r="CG559" s="136"/>
      <c r="CH559" s="136"/>
      <c r="CI559" s="136"/>
      <c r="CJ559" s="136"/>
      <c r="CK559" s="136"/>
      <c r="CL559" s="136"/>
      <c r="CM559" s="136"/>
      <c r="CN559" s="136"/>
      <c r="CO559" s="136"/>
      <c r="CP559" s="136"/>
      <c r="CQ559" s="136"/>
      <c r="CR559" s="136"/>
      <c r="CS559" s="136"/>
      <c r="CT559" s="136"/>
      <c r="CU559" s="136"/>
      <c r="CV559" s="136"/>
      <c r="CW559" s="136"/>
      <c r="CX559" s="136"/>
      <c r="CY559" s="136"/>
      <c r="CZ559" s="136"/>
      <c r="DA559" s="136"/>
      <c r="DB559" s="136"/>
      <c r="DC559" s="136"/>
      <c r="DD559" s="136"/>
      <c r="DE559" s="136"/>
      <c r="DF559" s="136"/>
      <c r="DG559" s="136"/>
      <c r="DH559" s="136"/>
      <c r="DI559" s="136"/>
      <c r="DJ559" s="136"/>
      <c r="DK559" s="136"/>
      <c r="DL559" s="136"/>
      <c r="DM559" s="136"/>
      <c r="DN559" s="136"/>
      <c r="DO559" s="136"/>
      <c r="DP559" s="136"/>
      <c r="DQ559" s="136"/>
      <c r="DR559" s="136"/>
      <c r="DS559" s="136"/>
      <c r="DT559" s="136"/>
      <c r="DU559" s="136"/>
      <c r="DV559" s="136"/>
      <c r="DW559" s="136"/>
      <c r="DX559" s="136"/>
      <c r="DY559" s="136"/>
      <c r="DZ559" s="136"/>
      <c r="EA559" s="136"/>
      <c r="EB559" s="136"/>
      <c r="EC559" s="136"/>
      <c r="ED559" s="136"/>
      <c r="EE559" s="136"/>
      <c r="EF559" s="136"/>
      <c r="EG559" s="136"/>
      <c r="EH559" s="136"/>
      <c r="EI559" s="136"/>
      <c r="EJ559" s="136"/>
      <c r="EK559" s="136"/>
      <c r="EL559" s="136"/>
      <c r="EM559" s="136"/>
      <c r="EN559" s="136"/>
      <c r="EO559" s="136"/>
      <c r="EP559" s="136"/>
      <c r="EQ559" s="136"/>
      <c r="ER559" s="136"/>
      <c r="ES559" s="136"/>
      <c r="ET559" s="136"/>
      <c r="EU559" s="136"/>
      <c r="EV559" s="136"/>
      <c r="EW559" s="136"/>
      <c r="EX559" s="136"/>
      <c r="EY559" s="136"/>
      <c r="EZ559" s="136"/>
      <c r="FA559" s="136"/>
      <c r="FB559" s="136"/>
      <c r="FC559" s="136"/>
      <c r="FD559" s="136"/>
      <c r="FE559" s="136"/>
      <c r="FF559" s="136"/>
      <c r="FG559" s="136"/>
      <c r="FH559" s="136"/>
      <c r="FI559" s="136"/>
      <c r="FJ559" s="136"/>
      <c r="FK559" s="136"/>
      <c r="FL559" s="136"/>
      <c r="FM559" s="136"/>
      <c r="FN559" s="136"/>
      <c r="FO559" s="136"/>
      <c r="FP559" s="136"/>
      <c r="FQ559" s="136"/>
      <c r="FR559" s="136"/>
      <c r="FS559" s="136"/>
      <c r="FT559" s="136"/>
      <c r="FU559" s="136"/>
      <c r="FV559" s="136"/>
      <c r="FW559" s="136"/>
      <c r="FX559" s="136"/>
      <c r="FY559" s="136"/>
      <c r="FZ559" s="136"/>
      <c r="GA559" s="136"/>
      <c r="GB559" s="136"/>
      <c r="GC559" s="136"/>
      <c r="GD559" s="136"/>
      <c r="GE559" s="136"/>
      <c r="GF559" s="136"/>
      <c r="GG559" s="136"/>
      <c r="GH559" s="136"/>
      <c r="GI559" s="136"/>
      <c r="GJ559" s="136"/>
      <c r="GK559" s="136"/>
      <c r="GL559" s="136"/>
      <c r="GM559" s="136"/>
      <c r="GN559" s="136"/>
      <c r="GO559" s="136"/>
      <c r="GP559" s="136"/>
      <c r="GQ559" s="136"/>
      <c r="GR559" s="136"/>
      <c r="GS559" s="136"/>
      <c r="GT559" s="136"/>
      <c r="GU559" s="136"/>
      <c r="GV559" s="136"/>
      <c r="GW559" s="136"/>
      <c r="GX559" s="136"/>
      <c r="GY559" s="136"/>
      <c r="GZ559" s="136"/>
      <c r="HA559" s="136"/>
      <c r="HB559" s="136"/>
      <c r="HC559" s="136"/>
      <c r="HD559" s="136"/>
      <c r="HE559" s="136"/>
      <c r="HF559" s="136"/>
      <c r="HG559" s="136"/>
      <c r="HH559" s="136"/>
      <c r="HI559" s="136"/>
      <c r="HJ559" s="136"/>
      <c r="HK559" s="136"/>
      <c r="HL559" s="136"/>
      <c r="HM559" s="136"/>
      <c r="HN559" s="136"/>
      <c r="HO559" s="136"/>
      <c r="HP559" s="136"/>
      <c r="HQ559" s="136"/>
      <c r="HR559" s="136"/>
      <c r="HS559" s="136"/>
      <c r="HT559" s="136"/>
      <c r="HU559" s="136"/>
      <c r="HV559" s="136"/>
      <c r="HW559" s="136"/>
      <c r="HX559" s="136"/>
      <c r="HY559" s="136"/>
      <c r="HZ559" s="136"/>
      <c r="IA559" s="136"/>
      <c r="IB559" s="136"/>
      <c r="IC559" s="136"/>
      <c r="ID559" s="136"/>
      <c r="IE559" s="136"/>
      <c r="IF559" s="136"/>
      <c r="IG559" s="136"/>
      <c r="IH559" s="136"/>
      <c r="II559" s="136"/>
      <c r="IJ559" s="136"/>
      <c r="IK559" s="136"/>
      <c r="IL559" s="136"/>
      <c r="IM559" s="136"/>
      <c r="IN559" s="136"/>
      <c r="IO559" s="136"/>
      <c r="IP559" s="136"/>
      <c r="IQ559" s="136"/>
      <c r="IR559" s="136"/>
      <c r="IS559" s="136"/>
      <c r="IT559" s="136"/>
      <c r="IU559" s="136"/>
      <c r="IV559" s="136"/>
      <c r="IW559" s="136"/>
      <c r="IX559" s="136"/>
      <c r="IY559" s="136"/>
      <c r="IZ559" s="136"/>
      <c r="JA559" s="136"/>
      <c r="JB559" s="136"/>
      <c r="JC559" s="136"/>
      <c r="JD559" s="136"/>
      <c r="JE559" s="136"/>
      <c r="JF559" s="136"/>
      <c r="JG559" s="136"/>
      <c r="JH559" s="136"/>
      <c r="JI559" s="136"/>
      <c r="JJ559" s="136"/>
      <c r="JK559" s="136"/>
      <c r="JL559" s="136"/>
      <c r="JM559" s="136"/>
      <c r="JN559" s="136"/>
      <c r="JO559" s="136"/>
      <c r="JP559" s="136"/>
      <c r="JQ559" s="136"/>
      <c r="JR559" s="136"/>
      <c r="JS559" s="136"/>
      <c r="JT559" s="136"/>
      <c r="JU559" s="136"/>
      <c r="JV559" s="136"/>
      <c r="JW559" s="136"/>
      <c r="JX559" s="136"/>
      <c r="JY559" s="136"/>
      <c r="JZ559" s="136"/>
      <c r="KA559" s="136"/>
      <c r="KB559" s="136"/>
      <c r="KC559" s="136"/>
      <c r="KD559" s="136"/>
      <c r="KE559" s="136"/>
      <c r="KF559" s="136"/>
      <c r="KG559" s="136"/>
      <c r="KH559" s="136"/>
      <c r="KI559" s="136"/>
      <c r="KJ559" s="136"/>
      <c r="KK559" s="136"/>
      <c r="KL559" s="136"/>
      <c r="KM559" s="136"/>
      <c r="KN559" s="136"/>
      <c r="KO559" s="136"/>
      <c r="KP559" s="136"/>
      <c r="KQ559" s="136"/>
      <c r="KR559" s="136"/>
      <c r="KS559" s="136"/>
      <c r="KT559" s="136"/>
      <c r="KU559" s="136"/>
      <c r="KV559" s="136"/>
      <c r="KW559" s="136"/>
      <c r="KX559" s="136"/>
      <c r="KY559" s="136"/>
      <c r="KZ559" s="136"/>
      <c r="LA559" s="136"/>
      <c r="LB559" s="136"/>
      <c r="LC559" s="136"/>
      <c r="LD559" s="136"/>
      <c r="LE559" s="136"/>
      <c r="LF559" s="136"/>
      <c r="LG559" s="136"/>
      <c r="LH559" s="136"/>
      <c r="LI559" s="136"/>
      <c r="LJ559" s="136"/>
      <c r="LK559" s="136"/>
      <c r="LL559" s="136"/>
      <c r="LM559" s="136"/>
      <c r="LN559" s="136"/>
      <c r="LO559" s="136"/>
      <c r="LP559" s="136"/>
      <c r="LQ559" s="136"/>
      <c r="LR559" s="136"/>
      <c r="LS559" s="136"/>
      <c r="LT559" s="136"/>
      <c r="LU559" s="136"/>
      <c r="LV559" s="136"/>
      <c r="LW559" s="136"/>
      <c r="LX559" s="136"/>
      <c r="LY559" s="136"/>
      <c r="LZ559" s="136"/>
      <c r="MA559" s="136"/>
      <c r="MB559" s="136"/>
      <c r="MC559" s="136"/>
      <c r="MD559" s="136"/>
      <c r="ME559" s="136"/>
      <c r="MF559" s="136"/>
      <c r="MG559" s="136"/>
      <c r="MH559" s="136"/>
      <c r="MI559" s="136"/>
      <c r="MJ559" s="136"/>
      <c r="MK559" s="136"/>
      <c r="ML559" s="136"/>
      <c r="MM559" s="136"/>
      <c r="MN559" s="136"/>
      <c r="MO559" s="136"/>
      <c r="MP559" s="136"/>
      <c r="MQ559" s="136"/>
      <c r="MR559" s="136"/>
      <c r="MS559" s="136"/>
      <c r="MT559" s="136"/>
      <c r="MU559" s="136"/>
      <c r="MV559" s="136"/>
      <c r="MW559" s="136"/>
      <c r="MX559" s="136"/>
      <c r="MY559" s="136"/>
      <c r="MZ559" s="136"/>
      <c r="NA559" s="136"/>
      <c r="NB559" s="136"/>
      <c r="NC559" s="136"/>
      <c r="ND559" s="136"/>
      <c r="NE559" s="136"/>
      <c r="NF559" s="136"/>
      <c r="NG559" s="136"/>
      <c r="NH559" s="136"/>
      <c r="NI559" s="136"/>
      <c r="NJ559" s="136"/>
      <c r="NK559" s="136"/>
      <c r="NL559" s="136"/>
      <c r="NM559" s="136"/>
      <c r="NN559" s="136"/>
      <c r="NO559" s="136"/>
      <c r="NP559" s="136"/>
      <c r="NQ559" s="136"/>
      <c r="NR559" s="136"/>
      <c r="NS559" s="136"/>
      <c r="NT559" s="136"/>
      <c r="NU559" s="136"/>
      <c r="NV559" s="136"/>
      <c r="NW559" s="136"/>
      <c r="NX559" s="136"/>
      <c r="NY559" s="136"/>
      <c r="NZ559" s="136"/>
      <c r="OA559" s="136"/>
      <c r="OB559" s="136"/>
      <c r="OC559" s="136"/>
      <c r="OD559" s="136"/>
      <c r="OE559" s="136"/>
      <c r="OF559" s="136"/>
      <c r="OG559" s="136"/>
      <c r="OH559" s="136"/>
      <c r="OI559" s="136"/>
      <c r="OJ559" s="136"/>
      <c r="OK559" s="136"/>
      <c r="OL559" s="136"/>
      <c r="OM559" s="136"/>
      <c r="ON559" s="136"/>
      <c r="OO559" s="136"/>
      <c r="OP559" s="136"/>
      <c r="OQ559" s="136"/>
      <c r="OR559" s="136"/>
      <c r="OS559" s="136"/>
      <c r="OT559" s="136"/>
      <c r="OU559" s="136"/>
      <c r="OV559" s="136"/>
      <c r="OW559" s="136"/>
      <c r="OX559" s="136"/>
      <c r="OY559" s="136"/>
      <c r="OZ559" s="136"/>
      <c r="PA559" s="136"/>
      <c r="PB559" s="136"/>
      <c r="PC559" s="136"/>
      <c r="PD559" s="136"/>
      <c r="PE559" s="136"/>
      <c r="PF559" s="136"/>
      <c r="PG559" s="136"/>
      <c r="PH559" s="136"/>
      <c r="PI559" s="136"/>
      <c r="PJ559" s="136"/>
      <c r="PK559" s="136"/>
      <c r="PL559" s="136"/>
      <c r="PM559" s="136"/>
      <c r="PN559" s="136"/>
      <c r="PO559" s="136"/>
      <c r="PP559" s="136"/>
      <c r="PQ559" s="136"/>
      <c r="PR559" s="136"/>
      <c r="PS559" s="136"/>
      <c r="PT559" s="136"/>
      <c r="PU559" s="136"/>
      <c r="PV559" s="136"/>
      <c r="PW559" s="136"/>
      <c r="PX559" s="136"/>
      <c r="PY559" s="136"/>
      <c r="PZ559" s="136"/>
      <c r="QA559" s="136"/>
      <c r="QB559" s="136"/>
      <c r="QC559" s="136"/>
      <c r="QD559" s="136"/>
      <c r="QE559" s="136"/>
      <c r="QF559" s="136"/>
      <c r="QG559" s="136"/>
      <c r="QH559" s="136"/>
      <c r="QI559" s="136"/>
      <c r="QJ559" s="136"/>
      <c r="QK559" s="136"/>
      <c r="QL559" s="136"/>
      <c r="QM559" s="136"/>
      <c r="QN559" s="136"/>
      <c r="QO559" s="136"/>
      <c r="QP559" s="136"/>
      <c r="QQ559" s="136"/>
      <c r="QR559" s="136"/>
      <c r="QS559" s="136"/>
      <c r="QT559" s="136"/>
      <c r="QU559" s="136"/>
      <c r="QV559" s="136"/>
      <c r="QW559" s="136"/>
      <c r="QX559" s="136"/>
      <c r="QY559" s="136"/>
      <c r="QZ559" s="136"/>
      <c r="RA559" s="136"/>
      <c r="RB559" s="136"/>
      <c r="RC559" s="136"/>
      <c r="RD559" s="136"/>
      <c r="RE559" s="136"/>
      <c r="RF559" s="136"/>
      <c r="RG559" s="136"/>
      <c r="RH559" s="136"/>
      <c r="RI559" s="136"/>
      <c r="RJ559" s="136"/>
      <c r="RK559" s="136"/>
      <c r="RL559" s="136"/>
      <c r="RM559" s="136"/>
      <c r="RN559" s="136"/>
      <c r="RO559" s="136"/>
      <c r="RP559" s="136"/>
      <c r="RQ559" s="136"/>
      <c r="RR559" s="136"/>
      <c r="RS559" s="136"/>
      <c r="RT559" s="136"/>
      <c r="RU559" s="136"/>
      <c r="RV559" s="136"/>
      <c r="RW559" s="136"/>
      <c r="RX559" s="136"/>
      <c r="RY559" s="136"/>
      <c r="RZ559" s="136"/>
      <c r="SA559" s="136"/>
      <c r="SB559" s="136"/>
      <c r="SC559" s="136"/>
      <c r="SD559" s="136"/>
      <c r="SE559" s="136"/>
      <c r="SF559" s="136"/>
      <c r="SG559" s="136"/>
      <c r="SH559" s="136"/>
      <c r="SI559" s="136"/>
      <c r="SJ559" s="136"/>
      <c r="SK559" s="136"/>
      <c r="SL559" s="136"/>
      <c r="SM559" s="136"/>
      <c r="SN559" s="136"/>
      <c r="SO559" s="136"/>
      <c r="SP559" s="136"/>
      <c r="SQ559" s="136"/>
      <c r="SR559" s="136"/>
      <c r="SS559" s="136"/>
      <c r="ST559" s="136"/>
      <c r="SU559" s="136"/>
      <c r="SV559" s="136"/>
      <c r="SW559" s="136"/>
      <c r="SX559" s="136"/>
      <c r="SY559" s="136"/>
      <c r="SZ559" s="136"/>
      <c r="TA559" s="136"/>
      <c r="TB559" s="136"/>
      <c r="TC559" s="136"/>
      <c r="TD559" s="136"/>
      <c r="TE559" s="136"/>
      <c r="TF559" s="136"/>
      <c r="TG559" s="136"/>
      <c r="TH559" s="136"/>
      <c r="TI559" s="136"/>
      <c r="TJ559" s="136"/>
      <c r="TK559" s="136"/>
      <c r="TL559" s="136"/>
      <c r="TM559" s="136"/>
      <c r="TN559" s="136"/>
      <c r="TO559" s="136"/>
      <c r="TP559" s="136"/>
      <c r="TQ559" s="136"/>
      <c r="TR559" s="136"/>
      <c r="TS559" s="136"/>
      <c r="TT559" s="136"/>
      <c r="TU559" s="136"/>
      <c r="TV559" s="136"/>
      <c r="TW559" s="136"/>
      <c r="TX559" s="136"/>
      <c r="TY559" s="136"/>
      <c r="TZ559" s="136"/>
      <c r="UA559" s="136"/>
      <c r="UB559" s="136"/>
      <c r="UC559" s="136"/>
      <c r="UD559" s="136"/>
      <c r="UE559" s="136"/>
      <c r="UF559" s="136"/>
      <c r="UG559" s="136"/>
      <c r="UH559" s="136"/>
      <c r="UI559" s="136"/>
      <c r="UJ559" s="136"/>
      <c r="UK559" s="136"/>
      <c r="UL559" s="136"/>
      <c r="UM559" s="136"/>
      <c r="UN559" s="136"/>
      <c r="UO559" s="136"/>
      <c r="UP559" s="136"/>
      <c r="UQ559" s="136"/>
      <c r="UR559" s="136"/>
      <c r="US559" s="136"/>
      <c r="UT559" s="136"/>
      <c r="UU559" s="136"/>
      <c r="UV559" s="136"/>
      <c r="UW559" s="136"/>
      <c r="UX559" s="136"/>
      <c r="UY559" s="136"/>
      <c r="UZ559" s="136"/>
      <c r="VA559" s="136"/>
      <c r="VB559" s="136"/>
      <c r="VC559" s="136"/>
      <c r="VD559" s="136"/>
      <c r="VE559" s="136"/>
      <c r="VF559" s="136"/>
      <c r="VG559" s="136"/>
      <c r="VH559" s="136"/>
      <c r="VI559" s="136"/>
      <c r="VJ559" s="136"/>
      <c r="VK559" s="136"/>
      <c r="VL559" s="136"/>
      <c r="VM559" s="136"/>
      <c r="VN559" s="136"/>
      <c r="VO559" s="136"/>
      <c r="VP559" s="136"/>
      <c r="VQ559" s="136"/>
      <c r="VR559" s="136"/>
      <c r="VS559" s="136"/>
      <c r="VT559" s="136"/>
      <c r="VU559" s="136"/>
      <c r="VV559" s="136"/>
      <c r="VW559" s="136"/>
      <c r="VX559" s="136"/>
      <c r="VY559" s="136"/>
      <c r="VZ559" s="136"/>
      <c r="WA559" s="136"/>
      <c r="WB559" s="136"/>
      <c r="WC559" s="136"/>
      <c r="WD559" s="136"/>
      <c r="WE559" s="136"/>
      <c r="WF559" s="136"/>
      <c r="WG559" s="136"/>
      <c r="WH559" s="136"/>
      <c r="WI559" s="136"/>
      <c r="WJ559" s="136"/>
      <c r="WK559" s="136"/>
      <c r="WL559" s="136"/>
      <c r="WM559" s="136"/>
      <c r="WN559" s="136"/>
      <c r="WO559" s="136"/>
      <c r="WP559" s="136"/>
      <c r="WQ559" s="136"/>
      <c r="WR559" s="136"/>
      <c r="WS559" s="136"/>
      <c r="WT559" s="136"/>
      <c r="WU559" s="136"/>
      <c r="WV559" s="136"/>
      <c r="WW559" s="136"/>
      <c r="WX559" s="136"/>
      <c r="WY559" s="136"/>
      <c r="WZ559" s="136"/>
      <c r="XA559" s="136"/>
      <c r="XB559" s="136"/>
      <c r="XC559" s="136"/>
      <c r="XD559" s="136"/>
      <c r="XE559" s="136"/>
      <c r="XF559" s="136"/>
      <c r="XG559" s="136"/>
      <c r="XH559" s="136"/>
      <c r="XI559" s="136"/>
      <c r="XJ559" s="136"/>
      <c r="XK559" s="136"/>
      <c r="XL559" s="136"/>
      <c r="XM559" s="136"/>
      <c r="XN559" s="136"/>
      <c r="XO559" s="136"/>
      <c r="XP559" s="136"/>
      <c r="XQ559" s="136"/>
      <c r="XR559" s="136"/>
      <c r="XS559" s="136"/>
      <c r="XT559" s="136"/>
      <c r="XU559" s="136"/>
      <c r="XV559" s="136"/>
      <c r="XW559" s="136"/>
      <c r="XX559" s="136"/>
      <c r="XY559" s="136"/>
      <c r="XZ559" s="136"/>
      <c r="YA559" s="136"/>
      <c r="YB559" s="136"/>
      <c r="YC559" s="136"/>
      <c r="YD559" s="136"/>
      <c r="YE559" s="136"/>
      <c r="YF559" s="136"/>
      <c r="YG559" s="136"/>
      <c r="YH559" s="136"/>
      <c r="YI559" s="136"/>
      <c r="YJ559" s="136"/>
      <c r="YK559" s="136"/>
      <c r="YL559" s="136"/>
      <c r="YM559" s="136"/>
      <c r="YN559" s="136"/>
      <c r="YO559" s="136"/>
      <c r="YP559" s="136"/>
      <c r="YQ559" s="136"/>
      <c r="YR559" s="136"/>
      <c r="YS559" s="136"/>
      <c r="YT559" s="136"/>
      <c r="YU559" s="136"/>
      <c r="YV559" s="136"/>
      <c r="YW559" s="136"/>
      <c r="YX559" s="136"/>
      <c r="YY559" s="136"/>
      <c r="YZ559" s="136"/>
      <c r="ZA559" s="136"/>
      <c r="ZB559" s="136"/>
      <c r="ZC559" s="136"/>
      <c r="ZD559" s="136"/>
      <c r="ZE559" s="136"/>
      <c r="ZF559" s="136"/>
      <c r="ZG559" s="136"/>
      <c r="ZH559" s="136"/>
      <c r="ZI559" s="136"/>
      <c r="ZJ559" s="136"/>
      <c r="ZK559" s="136"/>
      <c r="ZL559" s="136"/>
      <c r="ZM559" s="136"/>
      <c r="ZN559" s="136"/>
      <c r="ZO559" s="136"/>
      <c r="ZP559" s="136"/>
      <c r="ZQ559" s="136"/>
      <c r="ZR559" s="136"/>
      <c r="ZS559" s="136"/>
      <c r="ZT559" s="136"/>
      <c r="ZU559" s="136"/>
      <c r="ZV559" s="136"/>
      <c r="ZW559" s="136"/>
      <c r="ZX559" s="136"/>
      <c r="ZY559" s="136"/>
      <c r="ZZ559" s="136"/>
      <c r="AAA559" s="136"/>
      <c r="AAB559" s="136"/>
      <c r="AAC559" s="136"/>
      <c r="AAD559" s="136"/>
      <c r="AAE559" s="136"/>
      <c r="AAF559" s="136"/>
      <c r="AAG559" s="136"/>
      <c r="AAH559" s="136"/>
      <c r="AAI559" s="136"/>
      <c r="AAJ559" s="136"/>
      <c r="AAK559" s="136"/>
      <c r="AAL559" s="136"/>
      <c r="AAM559" s="136"/>
      <c r="AAN559" s="136"/>
      <c r="AAO559" s="136"/>
      <c r="AAP559" s="136"/>
      <c r="AAQ559" s="136"/>
      <c r="AAR559" s="136"/>
      <c r="AAS559" s="136"/>
      <c r="AAT559" s="136"/>
      <c r="AAU559" s="136"/>
      <c r="AAV559" s="136"/>
      <c r="AAW559" s="136"/>
      <c r="AAX559" s="136"/>
      <c r="AAY559" s="136"/>
      <c r="AAZ559" s="136"/>
      <c r="ABA559" s="136"/>
      <c r="ABB559" s="136"/>
      <c r="ABC559" s="136"/>
      <c r="ABD559" s="136"/>
      <c r="ABE559" s="136"/>
      <c r="ABF559" s="136"/>
      <c r="ABG559" s="136"/>
      <c r="ABH559" s="136"/>
      <c r="ABI559" s="136"/>
      <c r="ABJ559" s="136"/>
      <c r="ABK559" s="136"/>
      <c r="ABL559" s="136"/>
      <c r="ABM559" s="136"/>
      <c r="ABN559" s="136"/>
      <c r="ABO559" s="136"/>
      <c r="ABP559" s="136"/>
      <c r="ABQ559" s="136"/>
      <c r="ABR559" s="136"/>
      <c r="ABS559" s="136"/>
      <c r="ABT559" s="136"/>
      <c r="ABU559" s="136"/>
      <c r="ABV559" s="136"/>
      <c r="ABW559" s="136"/>
      <c r="ABX559" s="136"/>
      <c r="ABY559" s="136"/>
      <c r="ABZ559" s="136"/>
      <c r="ACA559" s="136"/>
      <c r="ACB559" s="136"/>
      <c r="ACC559" s="136"/>
      <c r="ACD559" s="136"/>
      <c r="ACE559" s="136"/>
      <c r="ACF559" s="136"/>
      <c r="ACG559" s="136"/>
      <c r="ACH559" s="136"/>
      <c r="ACI559" s="136"/>
      <c r="ACJ559" s="136"/>
      <c r="ACK559" s="136"/>
      <c r="ACL559" s="136"/>
      <c r="ACM559" s="136"/>
      <c r="ACN559" s="136"/>
      <c r="ACO559" s="136"/>
      <c r="ACP559" s="136"/>
      <c r="ACQ559" s="136"/>
      <c r="ACR559" s="136"/>
      <c r="ACS559" s="136"/>
      <c r="ACT559" s="136"/>
      <c r="ACU559" s="136"/>
      <c r="ACV559" s="136"/>
      <c r="ACW559" s="136"/>
      <c r="ACX559" s="136"/>
      <c r="ACY559" s="136"/>
      <c r="ACZ559" s="136"/>
      <c r="ADA559" s="136"/>
      <c r="ADB559" s="136"/>
      <c r="ADC559" s="136"/>
      <c r="ADD559" s="136"/>
      <c r="ADE559" s="136"/>
      <c r="ADF559" s="136"/>
      <c r="ADG559" s="136"/>
      <c r="ADH559" s="136"/>
      <c r="ADI559" s="136"/>
      <c r="ADJ559" s="136"/>
      <c r="ADK559" s="136"/>
      <c r="ADL559" s="136"/>
      <c r="ADM559" s="136"/>
      <c r="ADN559" s="136"/>
      <c r="ADO559" s="136"/>
      <c r="ADP559" s="136"/>
      <c r="ADQ559" s="136"/>
      <c r="ADR559" s="136"/>
      <c r="ADS559" s="136"/>
      <c r="ADT559" s="136"/>
      <c r="ADU559" s="136"/>
      <c r="ADV559" s="136"/>
      <c r="ADW559" s="136"/>
      <c r="ADX559" s="136"/>
      <c r="ADY559" s="136"/>
      <c r="ADZ559" s="136"/>
      <c r="AEA559" s="136"/>
      <c r="AEB559" s="136"/>
      <c r="AEC559" s="136"/>
      <c r="AED559" s="136"/>
      <c r="AEE559" s="136"/>
      <c r="AEF559" s="136"/>
      <c r="AEG559" s="136"/>
      <c r="AEH559" s="136"/>
      <c r="AEI559" s="136"/>
      <c r="AEJ559" s="136"/>
      <c r="AEK559" s="136"/>
      <c r="AEL559" s="136"/>
      <c r="AEM559" s="136"/>
      <c r="AEN559" s="136"/>
      <c r="AEO559" s="136"/>
      <c r="AEP559" s="136"/>
      <c r="AEQ559" s="136"/>
      <c r="AER559" s="136"/>
      <c r="AES559" s="136"/>
      <c r="AET559" s="136"/>
      <c r="AEU559" s="136"/>
      <c r="AEV559" s="136"/>
      <c r="AEW559" s="136"/>
      <c r="AEX559" s="136"/>
      <c r="AEY559" s="136"/>
      <c r="AEZ559" s="136"/>
      <c r="AFA559" s="136"/>
      <c r="AFB559" s="136"/>
      <c r="AFC559" s="136"/>
      <c r="AFD559" s="136"/>
      <c r="AFE559" s="136"/>
      <c r="AFF559" s="136"/>
      <c r="AFG559" s="136"/>
      <c r="AFH559" s="136"/>
      <c r="AFI559" s="136"/>
      <c r="AFJ559" s="136"/>
      <c r="AFK559" s="136"/>
      <c r="AFL559" s="136"/>
      <c r="AFM559" s="136"/>
      <c r="AFN559" s="136"/>
      <c r="AFO559" s="136"/>
      <c r="AFP559" s="136"/>
      <c r="AFQ559" s="136"/>
      <c r="AFR559" s="136"/>
      <c r="AFS559" s="136"/>
      <c r="AFT559" s="136"/>
      <c r="AFU559" s="136"/>
      <c r="AFV559" s="136"/>
      <c r="AFW559" s="136"/>
      <c r="AFX559" s="136"/>
      <c r="AFY559" s="136"/>
      <c r="AFZ559" s="136"/>
      <c r="AGA559" s="136"/>
      <c r="AGB559" s="136"/>
      <c r="AGC559" s="136"/>
      <c r="AGD559" s="136"/>
      <c r="AGE559" s="136"/>
      <c r="AGF559" s="136"/>
      <c r="AGG559" s="136"/>
      <c r="AGH559" s="136"/>
      <c r="AGI559" s="136"/>
      <c r="AGJ559" s="136"/>
      <c r="AGK559" s="136"/>
      <c r="AGL559" s="136"/>
      <c r="AGM559" s="136"/>
      <c r="AGN559" s="136"/>
      <c r="AGO559" s="136"/>
      <c r="AGP559" s="136"/>
      <c r="AGQ559" s="136"/>
      <c r="AGR559" s="136"/>
      <c r="AGS559" s="136"/>
      <c r="AGT559" s="136"/>
      <c r="AGU559" s="136"/>
      <c r="AGV559" s="136"/>
      <c r="AGW559" s="136"/>
      <c r="AGX559" s="136"/>
      <c r="AGY559" s="136"/>
      <c r="AGZ559" s="136"/>
      <c r="AHA559" s="136"/>
      <c r="AHB559" s="136"/>
      <c r="AHC559" s="136"/>
      <c r="AHD559" s="136"/>
      <c r="AHE559" s="136"/>
      <c r="AHF559" s="136"/>
      <c r="AHG559" s="136"/>
      <c r="AHH559" s="136"/>
      <c r="AHI559" s="136"/>
      <c r="AHJ559" s="136"/>
      <c r="AHK559" s="136"/>
      <c r="AHL559" s="136"/>
      <c r="AHM559" s="136"/>
      <c r="AHN559" s="136"/>
      <c r="AHO559" s="136"/>
      <c r="AHP559" s="136"/>
      <c r="AHQ559" s="136"/>
      <c r="AHR559" s="136"/>
      <c r="AHS559" s="136"/>
      <c r="AHT559" s="136"/>
      <c r="AHU559" s="136"/>
      <c r="AHV559" s="136"/>
      <c r="AHW559" s="136"/>
      <c r="AHX559" s="136"/>
      <c r="AHY559" s="136"/>
      <c r="AHZ559" s="136"/>
      <c r="AIA559" s="136"/>
      <c r="AIB559" s="136"/>
      <c r="AIC559" s="136"/>
      <c r="AID559" s="136"/>
      <c r="AIE559" s="136"/>
      <c r="AIF559" s="136"/>
      <c r="AIG559" s="136"/>
      <c r="AIH559" s="136"/>
      <c r="AII559" s="136"/>
      <c r="AIJ559" s="136"/>
      <c r="AIK559" s="136"/>
      <c r="AIL559" s="136"/>
      <c r="AIM559" s="136"/>
      <c r="AIN559" s="136"/>
      <c r="AIO559" s="136"/>
      <c r="AIP559" s="136"/>
      <c r="AIQ559" s="136"/>
      <c r="AIR559" s="136"/>
      <c r="AIS559" s="136"/>
      <c r="AIT559" s="136"/>
      <c r="AIU559" s="136"/>
      <c r="AIV559" s="136"/>
      <c r="AIW559" s="136"/>
      <c r="AIX559" s="136"/>
      <c r="AIY559" s="136"/>
      <c r="AIZ559" s="136"/>
      <c r="AJA559" s="136"/>
      <c r="AJB559" s="136"/>
      <c r="AJC559" s="136"/>
      <c r="AJD559" s="136"/>
      <c r="AJE559" s="136"/>
      <c r="AJF559" s="136"/>
      <c r="AJG559" s="136"/>
      <c r="AJH559" s="136"/>
      <c r="AJI559" s="136"/>
      <c r="AJJ559" s="136"/>
      <c r="AJK559" s="136"/>
      <c r="AJL559" s="136"/>
      <c r="AJM559" s="136"/>
      <c r="AJN559" s="136"/>
      <c r="AJO559" s="136"/>
      <c r="AJP559" s="136"/>
      <c r="AJQ559" s="136"/>
      <c r="AJR559" s="136"/>
      <c r="AJS559" s="136"/>
      <c r="AJT559" s="136"/>
      <c r="AJU559" s="136"/>
      <c r="AJV559" s="136"/>
      <c r="AJW559" s="136"/>
      <c r="AJX559" s="136"/>
      <c r="AJY559" s="136"/>
      <c r="AJZ559" s="136"/>
      <c r="AKA559" s="136"/>
      <c r="AKB559" s="136"/>
      <c r="AKC559" s="136"/>
      <c r="AKD559" s="136"/>
      <c r="AKE559" s="136"/>
      <c r="AKF559" s="136"/>
      <c r="AKG559" s="136"/>
      <c r="AKH559" s="136"/>
      <c r="AKI559" s="136"/>
      <c r="AKJ559" s="136"/>
      <c r="AKK559" s="136"/>
      <c r="AKL559" s="136"/>
      <c r="AKM559" s="136"/>
      <c r="AKN559" s="136"/>
      <c r="AKO559" s="136"/>
      <c r="AKP559" s="136"/>
      <c r="AKQ559" s="136"/>
      <c r="AKR559" s="136"/>
      <c r="AKS559" s="136"/>
      <c r="AKT559" s="136"/>
      <c r="AKU559" s="136"/>
      <c r="AKV559" s="136"/>
      <c r="AKW559" s="136"/>
      <c r="AKX559" s="136"/>
      <c r="AKY559" s="136"/>
      <c r="AKZ559" s="136"/>
      <c r="ALA559" s="136"/>
      <c r="ALB559" s="136"/>
      <c r="ALC559" s="136"/>
      <c r="ALD559" s="136"/>
      <c r="ALE559" s="136"/>
      <c r="ALF559" s="136"/>
      <c r="ALG559" s="136"/>
      <c r="ALH559" s="136"/>
      <c r="ALI559" s="136"/>
      <c r="ALJ559" s="136"/>
      <c r="ALK559" s="136"/>
      <c r="ALL559" s="136"/>
      <c r="ALM559" s="136"/>
      <c r="ALN559" s="136"/>
      <c r="ALO559" s="136"/>
      <c r="ALP559" s="136"/>
      <c r="ALQ559" s="136"/>
      <c r="ALR559" s="136"/>
      <c r="ALS559" s="136"/>
      <c r="ALT559" s="136"/>
      <c r="ALU559" s="136"/>
      <c r="ALV559" s="136"/>
      <c r="ALW559" s="136"/>
      <c r="ALX559" s="136"/>
      <c r="ALY559" s="136"/>
      <c r="ALZ559" s="136"/>
      <c r="AMA559" s="136"/>
      <c r="AMB559" s="136"/>
      <c r="AMC559" s="136"/>
      <c r="AMD559" s="136"/>
      <c r="AME559" s="136"/>
      <c r="AMF559" s="136"/>
      <c r="AMG559" s="136"/>
      <c r="AMH559" s="136"/>
      <c r="AMI559" s="136"/>
    </row>
    <row r="560" spans="1:1023" ht="30" x14ac:dyDescent="0.25">
      <c r="A560" s="261" t="s">
        <v>26277</v>
      </c>
      <c r="B560" s="193">
        <v>560</v>
      </c>
      <c r="C560" s="261" t="s">
        <v>26278</v>
      </c>
      <c r="D560" s="214" t="s">
        <v>26279</v>
      </c>
      <c r="E560" s="136"/>
      <c r="F560" s="238"/>
      <c r="G560" s="214"/>
      <c r="I560" s="367"/>
      <c r="J560" s="409">
        <v>2</v>
      </c>
      <c r="L560" s="409" t="s">
        <v>771</v>
      </c>
      <c r="N560" s="161"/>
      <c r="O560" s="413"/>
      <c r="R560" s="161"/>
      <c r="S560" s="161"/>
      <c r="T560" s="161"/>
      <c r="U560" s="414"/>
      <c r="V560" s="256">
        <f>IF(O560=1,10,100)</f>
        <v>100</v>
      </c>
      <c r="W560" s="256">
        <f>IF(O560=1,1,IF(O560=2,10,100))</f>
        <v>100</v>
      </c>
      <c r="X560" s="256">
        <f>IF(O560=3,20,100)</f>
        <v>100</v>
      </c>
      <c r="Y560" s="256">
        <f>IF(P560=1,10,100)</f>
        <v>100</v>
      </c>
      <c r="Z560" s="256">
        <f>IF(P560=1,1,IF(P560=2,10,100))</f>
        <v>100</v>
      </c>
      <c r="AA560" s="257">
        <f>IF(OR(EXACT(Q560,"1A"),EXACT(Q560,"1B")),0.1,IF(Q560=2,1,100))</f>
        <v>100</v>
      </c>
      <c r="AB560" s="257">
        <f>IF(OR(EXACT(R560,"1A"),EXACT(R560,"1B")),0.1,IF(R560=2,1,100))</f>
        <v>100</v>
      </c>
      <c r="AC560" s="257">
        <f>IF(OR(EXACT(S560,"1A"),EXACT(S560,"1B")),0.3,IF(S560=2,3,100))</f>
        <v>100</v>
      </c>
      <c r="AD560" s="136"/>
      <c r="AE560" s="262"/>
      <c r="AF560" s="249">
        <f>IF(OR(OR(EXACT(J560,"1A"),EXACT(J560,"1B"),EXACT(J560,"1C")),K560=1),1,IF(K560=2,10,100))</f>
        <v>100</v>
      </c>
      <c r="AG560" s="249">
        <f>IF(OR(EXACT(J560,"1A"),EXACT(J560,"1B"),EXACT(J560,"1C")),1,IF(J560=2,10,100))</f>
        <v>10</v>
      </c>
      <c r="AH560" s="249">
        <f>IF(OR(EXACT(J560,"1A"),EXACT(J560,"1B"),EXACT(J560,"1C"),K560=1),3,100)</f>
        <v>100</v>
      </c>
      <c r="AI560" s="249">
        <f>IF(OR(EXACT(J560,"1A"),EXACT(J560,"1B"),EXACT(J560,"1C")),5,100)</f>
        <v>100</v>
      </c>
      <c r="AJ560" s="281"/>
      <c r="AK560" s="136"/>
      <c r="AL560" s="222"/>
      <c r="AM560" s="251"/>
      <c r="AN560" s="136"/>
      <c r="AO560" s="136"/>
      <c r="AQ560" s="199" t="s">
        <v>26280</v>
      </c>
      <c r="AS560" s="136"/>
      <c r="AT560" s="136"/>
      <c r="AU560" s="136"/>
      <c r="AV560" s="136"/>
      <c r="AW560" s="136"/>
      <c r="AX560" s="136"/>
      <c r="AY560" s="136"/>
      <c r="AZ560" s="136"/>
      <c r="BA560" s="136"/>
      <c r="BB560" s="136"/>
      <c r="BC560" s="136"/>
      <c r="BD560" s="136"/>
      <c r="BE560" s="136"/>
      <c r="BF560" s="136"/>
      <c r="BG560" s="136"/>
      <c r="BH560" s="136"/>
      <c r="BI560" s="136"/>
      <c r="BJ560" s="136"/>
      <c r="BK560" s="136"/>
      <c r="BL560" s="136"/>
      <c r="BM560" s="136"/>
      <c r="BN560" s="136"/>
      <c r="BO560" s="136"/>
      <c r="BP560" s="136"/>
      <c r="BQ560" s="136"/>
      <c r="BR560" s="136"/>
      <c r="BS560" s="136"/>
      <c r="BT560" s="136"/>
      <c r="BU560" s="136"/>
      <c r="BV560" s="136"/>
      <c r="BW560" s="136"/>
      <c r="BX560" s="136"/>
      <c r="BY560" s="136"/>
      <c r="BZ560" s="136"/>
      <c r="CA560" s="136"/>
      <c r="CB560" s="136"/>
      <c r="CC560" s="136"/>
      <c r="CD560" s="136"/>
      <c r="CE560" s="136"/>
      <c r="CF560" s="136"/>
      <c r="CG560" s="136"/>
      <c r="CH560" s="136"/>
      <c r="CI560" s="136"/>
      <c r="CJ560" s="136"/>
      <c r="CK560" s="136"/>
      <c r="CL560" s="136"/>
      <c r="CM560" s="136"/>
      <c r="CN560" s="136"/>
      <c r="CO560" s="136"/>
      <c r="CP560" s="136"/>
      <c r="CQ560" s="136"/>
      <c r="CR560" s="136"/>
      <c r="CS560" s="136"/>
      <c r="CT560" s="136"/>
      <c r="CU560" s="136"/>
      <c r="CV560" s="136"/>
      <c r="CW560" s="136"/>
      <c r="CX560" s="136"/>
      <c r="CY560" s="136"/>
      <c r="CZ560" s="136"/>
      <c r="DA560" s="136"/>
      <c r="DB560" s="136"/>
      <c r="DC560" s="136"/>
      <c r="DD560" s="136"/>
      <c r="DE560" s="136"/>
      <c r="DF560" s="136"/>
      <c r="DG560" s="136"/>
      <c r="DH560" s="136"/>
      <c r="DI560" s="136"/>
      <c r="DJ560" s="136"/>
      <c r="DK560" s="136"/>
      <c r="DL560" s="136"/>
      <c r="DM560" s="136"/>
      <c r="DN560" s="136"/>
      <c r="DO560" s="136"/>
      <c r="DP560" s="136"/>
      <c r="DQ560" s="136"/>
      <c r="DR560" s="136"/>
      <c r="DS560" s="136"/>
      <c r="DT560" s="136"/>
      <c r="DU560" s="136"/>
      <c r="DV560" s="136"/>
      <c r="DW560" s="136"/>
      <c r="DX560" s="136"/>
      <c r="DY560" s="136"/>
      <c r="DZ560" s="136"/>
      <c r="EA560" s="136"/>
      <c r="EB560" s="136"/>
      <c r="EC560" s="136"/>
      <c r="ED560" s="136"/>
      <c r="EE560" s="136"/>
      <c r="EF560" s="136"/>
      <c r="EG560" s="136"/>
      <c r="EH560" s="136"/>
      <c r="EI560" s="136"/>
      <c r="EJ560" s="136"/>
      <c r="EK560" s="136"/>
      <c r="EL560" s="136"/>
      <c r="EM560" s="136"/>
      <c r="EN560" s="136"/>
      <c r="EO560" s="136"/>
      <c r="EP560" s="136"/>
      <c r="EQ560" s="136"/>
      <c r="ER560" s="136"/>
      <c r="ES560" s="136"/>
      <c r="ET560" s="136"/>
      <c r="EU560" s="136"/>
      <c r="EV560" s="136"/>
      <c r="EW560" s="136"/>
      <c r="EX560" s="136"/>
      <c r="EY560" s="136"/>
      <c r="EZ560" s="136"/>
      <c r="FA560" s="136"/>
      <c r="FB560" s="136"/>
      <c r="FC560" s="136"/>
      <c r="FD560" s="136"/>
      <c r="FE560" s="136"/>
      <c r="FF560" s="136"/>
      <c r="FG560" s="136"/>
      <c r="FH560" s="136"/>
      <c r="FI560" s="136"/>
      <c r="FJ560" s="136"/>
      <c r="FK560" s="136"/>
      <c r="FL560" s="136"/>
      <c r="FM560" s="136"/>
      <c r="FN560" s="136"/>
      <c r="FO560" s="136"/>
      <c r="FP560" s="136"/>
      <c r="FQ560" s="136"/>
      <c r="FR560" s="136"/>
      <c r="FS560" s="136"/>
      <c r="FT560" s="136"/>
      <c r="FU560" s="136"/>
      <c r="FV560" s="136"/>
      <c r="FW560" s="136"/>
      <c r="FX560" s="136"/>
      <c r="FY560" s="136"/>
      <c r="FZ560" s="136"/>
      <c r="GA560" s="136"/>
      <c r="GB560" s="136"/>
      <c r="GC560" s="136"/>
      <c r="GD560" s="136"/>
      <c r="GE560" s="136"/>
      <c r="GF560" s="136"/>
      <c r="GG560" s="136"/>
      <c r="GH560" s="136"/>
      <c r="GI560" s="136"/>
      <c r="GJ560" s="136"/>
      <c r="GK560" s="136"/>
      <c r="GL560" s="136"/>
      <c r="GM560" s="136"/>
      <c r="GN560" s="136"/>
      <c r="GO560" s="136"/>
      <c r="GP560" s="136"/>
      <c r="GQ560" s="136"/>
      <c r="GR560" s="136"/>
      <c r="GS560" s="136"/>
      <c r="GT560" s="136"/>
      <c r="GU560" s="136"/>
      <c r="GV560" s="136"/>
      <c r="GW560" s="136"/>
      <c r="GX560" s="136"/>
      <c r="GY560" s="136"/>
      <c r="GZ560" s="136"/>
      <c r="HA560" s="136"/>
      <c r="HB560" s="136"/>
      <c r="HC560" s="136"/>
      <c r="HD560" s="136"/>
      <c r="HE560" s="136"/>
      <c r="HF560" s="136"/>
      <c r="HG560" s="136"/>
      <c r="HH560" s="136"/>
      <c r="HI560" s="136"/>
      <c r="HJ560" s="136"/>
      <c r="HK560" s="136"/>
      <c r="HL560" s="136"/>
      <c r="HM560" s="136"/>
      <c r="HN560" s="136"/>
      <c r="HO560" s="136"/>
      <c r="HP560" s="136"/>
      <c r="HQ560" s="136"/>
      <c r="HR560" s="136"/>
      <c r="HS560" s="136"/>
      <c r="HT560" s="136"/>
      <c r="HU560" s="136"/>
      <c r="HV560" s="136"/>
      <c r="HW560" s="136"/>
      <c r="HX560" s="136"/>
      <c r="HY560" s="136"/>
      <c r="HZ560" s="136"/>
      <c r="IA560" s="136"/>
      <c r="IB560" s="136"/>
      <c r="IC560" s="136"/>
      <c r="ID560" s="136"/>
      <c r="IE560" s="136"/>
      <c r="IF560" s="136"/>
      <c r="IG560" s="136"/>
      <c r="IH560" s="136"/>
      <c r="II560" s="136"/>
      <c r="IJ560" s="136"/>
      <c r="IK560" s="136"/>
      <c r="IL560" s="136"/>
      <c r="IM560" s="136"/>
      <c r="IN560" s="136"/>
      <c r="IO560" s="136"/>
      <c r="IP560" s="136"/>
      <c r="IQ560" s="136"/>
      <c r="IR560" s="136"/>
      <c r="IS560" s="136"/>
      <c r="IT560" s="136"/>
      <c r="IU560" s="136"/>
      <c r="IV560" s="136"/>
      <c r="IW560" s="136"/>
      <c r="IX560" s="136"/>
      <c r="IY560" s="136"/>
      <c r="IZ560" s="136"/>
      <c r="JA560" s="136"/>
      <c r="JB560" s="136"/>
      <c r="JC560" s="136"/>
      <c r="JD560" s="136"/>
      <c r="JE560" s="136"/>
      <c r="JF560" s="136"/>
      <c r="JG560" s="136"/>
      <c r="JH560" s="136"/>
      <c r="JI560" s="136"/>
      <c r="JJ560" s="136"/>
      <c r="JK560" s="136"/>
      <c r="JL560" s="136"/>
      <c r="JM560" s="136"/>
      <c r="JN560" s="136"/>
      <c r="JO560" s="136"/>
      <c r="JP560" s="136"/>
      <c r="JQ560" s="136"/>
      <c r="JR560" s="136"/>
      <c r="JS560" s="136"/>
      <c r="JT560" s="136"/>
      <c r="JU560" s="136"/>
      <c r="JV560" s="136"/>
      <c r="JW560" s="136"/>
      <c r="JX560" s="136"/>
      <c r="JY560" s="136"/>
      <c r="JZ560" s="136"/>
      <c r="KA560" s="136"/>
      <c r="KB560" s="136"/>
      <c r="KC560" s="136"/>
      <c r="KD560" s="136"/>
      <c r="KE560" s="136"/>
      <c r="KF560" s="136"/>
      <c r="KG560" s="136"/>
      <c r="KH560" s="136"/>
      <c r="KI560" s="136"/>
      <c r="KJ560" s="136"/>
      <c r="KK560" s="136"/>
      <c r="KL560" s="136"/>
      <c r="KM560" s="136"/>
      <c r="KN560" s="136"/>
      <c r="KO560" s="136"/>
      <c r="KP560" s="136"/>
      <c r="KQ560" s="136"/>
      <c r="KR560" s="136"/>
      <c r="KS560" s="136"/>
      <c r="KT560" s="136"/>
      <c r="KU560" s="136"/>
      <c r="KV560" s="136"/>
      <c r="KW560" s="136"/>
      <c r="KX560" s="136"/>
      <c r="KY560" s="136"/>
      <c r="KZ560" s="136"/>
      <c r="LA560" s="136"/>
      <c r="LB560" s="136"/>
      <c r="LC560" s="136"/>
      <c r="LD560" s="136"/>
      <c r="LE560" s="136"/>
      <c r="LF560" s="136"/>
      <c r="LG560" s="136"/>
      <c r="LH560" s="136"/>
      <c r="LI560" s="136"/>
      <c r="LJ560" s="136"/>
      <c r="LK560" s="136"/>
      <c r="LL560" s="136"/>
      <c r="LM560" s="136"/>
      <c r="LN560" s="136"/>
      <c r="LO560" s="136"/>
      <c r="LP560" s="136"/>
      <c r="LQ560" s="136"/>
      <c r="LR560" s="136"/>
      <c r="LS560" s="136"/>
      <c r="LT560" s="136"/>
      <c r="LU560" s="136"/>
      <c r="LV560" s="136"/>
      <c r="LW560" s="136"/>
      <c r="LX560" s="136"/>
      <c r="LY560" s="136"/>
      <c r="LZ560" s="136"/>
      <c r="MA560" s="136"/>
      <c r="MB560" s="136"/>
      <c r="MC560" s="136"/>
      <c r="MD560" s="136"/>
      <c r="ME560" s="136"/>
      <c r="MF560" s="136"/>
      <c r="MG560" s="136"/>
      <c r="MH560" s="136"/>
      <c r="MI560" s="136"/>
      <c r="MJ560" s="136"/>
      <c r="MK560" s="136"/>
      <c r="ML560" s="136"/>
      <c r="MM560" s="136"/>
      <c r="MN560" s="136"/>
      <c r="MO560" s="136"/>
      <c r="MP560" s="136"/>
      <c r="MQ560" s="136"/>
      <c r="MR560" s="136"/>
      <c r="MS560" s="136"/>
      <c r="MT560" s="136"/>
      <c r="MU560" s="136"/>
      <c r="MV560" s="136"/>
      <c r="MW560" s="136"/>
      <c r="MX560" s="136"/>
      <c r="MY560" s="136"/>
      <c r="MZ560" s="136"/>
      <c r="NA560" s="136"/>
      <c r="NB560" s="136"/>
      <c r="NC560" s="136"/>
      <c r="ND560" s="136"/>
      <c r="NE560" s="136"/>
      <c r="NF560" s="136"/>
      <c r="NG560" s="136"/>
      <c r="NH560" s="136"/>
      <c r="NI560" s="136"/>
      <c r="NJ560" s="136"/>
      <c r="NK560" s="136"/>
      <c r="NL560" s="136"/>
      <c r="NM560" s="136"/>
      <c r="NN560" s="136"/>
      <c r="NO560" s="136"/>
      <c r="NP560" s="136"/>
      <c r="NQ560" s="136"/>
      <c r="NR560" s="136"/>
      <c r="NS560" s="136"/>
      <c r="NT560" s="136"/>
      <c r="NU560" s="136"/>
      <c r="NV560" s="136"/>
      <c r="NW560" s="136"/>
      <c r="NX560" s="136"/>
      <c r="NY560" s="136"/>
      <c r="NZ560" s="136"/>
      <c r="OA560" s="136"/>
      <c r="OB560" s="136"/>
      <c r="OC560" s="136"/>
      <c r="OD560" s="136"/>
      <c r="OE560" s="136"/>
      <c r="OF560" s="136"/>
      <c r="OG560" s="136"/>
      <c r="OH560" s="136"/>
      <c r="OI560" s="136"/>
      <c r="OJ560" s="136"/>
      <c r="OK560" s="136"/>
      <c r="OL560" s="136"/>
      <c r="OM560" s="136"/>
      <c r="ON560" s="136"/>
      <c r="OO560" s="136"/>
      <c r="OP560" s="136"/>
      <c r="OQ560" s="136"/>
      <c r="OR560" s="136"/>
      <c r="OS560" s="136"/>
      <c r="OT560" s="136"/>
      <c r="OU560" s="136"/>
      <c r="OV560" s="136"/>
      <c r="OW560" s="136"/>
      <c r="OX560" s="136"/>
      <c r="OY560" s="136"/>
      <c r="OZ560" s="136"/>
      <c r="PA560" s="136"/>
      <c r="PB560" s="136"/>
      <c r="PC560" s="136"/>
      <c r="PD560" s="136"/>
      <c r="PE560" s="136"/>
      <c r="PF560" s="136"/>
      <c r="PG560" s="136"/>
      <c r="PH560" s="136"/>
      <c r="PI560" s="136"/>
      <c r="PJ560" s="136"/>
      <c r="PK560" s="136"/>
      <c r="PL560" s="136"/>
      <c r="PM560" s="136"/>
      <c r="PN560" s="136"/>
      <c r="PO560" s="136"/>
      <c r="PP560" s="136"/>
      <c r="PQ560" s="136"/>
      <c r="PR560" s="136"/>
      <c r="PS560" s="136"/>
      <c r="PT560" s="136"/>
      <c r="PU560" s="136"/>
      <c r="PV560" s="136"/>
      <c r="PW560" s="136"/>
      <c r="PX560" s="136"/>
      <c r="PY560" s="136"/>
      <c r="PZ560" s="136"/>
      <c r="QA560" s="136"/>
      <c r="QB560" s="136"/>
      <c r="QC560" s="136"/>
      <c r="QD560" s="136"/>
      <c r="QE560" s="136"/>
      <c r="QF560" s="136"/>
      <c r="QG560" s="136"/>
      <c r="QH560" s="136"/>
      <c r="QI560" s="136"/>
      <c r="QJ560" s="136"/>
      <c r="QK560" s="136"/>
      <c r="QL560" s="136"/>
      <c r="QM560" s="136"/>
      <c r="QN560" s="136"/>
      <c r="QO560" s="136"/>
      <c r="QP560" s="136"/>
      <c r="QQ560" s="136"/>
      <c r="QR560" s="136"/>
      <c r="QS560" s="136"/>
      <c r="QT560" s="136"/>
      <c r="QU560" s="136"/>
      <c r="QV560" s="136"/>
      <c r="QW560" s="136"/>
      <c r="QX560" s="136"/>
      <c r="QY560" s="136"/>
      <c r="QZ560" s="136"/>
      <c r="RA560" s="136"/>
      <c r="RB560" s="136"/>
      <c r="RC560" s="136"/>
      <c r="RD560" s="136"/>
      <c r="RE560" s="136"/>
      <c r="RF560" s="136"/>
      <c r="RG560" s="136"/>
      <c r="RH560" s="136"/>
      <c r="RI560" s="136"/>
      <c r="RJ560" s="136"/>
      <c r="RK560" s="136"/>
      <c r="RL560" s="136"/>
      <c r="RM560" s="136"/>
      <c r="RN560" s="136"/>
      <c r="RO560" s="136"/>
      <c r="RP560" s="136"/>
      <c r="RQ560" s="136"/>
      <c r="RR560" s="136"/>
      <c r="RS560" s="136"/>
      <c r="RT560" s="136"/>
      <c r="RU560" s="136"/>
      <c r="RV560" s="136"/>
      <c r="RW560" s="136"/>
      <c r="RX560" s="136"/>
      <c r="RY560" s="136"/>
      <c r="RZ560" s="136"/>
      <c r="SA560" s="136"/>
      <c r="SB560" s="136"/>
      <c r="SC560" s="136"/>
      <c r="SD560" s="136"/>
      <c r="SE560" s="136"/>
      <c r="SF560" s="136"/>
      <c r="SG560" s="136"/>
      <c r="SH560" s="136"/>
      <c r="SI560" s="136"/>
      <c r="SJ560" s="136"/>
      <c r="SK560" s="136"/>
      <c r="SL560" s="136"/>
      <c r="SM560" s="136"/>
      <c r="SN560" s="136"/>
      <c r="SO560" s="136"/>
      <c r="SP560" s="136"/>
      <c r="SQ560" s="136"/>
      <c r="SR560" s="136"/>
      <c r="SS560" s="136"/>
      <c r="ST560" s="136"/>
      <c r="SU560" s="136"/>
      <c r="SV560" s="136"/>
      <c r="SW560" s="136"/>
      <c r="SX560" s="136"/>
      <c r="SY560" s="136"/>
      <c r="SZ560" s="136"/>
      <c r="TA560" s="136"/>
      <c r="TB560" s="136"/>
      <c r="TC560" s="136"/>
      <c r="TD560" s="136"/>
      <c r="TE560" s="136"/>
      <c r="TF560" s="136"/>
      <c r="TG560" s="136"/>
      <c r="TH560" s="136"/>
      <c r="TI560" s="136"/>
      <c r="TJ560" s="136"/>
      <c r="TK560" s="136"/>
      <c r="TL560" s="136"/>
      <c r="TM560" s="136"/>
      <c r="TN560" s="136"/>
      <c r="TO560" s="136"/>
      <c r="TP560" s="136"/>
      <c r="TQ560" s="136"/>
      <c r="TR560" s="136"/>
      <c r="TS560" s="136"/>
      <c r="TT560" s="136"/>
      <c r="TU560" s="136"/>
      <c r="TV560" s="136"/>
      <c r="TW560" s="136"/>
      <c r="TX560" s="136"/>
      <c r="TY560" s="136"/>
      <c r="TZ560" s="136"/>
      <c r="UA560" s="136"/>
      <c r="UB560" s="136"/>
      <c r="UC560" s="136"/>
      <c r="UD560" s="136"/>
      <c r="UE560" s="136"/>
      <c r="UF560" s="136"/>
      <c r="UG560" s="136"/>
      <c r="UH560" s="136"/>
      <c r="UI560" s="136"/>
      <c r="UJ560" s="136"/>
      <c r="UK560" s="136"/>
      <c r="UL560" s="136"/>
      <c r="UM560" s="136"/>
      <c r="UN560" s="136"/>
      <c r="UO560" s="136"/>
      <c r="UP560" s="136"/>
      <c r="UQ560" s="136"/>
      <c r="UR560" s="136"/>
      <c r="US560" s="136"/>
      <c r="UT560" s="136"/>
      <c r="UU560" s="136"/>
      <c r="UV560" s="136"/>
      <c r="UW560" s="136"/>
      <c r="UX560" s="136"/>
      <c r="UY560" s="136"/>
      <c r="UZ560" s="136"/>
      <c r="VA560" s="136"/>
      <c r="VB560" s="136"/>
      <c r="VC560" s="136"/>
      <c r="VD560" s="136"/>
      <c r="VE560" s="136"/>
      <c r="VF560" s="136"/>
      <c r="VG560" s="136"/>
      <c r="VH560" s="136"/>
      <c r="VI560" s="136"/>
      <c r="VJ560" s="136"/>
      <c r="VK560" s="136"/>
      <c r="VL560" s="136"/>
      <c r="VM560" s="136"/>
      <c r="VN560" s="136"/>
      <c r="VO560" s="136"/>
      <c r="VP560" s="136"/>
      <c r="VQ560" s="136"/>
      <c r="VR560" s="136"/>
      <c r="VS560" s="136"/>
      <c r="VT560" s="136"/>
      <c r="VU560" s="136"/>
      <c r="VV560" s="136"/>
      <c r="VW560" s="136"/>
      <c r="VX560" s="136"/>
      <c r="VY560" s="136"/>
      <c r="VZ560" s="136"/>
      <c r="WA560" s="136"/>
      <c r="WB560" s="136"/>
      <c r="WC560" s="136"/>
      <c r="WD560" s="136"/>
      <c r="WE560" s="136"/>
      <c r="WF560" s="136"/>
      <c r="WG560" s="136"/>
      <c r="WH560" s="136"/>
      <c r="WI560" s="136"/>
      <c r="WJ560" s="136"/>
      <c r="WK560" s="136"/>
      <c r="WL560" s="136"/>
      <c r="WM560" s="136"/>
      <c r="WN560" s="136"/>
      <c r="WO560" s="136"/>
      <c r="WP560" s="136"/>
      <c r="WQ560" s="136"/>
      <c r="WR560" s="136"/>
      <c r="WS560" s="136"/>
      <c r="WT560" s="136"/>
      <c r="WU560" s="136"/>
      <c r="WV560" s="136"/>
      <c r="WW560" s="136"/>
      <c r="WX560" s="136"/>
      <c r="WY560" s="136"/>
      <c r="WZ560" s="136"/>
      <c r="XA560" s="136"/>
      <c r="XB560" s="136"/>
      <c r="XC560" s="136"/>
      <c r="XD560" s="136"/>
      <c r="XE560" s="136"/>
      <c r="XF560" s="136"/>
      <c r="XG560" s="136"/>
      <c r="XH560" s="136"/>
      <c r="XI560" s="136"/>
      <c r="XJ560" s="136"/>
      <c r="XK560" s="136"/>
      <c r="XL560" s="136"/>
      <c r="XM560" s="136"/>
      <c r="XN560" s="136"/>
      <c r="XO560" s="136"/>
      <c r="XP560" s="136"/>
      <c r="XQ560" s="136"/>
      <c r="XR560" s="136"/>
      <c r="XS560" s="136"/>
      <c r="XT560" s="136"/>
      <c r="XU560" s="136"/>
      <c r="XV560" s="136"/>
      <c r="XW560" s="136"/>
      <c r="XX560" s="136"/>
      <c r="XY560" s="136"/>
      <c r="XZ560" s="136"/>
      <c r="YA560" s="136"/>
      <c r="YB560" s="136"/>
      <c r="YC560" s="136"/>
      <c r="YD560" s="136"/>
      <c r="YE560" s="136"/>
      <c r="YF560" s="136"/>
      <c r="YG560" s="136"/>
      <c r="YH560" s="136"/>
      <c r="YI560" s="136"/>
      <c r="YJ560" s="136"/>
      <c r="YK560" s="136"/>
      <c r="YL560" s="136"/>
      <c r="YM560" s="136"/>
      <c r="YN560" s="136"/>
      <c r="YO560" s="136"/>
      <c r="YP560" s="136"/>
      <c r="YQ560" s="136"/>
      <c r="YR560" s="136"/>
      <c r="YS560" s="136"/>
      <c r="YT560" s="136"/>
      <c r="YU560" s="136"/>
      <c r="YV560" s="136"/>
      <c r="YW560" s="136"/>
      <c r="YX560" s="136"/>
      <c r="YY560" s="136"/>
      <c r="YZ560" s="136"/>
      <c r="ZA560" s="136"/>
      <c r="ZB560" s="136"/>
      <c r="ZC560" s="136"/>
      <c r="ZD560" s="136"/>
      <c r="ZE560" s="136"/>
      <c r="ZF560" s="136"/>
      <c r="ZG560" s="136"/>
      <c r="ZH560" s="136"/>
      <c r="ZI560" s="136"/>
      <c r="ZJ560" s="136"/>
      <c r="ZK560" s="136"/>
      <c r="ZL560" s="136"/>
      <c r="ZM560" s="136"/>
      <c r="ZN560" s="136"/>
      <c r="ZO560" s="136"/>
      <c r="ZP560" s="136"/>
      <c r="ZQ560" s="136"/>
      <c r="ZR560" s="136"/>
      <c r="ZS560" s="136"/>
      <c r="ZT560" s="136"/>
      <c r="ZU560" s="136"/>
      <c r="ZV560" s="136"/>
      <c r="ZW560" s="136"/>
      <c r="ZX560" s="136"/>
      <c r="ZY560" s="136"/>
      <c r="ZZ560" s="136"/>
      <c r="AAA560" s="136"/>
      <c r="AAB560" s="136"/>
      <c r="AAC560" s="136"/>
      <c r="AAD560" s="136"/>
      <c r="AAE560" s="136"/>
      <c r="AAF560" s="136"/>
      <c r="AAG560" s="136"/>
      <c r="AAH560" s="136"/>
      <c r="AAI560" s="136"/>
      <c r="AAJ560" s="136"/>
      <c r="AAK560" s="136"/>
      <c r="AAL560" s="136"/>
      <c r="AAM560" s="136"/>
      <c r="AAN560" s="136"/>
      <c r="AAO560" s="136"/>
      <c r="AAP560" s="136"/>
      <c r="AAQ560" s="136"/>
      <c r="AAR560" s="136"/>
      <c r="AAS560" s="136"/>
      <c r="AAT560" s="136"/>
      <c r="AAU560" s="136"/>
      <c r="AAV560" s="136"/>
      <c r="AAW560" s="136"/>
      <c r="AAX560" s="136"/>
      <c r="AAY560" s="136"/>
      <c r="AAZ560" s="136"/>
      <c r="ABA560" s="136"/>
      <c r="ABB560" s="136"/>
      <c r="ABC560" s="136"/>
      <c r="ABD560" s="136"/>
      <c r="ABE560" s="136"/>
      <c r="ABF560" s="136"/>
      <c r="ABG560" s="136"/>
      <c r="ABH560" s="136"/>
      <c r="ABI560" s="136"/>
      <c r="ABJ560" s="136"/>
      <c r="ABK560" s="136"/>
      <c r="ABL560" s="136"/>
      <c r="ABM560" s="136"/>
      <c r="ABN560" s="136"/>
      <c r="ABO560" s="136"/>
      <c r="ABP560" s="136"/>
      <c r="ABQ560" s="136"/>
      <c r="ABR560" s="136"/>
      <c r="ABS560" s="136"/>
      <c r="ABT560" s="136"/>
      <c r="ABU560" s="136"/>
      <c r="ABV560" s="136"/>
      <c r="ABW560" s="136"/>
      <c r="ABX560" s="136"/>
      <c r="ABY560" s="136"/>
      <c r="ABZ560" s="136"/>
      <c r="ACA560" s="136"/>
      <c r="ACB560" s="136"/>
      <c r="ACC560" s="136"/>
      <c r="ACD560" s="136"/>
      <c r="ACE560" s="136"/>
      <c r="ACF560" s="136"/>
      <c r="ACG560" s="136"/>
      <c r="ACH560" s="136"/>
      <c r="ACI560" s="136"/>
      <c r="ACJ560" s="136"/>
      <c r="ACK560" s="136"/>
      <c r="ACL560" s="136"/>
      <c r="ACM560" s="136"/>
      <c r="ACN560" s="136"/>
      <c r="ACO560" s="136"/>
      <c r="ACP560" s="136"/>
      <c r="ACQ560" s="136"/>
      <c r="ACR560" s="136"/>
      <c r="ACS560" s="136"/>
      <c r="ACT560" s="136"/>
      <c r="ACU560" s="136"/>
      <c r="ACV560" s="136"/>
      <c r="ACW560" s="136"/>
      <c r="ACX560" s="136"/>
      <c r="ACY560" s="136"/>
      <c r="ACZ560" s="136"/>
      <c r="ADA560" s="136"/>
      <c r="ADB560" s="136"/>
      <c r="ADC560" s="136"/>
      <c r="ADD560" s="136"/>
      <c r="ADE560" s="136"/>
      <c r="ADF560" s="136"/>
      <c r="ADG560" s="136"/>
      <c r="ADH560" s="136"/>
      <c r="ADI560" s="136"/>
      <c r="ADJ560" s="136"/>
      <c r="ADK560" s="136"/>
      <c r="ADL560" s="136"/>
      <c r="ADM560" s="136"/>
      <c r="ADN560" s="136"/>
      <c r="ADO560" s="136"/>
      <c r="ADP560" s="136"/>
      <c r="ADQ560" s="136"/>
      <c r="ADR560" s="136"/>
      <c r="ADS560" s="136"/>
      <c r="ADT560" s="136"/>
      <c r="ADU560" s="136"/>
      <c r="ADV560" s="136"/>
      <c r="ADW560" s="136"/>
      <c r="ADX560" s="136"/>
      <c r="ADY560" s="136"/>
      <c r="ADZ560" s="136"/>
      <c r="AEA560" s="136"/>
      <c r="AEB560" s="136"/>
      <c r="AEC560" s="136"/>
      <c r="AED560" s="136"/>
      <c r="AEE560" s="136"/>
      <c r="AEF560" s="136"/>
      <c r="AEG560" s="136"/>
      <c r="AEH560" s="136"/>
      <c r="AEI560" s="136"/>
      <c r="AEJ560" s="136"/>
      <c r="AEK560" s="136"/>
      <c r="AEL560" s="136"/>
      <c r="AEM560" s="136"/>
      <c r="AEN560" s="136"/>
      <c r="AEO560" s="136"/>
      <c r="AEP560" s="136"/>
      <c r="AEQ560" s="136"/>
      <c r="AER560" s="136"/>
      <c r="AES560" s="136"/>
      <c r="AET560" s="136"/>
      <c r="AEU560" s="136"/>
      <c r="AEV560" s="136"/>
      <c r="AEW560" s="136"/>
      <c r="AEX560" s="136"/>
      <c r="AEY560" s="136"/>
      <c r="AEZ560" s="136"/>
      <c r="AFA560" s="136"/>
      <c r="AFB560" s="136"/>
      <c r="AFC560" s="136"/>
      <c r="AFD560" s="136"/>
      <c r="AFE560" s="136"/>
      <c r="AFF560" s="136"/>
      <c r="AFG560" s="136"/>
      <c r="AFH560" s="136"/>
      <c r="AFI560" s="136"/>
      <c r="AFJ560" s="136"/>
      <c r="AFK560" s="136"/>
      <c r="AFL560" s="136"/>
      <c r="AFM560" s="136"/>
      <c r="AFN560" s="136"/>
      <c r="AFO560" s="136"/>
      <c r="AFP560" s="136"/>
      <c r="AFQ560" s="136"/>
      <c r="AFR560" s="136"/>
      <c r="AFS560" s="136"/>
      <c r="AFT560" s="136"/>
      <c r="AFU560" s="136"/>
      <c r="AFV560" s="136"/>
      <c r="AFW560" s="136"/>
      <c r="AFX560" s="136"/>
      <c r="AFY560" s="136"/>
      <c r="AFZ560" s="136"/>
      <c r="AGA560" s="136"/>
      <c r="AGB560" s="136"/>
      <c r="AGC560" s="136"/>
      <c r="AGD560" s="136"/>
      <c r="AGE560" s="136"/>
      <c r="AGF560" s="136"/>
      <c r="AGG560" s="136"/>
      <c r="AGH560" s="136"/>
      <c r="AGI560" s="136"/>
      <c r="AGJ560" s="136"/>
      <c r="AGK560" s="136"/>
      <c r="AGL560" s="136"/>
      <c r="AGM560" s="136"/>
      <c r="AGN560" s="136"/>
      <c r="AGO560" s="136"/>
      <c r="AGP560" s="136"/>
      <c r="AGQ560" s="136"/>
      <c r="AGR560" s="136"/>
      <c r="AGS560" s="136"/>
      <c r="AGT560" s="136"/>
      <c r="AGU560" s="136"/>
      <c r="AGV560" s="136"/>
      <c r="AGW560" s="136"/>
      <c r="AGX560" s="136"/>
      <c r="AGY560" s="136"/>
      <c r="AGZ560" s="136"/>
      <c r="AHA560" s="136"/>
      <c r="AHB560" s="136"/>
      <c r="AHC560" s="136"/>
      <c r="AHD560" s="136"/>
      <c r="AHE560" s="136"/>
      <c r="AHF560" s="136"/>
      <c r="AHG560" s="136"/>
      <c r="AHH560" s="136"/>
      <c r="AHI560" s="136"/>
      <c r="AHJ560" s="136"/>
      <c r="AHK560" s="136"/>
      <c r="AHL560" s="136"/>
      <c r="AHM560" s="136"/>
      <c r="AHN560" s="136"/>
      <c r="AHO560" s="136"/>
      <c r="AHP560" s="136"/>
      <c r="AHQ560" s="136"/>
      <c r="AHR560" s="136"/>
      <c r="AHS560" s="136"/>
      <c r="AHT560" s="136"/>
      <c r="AHU560" s="136"/>
      <c r="AHV560" s="136"/>
      <c r="AHW560" s="136"/>
      <c r="AHX560" s="136"/>
      <c r="AHY560" s="136"/>
      <c r="AHZ560" s="136"/>
      <c r="AIA560" s="136"/>
      <c r="AIB560" s="136"/>
      <c r="AIC560" s="136"/>
      <c r="AID560" s="136"/>
      <c r="AIE560" s="136"/>
      <c r="AIF560" s="136"/>
      <c r="AIG560" s="136"/>
      <c r="AIH560" s="136"/>
      <c r="AII560" s="136"/>
      <c r="AIJ560" s="136"/>
      <c r="AIK560" s="136"/>
      <c r="AIL560" s="136"/>
      <c r="AIM560" s="136"/>
      <c r="AIN560" s="136"/>
      <c r="AIO560" s="136"/>
      <c r="AIP560" s="136"/>
      <c r="AIQ560" s="136"/>
      <c r="AIR560" s="136"/>
      <c r="AIS560" s="136"/>
      <c r="AIT560" s="136"/>
      <c r="AIU560" s="136"/>
      <c r="AIV560" s="136"/>
      <c r="AIW560" s="136"/>
      <c r="AIX560" s="136"/>
      <c r="AIY560" s="136"/>
      <c r="AIZ560" s="136"/>
      <c r="AJA560" s="136"/>
      <c r="AJB560" s="136"/>
      <c r="AJC560" s="136"/>
      <c r="AJD560" s="136"/>
      <c r="AJE560" s="136"/>
      <c r="AJF560" s="136"/>
      <c r="AJG560" s="136"/>
      <c r="AJH560" s="136"/>
      <c r="AJI560" s="136"/>
      <c r="AJJ560" s="136"/>
      <c r="AJK560" s="136"/>
      <c r="AJL560" s="136"/>
      <c r="AJM560" s="136"/>
      <c r="AJN560" s="136"/>
      <c r="AJO560" s="136"/>
      <c r="AJP560" s="136"/>
      <c r="AJQ560" s="136"/>
      <c r="AJR560" s="136"/>
      <c r="AJS560" s="136"/>
      <c r="AJT560" s="136"/>
      <c r="AJU560" s="136"/>
      <c r="AJV560" s="136"/>
      <c r="AJW560" s="136"/>
      <c r="AJX560" s="136"/>
      <c r="AJY560" s="136"/>
      <c r="AJZ560" s="136"/>
      <c r="AKA560" s="136"/>
      <c r="AKB560" s="136"/>
      <c r="AKC560" s="136"/>
      <c r="AKD560" s="136"/>
      <c r="AKE560" s="136"/>
      <c r="AKF560" s="136"/>
      <c r="AKG560" s="136"/>
      <c r="AKH560" s="136"/>
      <c r="AKI560" s="136"/>
      <c r="AKJ560" s="136"/>
      <c r="AKK560" s="136"/>
      <c r="AKL560" s="136"/>
      <c r="AKM560" s="136"/>
      <c r="AKN560" s="136"/>
      <c r="AKO560" s="136"/>
      <c r="AKP560" s="136"/>
      <c r="AKQ560" s="136"/>
      <c r="AKR560" s="136"/>
      <c r="AKS560" s="136"/>
      <c r="AKT560" s="136"/>
      <c r="AKU560" s="136"/>
      <c r="AKV560" s="136"/>
      <c r="AKW560" s="136"/>
      <c r="AKX560" s="136"/>
      <c r="AKY560" s="136"/>
      <c r="AKZ560" s="136"/>
      <c r="ALA560" s="136"/>
      <c r="ALB560" s="136"/>
      <c r="ALC560" s="136"/>
      <c r="ALD560" s="136"/>
      <c r="ALE560" s="136"/>
      <c r="ALF560" s="136"/>
      <c r="ALG560" s="136"/>
      <c r="ALH560" s="136"/>
      <c r="ALI560" s="136"/>
      <c r="ALJ560" s="136"/>
      <c r="ALK560" s="136"/>
      <c r="ALL560" s="136"/>
      <c r="ALM560" s="136"/>
      <c r="ALN560" s="136"/>
      <c r="ALO560" s="136"/>
      <c r="ALP560" s="136"/>
      <c r="ALQ560" s="136"/>
      <c r="ALR560" s="136"/>
      <c r="ALS560" s="136"/>
      <c r="ALT560" s="136"/>
      <c r="ALU560" s="136"/>
      <c r="ALV560" s="136"/>
      <c r="ALW560" s="136"/>
      <c r="ALX560" s="136"/>
      <c r="ALY560" s="136"/>
      <c r="ALZ560" s="136"/>
      <c r="AMA560" s="136"/>
      <c r="AMB560" s="136"/>
      <c r="AMC560" s="136"/>
      <c r="AMD560" s="136"/>
      <c r="AME560" s="136"/>
      <c r="AMF560" s="136"/>
      <c r="AMG560" s="136"/>
      <c r="AMH560" s="136"/>
      <c r="AMI560" s="136"/>
    </row>
    <row r="561" spans="1:1024" x14ac:dyDescent="0.25">
      <c r="A561" s="192" t="s">
        <v>12280</v>
      </c>
      <c r="B561" s="193">
        <v>561</v>
      </c>
      <c r="C561" s="261" t="s">
        <v>26195</v>
      </c>
      <c r="D561" s="212" t="s">
        <v>12279</v>
      </c>
      <c r="I561" s="367">
        <v>12.25</v>
      </c>
      <c r="J561" s="409">
        <v>2</v>
      </c>
      <c r="K561" s="409">
        <v>2</v>
      </c>
      <c r="L561" s="409">
        <v>1</v>
      </c>
      <c r="V561" s="256">
        <f>IF(O561=1,10,100)</f>
        <v>100</v>
      </c>
      <c r="W561" s="256">
        <f>IF(O561=1,1,IF(O561=2,10,100))</f>
        <v>100</v>
      </c>
      <c r="X561" s="256">
        <f>IF(O561=3,20,100)</f>
        <v>100</v>
      </c>
      <c r="Y561" s="256">
        <f>IF(P561=1,10,100)</f>
        <v>100</v>
      </c>
      <c r="Z561" s="256">
        <f>IF(P561=1,1,IF(P561=2,10,100))</f>
        <v>100</v>
      </c>
      <c r="AA561" s="257">
        <f>IF(OR(EXACT(Q561,"1A"),EXACT(Q561,"1B")),0.1,IF(Q561=2,1,100))</f>
        <v>100</v>
      </c>
      <c r="AB561" s="257">
        <f>IF(OR(EXACT(R561,"1A"),EXACT(R561,"1B")),0.1,IF(R561=2,1,100))</f>
        <v>100</v>
      </c>
      <c r="AC561" s="257">
        <f>IF(OR(EXACT(S561,"1A"),EXACT(S561,"1B")),0.3,IF(S561=2,3,100))</f>
        <v>100</v>
      </c>
      <c r="AF561" s="258">
        <v>5</v>
      </c>
      <c r="AG561" s="258">
        <v>5</v>
      </c>
      <c r="AH561" s="249">
        <f>IF(OR(EXACT(J561,"1A"),EXACT(J561,"1B"),EXACT(J561,"1C"),K561=1),3,100)</f>
        <v>100</v>
      </c>
      <c r="AI561" s="249">
        <f>IF(OR(EXACT(J561,"1A"),EXACT(J561,"1B"),EXACT(J561,"1C")),5,100)</f>
        <v>100</v>
      </c>
      <c r="AJ561" s="281" t="s">
        <v>25803</v>
      </c>
      <c r="AL561" s="220">
        <v>2</v>
      </c>
      <c r="AM561" s="251"/>
      <c r="AQ561" s="267" t="s">
        <v>26196</v>
      </c>
      <c r="BC561" s="136"/>
      <c r="BD561" s="136"/>
      <c r="BE561" s="136"/>
      <c r="BF561" s="136"/>
      <c r="BG561" s="136"/>
      <c r="BH561" s="136"/>
      <c r="BI561" s="136"/>
      <c r="BJ561" s="136"/>
      <c r="BK561" s="136"/>
      <c r="BL561" s="136"/>
      <c r="BM561" s="136"/>
      <c r="BN561" s="136"/>
      <c r="BO561" s="136"/>
      <c r="BP561" s="136"/>
      <c r="BQ561" s="136"/>
      <c r="BR561" s="136"/>
      <c r="BS561" s="136"/>
      <c r="BT561" s="136"/>
      <c r="BU561" s="136"/>
      <c r="BV561" s="136"/>
      <c r="BW561" s="136"/>
      <c r="BX561" s="136"/>
      <c r="BY561" s="136"/>
      <c r="BZ561" s="136"/>
      <c r="CA561" s="136"/>
      <c r="CB561" s="136"/>
      <c r="CC561" s="136"/>
      <c r="CD561" s="136"/>
      <c r="CE561" s="136"/>
      <c r="CF561" s="136"/>
      <c r="CG561" s="136"/>
      <c r="CH561" s="136"/>
      <c r="CI561" s="136"/>
      <c r="CJ561" s="136"/>
      <c r="CK561" s="136"/>
      <c r="CL561" s="136"/>
      <c r="CM561" s="136"/>
      <c r="CN561" s="136"/>
      <c r="CO561" s="136"/>
      <c r="CP561" s="136"/>
      <c r="CQ561" s="136"/>
      <c r="CR561" s="136"/>
      <c r="CS561" s="136"/>
      <c r="CT561" s="136"/>
      <c r="CU561" s="136"/>
      <c r="CV561" s="136"/>
      <c r="CW561" s="136"/>
      <c r="CX561" s="136"/>
      <c r="CY561" s="136"/>
      <c r="CZ561" s="136"/>
      <c r="DA561" s="136"/>
      <c r="DB561" s="136"/>
      <c r="DC561" s="136"/>
      <c r="DD561" s="136"/>
      <c r="DE561" s="136"/>
      <c r="DF561" s="136"/>
      <c r="DG561" s="136"/>
      <c r="DH561" s="136"/>
      <c r="DI561" s="136"/>
      <c r="DJ561" s="136"/>
      <c r="DK561" s="136"/>
      <c r="DL561" s="136"/>
      <c r="DM561" s="136"/>
      <c r="DN561" s="136"/>
      <c r="DO561" s="136"/>
      <c r="DP561" s="136"/>
      <c r="DQ561" s="136"/>
      <c r="DR561" s="136"/>
      <c r="DS561" s="136"/>
      <c r="DT561" s="136"/>
      <c r="DU561" s="136"/>
      <c r="DV561" s="136"/>
      <c r="DW561" s="136"/>
      <c r="DX561" s="136"/>
      <c r="DY561" s="136"/>
      <c r="DZ561" s="136"/>
      <c r="EA561" s="136"/>
      <c r="EB561" s="136"/>
      <c r="EC561" s="136"/>
      <c r="ED561" s="136"/>
      <c r="EE561" s="136"/>
      <c r="EF561" s="136"/>
      <c r="EG561" s="136"/>
      <c r="EH561" s="136"/>
      <c r="EI561" s="136"/>
      <c r="EJ561" s="136"/>
      <c r="EK561" s="136"/>
      <c r="EL561" s="136"/>
      <c r="EM561" s="136"/>
      <c r="EN561" s="136"/>
      <c r="EO561" s="136"/>
      <c r="EP561" s="136"/>
      <c r="EQ561" s="136"/>
      <c r="ER561" s="136"/>
      <c r="ES561" s="136"/>
      <c r="ET561" s="136"/>
      <c r="EU561" s="136"/>
      <c r="EV561" s="136"/>
      <c r="EW561" s="136"/>
      <c r="EX561" s="136"/>
      <c r="EY561" s="136"/>
      <c r="EZ561" s="136"/>
      <c r="FA561" s="136"/>
      <c r="FB561" s="136"/>
      <c r="FC561" s="136"/>
      <c r="FD561" s="136"/>
      <c r="FE561" s="136"/>
      <c r="FF561" s="136"/>
      <c r="FG561" s="136"/>
      <c r="FH561" s="136"/>
      <c r="FI561" s="136"/>
      <c r="FJ561" s="136"/>
      <c r="FK561" s="136"/>
      <c r="FL561" s="136"/>
      <c r="FM561" s="136"/>
      <c r="FN561" s="136"/>
      <c r="FO561" s="136"/>
      <c r="FP561" s="136"/>
      <c r="FQ561" s="136"/>
      <c r="FR561" s="136"/>
      <c r="FS561" s="136"/>
      <c r="FT561" s="136"/>
      <c r="FU561" s="136"/>
      <c r="FV561" s="136"/>
      <c r="FW561" s="136"/>
      <c r="FX561" s="136"/>
      <c r="FY561" s="136"/>
      <c r="FZ561" s="136"/>
      <c r="GA561" s="136"/>
      <c r="GB561" s="136"/>
      <c r="GC561" s="136"/>
      <c r="GD561" s="136"/>
      <c r="GE561" s="136"/>
      <c r="GF561" s="136"/>
      <c r="GG561" s="136"/>
      <c r="GH561" s="136"/>
      <c r="GI561" s="136"/>
      <c r="GJ561" s="136"/>
      <c r="GK561" s="136"/>
      <c r="GL561" s="136"/>
      <c r="GM561" s="136"/>
      <c r="GN561" s="136"/>
      <c r="GO561" s="136"/>
      <c r="GP561" s="136"/>
      <c r="GQ561" s="136"/>
      <c r="GR561" s="136"/>
      <c r="GS561" s="136"/>
      <c r="GT561" s="136"/>
      <c r="GU561" s="136"/>
      <c r="GV561" s="136"/>
      <c r="GW561" s="136"/>
      <c r="GX561" s="136"/>
      <c r="GY561" s="136"/>
      <c r="GZ561" s="136"/>
      <c r="HA561" s="136"/>
      <c r="HB561" s="136"/>
      <c r="HC561" s="136"/>
      <c r="HD561" s="136"/>
      <c r="HE561" s="136"/>
      <c r="HF561" s="136"/>
      <c r="HG561" s="136"/>
      <c r="HH561" s="136"/>
      <c r="HI561" s="136"/>
      <c r="HJ561" s="136"/>
      <c r="HK561" s="136"/>
      <c r="HL561" s="136"/>
      <c r="HM561" s="136"/>
      <c r="HN561" s="136"/>
      <c r="HO561" s="136"/>
      <c r="HP561" s="136"/>
      <c r="HQ561" s="136"/>
      <c r="HR561" s="136"/>
      <c r="HS561" s="136"/>
      <c r="HT561" s="136"/>
      <c r="HU561" s="136"/>
      <c r="HV561" s="136"/>
      <c r="HW561" s="136"/>
      <c r="HX561" s="136"/>
      <c r="HY561" s="136"/>
      <c r="HZ561" s="136"/>
      <c r="IA561" s="136"/>
      <c r="IB561" s="136"/>
      <c r="IC561" s="136"/>
      <c r="ID561" s="136"/>
      <c r="IE561" s="136"/>
      <c r="IF561" s="136"/>
      <c r="IG561" s="136"/>
      <c r="IH561" s="136"/>
      <c r="II561" s="136"/>
      <c r="IJ561" s="136"/>
      <c r="IK561" s="136"/>
      <c r="IL561" s="136"/>
      <c r="IM561" s="136"/>
      <c r="IN561" s="136"/>
      <c r="IO561" s="136"/>
      <c r="IP561" s="136"/>
      <c r="IQ561" s="136"/>
      <c r="IR561" s="136"/>
      <c r="IS561" s="136"/>
      <c r="IT561" s="136"/>
      <c r="IU561" s="136"/>
      <c r="IV561" s="136"/>
      <c r="IW561" s="136"/>
      <c r="IX561" s="136"/>
      <c r="IY561" s="136"/>
      <c r="IZ561" s="136"/>
      <c r="JA561" s="136"/>
      <c r="JB561" s="136"/>
      <c r="JC561" s="136"/>
      <c r="JD561" s="136"/>
      <c r="JE561" s="136"/>
      <c r="JF561" s="136"/>
      <c r="JG561" s="136"/>
      <c r="JH561" s="136"/>
      <c r="JI561" s="136"/>
      <c r="JJ561" s="136"/>
      <c r="JK561" s="136"/>
      <c r="JL561" s="136"/>
      <c r="JM561" s="136"/>
      <c r="JN561" s="136"/>
      <c r="JO561" s="136"/>
      <c r="JP561" s="136"/>
      <c r="JQ561" s="136"/>
      <c r="JR561" s="136"/>
      <c r="JS561" s="136"/>
      <c r="JT561" s="136"/>
      <c r="JU561" s="136"/>
      <c r="JV561" s="136"/>
      <c r="JW561" s="136"/>
      <c r="JX561" s="136"/>
      <c r="JY561" s="136"/>
      <c r="JZ561" s="136"/>
      <c r="KA561" s="136"/>
      <c r="KB561" s="136"/>
      <c r="KC561" s="136"/>
      <c r="KD561" s="136"/>
      <c r="KE561" s="136"/>
      <c r="KF561" s="136"/>
      <c r="KG561" s="136"/>
      <c r="KH561" s="136"/>
      <c r="KI561" s="136"/>
      <c r="KJ561" s="136"/>
      <c r="KK561" s="136"/>
      <c r="KL561" s="136"/>
      <c r="KM561" s="136"/>
      <c r="KN561" s="136"/>
      <c r="KO561" s="136"/>
      <c r="KP561" s="136"/>
      <c r="KQ561" s="136"/>
      <c r="KR561" s="136"/>
      <c r="KS561" s="136"/>
      <c r="KT561" s="136"/>
      <c r="KU561" s="136"/>
      <c r="KV561" s="136"/>
      <c r="KW561" s="136"/>
      <c r="KX561" s="136"/>
      <c r="KY561" s="136"/>
      <c r="KZ561" s="136"/>
      <c r="LA561" s="136"/>
      <c r="LB561" s="136"/>
      <c r="LC561" s="136"/>
      <c r="LD561" s="136"/>
      <c r="LE561" s="136"/>
      <c r="LF561" s="136"/>
      <c r="LG561" s="136"/>
      <c r="LH561" s="136"/>
      <c r="LI561" s="136"/>
      <c r="LJ561" s="136"/>
      <c r="LK561" s="136"/>
      <c r="LL561" s="136"/>
      <c r="LM561" s="136"/>
      <c r="LN561" s="136"/>
      <c r="LO561" s="136"/>
      <c r="LP561" s="136"/>
      <c r="LQ561" s="136"/>
      <c r="LR561" s="136"/>
      <c r="LS561" s="136"/>
      <c r="LT561" s="136"/>
      <c r="LU561" s="136"/>
      <c r="LV561" s="136"/>
      <c r="LW561" s="136"/>
      <c r="LX561" s="136"/>
      <c r="LY561" s="136"/>
      <c r="LZ561" s="136"/>
      <c r="MA561" s="136"/>
      <c r="MB561" s="136"/>
      <c r="MC561" s="136"/>
      <c r="MD561" s="136"/>
      <c r="ME561" s="136"/>
      <c r="MF561" s="136"/>
      <c r="MG561" s="136"/>
      <c r="MH561" s="136"/>
      <c r="MI561" s="136"/>
      <c r="MJ561" s="136"/>
      <c r="MK561" s="136"/>
      <c r="ML561" s="136"/>
      <c r="MM561" s="136"/>
      <c r="MN561" s="136"/>
      <c r="MO561" s="136"/>
      <c r="MP561" s="136"/>
      <c r="MQ561" s="136"/>
      <c r="MR561" s="136"/>
      <c r="MS561" s="136"/>
      <c r="MT561" s="136"/>
      <c r="MU561" s="136"/>
      <c r="MV561" s="136"/>
      <c r="MW561" s="136"/>
      <c r="MX561" s="136"/>
      <c r="MY561" s="136"/>
      <c r="MZ561" s="136"/>
      <c r="NA561" s="136"/>
      <c r="NB561" s="136"/>
      <c r="NC561" s="136"/>
      <c r="ND561" s="136"/>
      <c r="NE561" s="136"/>
      <c r="NF561" s="136"/>
      <c r="NG561" s="136"/>
      <c r="NH561" s="136"/>
      <c r="NI561" s="136"/>
      <c r="NJ561" s="136"/>
      <c r="NK561" s="136"/>
      <c r="NL561" s="136"/>
      <c r="NM561" s="136"/>
      <c r="NN561" s="136"/>
      <c r="NO561" s="136"/>
      <c r="NP561" s="136"/>
      <c r="NQ561" s="136"/>
      <c r="NR561" s="136"/>
      <c r="NS561" s="136"/>
      <c r="NT561" s="136"/>
      <c r="NU561" s="136"/>
      <c r="NV561" s="136"/>
      <c r="NW561" s="136"/>
      <c r="NX561" s="136"/>
      <c r="NY561" s="136"/>
      <c r="NZ561" s="136"/>
      <c r="OA561" s="136"/>
      <c r="OB561" s="136"/>
      <c r="OC561" s="136"/>
      <c r="OD561" s="136"/>
      <c r="OE561" s="136"/>
      <c r="OF561" s="136"/>
      <c r="OG561" s="136"/>
      <c r="OH561" s="136"/>
      <c r="OI561" s="136"/>
      <c r="OJ561" s="136"/>
      <c r="OK561" s="136"/>
      <c r="OL561" s="136"/>
      <c r="OM561" s="136"/>
      <c r="ON561" s="136"/>
      <c r="OO561" s="136"/>
      <c r="OP561" s="136"/>
      <c r="OQ561" s="136"/>
      <c r="OR561" s="136"/>
      <c r="OS561" s="136"/>
      <c r="OT561" s="136"/>
      <c r="OU561" s="136"/>
      <c r="OV561" s="136"/>
      <c r="OW561" s="136"/>
      <c r="OX561" s="136"/>
      <c r="OY561" s="136"/>
      <c r="OZ561" s="136"/>
      <c r="PA561" s="136"/>
      <c r="PB561" s="136"/>
      <c r="PC561" s="136"/>
      <c r="PD561" s="136"/>
      <c r="PE561" s="136"/>
      <c r="PF561" s="136"/>
      <c r="PG561" s="136"/>
      <c r="PH561" s="136"/>
      <c r="PI561" s="136"/>
      <c r="PJ561" s="136"/>
      <c r="PK561" s="136"/>
      <c r="PL561" s="136"/>
      <c r="PM561" s="136"/>
      <c r="PN561" s="136"/>
      <c r="PO561" s="136"/>
      <c r="PP561" s="136"/>
      <c r="PQ561" s="136"/>
      <c r="PR561" s="136"/>
      <c r="PS561" s="136"/>
      <c r="PT561" s="136"/>
      <c r="PU561" s="136"/>
      <c r="PV561" s="136"/>
      <c r="PW561" s="136"/>
      <c r="PX561" s="136"/>
      <c r="PY561" s="136"/>
      <c r="PZ561" s="136"/>
      <c r="QA561" s="136"/>
      <c r="QB561" s="136"/>
      <c r="QC561" s="136"/>
      <c r="QD561" s="136"/>
      <c r="QE561" s="136"/>
      <c r="QF561" s="136"/>
      <c r="QG561" s="136"/>
      <c r="QH561" s="136"/>
      <c r="QI561" s="136"/>
      <c r="QJ561" s="136"/>
      <c r="QK561" s="136"/>
      <c r="QL561" s="136"/>
      <c r="QM561" s="136"/>
      <c r="QN561" s="136"/>
      <c r="QO561" s="136"/>
      <c r="QP561" s="136"/>
      <c r="QQ561" s="136"/>
      <c r="QR561" s="136"/>
      <c r="QS561" s="136"/>
      <c r="QT561" s="136"/>
      <c r="QU561" s="136"/>
      <c r="QV561" s="136"/>
      <c r="QW561" s="136"/>
      <c r="QX561" s="136"/>
      <c r="QY561" s="136"/>
      <c r="QZ561" s="136"/>
      <c r="RA561" s="136"/>
      <c r="RB561" s="136"/>
      <c r="RC561" s="136"/>
      <c r="RD561" s="136"/>
      <c r="RE561" s="136"/>
      <c r="RF561" s="136"/>
      <c r="RG561" s="136"/>
      <c r="RH561" s="136"/>
      <c r="RI561" s="136"/>
      <c r="RJ561" s="136"/>
      <c r="RK561" s="136"/>
      <c r="RL561" s="136"/>
      <c r="RM561" s="136"/>
      <c r="RN561" s="136"/>
      <c r="RO561" s="136"/>
      <c r="RP561" s="136"/>
      <c r="RQ561" s="136"/>
      <c r="RR561" s="136"/>
      <c r="RS561" s="136"/>
      <c r="RT561" s="136"/>
      <c r="RU561" s="136"/>
      <c r="RV561" s="136"/>
      <c r="RW561" s="136"/>
      <c r="RX561" s="136"/>
      <c r="RY561" s="136"/>
      <c r="RZ561" s="136"/>
      <c r="SA561" s="136"/>
      <c r="SB561" s="136"/>
      <c r="SC561" s="136"/>
      <c r="SD561" s="136"/>
      <c r="SE561" s="136"/>
      <c r="SF561" s="136"/>
      <c r="SG561" s="136"/>
      <c r="SH561" s="136"/>
      <c r="SI561" s="136"/>
      <c r="SJ561" s="136"/>
      <c r="SK561" s="136"/>
      <c r="SL561" s="136"/>
      <c r="SM561" s="136"/>
      <c r="SN561" s="136"/>
      <c r="SO561" s="136"/>
      <c r="SP561" s="136"/>
      <c r="SQ561" s="136"/>
      <c r="SR561" s="136"/>
      <c r="SS561" s="136"/>
      <c r="ST561" s="136"/>
      <c r="SU561" s="136"/>
      <c r="SV561" s="136"/>
      <c r="SW561" s="136"/>
      <c r="SX561" s="136"/>
      <c r="SY561" s="136"/>
      <c r="SZ561" s="136"/>
      <c r="TA561" s="136"/>
      <c r="TB561" s="136"/>
      <c r="TC561" s="136"/>
      <c r="TD561" s="136"/>
      <c r="TE561" s="136"/>
      <c r="TF561" s="136"/>
      <c r="TG561" s="136"/>
      <c r="TH561" s="136"/>
      <c r="TI561" s="136"/>
      <c r="TJ561" s="136"/>
      <c r="TK561" s="136"/>
      <c r="TL561" s="136"/>
      <c r="TM561" s="136"/>
      <c r="TN561" s="136"/>
      <c r="TO561" s="136"/>
      <c r="TP561" s="136"/>
      <c r="TQ561" s="136"/>
      <c r="TR561" s="136"/>
      <c r="TS561" s="136"/>
      <c r="TT561" s="136"/>
      <c r="TU561" s="136"/>
      <c r="TV561" s="136"/>
      <c r="TW561" s="136"/>
      <c r="TX561" s="136"/>
      <c r="TY561" s="136"/>
      <c r="TZ561" s="136"/>
      <c r="UA561" s="136"/>
      <c r="UB561" s="136"/>
      <c r="UC561" s="136"/>
      <c r="UD561" s="136"/>
      <c r="UE561" s="136"/>
      <c r="UF561" s="136"/>
      <c r="UG561" s="136"/>
      <c r="UH561" s="136"/>
      <c r="UI561" s="136"/>
      <c r="UJ561" s="136"/>
      <c r="UK561" s="136"/>
      <c r="UL561" s="136"/>
      <c r="UM561" s="136"/>
      <c r="UN561" s="136"/>
      <c r="UO561" s="136"/>
      <c r="UP561" s="136"/>
      <c r="UQ561" s="136"/>
      <c r="UR561" s="136"/>
      <c r="US561" s="136"/>
      <c r="UT561" s="136"/>
      <c r="UU561" s="136"/>
      <c r="UV561" s="136"/>
      <c r="UW561" s="136"/>
      <c r="UX561" s="136"/>
      <c r="UY561" s="136"/>
      <c r="UZ561" s="136"/>
      <c r="VA561" s="136"/>
      <c r="VB561" s="136"/>
      <c r="VC561" s="136"/>
      <c r="VD561" s="136"/>
      <c r="VE561" s="136"/>
      <c r="VF561" s="136"/>
      <c r="VG561" s="136"/>
      <c r="VH561" s="136"/>
      <c r="VI561" s="136"/>
      <c r="VJ561" s="136"/>
      <c r="VK561" s="136"/>
      <c r="VL561" s="136"/>
      <c r="VM561" s="136"/>
      <c r="VN561" s="136"/>
      <c r="VO561" s="136"/>
      <c r="VP561" s="136"/>
      <c r="VQ561" s="136"/>
      <c r="VR561" s="136"/>
      <c r="VS561" s="136"/>
      <c r="VT561" s="136"/>
      <c r="VU561" s="136"/>
      <c r="VV561" s="136"/>
      <c r="VW561" s="136"/>
      <c r="VX561" s="136"/>
      <c r="VY561" s="136"/>
      <c r="VZ561" s="136"/>
      <c r="WA561" s="136"/>
      <c r="WB561" s="136"/>
      <c r="WC561" s="136"/>
      <c r="WD561" s="136"/>
      <c r="WE561" s="136"/>
      <c r="WF561" s="136"/>
      <c r="WG561" s="136"/>
      <c r="WH561" s="136"/>
      <c r="WI561" s="136"/>
      <c r="WJ561" s="136"/>
      <c r="WK561" s="136"/>
      <c r="WL561" s="136"/>
      <c r="WM561" s="136"/>
      <c r="WN561" s="136"/>
      <c r="WO561" s="136"/>
      <c r="WP561" s="136"/>
      <c r="WQ561" s="136"/>
      <c r="WR561" s="136"/>
      <c r="WS561" s="136"/>
      <c r="WT561" s="136"/>
      <c r="WU561" s="136"/>
      <c r="WV561" s="136"/>
      <c r="WW561" s="136"/>
      <c r="WX561" s="136"/>
      <c r="WY561" s="136"/>
      <c r="WZ561" s="136"/>
      <c r="XA561" s="136"/>
      <c r="XB561" s="136"/>
      <c r="XC561" s="136"/>
      <c r="XD561" s="136"/>
      <c r="XE561" s="136"/>
      <c r="XF561" s="136"/>
      <c r="XG561" s="136"/>
      <c r="XH561" s="136"/>
      <c r="XI561" s="136"/>
      <c r="XJ561" s="136"/>
      <c r="XK561" s="136"/>
      <c r="XL561" s="136"/>
      <c r="XM561" s="136"/>
      <c r="XN561" s="136"/>
      <c r="XO561" s="136"/>
      <c r="XP561" s="136"/>
      <c r="XQ561" s="136"/>
      <c r="XR561" s="136"/>
      <c r="XS561" s="136"/>
      <c r="XT561" s="136"/>
      <c r="XU561" s="136"/>
      <c r="XV561" s="136"/>
      <c r="XW561" s="136"/>
      <c r="XX561" s="136"/>
      <c r="XY561" s="136"/>
      <c r="XZ561" s="136"/>
      <c r="YA561" s="136"/>
      <c r="YB561" s="136"/>
      <c r="YC561" s="136"/>
      <c r="YD561" s="136"/>
      <c r="YE561" s="136"/>
      <c r="YF561" s="136"/>
      <c r="YG561" s="136"/>
      <c r="YH561" s="136"/>
      <c r="YI561" s="136"/>
      <c r="YJ561" s="136"/>
      <c r="YK561" s="136"/>
      <c r="YL561" s="136"/>
      <c r="YM561" s="136"/>
      <c r="YN561" s="136"/>
      <c r="YO561" s="136"/>
      <c r="YP561" s="136"/>
      <c r="YQ561" s="136"/>
      <c r="YR561" s="136"/>
      <c r="YS561" s="136"/>
      <c r="YT561" s="136"/>
      <c r="YU561" s="136"/>
      <c r="YV561" s="136"/>
      <c r="YW561" s="136"/>
      <c r="YX561" s="136"/>
      <c r="YY561" s="136"/>
      <c r="YZ561" s="136"/>
      <c r="ZA561" s="136"/>
      <c r="ZB561" s="136"/>
      <c r="ZC561" s="136"/>
      <c r="ZD561" s="136"/>
      <c r="ZE561" s="136"/>
      <c r="ZF561" s="136"/>
      <c r="ZG561" s="136"/>
      <c r="ZH561" s="136"/>
      <c r="ZI561" s="136"/>
      <c r="ZJ561" s="136"/>
      <c r="ZK561" s="136"/>
      <c r="ZL561" s="136"/>
      <c r="ZM561" s="136"/>
      <c r="ZN561" s="136"/>
      <c r="ZO561" s="136"/>
      <c r="ZP561" s="136"/>
      <c r="ZQ561" s="136"/>
      <c r="ZR561" s="136"/>
      <c r="ZS561" s="136"/>
      <c r="ZT561" s="136"/>
      <c r="ZU561" s="136"/>
      <c r="ZV561" s="136"/>
      <c r="ZW561" s="136"/>
      <c r="ZX561" s="136"/>
      <c r="ZY561" s="136"/>
      <c r="ZZ561" s="136"/>
      <c r="AAA561" s="136"/>
      <c r="AAB561" s="136"/>
      <c r="AAC561" s="136"/>
      <c r="AAD561" s="136"/>
      <c r="AAE561" s="136"/>
      <c r="AAF561" s="136"/>
      <c r="AAG561" s="136"/>
      <c r="AAH561" s="136"/>
      <c r="AAI561" s="136"/>
      <c r="AAJ561" s="136"/>
      <c r="AAK561" s="136"/>
      <c r="AAL561" s="136"/>
      <c r="AAM561" s="136"/>
      <c r="AAN561" s="136"/>
      <c r="AAO561" s="136"/>
      <c r="AAP561" s="136"/>
      <c r="AAQ561" s="136"/>
      <c r="AAR561" s="136"/>
      <c r="AAS561" s="136"/>
      <c r="AAT561" s="136"/>
      <c r="AAU561" s="136"/>
      <c r="AAV561" s="136"/>
      <c r="AAW561" s="136"/>
      <c r="AAX561" s="136"/>
      <c r="AAY561" s="136"/>
      <c r="AAZ561" s="136"/>
      <c r="ABA561" s="136"/>
      <c r="ABB561" s="136"/>
      <c r="ABC561" s="136"/>
      <c r="ABD561" s="136"/>
      <c r="ABE561" s="136"/>
      <c r="ABF561" s="136"/>
      <c r="ABG561" s="136"/>
      <c r="ABH561" s="136"/>
      <c r="ABI561" s="136"/>
      <c r="ABJ561" s="136"/>
      <c r="ABK561" s="136"/>
      <c r="ABL561" s="136"/>
      <c r="ABM561" s="136"/>
      <c r="ABN561" s="136"/>
      <c r="ABO561" s="136"/>
      <c r="ABP561" s="136"/>
      <c r="ABQ561" s="136"/>
      <c r="ABR561" s="136"/>
      <c r="ABS561" s="136"/>
      <c r="ABT561" s="136"/>
      <c r="ABU561" s="136"/>
      <c r="ABV561" s="136"/>
      <c r="ABW561" s="136"/>
      <c r="ABX561" s="136"/>
      <c r="ABY561" s="136"/>
      <c r="ABZ561" s="136"/>
      <c r="ACA561" s="136"/>
      <c r="ACB561" s="136"/>
      <c r="ACC561" s="136"/>
      <c r="ACD561" s="136"/>
      <c r="ACE561" s="136"/>
      <c r="ACF561" s="136"/>
      <c r="ACG561" s="136"/>
      <c r="ACH561" s="136"/>
      <c r="ACI561" s="136"/>
      <c r="ACJ561" s="136"/>
      <c r="ACK561" s="136"/>
      <c r="ACL561" s="136"/>
      <c r="ACM561" s="136"/>
      <c r="ACN561" s="136"/>
      <c r="ACO561" s="136"/>
      <c r="ACP561" s="136"/>
      <c r="ACQ561" s="136"/>
      <c r="ACR561" s="136"/>
      <c r="ACS561" s="136"/>
      <c r="ACT561" s="136"/>
      <c r="ACU561" s="136"/>
      <c r="ACV561" s="136"/>
      <c r="ACW561" s="136"/>
      <c r="ACX561" s="136"/>
      <c r="ACY561" s="136"/>
      <c r="ACZ561" s="136"/>
      <c r="ADA561" s="136"/>
      <c r="ADB561" s="136"/>
      <c r="ADC561" s="136"/>
      <c r="ADD561" s="136"/>
      <c r="ADE561" s="136"/>
      <c r="ADF561" s="136"/>
      <c r="ADG561" s="136"/>
      <c r="ADH561" s="136"/>
      <c r="ADI561" s="136"/>
      <c r="ADJ561" s="136"/>
      <c r="ADK561" s="136"/>
      <c r="ADL561" s="136"/>
      <c r="ADM561" s="136"/>
      <c r="ADN561" s="136"/>
      <c r="ADO561" s="136"/>
      <c r="ADP561" s="136"/>
      <c r="ADQ561" s="136"/>
      <c r="ADR561" s="136"/>
      <c r="ADS561" s="136"/>
      <c r="ADT561" s="136"/>
      <c r="ADU561" s="136"/>
      <c r="ADV561" s="136"/>
      <c r="ADW561" s="136"/>
      <c r="ADX561" s="136"/>
      <c r="ADY561" s="136"/>
      <c r="ADZ561" s="136"/>
      <c r="AEA561" s="136"/>
      <c r="AEB561" s="136"/>
      <c r="AEC561" s="136"/>
      <c r="AED561" s="136"/>
      <c r="AEE561" s="136"/>
      <c r="AEF561" s="136"/>
      <c r="AEG561" s="136"/>
      <c r="AEH561" s="136"/>
      <c r="AEI561" s="136"/>
      <c r="AEJ561" s="136"/>
      <c r="AEK561" s="136"/>
      <c r="AEL561" s="136"/>
      <c r="AEM561" s="136"/>
      <c r="AEN561" s="136"/>
      <c r="AEO561" s="136"/>
      <c r="AEP561" s="136"/>
      <c r="AEQ561" s="136"/>
      <c r="AER561" s="136"/>
      <c r="AES561" s="136"/>
      <c r="AET561" s="136"/>
      <c r="AEU561" s="136"/>
      <c r="AEV561" s="136"/>
      <c r="AEW561" s="136"/>
      <c r="AEX561" s="136"/>
      <c r="AEY561" s="136"/>
      <c r="AEZ561" s="136"/>
      <c r="AFA561" s="136"/>
      <c r="AFB561" s="136"/>
      <c r="AFC561" s="136"/>
      <c r="AFD561" s="136"/>
      <c r="AFE561" s="136"/>
      <c r="AFF561" s="136"/>
      <c r="AFG561" s="136"/>
      <c r="AFH561" s="136"/>
      <c r="AFI561" s="136"/>
      <c r="AFJ561" s="136"/>
      <c r="AFK561" s="136"/>
      <c r="AFL561" s="136"/>
      <c r="AFM561" s="136"/>
      <c r="AFN561" s="136"/>
      <c r="AFO561" s="136"/>
      <c r="AFP561" s="136"/>
      <c r="AFQ561" s="136"/>
      <c r="AFR561" s="136"/>
      <c r="AFS561" s="136"/>
      <c r="AFT561" s="136"/>
      <c r="AFU561" s="136"/>
      <c r="AFV561" s="136"/>
      <c r="AFW561" s="136"/>
      <c r="AFX561" s="136"/>
      <c r="AFY561" s="136"/>
      <c r="AFZ561" s="136"/>
      <c r="AGA561" s="136"/>
      <c r="AGB561" s="136"/>
      <c r="AGC561" s="136"/>
      <c r="AGD561" s="136"/>
      <c r="AGE561" s="136"/>
      <c r="AGF561" s="136"/>
      <c r="AGG561" s="136"/>
      <c r="AGH561" s="136"/>
      <c r="AGI561" s="136"/>
      <c r="AGJ561" s="136"/>
      <c r="AGK561" s="136"/>
      <c r="AGL561" s="136"/>
      <c r="AGM561" s="136"/>
      <c r="AGN561" s="136"/>
      <c r="AGO561" s="136"/>
      <c r="AGP561" s="136"/>
      <c r="AGQ561" s="136"/>
      <c r="AGR561" s="136"/>
      <c r="AGS561" s="136"/>
      <c r="AGT561" s="136"/>
      <c r="AGU561" s="136"/>
      <c r="AGV561" s="136"/>
      <c r="AGW561" s="136"/>
      <c r="AGX561" s="136"/>
      <c r="AGY561" s="136"/>
      <c r="AGZ561" s="136"/>
      <c r="AHA561" s="136"/>
      <c r="AHB561" s="136"/>
      <c r="AHC561" s="136"/>
      <c r="AHD561" s="136"/>
      <c r="AHE561" s="136"/>
      <c r="AHF561" s="136"/>
      <c r="AHG561" s="136"/>
      <c r="AHH561" s="136"/>
      <c r="AHI561" s="136"/>
      <c r="AHJ561" s="136"/>
      <c r="AHK561" s="136"/>
      <c r="AHL561" s="136"/>
      <c r="AHM561" s="136"/>
      <c r="AHN561" s="136"/>
      <c r="AHO561" s="136"/>
      <c r="AHP561" s="136"/>
      <c r="AHQ561" s="136"/>
      <c r="AHR561" s="136"/>
      <c r="AHS561" s="136"/>
      <c r="AHT561" s="136"/>
      <c r="AHU561" s="136"/>
      <c r="AHV561" s="136"/>
      <c r="AHW561" s="136"/>
      <c r="AHX561" s="136"/>
      <c r="AHY561" s="136"/>
      <c r="AHZ561" s="136"/>
      <c r="AIA561" s="136"/>
      <c r="AIB561" s="136"/>
      <c r="AIC561" s="136"/>
      <c r="AID561" s="136"/>
      <c r="AIE561" s="136"/>
      <c r="AIF561" s="136"/>
      <c r="AIG561" s="136"/>
      <c r="AIH561" s="136"/>
      <c r="AII561" s="136"/>
      <c r="AIJ561" s="136"/>
      <c r="AIK561" s="136"/>
      <c r="AIL561" s="136"/>
      <c r="AIM561" s="136"/>
      <c r="AIN561" s="136"/>
      <c r="AIO561" s="136"/>
      <c r="AIP561" s="136"/>
      <c r="AIQ561" s="136"/>
      <c r="AIR561" s="136"/>
      <c r="AIS561" s="136"/>
      <c r="AIT561" s="136"/>
      <c r="AIU561" s="136"/>
      <c r="AIV561" s="136"/>
      <c r="AIW561" s="136"/>
      <c r="AIX561" s="136"/>
      <c r="AIY561" s="136"/>
      <c r="AIZ561" s="136"/>
      <c r="AJA561" s="136"/>
      <c r="AJB561" s="136"/>
      <c r="AJC561" s="136"/>
      <c r="AJD561" s="136"/>
      <c r="AJE561" s="136"/>
      <c r="AJF561" s="136"/>
      <c r="AJG561" s="136"/>
      <c r="AJH561" s="136"/>
      <c r="AJI561" s="136"/>
      <c r="AJJ561" s="136"/>
      <c r="AJK561" s="136"/>
      <c r="AJL561" s="136"/>
      <c r="AJM561" s="136"/>
      <c r="AJN561" s="136"/>
      <c r="AJO561" s="136"/>
      <c r="AJP561" s="136"/>
      <c r="AJQ561" s="136"/>
      <c r="AJR561" s="136"/>
      <c r="AJS561" s="136"/>
      <c r="AJT561" s="136"/>
      <c r="AJU561" s="136"/>
      <c r="AJV561" s="136"/>
      <c r="AJW561" s="136"/>
      <c r="AJX561" s="136"/>
      <c r="AJY561" s="136"/>
      <c r="AJZ561" s="136"/>
      <c r="AKA561" s="136"/>
      <c r="AKB561" s="136"/>
      <c r="AKC561" s="136"/>
      <c r="AKD561" s="136"/>
      <c r="AKE561" s="136"/>
      <c r="AKF561" s="136"/>
      <c r="AKG561" s="136"/>
      <c r="AKH561" s="136"/>
      <c r="AKI561" s="136"/>
      <c r="AKJ561" s="136"/>
      <c r="AKK561" s="136"/>
      <c r="AKL561" s="136"/>
      <c r="AKM561" s="136"/>
      <c r="AKN561" s="136"/>
      <c r="AKO561" s="136"/>
      <c r="AKP561" s="136"/>
      <c r="AKQ561" s="136"/>
      <c r="AKR561" s="136"/>
      <c r="AKS561" s="136"/>
      <c r="AKT561" s="136"/>
      <c r="AKU561" s="136"/>
      <c r="AKV561" s="136"/>
      <c r="AKW561" s="136"/>
      <c r="AKX561" s="136"/>
      <c r="AKY561" s="136"/>
      <c r="AKZ561" s="136"/>
      <c r="ALA561" s="136"/>
      <c r="ALB561" s="136"/>
      <c r="ALC561" s="136"/>
      <c r="ALD561" s="136"/>
      <c r="ALE561" s="136"/>
      <c r="ALF561" s="136"/>
      <c r="ALG561" s="136"/>
      <c r="ALH561" s="136"/>
      <c r="ALI561" s="136"/>
      <c r="ALJ561" s="136"/>
      <c r="ALK561" s="136"/>
      <c r="ALL561" s="136"/>
      <c r="ALM561" s="136"/>
      <c r="ALN561" s="136"/>
      <c r="ALO561" s="136"/>
      <c r="ALP561" s="136"/>
      <c r="ALQ561" s="136"/>
      <c r="ALR561" s="136"/>
      <c r="ALS561" s="136"/>
      <c r="ALT561" s="136"/>
      <c r="ALU561" s="136"/>
      <c r="ALV561" s="136"/>
      <c r="ALW561" s="136"/>
      <c r="ALX561" s="136"/>
      <c r="ALY561" s="136"/>
      <c r="ALZ561" s="136"/>
      <c r="AMA561" s="136"/>
      <c r="AMB561" s="136"/>
      <c r="AMC561" s="136"/>
      <c r="AMD561" s="136"/>
      <c r="AME561" s="136"/>
      <c r="AMF561" s="136"/>
      <c r="AMG561" s="136"/>
      <c r="AMH561" s="136"/>
      <c r="AMI561" s="136"/>
    </row>
    <row r="562" spans="1:1024" x14ac:dyDescent="0.25">
      <c r="A562" s="298" t="s">
        <v>25506</v>
      </c>
      <c r="B562" s="193">
        <v>562</v>
      </c>
      <c r="C562" s="261" t="s">
        <v>26192</v>
      </c>
      <c r="D562" s="215" t="s">
        <v>25507</v>
      </c>
      <c r="E562" s="224"/>
      <c r="F562" s="239">
        <v>4</v>
      </c>
      <c r="G562" s="207"/>
      <c r="H562" s="207"/>
      <c r="I562" s="367"/>
      <c r="J562" s="431">
        <v>2</v>
      </c>
      <c r="K562" s="432">
        <v>2</v>
      </c>
      <c r="L562" s="432"/>
      <c r="M562" s="433"/>
      <c r="N562" s="433"/>
      <c r="O562" s="432">
        <v>3</v>
      </c>
      <c r="P562" s="433"/>
      <c r="Q562" s="433"/>
      <c r="R562" s="433"/>
      <c r="S562" s="433"/>
      <c r="T562" s="433"/>
      <c r="U562" s="428"/>
      <c r="V562" s="256">
        <f>IF(O562=1,10,100)</f>
        <v>100</v>
      </c>
      <c r="W562" s="256">
        <f>IF(O562=1,1,IF(O562=2,10,100))</f>
        <v>100</v>
      </c>
      <c r="X562" s="256">
        <f>IF(O562=3,20,100)</f>
        <v>20</v>
      </c>
      <c r="Y562" s="256">
        <f>IF(P562=1,10,100)</f>
        <v>100</v>
      </c>
      <c r="Z562" s="256">
        <f>IF(P562=1,1,IF(P562=2,10,100))</f>
        <v>100</v>
      </c>
      <c r="AA562" s="257">
        <f>IF(OR(EXACT(Q562,"1A"),EXACT(Q562,"1B")),0.1,IF(Q562=2,1,100))</f>
        <v>100</v>
      </c>
      <c r="AB562" s="257">
        <f>IF(OR(EXACT(R562,"1A"),EXACT(R562,"1B")),0.1,IF(R562=2,1,100))</f>
        <v>100</v>
      </c>
      <c r="AC562" s="257">
        <f>IF(OR(EXACT(S562,"1A"),EXACT(S562,"1B")),0.3,IF(S562=2,3,100))</f>
        <v>100</v>
      </c>
      <c r="AD562" s="224"/>
      <c r="AE562" s="224"/>
      <c r="AF562" s="249">
        <f>IF(OR(OR(EXACT(J562,"1A"),EXACT(J562,"1B"),EXACT(J562,"1C")),K562=1),1,IF(K562=2,10,100))</f>
        <v>10</v>
      </c>
      <c r="AG562" s="249">
        <f>IF(OR(EXACT(J562,"1A"),EXACT(J562,"1B"),EXACT(J562,"1C")),1,IF(J562=2,10,100))</f>
        <v>10</v>
      </c>
      <c r="AH562" s="249">
        <f>IF(OR(EXACT(J562,"1A"),EXACT(J562,"1B"),EXACT(J562,"1C"),K562=1),3,100)</f>
        <v>100</v>
      </c>
      <c r="AI562" s="249">
        <f>IF(OR(EXACT(J562,"1A"),EXACT(J562,"1B"),EXACT(J562,"1C")),5,100)</f>
        <v>100</v>
      </c>
      <c r="AJ562" s="281"/>
      <c r="AK562" s="342"/>
      <c r="AL562" s="323"/>
      <c r="AM562" s="251"/>
      <c r="AN562" s="283"/>
      <c r="AO562" s="283"/>
      <c r="AP562" s="283"/>
      <c r="AQ562" s="199" t="s">
        <v>779</v>
      </c>
      <c r="AR562" s="283"/>
      <c r="AS562" s="283"/>
      <c r="AT562" s="283"/>
      <c r="AU562" s="283"/>
      <c r="AV562" s="283"/>
      <c r="AW562" s="283"/>
      <c r="AX562" s="283"/>
      <c r="AY562" s="283"/>
      <c r="AZ562" s="283"/>
      <c r="BA562" s="283"/>
      <c r="BB562" s="283"/>
      <c r="BC562" s="283"/>
      <c r="BD562" s="283"/>
      <c r="BE562" s="283"/>
      <c r="BF562" s="283"/>
      <c r="BG562" s="283"/>
      <c r="BH562" s="283"/>
      <c r="BI562" s="283"/>
      <c r="BJ562" s="283"/>
      <c r="BK562" s="283"/>
      <c r="BL562" s="283"/>
      <c r="BM562" s="283"/>
      <c r="BN562" s="283"/>
      <c r="BO562" s="283"/>
      <c r="BP562" s="283"/>
      <c r="BQ562" s="283"/>
      <c r="BR562" s="283"/>
      <c r="BS562" s="283"/>
      <c r="BT562" s="283"/>
      <c r="BU562" s="283"/>
      <c r="BV562" s="283"/>
      <c r="BW562" s="283"/>
      <c r="BX562" s="283"/>
      <c r="BY562" s="283"/>
      <c r="BZ562" s="283"/>
      <c r="CA562" s="283"/>
      <c r="CB562" s="283"/>
      <c r="CC562" s="283"/>
      <c r="CD562" s="283"/>
      <c r="CE562" s="283"/>
      <c r="CF562" s="283"/>
      <c r="CG562" s="283"/>
      <c r="CH562" s="283"/>
      <c r="CI562" s="283"/>
      <c r="CJ562" s="283"/>
      <c r="CK562" s="283"/>
      <c r="CL562" s="283"/>
      <c r="CM562" s="283"/>
      <c r="CN562" s="283"/>
      <c r="CO562" s="283"/>
      <c r="CP562" s="283"/>
      <c r="CQ562" s="283"/>
      <c r="CR562" s="283"/>
      <c r="CS562" s="283"/>
      <c r="CT562" s="283"/>
      <c r="CU562" s="283"/>
      <c r="CV562" s="283"/>
      <c r="CW562" s="283"/>
      <c r="CX562" s="283"/>
      <c r="CY562" s="283"/>
      <c r="CZ562" s="283"/>
      <c r="DA562" s="283"/>
      <c r="DB562" s="283"/>
      <c r="DC562" s="283"/>
      <c r="DD562" s="283"/>
      <c r="DE562" s="283"/>
      <c r="DF562" s="283"/>
      <c r="DG562" s="283"/>
      <c r="DH562" s="283"/>
      <c r="DI562" s="283"/>
      <c r="DJ562" s="283"/>
      <c r="DK562" s="283"/>
      <c r="DL562" s="283"/>
      <c r="DM562" s="283"/>
      <c r="DN562" s="283"/>
      <c r="DO562" s="283"/>
      <c r="DP562" s="283"/>
      <c r="DQ562" s="283"/>
      <c r="DR562" s="283"/>
      <c r="DS562" s="283"/>
      <c r="DT562" s="283"/>
      <c r="DU562" s="283"/>
      <c r="DV562" s="283"/>
      <c r="DW562" s="283"/>
      <c r="DX562" s="283"/>
      <c r="DY562" s="283"/>
      <c r="DZ562" s="283"/>
      <c r="EA562" s="283"/>
      <c r="EB562" s="283"/>
      <c r="EC562" s="283"/>
      <c r="ED562" s="283"/>
      <c r="EE562" s="283"/>
      <c r="EF562" s="283"/>
      <c r="EG562" s="283"/>
      <c r="EH562" s="283"/>
      <c r="EI562" s="283"/>
      <c r="EJ562" s="283"/>
      <c r="EK562" s="283"/>
      <c r="EL562" s="283"/>
      <c r="EM562" s="283"/>
      <c r="EN562" s="283"/>
      <c r="EO562" s="283"/>
      <c r="EP562" s="283"/>
      <c r="EQ562" s="283"/>
      <c r="ER562" s="283"/>
      <c r="ES562" s="283"/>
      <c r="ET562" s="283"/>
      <c r="EU562" s="283"/>
      <c r="EV562" s="283"/>
      <c r="EW562" s="283"/>
      <c r="EX562" s="283"/>
      <c r="EY562" s="283"/>
      <c r="EZ562" s="283"/>
      <c r="FA562" s="283"/>
      <c r="FB562" s="283"/>
      <c r="FC562" s="283"/>
      <c r="FD562" s="283"/>
      <c r="FE562" s="283"/>
      <c r="FF562" s="283"/>
      <c r="FG562" s="283"/>
      <c r="FH562" s="283"/>
      <c r="FI562" s="283"/>
      <c r="FJ562" s="283"/>
      <c r="FK562" s="283"/>
      <c r="FL562" s="283"/>
      <c r="FM562" s="283"/>
      <c r="FN562" s="283"/>
      <c r="FO562" s="283"/>
      <c r="FP562" s="283"/>
      <c r="FQ562" s="283"/>
      <c r="FR562" s="283"/>
      <c r="FS562" s="283"/>
      <c r="FT562" s="283"/>
      <c r="FU562" s="283"/>
      <c r="FV562" s="283"/>
      <c r="FW562" s="283"/>
      <c r="FX562" s="283"/>
      <c r="FY562" s="283"/>
      <c r="FZ562" s="283"/>
      <c r="GA562" s="283"/>
      <c r="GB562" s="283"/>
      <c r="GC562" s="283"/>
      <c r="GD562" s="283"/>
      <c r="GE562" s="283"/>
      <c r="GF562" s="283"/>
      <c r="GG562" s="283"/>
      <c r="GH562" s="283"/>
      <c r="GI562" s="283"/>
      <c r="GJ562" s="283"/>
      <c r="GK562" s="283"/>
      <c r="GL562" s="283"/>
      <c r="GM562" s="283"/>
      <c r="GN562" s="283"/>
      <c r="GO562" s="283"/>
      <c r="GP562" s="283"/>
      <c r="GQ562" s="283"/>
      <c r="GR562" s="283"/>
      <c r="GS562" s="283"/>
      <c r="GT562" s="283"/>
      <c r="GU562" s="283"/>
      <c r="GV562" s="283"/>
      <c r="GW562" s="283"/>
      <c r="GX562" s="283"/>
      <c r="GY562" s="283"/>
      <c r="GZ562" s="283"/>
      <c r="HA562" s="283"/>
      <c r="HB562" s="283"/>
      <c r="HC562" s="283"/>
      <c r="HD562" s="283"/>
      <c r="HE562" s="283"/>
      <c r="HF562" s="283"/>
      <c r="HG562" s="283"/>
      <c r="HH562" s="283"/>
      <c r="HI562" s="283"/>
      <c r="HJ562" s="283"/>
      <c r="HK562" s="283"/>
      <c r="HL562" s="283"/>
      <c r="HM562" s="283"/>
      <c r="HN562" s="283"/>
      <c r="HO562" s="283"/>
      <c r="HP562" s="283"/>
      <c r="HQ562" s="283"/>
      <c r="HR562" s="283"/>
      <c r="HS562" s="283"/>
      <c r="HT562" s="283"/>
      <c r="HU562" s="283"/>
      <c r="HV562" s="283"/>
      <c r="HW562" s="283"/>
      <c r="HX562" s="283"/>
      <c r="HY562" s="283"/>
      <c r="HZ562" s="283"/>
      <c r="IA562" s="283"/>
      <c r="IB562" s="283"/>
      <c r="IC562" s="283"/>
      <c r="ID562" s="283"/>
      <c r="IE562" s="283"/>
      <c r="IF562" s="283"/>
      <c r="IG562" s="283"/>
      <c r="IH562" s="283"/>
      <c r="II562" s="283"/>
      <c r="IJ562" s="283"/>
      <c r="IK562" s="283"/>
      <c r="IL562" s="283"/>
      <c r="IM562" s="283"/>
      <c r="IN562" s="283"/>
      <c r="IO562" s="283"/>
      <c r="IP562" s="283"/>
      <c r="IQ562" s="283"/>
      <c r="IR562" s="283"/>
      <c r="IS562" s="283"/>
      <c r="IT562" s="283"/>
      <c r="IU562" s="283"/>
      <c r="IV562" s="283"/>
      <c r="IW562" s="283"/>
      <c r="IX562" s="283"/>
      <c r="IY562" s="283"/>
      <c r="IZ562" s="283"/>
      <c r="JA562" s="283"/>
      <c r="JB562" s="283"/>
      <c r="JC562" s="283"/>
      <c r="JD562" s="283"/>
      <c r="JE562" s="283"/>
      <c r="JF562" s="283"/>
      <c r="JG562" s="283"/>
      <c r="JH562" s="283"/>
      <c r="JI562" s="283"/>
      <c r="JJ562" s="283"/>
      <c r="JK562" s="283"/>
      <c r="JL562" s="283"/>
      <c r="JM562" s="283"/>
      <c r="JN562" s="283"/>
      <c r="JO562" s="283"/>
      <c r="JP562" s="283"/>
      <c r="JQ562" s="283"/>
      <c r="JR562" s="283"/>
      <c r="JS562" s="283"/>
      <c r="JT562" s="283"/>
      <c r="JU562" s="283"/>
      <c r="JV562" s="283"/>
      <c r="JW562" s="283"/>
      <c r="JX562" s="283"/>
      <c r="JY562" s="283"/>
      <c r="JZ562" s="283"/>
      <c r="KA562" s="283"/>
      <c r="KB562" s="283"/>
      <c r="KC562" s="283"/>
      <c r="KD562" s="283"/>
      <c r="KE562" s="283"/>
      <c r="KF562" s="283"/>
      <c r="KG562" s="283"/>
      <c r="KH562" s="283"/>
      <c r="KI562" s="283"/>
      <c r="KJ562" s="283"/>
      <c r="KK562" s="283"/>
      <c r="KL562" s="283"/>
      <c r="KM562" s="283"/>
      <c r="KN562" s="283"/>
      <c r="KO562" s="283"/>
      <c r="KP562" s="283"/>
      <c r="KQ562" s="283"/>
      <c r="KR562" s="283"/>
      <c r="KS562" s="283"/>
      <c r="KT562" s="283"/>
      <c r="KU562" s="283"/>
      <c r="KV562" s="283"/>
      <c r="KW562" s="283"/>
      <c r="KX562" s="283"/>
      <c r="KY562" s="283"/>
      <c r="KZ562" s="283"/>
      <c r="LA562" s="283"/>
      <c r="LB562" s="283"/>
      <c r="LC562" s="283"/>
      <c r="LD562" s="283"/>
      <c r="LE562" s="283"/>
      <c r="LF562" s="283"/>
      <c r="LG562" s="283"/>
      <c r="LH562" s="283"/>
      <c r="LI562" s="283"/>
      <c r="LJ562" s="283"/>
      <c r="LK562" s="283"/>
      <c r="LL562" s="283"/>
      <c r="LM562" s="283"/>
      <c r="LN562" s="283"/>
      <c r="LO562" s="283"/>
      <c r="LP562" s="283"/>
      <c r="LQ562" s="283"/>
      <c r="LR562" s="283"/>
      <c r="LS562" s="283"/>
      <c r="LT562" s="283"/>
      <c r="LU562" s="283"/>
      <c r="LV562" s="283"/>
      <c r="LW562" s="283"/>
      <c r="LX562" s="283"/>
      <c r="LY562" s="283"/>
      <c r="LZ562" s="283"/>
      <c r="MA562" s="283"/>
      <c r="MB562" s="283"/>
      <c r="MC562" s="283"/>
      <c r="MD562" s="283"/>
      <c r="ME562" s="283"/>
      <c r="MF562" s="283"/>
      <c r="MG562" s="283"/>
      <c r="MH562" s="283"/>
      <c r="MI562" s="283"/>
      <c r="MJ562" s="283"/>
      <c r="MK562" s="283"/>
      <c r="ML562" s="283"/>
      <c r="MM562" s="283"/>
      <c r="MN562" s="283"/>
      <c r="MO562" s="283"/>
      <c r="MP562" s="283"/>
      <c r="MQ562" s="283"/>
      <c r="MR562" s="283"/>
      <c r="MS562" s="283"/>
      <c r="MT562" s="283"/>
      <c r="MU562" s="283"/>
      <c r="MV562" s="283"/>
      <c r="MW562" s="283"/>
      <c r="MX562" s="283"/>
      <c r="MY562" s="283"/>
      <c r="MZ562" s="283"/>
      <c r="NA562" s="283"/>
      <c r="NB562" s="283"/>
      <c r="NC562" s="283"/>
      <c r="ND562" s="283"/>
      <c r="NE562" s="283"/>
      <c r="NF562" s="283"/>
      <c r="NG562" s="283"/>
      <c r="NH562" s="283"/>
      <c r="NI562" s="283"/>
      <c r="NJ562" s="283"/>
      <c r="NK562" s="283"/>
      <c r="NL562" s="283"/>
      <c r="NM562" s="283"/>
      <c r="NN562" s="283"/>
      <c r="NO562" s="283"/>
      <c r="NP562" s="283"/>
      <c r="NQ562" s="283"/>
      <c r="NR562" s="283"/>
      <c r="NS562" s="283"/>
      <c r="NT562" s="283"/>
      <c r="NU562" s="283"/>
      <c r="NV562" s="283"/>
      <c r="NW562" s="283"/>
      <c r="NX562" s="283"/>
      <c r="NY562" s="283"/>
      <c r="NZ562" s="283"/>
      <c r="OA562" s="283"/>
      <c r="OB562" s="283"/>
      <c r="OC562" s="283"/>
      <c r="OD562" s="283"/>
      <c r="OE562" s="283"/>
      <c r="OF562" s="283"/>
      <c r="OG562" s="283"/>
      <c r="OH562" s="283"/>
      <c r="OI562" s="283"/>
      <c r="OJ562" s="283"/>
      <c r="OK562" s="283"/>
      <c r="OL562" s="283"/>
      <c r="OM562" s="283"/>
      <c r="ON562" s="283"/>
      <c r="OO562" s="283"/>
      <c r="OP562" s="283"/>
      <c r="OQ562" s="283"/>
      <c r="OR562" s="283"/>
      <c r="OS562" s="283"/>
      <c r="OT562" s="283"/>
      <c r="OU562" s="283"/>
      <c r="OV562" s="283"/>
      <c r="OW562" s="283"/>
      <c r="OX562" s="283"/>
      <c r="OY562" s="283"/>
      <c r="OZ562" s="283"/>
      <c r="PA562" s="283"/>
      <c r="PB562" s="283"/>
      <c r="PC562" s="283"/>
      <c r="PD562" s="283"/>
      <c r="PE562" s="283"/>
      <c r="PF562" s="283"/>
      <c r="PG562" s="283"/>
      <c r="PH562" s="283"/>
      <c r="PI562" s="283"/>
      <c r="PJ562" s="283"/>
      <c r="PK562" s="283"/>
      <c r="PL562" s="283"/>
      <c r="PM562" s="283"/>
      <c r="PN562" s="283"/>
      <c r="PO562" s="283"/>
      <c r="PP562" s="283"/>
      <c r="PQ562" s="283"/>
      <c r="PR562" s="283"/>
      <c r="PS562" s="283"/>
      <c r="PT562" s="283"/>
      <c r="PU562" s="283"/>
      <c r="PV562" s="283"/>
      <c r="PW562" s="283"/>
      <c r="PX562" s="283"/>
      <c r="PY562" s="283"/>
      <c r="PZ562" s="283"/>
      <c r="QA562" s="283"/>
      <c r="QB562" s="283"/>
      <c r="QC562" s="283"/>
      <c r="QD562" s="283"/>
      <c r="QE562" s="283"/>
      <c r="QF562" s="283"/>
      <c r="QG562" s="283"/>
      <c r="QH562" s="283"/>
      <c r="QI562" s="283"/>
      <c r="QJ562" s="283"/>
      <c r="QK562" s="283"/>
      <c r="QL562" s="283"/>
      <c r="QM562" s="283"/>
      <c r="QN562" s="283"/>
      <c r="QO562" s="283"/>
      <c r="QP562" s="283"/>
      <c r="QQ562" s="283"/>
      <c r="QR562" s="283"/>
      <c r="QS562" s="283"/>
      <c r="QT562" s="283"/>
      <c r="QU562" s="283"/>
      <c r="QV562" s="283"/>
      <c r="QW562" s="283"/>
      <c r="QX562" s="283"/>
      <c r="QY562" s="283"/>
      <c r="QZ562" s="283"/>
      <c r="RA562" s="283"/>
      <c r="RB562" s="283"/>
      <c r="RC562" s="283"/>
      <c r="RD562" s="283"/>
      <c r="RE562" s="283"/>
      <c r="RF562" s="283"/>
      <c r="RG562" s="283"/>
      <c r="RH562" s="283"/>
      <c r="RI562" s="283"/>
      <c r="RJ562" s="283"/>
      <c r="RK562" s="283"/>
      <c r="RL562" s="283"/>
      <c r="RM562" s="283"/>
      <c r="RN562" s="283"/>
      <c r="RO562" s="283"/>
      <c r="RP562" s="283"/>
      <c r="RQ562" s="283"/>
      <c r="RR562" s="283"/>
      <c r="RS562" s="283"/>
      <c r="RT562" s="283"/>
      <c r="RU562" s="283"/>
      <c r="RV562" s="283"/>
      <c r="RW562" s="283"/>
      <c r="RX562" s="283"/>
      <c r="RY562" s="283"/>
      <c r="RZ562" s="283"/>
      <c r="SA562" s="283"/>
      <c r="SB562" s="283"/>
      <c r="SC562" s="283"/>
      <c r="SD562" s="283"/>
      <c r="SE562" s="283"/>
      <c r="SF562" s="283"/>
      <c r="SG562" s="283"/>
      <c r="SH562" s="283"/>
      <c r="SI562" s="283"/>
      <c r="SJ562" s="283"/>
      <c r="SK562" s="283"/>
      <c r="SL562" s="283"/>
      <c r="SM562" s="283"/>
      <c r="SN562" s="283"/>
      <c r="SO562" s="283"/>
      <c r="SP562" s="283"/>
      <c r="SQ562" s="283"/>
      <c r="SR562" s="283"/>
      <c r="SS562" s="283"/>
      <c r="ST562" s="283"/>
      <c r="SU562" s="283"/>
      <c r="SV562" s="283"/>
      <c r="SW562" s="283"/>
      <c r="SX562" s="283"/>
      <c r="SY562" s="283"/>
      <c r="SZ562" s="283"/>
      <c r="TA562" s="283"/>
      <c r="TB562" s="283"/>
      <c r="TC562" s="283"/>
      <c r="TD562" s="283"/>
      <c r="TE562" s="283"/>
      <c r="TF562" s="283"/>
      <c r="TG562" s="283"/>
      <c r="TH562" s="283"/>
      <c r="TI562" s="283"/>
      <c r="TJ562" s="283"/>
      <c r="TK562" s="283"/>
      <c r="TL562" s="283"/>
      <c r="TM562" s="283"/>
      <c r="TN562" s="283"/>
      <c r="TO562" s="283"/>
      <c r="TP562" s="283"/>
      <c r="TQ562" s="283"/>
      <c r="TR562" s="283"/>
      <c r="TS562" s="283"/>
      <c r="TT562" s="283"/>
      <c r="TU562" s="283"/>
      <c r="TV562" s="283"/>
      <c r="TW562" s="283"/>
      <c r="TX562" s="283"/>
      <c r="TY562" s="283"/>
      <c r="TZ562" s="283"/>
      <c r="UA562" s="283"/>
      <c r="UB562" s="283"/>
      <c r="UC562" s="283"/>
      <c r="UD562" s="283"/>
      <c r="UE562" s="283"/>
      <c r="UF562" s="283"/>
      <c r="UG562" s="283"/>
      <c r="UH562" s="283"/>
      <c r="UI562" s="283"/>
      <c r="UJ562" s="283"/>
      <c r="UK562" s="283"/>
      <c r="UL562" s="283"/>
      <c r="UM562" s="283"/>
      <c r="UN562" s="283"/>
      <c r="UO562" s="283"/>
      <c r="UP562" s="283"/>
      <c r="UQ562" s="283"/>
      <c r="UR562" s="283"/>
      <c r="US562" s="283"/>
      <c r="UT562" s="283"/>
      <c r="UU562" s="283"/>
      <c r="UV562" s="283"/>
      <c r="UW562" s="283"/>
      <c r="UX562" s="283"/>
      <c r="UY562" s="283"/>
      <c r="UZ562" s="283"/>
      <c r="VA562" s="283"/>
      <c r="VB562" s="283"/>
      <c r="VC562" s="283"/>
      <c r="VD562" s="283"/>
      <c r="VE562" s="283"/>
      <c r="VF562" s="283"/>
      <c r="VG562" s="283"/>
      <c r="VH562" s="283"/>
      <c r="VI562" s="283"/>
      <c r="VJ562" s="283"/>
      <c r="VK562" s="283"/>
      <c r="VL562" s="283"/>
      <c r="VM562" s="283"/>
      <c r="VN562" s="283"/>
      <c r="VO562" s="283"/>
      <c r="VP562" s="283"/>
      <c r="VQ562" s="283"/>
      <c r="VR562" s="283"/>
      <c r="VS562" s="283"/>
      <c r="VT562" s="283"/>
      <c r="VU562" s="283"/>
      <c r="VV562" s="283"/>
      <c r="VW562" s="283"/>
      <c r="VX562" s="283"/>
      <c r="VY562" s="283"/>
      <c r="VZ562" s="283"/>
      <c r="WA562" s="283"/>
      <c r="WB562" s="283"/>
      <c r="WC562" s="283"/>
      <c r="WD562" s="283"/>
      <c r="WE562" s="283"/>
      <c r="WF562" s="283"/>
      <c r="WG562" s="283"/>
      <c r="WH562" s="283"/>
      <c r="WI562" s="283"/>
      <c r="WJ562" s="283"/>
      <c r="WK562" s="283"/>
      <c r="WL562" s="283"/>
      <c r="WM562" s="283"/>
      <c r="WN562" s="283"/>
      <c r="WO562" s="283"/>
      <c r="WP562" s="283"/>
      <c r="WQ562" s="283"/>
      <c r="WR562" s="283"/>
      <c r="WS562" s="283"/>
      <c r="WT562" s="283"/>
      <c r="WU562" s="283"/>
      <c r="WV562" s="283"/>
      <c r="WW562" s="283"/>
      <c r="WX562" s="283"/>
      <c r="WY562" s="283"/>
      <c r="WZ562" s="283"/>
      <c r="XA562" s="283"/>
      <c r="XB562" s="283"/>
      <c r="XC562" s="283"/>
      <c r="XD562" s="283"/>
      <c r="XE562" s="283"/>
      <c r="XF562" s="283"/>
      <c r="XG562" s="283"/>
      <c r="XH562" s="283"/>
      <c r="XI562" s="283"/>
      <c r="XJ562" s="283"/>
      <c r="XK562" s="283"/>
      <c r="XL562" s="283"/>
      <c r="XM562" s="283"/>
      <c r="XN562" s="283"/>
      <c r="XO562" s="283"/>
      <c r="XP562" s="283"/>
      <c r="XQ562" s="283"/>
      <c r="XR562" s="283"/>
      <c r="XS562" s="283"/>
      <c r="XT562" s="283"/>
      <c r="XU562" s="283"/>
      <c r="XV562" s="283"/>
      <c r="XW562" s="283"/>
      <c r="XX562" s="283"/>
      <c r="XY562" s="283"/>
      <c r="XZ562" s="283"/>
      <c r="YA562" s="283"/>
      <c r="YB562" s="283"/>
      <c r="YC562" s="283"/>
      <c r="YD562" s="283"/>
      <c r="YE562" s="283"/>
      <c r="YF562" s="283"/>
      <c r="YG562" s="283"/>
      <c r="YH562" s="283"/>
      <c r="YI562" s="283"/>
      <c r="YJ562" s="283"/>
      <c r="YK562" s="283"/>
      <c r="YL562" s="283"/>
      <c r="YM562" s="283"/>
      <c r="YN562" s="283"/>
      <c r="YO562" s="283"/>
      <c r="YP562" s="283"/>
      <c r="YQ562" s="283"/>
      <c r="YR562" s="283"/>
      <c r="YS562" s="283"/>
      <c r="YT562" s="283"/>
      <c r="YU562" s="283"/>
      <c r="YV562" s="283"/>
      <c r="YW562" s="283"/>
      <c r="YX562" s="283"/>
      <c r="YY562" s="283"/>
      <c r="YZ562" s="283"/>
      <c r="ZA562" s="283"/>
      <c r="ZB562" s="283"/>
      <c r="ZC562" s="283"/>
      <c r="ZD562" s="283"/>
      <c r="ZE562" s="283"/>
      <c r="ZF562" s="283"/>
      <c r="ZG562" s="283"/>
      <c r="ZH562" s="283"/>
      <c r="ZI562" s="283"/>
      <c r="ZJ562" s="283"/>
      <c r="ZK562" s="283"/>
      <c r="ZL562" s="283"/>
      <c r="ZM562" s="283"/>
      <c r="ZN562" s="283"/>
      <c r="ZO562" s="283"/>
      <c r="ZP562" s="283"/>
      <c r="ZQ562" s="283"/>
      <c r="ZR562" s="283"/>
      <c r="ZS562" s="283"/>
      <c r="ZT562" s="283"/>
      <c r="ZU562" s="283"/>
      <c r="ZV562" s="283"/>
      <c r="ZW562" s="283"/>
      <c r="ZX562" s="283"/>
      <c r="ZY562" s="283"/>
      <c r="ZZ562" s="283"/>
      <c r="AAA562" s="283"/>
      <c r="AAB562" s="283"/>
      <c r="AAC562" s="283"/>
      <c r="AAD562" s="283"/>
      <c r="AAE562" s="283"/>
      <c r="AAF562" s="283"/>
      <c r="AAG562" s="283"/>
      <c r="AAH562" s="283"/>
      <c r="AAI562" s="283"/>
      <c r="AAJ562" s="283"/>
      <c r="AAK562" s="283"/>
      <c r="AAL562" s="283"/>
      <c r="AAM562" s="283"/>
      <c r="AAN562" s="283"/>
      <c r="AAO562" s="283"/>
      <c r="AAP562" s="283"/>
      <c r="AAQ562" s="283"/>
      <c r="AAR562" s="283"/>
      <c r="AAS562" s="283"/>
      <c r="AAT562" s="283"/>
      <c r="AAU562" s="283"/>
      <c r="AAV562" s="283"/>
      <c r="AAW562" s="283"/>
      <c r="AAX562" s="283"/>
      <c r="AAY562" s="283"/>
      <c r="AAZ562" s="283"/>
      <c r="ABA562" s="283"/>
      <c r="ABB562" s="283"/>
      <c r="ABC562" s="283"/>
      <c r="ABD562" s="283"/>
      <c r="ABE562" s="283"/>
      <c r="ABF562" s="283"/>
      <c r="ABG562" s="283"/>
      <c r="ABH562" s="283"/>
      <c r="ABI562" s="283"/>
      <c r="ABJ562" s="283"/>
      <c r="ABK562" s="283"/>
      <c r="ABL562" s="283"/>
      <c r="ABM562" s="283"/>
      <c r="ABN562" s="283"/>
      <c r="ABO562" s="283"/>
      <c r="ABP562" s="283"/>
      <c r="ABQ562" s="283"/>
      <c r="ABR562" s="283"/>
      <c r="ABS562" s="283"/>
      <c r="ABT562" s="283"/>
      <c r="ABU562" s="283"/>
      <c r="ABV562" s="283"/>
      <c r="ABW562" s="283"/>
      <c r="ABX562" s="283"/>
      <c r="ABY562" s="283"/>
      <c r="ABZ562" s="283"/>
      <c r="ACA562" s="283"/>
      <c r="ACB562" s="283"/>
      <c r="ACC562" s="283"/>
      <c r="ACD562" s="283"/>
      <c r="ACE562" s="283"/>
      <c r="ACF562" s="283"/>
      <c r="ACG562" s="283"/>
      <c r="ACH562" s="283"/>
      <c r="ACI562" s="283"/>
      <c r="ACJ562" s="283"/>
      <c r="ACK562" s="283"/>
      <c r="ACL562" s="283"/>
      <c r="ACM562" s="283"/>
      <c r="ACN562" s="283"/>
      <c r="ACO562" s="283"/>
      <c r="ACP562" s="283"/>
      <c r="ACQ562" s="283"/>
      <c r="ACR562" s="283"/>
      <c r="ACS562" s="283"/>
      <c r="ACT562" s="283"/>
      <c r="ACU562" s="283"/>
      <c r="ACV562" s="283"/>
      <c r="ACW562" s="283"/>
      <c r="ACX562" s="283"/>
      <c r="ACY562" s="283"/>
      <c r="ACZ562" s="283"/>
      <c r="ADA562" s="283"/>
      <c r="ADB562" s="283"/>
      <c r="ADC562" s="283"/>
      <c r="ADD562" s="283"/>
      <c r="ADE562" s="283"/>
      <c r="ADF562" s="283"/>
      <c r="ADG562" s="283"/>
      <c r="ADH562" s="283"/>
      <c r="ADI562" s="283"/>
      <c r="ADJ562" s="283"/>
      <c r="ADK562" s="283"/>
      <c r="ADL562" s="283"/>
      <c r="ADM562" s="283"/>
      <c r="ADN562" s="283"/>
      <c r="ADO562" s="283"/>
      <c r="ADP562" s="283"/>
      <c r="ADQ562" s="283"/>
      <c r="ADR562" s="283"/>
      <c r="ADS562" s="283"/>
      <c r="ADT562" s="283"/>
      <c r="ADU562" s="283"/>
      <c r="ADV562" s="283"/>
      <c r="ADW562" s="283"/>
      <c r="ADX562" s="283"/>
      <c r="ADY562" s="283"/>
      <c r="ADZ562" s="283"/>
      <c r="AEA562" s="283"/>
      <c r="AEB562" s="283"/>
      <c r="AEC562" s="283"/>
      <c r="AED562" s="283"/>
      <c r="AEE562" s="283"/>
      <c r="AEF562" s="283"/>
      <c r="AEG562" s="283"/>
      <c r="AEH562" s="283"/>
      <c r="AEI562" s="283"/>
      <c r="AEJ562" s="283"/>
      <c r="AEK562" s="283"/>
      <c r="AEL562" s="283"/>
      <c r="AEM562" s="283"/>
      <c r="AEN562" s="283"/>
      <c r="AEO562" s="283"/>
      <c r="AEP562" s="283"/>
      <c r="AEQ562" s="283"/>
      <c r="AER562" s="283"/>
      <c r="AES562" s="283"/>
      <c r="AET562" s="283"/>
      <c r="AEU562" s="283"/>
      <c r="AEV562" s="283"/>
      <c r="AEW562" s="283"/>
      <c r="AEX562" s="283"/>
      <c r="AEY562" s="283"/>
      <c r="AEZ562" s="283"/>
      <c r="AFA562" s="283"/>
      <c r="AFB562" s="283"/>
      <c r="AFC562" s="283"/>
      <c r="AFD562" s="283"/>
      <c r="AFE562" s="283"/>
      <c r="AFF562" s="283"/>
      <c r="AFG562" s="283"/>
      <c r="AFH562" s="283"/>
      <c r="AFI562" s="283"/>
      <c r="AFJ562" s="283"/>
      <c r="AFK562" s="283"/>
      <c r="AFL562" s="283"/>
      <c r="AFM562" s="283"/>
      <c r="AFN562" s="283"/>
      <c r="AFO562" s="283"/>
      <c r="AFP562" s="283"/>
      <c r="AFQ562" s="283"/>
      <c r="AFR562" s="283"/>
      <c r="AFS562" s="283"/>
      <c r="AFT562" s="283"/>
      <c r="AFU562" s="283"/>
      <c r="AFV562" s="283"/>
      <c r="AFW562" s="283"/>
      <c r="AFX562" s="283"/>
      <c r="AFY562" s="283"/>
      <c r="AFZ562" s="283"/>
      <c r="AGA562" s="283"/>
      <c r="AGB562" s="283"/>
      <c r="AGC562" s="283"/>
      <c r="AGD562" s="283"/>
      <c r="AGE562" s="283"/>
      <c r="AGF562" s="283"/>
      <c r="AGG562" s="283"/>
      <c r="AGH562" s="283"/>
      <c r="AGI562" s="283"/>
      <c r="AGJ562" s="283"/>
      <c r="AGK562" s="283"/>
      <c r="AGL562" s="283"/>
      <c r="AGM562" s="283"/>
      <c r="AGN562" s="283"/>
      <c r="AGO562" s="283"/>
      <c r="AGP562" s="283"/>
      <c r="AGQ562" s="283"/>
      <c r="AGR562" s="283"/>
      <c r="AGS562" s="283"/>
      <c r="AGT562" s="283"/>
      <c r="AGU562" s="283"/>
      <c r="AGV562" s="283"/>
      <c r="AGW562" s="283"/>
      <c r="AGX562" s="283"/>
      <c r="AGY562" s="283"/>
      <c r="AGZ562" s="283"/>
      <c r="AHA562" s="283"/>
      <c r="AHB562" s="283"/>
      <c r="AHC562" s="283"/>
      <c r="AHD562" s="283"/>
      <c r="AHE562" s="283"/>
      <c r="AHF562" s="283"/>
      <c r="AHG562" s="283"/>
      <c r="AHH562" s="283"/>
      <c r="AHI562" s="283"/>
      <c r="AHJ562" s="283"/>
      <c r="AHK562" s="283"/>
      <c r="AHL562" s="283"/>
      <c r="AHM562" s="283"/>
      <c r="AHN562" s="283"/>
      <c r="AHO562" s="283"/>
      <c r="AHP562" s="283"/>
      <c r="AHQ562" s="283"/>
      <c r="AHR562" s="283"/>
      <c r="AHS562" s="283"/>
      <c r="AHT562" s="283"/>
      <c r="AHU562" s="283"/>
      <c r="AHV562" s="283"/>
      <c r="AHW562" s="283"/>
      <c r="AHX562" s="283"/>
      <c r="AHY562" s="283"/>
      <c r="AHZ562" s="283"/>
      <c r="AIA562" s="283"/>
      <c r="AIB562" s="283"/>
      <c r="AIC562" s="283"/>
      <c r="AID562" s="283"/>
      <c r="AIE562" s="283"/>
      <c r="AIF562" s="283"/>
      <c r="AIG562" s="283"/>
      <c r="AIH562" s="283"/>
      <c r="AII562" s="283"/>
      <c r="AIJ562" s="283"/>
      <c r="AIK562" s="283"/>
      <c r="AIL562" s="283"/>
      <c r="AIM562" s="283"/>
      <c r="AIN562" s="283"/>
      <c r="AIO562" s="283"/>
      <c r="AIP562" s="283"/>
      <c r="AIQ562" s="283"/>
      <c r="AIR562" s="283"/>
      <c r="AIS562" s="283"/>
      <c r="AIT562" s="283"/>
      <c r="AIU562" s="283"/>
      <c r="AIV562" s="283"/>
      <c r="AIW562" s="283"/>
      <c r="AIX562" s="283"/>
      <c r="AIY562" s="283"/>
      <c r="AIZ562" s="283"/>
      <c r="AJA562" s="283"/>
      <c r="AJB562" s="283"/>
      <c r="AJC562" s="283"/>
      <c r="AJD562" s="283"/>
      <c r="AJE562" s="283"/>
      <c r="AJF562" s="283"/>
      <c r="AJG562" s="283"/>
      <c r="AJH562" s="283"/>
      <c r="AJI562" s="283"/>
      <c r="AJJ562" s="283"/>
      <c r="AJK562" s="283"/>
      <c r="AJL562" s="283"/>
      <c r="AJM562" s="283"/>
      <c r="AJN562" s="283"/>
      <c r="AJO562" s="283"/>
      <c r="AJP562" s="283"/>
      <c r="AJQ562" s="283"/>
      <c r="AJR562" s="283"/>
      <c r="AJS562" s="283"/>
      <c r="AJT562" s="283"/>
      <c r="AJU562" s="283"/>
      <c r="AJV562" s="283"/>
      <c r="AJW562" s="283"/>
      <c r="AJX562" s="283"/>
      <c r="AJY562" s="283"/>
      <c r="AJZ562" s="283"/>
      <c r="AKA562" s="283"/>
      <c r="AKB562" s="283"/>
      <c r="AKC562" s="283"/>
      <c r="AKD562" s="283"/>
      <c r="AKE562" s="283"/>
      <c r="AKF562" s="283"/>
      <c r="AKG562" s="283"/>
      <c r="AKH562" s="283"/>
      <c r="AKI562" s="283"/>
      <c r="AKJ562" s="283"/>
      <c r="AKK562" s="283"/>
      <c r="AKL562" s="283"/>
      <c r="AKM562" s="283"/>
      <c r="AKN562" s="283"/>
      <c r="AKO562" s="283"/>
      <c r="AKP562" s="283"/>
      <c r="AKQ562" s="283"/>
      <c r="AKR562" s="283"/>
      <c r="AKS562" s="283"/>
      <c r="AKT562" s="283"/>
      <c r="AKU562" s="283"/>
      <c r="AKV562" s="283"/>
      <c r="AKW562" s="283"/>
      <c r="AKX562" s="283"/>
      <c r="AKY562" s="283"/>
      <c r="AKZ562" s="283"/>
      <c r="ALA562" s="283"/>
      <c r="ALB562" s="283"/>
      <c r="ALC562" s="283"/>
      <c r="ALD562" s="283"/>
      <c r="ALE562" s="283"/>
      <c r="ALF562" s="283"/>
      <c r="ALG562" s="283"/>
      <c r="ALH562" s="283"/>
      <c r="ALI562" s="283"/>
      <c r="ALJ562" s="283"/>
      <c r="ALK562" s="283"/>
      <c r="ALL562" s="283"/>
      <c r="ALM562" s="283"/>
      <c r="ALN562" s="283"/>
      <c r="ALO562" s="283"/>
      <c r="ALP562" s="283"/>
      <c r="ALQ562" s="283"/>
      <c r="ALR562" s="283"/>
      <c r="ALS562" s="283"/>
      <c r="ALT562" s="283"/>
      <c r="ALU562" s="283"/>
      <c r="ALV562" s="283"/>
      <c r="ALW562" s="283"/>
      <c r="ALX562" s="283"/>
      <c r="ALY562" s="283"/>
      <c r="ALZ562" s="283"/>
      <c r="AMA562" s="283"/>
      <c r="AMB562" s="283"/>
      <c r="AMC562" s="283"/>
      <c r="AMD562" s="283"/>
      <c r="AME562" s="283"/>
      <c r="AMF562" s="283"/>
      <c r="AMG562" s="283"/>
      <c r="AMH562" s="283"/>
      <c r="AMI562" s="283"/>
      <c r="AMJ562" s="283"/>
    </row>
    <row r="563" spans="1:1024" ht="30" x14ac:dyDescent="0.25">
      <c r="A563" s="273" t="s">
        <v>5895</v>
      </c>
      <c r="B563" s="193">
        <v>563</v>
      </c>
      <c r="C563" s="194" t="s">
        <v>6847</v>
      </c>
      <c r="D563" s="211" t="s">
        <v>6848</v>
      </c>
      <c r="E563" s="255"/>
      <c r="F563" s="222"/>
      <c r="G563" s="211"/>
      <c r="H563" s="211"/>
      <c r="I563" s="367"/>
      <c r="J563" s="411"/>
      <c r="K563" s="411"/>
      <c r="L563" s="411"/>
      <c r="M563" s="411"/>
      <c r="N563" s="411"/>
      <c r="O563" s="416"/>
      <c r="P563" s="411"/>
      <c r="Q563" s="411"/>
      <c r="R563" s="411"/>
      <c r="S563" s="411"/>
      <c r="T563" s="411"/>
      <c r="U563" s="417"/>
      <c r="V563" s="256">
        <v>100</v>
      </c>
      <c r="W563" s="256">
        <v>100</v>
      </c>
      <c r="X563" s="256">
        <v>100</v>
      </c>
      <c r="Y563" s="256">
        <f>IF(P563=1,10,100)</f>
        <v>100</v>
      </c>
      <c r="Z563" s="256">
        <f>IF(P563=1,1,IF(P563=2,10,100))</f>
        <v>100</v>
      </c>
      <c r="AA563" s="257">
        <f>IF(OR(EXACT(Q563,"1A"),EXACT(Q563,"1B")),0.1,IF(Q563=2,1,100))</f>
        <v>100</v>
      </c>
      <c r="AB563" s="257">
        <f>IF(OR(EXACT(R563,"1A"),EXACT(R563,"1B")),0.1,IF(R563=2,1,100))</f>
        <v>100</v>
      </c>
      <c r="AC563" s="257">
        <f>IF(OR(EXACT(S563,"1A"),EXACT(S563,"1B")),0.3,IF(S563=2,3,100))</f>
        <v>100</v>
      </c>
      <c r="AF563" s="249">
        <f>IF(OR(OR(EXACT(J563,"1A"),EXACT(J563,"1B"),EXACT(J563,"1C")),K563=1),1,IF(K563=2,10,100))</f>
        <v>100</v>
      </c>
      <c r="AG563" s="249">
        <f>IF(OR(EXACT(J563,"1A"),EXACT(J563,"1B"),EXACT(J563,"1C")),1,IF(J563=2,10,100))</f>
        <v>100</v>
      </c>
      <c r="AH563" s="249">
        <f>IF(OR(EXACT(J563,"1A"),EXACT(J563,"1B"),EXACT(J563,"1C"),K563=1),3,100)</f>
        <v>100</v>
      </c>
      <c r="AI563" s="249">
        <f>IF(OR(EXACT(J563,"1A"),EXACT(J563,"1B"),EXACT(J563,"1C")),5,100)</f>
        <v>100</v>
      </c>
      <c r="AJ563" s="281"/>
      <c r="AK563" s="274"/>
      <c r="AL563" s="222"/>
      <c r="AM563" s="251"/>
      <c r="AN563" s="222"/>
      <c r="AO563" s="222"/>
      <c r="AQ563" s="199" t="s">
        <v>6849</v>
      </c>
      <c r="AR563" s="253"/>
    </row>
    <row r="564" spans="1:1024" x14ac:dyDescent="0.25">
      <c r="A564" s="286" t="s">
        <v>26193</v>
      </c>
      <c r="B564" s="193">
        <v>564</v>
      </c>
      <c r="C564" s="192" t="s">
        <v>26194</v>
      </c>
      <c r="I564" s="367"/>
      <c r="J564" s="409">
        <v>2</v>
      </c>
      <c r="K564" s="409">
        <v>2</v>
      </c>
      <c r="M564" s="409" t="s">
        <v>6460</v>
      </c>
      <c r="V564" s="256">
        <v>100</v>
      </c>
      <c r="W564" s="256">
        <v>100</v>
      </c>
      <c r="X564" s="256">
        <v>100</v>
      </c>
      <c r="Y564" s="256">
        <f>IF(P564=1,10,100)</f>
        <v>100</v>
      </c>
      <c r="Z564" s="256">
        <f>IF(P564=1,1,IF(P564=2,10,100))</f>
        <v>100</v>
      </c>
      <c r="AA564" s="257">
        <f>IF(OR(EXACT(Q564,"1A"),EXACT(Q564,"1B")),0.1,IF(Q564=2,1,100))</f>
        <v>100</v>
      </c>
      <c r="AB564" s="257">
        <f>IF(OR(EXACT(R564,"1A"),EXACT(R564,"1B")),0.1,IF(R564=2,1,100))</f>
        <v>100</v>
      </c>
      <c r="AC564" s="257">
        <f>IF(OR(EXACT(S564,"1A"),EXACT(S564,"1B")),0.3,IF(S564=2,3,100))</f>
        <v>100</v>
      </c>
      <c r="AF564" s="249">
        <f>IF(OR(OR(EXACT(J564,"1A"),EXACT(J564,"1B"),EXACT(J564,"1C")),K564=1),1,IF(K564=2,10,100))</f>
        <v>10</v>
      </c>
      <c r="AG564" s="249">
        <f>IF(OR(EXACT(J564,"1A"),EXACT(J564,"1B"),EXACT(J564,"1C")),1,IF(J564=2,10,100))</f>
        <v>10</v>
      </c>
      <c r="AH564" s="249">
        <f>IF(OR(EXACT(J564,"1A"),EXACT(J564,"1B"),EXACT(J564,"1C"),K564=1),3,100)</f>
        <v>100</v>
      </c>
      <c r="AI564" s="249">
        <f>IF(OR(EXACT(J564,"1A"),EXACT(J564,"1B"),EXACT(J564,"1C")),5,100)</f>
        <v>100</v>
      </c>
      <c r="AJ564" s="281"/>
      <c r="AM564" s="251"/>
      <c r="AQ564" s="356" t="s">
        <v>26300</v>
      </c>
    </row>
    <row r="565" spans="1:1024" x14ac:dyDescent="0.25">
      <c r="A565" s="192" t="s">
        <v>26225</v>
      </c>
      <c r="B565" s="193">
        <v>565</v>
      </c>
      <c r="C565" s="336" t="s">
        <v>26226</v>
      </c>
      <c r="D565" s="209" t="s">
        <v>26227</v>
      </c>
      <c r="I565" s="367"/>
      <c r="J565" s="409" t="s">
        <v>770</v>
      </c>
      <c r="V565" s="256">
        <v>100</v>
      </c>
      <c r="W565" s="256">
        <v>100</v>
      </c>
      <c r="X565" s="256">
        <v>100</v>
      </c>
      <c r="Y565" s="256">
        <f>IF(P565=1,10,100)</f>
        <v>100</v>
      </c>
      <c r="Z565" s="256">
        <f>IF(P565=1,1,IF(P565=2,10,100))</f>
        <v>100</v>
      </c>
      <c r="AA565" s="257">
        <f>IF(OR(EXACT(Q565,"1A"),EXACT(Q565,"1B")),0.1,IF(Q565=2,1,100))</f>
        <v>100</v>
      </c>
      <c r="AB565" s="257">
        <f>IF(OR(EXACT(R565,"1A"),EXACT(R565,"1B")),0.1,IF(R565=2,1,100))</f>
        <v>100</v>
      </c>
      <c r="AC565" s="257">
        <f>IF(OR(EXACT(S565,"1A"),EXACT(S565,"1B")),0.3,IF(S565=2,3,100))</f>
        <v>100</v>
      </c>
      <c r="AF565" s="249">
        <f>IF(OR(OR(EXACT(J565,"1A"),EXACT(J565,"1B"),EXACT(J565,"1C")),K565=1),1,IF(K565=2,10,100))</f>
        <v>1</v>
      </c>
      <c r="AG565" s="249">
        <f>IF(OR(EXACT(J565,"1A"),EXACT(J565,"1B"),EXACT(J565,"1C")),1,IF(J565=2,10,100))</f>
        <v>1</v>
      </c>
      <c r="AH565" s="249">
        <f>IF(OR(EXACT(J565,"1A"),EXACT(J565,"1B"),EXACT(J565,"1C"),K565=1),3,100)</f>
        <v>3</v>
      </c>
      <c r="AI565" s="249">
        <f>IF(OR(EXACT(J565,"1A"),EXACT(J565,"1B"),EXACT(J565,"1C")),5,100)</f>
        <v>5</v>
      </c>
      <c r="AJ565" s="281"/>
      <c r="AM565" s="251"/>
      <c r="AQ565" s="267" t="s">
        <v>6616</v>
      </c>
    </row>
    <row r="566" spans="1:1024" x14ac:dyDescent="0.25">
      <c r="A566" s="192" t="s">
        <v>26273</v>
      </c>
      <c r="B566" s="193">
        <v>566</v>
      </c>
      <c r="C566" s="201" t="s">
        <v>26281</v>
      </c>
      <c r="D566" s="215" t="s">
        <v>26282</v>
      </c>
      <c r="E566" s="224"/>
      <c r="F566" s="239"/>
      <c r="G566" s="207"/>
      <c r="H566" s="207"/>
      <c r="I566" s="367"/>
      <c r="J566" s="431">
        <v>2</v>
      </c>
      <c r="K566" s="432"/>
      <c r="L566" s="432" t="s">
        <v>770</v>
      </c>
      <c r="M566" s="433"/>
      <c r="N566" s="433"/>
      <c r="O566" s="432"/>
      <c r="P566" s="433" t="s">
        <v>25602</v>
      </c>
      <c r="Q566" s="433"/>
      <c r="R566" s="433"/>
      <c r="S566" s="433"/>
      <c r="T566" s="433"/>
      <c r="U566" s="428"/>
      <c r="V566" s="256">
        <v>100</v>
      </c>
      <c r="W566" s="256">
        <v>100</v>
      </c>
      <c r="X566" s="256">
        <v>100</v>
      </c>
      <c r="Y566" s="256">
        <f>IF(P566=1,10,100)</f>
        <v>100</v>
      </c>
      <c r="Z566" s="256">
        <f>IF(P566=1,1,IF(P566=2,10,100))</f>
        <v>100</v>
      </c>
      <c r="AA566" s="257">
        <f>IF(OR(EXACT(Q566,"1A"),EXACT(Q566,"1B")),0.1,IF(Q566=2,1,100))</f>
        <v>100</v>
      </c>
      <c r="AB566" s="257">
        <f>IF(OR(EXACT(R566,"1A"),EXACT(R566,"1B")),0.1,IF(R566=2,1,100))</f>
        <v>100</v>
      </c>
      <c r="AC566" s="257">
        <f>IF(OR(EXACT(S566,"1A"),EXACT(S566,"1B")),0.3,IF(S566=2,3,100))</f>
        <v>100</v>
      </c>
      <c r="AD566" s="224"/>
      <c r="AE566" s="224"/>
      <c r="AF566" s="249">
        <f>IF(OR(OR(EXACT(J566,"1A"),EXACT(J566,"1B"),EXACT(J566,"1C")),K566=1),1,IF(K566=2,10,100))</f>
        <v>100</v>
      </c>
      <c r="AG566" s="249">
        <f>IF(OR(EXACT(J566,"1A"),EXACT(J566,"1B"),EXACT(J566,"1C")),1,IF(J566=2,10,100))</f>
        <v>10</v>
      </c>
      <c r="AH566" s="249">
        <f>IF(OR(EXACT(J566,"1A"),EXACT(J566,"1B"),EXACT(J566,"1C"),K566=1),3,100)</f>
        <v>100</v>
      </c>
      <c r="AI566" s="249">
        <f>IF(OR(EXACT(J566,"1A"),EXACT(J566,"1B"),EXACT(J566,"1C")),5,100)</f>
        <v>100</v>
      </c>
      <c r="AJ566" s="281"/>
      <c r="AK566" s="227">
        <v>1</v>
      </c>
      <c r="AL566" s="301" t="s">
        <v>757</v>
      </c>
      <c r="AM566" s="251"/>
      <c r="AN566" s="136">
        <v>10</v>
      </c>
      <c r="AO566" s="136">
        <v>1</v>
      </c>
      <c r="AP566" s="136"/>
      <c r="AQ566" s="259" t="s">
        <v>779</v>
      </c>
      <c r="AR566" s="136"/>
      <c r="AS566" s="136"/>
      <c r="AT566" s="136"/>
      <c r="AU566" s="136"/>
      <c r="AV566" s="136"/>
      <c r="AW566" s="136"/>
      <c r="AX566" s="136"/>
      <c r="AY566" s="136"/>
      <c r="AZ566" s="136"/>
      <c r="BA566" s="136"/>
      <c r="BB566" s="136"/>
      <c r="BC566" s="136"/>
      <c r="BD566" s="136"/>
      <c r="BE566" s="136"/>
      <c r="BF566" s="136"/>
      <c r="BG566" s="136"/>
      <c r="BH566" s="136"/>
      <c r="BI566" s="136"/>
      <c r="BJ566" s="136"/>
      <c r="BK566" s="136"/>
      <c r="BL566" s="136"/>
      <c r="BM566" s="136"/>
      <c r="BN566" s="136"/>
      <c r="BO566" s="136"/>
      <c r="BP566" s="136"/>
      <c r="BQ566" s="136"/>
      <c r="BR566" s="136"/>
      <c r="BS566" s="136"/>
      <c r="BT566" s="136"/>
      <c r="BU566" s="136"/>
      <c r="BV566" s="136"/>
      <c r="BW566" s="136"/>
      <c r="BX566" s="136"/>
      <c r="BY566" s="136"/>
      <c r="BZ566" s="136"/>
      <c r="CA566" s="136"/>
      <c r="CB566" s="136"/>
      <c r="CC566" s="136"/>
      <c r="CD566" s="136"/>
      <c r="CE566" s="136"/>
      <c r="CF566" s="136"/>
      <c r="CG566" s="136"/>
      <c r="CH566" s="136"/>
      <c r="CI566" s="136"/>
      <c r="CJ566" s="136"/>
      <c r="CK566" s="136"/>
      <c r="CL566" s="136"/>
      <c r="CM566" s="136"/>
      <c r="CN566" s="136"/>
      <c r="CO566" s="136"/>
      <c r="CP566" s="136"/>
      <c r="CQ566" s="136"/>
      <c r="CR566" s="136"/>
      <c r="CS566" s="136"/>
      <c r="CT566" s="136"/>
      <c r="CU566" s="136"/>
      <c r="CV566" s="136"/>
      <c r="CW566" s="136"/>
      <c r="CX566" s="136"/>
      <c r="CY566" s="136"/>
      <c r="CZ566" s="136"/>
      <c r="DA566" s="136"/>
      <c r="DB566" s="136"/>
      <c r="DC566" s="136"/>
      <c r="DD566" s="136"/>
      <c r="DE566" s="136"/>
      <c r="DF566" s="136"/>
      <c r="DG566" s="136"/>
      <c r="DH566" s="136"/>
      <c r="DI566" s="136"/>
      <c r="DJ566" s="136"/>
      <c r="DK566" s="136"/>
      <c r="DL566" s="136"/>
      <c r="DM566" s="136"/>
      <c r="DN566" s="136"/>
      <c r="DO566" s="136"/>
      <c r="DP566" s="136"/>
      <c r="DQ566" s="136"/>
      <c r="DR566" s="136"/>
      <c r="DS566" s="136"/>
      <c r="DT566" s="136"/>
      <c r="DU566" s="136"/>
      <c r="DV566" s="136"/>
      <c r="DW566" s="136"/>
      <c r="DX566" s="136"/>
      <c r="DY566" s="136"/>
      <c r="DZ566" s="136"/>
      <c r="EA566" s="136"/>
      <c r="EB566" s="136"/>
      <c r="EC566" s="136"/>
      <c r="ED566" s="136"/>
      <c r="EE566" s="136"/>
      <c r="EF566" s="136"/>
      <c r="EG566" s="136"/>
      <c r="EH566" s="136"/>
      <c r="EI566" s="136"/>
      <c r="EJ566" s="136"/>
      <c r="EK566" s="136"/>
      <c r="EL566" s="136"/>
      <c r="EM566" s="136"/>
      <c r="EN566" s="136"/>
      <c r="EO566" s="136"/>
      <c r="EP566" s="136"/>
      <c r="EQ566" s="136"/>
      <c r="ER566" s="136"/>
      <c r="ES566" s="136"/>
      <c r="ET566" s="136"/>
      <c r="EU566" s="136"/>
      <c r="EV566" s="136"/>
      <c r="EW566" s="136"/>
      <c r="EX566" s="136"/>
      <c r="EY566" s="136"/>
      <c r="EZ566" s="136"/>
      <c r="FA566" s="136"/>
      <c r="FB566" s="136"/>
      <c r="FC566" s="136"/>
      <c r="FD566" s="136"/>
      <c r="FE566" s="136"/>
      <c r="FF566" s="136"/>
      <c r="FG566" s="136"/>
      <c r="FH566" s="136"/>
      <c r="FI566" s="136"/>
      <c r="FJ566" s="136"/>
      <c r="FK566" s="136"/>
      <c r="FL566" s="136"/>
      <c r="FM566" s="136"/>
      <c r="FN566" s="136"/>
      <c r="FO566" s="136"/>
      <c r="FP566" s="136"/>
      <c r="FQ566" s="136"/>
      <c r="FR566" s="136"/>
      <c r="FS566" s="136"/>
      <c r="FT566" s="136"/>
      <c r="FU566" s="136"/>
      <c r="FV566" s="136"/>
      <c r="FW566" s="136"/>
      <c r="FX566" s="136"/>
      <c r="FY566" s="136"/>
      <c r="FZ566" s="136"/>
      <c r="GA566" s="136"/>
      <c r="GB566" s="136"/>
      <c r="GC566" s="136"/>
      <c r="GD566" s="136"/>
      <c r="GE566" s="136"/>
      <c r="GF566" s="136"/>
      <c r="GG566" s="136"/>
      <c r="GH566" s="136"/>
      <c r="GI566" s="136"/>
      <c r="GJ566" s="136"/>
      <c r="GK566" s="136"/>
      <c r="GL566" s="136"/>
      <c r="GM566" s="136"/>
      <c r="GN566" s="136"/>
      <c r="GO566" s="136"/>
      <c r="GP566" s="136"/>
      <c r="GQ566" s="136"/>
      <c r="GR566" s="136"/>
      <c r="GS566" s="136"/>
      <c r="GT566" s="136"/>
      <c r="GU566" s="136"/>
      <c r="GV566" s="136"/>
      <c r="GW566" s="136"/>
      <c r="GX566" s="136"/>
      <c r="GY566" s="136"/>
      <c r="GZ566" s="136"/>
      <c r="HA566" s="136"/>
      <c r="HB566" s="136"/>
      <c r="HC566" s="136"/>
      <c r="HD566" s="136"/>
      <c r="HE566" s="136"/>
      <c r="HF566" s="136"/>
      <c r="HG566" s="136"/>
      <c r="HH566" s="136"/>
      <c r="HI566" s="136"/>
      <c r="HJ566" s="136"/>
      <c r="HK566" s="136"/>
      <c r="HL566" s="136"/>
      <c r="HM566" s="136"/>
      <c r="HN566" s="136"/>
      <c r="HO566" s="136"/>
      <c r="HP566" s="136"/>
      <c r="HQ566" s="136"/>
      <c r="HR566" s="136"/>
      <c r="HS566" s="136"/>
      <c r="HT566" s="136"/>
      <c r="HU566" s="136"/>
      <c r="HV566" s="136"/>
      <c r="HW566" s="136"/>
      <c r="HX566" s="136"/>
      <c r="HY566" s="136"/>
      <c r="HZ566" s="136"/>
      <c r="IA566" s="136"/>
      <c r="IB566" s="136"/>
      <c r="IC566" s="136"/>
      <c r="ID566" s="136"/>
      <c r="IE566" s="136"/>
      <c r="IF566" s="136"/>
      <c r="IG566" s="136"/>
      <c r="IH566" s="136"/>
      <c r="II566" s="136"/>
      <c r="IJ566" s="136"/>
      <c r="IK566" s="136"/>
      <c r="IL566" s="136"/>
      <c r="IM566" s="136"/>
      <c r="IN566" s="136"/>
      <c r="IO566" s="136"/>
      <c r="IP566" s="136"/>
      <c r="IQ566" s="136"/>
      <c r="IR566" s="136"/>
      <c r="IS566" s="136"/>
      <c r="IT566" s="136"/>
      <c r="IU566" s="136"/>
      <c r="IV566" s="136"/>
      <c r="IW566" s="136"/>
      <c r="IX566" s="136"/>
      <c r="IY566" s="136"/>
      <c r="IZ566" s="136"/>
      <c r="JA566" s="136"/>
      <c r="JB566" s="136"/>
      <c r="JC566" s="136"/>
      <c r="JD566" s="136"/>
      <c r="JE566" s="136"/>
      <c r="JF566" s="136"/>
      <c r="JG566" s="136"/>
      <c r="JH566" s="136"/>
      <c r="JI566" s="136"/>
      <c r="JJ566" s="136"/>
      <c r="JK566" s="136"/>
      <c r="JL566" s="136"/>
      <c r="JM566" s="136"/>
      <c r="JN566" s="136"/>
      <c r="JO566" s="136"/>
      <c r="JP566" s="136"/>
      <c r="JQ566" s="136"/>
      <c r="JR566" s="136"/>
      <c r="JS566" s="136"/>
      <c r="JT566" s="136"/>
      <c r="JU566" s="136"/>
      <c r="JV566" s="136"/>
      <c r="JW566" s="136"/>
      <c r="JX566" s="136"/>
      <c r="JY566" s="136"/>
      <c r="JZ566" s="136"/>
      <c r="KA566" s="136"/>
      <c r="KB566" s="136"/>
      <c r="KC566" s="136"/>
      <c r="KD566" s="136"/>
      <c r="KE566" s="136"/>
      <c r="KF566" s="136"/>
      <c r="KG566" s="136"/>
      <c r="KH566" s="136"/>
      <c r="KI566" s="136"/>
      <c r="KJ566" s="136"/>
      <c r="KK566" s="136"/>
      <c r="KL566" s="136"/>
      <c r="KM566" s="136"/>
      <c r="KN566" s="136"/>
      <c r="KO566" s="136"/>
      <c r="KP566" s="136"/>
      <c r="KQ566" s="136"/>
      <c r="KR566" s="136"/>
      <c r="KS566" s="136"/>
      <c r="KT566" s="136"/>
      <c r="KU566" s="136"/>
      <c r="KV566" s="136"/>
      <c r="KW566" s="136"/>
      <c r="KX566" s="136"/>
      <c r="KY566" s="136"/>
      <c r="KZ566" s="136"/>
      <c r="LA566" s="136"/>
      <c r="LB566" s="136"/>
      <c r="LC566" s="136"/>
      <c r="LD566" s="136"/>
      <c r="LE566" s="136"/>
      <c r="LF566" s="136"/>
      <c r="LG566" s="136"/>
      <c r="LH566" s="136"/>
      <c r="LI566" s="136"/>
      <c r="LJ566" s="136"/>
      <c r="LK566" s="136"/>
      <c r="LL566" s="136"/>
      <c r="LM566" s="136"/>
      <c r="LN566" s="136"/>
      <c r="LO566" s="136"/>
      <c r="LP566" s="136"/>
      <c r="LQ566" s="136"/>
      <c r="LR566" s="136"/>
      <c r="LS566" s="136"/>
      <c r="LT566" s="136"/>
      <c r="LU566" s="136"/>
      <c r="LV566" s="136"/>
      <c r="LW566" s="136"/>
      <c r="LX566" s="136"/>
      <c r="LY566" s="136"/>
      <c r="LZ566" s="136"/>
      <c r="MA566" s="136"/>
      <c r="MB566" s="136"/>
      <c r="MC566" s="136"/>
      <c r="MD566" s="136"/>
      <c r="ME566" s="136"/>
      <c r="MF566" s="136"/>
      <c r="MG566" s="136"/>
      <c r="MH566" s="136"/>
      <c r="MI566" s="136"/>
      <c r="MJ566" s="136"/>
      <c r="MK566" s="136"/>
      <c r="ML566" s="136"/>
      <c r="MM566" s="136"/>
      <c r="MN566" s="136"/>
      <c r="MO566" s="136"/>
      <c r="MP566" s="136"/>
      <c r="MQ566" s="136"/>
      <c r="MR566" s="136"/>
      <c r="MS566" s="136"/>
      <c r="MT566" s="136"/>
      <c r="MU566" s="136"/>
      <c r="MV566" s="136"/>
      <c r="MW566" s="136"/>
      <c r="MX566" s="136"/>
      <c r="MY566" s="136"/>
      <c r="MZ566" s="136"/>
      <c r="NA566" s="136"/>
      <c r="NB566" s="136"/>
      <c r="NC566" s="136"/>
      <c r="ND566" s="136"/>
      <c r="NE566" s="136"/>
      <c r="NF566" s="136"/>
      <c r="NG566" s="136"/>
      <c r="NH566" s="136"/>
      <c r="NI566" s="136"/>
      <c r="NJ566" s="136"/>
      <c r="NK566" s="136"/>
      <c r="NL566" s="136"/>
      <c r="NM566" s="136"/>
      <c r="NN566" s="136"/>
      <c r="NO566" s="136"/>
      <c r="NP566" s="136"/>
      <c r="NQ566" s="136"/>
      <c r="NR566" s="136"/>
      <c r="NS566" s="136"/>
      <c r="NT566" s="136"/>
      <c r="NU566" s="136"/>
      <c r="NV566" s="136"/>
      <c r="NW566" s="136"/>
      <c r="NX566" s="136"/>
      <c r="NY566" s="136"/>
      <c r="NZ566" s="136"/>
      <c r="OA566" s="136"/>
      <c r="OB566" s="136"/>
      <c r="OC566" s="136"/>
      <c r="OD566" s="136"/>
      <c r="OE566" s="136"/>
      <c r="OF566" s="136"/>
      <c r="OG566" s="136"/>
      <c r="OH566" s="136"/>
      <c r="OI566" s="136"/>
      <c r="OJ566" s="136"/>
      <c r="OK566" s="136"/>
      <c r="OL566" s="136"/>
      <c r="OM566" s="136"/>
      <c r="ON566" s="136"/>
      <c r="OO566" s="136"/>
      <c r="OP566" s="136"/>
      <c r="OQ566" s="136"/>
      <c r="OR566" s="136"/>
      <c r="OS566" s="136"/>
      <c r="OT566" s="136"/>
      <c r="OU566" s="136"/>
      <c r="OV566" s="136"/>
      <c r="OW566" s="136"/>
      <c r="OX566" s="136"/>
      <c r="OY566" s="136"/>
      <c r="OZ566" s="136"/>
      <c r="PA566" s="136"/>
      <c r="PB566" s="136"/>
      <c r="PC566" s="136"/>
      <c r="PD566" s="136"/>
      <c r="PE566" s="136"/>
      <c r="PF566" s="136"/>
      <c r="PG566" s="136"/>
      <c r="PH566" s="136"/>
      <c r="PI566" s="136"/>
      <c r="PJ566" s="136"/>
      <c r="PK566" s="136"/>
      <c r="PL566" s="136"/>
      <c r="PM566" s="136"/>
      <c r="PN566" s="136"/>
      <c r="PO566" s="136"/>
      <c r="PP566" s="136"/>
      <c r="PQ566" s="136"/>
      <c r="PR566" s="136"/>
      <c r="PS566" s="136"/>
      <c r="PT566" s="136"/>
      <c r="PU566" s="136"/>
      <c r="PV566" s="136"/>
      <c r="PW566" s="136"/>
      <c r="PX566" s="136"/>
      <c r="PY566" s="136"/>
      <c r="PZ566" s="136"/>
      <c r="QA566" s="136"/>
      <c r="QB566" s="136"/>
      <c r="QC566" s="136"/>
      <c r="QD566" s="136"/>
      <c r="QE566" s="136"/>
      <c r="QF566" s="136"/>
      <c r="QG566" s="136"/>
      <c r="QH566" s="136"/>
      <c r="QI566" s="136"/>
      <c r="QJ566" s="136"/>
      <c r="QK566" s="136"/>
      <c r="QL566" s="136"/>
      <c r="QM566" s="136"/>
      <c r="QN566" s="136"/>
      <c r="QO566" s="136"/>
      <c r="QP566" s="136"/>
      <c r="QQ566" s="136"/>
      <c r="QR566" s="136"/>
      <c r="QS566" s="136"/>
      <c r="QT566" s="136"/>
      <c r="QU566" s="136"/>
      <c r="QV566" s="136"/>
      <c r="QW566" s="136"/>
      <c r="QX566" s="136"/>
      <c r="QY566" s="136"/>
      <c r="QZ566" s="136"/>
      <c r="RA566" s="136"/>
      <c r="RB566" s="136"/>
      <c r="RC566" s="136"/>
      <c r="RD566" s="136"/>
      <c r="RE566" s="136"/>
      <c r="RF566" s="136"/>
      <c r="RG566" s="136"/>
      <c r="RH566" s="136"/>
      <c r="RI566" s="136"/>
      <c r="RJ566" s="136"/>
      <c r="RK566" s="136"/>
      <c r="RL566" s="136"/>
      <c r="RM566" s="136"/>
      <c r="RN566" s="136"/>
      <c r="RO566" s="136"/>
      <c r="RP566" s="136"/>
      <c r="RQ566" s="136"/>
      <c r="RR566" s="136"/>
      <c r="RS566" s="136"/>
      <c r="RT566" s="136"/>
      <c r="RU566" s="136"/>
      <c r="RV566" s="136"/>
      <c r="RW566" s="136"/>
      <c r="RX566" s="136"/>
      <c r="RY566" s="136"/>
      <c r="RZ566" s="136"/>
      <c r="SA566" s="136"/>
      <c r="SB566" s="136"/>
      <c r="SC566" s="136"/>
      <c r="SD566" s="136"/>
      <c r="SE566" s="136"/>
      <c r="SF566" s="136"/>
      <c r="SG566" s="136"/>
      <c r="SH566" s="136"/>
      <c r="SI566" s="136"/>
      <c r="SJ566" s="136"/>
      <c r="SK566" s="136"/>
      <c r="SL566" s="136"/>
      <c r="SM566" s="136"/>
      <c r="SN566" s="136"/>
      <c r="SO566" s="136"/>
      <c r="SP566" s="136"/>
      <c r="SQ566" s="136"/>
      <c r="SR566" s="136"/>
      <c r="SS566" s="136"/>
      <c r="ST566" s="136"/>
      <c r="SU566" s="136"/>
      <c r="SV566" s="136"/>
      <c r="SW566" s="136"/>
      <c r="SX566" s="136"/>
      <c r="SY566" s="136"/>
      <c r="SZ566" s="136"/>
      <c r="TA566" s="136"/>
      <c r="TB566" s="136"/>
      <c r="TC566" s="136"/>
      <c r="TD566" s="136"/>
      <c r="TE566" s="136"/>
      <c r="TF566" s="136"/>
      <c r="TG566" s="136"/>
      <c r="TH566" s="136"/>
      <c r="TI566" s="136"/>
      <c r="TJ566" s="136"/>
      <c r="TK566" s="136"/>
      <c r="TL566" s="136"/>
      <c r="TM566" s="136"/>
      <c r="TN566" s="136"/>
      <c r="TO566" s="136"/>
      <c r="TP566" s="136"/>
      <c r="TQ566" s="136"/>
      <c r="TR566" s="136"/>
      <c r="TS566" s="136"/>
      <c r="TT566" s="136"/>
      <c r="TU566" s="136"/>
      <c r="TV566" s="136"/>
      <c r="TW566" s="136"/>
      <c r="TX566" s="136"/>
      <c r="TY566" s="136"/>
      <c r="TZ566" s="136"/>
      <c r="UA566" s="136"/>
      <c r="UB566" s="136"/>
      <c r="UC566" s="136"/>
      <c r="UD566" s="136"/>
      <c r="UE566" s="136"/>
      <c r="UF566" s="136"/>
      <c r="UG566" s="136"/>
      <c r="UH566" s="136"/>
      <c r="UI566" s="136"/>
      <c r="UJ566" s="136"/>
      <c r="UK566" s="136"/>
      <c r="UL566" s="136"/>
      <c r="UM566" s="136"/>
      <c r="UN566" s="136"/>
      <c r="UO566" s="136"/>
      <c r="UP566" s="136"/>
      <c r="UQ566" s="136"/>
      <c r="UR566" s="136"/>
      <c r="US566" s="136"/>
      <c r="UT566" s="136"/>
      <c r="UU566" s="136"/>
      <c r="UV566" s="136"/>
      <c r="UW566" s="136"/>
      <c r="UX566" s="136"/>
      <c r="UY566" s="136"/>
      <c r="UZ566" s="136"/>
      <c r="VA566" s="136"/>
      <c r="VB566" s="136"/>
      <c r="VC566" s="136"/>
      <c r="VD566" s="136"/>
      <c r="VE566" s="136"/>
      <c r="VF566" s="136"/>
      <c r="VG566" s="136"/>
      <c r="VH566" s="136"/>
      <c r="VI566" s="136"/>
      <c r="VJ566" s="136"/>
      <c r="VK566" s="136"/>
      <c r="VL566" s="136"/>
      <c r="VM566" s="136"/>
      <c r="VN566" s="136"/>
      <c r="VO566" s="136"/>
      <c r="VP566" s="136"/>
      <c r="VQ566" s="136"/>
      <c r="VR566" s="136"/>
      <c r="VS566" s="136"/>
      <c r="VT566" s="136"/>
      <c r="VU566" s="136"/>
      <c r="VV566" s="136"/>
      <c r="VW566" s="136"/>
      <c r="VX566" s="136"/>
      <c r="VY566" s="136"/>
      <c r="VZ566" s="136"/>
      <c r="WA566" s="136"/>
      <c r="WB566" s="136"/>
      <c r="WC566" s="136"/>
      <c r="WD566" s="136"/>
      <c r="WE566" s="136"/>
      <c r="WF566" s="136"/>
      <c r="WG566" s="136"/>
      <c r="WH566" s="136"/>
      <c r="WI566" s="136"/>
      <c r="WJ566" s="136"/>
      <c r="WK566" s="136"/>
      <c r="WL566" s="136"/>
      <c r="WM566" s="136"/>
      <c r="WN566" s="136"/>
      <c r="WO566" s="136"/>
      <c r="WP566" s="136"/>
      <c r="WQ566" s="136"/>
      <c r="WR566" s="136"/>
      <c r="WS566" s="136"/>
      <c r="WT566" s="136"/>
      <c r="WU566" s="136"/>
      <c r="WV566" s="136"/>
      <c r="WW566" s="136"/>
      <c r="WX566" s="136"/>
      <c r="WY566" s="136"/>
      <c r="WZ566" s="136"/>
      <c r="XA566" s="136"/>
      <c r="XB566" s="136"/>
      <c r="XC566" s="136"/>
      <c r="XD566" s="136"/>
      <c r="XE566" s="136"/>
      <c r="XF566" s="136"/>
      <c r="XG566" s="136"/>
      <c r="XH566" s="136"/>
      <c r="XI566" s="136"/>
      <c r="XJ566" s="136"/>
      <c r="XK566" s="136"/>
      <c r="XL566" s="136"/>
      <c r="XM566" s="136"/>
      <c r="XN566" s="136"/>
      <c r="XO566" s="136"/>
      <c r="XP566" s="136"/>
      <c r="XQ566" s="136"/>
      <c r="XR566" s="136"/>
      <c r="XS566" s="136"/>
      <c r="XT566" s="136"/>
      <c r="XU566" s="136"/>
      <c r="XV566" s="136"/>
      <c r="XW566" s="136"/>
      <c r="XX566" s="136"/>
      <c r="XY566" s="136"/>
      <c r="XZ566" s="136"/>
      <c r="YA566" s="136"/>
      <c r="YB566" s="136"/>
      <c r="YC566" s="136"/>
      <c r="YD566" s="136"/>
      <c r="YE566" s="136"/>
      <c r="YF566" s="136"/>
      <c r="YG566" s="136"/>
      <c r="YH566" s="136"/>
      <c r="YI566" s="136"/>
      <c r="YJ566" s="136"/>
      <c r="YK566" s="136"/>
      <c r="YL566" s="136"/>
      <c r="YM566" s="136"/>
      <c r="YN566" s="136"/>
      <c r="YO566" s="136"/>
      <c r="YP566" s="136"/>
      <c r="YQ566" s="136"/>
      <c r="YR566" s="136"/>
      <c r="YS566" s="136"/>
      <c r="YT566" s="136"/>
      <c r="YU566" s="136"/>
      <c r="YV566" s="136"/>
      <c r="YW566" s="136"/>
      <c r="YX566" s="136"/>
      <c r="YY566" s="136"/>
      <c r="YZ566" s="136"/>
      <c r="ZA566" s="136"/>
      <c r="ZB566" s="136"/>
      <c r="ZC566" s="136"/>
      <c r="ZD566" s="136"/>
      <c r="ZE566" s="136"/>
      <c r="ZF566" s="136"/>
      <c r="ZG566" s="136"/>
      <c r="ZH566" s="136"/>
      <c r="ZI566" s="136"/>
      <c r="ZJ566" s="136"/>
      <c r="ZK566" s="136"/>
      <c r="ZL566" s="136"/>
      <c r="ZM566" s="136"/>
      <c r="ZN566" s="136"/>
      <c r="ZO566" s="136"/>
      <c r="ZP566" s="136"/>
      <c r="ZQ566" s="136"/>
      <c r="ZR566" s="136"/>
      <c r="ZS566" s="136"/>
      <c r="ZT566" s="136"/>
      <c r="ZU566" s="136"/>
      <c r="ZV566" s="136"/>
      <c r="ZW566" s="136"/>
      <c r="ZX566" s="136"/>
      <c r="ZY566" s="136"/>
      <c r="ZZ566" s="136"/>
      <c r="AAA566" s="136"/>
      <c r="AAB566" s="136"/>
      <c r="AAC566" s="136"/>
      <c r="AAD566" s="136"/>
      <c r="AAE566" s="136"/>
      <c r="AAF566" s="136"/>
      <c r="AAG566" s="136"/>
      <c r="AAH566" s="136"/>
      <c r="AAI566" s="136"/>
      <c r="AAJ566" s="136"/>
      <c r="AAK566" s="136"/>
      <c r="AAL566" s="136"/>
      <c r="AAM566" s="136"/>
      <c r="AAN566" s="136"/>
      <c r="AAO566" s="136"/>
      <c r="AAP566" s="136"/>
      <c r="AAQ566" s="136"/>
      <c r="AAR566" s="136"/>
      <c r="AAS566" s="136"/>
      <c r="AAT566" s="136"/>
      <c r="AAU566" s="136"/>
      <c r="AAV566" s="136"/>
      <c r="AAW566" s="136"/>
      <c r="AAX566" s="136"/>
      <c r="AAY566" s="136"/>
      <c r="AAZ566" s="136"/>
      <c r="ABA566" s="136"/>
      <c r="ABB566" s="136"/>
      <c r="ABC566" s="136"/>
      <c r="ABD566" s="136"/>
      <c r="ABE566" s="136"/>
      <c r="ABF566" s="136"/>
      <c r="ABG566" s="136"/>
      <c r="ABH566" s="136"/>
      <c r="ABI566" s="136"/>
      <c r="ABJ566" s="136"/>
      <c r="ABK566" s="136"/>
      <c r="ABL566" s="136"/>
      <c r="ABM566" s="136"/>
      <c r="ABN566" s="136"/>
      <c r="ABO566" s="136"/>
      <c r="ABP566" s="136"/>
      <c r="ABQ566" s="136"/>
      <c r="ABR566" s="136"/>
      <c r="ABS566" s="136"/>
      <c r="ABT566" s="136"/>
      <c r="ABU566" s="136"/>
      <c r="ABV566" s="136"/>
      <c r="ABW566" s="136"/>
      <c r="ABX566" s="136"/>
      <c r="ABY566" s="136"/>
      <c r="ABZ566" s="136"/>
      <c r="ACA566" s="136"/>
      <c r="ACB566" s="136"/>
      <c r="ACC566" s="136"/>
      <c r="ACD566" s="136"/>
      <c r="ACE566" s="136"/>
      <c r="ACF566" s="136"/>
      <c r="ACG566" s="136"/>
      <c r="ACH566" s="136"/>
      <c r="ACI566" s="136"/>
      <c r="ACJ566" s="136"/>
      <c r="ACK566" s="136"/>
      <c r="ACL566" s="136"/>
      <c r="ACM566" s="136"/>
      <c r="ACN566" s="136"/>
      <c r="ACO566" s="136"/>
      <c r="ACP566" s="136"/>
      <c r="ACQ566" s="136"/>
      <c r="ACR566" s="136"/>
      <c r="ACS566" s="136"/>
      <c r="ACT566" s="136"/>
      <c r="ACU566" s="136"/>
      <c r="ACV566" s="136"/>
      <c r="ACW566" s="136"/>
      <c r="ACX566" s="136"/>
      <c r="ACY566" s="136"/>
      <c r="ACZ566" s="136"/>
      <c r="ADA566" s="136"/>
      <c r="ADB566" s="136"/>
      <c r="ADC566" s="136"/>
      <c r="ADD566" s="136"/>
      <c r="ADE566" s="136"/>
      <c r="ADF566" s="136"/>
      <c r="ADG566" s="136"/>
      <c r="ADH566" s="136"/>
      <c r="ADI566" s="136"/>
      <c r="ADJ566" s="136"/>
      <c r="ADK566" s="136"/>
      <c r="ADL566" s="136"/>
      <c r="ADM566" s="136"/>
      <c r="ADN566" s="136"/>
      <c r="ADO566" s="136"/>
      <c r="ADP566" s="136"/>
      <c r="ADQ566" s="136"/>
      <c r="ADR566" s="136"/>
      <c r="ADS566" s="136"/>
      <c r="ADT566" s="136"/>
      <c r="ADU566" s="136"/>
      <c r="ADV566" s="136"/>
      <c r="ADW566" s="136"/>
      <c r="ADX566" s="136"/>
      <c r="ADY566" s="136"/>
      <c r="ADZ566" s="136"/>
      <c r="AEA566" s="136"/>
      <c r="AEB566" s="136"/>
      <c r="AEC566" s="136"/>
      <c r="AED566" s="136"/>
      <c r="AEE566" s="136"/>
      <c r="AEF566" s="136"/>
      <c r="AEG566" s="136"/>
      <c r="AEH566" s="136"/>
      <c r="AEI566" s="136"/>
      <c r="AEJ566" s="136"/>
      <c r="AEK566" s="136"/>
      <c r="AEL566" s="136"/>
      <c r="AEM566" s="136"/>
      <c r="AEN566" s="136"/>
      <c r="AEO566" s="136"/>
      <c r="AEP566" s="136"/>
      <c r="AEQ566" s="136"/>
      <c r="AER566" s="136"/>
      <c r="AES566" s="136"/>
      <c r="AET566" s="136"/>
      <c r="AEU566" s="136"/>
      <c r="AEV566" s="136"/>
      <c r="AEW566" s="136"/>
      <c r="AEX566" s="136"/>
      <c r="AEY566" s="136"/>
      <c r="AEZ566" s="136"/>
      <c r="AFA566" s="136"/>
      <c r="AFB566" s="136"/>
      <c r="AFC566" s="136"/>
      <c r="AFD566" s="136"/>
      <c r="AFE566" s="136"/>
      <c r="AFF566" s="136"/>
      <c r="AFG566" s="136"/>
      <c r="AFH566" s="136"/>
      <c r="AFI566" s="136"/>
      <c r="AFJ566" s="136"/>
      <c r="AFK566" s="136"/>
      <c r="AFL566" s="136"/>
      <c r="AFM566" s="136"/>
      <c r="AFN566" s="136"/>
      <c r="AFO566" s="136"/>
      <c r="AFP566" s="136"/>
      <c r="AFQ566" s="136"/>
      <c r="AFR566" s="136"/>
      <c r="AFS566" s="136"/>
      <c r="AFT566" s="136"/>
      <c r="AFU566" s="136"/>
      <c r="AFV566" s="136"/>
      <c r="AFW566" s="136"/>
      <c r="AFX566" s="136"/>
      <c r="AFY566" s="136"/>
      <c r="AFZ566" s="136"/>
      <c r="AGA566" s="136"/>
      <c r="AGB566" s="136"/>
      <c r="AGC566" s="136"/>
      <c r="AGD566" s="136"/>
      <c r="AGE566" s="136"/>
      <c r="AGF566" s="136"/>
      <c r="AGG566" s="136"/>
      <c r="AGH566" s="136"/>
      <c r="AGI566" s="136"/>
      <c r="AGJ566" s="136"/>
      <c r="AGK566" s="136"/>
      <c r="AGL566" s="136"/>
      <c r="AGM566" s="136"/>
      <c r="AGN566" s="136"/>
      <c r="AGO566" s="136"/>
      <c r="AGP566" s="136"/>
      <c r="AGQ566" s="136"/>
      <c r="AGR566" s="136"/>
      <c r="AGS566" s="136"/>
      <c r="AGT566" s="136"/>
      <c r="AGU566" s="136"/>
      <c r="AGV566" s="136"/>
      <c r="AGW566" s="136"/>
      <c r="AGX566" s="136"/>
      <c r="AGY566" s="136"/>
      <c r="AGZ566" s="136"/>
      <c r="AHA566" s="136"/>
      <c r="AHB566" s="136"/>
      <c r="AHC566" s="136"/>
      <c r="AHD566" s="136"/>
      <c r="AHE566" s="136"/>
      <c r="AHF566" s="136"/>
      <c r="AHG566" s="136"/>
      <c r="AHH566" s="136"/>
      <c r="AHI566" s="136"/>
      <c r="AHJ566" s="136"/>
      <c r="AHK566" s="136"/>
      <c r="AHL566" s="136"/>
      <c r="AHM566" s="136"/>
      <c r="AHN566" s="136"/>
      <c r="AHO566" s="136"/>
      <c r="AHP566" s="136"/>
      <c r="AHQ566" s="136"/>
      <c r="AHR566" s="136"/>
      <c r="AHS566" s="136"/>
      <c r="AHT566" s="136"/>
      <c r="AHU566" s="136"/>
      <c r="AHV566" s="136"/>
      <c r="AHW566" s="136"/>
      <c r="AHX566" s="136"/>
      <c r="AHY566" s="136"/>
      <c r="AHZ566" s="136"/>
      <c r="AIA566" s="136"/>
      <c r="AIB566" s="136"/>
      <c r="AIC566" s="136"/>
      <c r="AID566" s="136"/>
      <c r="AIE566" s="136"/>
      <c r="AIF566" s="136"/>
      <c r="AIG566" s="136"/>
      <c r="AIH566" s="136"/>
      <c r="AII566" s="136"/>
      <c r="AIJ566" s="136"/>
      <c r="AIK566" s="136"/>
      <c r="AIL566" s="136"/>
      <c r="AIM566" s="136"/>
      <c r="AIN566" s="136"/>
      <c r="AIO566" s="136"/>
      <c r="AIP566" s="136"/>
      <c r="AIQ566" s="136"/>
      <c r="AIR566" s="136"/>
      <c r="AIS566" s="136"/>
      <c r="AIT566" s="136"/>
      <c r="AIU566" s="136"/>
      <c r="AIV566" s="136"/>
      <c r="AIW566" s="136"/>
      <c r="AIX566" s="136"/>
      <c r="AIY566" s="136"/>
      <c r="AIZ566" s="136"/>
      <c r="AJA566" s="136"/>
      <c r="AJB566" s="136"/>
      <c r="AJC566" s="136"/>
      <c r="AJD566" s="136"/>
      <c r="AJE566" s="136"/>
      <c r="AJF566" s="136"/>
      <c r="AJG566" s="136"/>
      <c r="AJH566" s="136"/>
      <c r="AJI566" s="136"/>
      <c r="AJJ566" s="136"/>
      <c r="AJK566" s="136"/>
      <c r="AJL566" s="136"/>
      <c r="AJM566" s="136"/>
      <c r="AJN566" s="136"/>
      <c r="AJO566" s="136"/>
      <c r="AJP566" s="136"/>
      <c r="AJQ566" s="136"/>
      <c r="AJR566" s="136"/>
      <c r="AJS566" s="136"/>
      <c r="AJT566" s="136"/>
      <c r="AJU566" s="136"/>
      <c r="AJV566" s="136"/>
      <c r="AJW566" s="136"/>
      <c r="AJX566" s="136"/>
      <c r="AJY566" s="136"/>
      <c r="AJZ566" s="136"/>
      <c r="AKA566" s="136"/>
      <c r="AKB566" s="136"/>
      <c r="AKC566" s="136"/>
      <c r="AKD566" s="136"/>
      <c r="AKE566" s="136"/>
      <c r="AKF566" s="136"/>
      <c r="AKG566" s="136"/>
      <c r="AKH566" s="136"/>
      <c r="AKI566" s="136"/>
      <c r="AKJ566" s="136"/>
      <c r="AKK566" s="136"/>
      <c r="AKL566" s="136"/>
      <c r="AKM566" s="136"/>
      <c r="AKN566" s="136"/>
      <c r="AKO566" s="136"/>
      <c r="AKP566" s="136"/>
      <c r="AKQ566" s="136"/>
      <c r="AKR566" s="136"/>
      <c r="AKS566" s="136"/>
      <c r="AKT566" s="136"/>
      <c r="AKU566" s="136"/>
      <c r="AKV566" s="136"/>
      <c r="AKW566" s="136"/>
      <c r="AKX566" s="136"/>
      <c r="AKY566" s="136"/>
      <c r="AKZ566" s="136"/>
      <c r="ALA566" s="136"/>
      <c r="ALB566" s="136"/>
      <c r="ALC566" s="136"/>
      <c r="ALD566" s="136"/>
      <c r="ALE566" s="136"/>
      <c r="ALF566" s="136"/>
      <c r="ALG566" s="136"/>
      <c r="ALH566" s="136"/>
      <c r="ALI566" s="136"/>
      <c r="ALJ566" s="136"/>
      <c r="ALK566" s="136"/>
      <c r="ALL566" s="136"/>
      <c r="ALM566" s="136"/>
      <c r="ALN566" s="136"/>
      <c r="ALO566" s="136"/>
      <c r="ALP566" s="136"/>
      <c r="ALQ566" s="136"/>
      <c r="ALR566" s="136"/>
      <c r="ALS566" s="136"/>
      <c r="ALT566" s="136"/>
      <c r="ALU566" s="136"/>
      <c r="ALV566" s="136"/>
      <c r="ALW566" s="136"/>
      <c r="ALX566" s="136"/>
      <c r="ALY566" s="136"/>
      <c r="ALZ566" s="136"/>
      <c r="AMA566" s="136"/>
      <c r="AMB566" s="136"/>
      <c r="AMC566" s="136"/>
      <c r="AMD566" s="136"/>
      <c r="AME566" s="136"/>
      <c r="AMF566" s="136"/>
      <c r="AMG566" s="136"/>
      <c r="AMH566" s="136"/>
      <c r="AMI566" s="136"/>
    </row>
    <row r="567" spans="1:1024" x14ac:dyDescent="0.25">
      <c r="A567" s="192" t="s">
        <v>26341</v>
      </c>
      <c r="B567" s="193">
        <v>567</v>
      </c>
      <c r="C567" s="261" t="s">
        <v>26342</v>
      </c>
      <c r="D567" s="215" t="s">
        <v>324</v>
      </c>
      <c r="E567" s="224"/>
      <c r="F567" s="239"/>
      <c r="G567" s="207"/>
      <c r="H567" s="207"/>
      <c r="I567" s="367"/>
      <c r="J567" s="431">
        <v>2</v>
      </c>
      <c r="K567" s="432">
        <v>2</v>
      </c>
      <c r="L567" s="432"/>
      <c r="M567" s="433"/>
      <c r="N567" s="433"/>
      <c r="O567" s="432"/>
      <c r="P567" s="433"/>
      <c r="Q567" s="433"/>
      <c r="R567" s="433"/>
      <c r="S567" s="433"/>
      <c r="T567" s="433"/>
      <c r="U567" s="428"/>
      <c r="V567" s="256">
        <v>100</v>
      </c>
      <c r="W567" s="256">
        <v>100</v>
      </c>
      <c r="X567" s="256">
        <v>100</v>
      </c>
      <c r="Y567" s="256">
        <f>IF(P567=1,10,100)</f>
        <v>100</v>
      </c>
      <c r="Z567" s="256">
        <f>IF(P567=1,1,IF(P567=2,10,100))</f>
        <v>100</v>
      </c>
      <c r="AA567" s="257">
        <f>IF(OR(EXACT(Q567,"1A"),EXACT(Q567,"1B")),0.1,IF(Q567=2,1,100))</f>
        <v>100</v>
      </c>
      <c r="AB567" s="257">
        <f>IF(OR(EXACT(R567,"1A"),EXACT(R567,"1B")),0.1,IF(R567=2,1,100))</f>
        <v>100</v>
      </c>
      <c r="AC567" s="257">
        <f>IF(OR(EXACT(S567,"1A"),EXACT(S567,"1B")),0.3,IF(S567=2,3,100))</f>
        <v>100</v>
      </c>
      <c r="AD567" s="224"/>
      <c r="AE567" s="224"/>
      <c r="AF567" s="249">
        <f>IF(OR(OR(EXACT(J567,"1A"),EXACT(J567,"1B"),EXACT(J567,"1C")),K567=1),1,IF(K567=2,10,100))</f>
        <v>10</v>
      </c>
      <c r="AG567" s="249">
        <f>IF(OR(EXACT(J567,"1A"),EXACT(J567,"1B"),EXACT(J567,"1C")),1,IF(J567=2,10,100))</f>
        <v>10</v>
      </c>
      <c r="AH567" s="249">
        <f>IF(OR(EXACT(J567,"1A"),EXACT(J567,"1B"),EXACT(J567,"1C"),K567=1),3,100)</f>
        <v>100</v>
      </c>
      <c r="AI567" s="249">
        <f>IF(OR(EXACT(J567,"1A"),EXACT(J567,"1B"),EXACT(J567,"1C")),5,100)</f>
        <v>100</v>
      </c>
      <c r="AJ567" s="281"/>
      <c r="AK567" s="227"/>
      <c r="AL567" s="301"/>
      <c r="AM567" s="251"/>
      <c r="AN567" s="136"/>
      <c r="AO567" s="136"/>
      <c r="AP567" s="136"/>
      <c r="AQ567" s="471" t="s">
        <v>26343</v>
      </c>
      <c r="AR567" s="136"/>
      <c r="AS567" s="136"/>
      <c r="AT567" s="136"/>
      <c r="AU567" s="136"/>
      <c r="AV567" s="136"/>
      <c r="AW567" s="136"/>
      <c r="AX567" s="136"/>
      <c r="AY567" s="136"/>
      <c r="AZ567" s="136"/>
      <c r="BA567" s="136"/>
      <c r="BB567" s="136"/>
      <c r="BC567" s="136"/>
      <c r="BD567" s="136"/>
      <c r="BE567" s="136"/>
      <c r="BF567" s="136"/>
      <c r="BG567" s="136"/>
      <c r="BH567" s="136"/>
      <c r="BI567" s="136"/>
      <c r="BJ567" s="136"/>
      <c r="BK567" s="136"/>
      <c r="BL567" s="136"/>
      <c r="BM567" s="136"/>
      <c r="BN567" s="136"/>
      <c r="BO567" s="136"/>
      <c r="BP567" s="136"/>
      <c r="BQ567" s="136"/>
      <c r="BR567" s="136"/>
      <c r="BS567" s="136"/>
      <c r="BT567" s="136"/>
      <c r="BU567" s="136"/>
      <c r="BV567" s="136"/>
      <c r="BW567" s="136"/>
      <c r="BX567" s="136"/>
      <c r="BY567" s="136"/>
      <c r="BZ567" s="136"/>
      <c r="CA567" s="136"/>
      <c r="CB567" s="136"/>
      <c r="CC567" s="136"/>
      <c r="CD567" s="136"/>
      <c r="CE567" s="136"/>
      <c r="CF567" s="136"/>
      <c r="CG567" s="136"/>
      <c r="CH567" s="136"/>
      <c r="CI567" s="136"/>
      <c r="CJ567" s="136"/>
      <c r="CK567" s="136"/>
      <c r="CL567" s="136"/>
      <c r="CM567" s="136"/>
      <c r="CN567" s="136"/>
      <c r="CO567" s="136"/>
      <c r="CP567" s="136"/>
      <c r="CQ567" s="136"/>
      <c r="CR567" s="136"/>
      <c r="CS567" s="136"/>
      <c r="CT567" s="136"/>
      <c r="CU567" s="136"/>
      <c r="CV567" s="136"/>
      <c r="CW567" s="136"/>
      <c r="CX567" s="136"/>
      <c r="CY567" s="136"/>
      <c r="CZ567" s="136"/>
      <c r="DA567" s="136"/>
      <c r="DB567" s="136"/>
      <c r="DC567" s="136"/>
      <c r="DD567" s="136"/>
      <c r="DE567" s="136"/>
      <c r="DF567" s="136"/>
      <c r="DG567" s="136"/>
      <c r="DH567" s="136"/>
      <c r="DI567" s="136"/>
      <c r="DJ567" s="136"/>
      <c r="DK567" s="136"/>
      <c r="DL567" s="136"/>
      <c r="DM567" s="136"/>
      <c r="DN567" s="136"/>
      <c r="DO567" s="136"/>
      <c r="DP567" s="136"/>
      <c r="DQ567" s="136"/>
      <c r="DR567" s="136"/>
      <c r="DS567" s="136"/>
      <c r="DT567" s="136"/>
      <c r="DU567" s="136"/>
      <c r="DV567" s="136"/>
      <c r="DW567" s="136"/>
      <c r="DX567" s="136"/>
      <c r="DY567" s="136"/>
      <c r="DZ567" s="136"/>
      <c r="EA567" s="136"/>
      <c r="EB567" s="136"/>
      <c r="EC567" s="136"/>
      <c r="ED567" s="136"/>
      <c r="EE567" s="136"/>
      <c r="EF567" s="136"/>
      <c r="EG567" s="136"/>
      <c r="EH567" s="136"/>
      <c r="EI567" s="136"/>
      <c r="EJ567" s="136"/>
      <c r="EK567" s="136"/>
      <c r="EL567" s="136"/>
      <c r="EM567" s="136"/>
      <c r="EN567" s="136"/>
      <c r="EO567" s="136"/>
      <c r="EP567" s="136"/>
      <c r="EQ567" s="136"/>
      <c r="ER567" s="136"/>
      <c r="ES567" s="136"/>
      <c r="ET567" s="136"/>
      <c r="EU567" s="136"/>
      <c r="EV567" s="136"/>
      <c r="EW567" s="136"/>
      <c r="EX567" s="136"/>
      <c r="EY567" s="136"/>
      <c r="EZ567" s="136"/>
      <c r="FA567" s="136"/>
      <c r="FB567" s="136"/>
      <c r="FC567" s="136"/>
      <c r="FD567" s="136"/>
      <c r="FE567" s="136"/>
      <c r="FF567" s="136"/>
      <c r="FG567" s="136"/>
      <c r="FH567" s="136"/>
      <c r="FI567" s="136"/>
      <c r="FJ567" s="136"/>
      <c r="FK567" s="136"/>
      <c r="FL567" s="136"/>
      <c r="FM567" s="136"/>
      <c r="FN567" s="136"/>
      <c r="FO567" s="136"/>
      <c r="FP567" s="136"/>
      <c r="FQ567" s="136"/>
      <c r="FR567" s="136"/>
      <c r="FS567" s="136"/>
      <c r="FT567" s="136"/>
      <c r="FU567" s="136"/>
      <c r="FV567" s="136"/>
      <c r="FW567" s="136"/>
      <c r="FX567" s="136"/>
      <c r="FY567" s="136"/>
      <c r="FZ567" s="136"/>
      <c r="GA567" s="136"/>
      <c r="GB567" s="136"/>
      <c r="GC567" s="136"/>
      <c r="GD567" s="136"/>
      <c r="GE567" s="136"/>
      <c r="GF567" s="136"/>
      <c r="GG567" s="136"/>
      <c r="GH567" s="136"/>
      <c r="GI567" s="136"/>
      <c r="GJ567" s="136"/>
      <c r="GK567" s="136"/>
      <c r="GL567" s="136"/>
      <c r="GM567" s="136"/>
      <c r="GN567" s="136"/>
      <c r="GO567" s="136"/>
      <c r="GP567" s="136"/>
      <c r="GQ567" s="136"/>
      <c r="GR567" s="136"/>
      <c r="GS567" s="136"/>
      <c r="GT567" s="136"/>
      <c r="GU567" s="136"/>
      <c r="GV567" s="136"/>
      <c r="GW567" s="136"/>
      <c r="GX567" s="136"/>
      <c r="GY567" s="136"/>
      <c r="GZ567" s="136"/>
      <c r="HA567" s="136"/>
      <c r="HB567" s="136"/>
      <c r="HC567" s="136"/>
      <c r="HD567" s="136"/>
      <c r="HE567" s="136"/>
      <c r="HF567" s="136"/>
      <c r="HG567" s="136"/>
      <c r="HH567" s="136"/>
      <c r="HI567" s="136"/>
      <c r="HJ567" s="136"/>
      <c r="HK567" s="136"/>
      <c r="HL567" s="136"/>
      <c r="HM567" s="136"/>
      <c r="HN567" s="136"/>
      <c r="HO567" s="136"/>
      <c r="HP567" s="136"/>
      <c r="HQ567" s="136"/>
      <c r="HR567" s="136"/>
      <c r="HS567" s="136"/>
      <c r="HT567" s="136"/>
      <c r="HU567" s="136"/>
      <c r="HV567" s="136"/>
      <c r="HW567" s="136"/>
      <c r="HX567" s="136"/>
      <c r="HY567" s="136"/>
      <c r="HZ567" s="136"/>
      <c r="IA567" s="136"/>
      <c r="IB567" s="136"/>
      <c r="IC567" s="136"/>
      <c r="ID567" s="136"/>
      <c r="IE567" s="136"/>
      <c r="IF567" s="136"/>
      <c r="IG567" s="136"/>
      <c r="IH567" s="136"/>
      <c r="II567" s="136"/>
      <c r="IJ567" s="136"/>
      <c r="IK567" s="136"/>
      <c r="IL567" s="136"/>
      <c r="IM567" s="136"/>
      <c r="IN567" s="136"/>
      <c r="IO567" s="136"/>
      <c r="IP567" s="136"/>
      <c r="IQ567" s="136"/>
      <c r="IR567" s="136"/>
      <c r="IS567" s="136"/>
      <c r="IT567" s="136"/>
      <c r="IU567" s="136"/>
      <c r="IV567" s="136"/>
      <c r="IW567" s="136"/>
      <c r="IX567" s="136"/>
      <c r="IY567" s="136"/>
      <c r="IZ567" s="136"/>
      <c r="JA567" s="136"/>
      <c r="JB567" s="136"/>
      <c r="JC567" s="136"/>
      <c r="JD567" s="136"/>
      <c r="JE567" s="136"/>
      <c r="JF567" s="136"/>
      <c r="JG567" s="136"/>
      <c r="JH567" s="136"/>
      <c r="JI567" s="136"/>
      <c r="JJ567" s="136"/>
      <c r="JK567" s="136"/>
      <c r="JL567" s="136"/>
      <c r="JM567" s="136"/>
      <c r="JN567" s="136"/>
      <c r="JO567" s="136"/>
      <c r="JP567" s="136"/>
      <c r="JQ567" s="136"/>
      <c r="JR567" s="136"/>
      <c r="JS567" s="136"/>
      <c r="JT567" s="136"/>
      <c r="JU567" s="136"/>
      <c r="JV567" s="136"/>
      <c r="JW567" s="136"/>
      <c r="JX567" s="136"/>
      <c r="JY567" s="136"/>
      <c r="JZ567" s="136"/>
      <c r="KA567" s="136"/>
      <c r="KB567" s="136"/>
      <c r="KC567" s="136"/>
      <c r="KD567" s="136"/>
      <c r="KE567" s="136"/>
      <c r="KF567" s="136"/>
      <c r="KG567" s="136"/>
      <c r="KH567" s="136"/>
      <c r="KI567" s="136"/>
      <c r="KJ567" s="136"/>
      <c r="KK567" s="136"/>
      <c r="KL567" s="136"/>
      <c r="KM567" s="136"/>
      <c r="KN567" s="136"/>
      <c r="KO567" s="136"/>
      <c r="KP567" s="136"/>
      <c r="KQ567" s="136"/>
      <c r="KR567" s="136"/>
      <c r="KS567" s="136"/>
      <c r="KT567" s="136"/>
      <c r="KU567" s="136"/>
      <c r="KV567" s="136"/>
      <c r="KW567" s="136"/>
      <c r="KX567" s="136"/>
      <c r="KY567" s="136"/>
      <c r="KZ567" s="136"/>
      <c r="LA567" s="136"/>
      <c r="LB567" s="136"/>
      <c r="LC567" s="136"/>
      <c r="LD567" s="136"/>
      <c r="LE567" s="136"/>
      <c r="LF567" s="136"/>
      <c r="LG567" s="136"/>
      <c r="LH567" s="136"/>
      <c r="LI567" s="136"/>
      <c r="LJ567" s="136"/>
      <c r="LK567" s="136"/>
      <c r="LL567" s="136"/>
      <c r="LM567" s="136"/>
      <c r="LN567" s="136"/>
      <c r="LO567" s="136"/>
      <c r="LP567" s="136"/>
      <c r="LQ567" s="136"/>
      <c r="LR567" s="136"/>
      <c r="LS567" s="136"/>
      <c r="LT567" s="136"/>
      <c r="LU567" s="136"/>
      <c r="LV567" s="136"/>
      <c r="LW567" s="136"/>
      <c r="LX567" s="136"/>
      <c r="LY567" s="136"/>
      <c r="LZ567" s="136"/>
      <c r="MA567" s="136"/>
      <c r="MB567" s="136"/>
      <c r="MC567" s="136"/>
      <c r="MD567" s="136"/>
      <c r="ME567" s="136"/>
      <c r="MF567" s="136"/>
      <c r="MG567" s="136"/>
      <c r="MH567" s="136"/>
      <c r="MI567" s="136"/>
      <c r="MJ567" s="136"/>
      <c r="MK567" s="136"/>
      <c r="ML567" s="136"/>
      <c r="MM567" s="136"/>
      <c r="MN567" s="136"/>
      <c r="MO567" s="136"/>
      <c r="MP567" s="136"/>
      <c r="MQ567" s="136"/>
      <c r="MR567" s="136"/>
      <c r="MS567" s="136"/>
      <c r="MT567" s="136"/>
      <c r="MU567" s="136"/>
      <c r="MV567" s="136"/>
      <c r="MW567" s="136"/>
      <c r="MX567" s="136"/>
      <c r="MY567" s="136"/>
      <c r="MZ567" s="136"/>
      <c r="NA567" s="136"/>
      <c r="NB567" s="136"/>
      <c r="NC567" s="136"/>
      <c r="ND567" s="136"/>
      <c r="NE567" s="136"/>
      <c r="NF567" s="136"/>
      <c r="NG567" s="136"/>
      <c r="NH567" s="136"/>
      <c r="NI567" s="136"/>
      <c r="NJ567" s="136"/>
      <c r="NK567" s="136"/>
      <c r="NL567" s="136"/>
      <c r="NM567" s="136"/>
      <c r="NN567" s="136"/>
      <c r="NO567" s="136"/>
      <c r="NP567" s="136"/>
      <c r="NQ567" s="136"/>
      <c r="NR567" s="136"/>
      <c r="NS567" s="136"/>
      <c r="NT567" s="136"/>
      <c r="NU567" s="136"/>
      <c r="NV567" s="136"/>
      <c r="NW567" s="136"/>
      <c r="NX567" s="136"/>
      <c r="NY567" s="136"/>
      <c r="NZ567" s="136"/>
      <c r="OA567" s="136"/>
      <c r="OB567" s="136"/>
      <c r="OC567" s="136"/>
      <c r="OD567" s="136"/>
      <c r="OE567" s="136"/>
      <c r="OF567" s="136"/>
      <c r="OG567" s="136"/>
      <c r="OH567" s="136"/>
      <c r="OI567" s="136"/>
      <c r="OJ567" s="136"/>
      <c r="OK567" s="136"/>
      <c r="OL567" s="136"/>
      <c r="OM567" s="136"/>
      <c r="ON567" s="136"/>
      <c r="OO567" s="136"/>
      <c r="OP567" s="136"/>
      <c r="OQ567" s="136"/>
      <c r="OR567" s="136"/>
      <c r="OS567" s="136"/>
      <c r="OT567" s="136"/>
      <c r="OU567" s="136"/>
      <c r="OV567" s="136"/>
      <c r="OW567" s="136"/>
      <c r="OX567" s="136"/>
      <c r="OY567" s="136"/>
      <c r="OZ567" s="136"/>
      <c r="PA567" s="136"/>
      <c r="PB567" s="136"/>
      <c r="PC567" s="136"/>
      <c r="PD567" s="136"/>
      <c r="PE567" s="136"/>
      <c r="PF567" s="136"/>
      <c r="PG567" s="136"/>
      <c r="PH567" s="136"/>
      <c r="PI567" s="136"/>
      <c r="PJ567" s="136"/>
      <c r="PK567" s="136"/>
      <c r="PL567" s="136"/>
      <c r="PM567" s="136"/>
      <c r="PN567" s="136"/>
      <c r="PO567" s="136"/>
      <c r="PP567" s="136"/>
      <c r="PQ567" s="136"/>
      <c r="PR567" s="136"/>
      <c r="PS567" s="136"/>
      <c r="PT567" s="136"/>
      <c r="PU567" s="136"/>
      <c r="PV567" s="136"/>
      <c r="PW567" s="136"/>
      <c r="PX567" s="136"/>
      <c r="PY567" s="136"/>
      <c r="PZ567" s="136"/>
      <c r="QA567" s="136"/>
      <c r="QB567" s="136"/>
      <c r="QC567" s="136"/>
      <c r="QD567" s="136"/>
      <c r="QE567" s="136"/>
      <c r="QF567" s="136"/>
      <c r="QG567" s="136"/>
      <c r="QH567" s="136"/>
      <c r="QI567" s="136"/>
      <c r="QJ567" s="136"/>
      <c r="QK567" s="136"/>
      <c r="QL567" s="136"/>
      <c r="QM567" s="136"/>
      <c r="QN567" s="136"/>
      <c r="QO567" s="136"/>
      <c r="QP567" s="136"/>
      <c r="QQ567" s="136"/>
      <c r="QR567" s="136"/>
      <c r="QS567" s="136"/>
      <c r="QT567" s="136"/>
      <c r="QU567" s="136"/>
      <c r="QV567" s="136"/>
      <c r="QW567" s="136"/>
      <c r="QX567" s="136"/>
      <c r="QY567" s="136"/>
      <c r="QZ567" s="136"/>
      <c r="RA567" s="136"/>
      <c r="RB567" s="136"/>
      <c r="RC567" s="136"/>
      <c r="RD567" s="136"/>
      <c r="RE567" s="136"/>
      <c r="RF567" s="136"/>
      <c r="RG567" s="136"/>
      <c r="RH567" s="136"/>
      <c r="RI567" s="136"/>
      <c r="RJ567" s="136"/>
      <c r="RK567" s="136"/>
      <c r="RL567" s="136"/>
      <c r="RM567" s="136"/>
      <c r="RN567" s="136"/>
      <c r="RO567" s="136"/>
      <c r="RP567" s="136"/>
      <c r="RQ567" s="136"/>
      <c r="RR567" s="136"/>
      <c r="RS567" s="136"/>
      <c r="RT567" s="136"/>
      <c r="RU567" s="136"/>
      <c r="RV567" s="136"/>
      <c r="RW567" s="136"/>
      <c r="RX567" s="136"/>
      <c r="RY567" s="136"/>
      <c r="RZ567" s="136"/>
      <c r="SA567" s="136"/>
      <c r="SB567" s="136"/>
      <c r="SC567" s="136"/>
      <c r="SD567" s="136"/>
      <c r="SE567" s="136"/>
      <c r="SF567" s="136"/>
      <c r="SG567" s="136"/>
      <c r="SH567" s="136"/>
      <c r="SI567" s="136"/>
      <c r="SJ567" s="136"/>
      <c r="SK567" s="136"/>
      <c r="SL567" s="136"/>
      <c r="SM567" s="136"/>
      <c r="SN567" s="136"/>
      <c r="SO567" s="136"/>
      <c r="SP567" s="136"/>
      <c r="SQ567" s="136"/>
      <c r="SR567" s="136"/>
      <c r="SS567" s="136"/>
      <c r="ST567" s="136"/>
      <c r="SU567" s="136"/>
      <c r="SV567" s="136"/>
      <c r="SW567" s="136"/>
      <c r="SX567" s="136"/>
      <c r="SY567" s="136"/>
      <c r="SZ567" s="136"/>
      <c r="TA567" s="136"/>
      <c r="TB567" s="136"/>
      <c r="TC567" s="136"/>
      <c r="TD567" s="136"/>
      <c r="TE567" s="136"/>
      <c r="TF567" s="136"/>
      <c r="TG567" s="136"/>
      <c r="TH567" s="136"/>
      <c r="TI567" s="136"/>
      <c r="TJ567" s="136"/>
      <c r="TK567" s="136"/>
      <c r="TL567" s="136"/>
      <c r="TM567" s="136"/>
      <c r="TN567" s="136"/>
      <c r="TO567" s="136"/>
      <c r="TP567" s="136"/>
      <c r="TQ567" s="136"/>
      <c r="TR567" s="136"/>
      <c r="TS567" s="136"/>
      <c r="TT567" s="136"/>
      <c r="TU567" s="136"/>
      <c r="TV567" s="136"/>
      <c r="TW567" s="136"/>
      <c r="TX567" s="136"/>
      <c r="TY567" s="136"/>
      <c r="TZ567" s="136"/>
      <c r="UA567" s="136"/>
      <c r="UB567" s="136"/>
      <c r="UC567" s="136"/>
      <c r="UD567" s="136"/>
      <c r="UE567" s="136"/>
      <c r="UF567" s="136"/>
      <c r="UG567" s="136"/>
      <c r="UH567" s="136"/>
      <c r="UI567" s="136"/>
      <c r="UJ567" s="136"/>
      <c r="UK567" s="136"/>
      <c r="UL567" s="136"/>
      <c r="UM567" s="136"/>
      <c r="UN567" s="136"/>
      <c r="UO567" s="136"/>
      <c r="UP567" s="136"/>
      <c r="UQ567" s="136"/>
      <c r="UR567" s="136"/>
      <c r="US567" s="136"/>
      <c r="UT567" s="136"/>
      <c r="UU567" s="136"/>
      <c r="UV567" s="136"/>
      <c r="UW567" s="136"/>
      <c r="UX567" s="136"/>
      <c r="UY567" s="136"/>
      <c r="UZ567" s="136"/>
      <c r="VA567" s="136"/>
      <c r="VB567" s="136"/>
      <c r="VC567" s="136"/>
      <c r="VD567" s="136"/>
      <c r="VE567" s="136"/>
      <c r="VF567" s="136"/>
      <c r="VG567" s="136"/>
      <c r="VH567" s="136"/>
      <c r="VI567" s="136"/>
      <c r="VJ567" s="136"/>
      <c r="VK567" s="136"/>
      <c r="VL567" s="136"/>
      <c r="VM567" s="136"/>
      <c r="VN567" s="136"/>
      <c r="VO567" s="136"/>
      <c r="VP567" s="136"/>
      <c r="VQ567" s="136"/>
      <c r="VR567" s="136"/>
      <c r="VS567" s="136"/>
      <c r="VT567" s="136"/>
      <c r="VU567" s="136"/>
      <c r="VV567" s="136"/>
      <c r="VW567" s="136"/>
      <c r="VX567" s="136"/>
      <c r="VY567" s="136"/>
      <c r="VZ567" s="136"/>
      <c r="WA567" s="136"/>
      <c r="WB567" s="136"/>
      <c r="WC567" s="136"/>
      <c r="WD567" s="136"/>
      <c r="WE567" s="136"/>
      <c r="WF567" s="136"/>
      <c r="WG567" s="136"/>
      <c r="WH567" s="136"/>
      <c r="WI567" s="136"/>
      <c r="WJ567" s="136"/>
      <c r="WK567" s="136"/>
      <c r="WL567" s="136"/>
      <c r="WM567" s="136"/>
      <c r="WN567" s="136"/>
      <c r="WO567" s="136"/>
      <c r="WP567" s="136"/>
      <c r="WQ567" s="136"/>
      <c r="WR567" s="136"/>
      <c r="WS567" s="136"/>
      <c r="WT567" s="136"/>
      <c r="WU567" s="136"/>
      <c r="WV567" s="136"/>
      <c r="WW567" s="136"/>
      <c r="WX567" s="136"/>
      <c r="WY567" s="136"/>
      <c r="WZ567" s="136"/>
      <c r="XA567" s="136"/>
      <c r="XB567" s="136"/>
      <c r="XC567" s="136"/>
      <c r="XD567" s="136"/>
      <c r="XE567" s="136"/>
      <c r="XF567" s="136"/>
      <c r="XG567" s="136"/>
      <c r="XH567" s="136"/>
      <c r="XI567" s="136"/>
      <c r="XJ567" s="136"/>
      <c r="XK567" s="136"/>
      <c r="XL567" s="136"/>
      <c r="XM567" s="136"/>
      <c r="XN567" s="136"/>
      <c r="XO567" s="136"/>
      <c r="XP567" s="136"/>
      <c r="XQ567" s="136"/>
      <c r="XR567" s="136"/>
      <c r="XS567" s="136"/>
      <c r="XT567" s="136"/>
      <c r="XU567" s="136"/>
      <c r="XV567" s="136"/>
      <c r="XW567" s="136"/>
      <c r="XX567" s="136"/>
      <c r="XY567" s="136"/>
      <c r="XZ567" s="136"/>
      <c r="YA567" s="136"/>
      <c r="YB567" s="136"/>
      <c r="YC567" s="136"/>
      <c r="YD567" s="136"/>
      <c r="YE567" s="136"/>
      <c r="YF567" s="136"/>
      <c r="YG567" s="136"/>
      <c r="YH567" s="136"/>
      <c r="YI567" s="136"/>
      <c r="YJ567" s="136"/>
      <c r="YK567" s="136"/>
      <c r="YL567" s="136"/>
      <c r="YM567" s="136"/>
      <c r="YN567" s="136"/>
      <c r="YO567" s="136"/>
      <c r="YP567" s="136"/>
      <c r="YQ567" s="136"/>
      <c r="YR567" s="136"/>
      <c r="YS567" s="136"/>
      <c r="YT567" s="136"/>
      <c r="YU567" s="136"/>
      <c r="YV567" s="136"/>
      <c r="YW567" s="136"/>
      <c r="YX567" s="136"/>
      <c r="YY567" s="136"/>
      <c r="YZ567" s="136"/>
      <c r="ZA567" s="136"/>
      <c r="ZB567" s="136"/>
      <c r="ZC567" s="136"/>
      <c r="ZD567" s="136"/>
      <c r="ZE567" s="136"/>
      <c r="ZF567" s="136"/>
      <c r="ZG567" s="136"/>
      <c r="ZH567" s="136"/>
      <c r="ZI567" s="136"/>
      <c r="ZJ567" s="136"/>
      <c r="ZK567" s="136"/>
      <c r="ZL567" s="136"/>
      <c r="ZM567" s="136"/>
      <c r="ZN567" s="136"/>
      <c r="ZO567" s="136"/>
      <c r="ZP567" s="136"/>
      <c r="ZQ567" s="136"/>
      <c r="ZR567" s="136"/>
      <c r="ZS567" s="136"/>
      <c r="ZT567" s="136"/>
      <c r="ZU567" s="136"/>
      <c r="ZV567" s="136"/>
      <c r="ZW567" s="136"/>
      <c r="ZX567" s="136"/>
      <c r="ZY567" s="136"/>
      <c r="ZZ567" s="136"/>
      <c r="AAA567" s="136"/>
      <c r="AAB567" s="136"/>
      <c r="AAC567" s="136"/>
      <c r="AAD567" s="136"/>
      <c r="AAE567" s="136"/>
      <c r="AAF567" s="136"/>
      <c r="AAG567" s="136"/>
      <c r="AAH567" s="136"/>
      <c r="AAI567" s="136"/>
      <c r="AAJ567" s="136"/>
      <c r="AAK567" s="136"/>
      <c r="AAL567" s="136"/>
      <c r="AAM567" s="136"/>
      <c r="AAN567" s="136"/>
      <c r="AAO567" s="136"/>
      <c r="AAP567" s="136"/>
      <c r="AAQ567" s="136"/>
      <c r="AAR567" s="136"/>
      <c r="AAS567" s="136"/>
      <c r="AAT567" s="136"/>
      <c r="AAU567" s="136"/>
      <c r="AAV567" s="136"/>
      <c r="AAW567" s="136"/>
      <c r="AAX567" s="136"/>
      <c r="AAY567" s="136"/>
      <c r="AAZ567" s="136"/>
      <c r="ABA567" s="136"/>
      <c r="ABB567" s="136"/>
      <c r="ABC567" s="136"/>
      <c r="ABD567" s="136"/>
      <c r="ABE567" s="136"/>
      <c r="ABF567" s="136"/>
      <c r="ABG567" s="136"/>
      <c r="ABH567" s="136"/>
      <c r="ABI567" s="136"/>
      <c r="ABJ567" s="136"/>
      <c r="ABK567" s="136"/>
      <c r="ABL567" s="136"/>
      <c r="ABM567" s="136"/>
      <c r="ABN567" s="136"/>
      <c r="ABO567" s="136"/>
      <c r="ABP567" s="136"/>
      <c r="ABQ567" s="136"/>
      <c r="ABR567" s="136"/>
      <c r="ABS567" s="136"/>
      <c r="ABT567" s="136"/>
      <c r="ABU567" s="136"/>
      <c r="ABV567" s="136"/>
      <c r="ABW567" s="136"/>
      <c r="ABX567" s="136"/>
      <c r="ABY567" s="136"/>
      <c r="ABZ567" s="136"/>
      <c r="ACA567" s="136"/>
      <c r="ACB567" s="136"/>
      <c r="ACC567" s="136"/>
      <c r="ACD567" s="136"/>
      <c r="ACE567" s="136"/>
      <c r="ACF567" s="136"/>
      <c r="ACG567" s="136"/>
      <c r="ACH567" s="136"/>
      <c r="ACI567" s="136"/>
      <c r="ACJ567" s="136"/>
      <c r="ACK567" s="136"/>
      <c r="ACL567" s="136"/>
      <c r="ACM567" s="136"/>
      <c r="ACN567" s="136"/>
      <c r="ACO567" s="136"/>
      <c r="ACP567" s="136"/>
      <c r="ACQ567" s="136"/>
      <c r="ACR567" s="136"/>
      <c r="ACS567" s="136"/>
      <c r="ACT567" s="136"/>
      <c r="ACU567" s="136"/>
      <c r="ACV567" s="136"/>
      <c r="ACW567" s="136"/>
      <c r="ACX567" s="136"/>
      <c r="ACY567" s="136"/>
      <c r="ACZ567" s="136"/>
      <c r="ADA567" s="136"/>
      <c r="ADB567" s="136"/>
      <c r="ADC567" s="136"/>
      <c r="ADD567" s="136"/>
      <c r="ADE567" s="136"/>
      <c r="ADF567" s="136"/>
      <c r="ADG567" s="136"/>
      <c r="ADH567" s="136"/>
      <c r="ADI567" s="136"/>
      <c r="ADJ567" s="136"/>
      <c r="ADK567" s="136"/>
      <c r="ADL567" s="136"/>
      <c r="ADM567" s="136"/>
      <c r="ADN567" s="136"/>
      <c r="ADO567" s="136"/>
      <c r="ADP567" s="136"/>
      <c r="ADQ567" s="136"/>
      <c r="ADR567" s="136"/>
      <c r="ADS567" s="136"/>
      <c r="ADT567" s="136"/>
      <c r="ADU567" s="136"/>
      <c r="ADV567" s="136"/>
      <c r="ADW567" s="136"/>
      <c r="ADX567" s="136"/>
      <c r="ADY567" s="136"/>
      <c r="ADZ567" s="136"/>
      <c r="AEA567" s="136"/>
      <c r="AEB567" s="136"/>
      <c r="AEC567" s="136"/>
      <c r="AED567" s="136"/>
      <c r="AEE567" s="136"/>
      <c r="AEF567" s="136"/>
      <c r="AEG567" s="136"/>
      <c r="AEH567" s="136"/>
      <c r="AEI567" s="136"/>
      <c r="AEJ567" s="136"/>
      <c r="AEK567" s="136"/>
      <c r="AEL567" s="136"/>
      <c r="AEM567" s="136"/>
      <c r="AEN567" s="136"/>
      <c r="AEO567" s="136"/>
      <c r="AEP567" s="136"/>
      <c r="AEQ567" s="136"/>
      <c r="AER567" s="136"/>
      <c r="AES567" s="136"/>
      <c r="AET567" s="136"/>
      <c r="AEU567" s="136"/>
      <c r="AEV567" s="136"/>
      <c r="AEW567" s="136"/>
      <c r="AEX567" s="136"/>
      <c r="AEY567" s="136"/>
      <c r="AEZ567" s="136"/>
      <c r="AFA567" s="136"/>
      <c r="AFB567" s="136"/>
      <c r="AFC567" s="136"/>
      <c r="AFD567" s="136"/>
      <c r="AFE567" s="136"/>
      <c r="AFF567" s="136"/>
      <c r="AFG567" s="136"/>
      <c r="AFH567" s="136"/>
      <c r="AFI567" s="136"/>
      <c r="AFJ567" s="136"/>
      <c r="AFK567" s="136"/>
      <c r="AFL567" s="136"/>
      <c r="AFM567" s="136"/>
      <c r="AFN567" s="136"/>
      <c r="AFO567" s="136"/>
      <c r="AFP567" s="136"/>
      <c r="AFQ567" s="136"/>
      <c r="AFR567" s="136"/>
      <c r="AFS567" s="136"/>
      <c r="AFT567" s="136"/>
      <c r="AFU567" s="136"/>
      <c r="AFV567" s="136"/>
      <c r="AFW567" s="136"/>
      <c r="AFX567" s="136"/>
      <c r="AFY567" s="136"/>
      <c r="AFZ567" s="136"/>
      <c r="AGA567" s="136"/>
      <c r="AGB567" s="136"/>
      <c r="AGC567" s="136"/>
      <c r="AGD567" s="136"/>
      <c r="AGE567" s="136"/>
      <c r="AGF567" s="136"/>
      <c r="AGG567" s="136"/>
      <c r="AGH567" s="136"/>
      <c r="AGI567" s="136"/>
      <c r="AGJ567" s="136"/>
      <c r="AGK567" s="136"/>
      <c r="AGL567" s="136"/>
      <c r="AGM567" s="136"/>
      <c r="AGN567" s="136"/>
      <c r="AGO567" s="136"/>
      <c r="AGP567" s="136"/>
      <c r="AGQ567" s="136"/>
      <c r="AGR567" s="136"/>
      <c r="AGS567" s="136"/>
      <c r="AGT567" s="136"/>
      <c r="AGU567" s="136"/>
      <c r="AGV567" s="136"/>
      <c r="AGW567" s="136"/>
      <c r="AGX567" s="136"/>
      <c r="AGY567" s="136"/>
      <c r="AGZ567" s="136"/>
      <c r="AHA567" s="136"/>
      <c r="AHB567" s="136"/>
      <c r="AHC567" s="136"/>
      <c r="AHD567" s="136"/>
      <c r="AHE567" s="136"/>
      <c r="AHF567" s="136"/>
      <c r="AHG567" s="136"/>
      <c r="AHH567" s="136"/>
      <c r="AHI567" s="136"/>
      <c r="AHJ567" s="136"/>
      <c r="AHK567" s="136"/>
      <c r="AHL567" s="136"/>
      <c r="AHM567" s="136"/>
      <c r="AHN567" s="136"/>
      <c r="AHO567" s="136"/>
      <c r="AHP567" s="136"/>
      <c r="AHQ567" s="136"/>
      <c r="AHR567" s="136"/>
      <c r="AHS567" s="136"/>
      <c r="AHT567" s="136"/>
      <c r="AHU567" s="136"/>
      <c r="AHV567" s="136"/>
      <c r="AHW567" s="136"/>
      <c r="AHX567" s="136"/>
      <c r="AHY567" s="136"/>
      <c r="AHZ567" s="136"/>
      <c r="AIA567" s="136"/>
      <c r="AIB567" s="136"/>
      <c r="AIC567" s="136"/>
      <c r="AID567" s="136"/>
      <c r="AIE567" s="136"/>
      <c r="AIF567" s="136"/>
      <c r="AIG567" s="136"/>
      <c r="AIH567" s="136"/>
      <c r="AII567" s="136"/>
      <c r="AIJ567" s="136"/>
      <c r="AIK567" s="136"/>
      <c r="AIL567" s="136"/>
      <c r="AIM567" s="136"/>
      <c r="AIN567" s="136"/>
      <c r="AIO567" s="136"/>
      <c r="AIP567" s="136"/>
      <c r="AIQ567" s="136"/>
      <c r="AIR567" s="136"/>
      <c r="AIS567" s="136"/>
      <c r="AIT567" s="136"/>
      <c r="AIU567" s="136"/>
      <c r="AIV567" s="136"/>
      <c r="AIW567" s="136"/>
      <c r="AIX567" s="136"/>
      <c r="AIY567" s="136"/>
      <c r="AIZ567" s="136"/>
      <c r="AJA567" s="136"/>
      <c r="AJB567" s="136"/>
      <c r="AJC567" s="136"/>
      <c r="AJD567" s="136"/>
      <c r="AJE567" s="136"/>
      <c r="AJF567" s="136"/>
      <c r="AJG567" s="136"/>
      <c r="AJH567" s="136"/>
      <c r="AJI567" s="136"/>
      <c r="AJJ567" s="136"/>
      <c r="AJK567" s="136"/>
      <c r="AJL567" s="136"/>
      <c r="AJM567" s="136"/>
      <c r="AJN567" s="136"/>
      <c r="AJO567" s="136"/>
      <c r="AJP567" s="136"/>
      <c r="AJQ567" s="136"/>
      <c r="AJR567" s="136"/>
      <c r="AJS567" s="136"/>
      <c r="AJT567" s="136"/>
      <c r="AJU567" s="136"/>
      <c r="AJV567" s="136"/>
      <c r="AJW567" s="136"/>
      <c r="AJX567" s="136"/>
      <c r="AJY567" s="136"/>
      <c r="AJZ567" s="136"/>
      <c r="AKA567" s="136"/>
      <c r="AKB567" s="136"/>
      <c r="AKC567" s="136"/>
      <c r="AKD567" s="136"/>
      <c r="AKE567" s="136"/>
      <c r="AKF567" s="136"/>
      <c r="AKG567" s="136"/>
      <c r="AKH567" s="136"/>
      <c r="AKI567" s="136"/>
      <c r="AKJ567" s="136"/>
      <c r="AKK567" s="136"/>
      <c r="AKL567" s="136"/>
      <c r="AKM567" s="136"/>
      <c r="AKN567" s="136"/>
      <c r="AKO567" s="136"/>
      <c r="AKP567" s="136"/>
      <c r="AKQ567" s="136"/>
      <c r="AKR567" s="136"/>
      <c r="AKS567" s="136"/>
      <c r="AKT567" s="136"/>
      <c r="AKU567" s="136"/>
      <c r="AKV567" s="136"/>
      <c r="AKW567" s="136"/>
      <c r="AKX567" s="136"/>
      <c r="AKY567" s="136"/>
      <c r="AKZ567" s="136"/>
      <c r="ALA567" s="136"/>
      <c r="ALB567" s="136"/>
      <c r="ALC567" s="136"/>
      <c r="ALD567" s="136"/>
      <c r="ALE567" s="136"/>
      <c r="ALF567" s="136"/>
      <c r="ALG567" s="136"/>
      <c r="ALH567" s="136"/>
      <c r="ALI567" s="136"/>
      <c r="ALJ567" s="136"/>
      <c r="ALK567" s="136"/>
      <c r="ALL567" s="136"/>
      <c r="ALM567" s="136"/>
      <c r="ALN567" s="136"/>
      <c r="ALO567" s="136"/>
      <c r="ALP567" s="136"/>
      <c r="ALQ567" s="136"/>
      <c r="ALR567" s="136"/>
      <c r="ALS567" s="136"/>
      <c r="ALT567" s="136"/>
      <c r="ALU567" s="136"/>
      <c r="ALV567" s="136"/>
      <c r="ALW567" s="136"/>
      <c r="ALX567" s="136"/>
      <c r="ALY567" s="136"/>
      <c r="ALZ567" s="136"/>
      <c r="AMA567" s="136"/>
      <c r="AMB567" s="136"/>
      <c r="AMC567" s="136"/>
      <c r="AMD567" s="136"/>
      <c r="AME567" s="136"/>
      <c r="AMF567" s="136"/>
      <c r="AMG567" s="136"/>
      <c r="AMH567" s="136"/>
      <c r="AMI567" s="136"/>
    </row>
    <row r="568" spans="1:1024" x14ac:dyDescent="0.25">
      <c r="A568" s="298" t="s">
        <v>26306</v>
      </c>
      <c r="B568" s="193">
        <v>568</v>
      </c>
      <c r="C568" s="344" t="s">
        <v>26305</v>
      </c>
      <c r="D568" s="215" t="s">
        <v>26307</v>
      </c>
      <c r="E568" s="224"/>
      <c r="F568" s="239"/>
      <c r="G568" s="207"/>
      <c r="H568" s="207"/>
      <c r="I568" s="369"/>
      <c r="J568" s="431"/>
      <c r="K568" s="432">
        <v>1</v>
      </c>
      <c r="L568" s="432"/>
      <c r="M568" s="433"/>
      <c r="N568" s="433"/>
      <c r="O568" s="432"/>
      <c r="P568" s="433"/>
      <c r="Q568" s="433"/>
      <c r="R568" s="433"/>
      <c r="S568" s="433"/>
      <c r="T568" s="433"/>
      <c r="U568" s="428"/>
      <c r="V568" s="256">
        <v>100</v>
      </c>
      <c r="W568" s="256">
        <v>100</v>
      </c>
      <c r="X568" s="256">
        <v>100</v>
      </c>
      <c r="Y568" s="256">
        <f>IF(P568=1,10,100)</f>
        <v>100</v>
      </c>
      <c r="Z568" s="256">
        <f>IF(P568=1,1,IF(P568=2,10,100))</f>
        <v>100</v>
      </c>
      <c r="AA568" s="257">
        <f>IF(OR(EXACT(Q568,"1A"),EXACT(Q568,"1B")),0.1,IF(Q568=2,1,100))</f>
        <v>100</v>
      </c>
      <c r="AB568" s="257">
        <f>IF(OR(EXACT(R568,"1A"),EXACT(R568,"1B")),0.1,IF(R568=2,1,100))</f>
        <v>100</v>
      </c>
      <c r="AC568" s="257">
        <f>IF(OR(EXACT(S568,"1A"),EXACT(S568,"1B")),0.3,IF(S568=2,3,100))</f>
        <v>100</v>
      </c>
      <c r="AD568" s="224"/>
      <c r="AE568" s="224"/>
      <c r="AF568" s="249">
        <f>IF(OR(OR(EXACT(J568,"1A"),EXACT(J568,"1B"),EXACT(J568,"1C")),K568=1),1,IF(K568=2,10,100))</f>
        <v>1</v>
      </c>
      <c r="AG568" s="249">
        <f>IF(OR(EXACT(J568,"1A"),EXACT(J568,"1B"),EXACT(J568,"1C")),1,IF(J568=2,10,100))</f>
        <v>100</v>
      </c>
      <c r="AH568" s="249">
        <f>IF(OR(EXACT(J568,"1A"),EXACT(J568,"1B"),EXACT(J568,"1C"),K568=1),3,100)</f>
        <v>3</v>
      </c>
      <c r="AI568" s="249">
        <f>IF(OR(EXACT(J568,"1A"),EXACT(J568,"1B"),EXACT(J568,"1C")),5,100)</f>
        <v>100</v>
      </c>
      <c r="AJ568" s="281"/>
      <c r="AK568" s="227">
        <v>1</v>
      </c>
      <c r="AL568" s="301" t="s">
        <v>25602</v>
      </c>
      <c r="AM568" s="251"/>
      <c r="AN568" s="136"/>
      <c r="AO568" s="136"/>
      <c r="AP568" s="136"/>
      <c r="AQ568" s="259" t="s">
        <v>779</v>
      </c>
      <c r="AR568" s="136"/>
      <c r="AS568" s="136"/>
      <c r="AT568" s="136"/>
      <c r="AU568" s="136"/>
      <c r="AV568" s="136"/>
      <c r="AW568" s="136"/>
      <c r="AX568" s="136"/>
      <c r="AY568" s="136"/>
      <c r="AZ568" s="136"/>
      <c r="BA568" s="136"/>
      <c r="BB568" s="136"/>
      <c r="BC568" s="136"/>
      <c r="BD568" s="136"/>
      <c r="BE568" s="136"/>
      <c r="BF568" s="136"/>
      <c r="BG568" s="136"/>
      <c r="BH568" s="136"/>
      <c r="BI568" s="136"/>
      <c r="BJ568" s="136"/>
      <c r="BK568" s="136"/>
      <c r="BL568" s="136"/>
      <c r="BM568" s="136"/>
      <c r="BN568" s="136"/>
      <c r="BO568" s="136"/>
      <c r="BP568" s="136"/>
      <c r="BQ568" s="136"/>
      <c r="BR568" s="136"/>
      <c r="BS568" s="136"/>
      <c r="BT568" s="136"/>
      <c r="BU568" s="136"/>
      <c r="BV568" s="136"/>
      <c r="BW568" s="136"/>
      <c r="BX568" s="136"/>
      <c r="BY568" s="136"/>
      <c r="BZ568" s="136"/>
      <c r="CA568" s="136"/>
      <c r="CB568" s="136"/>
      <c r="CC568" s="136"/>
      <c r="CD568" s="136"/>
      <c r="CE568" s="136"/>
      <c r="CF568" s="136"/>
      <c r="CG568" s="136"/>
      <c r="CH568" s="136"/>
      <c r="CI568" s="136"/>
      <c r="CJ568" s="136"/>
      <c r="CK568" s="136"/>
      <c r="CL568" s="136"/>
      <c r="CM568" s="136"/>
      <c r="CN568" s="136"/>
      <c r="CO568" s="136"/>
      <c r="CP568" s="136"/>
      <c r="CQ568" s="136"/>
      <c r="CR568" s="136"/>
      <c r="CS568" s="136"/>
      <c r="CT568" s="136"/>
      <c r="CU568" s="136"/>
      <c r="CV568" s="136"/>
      <c r="CW568" s="136"/>
      <c r="CX568" s="136"/>
      <c r="CY568" s="136"/>
      <c r="CZ568" s="136"/>
      <c r="DA568" s="136"/>
      <c r="DB568" s="136"/>
      <c r="DC568" s="136"/>
      <c r="DD568" s="136"/>
      <c r="DE568" s="136"/>
      <c r="DF568" s="136"/>
      <c r="DG568" s="136"/>
      <c r="DH568" s="136"/>
      <c r="DI568" s="136"/>
      <c r="DJ568" s="136"/>
      <c r="DK568" s="136"/>
      <c r="DL568" s="136"/>
      <c r="DM568" s="136"/>
      <c r="DN568" s="136"/>
      <c r="DO568" s="136"/>
      <c r="DP568" s="136"/>
      <c r="DQ568" s="136"/>
      <c r="DR568" s="136"/>
      <c r="DS568" s="136"/>
      <c r="DT568" s="136"/>
      <c r="DU568" s="136"/>
      <c r="DV568" s="136"/>
      <c r="DW568" s="136"/>
      <c r="DX568" s="136"/>
      <c r="DY568" s="136"/>
      <c r="DZ568" s="136"/>
      <c r="EA568" s="136"/>
      <c r="EB568" s="136"/>
      <c r="EC568" s="136"/>
      <c r="ED568" s="136"/>
      <c r="EE568" s="136"/>
      <c r="EF568" s="136"/>
      <c r="EG568" s="136"/>
      <c r="EH568" s="136"/>
      <c r="EI568" s="136"/>
      <c r="EJ568" s="136"/>
      <c r="EK568" s="136"/>
      <c r="EL568" s="136"/>
      <c r="EM568" s="136"/>
      <c r="EN568" s="136"/>
      <c r="EO568" s="136"/>
      <c r="EP568" s="136"/>
      <c r="EQ568" s="136"/>
      <c r="ER568" s="136"/>
      <c r="ES568" s="136"/>
      <c r="ET568" s="136"/>
      <c r="EU568" s="136"/>
      <c r="EV568" s="136"/>
      <c r="EW568" s="136"/>
      <c r="EX568" s="136"/>
      <c r="EY568" s="136"/>
      <c r="EZ568" s="136"/>
      <c r="FA568" s="136"/>
      <c r="FB568" s="136"/>
      <c r="FC568" s="136"/>
      <c r="FD568" s="136"/>
      <c r="FE568" s="136"/>
      <c r="FF568" s="136"/>
      <c r="FG568" s="136"/>
      <c r="FH568" s="136"/>
      <c r="FI568" s="136"/>
      <c r="FJ568" s="136"/>
      <c r="FK568" s="136"/>
      <c r="FL568" s="136"/>
      <c r="FM568" s="136"/>
      <c r="FN568" s="136"/>
      <c r="FO568" s="136"/>
      <c r="FP568" s="136"/>
      <c r="FQ568" s="136"/>
      <c r="FR568" s="136"/>
      <c r="FS568" s="136"/>
      <c r="FT568" s="136"/>
      <c r="FU568" s="136"/>
      <c r="FV568" s="136"/>
      <c r="FW568" s="136"/>
      <c r="FX568" s="136"/>
      <c r="FY568" s="136"/>
      <c r="FZ568" s="136"/>
      <c r="GA568" s="136"/>
      <c r="GB568" s="136"/>
      <c r="GC568" s="136"/>
      <c r="GD568" s="136"/>
      <c r="GE568" s="136"/>
      <c r="GF568" s="136"/>
      <c r="GG568" s="136"/>
      <c r="GH568" s="136"/>
      <c r="GI568" s="136"/>
      <c r="GJ568" s="136"/>
      <c r="GK568" s="136"/>
      <c r="GL568" s="136"/>
      <c r="GM568" s="136"/>
      <c r="GN568" s="136"/>
      <c r="GO568" s="136"/>
      <c r="GP568" s="136"/>
      <c r="GQ568" s="136"/>
      <c r="GR568" s="136"/>
      <c r="GS568" s="136"/>
      <c r="GT568" s="136"/>
      <c r="GU568" s="136"/>
      <c r="GV568" s="136"/>
      <c r="GW568" s="136"/>
      <c r="GX568" s="136"/>
      <c r="GY568" s="136"/>
      <c r="GZ568" s="136"/>
      <c r="HA568" s="136"/>
      <c r="HB568" s="136"/>
      <c r="HC568" s="136"/>
      <c r="HD568" s="136"/>
      <c r="HE568" s="136"/>
      <c r="HF568" s="136"/>
      <c r="HG568" s="136"/>
      <c r="HH568" s="136"/>
      <c r="HI568" s="136"/>
      <c r="HJ568" s="136"/>
      <c r="HK568" s="136"/>
      <c r="HL568" s="136"/>
      <c r="HM568" s="136"/>
      <c r="HN568" s="136"/>
      <c r="HO568" s="136"/>
      <c r="HP568" s="136"/>
      <c r="HQ568" s="136"/>
      <c r="HR568" s="136"/>
      <c r="HS568" s="136"/>
      <c r="HT568" s="136"/>
      <c r="HU568" s="136"/>
      <c r="HV568" s="136"/>
      <c r="HW568" s="136"/>
      <c r="HX568" s="136"/>
      <c r="HY568" s="136"/>
      <c r="HZ568" s="136"/>
      <c r="IA568" s="136"/>
      <c r="IB568" s="136"/>
      <c r="IC568" s="136"/>
      <c r="ID568" s="136"/>
      <c r="IE568" s="136"/>
      <c r="IF568" s="136"/>
      <c r="IG568" s="136"/>
      <c r="IH568" s="136"/>
      <c r="II568" s="136"/>
      <c r="IJ568" s="136"/>
      <c r="IK568" s="136"/>
      <c r="IL568" s="136"/>
      <c r="IM568" s="136"/>
      <c r="IN568" s="136"/>
      <c r="IO568" s="136"/>
      <c r="IP568" s="136"/>
      <c r="IQ568" s="136"/>
      <c r="IR568" s="136"/>
      <c r="IS568" s="136"/>
      <c r="IT568" s="136"/>
      <c r="IU568" s="136"/>
      <c r="IV568" s="136"/>
      <c r="IW568" s="136"/>
      <c r="IX568" s="136"/>
      <c r="IY568" s="136"/>
      <c r="IZ568" s="136"/>
      <c r="JA568" s="136"/>
      <c r="JB568" s="136"/>
      <c r="JC568" s="136"/>
      <c r="JD568" s="136"/>
      <c r="JE568" s="136"/>
      <c r="JF568" s="136"/>
      <c r="JG568" s="136"/>
      <c r="JH568" s="136"/>
      <c r="JI568" s="136"/>
      <c r="JJ568" s="136"/>
      <c r="JK568" s="136"/>
      <c r="JL568" s="136"/>
      <c r="JM568" s="136"/>
      <c r="JN568" s="136"/>
      <c r="JO568" s="136"/>
      <c r="JP568" s="136"/>
      <c r="JQ568" s="136"/>
      <c r="JR568" s="136"/>
      <c r="JS568" s="136"/>
      <c r="JT568" s="136"/>
      <c r="JU568" s="136"/>
      <c r="JV568" s="136"/>
      <c r="JW568" s="136"/>
      <c r="JX568" s="136"/>
      <c r="JY568" s="136"/>
      <c r="JZ568" s="136"/>
      <c r="KA568" s="136"/>
      <c r="KB568" s="136"/>
      <c r="KC568" s="136"/>
      <c r="KD568" s="136"/>
      <c r="KE568" s="136"/>
      <c r="KF568" s="136"/>
      <c r="KG568" s="136"/>
      <c r="KH568" s="136"/>
      <c r="KI568" s="136"/>
      <c r="KJ568" s="136"/>
      <c r="KK568" s="136"/>
      <c r="KL568" s="136"/>
      <c r="KM568" s="136"/>
      <c r="KN568" s="136"/>
      <c r="KO568" s="136"/>
      <c r="KP568" s="136"/>
      <c r="KQ568" s="136"/>
      <c r="KR568" s="136"/>
      <c r="KS568" s="136"/>
      <c r="KT568" s="136"/>
      <c r="KU568" s="136"/>
      <c r="KV568" s="136"/>
      <c r="KW568" s="136"/>
      <c r="KX568" s="136"/>
      <c r="KY568" s="136"/>
      <c r="KZ568" s="136"/>
      <c r="LA568" s="136"/>
      <c r="LB568" s="136"/>
      <c r="LC568" s="136"/>
      <c r="LD568" s="136"/>
      <c r="LE568" s="136"/>
      <c r="LF568" s="136"/>
      <c r="LG568" s="136"/>
      <c r="LH568" s="136"/>
      <c r="LI568" s="136"/>
      <c r="LJ568" s="136"/>
      <c r="LK568" s="136"/>
      <c r="LL568" s="136"/>
      <c r="LM568" s="136"/>
      <c r="LN568" s="136"/>
      <c r="LO568" s="136"/>
      <c r="LP568" s="136"/>
      <c r="LQ568" s="136"/>
      <c r="LR568" s="136"/>
      <c r="LS568" s="136"/>
      <c r="LT568" s="136"/>
      <c r="LU568" s="136"/>
      <c r="LV568" s="136"/>
      <c r="LW568" s="136"/>
      <c r="LX568" s="136"/>
      <c r="LY568" s="136"/>
      <c r="LZ568" s="136"/>
      <c r="MA568" s="136"/>
      <c r="MB568" s="136"/>
      <c r="MC568" s="136"/>
      <c r="MD568" s="136"/>
      <c r="ME568" s="136"/>
      <c r="MF568" s="136"/>
      <c r="MG568" s="136"/>
      <c r="MH568" s="136"/>
      <c r="MI568" s="136"/>
      <c r="MJ568" s="136"/>
      <c r="MK568" s="136"/>
      <c r="ML568" s="136"/>
      <c r="MM568" s="136"/>
      <c r="MN568" s="136"/>
      <c r="MO568" s="136"/>
      <c r="MP568" s="136"/>
      <c r="MQ568" s="136"/>
      <c r="MR568" s="136"/>
      <c r="MS568" s="136"/>
      <c r="MT568" s="136"/>
      <c r="MU568" s="136"/>
      <c r="MV568" s="136"/>
      <c r="MW568" s="136"/>
      <c r="MX568" s="136"/>
      <c r="MY568" s="136"/>
      <c r="MZ568" s="136"/>
      <c r="NA568" s="136"/>
      <c r="NB568" s="136"/>
      <c r="NC568" s="136"/>
      <c r="ND568" s="136"/>
      <c r="NE568" s="136"/>
      <c r="NF568" s="136"/>
      <c r="NG568" s="136"/>
      <c r="NH568" s="136"/>
      <c r="NI568" s="136"/>
      <c r="NJ568" s="136"/>
      <c r="NK568" s="136"/>
      <c r="NL568" s="136"/>
      <c r="NM568" s="136"/>
      <c r="NN568" s="136"/>
      <c r="NO568" s="136"/>
      <c r="NP568" s="136"/>
      <c r="NQ568" s="136"/>
      <c r="NR568" s="136"/>
      <c r="NS568" s="136"/>
      <c r="NT568" s="136"/>
      <c r="NU568" s="136"/>
      <c r="NV568" s="136"/>
      <c r="NW568" s="136"/>
      <c r="NX568" s="136"/>
      <c r="NY568" s="136"/>
      <c r="NZ568" s="136"/>
      <c r="OA568" s="136"/>
      <c r="OB568" s="136"/>
      <c r="OC568" s="136"/>
      <c r="OD568" s="136"/>
      <c r="OE568" s="136"/>
      <c r="OF568" s="136"/>
      <c r="OG568" s="136"/>
      <c r="OH568" s="136"/>
      <c r="OI568" s="136"/>
      <c r="OJ568" s="136"/>
      <c r="OK568" s="136"/>
      <c r="OL568" s="136"/>
      <c r="OM568" s="136"/>
      <c r="ON568" s="136"/>
      <c r="OO568" s="136"/>
      <c r="OP568" s="136"/>
      <c r="OQ568" s="136"/>
      <c r="OR568" s="136"/>
      <c r="OS568" s="136"/>
      <c r="OT568" s="136"/>
      <c r="OU568" s="136"/>
      <c r="OV568" s="136"/>
      <c r="OW568" s="136"/>
      <c r="OX568" s="136"/>
      <c r="OY568" s="136"/>
      <c r="OZ568" s="136"/>
      <c r="PA568" s="136"/>
      <c r="PB568" s="136"/>
      <c r="PC568" s="136"/>
      <c r="PD568" s="136"/>
      <c r="PE568" s="136"/>
      <c r="PF568" s="136"/>
      <c r="PG568" s="136"/>
      <c r="PH568" s="136"/>
      <c r="PI568" s="136"/>
      <c r="PJ568" s="136"/>
      <c r="PK568" s="136"/>
      <c r="PL568" s="136"/>
      <c r="PM568" s="136"/>
      <c r="PN568" s="136"/>
      <c r="PO568" s="136"/>
      <c r="PP568" s="136"/>
      <c r="PQ568" s="136"/>
      <c r="PR568" s="136"/>
      <c r="PS568" s="136"/>
      <c r="PT568" s="136"/>
      <c r="PU568" s="136"/>
      <c r="PV568" s="136"/>
      <c r="PW568" s="136"/>
      <c r="PX568" s="136"/>
      <c r="PY568" s="136"/>
      <c r="PZ568" s="136"/>
      <c r="QA568" s="136"/>
      <c r="QB568" s="136"/>
      <c r="QC568" s="136"/>
      <c r="QD568" s="136"/>
      <c r="QE568" s="136"/>
      <c r="QF568" s="136"/>
      <c r="QG568" s="136"/>
      <c r="QH568" s="136"/>
      <c r="QI568" s="136"/>
      <c r="QJ568" s="136"/>
      <c r="QK568" s="136"/>
      <c r="QL568" s="136"/>
      <c r="QM568" s="136"/>
      <c r="QN568" s="136"/>
      <c r="QO568" s="136"/>
      <c r="QP568" s="136"/>
      <c r="QQ568" s="136"/>
      <c r="QR568" s="136"/>
      <c r="QS568" s="136"/>
      <c r="QT568" s="136"/>
      <c r="QU568" s="136"/>
      <c r="QV568" s="136"/>
      <c r="QW568" s="136"/>
      <c r="QX568" s="136"/>
      <c r="QY568" s="136"/>
      <c r="QZ568" s="136"/>
      <c r="RA568" s="136"/>
      <c r="RB568" s="136"/>
      <c r="RC568" s="136"/>
      <c r="RD568" s="136"/>
      <c r="RE568" s="136"/>
      <c r="RF568" s="136"/>
      <c r="RG568" s="136"/>
      <c r="RH568" s="136"/>
      <c r="RI568" s="136"/>
      <c r="RJ568" s="136"/>
      <c r="RK568" s="136"/>
      <c r="RL568" s="136"/>
      <c r="RM568" s="136"/>
      <c r="RN568" s="136"/>
      <c r="RO568" s="136"/>
      <c r="RP568" s="136"/>
      <c r="RQ568" s="136"/>
      <c r="RR568" s="136"/>
      <c r="RS568" s="136"/>
      <c r="RT568" s="136"/>
      <c r="RU568" s="136"/>
      <c r="RV568" s="136"/>
      <c r="RW568" s="136"/>
      <c r="RX568" s="136"/>
      <c r="RY568" s="136"/>
      <c r="RZ568" s="136"/>
      <c r="SA568" s="136"/>
      <c r="SB568" s="136"/>
      <c r="SC568" s="136"/>
      <c r="SD568" s="136"/>
      <c r="SE568" s="136"/>
      <c r="SF568" s="136"/>
      <c r="SG568" s="136"/>
      <c r="SH568" s="136"/>
      <c r="SI568" s="136"/>
      <c r="SJ568" s="136"/>
      <c r="SK568" s="136"/>
      <c r="SL568" s="136"/>
      <c r="SM568" s="136"/>
      <c r="SN568" s="136"/>
      <c r="SO568" s="136"/>
      <c r="SP568" s="136"/>
      <c r="SQ568" s="136"/>
      <c r="SR568" s="136"/>
      <c r="SS568" s="136"/>
      <c r="ST568" s="136"/>
      <c r="SU568" s="136"/>
      <c r="SV568" s="136"/>
      <c r="SW568" s="136"/>
      <c r="SX568" s="136"/>
      <c r="SY568" s="136"/>
      <c r="SZ568" s="136"/>
      <c r="TA568" s="136"/>
      <c r="TB568" s="136"/>
      <c r="TC568" s="136"/>
      <c r="TD568" s="136"/>
      <c r="TE568" s="136"/>
      <c r="TF568" s="136"/>
      <c r="TG568" s="136"/>
      <c r="TH568" s="136"/>
      <c r="TI568" s="136"/>
      <c r="TJ568" s="136"/>
      <c r="TK568" s="136"/>
      <c r="TL568" s="136"/>
      <c r="TM568" s="136"/>
      <c r="TN568" s="136"/>
      <c r="TO568" s="136"/>
      <c r="TP568" s="136"/>
      <c r="TQ568" s="136"/>
      <c r="TR568" s="136"/>
      <c r="TS568" s="136"/>
      <c r="TT568" s="136"/>
      <c r="TU568" s="136"/>
      <c r="TV568" s="136"/>
      <c r="TW568" s="136"/>
      <c r="TX568" s="136"/>
      <c r="TY568" s="136"/>
      <c r="TZ568" s="136"/>
      <c r="UA568" s="136"/>
      <c r="UB568" s="136"/>
      <c r="UC568" s="136"/>
      <c r="UD568" s="136"/>
      <c r="UE568" s="136"/>
      <c r="UF568" s="136"/>
      <c r="UG568" s="136"/>
      <c r="UH568" s="136"/>
      <c r="UI568" s="136"/>
      <c r="UJ568" s="136"/>
      <c r="UK568" s="136"/>
      <c r="UL568" s="136"/>
      <c r="UM568" s="136"/>
      <c r="UN568" s="136"/>
      <c r="UO568" s="136"/>
      <c r="UP568" s="136"/>
      <c r="UQ568" s="136"/>
      <c r="UR568" s="136"/>
      <c r="US568" s="136"/>
      <c r="UT568" s="136"/>
      <c r="UU568" s="136"/>
      <c r="UV568" s="136"/>
      <c r="UW568" s="136"/>
      <c r="UX568" s="136"/>
      <c r="UY568" s="136"/>
      <c r="UZ568" s="136"/>
      <c r="VA568" s="136"/>
      <c r="VB568" s="136"/>
      <c r="VC568" s="136"/>
      <c r="VD568" s="136"/>
      <c r="VE568" s="136"/>
      <c r="VF568" s="136"/>
      <c r="VG568" s="136"/>
      <c r="VH568" s="136"/>
      <c r="VI568" s="136"/>
      <c r="VJ568" s="136"/>
      <c r="VK568" s="136"/>
      <c r="VL568" s="136"/>
      <c r="VM568" s="136"/>
      <c r="VN568" s="136"/>
      <c r="VO568" s="136"/>
      <c r="VP568" s="136"/>
      <c r="VQ568" s="136"/>
      <c r="VR568" s="136"/>
      <c r="VS568" s="136"/>
      <c r="VT568" s="136"/>
      <c r="VU568" s="136"/>
      <c r="VV568" s="136"/>
      <c r="VW568" s="136"/>
      <c r="VX568" s="136"/>
      <c r="VY568" s="136"/>
      <c r="VZ568" s="136"/>
      <c r="WA568" s="136"/>
      <c r="WB568" s="136"/>
      <c r="WC568" s="136"/>
      <c r="WD568" s="136"/>
      <c r="WE568" s="136"/>
      <c r="WF568" s="136"/>
      <c r="WG568" s="136"/>
      <c r="WH568" s="136"/>
      <c r="WI568" s="136"/>
      <c r="WJ568" s="136"/>
      <c r="WK568" s="136"/>
      <c r="WL568" s="136"/>
      <c r="WM568" s="136"/>
      <c r="WN568" s="136"/>
      <c r="WO568" s="136"/>
      <c r="WP568" s="136"/>
      <c r="WQ568" s="136"/>
      <c r="WR568" s="136"/>
      <c r="WS568" s="136"/>
      <c r="WT568" s="136"/>
      <c r="WU568" s="136"/>
      <c r="WV568" s="136"/>
      <c r="WW568" s="136"/>
      <c r="WX568" s="136"/>
      <c r="WY568" s="136"/>
      <c r="WZ568" s="136"/>
      <c r="XA568" s="136"/>
      <c r="XB568" s="136"/>
      <c r="XC568" s="136"/>
      <c r="XD568" s="136"/>
      <c r="XE568" s="136"/>
      <c r="XF568" s="136"/>
      <c r="XG568" s="136"/>
      <c r="XH568" s="136"/>
      <c r="XI568" s="136"/>
      <c r="XJ568" s="136"/>
      <c r="XK568" s="136"/>
      <c r="XL568" s="136"/>
      <c r="XM568" s="136"/>
      <c r="XN568" s="136"/>
      <c r="XO568" s="136"/>
      <c r="XP568" s="136"/>
      <c r="XQ568" s="136"/>
      <c r="XR568" s="136"/>
      <c r="XS568" s="136"/>
      <c r="XT568" s="136"/>
      <c r="XU568" s="136"/>
      <c r="XV568" s="136"/>
      <c r="XW568" s="136"/>
      <c r="XX568" s="136"/>
      <c r="XY568" s="136"/>
      <c r="XZ568" s="136"/>
      <c r="YA568" s="136"/>
      <c r="YB568" s="136"/>
      <c r="YC568" s="136"/>
      <c r="YD568" s="136"/>
      <c r="YE568" s="136"/>
      <c r="YF568" s="136"/>
      <c r="YG568" s="136"/>
      <c r="YH568" s="136"/>
      <c r="YI568" s="136"/>
      <c r="YJ568" s="136"/>
      <c r="YK568" s="136"/>
      <c r="YL568" s="136"/>
      <c r="YM568" s="136"/>
      <c r="YN568" s="136"/>
      <c r="YO568" s="136"/>
      <c r="YP568" s="136"/>
      <c r="YQ568" s="136"/>
      <c r="YR568" s="136"/>
      <c r="YS568" s="136"/>
      <c r="YT568" s="136"/>
      <c r="YU568" s="136"/>
      <c r="YV568" s="136"/>
      <c r="YW568" s="136"/>
      <c r="YX568" s="136"/>
      <c r="YY568" s="136"/>
      <c r="YZ568" s="136"/>
      <c r="ZA568" s="136"/>
      <c r="ZB568" s="136"/>
      <c r="ZC568" s="136"/>
      <c r="ZD568" s="136"/>
      <c r="ZE568" s="136"/>
      <c r="ZF568" s="136"/>
      <c r="ZG568" s="136"/>
      <c r="ZH568" s="136"/>
      <c r="ZI568" s="136"/>
      <c r="ZJ568" s="136"/>
      <c r="ZK568" s="136"/>
      <c r="ZL568" s="136"/>
      <c r="ZM568" s="136"/>
      <c r="ZN568" s="136"/>
      <c r="ZO568" s="136"/>
      <c r="ZP568" s="136"/>
      <c r="ZQ568" s="136"/>
      <c r="ZR568" s="136"/>
      <c r="ZS568" s="136"/>
      <c r="ZT568" s="136"/>
      <c r="ZU568" s="136"/>
      <c r="ZV568" s="136"/>
      <c r="ZW568" s="136"/>
      <c r="ZX568" s="136"/>
      <c r="ZY568" s="136"/>
      <c r="ZZ568" s="136"/>
      <c r="AAA568" s="136"/>
      <c r="AAB568" s="136"/>
      <c r="AAC568" s="136"/>
      <c r="AAD568" s="136"/>
      <c r="AAE568" s="136"/>
      <c r="AAF568" s="136"/>
      <c r="AAG568" s="136"/>
      <c r="AAH568" s="136"/>
      <c r="AAI568" s="136"/>
      <c r="AAJ568" s="136"/>
      <c r="AAK568" s="136"/>
      <c r="AAL568" s="136"/>
      <c r="AAM568" s="136"/>
      <c r="AAN568" s="136"/>
      <c r="AAO568" s="136"/>
      <c r="AAP568" s="136"/>
      <c r="AAQ568" s="136"/>
      <c r="AAR568" s="136"/>
      <c r="AAS568" s="136"/>
      <c r="AAT568" s="136"/>
      <c r="AAU568" s="136"/>
      <c r="AAV568" s="136"/>
      <c r="AAW568" s="136"/>
      <c r="AAX568" s="136"/>
      <c r="AAY568" s="136"/>
      <c r="AAZ568" s="136"/>
      <c r="ABA568" s="136"/>
      <c r="ABB568" s="136"/>
      <c r="ABC568" s="136"/>
      <c r="ABD568" s="136"/>
      <c r="ABE568" s="136"/>
      <c r="ABF568" s="136"/>
      <c r="ABG568" s="136"/>
      <c r="ABH568" s="136"/>
      <c r="ABI568" s="136"/>
      <c r="ABJ568" s="136"/>
      <c r="ABK568" s="136"/>
      <c r="ABL568" s="136"/>
      <c r="ABM568" s="136"/>
      <c r="ABN568" s="136"/>
      <c r="ABO568" s="136"/>
      <c r="ABP568" s="136"/>
      <c r="ABQ568" s="136"/>
      <c r="ABR568" s="136"/>
      <c r="ABS568" s="136"/>
      <c r="ABT568" s="136"/>
      <c r="ABU568" s="136"/>
      <c r="ABV568" s="136"/>
      <c r="ABW568" s="136"/>
      <c r="ABX568" s="136"/>
      <c r="ABY568" s="136"/>
      <c r="ABZ568" s="136"/>
      <c r="ACA568" s="136"/>
      <c r="ACB568" s="136"/>
      <c r="ACC568" s="136"/>
      <c r="ACD568" s="136"/>
      <c r="ACE568" s="136"/>
      <c r="ACF568" s="136"/>
      <c r="ACG568" s="136"/>
      <c r="ACH568" s="136"/>
      <c r="ACI568" s="136"/>
      <c r="ACJ568" s="136"/>
      <c r="ACK568" s="136"/>
      <c r="ACL568" s="136"/>
      <c r="ACM568" s="136"/>
      <c r="ACN568" s="136"/>
      <c r="ACO568" s="136"/>
      <c r="ACP568" s="136"/>
      <c r="ACQ568" s="136"/>
      <c r="ACR568" s="136"/>
      <c r="ACS568" s="136"/>
      <c r="ACT568" s="136"/>
      <c r="ACU568" s="136"/>
      <c r="ACV568" s="136"/>
      <c r="ACW568" s="136"/>
      <c r="ACX568" s="136"/>
      <c r="ACY568" s="136"/>
      <c r="ACZ568" s="136"/>
      <c r="ADA568" s="136"/>
      <c r="ADB568" s="136"/>
      <c r="ADC568" s="136"/>
      <c r="ADD568" s="136"/>
      <c r="ADE568" s="136"/>
      <c r="ADF568" s="136"/>
      <c r="ADG568" s="136"/>
      <c r="ADH568" s="136"/>
      <c r="ADI568" s="136"/>
      <c r="ADJ568" s="136"/>
      <c r="ADK568" s="136"/>
      <c r="ADL568" s="136"/>
      <c r="ADM568" s="136"/>
      <c r="ADN568" s="136"/>
      <c r="ADO568" s="136"/>
      <c r="ADP568" s="136"/>
      <c r="ADQ568" s="136"/>
      <c r="ADR568" s="136"/>
      <c r="ADS568" s="136"/>
      <c r="ADT568" s="136"/>
      <c r="ADU568" s="136"/>
      <c r="ADV568" s="136"/>
      <c r="ADW568" s="136"/>
      <c r="ADX568" s="136"/>
      <c r="ADY568" s="136"/>
      <c r="ADZ568" s="136"/>
      <c r="AEA568" s="136"/>
      <c r="AEB568" s="136"/>
      <c r="AEC568" s="136"/>
      <c r="AED568" s="136"/>
      <c r="AEE568" s="136"/>
      <c r="AEF568" s="136"/>
      <c r="AEG568" s="136"/>
      <c r="AEH568" s="136"/>
      <c r="AEI568" s="136"/>
      <c r="AEJ568" s="136"/>
      <c r="AEK568" s="136"/>
      <c r="AEL568" s="136"/>
      <c r="AEM568" s="136"/>
      <c r="AEN568" s="136"/>
      <c r="AEO568" s="136"/>
      <c r="AEP568" s="136"/>
      <c r="AEQ568" s="136"/>
      <c r="AER568" s="136"/>
      <c r="AES568" s="136"/>
      <c r="AET568" s="136"/>
      <c r="AEU568" s="136"/>
      <c r="AEV568" s="136"/>
      <c r="AEW568" s="136"/>
      <c r="AEX568" s="136"/>
      <c r="AEY568" s="136"/>
      <c r="AEZ568" s="136"/>
      <c r="AFA568" s="136"/>
      <c r="AFB568" s="136"/>
      <c r="AFC568" s="136"/>
      <c r="AFD568" s="136"/>
      <c r="AFE568" s="136"/>
      <c r="AFF568" s="136"/>
      <c r="AFG568" s="136"/>
      <c r="AFH568" s="136"/>
      <c r="AFI568" s="136"/>
      <c r="AFJ568" s="136"/>
      <c r="AFK568" s="136"/>
      <c r="AFL568" s="136"/>
      <c r="AFM568" s="136"/>
      <c r="AFN568" s="136"/>
      <c r="AFO568" s="136"/>
      <c r="AFP568" s="136"/>
      <c r="AFQ568" s="136"/>
      <c r="AFR568" s="136"/>
      <c r="AFS568" s="136"/>
      <c r="AFT568" s="136"/>
      <c r="AFU568" s="136"/>
      <c r="AFV568" s="136"/>
      <c r="AFW568" s="136"/>
      <c r="AFX568" s="136"/>
      <c r="AFY568" s="136"/>
      <c r="AFZ568" s="136"/>
      <c r="AGA568" s="136"/>
      <c r="AGB568" s="136"/>
      <c r="AGC568" s="136"/>
      <c r="AGD568" s="136"/>
      <c r="AGE568" s="136"/>
      <c r="AGF568" s="136"/>
      <c r="AGG568" s="136"/>
      <c r="AGH568" s="136"/>
      <c r="AGI568" s="136"/>
      <c r="AGJ568" s="136"/>
      <c r="AGK568" s="136"/>
      <c r="AGL568" s="136"/>
      <c r="AGM568" s="136"/>
      <c r="AGN568" s="136"/>
      <c r="AGO568" s="136"/>
      <c r="AGP568" s="136"/>
      <c r="AGQ568" s="136"/>
      <c r="AGR568" s="136"/>
      <c r="AGS568" s="136"/>
      <c r="AGT568" s="136"/>
      <c r="AGU568" s="136"/>
      <c r="AGV568" s="136"/>
      <c r="AGW568" s="136"/>
      <c r="AGX568" s="136"/>
      <c r="AGY568" s="136"/>
      <c r="AGZ568" s="136"/>
      <c r="AHA568" s="136"/>
      <c r="AHB568" s="136"/>
      <c r="AHC568" s="136"/>
      <c r="AHD568" s="136"/>
      <c r="AHE568" s="136"/>
      <c r="AHF568" s="136"/>
      <c r="AHG568" s="136"/>
      <c r="AHH568" s="136"/>
      <c r="AHI568" s="136"/>
      <c r="AHJ568" s="136"/>
      <c r="AHK568" s="136"/>
      <c r="AHL568" s="136"/>
      <c r="AHM568" s="136"/>
      <c r="AHN568" s="136"/>
      <c r="AHO568" s="136"/>
      <c r="AHP568" s="136"/>
      <c r="AHQ568" s="136"/>
      <c r="AHR568" s="136"/>
      <c r="AHS568" s="136"/>
      <c r="AHT568" s="136"/>
      <c r="AHU568" s="136"/>
      <c r="AHV568" s="136"/>
      <c r="AHW568" s="136"/>
      <c r="AHX568" s="136"/>
      <c r="AHY568" s="136"/>
      <c r="AHZ568" s="136"/>
      <c r="AIA568" s="136"/>
      <c r="AIB568" s="136"/>
      <c r="AIC568" s="136"/>
      <c r="AID568" s="136"/>
      <c r="AIE568" s="136"/>
      <c r="AIF568" s="136"/>
      <c r="AIG568" s="136"/>
      <c r="AIH568" s="136"/>
      <c r="AII568" s="136"/>
      <c r="AIJ568" s="136"/>
      <c r="AIK568" s="136"/>
      <c r="AIL568" s="136"/>
      <c r="AIM568" s="136"/>
      <c r="AIN568" s="136"/>
      <c r="AIO568" s="136"/>
      <c r="AIP568" s="136"/>
      <c r="AIQ568" s="136"/>
      <c r="AIR568" s="136"/>
      <c r="AIS568" s="136"/>
      <c r="AIT568" s="136"/>
      <c r="AIU568" s="136"/>
      <c r="AIV568" s="136"/>
      <c r="AIW568" s="136"/>
      <c r="AIX568" s="136"/>
      <c r="AIY568" s="136"/>
      <c r="AIZ568" s="136"/>
      <c r="AJA568" s="136"/>
      <c r="AJB568" s="136"/>
      <c r="AJC568" s="136"/>
      <c r="AJD568" s="136"/>
      <c r="AJE568" s="136"/>
      <c r="AJF568" s="136"/>
      <c r="AJG568" s="136"/>
      <c r="AJH568" s="136"/>
      <c r="AJI568" s="136"/>
      <c r="AJJ568" s="136"/>
      <c r="AJK568" s="136"/>
      <c r="AJL568" s="136"/>
      <c r="AJM568" s="136"/>
      <c r="AJN568" s="136"/>
      <c r="AJO568" s="136"/>
      <c r="AJP568" s="136"/>
      <c r="AJQ568" s="136"/>
      <c r="AJR568" s="136"/>
      <c r="AJS568" s="136"/>
      <c r="AJT568" s="136"/>
      <c r="AJU568" s="136"/>
      <c r="AJV568" s="136"/>
      <c r="AJW568" s="136"/>
      <c r="AJX568" s="136"/>
      <c r="AJY568" s="136"/>
      <c r="AJZ568" s="136"/>
      <c r="AKA568" s="136"/>
      <c r="AKB568" s="136"/>
      <c r="AKC568" s="136"/>
      <c r="AKD568" s="136"/>
      <c r="AKE568" s="136"/>
      <c r="AKF568" s="136"/>
      <c r="AKG568" s="136"/>
      <c r="AKH568" s="136"/>
      <c r="AKI568" s="136"/>
      <c r="AKJ568" s="136"/>
      <c r="AKK568" s="136"/>
      <c r="AKL568" s="136"/>
      <c r="AKM568" s="136"/>
      <c r="AKN568" s="136"/>
      <c r="AKO568" s="136"/>
      <c r="AKP568" s="136"/>
      <c r="AKQ568" s="136"/>
      <c r="AKR568" s="136"/>
      <c r="AKS568" s="136"/>
      <c r="AKT568" s="136"/>
      <c r="AKU568" s="136"/>
      <c r="AKV568" s="136"/>
      <c r="AKW568" s="136"/>
      <c r="AKX568" s="136"/>
      <c r="AKY568" s="136"/>
      <c r="AKZ568" s="136"/>
      <c r="ALA568" s="136"/>
      <c r="ALB568" s="136"/>
      <c r="ALC568" s="136"/>
      <c r="ALD568" s="136"/>
      <c r="ALE568" s="136"/>
      <c r="ALF568" s="136"/>
      <c r="ALG568" s="136"/>
      <c r="ALH568" s="136"/>
      <c r="ALI568" s="136"/>
      <c r="ALJ568" s="136"/>
      <c r="ALK568" s="136"/>
      <c r="ALL568" s="136"/>
      <c r="ALM568" s="136"/>
      <c r="ALN568" s="136"/>
      <c r="ALO568" s="136"/>
      <c r="ALP568" s="136"/>
      <c r="ALQ568" s="136"/>
      <c r="ALR568" s="136"/>
      <c r="ALS568" s="136"/>
      <c r="ALT568" s="136"/>
      <c r="ALU568" s="136"/>
      <c r="ALV568" s="136"/>
      <c r="ALW568" s="136"/>
      <c r="ALX568" s="136"/>
      <c r="ALY568" s="136"/>
      <c r="ALZ568" s="136"/>
      <c r="AMA568" s="136"/>
      <c r="AMB568" s="136"/>
      <c r="AMC568" s="136"/>
      <c r="AMD568" s="136"/>
      <c r="AME568" s="136"/>
      <c r="AMF568" s="136"/>
      <c r="AMG568" s="136"/>
      <c r="AMH568" s="136"/>
      <c r="AMI568" s="136"/>
    </row>
    <row r="569" spans="1:1024" x14ac:dyDescent="0.25">
      <c r="A569" s="192" t="s">
        <v>26309</v>
      </c>
      <c r="B569" s="193">
        <v>569</v>
      </c>
      <c r="C569" s="344" t="s">
        <v>26308</v>
      </c>
      <c r="D569" s="209" t="s">
        <v>26310</v>
      </c>
      <c r="I569" s="367"/>
      <c r="V569" s="256">
        <f>IF(O569=1,10,100)</f>
        <v>100</v>
      </c>
      <c r="W569" s="256">
        <f>IF(O569=1,1,IF(O569=2,10,100))</f>
        <v>100</v>
      </c>
      <c r="X569" s="256">
        <f>IF(O569=3,20,100)</f>
        <v>100</v>
      </c>
      <c r="Y569" s="256">
        <f>IF(P569=1,10,100)</f>
        <v>100</v>
      </c>
      <c r="Z569" s="256">
        <f>IF(P569=1,1,IF(P569=2,10,100))</f>
        <v>100</v>
      </c>
      <c r="AA569" s="257">
        <f>IF(OR(EXACT(Q569,"1A"),EXACT(Q569,"1B")),0.1,IF(Q569=2,1,100))</f>
        <v>100</v>
      </c>
      <c r="AB569" s="257">
        <f>IF(OR(EXACT(R569,"1A"),EXACT(R569,"1B")),0.1,IF(R569=2,1,100))</f>
        <v>100</v>
      </c>
      <c r="AC569" s="257">
        <f>IF(OR(EXACT(S569,"1A"),EXACT(S569,"1B")),0.3,IF(S569=2,3,100))</f>
        <v>100</v>
      </c>
      <c r="AF569" s="249">
        <f>IF(OR(OR(EXACT(J569,"1A"),EXACT(J569,"1B"),EXACT(J569,"1C")),K569=1),1,IF(K569=2,10,100))</f>
        <v>100</v>
      </c>
      <c r="AG569" s="249">
        <f>IF(OR(EXACT(J569,"1A"),EXACT(J569,"1B"),EXACT(J569,"1C")),1,IF(J569=2,10,100))</f>
        <v>100</v>
      </c>
      <c r="AH569" s="249">
        <f>IF(OR(EXACT(J569,"1A"),EXACT(J569,"1B"),EXACT(J569,"1C"),K569=1),3,100)</f>
        <v>100</v>
      </c>
      <c r="AI569" s="249">
        <f>IF(OR(EXACT(J569,"1A"),EXACT(J569,"1B"),EXACT(J569,"1C")),5,100)</f>
        <v>100</v>
      </c>
      <c r="AJ569" s="281"/>
      <c r="AL569" s="220">
        <v>1</v>
      </c>
      <c r="AM569" s="251"/>
      <c r="AO569" s="220">
        <v>1</v>
      </c>
      <c r="AQ569" s="267" t="s">
        <v>779</v>
      </c>
    </row>
    <row r="570" spans="1:1024" ht="30" x14ac:dyDescent="0.25">
      <c r="A570" s="192" t="s">
        <v>26312</v>
      </c>
      <c r="B570" s="193">
        <v>570</v>
      </c>
      <c r="C570" s="336" t="s">
        <v>26311</v>
      </c>
      <c r="D570" s="209" t="s">
        <v>15638</v>
      </c>
      <c r="I570" s="367"/>
      <c r="V570" s="256">
        <f>IF(O570=1,10,100)</f>
        <v>100</v>
      </c>
      <c r="W570" s="256">
        <f>IF(O570=1,1,IF(O570=2,10,100))</f>
        <v>100</v>
      </c>
      <c r="X570" s="256">
        <f>IF(O570=3,20,100)</f>
        <v>100</v>
      </c>
      <c r="Y570" s="256">
        <f>IF(P570=1,10,100)</f>
        <v>100</v>
      </c>
      <c r="Z570" s="256">
        <f>IF(P570=1,1,IF(P570=2,10,100))</f>
        <v>100</v>
      </c>
      <c r="AA570" s="257">
        <f>IF(OR(EXACT(Q570,"1A"),EXACT(Q570,"1B")),0.1,IF(Q570=2,1,100))</f>
        <v>100</v>
      </c>
      <c r="AB570" s="257">
        <f>IF(OR(EXACT(R570,"1A"),EXACT(R570,"1B")),0.1,IF(R570=2,1,100))</f>
        <v>100</v>
      </c>
      <c r="AC570" s="257">
        <f>IF(OR(EXACT(S570,"1A"),EXACT(S570,"1B")),0.3,IF(S570=2,3,100))</f>
        <v>100</v>
      </c>
      <c r="AF570" s="249">
        <f>IF(OR(OR(EXACT(J570,"1A"),EXACT(J570,"1B"),EXACT(J570,"1C")),K570=1),1,IF(K570=2,10,100))</f>
        <v>100</v>
      </c>
      <c r="AG570" s="249">
        <f>IF(OR(EXACT(J570,"1A"),EXACT(J570,"1B"),EXACT(J570,"1C")),1,IF(J570=2,10,100))</f>
        <v>100</v>
      </c>
      <c r="AH570" s="249">
        <f>IF(OR(EXACT(J570,"1A"),EXACT(J570,"1B"),EXACT(J570,"1C"),K570=1),3,100)</f>
        <v>100</v>
      </c>
      <c r="AI570" s="249">
        <f>IF(OR(EXACT(J570,"1A"),EXACT(J570,"1B"),EXACT(J570,"1C")),5,100)</f>
        <v>100</v>
      </c>
      <c r="AJ570" s="281"/>
      <c r="AM570" s="251"/>
      <c r="AQ570" s="267" t="s">
        <v>26313</v>
      </c>
    </row>
    <row r="571" spans="1:1024" x14ac:dyDescent="0.25">
      <c r="A571" s="192" t="s">
        <v>20158</v>
      </c>
      <c r="B571" s="193">
        <v>571</v>
      </c>
      <c r="C571" s="344" t="s">
        <v>26314</v>
      </c>
      <c r="D571" s="209" t="s">
        <v>20157</v>
      </c>
      <c r="I571" s="367"/>
      <c r="L571" s="409" t="s">
        <v>771</v>
      </c>
      <c r="P571" s="409">
        <v>2</v>
      </c>
      <c r="V571" s="256">
        <f>IF(O571=1,10,100)</f>
        <v>100</v>
      </c>
      <c r="W571" s="256">
        <f>IF(O571=1,1,IF(O571=2,10,100))</f>
        <v>100</v>
      </c>
      <c r="X571" s="256">
        <f>IF(O571=3,20,100)</f>
        <v>100</v>
      </c>
      <c r="Y571" s="256">
        <f>IF(P571=1,10,100)</f>
        <v>100</v>
      </c>
      <c r="Z571" s="256">
        <f>IF(P571=1,1,IF(P571=2,10,100))</f>
        <v>10</v>
      </c>
      <c r="AA571" s="257">
        <f>IF(OR(EXACT(Q571,"1A"),EXACT(Q571,"1B")),0.1,IF(Q571=2,1,100))</f>
        <v>100</v>
      </c>
      <c r="AB571" s="257">
        <f>IF(OR(EXACT(R571,"1A"),EXACT(R571,"1B")),0.1,IF(R571=2,1,100))</f>
        <v>100</v>
      </c>
      <c r="AC571" s="257">
        <f>IF(OR(EXACT(S571,"1A"),EXACT(S571,"1B")),0.3,IF(S571=2,3,100))</f>
        <v>100</v>
      </c>
      <c r="AF571" s="249">
        <f>IF(OR(OR(EXACT(J571,"1A"),EXACT(J571,"1B"),EXACT(J571,"1C")),K571=1),1,IF(K571=2,10,100))</f>
        <v>100</v>
      </c>
      <c r="AG571" s="249">
        <f>IF(OR(EXACT(J571,"1A"),EXACT(J571,"1B"),EXACT(J571,"1C")),1,IF(J571=2,10,100))</f>
        <v>100</v>
      </c>
      <c r="AH571" s="249">
        <f>IF(OR(EXACT(J571,"1A"),EXACT(J571,"1B"),EXACT(J571,"1C"),K571=1),3,100)</f>
        <v>100</v>
      </c>
      <c r="AI571" s="249">
        <f>IF(OR(EXACT(J571,"1A"),EXACT(J571,"1B"),EXACT(J571,"1C")),5,100)</f>
        <v>100</v>
      </c>
      <c r="AJ571" s="281"/>
      <c r="AL571" s="220">
        <v>2</v>
      </c>
      <c r="AM571" s="251"/>
      <c r="AQ571" s="267" t="s">
        <v>26315</v>
      </c>
    </row>
    <row r="572" spans="1:1024" x14ac:dyDescent="0.25">
      <c r="A572" s="298" t="s">
        <v>20242</v>
      </c>
      <c r="B572" s="193">
        <v>572</v>
      </c>
      <c r="C572" s="344" t="s">
        <v>26316</v>
      </c>
      <c r="D572" s="209" t="s">
        <v>20241</v>
      </c>
      <c r="K572" s="409">
        <v>1</v>
      </c>
      <c r="V572" s="256">
        <v>100</v>
      </c>
      <c r="W572" s="256">
        <v>100</v>
      </c>
      <c r="X572" s="256">
        <v>100</v>
      </c>
      <c r="Y572" s="256">
        <f>IF(P572=1,10,100)</f>
        <v>100</v>
      </c>
      <c r="Z572" s="256">
        <f>IF(P572=1,1,IF(P572=2,10,100))</f>
        <v>100</v>
      </c>
      <c r="AA572" s="257">
        <f>IF(OR(EXACT(Q572,"1A"),EXACT(Q572,"1B")),0.1,IF(Q572=2,1,100))</f>
        <v>100</v>
      </c>
      <c r="AB572" s="257">
        <f>IF(OR(EXACT(R572,"1A"),EXACT(R572,"1B")),0.1,IF(R572=2,1,100))</f>
        <v>100</v>
      </c>
      <c r="AC572" s="257">
        <f>IF(OR(EXACT(S572,"1A"),EXACT(S572,"1B")),0.3,IF(S572=2,3,100))</f>
        <v>100</v>
      </c>
      <c r="AF572" s="249">
        <f>IF(OR(OR(EXACT(J572,"1A"),EXACT(J572,"1B"),EXACT(J572,"1C")),K572=1),1,IF(K572=2,10,100))</f>
        <v>1</v>
      </c>
      <c r="AG572" s="249">
        <f>IF(OR(EXACT(J572,"1A"),EXACT(J572,"1B"),EXACT(J572,"1C")),1,IF(J572=2,10,100))</f>
        <v>100</v>
      </c>
      <c r="AH572" s="249">
        <f>IF(OR(EXACT(J572,"1A"),EXACT(J572,"1B"),EXACT(J572,"1C"),K572=1),3,100)</f>
        <v>3</v>
      </c>
      <c r="AI572" s="249">
        <f>IF(OR(EXACT(J572,"1A"),EXACT(J572,"1B"),EXACT(J572,"1C")),5,100)</f>
        <v>100</v>
      </c>
      <c r="AJ572" s="281"/>
      <c r="AL572" s="220">
        <v>3</v>
      </c>
      <c r="AM572" s="251"/>
      <c r="AQ572" s="267" t="s">
        <v>26317</v>
      </c>
    </row>
    <row r="573" spans="1:1024" ht="45" x14ac:dyDescent="0.25">
      <c r="A573" s="192" t="s">
        <v>26319</v>
      </c>
      <c r="B573" s="193">
        <v>573</v>
      </c>
      <c r="C573" s="336" t="s">
        <v>26318</v>
      </c>
      <c r="D573" s="209" t="s">
        <v>26320</v>
      </c>
      <c r="V573" s="256">
        <v>100</v>
      </c>
      <c r="W573" s="256">
        <v>100</v>
      </c>
      <c r="X573" s="256">
        <v>100</v>
      </c>
      <c r="Y573" s="256">
        <f>IF(P573=1,10,100)</f>
        <v>100</v>
      </c>
      <c r="Z573" s="256">
        <f>IF(P573=1,1,IF(P573=2,10,100))</f>
        <v>100</v>
      </c>
      <c r="AA573" s="257">
        <f>IF(OR(EXACT(Q573,"1A"),EXACT(Q573,"1B")),0.1,IF(Q573=2,1,100))</f>
        <v>100</v>
      </c>
      <c r="AB573" s="257">
        <f>IF(OR(EXACT(R573,"1A"),EXACT(R573,"1B")),0.1,IF(R573=2,1,100))</f>
        <v>100</v>
      </c>
      <c r="AC573" s="257">
        <f>IF(OR(EXACT(S573,"1A"),EXACT(S573,"1B")),0.3,IF(S573=2,3,100))</f>
        <v>100</v>
      </c>
      <c r="AF573" s="249">
        <f>IF(OR(OR(EXACT(J573,"1A"),EXACT(J573,"1B"),EXACT(J573,"1C")),K573=1),1,IF(K573=2,10,100))</f>
        <v>100</v>
      </c>
      <c r="AG573" s="249">
        <f>IF(OR(EXACT(J573,"1A"),EXACT(J573,"1B"),EXACT(J573,"1C")),1,IF(J573=2,10,100))</f>
        <v>100</v>
      </c>
      <c r="AH573" s="249">
        <f>IF(OR(EXACT(J573,"1A"),EXACT(J573,"1B"),EXACT(J573,"1C"),K573=1),3,100)</f>
        <v>100</v>
      </c>
      <c r="AI573" s="249">
        <f>IF(OR(EXACT(J573,"1A"),EXACT(J573,"1B"),EXACT(J573,"1C")),5,100)</f>
        <v>100</v>
      </c>
      <c r="AJ573" s="281"/>
      <c r="AM573" s="251"/>
      <c r="AQ573" s="267" t="s">
        <v>26321</v>
      </c>
    </row>
    <row r="574" spans="1:1024" x14ac:dyDescent="0.25">
      <c r="A574" s="192" t="s">
        <v>26323</v>
      </c>
      <c r="B574" s="193">
        <v>574</v>
      </c>
      <c r="C574" s="344" t="s">
        <v>26322</v>
      </c>
      <c r="D574" s="209" t="s">
        <v>26324</v>
      </c>
      <c r="V574" s="256">
        <f>IF(O574=1,10,100)</f>
        <v>100</v>
      </c>
      <c r="W574" s="256">
        <f>IF(O574=1,1,IF(O574=2,10,100))</f>
        <v>100</v>
      </c>
      <c r="X574" s="256">
        <f>IF(O574=3,20,100)</f>
        <v>100</v>
      </c>
      <c r="Y574" s="256">
        <f>IF(P574=1,10,100)</f>
        <v>100</v>
      </c>
      <c r="Z574" s="256">
        <f>IF(P574=1,1,IF(P574=2,10,100))</f>
        <v>100</v>
      </c>
      <c r="AA574" s="257">
        <f>IF(OR(EXACT(Q574,"1A"),EXACT(Q574,"1B")),0.1,IF(Q574=2,1,100))</f>
        <v>100</v>
      </c>
      <c r="AB574" s="257">
        <f>IF(OR(EXACT(R574,"1A"),EXACT(R574,"1B")),0.1,IF(R574=2,1,100))</f>
        <v>100</v>
      </c>
      <c r="AC574" s="257">
        <f>IF(OR(EXACT(S574,"1A"),EXACT(S574,"1B")),0.3,IF(S574=2,3,100))</f>
        <v>100</v>
      </c>
      <c r="AF574" s="249">
        <f>IF(OR(OR(EXACT(J574,"1A"),EXACT(J574,"1B"),EXACT(J574,"1C")),K574=1),1,IF(K574=2,10,100))</f>
        <v>100</v>
      </c>
      <c r="AG574" s="249">
        <f>IF(OR(EXACT(J574,"1A"),EXACT(J574,"1B"),EXACT(J574,"1C")),1,IF(J574=2,10,100))</f>
        <v>100</v>
      </c>
      <c r="AH574" s="249">
        <f>IF(OR(EXACT(J574,"1A"),EXACT(J574,"1B"),EXACT(J574,"1C"),K574=1),3,100)</f>
        <v>100</v>
      </c>
      <c r="AI574" s="249">
        <f>IF(OR(EXACT(J574,"1A"),EXACT(J574,"1B"),EXACT(J574,"1C")),5,100)</f>
        <v>100</v>
      </c>
      <c r="AJ574" s="281"/>
      <c r="AM574" s="251"/>
      <c r="AQ574" s="267" t="s">
        <v>26321</v>
      </c>
    </row>
    <row r="575" spans="1:1024" x14ac:dyDescent="0.25">
      <c r="A575" s="192" t="s">
        <v>26326</v>
      </c>
      <c r="B575" s="193">
        <v>575</v>
      </c>
      <c r="C575" s="344" t="s">
        <v>26325</v>
      </c>
      <c r="D575" s="209" t="s">
        <v>26327</v>
      </c>
      <c r="V575" s="256">
        <f>IF(O575=1,10,100)</f>
        <v>100</v>
      </c>
      <c r="W575" s="256">
        <f>IF(O575=1,1,IF(O575=2,10,100))</f>
        <v>100</v>
      </c>
      <c r="X575" s="256">
        <f>IF(O575=3,20,100)</f>
        <v>100</v>
      </c>
      <c r="Y575" s="256">
        <f>IF(P575=1,10,100)</f>
        <v>100</v>
      </c>
      <c r="Z575" s="256">
        <f>IF(P575=1,1,IF(P575=2,10,100))</f>
        <v>100</v>
      </c>
      <c r="AA575" s="257">
        <f>IF(OR(EXACT(Q575,"1A"),EXACT(Q575,"1B")),0.1,IF(Q575=2,1,100))</f>
        <v>100</v>
      </c>
      <c r="AB575" s="257">
        <f>IF(OR(EXACT(R575,"1A"),EXACT(R575,"1B")),0.1,IF(R575=2,1,100))</f>
        <v>100</v>
      </c>
      <c r="AC575" s="257">
        <f>IF(OR(EXACT(S575,"1A"),EXACT(S575,"1B")),0.3,IF(S575=2,3,100))</f>
        <v>100</v>
      </c>
      <c r="AF575" s="249">
        <f>IF(OR(OR(EXACT(J575,"1A"),EXACT(J575,"1B"),EXACT(J575,"1C")),K575=1),1,IF(K575=2,10,100))</f>
        <v>100</v>
      </c>
      <c r="AG575" s="249">
        <f>IF(OR(EXACT(J575,"1A"),EXACT(J575,"1B"),EXACT(J575,"1C")),1,IF(J575=2,10,100))</f>
        <v>100</v>
      </c>
      <c r="AH575" s="249">
        <f>IF(OR(EXACT(J575,"1A"),EXACT(J575,"1B"),EXACT(J575,"1C"),K575=1),3,100)</f>
        <v>100</v>
      </c>
      <c r="AI575" s="249">
        <f>IF(OR(EXACT(J575,"1A"),EXACT(J575,"1B"),EXACT(J575,"1C")),5,100)</f>
        <v>100</v>
      </c>
      <c r="AJ575" s="281"/>
      <c r="AM575" s="251"/>
      <c r="AQ575" s="267" t="s">
        <v>26321</v>
      </c>
    </row>
    <row r="576" spans="1:1024" x14ac:dyDescent="0.25">
      <c r="A576" s="192" t="s">
        <v>26328</v>
      </c>
      <c r="B576" s="193">
        <v>576</v>
      </c>
      <c r="C576" s="336" t="s">
        <v>26329</v>
      </c>
      <c r="D576" s="209" t="s">
        <v>26330</v>
      </c>
      <c r="V576" s="256">
        <f>IF(O576=1,10,100)</f>
        <v>100</v>
      </c>
      <c r="W576" s="256">
        <f>IF(O576=1,1,IF(O576=2,10,100))</f>
        <v>100</v>
      </c>
      <c r="X576" s="256">
        <f>IF(O576=3,20,100)</f>
        <v>100</v>
      </c>
      <c r="Y576" s="256">
        <f>IF(P576=1,10,100)</f>
        <v>100</v>
      </c>
      <c r="Z576" s="256">
        <f>IF(P576=1,1,IF(P576=2,10,100))</f>
        <v>100</v>
      </c>
      <c r="AA576" s="257">
        <f>IF(OR(EXACT(Q576,"1A"),EXACT(Q576,"1B")),0.1,IF(Q576=2,1,100))</f>
        <v>100</v>
      </c>
      <c r="AB576" s="257">
        <f>IF(OR(EXACT(R576,"1A"),EXACT(R576,"1B")),0.1,IF(R576=2,1,100))</f>
        <v>100</v>
      </c>
      <c r="AC576" s="257">
        <f>IF(OR(EXACT(S576,"1A"),EXACT(S576,"1B")),0.3,IF(S576=2,3,100))</f>
        <v>100</v>
      </c>
      <c r="AF576" s="249">
        <f>IF(OR(OR(EXACT(J576,"1A"),EXACT(J576,"1B"),EXACT(J576,"1C")),K576=1),1,IF(K576=2,10,100))</f>
        <v>100</v>
      </c>
      <c r="AG576" s="249">
        <f>IF(OR(EXACT(J576,"1A"),EXACT(J576,"1B"),EXACT(J576,"1C")),1,IF(J576=2,10,100))</f>
        <v>100</v>
      </c>
      <c r="AH576" s="249">
        <f>IF(OR(EXACT(J576,"1A"),EXACT(J576,"1B"),EXACT(J576,"1C"),K576=1),3,100)</f>
        <v>100</v>
      </c>
      <c r="AI576" s="249">
        <f>IF(OR(EXACT(J576,"1A"),EXACT(J576,"1B"),EXACT(J576,"1C")),5,100)</f>
        <v>100</v>
      </c>
      <c r="AJ576" s="281"/>
      <c r="AM576" s="251"/>
      <c r="AQ576" s="267" t="s">
        <v>26321</v>
      </c>
    </row>
    <row r="577" spans="1:43" ht="45" x14ac:dyDescent="0.25">
      <c r="A577" s="192" t="s">
        <v>26335</v>
      </c>
      <c r="B577" s="193">
        <v>577</v>
      </c>
      <c r="C577" s="336" t="s">
        <v>26346</v>
      </c>
      <c r="D577" s="209" t="s">
        <v>26347</v>
      </c>
      <c r="F577" s="220">
        <v>4</v>
      </c>
      <c r="G577" s="209">
        <v>3</v>
      </c>
      <c r="H577" s="209">
        <v>4</v>
      </c>
      <c r="J577" s="409">
        <v>2</v>
      </c>
      <c r="K577" s="409">
        <v>2</v>
      </c>
      <c r="V577" s="256">
        <f>IF(O577=1,10,100)</f>
        <v>100</v>
      </c>
      <c r="W577" s="256">
        <f>IF(O577=1,1,IF(O577=2,10,100))</f>
        <v>100</v>
      </c>
      <c r="X577" s="256">
        <f>IF(O577=3,20,100)</f>
        <v>100</v>
      </c>
      <c r="Y577" s="256">
        <f>IF(P577=1,10,100)</f>
        <v>100</v>
      </c>
      <c r="Z577" s="256">
        <f>IF(P577=1,1,IF(P577=2,10,100))</f>
        <v>100</v>
      </c>
      <c r="AA577" s="257">
        <f>IF(OR(EXACT(Q577,"1A"),EXACT(Q577,"1B")),0.1,IF(Q577=2,1,100))</f>
        <v>100</v>
      </c>
      <c r="AB577" s="257">
        <f>IF(OR(EXACT(R577,"1A"),EXACT(R577,"1B")),0.1,IF(R577=2,1,100))</f>
        <v>100</v>
      </c>
      <c r="AC577" s="257">
        <f>IF(OR(EXACT(S577,"1A"),EXACT(S577,"1B")),0.3,IF(S577=2,3,100))</f>
        <v>100</v>
      </c>
      <c r="AF577" s="249">
        <f>IF(OR(OR(EXACT(J577,"1A"),EXACT(J577,"1B"),EXACT(J577,"1C")),K577=1),1,IF(K577=2,10,100))</f>
        <v>10</v>
      </c>
      <c r="AG577" s="249">
        <f>IF(OR(EXACT(J577,"1A"),EXACT(J577,"1B"),EXACT(J577,"1C")),1,IF(J577=2,10,100))</f>
        <v>10</v>
      </c>
      <c r="AH577" s="249">
        <f>IF(OR(EXACT(J577,"1A"),EXACT(J577,"1B"),EXACT(J577,"1C"),K577=1),3,100)</f>
        <v>100</v>
      </c>
      <c r="AI577" s="249">
        <f>IF(OR(EXACT(J577,"1A"),EXACT(J577,"1B"),EXACT(J577,"1C")),5,100)</f>
        <v>100</v>
      </c>
      <c r="AJ577" s="281"/>
      <c r="AK577" s="220">
        <v>1</v>
      </c>
      <c r="AL577" s="220">
        <v>1</v>
      </c>
      <c r="AM577" s="251"/>
      <c r="AN577" s="220">
        <v>100</v>
      </c>
      <c r="AO577" s="220">
        <v>10</v>
      </c>
      <c r="AQ577" s="267" t="s">
        <v>26348</v>
      </c>
    </row>
    <row r="578" spans="1:43" x14ac:dyDescent="0.25">
      <c r="A578" s="192" t="s">
        <v>26363</v>
      </c>
      <c r="B578" s="193">
        <v>578</v>
      </c>
      <c r="C578" s="336" t="s">
        <v>26362</v>
      </c>
      <c r="D578" s="209" t="s">
        <v>26364</v>
      </c>
      <c r="E578" s="253" t="s">
        <v>844</v>
      </c>
      <c r="F578" s="220">
        <v>4</v>
      </c>
      <c r="H578" s="209">
        <v>1</v>
      </c>
      <c r="I578" s="209" t="s">
        <v>769</v>
      </c>
      <c r="J578" s="409" t="s">
        <v>770</v>
      </c>
      <c r="K578" s="409">
        <v>1</v>
      </c>
      <c r="V578" s="256">
        <f>IF(O578=1,10,100)</f>
        <v>100</v>
      </c>
      <c r="W578" s="256">
        <f>IF(O578=1,1,IF(O578=2,10,100))</f>
        <v>100</v>
      </c>
      <c r="X578" s="256">
        <f>IF(O578=3,20,100)</f>
        <v>100</v>
      </c>
      <c r="Y578" s="256">
        <f>IF(P578=1,10,100)</f>
        <v>100</v>
      </c>
      <c r="Z578" s="256">
        <f>IF(P578=1,1,IF(P578=2,10,100))</f>
        <v>100</v>
      </c>
      <c r="AA578" s="257">
        <f>IF(OR(EXACT(Q578,"1A"),EXACT(Q578,"1B")),0.1,IF(Q578=2,1,100))</f>
        <v>100</v>
      </c>
      <c r="AB578" s="257">
        <f>IF(OR(EXACT(R578,"1A"),EXACT(R578,"1B")),0.1,IF(R578=2,1,100))</f>
        <v>100</v>
      </c>
      <c r="AC578" s="257">
        <f>IF(OR(EXACT(S578,"1A"),EXACT(S578,"1B")),0.3,IF(S578=2,3,100))</f>
        <v>100</v>
      </c>
      <c r="AF578" s="249">
        <f>IF(OR(OR(EXACT(J578,"1A"),EXACT(J578,"1B"),EXACT(J578,"1C")),K578=1),1,IF(K578=2,10,100))</f>
        <v>1</v>
      </c>
      <c r="AG578" s="249">
        <f>IF(OR(EXACT(J578,"1A"),EXACT(J578,"1B"),EXACT(J578,"1C")),1,IF(J578=2,10,100))</f>
        <v>1</v>
      </c>
      <c r="AH578" s="249">
        <f>IF(OR(EXACT(J578,"1A"),EXACT(J578,"1B"),EXACT(J578,"1C"),K578=1),3,100)</f>
        <v>3</v>
      </c>
      <c r="AI578" s="249">
        <f>IF(OR(EXACT(J578,"1A"),EXACT(J578,"1B"),EXACT(J578,"1C")),5,100)</f>
        <v>5</v>
      </c>
      <c r="AJ578" s="281" t="s">
        <v>769</v>
      </c>
      <c r="AM578" s="251"/>
      <c r="AQ578" s="171" t="s">
        <v>779</v>
      </c>
    </row>
    <row r="579" spans="1:43" x14ac:dyDescent="0.25">
      <c r="A579" s="192" t="s">
        <v>14504</v>
      </c>
      <c r="B579" s="193">
        <v>579</v>
      </c>
      <c r="C579" s="192" t="s">
        <v>26349</v>
      </c>
      <c r="D579" s="209" t="s">
        <v>14503</v>
      </c>
      <c r="H579" s="209">
        <v>2</v>
      </c>
      <c r="I579" s="209" t="s">
        <v>769</v>
      </c>
      <c r="J579" s="409" t="s">
        <v>770</v>
      </c>
      <c r="K579" s="409">
        <v>1</v>
      </c>
      <c r="L579" s="409">
        <v>1</v>
      </c>
      <c r="O579" s="409">
        <v>3</v>
      </c>
      <c r="Q579" s="409" t="s">
        <v>770</v>
      </c>
      <c r="V579" s="256">
        <f>IF(O579=1,10,100)</f>
        <v>100</v>
      </c>
      <c r="W579" s="256">
        <f>IF(O579=1,1,IF(O579=2,10,100))</f>
        <v>100</v>
      </c>
      <c r="X579" s="268">
        <v>5</v>
      </c>
      <c r="Y579" s="256">
        <f>IF(P579=1,10,100)</f>
        <v>100</v>
      </c>
      <c r="Z579" s="256">
        <f>IF(P579=1,1,IF(P579=2,10,100))</f>
        <v>100</v>
      </c>
      <c r="AA579" s="257">
        <f>IF(OR(EXACT(Q579,"1A"),EXACT(Q579,"1B")),0.1,IF(Q579=2,1,100))</f>
        <v>0.1</v>
      </c>
      <c r="AB579" s="257">
        <f>IF(OR(EXACT(R579,"1A"),EXACT(R579,"1B")),0.1,IF(R579=2,1,100))</f>
        <v>100</v>
      </c>
      <c r="AC579" s="257">
        <f>IF(OR(EXACT(S579,"1A"),EXACT(S579,"1B")),0.3,IF(S579=2,3,100))</f>
        <v>100</v>
      </c>
      <c r="AF579" s="249">
        <f>IF(OR(OR(EXACT(J579,"1A"),EXACT(J579,"1B"),EXACT(J579,"1C")),K579=1),1,IF(K579=2,10,100))</f>
        <v>1</v>
      </c>
      <c r="AG579" s="249">
        <f>IF(OR(EXACT(J579,"1A"),EXACT(J579,"1B"),EXACT(J579,"1C")),1,IF(J579=2,10,100))</f>
        <v>1</v>
      </c>
      <c r="AH579" s="249">
        <f>IF(OR(EXACT(J579,"1A"),EXACT(J579,"1B"),EXACT(J579,"1C"),K579=1),3,100)</f>
        <v>3</v>
      </c>
      <c r="AI579" s="249">
        <f>IF(OR(EXACT(J579,"1A"),EXACT(J579,"1B"),EXACT(J579,"1C")),5,100)</f>
        <v>5</v>
      </c>
      <c r="AJ579" s="281" t="s">
        <v>769</v>
      </c>
      <c r="AK579" s="220">
        <v>1</v>
      </c>
      <c r="AL579" s="220">
        <v>1</v>
      </c>
      <c r="AM579" s="251"/>
      <c r="AN579" s="220">
        <v>1</v>
      </c>
      <c r="AO579" s="220">
        <v>1</v>
      </c>
      <c r="AQ579" s="267" t="s">
        <v>26350</v>
      </c>
    </row>
    <row r="580" spans="1:43" ht="19.5" customHeight="1" x14ac:dyDescent="0.25">
      <c r="A580" s="192" t="s">
        <v>14323</v>
      </c>
      <c r="B580" s="193">
        <v>580</v>
      </c>
      <c r="C580" s="192" t="s">
        <v>26351</v>
      </c>
      <c r="D580" s="209" t="s">
        <v>14322</v>
      </c>
      <c r="E580" s="253" t="s">
        <v>844</v>
      </c>
      <c r="F580" s="220">
        <v>3</v>
      </c>
      <c r="H580" s="209">
        <v>1</v>
      </c>
      <c r="I580" s="209" t="s">
        <v>769</v>
      </c>
      <c r="J580" s="409" t="s">
        <v>770</v>
      </c>
      <c r="K580" s="409">
        <v>1</v>
      </c>
      <c r="V580" s="256">
        <f>IF(O580=1,10,100)</f>
        <v>100</v>
      </c>
      <c r="W580" s="256">
        <f>IF(O580=1,1,IF(O580=2,10,100))</f>
        <v>100</v>
      </c>
      <c r="X580" s="256">
        <f>IF(O580=3,20,100)</f>
        <v>100</v>
      </c>
      <c r="Y580" s="256">
        <f>IF(P580=1,10,100)</f>
        <v>100</v>
      </c>
      <c r="Z580" s="256">
        <f>IF(P580=1,1,IF(P580=2,10,100))</f>
        <v>100</v>
      </c>
      <c r="AA580" s="257">
        <f>IF(OR(EXACT(Q580,"1A"),EXACT(Q580,"1B")),0.1,IF(Q580=2,1,100))</f>
        <v>100</v>
      </c>
      <c r="AB580" s="257">
        <f>IF(OR(EXACT(R580,"1A"),EXACT(R580,"1B")),0.1,IF(R580=2,1,100))</f>
        <v>100</v>
      </c>
      <c r="AC580" s="257">
        <f>IF(OR(EXACT(S580,"1A"),EXACT(S580,"1B")),0.3,IF(S580=2,3,100))</f>
        <v>100</v>
      </c>
      <c r="AF580" s="249">
        <f>IF(OR(OR(EXACT(J580,"1A"),EXACT(J580,"1B"),EXACT(J580,"1C")),K580=1),1,IF(K580=2,10,100))</f>
        <v>1</v>
      </c>
      <c r="AG580" s="249">
        <f>IF(OR(EXACT(J580,"1A"),EXACT(J580,"1B"),EXACT(J580,"1C")),1,IF(J580=2,10,100))</f>
        <v>1</v>
      </c>
      <c r="AH580" s="249">
        <f>IF(OR(EXACT(J580,"1A"),EXACT(J580,"1B"),EXACT(J580,"1C"),K580=1),3,100)</f>
        <v>3</v>
      </c>
      <c r="AI580" s="249">
        <f>IF(OR(EXACT(J580,"1A"),EXACT(J580,"1B"),EXACT(J580,"1C")),5,100)</f>
        <v>5</v>
      </c>
      <c r="AJ580" s="281" t="s">
        <v>26963</v>
      </c>
      <c r="AQ580" s="267" t="s">
        <v>26352</v>
      </c>
    </row>
    <row r="581" spans="1:43" x14ac:dyDescent="0.25">
      <c r="A581" s="192" t="s">
        <v>15410</v>
      </c>
      <c r="B581" s="193">
        <v>581</v>
      </c>
      <c r="C581" s="336" t="s">
        <v>26353</v>
      </c>
      <c r="D581" s="209" t="s">
        <v>15409</v>
      </c>
      <c r="K581" s="409">
        <v>2</v>
      </c>
      <c r="V581" s="256">
        <f>IF(O581=1,10,100)</f>
        <v>100</v>
      </c>
      <c r="W581" s="256">
        <f>IF(O581=1,1,IF(O581=2,10,100))</f>
        <v>100</v>
      </c>
      <c r="X581" s="256">
        <f>IF(O581=3,20,100)</f>
        <v>100</v>
      </c>
      <c r="Y581" s="256">
        <f>IF(P581=1,10,100)</f>
        <v>100</v>
      </c>
      <c r="Z581" s="256">
        <f>IF(P581=1,1,IF(P581=2,10,100))</f>
        <v>100</v>
      </c>
      <c r="AA581" s="257">
        <f>IF(OR(EXACT(Q581,"1A"),EXACT(Q581,"1B")),0.1,IF(Q581=2,1,100))</f>
        <v>100</v>
      </c>
      <c r="AB581" s="257">
        <f>IF(OR(EXACT(R581,"1A"),EXACT(R581,"1B")),0.1,IF(R581=2,1,100))</f>
        <v>100</v>
      </c>
      <c r="AC581" s="257">
        <f>IF(OR(EXACT(S581,"1A"),EXACT(S581,"1B")),0.3,IF(S581=2,3,100))</f>
        <v>100</v>
      </c>
      <c r="AF581" s="249">
        <f>IF(OR(OR(EXACT(J581,"1A"),EXACT(J581,"1B"),EXACT(J581,"1C")),K581=1),1,IF(K581=2,10,100))</f>
        <v>10</v>
      </c>
      <c r="AG581" s="249">
        <f>IF(OR(EXACT(J581,"1A"),EXACT(J581,"1B"),EXACT(J581,"1C")),1,IF(J581=2,10,100))</f>
        <v>100</v>
      </c>
      <c r="AH581" s="249">
        <f>IF(OR(EXACT(J581,"1A"),EXACT(J581,"1B"),EXACT(J581,"1C"),K581=1),3,100)</f>
        <v>100</v>
      </c>
      <c r="AI581" s="249">
        <f>IF(OR(EXACT(J581,"1A"),EXACT(J581,"1B"),EXACT(J581,"1C")),5,100)</f>
        <v>100</v>
      </c>
      <c r="AJ581" s="281"/>
      <c r="AL581" s="220">
        <v>2</v>
      </c>
      <c r="AQ581" s="267" t="s">
        <v>26354</v>
      </c>
    </row>
    <row r="582" spans="1:43" x14ac:dyDescent="0.25">
      <c r="A582" s="192" t="s">
        <v>26366</v>
      </c>
      <c r="B582" s="193">
        <v>582</v>
      </c>
      <c r="C582" s="336" t="s">
        <v>26365</v>
      </c>
      <c r="D582" s="209" t="s">
        <v>26367</v>
      </c>
      <c r="F582" s="220">
        <v>4</v>
      </c>
      <c r="H582" s="209">
        <v>1</v>
      </c>
      <c r="I582" s="209" t="s">
        <v>769</v>
      </c>
      <c r="J582" s="409">
        <v>2</v>
      </c>
      <c r="K582" s="409">
        <v>1</v>
      </c>
      <c r="L582" s="409" t="s">
        <v>771</v>
      </c>
      <c r="M582" s="409">
        <v>1</v>
      </c>
      <c r="V582" s="256">
        <f>IF(O582=1,10,100)</f>
        <v>100</v>
      </c>
      <c r="W582" s="256">
        <f>IF(O582=1,1,IF(O582=2,10,100))</f>
        <v>100</v>
      </c>
      <c r="X582" s="256">
        <f>IF(O582=3,20,100)</f>
        <v>100</v>
      </c>
      <c r="Y582" s="256">
        <f>IF(P582=1,10,100)</f>
        <v>100</v>
      </c>
      <c r="Z582" s="256">
        <f>IF(P582=1,1,IF(P582=2,10,100))</f>
        <v>100</v>
      </c>
      <c r="AA582" s="257">
        <f>IF(OR(EXACT(Q582,"1A"),EXACT(Q582,"1B")),0.1,IF(Q582=2,1,100))</f>
        <v>100</v>
      </c>
      <c r="AB582" s="257">
        <f>IF(OR(EXACT(R582,"1A"),EXACT(R582,"1B")),0.1,IF(R582=2,1,100))</f>
        <v>100</v>
      </c>
      <c r="AC582" s="257">
        <f>IF(OR(EXACT(S582,"1A"),EXACT(S582,"1B")),0.3,IF(S582=2,3,100))</f>
        <v>100</v>
      </c>
      <c r="AF582" s="249">
        <f>IF(OR(OR(EXACT(J582,"1A"),EXACT(J582,"1B"),EXACT(J582,"1C")),K582=1),1,IF(K582=2,10,100))</f>
        <v>1</v>
      </c>
      <c r="AG582" s="249">
        <f>IF(OR(EXACT(J582,"1A"),EXACT(J582,"1B"),EXACT(J582,"1C")),1,IF(J582=2,10,100))</f>
        <v>10</v>
      </c>
      <c r="AH582" s="249">
        <f>IF(OR(EXACT(J582,"1A"),EXACT(J582,"1B"),EXACT(J582,"1C"),K582=1),3,100)</f>
        <v>3</v>
      </c>
      <c r="AI582" s="249">
        <f>IF(OR(EXACT(J582,"1A"),EXACT(J582,"1B"),EXACT(J582,"1C")),5,100)</f>
        <v>100</v>
      </c>
      <c r="AJ582" s="281" t="s">
        <v>26964</v>
      </c>
      <c r="AN582" s="267" t="s">
        <v>779</v>
      </c>
      <c r="AQ582" s="267" t="s">
        <v>779</v>
      </c>
    </row>
    <row r="583" spans="1:43" ht="30" x14ac:dyDescent="0.25">
      <c r="A583" s="192" t="s">
        <v>26357</v>
      </c>
      <c r="B583" s="193">
        <v>583</v>
      </c>
      <c r="C583" s="336" t="s">
        <v>26355</v>
      </c>
      <c r="D583" s="209" t="s">
        <v>26356</v>
      </c>
      <c r="E583" s="253" t="s">
        <v>26358</v>
      </c>
      <c r="F583" s="220">
        <v>4</v>
      </c>
      <c r="H583" s="209">
        <v>1</v>
      </c>
      <c r="I583" s="209" t="s">
        <v>769</v>
      </c>
      <c r="J583" s="409" t="s">
        <v>771</v>
      </c>
      <c r="K583" s="409">
        <v>1</v>
      </c>
      <c r="L583" s="409">
        <v>1</v>
      </c>
      <c r="V583" s="256">
        <f>IF(O583=1,10,100)</f>
        <v>100</v>
      </c>
      <c r="W583" s="256">
        <f>IF(O583=1,1,IF(O583=2,10,100))</f>
        <v>100</v>
      </c>
      <c r="X583" s="256">
        <f>IF(O583=3,20,100)</f>
        <v>100</v>
      </c>
      <c r="Y583" s="256">
        <f>IF(P583=1,10,100)</f>
        <v>100</v>
      </c>
      <c r="Z583" s="256">
        <f>IF(P583=1,1,IF(P583=2,10,100))</f>
        <v>100</v>
      </c>
      <c r="AA583" s="257">
        <f>IF(OR(EXACT(Q583,"1A"),EXACT(Q583,"1B")),0.1,IF(Q583=2,1,100))</f>
        <v>100</v>
      </c>
      <c r="AB583" s="257">
        <f>IF(OR(EXACT(R583,"1A"),EXACT(R583,"1B")),0.1,IF(R583=2,1,100))</f>
        <v>100</v>
      </c>
      <c r="AC583" s="257">
        <f>IF(OR(EXACT(S583,"1A"),EXACT(S583,"1B")),0.3,IF(S583=2,3,100))</f>
        <v>100</v>
      </c>
      <c r="AF583" s="249">
        <f>IF(OR(OR(EXACT(J583,"1A"),EXACT(J583,"1B"),EXACT(J583,"1C")),K583=1),1,IF(K583=2,10,100))</f>
        <v>1</v>
      </c>
      <c r="AG583" s="249">
        <f>IF(OR(EXACT(J583,"1A"),EXACT(J583,"1B"),EXACT(J583,"1C")),1,IF(J583=2,10,100))</f>
        <v>1</v>
      </c>
      <c r="AH583" s="249">
        <f>IF(OR(EXACT(J583,"1A"),EXACT(J583,"1B"),EXACT(J583,"1C"),K583=1),3,100)</f>
        <v>3</v>
      </c>
      <c r="AI583" s="249">
        <f>IF(OR(EXACT(J583,"1A"),EXACT(J583,"1B"),EXACT(J583,"1C")),5,100)</f>
        <v>5</v>
      </c>
      <c r="AJ583" s="281" t="s">
        <v>26024</v>
      </c>
      <c r="AL583" s="220">
        <v>3</v>
      </c>
      <c r="AN583" s="136"/>
      <c r="AQ583" s="267" t="s">
        <v>779</v>
      </c>
    </row>
    <row r="584" spans="1:43" ht="17.25" customHeight="1" x14ac:dyDescent="0.25">
      <c r="A584" s="192" t="s">
        <v>26361</v>
      </c>
      <c r="B584" s="193">
        <v>584</v>
      </c>
      <c r="C584" s="336" t="s">
        <v>26359</v>
      </c>
      <c r="D584" s="209" t="s">
        <v>26360</v>
      </c>
      <c r="H584" s="209">
        <v>2</v>
      </c>
      <c r="I584" s="209" t="s">
        <v>769</v>
      </c>
      <c r="J584" s="409">
        <v>2</v>
      </c>
      <c r="K584" s="409">
        <v>1</v>
      </c>
      <c r="V584" s="256">
        <f>IF(O584=1,10,100)</f>
        <v>100</v>
      </c>
      <c r="W584" s="256">
        <f>IF(O584=1,1,IF(O584=2,10,100))</f>
        <v>100</v>
      </c>
      <c r="X584" s="256">
        <f>IF(O584=3,20,100)</f>
        <v>100</v>
      </c>
      <c r="Y584" s="256">
        <f>IF(P584=1,10,100)</f>
        <v>100</v>
      </c>
      <c r="Z584" s="256">
        <f>IF(P584=1,1,IF(P584=2,10,100))</f>
        <v>100</v>
      </c>
      <c r="AA584" s="257">
        <f>IF(OR(EXACT(Q584,"1A"),EXACT(Q584,"1B")),0.1,IF(Q584=2,1,100))</f>
        <v>100</v>
      </c>
      <c r="AB584" s="257">
        <f>IF(OR(EXACT(R584,"1A"),EXACT(R584,"1B")),0.1,IF(R584=2,1,100))</f>
        <v>100</v>
      </c>
      <c r="AC584" s="257">
        <f>IF(OR(EXACT(S584,"1A"),EXACT(S584,"1B")),0.3,IF(S584=2,3,100))</f>
        <v>100</v>
      </c>
      <c r="AF584" s="249">
        <f>IF(OR(OR(EXACT(J584,"1A"),EXACT(J584,"1B"),EXACT(J584,"1C")),K584=1),1,IF(K584=2,10,100))</f>
        <v>1</v>
      </c>
      <c r="AG584" s="249">
        <f>IF(OR(EXACT(J584,"1A"),EXACT(J584,"1B"),EXACT(J584,"1C")),1,IF(J584=2,10,100))</f>
        <v>10</v>
      </c>
      <c r="AH584" s="249">
        <f>IF(OR(EXACT(J584,"1A"),EXACT(J584,"1B"),EXACT(J584,"1C"),K584=1),3,100)</f>
        <v>3</v>
      </c>
      <c r="AI584" s="249">
        <f>IF(OR(EXACT(J584,"1A"),EXACT(J584,"1B"),EXACT(J584,"1C")),5,100)</f>
        <v>100</v>
      </c>
      <c r="AJ584" s="281" t="s">
        <v>26965</v>
      </c>
      <c r="AL584" s="220">
        <v>3</v>
      </c>
      <c r="AN584" s="136"/>
      <c r="AQ584" s="171" t="s">
        <v>779</v>
      </c>
    </row>
    <row r="585" spans="1:43" ht="17.25" customHeight="1" x14ac:dyDescent="0.25">
      <c r="A585" s="192" t="s">
        <v>14874</v>
      </c>
      <c r="B585" s="193">
        <v>585</v>
      </c>
      <c r="C585" s="336" t="s">
        <v>26368</v>
      </c>
      <c r="D585" s="209" t="s">
        <v>14873</v>
      </c>
      <c r="E585" s="253" t="s">
        <v>844</v>
      </c>
      <c r="F585" s="220">
        <v>4</v>
      </c>
      <c r="H585" s="209">
        <v>2</v>
      </c>
      <c r="I585" s="209" t="s">
        <v>769</v>
      </c>
      <c r="J585" s="409" t="s">
        <v>770</v>
      </c>
      <c r="K585" s="409">
        <v>1</v>
      </c>
      <c r="V585" s="256">
        <f>IF(O585=1,10,100)</f>
        <v>100</v>
      </c>
      <c r="W585" s="256">
        <f>IF(O585=1,1,IF(O585=2,10,100))</f>
        <v>100</v>
      </c>
      <c r="X585" s="256">
        <f>IF(O585=3,20,100)</f>
        <v>100</v>
      </c>
      <c r="Y585" s="256">
        <f>IF(P585=1,10,100)</f>
        <v>100</v>
      </c>
      <c r="Z585" s="256">
        <f>IF(P585=1,1,IF(P585=2,10,100))</f>
        <v>100</v>
      </c>
      <c r="AA585" s="257">
        <f>IF(OR(EXACT(Q585,"1A"),EXACT(Q585,"1B")),0.1,IF(Q585=2,1,100))</f>
        <v>100</v>
      </c>
      <c r="AB585" s="257">
        <f>IF(OR(EXACT(R585,"1A"),EXACT(R585,"1B")),0.1,IF(R585=2,1,100))</f>
        <v>100</v>
      </c>
      <c r="AC585" s="257">
        <f>IF(OR(EXACT(S585,"1A"),EXACT(S585,"1B")),0.3,IF(S585=2,3,100))</f>
        <v>100</v>
      </c>
      <c r="AF585" s="249">
        <f>IF(OR(OR(EXACT(J585,"1A"),EXACT(J585,"1B"),EXACT(J585,"1C")),K585=1),1,IF(K585=2,10,100))</f>
        <v>1</v>
      </c>
      <c r="AG585" s="249">
        <f>IF(OR(EXACT(J585,"1A"),EXACT(J585,"1B"),EXACT(J585,"1C")),1,IF(J585=2,10,100))</f>
        <v>1</v>
      </c>
      <c r="AH585" s="249">
        <f>IF(OR(EXACT(J585,"1A"),EXACT(J585,"1B"),EXACT(J585,"1C"),K585=1),3,100)</f>
        <v>3</v>
      </c>
      <c r="AI585" s="249">
        <f>IF(OR(EXACT(J585,"1A"),EXACT(J585,"1B"),EXACT(J585,"1C")),5,100)</f>
        <v>5</v>
      </c>
      <c r="AJ585" s="281" t="s">
        <v>7868</v>
      </c>
      <c r="AN585" s="136"/>
      <c r="AQ585" s="267" t="s">
        <v>779</v>
      </c>
    </row>
    <row r="586" spans="1:43" ht="17.25" customHeight="1" x14ac:dyDescent="0.25">
      <c r="V586" s="256">
        <f>IF(O586=1,10,100)</f>
        <v>100</v>
      </c>
      <c r="W586" s="256">
        <f>IF(O586=1,1,IF(O586=2,10,100))</f>
        <v>100</v>
      </c>
      <c r="X586" s="256">
        <f>IF(O586=3,20,100)</f>
        <v>100</v>
      </c>
      <c r="Y586" s="256">
        <f>IF(P586=1,10,100)</f>
        <v>100</v>
      </c>
      <c r="Z586" s="256">
        <f>IF(P586=1,1,IF(P586=2,10,100))</f>
        <v>100</v>
      </c>
      <c r="AA586" s="257">
        <f>IF(OR(EXACT(Q586,"1A"),EXACT(Q586,"1B")),0.1,IF(Q586=2,1,100))</f>
        <v>100</v>
      </c>
      <c r="AB586" s="257">
        <f>IF(OR(EXACT(R586,"1A"),EXACT(R586,"1B")),0.1,IF(R586=2,1,100))</f>
        <v>100</v>
      </c>
      <c r="AC586" s="257">
        <f>IF(OR(EXACT(S586,"1A"),EXACT(S586,"1B")),0.3,IF(S586=2,3,100))</f>
        <v>100</v>
      </c>
      <c r="AF586" s="249">
        <f>IF(OR(OR(EXACT(J586,"1A"),EXACT(J586,"1B"),EXACT(J586,"1C")),K586=1),1,IF(K586=2,10,100))</f>
        <v>100</v>
      </c>
      <c r="AG586" s="249">
        <f>IF(OR(EXACT(J586,"1A"),EXACT(J586,"1B"),EXACT(J586,"1C")),1,IF(J586=2,10,100))</f>
        <v>100</v>
      </c>
      <c r="AH586" s="249">
        <f>IF(OR(EXACT(J586,"1A"),EXACT(J586,"1B"),EXACT(J586,"1C"),K586=1),3,100)</f>
        <v>100</v>
      </c>
      <c r="AI586" s="249">
        <f>IF(OR(EXACT(J586,"1A"),EXACT(J586,"1B"),EXACT(J586,"1C")),5,100)</f>
        <v>100</v>
      </c>
      <c r="AJ586" s="281"/>
    </row>
    <row r="587" spans="1:43" x14ac:dyDescent="0.25">
      <c r="V587" s="256">
        <f>IF(O587=1,10,100)</f>
        <v>100</v>
      </c>
      <c r="W587" s="256">
        <f>IF(O587=1,1,IF(O587=2,10,100))</f>
        <v>100</v>
      </c>
      <c r="X587" s="256">
        <f>IF(O587=3,20,100)</f>
        <v>100</v>
      </c>
      <c r="Y587" s="256">
        <f>IF(P587=1,10,100)</f>
        <v>100</v>
      </c>
      <c r="Z587" s="256">
        <f>IF(P587=1,1,IF(P587=2,10,100))</f>
        <v>100</v>
      </c>
      <c r="AA587" s="257">
        <f>IF(OR(EXACT(Q587,"1A"),EXACT(Q587,"1B")),0.1,IF(Q587=2,1,100))</f>
        <v>100</v>
      </c>
      <c r="AB587" s="257">
        <f>IF(OR(EXACT(R587,"1A"),EXACT(R587,"1B")),0.1,IF(R587=2,1,100))</f>
        <v>100</v>
      </c>
      <c r="AC587" s="257">
        <f>IF(OR(EXACT(S587,"1A"),EXACT(S587,"1B")),0.3,IF(S587=2,3,100))</f>
        <v>100</v>
      </c>
      <c r="AF587" s="249">
        <f>IF(OR(OR(EXACT(J587,"1A"),EXACT(J587,"1B"),EXACT(J587,"1C")),K587=1),1,IF(K587=2,10,100))</f>
        <v>100</v>
      </c>
      <c r="AG587" s="249">
        <f>IF(OR(EXACT(J587,"1A"),EXACT(J587,"1B"),EXACT(J587,"1C")),1,IF(J587=2,10,100))</f>
        <v>100</v>
      </c>
      <c r="AH587" s="249">
        <f>IF(OR(EXACT(J587,"1A"),EXACT(J587,"1B"),EXACT(J587,"1C"),K587=1),3,100)</f>
        <v>100</v>
      </c>
      <c r="AI587" s="249">
        <f>IF(OR(EXACT(J587,"1A"),EXACT(J587,"1B"),EXACT(J587,"1C")),5,100)</f>
        <v>100</v>
      </c>
      <c r="AJ587" s="281"/>
    </row>
    <row r="588" spans="1:43" x14ac:dyDescent="0.25">
      <c r="V588" s="256">
        <f>IF(O588=1,10,100)</f>
        <v>100</v>
      </c>
      <c r="W588" s="256">
        <f>IF(O588=1,1,IF(O588=2,10,100))</f>
        <v>100</v>
      </c>
      <c r="X588" s="256">
        <f>IF(O588=3,20,100)</f>
        <v>100</v>
      </c>
      <c r="Y588" s="256">
        <f>IF(P588=1,10,100)</f>
        <v>100</v>
      </c>
      <c r="Z588" s="256">
        <f>IF(P588=1,1,IF(P588=2,10,100))</f>
        <v>100</v>
      </c>
      <c r="AA588" s="257">
        <f>IF(OR(EXACT(Q588,"1A"),EXACT(Q588,"1B")),0.1,IF(Q588=2,1,100))</f>
        <v>100</v>
      </c>
      <c r="AB588" s="257">
        <f>IF(OR(EXACT(R588,"1A"),EXACT(R588,"1B")),0.1,IF(R588=2,1,100))</f>
        <v>100</v>
      </c>
      <c r="AC588" s="257">
        <f>IF(OR(EXACT(S588,"1A"),EXACT(S588,"1B")),0.3,IF(S588=2,3,100))</f>
        <v>100</v>
      </c>
      <c r="AF588" s="249">
        <f>IF(OR(OR(EXACT(J588,"1A"),EXACT(J588,"1B"),EXACT(J588,"1C")),K588=1),1,IF(K588=2,10,100))</f>
        <v>100</v>
      </c>
      <c r="AG588" s="249">
        <f>IF(OR(EXACT(J588,"1A"),EXACT(J588,"1B"),EXACT(J588,"1C")),1,IF(J588=2,10,100))</f>
        <v>100</v>
      </c>
      <c r="AH588" s="249">
        <f>IF(OR(EXACT(J588,"1A"),EXACT(J588,"1B"),EXACT(J588,"1C"),K588=1),3,100)</f>
        <v>100</v>
      </c>
      <c r="AI588" s="249">
        <f>IF(OR(EXACT(J588,"1A"),EXACT(J588,"1B"),EXACT(J588,"1C")),5,100)</f>
        <v>100</v>
      </c>
      <c r="AJ588" s="281"/>
    </row>
    <row r="589" spans="1:43" x14ac:dyDescent="0.25">
      <c r="V589" s="256">
        <f>IF(O589=1,10,100)</f>
        <v>100</v>
      </c>
      <c r="W589" s="256">
        <f>IF(O589=1,1,IF(O589=2,10,100))</f>
        <v>100</v>
      </c>
      <c r="X589" s="256">
        <f>IF(O589=3,20,100)</f>
        <v>100</v>
      </c>
      <c r="Y589" s="256">
        <f>IF(P589=1,10,100)</f>
        <v>100</v>
      </c>
      <c r="Z589" s="256">
        <f>IF(P589=1,1,IF(P589=2,10,100))</f>
        <v>100</v>
      </c>
      <c r="AA589" s="257">
        <f>IF(OR(EXACT(Q589,"1A"),EXACT(Q589,"1B")),0.1,IF(Q589=2,1,100))</f>
        <v>100</v>
      </c>
      <c r="AB589" s="257">
        <f>IF(OR(EXACT(R589,"1A"),EXACT(R589,"1B")),0.1,IF(R589=2,1,100))</f>
        <v>100</v>
      </c>
      <c r="AC589" s="257">
        <f>IF(OR(EXACT(S589,"1A"),EXACT(S589,"1B")),0.3,IF(S589=2,3,100))</f>
        <v>100</v>
      </c>
      <c r="AF589" s="249">
        <f>IF(OR(OR(EXACT(J589,"1A"),EXACT(J589,"1B"),EXACT(J589,"1C")),K589=1),1,IF(K589=2,10,100))</f>
        <v>100</v>
      </c>
      <c r="AG589" s="249">
        <f>IF(OR(EXACT(J589,"1A"),EXACT(J589,"1B"),EXACT(J589,"1C")),1,IF(J589=2,10,100))</f>
        <v>100</v>
      </c>
      <c r="AH589" s="249">
        <f>IF(OR(EXACT(J589,"1A"),EXACT(J589,"1B"),EXACT(J589,"1C"),K589=1),3,100)</f>
        <v>100</v>
      </c>
      <c r="AI589" s="249">
        <f>IF(OR(EXACT(J589,"1A"),EXACT(J589,"1B"),EXACT(J589,"1C")),5,100)</f>
        <v>100</v>
      </c>
      <c r="AJ589" s="281"/>
    </row>
    <row r="590" spans="1:43" x14ac:dyDescent="0.25">
      <c r="V590" s="256">
        <f>IF(O590=1,10,100)</f>
        <v>100</v>
      </c>
      <c r="W590" s="256">
        <f>IF(O590=1,1,IF(O590=2,10,100))</f>
        <v>100</v>
      </c>
      <c r="X590" s="256">
        <f>IF(O590=3,20,100)</f>
        <v>100</v>
      </c>
      <c r="Y590" s="256">
        <f>IF(P590=1,10,100)</f>
        <v>100</v>
      </c>
      <c r="Z590" s="256">
        <f>IF(P590=1,1,IF(P590=2,10,100))</f>
        <v>100</v>
      </c>
      <c r="AA590" s="257">
        <f>IF(OR(EXACT(Q590,"1A"),EXACT(Q590,"1B")),0.1,IF(Q590=2,1,100))</f>
        <v>100</v>
      </c>
      <c r="AB590" s="257">
        <f>IF(OR(EXACT(R590,"1A"),EXACT(R590,"1B")),0.1,IF(R590=2,1,100))</f>
        <v>100</v>
      </c>
      <c r="AC590" s="257">
        <f>IF(OR(EXACT(S590,"1A"),EXACT(S590,"1B")),0.3,IF(S590=2,3,100))</f>
        <v>100</v>
      </c>
    </row>
    <row r="591" spans="1:43" x14ac:dyDescent="0.25">
      <c r="V591" s="256">
        <f>IF(O591=1,10,100)</f>
        <v>100</v>
      </c>
      <c r="W591" s="256">
        <f>IF(O591=1,1,IF(O591=2,10,100))</f>
        <v>100</v>
      </c>
      <c r="X591" s="256">
        <f>IF(O591=3,20,100)</f>
        <v>100</v>
      </c>
      <c r="Y591" s="256">
        <f>IF(P591=1,10,100)</f>
        <v>100</v>
      </c>
      <c r="Z591" s="256">
        <f>IF(P591=1,1,IF(P591=2,10,100))</f>
        <v>100</v>
      </c>
      <c r="AA591" s="257">
        <f>IF(OR(EXACT(Q591,"1A"),EXACT(Q591,"1B")),0.1,IF(Q591=2,1,100))</f>
        <v>100</v>
      </c>
      <c r="AB591" s="257">
        <f>IF(OR(EXACT(R591,"1A"),EXACT(R591,"1B")),0.1,IF(R591=2,1,100))</f>
        <v>100</v>
      </c>
      <c r="AC591" s="257">
        <f>IF(OR(EXACT(S591,"1A"),EXACT(S591,"1B")),0.3,IF(S591=2,3,100))</f>
        <v>100</v>
      </c>
    </row>
    <row r="592" spans="1:43" x14ac:dyDescent="0.25">
      <c r="V592" s="256">
        <f>IF(O592=1,10,100)</f>
        <v>100</v>
      </c>
      <c r="W592" s="256">
        <f>IF(O592=1,1,IF(O592=2,10,100))</f>
        <v>100</v>
      </c>
      <c r="X592" s="256">
        <f>IF(O592=3,20,100)</f>
        <v>100</v>
      </c>
      <c r="Y592" s="256">
        <f>IF(P592=1,10,100)</f>
        <v>100</v>
      </c>
      <c r="Z592" s="256">
        <f>IF(P592=1,1,IF(P592=2,10,100))</f>
        <v>100</v>
      </c>
      <c r="AA592" s="257">
        <f>IF(OR(EXACT(Q592,"1A"),EXACT(Q592,"1B")),0.1,IF(Q592=2,1,100))</f>
        <v>100</v>
      </c>
      <c r="AB592" s="257">
        <f>IF(OR(EXACT(R592,"1A"),EXACT(R592,"1B")),0.1,IF(R592=2,1,100))</f>
        <v>100</v>
      </c>
      <c r="AC592" s="257">
        <f>IF(OR(EXACT(S592,"1A"),EXACT(S592,"1B")),0.3,IF(S592=2,3,100))</f>
        <v>100</v>
      </c>
    </row>
    <row r="691" ht="14.25" customHeight="1" x14ac:dyDescent="0.25"/>
    <row r="729" spans="9:39" x14ac:dyDescent="0.25">
      <c r="I729" s="367"/>
      <c r="AJ729" s="251"/>
      <c r="AM729" s="251"/>
    </row>
    <row r="730" spans="9:39" x14ac:dyDescent="0.25">
      <c r="I730" s="367"/>
      <c r="AM730" s="251"/>
    </row>
    <row r="731" spans="9:39" x14ac:dyDescent="0.25">
      <c r="I731" s="367"/>
      <c r="AM731" s="251"/>
    </row>
    <row r="732" spans="9:39" x14ac:dyDescent="0.25">
      <c r="I732" s="367"/>
      <c r="AM732" s="251"/>
    </row>
    <row r="733" spans="9:39" x14ac:dyDescent="0.25">
      <c r="I733" s="367"/>
      <c r="AM733" s="251"/>
    </row>
    <row r="734" spans="9:39" x14ac:dyDescent="0.25">
      <c r="I734" s="367"/>
      <c r="AM734" s="251"/>
    </row>
    <row r="735" spans="9:39" x14ac:dyDescent="0.25">
      <c r="I735" s="367"/>
      <c r="AM735" s="251"/>
    </row>
    <row r="736" spans="9:39" x14ac:dyDescent="0.25">
      <c r="I736" s="367"/>
      <c r="AM736" s="251"/>
    </row>
    <row r="737" spans="9:39" x14ac:dyDescent="0.25">
      <c r="I737" s="367"/>
      <c r="AM737" s="251"/>
    </row>
    <row r="738" spans="9:39" x14ac:dyDescent="0.25">
      <c r="I738" s="367"/>
      <c r="AM738" s="251"/>
    </row>
    <row r="739" spans="9:39" x14ac:dyDescent="0.25">
      <c r="I739" s="367"/>
      <c r="AM739" s="251"/>
    </row>
    <row r="740" spans="9:39" x14ac:dyDescent="0.25">
      <c r="I740" s="367"/>
    </row>
    <row r="741" spans="9:39" x14ac:dyDescent="0.25">
      <c r="I741" s="367"/>
    </row>
  </sheetData>
  <sortState xmlns:xlrd2="http://schemas.microsoft.com/office/spreadsheetml/2017/richdata2" ref="A2:AMJ741">
    <sortCondition ref="B2:B741"/>
  </sortState>
  <hyperlinks>
    <hyperlink ref="I145" r:id="rId1" location="L-78ada988-0524-4b45-9c28-a18dc38436a8" display="67.5" xr:uid="{00000000-0004-0000-0300-000000000000}"/>
    <hyperlink ref="AJ145" r:id="rId2" location="L-78ada988-0524-4b45-9c28-a18dc38436a8" xr:uid="{00000000-0004-0000-0300-000001000000}"/>
    <hyperlink ref="AM145" r:id="rId3" location="L-78ada988-0524-4b45-9c28-a18dc38436a8" xr:uid="{00000000-0004-0000-0300-000002000000}"/>
    <hyperlink ref="I208" r:id="rId4" location="AGGR-da6c40b2-b60a-400d-a97c-2268056a6392" display="1.1" xr:uid="{00000000-0004-0000-0300-000003000000}"/>
    <hyperlink ref="AM208" r:id="rId5" location="AGGR-ed9f32e4-ef3e-42dd-b0d2-94e1d341f585" xr:uid="{00000000-0004-0000-0300-000004000000}"/>
    <hyperlink ref="I332" r:id="rId6" xr:uid="{00000000-0004-0000-0300-000005000000}"/>
    <hyperlink ref="AJ175" r:id="rId7" location="AGGR-94027175-c60f-4658-bce1-f7c66562ef8a" xr:uid="{00000000-0004-0000-0300-000006000000}"/>
    <hyperlink ref="AM175" r:id="rId8" location="AGGR-c343c84a-3ca2-4a39-8d14-4a7b7cae963d" xr:uid="{00000000-0004-0000-0300-000007000000}"/>
    <hyperlink ref="I181" r:id="rId9" location="AGGR-300e3823-7f32-4f32-90e5-bf2d0a7a42ea" xr:uid="{00000000-0004-0000-0300-000008000000}"/>
    <hyperlink ref="AM181" r:id="rId10" location="AGGR-a511c45f-57c9-451d-b389-24a7b410d899" xr:uid="{00000000-0004-0000-0300-000009000000}"/>
    <hyperlink ref="I171" r:id="rId11" location="L-ab86c44a-e328-4d9a-93d3-c9b0caaca029" xr:uid="{00000000-0004-0000-0300-00000A000000}"/>
    <hyperlink ref="AM171" r:id="rId12" location="L-ab86c44a-e328-4d9a-93d3-c9b0caaca029" xr:uid="{00000000-0004-0000-0300-00000B000000}"/>
    <hyperlink ref="E62" r:id="rId13" location="L-24b90e0f-6d0f-45d2-b91e-4f22e14b7778" xr:uid="{00000000-0004-0000-0300-00000C000000}"/>
    <hyperlink ref="I62" r:id="rId14" location="AGGR-3bd57441-5816-4e8d-bc8a-420d4961209e" xr:uid="{00000000-0004-0000-0300-00000D000000}"/>
    <hyperlink ref="AQ62" r:id="rId15" xr:uid="{00000000-0004-0000-0300-00000E000000}"/>
    <hyperlink ref="AM205" r:id="rId16" location="AGGR-14fa63d4-f293-4a72-b4a0-ff120136eeb4" xr:uid="{00000000-0004-0000-0300-00000F000000}"/>
    <hyperlink ref="I207" r:id="rId17" location="L-2176689a-e939-4edc-a35f-97d97699a4fc" display="11.7" xr:uid="{00000000-0004-0000-0300-000010000000}"/>
    <hyperlink ref="AM207" r:id="rId18" location="L-2176689a-e939-4edc-a35f-97d97699a4fc" xr:uid="{00000000-0004-0000-0300-000011000000}"/>
    <hyperlink ref="AM195" r:id="rId19" location="AGGR-b08318b1-49b9-46ad-9e2d-e6ffec081a99" xr:uid="{00000000-0004-0000-0300-000012000000}"/>
    <hyperlink ref="AJ146" r:id="rId20" location="AGGR-82b51dac-4f45-4a37-9ddd-08388fb1bcd5" xr:uid="{00000000-0004-0000-0300-000013000000}"/>
    <hyperlink ref="AM146" r:id="rId21" location="AGGR-82b51dac-4f45-4a37-9ddd-08388fb1bcd5" xr:uid="{00000000-0004-0000-0300-000014000000}"/>
    <hyperlink ref="E60" r:id="rId22" location="AGGR-571aafca-c601-4cf7-bda3-48eb496c6a5c" xr:uid="{00000000-0004-0000-0300-000015000000}"/>
    <hyperlink ref="E65" r:id="rId23" location="L-d8bfd967-6f91-4177-9192-98deb8a16a46" xr:uid="{00000000-0004-0000-0300-000016000000}"/>
    <hyperlink ref="I65" r:id="rId24" display="1.4" xr:uid="{00000000-0004-0000-0300-000017000000}"/>
    <hyperlink ref="AM172" r:id="rId25" location="L-12336d3e-aece-4bef-aa2e-0dda6c1ea3f2" xr:uid="{00000000-0004-0000-0300-000018000000}"/>
    <hyperlink ref="AM204" r:id="rId26" location="AGGR-51b8a2a6-be2e-454c-9a05-97ad86fe4b0f" xr:uid="{00000000-0004-0000-0300-000019000000}"/>
    <hyperlink ref="E35" r:id="rId27" location="AGGR-7b841654-5d7c-4b31-9d69-3dd5e7e50db5" xr:uid="{00000000-0004-0000-0300-00001A000000}"/>
    <hyperlink ref="I35" r:id="rId28" xr:uid="{00000000-0004-0000-0300-00001B000000}"/>
    <hyperlink ref="I58" r:id="rId29" location="AGGR-09296125-8d1b-44ed-8cf7-bf1a6339f925" xr:uid="{00000000-0004-0000-0300-00001C000000}"/>
    <hyperlink ref="I26" r:id="rId30" location="AGGR-32c0ade5-db80-4c77-9bff-61e6bfa881d9" xr:uid="{00000000-0004-0000-0300-00001D000000}"/>
    <hyperlink ref="AJ26" r:id="rId31" location="AGGR-c417098c-43b1-4aaf-b4c1-1cf23dca47c7" display="no limit (But limits for total salt concentration)" xr:uid="{00000000-0004-0000-0300-00001E000000}"/>
    <hyperlink ref="E22" r:id="rId32" location="L-19b41b49-7a6f-42d4-b32c-5c0137c6e552" xr:uid="{00000000-0004-0000-0300-00001F000000}"/>
    <hyperlink ref="I22" r:id="rId33" location="AGGR-0559ceda-c082-4ac3-8c08-e719d8d2fd1e" xr:uid="{00000000-0004-0000-0300-000020000000}"/>
    <hyperlink ref="AQ22" r:id="rId34" xr:uid="{00000000-0004-0000-0300-000021000000}"/>
    <hyperlink ref="E33" r:id="rId35" location="L-cbec98da-4735-422f-b3a3-f19f7897b4e6" xr:uid="{00000000-0004-0000-0300-000022000000}"/>
    <hyperlink ref="I33" r:id="rId36" location="AGGR-0ea58d3a-a6da-4df3-a0f1-a34bbb5472c1" display="1.55" xr:uid="{00000000-0004-0000-0300-000023000000}"/>
    <hyperlink ref="I36" r:id="rId37" xr:uid="{00000000-0004-0000-0300-000024000000}"/>
    <hyperlink ref="I20" r:id="rId38" location="AGGR-f40b4404-734c-4af8-9ec3-9b90347a4086" xr:uid="{00000000-0004-0000-0300-000025000000}"/>
    <hyperlink ref="AJ20" r:id="rId39" location="AGGR-53ddf848-e431-4f00-b7ca-3a1fb5118771" display="0,127" xr:uid="{00000000-0004-0000-0300-000026000000}"/>
    <hyperlink ref="AQ219" r:id="rId40" xr:uid="{00000000-0004-0000-0300-000027000000}"/>
    <hyperlink ref="AS345" r:id="rId41" xr:uid="{00000000-0004-0000-0300-000028000000}"/>
    <hyperlink ref="AQ31" r:id="rId42" xr:uid="{00000000-0004-0000-0300-000029000000}"/>
    <hyperlink ref="AQ32" r:id="rId43" xr:uid="{00000000-0004-0000-0300-00002A000000}"/>
    <hyperlink ref="A317" r:id="rId44" xr:uid="{00000000-0004-0000-0300-00002B000000}"/>
    <hyperlink ref="AQ356" r:id="rId45" location="L-99b1eb7d-7071-419b-b999-b6b6e431644d" xr:uid="{00000000-0004-0000-0300-00002C000000}"/>
    <hyperlink ref="AQ358" r:id="rId46" location="L-99b1eb7d-7071-419b-b999-b6b6e431644d" xr:uid="{00000000-0004-0000-0300-00002D000000}"/>
    <hyperlink ref="AQ69" r:id="rId47" xr:uid="{00000000-0004-0000-0300-00002E000000}"/>
    <hyperlink ref="AQ38" r:id="rId48" xr:uid="{00000000-0004-0000-0300-00002F000000}"/>
    <hyperlink ref="AQ44" r:id="rId49" location="L-e19d4d9a-e7c6-4b3a-9097-c1e40552a670" xr:uid="{00000000-0004-0000-0300-000030000000}"/>
    <hyperlink ref="AQ42" r:id="rId50" display="regisztráció NIKKEL és MANGÁN/CINK tartalom fontos" xr:uid="{00000000-0004-0000-0300-000031000000}"/>
    <hyperlink ref="AQ46" r:id="rId51" location="L-b5ee0cb6-9ecd-4bff-ba1f-cd9c19630254" xr:uid="{00000000-0004-0000-0300-000032000000}"/>
    <hyperlink ref="AQ49" r:id="rId52" xr:uid="{00000000-0004-0000-0300-000033000000}"/>
    <hyperlink ref="AQ41" r:id="rId53" display="CLP01 a regisztrációval egyező" xr:uid="{00000000-0004-0000-0300-000034000000}"/>
    <hyperlink ref="AR344" r:id="rId54" xr:uid="{00000000-0004-0000-0300-000035000000}"/>
    <hyperlink ref="AQ50" r:id="rId55" xr:uid="{00000000-0004-0000-0300-000036000000}"/>
    <hyperlink ref="AQ34" r:id="rId56" xr:uid="{00000000-0004-0000-0300-000037000000}"/>
    <hyperlink ref="AQ23" r:id="rId57" xr:uid="{00000000-0004-0000-0300-000038000000}"/>
    <hyperlink ref="AQ40" r:id="rId58" xr:uid="{00000000-0004-0000-0300-000039000000}"/>
    <hyperlink ref="AQ53" r:id="rId59" xr:uid="{00000000-0004-0000-0300-00003A000000}"/>
    <hyperlink ref="AQ54" r:id="rId60" xr:uid="{00000000-0004-0000-0300-00003B000000}"/>
    <hyperlink ref="AQ47" r:id="rId61" display="CLP  regisztrációval egyező" xr:uid="{00000000-0004-0000-0300-00003C000000}"/>
    <hyperlink ref="AQ51" r:id="rId62" location="L-421a865a-e574-4973-8c21-5de9d35ba378" xr:uid="{00000000-0004-0000-0300-00003D000000}"/>
    <hyperlink ref="AQ56" r:id="rId63" xr:uid="{00000000-0004-0000-0300-00003E000000}"/>
    <hyperlink ref="AQ52" r:id="rId64" xr:uid="{00000000-0004-0000-0300-00003F000000}"/>
    <hyperlink ref="AQ115" r:id="rId65" display="CLP, de én hozzáadtam az Asp. 1-et, mert azt biztos" xr:uid="{00000000-0004-0000-0300-000040000000}"/>
    <hyperlink ref="AQ24" r:id="rId66" xr:uid="{00000000-0004-0000-0300-000041000000}"/>
    <hyperlink ref="AQ11" r:id="rId67" display="regisztráció a harmonizálttal meegyező" xr:uid="{00000000-0004-0000-0300-000042000000}"/>
    <hyperlink ref="AQ25" r:id="rId68" xr:uid="{00000000-0004-0000-0300-000043000000}"/>
    <hyperlink ref="AP408" r:id="rId69" location="L-2ba8acd4-fffa-455a-b2f5-6d5a4ade9a13" display="regisztráció hozzávéve a Chronic 1" xr:uid="{00000000-0004-0000-0300-000044000000}"/>
    <hyperlink ref="AQ376" r:id="rId70" location="L-d566d4f9-d7e9-4798-98b3-2e47f5d27f3b" xr:uid="{00000000-0004-0000-0300-000045000000}"/>
    <hyperlink ref="AQ314" r:id="rId71" location="L-da731146-030f-4374-a27b-bf40eb304b99" display="a regisztráció szigorúbb, mint a harmonizált" xr:uid="{00000000-0004-0000-0300-000046000000}"/>
    <hyperlink ref="AQ315" r:id="rId72" location="L-01dd6fba-9501-4e36-b275-44eec8eb9f75" xr:uid="{00000000-0004-0000-0300-000047000000}"/>
    <hyperlink ref="AQ57" r:id="rId73" location="L-2f90efb3-def6-4952-9cac-db845cdb7e9a" display="harmonizált" xr:uid="{00000000-0004-0000-0300-000048000000}"/>
    <hyperlink ref="AQ15" r:id="rId74" xr:uid="{00000000-0004-0000-0300-000049000000}"/>
    <hyperlink ref="AQ16" r:id="rId75" xr:uid="{00000000-0004-0000-0300-00004A000000}"/>
    <hyperlink ref="AQ17" r:id="rId76" xr:uid="{00000000-0004-0000-0300-00004B000000}"/>
    <hyperlink ref="AQ522" r:id="rId77" xr:uid="{00000000-0004-0000-0300-00004C000000}"/>
    <hyperlink ref="AQ20" r:id="rId78" display="regisztráció" xr:uid="{00000000-0004-0000-0300-00004D000000}"/>
    <hyperlink ref="AQ37" r:id="rId79" display="regisztrációban a vizes oldat érzékenyítő, a szilárd nem" xr:uid="{00000000-0004-0000-0300-00004E000000}"/>
    <hyperlink ref="AQ58" r:id="rId80" display="CLP00, de 2015 februárban beadták a Repr. 1B javaslatot. A regisztrációban Skin Corr. 1C és a két M tényező jött hozzá" xr:uid="{00000000-0004-0000-0300-00004F000000}"/>
    <hyperlink ref="AQ65" r:id="rId81" xr:uid="{00000000-0004-0000-0300-000050000000}"/>
    <hyperlink ref="AQ35" r:id="rId82" xr:uid="{00000000-0004-0000-0300-000051000000}"/>
    <hyperlink ref="AQ27" r:id="rId83" xr:uid="{00000000-0004-0000-0300-000052000000}"/>
    <hyperlink ref="AQ3" r:id="rId84" xr:uid="{00000000-0004-0000-0300-000053000000}"/>
    <hyperlink ref="AQ6" r:id="rId85" xr:uid="{00000000-0004-0000-0300-000054000000}"/>
    <hyperlink ref="AQ4" r:id="rId86" xr:uid="{00000000-0004-0000-0300-000055000000}"/>
    <hyperlink ref="AQ7" r:id="rId87" display="a regisztráció kiveszi a harmonizáltból az Aquatic Acute 1-et" xr:uid="{00000000-0004-0000-0300-000056000000}"/>
    <hyperlink ref="AQ8" r:id="rId88" xr:uid="{00000000-0004-0000-0300-000057000000}"/>
    <hyperlink ref="AQ9" r:id="rId89" xr:uid="{00000000-0004-0000-0300-000058000000}"/>
    <hyperlink ref="AQ10" r:id="rId90" xr:uid="{00000000-0004-0000-0300-000059000000}"/>
    <hyperlink ref="AQ12" r:id="rId91" xr:uid="{00000000-0004-0000-0300-00005A000000}"/>
    <hyperlink ref="AQ13" r:id="rId92" xr:uid="{00000000-0004-0000-0300-00005B000000}"/>
    <hyperlink ref="AQ14" r:id="rId93" display="regisztráció, de ha szennyezett, akkor új végpontok jönnek be" xr:uid="{00000000-0004-0000-0300-00005C000000}"/>
    <hyperlink ref="AQ19" r:id="rId94" xr:uid="{00000000-0004-0000-0300-00005D000000}"/>
    <hyperlink ref="AQ21" r:id="rId95" xr:uid="{00000000-0004-0000-0300-00005E000000}"/>
    <hyperlink ref="AQ26" r:id="rId96" xr:uid="{00000000-0004-0000-0300-00005F000000}"/>
    <hyperlink ref="I27" r:id="rId97" display="http://echa.europa.eu/hu/registration-dossier/-/registered-dossier/16162/7/1" xr:uid="{00000000-0004-0000-0300-000060000000}"/>
    <hyperlink ref="AQ28" r:id="rId98" xr:uid="{00000000-0004-0000-0300-000061000000}"/>
    <hyperlink ref="AQ29" r:id="rId99" xr:uid="{00000000-0004-0000-0300-000062000000}"/>
    <hyperlink ref="AQ30" r:id="rId100" xr:uid="{00000000-0004-0000-0300-000063000000}"/>
    <hyperlink ref="I30" r:id="rId101" display="http://echa.europa.eu/hu/registration-dossier/-/registered-dossier/14890" xr:uid="{00000000-0004-0000-0300-000064000000}"/>
    <hyperlink ref="AQ33" r:id="rId102" display="A regisztrációban hozzáadják a STOT-ot és a Met. Corr. Egy 2015 februári javaslatban az M faktorokat tízszeresére emelnék a regisztrációhoz képest. Ezt adtam meg." xr:uid="{00000000-0004-0000-0300-000065000000}"/>
    <hyperlink ref="AQ36" r:id="rId103" xr:uid="{00000000-0004-0000-0300-000066000000}"/>
    <hyperlink ref="AJ37" r:id="rId104" display="http://echa.europa.eu/hu/registration-dossier/-/registered-dossier/15539/6/1" xr:uid="{00000000-0004-0000-0300-000067000000}"/>
    <hyperlink ref="I37" r:id="rId105" display="http://echa.europa.eu/hu/registration-dossier/-/registered-dossier/15539/7/1" xr:uid="{00000000-0004-0000-0300-000068000000}"/>
    <hyperlink ref="AJ38" r:id="rId106" xr:uid="{00000000-0004-0000-0300-000069000000}"/>
    <hyperlink ref="AQ39" r:id="rId107" xr:uid="{00000000-0004-0000-0300-00006A000000}"/>
    <hyperlink ref="AJ39" r:id="rId108" display="0,0078" xr:uid="{00000000-0004-0000-0300-00006B000000}"/>
    <hyperlink ref="I41" r:id="rId109" display="http://echa.europa.eu/hu/registration-dossier/-/registered-dossier/15304/7/1" xr:uid="{00000000-0004-0000-0300-00006C000000}"/>
    <hyperlink ref="AQ43" r:id="rId110" xr:uid="{00000000-0004-0000-0300-00006D000000}"/>
    <hyperlink ref="AQ45" r:id="rId111" location="L-b5ee0cb6-9ecd-4bff-ba1f-cd9c19630254" xr:uid="{00000000-0004-0000-0300-00006E000000}"/>
    <hyperlink ref="AQ48" r:id="rId112" display="http://echa.europa.eu/registration-dossier/-/registered-dossier/15179/2/1" xr:uid="{00000000-0004-0000-0300-00006F000000}"/>
    <hyperlink ref="AR51" r:id="rId113" xr:uid="{00000000-0004-0000-0300-000070000000}"/>
    <hyperlink ref="AJ52" r:id="rId114" xr:uid="{00000000-0004-0000-0300-000071000000}"/>
    <hyperlink ref="AQ55" r:id="rId115" xr:uid="{00000000-0004-0000-0300-000072000000}"/>
    <hyperlink ref="AQ60" r:id="rId116" xr:uid="{00000000-0004-0000-0300-000073000000}"/>
    <hyperlink ref="AQ61" r:id="rId117" xr:uid="{00000000-0004-0000-0300-000074000000}"/>
    <hyperlink ref="AQ63" r:id="rId118" xr:uid="{00000000-0004-0000-0300-000075000000}"/>
    <hyperlink ref="AQ64" r:id="rId119" xr:uid="{00000000-0004-0000-0300-000076000000}"/>
    <hyperlink ref="AQ66" r:id="rId120" xr:uid="{00000000-0004-0000-0300-000077000000}"/>
    <hyperlink ref="AQ67" r:id="rId121" xr:uid="{00000000-0004-0000-0300-000078000000}"/>
    <hyperlink ref="AQ68" r:id="rId122" xr:uid="{00000000-0004-0000-0300-000079000000}"/>
    <hyperlink ref="AQ70" r:id="rId123" xr:uid="{00000000-0004-0000-0300-00007A000000}"/>
    <hyperlink ref="AQ71" r:id="rId124" xr:uid="{00000000-0004-0000-0300-00007B000000}"/>
    <hyperlink ref="AQ72" r:id="rId125" xr:uid="{00000000-0004-0000-0300-00007C000000}"/>
    <hyperlink ref="AQ73" r:id="rId126" xr:uid="{00000000-0004-0000-0300-00007D000000}"/>
    <hyperlink ref="AQ74" r:id="rId127" xr:uid="{00000000-0004-0000-0300-00007E000000}"/>
    <hyperlink ref="AQ75" r:id="rId128" xr:uid="{00000000-0004-0000-0300-00007F000000}"/>
    <hyperlink ref="AQ76" r:id="rId129" xr:uid="{00000000-0004-0000-0300-000080000000}"/>
    <hyperlink ref="AQ77" r:id="rId130" xr:uid="{00000000-0004-0000-0300-000081000000}"/>
    <hyperlink ref="AQ78" r:id="rId131" xr:uid="{00000000-0004-0000-0300-000082000000}"/>
    <hyperlink ref="AQ79" r:id="rId132" xr:uid="{00000000-0004-0000-0300-000083000000}"/>
    <hyperlink ref="AQ80" r:id="rId133" xr:uid="{00000000-0004-0000-0300-000084000000}"/>
    <hyperlink ref="AQ81" r:id="rId134" xr:uid="{00000000-0004-0000-0300-000085000000}"/>
    <hyperlink ref="AQ87" r:id="rId135" xr:uid="{00000000-0004-0000-0300-000086000000}"/>
    <hyperlink ref="AQ89" r:id="rId136" xr:uid="{00000000-0004-0000-0300-000087000000}"/>
    <hyperlink ref="AQ90" r:id="rId137" xr:uid="{00000000-0004-0000-0300-000088000000}"/>
    <hyperlink ref="AQ91" r:id="rId138" xr:uid="{00000000-0004-0000-0300-000089000000}"/>
    <hyperlink ref="AQ92" r:id="rId139" xr:uid="{00000000-0004-0000-0300-00008A000000}"/>
    <hyperlink ref="AQ93" r:id="rId140" xr:uid="{00000000-0004-0000-0300-00008B000000}"/>
    <hyperlink ref="AQ94" r:id="rId141" xr:uid="{00000000-0004-0000-0300-00008C000000}"/>
    <hyperlink ref="AQ95" r:id="rId142" xr:uid="{00000000-0004-0000-0300-00008D000000}"/>
    <hyperlink ref="AQ96" r:id="rId143" xr:uid="{00000000-0004-0000-0300-00008E000000}"/>
    <hyperlink ref="AQ97" r:id="rId144" xr:uid="{00000000-0004-0000-0300-00008F000000}"/>
    <hyperlink ref="AQ98" r:id="rId145" xr:uid="{00000000-0004-0000-0300-000090000000}"/>
    <hyperlink ref="AQ99" r:id="rId146" xr:uid="{00000000-0004-0000-0300-000091000000}"/>
    <hyperlink ref="AQ100" r:id="rId147" xr:uid="{00000000-0004-0000-0300-000092000000}"/>
    <hyperlink ref="AQ103" r:id="rId148" xr:uid="{00000000-0004-0000-0300-000093000000}"/>
    <hyperlink ref="AQ104" r:id="rId149" xr:uid="{00000000-0004-0000-0300-000094000000}"/>
    <hyperlink ref="AQ105" r:id="rId150" xr:uid="{00000000-0004-0000-0300-000095000000}"/>
    <hyperlink ref="AQ108" r:id="rId151" xr:uid="{00000000-0004-0000-0300-000096000000}"/>
    <hyperlink ref="AQ109" r:id="rId152" xr:uid="{00000000-0004-0000-0300-000097000000}"/>
    <hyperlink ref="AQ110" r:id="rId153" xr:uid="{00000000-0004-0000-0300-000098000000}"/>
    <hyperlink ref="AQ111" r:id="rId154" xr:uid="{00000000-0004-0000-0300-000099000000}"/>
    <hyperlink ref="AQ112" r:id="rId155" xr:uid="{00000000-0004-0000-0300-00009A000000}"/>
    <hyperlink ref="AQ113" r:id="rId156" xr:uid="{00000000-0004-0000-0300-00009B000000}"/>
    <hyperlink ref="AQ114" r:id="rId157" xr:uid="{00000000-0004-0000-0300-00009C000000}"/>
    <hyperlink ref="AQ116" r:id="rId158" xr:uid="{00000000-0004-0000-0300-00009D000000}"/>
    <hyperlink ref="AQ117" r:id="rId159" xr:uid="{00000000-0004-0000-0300-00009E000000}"/>
    <hyperlink ref="AQ118" r:id="rId160" xr:uid="{00000000-0004-0000-0300-00009F000000}"/>
    <hyperlink ref="AQ120" r:id="rId161" xr:uid="{00000000-0004-0000-0300-0000A0000000}"/>
    <hyperlink ref="AQ121" r:id="rId162" xr:uid="{00000000-0004-0000-0300-0000A1000000}"/>
    <hyperlink ref="AQ122" r:id="rId163" xr:uid="{00000000-0004-0000-0300-0000A2000000}"/>
    <hyperlink ref="AQ123" r:id="rId164" xr:uid="{00000000-0004-0000-0300-0000A3000000}"/>
    <hyperlink ref="AQ124" r:id="rId165" xr:uid="{00000000-0004-0000-0300-0000A4000000}"/>
    <hyperlink ref="AQ125" r:id="rId166" xr:uid="{00000000-0004-0000-0300-0000A5000000}"/>
    <hyperlink ref="AQ126" r:id="rId167" xr:uid="{00000000-0004-0000-0300-0000A6000000}"/>
    <hyperlink ref="AQ127" r:id="rId168" xr:uid="{00000000-0004-0000-0300-0000A7000000}"/>
    <hyperlink ref="AQ128" r:id="rId169" xr:uid="{00000000-0004-0000-0300-0000A8000000}"/>
    <hyperlink ref="AQ129" r:id="rId170" xr:uid="{00000000-0004-0000-0300-0000A9000000}"/>
    <hyperlink ref="AQ130" r:id="rId171" xr:uid="{00000000-0004-0000-0300-0000AA000000}"/>
    <hyperlink ref="AQ132" r:id="rId172" xr:uid="{00000000-0004-0000-0300-0000AB000000}"/>
    <hyperlink ref="AQ133" r:id="rId173" xr:uid="{00000000-0004-0000-0300-0000AC000000}"/>
    <hyperlink ref="AQ134" r:id="rId174" xr:uid="{00000000-0004-0000-0300-0000AD000000}"/>
    <hyperlink ref="AQ135" r:id="rId175" xr:uid="{00000000-0004-0000-0300-0000AE000000}"/>
    <hyperlink ref="AQ136" r:id="rId176" xr:uid="{00000000-0004-0000-0300-0000AF000000}"/>
    <hyperlink ref="AQ137" r:id="rId177" xr:uid="{00000000-0004-0000-0300-0000B0000000}"/>
    <hyperlink ref="AQ138" r:id="rId178" xr:uid="{00000000-0004-0000-0300-0000B1000000}"/>
    <hyperlink ref="AQ139" r:id="rId179" xr:uid="{00000000-0004-0000-0300-0000B2000000}"/>
    <hyperlink ref="AQ140" r:id="rId180" xr:uid="{00000000-0004-0000-0300-0000B3000000}"/>
    <hyperlink ref="AQ141" r:id="rId181" xr:uid="{00000000-0004-0000-0300-0000B4000000}"/>
    <hyperlink ref="AQ142" r:id="rId182" xr:uid="{00000000-0004-0000-0300-0000B5000000}"/>
    <hyperlink ref="AQ143" r:id="rId183" xr:uid="{00000000-0004-0000-0300-0000B6000000}"/>
    <hyperlink ref="AQ144" r:id="rId184" xr:uid="{00000000-0004-0000-0300-0000B7000000}"/>
    <hyperlink ref="AQ145" r:id="rId185" xr:uid="{00000000-0004-0000-0300-0000B8000000}"/>
    <hyperlink ref="AQ146" r:id="rId186" display="CLP0 plusz a regiszráló STOT RE 2-je" xr:uid="{00000000-0004-0000-0300-0000B9000000}"/>
    <hyperlink ref="AQ147" r:id="rId187" xr:uid="{00000000-0004-0000-0300-0000BA000000}"/>
    <hyperlink ref="AQ148" r:id="rId188" xr:uid="{00000000-0004-0000-0300-0000BB000000}"/>
    <hyperlink ref="AQ149" r:id="rId189" xr:uid="{00000000-0004-0000-0300-0000BC000000}"/>
    <hyperlink ref="AQ150" r:id="rId190" xr:uid="{00000000-0004-0000-0300-0000BD000000}"/>
    <hyperlink ref="AQ151" r:id="rId191" xr:uid="{00000000-0004-0000-0300-0000BE000000}"/>
    <hyperlink ref="AQ153" r:id="rId192" xr:uid="{00000000-0004-0000-0300-0000BF000000}"/>
    <hyperlink ref="AQ152" r:id="rId193" xr:uid="{00000000-0004-0000-0300-0000C0000000}"/>
    <hyperlink ref="AQ154" r:id="rId194" xr:uid="{00000000-0004-0000-0300-0000C1000000}"/>
    <hyperlink ref="AQ155" r:id="rId195" xr:uid="{00000000-0004-0000-0300-0000C2000000}"/>
    <hyperlink ref="AQ156" r:id="rId196" xr:uid="{00000000-0004-0000-0300-0000C3000000}"/>
    <hyperlink ref="AQ157" r:id="rId197" xr:uid="{00000000-0004-0000-0300-0000C4000000}"/>
    <hyperlink ref="AQ158" r:id="rId198" xr:uid="{00000000-0004-0000-0300-0000C5000000}"/>
    <hyperlink ref="AQ159" r:id="rId199" xr:uid="{00000000-0004-0000-0300-0000C6000000}"/>
    <hyperlink ref="AQ160" r:id="rId200" xr:uid="{00000000-0004-0000-0300-0000C7000000}"/>
    <hyperlink ref="AQ161" r:id="rId201" xr:uid="{00000000-0004-0000-0300-0000C8000000}"/>
    <hyperlink ref="AQ162" r:id="rId202" xr:uid="{00000000-0004-0000-0300-0000C9000000}"/>
    <hyperlink ref="AQ163" r:id="rId203" xr:uid="{00000000-0004-0000-0300-0000CA000000}"/>
    <hyperlink ref="AQ164" r:id="rId204" xr:uid="{00000000-0004-0000-0300-0000CB000000}"/>
    <hyperlink ref="AQ166" r:id="rId205" xr:uid="{00000000-0004-0000-0300-0000CC000000}"/>
    <hyperlink ref="AQ167" r:id="rId206" xr:uid="{00000000-0004-0000-0300-0000CD000000}"/>
    <hyperlink ref="AQ168" r:id="rId207" xr:uid="{00000000-0004-0000-0300-0000CE000000}"/>
    <hyperlink ref="AQ169" r:id="rId208" xr:uid="{00000000-0004-0000-0300-0000D0000000}"/>
    <hyperlink ref="AQ170" r:id="rId209" xr:uid="{00000000-0004-0000-0300-0000D1000000}"/>
    <hyperlink ref="AQ171" r:id="rId210" xr:uid="{00000000-0004-0000-0300-0000D2000000}"/>
    <hyperlink ref="AQ172" r:id="rId211" xr:uid="{00000000-0004-0000-0300-0000D3000000}"/>
    <hyperlink ref="AQ173" r:id="rId212" xr:uid="{00000000-0004-0000-0300-0000D4000000}"/>
    <hyperlink ref="AQ174" r:id="rId213" xr:uid="{00000000-0004-0000-0300-0000D5000000}"/>
    <hyperlink ref="AQ175" r:id="rId214" xr:uid="{00000000-0004-0000-0300-0000D6000000}"/>
    <hyperlink ref="AQ176" r:id="rId215" display="ATP06, látható a bejelentési oldalon" xr:uid="{00000000-0004-0000-0300-0000D7000000}"/>
    <hyperlink ref="AQ177" r:id="rId216" xr:uid="{00000000-0004-0000-0300-0000D8000000}"/>
    <hyperlink ref="AQ178" r:id="rId217" xr:uid="{00000000-0004-0000-0300-0000D9000000}"/>
    <hyperlink ref="AQ179" r:id="rId218" xr:uid="{00000000-0004-0000-0300-0000DA000000}"/>
    <hyperlink ref="AQ180" r:id="rId219" xr:uid="{00000000-0004-0000-0300-0000DB000000}"/>
    <hyperlink ref="AQ181" r:id="rId220" xr:uid="{00000000-0004-0000-0300-0000DC000000}"/>
    <hyperlink ref="AQ183" r:id="rId221" xr:uid="{00000000-0004-0000-0300-0000DD000000}"/>
    <hyperlink ref="AQ184" r:id="rId222" xr:uid="{00000000-0004-0000-0300-0000DE000000}"/>
    <hyperlink ref="AQ185" r:id="rId223" xr:uid="{00000000-0004-0000-0300-0000DF000000}"/>
    <hyperlink ref="AQ186" r:id="rId224" xr:uid="{00000000-0004-0000-0300-0000E0000000}"/>
    <hyperlink ref="AQ187" r:id="rId225" xr:uid="{00000000-0004-0000-0300-0000E1000000}"/>
    <hyperlink ref="AQ188" r:id="rId226" xr:uid="{00000000-0004-0000-0300-0000E2000000}"/>
    <hyperlink ref="AQ189" r:id="rId227" xr:uid="{00000000-0004-0000-0300-0000E3000000}"/>
    <hyperlink ref="AQ190" r:id="rId228" xr:uid="{00000000-0004-0000-0300-0000E4000000}"/>
    <hyperlink ref="AQ191" r:id="rId229" xr:uid="{00000000-0004-0000-0300-0000E5000000}"/>
    <hyperlink ref="AQ192" r:id="rId230" xr:uid="{00000000-0004-0000-0300-0000E6000000}"/>
    <hyperlink ref="AQ193" r:id="rId231" xr:uid="{00000000-0004-0000-0300-0000E7000000}"/>
    <hyperlink ref="AQ194" r:id="rId232" xr:uid="{00000000-0004-0000-0300-0000E8000000}"/>
    <hyperlink ref="AQ195" r:id="rId233" xr:uid="{00000000-0004-0000-0300-0000E9000000}"/>
    <hyperlink ref="AQ196" r:id="rId234" xr:uid="{00000000-0004-0000-0300-0000EA000000}"/>
    <hyperlink ref="AQ197" r:id="rId235" xr:uid="{00000000-0004-0000-0300-0000EB000000}"/>
    <hyperlink ref="AQ198" r:id="rId236" xr:uid="{00000000-0004-0000-0300-0000EC000000}"/>
    <hyperlink ref="AQ199" r:id="rId237" xr:uid="{00000000-0004-0000-0300-0000ED000000}"/>
    <hyperlink ref="AQ200" r:id="rId238" xr:uid="{00000000-0004-0000-0300-0000EE000000}"/>
    <hyperlink ref="AQ201" r:id="rId239" xr:uid="{00000000-0004-0000-0300-0000EF000000}"/>
    <hyperlink ref="AQ202" r:id="rId240" xr:uid="{00000000-0004-0000-0300-0000F0000000}"/>
    <hyperlink ref="AQ203" r:id="rId241" xr:uid="{00000000-0004-0000-0300-0000F1000000}"/>
    <hyperlink ref="AQ204" r:id="rId242" xr:uid="{00000000-0004-0000-0300-0000F2000000}"/>
    <hyperlink ref="AQ205" r:id="rId243" xr:uid="{00000000-0004-0000-0300-0000F3000000}"/>
    <hyperlink ref="AQ206" r:id="rId244" xr:uid="{00000000-0004-0000-0300-0000F4000000}"/>
    <hyperlink ref="AQ207" r:id="rId245" xr:uid="{00000000-0004-0000-0300-0000F5000000}"/>
    <hyperlink ref="AQ208" r:id="rId246" xr:uid="{00000000-0004-0000-0300-0000F6000000}"/>
    <hyperlink ref="AQ209" r:id="rId247" xr:uid="{00000000-0004-0000-0300-0000F7000000}"/>
    <hyperlink ref="AQ210" r:id="rId248" xr:uid="{00000000-0004-0000-0300-0000F8000000}"/>
    <hyperlink ref="AQ211" r:id="rId249" xr:uid="{00000000-0004-0000-0300-0000F9000000}"/>
    <hyperlink ref="AQ212" r:id="rId250" xr:uid="{00000000-0004-0000-0300-0000FA000000}"/>
    <hyperlink ref="AQ213" r:id="rId251" xr:uid="{00000000-0004-0000-0300-0000FB000000}"/>
    <hyperlink ref="AQ214" r:id="rId252" xr:uid="{00000000-0004-0000-0300-0000FC000000}"/>
    <hyperlink ref="AQ215" r:id="rId253" xr:uid="{00000000-0004-0000-0300-0000FD000000}"/>
    <hyperlink ref="AQ216" r:id="rId254" xr:uid="{00000000-0004-0000-0300-0000FE000000}"/>
    <hyperlink ref="AQ217" r:id="rId255" xr:uid="{00000000-0004-0000-0300-0000FF000000}"/>
    <hyperlink ref="AQ218" r:id="rId256" xr:uid="{00000000-0004-0000-0300-000000010000}"/>
    <hyperlink ref="AQ220" r:id="rId257" xr:uid="{00000000-0004-0000-0300-000001010000}"/>
    <hyperlink ref="AQ221" r:id="rId258" xr:uid="{00000000-0004-0000-0300-000002010000}"/>
    <hyperlink ref="AQ222" r:id="rId259" xr:uid="{00000000-0004-0000-0300-000003010000}"/>
    <hyperlink ref="AQ223" r:id="rId260" xr:uid="{00000000-0004-0000-0300-000004010000}"/>
    <hyperlink ref="AQ224" r:id="rId261" xr:uid="{00000000-0004-0000-0300-000005010000}"/>
    <hyperlink ref="AQ225" r:id="rId262" xr:uid="{00000000-0004-0000-0300-000006010000}"/>
    <hyperlink ref="AQ226" r:id="rId263" xr:uid="{00000000-0004-0000-0300-000007010000}"/>
    <hyperlink ref="AQ227" r:id="rId264" xr:uid="{00000000-0004-0000-0300-000008010000}"/>
    <hyperlink ref="AQ228" r:id="rId265" xr:uid="{00000000-0004-0000-0300-000009010000}"/>
    <hyperlink ref="AQ229" r:id="rId266" xr:uid="{00000000-0004-0000-0300-00000A010000}"/>
    <hyperlink ref="AQ230" r:id="rId267" xr:uid="{00000000-0004-0000-0300-00000B010000}"/>
    <hyperlink ref="AQ231" r:id="rId268" xr:uid="{00000000-0004-0000-0300-00000C010000}"/>
    <hyperlink ref="AQ232" r:id="rId269" xr:uid="{00000000-0004-0000-0300-00000D010000}"/>
    <hyperlink ref="AQ233" r:id="rId270" xr:uid="{00000000-0004-0000-0300-00000E010000}"/>
    <hyperlink ref="AQ234" r:id="rId271" xr:uid="{00000000-0004-0000-0300-00000F010000}"/>
    <hyperlink ref="AQ235" r:id="rId272" xr:uid="{00000000-0004-0000-0300-000010010000}"/>
    <hyperlink ref="AQ236" r:id="rId273" xr:uid="{00000000-0004-0000-0300-000011010000}"/>
    <hyperlink ref="AQ237" r:id="rId274" xr:uid="{00000000-0004-0000-0300-000012010000}"/>
    <hyperlink ref="AQ238" r:id="rId275" xr:uid="{00000000-0004-0000-0300-000013010000}"/>
    <hyperlink ref="AQ239" r:id="rId276" xr:uid="{00000000-0004-0000-0300-000014010000}"/>
    <hyperlink ref="AQ240" r:id="rId277" xr:uid="{00000000-0004-0000-0300-000015010000}"/>
    <hyperlink ref="AQ241" r:id="rId278" xr:uid="{00000000-0004-0000-0300-000016010000}"/>
    <hyperlink ref="AQ242" r:id="rId279" xr:uid="{00000000-0004-0000-0300-000017010000}"/>
    <hyperlink ref="AQ243" r:id="rId280" xr:uid="{00000000-0004-0000-0300-000018010000}"/>
    <hyperlink ref="AQ245" r:id="rId281" xr:uid="{00000000-0004-0000-0300-000019010000}"/>
    <hyperlink ref="AQ244" r:id="rId282" xr:uid="{00000000-0004-0000-0300-00001A010000}"/>
    <hyperlink ref="AQ246" r:id="rId283" xr:uid="{00000000-0004-0000-0300-00001B010000}"/>
    <hyperlink ref="AQ247" r:id="rId284" xr:uid="{00000000-0004-0000-0300-00001C010000}"/>
    <hyperlink ref="AQ248" r:id="rId285" xr:uid="{00000000-0004-0000-0300-00001D010000}"/>
    <hyperlink ref="AQ250" r:id="rId286" xr:uid="{00000000-0004-0000-0300-00001E010000}"/>
    <hyperlink ref="AQ249" r:id="rId287" xr:uid="{00000000-0004-0000-0300-00001F010000}"/>
    <hyperlink ref="AQ251" r:id="rId288" xr:uid="{00000000-0004-0000-0300-000020010000}"/>
    <hyperlink ref="AQ252" r:id="rId289" xr:uid="{00000000-0004-0000-0300-000021010000}"/>
    <hyperlink ref="AQ253" r:id="rId290" xr:uid="{00000000-0004-0000-0300-000022010000}"/>
    <hyperlink ref="AQ254" r:id="rId291" xr:uid="{00000000-0004-0000-0300-000023010000}"/>
    <hyperlink ref="AQ255" r:id="rId292" xr:uid="{00000000-0004-0000-0300-000024010000}"/>
    <hyperlink ref="AQ256" r:id="rId293" xr:uid="{00000000-0004-0000-0300-000025010000}"/>
    <hyperlink ref="AQ257" r:id="rId294" xr:uid="{00000000-0004-0000-0300-000026010000}"/>
    <hyperlink ref="AQ258" r:id="rId295" xr:uid="{00000000-0004-0000-0300-000027010000}"/>
    <hyperlink ref="AQ259" r:id="rId296" xr:uid="{00000000-0004-0000-0300-000028010000}"/>
    <hyperlink ref="AQ260" r:id="rId297" xr:uid="{00000000-0004-0000-0300-000029010000}"/>
    <hyperlink ref="AQ261" r:id="rId298" xr:uid="{00000000-0004-0000-0300-00002A010000}"/>
    <hyperlink ref="AQ262" r:id="rId299" xr:uid="{00000000-0004-0000-0300-00002B010000}"/>
    <hyperlink ref="AQ263" r:id="rId300" xr:uid="{00000000-0004-0000-0300-00002C010000}"/>
    <hyperlink ref="AQ264" r:id="rId301" xr:uid="{00000000-0004-0000-0300-00002D010000}"/>
    <hyperlink ref="AQ265" r:id="rId302" xr:uid="{00000000-0004-0000-0300-00002E010000}"/>
    <hyperlink ref="AQ267" r:id="rId303" xr:uid="{00000000-0004-0000-0300-00002F010000}"/>
    <hyperlink ref="AQ266" r:id="rId304" xr:uid="{00000000-0004-0000-0300-000030010000}"/>
    <hyperlink ref="AQ268" r:id="rId305" xr:uid="{00000000-0004-0000-0300-000031010000}"/>
    <hyperlink ref="AQ269" r:id="rId306" xr:uid="{00000000-0004-0000-0300-000032010000}"/>
    <hyperlink ref="AQ270" r:id="rId307" xr:uid="{00000000-0004-0000-0300-000033010000}"/>
    <hyperlink ref="AQ271" r:id="rId308" xr:uid="{00000000-0004-0000-0300-000034010000}"/>
    <hyperlink ref="AQ272" r:id="rId309" xr:uid="{00000000-0004-0000-0300-000035010000}"/>
    <hyperlink ref="AQ273" r:id="rId310" xr:uid="{00000000-0004-0000-0300-000036010000}"/>
    <hyperlink ref="AQ274" r:id="rId311" xr:uid="{00000000-0004-0000-0300-000037010000}"/>
    <hyperlink ref="AQ275" r:id="rId312" xr:uid="{00000000-0004-0000-0300-000038010000}"/>
    <hyperlink ref="AQ276" r:id="rId313" xr:uid="{00000000-0004-0000-0300-000039010000}"/>
    <hyperlink ref="AQ277" r:id="rId314" xr:uid="{00000000-0004-0000-0300-00003A010000}"/>
    <hyperlink ref="AQ278" r:id="rId315" xr:uid="{00000000-0004-0000-0300-00003B010000}"/>
    <hyperlink ref="AQ279" r:id="rId316" xr:uid="{00000000-0004-0000-0300-00003C010000}"/>
    <hyperlink ref="AQ280" r:id="rId317" xr:uid="{00000000-0004-0000-0300-00003D010000}"/>
    <hyperlink ref="AQ281" r:id="rId318" xr:uid="{00000000-0004-0000-0300-00003E010000}"/>
    <hyperlink ref="AT282" r:id="rId319" xr:uid="{00000000-0004-0000-0300-00003F010000}"/>
    <hyperlink ref="AQ283" r:id="rId320" xr:uid="{00000000-0004-0000-0300-000040010000}"/>
    <hyperlink ref="AQ282" r:id="rId321" xr:uid="{00000000-0004-0000-0300-000041010000}"/>
    <hyperlink ref="AQ284" r:id="rId322" xr:uid="{00000000-0004-0000-0300-000042010000}"/>
    <hyperlink ref="AQ285" r:id="rId323" xr:uid="{00000000-0004-0000-0300-000043010000}"/>
    <hyperlink ref="AQ286" r:id="rId324" xr:uid="{00000000-0004-0000-0300-000044010000}"/>
    <hyperlink ref="AQ287" r:id="rId325" xr:uid="{00000000-0004-0000-0300-000045010000}"/>
    <hyperlink ref="AQ288" r:id="rId326" xr:uid="{00000000-0004-0000-0300-000046010000}"/>
    <hyperlink ref="AQ289" r:id="rId327" xr:uid="{00000000-0004-0000-0300-000047010000}"/>
    <hyperlink ref="AQ290" r:id="rId328" xr:uid="{00000000-0004-0000-0300-000048010000}"/>
    <hyperlink ref="AQ291" r:id="rId329" xr:uid="{00000000-0004-0000-0300-000049010000}"/>
    <hyperlink ref="AQ292" r:id="rId330" xr:uid="{00000000-0004-0000-0300-00004A010000}"/>
    <hyperlink ref="AQ293" r:id="rId331" xr:uid="{00000000-0004-0000-0300-00004B010000}"/>
    <hyperlink ref="AQ294" r:id="rId332" xr:uid="{00000000-0004-0000-0300-00004C010000}"/>
    <hyperlink ref="AQ295" r:id="rId333" xr:uid="{00000000-0004-0000-0300-00004D010000}"/>
    <hyperlink ref="AQ296" r:id="rId334" xr:uid="{00000000-0004-0000-0300-00004E010000}"/>
    <hyperlink ref="AQ298" r:id="rId335" xr:uid="{00000000-0004-0000-0300-00004F010000}"/>
    <hyperlink ref="AQ299" r:id="rId336" xr:uid="{00000000-0004-0000-0300-000050010000}"/>
    <hyperlink ref="AQ300" r:id="rId337" xr:uid="{00000000-0004-0000-0300-000051010000}"/>
    <hyperlink ref="AQ301" r:id="rId338" xr:uid="{00000000-0004-0000-0300-000052010000}"/>
    <hyperlink ref="AQ302" r:id="rId339" xr:uid="{00000000-0004-0000-0300-000053010000}"/>
    <hyperlink ref="AQ303" r:id="rId340" xr:uid="{00000000-0004-0000-0300-000054010000}"/>
    <hyperlink ref="AQ304" r:id="rId341" xr:uid="{00000000-0004-0000-0300-000055010000}"/>
    <hyperlink ref="AQ305" r:id="rId342" xr:uid="{00000000-0004-0000-0300-000056010000}"/>
    <hyperlink ref="AQ306" r:id="rId343" xr:uid="{00000000-0004-0000-0300-000057010000}"/>
    <hyperlink ref="AQ307" r:id="rId344" xr:uid="{00000000-0004-0000-0300-000058010000}"/>
    <hyperlink ref="AQ308" r:id="rId345" xr:uid="{00000000-0004-0000-0300-000059010000}"/>
    <hyperlink ref="AQ309" r:id="rId346" xr:uid="{00000000-0004-0000-0300-00005A010000}"/>
    <hyperlink ref="AQ310" r:id="rId347" xr:uid="{00000000-0004-0000-0300-00005B010000}"/>
    <hyperlink ref="AQ311" r:id="rId348" xr:uid="{00000000-0004-0000-0300-00005C010000}"/>
    <hyperlink ref="AQ313" r:id="rId349" xr:uid="{00000000-0004-0000-0300-00005D010000}"/>
    <hyperlink ref="AQ312" r:id="rId350" xr:uid="{00000000-0004-0000-0300-00005E010000}"/>
    <hyperlink ref="AQ317" r:id="rId351" xr:uid="{00000000-0004-0000-0300-00005F010000}"/>
    <hyperlink ref="AQ318" r:id="rId352" xr:uid="{00000000-0004-0000-0300-000060010000}"/>
    <hyperlink ref="AQ319" r:id="rId353" xr:uid="{00000000-0004-0000-0300-000061010000}"/>
    <hyperlink ref="AQ320" r:id="rId354" xr:uid="{00000000-0004-0000-0300-000062010000}"/>
    <hyperlink ref="AQ321" r:id="rId355" xr:uid="{00000000-0004-0000-0300-000063010000}"/>
    <hyperlink ref="AQ322" r:id="rId356" xr:uid="{00000000-0004-0000-0300-000064010000}"/>
    <hyperlink ref="AQ326" r:id="rId357" xr:uid="{00000000-0004-0000-0300-000065010000}"/>
    <hyperlink ref="AQ327" r:id="rId358" xr:uid="{00000000-0004-0000-0300-000066010000}"/>
    <hyperlink ref="AQ328" r:id="rId359" xr:uid="{00000000-0004-0000-0300-000067010000}"/>
    <hyperlink ref="AQ331" r:id="rId360" xr:uid="{00000000-0004-0000-0300-000068010000}"/>
    <hyperlink ref="AQ332" r:id="rId361" xr:uid="{00000000-0004-0000-0300-000069010000}"/>
    <hyperlink ref="AQ334" r:id="rId362" xr:uid="{00000000-0004-0000-0300-00006A010000}"/>
    <hyperlink ref="AQ336" r:id="rId363" xr:uid="{00000000-0004-0000-0300-00006B010000}"/>
    <hyperlink ref="AQ407" r:id="rId364" xr:uid="{00000000-0004-0000-0300-00006C010000}"/>
    <hyperlink ref="AQ337" r:id="rId365" xr:uid="{00000000-0004-0000-0300-00006D010000}"/>
    <hyperlink ref="AQ339" r:id="rId366" xr:uid="{00000000-0004-0000-0300-00006E010000}"/>
    <hyperlink ref="AQ338" r:id="rId367" xr:uid="{00000000-0004-0000-0300-00006F010000}"/>
    <hyperlink ref="AQ340" r:id="rId368" xr:uid="{00000000-0004-0000-0300-000070010000}"/>
    <hyperlink ref="AQ343" r:id="rId369" xr:uid="{00000000-0004-0000-0300-000071010000}"/>
    <hyperlink ref="AQ342" r:id="rId370" xr:uid="{00000000-0004-0000-0300-000072010000}"/>
    <hyperlink ref="AQ341" r:id="rId371" xr:uid="{00000000-0004-0000-0300-000073010000}"/>
    <hyperlink ref="AQ344" r:id="rId372" xr:uid="{00000000-0004-0000-0300-000074010000}"/>
    <hyperlink ref="AQ345" r:id="rId373" xr:uid="{00000000-0004-0000-0300-000075010000}"/>
    <hyperlink ref="AQ346" r:id="rId374" xr:uid="{00000000-0004-0000-0300-000076010000}"/>
    <hyperlink ref="AQ347" r:id="rId375" xr:uid="{00000000-0004-0000-0300-000077010000}"/>
    <hyperlink ref="AQ348" r:id="rId376" xr:uid="{00000000-0004-0000-0300-000078010000}"/>
    <hyperlink ref="AQ349" r:id="rId377" xr:uid="{00000000-0004-0000-0300-000079010000}"/>
    <hyperlink ref="AQ350" r:id="rId378" xr:uid="{00000000-0004-0000-0300-00007A010000}"/>
    <hyperlink ref="AQ351" r:id="rId379" xr:uid="{00000000-0004-0000-0300-00007B010000}"/>
    <hyperlink ref="AQ352" r:id="rId380" xr:uid="{00000000-0004-0000-0300-00007C010000}"/>
    <hyperlink ref="AQ353" r:id="rId381" xr:uid="{00000000-0004-0000-0300-00007D010000}"/>
    <hyperlink ref="AQ354" r:id="rId382" xr:uid="{00000000-0004-0000-0300-00007E010000}"/>
    <hyperlink ref="AQ355" r:id="rId383" xr:uid="{00000000-0004-0000-0300-00007F010000}"/>
    <hyperlink ref="AQ357" r:id="rId384" xr:uid="{00000000-0004-0000-0300-000080010000}"/>
    <hyperlink ref="AQ359" r:id="rId385" xr:uid="{00000000-0004-0000-0300-000081010000}"/>
    <hyperlink ref="AQ360" r:id="rId386" xr:uid="{00000000-0004-0000-0300-000082010000}"/>
    <hyperlink ref="AQ361" r:id="rId387" xr:uid="{00000000-0004-0000-0300-000083010000}"/>
    <hyperlink ref="AQ362" r:id="rId388" xr:uid="{00000000-0004-0000-0300-000084010000}"/>
    <hyperlink ref="AQ364" r:id="rId389" xr:uid="{00000000-0004-0000-0300-000085010000}"/>
    <hyperlink ref="AQ365" r:id="rId390" xr:uid="{00000000-0004-0000-0300-000086010000}"/>
    <hyperlink ref="AQ366" r:id="rId391" xr:uid="{00000000-0004-0000-0300-000087010000}"/>
    <hyperlink ref="AQ367" r:id="rId392" xr:uid="{00000000-0004-0000-0300-000088010000}"/>
    <hyperlink ref="AQ368" r:id="rId393" display="CLP, de bőrre és szemre a regisiztráció szigorúbb (1A és 1)" xr:uid="{00000000-0004-0000-0300-000089010000}"/>
    <hyperlink ref="AQ369" r:id="rId394" xr:uid="{00000000-0004-0000-0300-00008A010000}"/>
    <hyperlink ref="AQ370" r:id="rId395" xr:uid="{00000000-0004-0000-0300-00008B010000}"/>
    <hyperlink ref="AQ371" r:id="rId396" xr:uid="{00000000-0004-0000-0300-00008C010000}"/>
    <hyperlink ref="AQ372" r:id="rId397" xr:uid="{00000000-0004-0000-0300-00008D010000}"/>
    <hyperlink ref="AQ373" r:id="rId398" xr:uid="{00000000-0004-0000-0300-00008E010000}"/>
    <hyperlink ref="AQ375" r:id="rId399" xr:uid="{00000000-0004-0000-0300-000090010000}"/>
    <hyperlink ref="AQ377" r:id="rId400" xr:uid="{00000000-0004-0000-0300-000091010000}"/>
    <hyperlink ref="AQ378" r:id="rId401" xr:uid="{00000000-0004-0000-0300-000092010000}"/>
    <hyperlink ref="AQ379" r:id="rId402" xr:uid="{00000000-0004-0000-0300-000093010000}"/>
    <hyperlink ref="AQ380" r:id="rId403" xr:uid="{00000000-0004-0000-0300-000094010000}"/>
    <hyperlink ref="AQ381" r:id="rId404" xr:uid="{00000000-0004-0000-0300-000095010000}"/>
    <hyperlink ref="AQ382" r:id="rId405" xr:uid="{00000000-0004-0000-0300-000096010000}"/>
    <hyperlink ref="AQ383" r:id="rId406" xr:uid="{00000000-0004-0000-0300-000097010000}"/>
    <hyperlink ref="AQ384" r:id="rId407" xr:uid="{00000000-0004-0000-0300-000098010000}"/>
    <hyperlink ref="AQ385" r:id="rId408" xr:uid="{00000000-0004-0000-0300-000099010000}"/>
    <hyperlink ref="AQ386" r:id="rId409" xr:uid="{00000000-0004-0000-0300-00009A010000}"/>
    <hyperlink ref="AQ387" r:id="rId410" xr:uid="{00000000-0004-0000-0300-00009B010000}"/>
    <hyperlink ref="AQ388" r:id="rId411" xr:uid="{00000000-0004-0000-0300-00009C010000}"/>
    <hyperlink ref="AQ389" r:id="rId412" xr:uid="{00000000-0004-0000-0300-00009D010000}"/>
    <hyperlink ref="AQ390" r:id="rId413" xr:uid="{00000000-0004-0000-0300-00009E010000}"/>
    <hyperlink ref="AQ391" r:id="rId414" xr:uid="{00000000-0004-0000-0300-00009F010000}"/>
    <hyperlink ref="AQ392" r:id="rId415" xr:uid="{00000000-0004-0000-0300-0000A0010000}"/>
    <hyperlink ref="AQ393" r:id="rId416" xr:uid="{00000000-0004-0000-0300-0000A1010000}"/>
    <hyperlink ref="AQ394" r:id="rId417" xr:uid="{00000000-0004-0000-0300-0000A2010000}"/>
    <hyperlink ref="AQ396" r:id="rId418" xr:uid="{00000000-0004-0000-0300-0000A3010000}"/>
    <hyperlink ref="AQ397" r:id="rId419" xr:uid="{00000000-0004-0000-0300-0000A4010000}"/>
    <hyperlink ref="AQ398" r:id="rId420" xr:uid="{00000000-0004-0000-0300-0000A5010000}"/>
    <hyperlink ref="AQ399" r:id="rId421" xr:uid="{00000000-0004-0000-0300-0000A6010000}"/>
    <hyperlink ref="AQ408" r:id="rId422" xr:uid="{00000000-0004-0000-0300-0000A7010000}"/>
    <hyperlink ref="AQ409" r:id="rId423" xr:uid="{00000000-0004-0000-0300-0000A8010000}"/>
    <hyperlink ref="AQ410" r:id="rId424" xr:uid="{00000000-0004-0000-0300-0000A9010000}"/>
    <hyperlink ref="AQ411" r:id="rId425" xr:uid="{00000000-0004-0000-0300-0000AA010000}"/>
    <hyperlink ref="AQ412" r:id="rId426" xr:uid="{00000000-0004-0000-0300-0000AB010000}"/>
    <hyperlink ref="AQ413" r:id="rId427" xr:uid="{00000000-0004-0000-0300-0000AC010000}"/>
    <hyperlink ref="AQ414" r:id="rId428" xr:uid="{00000000-0004-0000-0300-0000AD010000}"/>
    <hyperlink ref="AQ415" r:id="rId429" xr:uid="{00000000-0004-0000-0300-0000AE010000}"/>
    <hyperlink ref="AQ416" r:id="rId430" xr:uid="{00000000-0004-0000-0300-0000AF010000}"/>
    <hyperlink ref="AQ417" r:id="rId431" xr:uid="{00000000-0004-0000-0300-0000B0010000}"/>
    <hyperlink ref="AQ418" r:id="rId432" xr:uid="{00000000-0004-0000-0300-0000B1010000}"/>
    <hyperlink ref="AQ419" r:id="rId433" xr:uid="{00000000-0004-0000-0300-0000B2010000}"/>
    <hyperlink ref="AQ420" r:id="rId434" xr:uid="{00000000-0004-0000-0300-0000B3010000}"/>
    <hyperlink ref="AQ421" r:id="rId435" xr:uid="{00000000-0004-0000-0300-0000B4010000}"/>
    <hyperlink ref="AQ422" r:id="rId436" xr:uid="{00000000-0004-0000-0300-0000B5010000}"/>
    <hyperlink ref="AQ423" r:id="rId437" xr:uid="{00000000-0004-0000-0300-0000B6010000}"/>
    <hyperlink ref="AQ424" r:id="rId438" xr:uid="{00000000-0004-0000-0300-0000B7010000}"/>
    <hyperlink ref="AQ425" r:id="rId439" xr:uid="{00000000-0004-0000-0300-0000B8010000}"/>
    <hyperlink ref="AQ427" r:id="rId440" xr:uid="{00000000-0004-0000-0300-0000B9010000}"/>
    <hyperlink ref="AQ428" r:id="rId441" xr:uid="{00000000-0004-0000-0300-0000BA010000}"/>
    <hyperlink ref="AQ429" r:id="rId442" xr:uid="{00000000-0004-0000-0300-0000BB010000}"/>
    <hyperlink ref="AQ430" r:id="rId443" xr:uid="{00000000-0004-0000-0300-0000BC010000}"/>
    <hyperlink ref="AQ431" r:id="rId444" xr:uid="{00000000-0004-0000-0300-0000BD010000}"/>
    <hyperlink ref="AQ432" r:id="rId445" xr:uid="{00000000-0004-0000-0300-0000BE010000}"/>
    <hyperlink ref="AQ433" r:id="rId446" xr:uid="{00000000-0004-0000-0300-0000BF010000}"/>
    <hyperlink ref="AQ434" r:id="rId447" xr:uid="{00000000-0004-0000-0300-0000C0010000}"/>
    <hyperlink ref="AQ435" r:id="rId448" xr:uid="{00000000-0004-0000-0300-0000C1010000}"/>
    <hyperlink ref="AQ436" r:id="rId449" xr:uid="{00000000-0004-0000-0300-0000C2010000}"/>
    <hyperlink ref="AQ437" r:id="rId450" xr:uid="{00000000-0004-0000-0300-0000C3010000}"/>
    <hyperlink ref="AQ438" r:id="rId451" xr:uid="{00000000-0004-0000-0300-0000C4010000}"/>
    <hyperlink ref="AQ439" r:id="rId452" xr:uid="{00000000-0004-0000-0300-0000C5010000}"/>
    <hyperlink ref="AQ440" r:id="rId453" xr:uid="{00000000-0004-0000-0300-0000C6010000}"/>
    <hyperlink ref="AQ441" r:id="rId454" xr:uid="{00000000-0004-0000-0300-0000C7010000}"/>
    <hyperlink ref="AQ442" r:id="rId455" xr:uid="{00000000-0004-0000-0300-0000C8010000}"/>
    <hyperlink ref="AQ443" r:id="rId456" xr:uid="{00000000-0004-0000-0300-0000C9010000}"/>
    <hyperlink ref="AQ444" r:id="rId457" xr:uid="{00000000-0004-0000-0300-0000CA010000}"/>
    <hyperlink ref="AQ445" r:id="rId458" xr:uid="{00000000-0004-0000-0300-0000CB010000}"/>
    <hyperlink ref="AQ446" r:id="rId459" xr:uid="{00000000-0004-0000-0300-0000CC010000}"/>
    <hyperlink ref="AQ447" r:id="rId460" xr:uid="{00000000-0004-0000-0300-0000CD010000}"/>
    <hyperlink ref="AQ448" r:id="rId461" xr:uid="{00000000-0004-0000-0300-0000CE010000}"/>
    <hyperlink ref="AQ449" r:id="rId462" xr:uid="{00000000-0004-0000-0300-0000CF010000}"/>
    <hyperlink ref="AQ450" r:id="rId463" xr:uid="{00000000-0004-0000-0300-0000D0010000}"/>
    <hyperlink ref="AQ451" r:id="rId464" xr:uid="{00000000-0004-0000-0300-0000D1010000}"/>
    <hyperlink ref="AQ452" r:id="rId465" xr:uid="{00000000-0004-0000-0300-0000D2010000}"/>
    <hyperlink ref="AQ453" r:id="rId466" xr:uid="{00000000-0004-0000-0300-0000D3010000}"/>
    <hyperlink ref="AQ454" r:id="rId467" xr:uid="{00000000-0004-0000-0300-0000D4010000}"/>
    <hyperlink ref="AQ455" r:id="rId468" xr:uid="{00000000-0004-0000-0300-0000D5010000}"/>
    <hyperlink ref="AQ456" r:id="rId469" xr:uid="{00000000-0004-0000-0300-0000D6010000}"/>
    <hyperlink ref="AQ457" r:id="rId470" xr:uid="{00000000-0004-0000-0300-0000D7010000}"/>
    <hyperlink ref="AQ458" r:id="rId471" xr:uid="{00000000-0004-0000-0300-0000D8010000}"/>
    <hyperlink ref="AQ459" r:id="rId472" xr:uid="{00000000-0004-0000-0300-0000D9010000}"/>
    <hyperlink ref="AQ460" r:id="rId473" xr:uid="{00000000-0004-0000-0300-0000DA010000}"/>
    <hyperlink ref="AQ461" r:id="rId474" xr:uid="{00000000-0004-0000-0300-0000DB010000}"/>
    <hyperlink ref="AQ462" r:id="rId475" xr:uid="{00000000-0004-0000-0300-0000DC010000}"/>
    <hyperlink ref="AQ463" r:id="rId476" xr:uid="{00000000-0004-0000-0300-0000DD010000}"/>
    <hyperlink ref="AQ464" r:id="rId477" xr:uid="{00000000-0004-0000-0300-0000DE010000}"/>
    <hyperlink ref="AQ465" r:id="rId478" xr:uid="{00000000-0004-0000-0300-0000DF010000}"/>
    <hyperlink ref="AQ466" r:id="rId479" xr:uid="{00000000-0004-0000-0300-0000E0010000}"/>
    <hyperlink ref="AQ467" r:id="rId480" xr:uid="{00000000-0004-0000-0300-0000E1010000}"/>
    <hyperlink ref="AQ468" r:id="rId481" xr:uid="{00000000-0004-0000-0300-0000E2010000}"/>
    <hyperlink ref="AQ469" r:id="rId482" xr:uid="{00000000-0004-0000-0300-0000E3010000}"/>
    <hyperlink ref="AQ470" r:id="rId483" xr:uid="{00000000-0004-0000-0300-0000E4010000}"/>
    <hyperlink ref="AQ471" r:id="rId484" xr:uid="{00000000-0004-0000-0300-0000E5010000}"/>
    <hyperlink ref="AQ472" r:id="rId485" xr:uid="{00000000-0004-0000-0300-0000E6010000}"/>
    <hyperlink ref="AQ473" r:id="rId486" xr:uid="{00000000-0004-0000-0300-0000E7010000}"/>
    <hyperlink ref="AQ474" r:id="rId487" xr:uid="{00000000-0004-0000-0300-0000E8010000}"/>
    <hyperlink ref="AQ475" r:id="rId488" xr:uid="{00000000-0004-0000-0300-0000E9010000}"/>
    <hyperlink ref="AQ476" r:id="rId489" xr:uid="{00000000-0004-0000-0300-0000EA010000}"/>
    <hyperlink ref="AQ477" r:id="rId490" xr:uid="{00000000-0004-0000-0300-0000EB010000}"/>
    <hyperlink ref="AQ478" r:id="rId491" xr:uid="{00000000-0004-0000-0300-0000EC010000}"/>
    <hyperlink ref="AQ479" r:id="rId492" xr:uid="{00000000-0004-0000-0300-0000ED010000}"/>
    <hyperlink ref="AQ482" r:id="rId493" xr:uid="{00000000-0004-0000-0300-0000EE010000}"/>
    <hyperlink ref="AQ484" r:id="rId494" xr:uid="{00000000-0004-0000-0300-0000EF010000}"/>
    <hyperlink ref="AQ483" r:id="rId495" xr:uid="{00000000-0004-0000-0300-0000F0010000}"/>
    <hyperlink ref="AQ485" r:id="rId496" xr:uid="{00000000-0004-0000-0300-0000F1010000}"/>
    <hyperlink ref="AQ486" r:id="rId497" xr:uid="{00000000-0004-0000-0300-0000F2010000}"/>
    <hyperlink ref="AQ487" r:id="rId498" xr:uid="{00000000-0004-0000-0300-0000F3010000}"/>
    <hyperlink ref="AQ488" r:id="rId499" xr:uid="{00000000-0004-0000-0300-0000F4010000}"/>
    <hyperlink ref="AQ489" r:id="rId500" xr:uid="{00000000-0004-0000-0300-0000F5010000}"/>
    <hyperlink ref="AQ490" r:id="rId501" xr:uid="{00000000-0004-0000-0300-0000F6010000}"/>
    <hyperlink ref="AQ491" r:id="rId502" xr:uid="{00000000-0004-0000-0300-0000F7010000}"/>
    <hyperlink ref="AQ492" r:id="rId503" xr:uid="{00000000-0004-0000-0300-0000F8010000}"/>
    <hyperlink ref="AQ493" r:id="rId504" xr:uid="{00000000-0004-0000-0300-0000F9010000}"/>
    <hyperlink ref="AQ495" r:id="rId505" xr:uid="{00000000-0004-0000-0300-0000FA010000}"/>
    <hyperlink ref="AQ496" r:id="rId506" xr:uid="{00000000-0004-0000-0300-0000FB010000}"/>
    <hyperlink ref="AQ497" r:id="rId507" xr:uid="{00000000-0004-0000-0300-0000FC010000}"/>
    <hyperlink ref="AQ498" r:id="rId508" xr:uid="{00000000-0004-0000-0300-0000FD010000}"/>
    <hyperlink ref="AQ499" r:id="rId509" xr:uid="{00000000-0004-0000-0300-0000FE010000}"/>
    <hyperlink ref="AQ500" r:id="rId510" xr:uid="{00000000-0004-0000-0300-0000FF010000}"/>
    <hyperlink ref="AQ501" r:id="rId511" xr:uid="{00000000-0004-0000-0300-000000020000}"/>
    <hyperlink ref="AQ502" r:id="rId512" xr:uid="{00000000-0004-0000-0300-000001020000}"/>
    <hyperlink ref="AQ503" r:id="rId513" xr:uid="{00000000-0004-0000-0300-000002020000}"/>
    <hyperlink ref="AQ504" r:id="rId514" xr:uid="{00000000-0004-0000-0300-000003020000}"/>
    <hyperlink ref="AQ505" r:id="rId515" xr:uid="{00000000-0004-0000-0300-000004020000}"/>
    <hyperlink ref="AQ506" r:id="rId516" xr:uid="{00000000-0004-0000-0300-000005020000}"/>
    <hyperlink ref="AQ507" r:id="rId517" xr:uid="{00000000-0004-0000-0300-000006020000}"/>
    <hyperlink ref="AQ508" r:id="rId518" xr:uid="{00000000-0004-0000-0300-000007020000}"/>
    <hyperlink ref="AQ509" r:id="rId519" xr:uid="{00000000-0004-0000-0300-000008020000}"/>
    <hyperlink ref="AQ511" r:id="rId520" xr:uid="{00000000-0004-0000-0300-000009020000}"/>
    <hyperlink ref="AQ512" r:id="rId521" xr:uid="{00000000-0004-0000-0300-00000A020000}"/>
    <hyperlink ref="AQ513" r:id="rId522" xr:uid="{00000000-0004-0000-0300-00000B020000}"/>
    <hyperlink ref="AQ514" r:id="rId523" xr:uid="{00000000-0004-0000-0300-00000C020000}"/>
    <hyperlink ref="AQ515" r:id="rId524" xr:uid="{00000000-0004-0000-0300-00000D020000}"/>
    <hyperlink ref="AQ516" r:id="rId525" xr:uid="{00000000-0004-0000-0300-00000E020000}"/>
    <hyperlink ref="AQ517" r:id="rId526" xr:uid="{00000000-0004-0000-0300-00000F020000}"/>
    <hyperlink ref="AQ518" r:id="rId527" display="harminizált a regisztrációval egyező" xr:uid="{00000000-0004-0000-0300-000010020000}"/>
    <hyperlink ref="AQ519" r:id="rId528" xr:uid="{00000000-0004-0000-0300-000011020000}"/>
    <hyperlink ref="AQ520" r:id="rId529" xr:uid="{00000000-0004-0000-0300-000012020000}"/>
    <hyperlink ref="AQ521" r:id="rId530" display="harmonizáált + a regisiztráció a Chronic 3" xr:uid="{00000000-0004-0000-0300-000013020000}"/>
    <hyperlink ref="AQ523" r:id="rId531" xr:uid="{00000000-0004-0000-0300-000014020000}"/>
    <hyperlink ref="AQ524" r:id="rId532" xr:uid="{00000000-0004-0000-0300-000015020000}"/>
    <hyperlink ref="AQ525" r:id="rId533" xr:uid="{00000000-0004-0000-0300-000016020000}"/>
    <hyperlink ref="AQ526" r:id="rId534" xr:uid="{00000000-0004-0000-0300-000017020000}"/>
    <hyperlink ref="AQ527" r:id="rId535" xr:uid="{00000000-0004-0000-0300-000018020000}"/>
    <hyperlink ref="AQ528" r:id="rId536" xr:uid="{00000000-0004-0000-0300-000019020000}"/>
    <hyperlink ref="AQ529" r:id="rId537" xr:uid="{00000000-0004-0000-0300-00001A020000}"/>
    <hyperlink ref="AQ530" r:id="rId538" xr:uid="{00000000-0004-0000-0300-00001B020000}"/>
    <hyperlink ref="AQ531" r:id="rId539" xr:uid="{00000000-0004-0000-0300-00001C020000}"/>
    <hyperlink ref="AQ532" r:id="rId540" xr:uid="{00000000-0004-0000-0300-00001D020000}"/>
    <hyperlink ref="AQ533" r:id="rId541" xr:uid="{00000000-0004-0000-0300-00001E020000}"/>
    <hyperlink ref="AQ534" r:id="rId542" xr:uid="{00000000-0004-0000-0300-00001F020000}"/>
    <hyperlink ref="AQ535" r:id="rId543" xr:uid="{00000000-0004-0000-0300-000020020000}"/>
    <hyperlink ref="AQ536" r:id="rId544" xr:uid="{00000000-0004-0000-0300-000021020000}"/>
    <hyperlink ref="AQ537" r:id="rId545" xr:uid="{00000000-0004-0000-0300-000022020000}"/>
    <hyperlink ref="AQ538" r:id="rId546" xr:uid="{00000000-0004-0000-0300-000023020000}"/>
    <hyperlink ref="AQ539" r:id="rId547" xr:uid="{00000000-0004-0000-0300-000024020000}"/>
    <hyperlink ref="AQ540" r:id="rId548" xr:uid="{00000000-0004-0000-0300-000025020000}"/>
    <hyperlink ref="AQ541" r:id="rId549" xr:uid="{00000000-0004-0000-0300-000026020000}"/>
    <hyperlink ref="AQ542" r:id="rId550" xr:uid="{00000000-0004-0000-0300-000027020000}"/>
    <hyperlink ref="AQ543" r:id="rId551" display="regisiztráció, tervezik, hogy a bőrérzékenyítést is hozzáadják a harmonizálthoz" xr:uid="{00000000-0004-0000-0300-000028020000}"/>
    <hyperlink ref="AQ544" r:id="rId552" xr:uid="{00000000-0004-0000-0300-000029020000}"/>
    <hyperlink ref="AQ545" r:id="rId553" xr:uid="{00000000-0004-0000-0300-00002A020000}"/>
    <hyperlink ref="AQ546" r:id="rId554" xr:uid="{00000000-0004-0000-0300-00002B020000}"/>
    <hyperlink ref="AQ547" r:id="rId555" xr:uid="{00000000-0004-0000-0300-00002C020000}"/>
    <hyperlink ref="AQ548" r:id="rId556" xr:uid="{00000000-0004-0000-0300-00002D020000}"/>
    <hyperlink ref="AQ549" r:id="rId557" xr:uid="{00000000-0004-0000-0300-00002E020000}"/>
    <hyperlink ref="AQ550" r:id="rId558" xr:uid="{00000000-0004-0000-0300-00002F020000}"/>
    <hyperlink ref="AQ551" r:id="rId559" xr:uid="{00000000-0004-0000-0300-000030020000}"/>
    <hyperlink ref="AQ552" r:id="rId560" xr:uid="{00000000-0004-0000-0300-000031020000}"/>
    <hyperlink ref="AQ553" r:id="rId561" xr:uid="{00000000-0004-0000-0300-000032020000}"/>
    <hyperlink ref="AQ562" r:id="rId562" xr:uid="{00000000-0004-0000-0300-000033020000}"/>
    <hyperlink ref="AQ563" r:id="rId563" xr:uid="{00000000-0004-0000-0300-000034020000}"/>
    <hyperlink ref="AQ561" r:id="rId564" xr:uid="{00000000-0004-0000-0300-000035020000}"/>
    <hyperlink ref="AQ556" r:id="rId565" xr:uid="{00000000-0004-0000-0300-000036020000}"/>
    <hyperlink ref="AQ557" r:id="rId566" xr:uid="{00000000-0004-0000-0300-000037020000}"/>
    <hyperlink ref="AQ558" r:id="rId567" xr:uid="{00000000-0004-0000-0300-000038020000}"/>
    <hyperlink ref="AQ494" r:id="rId568" xr:uid="{00000000-0004-0000-0300-000039020000}"/>
    <hyperlink ref="AQ554" r:id="rId569" xr:uid="{00000000-0004-0000-0300-00003A020000}"/>
    <hyperlink ref="AQ107" r:id="rId570" xr:uid="{00000000-0004-0000-0300-00003B020000}"/>
    <hyperlink ref="AQ106" r:id="rId571" xr:uid="{00000000-0004-0000-0300-00003C020000}"/>
    <hyperlink ref="AQ323" r:id="rId572" xr:uid="{00000000-0004-0000-0300-00003D020000}"/>
    <hyperlink ref="A324" r:id="rId573" display="http://www.sigmaaldrich.com/catalog/search?term=19438-60-9&amp;interface=CAS%20No.&amp;N=0&amp;mode=partialmax&amp;lang=hu&amp;region=HU&amp;focus=product" xr:uid="{00000000-0004-0000-0300-00003E020000}"/>
    <hyperlink ref="AQ324" r:id="rId574" xr:uid="{00000000-0004-0000-0300-00003F020000}"/>
    <hyperlink ref="C510" r:id="rId575" display="https://echa.europa.eu/substance-information/-/substanceinfo/100.019.390" xr:uid="{00000000-0004-0000-0300-000040020000}"/>
    <hyperlink ref="AQ510" r:id="rId576" xr:uid="{00000000-0004-0000-0300-000041020000}"/>
    <hyperlink ref="C565" r:id="rId577" display="https://echa.europa.eu/substance-information/-/substanceinfo/100.114.947" xr:uid="{00000000-0004-0000-0300-000042020000}"/>
    <hyperlink ref="AQ565" r:id="rId578" xr:uid="{00000000-0004-0000-0300-000043020000}"/>
    <hyperlink ref="AQ402" r:id="rId579" xr:uid="{00000000-0004-0000-0300-000044020000}"/>
    <hyperlink ref="AQ400" r:id="rId580" xr:uid="{00000000-0004-0000-0300-000045020000}"/>
    <hyperlink ref="AQ404" r:id="rId581" xr:uid="{00000000-0004-0000-0300-000046020000}"/>
    <hyperlink ref="AQ403" r:id="rId582" display="regisztráció" xr:uid="{00000000-0004-0000-0300-000047020000}"/>
    <hyperlink ref="AQ363" r:id="rId583" xr:uid="{00000000-0004-0000-0300-000048020000}"/>
    <hyperlink ref="AQ401" r:id="rId584" xr:uid="{00000000-0004-0000-0300-000049020000}"/>
    <hyperlink ref="AQ88" r:id="rId585" xr:uid="{00000000-0004-0000-0300-00004A020000}"/>
    <hyperlink ref="AQ316" r:id="rId586" xr:uid="{00000000-0004-0000-0300-00004B020000}"/>
    <hyperlink ref="AQ559" r:id="rId587" xr:uid="{00000000-0004-0000-0300-00004C020000}"/>
    <hyperlink ref="AQ405" r:id="rId588" xr:uid="{00000000-0004-0000-0300-00004D020000}"/>
    <hyperlink ref="AQ406" r:id="rId589" xr:uid="{00000000-0004-0000-0300-00004E020000}"/>
    <hyperlink ref="AQ329" r:id="rId590" xr:uid="{00000000-0004-0000-0300-00004F020000}"/>
    <hyperlink ref="AQ330" r:id="rId591" xr:uid="{00000000-0004-0000-0300-000050020000}"/>
    <hyperlink ref="AQ18" r:id="rId592" xr:uid="{00000000-0004-0000-0300-000051020000}"/>
    <hyperlink ref="AQ560" r:id="rId593" xr:uid="{00000000-0004-0000-0300-000052020000}"/>
    <hyperlink ref="AQ566" r:id="rId594" xr:uid="{00000000-0004-0000-0300-000053020000}"/>
    <hyperlink ref="AQ426" r:id="rId595" xr:uid="{00000000-0004-0000-0300-000054020000}"/>
    <hyperlink ref="AQ82" r:id="rId596" xr:uid="{00000000-0004-0000-0300-000055020000}"/>
    <hyperlink ref="C83" r:id="rId597" display="https://echa.europa.eu/substance-information/-/substanceinfo/100.059.139" xr:uid="{00000000-0004-0000-0300-000056020000}"/>
    <hyperlink ref="C84" r:id="rId598" display="https://echa.europa.eu/substance-information/-/substanceinfo/100.015.140" xr:uid="{00000000-0004-0000-0300-000057020000}"/>
    <hyperlink ref="AQ84" r:id="rId599" xr:uid="{00000000-0004-0000-0300-000058020000}"/>
    <hyperlink ref="C86" r:id="rId600" display="https://echa.europa.eu/substance-information/-/substanceinfo/100.007.964" xr:uid="{00000000-0004-0000-0300-000059020000}"/>
    <hyperlink ref="AQ86" r:id="rId601" xr:uid="{00000000-0004-0000-0300-00005A020000}"/>
    <hyperlink ref="C85" r:id="rId602" display="https://echa.europa.eu/substance-information/-/substanceinfo/100.003.462" xr:uid="{00000000-0004-0000-0300-00005B020000}"/>
    <hyperlink ref="AQ85" r:id="rId603" xr:uid="{00000000-0004-0000-0300-00005C020000}"/>
    <hyperlink ref="AQ5" r:id="rId604" xr:uid="{F002D990-ED0F-4500-A6B8-E7C2C7B84D59}"/>
    <hyperlink ref="AQ568" r:id="rId605" xr:uid="{CD73DDAA-8AC1-45A9-8DD9-3D3838344386}"/>
    <hyperlink ref="AQ569" r:id="rId606" xr:uid="{B52E118A-9BB0-4354-BB33-D680E1192E80}"/>
    <hyperlink ref="C570" r:id="rId607" display="https://echa.europa.eu/substance-information/-/substanceinfo/100.100.831" xr:uid="{541105B3-C87C-4262-869D-980DDBCBD67D}"/>
    <hyperlink ref="AQ570" r:id="rId608" xr:uid="{3EB35300-C1BA-4D51-ADE9-01104B6219D4}"/>
    <hyperlink ref="AQ571" r:id="rId609" xr:uid="{F56596C7-798B-4CED-B5E1-52BFCDBF43F4}"/>
    <hyperlink ref="AQ572" r:id="rId610" xr:uid="{D1A717D0-5E25-4E4A-86B7-07AF03CCBC3E}"/>
    <hyperlink ref="C573" r:id="rId611" display="https://echa.europa.eu/substance-information/-/substanceinfo/100.003.891" xr:uid="{C14FFD58-4BA4-44BE-AEAB-8D4D1C3EBE78}"/>
    <hyperlink ref="AQ573" r:id="rId612" xr:uid="{2B15BACA-361A-4B77-8837-59C43B39383E}"/>
    <hyperlink ref="AQ574" r:id="rId613" xr:uid="{ED413462-7887-4F24-B1F4-0147E38C978D}"/>
    <hyperlink ref="AQ575" r:id="rId614" xr:uid="{22148F55-389F-4AAE-9AD5-27624A019845}"/>
    <hyperlink ref="C576" r:id="rId615" display="https://echa.europa.eu/substance-information/-/substanceinfo/100.016.560" xr:uid="{0EDBBFC4-BE4D-4D99-B1F2-1C71975C31DB}"/>
    <hyperlink ref="AQ576" r:id="rId616" xr:uid="{1973765C-7E37-405A-B4F8-273C974E61AE}"/>
    <hyperlink ref="C165" r:id="rId617" display="https://echa.europa.eu/substance-information/-/substanceinfo/100.105.725" xr:uid="{B562F318-89B2-4EC1-8066-BB62584C1BE7}"/>
    <hyperlink ref="AQ165" r:id="rId618" xr:uid="{294A071C-960E-44BD-9B23-B530EC78D0F9}"/>
    <hyperlink ref="AQ182" r:id="rId619" xr:uid="{12EAD599-3F15-4017-BFBD-CB711CA0410D}"/>
    <hyperlink ref="C480" r:id="rId620" display="https://echa.europa.eu/substance-information/-/substanceinfo/100.065.235" xr:uid="{5869AB8F-3A8F-488B-A831-1B2BBDC8ABAB}"/>
    <hyperlink ref="AQ480" r:id="rId621" xr:uid="{317E9E7F-54FC-4C4E-AC73-4D30E6C08AA5}"/>
    <hyperlink ref="C481" r:id="rId622" display="https://echa.europa.eu/substance-information/-/substanceinfo/100.082.430" xr:uid="{6A14A0DF-91CD-45CF-892E-EEDE17E53A85}"/>
    <hyperlink ref="AQ481" r:id="rId623" xr:uid="{C34D19AF-1AA4-40A0-916F-8B2975E2FE42}"/>
    <hyperlink ref="C577" r:id="rId624" display="https://echa.europa.eu/substance-information/-/substanceinfo/100.021.179" xr:uid="{375024E2-27BB-4D74-8AE7-1FDCFA0A17DC}"/>
    <hyperlink ref="AQ577" r:id="rId625" xr:uid="{BC04F61C-B9E0-423E-A5A6-ADBC2A534186}"/>
    <hyperlink ref="AQ579" r:id="rId626" xr:uid="{0ED093DB-7385-4606-83F2-322CEF330070}"/>
    <hyperlink ref="C580" r:id="rId627" display="https://echa.europa.eu/hu/substance-information/-/substanceinfo/100.007.981" xr:uid="{E69D5C6A-1520-4B7F-BF7C-D8CE483CE672}"/>
    <hyperlink ref="AQ580" r:id="rId628" xr:uid="{9BCB0B3C-66B6-48FF-AD7D-7B2D8F223D1D}"/>
    <hyperlink ref="C581" r:id="rId629" display="https://echa.europa.eu/hu/substance-information/-/substanceinfo/100.101.629" xr:uid="{52C24987-6D00-409A-A63F-FAD9691DEA6A}"/>
    <hyperlink ref="AQ581" r:id="rId630" xr:uid="{51E55F10-DDC6-4208-B0C2-000BD23DA2C6}"/>
    <hyperlink ref="C583" r:id="rId631" display="https://echa.europa.eu/hu/substance-information/-/substanceinfo/100.048.319" xr:uid="{84558F6C-842F-4F26-8570-195ECE8008B0}"/>
    <hyperlink ref="AQ583" r:id="rId632" display="regisztáció" xr:uid="{231D3D6D-2554-4ADC-B3BF-2734AAB27AC0}"/>
    <hyperlink ref="C584" r:id="rId633" display="https://echa.europa.eu/hu/substance-information/-/substanceinfo/100.025.488" xr:uid="{2CC169EE-D682-4F6A-97E6-96C81D910826}"/>
    <hyperlink ref="AQ584" r:id="rId634" xr:uid="{29272C15-7209-4219-A91A-1B89C816542B}"/>
    <hyperlink ref="C578" r:id="rId635" display="https://echa.europa.eu/hu/substance-information/-/substanceinfo/100.011.272" xr:uid="{460E3BC5-2B9A-4DA9-A4A6-E64173024BA9}"/>
    <hyperlink ref="C582" r:id="rId636" display="https://echa.europa.eu/hu/substance-information/-/substanceinfo/100.045.698" xr:uid="{5D034973-BFF7-4F93-9238-CC9C8F843A1F}"/>
    <hyperlink ref="AN582" r:id="rId637" display="regisztáció" xr:uid="{F1C72077-025A-4A8A-96CF-65C69A2FA174}"/>
    <hyperlink ref="C585" r:id="rId638" display="https://echa.europa.eu/hu/substance-information/-/substanceinfo/100.003.353" xr:uid="{BB34073F-4879-4CD2-A200-BD4F98554656}"/>
    <hyperlink ref="AQ585" r:id="rId639" xr:uid="{97FB3410-D6D7-4750-A241-C0A1118BAAF3}"/>
    <hyperlink ref="AQ395" r:id="rId640" display="regisztráció" xr:uid="{92B3169F-2614-4F9B-870C-91884C0DDDAC}"/>
    <hyperlink ref="AQ131" r:id="rId641" xr:uid="{59314C10-6BC5-4C75-84E1-E1FCF2C3960D}"/>
    <hyperlink ref="AQ325" r:id="rId642" xr:uid="{FA4B973C-A463-4D93-94CC-E7964C2BD115}"/>
    <hyperlink ref="AQ335" r:id="rId643" xr:uid="{2E8BDA9E-1D83-40C4-879B-7728366C6844}"/>
    <hyperlink ref="AQ578" r:id="rId644" xr:uid="{E04C8FF0-95E9-4001-B0FF-B5B80471A4BB}"/>
    <hyperlink ref="AQ374" r:id="rId645" xr:uid="{749F77B1-36AF-4F6D-8BC1-D1DCA6DE8E6F}"/>
    <hyperlink ref="AQ582" r:id="rId646" display="regisztáció" xr:uid="{F054C6E0-E4A9-40B0-9412-6B815C1982B9}"/>
  </hyperlinks>
  <pageMargins left="0.7" right="0.7" top="0.75" bottom="0.75" header="0.51180555555555496" footer="0.51180555555555496"/>
  <pageSetup paperSize="9" firstPageNumber="0" orientation="portrait" r:id="rId647"/>
  <legacyDrawing r:id="rId64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100"/>
  <sheetViews>
    <sheetView topLeftCell="A46" zoomScale="90" zoomScaleNormal="90" workbookViewId="0">
      <selection activeCell="E13" sqref="E13:E14"/>
    </sheetView>
  </sheetViews>
  <sheetFormatPr defaultRowHeight="15" x14ac:dyDescent="0.25"/>
  <cols>
    <col min="1" max="1" width="10.5703125"/>
    <col min="2" max="2" width="15" style="83"/>
    <col min="3" max="3" width="22.140625" style="83"/>
    <col min="4" max="4" width="10.140625" style="83"/>
    <col min="5" max="5" width="86.140625" style="13"/>
  </cols>
  <sheetData>
    <row r="1" spans="1:5" s="142" customFormat="1" ht="30" x14ac:dyDescent="0.25">
      <c r="A1" s="140" t="s">
        <v>121</v>
      </c>
      <c r="B1" s="140" t="s">
        <v>122</v>
      </c>
      <c r="C1" s="141" t="s">
        <v>123</v>
      </c>
      <c r="D1" s="140" t="s">
        <v>124</v>
      </c>
      <c r="E1" s="141" t="s">
        <v>125</v>
      </c>
    </row>
    <row r="2" spans="1:5" ht="28.35" customHeight="1" x14ac:dyDescent="0.25">
      <c r="A2" s="399" t="s">
        <v>126</v>
      </c>
      <c r="B2" s="143" t="s">
        <v>127</v>
      </c>
      <c r="C2" s="144" t="s">
        <v>128</v>
      </c>
      <c r="D2" s="143" t="s">
        <v>129</v>
      </c>
      <c r="E2" s="145" t="s">
        <v>130</v>
      </c>
    </row>
    <row r="3" spans="1:5" ht="28.35" customHeight="1" x14ac:dyDescent="0.25">
      <c r="A3" s="399"/>
      <c r="B3" s="146" t="s">
        <v>127</v>
      </c>
      <c r="C3" s="146" t="s">
        <v>131</v>
      </c>
      <c r="D3" s="146" t="s">
        <v>132</v>
      </c>
      <c r="E3" s="395" t="s">
        <v>133</v>
      </c>
    </row>
    <row r="4" spans="1:5" ht="28.35" customHeight="1" x14ac:dyDescent="0.25">
      <c r="A4" s="399"/>
      <c r="B4" s="146" t="s">
        <v>127</v>
      </c>
      <c r="C4" s="146" t="s">
        <v>134</v>
      </c>
      <c r="D4" s="146" t="s">
        <v>135</v>
      </c>
      <c r="E4" s="395"/>
    </row>
    <row r="5" spans="1:5" ht="28.35" customHeight="1" x14ac:dyDescent="0.25">
      <c r="A5" s="399"/>
      <c r="B5" s="146" t="s">
        <v>127</v>
      </c>
      <c r="C5" s="146" t="s">
        <v>136</v>
      </c>
      <c r="D5" s="146" t="s">
        <v>137</v>
      </c>
      <c r="E5" s="395"/>
    </row>
    <row r="6" spans="1:5" ht="28.35" customHeight="1" x14ac:dyDescent="0.25">
      <c r="A6" s="399"/>
      <c r="B6" s="146" t="s">
        <v>138</v>
      </c>
      <c r="C6" s="146" t="s">
        <v>139</v>
      </c>
      <c r="D6" s="146" t="s">
        <v>140</v>
      </c>
      <c r="E6" s="147" t="s">
        <v>141</v>
      </c>
    </row>
    <row r="7" spans="1:5" ht="28.35" customHeight="1" x14ac:dyDescent="0.25">
      <c r="A7" s="399"/>
      <c r="B7" s="146" t="s">
        <v>127</v>
      </c>
      <c r="C7" s="146" t="s">
        <v>142</v>
      </c>
      <c r="D7" s="146" t="s">
        <v>143</v>
      </c>
      <c r="E7" s="395" t="s">
        <v>144</v>
      </c>
    </row>
    <row r="8" spans="1:5" ht="28.35" customHeight="1" x14ac:dyDescent="0.25">
      <c r="A8" s="399"/>
      <c r="B8" s="146" t="s">
        <v>127</v>
      </c>
      <c r="C8" s="146" t="s">
        <v>145</v>
      </c>
      <c r="D8" s="146" t="s">
        <v>146</v>
      </c>
      <c r="E8" s="395"/>
    </row>
    <row r="9" spans="1:5" ht="28.35" customHeight="1" x14ac:dyDescent="0.25">
      <c r="A9" s="399"/>
      <c r="B9" s="146" t="s">
        <v>127</v>
      </c>
      <c r="C9" s="146" t="s">
        <v>147</v>
      </c>
      <c r="D9" s="146" t="s">
        <v>143</v>
      </c>
      <c r="E9" s="394" t="s">
        <v>148</v>
      </c>
    </row>
    <row r="10" spans="1:5" ht="28.35" customHeight="1" x14ac:dyDescent="0.25">
      <c r="A10" s="399"/>
      <c r="B10" s="149" t="s">
        <v>127</v>
      </c>
      <c r="C10" s="149" t="s">
        <v>149</v>
      </c>
      <c r="D10" s="149" t="s">
        <v>146</v>
      </c>
      <c r="E10" s="394"/>
    </row>
    <row r="11" spans="1:5" ht="28.35" customHeight="1" x14ac:dyDescent="0.25">
      <c r="A11" s="400" t="s">
        <v>150</v>
      </c>
      <c r="B11" s="146" t="s">
        <v>127</v>
      </c>
      <c r="C11" s="146" t="s">
        <v>151</v>
      </c>
      <c r="D11" s="146" t="s">
        <v>152</v>
      </c>
      <c r="E11" s="147" t="s">
        <v>153</v>
      </c>
    </row>
    <row r="12" spans="1:5" ht="28.35" customHeight="1" x14ac:dyDescent="0.25">
      <c r="A12" s="400"/>
      <c r="B12" s="146" t="s">
        <v>127</v>
      </c>
      <c r="C12" s="146" t="s">
        <v>154</v>
      </c>
      <c r="D12" s="146" t="s">
        <v>155</v>
      </c>
      <c r="E12" s="147" t="s">
        <v>156</v>
      </c>
    </row>
    <row r="13" spans="1:5" ht="28.35" customHeight="1" x14ac:dyDescent="0.25">
      <c r="A13" s="400"/>
      <c r="B13" s="146" t="s">
        <v>127</v>
      </c>
      <c r="C13" s="146" t="s">
        <v>157</v>
      </c>
      <c r="D13" s="146" t="s">
        <v>158</v>
      </c>
      <c r="E13" s="395" t="s">
        <v>159</v>
      </c>
    </row>
    <row r="14" spans="1:5" ht="28.35" customHeight="1" x14ac:dyDescent="0.25">
      <c r="A14" s="400"/>
      <c r="B14" s="146" t="s">
        <v>138</v>
      </c>
      <c r="C14" s="146" t="s">
        <v>160</v>
      </c>
      <c r="D14" s="146" t="s">
        <v>161</v>
      </c>
      <c r="E14" s="395"/>
    </row>
    <row r="15" spans="1:5" ht="28.35" customHeight="1" x14ac:dyDescent="0.25">
      <c r="A15" s="400"/>
      <c r="B15" s="146" t="s">
        <v>127</v>
      </c>
      <c r="C15" s="146" t="s">
        <v>162</v>
      </c>
      <c r="D15" s="146" t="s">
        <v>163</v>
      </c>
      <c r="E15" s="395" t="s">
        <v>164</v>
      </c>
    </row>
    <row r="16" spans="1:5" ht="28.35" customHeight="1" x14ac:dyDescent="0.25">
      <c r="A16" s="400"/>
      <c r="B16" s="146" t="s">
        <v>127</v>
      </c>
      <c r="C16" s="146" t="s">
        <v>165</v>
      </c>
      <c r="D16" s="146" t="s">
        <v>166</v>
      </c>
      <c r="E16" s="395"/>
    </row>
    <row r="17" spans="1:5" ht="28.35" customHeight="1" x14ac:dyDescent="0.25">
      <c r="A17" s="400"/>
      <c r="B17" s="146" t="s">
        <v>138</v>
      </c>
      <c r="C17" s="146" t="s">
        <v>167</v>
      </c>
      <c r="D17" s="146" t="s">
        <v>168</v>
      </c>
      <c r="E17" s="395"/>
    </row>
    <row r="18" spans="1:5" ht="28.35" customHeight="1" x14ac:dyDescent="0.25">
      <c r="A18" s="400"/>
      <c r="B18" s="146" t="s">
        <v>127</v>
      </c>
      <c r="C18" s="146" t="s">
        <v>169</v>
      </c>
      <c r="D18" s="146" t="s">
        <v>170</v>
      </c>
      <c r="E18" s="395" t="s">
        <v>171</v>
      </c>
    </row>
    <row r="19" spans="1:5" ht="28.35" customHeight="1" x14ac:dyDescent="0.25">
      <c r="A19" s="400"/>
      <c r="B19" s="146" t="s">
        <v>138</v>
      </c>
      <c r="C19" s="146" t="s">
        <v>172</v>
      </c>
      <c r="D19" s="146" t="s">
        <v>170</v>
      </c>
      <c r="E19" s="395"/>
    </row>
    <row r="20" spans="1:5" ht="28.35" customHeight="1" x14ac:dyDescent="0.25">
      <c r="A20" s="400"/>
      <c r="B20" s="146" t="s">
        <v>127</v>
      </c>
      <c r="C20" s="146" t="s">
        <v>145</v>
      </c>
      <c r="D20" s="146" t="s">
        <v>146</v>
      </c>
      <c r="E20" s="150" t="s">
        <v>173</v>
      </c>
    </row>
    <row r="21" spans="1:5" ht="28.35" customHeight="1" x14ac:dyDescent="0.25">
      <c r="A21" s="400"/>
      <c r="B21" s="146" t="s">
        <v>127</v>
      </c>
      <c r="C21" s="146" t="s">
        <v>174</v>
      </c>
      <c r="D21" s="146" t="s">
        <v>175</v>
      </c>
      <c r="E21" s="395" t="s">
        <v>176</v>
      </c>
    </row>
    <row r="22" spans="1:5" ht="28.35" customHeight="1" x14ac:dyDescent="0.25">
      <c r="A22" s="400"/>
      <c r="B22" s="146" t="s">
        <v>138</v>
      </c>
      <c r="C22" s="146" t="s">
        <v>177</v>
      </c>
      <c r="D22" s="146" t="s">
        <v>175</v>
      </c>
      <c r="E22" s="395"/>
    </row>
    <row r="23" spans="1:5" ht="28.35" customHeight="1" x14ac:dyDescent="0.25">
      <c r="A23" s="400"/>
      <c r="B23" s="146" t="s">
        <v>127</v>
      </c>
      <c r="C23" s="146" t="s">
        <v>178</v>
      </c>
      <c r="D23" s="146" t="s">
        <v>179</v>
      </c>
      <c r="E23" s="147" t="s">
        <v>180</v>
      </c>
    </row>
    <row r="24" spans="1:5" ht="28.35" customHeight="1" x14ac:dyDescent="0.25">
      <c r="A24" s="400"/>
      <c r="B24" s="146" t="s">
        <v>127</v>
      </c>
      <c r="C24" s="146" t="s">
        <v>181</v>
      </c>
      <c r="D24" s="146" t="s">
        <v>179</v>
      </c>
      <c r="E24" s="147" t="s">
        <v>182</v>
      </c>
    </row>
    <row r="25" spans="1:5" ht="28.35" customHeight="1" x14ac:dyDescent="0.25">
      <c r="A25" s="400"/>
      <c r="B25" s="146" t="s">
        <v>127</v>
      </c>
      <c r="C25" s="146" t="s">
        <v>183</v>
      </c>
      <c r="D25" s="146" t="s">
        <v>184</v>
      </c>
      <c r="E25" s="395" t="s">
        <v>185</v>
      </c>
    </row>
    <row r="26" spans="1:5" ht="28.35" customHeight="1" x14ac:dyDescent="0.25">
      <c r="A26" s="400"/>
      <c r="B26" s="146" t="s">
        <v>138</v>
      </c>
      <c r="C26" s="146" t="s">
        <v>186</v>
      </c>
      <c r="D26" s="146" t="s">
        <v>187</v>
      </c>
      <c r="E26" s="395"/>
    </row>
    <row r="27" spans="1:5" ht="28.35" customHeight="1" x14ac:dyDescent="0.25">
      <c r="A27" s="400"/>
      <c r="B27" s="146" t="s">
        <v>127</v>
      </c>
      <c r="C27" s="146" t="s">
        <v>149</v>
      </c>
      <c r="D27" s="146" t="s">
        <v>146</v>
      </c>
      <c r="E27" s="395" t="s">
        <v>188</v>
      </c>
    </row>
    <row r="28" spans="1:5" ht="28.35" customHeight="1" x14ac:dyDescent="0.25">
      <c r="A28" s="400"/>
      <c r="B28" s="146" t="s">
        <v>127</v>
      </c>
      <c r="C28" s="146" t="s">
        <v>189</v>
      </c>
      <c r="D28" s="146" t="s">
        <v>175</v>
      </c>
      <c r="E28" s="395"/>
    </row>
    <row r="29" spans="1:5" ht="28.35" customHeight="1" x14ac:dyDescent="0.25">
      <c r="A29" s="400"/>
      <c r="B29" s="146" t="s">
        <v>138</v>
      </c>
      <c r="C29" s="146" t="s">
        <v>190</v>
      </c>
      <c r="D29" s="146" t="s">
        <v>175</v>
      </c>
      <c r="E29" s="395"/>
    </row>
    <row r="30" spans="1:5" ht="28.35" customHeight="1" x14ac:dyDescent="0.25">
      <c r="A30" s="400"/>
      <c r="B30" s="146" t="s">
        <v>127</v>
      </c>
      <c r="C30" s="146" t="s">
        <v>191</v>
      </c>
      <c r="D30" s="146" t="s">
        <v>192</v>
      </c>
      <c r="E30" s="395" t="s">
        <v>193</v>
      </c>
    </row>
    <row r="31" spans="1:5" ht="28.35" customHeight="1" x14ac:dyDescent="0.25">
      <c r="A31" s="400"/>
      <c r="B31" s="146" t="s">
        <v>127</v>
      </c>
      <c r="C31" s="146" t="s">
        <v>194</v>
      </c>
      <c r="D31" s="146" t="s">
        <v>195</v>
      </c>
      <c r="E31" s="395"/>
    </row>
    <row r="32" spans="1:5" ht="28.35" customHeight="1" x14ac:dyDescent="0.25">
      <c r="A32" s="400"/>
      <c r="B32" s="146" t="s">
        <v>138</v>
      </c>
      <c r="C32" s="146" t="s">
        <v>196</v>
      </c>
      <c r="D32" s="146" t="s">
        <v>195</v>
      </c>
      <c r="E32" s="147" t="s">
        <v>197</v>
      </c>
    </row>
    <row r="33" spans="1:5" ht="28.35" customHeight="1" x14ac:dyDescent="0.25">
      <c r="A33" s="399" t="s">
        <v>198</v>
      </c>
      <c r="B33" s="143" t="s">
        <v>127</v>
      </c>
      <c r="C33" s="143" t="s">
        <v>199</v>
      </c>
      <c r="D33" s="143" t="s">
        <v>200</v>
      </c>
      <c r="E33" s="145" t="s">
        <v>201</v>
      </c>
    </row>
    <row r="34" spans="1:5" ht="28.35" customHeight="1" x14ac:dyDescent="0.25">
      <c r="A34" s="399"/>
      <c r="B34" s="146" t="s">
        <v>127</v>
      </c>
      <c r="C34" s="146" t="s">
        <v>202</v>
      </c>
      <c r="D34" s="146" t="s">
        <v>203</v>
      </c>
      <c r="E34" s="147" t="s">
        <v>204</v>
      </c>
    </row>
    <row r="35" spans="1:5" ht="28.35" customHeight="1" x14ac:dyDescent="0.25">
      <c r="A35" s="399"/>
      <c r="B35" s="146" t="s">
        <v>127</v>
      </c>
      <c r="C35" s="146" t="s">
        <v>205</v>
      </c>
      <c r="D35" s="146" t="s">
        <v>206</v>
      </c>
      <c r="E35" s="395" t="s">
        <v>207</v>
      </c>
    </row>
    <row r="36" spans="1:5" ht="28.35" customHeight="1" x14ac:dyDescent="0.25">
      <c r="A36" s="399"/>
      <c r="B36" s="146" t="s">
        <v>138</v>
      </c>
      <c r="C36" s="146" t="s">
        <v>208</v>
      </c>
      <c r="D36" s="146" t="s">
        <v>206</v>
      </c>
      <c r="E36" s="395"/>
    </row>
    <row r="37" spans="1:5" ht="28.35" customHeight="1" x14ac:dyDescent="0.25">
      <c r="A37" s="399"/>
      <c r="B37" s="146" t="s">
        <v>127</v>
      </c>
      <c r="C37" s="146" t="s">
        <v>209</v>
      </c>
      <c r="D37" s="146" t="s">
        <v>203</v>
      </c>
      <c r="E37" s="147" t="s">
        <v>204</v>
      </c>
    </row>
    <row r="38" spans="1:5" ht="28.35" customHeight="1" x14ac:dyDescent="0.25">
      <c r="A38" s="399"/>
      <c r="B38" s="146" t="s">
        <v>127</v>
      </c>
      <c r="C38" s="146" t="s">
        <v>210</v>
      </c>
      <c r="D38" s="146" t="s">
        <v>206</v>
      </c>
      <c r="E38" s="394" t="s">
        <v>207</v>
      </c>
    </row>
    <row r="39" spans="1:5" ht="28.35" customHeight="1" x14ac:dyDescent="0.25">
      <c r="A39" s="399"/>
      <c r="B39" s="149" t="s">
        <v>138</v>
      </c>
      <c r="C39" s="149" t="s">
        <v>211</v>
      </c>
      <c r="D39" s="149" t="s">
        <v>206</v>
      </c>
      <c r="E39" s="394"/>
    </row>
    <row r="40" spans="1:5" ht="28.35" customHeight="1" x14ac:dyDescent="0.25">
      <c r="A40" s="403" t="s">
        <v>212</v>
      </c>
      <c r="B40" s="146" t="s">
        <v>138</v>
      </c>
      <c r="C40" s="146" t="s">
        <v>213</v>
      </c>
      <c r="D40" s="146" t="s">
        <v>214</v>
      </c>
      <c r="E40" s="395" t="s">
        <v>215</v>
      </c>
    </row>
    <row r="41" spans="1:5" ht="28.35" customHeight="1" x14ac:dyDescent="0.25">
      <c r="A41" s="403"/>
      <c r="B41" s="146" t="s">
        <v>138</v>
      </c>
      <c r="C41" s="146" t="s">
        <v>216</v>
      </c>
      <c r="D41" s="146" t="s">
        <v>214</v>
      </c>
      <c r="E41" s="395"/>
    </row>
    <row r="42" spans="1:5" ht="28.35" customHeight="1" x14ac:dyDescent="0.25">
      <c r="A42" s="403"/>
      <c r="B42" s="146" t="s">
        <v>138</v>
      </c>
      <c r="C42" s="146" t="s">
        <v>217</v>
      </c>
      <c r="D42" s="146" t="s">
        <v>214</v>
      </c>
      <c r="E42" s="395"/>
    </row>
    <row r="43" spans="1:5" ht="28.35" customHeight="1" x14ac:dyDescent="0.25">
      <c r="A43" s="403"/>
      <c r="B43" s="146" t="s">
        <v>138</v>
      </c>
      <c r="C43" s="146" t="s">
        <v>218</v>
      </c>
      <c r="D43" s="146" t="s">
        <v>219</v>
      </c>
      <c r="E43" s="147" t="s">
        <v>220</v>
      </c>
    </row>
    <row r="44" spans="1:5" ht="28.35" customHeight="1" x14ac:dyDescent="0.25">
      <c r="A44" s="401" t="s">
        <v>221</v>
      </c>
      <c r="B44" s="143" t="s">
        <v>138</v>
      </c>
      <c r="C44" s="143" t="s">
        <v>222</v>
      </c>
      <c r="D44" s="143" t="s">
        <v>223</v>
      </c>
      <c r="E44" s="145" t="s">
        <v>224</v>
      </c>
    </row>
    <row r="45" spans="1:5" ht="28.35" customHeight="1" x14ac:dyDescent="0.25">
      <c r="A45" s="401"/>
      <c r="B45" s="146" t="s">
        <v>127</v>
      </c>
      <c r="C45" s="146" t="s">
        <v>225</v>
      </c>
      <c r="D45" s="146" t="s">
        <v>226</v>
      </c>
      <c r="E45" s="395" t="s">
        <v>227</v>
      </c>
    </row>
    <row r="46" spans="1:5" ht="28.35" customHeight="1" x14ac:dyDescent="0.25">
      <c r="A46" s="401"/>
      <c r="B46" s="146" t="s">
        <v>127</v>
      </c>
      <c r="C46" s="146" t="s">
        <v>228</v>
      </c>
      <c r="D46" s="146" t="s">
        <v>226</v>
      </c>
      <c r="E46" s="395"/>
    </row>
    <row r="47" spans="1:5" ht="28.35" customHeight="1" x14ac:dyDescent="0.25">
      <c r="A47" s="401"/>
      <c r="B47" s="146" t="s">
        <v>127</v>
      </c>
      <c r="C47" s="146" t="s">
        <v>229</v>
      </c>
      <c r="D47" s="146" t="s">
        <v>226</v>
      </c>
      <c r="E47" s="395"/>
    </row>
    <row r="48" spans="1:5" ht="28.35" customHeight="1" x14ac:dyDescent="0.25">
      <c r="A48" s="401"/>
      <c r="B48" s="149" t="s">
        <v>127</v>
      </c>
      <c r="C48" s="149" t="s">
        <v>230</v>
      </c>
      <c r="D48" s="149" t="s">
        <v>231</v>
      </c>
      <c r="E48" s="148" t="s">
        <v>232</v>
      </c>
    </row>
    <row r="49" spans="1:5" ht="28.35" customHeight="1" x14ac:dyDescent="0.25">
      <c r="A49" s="400" t="s">
        <v>233</v>
      </c>
      <c r="B49" s="146" t="s">
        <v>127</v>
      </c>
      <c r="C49" s="146" t="s">
        <v>234</v>
      </c>
      <c r="D49" s="146" t="s">
        <v>235</v>
      </c>
      <c r="E49" s="395" t="s">
        <v>236</v>
      </c>
    </row>
    <row r="50" spans="1:5" ht="28.35" customHeight="1" x14ac:dyDescent="0.25">
      <c r="A50" s="400"/>
      <c r="B50" s="146" t="s">
        <v>127</v>
      </c>
      <c r="C50" s="146" t="s">
        <v>237</v>
      </c>
      <c r="D50" s="146" t="s">
        <v>235</v>
      </c>
      <c r="E50" s="395"/>
    </row>
    <row r="51" spans="1:5" ht="28.35" customHeight="1" x14ac:dyDescent="0.25">
      <c r="A51" s="400"/>
      <c r="B51" s="146" t="s">
        <v>127</v>
      </c>
      <c r="C51" s="146" t="s">
        <v>238</v>
      </c>
      <c r="D51" s="146" t="s">
        <v>239</v>
      </c>
      <c r="E51" s="395"/>
    </row>
    <row r="52" spans="1:5" ht="28.35" customHeight="1" x14ac:dyDescent="0.25">
      <c r="A52" s="400"/>
      <c r="B52" s="146" t="s">
        <v>127</v>
      </c>
      <c r="C52" s="146" t="s">
        <v>240</v>
      </c>
      <c r="D52" s="146" t="s">
        <v>241</v>
      </c>
      <c r="E52" s="395" t="s">
        <v>242</v>
      </c>
    </row>
    <row r="53" spans="1:5" ht="28.35" customHeight="1" x14ac:dyDescent="0.25">
      <c r="A53" s="400"/>
      <c r="B53" s="146" t="s">
        <v>127</v>
      </c>
      <c r="C53" s="146" t="s">
        <v>243</v>
      </c>
      <c r="D53" s="146" t="s">
        <v>244</v>
      </c>
      <c r="E53" s="395"/>
    </row>
    <row r="54" spans="1:5" ht="28.35" customHeight="1" x14ac:dyDescent="0.25">
      <c r="A54" s="400"/>
      <c r="B54" s="146" t="s">
        <v>127</v>
      </c>
      <c r="C54" s="146" t="s">
        <v>245</v>
      </c>
      <c r="D54" s="146" t="s">
        <v>246</v>
      </c>
      <c r="E54" s="147" t="s">
        <v>247</v>
      </c>
    </row>
    <row r="55" spans="1:5" ht="28.35" customHeight="1" x14ac:dyDescent="0.25">
      <c r="A55" s="400"/>
      <c r="B55" s="146" t="s">
        <v>127</v>
      </c>
      <c r="C55" s="146" t="s">
        <v>248</v>
      </c>
      <c r="D55" s="146" t="s">
        <v>249</v>
      </c>
      <c r="E55" s="395" t="s">
        <v>250</v>
      </c>
    </row>
    <row r="56" spans="1:5" ht="28.35" customHeight="1" x14ac:dyDescent="0.25">
      <c r="A56" s="400"/>
      <c r="B56" s="146" t="s">
        <v>127</v>
      </c>
      <c r="C56" s="146" t="s">
        <v>251</v>
      </c>
      <c r="D56" s="146" t="s">
        <v>249</v>
      </c>
      <c r="E56" s="395"/>
    </row>
    <row r="57" spans="1:5" ht="28.35" customHeight="1" x14ac:dyDescent="0.25">
      <c r="A57" s="400"/>
      <c r="B57" s="146" t="s">
        <v>127</v>
      </c>
      <c r="C57" s="146" t="s">
        <v>252</v>
      </c>
      <c r="D57" s="146" t="s">
        <v>253</v>
      </c>
      <c r="E57" s="147" t="s">
        <v>254</v>
      </c>
    </row>
    <row r="58" spans="1:5" ht="28.35" customHeight="1" x14ac:dyDescent="0.25">
      <c r="A58" s="399" t="s">
        <v>255</v>
      </c>
      <c r="B58" s="143" t="s">
        <v>138</v>
      </c>
      <c r="C58" s="143" t="s">
        <v>256</v>
      </c>
      <c r="D58" s="143" t="s">
        <v>257</v>
      </c>
      <c r="E58" s="145" t="s">
        <v>258</v>
      </c>
    </row>
    <row r="59" spans="1:5" ht="28.35" customHeight="1" x14ac:dyDescent="0.25">
      <c r="A59" s="399"/>
      <c r="B59" s="146" t="s">
        <v>138</v>
      </c>
      <c r="C59" s="146" t="s">
        <v>259</v>
      </c>
      <c r="D59" s="146" t="s">
        <v>260</v>
      </c>
      <c r="E59" s="147" t="s">
        <v>261</v>
      </c>
    </row>
    <row r="60" spans="1:5" ht="28.35" customHeight="1" x14ac:dyDescent="0.25">
      <c r="A60" s="399"/>
      <c r="B60" s="146" t="s">
        <v>138</v>
      </c>
      <c r="C60" s="146" t="s">
        <v>262</v>
      </c>
      <c r="D60" s="146" t="s">
        <v>263</v>
      </c>
      <c r="E60" s="147" t="s">
        <v>264</v>
      </c>
    </row>
    <row r="61" spans="1:5" ht="28.35" customHeight="1" x14ac:dyDescent="0.25">
      <c r="A61" s="399"/>
      <c r="B61" s="146" t="s">
        <v>138</v>
      </c>
      <c r="C61" s="146" t="s">
        <v>265</v>
      </c>
      <c r="D61" s="146" t="s">
        <v>266</v>
      </c>
      <c r="E61" s="147" t="s">
        <v>267</v>
      </c>
    </row>
    <row r="62" spans="1:5" ht="28.35" customHeight="1" x14ac:dyDescent="0.25">
      <c r="A62" s="399"/>
      <c r="B62" s="146" t="s">
        <v>138</v>
      </c>
      <c r="C62" s="146" t="s">
        <v>268</v>
      </c>
      <c r="D62" s="146" t="s">
        <v>269</v>
      </c>
      <c r="E62" s="147" t="s">
        <v>270</v>
      </c>
    </row>
    <row r="63" spans="1:5" ht="28.35" customHeight="1" x14ac:dyDescent="0.25">
      <c r="A63" s="399"/>
      <c r="B63" s="146" t="s">
        <v>138</v>
      </c>
      <c r="C63" s="146" t="s">
        <v>271</v>
      </c>
      <c r="D63" s="146" t="s">
        <v>272</v>
      </c>
      <c r="E63" s="147" t="s">
        <v>273</v>
      </c>
    </row>
    <row r="64" spans="1:5" ht="28.35" customHeight="1" x14ac:dyDescent="0.25">
      <c r="A64" s="399"/>
      <c r="B64" s="146" t="s">
        <v>138</v>
      </c>
      <c r="C64" s="146" t="s">
        <v>274</v>
      </c>
      <c r="D64" s="146" t="s">
        <v>275</v>
      </c>
      <c r="E64" s="395" t="s">
        <v>276</v>
      </c>
    </row>
    <row r="65" spans="1:5" ht="28.35" customHeight="1" x14ac:dyDescent="0.25">
      <c r="A65" s="399"/>
      <c r="B65" s="146" t="s">
        <v>138</v>
      </c>
      <c r="C65" s="146" t="s">
        <v>277</v>
      </c>
      <c r="D65" s="146" t="s">
        <v>275</v>
      </c>
      <c r="E65" s="395"/>
    </row>
    <row r="66" spans="1:5" ht="28.35" customHeight="1" x14ac:dyDescent="0.25">
      <c r="A66" s="399"/>
      <c r="B66" s="146" t="s">
        <v>138</v>
      </c>
      <c r="C66" s="146" t="s">
        <v>278</v>
      </c>
      <c r="D66" s="146" t="s">
        <v>279</v>
      </c>
      <c r="E66" s="395"/>
    </row>
    <row r="67" spans="1:5" ht="28.35" customHeight="1" x14ac:dyDescent="0.25">
      <c r="A67" s="399"/>
      <c r="B67" s="149" t="s">
        <v>138</v>
      </c>
      <c r="C67" s="149" t="s">
        <v>280</v>
      </c>
      <c r="D67" s="149" t="s">
        <v>281</v>
      </c>
      <c r="E67" s="148" t="s">
        <v>282</v>
      </c>
    </row>
    <row r="68" spans="1:5" ht="28.35" customHeight="1" x14ac:dyDescent="0.25">
      <c r="A68" s="400" t="s">
        <v>283</v>
      </c>
      <c r="B68" s="146" t="s">
        <v>127</v>
      </c>
      <c r="C68" s="146" t="s">
        <v>284</v>
      </c>
      <c r="D68" s="146" t="s">
        <v>285</v>
      </c>
      <c r="E68" s="147" t="s">
        <v>286</v>
      </c>
    </row>
    <row r="69" spans="1:5" ht="28.35" customHeight="1" x14ac:dyDescent="0.25">
      <c r="A69" s="400"/>
      <c r="B69" s="146" t="s">
        <v>127</v>
      </c>
      <c r="C69" s="146" t="s">
        <v>287</v>
      </c>
      <c r="D69" s="146" t="s">
        <v>288</v>
      </c>
      <c r="E69" s="395" t="s">
        <v>289</v>
      </c>
    </row>
    <row r="70" spans="1:5" ht="28.35" customHeight="1" x14ac:dyDescent="0.25">
      <c r="A70" s="400"/>
      <c r="B70" s="146" t="s">
        <v>138</v>
      </c>
      <c r="C70" s="146" t="s">
        <v>290</v>
      </c>
      <c r="D70" s="146" t="s">
        <v>291</v>
      </c>
      <c r="E70" s="395"/>
    </row>
    <row r="71" spans="1:5" ht="28.35" customHeight="1" x14ac:dyDescent="0.25">
      <c r="A71" s="400"/>
      <c r="B71" s="146" t="s">
        <v>127</v>
      </c>
      <c r="C71" s="146" t="s">
        <v>292</v>
      </c>
      <c r="D71" s="146" t="s">
        <v>293</v>
      </c>
      <c r="E71" s="395"/>
    </row>
    <row r="72" spans="1:5" ht="28.35" customHeight="1" x14ac:dyDescent="0.25">
      <c r="A72" s="400"/>
      <c r="B72" s="146" t="s">
        <v>138</v>
      </c>
      <c r="C72" s="146" t="s">
        <v>294</v>
      </c>
      <c r="D72" s="146" t="s">
        <v>295</v>
      </c>
      <c r="E72" s="395"/>
    </row>
    <row r="73" spans="1:5" ht="28.35" customHeight="1" x14ac:dyDescent="0.25">
      <c r="A73" s="400"/>
      <c r="B73" s="146" t="s">
        <v>127</v>
      </c>
      <c r="C73" s="146" t="s">
        <v>296</v>
      </c>
      <c r="D73" s="146" t="s">
        <v>297</v>
      </c>
      <c r="E73" s="395"/>
    </row>
    <row r="74" spans="1:5" ht="28.35" customHeight="1" x14ac:dyDescent="0.25">
      <c r="A74" s="400"/>
      <c r="B74" s="146" t="s">
        <v>138</v>
      </c>
      <c r="C74" s="146" t="s">
        <v>298</v>
      </c>
      <c r="D74" s="146" t="s">
        <v>299</v>
      </c>
      <c r="E74" s="395"/>
    </row>
    <row r="75" spans="1:5" ht="28.35" customHeight="1" x14ac:dyDescent="0.25">
      <c r="A75" s="400"/>
      <c r="B75" s="146" t="s">
        <v>127</v>
      </c>
      <c r="C75" s="146" t="s">
        <v>300</v>
      </c>
      <c r="D75" s="146" t="s">
        <v>301</v>
      </c>
      <c r="E75" s="147" t="s">
        <v>302</v>
      </c>
    </row>
    <row r="76" spans="1:5" ht="28.35" customHeight="1" x14ac:dyDescent="0.25">
      <c r="A76" s="400"/>
      <c r="B76" s="146" t="s">
        <v>127</v>
      </c>
      <c r="C76" s="146" t="s">
        <v>303</v>
      </c>
      <c r="D76" s="146" t="s">
        <v>304</v>
      </c>
      <c r="E76" s="147" t="s">
        <v>305</v>
      </c>
    </row>
    <row r="77" spans="1:5" ht="28.35" customHeight="1" x14ac:dyDescent="0.25">
      <c r="A77" s="400"/>
      <c r="B77" s="146" t="s">
        <v>138</v>
      </c>
      <c r="C77" s="146" t="s">
        <v>306</v>
      </c>
      <c r="D77" s="146" t="s">
        <v>307</v>
      </c>
      <c r="E77" s="147" t="s">
        <v>308</v>
      </c>
    </row>
    <row r="78" spans="1:5" ht="28.35" customHeight="1" x14ac:dyDescent="0.25">
      <c r="A78" s="400"/>
      <c r="B78" s="146" t="s">
        <v>127</v>
      </c>
      <c r="C78" s="146" t="s">
        <v>309</v>
      </c>
      <c r="D78" s="146" t="s">
        <v>310</v>
      </c>
      <c r="E78" s="147" t="s">
        <v>311</v>
      </c>
    </row>
    <row r="79" spans="1:5" ht="28.35" customHeight="1" x14ac:dyDescent="0.25">
      <c r="A79" s="400"/>
      <c r="B79" s="146" t="s">
        <v>138</v>
      </c>
      <c r="C79" s="146" t="s">
        <v>312</v>
      </c>
      <c r="D79" s="146" t="s">
        <v>313</v>
      </c>
      <c r="E79" s="147" t="s">
        <v>314</v>
      </c>
    </row>
    <row r="80" spans="1:5" ht="28.35" customHeight="1" x14ac:dyDescent="0.25">
      <c r="A80" s="401" t="s">
        <v>315</v>
      </c>
      <c r="B80" s="143" t="s">
        <v>138</v>
      </c>
      <c r="C80" s="143" t="s">
        <v>316</v>
      </c>
      <c r="D80" s="143" t="s">
        <v>317</v>
      </c>
      <c r="E80" s="402" t="s">
        <v>318</v>
      </c>
    </row>
    <row r="81" spans="1:5" ht="28.35" customHeight="1" x14ac:dyDescent="0.25">
      <c r="A81" s="401"/>
      <c r="B81" s="146" t="s">
        <v>138</v>
      </c>
      <c r="C81" s="146" t="s">
        <v>319</v>
      </c>
      <c r="D81" s="146" t="s">
        <v>320</v>
      </c>
      <c r="E81" s="402"/>
    </row>
    <row r="82" spans="1:5" ht="28.35" customHeight="1" x14ac:dyDescent="0.25">
      <c r="A82" s="401"/>
      <c r="B82" s="149" t="s">
        <v>321</v>
      </c>
      <c r="C82" s="149" t="s">
        <v>322</v>
      </c>
      <c r="D82" s="149" t="s">
        <v>323</v>
      </c>
      <c r="E82" s="402"/>
    </row>
    <row r="83" spans="1:5" ht="28.35" customHeight="1" x14ac:dyDescent="0.25">
      <c r="A83" s="397" t="s">
        <v>324</v>
      </c>
      <c r="B83" s="146" t="s">
        <v>138</v>
      </c>
      <c r="C83" s="146" t="s">
        <v>325</v>
      </c>
      <c r="D83" s="146" t="s">
        <v>326</v>
      </c>
      <c r="E83" s="147" t="s">
        <v>133</v>
      </c>
    </row>
    <row r="84" spans="1:5" ht="28.35" customHeight="1" x14ac:dyDescent="0.25">
      <c r="A84" s="397"/>
      <c r="B84" s="146" t="s">
        <v>324</v>
      </c>
      <c r="C84" s="146" t="s">
        <v>327</v>
      </c>
      <c r="D84" s="146" t="s">
        <v>324</v>
      </c>
      <c r="E84" s="147" t="s">
        <v>324</v>
      </c>
    </row>
    <row r="85" spans="1:5" ht="28.35" customHeight="1" x14ac:dyDescent="0.25">
      <c r="A85" s="397"/>
      <c r="B85" s="146" t="s">
        <v>138</v>
      </c>
      <c r="C85" s="146" t="s">
        <v>328</v>
      </c>
      <c r="D85" s="146" t="s">
        <v>329</v>
      </c>
      <c r="E85" s="147" t="s">
        <v>153</v>
      </c>
    </row>
    <row r="86" spans="1:5" ht="28.35" customHeight="1" x14ac:dyDescent="0.25">
      <c r="A86" s="397"/>
      <c r="B86" s="146" t="s">
        <v>138</v>
      </c>
      <c r="C86" s="146" t="s">
        <v>330</v>
      </c>
      <c r="D86" s="146" t="s">
        <v>331</v>
      </c>
      <c r="E86" s="147" t="s">
        <v>156</v>
      </c>
    </row>
    <row r="87" spans="1:5" ht="28.35" customHeight="1" x14ac:dyDescent="0.25">
      <c r="A87" s="397"/>
      <c r="B87" s="146" t="s">
        <v>138</v>
      </c>
      <c r="C87" s="146" t="s">
        <v>332</v>
      </c>
      <c r="D87" s="146" t="s">
        <v>333</v>
      </c>
      <c r="E87" s="147" t="s">
        <v>334</v>
      </c>
    </row>
    <row r="88" spans="1:5" ht="28.35" customHeight="1" x14ac:dyDescent="0.25">
      <c r="A88" s="397"/>
      <c r="B88" s="146" t="s">
        <v>324</v>
      </c>
      <c r="C88" s="146" t="s">
        <v>335</v>
      </c>
      <c r="D88" s="146" t="s">
        <v>324</v>
      </c>
      <c r="E88" s="147" t="s">
        <v>324</v>
      </c>
    </row>
    <row r="89" spans="1:5" ht="28.35" customHeight="1" x14ac:dyDescent="0.25">
      <c r="A89" s="397"/>
      <c r="B89" s="146" t="s">
        <v>324</v>
      </c>
      <c r="C89" s="146" t="s">
        <v>336</v>
      </c>
      <c r="D89" s="146" t="s">
        <v>337</v>
      </c>
      <c r="E89" s="147" t="s">
        <v>338</v>
      </c>
    </row>
    <row r="90" spans="1:5" ht="28.35" customHeight="1" x14ac:dyDescent="0.25">
      <c r="A90" s="397"/>
      <c r="B90" s="146" t="s">
        <v>324</v>
      </c>
      <c r="C90" s="146" t="s">
        <v>339</v>
      </c>
      <c r="D90" s="146" t="s">
        <v>340</v>
      </c>
      <c r="E90" s="395" t="s">
        <v>341</v>
      </c>
    </row>
    <row r="91" spans="1:5" ht="28.35" customHeight="1" x14ac:dyDescent="0.25">
      <c r="A91" s="397"/>
      <c r="B91" s="146" t="s">
        <v>324</v>
      </c>
      <c r="C91" s="146" t="s">
        <v>342</v>
      </c>
      <c r="D91" s="146" t="s">
        <v>343</v>
      </c>
      <c r="E91" s="395"/>
    </row>
    <row r="92" spans="1:5" ht="28.35" customHeight="1" x14ac:dyDescent="0.25">
      <c r="A92" s="397"/>
      <c r="B92" s="149" t="s">
        <v>138</v>
      </c>
      <c r="C92" s="149" t="s">
        <v>222</v>
      </c>
      <c r="D92" s="149" t="s">
        <v>223</v>
      </c>
      <c r="E92" s="148" t="s">
        <v>344</v>
      </c>
    </row>
    <row r="93" spans="1:5" ht="28.35" customHeight="1" x14ac:dyDescent="0.25">
      <c r="B93"/>
      <c r="C93"/>
      <c r="D93"/>
      <c r="E93" s="83"/>
    </row>
    <row r="94" spans="1:5" ht="28.35" customHeight="1" x14ac:dyDescent="0.25">
      <c r="B94"/>
      <c r="C94"/>
      <c r="D94"/>
      <c r="E94" s="83"/>
    </row>
    <row r="95" spans="1:5" s="38" customFormat="1" ht="28.35" customHeight="1" x14ac:dyDescent="0.25">
      <c r="A95" s="398" t="s">
        <v>345</v>
      </c>
      <c r="B95" s="398"/>
      <c r="C95" s="398" t="s">
        <v>346</v>
      </c>
      <c r="D95" s="398"/>
      <c r="E95" s="151" t="s">
        <v>347</v>
      </c>
    </row>
    <row r="96" spans="1:5" ht="28.35" customHeight="1" x14ac:dyDescent="0.25">
      <c r="A96" s="395" t="s">
        <v>126</v>
      </c>
      <c r="B96" s="395"/>
      <c r="C96" s="396" t="s">
        <v>348</v>
      </c>
      <c r="D96" s="396"/>
      <c r="E96" s="147" t="s">
        <v>349</v>
      </c>
    </row>
    <row r="97" spans="1:5" ht="28.35" customHeight="1" x14ac:dyDescent="0.25">
      <c r="A97" s="395" t="s">
        <v>126</v>
      </c>
      <c r="B97" s="395"/>
      <c r="C97" s="396" t="s">
        <v>198</v>
      </c>
      <c r="D97" s="396"/>
      <c r="E97" s="147"/>
    </row>
    <row r="98" spans="1:5" ht="28.35" customHeight="1" x14ac:dyDescent="0.25">
      <c r="A98" s="395" t="s">
        <v>233</v>
      </c>
      <c r="B98" s="395"/>
      <c r="C98" s="396" t="s">
        <v>255</v>
      </c>
      <c r="D98" s="396"/>
      <c r="E98" s="147"/>
    </row>
    <row r="99" spans="1:5" ht="28.35" customHeight="1" x14ac:dyDescent="0.25">
      <c r="A99" s="395" t="s">
        <v>221</v>
      </c>
      <c r="B99" s="395"/>
      <c r="C99" s="396" t="s">
        <v>350</v>
      </c>
      <c r="D99" s="396"/>
      <c r="E99" s="147"/>
    </row>
    <row r="100" spans="1:5" ht="28.35" customHeight="1" x14ac:dyDescent="0.25">
      <c r="A100" s="394" t="s">
        <v>351</v>
      </c>
      <c r="B100" s="394"/>
      <c r="C100" s="394" t="s">
        <v>352</v>
      </c>
      <c r="D100" s="394"/>
      <c r="E100" s="148"/>
    </row>
  </sheetData>
  <sheetProtection sheet="1" objects="1" scenarios="1"/>
  <mergeCells count="43">
    <mergeCell ref="A2:A10"/>
    <mergeCell ref="E3:E5"/>
    <mergeCell ref="E7:E8"/>
    <mergeCell ref="E9:E10"/>
    <mergeCell ref="A11:A32"/>
    <mergeCell ref="E13:E14"/>
    <mergeCell ref="E15:E17"/>
    <mergeCell ref="E18:E19"/>
    <mergeCell ref="E21:E22"/>
    <mergeCell ref="E25:E26"/>
    <mergeCell ref="E27:E29"/>
    <mergeCell ref="E30:E31"/>
    <mergeCell ref="A33:A39"/>
    <mergeCell ref="E35:E36"/>
    <mergeCell ref="E38:E39"/>
    <mergeCell ref="A40:A43"/>
    <mergeCell ref="E40:E42"/>
    <mergeCell ref="A44:A48"/>
    <mergeCell ref="E45:E47"/>
    <mergeCell ref="A49:A57"/>
    <mergeCell ref="E49:E51"/>
    <mergeCell ref="E52:E53"/>
    <mergeCell ref="E55:E56"/>
    <mergeCell ref="A58:A67"/>
    <mergeCell ref="E64:E66"/>
    <mergeCell ref="A68:A79"/>
    <mergeCell ref="E69:E74"/>
    <mergeCell ref="A80:A82"/>
    <mergeCell ref="E80:E82"/>
    <mergeCell ref="A83:A92"/>
    <mergeCell ref="E90:E91"/>
    <mergeCell ref="A95:B95"/>
    <mergeCell ref="C95:D95"/>
    <mergeCell ref="A96:B96"/>
    <mergeCell ref="C96:D96"/>
    <mergeCell ref="A100:B100"/>
    <mergeCell ref="C100:D100"/>
    <mergeCell ref="A97:B97"/>
    <mergeCell ref="C97:D97"/>
    <mergeCell ref="A98:B98"/>
    <mergeCell ref="C98:D98"/>
    <mergeCell ref="A99:B99"/>
    <mergeCell ref="C99:D99"/>
  </mergeCells>
  <pageMargins left="0.78749999999999998" right="0.78749999999999998" top="1.05277777777778" bottom="1.05277777777778" header="0.78749999999999998" footer="0.78749999999999998"/>
  <pageSetup paperSize="0" scale="0" firstPageNumber="0" orientation="portrait" usePrinterDefaults="0" horizontalDpi="0" verticalDpi="0" copies="0"/>
  <headerFooter>
    <oddHeader>&amp;C&amp;"Times New Roman,Normál"&amp;12&amp;A</oddHeader>
    <oddFooter>&amp;C&amp;"Times New Roman,Normál"&amp;12Oldal &amp;P</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91"/>
  <sheetViews>
    <sheetView topLeftCell="A64" zoomScale="90" zoomScaleNormal="90" workbookViewId="0">
      <selection activeCell="A68" sqref="A68:XFD68"/>
    </sheetView>
  </sheetViews>
  <sheetFormatPr defaultRowHeight="15" x14ac:dyDescent="0.25"/>
  <cols>
    <col min="2" max="2" width="96.42578125" style="2"/>
  </cols>
  <sheetData>
    <row r="1" spans="1:2" x14ac:dyDescent="0.25">
      <c r="A1" t="s">
        <v>129</v>
      </c>
      <c r="B1" s="2" t="s">
        <v>353</v>
      </c>
    </row>
    <row r="2" spans="1:2" x14ac:dyDescent="0.25">
      <c r="A2" t="s">
        <v>132</v>
      </c>
      <c r="B2" s="2" t="s">
        <v>354</v>
      </c>
    </row>
    <row r="3" spans="1:2" x14ac:dyDescent="0.25">
      <c r="A3" t="s">
        <v>135</v>
      </c>
      <c r="B3" s="2" t="s">
        <v>355</v>
      </c>
    </row>
    <row r="4" spans="1:2" x14ac:dyDescent="0.25">
      <c r="A4" t="s">
        <v>137</v>
      </c>
      <c r="B4" s="2" t="s">
        <v>356</v>
      </c>
    </row>
    <row r="5" spans="1:2" x14ac:dyDescent="0.25">
      <c r="A5" t="s">
        <v>140</v>
      </c>
      <c r="B5" s="2" t="s">
        <v>357</v>
      </c>
    </row>
    <row r="6" spans="1:2" x14ac:dyDescent="0.25">
      <c r="A6" t="s">
        <v>326</v>
      </c>
      <c r="B6" s="2" t="s">
        <v>358</v>
      </c>
    </row>
    <row r="7" spans="1:2" x14ac:dyDescent="0.25">
      <c r="A7" t="s">
        <v>152</v>
      </c>
      <c r="B7" s="2" t="s">
        <v>359</v>
      </c>
    </row>
    <row r="8" spans="1:2" x14ac:dyDescent="0.25">
      <c r="A8" t="s">
        <v>329</v>
      </c>
      <c r="B8" s="2" t="s">
        <v>360</v>
      </c>
    </row>
    <row r="9" spans="1:2" x14ac:dyDescent="0.25">
      <c r="A9" t="s">
        <v>361</v>
      </c>
      <c r="B9" s="2" t="s">
        <v>362</v>
      </c>
    </row>
    <row r="10" spans="1:2" x14ac:dyDescent="0.25">
      <c r="A10" t="s">
        <v>363</v>
      </c>
      <c r="B10" s="2" t="s">
        <v>364</v>
      </c>
    </row>
    <row r="11" spans="1:2" x14ac:dyDescent="0.25">
      <c r="A11" t="s">
        <v>163</v>
      </c>
      <c r="B11" s="2" t="s">
        <v>365</v>
      </c>
    </row>
    <row r="12" spans="1:2" x14ac:dyDescent="0.25">
      <c r="A12" t="s">
        <v>166</v>
      </c>
      <c r="B12" s="2" t="s">
        <v>366</v>
      </c>
    </row>
    <row r="13" spans="1:2" x14ac:dyDescent="0.25">
      <c r="A13" t="s">
        <v>168</v>
      </c>
      <c r="B13" s="2" t="s">
        <v>367</v>
      </c>
    </row>
    <row r="14" spans="1:2" x14ac:dyDescent="0.25">
      <c r="A14" t="s">
        <v>170</v>
      </c>
      <c r="B14" s="2" t="s">
        <v>368</v>
      </c>
    </row>
    <row r="15" spans="1:2" x14ac:dyDescent="0.25">
      <c r="A15" t="s">
        <v>333</v>
      </c>
      <c r="B15" s="2" t="s">
        <v>369</v>
      </c>
    </row>
    <row r="16" spans="1:2" x14ac:dyDescent="0.25">
      <c r="A16" t="s">
        <v>155</v>
      </c>
      <c r="B16" s="2" t="s">
        <v>370</v>
      </c>
    </row>
    <row r="17" spans="1:2" x14ac:dyDescent="0.25">
      <c r="A17" t="s">
        <v>331</v>
      </c>
      <c r="B17" s="2" t="s">
        <v>371</v>
      </c>
    </row>
    <row r="18" spans="1:2" x14ac:dyDescent="0.25">
      <c r="A18" t="s">
        <v>143</v>
      </c>
      <c r="B18" s="2" t="s">
        <v>372</v>
      </c>
    </row>
    <row r="19" spans="1:2" x14ac:dyDescent="0.25">
      <c r="A19" t="s">
        <v>146</v>
      </c>
      <c r="B19" s="2" t="s">
        <v>373</v>
      </c>
    </row>
    <row r="20" spans="1:2" x14ac:dyDescent="0.25">
      <c r="A20" t="s">
        <v>175</v>
      </c>
      <c r="B20" s="2" t="s">
        <v>374</v>
      </c>
    </row>
    <row r="21" spans="1:2" x14ac:dyDescent="0.25">
      <c r="A21" t="s">
        <v>179</v>
      </c>
      <c r="B21" s="2" t="s">
        <v>375</v>
      </c>
    </row>
    <row r="22" spans="1:2" x14ac:dyDescent="0.25">
      <c r="A22" t="s">
        <v>184</v>
      </c>
      <c r="B22" s="2" t="s">
        <v>376</v>
      </c>
    </row>
    <row r="23" spans="1:2" x14ac:dyDescent="0.25">
      <c r="A23" t="s">
        <v>187</v>
      </c>
      <c r="B23" s="2" t="s">
        <v>377</v>
      </c>
    </row>
    <row r="24" spans="1:2" x14ac:dyDescent="0.25">
      <c r="A24" t="s">
        <v>192</v>
      </c>
      <c r="B24" s="2" t="s">
        <v>378</v>
      </c>
    </row>
    <row r="25" spans="1:2" x14ac:dyDescent="0.25">
      <c r="A25" t="s">
        <v>195</v>
      </c>
      <c r="B25" s="2" t="s">
        <v>379</v>
      </c>
    </row>
    <row r="26" spans="1:2" x14ac:dyDescent="0.25">
      <c r="A26" t="s">
        <v>200</v>
      </c>
      <c r="B26" s="2" t="s">
        <v>380</v>
      </c>
    </row>
    <row r="27" spans="1:2" x14ac:dyDescent="0.25">
      <c r="A27" t="s">
        <v>203</v>
      </c>
      <c r="B27" s="2" t="s">
        <v>381</v>
      </c>
    </row>
    <row r="28" spans="1:2" x14ac:dyDescent="0.25">
      <c r="A28" t="s">
        <v>206</v>
      </c>
      <c r="B28" s="2" t="s">
        <v>382</v>
      </c>
    </row>
    <row r="29" spans="1:2" x14ac:dyDescent="0.25">
      <c r="A29" t="s">
        <v>214</v>
      </c>
      <c r="B29" s="2" t="s">
        <v>383</v>
      </c>
    </row>
    <row r="30" spans="1:2" x14ac:dyDescent="0.25">
      <c r="A30" t="s">
        <v>219</v>
      </c>
      <c r="B30" s="2" t="s">
        <v>384</v>
      </c>
    </row>
    <row r="31" spans="1:2" x14ac:dyDescent="0.25">
      <c r="A31" t="s">
        <v>223</v>
      </c>
      <c r="B31" s="2" t="s">
        <v>385</v>
      </c>
    </row>
    <row r="32" spans="1:2" x14ac:dyDescent="0.25">
      <c r="A32" t="s">
        <v>235</v>
      </c>
      <c r="B32" s="2" t="s">
        <v>386</v>
      </c>
    </row>
    <row r="33" spans="1:2" x14ac:dyDescent="0.25">
      <c r="A33" t="s">
        <v>239</v>
      </c>
      <c r="B33" s="2" t="s">
        <v>387</v>
      </c>
    </row>
    <row r="34" spans="1:2" x14ac:dyDescent="0.25">
      <c r="A34" t="s">
        <v>257</v>
      </c>
      <c r="B34" s="2" t="s">
        <v>388</v>
      </c>
    </row>
    <row r="35" spans="1:2" x14ac:dyDescent="0.25">
      <c r="A35" t="s">
        <v>301</v>
      </c>
      <c r="B35" s="2" t="s">
        <v>389</v>
      </c>
    </row>
    <row r="36" spans="1:2" x14ac:dyDescent="0.25">
      <c r="A36" t="s">
        <v>244</v>
      </c>
      <c r="B36" s="2" t="s">
        <v>390</v>
      </c>
    </row>
    <row r="37" spans="1:2" x14ac:dyDescent="0.25">
      <c r="A37" t="s">
        <v>246</v>
      </c>
      <c r="B37" s="2" t="s">
        <v>391</v>
      </c>
    </row>
    <row r="38" spans="1:2" x14ac:dyDescent="0.25">
      <c r="A38" t="s">
        <v>260</v>
      </c>
      <c r="B38" s="2" t="s">
        <v>392</v>
      </c>
    </row>
    <row r="39" spans="1:2" x14ac:dyDescent="0.25">
      <c r="A39" t="s">
        <v>226</v>
      </c>
      <c r="B39" s="2" t="s">
        <v>393</v>
      </c>
    </row>
    <row r="40" spans="1:2" x14ac:dyDescent="0.25">
      <c r="A40" t="s">
        <v>266</v>
      </c>
      <c r="B40" s="2" t="s">
        <v>394</v>
      </c>
    </row>
    <row r="41" spans="1:2" x14ac:dyDescent="0.25">
      <c r="A41" t="s">
        <v>272</v>
      </c>
      <c r="B41" s="2" t="s">
        <v>395</v>
      </c>
    </row>
    <row r="42" spans="1:2" x14ac:dyDescent="0.25">
      <c r="A42" t="s">
        <v>231</v>
      </c>
      <c r="B42" s="2" t="s">
        <v>396</v>
      </c>
    </row>
    <row r="43" spans="1:2" x14ac:dyDescent="0.25">
      <c r="A43" t="s">
        <v>269</v>
      </c>
      <c r="B43" s="2" t="s">
        <v>397</v>
      </c>
    </row>
    <row r="44" spans="1:2" x14ac:dyDescent="0.25">
      <c r="A44" t="s">
        <v>249</v>
      </c>
      <c r="B44" s="2" t="s">
        <v>398</v>
      </c>
    </row>
    <row r="45" spans="1:2" x14ac:dyDescent="0.25">
      <c r="A45" t="s">
        <v>253</v>
      </c>
      <c r="B45" s="2" t="s">
        <v>399</v>
      </c>
    </row>
    <row r="46" spans="1:2" x14ac:dyDescent="0.25">
      <c r="A46" t="s">
        <v>263</v>
      </c>
      <c r="B46" s="2" t="s">
        <v>400</v>
      </c>
    </row>
    <row r="47" spans="1:2" x14ac:dyDescent="0.25">
      <c r="A47" t="s">
        <v>285</v>
      </c>
      <c r="B47" s="2" t="s">
        <v>401</v>
      </c>
    </row>
    <row r="48" spans="1:2" x14ac:dyDescent="0.25">
      <c r="A48" t="s">
        <v>275</v>
      </c>
      <c r="B48" s="2" t="s">
        <v>402</v>
      </c>
    </row>
    <row r="49" spans="1:2" x14ac:dyDescent="0.25">
      <c r="A49" t="s">
        <v>279</v>
      </c>
      <c r="B49" s="2" t="s">
        <v>403</v>
      </c>
    </row>
    <row r="50" spans="1:2" ht="30" x14ac:dyDescent="0.25">
      <c r="A50" t="s">
        <v>288</v>
      </c>
      <c r="B50" s="2" t="s">
        <v>404</v>
      </c>
    </row>
    <row r="51" spans="1:2" ht="30" x14ac:dyDescent="0.25">
      <c r="A51" t="s">
        <v>291</v>
      </c>
      <c r="B51" s="2" t="s">
        <v>405</v>
      </c>
    </row>
    <row r="52" spans="1:2" ht="30" x14ac:dyDescent="0.25">
      <c r="A52" t="s">
        <v>293</v>
      </c>
      <c r="B52" s="2" t="s">
        <v>406</v>
      </c>
    </row>
    <row r="53" spans="1:2" ht="30" x14ac:dyDescent="0.25">
      <c r="A53" t="s">
        <v>295</v>
      </c>
      <c r="B53" s="2" t="s">
        <v>407</v>
      </c>
    </row>
    <row r="54" spans="1:2" ht="45" x14ac:dyDescent="0.25">
      <c r="A54" t="s">
        <v>297</v>
      </c>
      <c r="B54" s="2" t="s">
        <v>408</v>
      </c>
    </row>
    <row r="55" spans="1:2" ht="45" x14ac:dyDescent="0.25">
      <c r="A55" t="s">
        <v>299</v>
      </c>
      <c r="B55" s="2" t="s">
        <v>409</v>
      </c>
    </row>
    <row r="56" spans="1:2" x14ac:dyDescent="0.25">
      <c r="A56" t="s">
        <v>337</v>
      </c>
      <c r="B56" s="2" t="s">
        <v>410</v>
      </c>
    </row>
    <row r="57" spans="1:2" ht="30" x14ac:dyDescent="0.25">
      <c r="A57" t="s">
        <v>304</v>
      </c>
      <c r="B57" s="2" t="s">
        <v>411</v>
      </c>
    </row>
    <row r="58" spans="1:2" ht="30" x14ac:dyDescent="0.25">
      <c r="A58" t="s">
        <v>307</v>
      </c>
      <c r="B58" s="2" t="s">
        <v>412</v>
      </c>
    </row>
    <row r="59" spans="1:2" ht="45" x14ac:dyDescent="0.25">
      <c r="A59" t="s">
        <v>310</v>
      </c>
      <c r="B59" s="2" t="s">
        <v>413</v>
      </c>
    </row>
    <row r="60" spans="1:2" ht="45" x14ac:dyDescent="0.25">
      <c r="A60" t="s">
        <v>313</v>
      </c>
      <c r="B60" s="2" t="s">
        <v>414</v>
      </c>
    </row>
    <row r="61" spans="1:2" x14ac:dyDescent="0.25">
      <c r="A61" t="s">
        <v>317</v>
      </c>
      <c r="B61" s="2" t="s">
        <v>415</v>
      </c>
    </row>
    <row r="62" spans="1:2" x14ac:dyDescent="0.25">
      <c r="A62" t="s">
        <v>320</v>
      </c>
      <c r="B62" s="2" t="s">
        <v>416</v>
      </c>
    </row>
    <row r="63" spans="1:2" x14ac:dyDescent="0.25">
      <c r="A63" t="s">
        <v>323</v>
      </c>
      <c r="B63" s="2" t="s">
        <v>417</v>
      </c>
    </row>
    <row r="64" spans="1:2" x14ac:dyDescent="0.25">
      <c r="A64" t="s">
        <v>340</v>
      </c>
      <c r="B64" s="2" t="s">
        <v>418</v>
      </c>
    </row>
    <row r="65" spans="1:2" x14ac:dyDescent="0.25">
      <c r="A65" t="s">
        <v>343</v>
      </c>
      <c r="B65" s="2" t="s">
        <v>419</v>
      </c>
    </row>
    <row r="66" spans="1:2" x14ac:dyDescent="0.25">
      <c r="B66"/>
    </row>
    <row r="67" spans="1:2" x14ac:dyDescent="0.25">
      <c r="A67" t="s">
        <v>420</v>
      </c>
      <c r="B67" s="2" t="s">
        <v>421</v>
      </c>
    </row>
    <row r="68" spans="1:2" x14ac:dyDescent="0.25">
      <c r="A68" t="s">
        <v>422</v>
      </c>
      <c r="B68" s="2" t="s">
        <v>423</v>
      </c>
    </row>
    <row r="69" spans="1:2" x14ac:dyDescent="0.25">
      <c r="A69" t="s">
        <v>424</v>
      </c>
      <c r="B69" s="2" t="s">
        <v>425</v>
      </c>
    </row>
    <row r="70" spans="1:2" x14ac:dyDescent="0.25">
      <c r="A70" t="s">
        <v>426</v>
      </c>
      <c r="B70" s="2" t="s">
        <v>427</v>
      </c>
    </row>
    <row r="71" spans="1:2" x14ac:dyDescent="0.25">
      <c r="A71" t="s">
        <v>428</v>
      </c>
      <c r="B71" s="2" t="s">
        <v>429</v>
      </c>
    </row>
    <row r="72" spans="1:2" x14ac:dyDescent="0.25">
      <c r="A72" t="s">
        <v>430</v>
      </c>
      <c r="B72" s="2" t="s">
        <v>431</v>
      </c>
    </row>
    <row r="73" spans="1:2" x14ac:dyDescent="0.25">
      <c r="A73" t="s">
        <v>432</v>
      </c>
      <c r="B73" s="2" t="s">
        <v>433</v>
      </c>
    </row>
    <row r="74" spans="1:2" x14ac:dyDescent="0.25">
      <c r="A74" t="s">
        <v>434</v>
      </c>
      <c r="B74" s="2" t="s">
        <v>435</v>
      </c>
    </row>
    <row r="75" spans="1:2" x14ac:dyDescent="0.25">
      <c r="A75" t="s">
        <v>436</v>
      </c>
      <c r="B75" s="2" t="s">
        <v>437</v>
      </c>
    </row>
    <row r="76" spans="1:2" x14ac:dyDescent="0.25">
      <c r="A76" t="s">
        <v>438</v>
      </c>
      <c r="B76" s="2" t="s">
        <v>439</v>
      </c>
    </row>
    <row r="77" spans="1:2" x14ac:dyDescent="0.25">
      <c r="A77" t="s">
        <v>440</v>
      </c>
      <c r="B77" s="2" t="s">
        <v>441</v>
      </c>
    </row>
    <row r="78" spans="1:2" x14ac:dyDescent="0.25">
      <c r="A78" t="s">
        <v>442</v>
      </c>
      <c r="B78" s="2" t="s">
        <v>443</v>
      </c>
    </row>
    <row r="79" spans="1:2" x14ac:dyDescent="0.25">
      <c r="A79" t="s">
        <v>444</v>
      </c>
      <c r="B79" s="2" t="s">
        <v>445</v>
      </c>
    </row>
    <row r="80" spans="1:2" x14ac:dyDescent="0.25">
      <c r="A80" t="s">
        <v>446</v>
      </c>
      <c r="B80" s="2" t="s">
        <v>447</v>
      </c>
    </row>
    <row r="81" spans="1:2" ht="30" x14ac:dyDescent="0.25">
      <c r="A81" t="s">
        <v>448</v>
      </c>
      <c r="B81" s="2" t="s">
        <v>449</v>
      </c>
    </row>
    <row r="82" spans="1:2" x14ac:dyDescent="0.25">
      <c r="A82" t="s">
        <v>450</v>
      </c>
      <c r="B82" s="2" t="s">
        <v>451</v>
      </c>
    </row>
    <row r="83" spans="1:2" x14ac:dyDescent="0.25">
      <c r="A83" t="s">
        <v>452</v>
      </c>
      <c r="B83" s="2" t="s">
        <v>453</v>
      </c>
    </row>
    <row r="84" spans="1:2" x14ac:dyDescent="0.25">
      <c r="A84" t="s">
        <v>454</v>
      </c>
      <c r="B84" s="2" t="s">
        <v>455</v>
      </c>
    </row>
    <row r="85" spans="1:2" x14ac:dyDescent="0.25">
      <c r="A85" t="s">
        <v>456</v>
      </c>
      <c r="B85" s="2" t="s">
        <v>457</v>
      </c>
    </row>
    <row r="86" spans="1:2" ht="30" x14ac:dyDescent="0.25">
      <c r="A86" t="s">
        <v>458</v>
      </c>
      <c r="B86" s="2" t="s">
        <v>459</v>
      </c>
    </row>
    <row r="87" spans="1:2" x14ac:dyDescent="0.25">
      <c r="A87" t="s">
        <v>460</v>
      </c>
      <c r="B87" s="2" t="s">
        <v>461</v>
      </c>
    </row>
    <row r="88" spans="1:2" x14ac:dyDescent="0.25">
      <c r="A88" t="s">
        <v>462</v>
      </c>
      <c r="B88" s="2" t="s">
        <v>463</v>
      </c>
    </row>
    <row r="89" spans="1:2" x14ac:dyDescent="0.25">
      <c r="A89" t="s">
        <v>464</v>
      </c>
      <c r="B89" s="2" t="s">
        <v>465</v>
      </c>
    </row>
    <row r="90" spans="1:2" x14ac:dyDescent="0.25">
      <c r="A90" t="s">
        <v>466</v>
      </c>
      <c r="B90" s="2" t="s">
        <v>467</v>
      </c>
    </row>
    <row r="91" spans="1:2" ht="30" x14ac:dyDescent="0.25">
      <c r="A91" t="s">
        <v>468</v>
      </c>
      <c r="B91" s="2" t="s">
        <v>469</v>
      </c>
    </row>
  </sheetData>
  <pageMargins left="0.78749999999999998" right="0.78749999999999998" top="1.05277777777778" bottom="1.05277777777778" header="0.78749999999999998" footer="0.78749999999999998"/>
  <pageSetup paperSize="0" scale="0" firstPageNumber="0" orientation="portrait" usePrinterDefaults="0" horizontalDpi="0" verticalDpi="0" copies="0"/>
  <headerFooter>
    <oddHeader>&amp;C&amp;"Times New Roman,Normál"&amp;12&amp;A</oddHeader>
    <oddFooter>&amp;C&amp;"Times New Roman,Normál"&amp;12Oldal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130"/>
  <sheetViews>
    <sheetView topLeftCell="A94" zoomScale="90" zoomScaleNormal="90" workbookViewId="0">
      <selection activeCell="B99" sqref="B99"/>
    </sheetView>
  </sheetViews>
  <sheetFormatPr defaultRowHeight="15" x14ac:dyDescent="0.25"/>
  <cols>
    <col min="1" max="1" width="17.5703125"/>
    <col min="2" max="2" width="99.85546875" style="152"/>
  </cols>
  <sheetData>
    <row r="1" spans="1:2" x14ac:dyDescent="0.25">
      <c r="A1" t="s">
        <v>470</v>
      </c>
      <c r="B1" s="152" t="s">
        <v>471</v>
      </c>
    </row>
    <row r="2" spans="1:2" x14ac:dyDescent="0.25">
      <c r="A2" t="s">
        <v>472</v>
      </c>
      <c r="B2" s="152" t="s">
        <v>473</v>
      </c>
    </row>
    <row r="3" spans="1:2" x14ac:dyDescent="0.25">
      <c r="A3" t="s">
        <v>474</v>
      </c>
      <c r="B3" s="152" t="s">
        <v>475</v>
      </c>
    </row>
    <row r="4" spans="1:2" x14ac:dyDescent="0.25">
      <c r="A4" t="s">
        <v>476</v>
      </c>
      <c r="B4" s="152" t="s">
        <v>477</v>
      </c>
    </row>
    <row r="5" spans="1:2" x14ac:dyDescent="0.25">
      <c r="A5" t="s">
        <v>156</v>
      </c>
      <c r="B5" s="152" t="s">
        <v>478</v>
      </c>
    </row>
    <row r="6" spans="1:2" x14ac:dyDescent="0.25">
      <c r="A6" t="s">
        <v>479</v>
      </c>
      <c r="B6" s="152" t="s">
        <v>480</v>
      </c>
    </row>
    <row r="7" spans="1:2" x14ac:dyDescent="0.25">
      <c r="A7" t="s">
        <v>481</v>
      </c>
      <c r="B7" s="152" t="s">
        <v>482</v>
      </c>
    </row>
    <row r="8" spans="1:2" x14ac:dyDescent="0.25">
      <c r="A8" t="s">
        <v>483</v>
      </c>
      <c r="B8" s="152" t="s">
        <v>484</v>
      </c>
    </row>
    <row r="9" spans="1:2" x14ac:dyDescent="0.25">
      <c r="A9" t="s">
        <v>485</v>
      </c>
      <c r="B9" s="152" t="s">
        <v>486</v>
      </c>
    </row>
    <row r="10" spans="1:2" x14ac:dyDescent="0.25">
      <c r="A10" t="s">
        <v>487</v>
      </c>
      <c r="B10" s="152" t="s">
        <v>488</v>
      </c>
    </row>
    <row r="11" spans="1:2" x14ac:dyDescent="0.25">
      <c r="A11" t="s">
        <v>489</v>
      </c>
      <c r="B11" s="152" t="s">
        <v>490</v>
      </c>
    </row>
    <row r="12" spans="1:2" x14ac:dyDescent="0.25">
      <c r="A12" t="s">
        <v>491</v>
      </c>
      <c r="B12" s="152" t="s">
        <v>492</v>
      </c>
    </row>
    <row r="13" spans="1:2" x14ac:dyDescent="0.25">
      <c r="A13" t="s">
        <v>493</v>
      </c>
      <c r="B13" s="152" t="s">
        <v>494</v>
      </c>
    </row>
    <row r="14" spans="1:2" x14ac:dyDescent="0.25">
      <c r="A14" t="s">
        <v>495</v>
      </c>
      <c r="B14" s="152" t="s">
        <v>496</v>
      </c>
    </row>
    <row r="15" spans="1:2" x14ac:dyDescent="0.25">
      <c r="A15" t="s">
        <v>497</v>
      </c>
      <c r="B15" s="152" t="s">
        <v>498</v>
      </c>
    </row>
    <row r="16" spans="1:2" x14ac:dyDescent="0.25">
      <c r="A16" t="s">
        <v>499</v>
      </c>
      <c r="B16" s="152" t="s">
        <v>500</v>
      </c>
    </row>
    <row r="17" spans="1:2" x14ac:dyDescent="0.25">
      <c r="A17" t="s">
        <v>501</v>
      </c>
      <c r="B17" s="152" t="s">
        <v>502</v>
      </c>
    </row>
    <row r="18" spans="1:2" x14ac:dyDescent="0.25">
      <c r="A18" t="s">
        <v>503</v>
      </c>
      <c r="B18" s="152" t="s">
        <v>504</v>
      </c>
    </row>
    <row r="19" spans="1:2" x14ac:dyDescent="0.25">
      <c r="A19" t="s">
        <v>505</v>
      </c>
      <c r="B19" s="152" t="s">
        <v>506</v>
      </c>
    </row>
    <row r="20" spans="1:2" x14ac:dyDescent="0.25">
      <c r="A20" t="s">
        <v>507</v>
      </c>
      <c r="B20" s="152" t="s">
        <v>508</v>
      </c>
    </row>
    <row r="21" spans="1:2" x14ac:dyDescent="0.25">
      <c r="A21" t="s">
        <v>509</v>
      </c>
      <c r="B21" s="152" t="s">
        <v>510</v>
      </c>
    </row>
    <row r="22" spans="1:2" x14ac:dyDescent="0.25">
      <c r="A22" t="s">
        <v>511</v>
      </c>
      <c r="B22" s="152" t="s">
        <v>6747</v>
      </c>
    </row>
    <row r="23" spans="1:2" x14ac:dyDescent="0.25">
      <c r="A23" t="s">
        <v>512</v>
      </c>
      <c r="B23" s="152" t="s">
        <v>513</v>
      </c>
    </row>
    <row r="24" spans="1:2" x14ac:dyDescent="0.25">
      <c r="A24" t="s">
        <v>514</v>
      </c>
      <c r="B24" s="152" t="s">
        <v>515</v>
      </c>
    </row>
    <row r="25" spans="1:2" x14ac:dyDescent="0.25">
      <c r="A25" t="s">
        <v>516</v>
      </c>
      <c r="B25" s="152" t="s">
        <v>517</v>
      </c>
    </row>
    <row r="26" spans="1:2" x14ac:dyDescent="0.25">
      <c r="A26" t="s">
        <v>518</v>
      </c>
      <c r="B26" s="152" t="s">
        <v>519</v>
      </c>
    </row>
    <row r="27" spans="1:2" x14ac:dyDescent="0.25">
      <c r="A27" t="s">
        <v>520</v>
      </c>
      <c r="B27" s="152" t="s">
        <v>521</v>
      </c>
    </row>
    <row r="28" spans="1:2" x14ac:dyDescent="0.25">
      <c r="A28" t="s">
        <v>522</v>
      </c>
      <c r="B28" s="152" t="s">
        <v>523</v>
      </c>
    </row>
    <row r="29" spans="1:2" x14ac:dyDescent="0.25">
      <c r="A29" t="s">
        <v>524</v>
      </c>
      <c r="B29" s="152" t="s">
        <v>525</v>
      </c>
    </row>
    <row r="30" spans="1:2" x14ac:dyDescent="0.25">
      <c r="A30" t="s">
        <v>526</v>
      </c>
      <c r="B30" s="152" t="s">
        <v>527</v>
      </c>
    </row>
    <row r="31" spans="1:2" x14ac:dyDescent="0.25">
      <c r="A31" t="s">
        <v>528</v>
      </c>
      <c r="B31" s="152" t="s">
        <v>529</v>
      </c>
    </row>
    <row r="32" spans="1:2" x14ac:dyDescent="0.25">
      <c r="A32" t="s">
        <v>530</v>
      </c>
      <c r="B32" s="152" t="s">
        <v>531</v>
      </c>
    </row>
    <row r="33" spans="1:2" x14ac:dyDescent="0.25">
      <c r="A33" t="s">
        <v>532</v>
      </c>
      <c r="B33" s="152" t="s">
        <v>533</v>
      </c>
    </row>
    <row r="34" spans="1:2" x14ac:dyDescent="0.25">
      <c r="A34" t="s">
        <v>534</v>
      </c>
      <c r="B34" s="152" t="s">
        <v>6746</v>
      </c>
    </row>
    <row r="35" spans="1:2" x14ac:dyDescent="0.25">
      <c r="A35" t="s">
        <v>6710</v>
      </c>
      <c r="B35" s="152" t="s">
        <v>6711</v>
      </c>
    </row>
    <row r="36" spans="1:2" x14ac:dyDescent="0.25">
      <c r="A36" t="s">
        <v>535</v>
      </c>
      <c r="B36" s="152" t="s">
        <v>536</v>
      </c>
    </row>
    <row r="37" spans="1:2" x14ac:dyDescent="0.25">
      <c r="A37" t="s">
        <v>537</v>
      </c>
      <c r="B37" s="152" t="s">
        <v>538</v>
      </c>
    </row>
    <row r="38" spans="1:2" x14ac:dyDescent="0.25">
      <c r="A38" t="s">
        <v>539</v>
      </c>
      <c r="B38" s="152" t="s">
        <v>6748</v>
      </c>
    </row>
    <row r="39" spans="1:2" x14ac:dyDescent="0.25">
      <c r="A39" t="s">
        <v>540</v>
      </c>
      <c r="B39" s="152" t="s">
        <v>541</v>
      </c>
    </row>
    <row r="40" spans="1:2" x14ac:dyDescent="0.25">
      <c r="A40" t="s">
        <v>542</v>
      </c>
      <c r="B40" s="152" t="s">
        <v>543</v>
      </c>
    </row>
    <row r="41" spans="1:2" x14ac:dyDescent="0.25">
      <c r="A41" t="s">
        <v>544</v>
      </c>
      <c r="B41" s="152" t="s">
        <v>545</v>
      </c>
    </row>
    <row r="42" spans="1:2" x14ac:dyDescent="0.25">
      <c r="A42" t="s">
        <v>546</v>
      </c>
      <c r="B42" s="152" t="s">
        <v>547</v>
      </c>
    </row>
    <row r="43" spans="1:2" x14ac:dyDescent="0.25">
      <c r="A43" t="s">
        <v>548</v>
      </c>
      <c r="B43" s="152" t="s">
        <v>549</v>
      </c>
    </row>
    <row r="44" spans="1:2" x14ac:dyDescent="0.25">
      <c r="A44" t="s">
        <v>550</v>
      </c>
      <c r="B44" s="152" t="s">
        <v>551</v>
      </c>
    </row>
    <row r="45" spans="1:2" x14ac:dyDescent="0.25">
      <c r="A45" t="s">
        <v>552</v>
      </c>
      <c r="B45" s="152" t="s">
        <v>553</v>
      </c>
    </row>
    <row r="46" spans="1:2" x14ac:dyDescent="0.25">
      <c r="A46" t="s">
        <v>554</v>
      </c>
      <c r="B46" s="152" t="s">
        <v>555</v>
      </c>
    </row>
    <row r="47" spans="1:2" x14ac:dyDescent="0.25">
      <c r="A47" t="s">
        <v>556</v>
      </c>
      <c r="B47" s="152" t="s">
        <v>557</v>
      </c>
    </row>
    <row r="48" spans="1:2" x14ac:dyDescent="0.25">
      <c r="A48" t="s">
        <v>558</v>
      </c>
      <c r="B48" s="152" t="s">
        <v>6749</v>
      </c>
    </row>
    <row r="49" spans="1:2" x14ac:dyDescent="0.25">
      <c r="A49" t="s">
        <v>559</v>
      </c>
      <c r="B49" s="152" t="s">
        <v>560</v>
      </c>
    </row>
    <row r="50" spans="1:2" x14ac:dyDescent="0.25">
      <c r="A50" t="s">
        <v>561</v>
      </c>
      <c r="B50" s="152" t="s">
        <v>562</v>
      </c>
    </row>
    <row r="51" spans="1:2" x14ac:dyDescent="0.25">
      <c r="A51" t="s">
        <v>563</v>
      </c>
      <c r="B51" s="152" t="s">
        <v>564</v>
      </c>
    </row>
    <row r="52" spans="1:2" x14ac:dyDescent="0.25">
      <c r="A52" t="s">
        <v>565</v>
      </c>
      <c r="B52" s="152" t="s">
        <v>566</v>
      </c>
    </row>
    <row r="53" spans="1:2" x14ac:dyDescent="0.25">
      <c r="A53" t="s">
        <v>567</v>
      </c>
      <c r="B53" s="152" t="s">
        <v>568</v>
      </c>
    </row>
    <row r="54" spans="1:2" x14ac:dyDescent="0.25">
      <c r="A54" t="s">
        <v>569</v>
      </c>
      <c r="B54" s="152" t="s">
        <v>570</v>
      </c>
    </row>
    <row r="55" spans="1:2" x14ac:dyDescent="0.25">
      <c r="A55" t="s">
        <v>571</v>
      </c>
      <c r="B55" s="152" t="s">
        <v>572</v>
      </c>
    </row>
    <row r="56" spans="1:2" x14ac:dyDescent="0.25">
      <c r="A56" t="s">
        <v>573</v>
      </c>
      <c r="B56" s="152" t="s">
        <v>574</v>
      </c>
    </row>
    <row r="57" spans="1:2" x14ac:dyDescent="0.25">
      <c r="A57" t="s">
        <v>575</v>
      </c>
      <c r="B57" s="152" t="s">
        <v>576</v>
      </c>
    </row>
    <row r="58" spans="1:2" x14ac:dyDescent="0.25">
      <c r="A58" t="s">
        <v>577</v>
      </c>
      <c r="B58" s="152" t="s">
        <v>578</v>
      </c>
    </row>
    <row r="59" spans="1:2" x14ac:dyDescent="0.25">
      <c r="A59" t="s">
        <v>579</v>
      </c>
      <c r="B59" s="152" t="s">
        <v>580</v>
      </c>
    </row>
    <row r="60" spans="1:2" x14ac:dyDescent="0.25">
      <c r="A60" t="s">
        <v>581</v>
      </c>
      <c r="B60" s="152" t="s">
        <v>582</v>
      </c>
    </row>
    <row r="61" spans="1:2" x14ac:dyDescent="0.25">
      <c r="A61" t="s">
        <v>583</v>
      </c>
      <c r="B61" s="152" t="s">
        <v>584</v>
      </c>
    </row>
    <row r="62" spans="1:2" x14ac:dyDescent="0.25">
      <c r="A62" t="s">
        <v>585</v>
      </c>
      <c r="B62" s="152" t="s">
        <v>586</v>
      </c>
    </row>
    <row r="63" spans="1:2" x14ac:dyDescent="0.25">
      <c r="A63" t="s">
        <v>587</v>
      </c>
      <c r="B63" s="152" t="s">
        <v>588</v>
      </c>
    </row>
    <row r="64" spans="1:2" x14ac:dyDescent="0.25">
      <c r="A64" t="s">
        <v>589</v>
      </c>
      <c r="B64" s="152" t="s">
        <v>590</v>
      </c>
    </row>
    <row r="65" spans="1:2" ht="30" x14ac:dyDescent="0.25">
      <c r="A65" t="s">
        <v>591</v>
      </c>
      <c r="B65" s="152" t="s">
        <v>592</v>
      </c>
    </row>
    <row r="66" spans="1:2" x14ac:dyDescent="0.25">
      <c r="A66" t="s">
        <v>593</v>
      </c>
      <c r="B66" s="152" t="s">
        <v>594</v>
      </c>
    </row>
    <row r="67" spans="1:2" x14ac:dyDescent="0.25">
      <c r="A67" t="s">
        <v>595</v>
      </c>
      <c r="B67" s="152" t="s">
        <v>596</v>
      </c>
    </row>
    <row r="68" spans="1:2" x14ac:dyDescent="0.25">
      <c r="A68" t="s">
        <v>597</v>
      </c>
      <c r="B68" s="152" t="s">
        <v>598</v>
      </c>
    </row>
    <row r="69" spans="1:2" x14ac:dyDescent="0.25">
      <c r="A69" t="s">
        <v>599</v>
      </c>
      <c r="B69" s="152" t="s">
        <v>600</v>
      </c>
    </row>
    <row r="70" spans="1:2" x14ac:dyDescent="0.25">
      <c r="A70" t="s">
        <v>601</v>
      </c>
      <c r="B70" s="152" t="s">
        <v>602</v>
      </c>
    </row>
    <row r="71" spans="1:2" x14ac:dyDescent="0.25">
      <c r="A71" t="s">
        <v>603</v>
      </c>
      <c r="B71" s="152" t="s">
        <v>604</v>
      </c>
    </row>
    <row r="72" spans="1:2" x14ac:dyDescent="0.25">
      <c r="A72" t="s">
        <v>605</v>
      </c>
      <c r="B72" s="152" t="s">
        <v>606</v>
      </c>
    </row>
    <row r="73" spans="1:2" x14ac:dyDescent="0.25">
      <c r="A73" t="s">
        <v>607</v>
      </c>
      <c r="B73" s="152" t="s">
        <v>608</v>
      </c>
    </row>
    <row r="74" spans="1:2" x14ac:dyDescent="0.25">
      <c r="A74" t="s">
        <v>609</v>
      </c>
      <c r="B74" s="152" t="s">
        <v>610</v>
      </c>
    </row>
    <row r="75" spans="1:2" x14ac:dyDescent="0.25">
      <c r="A75" t="s">
        <v>611</v>
      </c>
      <c r="B75" s="152" t="s">
        <v>612</v>
      </c>
    </row>
    <row r="76" spans="1:2" x14ac:dyDescent="0.25">
      <c r="A76" t="s">
        <v>613</v>
      </c>
      <c r="B76" s="152" t="s">
        <v>614</v>
      </c>
    </row>
    <row r="77" spans="1:2" x14ac:dyDescent="0.25">
      <c r="A77" t="s">
        <v>615</v>
      </c>
      <c r="B77" s="152" t="s">
        <v>616</v>
      </c>
    </row>
    <row r="78" spans="1:2" x14ac:dyDescent="0.25">
      <c r="A78" t="s">
        <v>617</v>
      </c>
      <c r="B78" s="152" t="s">
        <v>618</v>
      </c>
    </row>
    <row r="79" spans="1:2" x14ac:dyDescent="0.25">
      <c r="A79" t="s">
        <v>619</v>
      </c>
      <c r="B79" s="152" t="s">
        <v>620</v>
      </c>
    </row>
    <row r="80" spans="1:2" x14ac:dyDescent="0.25">
      <c r="A80" t="s">
        <v>621</v>
      </c>
      <c r="B80" s="152" t="s">
        <v>622</v>
      </c>
    </row>
    <row r="81" spans="1:2" x14ac:dyDescent="0.25">
      <c r="A81" t="s">
        <v>623</v>
      </c>
      <c r="B81" s="152" t="s">
        <v>624</v>
      </c>
    </row>
    <row r="82" spans="1:2" x14ac:dyDescent="0.25">
      <c r="A82" t="s">
        <v>625</v>
      </c>
      <c r="B82" s="152" t="s">
        <v>626</v>
      </c>
    </row>
    <row r="83" spans="1:2" x14ac:dyDescent="0.25">
      <c r="A83" t="s">
        <v>627</v>
      </c>
      <c r="B83" s="152" t="s">
        <v>628</v>
      </c>
    </row>
    <row r="84" spans="1:2" x14ac:dyDescent="0.25">
      <c r="A84" t="s">
        <v>629</v>
      </c>
      <c r="B84" s="152" t="s">
        <v>630</v>
      </c>
    </row>
    <row r="85" spans="1:2" x14ac:dyDescent="0.25">
      <c r="A85" t="s">
        <v>631</v>
      </c>
      <c r="B85" s="152" t="s">
        <v>632</v>
      </c>
    </row>
    <row r="86" spans="1:2" x14ac:dyDescent="0.25">
      <c r="A86" t="s">
        <v>633</v>
      </c>
      <c r="B86" s="152" t="s">
        <v>634</v>
      </c>
    </row>
    <row r="87" spans="1:2" x14ac:dyDescent="0.25">
      <c r="A87" t="s">
        <v>635</v>
      </c>
      <c r="B87" s="152" t="s">
        <v>636</v>
      </c>
    </row>
    <row r="88" spans="1:2" x14ac:dyDescent="0.25">
      <c r="A88" t="s">
        <v>637</v>
      </c>
      <c r="B88" s="152" t="s">
        <v>6750</v>
      </c>
    </row>
    <row r="89" spans="1:2" x14ac:dyDescent="0.25">
      <c r="A89" t="s">
        <v>638</v>
      </c>
      <c r="B89" s="152" t="s">
        <v>639</v>
      </c>
    </row>
    <row r="90" spans="1:2" x14ac:dyDescent="0.25">
      <c r="A90" t="s">
        <v>640</v>
      </c>
      <c r="B90" s="152" t="s">
        <v>641</v>
      </c>
    </row>
    <row r="91" spans="1:2" x14ac:dyDescent="0.25">
      <c r="A91" t="s">
        <v>642</v>
      </c>
      <c r="B91" s="152" t="s">
        <v>643</v>
      </c>
    </row>
    <row r="92" spans="1:2" x14ac:dyDescent="0.25">
      <c r="A92" t="s">
        <v>644</v>
      </c>
      <c r="B92" s="152" t="s">
        <v>645</v>
      </c>
    </row>
    <row r="93" spans="1:2" ht="30" x14ac:dyDescent="0.25">
      <c r="A93" t="s">
        <v>646</v>
      </c>
      <c r="B93" s="152" t="s">
        <v>6751</v>
      </c>
    </row>
    <row r="94" spans="1:2" ht="30" x14ac:dyDescent="0.25">
      <c r="A94" t="s">
        <v>647</v>
      </c>
      <c r="B94" s="152" t="s">
        <v>648</v>
      </c>
    </row>
    <row r="95" spans="1:2" ht="30" x14ac:dyDescent="0.25">
      <c r="A95" t="s">
        <v>649</v>
      </c>
      <c r="B95" s="152" t="s">
        <v>650</v>
      </c>
    </row>
    <row r="96" spans="1:2" x14ac:dyDescent="0.25">
      <c r="A96" t="s">
        <v>651</v>
      </c>
      <c r="B96" s="152" t="s">
        <v>652</v>
      </c>
    </row>
    <row r="97" spans="1:2" x14ac:dyDescent="0.25">
      <c r="A97" t="s">
        <v>653</v>
      </c>
      <c r="B97" s="152" t="s">
        <v>654</v>
      </c>
    </row>
    <row r="98" spans="1:2" x14ac:dyDescent="0.25">
      <c r="A98" t="s">
        <v>655</v>
      </c>
      <c r="B98" s="152" t="s">
        <v>656</v>
      </c>
    </row>
    <row r="99" spans="1:2" x14ac:dyDescent="0.25">
      <c r="A99" t="s">
        <v>657</v>
      </c>
      <c r="B99" s="152" t="s">
        <v>658</v>
      </c>
    </row>
    <row r="100" spans="1:2" x14ac:dyDescent="0.25">
      <c r="A100" t="s">
        <v>659</v>
      </c>
      <c r="B100" s="152" t="s">
        <v>660</v>
      </c>
    </row>
    <row r="101" spans="1:2" x14ac:dyDescent="0.25">
      <c r="A101" t="s">
        <v>661</v>
      </c>
      <c r="B101" s="152" t="s">
        <v>662</v>
      </c>
    </row>
    <row r="102" spans="1:2" x14ac:dyDescent="0.25">
      <c r="A102" t="s">
        <v>663</v>
      </c>
      <c r="B102" s="152" t="s">
        <v>664</v>
      </c>
    </row>
    <row r="103" spans="1:2" x14ac:dyDescent="0.25">
      <c r="A103" t="s">
        <v>665</v>
      </c>
      <c r="B103" s="152" t="s">
        <v>666</v>
      </c>
    </row>
    <row r="104" spans="1:2" x14ac:dyDescent="0.25">
      <c r="A104" t="s">
        <v>667</v>
      </c>
      <c r="B104" s="152" t="s">
        <v>668</v>
      </c>
    </row>
    <row r="105" spans="1:2" x14ac:dyDescent="0.25">
      <c r="A105" t="s">
        <v>669</v>
      </c>
      <c r="B105" s="152" t="s">
        <v>670</v>
      </c>
    </row>
    <row r="106" spans="1:2" x14ac:dyDescent="0.25">
      <c r="A106" t="s">
        <v>671</v>
      </c>
      <c r="B106" s="152" t="s">
        <v>672</v>
      </c>
    </row>
    <row r="107" spans="1:2" x14ac:dyDescent="0.25">
      <c r="A107" t="s">
        <v>673</v>
      </c>
      <c r="B107" s="152" t="s">
        <v>674</v>
      </c>
    </row>
    <row r="108" spans="1:2" x14ac:dyDescent="0.25">
      <c r="A108" t="s">
        <v>675</v>
      </c>
      <c r="B108" s="152" t="s">
        <v>676</v>
      </c>
    </row>
    <row r="109" spans="1:2" x14ac:dyDescent="0.25">
      <c r="A109" t="s">
        <v>677</v>
      </c>
      <c r="B109" s="152" t="s">
        <v>678</v>
      </c>
    </row>
    <row r="110" spans="1:2" ht="30" x14ac:dyDescent="0.25">
      <c r="A110" t="s">
        <v>679</v>
      </c>
      <c r="B110" s="152" t="s">
        <v>680</v>
      </c>
    </row>
    <row r="111" spans="1:2" x14ac:dyDescent="0.25">
      <c r="A111" t="s">
        <v>681</v>
      </c>
      <c r="B111" s="152" t="s">
        <v>682</v>
      </c>
    </row>
    <row r="112" spans="1:2" x14ac:dyDescent="0.25">
      <c r="A112" t="s">
        <v>683</v>
      </c>
      <c r="B112" s="152" t="s">
        <v>684</v>
      </c>
    </row>
    <row r="113" spans="1:2" x14ac:dyDescent="0.25">
      <c r="A113" t="s">
        <v>685</v>
      </c>
      <c r="B113" s="152" t="s">
        <v>686</v>
      </c>
    </row>
    <row r="114" spans="1:2" x14ac:dyDescent="0.25">
      <c r="A114" t="s">
        <v>687</v>
      </c>
      <c r="B114" s="152" t="s">
        <v>688</v>
      </c>
    </row>
    <row r="115" spans="1:2" x14ac:dyDescent="0.25">
      <c r="A115" t="s">
        <v>689</v>
      </c>
      <c r="B115" s="152" t="s">
        <v>690</v>
      </c>
    </row>
    <row r="116" spans="1:2" x14ac:dyDescent="0.25">
      <c r="A116" t="s">
        <v>691</v>
      </c>
      <c r="B116" s="152" t="s">
        <v>692</v>
      </c>
    </row>
    <row r="117" spans="1:2" x14ac:dyDescent="0.25">
      <c r="A117" t="s">
        <v>693</v>
      </c>
      <c r="B117" s="152" t="s">
        <v>694</v>
      </c>
    </row>
    <row r="118" spans="1:2" x14ac:dyDescent="0.25">
      <c r="A118" t="s">
        <v>695</v>
      </c>
      <c r="B118" s="152" t="s">
        <v>696</v>
      </c>
    </row>
    <row r="119" spans="1:2" x14ac:dyDescent="0.25">
      <c r="A119" t="s">
        <v>697</v>
      </c>
      <c r="B119" s="152" t="s">
        <v>698</v>
      </c>
    </row>
    <row r="120" spans="1:2" x14ac:dyDescent="0.25">
      <c r="A120" t="s">
        <v>699</v>
      </c>
      <c r="B120" s="152" t="s">
        <v>700</v>
      </c>
    </row>
    <row r="121" spans="1:2" x14ac:dyDescent="0.25">
      <c r="A121" t="s">
        <v>701</v>
      </c>
      <c r="B121" s="152" t="s">
        <v>702</v>
      </c>
    </row>
    <row r="122" spans="1:2" x14ac:dyDescent="0.25">
      <c r="A122" t="s">
        <v>703</v>
      </c>
      <c r="B122" s="152" t="s">
        <v>704</v>
      </c>
    </row>
    <row r="123" spans="1:2" x14ac:dyDescent="0.25">
      <c r="A123" t="s">
        <v>705</v>
      </c>
      <c r="B123" s="152" t="s">
        <v>706</v>
      </c>
    </row>
    <row r="124" spans="1:2" x14ac:dyDescent="0.25">
      <c r="A124" t="s">
        <v>707</v>
      </c>
      <c r="B124" s="152" t="s">
        <v>708</v>
      </c>
    </row>
    <row r="125" spans="1:2" x14ac:dyDescent="0.25">
      <c r="A125" t="s">
        <v>709</v>
      </c>
      <c r="B125" s="152" t="s">
        <v>710</v>
      </c>
    </row>
    <row r="126" spans="1:2" x14ac:dyDescent="0.25">
      <c r="A126" t="s">
        <v>711</v>
      </c>
      <c r="B126" s="152" t="s">
        <v>712</v>
      </c>
    </row>
    <row r="127" spans="1:2" x14ac:dyDescent="0.25">
      <c r="A127" t="s">
        <v>713</v>
      </c>
      <c r="B127" s="152" t="s">
        <v>714</v>
      </c>
    </row>
    <row r="128" spans="1:2" x14ac:dyDescent="0.25">
      <c r="A128" t="s">
        <v>715</v>
      </c>
      <c r="B128" s="152" t="s">
        <v>716</v>
      </c>
    </row>
    <row r="129" spans="1:2" x14ac:dyDescent="0.25">
      <c r="A129" t="s">
        <v>717</v>
      </c>
      <c r="B129" s="152" t="s">
        <v>718</v>
      </c>
    </row>
    <row r="130" spans="1:2" x14ac:dyDescent="0.25">
      <c r="A130" t="s">
        <v>719</v>
      </c>
      <c r="B130" s="152" t="s">
        <v>720</v>
      </c>
    </row>
  </sheetData>
  <pageMargins left="0.78749999999999998" right="0.78749999999999998" top="1.05277777777778" bottom="1.05277777777778" header="0.78749999999999998" footer="0.78749999999999998"/>
  <pageSetup paperSize="0" scale="0" firstPageNumber="0" orientation="portrait" usePrinterDefaults="0" horizontalDpi="0" verticalDpi="0" copies="0"/>
  <headerFooter>
    <oddHeader>&amp;C&amp;"Times New Roman,Normál"&amp;12&amp;A</oddHeader>
    <oddFooter>&amp;C&amp;"Times New Roman,Normál"&amp;12Oldal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20"/>
  <sheetViews>
    <sheetView zoomScaleNormal="100" workbookViewId="0">
      <selection activeCell="H2" sqref="H2"/>
    </sheetView>
  </sheetViews>
  <sheetFormatPr defaultRowHeight="15" x14ac:dyDescent="0.25"/>
  <cols>
    <col min="1" max="7" width="8.5703125"/>
    <col min="8" max="8" width="11.140625"/>
    <col min="9" max="1025" width="8.5703125"/>
  </cols>
  <sheetData>
    <row r="1" spans="1:10" x14ac:dyDescent="0.25">
      <c r="A1" t="s">
        <v>1472</v>
      </c>
      <c r="B1" t="s">
        <v>1473</v>
      </c>
      <c r="H1" t="s">
        <v>1474</v>
      </c>
      <c r="I1" t="s">
        <v>1475</v>
      </c>
      <c r="J1" t="s">
        <v>1476</v>
      </c>
    </row>
    <row r="2" spans="1:10" x14ac:dyDescent="0.25">
      <c r="B2" t="s">
        <v>99</v>
      </c>
      <c r="C2" t="s">
        <v>100</v>
      </c>
      <c r="D2" t="s">
        <v>101</v>
      </c>
      <c r="H2">
        <f>IF(EXACT('Eredmény veszélybesorolás'!P3,"1A"),'Eredmény veszélybesorolás'!U3,0)</f>
        <v>0</v>
      </c>
      <c r="I2">
        <f>IF(EXACT('Eredmény veszélybesorolás'!P3,"1B"),'Eredmény veszélybesorolás'!U3,0)</f>
        <v>0.8</v>
      </c>
      <c r="J2">
        <f>IF(EXACT('Eredmény veszélybesorolás'!P3,"1C"),'Eredmény veszélybesorolás'!U3,0)</f>
        <v>0</v>
      </c>
    </row>
    <row r="3" spans="1:10" x14ac:dyDescent="0.25">
      <c r="A3">
        <v>1</v>
      </c>
      <c r="B3">
        <v>0.5</v>
      </c>
      <c r="C3">
        <v>5</v>
      </c>
      <c r="D3">
        <v>0.05</v>
      </c>
      <c r="H3">
        <f>IF(EXACT('Eredmény veszélybesorolás'!P4,"1A"),'Eredmény veszélybesorolás'!U4,0)</f>
        <v>0</v>
      </c>
      <c r="I3">
        <f>IF(EXACT('Eredmény veszélybesorolás'!P4,"1B"),'Eredmény veszélybesorolás'!U4,0)</f>
        <v>0</v>
      </c>
      <c r="J3">
        <f>IF(EXACT('Eredmény veszélybesorolás'!P4,"1C"),'Eredmény veszélybesorolás'!U4,0)</f>
        <v>0</v>
      </c>
    </row>
    <row r="4" spans="1:10" x14ac:dyDescent="0.25">
      <c r="A4">
        <v>2</v>
      </c>
      <c r="B4">
        <v>5</v>
      </c>
      <c r="C4">
        <v>50</v>
      </c>
      <c r="D4">
        <v>0.5</v>
      </c>
      <c r="H4">
        <f>IF(EXACT('Eredmény veszélybesorolás'!P5,"1A"),'Eredmény veszélybesorolás'!U5,0)</f>
        <v>0</v>
      </c>
      <c r="I4">
        <f>IF(EXACT('Eredmény veszélybesorolás'!P5,"1B"),'Eredmény veszélybesorolás'!U5,0)</f>
        <v>0</v>
      </c>
      <c r="J4">
        <f>IF(EXACT('Eredmény veszélybesorolás'!P5,"1C"),'Eredmény veszélybesorolás'!U5,0)</f>
        <v>0.6</v>
      </c>
    </row>
    <row r="5" spans="1:10" x14ac:dyDescent="0.25">
      <c r="A5">
        <v>3</v>
      </c>
      <c r="B5">
        <v>100</v>
      </c>
      <c r="C5">
        <v>300</v>
      </c>
      <c r="D5">
        <v>3</v>
      </c>
      <c r="H5">
        <f>IF(EXACT('Eredmény veszélybesorolás'!P6,"1A"),'Eredmény veszélybesorolás'!U6,0)</f>
        <v>0</v>
      </c>
      <c r="I5">
        <f>IF(EXACT('Eredmény veszélybesorolás'!P6,"1B"),'Eredmény veszélybesorolás'!U6,0)</f>
        <v>0</v>
      </c>
      <c r="J5">
        <f>IF(EXACT('Eredmény veszélybesorolás'!P6,"1C"),'Eredmény veszélybesorolás'!U6,0)</f>
        <v>0</v>
      </c>
    </row>
    <row r="6" spans="1:10" x14ac:dyDescent="0.25">
      <c r="A6">
        <v>4</v>
      </c>
      <c r="B6">
        <v>500</v>
      </c>
      <c r="C6">
        <v>1100</v>
      </c>
      <c r="D6">
        <v>11</v>
      </c>
      <c r="H6">
        <f>IF(EXACT('Eredmény veszélybesorolás'!P7,"1A"),'Eredmény veszélybesorolás'!U7,0)</f>
        <v>0</v>
      </c>
      <c r="I6">
        <f>IF(EXACT('Eredmény veszélybesorolás'!P7,"1B"),'Eredmény veszélybesorolás'!U7,0)</f>
        <v>0</v>
      </c>
      <c r="J6">
        <f>IF(EXACT('Eredmény veszélybesorolás'!P7,"1C"),'Eredmény veszélybesorolás'!U7,0)</f>
        <v>0</v>
      </c>
    </row>
    <row r="7" spans="1:10" x14ac:dyDescent="0.25">
      <c r="H7">
        <f>IF(EXACT('Eredmény veszélybesorolás'!P8,"1A"),'Eredmény veszélybesorolás'!U8,0)</f>
        <v>0</v>
      </c>
      <c r="I7">
        <f>IF(EXACT('Eredmény veszélybesorolás'!P8,"1B"),'Eredmény veszélybesorolás'!U8,0)</f>
        <v>0</v>
      </c>
      <c r="J7">
        <f>IF(EXACT('Eredmény veszélybesorolás'!P8,"1C"),'Eredmény veszélybesorolás'!U8,0)</f>
        <v>0</v>
      </c>
    </row>
    <row r="8" spans="1:10" x14ac:dyDescent="0.25">
      <c r="H8">
        <f>IF(EXACT('Eredmény veszélybesorolás'!P9,"1A"),'Eredmény veszélybesorolás'!U9,0)</f>
        <v>0</v>
      </c>
      <c r="I8">
        <f>IF(EXACT('Eredmény veszélybesorolás'!P9,"1B"),'Eredmény veszélybesorolás'!U9,0)</f>
        <v>0</v>
      </c>
      <c r="J8">
        <f>IF(EXACT('Eredmény veszélybesorolás'!P9,"1C"),'Eredmény veszélybesorolás'!U9,0)</f>
        <v>0</v>
      </c>
    </row>
    <row r="9" spans="1:10" x14ac:dyDescent="0.25">
      <c r="H9">
        <f>IF(EXACT('Eredmény veszélybesorolás'!P10,"1A"),'Eredmény veszélybesorolás'!U10,0)</f>
        <v>0</v>
      </c>
      <c r="I9">
        <f>IF(EXACT('Eredmény veszélybesorolás'!P10,"1B"),'Eredmény veszélybesorolás'!U10,0)</f>
        <v>0</v>
      </c>
      <c r="J9">
        <f>IF(EXACT('Eredmény veszélybesorolás'!P10,"1C"),'Eredmény veszélybesorolás'!U10,0)</f>
        <v>0</v>
      </c>
    </row>
    <row r="10" spans="1:10" x14ac:dyDescent="0.25">
      <c r="H10" t="e">
        <f>IF(EXACT('Eredmény veszélybesorolás'!P11,"1A"),'Eredmény veszélybesorolás'!U11,0)</f>
        <v>#N/A</v>
      </c>
      <c r="I10" t="e">
        <f>IF(EXACT('Eredmény veszélybesorolás'!P11,"1B"),'Eredmény veszélybesorolás'!U11,0)</f>
        <v>#N/A</v>
      </c>
      <c r="J10" t="e">
        <f>IF(EXACT('Eredmény veszélybesorolás'!P11,"1C"),'Eredmény veszélybesorolás'!U11,0)</f>
        <v>#N/A</v>
      </c>
    </row>
    <row r="11" spans="1:10" x14ac:dyDescent="0.25">
      <c r="H11" t="e">
        <f>IF(EXACT('Eredmény veszélybesorolás'!P12,"1A"),'Eredmény veszélybesorolás'!U12,0)</f>
        <v>#N/A</v>
      </c>
      <c r="I11" t="e">
        <f>IF(EXACT('Eredmény veszélybesorolás'!P12,"1B"),'Eredmény veszélybesorolás'!U12,0)</f>
        <v>#N/A</v>
      </c>
      <c r="J11" t="e">
        <f>IF(EXACT('Eredmény veszélybesorolás'!P12,"1C"),'Eredmény veszélybesorolás'!U12,0)</f>
        <v>#N/A</v>
      </c>
    </row>
    <row r="12" spans="1:10" x14ac:dyDescent="0.25">
      <c r="H12" t="e">
        <f>IF(EXACT('Eredmény veszélybesorolás'!P13,"1A"),'Eredmény veszélybesorolás'!U13,0)</f>
        <v>#N/A</v>
      </c>
      <c r="I12" t="e">
        <f>IF(EXACT('Eredmény veszélybesorolás'!P13,"1B"),'Eredmény veszélybesorolás'!U13,0)</f>
        <v>#N/A</v>
      </c>
      <c r="J12" t="e">
        <f>IF(EXACT('Eredmény veszélybesorolás'!P13,"1C"),'Eredmény veszélybesorolás'!U13,0)</f>
        <v>#N/A</v>
      </c>
    </row>
    <row r="13" spans="1:10" x14ac:dyDescent="0.25">
      <c r="H13" t="e">
        <f>IF(EXACT('Eredmény veszélybesorolás'!P14,"1A"),'Eredmény veszélybesorolás'!U14,0)</f>
        <v>#N/A</v>
      </c>
      <c r="I13" t="e">
        <f>IF(EXACT('Eredmény veszélybesorolás'!P14,"1B"),'Eredmény veszélybesorolás'!U14,0)</f>
        <v>#N/A</v>
      </c>
      <c r="J13" t="e">
        <f>IF(EXACT('Eredmény veszélybesorolás'!P14,"1C"),'Eredmény veszélybesorolás'!U14,0)</f>
        <v>#N/A</v>
      </c>
    </row>
    <row r="14" spans="1:10" x14ac:dyDescent="0.25">
      <c r="H14" t="e">
        <f>IF(EXACT('Eredmény veszélybesorolás'!P15,"1A"),'Eredmény veszélybesorolás'!U15,0)</f>
        <v>#N/A</v>
      </c>
      <c r="I14" t="e">
        <f>IF(EXACT('Eredmény veszélybesorolás'!P15,"1B"),'Eredmény veszélybesorolás'!U15,0)</f>
        <v>#N/A</v>
      </c>
      <c r="J14" t="e">
        <f>IF(EXACT('Eredmény veszélybesorolás'!P15,"1C"),'Eredmény veszélybesorolás'!U15,0)</f>
        <v>#N/A</v>
      </c>
    </row>
    <row r="15" spans="1:10" x14ac:dyDescent="0.25">
      <c r="H15" t="e">
        <f>IF(EXACT('Eredmény veszélybesorolás'!P16,"1A"),'Eredmény veszélybesorolás'!U16,0)</f>
        <v>#N/A</v>
      </c>
      <c r="I15" t="e">
        <f>IF(EXACT('Eredmény veszélybesorolás'!P16,"1B"),'Eredmény veszélybesorolás'!U16,0)</f>
        <v>#N/A</v>
      </c>
      <c r="J15" t="e">
        <f>IF(EXACT('Eredmény veszélybesorolás'!P16,"1C"),'Eredmény veszélybesorolás'!U16,0)</f>
        <v>#N/A</v>
      </c>
    </row>
    <row r="16" spans="1:10" x14ac:dyDescent="0.25">
      <c r="H16" t="e">
        <f>IF(EXACT('Eredmény veszélybesorolás'!P17,"1A"),'Eredmény veszélybesorolás'!U17,0)</f>
        <v>#N/A</v>
      </c>
      <c r="I16" t="e">
        <f>IF(EXACT('Eredmény veszélybesorolás'!P17,"1B"),'Eredmény veszélybesorolás'!U17,0)</f>
        <v>#N/A</v>
      </c>
      <c r="J16" t="e">
        <f>IF(EXACT('Eredmény veszélybesorolás'!P17,"1C"),'Eredmény veszélybesorolás'!U17,0)</f>
        <v>#N/A</v>
      </c>
    </row>
    <row r="17" spans="8:10" x14ac:dyDescent="0.25">
      <c r="H17" t="e">
        <f>IF(EXACT('Eredmény veszélybesorolás'!P18,"1A"),'Eredmény veszélybesorolás'!U18,0)</f>
        <v>#N/A</v>
      </c>
      <c r="I17" t="e">
        <f>IF(EXACT('Eredmény veszélybesorolás'!P18,"1B"),'Eredmény veszélybesorolás'!U18,0)</f>
        <v>#N/A</v>
      </c>
      <c r="J17" t="e">
        <f>IF(EXACT('Eredmény veszélybesorolás'!P18,"1C"),'Eredmény veszélybesorolás'!U18,0)</f>
        <v>#N/A</v>
      </c>
    </row>
    <row r="18" spans="8:10" x14ac:dyDescent="0.25">
      <c r="H18" t="e">
        <f>IF(EXACT('Eredmény veszélybesorolás'!P23,"1A"),'Eredmény veszélybesorolás'!U23,0)</f>
        <v>#N/A</v>
      </c>
      <c r="I18" t="e">
        <f>IF(EXACT('Eredmény veszélybesorolás'!P23,"1B"),'Eredmény veszélybesorolás'!U23,0)</f>
        <v>#N/A</v>
      </c>
      <c r="J18" t="e">
        <f>IF(EXACT('Eredmény veszélybesorolás'!P23,"1C"),'Eredmény veszélybesorolás'!U23,0)</f>
        <v>#N/A</v>
      </c>
    </row>
    <row r="19" spans="8:10" x14ac:dyDescent="0.25">
      <c r="H19">
        <f>_xlfn.AGGREGATE(9,3,H2:H18)</f>
        <v>0</v>
      </c>
      <c r="I19">
        <f>_xlfn.AGGREGATE(9,3,I2:I18)</f>
        <v>0.8</v>
      </c>
      <c r="J19">
        <f>_xlfn.AGGREGATE(9,3,J2:J18)</f>
        <v>0.6</v>
      </c>
    </row>
    <row r="20" spans="8:10" x14ac:dyDescent="0.25">
      <c r="I20">
        <f>H19+I19</f>
        <v>0.8</v>
      </c>
      <c r="J20">
        <f>I20+J19</f>
        <v>1.4</v>
      </c>
    </row>
  </sheetData>
  <pageMargins left="0.7" right="0.7" top="0.75" bottom="0.75" header="0.51180555555555496" footer="0.51180555555555496"/>
  <pageSetup paperSize="0" scale="0" firstPageNumber="0" orientation="portrait" usePrinterDefaults="0" horizontalDpi="0" verticalDpi="0" copie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8"/>
  <sheetViews>
    <sheetView zoomScaleNormal="100" workbookViewId="0">
      <selection activeCell="I21" sqref="I21"/>
    </sheetView>
  </sheetViews>
  <sheetFormatPr defaultRowHeight="15" x14ac:dyDescent="0.25"/>
  <cols>
    <col min="1" max="1" width="12.42578125"/>
    <col min="2" max="2" width="6.42578125"/>
    <col min="3" max="3" width="7.5703125"/>
    <col min="4" max="4" width="7.7109375"/>
    <col min="5" max="5" width="7.28515625"/>
    <col min="6" max="6" width="8.5703125"/>
    <col min="7" max="7" width="11.5703125"/>
    <col min="8" max="1025" width="8.5703125"/>
  </cols>
  <sheetData>
    <row r="1" spans="1:14" x14ac:dyDescent="0.25">
      <c r="A1" t="s">
        <v>1477</v>
      </c>
      <c r="D1" s="94"/>
    </row>
    <row r="2" spans="1:14" ht="34.5" customHeight="1" x14ac:dyDescent="0.25">
      <c r="D2" s="94"/>
      <c r="E2" s="24" t="s">
        <v>21</v>
      </c>
      <c r="F2" s="404" t="s">
        <v>1478</v>
      </c>
      <c r="G2" s="404"/>
      <c r="H2" s="24" t="s">
        <v>1479</v>
      </c>
      <c r="I2" s="24" t="s">
        <v>1480</v>
      </c>
      <c r="J2" s="24" t="s">
        <v>1481</v>
      </c>
      <c r="K2" s="24" t="s">
        <v>729</v>
      </c>
      <c r="L2" s="24" t="s">
        <v>730</v>
      </c>
      <c r="M2" s="24" t="s">
        <v>90</v>
      </c>
      <c r="N2" s="24" t="s">
        <v>92</v>
      </c>
    </row>
    <row r="3" spans="1:14" x14ac:dyDescent="0.25">
      <c r="B3" t="s">
        <v>1482</v>
      </c>
      <c r="C3" t="s">
        <v>1483</v>
      </c>
      <c r="D3" s="94" t="s">
        <v>1104</v>
      </c>
      <c r="E3" t="s">
        <v>1484</v>
      </c>
      <c r="F3" t="s">
        <v>105</v>
      </c>
      <c r="G3" t="s">
        <v>106</v>
      </c>
    </row>
    <row r="4" spans="1:14" x14ac:dyDescent="0.25">
      <c r="A4" t="s">
        <v>1485</v>
      </c>
      <c r="B4" s="154" t="s">
        <v>1486</v>
      </c>
      <c r="C4" s="154"/>
      <c r="D4" s="94"/>
      <c r="E4" s="40">
        <v>1</v>
      </c>
      <c r="F4" s="40"/>
      <c r="G4" s="40"/>
      <c r="H4" s="40" t="s">
        <v>770</v>
      </c>
      <c r="I4" s="40" t="s">
        <v>770</v>
      </c>
      <c r="J4" s="40"/>
      <c r="K4" s="40"/>
      <c r="L4" s="40"/>
      <c r="M4" s="40"/>
      <c r="N4" s="40"/>
    </row>
    <row r="5" spans="1:14" x14ac:dyDescent="0.25">
      <c r="A5" t="s">
        <v>779</v>
      </c>
      <c r="B5" s="154" t="s">
        <v>1486</v>
      </c>
      <c r="C5" s="154" t="s">
        <v>1487</v>
      </c>
      <c r="D5" s="155" t="s">
        <v>1487</v>
      </c>
      <c r="E5" s="40">
        <v>1</v>
      </c>
      <c r="F5" s="40">
        <v>2</v>
      </c>
      <c r="G5" s="40"/>
      <c r="H5" s="40" t="s">
        <v>770</v>
      </c>
      <c r="I5" s="40" t="s">
        <v>770</v>
      </c>
      <c r="J5" s="40">
        <v>2</v>
      </c>
      <c r="K5" s="40">
        <v>3</v>
      </c>
      <c r="L5" s="40"/>
      <c r="M5" s="40"/>
      <c r="N5" s="40">
        <v>2</v>
      </c>
    </row>
    <row r="6" spans="1:14" x14ac:dyDescent="0.25">
      <c r="A6" t="s">
        <v>779</v>
      </c>
      <c r="B6" s="154" t="s">
        <v>1488</v>
      </c>
      <c r="C6" s="154" t="s">
        <v>1487</v>
      </c>
      <c r="D6" s="155" t="s">
        <v>1487</v>
      </c>
      <c r="E6" s="40">
        <v>1</v>
      </c>
      <c r="F6" s="40">
        <v>2</v>
      </c>
      <c r="G6" s="40"/>
      <c r="H6" s="40"/>
      <c r="I6" s="40"/>
      <c r="J6" s="40">
        <v>2</v>
      </c>
      <c r="K6" s="40">
        <v>3</v>
      </c>
      <c r="L6" s="40"/>
      <c r="M6" s="40"/>
      <c r="N6" s="40">
        <v>2</v>
      </c>
    </row>
    <row r="7" spans="1:14" x14ac:dyDescent="0.25">
      <c r="A7" t="s">
        <v>779</v>
      </c>
      <c r="B7" s="154" t="s">
        <v>1486</v>
      </c>
      <c r="C7" s="154" t="s">
        <v>1489</v>
      </c>
      <c r="D7" s="155" t="s">
        <v>1489</v>
      </c>
      <c r="E7" s="40">
        <v>1</v>
      </c>
      <c r="F7" s="40">
        <v>2</v>
      </c>
      <c r="G7" s="40"/>
      <c r="H7" s="40" t="s">
        <v>770</v>
      </c>
      <c r="I7" s="40" t="s">
        <v>770</v>
      </c>
      <c r="J7" s="40"/>
      <c r="K7" s="40">
        <v>3</v>
      </c>
      <c r="L7" s="40"/>
      <c r="M7" s="40"/>
      <c r="N7" s="40">
        <v>2</v>
      </c>
    </row>
    <row r="8" spans="1:14" x14ac:dyDescent="0.25">
      <c r="B8" s="154" t="s">
        <v>1488</v>
      </c>
      <c r="C8" s="154" t="s">
        <v>1489</v>
      </c>
      <c r="D8" s="155" t="s">
        <v>1489</v>
      </c>
      <c r="E8" s="40">
        <v>1</v>
      </c>
      <c r="F8" s="40">
        <v>2</v>
      </c>
      <c r="G8" s="40"/>
      <c r="H8" s="40"/>
      <c r="I8" s="40"/>
      <c r="J8" s="40"/>
      <c r="K8" s="40">
        <v>3</v>
      </c>
      <c r="L8" s="40"/>
      <c r="M8" s="40"/>
      <c r="N8" s="40">
        <v>2</v>
      </c>
    </row>
  </sheetData>
  <mergeCells count="1">
    <mergeCell ref="F2:G2"/>
  </mergeCells>
  <pageMargins left="0.7" right="0.7" top="0.75" bottom="0.75" header="0.51180555555555496" footer="0.51180555555555496"/>
  <pageSetup paperSize="0" scale="0" firstPageNumber="0" orientation="portrait" usePrinterDefaults="0" horizontalDpi="0" verticalDpi="0" copie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Munkalapok</vt:lpstr>
      </vt:variant>
      <vt:variant>
        <vt:i4>13</vt:i4>
      </vt:variant>
      <vt:variant>
        <vt:lpstr>Névvel ellátott tartományok</vt:lpstr>
      </vt:variant>
      <vt:variant>
        <vt:i4>10</vt:i4>
      </vt:variant>
    </vt:vector>
  </HeadingPairs>
  <TitlesOfParts>
    <vt:vector size="23" baseType="lpstr">
      <vt:lpstr>Útmutató</vt:lpstr>
      <vt:lpstr>Adatbeírás helye</vt:lpstr>
      <vt:lpstr>Eredmény veszélybesorolás</vt:lpstr>
      <vt:lpstr> Adatbázis új anyagok helye</vt:lpstr>
      <vt:lpstr>H és P mondat</vt:lpstr>
      <vt:lpstr>H_-_mondatok</vt:lpstr>
      <vt:lpstr>P_-_mondatok</vt:lpstr>
      <vt:lpstr>segédtáblázatok</vt:lpstr>
      <vt:lpstr>illék. szénhidr. osztályozása</vt:lpstr>
      <vt:lpstr>25-2000 anyagai</vt:lpstr>
      <vt:lpstr>PIC lista</vt:lpstr>
      <vt:lpstr>jelöltlista</vt:lpstr>
      <vt:lpstr>harmonizált osztályozások</vt:lpstr>
      <vt:lpstr>Útmutató!Nyomtatási_terület</vt:lpstr>
      <vt:lpstr>Útmutató!Print_Area_0</vt:lpstr>
      <vt:lpstr>Útmutató!Print_Area_0_0</vt:lpstr>
      <vt:lpstr>Útmutató!Print_Area_0_0_0</vt:lpstr>
      <vt:lpstr>Útmutató!Print_Area_0_0_0_0</vt:lpstr>
      <vt:lpstr>Útmutató!Print_Area_0_0_0_0_0</vt:lpstr>
      <vt:lpstr>Útmutató!Print_Area_0_0_0_0_0_0</vt:lpstr>
      <vt:lpstr>Útmutató!Print_Area_0_0_0_0_0_0_0</vt:lpstr>
      <vt:lpstr>Útmutató!Print_Area_0_0_0_0_0_0_0_0</vt:lpstr>
      <vt:lpstr>Útmutató!Print_Area_0_0_0_0_0_0_0_0_0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Körtvélyessy Gyula</dc:creator>
  <cp:lastModifiedBy>Körtvélyessy Gyula</cp:lastModifiedBy>
  <cp:revision>0</cp:revision>
  <cp:lastPrinted>2015-04-28T13:31:49Z</cp:lastPrinted>
  <dcterms:created xsi:type="dcterms:W3CDTF">2015-03-12T07:14:28Z</dcterms:created>
  <dcterms:modified xsi:type="dcterms:W3CDTF">2019-06-10T16:29:28Z</dcterms:modified>
  <dc:language>hu-HU</dc:language>
</cp:coreProperties>
</file>